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college\111-2\project\code\scheduling\scheduling2\scheduling\bin\"/>
    </mc:Choice>
  </mc:AlternateContent>
  <xr:revisionPtr revIDLastSave="0" documentId="13_ncr:1_{0EE36D8E-981D-42D5-BF92-C08405D63F5F}" xr6:coauthVersionLast="47" xr6:coauthVersionMax="47" xr10:uidLastSave="{00000000-0000-0000-0000-000000000000}"/>
  <bookViews>
    <workbookView xWindow="-108" yWindow="-108" windowWidth="23256" windowHeight="12456" xr2:uid="{DFB1994A-F359-415E-8507-AA57923A3BDC}"/>
  </bookViews>
  <sheets>
    <sheet name="報告日期(自0601起)" sheetId="1" r:id="rId1"/>
    <sheet name="欄位定義" sheetId="2" r:id="rId2"/>
    <sheet name="案件特性" sheetId="3" r:id="rId3"/>
    <sheet name="分析時間(無機-新)" sheetId="4" r:id="rId4"/>
    <sheet name="分析時間(有機)" sheetId="5" r:id="rId5"/>
    <sheet name="工作排序" sheetId="6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35" i="4" l="1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P12020" i="1"/>
  <c r="Q12020" i="1" s="1"/>
  <c r="O12020" i="1"/>
  <c r="N12020" i="1"/>
  <c r="I12020" i="1"/>
  <c r="P12019" i="1"/>
  <c r="Q12019" i="1" s="1"/>
  <c r="O12019" i="1"/>
  <c r="N12019" i="1"/>
  <c r="I12019" i="1"/>
  <c r="P12018" i="1"/>
  <c r="Q12018" i="1" s="1"/>
  <c r="O12018" i="1"/>
  <c r="N12018" i="1"/>
  <c r="I12018" i="1"/>
  <c r="Q12017" i="1"/>
  <c r="P12017" i="1"/>
  <c r="O12017" i="1"/>
  <c r="N12017" i="1"/>
  <c r="I12017" i="1"/>
  <c r="Q12016" i="1"/>
  <c r="P12016" i="1"/>
  <c r="O12016" i="1"/>
  <c r="N12016" i="1"/>
  <c r="I12016" i="1"/>
  <c r="Q12015" i="1"/>
  <c r="P12015" i="1"/>
  <c r="O12015" i="1"/>
  <c r="N12015" i="1"/>
  <c r="I12015" i="1"/>
  <c r="Q12014" i="1"/>
  <c r="P12014" i="1"/>
  <c r="O12014" i="1"/>
  <c r="N12014" i="1"/>
  <c r="I12014" i="1"/>
  <c r="Q12013" i="1"/>
  <c r="P12013" i="1"/>
  <c r="O12013" i="1"/>
  <c r="N12013" i="1"/>
  <c r="I12013" i="1"/>
  <c r="Q12012" i="1"/>
  <c r="P12012" i="1"/>
  <c r="O12012" i="1"/>
  <c r="N12012" i="1"/>
  <c r="I12012" i="1"/>
  <c r="P12011" i="1"/>
  <c r="Q12011" i="1" s="1"/>
  <c r="O12011" i="1"/>
  <c r="N12011" i="1"/>
  <c r="I12011" i="1"/>
  <c r="Q12010" i="1"/>
  <c r="P12010" i="1"/>
  <c r="O12010" i="1"/>
  <c r="N12010" i="1"/>
  <c r="I12010" i="1"/>
  <c r="Q12009" i="1"/>
  <c r="P12009" i="1"/>
  <c r="O12009" i="1"/>
  <c r="N12009" i="1"/>
  <c r="I12009" i="1"/>
  <c r="P12008" i="1"/>
  <c r="Q12008" i="1" s="1"/>
  <c r="O12008" i="1"/>
  <c r="N12008" i="1"/>
  <c r="I12008" i="1"/>
  <c r="Q12007" i="1"/>
  <c r="P12007" i="1"/>
  <c r="O12007" i="1"/>
  <c r="N12007" i="1"/>
  <c r="I12007" i="1"/>
  <c r="P12006" i="1"/>
  <c r="Q12006" i="1" s="1"/>
  <c r="O12006" i="1"/>
  <c r="N12006" i="1"/>
  <c r="I12006" i="1"/>
  <c r="P12005" i="1"/>
  <c r="Q12005" i="1" s="1"/>
  <c r="O12005" i="1"/>
  <c r="N12005" i="1"/>
  <c r="I12005" i="1"/>
  <c r="P12004" i="1"/>
  <c r="Q12004" i="1" s="1"/>
  <c r="O12004" i="1"/>
  <c r="N12004" i="1"/>
  <c r="I12004" i="1"/>
  <c r="P12003" i="1"/>
  <c r="Q12003" i="1" s="1"/>
  <c r="O12003" i="1"/>
  <c r="N12003" i="1"/>
  <c r="I12003" i="1"/>
  <c r="P12002" i="1"/>
  <c r="Q12002" i="1" s="1"/>
  <c r="O12002" i="1"/>
  <c r="N12002" i="1"/>
  <c r="I12002" i="1"/>
  <c r="Q12001" i="1"/>
  <c r="P12001" i="1"/>
  <c r="O12001" i="1"/>
  <c r="N12001" i="1"/>
  <c r="I12001" i="1"/>
  <c r="Q12000" i="1"/>
  <c r="P12000" i="1"/>
  <c r="O12000" i="1"/>
  <c r="N12000" i="1"/>
  <c r="I12000" i="1"/>
  <c r="Q11999" i="1"/>
  <c r="P11999" i="1"/>
  <c r="O11999" i="1"/>
  <c r="N11999" i="1"/>
  <c r="I11999" i="1"/>
  <c r="Q11998" i="1"/>
  <c r="P11998" i="1"/>
  <c r="O11998" i="1"/>
  <c r="N11998" i="1"/>
  <c r="I11998" i="1"/>
  <c r="Q11997" i="1"/>
  <c r="P11997" i="1"/>
  <c r="O11997" i="1"/>
  <c r="N11997" i="1"/>
  <c r="I11997" i="1"/>
  <c r="Q11996" i="1"/>
  <c r="P11996" i="1"/>
  <c r="O11996" i="1"/>
  <c r="N11996" i="1"/>
  <c r="I11996" i="1"/>
  <c r="P11995" i="1"/>
  <c r="Q11995" i="1" s="1"/>
  <c r="O11995" i="1"/>
  <c r="N11995" i="1"/>
  <c r="I11995" i="1"/>
  <c r="Q11994" i="1"/>
  <c r="P11994" i="1"/>
  <c r="O11994" i="1"/>
  <c r="N11994" i="1"/>
  <c r="I11994" i="1"/>
  <c r="Q11993" i="1"/>
  <c r="P11993" i="1"/>
  <c r="O11993" i="1"/>
  <c r="N11993" i="1"/>
  <c r="I11993" i="1"/>
  <c r="P11992" i="1"/>
  <c r="Q11992" i="1" s="1"/>
  <c r="O11992" i="1"/>
  <c r="N11992" i="1"/>
  <c r="I11992" i="1"/>
  <c r="Q11991" i="1"/>
  <c r="P11991" i="1"/>
  <c r="O11991" i="1"/>
  <c r="N11991" i="1"/>
  <c r="I11991" i="1"/>
  <c r="P11990" i="1"/>
  <c r="Q11990" i="1" s="1"/>
  <c r="O11990" i="1"/>
  <c r="N11990" i="1"/>
  <c r="I11990" i="1"/>
  <c r="P11989" i="1"/>
  <c r="Q11989" i="1" s="1"/>
  <c r="O11989" i="1"/>
  <c r="N11989" i="1"/>
  <c r="I11989" i="1"/>
  <c r="P11988" i="1"/>
  <c r="Q11988" i="1" s="1"/>
  <c r="O11988" i="1"/>
  <c r="N11988" i="1"/>
  <c r="I11988" i="1"/>
  <c r="P11987" i="1"/>
  <c r="Q11987" i="1" s="1"/>
  <c r="O11987" i="1"/>
  <c r="N11987" i="1"/>
  <c r="I11987" i="1"/>
  <c r="P11986" i="1"/>
  <c r="Q11986" i="1" s="1"/>
  <c r="O11986" i="1"/>
  <c r="N11986" i="1"/>
  <c r="I11986" i="1"/>
  <c r="Q11985" i="1"/>
  <c r="P11985" i="1"/>
  <c r="O11985" i="1"/>
  <c r="N11985" i="1"/>
  <c r="I11985" i="1"/>
  <c r="Q11984" i="1"/>
  <c r="P11984" i="1"/>
  <c r="O11984" i="1"/>
  <c r="N11984" i="1"/>
  <c r="I11984" i="1"/>
  <c r="Q11983" i="1"/>
  <c r="P11983" i="1"/>
  <c r="O11983" i="1"/>
  <c r="N11983" i="1"/>
  <c r="I11983" i="1"/>
  <c r="Q11982" i="1"/>
  <c r="P11982" i="1"/>
  <c r="O11982" i="1"/>
  <c r="N11982" i="1"/>
  <c r="I11982" i="1"/>
  <c r="Q11981" i="1"/>
  <c r="P11981" i="1"/>
  <c r="O11981" i="1"/>
  <c r="N11981" i="1"/>
  <c r="I11981" i="1"/>
  <c r="Q11980" i="1"/>
  <c r="P11980" i="1"/>
  <c r="O11980" i="1"/>
  <c r="N11980" i="1"/>
  <c r="I11980" i="1"/>
  <c r="P11979" i="1"/>
  <c r="Q11979" i="1" s="1"/>
  <c r="O11979" i="1"/>
  <c r="N11979" i="1"/>
  <c r="I11979" i="1"/>
  <c r="Q11978" i="1"/>
  <c r="P11978" i="1"/>
  <c r="Q11977" i="1"/>
  <c r="P11977" i="1"/>
  <c r="O11977" i="1"/>
  <c r="N11977" i="1"/>
  <c r="I11977" i="1"/>
  <c r="Q11976" i="1"/>
  <c r="P11976" i="1"/>
  <c r="O11976" i="1"/>
  <c r="N11976" i="1"/>
  <c r="I11976" i="1"/>
  <c r="Q11975" i="1"/>
  <c r="P11975" i="1"/>
  <c r="O11975" i="1"/>
  <c r="N11975" i="1"/>
  <c r="I11975" i="1"/>
  <c r="Q11974" i="1"/>
  <c r="P11974" i="1"/>
  <c r="O11974" i="1"/>
  <c r="N11974" i="1"/>
  <c r="I11974" i="1"/>
  <c r="Q11973" i="1"/>
  <c r="P11973" i="1"/>
  <c r="O11973" i="1"/>
  <c r="N11973" i="1"/>
  <c r="I11973" i="1"/>
  <c r="P11972" i="1"/>
  <c r="Q11972" i="1" s="1"/>
  <c r="O11972" i="1"/>
  <c r="N11972" i="1"/>
  <c r="I11972" i="1"/>
  <c r="Q11971" i="1"/>
  <c r="P11971" i="1"/>
  <c r="O11971" i="1"/>
  <c r="N11971" i="1"/>
  <c r="I11971" i="1"/>
  <c r="Q11970" i="1"/>
  <c r="P11970" i="1"/>
  <c r="O11970" i="1"/>
  <c r="N11970" i="1"/>
  <c r="I11970" i="1"/>
  <c r="P11969" i="1"/>
  <c r="Q11969" i="1" s="1"/>
  <c r="O11969" i="1"/>
  <c r="N11969" i="1"/>
  <c r="I11969" i="1"/>
  <c r="Q11968" i="1"/>
  <c r="P11968" i="1"/>
  <c r="O11968" i="1"/>
  <c r="N11968" i="1"/>
  <c r="I11968" i="1"/>
  <c r="Q11967" i="1"/>
  <c r="P11967" i="1"/>
  <c r="O11967" i="1"/>
  <c r="N11967" i="1"/>
  <c r="I11967" i="1"/>
  <c r="P11966" i="1"/>
  <c r="Q11966" i="1" s="1"/>
  <c r="O11966" i="1"/>
  <c r="N11966" i="1"/>
  <c r="I11966" i="1"/>
  <c r="P11965" i="1"/>
  <c r="Q11965" i="1" s="1"/>
  <c r="O11965" i="1"/>
  <c r="N11965" i="1"/>
  <c r="I11965" i="1"/>
  <c r="P11964" i="1"/>
  <c r="Q11964" i="1" s="1"/>
  <c r="O11964" i="1"/>
  <c r="N11964" i="1"/>
  <c r="I11964" i="1"/>
  <c r="P11963" i="1"/>
  <c r="Q11963" i="1" s="1"/>
  <c r="O11963" i="1"/>
  <c r="N11963" i="1"/>
  <c r="I11963" i="1"/>
  <c r="Q11962" i="1"/>
  <c r="P11962" i="1"/>
  <c r="O11962" i="1"/>
  <c r="N11962" i="1"/>
  <c r="I11962" i="1"/>
  <c r="Q11961" i="1"/>
  <c r="P11961" i="1"/>
  <c r="O11961" i="1"/>
  <c r="N11961" i="1"/>
  <c r="I11961" i="1"/>
  <c r="Q11960" i="1"/>
  <c r="P11960" i="1"/>
  <c r="O11960" i="1"/>
  <c r="N11960" i="1"/>
  <c r="I11960" i="1"/>
  <c r="Q11959" i="1"/>
  <c r="P11959" i="1"/>
  <c r="O11959" i="1"/>
  <c r="N11959" i="1"/>
  <c r="I11959" i="1"/>
  <c r="Q11958" i="1"/>
  <c r="P11958" i="1"/>
  <c r="O11958" i="1"/>
  <c r="N11958" i="1"/>
  <c r="I11958" i="1"/>
  <c r="Q11957" i="1"/>
  <c r="P11957" i="1"/>
  <c r="O11957" i="1"/>
  <c r="N11957" i="1"/>
  <c r="I11957" i="1"/>
  <c r="P11956" i="1"/>
  <c r="Q11956" i="1" s="1"/>
  <c r="O11956" i="1"/>
  <c r="N11956" i="1"/>
  <c r="I11956" i="1"/>
  <c r="Q11955" i="1"/>
  <c r="P11955" i="1"/>
  <c r="O11955" i="1"/>
  <c r="N11955" i="1"/>
  <c r="I11955" i="1"/>
  <c r="Q11954" i="1"/>
  <c r="P11954" i="1"/>
  <c r="O11954" i="1"/>
  <c r="N11954" i="1"/>
  <c r="I11954" i="1"/>
  <c r="P11953" i="1"/>
  <c r="Q11953" i="1" s="1"/>
  <c r="O11953" i="1"/>
  <c r="N11953" i="1"/>
  <c r="I11953" i="1"/>
  <c r="Q11952" i="1"/>
  <c r="P11952" i="1"/>
  <c r="O11952" i="1"/>
  <c r="N11952" i="1"/>
  <c r="P11951" i="1"/>
  <c r="Q11951" i="1" s="1"/>
  <c r="O11951" i="1"/>
  <c r="N11951" i="1"/>
  <c r="I11951" i="1"/>
  <c r="P11950" i="1"/>
  <c r="Q11950" i="1" s="1"/>
  <c r="O11950" i="1"/>
  <c r="N11950" i="1"/>
  <c r="I11950" i="1"/>
  <c r="Q11949" i="1"/>
  <c r="P11949" i="1"/>
  <c r="O11949" i="1"/>
  <c r="N11949" i="1"/>
  <c r="P11948" i="1"/>
  <c r="Q11948" i="1" s="1"/>
  <c r="O11948" i="1"/>
  <c r="N11948" i="1"/>
  <c r="Q11947" i="1"/>
  <c r="P11947" i="1"/>
  <c r="O11947" i="1"/>
  <c r="N11947" i="1"/>
  <c r="P11946" i="1"/>
  <c r="Q11946" i="1" s="1"/>
  <c r="O11946" i="1"/>
  <c r="N11946" i="1"/>
  <c r="Q11945" i="1"/>
  <c r="P11945" i="1"/>
  <c r="O11945" i="1"/>
  <c r="N11945" i="1"/>
  <c r="P11944" i="1"/>
  <c r="Q11944" i="1" s="1"/>
  <c r="O11944" i="1"/>
  <c r="N11944" i="1"/>
  <c r="I11944" i="1"/>
  <c r="Q11943" i="1"/>
  <c r="P11943" i="1"/>
  <c r="O11943" i="1"/>
  <c r="N11943" i="1"/>
  <c r="I11943" i="1"/>
  <c r="P11942" i="1"/>
  <c r="Q11942" i="1" s="1"/>
  <c r="O11942" i="1"/>
  <c r="N11942" i="1"/>
  <c r="I11942" i="1"/>
  <c r="Q11941" i="1"/>
  <c r="P11941" i="1"/>
  <c r="O11941" i="1"/>
  <c r="N11941" i="1"/>
  <c r="I11941" i="1"/>
  <c r="Q11940" i="1"/>
  <c r="P11940" i="1"/>
  <c r="O11940" i="1"/>
  <c r="N11940" i="1"/>
  <c r="I11940" i="1"/>
  <c r="P11939" i="1"/>
  <c r="Q11939" i="1" s="1"/>
  <c r="O11939" i="1"/>
  <c r="N11939" i="1"/>
  <c r="I11939" i="1"/>
  <c r="Q11938" i="1"/>
  <c r="P11938" i="1"/>
  <c r="O11938" i="1"/>
  <c r="N11938" i="1"/>
  <c r="I11938" i="1"/>
  <c r="Q11937" i="1"/>
  <c r="P11937" i="1"/>
  <c r="O11937" i="1"/>
  <c r="N11937" i="1"/>
  <c r="I11937" i="1"/>
  <c r="P11936" i="1"/>
  <c r="Q11936" i="1" s="1"/>
  <c r="O11936" i="1"/>
  <c r="N11936" i="1"/>
  <c r="I11936" i="1"/>
  <c r="P11935" i="1"/>
  <c r="Q11935" i="1" s="1"/>
  <c r="O11935" i="1"/>
  <c r="N11935" i="1"/>
  <c r="I11935" i="1"/>
  <c r="P11934" i="1"/>
  <c r="Q11934" i="1" s="1"/>
  <c r="O11934" i="1"/>
  <c r="N11934" i="1"/>
  <c r="I11934" i="1"/>
  <c r="P11933" i="1"/>
  <c r="Q11933" i="1" s="1"/>
  <c r="I11933" i="1"/>
  <c r="P11932" i="1"/>
  <c r="Q11932" i="1" s="1"/>
  <c r="I11932" i="1"/>
  <c r="P11931" i="1"/>
  <c r="Q11931" i="1" s="1"/>
  <c r="I11931" i="1"/>
  <c r="P11930" i="1"/>
  <c r="Q11930" i="1" s="1"/>
  <c r="O11930" i="1"/>
  <c r="N11930" i="1"/>
  <c r="I11930" i="1"/>
  <c r="Q11929" i="1"/>
  <c r="P11929" i="1"/>
  <c r="O11929" i="1"/>
  <c r="N11929" i="1"/>
  <c r="I11929" i="1"/>
  <c r="P11928" i="1"/>
  <c r="Q11928" i="1" s="1"/>
  <c r="O11928" i="1"/>
  <c r="N11928" i="1"/>
  <c r="I11928" i="1"/>
  <c r="Q11927" i="1"/>
  <c r="P11927" i="1"/>
  <c r="O11927" i="1"/>
  <c r="N11927" i="1"/>
  <c r="I11927" i="1"/>
  <c r="Q11926" i="1"/>
  <c r="P11926" i="1"/>
  <c r="O11926" i="1"/>
  <c r="N11926" i="1"/>
  <c r="I11926" i="1"/>
  <c r="P11925" i="1"/>
  <c r="Q11925" i="1" s="1"/>
  <c r="O11925" i="1"/>
  <c r="N11925" i="1"/>
  <c r="I11925" i="1"/>
  <c r="Q11924" i="1"/>
  <c r="P11924" i="1"/>
  <c r="O11924" i="1"/>
  <c r="N11924" i="1"/>
  <c r="I11924" i="1"/>
  <c r="Q11923" i="1"/>
  <c r="P11923" i="1"/>
  <c r="O11923" i="1"/>
  <c r="N11923" i="1"/>
  <c r="I11923" i="1"/>
  <c r="Q11922" i="1"/>
  <c r="P11922" i="1"/>
  <c r="O11922" i="1"/>
  <c r="N11922" i="1"/>
  <c r="I11922" i="1"/>
  <c r="P11921" i="1"/>
  <c r="Q11921" i="1" s="1"/>
  <c r="O11921" i="1"/>
  <c r="N11921" i="1"/>
  <c r="I11921" i="1"/>
  <c r="P11920" i="1"/>
  <c r="Q11920" i="1" s="1"/>
  <c r="O11920" i="1"/>
  <c r="N11920" i="1"/>
  <c r="I11920" i="1"/>
  <c r="P11919" i="1"/>
  <c r="Q11919" i="1" s="1"/>
  <c r="O11919" i="1"/>
  <c r="N11919" i="1"/>
  <c r="I11919" i="1"/>
  <c r="Q11918" i="1"/>
  <c r="P11918" i="1"/>
  <c r="O11918" i="1"/>
  <c r="N11918" i="1"/>
  <c r="I11918" i="1"/>
  <c r="P11917" i="1"/>
  <c r="Q11917" i="1" s="1"/>
  <c r="O11917" i="1"/>
  <c r="N11917" i="1"/>
  <c r="I11917" i="1"/>
  <c r="Q11916" i="1"/>
  <c r="P11916" i="1"/>
  <c r="O11916" i="1"/>
  <c r="N11916" i="1"/>
  <c r="I11916" i="1"/>
  <c r="Q11915" i="1"/>
  <c r="P11915" i="1"/>
  <c r="O11915" i="1"/>
  <c r="N11915" i="1"/>
  <c r="I11915" i="1"/>
  <c r="P11914" i="1"/>
  <c r="Q11914" i="1" s="1"/>
  <c r="O11914" i="1"/>
  <c r="N11914" i="1"/>
  <c r="I11914" i="1"/>
  <c r="Q11913" i="1"/>
  <c r="P11913" i="1"/>
  <c r="O11913" i="1"/>
  <c r="N11913" i="1"/>
  <c r="I11913" i="1"/>
  <c r="P11912" i="1"/>
  <c r="Q11912" i="1" s="1"/>
  <c r="O11912" i="1"/>
  <c r="N11912" i="1"/>
  <c r="I11912" i="1"/>
  <c r="Q11911" i="1"/>
  <c r="P11911" i="1"/>
  <c r="O11911" i="1"/>
  <c r="N11911" i="1"/>
  <c r="I11911" i="1"/>
  <c r="Q11910" i="1"/>
  <c r="P11910" i="1"/>
  <c r="O11910" i="1"/>
  <c r="N11910" i="1"/>
  <c r="I11910" i="1"/>
  <c r="P11909" i="1"/>
  <c r="Q11909" i="1" s="1"/>
  <c r="O11909" i="1"/>
  <c r="N11909" i="1"/>
  <c r="I11909" i="1"/>
  <c r="Q11908" i="1"/>
  <c r="P11908" i="1"/>
  <c r="O11908" i="1"/>
  <c r="N11908" i="1"/>
  <c r="I11908" i="1"/>
  <c r="Q11907" i="1"/>
  <c r="P11907" i="1"/>
  <c r="O11907" i="1"/>
  <c r="N11907" i="1"/>
  <c r="I11907" i="1"/>
  <c r="Q11906" i="1"/>
  <c r="P11906" i="1"/>
  <c r="O11906" i="1"/>
  <c r="N11906" i="1"/>
  <c r="I11906" i="1"/>
  <c r="P11905" i="1"/>
  <c r="Q11905" i="1" s="1"/>
  <c r="O11905" i="1"/>
  <c r="N11905" i="1"/>
  <c r="I11905" i="1"/>
  <c r="P11904" i="1"/>
  <c r="Q11904" i="1" s="1"/>
  <c r="O11904" i="1"/>
  <c r="N11904" i="1"/>
  <c r="I11904" i="1"/>
  <c r="P11903" i="1"/>
  <c r="Q11903" i="1" s="1"/>
  <c r="O11903" i="1"/>
  <c r="N11903" i="1"/>
  <c r="I11903" i="1"/>
  <c r="Q11902" i="1"/>
  <c r="P11902" i="1"/>
  <c r="O11902" i="1"/>
  <c r="N11902" i="1"/>
  <c r="I11902" i="1"/>
  <c r="P11901" i="1"/>
  <c r="Q11901" i="1" s="1"/>
  <c r="O11901" i="1"/>
  <c r="N11901" i="1"/>
  <c r="I11901" i="1"/>
  <c r="Q11900" i="1"/>
  <c r="P11900" i="1"/>
  <c r="O11900" i="1"/>
  <c r="N11900" i="1"/>
  <c r="I11900" i="1"/>
  <c r="Q11899" i="1"/>
  <c r="P11899" i="1"/>
  <c r="O11899" i="1"/>
  <c r="N11899" i="1"/>
  <c r="I11899" i="1"/>
  <c r="P11898" i="1"/>
  <c r="Q11898" i="1" s="1"/>
  <c r="O11898" i="1"/>
  <c r="N11898" i="1"/>
  <c r="I11898" i="1"/>
  <c r="Q11897" i="1"/>
  <c r="P11897" i="1"/>
  <c r="O11897" i="1"/>
  <c r="N11897" i="1"/>
  <c r="I11897" i="1"/>
  <c r="P11896" i="1"/>
  <c r="Q11896" i="1" s="1"/>
  <c r="O11896" i="1"/>
  <c r="N11896" i="1"/>
  <c r="I11896" i="1"/>
  <c r="Q11895" i="1"/>
  <c r="P11895" i="1"/>
  <c r="O11895" i="1"/>
  <c r="N11895" i="1"/>
  <c r="I11895" i="1"/>
  <c r="Q11894" i="1"/>
  <c r="P11894" i="1"/>
  <c r="O11894" i="1"/>
  <c r="N11894" i="1"/>
  <c r="I11894" i="1"/>
  <c r="P11893" i="1"/>
  <c r="Q11893" i="1" s="1"/>
  <c r="O11893" i="1"/>
  <c r="N11893" i="1"/>
  <c r="I11893" i="1"/>
  <c r="Q11892" i="1"/>
  <c r="P11892" i="1"/>
  <c r="O11892" i="1"/>
  <c r="N11892" i="1"/>
  <c r="I11892" i="1"/>
  <c r="Q11891" i="1"/>
  <c r="P11891" i="1"/>
  <c r="O11891" i="1"/>
  <c r="N11891" i="1"/>
  <c r="I11891" i="1"/>
  <c r="Q11890" i="1"/>
  <c r="P11890" i="1"/>
  <c r="O11890" i="1"/>
  <c r="N11890" i="1"/>
  <c r="I11890" i="1"/>
  <c r="P11889" i="1"/>
  <c r="Q11889" i="1" s="1"/>
  <c r="O11889" i="1"/>
  <c r="N11889" i="1"/>
  <c r="I11889" i="1"/>
  <c r="P11888" i="1"/>
  <c r="Q11888" i="1" s="1"/>
  <c r="O11888" i="1"/>
  <c r="N11888" i="1"/>
  <c r="I11888" i="1"/>
  <c r="P11887" i="1"/>
  <c r="Q11887" i="1" s="1"/>
  <c r="O11887" i="1"/>
  <c r="N11887" i="1"/>
  <c r="I11887" i="1"/>
  <c r="Q11886" i="1"/>
  <c r="P11886" i="1"/>
  <c r="O11886" i="1"/>
  <c r="N11886" i="1"/>
  <c r="I11886" i="1"/>
  <c r="P11885" i="1"/>
  <c r="Q11885" i="1" s="1"/>
  <c r="O11885" i="1"/>
  <c r="N11885" i="1"/>
  <c r="I11885" i="1"/>
  <c r="Q11884" i="1"/>
  <c r="P11884" i="1"/>
  <c r="O11884" i="1"/>
  <c r="N11884" i="1"/>
  <c r="I11884" i="1"/>
  <c r="Q11883" i="1"/>
  <c r="P11883" i="1"/>
  <c r="O11883" i="1"/>
  <c r="N11883" i="1"/>
  <c r="I11883" i="1"/>
  <c r="P11882" i="1"/>
  <c r="Q11882" i="1" s="1"/>
  <c r="O11882" i="1"/>
  <c r="N11882" i="1"/>
  <c r="I11882" i="1"/>
  <c r="Q11881" i="1"/>
  <c r="P11881" i="1"/>
  <c r="O11881" i="1"/>
  <c r="N11881" i="1"/>
  <c r="I11881" i="1"/>
  <c r="P11880" i="1"/>
  <c r="Q11880" i="1" s="1"/>
  <c r="O11880" i="1"/>
  <c r="N11880" i="1"/>
  <c r="I11880" i="1"/>
  <c r="Q11879" i="1"/>
  <c r="P11879" i="1"/>
  <c r="O11879" i="1"/>
  <c r="N11879" i="1"/>
  <c r="I11879" i="1"/>
  <c r="Q11878" i="1"/>
  <c r="P11878" i="1"/>
  <c r="O11878" i="1"/>
  <c r="N11878" i="1"/>
  <c r="I11878" i="1"/>
  <c r="P11877" i="1"/>
  <c r="Q11877" i="1" s="1"/>
  <c r="O11877" i="1"/>
  <c r="N11877" i="1"/>
  <c r="I11877" i="1"/>
  <c r="Q11876" i="1"/>
  <c r="P11876" i="1"/>
  <c r="O11876" i="1"/>
  <c r="N11876" i="1"/>
  <c r="I11876" i="1"/>
  <c r="Q11875" i="1"/>
  <c r="P11875" i="1"/>
  <c r="O11875" i="1"/>
  <c r="N11875" i="1"/>
  <c r="I11875" i="1"/>
  <c r="Q11874" i="1"/>
  <c r="P11874" i="1"/>
  <c r="O11874" i="1"/>
  <c r="N11874" i="1"/>
  <c r="I11874" i="1"/>
  <c r="P11873" i="1"/>
  <c r="Q11873" i="1" s="1"/>
  <c r="O11873" i="1"/>
  <c r="N11873" i="1"/>
  <c r="I11873" i="1"/>
  <c r="P11872" i="1"/>
  <c r="Q11872" i="1" s="1"/>
  <c r="O11872" i="1"/>
  <c r="N11872" i="1"/>
  <c r="I11872" i="1"/>
  <c r="P11871" i="1"/>
  <c r="Q11871" i="1" s="1"/>
  <c r="O11871" i="1"/>
  <c r="N11871" i="1"/>
  <c r="I11871" i="1"/>
  <c r="Q11870" i="1"/>
  <c r="P11870" i="1"/>
  <c r="O11870" i="1"/>
  <c r="N11870" i="1"/>
  <c r="I11870" i="1"/>
  <c r="P11869" i="1"/>
  <c r="Q11869" i="1" s="1"/>
  <c r="O11869" i="1"/>
  <c r="N11869" i="1"/>
  <c r="I11869" i="1"/>
  <c r="Q11868" i="1"/>
  <c r="P11868" i="1"/>
  <c r="O11868" i="1"/>
  <c r="N11868" i="1"/>
  <c r="I11868" i="1"/>
  <c r="Q11867" i="1"/>
  <c r="P11867" i="1"/>
  <c r="O11867" i="1"/>
  <c r="N11867" i="1"/>
  <c r="I11867" i="1"/>
  <c r="P11866" i="1"/>
  <c r="Q11866" i="1" s="1"/>
  <c r="O11866" i="1"/>
  <c r="N11866" i="1"/>
  <c r="I11866" i="1"/>
  <c r="Q11865" i="1"/>
  <c r="P11865" i="1"/>
  <c r="O11865" i="1"/>
  <c r="N11865" i="1"/>
  <c r="I11865" i="1"/>
  <c r="P11864" i="1"/>
  <c r="Q11864" i="1" s="1"/>
  <c r="O11864" i="1"/>
  <c r="N11864" i="1"/>
  <c r="I11864" i="1"/>
  <c r="Q11863" i="1"/>
  <c r="P11863" i="1"/>
  <c r="O11863" i="1"/>
  <c r="N11863" i="1"/>
  <c r="I11863" i="1"/>
  <c r="Q11862" i="1"/>
  <c r="P11862" i="1"/>
  <c r="O11862" i="1"/>
  <c r="N11862" i="1"/>
  <c r="I11862" i="1"/>
  <c r="P11861" i="1"/>
  <c r="Q11861" i="1" s="1"/>
  <c r="O11861" i="1"/>
  <c r="N11861" i="1"/>
  <c r="I11861" i="1"/>
  <c r="Q11860" i="1"/>
  <c r="P11860" i="1"/>
  <c r="O11860" i="1"/>
  <c r="N11860" i="1"/>
  <c r="I11860" i="1"/>
  <c r="P11859" i="1"/>
  <c r="Q11859" i="1" s="1"/>
  <c r="O11859" i="1"/>
  <c r="N11859" i="1"/>
  <c r="I11859" i="1"/>
  <c r="Q11858" i="1"/>
  <c r="P11858" i="1"/>
  <c r="O11858" i="1"/>
  <c r="N11858" i="1"/>
  <c r="I11858" i="1"/>
  <c r="P11857" i="1"/>
  <c r="Q11857" i="1" s="1"/>
  <c r="O11857" i="1"/>
  <c r="N11857" i="1"/>
  <c r="I11857" i="1"/>
  <c r="P11856" i="1"/>
  <c r="Q11856" i="1" s="1"/>
  <c r="O11856" i="1"/>
  <c r="N11856" i="1"/>
  <c r="I11856" i="1"/>
  <c r="P11855" i="1"/>
  <c r="Q11855" i="1" s="1"/>
  <c r="O11855" i="1"/>
  <c r="N11855" i="1"/>
  <c r="I11855" i="1"/>
  <c r="Q11854" i="1"/>
  <c r="P11854" i="1"/>
  <c r="O11854" i="1"/>
  <c r="N11854" i="1"/>
  <c r="I11854" i="1"/>
  <c r="P11853" i="1"/>
  <c r="Q11853" i="1" s="1"/>
  <c r="O11853" i="1"/>
  <c r="N11853" i="1"/>
  <c r="I11853" i="1"/>
  <c r="Q11852" i="1"/>
  <c r="P11852" i="1"/>
  <c r="O11852" i="1"/>
  <c r="N11852" i="1"/>
  <c r="I11852" i="1"/>
  <c r="Q11851" i="1"/>
  <c r="P11851" i="1"/>
  <c r="O11851" i="1"/>
  <c r="N11851" i="1"/>
  <c r="I11851" i="1"/>
  <c r="P11850" i="1"/>
  <c r="Q11850" i="1" s="1"/>
  <c r="O11850" i="1"/>
  <c r="N11850" i="1"/>
  <c r="I11850" i="1"/>
  <c r="Q11849" i="1"/>
  <c r="P11849" i="1"/>
  <c r="O11849" i="1"/>
  <c r="N11849" i="1"/>
  <c r="I11849" i="1"/>
  <c r="P11848" i="1"/>
  <c r="Q11848" i="1" s="1"/>
  <c r="O11848" i="1"/>
  <c r="N11848" i="1"/>
  <c r="I11848" i="1"/>
  <c r="Q11847" i="1"/>
  <c r="P11847" i="1"/>
  <c r="O11847" i="1"/>
  <c r="N11847" i="1"/>
  <c r="I11847" i="1"/>
  <c r="Q11846" i="1"/>
  <c r="P11846" i="1"/>
  <c r="O11846" i="1"/>
  <c r="N11846" i="1"/>
  <c r="I11846" i="1"/>
  <c r="P11845" i="1"/>
  <c r="Q11845" i="1" s="1"/>
  <c r="O11845" i="1"/>
  <c r="N11845" i="1"/>
  <c r="I11845" i="1"/>
  <c r="Q11844" i="1"/>
  <c r="P11844" i="1"/>
  <c r="O11844" i="1"/>
  <c r="N11844" i="1"/>
  <c r="I11844" i="1"/>
  <c r="P11843" i="1"/>
  <c r="Q11843" i="1" s="1"/>
  <c r="O11843" i="1"/>
  <c r="N11843" i="1"/>
  <c r="I11843" i="1"/>
  <c r="Q11842" i="1"/>
  <c r="P11842" i="1"/>
  <c r="O11842" i="1"/>
  <c r="N11842" i="1"/>
  <c r="I11842" i="1"/>
  <c r="P11841" i="1"/>
  <c r="Q11841" i="1" s="1"/>
  <c r="O11841" i="1"/>
  <c r="N11841" i="1"/>
  <c r="I11841" i="1"/>
  <c r="P11840" i="1"/>
  <c r="Q11840" i="1" s="1"/>
  <c r="O11840" i="1"/>
  <c r="N11840" i="1"/>
  <c r="I11840" i="1"/>
  <c r="P11839" i="1"/>
  <c r="Q11839" i="1" s="1"/>
  <c r="O11839" i="1"/>
  <c r="N11839" i="1"/>
  <c r="I11839" i="1"/>
  <c r="Q11838" i="1"/>
  <c r="P11838" i="1"/>
  <c r="O11838" i="1"/>
  <c r="N11838" i="1"/>
  <c r="I11838" i="1"/>
  <c r="P11837" i="1"/>
  <c r="Q11837" i="1" s="1"/>
  <c r="O11837" i="1"/>
  <c r="N11837" i="1"/>
  <c r="I11837" i="1"/>
  <c r="Q11836" i="1"/>
  <c r="P11836" i="1"/>
  <c r="O11836" i="1"/>
  <c r="N11836" i="1"/>
  <c r="I11836" i="1"/>
  <c r="Q11835" i="1"/>
  <c r="P11835" i="1"/>
  <c r="O11835" i="1"/>
  <c r="N11835" i="1"/>
  <c r="I11835" i="1"/>
  <c r="P11834" i="1"/>
  <c r="Q11834" i="1" s="1"/>
  <c r="O11834" i="1"/>
  <c r="N11834" i="1"/>
  <c r="I11834" i="1"/>
  <c r="Q11833" i="1"/>
  <c r="P11833" i="1"/>
  <c r="O11833" i="1"/>
  <c r="N11833" i="1"/>
  <c r="I11833" i="1"/>
  <c r="P11832" i="1"/>
  <c r="Q11832" i="1" s="1"/>
  <c r="O11832" i="1"/>
  <c r="N11832" i="1"/>
  <c r="I11832" i="1"/>
  <c r="Q11831" i="1"/>
  <c r="P11831" i="1"/>
  <c r="O11831" i="1"/>
  <c r="N11831" i="1"/>
  <c r="I11831" i="1"/>
  <c r="Q11830" i="1"/>
  <c r="P11830" i="1"/>
  <c r="O11830" i="1"/>
  <c r="N11830" i="1"/>
  <c r="I11830" i="1"/>
  <c r="P11829" i="1"/>
  <c r="Q11829" i="1" s="1"/>
  <c r="O11829" i="1"/>
  <c r="N11829" i="1"/>
  <c r="I11829" i="1"/>
  <c r="Q11828" i="1"/>
  <c r="P11828" i="1"/>
  <c r="O11828" i="1"/>
  <c r="N11828" i="1"/>
  <c r="I11828" i="1"/>
  <c r="P11827" i="1"/>
  <c r="Q11827" i="1" s="1"/>
  <c r="O11827" i="1"/>
  <c r="N11827" i="1"/>
  <c r="I11827" i="1"/>
  <c r="Q11826" i="1"/>
  <c r="P11826" i="1"/>
  <c r="O11826" i="1"/>
  <c r="N11826" i="1"/>
  <c r="I11826" i="1"/>
  <c r="P11825" i="1"/>
  <c r="Q11825" i="1" s="1"/>
  <c r="O11825" i="1"/>
  <c r="N11825" i="1"/>
  <c r="I11825" i="1"/>
  <c r="P11824" i="1"/>
  <c r="Q11824" i="1" s="1"/>
  <c r="O11824" i="1"/>
  <c r="N11824" i="1"/>
  <c r="I11824" i="1"/>
  <c r="P11823" i="1"/>
  <c r="Q11823" i="1" s="1"/>
  <c r="O11823" i="1"/>
  <c r="N11823" i="1"/>
  <c r="I11823" i="1"/>
  <c r="Q11822" i="1"/>
  <c r="P11822" i="1"/>
  <c r="O11822" i="1"/>
  <c r="N11822" i="1"/>
  <c r="I11822" i="1"/>
  <c r="Q11821" i="1"/>
  <c r="P11821" i="1"/>
  <c r="O11821" i="1"/>
  <c r="N11821" i="1"/>
  <c r="I11821" i="1"/>
  <c r="Q11820" i="1"/>
  <c r="P11820" i="1"/>
  <c r="O11820" i="1"/>
  <c r="N11820" i="1"/>
  <c r="I11820" i="1"/>
  <c r="Q11819" i="1"/>
  <c r="P11819" i="1"/>
  <c r="O11819" i="1"/>
  <c r="N11819" i="1"/>
  <c r="I11819" i="1"/>
  <c r="P11818" i="1"/>
  <c r="Q11818" i="1" s="1"/>
  <c r="O11818" i="1"/>
  <c r="N11818" i="1"/>
  <c r="I11818" i="1"/>
  <c r="P11817" i="1"/>
  <c r="Q11817" i="1" s="1"/>
  <c r="O11817" i="1"/>
  <c r="N11817" i="1"/>
  <c r="I11817" i="1"/>
  <c r="P11816" i="1"/>
  <c r="Q11816" i="1" s="1"/>
  <c r="O11816" i="1"/>
  <c r="N11816" i="1"/>
  <c r="I11816" i="1"/>
  <c r="Q11815" i="1"/>
  <c r="P11815" i="1"/>
  <c r="O11815" i="1"/>
  <c r="N11815" i="1"/>
  <c r="I11815" i="1"/>
  <c r="Q11814" i="1"/>
  <c r="P11814" i="1"/>
  <c r="O11814" i="1"/>
  <c r="N11814" i="1"/>
  <c r="I11814" i="1"/>
  <c r="P11813" i="1"/>
  <c r="Q11813" i="1" s="1"/>
  <c r="O11813" i="1"/>
  <c r="N11813" i="1"/>
  <c r="I11813" i="1"/>
  <c r="Q11812" i="1"/>
  <c r="P11812" i="1"/>
  <c r="O11812" i="1"/>
  <c r="N11812" i="1"/>
  <c r="I11812" i="1"/>
  <c r="P11811" i="1"/>
  <c r="Q11811" i="1" s="1"/>
  <c r="O11811" i="1"/>
  <c r="N11811" i="1"/>
  <c r="I11811" i="1"/>
  <c r="Q11810" i="1"/>
  <c r="P11810" i="1"/>
  <c r="O11810" i="1"/>
  <c r="N11810" i="1"/>
  <c r="I11810" i="1"/>
  <c r="P11809" i="1"/>
  <c r="Q11809" i="1" s="1"/>
  <c r="O11809" i="1"/>
  <c r="N11809" i="1"/>
  <c r="I11809" i="1"/>
  <c r="P11808" i="1"/>
  <c r="Q11808" i="1" s="1"/>
  <c r="O11808" i="1"/>
  <c r="N11808" i="1"/>
  <c r="I11808" i="1"/>
  <c r="P11807" i="1"/>
  <c r="Q11807" i="1" s="1"/>
  <c r="O11807" i="1"/>
  <c r="N11807" i="1"/>
  <c r="I11807" i="1"/>
  <c r="Q11806" i="1"/>
  <c r="P11806" i="1"/>
  <c r="O11806" i="1"/>
  <c r="N11806" i="1"/>
  <c r="I11806" i="1"/>
  <c r="Q11805" i="1"/>
  <c r="P11805" i="1"/>
  <c r="O11805" i="1"/>
  <c r="N11805" i="1"/>
  <c r="I11805" i="1"/>
  <c r="Q11804" i="1"/>
  <c r="P11804" i="1"/>
  <c r="O11804" i="1"/>
  <c r="N11804" i="1"/>
  <c r="I11804" i="1"/>
  <c r="Q11803" i="1"/>
  <c r="P11803" i="1"/>
  <c r="O11803" i="1"/>
  <c r="N11803" i="1"/>
  <c r="I11803" i="1"/>
  <c r="P11802" i="1"/>
  <c r="Q11802" i="1" s="1"/>
  <c r="O11802" i="1"/>
  <c r="N11802" i="1"/>
  <c r="I11802" i="1"/>
  <c r="Q11801" i="1"/>
  <c r="P11801" i="1"/>
  <c r="O11801" i="1"/>
  <c r="N11801" i="1"/>
  <c r="I11801" i="1"/>
  <c r="P11800" i="1"/>
  <c r="Q11800" i="1" s="1"/>
  <c r="O11800" i="1"/>
  <c r="N11800" i="1"/>
  <c r="I11800" i="1"/>
  <c r="Q11799" i="1"/>
  <c r="P11799" i="1"/>
  <c r="I11799" i="1"/>
  <c r="P11798" i="1"/>
  <c r="Q11798" i="1" s="1"/>
  <c r="O11798" i="1"/>
  <c r="N11798" i="1"/>
  <c r="I11798" i="1"/>
  <c r="P11797" i="1"/>
  <c r="Q11797" i="1" s="1"/>
  <c r="O11797" i="1"/>
  <c r="N11797" i="1"/>
  <c r="I11797" i="1"/>
  <c r="Q11796" i="1"/>
  <c r="P11796" i="1"/>
  <c r="O11796" i="1"/>
  <c r="N11796" i="1"/>
  <c r="I11796" i="1"/>
  <c r="Q11795" i="1"/>
  <c r="P11795" i="1"/>
  <c r="O11795" i="1"/>
  <c r="N11795" i="1"/>
  <c r="I11795" i="1"/>
  <c r="Q11794" i="1"/>
  <c r="P11794" i="1"/>
  <c r="O11794" i="1"/>
  <c r="N11794" i="1"/>
  <c r="I11794" i="1"/>
  <c r="Q11793" i="1"/>
  <c r="P11793" i="1"/>
  <c r="O11793" i="1"/>
  <c r="N11793" i="1"/>
  <c r="I11793" i="1"/>
  <c r="P11792" i="1"/>
  <c r="Q11792" i="1" s="1"/>
  <c r="O11792" i="1"/>
  <c r="N11792" i="1"/>
  <c r="I11792" i="1"/>
  <c r="Q11791" i="1"/>
  <c r="P11791" i="1"/>
  <c r="O11791" i="1"/>
  <c r="N11791" i="1"/>
  <c r="I11791" i="1"/>
  <c r="P11790" i="1"/>
  <c r="Q11790" i="1" s="1"/>
  <c r="O11790" i="1"/>
  <c r="N11790" i="1"/>
  <c r="I11790" i="1"/>
  <c r="Q11789" i="1"/>
  <c r="P11789" i="1"/>
  <c r="O11789" i="1"/>
  <c r="N11789" i="1"/>
  <c r="I11789" i="1"/>
  <c r="Q11788" i="1"/>
  <c r="P11788" i="1"/>
  <c r="O11788" i="1"/>
  <c r="N11788" i="1"/>
  <c r="Q11787" i="1"/>
  <c r="P11787" i="1"/>
  <c r="O11787" i="1"/>
  <c r="N11787" i="1"/>
  <c r="Q11786" i="1"/>
  <c r="P11786" i="1"/>
  <c r="O11786" i="1"/>
  <c r="N11786" i="1"/>
  <c r="P11785" i="1"/>
  <c r="Q11785" i="1" s="1"/>
  <c r="O11785" i="1"/>
  <c r="N11785" i="1"/>
  <c r="Q11784" i="1"/>
  <c r="P11784" i="1"/>
  <c r="O11784" i="1"/>
  <c r="N11784" i="1"/>
  <c r="Q11783" i="1"/>
  <c r="P11783" i="1"/>
  <c r="O11783" i="1"/>
  <c r="N11783" i="1"/>
  <c r="Q11782" i="1"/>
  <c r="P11782" i="1"/>
  <c r="O11782" i="1"/>
  <c r="N11782" i="1"/>
  <c r="P11781" i="1"/>
  <c r="Q11781" i="1" s="1"/>
  <c r="O11781" i="1"/>
  <c r="N11781" i="1"/>
  <c r="Q11780" i="1"/>
  <c r="P11780" i="1"/>
  <c r="O11780" i="1"/>
  <c r="N11780" i="1"/>
  <c r="Q11779" i="1"/>
  <c r="P11779" i="1"/>
  <c r="O11779" i="1"/>
  <c r="N11779" i="1"/>
  <c r="Q11778" i="1"/>
  <c r="P11778" i="1"/>
  <c r="O11778" i="1"/>
  <c r="N11778" i="1"/>
  <c r="P11777" i="1"/>
  <c r="Q11777" i="1" s="1"/>
  <c r="O11777" i="1"/>
  <c r="N11777" i="1"/>
  <c r="Q11776" i="1"/>
  <c r="P11776" i="1"/>
  <c r="O11776" i="1"/>
  <c r="N11776" i="1"/>
  <c r="Q11775" i="1"/>
  <c r="P11775" i="1"/>
  <c r="O11775" i="1"/>
  <c r="N11775" i="1"/>
  <c r="Q11774" i="1"/>
  <c r="P11774" i="1"/>
  <c r="O11774" i="1"/>
  <c r="N11774" i="1"/>
  <c r="P11773" i="1"/>
  <c r="Q11773" i="1" s="1"/>
  <c r="O11773" i="1"/>
  <c r="N11773" i="1"/>
  <c r="Q11772" i="1"/>
  <c r="P11772" i="1"/>
  <c r="O11772" i="1"/>
  <c r="N11772" i="1"/>
  <c r="Q11771" i="1"/>
  <c r="P11771" i="1"/>
  <c r="O11771" i="1"/>
  <c r="N11771" i="1"/>
  <c r="Q11770" i="1"/>
  <c r="P11770" i="1"/>
  <c r="O11770" i="1"/>
  <c r="N11770" i="1"/>
  <c r="P11769" i="1"/>
  <c r="Q11769" i="1" s="1"/>
  <c r="O11769" i="1"/>
  <c r="N11769" i="1"/>
  <c r="Q11768" i="1"/>
  <c r="P11768" i="1"/>
  <c r="O11768" i="1"/>
  <c r="N11768" i="1"/>
  <c r="Q11767" i="1"/>
  <c r="P11767" i="1"/>
  <c r="O11767" i="1"/>
  <c r="N11767" i="1"/>
  <c r="Q11766" i="1"/>
  <c r="P11766" i="1"/>
  <c r="O11766" i="1"/>
  <c r="N11766" i="1"/>
  <c r="P11765" i="1"/>
  <c r="Q11765" i="1" s="1"/>
  <c r="O11765" i="1"/>
  <c r="N11765" i="1"/>
  <c r="Q11764" i="1"/>
  <c r="P11764" i="1"/>
  <c r="O11764" i="1"/>
  <c r="N11764" i="1"/>
  <c r="Q11763" i="1"/>
  <c r="P11763" i="1"/>
  <c r="O11763" i="1"/>
  <c r="N11763" i="1"/>
  <c r="Q11762" i="1"/>
  <c r="P11762" i="1"/>
  <c r="O11762" i="1"/>
  <c r="N11762" i="1"/>
  <c r="P11761" i="1"/>
  <c r="Q11761" i="1" s="1"/>
  <c r="O11761" i="1"/>
  <c r="N11761" i="1"/>
  <c r="Q11760" i="1"/>
  <c r="P11760" i="1"/>
  <c r="O11760" i="1"/>
  <c r="N11760" i="1"/>
  <c r="Q11759" i="1"/>
  <c r="P11759" i="1"/>
  <c r="O11759" i="1"/>
  <c r="N11759" i="1"/>
  <c r="Q11758" i="1"/>
  <c r="P11758" i="1"/>
  <c r="O11758" i="1"/>
  <c r="N11758" i="1"/>
  <c r="P11757" i="1"/>
  <c r="Q11757" i="1" s="1"/>
  <c r="O11757" i="1"/>
  <c r="N11757" i="1"/>
  <c r="Q11756" i="1"/>
  <c r="P11756" i="1"/>
  <c r="O11756" i="1"/>
  <c r="N11756" i="1"/>
  <c r="Q11755" i="1"/>
  <c r="P11755" i="1"/>
  <c r="O11755" i="1"/>
  <c r="N11755" i="1"/>
  <c r="Q11754" i="1"/>
  <c r="P11754" i="1"/>
  <c r="O11754" i="1"/>
  <c r="N11754" i="1"/>
  <c r="P11753" i="1"/>
  <c r="Q11753" i="1" s="1"/>
  <c r="O11753" i="1"/>
  <c r="N11753" i="1"/>
  <c r="Q11752" i="1"/>
  <c r="P11752" i="1"/>
  <c r="O11752" i="1"/>
  <c r="N11752" i="1"/>
  <c r="Q11751" i="1"/>
  <c r="P11751" i="1"/>
  <c r="O11751" i="1"/>
  <c r="N11751" i="1"/>
  <c r="Q11750" i="1"/>
  <c r="P11750" i="1"/>
  <c r="O11750" i="1"/>
  <c r="N11750" i="1"/>
  <c r="P11749" i="1"/>
  <c r="Q11749" i="1" s="1"/>
  <c r="O11749" i="1"/>
  <c r="N11749" i="1"/>
  <c r="Q11748" i="1"/>
  <c r="P11748" i="1"/>
  <c r="O11748" i="1"/>
  <c r="N11748" i="1"/>
  <c r="I11748" i="1"/>
  <c r="P11747" i="1"/>
  <c r="Q11747" i="1" s="1"/>
  <c r="O11747" i="1"/>
  <c r="N11747" i="1"/>
  <c r="I11747" i="1"/>
  <c r="Q11746" i="1"/>
  <c r="P11746" i="1"/>
  <c r="O11746" i="1"/>
  <c r="N11746" i="1"/>
  <c r="I11746" i="1"/>
  <c r="Q11745" i="1"/>
  <c r="P11745" i="1"/>
  <c r="O11745" i="1"/>
  <c r="N11745" i="1"/>
  <c r="I11745" i="1"/>
  <c r="Q11744" i="1"/>
  <c r="P11744" i="1"/>
  <c r="O11744" i="1"/>
  <c r="N11744" i="1"/>
  <c r="I11744" i="1"/>
  <c r="P11743" i="1"/>
  <c r="Q11743" i="1" s="1"/>
  <c r="O11743" i="1"/>
  <c r="N11743" i="1"/>
  <c r="I11743" i="1"/>
  <c r="P11742" i="1"/>
  <c r="Q11742" i="1" s="1"/>
  <c r="O11742" i="1"/>
  <c r="N11742" i="1"/>
  <c r="I11742" i="1"/>
  <c r="P11741" i="1"/>
  <c r="Q11741" i="1" s="1"/>
  <c r="O11741" i="1"/>
  <c r="N11741" i="1"/>
  <c r="I11741" i="1"/>
  <c r="Q11740" i="1"/>
  <c r="P11740" i="1"/>
  <c r="O11740" i="1"/>
  <c r="N11740" i="1"/>
  <c r="I11740" i="1"/>
  <c r="P11739" i="1"/>
  <c r="Q11739" i="1" s="1"/>
  <c r="O11739" i="1"/>
  <c r="N11739" i="1"/>
  <c r="I11739" i="1"/>
  <c r="Q11738" i="1"/>
  <c r="P11738" i="1"/>
  <c r="O11738" i="1"/>
  <c r="N11738" i="1"/>
  <c r="I11738" i="1"/>
  <c r="Q11737" i="1"/>
  <c r="P11737" i="1"/>
  <c r="O11737" i="1"/>
  <c r="N11737" i="1"/>
  <c r="I11737" i="1"/>
  <c r="P11736" i="1"/>
  <c r="Q11736" i="1" s="1"/>
  <c r="O11736" i="1"/>
  <c r="N11736" i="1"/>
  <c r="I11736" i="1"/>
  <c r="P11735" i="1"/>
  <c r="Q11735" i="1" s="1"/>
  <c r="O11735" i="1"/>
  <c r="N11735" i="1"/>
  <c r="I11735" i="1"/>
  <c r="P11734" i="1"/>
  <c r="Q11734" i="1" s="1"/>
  <c r="O11734" i="1"/>
  <c r="N11734" i="1"/>
  <c r="I11734" i="1"/>
  <c r="Q11733" i="1"/>
  <c r="P11733" i="1"/>
  <c r="O11733" i="1"/>
  <c r="N11733" i="1"/>
  <c r="I11733" i="1"/>
  <c r="Q11732" i="1"/>
  <c r="P11732" i="1"/>
  <c r="O11732" i="1"/>
  <c r="N11732" i="1"/>
  <c r="I11732" i="1"/>
  <c r="P11731" i="1"/>
  <c r="Q11731" i="1" s="1"/>
  <c r="O11731" i="1"/>
  <c r="N11731" i="1"/>
  <c r="I11731" i="1"/>
  <c r="Q11730" i="1"/>
  <c r="P11730" i="1"/>
  <c r="O11730" i="1"/>
  <c r="N11730" i="1"/>
  <c r="I11730" i="1"/>
  <c r="Q11729" i="1"/>
  <c r="P11729" i="1"/>
  <c r="O11729" i="1"/>
  <c r="N11729" i="1"/>
  <c r="I11729" i="1"/>
  <c r="Q11728" i="1"/>
  <c r="P11728" i="1"/>
  <c r="O11728" i="1"/>
  <c r="N11728" i="1"/>
  <c r="I11728" i="1"/>
  <c r="P11727" i="1"/>
  <c r="Q11727" i="1" s="1"/>
  <c r="O11727" i="1"/>
  <c r="N11727" i="1"/>
  <c r="I11727" i="1"/>
  <c r="P11726" i="1"/>
  <c r="Q11726" i="1" s="1"/>
  <c r="O11726" i="1"/>
  <c r="N11726" i="1"/>
  <c r="I11726" i="1"/>
  <c r="P11725" i="1"/>
  <c r="Q11725" i="1" s="1"/>
  <c r="O11725" i="1"/>
  <c r="N11725" i="1"/>
  <c r="I11725" i="1"/>
  <c r="Q11724" i="1"/>
  <c r="P11724" i="1"/>
  <c r="O11724" i="1"/>
  <c r="N11724" i="1"/>
  <c r="I11724" i="1"/>
  <c r="P11723" i="1"/>
  <c r="Q11723" i="1" s="1"/>
  <c r="O11723" i="1"/>
  <c r="N11723" i="1"/>
  <c r="I11723" i="1"/>
  <c r="Q11722" i="1"/>
  <c r="P11722" i="1"/>
  <c r="O11722" i="1"/>
  <c r="N11722" i="1"/>
  <c r="I11722" i="1"/>
  <c r="Q11721" i="1"/>
  <c r="P11721" i="1"/>
  <c r="O11721" i="1"/>
  <c r="N11721" i="1"/>
  <c r="I11721" i="1"/>
  <c r="P11720" i="1"/>
  <c r="Q11720" i="1" s="1"/>
  <c r="O11720" i="1"/>
  <c r="N11720" i="1"/>
  <c r="I11720" i="1"/>
  <c r="P11719" i="1"/>
  <c r="Q11719" i="1" s="1"/>
  <c r="O11719" i="1"/>
  <c r="N11719" i="1"/>
  <c r="I11719" i="1"/>
  <c r="P11718" i="1"/>
  <c r="Q11718" i="1" s="1"/>
  <c r="O11718" i="1"/>
  <c r="N11718" i="1"/>
  <c r="I11718" i="1"/>
  <c r="Q11717" i="1"/>
  <c r="P11717" i="1"/>
  <c r="O11717" i="1"/>
  <c r="N11717" i="1"/>
  <c r="I11717" i="1"/>
  <c r="Q11716" i="1"/>
  <c r="P11716" i="1"/>
  <c r="O11716" i="1"/>
  <c r="N11716" i="1"/>
  <c r="I11716" i="1"/>
  <c r="P11715" i="1"/>
  <c r="Q11715" i="1" s="1"/>
  <c r="O11715" i="1"/>
  <c r="N11715" i="1"/>
  <c r="I11715" i="1"/>
  <c r="Q11714" i="1"/>
  <c r="P11714" i="1"/>
  <c r="O11714" i="1"/>
  <c r="N11714" i="1"/>
  <c r="I11714" i="1"/>
  <c r="Q11713" i="1"/>
  <c r="P11713" i="1"/>
  <c r="O11713" i="1"/>
  <c r="N11713" i="1"/>
  <c r="I11713" i="1"/>
  <c r="Q11712" i="1"/>
  <c r="P11712" i="1"/>
  <c r="O11712" i="1"/>
  <c r="N11712" i="1"/>
  <c r="I11712" i="1"/>
  <c r="P11711" i="1"/>
  <c r="Q11711" i="1" s="1"/>
  <c r="O11711" i="1"/>
  <c r="N11711" i="1"/>
  <c r="I11711" i="1"/>
  <c r="P11710" i="1"/>
  <c r="Q11710" i="1" s="1"/>
  <c r="O11710" i="1"/>
  <c r="N11710" i="1"/>
  <c r="I11710" i="1"/>
  <c r="P11709" i="1"/>
  <c r="Q11709" i="1" s="1"/>
  <c r="O11709" i="1"/>
  <c r="N11709" i="1"/>
  <c r="I11709" i="1"/>
  <c r="Q11708" i="1"/>
  <c r="P11708" i="1"/>
  <c r="O11708" i="1"/>
  <c r="N11708" i="1"/>
  <c r="I11708" i="1"/>
  <c r="P11707" i="1"/>
  <c r="Q11707" i="1" s="1"/>
  <c r="O11707" i="1"/>
  <c r="N11707" i="1"/>
  <c r="I11707" i="1"/>
  <c r="Q11706" i="1"/>
  <c r="P11706" i="1"/>
  <c r="O11706" i="1"/>
  <c r="N11706" i="1"/>
  <c r="I11706" i="1"/>
  <c r="Q11705" i="1"/>
  <c r="P11705" i="1"/>
  <c r="O11705" i="1"/>
  <c r="N11705" i="1"/>
  <c r="I11705" i="1"/>
  <c r="P11704" i="1"/>
  <c r="Q11704" i="1" s="1"/>
  <c r="O11704" i="1"/>
  <c r="N11704" i="1"/>
  <c r="I11704" i="1"/>
  <c r="P11703" i="1"/>
  <c r="Q11703" i="1" s="1"/>
  <c r="O11703" i="1"/>
  <c r="N11703" i="1"/>
  <c r="I11703" i="1"/>
  <c r="P11702" i="1"/>
  <c r="Q11702" i="1" s="1"/>
  <c r="O11702" i="1"/>
  <c r="N11702" i="1"/>
  <c r="I11702" i="1"/>
  <c r="Q11701" i="1"/>
  <c r="P11701" i="1"/>
  <c r="O11701" i="1"/>
  <c r="N11701" i="1"/>
  <c r="I11701" i="1"/>
  <c r="Q11700" i="1"/>
  <c r="P11700" i="1"/>
  <c r="O11700" i="1"/>
  <c r="N11700" i="1"/>
  <c r="I11700" i="1"/>
  <c r="P11699" i="1"/>
  <c r="Q11699" i="1" s="1"/>
  <c r="O11699" i="1"/>
  <c r="N11699" i="1"/>
  <c r="I11699" i="1"/>
  <c r="Q11698" i="1"/>
  <c r="P11698" i="1"/>
  <c r="O11698" i="1"/>
  <c r="N11698" i="1"/>
  <c r="I11698" i="1"/>
  <c r="Q11697" i="1"/>
  <c r="P11697" i="1"/>
  <c r="O11697" i="1"/>
  <c r="N11697" i="1"/>
  <c r="I11697" i="1"/>
  <c r="Q11696" i="1"/>
  <c r="P11696" i="1"/>
  <c r="O11696" i="1"/>
  <c r="N11696" i="1"/>
  <c r="I11696" i="1"/>
  <c r="P11695" i="1"/>
  <c r="Q11695" i="1" s="1"/>
  <c r="O11695" i="1"/>
  <c r="N11695" i="1"/>
  <c r="I11695" i="1"/>
  <c r="P11694" i="1"/>
  <c r="Q11694" i="1" s="1"/>
  <c r="O11694" i="1"/>
  <c r="N11694" i="1"/>
  <c r="I11694" i="1"/>
  <c r="P11693" i="1"/>
  <c r="Q11693" i="1" s="1"/>
  <c r="O11693" i="1"/>
  <c r="N11693" i="1"/>
  <c r="I11693" i="1"/>
  <c r="Q11692" i="1"/>
  <c r="P11692" i="1"/>
  <c r="O11692" i="1"/>
  <c r="N11692" i="1"/>
  <c r="I11692" i="1"/>
  <c r="P11691" i="1"/>
  <c r="Q11691" i="1" s="1"/>
  <c r="O11691" i="1"/>
  <c r="N11691" i="1"/>
  <c r="I11691" i="1"/>
  <c r="Q11690" i="1"/>
  <c r="P11690" i="1"/>
  <c r="O11690" i="1"/>
  <c r="N11690" i="1"/>
  <c r="I11690" i="1"/>
  <c r="Q11689" i="1"/>
  <c r="P11689" i="1"/>
  <c r="O11689" i="1"/>
  <c r="N11689" i="1"/>
  <c r="I11689" i="1"/>
  <c r="P11688" i="1"/>
  <c r="Q11688" i="1" s="1"/>
  <c r="O11688" i="1"/>
  <c r="N11688" i="1"/>
  <c r="I11688" i="1"/>
  <c r="P11687" i="1"/>
  <c r="Q11687" i="1" s="1"/>
  <c r="O11687" i="1"/>
  <c r="N11687" i="1"/>
  <c r="I11687" i="1"/>
  <c r="P11686" i="1"/>
  <c r="Q11686" i="1" s="1"/>
  <c r="O11686" i="1"/>
  <c r="N11686" i="1"/>
  <c r="I11686" i="1"/>
  <c r="Q11685" i="1"/>
  <c r="P11685" i="1"/>
  <c r="O11685" i="1"/>
  <c r="N11685" i="1"/>
  <c r="I11685" i="1"/>
  <c r="Q11684" i="1"/>
  <c r="P11684" i="1"/>
  <c r="O11684" i="1"/>
  <c r="N11684" i="1"/>
  <c r="I11684" i="1"/>
  <c r="P11683" i="1"/>
  <c r="Q11683" i="1" s="1"/>
  <c r="O11683" i="1"/>
  <c r="N11683" i="1"/>
  <c r="I11683" i="1"/>
  <c r="Q11682" i="1"/>
  <c r="P11682" i="1"/>
  <c r="O11682" i="1"/>
  <c r="N11682" i="1"/>
  <c r="I11682" i="1"/>
  <c r="Q11681" i="1"/>
  <c r="P11681" i="1"/>
  <c r="O11681" i="1"/>
  <c r="N11681" i="1"/>
  <c r="P11680" i="1"/>
  <c r="Q11680" i="1" s="1"/>
  <c r="O11680" i="1"/>
  <c r="N11680" i="1"/>
  <c r="Q11679" i="1"/>
  <c r="P11679" i="1"/>
  <c r="O11679" i="1"/>
  <c r="N11679" i="1"/>
  <c r="Q11678" i="1"/>
  <c r="P11678" i="1"/>
  <c r="O11678" i="1"/>
  <c r="N11678" i="1"/>
  <c r="Q11677" i="1"/>
  <c r="P11677" i="1"/>
  <c r="O11677" i="1"/>
  <c r="N11677" i="1"/>
  <c r="I11677" i="1"/>
  <c r="Q11676" i="1"/>
  <c r="P11676" i="1"/>
  <c r="O11676" i="1"/>
  <c r="N11676" i="1"/>
  <c r="I11676" i="1"/>
  <c r="P11675" i="1"/>
  <c r="Q11675" i="1" s="1"/>
  <c r="O11675" i="1"/>
  <c r="N11675" i="1"/>
  <c r="I11675" i="1"/>
  <c r="P11674" i="1"/>
  <c r="Q11674" i="1" s="1"/>
  <c r="O11674" i="1"/>
  <c r="N11674" i="1"/>
  <c r="I11674" i="1"/>
  <c r="P11673" i="1"/>
  <c r="Q11673" i="1" s="1"/>
  <c r="O11673" i="1"/>
  <c r="N11673" i="1"/>
  <c r="I11673" i="1"/>
  <c r="Q11672" i="1"/>
  <c r="P11672" i="1"/>
  <c r="O11672" i="1"/>
  <c r="N11672" i="1"/>
  <c r="I11672" i="1"/>
  <c r="P11671" i="1"/>
  <c r="Q11671" i="1" s="1"/>
  <c r="O11671" i="1"/>
  <c r="N11671" i="1"/>
  <c r="I11671" i="1"/>
  <c r="Q11670" i="1"/>
  <c r="P11670" i="1"/>
  <c r="O11670" i="1"/>
  <c r="N11670" i="1"/>
  <c r="I11670" i="1"/>
  <c r="Q11669" i="1"/>
  <c r="P11669" i="1"/>
  <c r="O11669" i="1"/>
  <c r="N11669" i="1"/>
  <c r="I11669" i="1"/>
  <c r="P11668" i="1"/>
  <c r="Q11668" i="1" s="1"/>
  <c r="O11668" i="1"/>
  <c r="N11668" i="1"/>
  <c r="I11668" i="1"/>
  <c r="P11667" i="1"/>
  <c r="Q11667" i="1" s="1"/>
  <c r="O11667" i="1"/>
  <c r="N11667" i="1"/>
  <c r="I11667" i="1"/>
  <c r="P11666" i="1"/>
  <c r="Q11666" i="1" s="1"/>
  <c r="O11666" i="1"/>
  <c r="N11666" i="1"/>
  <c r="I11666" i="1"/>
  <c r="Q11665" i="1"/>
  <c r="P11665" i="1"/>
  <c r="O11665" i="1"/>
  <c r="N11665" i="1"/>
  <c r="I11665" i="1"/>
  <c r="Q11664" i="1"/>
  <c r="P11664" i="1"/>
  <c r="O11664" i="1"/>
  <c r="N11664" i="1"/>
  <c r="I11664" i="1"/>
  <c r="P11663" i="1"/>
  <c r="Q11663" i="1" s="1"/>
  <c r="O11663" i="1"/>
  <c r="N11663" i="1"/>
  <c r="I11663" i="1"/>
  <c r="Q11662" i="1"/>
  <c r="P11662" i="1"/>
  <c r="O11662" i="1"/>
  <c r="N11662" i="1"/>
  <c r="I11662" i="1"/>
  <c r="Q11661" i="1"/>
  <c r="P11661" i="1"/>
  <c r="O11661" i="1"/>
  <c r="N11661" i="1"/>
  <c r="I11661" i="1"/>
  <c r="Q11660" i="1"/>
  <c r="P11660" i="1"/>
  <c r="O11660" i="1"/>
  <c r="N11660" i="1"/>
  <c r="I11660" i="1"/>
  <c r="P11659" i="1"/>
  <c r="Q11659" i="1" s="1"/>
  <c r="O11659" i="1"/>
  <c r="N11659" i="1"/>
  <c r="I11659" i="1"/>
  <c r="P11658" i="1"/>
  <c r="Q11658" i="1" s="1"/>
  <c r="O11658" i="1"/>
  <c r="N11658" i="1"/>
  <c r="I11658" i="1"/>
  <c r="P11657" i="1"/>
  <c r="Q11657" i="1" s="1"/>
  <c r="O11657" i="1"/>
  <c r="N11657" i="1"/>
  <c r="I11657" i="1"/>
  <c r="Q11656" i="1"/>
  <c r="P11656" i="1"/>
  <c r="O11656" i="1"/>
  <c r="N11656" i="1"/>
  <c r="I11656" i="1"/>
  <c r="Q11655" i="1"/>
  <c r="P11655" i="1"/>
  <c r="O11655" i="1"/>
  <c r="N11655" i="1"/>
  <c r="I11655" i="1"/>
  <c r="Q11654" i="1"/>
  <c r="P11654" i="1"/>
  <c r="O11654" i="1"/>
  <c r="N11654" i="1"/>
  <c r="I11654" i="1"/>
  <c r="Q11653" i="1"/>
  <c r="P11653" i="1"/>
  <c r="O11653" i="1"/>
  <c r="N11653" i="1"/>
  <c r="I11653" i="1"/>
  <c r="P11652" i="1"/>
  <c r="Q11652" i="1" s="1"/>
  <c r="O11652" i="1"/>
  <c r="N11652" i="1"/>
  <c r="I11652" i="1"/>
  <c r="P11651" i="1"/>
  <c r="Q11651" i="1" s="1"/>
  <c r="O11651" i="1"/>
  <c r="N11651" i="1"/>
  <c r="I11651" i="1"/>
  <c r="P11650" i="1"/>
  <c r="Q11650" i="1" s="1"/>
  <c r="O11650" i="1"/>
  <c r="N11650" i="1"/>
  <c r="I11650" i="1"/>
  <c r="Q11649" i="1"/>
  <c r="P11649" i="1"/>
  <c r="O11649" i="1"/>
  <c r="N11649" i="1"/>
  <c r="Q11648" i="1"/>
  <c r="P11648" i="1"/>
  <c r="O11648" i="1"/>
  <c r="N11648" i="1"/>
  <c r="P11647" i="1"/>
  <c r="Q11647" i="1" s="1"/>
  <c r="O11647" i="1"/>
  <c r="N11647" i="1"/>
  <c r="Q11646" i="1"/>
  <c r="P11646" i="1"/>
  <c r="O11646" i="1"/>
  <c r="N11646" i="1"/>
  <c r="Q11645" i="1"/>
  <c r="P11645" i="1"/>
  <c r="O11645" i="1"/>
  <c r="N11645" i="1"/>
  <c r="Q11644" i="1"/>
  <c r="P11644" i="1"/>
  <c r="O11644" i="1"/>
  <c r="N11644" i="1"/>
  <c r="I11644" i="1"/>
  <c r="Q11643" i="1"/>
  <c r="P11643" i="1"/>
  <c r="O11643" i="1"/>
  <c r="N11643" i="1"/>
  <c r="I11643" i="1"/>
  <c r="P11642" i="1"/>
  <c r="Q11642" i="1" s="1"/>
  <c r="O11642" i="1"/>
  <c r="N11642" i="1"/>
  <c r="Q11641" i="1"/>
  <c r="P11641" i="1"/>
  <c r="O11641" i="1"/>
  <c r="N11641" i="1"/>
  <c r="I11641" i="1"/>
  <c r="Q11640" i="1"/>
  <c r="P11640" i="1"/>
  <c r="O11640" i="1"/>
  <c r="N11640" i="1"/>
  <c r="I11640" i="1"/>
  <c r="Q11639" i="1"/>
  <c r="P11639" i="1"/>
  <c r="O11639" i="1"/>
  <c r="N11639" i="1"/>
  <c r="I11639" i="1"/>
  <c r="P11638" i="1"/>
  <c r="Q11638" i="1" s="1"/>
  <c r="O11638" i="1"/>
  <c r="N11638" i="1"/>
  <c r="I11638" i="1"/>
  <c r="P11637" i="1"/>
  <c r="Q11637" i="1" s="1"/>
  <c r="O11637" i="1"/>
  <c r="N11637" i="1"/>
  <c r="I11637" i="1"/>
  <c r="P11636" i="1"/>
  <c r="Q11636" i="1" s="1"/>
  <c r="O11636" i="1"/>
  <c r="N11636" i="1"/>
  <c r="I11636" i="1"/>
  <c r="Q11635" i="1"/>
  <c r="P11635" i="1"/>
  <c r="O11635" i="1"/>
  <c r="N11635" i="1"/>
  <c r="I11635" i="1"/>
  <c r="Q11634" i="1"/>
  <c r="P11634" i="1"/>
  <c r="O11634" i="1"/>
  <c r="N11634" i="1"/>
  <c r="I11634" i="1"/>
  <c r="P11633" i="1"/>
  <c r="Q11633" i="1" s="1"/>
  <c r="O11633" i="1"/>
  <c r="N11633" i="1"/>
  <c r="I11633" i="1"/>
  <c r="Q11632" i="1"/>
  <c r="P11632" i="1"/>
  <c r="O11632" i="1"/>
  <c r="N11632" i="1"/>
  <c r="I11632" i="1"/>
  <c r="Q11631" i="1"/>
  <c r="P11631" i="1"/>
  <c r="O11631" i="1"/>
  <c r="N11631" i="1"/>
  <c r="I11631" i="1"/>
  <c r="Q11630" i="1"/>
  <c r="P11630" i="1"/>
  <c r="O11630" i="1"/>
  <c r="N11630" i="1"/>
  <c r="I11630" i="1"/>
  <c r="P11629" i="1"/>
  <c r="Q11629" i="1" s="1"/>
  <c r="O11629" i="1"/>
  <c r="N11629" i="1"/>
  <c r="I11629" i="1"/>
  <c r="Q11628" i="1"/>
  <c r="P11628" i="1"/>
  <c r="O11628" i="1"/>
  <c r="N11628" i="1"/>
  <c r="I11628" i="1"/>
  <c r="P11627" i="1"/>
  <c r="Q11627" i="1" s="1"/>
  <c r="O11627" i="1"/>
  <c r="N11627" i="1"/>
  <c r="I11627" i="1"/>
  <c r="Q11626" i="1"/>
  <c r="P11626" i="1"/>
  <c r="O11626" i="1"/>
  <c r="N11626" i="1"/>
  <c r="I11626" i="1"/>
  <c r="Q11625" i="1"/>
  <c r="P11625" i="1"/>
  <c r="O11625" i="1"/>
  <c r="N11625" i="1"/>
  <c r="I11625" i="1"/>
  <c r="Q11624" i="1"/>
  <c r="P11624" i="1"/>
  <c r="O11624" i="1"/>
  <c r="N11624" i="1"/>
  <c r="I11624" i="1"/>
  <c r="Q11623" i="1"/>
  <c r="P11623" i="1"/>
  <c r="O11623" i="1"/>
  <c r="N11623" i="1"/>
  <c r="I11623" i="1"/>
  <c r="P11622" i="1"/>
  <c r="Q11622" i="1" s="1"/>
  <c r="O11622" i="1"/>
  <c r="N11622" i="1"/>
  <c r="I11622" i="1"/>
  <c r="P11621" i="1"/>
  <c r="Q11621" i="1" s="1"/>
  <c r="O11621" i="1"/>
  <c r="N11621" i="1"/>
  <c r="I11621" i="1"/>
  <c r="P11620" i="1"/>
  <c r="Q11620" i="1" s="1"/>
  <c r="O11620" i="1"/>
  <c r="N11620" i="1"/>
  <c r="I11620" i="1"/>
  <c r="Q11619" i="1"/>
  <c r="P11619" i="1"/>
  <c r="O11619" i="1"/>
  <c r="N11619" i="1"/>
  <c r="I11619" i="1"/>
  <c r="Q11618" i="1"/>
  <c r="P11618" i="1"/>
  <c r="O11618" i="1"/>
  <c r="N11618" i="1"/>
  <c r="I11618" i="1"/>
  <c r="P11617" i="1"/>
  <c r="Q11617" i="1" s="1"/>
  <c r="O11617" i="1"/>
  <c r="N11617" i="1"/>
  <c r="I11617" i="1"/>
  <c r="Q11616" i="1"/>
  <c r="P11616" i="1"/>
  <c r="O11616" i="1"/>
  <c r="N11616" i="1"/>
  <c r="I11616" i="1"/>
  <c r="Q11615" i="1"/>
  <c r="P11615" i="1"/>
  <c r="O11615" i="1"/>
  <c r="N11615" i="1"/>
  <c r="I11615" i="1"/>
  <c r="Q11614" i="1"/>
  <c r="P11614" i="1"/>
  <c r="O11614" i="1"/>
  <c r="N11614" i="1"/>
  <c r="I11614" i="1"/>
  <c r="P11613" i="1"/>
  <c r="Q11613" i="1" s="1"/>
  <c r="O11613" i="1"/>
  <c r="N11613" i="1"/>
  <c r="I11613" i="1"/>
  <c r="Q11612" i="1"/>
  <c r="P11612" i="1"/>
  <c r="O11612" i="1"/>
  <c r="N11612" i="1"/>
  <c r="I11612" i="1"/>
  <c r="P11611" i="1"/>
  <c r="Q11611" i="1" s="1"/>
  <c r="O11611" i="1"/>
  <c r="N11611" i="1"/>
  <c r="I11611" i="1"/>
  <c r="Q11610" i="1"/>
  <c r="P11610" i="1"/>
  <c r="O11610" i="1"/>
  <c r="N11610" i="1"/>
  <c r="I11610" i="1"/>
  <c r="Q11609" i="1"/>
  <c r="P11609" i="1"/>
  <c r="O11609" i="1"/>
  <c r="N11609" i="1"/>
  <c r="I11609" i="1"/>
  <c r="Q11608" i="1"/>
  <c r="P11608" i="1"/>
  <c r="O11608" i="1"/>
  <c r="N11608" i="1"/>
  <c r="I11608" i="1"/>
  <c r="Q11607" i="1"/>
  <c r="P11607" i="1"/>
  <c r="O11607" i="1"/>
  <c r="N11607" i="1"/>
  <c r="I11607" i="1"/>
  <c r="P11606" i="1"/>
  <c r="Q11606" i="1" s="1"/>
  <c r="O11606" i="1"/>
  <c r="N11606" i="1"/>
  <c r="I11606" i="1"/>
  <c r="P11605" i="1"/>
  <c r="Q11605" i="1" s="1"/>
  <c r="O11605" i="1"/>
  <c r="N11605" i="1"/>
  <c r="I11605" i="1"/>
  <c r="P11604" i="1"/>
  <c r="Q11604" i="1" s="1"/>
  <c r="O11604" i="1"/>
  <c r="N11604" i="1"/>
  <c r="I11604" i="1"/>
  <c r="Q11603" i="1"/>
  <c r="P11603" i="1"/>
  <c r="O11603" i="1"/>
  <c r="N11603" i="1"/>
  <c r="I11603" i="1"/>
  <c r="Q11602" i="1"/>
  <c r="P11602" i="1"/>
  <c r="O11602" i="1"/>
  <c r="N11602" i="1"/>
  <c r="I11602" i="1"/>
  <c r="P11601" i="1"/>
  <c r="Q11601" i="1" s="1"/>
  <c r="O11601" i="1"/>
  <c r="N11601" i="1"/>
  <c r="I11601" i="1"/>
  <c r="Q11600" i="1"/>
  <c r="P11600" i="1"/>
  <c r="O11600" i="1"/>
  <c r="N11600" i="1"/>
  <c r="I11600" i="1"/>
  <c r="Q11599" i="1"/>
  <c r="P11599" i="1"/>
  <c r="O11599" i="1"/>
  <c r="N11599" i="1"/>
  <c r="I11599" i="1"/>
  <c r="Q11598" i="1"/>
  <c r="P11598" i="1"/>
  <c r="O11598" i="1"/>
  <c r="N11598" i="1"/>
  <c r="I11598" i="1"/>
  <c r="P11597" i="1"/>
  <c r="Q11597" i="1" s="1"/>
  <c r="O11597" i="1"/>
  <c r="N11597" i="1"/>
  <c r="I11597" i="1"/>
  <c r="Q11596" i="1"/>
  <c r="P11596" i="1"/>
  <c r="O11596" i="1"/>
  <c r="N11596" i="1"/>
  <c r="I11596" i="1"/>
  <c r="P11595" i="1"/>
  <c r="Q11595" i="1" s="1"/>
  <c r="O11595" i="1"/>
  <c r="N11595" i="1"/>
  <c r="I11595" i="1"/>
  <c r="Q11594" i="1"/>
  <c r="P11594" i="1"/>
  <c r="O11594" i="1"/>
  <c r="N11594" i="1"/>
  <c r="I11594" i="1"/>
  <c r="Q11593" i="1"/>
  <c r="P11593" i="1"/>
  <c r="O11593" i="1"/>
  <c r="N11593" i="1"/>
  <c r="I11593" i="1"/>
  <c r="Q11592" i="1"/>
  <c r="P11592" i="1"/>
  <c r="O11592" i="1"/>
  <c r="N11592" i="1"/>
  <c r="I11592" i="1"/>
  <c r="Q11591" i="1"/>
  <c r="P11591" i="1"/>
  <c r="O11591" i="1"/>
  <c r="N11591" i="1"/>
  <c r="I11591" i="1"/>
  <c r="P11590" i="1"/>
  <c r="Q11590" i="1" s="1"/>
  <c r="O11590" i="1"/>
  <c r="N11590" i="1"/>
  <c r="I11590" i="1"/>
  <c r="P11589" i="1"/>
  <c r="Q11589" i="1" s="1"/>
  <c r="O11589" i="1"/>
  <c r="N11589" i="1"/>
  <c r="I11589" i="1"/>
  <c r="P11588" i="1"/>
  <c r="Q11588" i="1" s="1"/>
  <c r="O11588" i="1"/>
  <c r="N11588" i="1"/>
  <c r="I11588" i="1"/>
  <c r="Q11587" i="1"/>
  <c r="P11587" i="1"/>
  <c r="O11587" i="1"/>
  <c r="N11587" i="1"/>
  <c r="I11587" i="1"/>
  <c r="Q11586" i="1"/>
  <c r="P11586" i="1"/>
  <c r="O11586" i="1"/>
  <c r="N11586" i="1"/>
  <c r="I11586" i="1"/>
  <c r="P11585" i="1"/>
  <c r="Q11585" i="1" s="1"/>
  <c r="O11585" i="1"/>
  <c r="N11585" i="1"/>
  <c r="I11585" i="1"/>
  <c r="Q11584" i="1"/>
  <c r="P11584" i="1"/>
  <c r="O11584" i="1"/>
  <c r="N11584" i="1"/>
  <c r="I11584" i="1"/>
  <c r="Q11583" i="1"/>
  <c r="P11583" i="1"/>
  <c r="O11583" i="1"/>
  <c r="N11583" i="1"/>
  <c r="I11583" i="1"/>
  <c r="Q11582" i="1"/>
  <c r="P11582" i="1"/>
  <c r="O11582" i="1"/>
  <c r="N11582" i="1"/>
  <c r="I11582" i="1"/>
  <c r="P11581" i="1"/>
  <c r="Q11581" i="1" s="1"/>
  <c r="O11581" i="1"/>
  <c r="N11581" i="1"/>
  <c r="I11581" i="1"/>
  <c r="Q11580" i="1"/>
  <c r="P11580" i="1"/>
  <c r="O11580" i="1"/>
  <c r="N11580" i="1"/>
  <c r="I11580" i="1"/>
  <c r="P11579" i="1"/>
  <c r="Q11579" i="1" s="1"/>
  <c r="O11579" i="1"/>
  <c r="N11579" i="1"/>
  <c r="I11579" i="1"/>
  <c r="Q11578" i="1"/>
  <c r="P11578" i="1"/>
  <c r="O11578" i="1"/>
  <c r="N11578" i="1"/>
  <c r="I11578" i="1"/>
  <c r="Q11577" i="1"/>
  <c r="P11577" i="1"/>
  <c r="O11577" i="1"/>
  <c r="N11577" i="1"/>
  <c r="I11577" i="1"/>
  <c r="Q11576" i="1"/>
  <c r="P11576" i="1"/>
  <c r="O11576" i="1"/>
  <c r="N11576" i="1"/>
  <c r="I11576" i="1"/>
  <c r="Q11575" i="1"/>
  <c r="P11575" i="1"/>
  <c r="O11575" i="1"/>
  <c r="N11575" i="1"/>
  <c r="I11575" i="1"/>
  <c r="P11574" i="1"/>
  <c r="Q11574" i="1" s="1"/>
  <c r="O11574" i="1"/>
  <c r="N11574" i="1"/>
  <c r="I11574" i="1"/>
  <c r="P11573" i="1"/>
  <c r="Q11573" i="1" s="1"/>
  <c r="O11573" i="1"/>
  <c r="N11573" i="1"/>
  <c r="I11573" i="1"/>
  <c r="P11572" i="1"/>
  <c r="Q11572" i="1" s="1"/>
  <c r="O11572" i="1"/>
  <c r="N11572" i="1"/>
  <c r="I11572" i="1"/>
  <c r="Q11571" i="1"/>
  <c r="P11571" i="1"/>
  <c r="O11571" i="1"/>
  <c r="N11571" i="1"/>
  <c r="I11571" i="1"/>
  <c r="Q11570" i="1"/>
  <c r="P11570" i="1"/>
  <c r="O11570" i="1"/>
  <c r="N11570" i="1"/>
  <c r="I11570" i="1"/>
  <c r="P11569" i="1"/>
  <c r="Q11569" i="1" s="1"/>
  <c r="O11569" i="1"/>
  <c r="N11569" i="1"/>
  <c r="I11569" i="1"/>
  <c r="Q11568" i="1"/>
  <c r="P11568" i="1"/>
  <c r="O11568" i="1"/>
  <c r="N11568" i="1"/>
  <c r="I11568" i="1"/>
  <c r="Q11567" i="1"/>
  <c r="P11567" i="1"/>
  <c r="O11567" i="1"/>
  <c r="N11567" i="1"/>
  <c r="I11567" i="1"/>
  <c r="Q11566" i="1"/>
  <c r="P11566" i="1"/>
  <c r="O11566" i="1"/>
  <c r="N11566" i="1"/>
  <c r="I11566" i="1"/>
  <c r="P11565" i="1"/>
  <c r="Q11565" i="1" s="1"/>
  <c r="O11565" i="1"/>
  <c r="N11565" i="1"/>
  <c r="I11565" i="1"/>
  <c r="Q11564" i="1"/>
  <c r="P11564" i="1"/>
  <c r="O11564" i="1"/>
  <c r="N11564" i="1"/>
  <c r="I11564" i="1"/>
  <c r="P11563" i="1"/>
  <c r="Q11563" i="1" s="1"/>
  <c r="O11563" i="1"/>
  <c r="N11563" i="1"/>
  <c r="I11563" i="1"/>
  <c r="Q11562" i="1"/>
  <c r="P11562" i="1"/>
  <c r="O11562" i="1"/>
  <c r="N11562" i="1"/>
  <c r="I11562" i="1"/>
  <c r="Q11561" i="1"/>
  <c r="P11561" i="1"/>
  <c r="O11561" i="1"/>
  <c r="N11561" i="1"/>
  <c r="I11561" i="1"/>
  <c r="Q11560" i="1"/>
  <c r="P11560" i="1"/>
  <c r="O11560" i="1"/>
  <c r="N11560" i="1"/>
  <c r="I11560" i="1"/>
  <c r="Q11559" i="1"/>
  <c r="P11559" i="1"/>
  <c r="O11559" i="1"/>
  <c r="N11559" i="1"/>
  <c r="I11559" i="1"/>
  <c r="P11558" i="1"/>
  <c r="Q11558" i="1" s="1"/>
  <c r="O11558" i="1"/>
  <c r="N11558" i="1"/>
  <c r="I11558" i="1"/>
  <c r="P11557" i="1"/>
  <c r="Q11557" i="1" s="1"/>
  <c r="O11557" i="1"/>
  <c r="N11557" i="1"/>
  <c r="I11557" i="1"/>
  <c r="P11556" i="1"/>
  <c r="Q11556" i="1" s="1"/>
  <c r="O11556" i="1"/>
  <c r="N11556" i="1"/>
  <c r="I11556" i="1"/>
  <c r="Q11555" i="1"/>
  <c r="P11555" i="1"/>
  <c r="O11555" i="1"/>
  <c r="N11555" i="1"/>
  <c r="I11555" i="1"/>
  <c r="Q11554" i="1"/>
  <c r="P11554" i="1"/>
  <c r="O11554" i="1"/>
  <c r="N11554" i="1"/>
  <c r="I11554" i="1"/>
  <c r="P11553" i="1"/>
  <c r="Q11553" i="1" s="1"/>
  <c r="O11553" i="1"/>
  <c r="N11553" i="1"/>
  <c r="I11553" i="1"/>
  <c r="Q11552" i="1"/>
  <c r="P11552" i="1"/>
  <c r="O11552" i="1"/>
  <c r="N11552" i="1"/>
  <c r="I11552" i="1"/>
  <c r="Q11551" i="1"/>
  <c r="P11551" i="1"/>
  <c r="O11551" i="1"/>
  <c r="N11551" i="1"/>
  <c r="I11551" i="1"/>
  <c r="Q11550" i="1"/>
  <c r="P11550" i="1"/>
  <c r="O11550" i="1"/>
  <c r="N11550" i="1"/>
  <c r="I11550" i="1"/>
  <c r="P11549" i="1"/>
  <c r="Q11549" i="1" s="1"/>
  <c r="O11549" i="1"/>
  <c r="N11549" i="1"/>
  <c r="I11549" i="1"/>
  <c r="Q11548" i="1"/>
  <c r="P11548" i="1"/>
  <c r="O11548" i="1"/>
  <c r="N11548" i="1"/>
  <c r="I11548" i="1"/>
  <c r="P11547" i="1"/>
  <c r="Q11547" i="1" s="1"/>
  <c r="O11547" i="1"/>
  <c r="N11547" i="1"/>
  <c r="I11547" i="1"/>
  <c r="Q11546" i="1"/>
  <c r="P11546" i="1"/>
  <c r="O11546" i="1"/>
  <c r="N11546" i="1"/>
  <c r="I11546" i="1"/>
  <c r="Q11545" i="1"/>
  <c r="P11545" i="1"/>
  <c r="O11545" i="1"/>
  <c r="N11545" i="1"/>
  <c r="I11545" i="1"/>
  <c r="Q11544" i="1"/>
  <c r="P11544" i="1"/>
  <c r="O11544" i="1"/>
  <c r="N11544" i="1"/>
  <c r="I11544" i="1"/>
  <c r="Q11543" i="1"/>
  <c r="P11543" i="1"/>
  <c r="O11543" i="1"/>
  <c r="N11543" i="1"/>
  <c r="I11543" i="1"/>
  <c r="P11542" i="1"/>
  <c r="Q11542" i="1" s="1"/>
  <c r="O11542" i="1"/>
  <c r="N11542" i="1"/>
  <c r="I11542" i="1"/>
  <c r="P11541" i="1"/>
  <c r="Q11541" i="1" s="1"/>
  <c r="O11541" i="1"/>
  <c r="N11541" i="1"/>
  <c r="I11541" i="1"/>
  <c r="P11540" i="1"/>
  <c r="Q11540" i="1" s="1"/>
  <c r="O11540" i="1"/>
  <c r="N11540" i="1"/>
  <c r="I11540" i="1"/>
  <c r="Q11539" i="1"/>
  <c r="P11539" i="1"/>
  <c r="O11539" i="1"/>
  <c r="N11539" i="1"/>
  <c r="I11539" i="1"/>
  <c r="Q11538" i="1"/>
  <c r="P11538" i="1"/>
  <c r="O11538" i="1"/>
  <c r="N11538" i="1"/>
  <c r="I11538" i="1"/>
  <c r="P11537" i="1"/>
  <c r="Q11537" i="1" s="1"/>
  <c r="O11537" i="1"/>
  <c r="N11537" i="1"/>
  <c r="I11537" i="1"/>
  <c r="Q11536" i="1"/>
  <c r="P11536" i="1"/>
  <c r="O11536" i="1"/>
  <c r="N11536" i="1"/>
  <c r="I11536" i="1"/>
  <c r="Q11535" i="1"/>
  <c r="P11535" i="1"/>
  <c r="O11535" i="1"/>
  <c r="N11535" i="1"/>
  <c r="I11535" i="1"/>
  <c r="Q11534" i="1"/>
  <c r="P11534" i="1"/>
  <c r="O11534" i="1"/>
  <c r="N11534" i="1"/>
  <c r="I11534" i="1"/>
  <c r="P11533" i="1"/>
  <c r="Q11533" i="1" s="1"/>
  <c r="O11533" i="1"/>
  <c r="N11533" i="1"/>
  <c r="I11533" i="1"/>
  <c r="Q11532" i="1"/>
  <c r="P11532" i="1"/>
  <c r="O11532" i="1"/>
  <c r="N11532" i="1"/>
  <c r="I11532" i="1"/>
  <c r="P11531" i="1"/>
  <c r="Q11531" i="1" s="1"/>
  <c r="O11531" i="1"/>
  <c r="N11531" i="1"/>
  <c r="I11531" i="1"/>
  <c r="Q11530" i="1"/>
  <c r="P11530" i="1"/>
  <c r="O11530" i="1"/>
  <c r="N11530" i="1"/>
  <c r="I11530" i="1"/>
  <c r="Q11529" i="1"/>
  <c r="P11529" i="1"/>
  <c r="O11529" i="1"/>
  <c r="N11529" i="1"/>
  <c r="I11529" i="1"/>
  <c r="Q11528" i="1"/>
  <c r="P11528" i="1"/>
  <c r="O11528" i="1"/>
  <c r="N11528" i="1"/>
  <c r="I11528" i="1"/>
  <c r="Q11527" i="1"/>
  <c r="P11527" i="1"/>
  <c r="O11527" i="1"/>
  <c r="N11527" i="1"/>
  <c r="I11527" i="1"/>
  <c r="P11526" i="1"/>
  <c r="Q11526" i="1" s="1"/>
  <c r="O11526" i="1"/>
  <c r="N11526" i="1"/>
  <c r="I11526" i="1"/>
  <c r="P11525" i="1"/>
  <c r="Q11525" i="1" s="1"/>
  <c r="O11525" i="1"/>
  <c r="N11525" i="1"/>
  <c r="I11525" i="1"/>
  <c r="P11524" i="1"/>
  <c r="Q11524" i="1" s="1"/>
  <c r="O11524" i="1"/>
  <c r="N11524" i="1"/>
  <c r="I11524" i="1"/>
  <c r="Q11523" i="1"/>
  <c r="P11523" i="1"/>
  <c r="O11523" i="1"/>
  <c r="N11523" i="1"/>
  <c r="I11523" i="1"/>
  <c r="Q11522" i="1"/>
  <c r="P11522" i="1"/>
  <c r="O11522" i="1"/>
  <c r="N11522" i="1"/>
  <c r="I11522" i="1"/>
  <c r="P11521" i="1"/>
  <c r="Q11521" i="1" s="1"/>
  <c r="O11521" i="1"/>
  <c r="N11521" i="1"/>
  <c r="I11521" i="1"/>
  <c r="Q11520" i="1"/>
  <c r="P11520" i="1"/>
  <c r="O11520" i="1"/>
  <c r="N11520" i="1"/>
  <c r="I11520" i="1"/>
  <c r="Q11519" i="1"/>
  <c r="P11519" i="1"/>
  <c r="O11519" i="1"/>
  <c r="N11519" i="1"/>
  <c r="I11519" i="1"/>
  <c r="Q11518" i="1"/>
  <c r="P11518" i="1"/>
  <c r="O11518" i="1"/>
  <c r="N11518" i="1"/>
  <c r="I11518" i="1"/>
  <c r="P11517" i="1"/>
  <c r="Q11517" i="1" s="1"/>
  <c r="O11517" i="1"/>
  <c r="N11517" i="1"/>
  <c r="I11517" i="1"/>
  <c r="Q11516" i="1"/>
  <c r="P11516" i="1"/>
  <c r="O11516" i="1"/>
  <c r="N11516" i="1"/>
  <c r="I11516" i="1"/>
  <c r="P11515" i="1"/>
  <c r="Q11515" i="1" s="1"/>
  <c r="O11515" i="1"/>
  <c r="N11515" i="1"/>
  <c r="I11515" i="1"/>
  <c r="Q11514" i="1"/>
  <c r="P11514" i="1"/>
  <c r="O11514" i="1"/>
  <c r="N11514" i="1"/>
  <c r="I11514" i="1"/>
  <c r="Q11513" i="1"/>
  <c r="P11513" i="1"/>
  <c r="O11513" i="1"/>
  <c r="N11513" i="1"/>
  <c r="I11513" i="1"/>
  <c r="Q11512" i="1"/>
  <c r="P11512" i="1"/>
  <c r="O11512" i="1"/>
  <c r="N11512" i="1"/>
  <c r="I11512" i="1"/>
  <c r="Q11511" i="1"/>
  <c r="P11511" i="1"/>
  <c r="O11511" i="1"/>
  <c r="N11511" i="1"/>
  <c r="I11511" i="1"/>
  <c r="P11510" i="1"/>
  <c r="Q11510" i="1" s="1"/>
  <c r="O11510" i="1"/>
  <c r="N11510" i="1"/>
  <c r="I11510" i="1"/>
  <c r="P11509" i="1"/>
  <c r="Q11509" i="1" s="1"/>
  <c r="I11509" i="1"/>
  <c r="Q11508" i="1"/>
  <c r="P11508" i="1"/>
  <c r="O11508" i="1"/>
  <c r="N11508" i="1"/>
  <c r="I11508" i="1"/>
  <c r="P11507" i="1"/>
  <c r="Q11507" i="1" s="1"/>
  <c r="O11507" i="1"/>
  <c r="N11507" i="1"/>
  <c r="I11507" i="1"/>
  <c r="Q11506" i="1"/>
  <c r="P11506" i="1"/>
  <c r="O11506" i="1"/>
  <c r="N11506" i="1"/>
  <c r="I11506" i="1"/>
  <c r="P11505" i="1"/>
  <c r="Q11505" i="1" s="1"/>
  <c r="O11505" i="1"/>
  <c r="N11505" i="1"/>
  <c r="I11505" i="1"/>
  <c r="Q11504" i="1"/>
  <c r="P11504" i="1"/>
  <c r="O11504" i="1"/>
  <c r="N11504" i="1"/>
  <c r="I11504" i="1"/>
  <c r="Q11503" i="1"/>
  <c r="P11503" i="1"/>
  <c r="O11503" i="1"/>
  <c r="N11503" i="1"/>
  <c r="I11503" i="1"/>
  <c r="Q11502" i="1"/>
  <c r="P11502" i="1"/>
  <c r="O11502" i="1"/>
  <c r="N11502" i="1"/>
  <c r="I11502" i="1"/>
  <c r="Q11501" i="1"/>
  <c r="P11501" i="1"/>
  <c r="O11501" i="1"/>
  <c r="N11501" i="1"/>
  <c r="I11501" i="1"/>
  <c r="P11500" i="1"/>
  <c r="Q11500" i="1" s="1"/>
  <c r="O11500" i="1"/>
  <c r="N11500" i="1"/>
  <c r="I11500" i="1"/>
  <c r="P11499" i="1"/>
  <c r="Q11499" i="1" s="1"/>
  <c r="O11499" i="1"/>
  <c r="N11499" i="1"/>
  <c r="I11499" i="1"/>
  <c r="Q11498" i="1"/>
  <c r="P11498" i="1"/>
  <c r="O11498" i="1"/>
  <c r="N11498" i="1"/>
  <c r="I11498" i="1"/>
  <c r="Q11497" i="1"/>
  <c r="P11497" i="1"/>
  <c r="O11497" i="1"/>
  <c r="N11497" i="1"/>
  <c r="I11497" i="1"/>
  <c r="Q11496" i="1"/>
  <c r="P11496" i="1"/>
  <c r="O11496" i="1"/>
  <c r="N11496" i="1"/>
  <c r="I11496" i="1"/>
  <c r="P11495" i="1"/>
  <c r="Q11495" i="1" s="1"/>
  <c r="O11495" i="1"/>
  <c r="N11495" i="1"/>
  <c r="I11495" i="1"/>
  <c r="Q11494" i="1"/>
  <c r="P11494" i="1"/>
  <c r="O11494" i="1"/>
  <c r="N11494" i="1"/>
  <c r="I11494" i="1"/>
  <c r="Q11493" i="1"/>
  <c r="P11493" i="1"/>
  <c r="O11493" i="1"/>
  <c r="N11493" i="1"/>
  <c r="I11493" i="1"/>
  <c r="Q11492" i="1"/>
  <c r="P11492" i="1"/>
  <c r="O11492" i="1"/>
  <c r="N11492" i="1"/>
  <c r="I11492" i="1"/>
  <c r="P11491" i="1"/>
  <c r="Q11491" i="1" s="1"/>
  <c r="O11491" i="1"/>
  <c r="N11491" i="1"/>
  <c r="I11491" i="1"/>
  <c r="Q11490" i="1"/>
  <c r="P11490" i="1"/>
  <c r="O11490" i="1"/>
  <c r="N11490" i="1"/>
  <c r="I11490" i="1"/>
  <c r="P11489" i="1"/>
  <c r="Q11489" i="1" s="1"/>
  <c r="O11489" i="1"/>
  <c r="N11489" i="1"/>
  <c r="I11489" i="1"/>
  <c r="Q11488" i="1"/>
  <c r="P11488" i="1"/>
  <c r="O11488" i="1"/>
  <c r="N11488" i="1"/>
  <c r="I11488" i="1"/>
  <c r="Q11487" i="1"/>
  <c r="P11487" i="1"/>
  <c r="O11487" i="1"/>
  <c r="N11487" i="1"/>
  <c r="I11487" i="1"/>
  <c r="Q11486" i="1"/>
  <c r="P11486" i="1"/>
  <c r="O11486" i="1"/>
  <c r="N11486" i="1"/>
  <c r="I11486" i="1"/>
  <c r="Q11485" i="1"/>
  <c r="P11485" i="1"/>
  <c r="O11485" i="1"/>
  <c r="N11485" i="1"/>
  <c r="I11485" i="1"/>
  <c r="P11484" i="1"/>
  <c r="Q11484" i="1" s="1"/>
  <c r="O11484" i="1"/>
  <c r="N11484" i="1"/>
  <c r="I11484" i="1"/>
  <c r="P11483" i="1"/>
  <c r="Q11483" i="1" s="1"/>
  <c r="O11483" i="1"/>
  <c r="N11483" i="1"/>
  <c r="I11483" i="1"/>
  <c r="P11482" i="1"/>
  <c r="Q11482" i="1" s="1"/>
  <c r="O11482" i="1"/>
  <c r="N11482" i="1"/>
  <c r="I11482" i="1"/>
  <c r="Q11481" i="1"/>
  <c r="P11481" i="1"/>
  <c r="O11481" i="1"/>
  <c r="N11481" i="1"/>
  <c r="I11481" i="1"/>
  <c r="Q11480" i="1"/>
  <c r="P11480" i="1"/>
  <c r="O11480" i="1"/>
  <c r="N11480" i="1"/>
  <c r="I11480" i="1"/>
  <c r="P11479" i="1"/>
  <c r="Q11479" i="1" s="1"/>
  <c r="O11479" i="1"/>
  <c r="N11479" i="1"/>
  <c r="I11479" i="1"/>
  <c r="Q11478" i="1"/>
  <c r="P11478" i="1"/>
  <c r="O11478" i="1"/>
  <c r="N11478" i="1"/>
  <c r="I11478" i="1"/>
  <c r="Q11477" i="1"/>
  <c r="P11477" i="1"/>
  <c r="O11477" i="1"/>
  <c r="N11477" i="1"/>
  <c r="I11477" i="1"/>
  <c r="Q11476" i="1"/>
  <c r="P11476" i="1"/>
  <c r="O11476" i="1"/>
  <c r="N11476" i="1"/>
  <c r="I11476" i="1"/>
  <c r="P11475" i="1"/>
  <c r="Q11475" i="1" s="1"/>
  <c r="O11475" i="1"/>
  <c r="N11475" i="1"/>
  <c r="I11475" i="1"/>
  <c r="Q11474" i="1"/>
  <c r="P11474" i="1"/>
  <c r="O11474" i="1"/>
  <c r="N11474" i="1"/>
  <c r="I11474" i="1"/>
  <c r="P11473" i="1"/>
  <c r="Q11473" i="1" s="1"/>
  <c r="O11473" i="1"/>
  <c r="N11473" i="1"/>
  <c r="I11473" i="1"/>
  <c r="Q11472" i="1"/>
  <c r="P11472" i="1"/>
  <c r="O11472" i="1"/>
  <c r="N11472" i="1"/>
  <c r="I11472" i="1"/>
  <c r="Q11471" i="1"/>
  <c r="P11471" i="1"/>
  <c r="O11471" i="1"/>
  <c r="N11471" i="1"/>
  <c r="I11471" i="1"/>
  <c r="Q11470" i="1"/>
  <c r="P11470" i="1"/>
  <c r="O11470" i="1"/>
  <c r="N11470" i="1"/>
  <c r="I11470" i="1"/>
  <c r="Q11469" i="1"/>
  <c r="P11469" i="1"/>
  <c r="O11469" i="1"/>
  <c r="N11469" i="1"/>
  <c r="I11469" i="1"/>
  <c r="P11468" i="1"/>
  <c r="Q11468" i="1" s="1"/>
  <c r="O11468" i="1"/>
  <c r="N11468" i="1"/>
  <c r="I11468" i="1"/>
  <c r="P11467" i="1"/>
  <c r="Q11467" i="1" s="1"/>
  <c r="O11467" i="1"/>
  <c r="N11467" i="1"/>
  <c r="I11467" i="1"/>
  <c r="P11466" i="1"/>
  <c r="Q11466" i="1" s="1"/>
  <c r="O11466" i="1"/>
  <c r="N11466" i="1"/>
  <c r="I11466" i="1"/>
  <c r="Q11465" i="1"/>
  <c r="P11465" i="1"/>
  <c r="O11465" i="1"/>
  <c r="N11465" i="1"/>
  <c r="I11465" i="1"/>
  <c r="Q11464" i="1"/>
  <c r="P11464" i="1"/>
  <c r="O11464" i="1"/>
  <c r="N11464" i="1"/>
  <c r="I11464" i="1"/>
  <c r="P11463" i="1"/>
  <c r="Q11463" i="1" s="1"/>
  <c r="O11463" i="1"/>
  <c r="N11463" i="1"/>
  <c r="I11463" i="1"/>
  <c r="Q11462" i="1"/>
  <c r="P11462" i="1"/>
  <c r="O11462" i="1"/>
  <c r="N11462" i="1"/>
  <c r="I11462" i="1"/>
  <c r="Q11461" i="1"/>
  <c r="P11461" i="1"/>
  <c r="O11461" i="1"/>
  <c r="N11461" i="1"/>
  <c r="I11461" i="1"/>
  <c r="Q11460" i="1"/>
  <c r="P11460" i="1"/>
  <c r="O11460" i="1"/>
  <c r="N11460" i="1"/>
  <c r="I11460" i="1"/>
  <c r="P11459" i="1"/>
  <c r="Q11459" i="1" s="1"/>
  <c r="O11459" i="1"/>
  <c r="N11459" i="1"/>
  <c r="I11459" i="1"/>
  <c r="Q11458" i="1"/>
  <c r="P11458" i="1"/>
  <c r="O11458" i="1"/>
  <c r="N11458" i="1"/>
  <c r="I11458" i="1"/>
  <c r="P11457" i="1"/>
  <c r="Q11457" i="1" s="1"/>
  <c r="O11457" i="1"/>
  <c r="N11457" i="1"/>
  <c r="I11457" i="1"/>
  <c r="Q11456" i="1"/>
  <c r="P11456" i="1"/>
  <c r="O11456" i="1"/>
  <c r="N11456" i="1"/>
  <c r="I11456" i="1"/>
  <c r="Q11455" i="1"/>
  <c r="P11455" i="1"/>
  <c r="O11455" i="1"/>
  <c r="N11455" i="1"/>
  <c r="I11455" i="1"/>
  <c r="Q11454" i="1"/>
  <c r="P11454" i="1"/>
  <c r="O11454" i="1"/>
  <c r="N11454" i="1"/>
  <c r="I11454" i="1"/>
  <c r="Q11453" i="1"/>
  <c r="P11453" i="1"/>
  <c r="O11453" i="1"/>
  <c r="N11453" i="1"/>
  <c r="I11453" i="1"/>
  <c r="P11452" i="1"/>
  <c r="Q11452" i="1" s="1"/>
  <c r="O11452" i="1"/>
  <c r="N11452" i="1"/>
  <c r="Q11451" i="1"/>
  <c r="P11451" i="1"/>
  <c r="O11451" i="1"/>
  <c r="N11451" i="1"/>
  <c r="Q11450" i="1"/>
  <c r="P11450" i="1"/>
  <c r="O11450" i="1"/>
  <c r="N11450" i="1"/>
  <c r="Q11449" i="1"/>
  <c r="P11449" i="1"/>
  <c r="O11449" i="1"/>
  <c r="N11449" i="1"/>
  <c r="P11448" i="1"/>
  <c r="Q11448" i="1" s="1"/>
  <c r="O11448" i="1"/>
  <c r="N11448" i="1"/>
  <c r="Q11447" i="1"/>
  <c r="P11447" i="1"/>
  <c r="O11447" i="1"/>
  <c r="N11447" i="1"/>
  <c r="I11447" i="1"/>
  <c r="P11446" i="1"/>
  <c r="Q11446" i="1" s="1"/>
  <c r="O11446" i="1"/>
  <c r="N11446" i="1"/>
  <c r="I11446" i="1"/>
  <c r="Q11445" i="1"/>
  <c r="P11445" i="1"/>
  <c r="O11445" i="1"/>
  <c r="N11445" i="1"/>
  <c r="I11445" i="1"/>
  <c r="Q11444" i="1"/>
  <c r="P11444" i="1"/>
  <c r="O11444" i="1"/>
  <c r="N11444" i="1"/>
  <c r="I11444" i="1"/>
  <c r="Q11443" i="1"/>
  <c r="P11443" i="1"/>
  <c r="O11443" i="1"/>
  <c r="N11443" i="1"/>
  <c r="I11443" i="1"/>
  <c r="P11442" i="1"/>
  <c r="Q11442" i="1" s="1"/>
  <c r="O11442" i="1"/>
  <c r="N11442" i="1"/>
  <c r="I11442" i="1"/>
  <c r="Q11441" i="1"/>
  <c r="P11441" i="1"/>
  <c r="O11441" i="1"/>
  <c r="N11441" i="1"/>
  <c r="I11441" i="1"/>
  <c r="P11440" i="1"/>
  <c r="Q11440" i="1" s="1"/>
  <c r="O11440" i="1"/>
  <c r="N11440" i="1"/>
  <c r="I11440" i="1"/>
  <c r="Q11439" i="1"/>
  <c r="P11439" i="1"/>
  <c r="O11439" i="1"/>
  <c r="N11439" i="1"/>
  <c r="I11439" i="1"/>
  <c r="Q11438" i="1"/>
  <c r="P11438" i="1"/>
  <c r="O11438" i="1"/>
  <c r="N11438" i="1"/>
  <c r="I11438" i="1"/>
  <c r="Q11437" i="1"/>
  <c r="P11437" i="1"/>
  <c r="O11437" i="1"/>
  <c r="N11437" i="1"/>
  <c r="I11437" i="1"/>
  <c r="Q11436" i="1"/>
  <c r="P11436" i="1"/>
  <c r="O11436" i="1"/>
  <c r="N11436" i="1"/>
  <c r="I11436" i="1"/>
  <c r="P11435" i="1"/>
  <c r="Q11435" i="1" s="1"/>
  <c r="O11435" i="1"/>
  <c r="N11435" i="1"/>
  <c r="I11435" i="1"/>
  <c r="P11434" i="1"/>
  <c r="Q11434" i="1" s="1"/>
  <c r="O11434" i="1"/>
  <c r="N11434" i="1"/>
  <c r="I11434" i="1"/>
  <c r="Q11433" i="1"/>
  <c r="P11433" i="1"/>
  <c r="O11433" i="1"/>
  <c r="N11433" i="1"/>
  <c r="I11433" i="1"/>
  <c r="Q11432" i="1"/>
  <c r="P11432" i="1"/>
  <c r="O11432" i="1"/>
  <c r="N11432" i="1"/>
  <c r="I11432" i="1"/>
  <c r="Q11431" i="1"/>
  <c r="P11431" i="1"/>
  <c r="O11431" i="1"/>
  <c r="N11431" i="1"/>
  <c r="I11431" i="1"/>
  <c r="P11430" i="1"/>
  <c r="Q11430" i="1" s="1"/>
  <c r="O11430" i="1"/>
  <c r="N11430" i="1"/>
  <c r="I11430" i="1"/>
  <c r="Q11429" i="1"/>
  <c r="P11429" i="1"/>
  <c r="O11429" i="1"/>
  <c r="N11429" i="1"/>
  <c r="I11429" i="1"/>
  <c r="Q11428" i="1"/>
  <c r="P11428" i="1"/>
  <c r="O11428" i="1"/>
  <c r="N11428" i="1"/>
  <c r="I11428" i="1"/>
  <c r="Q11427" i="1"/>
  <c r="P11427" i="1"/>
  <c r="O11427" i="1"/>
  <c r="N11427" i="1"/>
  <c r="I11427" i="1"/>
  <c r="P11426" i="1"/>
  <c r="Q11426" i="1" s="1"/>
  <c r="O11426" i="1"/>
  <c r="N11426" i="1"/>
  <c r="I11426" i="1"/>
  <c r="Q11425" i="1"/>
  <c r="P11425" i="1"/>
  <c r="O11425" i="1"/>
  <c r="N11425" i="1"/>
  <c r="I11425" i="1"/>
  <c r="P11424" i="1"/>
  <c r="Q11424" i="1" s="1"/>
  <c r="O11424" i="1"/>
  <c r="N11424" i="1"/>
  <c r="I11424" i="1"/>
  <c r="Q11423" i="1"/>
  <c r="P11423" i="1"/>
  <c r="O11423" i="1"/>
  <c r="N11423" i="1"/>
  <c r="P11422" i="1"/>
  <c r="Q11422" i="1" s="1"/>
  <c r="O11422" i="1"/>
  <c r="N11422" i="1"/>
  <c r="Q11421" i="1"/>
  <c r="P11421" i="1"/>
  <c r="O11421" i="1"/>
  <c r="N11421" i="1"/>
  <c r="Q11420" i="1"/>
  <c r="P11420" i="1"/>
  <c r="O11420" i="1"/>
  <c r="N11420" i="1"/>
  <c r="Q11419" i="1"/>
  <c r="P11419" i="1"/>
  <c r="O11419" i="1"/>
  <c r="N11419" i="1"/>
  <c r="P11418" i="1"/>
  <c r="Q11418" i="1" s="1"/>
  <c r="O11418" i="1"/>
  <c r="N11418" i="1"/>
  <c r="Q11417" i="1"/>
  <c r="P11417" i="1"/>
  <c r="O11417" i="1"/>
  <c r="N11417" i="1"/>
  <c r="Q11416" i="1"/>
  <c r="P11416" i="1"/>
  <c r="O11416" i="1"/>
  <c r="N11416" i="1"/>
  <c r="Q11415" i="1"/>
  <c r="P11415" i="1"/>
  <c r="O11415" i="1"/>
  <c r="N11415" i="1"/>
  <c r="P11414" i="1"/>
  <c r="Q11414" i="1" s="1"/>
  <c r="O11414" i="1"/>
  <c r="N11414" i="1"/>
  <c r="I11414" i="1"/>
  <c r="P11413" i="1"/>
  <c r="Q11413" i="1" s="1"/>
  <c r="O11413" i="1"/>
  <c r="N11413" i="1"/>
  <c r="I11413" i="1"/>
  <c r="Q11412" i="1"/>
  <c r="P11412" i="1"/>
  <c r="O11412" i="1"/>
  <c r="N11412" i="1"/>
  <c r="I11412" i="1"/>
  <c r="Q11411" i="1"/>
  <c r="P11411" i="1"/>
  <c r="O11411" i="1"/>
  <c r="N11411" i="1"/>
  <c r="I11411" i="1"/>
  <c r="Q11410" i="1"/>
  <c r="P11410" i="1"/>
  <c r="O11410" i="1"/>
  <c r="N11410" i="1"/>
  <c r="I11410" i="1"/>
  <c r="P11409" i="1"/>
  <c r="Q11409" i="1" s="1"/>
  <c r="O11409" i="1"/>
  <c r="N11409" i="1"/>
  <c r="I11409" i="1"/>
  <c r="Q11408" i="1"/>
  <c r="P11408" i="1"/>
  <c r="O11408" i="1"/>
  <c r="N11408" i="1"/>
  <c r="I11408" i="1"/>
  <c r="Q11407" i="1"/>
  <c r="P11407" i="1"/>
  <c r="O11407" i="1"/>
  <c r="N11407" i="1"/>
  <c r="I11407" i="1"/>
  <c r="Q11406" i="1"/>
  <c r="P11406" i="1"/>
  <c r="O11406" i="1"/>
  <c r="N11406" i="1"/>
  <c r="I11406" i="1"/>
  <c r="P11405" i="1"/>
  <c r="Q11405" i="1" s="1"/>
  <c r="O11405" i="1"/>
  <c r="N11405" i="1"/>
  <c r="I11405" i="1"/>
  <c r="Q11404" i="1"/>
  <c r="P11404" i="1"/>
  <c r="O11404" i="1"/>
  <c r="N11404" i="1"/>
  <c r="I11404" i="1"/>
  <c r="P11403" i="1"/>
  <c r="Q11403" i="1" s="1"/>
  <c r="O11403" i="1"/>
  <c r="N11403" i="1"/>
  <c r="I11403" i="1"/>
  <c r="Q11402" i="1"/>
  <c r="P11402" i="1"/>
  <c r="O11402" i="1"/>
  <c r="N11402" i="1"/>
  <c r="I11402" i="1"/>
  <c r="Q11401" i="1"/>
  <c r="P11401" i="1"/>
  <c r="O11401" i="1"/>
  <c r="N11401" i="1"/>
  <c r="I11401" i="1"/>
  <c r="Q11400" i="1"/>
  <c r="P11400" i="1"/>
  <c r="O11400" i="1"/>
  <c r="N11400" i="1"/>
  <c r="I11400" i="1"/>
  <c r="Q11399" i="1"/>
  <c r="P11399" i="1"/>
  <c r="O11399" i="1"/>
  <c r="N11399" i="1"/>
  <c r="I11399" i="1"/>
  <c r="P11398" i="1"/>
  <c r="Q11398" i="1" s="1"/>
  <c r="O11398" i="1"/>
  <c r="N11398" i="1"/>
  <c r="I11398" i="1"/>
  <c r="P11397" i="1"/>
  <c r="Q11397" i="1" s="1"/>
  <c r="O11397" i="1"/>
  <c r="N11397" i="1"/>
  <c r="I11397" i="1"/>
  <c r="Q11396" i="1"/>
  <c r="P11396" i="1"/>
  <c r="O11396" i="1"/>
  <c r="N11396" i="1"/>
  <c r="I11396" i="1"/>
  <c r="Q11395" i="1"/>
  <c r="P11395" i="1"/>
  <c r="O11395" i="1"/>
  <c r="N11395" i="1"/>
  <c r="I11395" i="1"/>
  <c r="Q11394" i="1"/>
  <c r="P11394" i="1"/>
  <c r="O11394" i="1"/>
  <c r="N11394" i="1"/>
  <c r="I11394" i="1"/>
  <c r="P11393" i="1"/>
  <c r="Q11393" i="1" s="1"/>
  <c r="O11393" i="1"/>
  <c r="N11393" i="1"/>
  <c r="I11393" i="1"/>
  <c r="Q11392" i="1"/>
  <c r="P11392" i="1"/>
  <c r="O11392" i="1"/>
  <c r="N11392" i="1"/>
  <c r="I11392" i="1"/>
  <c r="Q11391" i="1"/>
  <c r="P11391" i="1"/>
  <c r="O11391" i="1"/>
  <c r="N11391" i="1"/>
  <c r="I11391" i="1"/>
  <c r="Q11390" i="1"/>
  <c r="P11390" i="1"/>
  <c r="O11390" i="1"/>
  <c r="N11390" i="1"/>
  <c r="I11390" i="1"/>
  <c r="P11389" i="1"/>
  <c r="Q11389" i="1" s="1"/>
  <c r="O11389" i="1"/>
  <c r="N11389" i="1"/>
  <c r="I11389" i="1"/>
  <c r="Q11388" i="1"/>
  <c r="P11388" i="1"/>
  <c r="O11388" i="1"/>
  <c r="N11388" i="1"/>
  <c r="I11388" i="1"/>
  <c r="P11387" i="1"/>
  <c r="Q11387" i="1" s="1"/>
  <c r="O11387" i="1"/>
  <c r="N11387" i="1"/>
  <c r="I11387" i="1"/>
  <c r="Q11386" i="1"/>
  <c r="P11386" i="1"/>
  <c r="O11386" i="1"/>
  <c r="N11386" i="1"/>
  <c r="I11386" i="1"/>
  <c r="Q11385" i="1"/>
  <c r="P11385" i="1"/>
  <c r="O11385" i="1"/>
  <c r="N11385" i="1"/>
  <c r="I11385" i="1"/>
  <c r="Q11384" i="1"/>
  <c r="P11384" i="1"/>
  <c r="O11384" i="1"/>
  <c r="N11384" i="1"/>
  <c r="I11384" i="1"/>
  <c r="Q11383" i="1"/>
  <c r="P11383" i="1"/>
  <c r="O11383" i="1"/>
  <c r="N11383" i="1"/>
  <c r="I11383" i="1"/>
  <c r="P11382" i="1"/>
  <c r="Q11382" i="1" s="1"/>
  <c r="O11382" i="1"/>
  <c r="N11382" i="1"/>
  <c r="I11382" i="1"/>
  <c r="P11381" i="1"/>
  <c r="Q11381" i="1" s="1"/>
  <c r="O11381" i="1"/>
  <c r="N11381" i="1"/>
  <c r="I11381" i="1"/>
  <c r="P11380" i="1"/>
  <c r="Q11380" i="1" s="1"/>
  <c r="O11380" i="1"/>
  <c r="N11380" i="1"/>
  <c r="I11380" i="1"/>
  <c r="Q11379" i="1"/>
  <c r="P11379" i="1"/>
  <c r="O11379" i="1"/>
  <c r="N11379" i="1"/>
  <c r="I11379" i="1"/>
  <c r="Q11378" i="1"/>
  <c r="P11378" i="1"/>
  <c r="O11378" i="1"/>
  <c r="N11378" i="1"/>
  <c r="Q11377" i="1"/>
  <c r="P11377" i="1"/>
  <c r="O11377" i="1"/>
  <c r="N11377" i="1"/>
  <c r="Q11376" i="1"/>
  <c r="P11376" i="1"/>
  <c r="O11376" i="1"/>
  <c r="N11376" i="1"/>
  <c r="P11375" i="1"/>
  <c r="Q11375" i="1" s="1"/>
  <c r="O11375" i="1"/>
  <c r="N11375" i="1"/>
  <c r="Q11374" i="1"/>
  <c r="P11374" i="1"/>
  <c r="O11374" i="1"/>
  <c r="N11374" i="1"/>
  <c r="I11374" i="1"/>
  <c r="P11373" i="1"/>
  <c r="Q11373" i="1" s="1"/>
  <c r="O11373" i="1"/>
  <c r="N11373" i="1"/>
  <c r="I11373" i="1"/>
  <c r="Q11372" i="1"/>
  <c r="P11372" i="1"/>
  <c r="O11372" i="1"/>
  <c r="N11372" i="1"/>
  <c r="I11372" i="1"/>
  <c r="Q11371" i="1"/>
  <c r="P11371" i="1"/>
  <c r="O11371" i="1"/>
  <c r="N11371" i="1"/>
  <c r="I11371" i="1"/>
  <c r="Q11370" i="1"/>
  <c r="P11370" i="1"/>
  <c r="O11370" i="1"/>
  <c r="N11370" i="1"/>
  <c r="I11370" i="1"/>
  <c r="P11369" i="1"/>
  <c r="Q11369" i="1" s="1"/>
  <c r="O11369" i="1"/>
  <c r="N11369" i="1"/>
  <c r="Q11368" i="1"/>
  <c r="P11368" i="1"/>
  <c r="O11368" i="1"/>
  <c r="N11368" i="1"/>
  <c r="P11367" i="1"/>
  <c r="Q11367" i="1" s="1"/>
  <c r="O11367" i="1"/>
  <c r="N11367" i="1"/>
  <c r="P11366" i="1"/>
  <c r="Q11366" i="1" s="1"/>
  <c r="O11366" i="1"/>
  <c r="N11366" i="1"/>
  <c r="P11365" i="1"/>
  <c r="Q11365" i="1" s="1"/>
  <c r="O11365" i="1"/>
  <c r="N11365" i="1"/>
  <c r="Q11364" i="1"/>
  <c r="P11364" i="1"/>
  <c r="I11364" i="1"/>
  <c r="Q11363" i="1"/>
  <c r="P11363" i="1"/>
  <c r="I11363" i="1"/>
  <c r="P11362" i="1"/>
  <c r="Q11362" i="1" s="1"/>
  <c r="O11362" i="1"/>
  <c r="N11362" i="1"/>
  <c r="I11362" i="1"/>
  <c r="Q11361" i="1"/>
  <c r="P11361" i="1"/>
  <c r="O11361" i="1"/>
  <c r="N11361" i="1"/>
  <c r="I11361" i="1"/>
  <c r="Q11360" i="1"/>
  <c r="P11360" i="1"/>
  <c r="O11360" i="1"/>
  <c r="N11360" i="1"/>
  <c r="I11360" i="1"/>
  <c r="Q11359" i="1"/>
  <c r="P11359" i="1"/>
  <c r="I11359" i="1"/>
  <c r="P11358" i="1"/>
  <c r="Q11358" i="1" s="1"/>
  <c r="O11358" i="1"/>
  <c r="N11358" i="1"/>
  <c r="I11358" i="1"/>
  <c r="Q11357" i="1"/>
  <c r="P11357" i="1"/>
  <c r="O11357" i="1"/>
  <c r="N11357" i="1"/>
  <c r="I11357" i="1"/>
  <c r="Q11356" i="1"/>
  <c r="P11356" i="1"/>
  <c r="O11356" i="1"/>
  <c r="N11356" i="1"/>
  <c r="I11356" i="1"/>
  <c r="Q11355" i="1"/>
  <c r="P11355" i="1"/>
  <c r="O11355" i="1"/>
  <c r="N11355" i="1"/>
  <c r="I11355" i="1"/>
  <c r="P11354" i="1"/>
  <c r="Q11354" i="1" s="1"/>
  <c r="O11354" i="1"/>
  <c r="N11354" i="1"/>
  <c r="I11354" i="1"/>
  <c r="Q11353" i="1"/>
  <c r="P11353" i="1"/>
  <c r="O11353" i="1"/>
  <c r="N11353" i="1"/>
  <c r="I11353" i="1"/>
  <c r="P11352" i="1"/>
  <c r="Q11352" i="1" s="1"/>
  <c r="O11352" i="1"/>
  <c r="N11352" i="1"/>
  <c r="I11352" i="1"/>
  <c r="Q11351" i="1"/>
  <c r="P11351" i="1"/>
  <c r="O11351" i="1"/>
  <c r="N11351" i="1"/>
  <c r="I11351" i="1"/>
  <c r="Q11350" i="1"/>
  <c r="P11350" i="1"/>
  <c r="O11350" i="1"/>
  <c r="N11350" i="1"/>
  <c r="I11350" i="1"/>
  <c r="Q11349" i="1"/>
  <c r="P11349" i="1"/>
  <c r="O11349" i="1"/>
  <c r="N11349" i="1"/>
  <c r="I11349" i="1"/>
  <c r="Q11348" i="1"/>
  <c r="P11348" i="1"/>
  <c r="O11348" i="1"/>
  <c r="N11348" i="1"/>
  <c r="I11348" i="1"/>
  <c r="P11347" i="1"/>
  <c r="Q11347" i="1" s="1"/>
  <c r="O11347" i="1"/>
  <c r="N11347" i="1"/>
  <c r="I11347" i="1"/>
  <c r="P11346" i="1"/>
  <c r="Q11346" i="1" s="1"/>
  <c r="O11346" i="1"/>
  <c r="N11346" i="1"/>
  <c r="I11346" i="1"/>
  <c r="P11345" i="1"/>
  <c r="Q11345" i="1" s="1"/>
  <c r="O11345" i="1"/>
  <c r="N11345" i="1"/>
  <c r="I11345" i="1"/>
  <c r="Q11344" i="1"/>
  <c r="P11344" i="1"/>
  <c r="O11344" i="1"/>
  <c r="N11344" i="1"/>
  <c r="I11344" i="1"/>
  <c r="Q11343" i="1"/>
  <c r="P11343" i="1"/>
  <c r="O11343" i="1"/>
  <c r="N11343" i="1"/>
  <c r="I11343" i="1"/>
  <c r="P11342" i="1"/>
  <c r="Q11342" i="1" s="1"/>
  <c r="O11342" i="1"/>
  <c r="N11342" i="1"/>
  <c r="I11342" i="1"/>
  <c r="Q11341" i="1"/>
  <c r="P11341" i="1"/>
  <c r="O11341" i="1"/>
  <c r="N11341" i="1"/>
  <c r="I11341" i="1"/>
  <c r="Q11340" i="1"/>
  <c r="P11340" i="1"/>
  <c r="O11340" i="1"/>
  <c r="N11340" i="1"/>
  <c r="I11340" i="1"/>
  <c r="Q11339" i="1"/>
  <c r="P11339" i="1"/>
  <c r="O11339" i="1"/>
  <c r="N11339" i="1"/>
  <c r="I11339" i="1"/>
  <c r="P11338" i="1"/>
  <c r="Q11338" i="1" s="1"/>
  <c r="O11338" i="1"/>
  <c r="N11338" i="1"/>
  <c r="I11338" i="1"/>
  <c r="Q11337" i="1"/>
  <c r="P11337" i="1"/>
  <c r="O11337" i="1"/>
  <c r="N11337" i="1"/>
  <c r="I11337" i="1"/>
  <c r="P11336" i="1"/>
  <c r="Q11336" i="1" s="1"/>
  <c r="O11336" i="1"/>
  <c r="N11336" i="1"/>
  <c r="I11336" i="1"/>
  <c r="Q11335" i="1"/>
  <c r="P11335" i="1"/>
  <c r="O11335" i="1"/>
  <c r="N11335" i="1"/>
  <c r="I11335" i="1"/>
  <c r="Q11334" i="1"/>
  <c r="P11334" i="1"/>
  <c r="O11334" i="1"/>
  <c r="N11334" i="1"/>
  <c r="I11334" i="1"/>
  <c r="Q11333" i="1"/>
  <c r="P11333" i="1"/>
  <c r="O11333" i="1"/>
  <c r="N11333" i="1"/>
  <c r="I11333" i="1"/>
  <c r="Q11332" i="1"/>
  <c r="P11332" i="1"/>
  <c r="O11332" i="1"/>
  <c r="N11332" i="1"/>
  <c r="I11332" i="1"/>
  <c r="P11331" i="1"/>
  <c r="Q11331" i="1" s="1"/>
  <c r="O11331" i="1"/>
  <c r="N11331" i="1"/>
  <c r="I11331" i="1"/>
  <c r="P11330" i="1"/>
  <c r="Q11330" i="1" s="1"/>
  <c r="O11330" i="1"/>
  <c r="N11330" i="1"/>
  <c r="I11330" i="1"/>
  <c r="Q11329" i="1"/>
  <c r="P11329" i="1"/>
  <c r="O11329" i="1"/>
  <c r="N11329" i="1"/>
  <c r="I11329" i="1"/>
  <c r="Q11328" i="1"/>
  <c r="P11328" i="1"/>
  <c r="I11328" i="1"/>
  <c r="Q11327" i="1"/>
  <c r="P11327" i="1"/>
  <c r="I11327" i="1"/>
  <c r="P11326" i="1"/>
  <c r="Q11326" i="1" s="1"/>
  <c r="I11326" i="1"/>
  <c r="Q11325" i="1"/>
  <c r="P11325" i="1"/>
  <c r="I11325" i="1"/>
  <c r="Q11324" i="1"/>
  <c r="P11324" i="1"/>
  <c r="I11324" i="1"/>
  <c r="Q11323" i="1"/>
  <c r="P11323" i="1"/>
  <c r="I11323" i="1"/>
  <c r="Q11322" i="1"/>
  <c r="P11322" i="1"/>
  <c r="I11322" i="1"/>
  <c r="Q11321" i="1"/>
  <c r="P11321" i="1"/>
  <c r="I11321" i="1"/>
  <c r="P11320" i="1"/>
  <c r="Q11320" i="1" s="1"/>
  <c r="O11320" i="1"/>
  <c r="N11320" i="1"/>
  <c r="I11320" i="1"/>
  <c r="Q11319" i="1"/>
  <c r="P11319" i="1"/>
  <c r="O11319" i="1"/>
  <c r="N11319" i="1"/>
  <c r="I11319" i="1"/>
  <c r="Q11318" i="1"/>
  <c r="P11318" i="1"/>
  <c r="O11318" i="1"/>
  <c r="N11318" i="1"/>
  <c r="I11318" i="1"/>
  <c r="Q11317" i="1"/>
  <c r="P11317" i="1"/>
  <c r="O11317" i="1"/>
  <c r="N11317" i="1"/>
  <c r="I11317" i="1"/>
  <c r="Q11316" i="1"/>
  <c r="P11316" i="1"/>
  <c r="O11316" i="1"/>
  <c r="N11316" i="1"/>
  <c r="I11316" i="1"/>
  <c r="P11315" i="1"/>
  <c r="Q11315" i="1" s="1"/>
  <c r="O11315" i="1"/>
  <c r="N11315" i="1"/>
  <c r="I11315" i="1"/>
  <c r="P11314" i="1"/>
  <c r="Q11314" i="1" s="1"/>
  <c r="O11314" i="1"/>
  <c r="N11314" i="1"/>
  <c r="I11314" i="1"/>
  <c r="P11313" i="1"/>
  <c r="Q11313" i="1" s="1"/>
  <c r="O11313" i="1"/>
  <c r="N11313" i="1"/>
  <c r="I11313" i="1"/>
  <c r="Q11312" i="1"/>
  <c r="P11312" i="1"/>
  <c r="O11312" i="1"/>
  <c r="N11312" i="1"/>
  <c r="I11312" i="1"/>
  <c r="Q11311" i="1"/>
  <c r="P11311" i="1"/>
  <c r="O11311" i="1"/>
  <c r="N11311" i="1"/>
  <c r="I11311" i="1"/>
  <c r="P11310" i="1"/>
  <c r="Q11310" i="1" s="1"/>
  <c r="O11310" i="1"/>
  <c r="N11310" i="1"/>
  <c r="I11310" i="1"/>
  <c r="Q11309" i="1"/>
  <c r="P11309" i="1"/>
  <c r="O11309" i="1"/>
  <c r="N11309" i="1"/>
  <c r="I11309" i="1"/>
  <c r="Q11308" i="1"/>
  <c r="P11308" i="1"/>
  <c r="O11308" i="1"/>
  <c r="N11308" i="1"/>
  <c r="I11308" i="1"/>
  <c r="Q11307" i="1"/>
  <c r="P11307" i="1"/>
  <c r="O11307" i="1"/>
  <c r="N11307" i="1"/>
  <c r="I11307" i="1"/>
  <c r="P11306" i="1"/>
  <c r="Q11306" i="1" s="1"/>
  <c r="O11306" i="1"/>
  <c r="N11306" i="1"/>
  <c r="I11306" i="1"/>
  <c r="Q11305" i="1"/>
  <c r="P11305" i="1"/>
  <c r="O11305" i="1"/>
  <c r="N11305" i="1"/>
  <c r="I11305" i="1"/>
  <c r="P11304" i="1"/>
  <c r="Q11304" i="1" s="1"/>
  <c r="O11304" i="1"/>
  <c r="N11304" i="1"/>
  <c r="I11304" i="1"/>
  <c r="Q11303" i="1"/>
  <c r="P11303" i="1"/>
  <c r="O11303" i="1"/>
  <c r="N11303" i="1"/>
  <c r="I11303" i="1"/>
  <c r="Q11302" i="1"/>
  <c r="P11302" i="1"/>
  <c r="O11302" i="1"/>
  <c r="N11302" i="1"/>
  <c r="I11302" i="1"/>
  <c r="Q11301" i="1"/>
  <c r="P11301" i="1"/>
  <c r="O11301" i="1"/>
  <c r="N11301" i="1"/>
  <c r="I11301" i="1"/>
  <c r="Q11300" i="1"/>
  <c r="P11300" i="1"/>
  <c r="O11300" i="1"/>
  <c r="N11300" i="1"/>
  <c r="I11300" i="1"/>
  <c r="P11299" i="1"/>
  <c r="Q11299" i="1" s="1"/>
  <c r="O11299" i="1"/>
  <c r="N11299" i="1"/>
  <c r="I11299" i="1"/>
  <c r="P11298" i="1"/>
  <c r="Q11298" i="1" s="1"/>
  <c r="O11298" i="1"/>
  <c r="N11298" i="1"/>
  <c r="I11298" i="1"/>
  <c r="P11297" i="1"/>
  <c r="Q11297" i="1" s="1"/>
  <c r="O11297" i="1"/>
  <c r="N11297" i="1"/>
  <c r="I11297" i="1"/>
  <c r="Q11296" i="1"/>
  <c r="P11296" i="1"/>
  <c r="O11296" i="1"/>
  <c r="N11296" i="1"/>
  <c r="I11296" i="1"/>
  <c r="Q11295" i="1"/>
  <c r="P11295" i="1"/>
  <c r="O11295" i="1"/>
  <c r="N11295" i="1"/>
  <c r="I11295" i="1"/>
  <c r="P11294" i="1"/>
  <c r="Q11294" i="1" s="1"/>
  <c r="O11294" i="1"/>
  <c r="N11294" i="1"/>
  <c r="I11294" i="1"/>
  <c r="Q11293" i="1"/>
  <c r="P11293" i="1"/>
  <c r="O11293" i="1"/>
  <c r="N11293" i="1"/>
  <c r="I11293" i="1"/>
  <c r="Q11292" i="1"/>
  <c r="P11292" i="1"/>
  <c r="O11292" i="1"/>
  <c r="N11292" i="1"/>
  <c r="I11292" i="1"/>
  <c r="Q11291" i="1"/>
  <c r="P11291" i="1"/>
  <c r="O11291" i="1"/>
  <c r="N11291" i="1"/>
  <c r="I11291" i="1"/>
  <c r="P11290" i="1"/>
  <c r="Q11290" i="1" s="1"/>
  <c r="O11290" i="1"/>
  <c r="N11290" i="1"/>
  <c r="I11290" i="1"/>
  <c r="Q11289" i="1"/>
  <c r="P11289" i="1"/>
  <c r="O11289" i="1"/>
  <c r="N11289" i="1"/>
  <c r="I11289" i="1"/>
  <c r="P11288" i="1"/>
  <c r="Q11288" i="1" s="1"/>
  <c r="O11288" i="1"/>
  <c r="N11288" i="1"/>
  <c r="I11288" i="1"/>
  <c r="Q11287" i="1"/>
  <c r="P11287" i="1"/>
  <c r="O11287" i="1"/>
  <c r="N11287" i="1"/>
  <c r="I11287" i="1"/>
  <c r="Q11286" i="1"/>
  <c r="P11286" i="1"/>
  <c r="O11286" i="1"/>
  <c r="N11286" i="1"/>
  <c r="I11286" i="1"/>
  <c r="Q11285" i="1"/>
  <c r="P11285" i="1"/>
  <c r="O11285" i="1"/>
  <c r="N11285" i="1"/>
  <c r="I11285" i="1"/>
  <c r="Q11284" i="1"/>
  <c r="P11284" i="1"/>
  <c r="O11284" i="1"/>
  <c r="N11284" i="1"/>
  <c r="I11284" i="1"/>
  <c r="P11283" i="1"/>
  <c r="Q11283" i="1" s="1"/>
  <c r="O11283" i="1"/>
  <c r="N11283" i="1"/>
  <c r="I11283" i="1"/>
  <c r="P11282" i="1"/>
  <c r="Q11282" i="1" s="1"/>
  <c r="O11282" i="1"/>
  <c r="N11282" i="1"/>
  <c r="I11282" i="1"/>
  <c r="Q11281" i="1"/>
  <c r="P11281" i="1"/>
  <c r="O11281" i="1"/>
  <c r="N11281" i="1"/>
  <c r="I11281" i="1"/>
  <c r="Q11280" i="1"/>
  <c r="P11280" i="1"/>
  <c r="O11280" i="1"/>
  <c r="N11280" i="1"/>
  <c r="I11280" i="1"/>
  <c r="Q11279" i="1"/>
  <c r="P11279" i="1"/>
  <c r="O11279" i="1"/>
  <c r="N11279" i="1"/>
  <c r="I11279" i="1"/>
  <c r="P11278" i="1"/>
  <c r="Q11278" i="1" s="1"/>
  <c r="O11278" i="1"/>
  <c r="N11278" i="1"/>
  <c r="I11278" i="1"/>
  <c r="Q11277" i="1"/>
  <c r="P11277" i="1"/>
  <c r="O11277" i="1"/>
  <c r="N11277" i="1"/>
  <c r="Q11276" i="1"/>
  <c r="P11276" i="1"/>
  <c r="O11276" i="1"/>
  <c r="N11276" i="1"/>
  <c r="Q11275" i="1"/>
  <c r="P11275" i="1"/>
  <c r="O11275" i="1"/>
  <c r="N11275" i="1"/>
  <c r="P11274" i="1"/>
  <c r="Q11274" i="1" s="1"/>
  <c r="O11274" i="1"/>
  <c r="N11274" i="1"/>
  <c r="I11274" i="1"/>
  <c r="Q11273" i="1"/>
  <c r="P11273" i="1"/>
  <c r="O11273" i="1"/>
  <c r="N11273" i="1"/>
  <c r="I11273" i="1"/>
  <c r="Q11272" i="1"/>
  <c r="P11272" i="1"/>
  <c r="O11272" i="1"/>
  <c r="N11272" i="1"/>
  <c r="I11272" i="1"/>
  <c r="P11271" i="1"/>
  <c r="Q11271" i="1" s="1"/>
  <c r="O11271" i="1"/>
  <c r="N11271" i="1"/>
  <c r="I11271" i="1"/>
  <c r="Q11270" i="1"/>
  <c r="P11270" i="1"/>
  <c r="O11270" i="1"/>
  <c r="N11270" i="1"/>
  <c r="I11270" i="1"/>
  <c r="Q11269" i="1"/>
  <c r="P11269" i="1"/>
  <c r="O11269" i="1"/>
  <c r="N11269" i="1"/>
  <c r="I11269" i="1"/>
  <c r="Q11268" i="1"/>
  <c r="P11268" i="1"/>
  <c r="O11268" i="1"/>
  <c r="N11268" i="1"/>
  <c r="I11268" i="1"/>
  <c r="P11267" i="1"/>
  <c r="Q11267" i="1" s="1"/>
  <c r="O11267" i="1"/>
  <c r="N11267" i="1"/>
  <c r="I11267" i="1"/>
  <c r="Q11266" i="1"/>
  <c r="P11266" i="1"/>
  <c r="O11266" i="1"/>
  <c r="N11266" i="1"/>
  <c r="I11266" i="1"/>
  <c r="P11265" i="1"/>
  <c r="Q11265" i="1" s="1"/>
  <c r="O11265" i="1"/>
  <c r="N11265" i="1"/>
  <c r="I11265" i="1"/>
  <c r="Q11264" i="1"/>
  <c r="P11264" i="1"/>
  <c r="O11264" i="1"/>
  <c r="N11264" i="1"/>
  <c r="I11264" i="1"/>
  <c r="P11263" i="1"/>
  <c r="Q11263" i="1" s="1"/>
  <c r="O11263" i="1"/>
  <c r="N11263" i="1"/>
  <c r="I11263" i="1"/>
  <c r="Q11262" i="1"/>
  <c r="P11262" i="1"/>
  <c r="O11262" i="1"/>
  <c r="N11262" i="1"/>
  <c r="I11262" i="1"/>
  <c r="Q11261" i="1"/>
  <c r="P11261" i="1"/>
  <c r="O11261" i="1"/>
  <c r="N11261" i="1"/>
  <c r="I11261" i="1"/>
  <c r="P11260" i="1"/>
  <c r="Q11260" i="1" s="1"/>
  <c r="O11260" i="1"/>
  <c r="N11260" i="1"/>
  <c r="I11260" i="1"/>
  <c r="P11259" i="1"/>
  <c r="Q11259" i="1" s="1"/>
  <c r="O11259" i="1"/>
  <c r="N11259" i="1"/>
  <c r="I11259" i="1"/>
  <c r="P11258" i="1"/>
  <c r="Q11258" i="1" s="1"/>
  <c r="O11258" i="1"/>
  <c r="N11258" i="1"/>
  <c r="I11258" i="1"/>
  <c r="Q11257" i="1"/>
  <c r="P11257" i="1"/>
  <c r="O11257" i="1"/>
  <c r="N11257" i="1"/>
  <c r="I11257" i="1"/>
  <c r="Q11256" i="1"/>
  <c r="P11256" i="1"/>
  <c r="O11256" i="1"/>
  <c r="N11256" i="1"/>
  <c r="I11256" i="1"/>
  <c r="P11255" i="1"/>
  <c r="Q11255" i="1" s="1"/>
  <c r="O11255" i="1"/>
  <c r="N11255" i="1"/>
  <c r="I11255" i="1"/>
  <c r="Q11254" i="1"/>
  <c r="P11254" i="1"/>
  <c r="O11254" i="1"/>
  <c r="N11254" i="1"/>
  <c r="I11254" i="1"/>
  <c r="Q11253" i="1"/>
  <c r="P11253" i="1"/>
  <c r="O11253" i="1"/>
  <c r="N11253" i="1"/>
  <c r="I11253" i="1"/>
  <c r="Q11252" i="1"/>
  <c r="P11252" i="1"/>
  <c r="O11252" i="1"/>
  <c r="N11252" i="1"/>
  <c r="I11252" i="1"/>
  <c r="P11251" i="1"/>
  <c r="Q11251" i="1" s="1"/>
  <c r="O11251" i="1"/>
  <c r="N11251" i="1"/>
  <c r="I11251" i="1"/>
  <c r="Q11250" i="1"/>
  <c r="P11250" i="1"/>
  <c r="O11250" i="1"/>
  <c r="N11250" i="1"/>
  <c r="I11250" i="1"/>
  <c r="P11249" i="1"/>
  <c r="Q11249" i="1" s="1"/>
  <c r="O11249" i="1"/>
  <c r="N11249" i="1"/>
  <c r="I11249" i="1"/>
  <c r="Q11248" i="1"/>
  <c r="P11248" i="1"/>
  <c r="O11248" i="1"/>
  <c r="N11248" i="1"/>
  <c r="I11248" i="1"/>
  <c r="Q11247" i="1"/>
  <c r="P11247" i="1"/>
  <c r="O11247" i="1"/>
  <c r="N11247" i="1"/>
  <c r="I11247" i="1"/>
  <c r="Q11246" i="1"/>
  <c r="P11246" i="1"/>
  <c r="O11246" i="1"/>
  <c r="N11246" i="1"/>
  <c r="I11246" i="1"/>
  <c r="Q11245" i="1"/>
  <c r="P11245" i="1"/>
  <c r="O11245" i="1"/>
  <c r="N11245" i="1"/>
  <c r="I11245" i="1"/>
  <c r="P11244" i="1"/>
  <c r="Q11244" i="1" s="1"/>
  <c r="O11244" i="1"/>
  <c r="N11244" i="1"/>
  <c r="I11244" i="1"/>
  <c r="P11243" i="1"/>
  <c r="Q11243" i="1" s="1"/>
  <c r="O11243" i="1"/>
  <c r="N11243" i="1"/>
  <c r="I11243" i="1"/>
  <c r="P11242" i="1"/>
  <c r="Q11242" i="1" s="1"/>
  <c r="O11242" i="1"/>
  <c r="N11242" i="1"/>
  <c r="I11242" i="1"/>
  <c r="Q11241" i="1"/>
  <c r="P11241" i="1"/>
  <c r="O11241" i="1"/>
  <c r="N11241" i="1"/>
  <c r="I11241" i="1"/>
  <c r="Q11240" i="1"/>
  <c r="P11240" i="1"/>
  <c r="O11240" i="1"/>
  <c r="N11240" i="1"/>
  <c r="I11240" i="1"/>
  <c r="P11239" i="1"/>
  <c r="Q11239" i="1" s="1"/>
  <c r="O11239" i="1"/>
  <c r="N11239" i="1"/>
  <c r="I11239" i="1"/>
  <c r="Q11238" i="1"/>
  <c r="P11238" i="1"/>
  <c r="O11238" i="1"/>
  <c r="N11238" i="1"/>
  <c r="I11238" i="1"/>
  <c r="Q11237" i="1"/>
  <c r="P11237" i="1"/>
  <c r="O11237" i="1"/>
  <c r="N11237" i="1"/>
  <c r="I11237" i="1"/>
  <c r="Q11236" i="1"/>
  <c r="P11236" i="1"/>
  <c r="O11236" i="1"/>
  <c r="N11236" i="1"/>
  <c r="I11236" i="1"/>
  <c r="P11235" i="1"/>
  <c r="Q11235" i="1" s="1"/>
  <c r="O11235" i="1"/>
  <c r="N11235" i="1"/>
  <c r="I11235" i="1"/>
  <c r="Q11234" i="1"/>
  <c r="P11234" i="1"/>
  <c r="O11234" i="1"/>
  <c r="N11234" i="1"/>
  <c r="I11234" i="1"/>
  <c r="P11233" i="1"/>
  <c r="Q11233" i="1" s="1"/>
  <c r="O11233" i="1"/>
  <c r="N11233" i="1"/>
  <c r="I11233" i="1"/>
  <c r="Q11232" i="1"/>
  <c r="P11232" i="1"/>
  <c r="O11232" i="1"/>
  <c r="N11232" i="1"/>
  <c r="I11232" i="1"/>
  <c r="Q11231" i="1"/>
  <c r="P11231" i="1"/>
  <c r="O11231" i="1"/>
  <c r="N11231" i="1"/>
  <c r="I11231" i="1"/>
  <c r="Q11230" i="1"/>
  <c r="P11230" i="1"/>
  <c r="O11230" i="1"/>
  <c r="N11230" i="1"/>
  <c r="I11230" i="1"/>
  <c r="Q11229" i="1"/>
  <c r="P11229" i="1"/>
  <c r="O11229" i="1"/>
  <c r="N11229" i="1"/>
  <c r="I11229" i="1"/>
  <c r="P11228" i="1"/>
  <c r="Q11228" i="1" s="1"/>
  <c r="O11228" i="1"/>
  <c r="N11228" i="1"/>
  <c r="I11228" i="1"/>
  <c r="P11227" i="1"/>
  <c r="Q11227" i="1" s="1"/>
  <c r="O11227" i="1"/>
  <c r="N11227" i="1"/>
  <c r="I11227" i="1"/>
  <c r="Q11226" i="1"/>
  <c r="P11226" i="1"/>
  <c r="O11226" i="1"/>
  <c r="N11226" i="1"/>
  <c r="I11226" i="1"/>
  <c r="Q11225" i="1"/>
  <c r="P11225" i="1"/>
  <c r="O11225" i="1"/>
  <c r="N11225" i="1"/>
  <c r="I11225" i="1"/>
  <c r="Q11224" i="1"/>
  <c r="P11224" i="1"/>
  <c r="O11224" i="1"/>
  <c r="N11224" i="1"/>
  <c r="Q11223" i="1"/>
  <c r="P11223" i="1"/>
  <c r="O11223" i="1"/>
  <c r="N11223" i="1"/>
  <c r="Q11222" i="1"/>
  <c r="P11222" i="1"/>
  <c r="O11222" i="1"/>
  <c r="N11222" i="1"/>
  <c r="P11221" i="1"/>
  <c r="Q11221" i="1" s="1"/>
  <c r="O11221" i="1"/>
  <c r="N11221" i="1"/>
  <c r="Q11220" i="1"/>
  <c r="P11220" i="1"/>
  <c r="O11220" i="1"/>
  <c r="N11220" i="1"/>
  <c r="Q11219" i="1"/>
  <c r="P11219" i="1"/>
  <c r="O11219" i="1"/>
  <c r="N11219" i="1"/>
  <c r="I11219" i="1"/>
  <c r="P11218" i="1"/>
  <c r="Q11218" i="1" s="1"/>
  <c r="O11218" i="1"/>
  <c r="N11218" i="1"/>
  <c r="I11218" i="1"/>
  <c r="Q11217" i="1"/>
  <c r="P11217" i="1"/>
  <c r="O11217" i="1"/>
  <c r="N11217" i="1"/>
  <c r="I11217" i="1"/>
  <c r="P11216" i="1"/>
  <c r="Q11216" i="1" s="1"/>
  <c r="O11216" i="1"/>
  <c r="N11216" i="1"/>
  <c r="I11216" i="1"/>
  <c r="Q11215" i="1"/>
  <c r="P11215" i="1"/>
  <c r="O11215" i="1"/>
  <c r="N11215" i="1"/>
  <c r="I11215" i="1"/>
  <c r="Q11214" i="1"/>
  <c r="P11214" i="1"/>
  <c r="O11214" i="1"/>
  <c r="N11214" i="1"/>
  <c r="I11214" i="1"/>
  <c r="Q11213" i="1"/>
  <c r="P11213" i="1"/>
  <c r="O11213" i="1"/>
  <c r="N11213" i="1"/>
  <c r="I11213" i="1"/>
  <c r="Q11212" i="1"/>
  <c r="P11212" i="1"/>
  <c r="O11212" i="1"/>
  <c r="N11212" i="1"/>
  <c r="I11212" i="1"/>
  <c r="P11211" i="1"/>
  <c r="Q11211" i="1" s="1"/>
  <c r="O11211" i="1"/>
  <c r="N11211" i="1"/>
  <c r="Q11210" i="1"/>
  <c r="P11210" i="1"/>
  <c r="O11210" i="1"/>
  <c r="N11210" i="1"/>
  <c r="Q11209" i="1"/>
  <c r="P11209" i="1"/>
  <c r="O11209" i="1"/>
  <c r="N11209" i="1"/>
  <c r="Q11208" i="1"/>
  <c r="P11208" i="1"/>
  <c r="O11208" i="1"/>
  <c r="N11208" i="1"/>
  <c r="P11207" i="1"/>
  <c r="Q11207" i="1" s="1"/>
  <c r="O11207" i="1"/>
  <c r="N11207" i="1"/>
  <c r="I11207" i="1"/>
  <c r="P11206" i="1"/>
  <c r="Q11206" i="1" s="1"/>
  <c r="O11206" i="1"/>
  <c r="N11206" i="1"/>
  <c r="I11206" i="1"/>
  <c r="P11205" i="1"/>
  <c r="Q11205" i="1" s="1"/>
  <c r="O11205" i="1"/>
  <c r="N11205" i="1"/>
  <c r="I11205" i="1"/>
  <c r="Q11204" i="1"/>
  <c r="P11204" i="1"/>
  <c r="O11204" i="1"/>
  <c r="N11204" i="1"/>
  <c r="I11204" i="1"/>
  <c r="Q11203" i="1"/>
  <c r="P11203" i="1"/>
  <c r="O11203" i="1"/>
  <c r="N11203" i="1"/>
  <c r="I11203" i="1"/>
  <c r="P11202" i="1"/>
  <c r="Q11202" i="1" s="1"/>
  <c r="O11202" i="1"/>
  <c r="N11202" i="1"/>
  <c r="I11202" i="1"/>
  <c r="Q11201" i="1"/>
  <c r="P11201" i="1"/>
  <c r="O11201" i="1"/>
  <c r="N11201" i="1"/>
  <c r="I11201" i="1"/>
  <c r="Q11200" i="1"/>
  <c r="P11200" i="1"/>
  <c r="O11200" i="1"/>
  <c r="N11200" i="1"/>
  <c r="I11200" i="1"/>
  <c r="Q11199" i="1"/>
  <c r="P11199" i="1"/>
  <c r="O11199" i="1"/>
  <c r="N11199" i="1"/>
  <c r="I11199" i="1"/>
  <c r="P11198" i="1"/>
  <c r="Q11198" i="1" s="1"/>
  <c r="I11198" i="1"/>
  <c r="P11197" i="1"/>
  <c r="Q11197" i="1" s="1"/>
  <c r="O11197" i="1"/>
  <c r="N11197" i="1"/>
  <c r="I11197" i="1"/>
  <c r="P11196" i="1"/>
  <c r="Q11196" i="1" s="1"/>
  <c r="O11196" i="1"/>
  <c r="N11196" i="1"/>
  <c r="I11196" i="1"/>
  <c r="Q11195" i="1"/>
  <c r="P11195" i="1"/>
  <c r="O11195" i="1"/>
  <c r="N11195" i="1"/>
  <c r="I11195" i="1"/>
  <c r="Q11194" i="1"/>
  <c r="P11194" i="1"/>
  <c r="O11194" i="1"/>
  <c r="N11194" i="1"/>
  <c r="I11194" i="1"/>
  <c r="Q11193" i="1"/>
  <c r="P11193" i="1"/>
  <c r="O11193" i="1"/>
  <c r="N11193" i="1"/>
  <c r="I11193" i="1"/>
  <c r="P11192" i="1"/>
  <c r="Q11192" i="1" s="1"/>
  <c r="O11192" i="1"/>
  <c r="N11192" i="1"/>
  <c r="I11192" i="1"/>
  <c r="Q11191" i="1"/>
  <c r="P11191" i="1"/>
  <c r="O11191" i="1"/>
  <c r="N11191" i="1"/>
  <c r="I11191" i="1"/>
  <c r="Q11190" i="1"/>
  <c r="P11190" i="1"/>
  <c r="O11190" i="1"/>
  <c r="N11190" i="1"/>
  <c r="I11190" i="1"/>
  <c r="Q11189" i="1"/>
  <c r="P11189" i="1"/>
  <c r="O11189" i="1"/>
  <c r="N11189" i="1"/>
  <c r="I11189" i="1"/>
  <c r="P11188" i="1"/>
  <c r="Q11188" i="1" s="1"/>
  <c r="O11188" i="1"/>
  <c r="N11188" i="1"/>
  <c r="I11188" i="1"/>
  <c r="Q11187" i="1"/>
  <c r="P11187" i="1"/>
  <c r="O11187" i="1"/>
  <c r="N11187" i="1"/>
  <c r="I11187" i="1"/>
  <c r="P11186" i="1"/>
  <c r="Q11186" i="1" s="1"/>
  <c r="O11186" i="1"/>
  <c r="N11186" i="1"/>
  <c r="I11186" i="1"/>
  <c r="Q11185" i="1"/>
  <c r="P11185" i="1"/>
  <c r="O11185" i="1"/>
  <c r="N11185" i="1"/>
  <c r="I11185" i="1"/>
  <c r="P11184" i="1"/>
  <c r="Q11184" i="1" s="1"/>
  <c r="O11184" i="1"/>
  <c r="N11184" i="1"/>
  <c r="I11184" i="1"/>
  <c r="Q11183" i="1"/>
  <c r="P11183" i="1"/>
  <c r="O11183" i="1"/>
  <c r="N11183" i="1"/>
  <c r="I11183" i="1"/>
  <c r="Q11182" i="1"/>
  <c r="P11182" i="1"/>
  <c r="O11182" i="1"/>
  <c r="N11182" i="1"/>
  <c r="I11182" i="1"/>
  <c r="P11181" i="1"/>
  <c r="Q11181" i="1" s="1"/>
  <c r="O11181" i="1"/>
  <c r="N11181" i="1"/>
  <c r="I11181" i="1"/>
  <c r="P11180" i="1"/>
  <c r="Q11180" i="1" s="1"/>
  <c r="O11180" i="1"/>
  <c r="N11180" i="1"/>
  <c r="I11180" i="1"/>
  <c r="Q11179" i="1"/>
  <c r="P11179" i="1"/>
  <c r="O11179" i="1"/>
  <c r="N11179" i="1"/>
  <c r="I11179" i="1"/>
  <c r="Q11178" i="1"/>
  <c r="P11178" i="1"/>
  <c r="O11178" i="1"/>
  <c r="N11178" i="1"/>
  <c r="I11178" i="1"/>
  <c r="Q11177" i="1"/>
  <c r="P11177" i="1"/>
  <c r="O11177" i="1"/>
  <c r="N11177" i="1"/>
  <c r="I11177" i="1"/>
  <c r="P11176" i="1"/>
  <c r="Q11176" i="1" s="1"/>
  <c r="Q11175" i="1"/>
  <c r="P11175" i="1"/>
  <c r="O11175" i="1"/>
  <c r="N11175" i="1"/>
  <c r="I11175" i="1"/>
  <c r="P11174" i="1"/>
  <c r="Q11174" i="1" s="1"/>
  <c r="O11174" i="1"/>
  <c r="N11174" i="1"/>
  <c r="I11174" i="1"/>
  <c r="P11173" i="1"/>
  <c r="Q11173" i="1" s="1"/>
  <c r="O11173" i="1"/>
  <c r="N11173" i="1"/>
  <c r="I11173" i="1"/>
  <c r="Q11172" i="1"/>
  <c r="P11172" i="1"/>
  <c r="O11172" i="1"/>
  <c r="N11172" i="1"/>
  <c r="I11172" i="1"/>
  <c r="Q11171" i="1"/>
  <c r="P11171" i="1"/>
  <c r="O11171" i="1"/>
  <c r="N11171" i="1"/>
  <c r="I11171" i="1"/>
  <c r="Q11170" i="1"/>
  <c r="P11170" i="1"/>
  <c r="O11170" i="1"/>
  <c r="N11170" i="1"/>
  <c r="I11170" i="1"/>
  <c r="P11169" i="1"/>
  <c r="Q11169" i="1" s="1"/>
  <c r="O11169" i="1"/>
  <c r="N11169" i="1"/>
  <c r="I11169" i="1"/>
  <c r="Q11168" i="1"/>
  <c r="P11168" i="1"/>
  <c r="O11168" i="1"/>
  <c r="N11168" i="1"/>
  <c r="I11168" i="1"/>
  <c r="Q11167" i="1"/>
  <c r="P11167" i="1"/>
  <c r="O11167" i="1"/>
  <c r="N11167" i="1"/>
  <c r="I11167" i="1"/>
  <c r="Q11166" i="1"/>
  <c r="P11166" i="1"/>
  <c r="O11166" i="1"/>
  <c r="N11166" i="1"/>
  <c r="I11166" i="1"/>
  <c r="P11165" i="1"/>
  <c r="Q11165" i="1" s="1"/>
  <c r="O11165" i="1"/>
  <c r="N11165" i="1"/>
  <c r="I11165" i="1"/>
  <c r="Q11164" i="1"/>
  <c r="P11164" i="1"/>
  <c r="O11164" i="1"/>
  <c r="N11164" i="1"/>
  <c r="I11164" i="1"/>
  <c r="P11163" i="1"/>
  <c r="Q11163" i="1" s="1"/>
  <c r="O11163" i="1"/>
  <c r="N11163" i="1"/>
  <c r="I11163" i="1"/>
  <c r="Q11162" i="1"/>
  <c r="P11162" i="1"/>
  <c r="O11162" i="1"/>
  <c r="N11162" i="1"/>
  <c r="I11162" i="1"/>
  <c r="P11161" i="1"/>
  <c r="Q11161" i="1" s="1"/>
  <c r="O11161" i="1"/>
  <c r="N11161" i="1"/>
  <c r="I11161" i="1"/>
  <c r="Q11160" i="1"/>
  <c r="P11160" i="1"/>
  <c r="O11160" i="1"/>
  <c r="N11160" i="1"/>
  <c r="I11160" i="1"/>
  <c r="Q11159" i="1"/>
  <c r="P11159" i="1"/>
  <c r="O11159" i="1"/>
  <c r="N11159" i="1"/>
  <c r="I11159" i="1"/>
  <c r="P11158" i="1"/>
  <c r="Q11158" i="1" s="1"/>
  <c r="O11158" i="1"/>
  <c r="N11158" i="1"/>
  <c r="I11158" i="1"/>
  <c r="P11157" i="1"/>
  <c r="Q11157" i="1" s="1"/>
  <c r="O11157" i="1"/>
  <c r="N11157" i="1"/>
  <c r="I11157" i="1"/>
  <c r="Q11156" i="1"/>
  <c r="P11156" i="1"/>
  <c r="O11156" i="1"/>
  <c r="N11156" i="1"/>
  <c r="I11156" i="1"/>
  <c r="Q11155" i="1"/>
  <c r="P11155" i="1"/>
  <c r="O11155" i="1"/>
  <c r="N11155" i="1"/>
  <c r="I11155" i="1"/>
  <c r="Q11154" i="1"/>
  <c r="P11154" i="1"/>
  <c r="O11154" i="1"/>
  <c r="N11154" i="1"/>
  <c r="I11154" i="1"/>
  <c r="P11153" i="1"/>
  <c r="Q11153" i="1" s="1"/>
  <c r="O11153" i="1"/>
  <c r="N11153" i="1"/>
  <c r="I11153" i="1"/>
  <c r="Q11152" i="1"/>
  <c r="P11152" i="1"/>
  <c r="O11152" i="1"/>
  <c r="N11152" i="1"/>
  <c r="I11152" i="1"/>
  <c r="Q11151" i="1"/>
  <c r="P11151" i="1"/>
  <c r="O11151" i="1"/>
  <c r="N11151" i="1"/>
  <c r="I11151" i="1"/>
  <c r="Q11150" i="1"/>
  <c r="P11150" i="1"/>
  <c r="O11150" i="1"/>
  <c r="N11150" i="1"/>
  <c r="I11150" i="1"/>
  <c r="P11149" i="1"/>
  <c r="Q11149" i="1" s="1"/>
  <c r="O11149" i="1"/>
  <c r="N11149" i="1"/>
  <c r="I11149" i="1"/>
  <c r="P11148" i="1"/>
  <c r="Q11148" i="1" s="1"/>
  <c r="O11148" i="1"/>
  <c r="N11148" i="1"/>
  <c r="I11148" i="1"/>
  <c r="P11147" i="1"/>
  <c r="Q11147" i="1" s="1"/>
  <c r="O11147" i="1"/>
  <c r="N11147" i="1"/>
  <c r="I11147" i="1"/>
  <c r="Q11146" i="1"/>
  <c r="P11146" i="1"/>
  <c r="O11146" i="1"/>
  <c r="N11146" i="1"/>
  <c r="I11146" i="1"/>
  <c r="P11145" i="1"/>
  <c r="Q11145" i="1" s="1"/>
  <c r="O11145" i="1"/>
  <c r="N11145" i="1"/>
  <c r="I11145" i="1"/>
  <c r="Q11144" i="1"/>
  <c r="P11144" i="1"/>
  <c r="O11144" i="1"/>
  <c r="N11144" i="1"/>
  <c r="I11144" i="1"/>
  <c r="Q11143" i="1"/>
  <c r="P11143" i="1"/>
  <c r="O11143" i="1"/>
  <c r="N11143" i="1"/>
  <c r="I11143" i="1"/>
  <c r="P11142" i="1"/>
  <c r="Q11142" i="1" s="1"/>
  <c r="O11142" i="1"/>
  <c r="N11142" i="1"/>
  <c r="I11142" i="1"/>
  <c r="P11141" i="1"/>
  <c r="Q11141" i="1" s="1"/>
  <c r="O11141" i="1"/>
  <c r="N11141" i="1"/>
  <c r="I11141" i="1"/>
  <c r="Q11140" i="1"/>
  <c r="P11140" i="1"/>
  <c r="O11140" i="1"/>
  <c r="N11140" i="1"/>
  <c r="I11140" i="1"/>
  <c r="Q11139" i="1"/>
  <c r="P11139" i="1"/>
  <c r="O11139" i="1"/>
  <c r="N11139" i="1"/>
  <c r="I11139" i="1"/>
  <c r="Q11138" i="1"/>
  <c r="P11138" i="1"/>
  <c r="O11138" i="1"/>
  <c r="N11138" i="1"/>
  <c r="I11138" i="1"/>
  <c r="P11137" i="1"/>
  <c r="Q11137" i="1" s="1"/>
  <c r="O11137" i="1"/>
  <c r="N11137" i="1"/>
  <c r="I11137" i="1"/>
  <c r="Q11136" i="1"/>
  <c r="P11136" i="1"/>
  <c r="O11136" i="1"/>
  <c r="N11136" i="1"/>
  <c r="I11136" i="1"/>
  <c r="Q11135" i="1"/>
  <c r="P11135" i="1"/>
  <c r="O11135" i="1"/>
  <c r="N11135" i="1"/>
  <c r="I11135" i="1"/>
  <c r="Q11134" i="1"/>
  <c r="P11134" i="1"/>
  <c r="O11134" i="1"/>
  <c r="N11134" i="1"/>
  <c r="I11134" i="1"/>
  <c r="P11133" i="1"/>
  <c r="Q11133" i="1" s="1"/>
  <c r="O11133" i="1"/>
  <c r="N11133" i="1"/>
  <c r="I11133" i="1"/>
  <c r="P11132" i="1"/>
  <c r="Q11132" i="1" s="1"/>
  <c r="O11132" i="1"/>
  <c r="N11132" i="1"/>
  <c r="I11132" i="1"/>
  <c r="P11131" i="1"/>
  <c r="Q11131" i="1" s="1"/>
  <c r="O11131" i="1"/>
  <c r="N11131" i="1"/>
  <c r="I11131" i="1"/>
  <c r="Q11130" i="1"/>
  <c r="P11130" i="1"/>
  <c r="O11130" i="1"/>
  <c r="N11130" i="1"/>
  <c r="I11130" i="1"/>
  <c r="P11129" i="1"/>
  <c r="Q11129" i="1" s="1"/>
  <c r="O11129" i="1"/>
  <c r="N11129" i="1"/>
  <c r="P11128" i="1"/>
  <c r="Q11128" i="1" s="1"/>
  <c r="O11128" i="1"/>
  <c r="N11128" i="1"/>
  <c r="P11127" i="1"/>
  <c r="Q11127" i="1" s="1"/>
  <c r="O11127" i="1"/>
  <c r="N11127" i="1"/>
  <c r="I11127" i="1"/>
  <c r="P11126" i="1"/>
  <c r="Q11126" i="1" s="1"/>
  <c r="O11126" i="1"/>
  <c r="N11126" i="1"/>
  <c r="Q11125" i="1"/>
  <c r="P11125" i="1"/>
  <c r="O11125" i="1"/>
  <c r="N11125" i="1"/>
  <c r="I11125" i="1"/>
  <c r="P11124" i="1"/>
  <c r="Q11124" i="1" s="1"/>
  <c r="O11124" i="1"/>
  <c r="N11124" i="1"/>
  <c r="P11123" i="1"/>
  <c r="Q11123" i="1" s="1"/>
  <c r="O11123" i="1"/>
  <c r="N11123" i="1"/>
  <c r="Q11122" i="1"/>
  <c r="P11122" i="1"/>
  <c r="O11122" i="1"/>
  <c r="N11122" i="1"/>
  <c r="Q11121" i="1"/>
  <c r="P11121" i="1"/>
  <c r="O11121" i="1"/>
  <c r="N11121" i="1"/>
  <c r="P11120" i="1"/>
  <c r="Q11120" i="1" s="1"/>
  <c r="O11120" i="1"/>
  <c r="N11120" i="1"/>
  <c r="P11119" i="1"/>
  <c r="Q11119" i="1" s="1"/>
  <c r="O11119" i="1"/>
  <c r="N11119" i="1"/>
  <c r="Q11118" i="1"/>
  <c r="P11118" i="1"/>
  <c r="O11118" i="1"/>
  <c r="N11118" i="1"/>
  <c r="Q11117" i="1"/>
  <c r="P11117" i="1"/>
  <c r="O11117" i="1"/>
  <c r="N11117" i="1"/>
  <c r="I11117" i="1"/>
  <c r="Q11116" i="1"/>
  <c r="P11116" i="1"/>
  <c r="O11116" i="1"/>
  <c r="N11116" i="1"/>
  <c r="Q11115" i="1"/>
  <c r="P11115" i="1"/>
  <c r="O11115" i="1"/>
  <c r="N11115" i="1"/>
  <c r="P11114" i="1"/>
  <c r="Q11114" i="1" s="1"/>
  <c r="O11114" i="1"/>
  <c r="N11114" i="1"/>
  <c r="Q11113" i="1"/>
  <c r="P11113" i="1"/>
  <c r="O11113" i="1"/>
  <c r="N11113" i="1"/>
  <c r="Q11112" i="1"/>
  <c r="P11112" i="1"/>
  <c r="O11112" i="1"/>
  <c r="N11112" i="1"/>
  <c r="I11112" i="1"/>
  <c r="P11111" i="1"/>
  <c r="Q11111" i="1" s="1"/>
  <c r="O11111" i="1"/>
  <c r="N11111" i="1"/>
  <c r="I11111" i="1"/>
  <c r="P11110" i="1"/>
  <c r="Q11110" i="1" s="1"/>
  <c r="O11110" i="1"/>
  <c r="N11110" i="1"/>
  <c r="I11110" i="1"/>
  <c r="P11109" i="1"/>
  <c r="Q11109" i="1" s="1"/>
  <c r="O11109" i="1"/>
  <c r="N11109" i="1"/>
  <c r="Q11108" i="1"/>
  <c r="P11108" i="1"/>
  <c r="O11108" i="1"/>
  <c r="N11108" i="1"/>
  <c r="I11108" i="1"/>
  <c r="P11107" i="1"/>
  <c r="Q11107" i="1" s="1"/>
  <c r="O11107" i="1"/>
  <c r="N11107" i="1"/>
  <c r="I11107" i="1"/>
  <c r="P11106" i="1"/>
  <c r="Q11106" i="1" s="1"/>
  <c r="O11106" i="1"/>
  <c r="N11106" i="1"/>
  <c r="I11106" i="1"/>
  <c r="P11105" i="1"/>
  <c r="Q11105" i="1" s="1"/>
  <c r="O11105" i="1"/>
  <c r="I11105" i="1"/>
  <c r="Q11104" i="1"/>
  <c r="P11104" i="1"/>
  <c r="O11104" i="1"/>
  <c r="I11104" i="1"/>
  <c r="Q11103" i="1"/>
  <c r="P11103" i="1"/>
  <c r="O11103" i="1"/>
  <c r="I11103" i="1"/>
  <c r="Q11102" i="1"/>
  <c r="P11102" i="1"/>
  <c r="O11102" i="1"/>
  <c r="I11102" i="1"/>
  <c r="P11101" i="1"/>
  <c r="Q11101" i="1" s="1"/>
  <c r="O11101" i="1"/>
  <c r="I11101" i="1"/>
  <c r="Q11100" i="1"/>
  <c r="P11100" i="1"/>
  <c r="O11100" i="1"/>
  <c r="I11100" i="1"/>
  <c r="Q11099" i="1"/>
  <c r="P11099" i="1"/>
  <c r="O11099" i="1"/>
  <c r="I11099" i="1"/>
  <c r="Q11098" i="1"/>
  <c r="P11098" i="1"/>
  <c r="O11098" i="1"/>
  <c r="I11098" i="1"/>
  <c r="P11097" i="1"/>
  <c r="Q11097" i="1" s="1"/>
  <c r="O11097" i="1"/>
  <c r="I11097" i="1"/>
  <c r="Q11096" i="1"/>
  <c r="P11096" i="1"/>
  <c r="O11096" i="1"/>
  <c r="I11096" i="1"/>
  <c r="Q11095" i="1"/>
  <c r="P11095" i="1"/>
  <c r="O11095" i="1"/>
  <c r="I11095" i="1"/>
  <c r="Q11094" i="1"/>
  <c r="P11094" i="1"/>
  <c r="O11094" i="1"/>
  <c r="I11094" i="1"/>
  <c r="P11093" i="1"/>
  <c r="Q11093" i="1" s="1"/>
  <c r="O11093" i="1"/>
  <c r="I11093" i="1"/>
  <c r="Q11092" i="1"/>
  <c r="P11092" i="1"/>
  <c r="O11092" i="1"/>
  <c r="I11092" i="1"/>
  <c r="Q11091" i="1"/>
  <c r="P11091" i="1"/>
  <c r="O11091" i="1"/>
  <c r="I11091" i="1"/>
  <c r="Q11090" i="1"/>
  <c r="P11090" i="1"/>
  <c r="O11090" i="1"/>
  <c r="I11090" i="1"/>
  <c r="P11089" i="1"/>
  <c r="Q11089" i="1" s="1"/>
  <c r="O11089" i="1"/>
  <c r="I11089" i="1"/>
  <c r="Q11088" i="1"/>
  <c r="P11088" i="1"/>
  <c r="O11088" i="1"/>
  <c r="I11088" i="1"/>
  <c r="Q11087" i="1"/>
  <c r="P11087" i="1"/>
  <c r="O11087" i="1"/>
  <c r="I11087" i="1"/>
  <c r="Q11086" i="1"/>
  <c r="P11086" i="1"/>
  <c r="O11086" i="1"/>
  <c r="I11086" i="1"/>
  <c r="P11085" i="1"/>
  <c r="Q11085" i="1" s="1"/>
  <c r="O11085" i="1"/>
  <c r="I11085" i="1"/>
  <c r="Q11084" i="1"/>
  <c r="P11084" i="1"/>
  <c r="O11084" i="1"/>
  <c r="I11084" i="1"/>
  <c r="Q11083" i="1"/>
  <c r="P11083" i="1"/>
  <c r="O11083" i="1"/>
  <c r="N11083" i="1"/>
  <c r="Q11082" i="1"/>
  <c r="P11082" i="1"/>
  <c r="O11082" i="1"/>
  <c r="N11082" i="1"/>
  <c r="P11081" i="1"/>
  <c r="Q11081" i="1" s="1"/>
  <c r="O11081" i="1"/>
  <c r="N11081" i="1"/>
  <c r="Q11080" i="1"/>
  <c r="P11080" i="1"/>
  <c r="O11080" i="1"/>
  <c r="N11080" i="1"/>
  <c r="I11080" i="1"/>
  <c r="Q11079" i="1"/>
  <c r="P11079" i="1"/>
  <c r="O11079" i="1"/>
  <c r="N11079" i="1"/>
  <c r="I11079" i="1"/>
  <c r="Q11078" i="1"/>
  <c r="P11078" i="1"/>
  <c r="O11078" i="1"/>
  <c r="N11078" i="1"/>
  <c r="I11078" i="1"/>
  <c r="P11077" i="1"/>
  <c r="Q11077" i="1" s="1"/>
  <c r="O11077" i="1"/>
  <c r="N11077" i="1"/>
  <c r="I11077" i="1"/>
  <c r="P11076" i="1"/>
  <c r="Q11076" i="1" s="1"/>
  <c r="O11076" i="1"/>
  <c r="N11076" i="1"/>
  <c r="I11076" i="1"/>
  <c r="P11075" i="1"/>
  <c r="Q11075" i="1" s="1"/>
  <c r="O11075" i="1"/>
  <c r="N11075" i="1"/>
  <c r="I11075" i="1"/>
  <c r="Q11074" i="1"/>
  <c r="P11074" i="1"/>
  <c r="O11074" i="1"/>
  <c r="N11074" i="1"/>
  <c r="I11074" i="1"/>
  <c r="P11073" i="1"/>
  <c r="Q11073" i="1" s="1"/>
  <c r="O11073" i="1"/>
  <c r="N11073" i="1"/>
  <c r="I11073" i="1"/>
  <c r="Q11072" i="1"/>
  <c r="P11072" i="1"/>
  <c r="O11072" i="1"/>
  <c r="N11072" i="1"/>
  <c r="I11072" i="1"/>
  <c r="Q11071" i="1"/>
  <c r="P11071" i="1"/>
  <c r="O11071" i="1"/>
  <c r="N11071" i="1"/>
  <c r="I11071" i="1"/>
  <c r="P11070" i="1"/>
  <c r="Q11070" i="1" s="1"/>
  <c r="O11070" i="1"/>
  <c r="N11070" i="1"/>
  <c r="I11070" i="1"/>
  <c r="P11069" i="1"/>
  <c r="Q11069" i="1" s="1"/>
  <c r="O11069" i="1"/>
  <c r="N11069" i="1"/>
  <c r="I11069" i="1"/>
  <c r="Q11068" i="1"/>
  <c r="P11068" i="1"/>
  <c r="O11068" i="1"/>
  <c r="N11068" i="1"/>
  <c r="I11068" i="1"/>
  <c r="Q11067" i="1"/>
  <c r="P11067" i="1"/>
  <c r="O11067" i="1"/>
  <c r="N11067" i="1"/>
  <c r="I11067" i="1"/>
  <c r="Q11066" i="1"/>
  <c r="P11066" i="1"/>
  <c r="O11066" i="1"/>
  <c r="N11066" i="1"/>
  <c r="I11066" i="1"/>
  <c r="P11065" i="1"/>
  <c r="Q11065" i="1" s="1"/>
  <c r="O11065" i="1"/>
  <c r="N11065" i="1"/>
  <c r="I11065" i="1"/>
  <c r="Q11064" i="1"/>
  <c r="P11064" i="1"/>
  <c r="O11064" i="1"/>
  <c r="N11064" i="1"/>
  <c r="I11064" i="1"/>
  <c r="Q11063" i="1"/>
  <c r="P11063" i="1"/>
  <c r="O11063" i="1"/>
  <c r="N11063" i="1"/>
  <c r="I11063" i="1"/>
  <c r="Q11062" i="1"/>
  <c r="P11062" i="1"/>
  <c r="O11062" i="1"/>
  <c r="N11062" i="1"/>
  <c r="I11062" i="1"/>
  <c r="P11061" i="1"/>
  <c r="Q11061" i="1" s="1"/>
  <c r="O11061" i="1"/>
  <c r="N11061" i="1"/>
  <c r="I11061" i="1"/>
  <c r="Q11060" i="1"/>
  <c r="P11060" i="1"/>
  <c r="O11060" i="1"/>
  <c r="N11060" i="1"/>
  <c r="I11060" i="1"/>
  <c r="P11059" i="1"/>
  <c r="Q11059" i="1" s="1"/>
  <c r="O11059" i="1"/>
  <c r="N11059" i="1"/>
  <c r="I11059" i="1"/>
  <c r="Q11058" i="1"/>
  <c r="P11058" i="1"/>
  <c r="O11058" i="1"/>
  <c r="N11058" i="1"/>
  <c r="I11058" i="1"/>
  <c r="P11057" i="1"/>
  <c r="Q11057" i="1" s="1"/>
  <c r="O11057" i="1"/>
  <c r="N11057" i="1"/>
  <c r="I11057" i="1"/>
  <c r="Q11056" i="1"/>
  <c r="P11056" i="1"/>
  <c r="O11056" i="1"/>
  <c r="N11056" i="1"/>
  <c r="I11056" i="1"/>
  <c r="P11055" i="1"/>
  <c r="Q11055" i="1" s="1"/>
  <c r="O11055" i="1"/>
  <c r="N11055" i="1"/>
  <c r="I11055" i="1"/>
  <c r="P11054" i="1"/>
  <c r="Q11054" i="1" s="1"/>
  <c r="O11054" i="1"/>
  <c r="N11054" i="1"/>
  <c r="I11054" i="1"/>
  <c r="P11053" i="1"/>
  <c r="Q11053" i="1" s="1"/>
  <c r="O11053" i="1"/>
  <c r="N11053" i="1"/>
  <c r="I11053" i="1"/>
  <c r="P11052" i="1"/>
  <c r="Q11052" i="1" s="1"/>
  <c r="O11052" i="1"/>
  <c r="N11052" i="1"/>
  <c r="I11052" i="1"/>
  <c r="Q11051" i="1"/>
  <c r="P11051" i="1"/>
  <c r="O11051" i="1"/>
  <c r="N11051" i="1"/>
  <c r="I11051" i="1"/>
  <c r="Q11050" i="1"/>
  <c r="P11050" i="1"/>
  <c r="O11050" i="1"/>
  <c r="N11050" i="1"/>
  <c r="I11050" i="1"/>
  <c r="P11049" i="1"/>
  <c r="Q11049" i="1" s="1"/>
  <c r="O11049" i="1"/>
  <c r="N11049" i="1"/>
  <c r="I11049" i="1"/>
  <c r="P11048" i="1"/>
  <c r="Q11048" i="1" s="1"/>
  <c r="O11048" i="1"/>
  <c r="N11048" i="1"/>
  <c r="I11048" i="1"/>
  <c r="Q11047" i="1"/>
  <c r="P11047" i="1"/>
  <c r="O11047" i="1"/>
  <c r="N11047" i="1"/>
  <c r="I11047" i="1"/>
  <c r="Q11046" i="1"/>
  <c r="P11046" i="1"/>
  <c r="O11046" i="1"/>
  <c r="N11046" i="1"/>
  <c r="I11046" i="1"/>
  <c r="P11045" i="1"/>
  <c r="Q11045" i="1" s="1"/>
  <c r="O11045" i="1"/>
  <c r="N11045" i="1"/>
  <c r="I11045" i="1"/>
  <c r="P11044" i="1"/>
  <c r="Q11044" i="1" s="1"/>
  <c r="O11044" i="1"/>
  <c r="N11044" i="1"/>
  <c r="I11044" i="1"/>
  <c r="P11043" i="1"/>
  <c r="Q11043" i="1" s="1"/>
  <c r="O11043" i="1"/>
  <c r="N11043" i="1"/>
  <c r="I11043" i="1"/>
  <c r="Q11042" i="1"/>
  <c r="P11042" i="1"/>
  <c r="O11042" i="1"/>
  <c r="N11042" i="1"/>
  <c r="I11042" i="1"/>
  <c r="P11041" i="1"/>
  <c r="Q11041" i="1" s="1"/>
  <c r="O11041" i="1"/>
  <c r="N11041" i="1"/>
  <c r="I11041" i="1"/>
  <c r="Q11040" i="1"/>
  <c r="P11040" i="1"/>
  <c r="O11040" i="1"/>
  <c r="N11040" i="1"/>
  <c r="I11040" i="1"/>
  <c r="P11039" i="1"/>
  <c r="Q11039" i="1" s="1"/>
  <c r="O11039" i="1"/>
  <c r="N11039" i="1"/>
  <c r="I11039" i="1"/>
  <c r="P11038" i="1"/>
  <c r="Q11038" i="1" s="1"/>
  <c r="O11038" i="1"/>
  <c r="N11038" i="1"/>
  <c r="I11038" i="1"/>
  <c r="P11037" i="1"/>
  <c r="Q11037" i="1" s="1"/>
  <c r="O11037" i="1"/>
  <c r="N11037" i="1"/>
  <c r="I11037" i="1"/>
  <c r="Q11036" i="1"/>
  <c r="P11036" i="1"/>
  <c r="O11036" i="1"/>
  <c r="N11036" i="1"/>
  <c r="I11036" i="1"/>
  <c r="Q11035" i="1"/>
  <c r="P11035" i="1"/>
  <c r="O11035" i="1"/>
  <c r="N11035" i="1"/>
  <c r="I11035" i="1"/>
  <c r="Q11034" i="1"/>
  <c r="P11034" i="1"/>
  <c r="O11034" i="1"/>
  <c r="N11034" i="1"/>
  <c r="I11034" i="1"/>
  <c r="P11033" i="1"/>
  <c r="Q11033" i="1" s="1"/>
  <c r="O11033" i="1"/>
  <c r="N11033" i="1"/>
  <c r="I11033" i="1"/>
  <c r="P11032" i="1"/>
  <c r="Q11032" i="1" s="1"/>
  <c r="O11032" i="1"/>
  <c r="N11032" i="1"/>
  <c r="I11032" i="1"/>
  <c r="Q11031" i="1"/>
  <c r="P11031" i="1"/>
  <c r="O11031" i="1"/>
  <c r="N11031" i="1"/>
  <c r="I11031" i="1"/>
  <c r="Q11030" i="1"/>
  <c r="P11030" i="1"/>
  <c r="O11030" i="1"/>
  <c r="N11030" i="1"/>
  <c r="I11030" i="1"/>
  <c r="P11029" i="1"/>
  <c r="Q11029" i="1" s="1"/>
  <c r="O11029" i="1"/>
  <c r="N11029" i="1"/>
  <c r="I11029" i="1"/>
  <c r="Q11028" i="1"/>
  <c r="P11028" i="1"/>
  <c r="O11028" i="1"/>
  <c r="N11028" i="1"/>
  <c r="I11028" i="1"/>
  <c r="P11027" i="1"/>
  <c r="Q11027" i="1" s="1"/>
  <c r="O11027" i="1"/>
  <c r="N11027" i="1"/>
  <c r="I11027" i="1"/>
  <c r="Q11026" i="1"/>
  <c r="P11026" i="1"/>
  <c r="O11026" i="1"/>
  <c r="N11026" i="1"/>
  <c r="I11026" i="1"/>
  <c r="P11025" i="1"/>
  <c r="Q11025" i="1" s="1"/>
  <c r="O11025" i="1"/>
  <c r="N11025" i="1"/>
  <c r="I11025" i="1"/>
  <c r="Q11024" i="1"/>
  <c r="P11024" i="1"/>
  <c r="O11024" i="1"/>
  <c r="N11024" i="1"/>
  <c r="I11024" i="1"/>
  <c r="P11023" i="1"/>
  <c r="Q11023" i="1" s="1"/>
  <c r="O11023" i="1"/>
  <c r="N11023" i="1"/>
  <c r="I11023" i="1"/>
  <c r="P11022" i="1"/>
  <c r="Q11022" i="1" s="1"/>
  <c r="O11022" i="1"/>
  <c r="N11022" i="1"/>
  <c r="I11022" i="1"/>
  <c r="P11021" i="1"/>
  <c r="Q11021" i="1" s="1"/>
  <c r="O11021" i="1"/>
  <c r="N11021" i="1"/>
  <c r="I11021" i="1"/>
  <c r="P11020" i="1"/>
  <c r="Q11020" i="1" s="1"/>
  <c r="O11020" i="1"/>
  <c r="N11020" i="1"/>
  <c r="I11020" i="1"/>
  <c r="Q11019" i="1"/>
  <c r="P11019" i="1"/>
  <c r="O11019" i="1"/>
  <c r="N11019" i="1"/>
  <c r="I11019" i="1"/>
  <c r="Q11018" i="1"/>
  <c r="P11018" i="1"/>
  <c r="O11018" i="1"/>
  <c r="N11018" i="1"/>
  <c r="I11018" i="1"/>
  <c r="P11017" i="1"/>
  <c r="Q11017" i="1" s="1"/>
  <c r="O11017" i="1"/>
  <c r="N11017" i="1"/>
  <c r="I11017" i="1"/>
  <c r="P11016" i="1"/>
  <c r="Q11016" i="1" s="1"/>
  <c r="O11016" i="1"/>
  <c r="N11016" i="1"/>
  <c r="I11016" i="1"/>
  <c r="Q11015" i="1"/>
  <c r="P11015" i="1"/>
  <c r="O11015" i="1"/>
  <c r="N11015" i="1"/>
  <c r="P11014" i="1"/>
  <c r="Q11014" i="1" s="1"/>
  <c r="O11014" i="1"/>
  <c r="N11014" i="1"/>
  <c r="Q11013" i="1"/>
  <c r="P11013" i="1"/>
  <c r="O11013" i="1"/>
  <c r="N11013" i="1"/>
  <c r="I11013" i="1"/>
  <c r="P11012" i="1"/>
  <c r="Q11012" i="1" s="1"/>
  <c r="O11012" i="1"/>
  <c r="N11012" i="1"/>
  <c r="I11012" i="1"/>
  <c r="P11011" i="1"/>
  <c r="Q11011" i="1" s="1"/>
  <c r="O11011" i="1"/>
  <c r="N11011" i="1"/>
  <c r="I11011" i="1"/>
  <c r="Q11010" i="1"/>
  <c r="P11010" i="1"/>
  <c r="O11010" i="1"/>
  <c r="N11010" i="1"/>
  <c r="I11010" i="1"/>
  <c r="Q11009" i="1"/>
  <c r="P11009" i="1"/>
  <c r="I11009" i="1"/>
  <c r="P11008" i="1"/>
  <c r="Q11008" i="1" s="1"/>
  <c r="I11008" i="1"/>
  <c r="P11007" i="1"/>
  <c r="Q11007" i="1" s="1"/>
  <c r="I11007" i="1"/>
  <c r="Q11006" i="1"/>
  <c r="P11006" i="1"/>
  <c r="I11006" i="1"/>
  <c r="Q11005" i="1"/>
  <c r="P11005" i="1"/>
  <c r="I11005" i="1"/>
  <c r="Q11004" i="1"/>
  <c r="P11004" i="1"/>
  <c r="O11004" i="1"/>
  <c r="N11004" i="1"/>
  <c r="P11003" i="1"/>
  <c r="Q11003" i="1" s="1"/>
  <c r="O11003" i="1"/>
  <c r="N11003" i="1"/>
  <c r="Q11002" i="1"/>
  <c r="P11002" i="1"/>
  <c r="O11002" i="1"/>
  <c r="N11002" i="1"/>
  <c r="I11002" i="1"/>
  <c r="Q11001" i="1"/>
  <c r="P11001" i="1"/>
  <c r="O11001" i="1"/>
  <c r="N11001" i="1"/>
  <c r="I11001" i="1"/>
  <c r="P11000" i="1"/>
  <c r="Q11000" i="1" s="1"/>
  <c r="O11000" i="1"/>
  <c r="N11000" i="1"/>
  <c r="I11000" i="1"/>
  <c r="P10999" i="1"/>
  <c r="Q10999" i="1" s="1"/>
  <c r="O10999" i="1"/>
  <c r="N10999" i="1"/>
  <c r="I10999" i="1"/>
  <c r="P10998" i="1"/>
  <c r="Q10998" i="1" s="1"/>
  <c r="O10998" i="1"/>
  <c r="N10998" i="1"/>
  <c r="I10998" i="1"/>
  <c r="Q10997" i="1"/>
  <c r="P10997" i="1"/>
  <c r="O10997" i="1"/>
  <c r="N10997" i="1"/>
  <c r="I10997" i="1"/>
  <c r="Q10996" i="1"/>
  <c r="P10996" i="1"/>
  <c r="O10996" i="1"/>
  <c r="N10996" i="1"/>
  <c r="I10996" i="1"/>
  <c r="P10995" i="1"/>
  <c r="Q10995" i="1" s="1"/>
  <c r="O10995" i="1"/>
  <c r="N10995" i="1"/>
  <c r="I10995" i="1"/>
  <c r="Q10994" i="1"/>
  <c r="P10994" i="1"/>
  <c r="O10994" i="1"/>
  <c r="N10994" i="1"/>
  <c r="I10994" i="1"/>
  <c r="Q10993" i="1"/>
  <c r="P10993" i="1"/>
  <c r="O10993" i="1"/>
  <c r="N10993" i="1"/>
  <c r="I10993" i="1"/>
  <c r="Q10992" i="1"/>
  <c r="P10992" i="1"/>
  <c r="O10992" i="1"/>
  <c r="N10992" i="1"/>
  <c r="I10992" i="1"/>
  <c r="P10991" i="1"/>
  <c r="Q10991" i="1" s="1"/>
  <c r="O10991" i="1"/>
  <c r="N10991" i="1"/>
  <c r="I10991" i="1"/>
  <c r="Q10990" i="1"/>
  <c r="P10990" i="1"/>
  <c r="O10990" i="1"/>
  <c r="N10990" i="1"/>
  <c r="I10990" i="1"/>
  <c r="P10989" i="1"/>
  <c r="Q10989" i="1" s="1"/>
  <c r="O10989" i="1"/>
  <c r="N10989" i="1"/>
  <c r="I10989" i="1"/>
  <c r="Q10988" i="1"/>
  <c r="P10988" i="1"/>
  <c r="O10988" i="1"/>
  <c r="N10988" i="1"/>
  <c r="I10988" i="1"/>
  <c r="P10987" i="1"/>
  <c r="Q10987" i="1" s="1"/>
  <c r="O10987" i="1"/>
  <c r="N10987" i="1"/>
  <c r="I10987" i="1"/>
  <c r="Q10986" i="1"/>
  <c r="P10986" i="1"/>
  <c r="O10986" i="1"/>
  <c r="N10986" i="1"/>
  <c r="I10986" i="1"/>
  <c r="Q10985" i="1"/>
  <c r="P10985" i="1"/>
  <c r="O10985" i="1"/>
  <c r="N10985" i="1"/>
  <c r="I10985" i="1"/>
  <c r="P10984" i="1"/>
  <c r="Q10984" i="1" s="1"/>
  <c r="O10984" i="1"/>
  <c r="N10984" i="1"/>
  <c r="I10984" i="1"/>
  <c r="P10983" i="1"/>
  <c r="Q10983" i="1" s="1"/>
  <c r="O10983" i="1"/>
  <c r="N10983" i="1"/>
  <c r="I10983" i="1"/>
  <c r="P10982" i="1"/>
  <c r="Q10982" i="1" s="1"/>
  <c r="O10982" i="1"/>
  <c r="N10982" i="1"/>
  <c r="I10982" i="1"/>
  <c r="Q10981" i="1"/>
  <c r="P10981" i="1"/>
  <c r="O10981" i="1"/>
  <c r="N10981" i="1"/>
  <c r="I10981" i="1"/>
  <c r="Q10980" i="1"/>
  <c r="P10980" i="1"/>
  <c r="O10980" i="1"/>
  <c r="N10980" i="1"/>
  <c r="I10980" i="1"/>
  <c r="P10979" i="1"/>
  <c r="Q10979" i="1" s="1"/>
  <c r="O10979" i="1"/>
  <c r="N10979" i="1"/>
  <c r="I10979" i="1"/>
  <c r="Q10978" i="1"/>
  <c r="P10978" i="1"/>
  <c r="O10978" i="1"/>
  <c r="N10978" i="1"/>
  <c r="I10978" i="1"/>
  <c r="Q10977" i="1"/>
  <c r="P10977" i="1"/>
  <c r="O10977" i="1"/>
  <c r="N10977" i="1"/>
  <c r="I10977" i="1"/>
  <c r="Q10976" i="1"/>
  <c r="P10976" i="1"/>
  <c r="O10976" i="1"/>
  <c r="N10976" i="1"/>
  <c r="I10976" i="1"/>
  <c r="P10975" i="1"/>
  <c r="Q10975" i="1" s="1"/>
  <c r="O10975" i="1"/>
  <c r="N10975" i="1"/>
  <c r="I10975" i="1"/>
  <c r="P10974" i="1"/>
  <c r="Q10974" i="1" s="1"/>
  <c r="O10974" i="1"/>
  <c r="N10974" i="1"/>
  <c r="I10974" i="1"/>
  <c r="P10973" i="1"/>
  <c r="Q10973" i="1" s="1"/>
  <c r="O10973" i="1"/>
  <c r="N10973" i="1"/>
  <c r="I10973" i="1"/>
  <c r="Q10972" i="1"/>
  <c r="P10972" i="1"/>
  <c r="O10972" i="1"/>
  <c r="N10972" i="1"/>
  <c r="I10972" i="1"/>
  <c r="P10971" i="1"/>
  <c r="Q10971" i="1" s="1"/>
  <c r="O10971" i="1"/>
  <c r="N10971" i="1"/>
  <c r="I10971" i="1"/>
  <c r="Q10970" i="1"/>
  <c r="P10970" i="1"/>
  <c r="O10970" i="1"/>
  <c r="N10970" i="1"/>
  <c r="I10970" i="1"/>
  <c r="Q10969" i="1"/>
  <c r="P10969" i="1"/>
  <c r="O10969" i="1"/>
  <c r="N10969" i="1"/>
  <c r="I10969" i="1"/>
  <c r="P10968" i="1"/>
  <c r="Q10968" i="1" s="1"/>
  <c r="O10968" i="1"/>
  <c r="N10968" i="1"/>
  <c r="I10968" i="1"/>
  <c r="P10967" i="1"/>
  <c r="Q10967" i="1" s="1"/>
  <c r="O10967" i="1"/>
  <c r="N10967" i="1"/>
  <c r="I10967" i="1"/>
  <c r="Q10966" i="1"/>
  <c r="P10966" i="1"/>
  <c r="O10966" i="1"/>
  <c r="N10966" i="1"/>
  <c r="I10966" i="1"/>
  <c r="Q10965" i="1"/>
  <c r="P10965" i="1"/>
  <c r="O10965" i="1"/>
  <c r="N10965" i="1"/>
  <c r="I10965" i="1"/>
  <c r="Q10964" i="1"/>
  <c r="P10964" i="1"/>
  <c r="O10964" i="1"/>
  <c r="N10964" i="1"/>
  <c r="I10964" i="1"/>
  <c r="P10963" i="1"/>
  <c r="Q10963" i="1" s="1"/>
  <c r="O10963" i="1"/>
  <c r="N10963" i="1"/>
  <c r="I10963" i="1"/>
  <c r="Q10962" i="1"/>
  <c r="P10962" i="1"/>
  <c r="O10962" i="1"/>
  <c r="N10962" i="1"/>
  <c r="I10962" i="1"/>
  <c r="Q10961" i="1"/>
  <c r="P10961" i="1"/>
  <c r="O10961" i="1"/>
  <c r="N10961" i="1"/>
  <c r="I10961" i="1"/>
  <c r="Q10960" i="1"/>
  <c r="P10960" i="1"/>
  <c r="O10960" i="1"/>
  <c r="N10960" i="1"/>
  <c r="I10960" i="1"/>
  <c r="P10959" i="1"/>
  <c r="Q10959" i="1" s="1"/>
  <c r="O10959" i="1"/>
  <c r="N10959" i="1"/>
  <c r="I10959" i="1"/>
  <c r="Q10958" i="1"/>
  <c r="P10958" i="1"/>
  <c r="O10958" i="1"/>
  <c r="N10958" i="1"/>
  <c r="I10958" i="1"/>
  <c r="P10957" i="1"/>
  <c r="Q10957" i="1" s="1"/>
  <c r="O10957" i="1"/>
  <c r="N10957" i="1"/>
  <c r="I10957" i="1"/>
  <c r="Q10956" i="1"/>
  <c r="P10956" i="1"/>
  <c r="O10956" i="1"/>
  <c r="N10956" i="1"/>
  <c r="I10956" i="1"/>
  <c r="P10955" i="1"/>
  <c r="Q10955" i="1" s="1"/>
  <c r="O10955" i="1"/>
  <c r="N10955" i="1"/>
  <c r="I10955" i="1"/>
  <c r="Q10954" i="1"/>
  <c r="P10954" i="1"/>
  <c r="O10954" i="1"/>
  <c r="N10954" i="1"/>
  <c r="I10954" i="1"/>
  <c r="P10953" i="1"/>
  <c r="Q10953" i="1" s="1"/>
  <c r="O10953" i="1"/>
  <c r="N10953" i="1"/>
  <c r="I10953" i="1"/>
  <c r="P10952" i="1"/>
  <c r="Q10952" i="1" s="1"/>
  <c r="O10952" i="1"/>
  <c r="N10952" i="1"/>
  <c r="I10952" i="1"/>
  <c r="P10951" i="1"/>
  <c r="Q10951" i="1" s="1"/>
  <c r="O10951" i="1"/>
  <c r="N10951" i="1"/>
  <c r="I10951" i="1"/>
  <c r="P10950" i="1"/>
  <c r="Q10950" i="1" s="1"/>
  <c r="O10950" i="1"/>
  <c r="N10950" i="1"/>
  <c r="I10950" i="1"/>
  <c r="Q10949" i="1"/>
  <c r="P10949" i="1"/>
  <c r="O10949" i="1"/>
  <c r="N10949" i="1"/>
  <c r="I10949" i="1"/>
  <c r="Q10948" i="1"/>
  <c r="P10948" i="1"/>
  <c r="O10948" i="1"/>
  <c r="N10948" i="1"/>
  <c r="I10948" i="1"/>
  <c r="P10947" i="1"/>
  <c r="Q10947" i="1" s="1"/>
  <c r="O10947" i="1"/>
  <c r="N10947" i="1"/>
  <c r="I10947" i="1"/>
  <c r="P10946" i="1"/>
  <c r="Q10946" i="1" s="1"/>
  <c r="O10946" i="1"/>
  <c r="N10946" i="1"/>
  <c r="I10946" i="1"/>
  <c r="Q10945" i="1"/>
  <c r="P10945" i="1"/>
  <c r="O10945" i="1"/>
  <c r="N10945" i="1"/>
  <c r="I10945" i="1"/>
  <c r="Q10944" i="1"/>
  <c r="P10944" i="1"/>
  <c r="O10944" i="1"/>
  <c r="N10944" i="1"/>
  <c r="I10944" i="1"/>
  <c r="P10943" i="1"/>
  <c r="Q10943" i="1" s="1"/>
  <c r="O10943" i="1"/>
  <c r="N10943" i="1"/>
  <c r="I10943" i="1"/>
  <c r="P10942" i="1"/>
  <c r="Q10942" i="1" s="1"/>
  <c r="O10942" i="1"/>
  <c r="N10942" i="1"/>
  <c r="I10942" i="1"/>
  <c r="P10941" i="1"/>
  <c r="Q10941" i="1" s="1"/>
  <c r="O10941" i="1"/>
  <c r="N10941" i="1"/>
  <c r="I10941" i="1"/>
  <c r="Q10940" i="1"/>
  <c r="P10940" i="1"/>
  <c r="O10940" i="1"/>
  <c r="N10940" i="1"/>
  <c r="I10940" i="1"/>
  <c r="P10939" i="1"/>
  <c r="Q10939" i="1" s="1"/>
  <c r="O10939" i="1"/>
  <c r="N10939" i="1"/>
  <c r="I10939" i="1"/>
  <c r="Q10938" i="1"/>
  <c r="P10938" i="1"/>
  <c r="O10938" i="1"/>
  <c r="N10938" i="1"/>
  <c r="I10938" i="1"/>
  <c r="P10937" i="1"/>
  <c r="Q10937" i="1" s="1"/>
  <c r="O10937" i="1"/>
  <c r="N10937" i="1"/>
  <c r="I10937" i="1"/>
  <c r="P10936" i="1"/>
  <c r="Q10936" i="1" s="1"/>
  <c r="O10936" i="1"/>
  <c r="N10936" i="1"/>
  <c r="I10936" i="1"/>
  <c r="P10935" i="1"/>
  <c r="Q10935" i="1" s="1"/>
  <c r="O10935" i="1"/>
  <c r="N10935" i="1"/>
  <c r="I10935" i="1"/>
  <c r="Q10934" i="1"/>
  <c r="P10934" i="1"/>
  <c r="O10934" i="1"/>
  <c r="N10934" i="1"/>
  <c r="I10934" i="1"/>
  <c r="Q10933" i="1"/>
  <c r="P10933" i="1"/>
  <c r="O10933" i="1"/>
  <c r="N10933" i="1"/>
  <c r="I10933" i="1"/>
  <c r="Q10932" i="1"/>
  <c r="P10932" i="1"/>
  <c r="O10932" i="1"/>
  <c r="N10932" i="1"/>
  <c r="I10932" i="1"/>
  <c r="P10931" i="1"/>
  <c r="Q10931" i="1" s="1"/>
  <c r="O10931" i="1"/>
  <c r="N10931" i="1"/>
  <c r="I10931" i="1"/>
  <c r="P10930" i="1"/>
  <c r="Q10930" i="1" s="1"/>
  <c r="O10930" i="1"/>
  <c r="N10930" i="1"/>
  <c r="I10930" i="1"/>
  <c r="P10929" i="1"/>
  <c r="Q10929" i="1" s="1"/>
  <c r="O10929" i="1"/>
  <c r="N10929" i="1"/>
  <c r="I10929" i="1"/>
  <c r="Q10928" i="1"/>
  <c r="P10928" i="1"/>
  <c r="O10928" i="1"/>
  <c r="N10928" i="1"/>
  <c r="I10928" i="1"/>
  <c r="P10927" i="1"/>
  <c r="Q10927" i="1" s="1"/>
  <c r="O10927" i="1"/>
  <c r="N10927" i="1"/>
  <c r="I10927" i="1"/>
  <c r="Q10926" i="1"/>
  <c r="P10926" i="1"/>
  <c r="O10926" i="1"/>
  <c r="N10926" i="1"/>
  <c r="I10926" i="1"/>
  <c r="P10925" i="1"/>
  <c r="Q10925" i="1" s="1"/>
  <c r="O10925" i="1"/>
  <c r="N10925" i="1"/>
  <c r="I10925" i="1"/>
  <c r="Q10924" i="1"/>
  <c r="P10924" i="1"/>
  <c r="O10924" i="1"/>
  <c r="N10924" i="1"/>
  <c r="I10924" i="1"/>
  <c r="P10923" i="1"/>
  <c r="Q10923" i="1" s="1"/>
  <c r="O10923" i="1"/>
  <c r="N10923" i="1"/>
  <c r="I10923" i="1"/>
  <c r="Q10922" i="1"/>
  <c r="P10922" i="1"/>
  <c r="O10922" i="1"/>
  <c r="N10922" i="1"/>
  <c r="I10922" i="1"/>
  <c r="P10921" i="1"/>
  <c r="Q10921" i="1" s="1"/>
  <c r="O10921" i="1"/>
  <c r="N10921" i="1"/>
  <c r="I10921" i="1"/>
  <c r="P10920" i="1"/>
  <c r="Q10920" i="1" s="1"/>
  <c r="O10920" i="1"/>
  <c r="N10920" i="1"/>
  <c r="I10920" i="1"/>
  <c r="P10919" i="1"/>
  <c r="Q10919" i="1" s="1"/>
  <c r="O10919" i="1"/>
  <c r="N10919" i="1"/>
  <c r="I10919" i="1"/>
  <c r="P10918" i="1"/>
  <c r="Q10918" i="1" s="1"/>
  <c r="O10918" i="1"/>
  <c r="N10918" i="1"/>
  <c r="I10918" i="1"/>
  <c r="Q10917" i="1"/>
  <c r="P10917" i="1"/>
  <c r="O10917" i="1"/>
  <c r="N10917" i="1"/>
  <c r="I10917" i="1"/>
  <c r="Q10916" i="1"/>
  <c r="P10916" i="1"/>
  <c r="O10916" i="1"/>
  <c r="N10916" i="1"/>
  <c r="I10916" i="1"/>
  <c r="P10915" i="1"/>
  <c r="Q10915" i="1" s="1"/>
  <c r="O10915" i="1"/>
  <c r="N10915" i="1"/>
  <c r="I10915" i="1"/>
  <c r="P10914" i="1"/>
  <c r="Q10914" i="1" s="1"/>
  <c r="O10914" i="1"/>
  <c r="N10914" i="1"/>
  <c r="I10914" i="1"/>
  <c r="P10913" i="1"/>
  <c r="Q10913" i="1" s="1"/>
  <c r="O10913" i="1"/>
  <c r="N10913" i="1"/>
  <c r="I10913" i="1"/>
  <c r="Q10912" i="1"/>
  <c r="P10912" i="1"/>
  <c r="O10912" i="1"/>
  <c r="N10912" i="1"/>
  <c r="I10912" i="1"/>
  <c r="P10911" i="1"/>
  <c r="Q10911" i="1" s="1"/>
  <c r="O10911" i="1"/>
  <c r="N10911" i="1"/>
  <c r="I10911" i="1"/>
  <c r="P10910" i="1"/>
  <c r="Q10910" i="1" s="1"/>
  <c r="O10910" i="1"/>
  <c r="N10910" i="1"/>
  <c r="I10910" i="1"/>
  <c r="P10909" i="1"/>
  <c r="Q10909" i="1" s="1"/>
  <c r="N10909" i="1"/>
  <c r="P10908" i="1"/>
  <c r="Q10908" i="1" s="1"/>
  <c r="O10908" i="1"/>
  <c r="N10908" i="1"/>
  <c r="I10908" i="1"/>
  <c r="Q10907" i="1"/>
  <c r="P10907" i="1"/>
  <c r="O10907" i="1"/>
  <c r="N10907" i="1"/>
  <c r="I10907" i="1"/>
  <c r="Q10906" i="1"/>
  <c r="P10906" i="1"/>
  <c r="O10906" i="1"/>
  <c r="N10906" i="1"/>
  <c r="I10906" i="1"/>
  <c r="P10905" i="1"/>
  <c r="Q10905" i="1" s="1"/>
  <c r="O10905" i="1"/>
  <c r="N10905" i="1"/>
  <c r="I10905" i="1"/>
  <c r="P10904" i="1"/>
  <c r="Q10904" i="1" s="1"/>
  <c r="O10904" i="1"/>
  <c r="N10904" i="1"/>
  <c r="I10904" i="1"/>
  <c r="Q10903" i="1"/>
  <c r="P10903" i="1"/>
  <c r="O10903" i="1"/>
  <c r="N10903" i="1"/>
  <c r="P10902" i="1"/>
  <c r="Q10902" i="1" s="1"/>
  <c r="O10902" i="1"/>
  <c r="N10902" i="1"/>
  <c r="Q10901" i="1"/>
  <c r="P10901" i="1"/>
  <c r="O10901" i="1"/>
  <c r="N10901" i="1"/>
  <c r="Q10900" i="1"/>
  <c r="P10900" i="1"/>
  <c r="O10900" i="1"/>
  <c r="N10900" i="1"/>
  <c r="I10900" i="1"/>
  <c r="Q10899" i="1"/>
  <c r="P10899" i="1"/>
  <c r="O10899" i="1"/>
  <c r="N10899" i="1"/>
  <c r="Q10898" i="1"/>
  <c r="P10898" i="1"/>
  <c r="O10898" i="1"/>
  <c r="N10898" i="1"/>
  <c r="Q10897" i="1"/>
  <c r="P10897" i="1"/>
  <c r="O10897" i="1"/>
  <c r="N10897" i="1"/>
  <c r="I10897" i="1"/>
  <c r="Q10896" i="1"/>
  <c r="P10896" i="1"/>
  <c r="O10896" i="1"/>
  <c r="N10896" i="1"/>
  <c r="P10895" i="1"/>
  <c r="Q10895" i="1" s="1"/>
  <c r="O10895" i="1"/>
  <c r="N10895" i="1"/>
  <c r="I10895" i="1"/>
  <c r="P10894" i="1"/>
  <c r="Q10894" i="1" s="1"/>
  <c r="O10894" i="1"/>
  <c r="N10894" i="1"/>
  <c r="P10893" i="1"/>
  <c r="Q10893" i="1" s="1"/>
  <c r="O10893" i="1"/>
  <c r="N10893" i="1"/>
  <c r="I10893" i="1"/>
  <c r="P10892" i="1"/>
  <c r="Q10892" i="1" s="1"/>
  <c r="O10892" i="1"/>
  <c r="N10892" i="1"/>
  <c r="I10892" i="1"/>
  <c r="Q10891" i="1"/>
  <c r="P10891" i="1"/>
  <c r="O10891" i="1"/>
  <c r="N10891" i="1"/>
  <c r="I10891" i="1"/>
  <c r="P10890" i="1"/>
  <c r="Q10890" i="1" s="1"/>
  <c r="O10890" i="1"/>
  <c r="N10890" i="1"/>
  <c r="I10890" i="1"/>
  <c r="Q10889" i="1"/>
  <c r="P10889" i="1"/>
  <c r="O10889" i="1"/>
  <c r="N10889" i="1"/>
  <c r="I10889" i="1"/>
  <c r="P10888" i="1"/>
  <c r="Q10888" i="1" s="1"/>
  <c r="O10888" i="1"/>
  <c r="N10888" i="1"/>
  <c r="I10888" i="1"/>
  <c r="Q10887" i="1"/>
  <c r="P10887" i="1"/>
  <c r="O10887" i="1"/>
  <c r="N10887" i="1"/>
  <c r="I10887" i="1"/>
  <c r="Q10886" i="1"/>
  <c r="P10886" i="1"/>
  <c r="O10886" i="1"/>
  <c r="N10886" i="1"/>
  <c r="I10886" i="1"/>
  <c r="Q10885" i="1"/>
  <c r="P10885" i="1"/>
  <c r="O10885" i="1"/>
  <c r="N10885" i="1"/>
  <c r="I10885" i="1"/>
  <c r="P10884" i="1"/>
  <c r="Q10884" i="1" s="1"/>
  <c r="O10884" i="1"/>
  <c r="N10884" i="1"/>
  <c r="I10884" i="1"/>
  <c r="P10883" i="1"/>
  <c r="Q10883" i="1" s="1"/>
  <c r="O10883" i="1"/>
  <c r="N10883" i="1"/>
  <c r="I10883" i="1"/>
  <c r="P10882" i="1"/>
  <c r="Q10882" i="1" s="1"/>
  <c r="O10882" i="1"/>
  <c r="N10882" i="1"/>
  <c r="I10882" i="1"/>
  <c r="Q10881" i="1"/>
  <c r="P10881" i="1"/>
  <c r="O10881" i="1"/>
  <c r="N10881" i="1"/>
  <c r="I10881" i="1"/>
  <c r="Q10880" i="1"/>
  <c r="P10880" i="1"/>
  <c r="O10880" i="1"/>
  <c r="N10880" i="1"/>
  <c r="I10880" i="1"/>
  <c r="Q10879" i="1"/>
  <c r="P10879" i="1"/>
  <c r="O10879" i="1"/>
  <c r="N10879" i="1"/>
  <c r="I10879" i="1"/>
  <c r="P10878" i="1"/>
  <c r="Q10878" i="1" s="1"/>
  <c r="O10878" i="1"/>
  <c r="N10878" i="1"/>
  <c r="I10878" i="1"/>
  <c r="P10877" i="1"/>
  <c r="Q10877" i="1" s="1"/>
  <c r="O10877" i="1"/>
  <c r="N10877" i="1"/>
  <c r="I10877" i="1"/>
  <c r="P10876" i="1"/>
  <c r="Q10876" i="1" s="1"/>
  <c r="O10876" i="1"/>
  <c r="N10876" i="1"/>
  <c r="I10876" i="1"/>
  <c r="Q10875" i="1"/>
  <c r="P10875" i="1"/>
  <c r="O10875" i="1"/>
  <c r="N10875" i="1"/>
  <c r="I10875" i="1"/>
  <c r="P10874" i="1"/>
  <c r="Q10874" i="1" s="1"/>
  <c r="O10874" i="1"/>
  <c r="N10874" i="1"/>
  <c r="I10874" i="1"/>
  <c r="Q10873" i="1"/>
  <c r="P10873" i="1"/>
  <c r="O10873" i="1"/>
  <c r="N10873" i="1"/>
  <c r="I10873" i="1"/>
  <c r="P10872" i="1"/>
  <c r="Q10872" i="1" s="1"/>
  <c r="O10872" i="1"/>
  <c r="N10872" i="1"/>
  <c r="I10872" i="1"/>
  <c r="Q10871" i="1"/>
  <c r="P10871" i="1"/>
  <c r="O10871" i="1"/>
  <c r="N10871" i="1"/>
  <c r="I10871" i="1"/>
  <c r="P10870" i="1"/>
  <c r="Q10870" i="1" s="1"/>
  <c r="O10870" i="1"/>
  <c r="N10870" i="1"/>
  <c r="I10870" i="1"/>
  <c r="Q10869" i="1"/>
  <c r="P10869" i="1"/>
  <c r="O10869" i="1"/>
  <c r="N10869" i="1"/>
  <c r="I10869" i="1"/>
  <c r="P10868" i="1"/>
  <c r="Q10868" i="1" s="1"/>
  <c r="O10868" i="1"/>
  <c r="N10868" i="1"/>
  <c r="I10868" i="1"/>
  <c r="P10867" i="1"/>
  <c r="Q10867" i="1" s="1"/>
  <c r="O10867" i="1"/>
  <c r="N10867" i="1"/>
  <c r="I10867" i="1"/>
  <c r="P10866" i="1"/>
  <c r="Q10866" i="1" s="1"/>
  <c r="O10866" i="1"/>
  <c r="N10866" i="1"/>
  <c r="I10866" i="1"/>
  <c r="Q10865" i="1"/>
  <c r="P10865" i="1"/>
  <c r="O10865" i="1"/>
  <c r="N10865" i="1"/>
  <c r="I10865" i="1"/>
  <c r="Q10864" i="1"/>
  <c r="P10864" i="1"/>
  <c r="O10864" i="1"/>
  <c r="N10864" i="1"/>
  <c r="I10864" i="1"/>
  <c r="Q10863" i="1"/>
  <c r="P10863" i="1"/>
  <c r="O10863" i="1"/>
  <c r="N10863" i="1"/>
  <c r="I10863" i="1"/>
  <c r="P10862" i="1"/>
  <c r="Q10862" i="1" s="1"/>
  <c r="O10862" i="1"/>
  <c r="N10862" i="1"/>
  <c r="I10862" i="1"/>
  <c r="P10861" i="1"/>
  <c r="Q10861" i="1" s="1"/>
  <c r="O10861" i="1"/>
  <c r="N10861" i="1"/>
  <c r="I10861" i="1"/>
  <c r="P10860" i="1"/>
  <c r="Q10860" i="1" s="1"/>
  <c r="O10860" i="1"/>
  <c r="N10860" i="1"/>
  <c r="I10860" i="1"/>
  <c r="Q10859" i="1"/>
  <c r="P10859" i="1"/>
  <c r="O10859" i="1"/>
  <c r="N10859" i="1"/>
  <c r="I10859" i="1"/>
  <c r="P10858" i="1"/>
  <c r="Q10858" i="1" s="1"/>
  <c r="O10858" i="1"/>
  <c r="N10858" i="1"/>
  <c r="I10858" i="1"/>
  <c r="Q10857" i="1"/>
  <c r="P10857" i="1"/>
  <c r="O10857" i="1"/>
  <c r="N10857" i="1"/>
  <c r="I10857" i="1"/>
  <c r="P10856" i="1"/>
  <c r="Q10856" i="1" s="1"/>
  <c r="O10856" i="1"/>
  <c r="N10856" i="1"/>
  <c r="I10856" i="1"/>
  <c r="Q10855" i="1"/>
  <c r="P10855" i="1"/>
  <c r="O10855" i="1"/>
  <c r="N10855" i="1"/>
  <c r="I10855" i="1"/>
  <c r="Q10854" i="1"/>
  <c r="P10854" i="1"/>
  <c r="O10854" i="1"/>
  <c r="N10854" i="1"/>
  <c r="I10854" i="1"/>
  <c r="Q10853" i="1"/>
  <c r="P10853" i="1"/>
  <c r="O10853" i="1"/>
  <c r="N10853" i="1"/>
  <c r="I10853" i="1"/>
  <c r="Q10852" i="1"/>
  <c r="P10852" i="1"/>
  <c r="O10852" i="1"/>
  <c r="N10852" i="1"/>
  <c r="I10852" i="1"/>
  <c r="P10851" i="1"/>
  <c r="Q10851" i="1" s="1"/>
  <c r="O10851" i="1"/>
  <c r="N10851" i="1"/>
  <c r="I10851" i="1"/>
  <c r="P10850" i="1"/>
  <c r="Q10850" i="1" s="1"/>
  <c r="O10850" i="1"/>
  <c r="N10850" i="1"/>
  <c r="I10850" i="1"/>
  <c r="Q10849" i="1"/>
  <c r="P10849" i="1"/>
  <c r="O10849" i="1"/>
  <c r="N10849" i="1"/>
  <c r="I10849" i="1"/>
  <c r="Q10848" i="1"/>
  <c r="P10848" i="1"/>
  <c r="O10848" i="1"/>
  <c r="N10848" i="1"/>
  <c r="I10848" i="1"/>
  <c r="Q10847" i="1"/>
  <c r="P10847" i="1"/>
  <c r="O10847" i="1"/>
  <c r="N10847" i="1"/>
  <c r="I10847" i="1"/>
  <c r="P10846" i="1"/>
  <c r="Q10846" i="1" s="1"/>
  <c r="O10846" i="1"/>
  <c r="N10846" i="1"/>
  <c r="I10846" i="1"/>
  <c r="Q10845" i="1"/>
  <c r="P10845" i="1"/>
  <c r="O10845" i="1"/>
  <c r="N10845" i="1"/>
  <c r="I10845" i="1"/>
  <c r="P10844" i="1"/>
  <c r="Q10844" i="1" s="1"/>
  <c r="O10844" i="1"/>
  <c r="N10844" i="1"/>
  <c r="I10844" i="1"/>
  <c r="Q10843" i="1"/>
  <c r="P10843" i="1"/>
  <c r="O10843" i="1"/>
  <c r="N10843" i="1"/>
  <c r="I10843" i="1"/>
  <c r="P10842" i="1"/>
  <c r="Q10842" i="1" s="1"/>
  <c r="O10842" i="1"/>
  <c r="N10842" i="1"/>
  <c r="I10842" i="1"/>
  <c r="Q10841" i="1"/>
  <c r="P10841" i="1"/>
  <c r="O10841" i="1"/>
  <c r="N10841" i="1"/>
  <c r="I10841" i="1"/>
  <c r="P10840" i="1"/>
  <c r="Q10840" i="1" s="1"/>
  <c r="O10840" i="1"/>
  <c r="N10840" i="1"/>
  <c r="I10840" i="1"/>
  <c r="Q10839" i="1"/>
  <c r="P10839" i="1"/>
  <c r="O10839" i="1"/>
  <c r="N10839" i="1"/>
  <c r="I10839" i="1"/>
  <c r="P10838" i="1"/>
  <c r="Q10838" i="1" s="1"/>
  <c r="I10838" i="1"/>
  <c r="Q10837" i="1"/>
  <c r="P10837" i="1"/>
  <c r="O10837" i="1"/>
  <c r="N10837" i="1"/>
  <c r="I10837" i="1"/>
  <c r="P10836" i="1"/>
  <c r="Q10836" i="1" s="1"/>
  <c r="O10836" i="1"/>
  <c r="N10836" i="1"/>
  <c r="I10836" i="1"/>
  <c r="Q10835" i="1"/>
  <c r="P10835" i="1"/>
  <c r="O10835" i="1"/>
  <c r="N10835" i="1"/>
  <c r="I10835" i="1"/>
  <c r="Q10834" i="1"/>
  <c r="P10834" i="1"/>
  <c r="O10834" i="1"/>
  <c r="N10834" i="1"/>
  <c r="I10834" i="1"/>
  <c r="Q10833" i="1"/>
  <c r="P10833" i="1"/>
  <c r="O10833" i="1"/>
  <c r="N10833" i="1"/>
  <c r="I10833" i="1"/>
  <c r="P10832" i="1"/>
  <c r="Q10832" i="1" s="1"/>
  <c r="O10832" i="1"/>
  <c r="N10832" i="1"/>
  <c r="I10832" i="1"/>
  <c r="Q10831" i="1"/>
  <c r="P10831" i="1"/>
  <c r="O10831" i="1"/>
  <c r="N10831" i="1"/>
  <c r="I10831" i="1"/>
  <c r="P10830" i="1"/>
  <c r="Q10830" i="1" s="1"/>
  <c r="O10830" i="1"/>
  <c r="N10830" i="1"/>
  <c r="I10830" i="1"/>
  <c r="Q10829" i="1"/>
  <c r="P10829" i="1"/>
  <c r="O10829" i="1"/>
  <c r="N10829" i="1"/>
  <c r="I10829" i="1"/>
  <c r="P10828" i="1"/>
  <c r="Q10828" i="1" s="1"/>
  <c r="O10828" i="1"/>
  <c r="N10828" i="1"/>
  <c r="I10828" i="1"/>
  <c r="Q10827" i="1"/>
  <c r="P10827" i="1"/>
  <c r="O10827" i="1"/>
  <c r="N10827" i="1"/>
  <c r="I10827" i="1"/>
  <c r="Q10826" i="1"/>
  <c r="P10826" i="1"/>
  <c r="O10826" i="1"/>
  <c r="N10826" i="1"/>
  <c r="I10826" i="1"/>
  <c r="P10825" i="1"/>
  <c r="Q10825" i="1" s="1"/>
  <c r="O10825" i="1"/>
  <c r="N10825" i="1"/>
  <c r="I10825" i="1"/>
  <c r="P10824" i="1"/>
  <c r="Q10824" i="1" s="1"/>
  <c r="O10824" i="1"/>
  <c r="N10824" i="1"/>
  <c r="I10824" i="1"/>
  <c r="P10823" i="1"/>
  <c r="Q10823" i="1" s="1"/>
  <c r="O10823" i="1"/>
  <c r="N10823" i="1"/>
  <c r="I10823" i="1"/>
  <c r="Q10822" i="1"/>
  <c r="P10822" i="1"/>
  <c r="O10822" i="1"/>
  <c r="N10822" i="1"/>
  <c r="I10822" i="1"/>
  <c r="Q10821" i="1"/>
  <c r="P10821" i="1"/>
  <c r="O10821" i="1"/>
  <c r="N10821" i="1"/>
  <c r="I10821" i="1"/>
  <c r="P10820" i="1"/>
  <c r="Q10820" i="1" s="1"/>
  <c r="O10820" i="1"/>
  <c r="N10820" i="1"/>
  <c r="I10820" i="1"/>
  <c r="Q10819" i="1"/>
  <c r="P10819" i="1"/>
  <c r="O10819" i="1"/>
  <c r="N10819" i="1"/>
  <c r="I10819" i="1"/>
  <c r="Q10818" i="1"/>
  <c r="P10818" i="1"/>
  <c r="O10818" i="1"/>
  <c r="N10818" i="1"/>
  <c r="I10818" i="1"/>
  <c r="Q10817" i="1"/>
  <c r="P10817" i="1"/>
  <c r="O10817" i="1"/>
  <c r="N10817" i="1"/>
  <c r="I10817" i="1"/>
  <c r="P10816" i="1"/>
  <c r="Q10816" i="1" s="1"/>
  <c r="O10816" i="1"/>
  <c r="N10816" i="1"/>
  <c r="I10816" i="1"/>
  <c r="P10815" i="1"/>
  <c r="Q10815" i="1" s="1"/>
  <c r="O10815" i="1"/>
  <c r="N10815" i="1"/>
  <c r="I10815" i="1"/>
  <c r="P10814" i="1"/>
  <c r="Q10814" i="1" s="1"/>
  <c r="O10814" i="1"/>
  <c r="N10814" i="1"/>
  <c r="I10814" i="1"/>
  <c r="Q10813" i="1"/>
  <c r="P10813" i="1"/>
  <c r="O10813" i="1"/>
  <c r="N10813" i="1"/>
  <c r="I10813" i="1"/>
  <c r="P10812" i="1"/>
  <c r="Q10812" i="1" s="1"/>
  <c r="O10812" i="1"/>
  <c r="N10812" i="1"/>
  <c r="I10812" i="1"/>
  <c r="Q10811" i="1"/>
  <c r="P10811" i="1"/>
  <c r="O10811" i="1"/>
  <c r="N10811" i="1"/>
  <c r="I10811" i="1"/>
  <c r="Q10810" i="1"/>
  <c r="P10810" i="1"/>
  <c r="O10810" i="1"/>
  <c r="N10810" i="1"/>
  <c r="I10810" i="1"/>
  <c r="P10809" i="1"/>
  <c r="Q10809" i="1" s="1"/>
  <c r="O10809" i="1"/>
  <c r="N10809" i="1"/>
  <c r="I10809" i="1"/>
  <c r="P10808" i="1"/>
  <c r="Q10808" i="1" s="1"/>
  <c r="O10808" i="1"/>
  <c r="N10808" i="1"/>
  <c r="I10808" i="1"/>
  <c r="Q10807" i="1"/>
  <c r="P10807" i="1"/>
  <c r="O10807" i="1"/>
  <c r="N10807" i="1"/>
  <c r="I10807" i="1"/>
  <c r="Q10806" i="1"/>
  <c r="P10806" i="1"/>
  <c r="O10806" i="1"/>
  <c r="N10806" i="1"/>
  <c r="I10806" i="1"/>
  <c r="Q10805" i="1"/>
  <c r="P10805" i="1"/>
  <c r="O10805" i="1"/>
  <c r="N10805" i="1"/>
  <c r="Q10804" i="1"/>
  <c r="P10804" i="1"/>
  <c r="O10804" i="1"/>
  <c r="N10804" i="1"/>
  <c r="Q10803" i="1"/>
  <c r="P10803" i="1"/>
  <c r="O10803" i="1"/>
  <c r="N10803" i="1"/>
  <c r="P10802" i="1"/>
  <c r="Q10802" i="1" s="1"/>
  <c r="O10802" i="1"/>
  <c r="N10802" i="1"/>
  <c r="Q10801" i="1"/>
  <c r="P10801" i="1"/>
  <c r="O10801" i="1"/>
  <c r="N10801" i="1"/>
  <c r="Q10800" i="1"/>
  <c r="P10800" i="1"/>
  <c r="O10800" i="1"/>
  <c r="N10800" i="1"/>
  <c r="Q10799" i="1"/>
  <c r="P10799" i="1"/>
  <c r="O10799" i="1"/>
  <c r="N10799" i="1"/>
  <c r="P10798" i="1"/>
  <c r="Q10798" i="1" s="1"/>
  <c r="O10798" i="1"/>
  <c r="N10798" i="1"/>
  <c r="I10798" i="1"/>
  <c r="P10797" i="1"/>
  <c r="Q10797" i="1" s="1"/>
  <c r="O10797" i="1"/>
  <c r="N10797" i="1"/>
  <c r="I10797" i="1"/>
  <c r="Q10796" i="1"/>
  <c r="P10796" i="1"/>
  <c r="O10796" i="1"/>
  <c r="N10796" i="1"/>
  <c r="I10796" i="1"/>
  <c r="Q10795" i="1"/>
  <c r="P10795" i="1"/>
  <c r="O10795" i="1"/>
  <c r="N10795" i="1"/>
  <c r="I10795" i="1"/>
  <c r="Q10794" i="1"/>
  <c r="P10794" i="1"/>
  <c r="O10794" i="1"/>
  <c r="N10794" i="1"/>
  <c r="I10794" i="1"/>
  <c r="P10793" i="1"/>
  <c r="Q10793" i="1" s="1"/>
  <c r="O10793" i="1"/>
  <c r="N10793" i="1"/>
  <c r="I10793" i="1"/>
  <c r="Q10792" i="1"/>
  <c r="P10792" i="1"/>
  <c r="O10792" i="1"/>
  <c r="N10792" i="1"/>
  <c r="I10792" i="1"/>
  <c r="P10791" i="1"/>
  <c r="Q10791" i="1" s="1"/>
  <c r="O10791" i="1"/>
  <c r="N10791" i="1"/>
  <c r="I10791" i="1"/>
  <c r="Q10790" i="1"/>
  <c r="P10790" i="1"/>
  <c r="O10790" i="1"/>
  <c r="N10790" i="1"/>
  <c r="I10790" i="1"/>
  <c r="P10789" i="1"/>
  <c r="Q10789" i="1" s="1"/>
  <c r="I10789" i="1"/>
  <c r="P10788" i="1"/>
  <c r="Q10788" i="1" s="1"/>
  <c r="O10788" i="1"/>
  <c r="N10788" i="1"/>
  <c r="I10788" i="1"/>
  <c r="P10787" i="1"/>
  <c r="Q10787" i="1" s="1"/>
  <c r="O10787" i="1"/>
  <c r="N10787" i="1"/>
  <c r="I10787" i="1"/>
  <c r="P10786" i="1"/>
  <c r="Q10786" i="1" s="1"/>
  <c r="O10786" i="1"/>
  <c r="N10786" i="1"/>
  <c r="P10785" i="1"/>
  <c r="Q10785" i="1" s="1"/>
  <c r="O10785" i="1"/>
  <c r="N10785" i="1"/>
  <c r="Q10784" i="1"/>
  <c r="P10784" i="1"/>
  <c r="O10784" i="1"/>
  <c r="N10784" i="1"/>
  <c r="Q10783" i="1"/>
  <c r="P10783" i="1"/>
  <c r="O10783" i="1"/>
  <c r="N10783" i="1"/>
  <c r="P10782" i="1"/>
  <c r="Q10782" i="1" s="1"/>
  <c r="O10782" i="1"/>
  <c r="N10782" i="1"/>
  <c r="P10781" i="1"/>
  <c r="Q10781" i="1" s="1"/>
  <c r="O10781" i="1"/>
  <c r="N10781" i="1"/>
  <c r="Q10780" i="1"/>
  <c r="P10780" i="1"/>
  <c r="O10780" i="1"/>
  <c r="N10780" i="1"/>
  <c r="Q10779" i="1"/>
  <c r="P10779" i="1"/>
  <c r="O10779" i="1"/>
  <c r="N10779" i="1"/>
  <c r="P10778" i="1"/>
  <c r="Q10778" i="1" s="1"/>
  <c r="O10778" i="1"/>
  <c r="N10778" i="1"/>
  <c r="P10777" i="1"/>
  <c r="Q10777" i="1" s="1"/>
  <c r="O10777" i="1"/>
  <c r="N10777" i="1"/>
  <c r="Q10776" i="1"/>
  <c r="P10776" i="1"/>
  <c r="O10776" i="1"/>
  <c r="N10776" i="1"/>
  <c r="Q10775" i="1"/>
  <c r="P10775" i="1"/>
  <c r="O10775" i="1"/>
  <c r="N10775" i="1"/>
  <c r="P10774" i="1"/>
  <c r="Q10774" i="1" s="1"/>
  <c r="O10774" i="1"/>
  <c r="N10774" i="1"/>
  <c r="P10773" i="1"/>
  <c r="Q10773" i="1" s="1"/>
  <c r="O10773" i="1"/>
  <c r="N10773" i="1"/>
  <c r="Q10772" i="1"/>
  <c r="P10772" i="1"/>
  <c r="O10772" i="1"/>
  <c r="N10772" i="1"/>
  <c r="Q10771" i="1"/>
  <c r="P10771" i="1"/>
  <c r="O10771" i="1"/>
  <c r="N10771" i="1"/>
  <c r="P10770" i="1"/>
  <c r="Q10770" i="1" s="1"/>
  <c r="O10770" i="1"/>
  <c r="N10770" i="1"/>
  <c r="P10769" i="1"/>
  <c r="Q10769" i="1" s="1"/>
  <c r="O10769" i="1"/>
  <c r="N10769" i="1"/>
  <c r="Q10768" i="1"/>
  <c r="P10768" i="1"/>
  <c r="O10768" i="1"/>
  <c r="N10768" i="1"/>
  <c r="Q10767" i="1"/>
  <c r="P10767" i="1"/>
  <c r="O10767" i="1"/>
  <c r="N10767" i="1"/>
  <c r="I10767" i="1"/>
  <c r="P10766" i="1"/>
  <c r="Q10766" i="1" s="1"/>
  <c r="O10766" i="1"/>
  <c r="N10766" i="1"/>
  <c r="I10766" i="1"/>
  <c r="Q10765" i="1"/>
  <c r="P10765" i="1"/>
  <c r="O10765" i="1"/>
  <c r="N10765" i="1"/>
  <c r="I10765" i="1"/>
  <c r="P10764" i="1"/>
  <c r="Q10764" i="1" s="1"/>
  <c r="O10764" i="1"/>
  <c r="N10764" i="1"/>
  <c r="I10764" i="1"/>
  <c r="P10763" i="1"/>
  <c r="Q10763" i="1" s="1"/>
  <c r="O10763" i="1"/>
  <c r="N10763" i="1"/>
  <c r="I10763" i="1"/>
  <c r="P10762" i="1"/>
  <c r="Q10762" i="1" s="1"/>
  <c r="O10762" i="1"/>
  <c r="N10762" i="1"/>
  <c r="I10762" i="1"/>
  <c r="P10761" i="1"/>
  <c r="Q10761" i="1" s="1"/>
  <c r="O10761" i="1"/>
  <c r="N10761" i="1"/>
  <c r="I10761" i="1"/>
  <c r="P10760" i="1"/>
  <c r="Q10760" i="1" s="1"/>
  <c r="O10760" i="1"/>
  <c r="N10760" i="1"/>
  <c r="P10759" i="1"/>
  <c r="Q10759" i="1" s="1"/>
  <c r="O10759" i="1"/>
  <c r="N10759" i="1"/>
  <c r="I10759" i="1"/>
  <c r="Q10758" i="1"/>
  <c r="P10758" i="1"/>
  <c r="O10758" i="1"/>
  <c r="N10758" i="1"/>
  <c r="I10758" i="1"/>
  <c r="P10757" i="1"/>
  <c r="Q10757" i="1" s="1"/>
  <c r="O10757" i="1"/>
  <c r="N10757" i="1"/>
  <c r="Q10756" i="1"/>
  <c r="P10756" i="1"/>
  <c r="O10756" i="1"/>
  <c r="N10756" i="1"/>
  <c r="I10756" i="1"/>
  <c r="Q10755" i="1"/>
  <c r="P10755" i="1"/>
  <c r="O10755" i="1"/>
  <c r="N10755" i="1"/>
  <c r="I10755" i="1"/>
  <c r="Q10754" i="1"/>
  <c r="P10754" i="1"/>
  <c r="O10754" i="1"/>
  <c r="N10754" i="1"/>
  <c r="I10754" i="1"/>
  <c r="P10753" i="1"/>
  <c r="Q10753" i="1" s="1"/>
  <c r="O10753" i="1"/>
  <c r="N10753" i="1"/>
  <c r="I10753" i="1"/>
  <c r="Q10752" i="1"/>
  <c r="P10752" i="1"/>
  <c r="O10752" i="1"/>
  <c r="N10752" i="1"/>
  <c r="I10752" i="1"/>
  <c r="P10751" i="1"/>
  <c r="Q10751" i="1" s="1"/>
  <c r="O10751" i="1"/>
  <c r="N10751" i="1"/>
  <c r="I10751" i="1"/>
  <c r="P10750" i="1"/>
  <c r="Q10750" i="1" s="1"/>
  <c r="O10750" i="1"/>
  <c r="N10750" i="1"/>
  <c r="I10750" i="1"/>
  <c r="P10749" i="1"/>
  <c r="Q10749" i="1" s="1"/>
  <c r="O10749" i="1"/>
  <c r="N10749" i="1"/>
  <c r="I10749" i="1"/>
  <c r="P10748" i="1"/>
  <c r="Q10748" i="1" s="1"/>
  <c r="O10748" i="1"/>
  <c r="N10748" i="1"/>
  <c r="I10748" i="1"/>
  <c r="Q10747" i="1"/>
  <c r="P10747" i="1"/>
  <c r="O10747" i="1"/>
  <c r="N10747" i="1"/>
  <c r="I10747" i="1"/>
  <c r="P10746" i="1"/>
  <c r="Q10746" i="1" s="1"/>
  <c r="O10746" i="1"/>
  <c r="N10746" i="1"/>
  <c r="I10746" i="1"/>
  <c r="Q10745" i="1"/>
  <c r="P10745" i="1"/>
  <c r="O10745" i="1"/>
  <c r="N10745" i="1"/>
  <c r="I10745" i="1"/>
  <c r="P10744" i="1"/>
  <c r="Q10744" i="1" s="1"/>
  <c r="O10744" i="1"/>
  <c r="N10744" i="1"/>
  <c r="I10744" i="1"/>
  <c r="Q10743" i="1"/>
  <c r="P10743" i="1"/>
  <c r="O10743" i="1"/>
  <c r="N10743" i="1"/>
  <c r="I10743" i="1"/>
  <c r="P10742" i="1"/>
  <c r="Q10742" i="1" s="1"/>
  <c r="O10742" i="1"/>
  <c r="N10742" i="1"/>
  <c r="I10742" i="1"/>
  <c r="Q10741" i="1"/>
  <c r="P10741" i="1"/>
  <c r="O10741" i="1"/>
  <c r="N10741" i="1"/>
  <c r="I10741" i="1"/>
  <c r="P10740" i="1"/>
  <c r="Q10740" i="1" s="1"/>
  <c r="O10740" i="1"/>
  <c r="N10740" i="1"/>
  <c r="I10740" i="1"/>
  <c r="P10739" i="1"/>
  <c r="Q10739" i="1" s="1"/>
  <c r="O10739" i="1"/>
  <c r="N10739" i="1"/>
  <c r="I10739" i="1"/>
  <c r="P10738" i="1"/>
  <c r="Q10738" i="1" s="1"/>
  <c r="O10738" i="1"/>
  <c r="N10738" i="1"/>
  <c r="I10738" i="1"/>
  <c r="P10737" i="1"/>
  <c r="Q10737" i="1" s="1"/>
  <c r="O10737" i="1"/>
  <c r="N10737" i="1"/>
  <c r="I10737" i="1"/>
  <c r="P10736" i="1"/>
  <c r="Q10736" i="1" s="1"/>
  <c r="O10736" i="1"/>
  <c r="N10736" i="1"/>
  <c r="I10736" i="1"/>
  <c r="P10735" i="1"/>
  <c r="Q10735" i="1" s="1"/>
  <c r="O10735" i="1"/>
  <c r="N10735" i="1"/>
  <c r="I10735" i="1"/>
  <c r="Q10734" i="1"/>
  <c r="P10734" i="1"/>
  <c r="O10734" i="1"/>
  <c r="N10734" i="1"/>
  <c r="I10734" i="1"/>
  <c r="Q10733" i="1"/>
  <c r="P10733" i="1"/>
  <c r="O10733" i="1"/>
  <c r="N10733" i="1"/>
  <c r="I10733" i="1"/>
  <c r="Q10732" i="1"/>
  <c r="P10732" i="1"/>
  <c r="O10732" i="1"/>
  <c r="N10732" i="1"/>
  <c r="I10732" i="1"/>
  <c r="Q10731" i="1"/>
  <c r="P10731" i="1"/>
  <c r="O10731" i="1"/>
  <c r="N10731" i="1"/>
  <c r="I10731" i="1"/>
  <c r="P10730" i="1"/>
  <c r="Q10730" i="1" s="1"/>
  <c r="O10730" i="1"/>
  <c r="N10730" i="1"/>
  <c r="I10730" i="1"/>
  <c r="P10729" i="1"/>
  <c r="Q10729" i="1" s="1"/>
  <c r="O10729" i="1"/>
  <c r="N10729" i="1"/>
  <c r="I10729" i="1"/>
  <c r="P10728" i="1"/>
  <c r="Q10728" i="1" s="1"/>
  <c r="O10728" i="1"/>
  <c r="N10728" i="1"/>
  <c r="Q10727" i="1"/>
  <c r="P10727" i="1"/>
  <c r="O10727" i="1"/>
  <c r="N10727" i="1"/>
  <c r="P10726" i="1"/>
  <c r="Q10726" i="1" s="1"/>
  <c r="O10726" i="1"/>
  <c r="N10726" i="1"/>
  <c r="P10725" i="1"/>
  <c r="Q10725" i="1" s="1"/>
  <c r="O10725" i="1"/>
  <c r="N10725" i="1"/>
  <c r="P10724" i="1"/>
  <c r="Q10724" i="1" s="1"/>
  <c r="O10724" i="1"/>
  <c r="N10724" i="1"/>
  <c r="Q10723" i="1"/>
  <c r="P10723" i="1"/>
  <c r="O10723" i="1"/>
  <c r="N10723" i="1"/>
  <c r="Q10722" i="1"/>
  <c r="P10722" i="1"/>
  <c r="O10722" i="1"/>
  <c r="N10722" i="1"/>
  <c r="P10721" i="1"/>
  <c r="Q10721" i="1" s="1"/>
  <c r="O10721" i="1"/>
  <c r="N10721" i="1"/>
  <c r="P10720" i="1"/>
  <c r="Q10720" i="1" s="1"/>
  <c r="O10720" i="1"/>
  <c r="N10720" i="1"/>
  <c r="P10719" i="1"/>
  <c r="Q10719" i="1" s="1"/>
  <c r="O10719" i="1"/>
  <c r="N10719" i="1"/>
  <c r="P10718" i="1"/>
  <c r="Q10718" i="1" s="1"/>
  <c r="O10718" i="1"/>
  <c r="N10718" i="1"/>
  <c r="P10717" i="1"/>
  <c r="Q10717" i="1" s="1"/>
  <c r="O10717" i="1"/>
  <c r="N10717" i="1"/>
  <c r="I10717" i="1"/>
  <c r="P10716" i="1"/>
  <c r="Q10716" i="1" s="1"/>
  <c r="O10716" i="1"/>
  <c r="N10716" i="1"/>
  <c r="I10716" i="1"/>
  <c r="P10715" i="1"/>
  <c r="Q10715" i="1" s="1"/>
  <c r="O10715" i="1"/>
  <c r="N10715" i="1"/>
  <c r="I10715" i="1"/>
  <c r="P10714" i="1"/>
  <c r="Q10714" i="1" s="1"/>
  <c r="O10714" i="1"/>
  <c r="N10714" i="1"/>
  <c r="I10714" i="1"/>
  <c r="P10713" i="1"/>
  <c r="Q10713" i="1" s="1"/>
  <c r="O10713" i="1"/>
  <c r="N10713" i="1"/>
  <c r="I10713" i="1"/>
  <c r="Q10712" i="1"/>
  <c r="P10712" i="1"/>
  <c r="O10712" i="1"/>
  <c r="N10712" i="1"/>
  <c r="I10712" i="1"/>
  <c r="P10711" i="1"/>
  <c r="Q10711" i="1" s="1"/>
  <c r="O10711" i="1"/>
  <c r="N10711" i="1"/>
  <c r="I10711" i="1"/>
  <c r="Q10710" i="1"/>
  <c r="P10710" i="1"/>
  <c r="O10710" i="1"/>
  <c r="N10710" i="1"/>
  <c r="I10710" i="1"/>
  <c r="P10709" i="1"/>
  <c r="Q10709" i="1" s="1"/>
  <c r="O10709" i="1"/>
  <c r="N10709" i="1"/>
  <c r="I10709" i="1"/>
  <c r="P10708" i="1"/>
  <c r="Q10708" i="1" s="1"/>
  <c r="O10708" i="1"/>
  <c r="N10708" i="1"/>
  <c r="I10708" i="1"/>
  <c r="P10707" i="1"/>
  <c r="Q10707" i="1" s="1"/>
  <c r="O10707" i="1"/>
  <c r="N10707" i="1"/>
  <c r="I10707" i="1"/>
  <c r="P10706" i="1"/>
  <c r="Q10706" i="1" s="1"/>
  <c r="O10706" i="1"/>
  <c r="N10706" i="1"/>
  <c r="I10706" i="1"/>
  <c r="Q10705" i="1"/>
  <c r="P10705" i="1"/>
  <c r="O10705" i="1"/>
  <c r="N10705" i="1"/>
  <c r="I10705" i="1"/>
  <c r="Q10704" i="1"/>
  <c r="P10704" i="1"/>
  <c r="O10704" i="1"/>
  <c r="N10704" i="1"/>
  <c r="I10704" i="1"/>
  <c r="Q10703" i="1"/>
  <c r="P10703" i="1"/>
  <c r="O10703" i="1"/>
  <c r="N10703" i="1"/>
  <c r="I10703" i="1"/>
  <c r="Q10702" i="1"/>
  <c r="P10702" i="1"/>
  <c r="O10702" i="1"/>
  <c r="N10702" i="1"/>
  <c r="I10702" i="1"/>
  <c r="P10701" i="1"/>
  <c r="Q10701" i="1" s="1"/>
  <c r="O10701" i="1"/>
  <c r="N10701" i="1"/>
  <c r="I10701" i="1"/>
  <c r="Q10700" i="1"/>
  <c r="P10700" i="1"/>
  <c r="O10700" i="1"/>
  <c r="N10700" i="1"/>
  <c r="I10700" i="1"/>
  <c r="P10699" i="1"/>
  <c r="Q10699" i="1" s="1"/>
  <c r="O10699" i="1"/>
  <c r="N10699" i="1"/>
  <c r="I10699" i="1"/>
  <c r="Q10698" i="1"/>
  <c r="P10698" i="1"/>
  <c r="O10698" i="1"/>
  <c r="N10698" i="1"/>
  <c r="I10698" i="1"/>
  <c r="P10697" i="1"/>
  <c r="Q10697" i="1" s="1"/>
  <c r="O10697" i="1"/>
  <c r="N10697" i="1"/>
  <c r="I10697" i="1"/>
  <c r="P10696" i="1"/>
  <c r="Q10696" i="1" s="1"/>
  <c r="O10696" i="1"/>
  <c r="N10696" i="1"/>
  <c r="I10696" i="1"/>
  <c r="P10695" i="1"/>
  <c r="Q10695" i="1" s="1"/>
  <c r="O10695" i="1"/>
  <c r="N10695" i="1"/>
  <c r="I10695" i="1"/>
  <c r="Q10694" i="1"/>
  <c r="P10694" i="1"/>
  <c r="O10694" i="1"/>
  <c r="N10694" i="1"/>
  <c r="I10694" i="1"/>
  <c r="P10693" i="1"/>
  <c r="Q10693" i="1" s="1"/>
  <c r="O10693" i="1"/>
  <c r="N10693" i="1"/>
  <c r="I10693" i="1"/>
  <c r="Q10692" i="1"/>
  <c r="P10692" i="1"/>
  <c r="O10692" i="1"/>
  <c r="N10692" i="1"/>
  <c r="I10692" i="1"/>
  <c r="Q10691" i="1"/>
  <c r="P10691" i="1"/>
  <c r="O10691" i="1"/>
  <c r="N10691" i="1"/>
  <c r="I10691" i="1"/>
  <c r="Q10690" i="1"/>
  <c r="P10690" i="1"/>
  <c r="O10690" i="1"/>
  <c r="N10690" i="1"/>
  <c r="I10690" i="1"/>
  <c r="Q10689" i="1"/>
  <c r="P10689" i="1"/>
  <c r="O10689" i="1"/>
  <c r="N10689" i="1"/>
  <c r="I10689" i="1"/>
  <c r="P10688" i="1"/>
  <c r="Q10688" i="1" s="1"/>
  <c r="O10688" i="1"/>
  <c r="N10688" i="1"/>
  <c r="I10688" i="1"/>
  <c r="Q10687" i="1"/>
  <c r="P10687" i="1"/>
  <c r="O10687" i="1"/>
  <c r="N10687" i="1"/>
  <c r="I10687" i="1"/>
  <c r="P10686" i="1"/>
  <c r="Q10686" i="1" s="1"/>
  <c r="O10686" i="1"/>
  <c r="N10686" i="1"/>
  <c r="I10686" i="1"/>
  <c r="Q10685" i="1"/>
  <c r="P10685" i="1"/>
  <c r="O10685" i="1"/>
  <c r="N10685" i="1"/>
  <c r="P10684" i="1"/>
  <c r="Q10684" i="1" s="1"/>
  <c r="O10684" i="1"/>
  <c r="N10684" i="1"/>
  <c r="P10683" i="1"/>
  <c r="Q10683" i="1" s="1"/>
  <c r="O10683" i="1"/>
  <c r="N10683" i="1"/>
  <c r="I10683" i="1"/>
  <c r="Q10682" i="1"/>
  <c r="P10682" i="1"/>
  <c r="O10682" i="1"/>
  <c r="N10682" i="1"/>
  <c r="I10682" i="1"/>
  <c r="Q10681" i="1"/>
  <c r="P10681" i="1"/>
  <c r="O10681" i="1"/>
  <c r="N10681" i="1"/>
  <c r="I10681" i="1"/>
  <c r="Q10680" i="1"/>
  <c r="P10680" i="1"/>
  <c r="O10680" i="1"/>
  <c r="N10680" i="1"/>
  <c r="I10680" i="1"/>
  <c r="Q10679" i="1"/>
  <c r="P10679" i="1"/>
  <c r="O10679" i="1"/>
  <c r="N10679" i="1"/>
  <c r="I10679" i="1"/>
  <c r="P10678" i="1"/>
  <c r="Q10678" i="1" s="1"/>
  <c r="O10678" i="1"/>
  <c r="N10678" i="1"/>
  <c r="I10678" i="1"/>
  <c r="Q10677" i="1"/>
  <c r="P10677" i="1"/>
  <c r="O10677" i="1"/>
  <c r="N10677" i="1"/>
  <c r="I10677" i="1"/>
  <c r="P10676" i="1"/>
  <c r="Q10676" i="1" s="1"/>
  <c r="O10676" i="1"/>
  <c r="N10676" i="1"/>
  <c r="I10676" i="1"/>
  <c r="Q10675" i="1"/>
  <c r="P10675" i="1"/>
  <c r="O10675" i="1"/>
  <c r="N10675" i="1"/>
  <c r="I10675" i="1"/>
  <c r="P10674" i="1"/>
  <c r="Q10674" i="1" s="1"/>
  <c r="O10674" i="1"/>
  <c r="N10674" i="1"/>
  <c r="I10674" i="1"/>
  <c r="Q10673" i="1"/>
  <c r="P10673" i="1"/>
  <c r="O10673" i="1"/>
  <c r="N10673" i="1"/>
  <c r="I10673" i="1"/>
  <c r="P10672" i="1"/>
  <c r="Q10672" i="1" s="1"/>
  <c r="O10672" i="1"/>
  <c r="N10672" i="1"/>
  <c r="I10672" i="1"/>
  <c r="P10671" i="1"/>
  <c r="Q10671" i="1" s="1"/>
  <c r="O10671" i="1"/>
  <c r="N10671" i="1"/>
  <c r="I10671" i="1"/>
  <c r="P10670" i="1"/>
  <c r="Q10670" i="1" s="1"/>
  <c r="O10670" i="1"/>
  <c r="N10670" i="1"/>
  <c r="I10670" i="1"/>
  <c r="P10669" i="1"/>
  <c r="Q10669" i="1" s="1"/>
  <c r="O10669" i="1"/>
  <c r="N10669" i="1"/>
  <c r="I10669" i="1"/>
  <c r="P10668" i="1"/>
  <c r="Q10668" i="1" s="1"/>
  <c r="O10668" i="1"/>
  <c r="N10668" i="1"/>
  <c r="Q10667" i="1"/>
  <c r="P10667" i="1"/>
  <c r="O10667" i="1"/>
  <c r="N10667" i="1"/>
  <c r="P10666" i="1"/>
  <c r="Q10666" i="1" s="1"/>
  <c r="O10666" i="1"/>
  <c r="N10666" i="1"/>
  <c r="P10665" i="1"/>
  <c r="Q10665" i="1" s="1"/>
  <c r="O10665" i="1"/>
  <c r="N10665" i="1"/>
  <c r="P10664" i="1"/>
  <c r="Q10664" i="1" s="1"/>
  <c r="O10664" i="1"/>
  <c r="N10664" i="1"/>
  <c r="Q10663" i="1"/>
  <c r="P10663" i="1"/>
  <c r="O10663" i="1"/>
  <c r="N10663" i="1"/>
  <c r="P10662" i="1"/>
  <c r="Q10662" i="1" s="1"/>
  <c r="O10662" i="1"/>
  <c r="N10662" i="1"/>
  <c r="I10662" i="1"/>
  <c r="Q10661" i="1"/>
  <c r="P10661" i="1"/>
  <c r="O10661" i="1"/>
  <c r="N10661" i="1"/>
  <c r="I10661" i="1"/>
  <c r="P10660" i="1"/>
  <c r="Q10660" i="1" s="1"/>
  <c r="O10660" i="1"/>
  <c r="N10660" i="1"/>
  <c r="I10660" i="1"/>
  <c r="Q10659" i="1"/>
  <c r="P10659" i="1"/>
  <c r="O10659" i="1"/>
  <c r="N10659" i="1"/>
  <c r="I10659" i="1"/>
  <c r="P10658" i="1"/>
  <c r="Q10658" i="1" s="1"/>
  <c r="N10658" i="1"/>
  <c r="I10658" i="1"/>
  <c r="P10657" i="1"/>
  <c r="Q10657" i="1" s="1"/>
  <c r="O10657" i="1"/>
  <c r="N10657" i="1"/>
  <c r="I10657" i="1"/>
  <c r="P10656" i="1"/>
  <c r="Q10656" i="1" s="1"/>
  <c r="O10656" i="1"/>
  <c r="N10656" i="1"/>
  <c r="I10656" i="1"/>
  <c r="Q10655" i="1"/>
  <c r="P10655" i="1"/>
  <c r="O10655" i="1"/>
  <c r="N10655" i="1"/>
  <c r="I10655" i="1"/>
  <c r="Q10654" i="1"/>
  <c r="P10654" i="1"/>
  <c r="O10654" i="1"/>
  <c r="N10654" i="1"/>
  <c r="I10654" i="1"/>
  <c r="Q10653" i="1"/>
  <c r="P10653" i="1"/>
  <c r="O10653" i="1"/>
  <c r="N10653" i="1"/>
  <c r="I10653" i="1"/>
  <c r="Q10652" i="1"/>
  <c r="P10652" i="1"/>
  <c r="O10652" i="1"/>
  <c r="N10652" i="1"/>
  <c r="I10652" i="1"/>
  <c r="P10651" i="1"/>
  <c r="Q10651" i="1" s="1"/>
  <c r="O10651" i="1"/>
  <c r="N10651" i="1"/>
  <c r="I10651" i="1"/>
  <c r="Q10650" i="1"/>
  <c r="P10650" i="1"/>
  <c r="O10650" i="1"/>
  <c r="N10650" i="1"/>
  <c r="I10650" i="1"/>
  <c r="P10649" i="1"/>
  <c r="Q10649" i="1" s="1"/>
  <c r="O10649" i="1"/>
  <c r="N10649" i="1"/>
  <c r="I10649" i="1"/>
  <c r="Q10648" i="1"/>
  <c r="P10648" i="1"/>
  <c r="O10648" i="1"/>
  <c r="N10648" i="1"/>
  <c r="I10648" i="1"/>
  <c r="P10647" i="1"/>
  <c r="Q10647" i="1" s="1"/>
  <c r="O10647" i="1"/>
  <c r="N10647" i="1"/>
  <c r="I10647" i="1"/>
  <c r="Q10646" i="1"/>
  <c r="P10646" i="1"/>
  <c r="O10646" i="1"/>
  <c r="N10646" i="1"/>
  <c r="I10646" i="1"/>
  <c r="P10645" i="1"/>
  <c r="Q10645" i="1" s="1"/>
  <c r="O10645" i="1"/>
  <c r="N10645" i="1"/>
  <c r="I10645" i="1"/>
  <c r="P10644" i="1"/>
  <c r="Q10644" i="1" s="1"/>
  <c r="O10644" i="1"/>
  <c r="N10644" i="1"/>
  <c r="I10644" i="1"/>
  <c r="P10643" i="1"/>
  <c r="Q10643" i="1" s="1"/>
  <c r="O10643" i="1"/>
  <c r="N10643" i="1"/>
  <c r="I10643" i="1"/>
  <c r="P10642" i="1"/>
  <c r="Q10642" i="1" s="1"/>
  <c r="O10642" i="1"/>
  <c r="N10642" i="1"/>
  <c r="I10642" i="1"/>
  <c r="P10641" i="1"/>
  <c r="Q10641" i="1" s="1"/>
  <c r="O10641" i="1"/>
  <c r="N10641" i="1"/>
  <c r="I10641" i="1"/>
  <c r="P10640" i="1"/>
  <c r="Q10640" i="1" s="1"/>
  <c r="O10640" i="1"/>
  <c r="N10640" i="1"/>
  <c r="I10640" i="1"/>
  <c r="Q10639" i="1"/>
  <c r="P10639" i="1"/>
  <c r="O10639" i="1"/>
  <c r="N10639" i="1"/>
  <c r="I10639" i="1"/>
  <c r="Q10638" i="1"/>
  <c r="P10638" i="1"/>
  <c r="O10638" i="1"/>
  <c r="N10638" i="1"/>
  <c r="I10638" i="1"/>
  <c r="Q10637" i="1"/>
  <c r="P10637" i="1"/>
  <c r="I10637" i="1"/>
  <c r="Q10636" i="1"/>
  <c r="P10636" i="1"/>
  <c r="I10636" i="1"/>
  <c r="Q10635" i="1"/>
  <c r="I10635" i="1"/>
  <c r="Q10634" i="1"/>
  <c r="I10634" i="1"/>
  <c r="Q10633" i="1"/>
  <c r="I10633" i="1"/>
  <c r="Q10632" i="1"/>
  <c r="I10632" i="1"/>
  <c r="Q10631" i="1"/>
  <c r="I10631" i="1"/>
  <c r="Q10630" i="1"/>
  <c r="P10630" i="1"/>
  <c r="I10630" i="1"/>
  <c r="Q10629" i="1"/>
  <c r="P10629" i="1"/>
  <c r="I10629" i="1"/>
  <c r="Q10628" i="1"/>
  <c r="P10628" i="1"/>
  <c r="P10627" i="1"/>
  <c r="Q10627" i="1" s="1"/>
  <c r="O10627" i="1"/>
  <c r="N10627" i="1"/>
  <c r="P10626" i="1"/>
  <c r="Q10626" i="1" s="1"/>
  <c r="O10626" i="1"/>
  <c r="N10626" i="1"/>
  <c r="Q10625" i="1"/>
  <c r="P10625" i="1"/>
  <c r="O10625" i="1"/>
  <c r="N10625" i="1"/>
  <c r="P10624" i="1"/>
  <c r="Q10624" i="1" s="1"/>
  <c r="O10624" i="1"/>
  <c r="N10624" i="1"/>
  <c r="P10623" i="1"/>
  <c r="Q10623" i="1" s="1"/>
  <c r="P10622" i="1"/>
  <c r="Q10622" i="1" s="1"/>
  <c r="O10622" i="1"/>
  <c r="N10622" i="1"/>
  <c r="P10621" i="1"/>
  <c r="Q10621" i="1" s="1"/>
  <c r="O10621" i="1"/>
  <c r="N10621" i="1"/>
  <c r="P10620" i="1"/>
  <c r="Q10620" i="1" s="1"/>
  <c r="O10620" i="1"/>
  <c r="N10620" i="1"/>
  <c r="Q10619" i="1"/>
  <c r="P10619" i="1"/>
  <c r="O10619" i="1"/>
  <c r="N10619" i="1"/>
  <c r="P10618" i="1"/>
  <c r="Q10618" i="1" s="1"/>
  <c r="O10618" i="1"/>
  <c r="N10618" i="1"/>
  <c r="I10618" i="1"/>
  <c r="Q10617" i="1"/>
  <c r="P10617" i="1"/>
  <c r="O10617" i="1"/>
  <c r="N10617" i="1"/>
  <c r="I10617" i="1"/>
  <c r="P10616" i="1"/>
  <c r="Q10616" i="1" s="1"/>
  <c r="O10616" i="1"/>
  <c r="N10616" i="1"/>
  <c r="I10616" i="1"/>
  <c r="Q10615" i="1"/>
  <c r="P10615" i="1"/>
  <c r="O10615" i="1"/>
  <c r="N10615" i="1"/>
  <c r="I10615" i="1"/>
  <c r="P10614" i="1"/>
  <c r="Q10614" i="1" s="1"/>
  <c r="O10614" i="1"/>
  <c r="N10614" i="1"/>
  <c r="I10614" i="1"/>
  <c r="Q10613" i="1"/>
  <c r="P10613" i="1"/>
  <c r="O10613" i="1"/>
  <c r="N10613" i="1"/>
  <c r="I10613" i="1"/>
  <c r="P10612" i="1"/>
  <c r="Q10612" i="1" s="1"/>
  <c r="I10612" i="1"/>
  <c r="Q10611" i="1"/>
  <c r="P10611" i="1"/>
  <c r="O10611" i="1"/>
  <c r="N10611" i="1"/>
  <c r="I10611" i="1"/>
  <c r="Q10610" i="1"/>
  <c r="P10610" i="1"/>
  <c r="O10610" i="1"/>
  <c r="N10610" i="1"/>
  <c r="I10610" i="1"/>
  <c r="Q10609" i="1"/>
  <c r="P10609" i="1"/>
  <c r="O10609" i="1"/>
  <c r="N10609" i="1"/>
  <c r="I10609" i="1"/>
  <c r="P10608" i="1"/>
  <c r="Q10608" i="1" s="1"/>
  <c r="O10608" i="1"/>
  <c r="N10608" i="1"/>
  <c r="I10608" i="1"/>
  <c r="Q10607" i="1"/>
  <c r="P10607" i="1"/>
  <c r="O10607" i="1"/>
  <c r="N10607" i="1"/>
  <c r="I10607" i="1"/>
  <c r="P10606" i="1"/>
  <c r="Q10606" i="1" s="1"/>
  <c r="I10606" i="1"/>
  <c r="P10605" i="1"/>
  <c r="Q10605" i="1" s="1"/>
  <c r="O10605" i="1"/>
  <c r="N10605" i="1"/>
  <c r="I10605" i="1"/>
  <c r="P10604" i="1"/>
  <c r="Q10604" i="1" s="1"/>
  <c r="O10604" i="1"/>
  <c r="N10604" i="1"/>
  <c r="I10604" i="1"/>
  <c r="P10603" i="1"/>
  <c r="Q10603" i="1" s="1"/>
  <c r="O10603" i="1"/>
  <c r="N10603" i="1"/>
  <c r="I10603" i="1"/>
  <c r="Q10602" i="1"/>
  <c r="P10602" i="1"/>
  <c r="O10602" i="1"/>
  <c r="N10602" i="1"/>
  <c r="I10602" i="1"/>
  <c r="Q10601" i="1"/>
  <c r="P10601" i="1"/>
  <c r="O10601" i="1"/>
  <c r="N10601" i="1"/>
  <c r="I10601" i="1"/>
  <c r="Q10600" i="1"/>
  <c r="P10600" i="1"/>
  <c r="O10600" i="1"/>
  <c r="N10600" i="1"/>
  <c r="I10600" i="1"/>
  <c r="Q10599" i="1"/>
  <c r="P10599" i="1"/>
  <c r="O10599" i="1"/>
  <c r="N10599" i="1"/>
  <c r="I10599" i="1"/>
  <c r="P10598" i="1"/>
  <c r="Q10598" i="1" s="1"/>
  <c r="O10598" i="1"/>
  <c r="N10598" i="1"/>
  <c r="I10598" i="1"/>
  <c r="Q10597" i="1"/>
  <c r="P10597" i="1"/>
  <c r="O10597" i="1"/>
  <c r="N10597" i="1"/>
  <c r="I10597" i="1"/>
  <c r="P10596" i="1"/>
  <c r="Q10596" i="1" s="1"/>
  <c r="O10596" i="1"/>
  <c r="N10596" i="1"/>
  <c r="I10596" i="1"/>
  <c r="Q10595" i="1"/>
  <c r="P10595" i="1"/>
  <c r="O10595" i="1"/>
  <c r="N10595" i="1"/>
  <c r="I10595" i="1"/>
  <c r="P10594" i="1"/>
  <c r="Q10594" i="1" s="1"/>
  <c r="O10594" i="1"/>
  <c r="N10594" i="1"/>
  <c r="I10594" i="1"/>
  <c r="Q10593" i="1"/>
  <c r="P10593" i="1"/>
  <c r="O10593" i="1"/>
  <c r="N10593" i="1"/>
  <c r="I10593" i="1"/>
  <c r="P10592" i="1"/>
  <c r="Q10592" i="1" s="1"/>
  <c r="O10592" i="1"/>
  <c r="N10592" i="1"/>
  <c r="I10592" i="1"/>
  <c r="P10591" i="1"/>
  <c r="Q10591" i="1" s="1"/>
  <c r="O10591" i="1"/>
  <c r="N10591" i="1"/>
  <c r="I10591" i="1"/>
  <c r="P10590" i="1"/>
  <c r="Q10590" i="1" s="1"/>
  <c r="O10590" i="1"/>
  <c r="N10590" i="1"/>
  <c r="I10590" i="1"/>
  <c r="P10589" i="1"/>
  <c r="Q10589" i="1" s="1"/>
  <c r="O10589" i="1"/>
  <c r="N10589" i="1"/>
  <c r="I10589" i="1"/>
  <c r="P10588" i="1"/>
  <c r="Q10588" i="1" s="1"/>
  <c r="O10588" i="1"/>
  <c r="N10588" i="1"/>
  <c r="I10588" i="1"/>
  <c r="P10587" i="1"/>
  <c r="Q10587" i="1" s="1"/>
  <c r="O10587" i="1"/>
  <c r="N10587" i="1"/>
  <c r="I10587" i="1"/>
  <c r="Q10586" i="1"/>
  <c r="P10586" i="1"/>
  <c r="O10586" i="1"/>
  <c r="N10586" i="1"/>
  <c r="I10586" i="1"/>
  <c r="Q10585" i="1"/>
  <c r="P10585" i="1"/>
  <c r="O10585" i="1"/>
  <c r="N10585" i="1"/>
  <c r="I10585" i="1"/>
  <c r="Q10584" i="1"/>
  <c r="P10584" i="1"/>
  <c r="O10584" i="1"/>
  <c r="N10584" i="1"/>
  <c r="I10584" i="1"/>
  <c r="Q10583" i="1"/>
  <c r="P10583" i="1"/>
  <c r="O10583" i="1"/>
  <c r="N10583" i="1"/>
  <c r="I10583" i="1"/>
  <c r="P10582" i="1"/>
  <c r="Q10582" i="1" s="1"/>
  <c r="O10582" i="1"/>
  <c r="N10582" i="1"/>
  <c r="I10582" i="1"/>
  <c r="Q10581" i="1"/>
  <c r="P10581" i="1"/>
  <c r="O10581" i="1"/>
  <c r="N10581" i="1"/>
  <c r="I10581" i="1"/>
  <c r="P10580" i="1"/>
  <c r="Q10580" i="1" s="1"/>
  <c r="O10580" i="1"/>
  <c r="N10580" i="1"/>
  <c r="I10580" i="1"/>
  <c r="Q10579" i="1"/>
  <c r="P10579" i="1"/>
  <c r="O10579" i="1"/>
  <c r="N10579" i="1"/>
  <c r="I10579" i="1"/>
  <c r="P10578" i="1"/>
  <c r="Q10578" i="1" s="1"/>
  <c r="O10578" i="1"/>
  <c r="N10578" i="1"/>
  <c r="I10578" i="1"/>
  <c r="Q10577" i="1"/>
  <c r="P10577" i="1"/>
  <c r="O10577" i="1"/>
  <c r="N10577" i="1"/>
  <c r="I10577" i="1"/>
  <c r="P10576" i="1"/>
  <c r="Q10576" i="1" s="1"/>
  <c r="O10576" i="1"/>
  <c r="N10576" i="1"/>
  <c r="I10576" i="1"/>
  <c r="P10575" i="1"/>
  <c r="Q10575" i="1" s="1"/>
  <c r="O10575" i="1"/>
  <c r="N10575" i="1"/>
  <c r="I10575" i="1"/>
  <c r="P10574" i="1"/>
  <c r="Q10574" i="1" s="1"/>
  <c r="O10574" i="1"/>
  <c r="N10574" i="1"/>
  <c r="I10574" i="1"/>
  <c r="P10573" i="1"/>
  <c r="Q10573" i="1" s="1"/>
  <c r="O10573" i="1"/>
  <c r="N10573" i="1"/>
  <c r="I10573" i="1"/>
  <c r="P10572" i="1"/>
  <c r="Q10572" i="1" s="1"/>
  <c r="O10572" i="1"/>
  <c r="N10572" i="1"/>
  <c r="I10572" i="1"/>
  <c r="P10571" i="1"/>
  <c r="Q10571" i="1" s="1"/>
  <c r="O10571" i="1"/>
  <c r="N10571" i="1"/>
  <c r="I10571" i="1"/>
  <c r="Q10570" i="1"/>
  <c r="P10570" i="1"/>
  <c r="O10570" i="1"/>
  <c r="N10570" i="1"/>
  <c r="I10570" i="1"/>
  <c r="Q10569" i="1"/>
  <c r="P10569" i="1"/>
  <c r="O10569" i="1"/>
  <c r="N10569" i="1"/>
  <c r="I10569" i="1"/>
  <c r="Q10568" i="1"/>
  <c r="P10568" i="1"/>
  <c r="O10568" i="1"/>
  <c r="N10568" i="1"/>
  <c r="I10568" i="1"/>
  <c r="Q10567" i="1"/>
  <c r="P10567" i="1"/>
  <c r="O10567" i="1"/>
  <c r="N10567" i="1"/>
  <c r="I10567" i="1"/>
  <c r="P10566" i="1"/>
  <c r="Q10566" i="1" s="1"/>
  <c r="N10566" i="1"/>
  <c r="I10566" i="1"/>
  <c r="P10565" i="1"/>
  <c r="Q10565" i="1" s="1"/>
  <c r="O10565" i="1"/>
  <c r="N10565" i="1"/>
  <c r="I10565" i="1"/>
  <c r="Q10564" i="1"/>
  <c r="P10564" i="1"/>
  <c r="O10564" i="1"/>
  <c r="N10564" i="1"/>
  <c r="I10564" i="1"/>
  <c r="P10563" i="1"/>
  <c r="Q10563" i="1" s="1"/>
  <c r="O10563" i="1"/>
  <c r="N10563" i="1"/>
  <c r="I10563" i="1"/>
  <c r="P10562" i="1"/>
  <c r="Q10562" i="1" s="1"/>
  <c r="N10562" i="1"/>
  <c r="I10562" i="1"/>
  <c r="P10561" i="1"/>
  <c r="Q10561" i="1" s="1"/>
  <c r="O10561" i="1"/>
  <c r="N10561" i="1"/>
  <c r="I10561" i="1"/>
  <c r="Q10560" i="1"/>
  <c r="P10560" i="1"/>
  <c r="O10560" i="1"/>
  <c r="N10560" i="1"/>
  <c r="I10560" i="1"/>
  <c r="Q10559" i="1"/>
  <c r="P10559" i="1"/>
  <c r="O10559" i="1"/>
  <c r="N10559" i="1"/>
  <c r="Q10558" i="1"/>
  <c r="P10558" i="1"/>
  <c r="O10558" i="1"/>
  <c r="N10558" i="1"/>
  <c r="Q10557" i="1"/>
  <c r="P10557" i="1"/>
  <c r="O10557" i="1"/>
  <c r="N10557" i="1"/>
  <c r="I10557" i="1"/>
  <c r="P10556" i="1"/>
  <c r="Q10556" i="1" s="1"/>
  <c r="O10556" i="1"/>
  <c r="N10556" i="1"/>
  <c r="I10556" i="1"/>
  <c r="P10555" i="1"/>
  <c r="Q10555" i="1" s="1"/>
  <c r="O10555" i="1"/>
  <c r="N10555" i="1"/>
  <c r="I10555" i="1"/>
  <c r="P10554" i="1"/>
  <c r="Q10554" i="1" s="1"/>
  <c r="O10554" i="1"/>
  <c r="N10554" i="1"/>
  <c r="I10554" i="1"/>
  <c r="P10553" i="1"/>
  <c r="Q10553" i="1" s="1"/>
  <c r="O10553" i="1"/>
  <c r="N10553" i="1"/>
  <c r="I10553" i="1"/>
  <c r="P10552" i="1"/>
  <c r="Q10552" i="1" s="1"/>
  <c r="O10552" i="1"/>
  <c r="N10552" i="1"/>
  <c r="I10552" i="1"/>
  <c r="P10551" i="1"/>
  <c r="Q10551" i="1" s="1"/>
  <c r="O10551" i="1"/>
  <c r="N10551" i="1"/>
  <c r="I10551" i="1"/>
  <c r="Q10550" i="1"/>
  <c r="P10550" i="1"/>
  <c r="I10550" i="1"/>
  <c r="Q10549" i="1"/>
  <c r="P10549" i="1"/>
  <c r="O10549" i="1"/>
  <c r="N10549" i="1"/>
  <c r="I10549" i="1"/>
  <c r="P10548" i="1"/>
  <c r="Q10548" i="1" s="1"/>
  <c r="O10548" i="1"/>
  <c r="N10548" i="1"/>
  <c r="I10548" i="1"/>
  <c r="Q10547" i="1"/>
  <c r="P10547" i="1"/>
  <c r="O10547" i="1"/>
  <c r="N10547" i="1"/>
  <c r="I10547" i="1"/>
  <c r="P10546" i="1"/>
  <c r="Q10546" i="1" s="1"/>
  <c r="O10546" i="1"/>
  <c r="N10546" i="1"/>
  <c r="I10546" i="1"/>
  <c r="P10545" i="1"/>
  <c r="Q10545" i="1" s="1"/>
  <c r="O10545" i="1"/>
  <c r="N10545" i="1"/>
  <c r="I10545" i="1"/>
  <c r="P10544" i="1"/>
  <c r="Q10544" i="1" s="1"/>
  <c r="O10544" i="1"/>
  <c r="N10544" i="1"/>
  <c r="I10544" i="1"/>
  <c r="P10543" i="1"/>
  <c r="Q10543" i="1" s="1"/>
  <c r="O10543" i="1"/>
  <c r="N10543" i="1"/>
  <c r="I10543" i="1"/>
  <c r="P10542" i="1"/>
  <c r="Q10542" i="1" s="1"/>
  <c r="O10542" i="1"/>
  <c r="N10542" i="1"/>
  <c r="I10542" i="1"/>
  <c r="P10541" i="1"/>
  <c r="Q10541" i="1" s="1"/>
  <c r="O10541" i="1"/>
  <c r="N10541" i="1"/>
  <c r="I10541" i="1"/>
  <c r="Q10540" i="1"/>
  <c r="P10540" i="1"/>
  <c r="O10540" i="1"/>
  <c r="N10540" i="1"/>
  <c r="I10540" i="1"/>
  <c r="Q10539" i="1"/>
  <c r="P10539" i="1"/>
  <c r="O10539" i="1"/>
  <c r="N10539" i="1"/>
  <c r="I10539" i="1"/>
  <c r="Q10538" i="1"/>
  <c r="P10538" i="1"/>
  <c r="O10538" i="1"/>
  <c r="N10538" i="1"/>
  <c r="I10538" i="1"/>
  <c r="Q10537" i="1"/>
  <c r="P10537" i="1"/>
  <c r="O10537" i="1"/>
  <c r="N10537" i="1"/>
  <c r="I10537" i="1"/>
  <c r="P10536" i="1"/>
  <c r="Q10536" i="1" s="1"/>
  <c r="O10536" i="1"/>
  <c r="N10536" i="1"/>
  <c r="I10536" i="1"/>
  <c r="Q10535" i="1"/>
  <c r="P10535" i="1"/>
  <c r="O10535" i="1"/>
  <c r="N10535" i="1"/>
  <c r="I10535" i="1"/>
  <c r="P10534" i="1"/>
  <c r="Q10534" i="1" s="1"/>
  <c r="O10534" i="1"/>
  <c r="N10534" i="1"/>
  <c r="I10534" i="1"/>
  <c r="Q10533" i="1"/>
  <c r="P10533" i="1"/>
  <c r="O10533" i="1"/>
  <c r="N10533" i="1"/>
  <c r="I10533" i="1"/>
  <c r="P10532" i="1"/>
  <c r="Q10532" i="1" s="1"/>
  <c r="O10532" i="1"/>
  <c r="N10532" i="1"/>
  <c r="P10531" i="1"/>
  <c r="Q10531" i="1" s="1"/>
  <c r="O10531" i="1"/>
  <c r="N10531" i="1"/>
  <c r="I10531" i="1"/>
  <c r="P10530" i="1"/>
  <c r="Q10530" i="1" s="1"/>
  <c r="O10530" i="1"/>
  <c r="N10530" i="1"/>
  <c r="I10530" i="1"/>
  <c r="P10529" i="1"/>
  <c r="Q10529" i="1" s="1"/>
  <c r="O10529" i="1"/>
  <c r="N10529" i="1"/>
  <c r="I10529" i="1"/>
  <c r="P10528" i="1"/>
  <c r="Q10528" i="1" s="1"/>
  <c r="O10528" i="1"/>
  <c r="N10528" i="1"/>
  <c r="I10528" i="1"/>
  <c r="Q10527" i="1"/>
  <c r="P10527" i="1"/>
  <c r="O10527" i="1"/>
  <c r="N10527" i="1"/>
  <c r="I10527" i="1"/>
  <c r="Q10526" i="1"/>
  <c r="P10526" i="1"/>
  <c r="O10526" i="1"/>
  <c r="N10526" i="1"/>
  <c r="I10526" i="1"/>
  <c r="Q10525" i="1"/>
  <c r="P10525" i="1"/>
  <c r="O10525" i="1"/>
  <c r="N10525" i="1"/>
  <c r="I10525" i="1"/>
  <c r="Q10524" i="1"/>
  <c r="P10524" i="1"/>
  <c r="O10524" i="1"/>
  <c r="N10524" i="1"/>
  <c r="I10524" i="1"/>
  <c r="P10523" i="1"/>
  <c r="Q10523" i="1" s="1"/>
  <c r="O10523" i="1"/>
  <c r="N10523" i="1"/>
  <c r="I10523" i="1"/>
  <c r="Q10522" i="1"/>
  <c r="P10522" i="1"/>
  <c r="O10522" i="1"/>
  <c r="N10522" i="1"/>
  <c r="I10522" i="1"/>
  <c r="P10521" i="1"/>
  <c r="Q10521" i="1" s="1"/>
  <c r="O10521" i="1"/>
  <c r="N10521" i="1"/>
  <c r="I10521" i="1"/>
  <c r="Q10520" i="1"/>
  <c r="P10520" i="1"/>
  <c r="O10520" i="1"/>
  <c r="N10520" i="1"/>
  <c r="I10520" i="1"/>
  <c r="P10519" i="1"/>
  <c r="Q10519" i="1" s="1"/>
  <c r="O10519" i="1"/>
  <c r="N10519" i="1"/>
  <c r="I10519" i="1"/>
  <c r="Q10518" i="1"/>
  <c r="P10518" i="1"/>
  <c r="O10518" i="1"/>
  <c r="N10518" i="1"/>
  <c r="I10518" i="1"/>
  <c r="P10517" i="1"/>
  <c r="Q10517" i="1" s="1"/>
  <c r="O10517" i="1"/>
  <c r="N10517" i="1"/>
  <c r="I10517" i="1"/>
  <c r="P10516" i="1"/>
  <c r="Q10516" i="1" s="1"/>
  <c r="O10516" i="1"/>
  <c r="N10516" i="1"/>
  <c r="I10516" i="1"/>
  <c r="P10515" i="1"/>
  <c r="Q10515" i="1" s="1"/>
  <c r="O10515" i="1"/>
  <c r="N10515" i="1"/>
  <c r="I10515" i="1"/>
  <c r="P10514" i="1"/>
  <c r="Q10514" i="1" s="1"/>
  <c r="O10514" i="1"/>
  <c r="N10514" i="1"/>
  <c r="I10514" i="1"/>
  <c r="P10513" i="1"/>
  <c r="Q10513" i="1" s="1"/>
  <c r="O10513" i="1"/>
  <c r="N10513" i="1"/>
  <c r="I10513" i="1"/>
  <c r="Q10512" i="1"/>
  <c r="P10512" i="1"/>
  <c r="O10512" i="1"/>
  <c r="N10512" i="1"/>
  <c r="I10512" i="1"/>
  <c r="Q10511" i="1"/>
  <c r="P10511" i="1"/>
  <c r="O10511" i="1"/>
  <c r="N10511" i="1"/>
  <c r="I10511" i="1"/>
  <c r="Q10510" i="1"/>
  <c r="P10510" i="1"/>
  <c r="O10510" i="1"/>
  <c r="N10510" i="1"/>
  <c r="I10510" i="1"/>
  <c r="Q10509" i="1"/>
  <c r="P10509" i="1"/>
  <c r="O10509" i="1"/>
  <c r="N10509" i="1"/>
  <c r="I10509" i="1"/>
  <c r="Q10508" i="1"/>
  <c r="P10508" i="1"/>
  <c r="O10508" i="1"/>
  <c r="N10508" i="1"/>
  <c r="I10508" i="1"/>
  <c r="P10507" i="1"/>
  <c r="Q10507" i="1" s="1"/>
  <c r="O10507" i="1"/>
  <c r="N10507" i="1"/>
  <c r="I10507" i="1"/>
  <c r="Q10506" i="1"/>
  <c r="P10506" i="1"/>
  <c r="O10506" i="1"/>
  <c r="N10506" i="1"/>
  <c r="I10506" i="1"/>
  <c r="P10505" i="1"/>
  <c r="Q10505" i="1" s="1"/>
  <c r="O10505" i="1"/>
  <c r="N10505" i="1"/>
  <c r="I10505" i="1"/>
  <c r="Q10504" i="1"/>
  <c r="P10504" i="1"/>
  <c r="O10504" i="1"/>
  <c r="N10504" i="1"/>
  <c r="I10504" i="1"/>
  <c r="P10503" i="1"/>
  <c r="Q10503" i="1" s="1"/>
  <c r="O10503" i="1"/>
  <c r="N10503" i="1"/>
  <c r="I10503" i="1"/>
  <c r="Q10502" i="1"/>
  <c r="P10502" i="1"/>
  <c r="O10502" i="1"/>
  <c r="N10502" i="1"/>
  <c r="I10502" i="1"/>
  <c r="P10501" i="1"/>
  <c r="Q10501" i="1" s="1"/>
  <c r="O10501" i="1"/>
  <c r="N10501" i="1"/>
  <c r="I10501" i="1"/>
  <c r="P10500" i="1"/>
  <c r="Q10500" i="1" s="1"/>
  <c r="O10500" i="1"/>
  <c r="N10500" i="1"/>
  <c r="I10500" i="1"/>
  <c r="P10499" i="1"/>
  <c r="Q10499" i="1" s="1"/>
  <c r="O10499" i="1"/>
  <c r="N10499" i="1"/>
  <c r="I10499" i="1"/>
  <c r="P10498" i="1"/>
  <c r="Q10498" i="1" s="1"/>
  <c r="O10498" i="1"/>
  <c r="N10498" i="1"/>
  <c r="I10498" i="1"/>
  <c r="P10497" i="1"/>
  <c r="Q10497" i="1" s="1"/>
  <c r="O10497" i="1"/>
  <c r="N10497" i="1"/>
  <c r="I10497" i="1"/>
  <c r="Q10496" i="1"/>
  <c r="P10496" i="1"/>
  <c r="O10496" i="1"/>
  <c r="N10496" i="1"/>
  <c r="I10496" i="1"/>
  <c r="Q10495" i="1"/>
  <c r="P10495" i="1"/>
  <c r="O10495" i="1"/>
  <c r="N10495" i="1"/>
  <c r="I10495" i="1"/>
  <c r="Q10494" i="1"/>
  <c r="P10494" i="1"/>
  <c r="O10494" i="1"/>
  <c r="N10494" i="1"/>
  <c r="I10494" i="1"/>
  <c r="Q10493" i="1"/>
  <c r="P10493" i="1"/>
  <c r="O10493" i="1"/>
  <c r="N10493" i="1"/>
  <c r="I10493" i="1"/>
  <c r="Q10492" i="1"/>
  <c r="P10492" i="1"/>
  <c r="O10492" i="1"/>
  <c r="N10492" i="1"/>
  <c r="I10492" i="1"/>
  <c r="P10491" i="1"/>
  <c r="Q10491" i="1" s="1"/>
  <c r="O10491" i="1"/>
  <c r="N10491" i="1"/>
  <c r="I10491" i="1"/>
  <c r="Q10490" i="1"/>
  <c r="P10490" i="1"/>
  <c r="O10490" i="1"/>
  <c r="N10490" i="1"/>
  <c r="I10490" i="1"/>
  <c r="P10489" i="1"/>
  <c r="Q10489" i="1" s="1"/>
  <c r="O10489" i="1"/>
  <c r="N10489" i="1"/>
  <c r="I10489" i="1"/>
  <c r="Q10488" i="1"/>
  <c r="P10488" i="1"/>
  <c r="O10488" i="1"/>
  <c r="N10488" i="1"/>
  <c r="I10488" i="1"/>
  <c r="P10487" i="1"/>
  <c r="Q10487" i="1" s="1"/>
  <c r="O10487" i="1"/>
  <c r="N10487" i="1"/>
  <c r="I10487" i="1"/>
  <c r="Q10486" i="1"/>
  <c r="P10486" i="1"/>
  <c r="O10486" i="1"/>
  <c r="N10486" i="1"/>
  <c r="I10486" i="1"/>
  <c r="P10485" i="1"/>
  <c r="Q10485" i="1" s="1"/>
  <c r="O10485" i="1"/>
  <c r="N10485" i="1"/>
  <c r="I10485" i="1"/>
  <c r="P10484" i="1"/>
  <c r="Q10484" i="1" s="1"/>
  <c r="O10484" i="1"/>
  <c r="N10484" i="1"/>
  <c r="I10484" i="1"/>
  <c r="P10483" i="1"/>
  <c r="Q10483" i="1" s="1"/>
  <c r="O10483" i="1"/>
  <c r="N10483" i="1"/>
  <c r="I10483" i="1"/>
  <c r="P10482" i="1"/>
  <c r="Q10482" i="1" s="1"/>
  <c r="I10482" i="1"/>
  <c r="P10481" i="1"/>
  <c r="Q10481" i="1" s="1"/>
  <c r="I10481" i="1"/>
  <c r="P10480" i="1"/>
  <c r="Q10480" i="1" s="1"/>
  <c r="I10480" i="1"/>
  <c r="Q10479" i="1"/>
  <c r="P10479" i="1"/>
  <c r="I10479" i="1"/>
  <c r="Q10478" i="1"/>
  <c r="P10478" i="1"/>
  <c r="I10478" i="1"/>
  <c r="Q10477" i="1"/>
  <c r="P10477" i="1"/>
  <c r="I10477" i="1"/>
  <c r="Q10476" i="1"/>
  <c r="P10476" i="1"/>
  <c r="I10476" i="1"/>
  <c r="P10475" i="1"/>
  <c r="Q10475" i="1" s="1"/>
  <c r="I10475" i="1"/>
  <c r="Q10474" i="1"/>
  <c r="P10474" i="1"/>
  <c r="I10474" i="1"/>
  <c r="P10473" i="1"/>
  <c r="Q10473" i="1" s="1"/>
  <c r="O10473" i="1"/>
  <c r="N10473" i="1"/>
  <c r="I10473" i="1"/>
  <c r="P10472" i="1"/>
  <c r="Q10472" i="1" s="1"/>
  <c r="O10472" i="1"/>
  <c r="N10472" i="1"/>
  <c r="I10472" i="1"/>
  <c r="P10471" i="1"/>
  <c r="Q10471" i="1" s="1"/>
  <c r="O10471" i="1"/>
  <c r="N10471" i="1"/>
  <c r="I10471" i="1"/>
  <c r="Q10470" i="1"/>
  <c r="P10470" i="1"/>
  <c r="O10470" i="1"/>
  <c r="N10470" i="1"/>
  <c r="I10470" i="1"/>
  <c r="Q10469" i="1"/>
  <c r="P10469" i="1"/>
  <c r="O10469" i="1"/>
  <c r="N10469" i="1"/>
  <c r="I10469" i="1"/>
  <c r="Q10468" i="1"/>
  <c r="P10468" i="1"/>
  <c r="O10468" i="1"/>
  <c r="N10468" i="1"/>
  <c r="I10468" i="1"/>
  <c r="Q10467" i="1"/>
  <c r="P10467" i="1"/>
  <c r="O10467" i="1"/>
  <c r="N10467" i="1"/>
  <c r="I10467" i="1"/>
  <c r="Q10466" i="1"/>
  <c r="P10466" i="1"/>
  <c r="O10466" i="1"/>
  <c r="N10466" i="1"/>
  <c r="I10466" i="1"/>
  <c r="P10465" i="1"/>
  <c r="Q10465" i="1" s="1"/>
  <c r="O10465" i="1"/>
  <c r="N10465" i="1"/>
  <c r="I10465" i="1"/>
  <c r="Q10464" i="1"/>
  <c r="P10464" i="1"/>
  <c r="O10464" i="1"/>
  <c r="N10464" i="1"/>
  <c r="I10464" i="1"/>
  <c r="P10463" i="1"/>
  <c r="Q10463" i="1" s="1"/>
  <c r="O10463" i="1"/>
  <c r="N10463" i="1"/>
  <c r="I10463" i="1"/>
  <c r="Q10462" i="1"/>
  <c r="P10462" i="1"/>
  <c r="O10462" i="1"/>
  <c r="N10462" i="1"/>
  <c r="I10462" i="1"/>
  <c r="P10461" i="1"/>
  <c r="Q10461" i="1" s="1"/>
  <c r="O10461" i="1"/>
  <c r="N10461" i="1"/>
  <c r="I10461" i="1"/>
  <c r="Q10460" i="1"/>
  <c r="P10460" i="1"/>
  <c r="O10460" i="1"/>
  <c r="N10460" i="1"/>
  <c r="I10460" i="1"/>
  <c r="P10459" i="1"/>
  <c r="Q10459" i="1" s="1"/>
  <c r="O10459" i="1"/>
  <c r="N10459" i="1"/>
  <c r="I10459" i="1"/>
  <c r="P10458" i="1"/>
  <c r="Q10458" i="1" s="1"/>
  <c r="O10458" i="1"/>
  <c r="N10458" i="1"/>
  <c r="I10458" i="1"/>
  <c r="P10457" i="1"/>
  <c r="Q10457" i="1" s="1"/>
  <c r="O10457" i="1"/>
  <c r="N10457" i="1"/>
  <c r="I10457" i="1"/>
  <c r="P10456" i="1"/>
  <c r="Q10456" i="1" s="1"/>
  <c r="O10456" i="1"/>
  <c r="N10456" i="1"/>
  <c r="I10456" i="1"/>
  <c r="P10455" i="1"/>
  <c r="Q10455" i="1" s="1"/>
  <c r="O10455" i="1"/>
  <c r="N10455" i="1"/>
  <c r="I10455" i="1"/>
  <c r="Q10454" i="1"/>
  <c r="P10454" i="1"/>
  <c r="O10454" i="1"/>
  <c r="N10454" i="1"/>
  <c r="I10454" i="1"/>
  <c r="Q10453" i="1"/>
  <c r="P10453" i="1"/>
  <c r="O10453" i="1"/>
  <c r="N10453" i="1"/>
  <c r="I10453" i="1"/>
  <c r="Q10452" i="1"/>
  <c r="P10452" i="1"/>
  <c r="O10452" i="1"/>
  <c r="N10452" i="1"/>
  <c r="I10452" i="1"/>
  <c r="Q10451" i="1"/>
  <c r="P10451" i="1"/>
  <c r="O10451" i="1"/>
  <c r="N10451" i="1"/>
  <c r="I10451" i="1"/>
  <c r="Q10450" i="1"/>
  <c r="P10450" i="1"/>
  <c r="O10450" i="1"/>
  <c r="N10450" i="1"/>
  <c r="I10450" i="1"/>
  <c r="P10449" i="1"/>
  <c r="Q10449" i="1" s="1"/>
  <c r="O10449" i="1"/>
  <c r="N10449" i="1"/>
  <c r="I10449" i="1"/>
  <c r="Q10448" i="1"/>
  <c r="P10448" i="1"/>
  <c r="O10448" i="1"/>
  <c r="N10448" i="1"/>
  <c r="I10448" i="1"/>
  <c r="P10447" i="1"/>
  <c r="Q10447" i="1" s="1"/>
  <c r="O10447" i="1"/>
  <c r="N10447" i="1"/>
  <c r="I10447" i="1"/>
  <c r="Q10446" i="1"/>
  <c r="P10446" i="1"/>
  <c r="O10446" i="1"/>
  <c r="N10446" i="1"/>
  <c r="I10446" i="1"/>
  <c r="P10445" i="1"/>
  <c r="Q10445" i="1" s="1"/>
  <c r="O10445" i="1"/>
  <c r="N10445" i="1"/>
  <c r="I10445" i="1"/>
  <c r="Q10444" i="1"/>
  <c r="P10444" i="1"/>
  <c r="O10444" i="1"/>
  <c r="N10444" i="1"/>
  <c r="I10444" i="1"/>
  <c r="P10443" i="1"/>
  <c r="Q10443" i="1" s="1"/>
  <c r="O10443" i="1"/>
  <c r="N10443" i="1"/>
  <c r="I10443" i="1"/>
  <c r="P10442" i="1"/>
  <c r="Q10442" i="1" s="1"/>
  <c r="O10442" i="1"/>
  <c r="N10442" i="1"/>
  <c r="I10442" i="1"/>
  <c r="P10441" i="1"/>
  <c r="Q10441" i="1" s="1"/>
  <c r="O10441" i="1"/>
  <c r="N10441" i="1"/>
  <c r="I10441" i="1"/>
  <c r="P10440" i="1"/>
  <c r="Q10440" i="1" s="1"/>
  <c r="O10440" i="1"/>
  <c r="N10440" i="1"/>
  <c r="I10440" i="1"/>
  <c r="P10439" i="1"/>
  <c r="Q10439" i="1" s="1"/>
  <c r="O10439" i="1"/>
  <c r="N10439" i="1"/>
  <c r="I10439" i="1"/>
  <c r="Q10438" i="1"/>
  <c r="P10438" i="1"/>
  <c r="O10438" i="1"/>
  <c r="N10438" i="1"/>
  <c r="I10438" i="1"/>
  <c r="Q10437" i="1"/>
  <c r="P10437" i="1"/>
  <c r="O10437" i="1"/>
  <c r="N10437" i="1"/>
  <c r="I10437" i="1"/>
  <c r="Q10436" i="1"/>
  <c r="P10436" i="1"/>
  <c r="O10436" i="1"/>
  <c r="N10436" i="1"/>
  <c r="I10436" i="1"/>
  <c r="Q10435" i="1"/>
  <c r="P10435" i="1"/>
  <c r="O10435" i="1"/>
  <c r="N10435" i="1"/>
  <c r="I10435" i="1"/>
  <c r="Q10434" i="1"/>
  <c r="P10434" i="1"/>
  <c r="O10434" i="1"/>
  <c r="N10434" i="1"/>
  <c r="I10434" i="1"/>
  <c r="P10433" i="1"/>
  <c r="Q10433" i="1" s="1"/>
  <c r="O10433" i="1"/>
  <c r="N10433" i="1"/>
  <c r="I10433" i="1"/>
  <c r="Q10432" i="1"/>
  <c r="P10432" i="1"/>
  <c r="O10432" i="1"/>
  <c r="N10432" i="1"/>
  <c r="Q10431" i="1"/>
  <c r="P10431" i="1"/>
  <c r="O10431" i="1"/>
  <c r="N10431" i="1"/>
  <c r="P10430" i="1"/>
  <c r="Q10430" i="1" s="1"/>
  <c r="O10430" i="1"/>
  <c r="N10430" i="1"/>
  <c r="Q10429" i="1"/>
  <c r="P10429" i="1"/>
  <c r="O10429" i="1"/>
  <c r="N10429" i="1"/>
  <c r="Q10428" i="1"/>
  <c r="P10428" i="1"/>
  <c r="O10428" i="1"/>
  <c r="N10428" i="1"/>
  <c r="Q10427" i="1"/>
  <c r="P10427" i="1"/>
  <c r="O10427" i="1"/>
  <c r="N10427" i="1"/>
  <c r="I10427" i="1"/>
  <c r="P10426" i="1"/>
  <c r="Q10426" i="1" s="1"/>
  <c r="O10426" i="1"/>
  <c r="N10426" i="1"/>
  <c r="I10426" i="1"/>
  <c r="P10425" i="1"/>
  <c r="Q10425" i="1" s="1"/>
  <c r="O10425" i="1"/>
  <c r="N10425" i="1"/>
  <c r="I10425" i="1"/>
  <c r="P10424" i="1"/>
  <c r="Q10424" i="1" s="1"/>
  <c r="O10424" i="1"/>
  <c r="N10424" i="1"/>
  <c r="I10424" i="1"/>
  <c r="P10423" i="1"/>
  <c r="Q10423" i="1" s="1"/>
  <c r="O10423" i="1"/>
  <c r="N10423" i="1"/>
  <c r="I10423" i="1"/>
  <c r="P10422" i="1"/>
  <c r="Q10422" i="1" s="1"/>
  <c r="O10422" i="1"/>
  <c r="N10422" i="1"/>
  <c r="I10422" i="1"/>
  <c r="Q10421" i="1"/>
  <c r="P10421" i="1"/>
  <c r="O10421" i="1"/>
  <c r="N10421" i="1"/>
  <c r="I10421" i="1"/>
  <c r="Q10420" i="1"/>
  <c r="P10420" i="1"/>
  <c r="O10420" i="1"/>
  <c r="N10420" i="1"/>
  <c r="I10420" i="1"/>
  <c r="Q10419" i="1"/>
  <c r="P10419" i="1"/>
  <c r="O10419" i="1"/>
  <c r="N10419" i="1"/>
  <c r="I10419" i="1"/>
  <c r="Q10418" i="1"/>
  <c r="P10418" i="1"/>
  <c r="O10418" i="1"/>
  <c r="N10418" i="1"/>
  <c r="I10418" i="1"/>
  <c r="Q10417" i="1"/>
  <c r="P10417" i="1"/>
  <c r="O10417" i="1"/>
  <c r="N10417" i="1"/>
  <c r="I10417" i="1"/>
  <c r="P10416" i="1"/>
  <c r="Q10416" i="1" s="1"/>
  <c r="O10416" i="1"/>
  <c r="N10416" i="1"/>
  <c r="I10416" i="1"/>
  <c r="Q10415" i="1"/>
  <c r="P10415" i="1"/>
  <c r="O10415" i="1"/>
  <c r="N10415" i="1"/>
  <c r="I10415" i="1"/>
  <c r="P10414" i="1"/>
  <c r="Q10414" i="1" s="1"/>
  <c r="O10414" i="1"/>
  <c r="N10414" i="1"/>
  <c r="I10414" i="1"/>
  <c r="Q10413" i="1"/>
  <c r="P10413" i="1"/>
  <c r="O10413" i="1"/>
  <c r="N10413" i="1"/>
  <c r="I10413" i="1"/>
  <c r="P10412" i="1"/>
  <c r="Q10412" i="1" s="1"/>
  <c r="O10412" i="1"/>
  <c r="N10412" i="1"/>
  <c r="I10412" i="1"/>
  <c r="Q10411" i="1"/>
  <c r="P10411" i="1"/>
  <c r="O10411" i="1"/>
  <c r="N10411" i="1"/>
  <c r="I10411" i="1"/>
  <c r="P10410" i="1"/>
  <c r="Q10410" i="1" s="1"/>
  <c r="O10410" i="1"/>
  <c r="N10410" i="1"/>
  <c r="I10410" i="1"/>
  <c r="P10409" i="1"/>
  <c r="Q10409" i="1" s="1"/>
  <c r="O10409" i="1"/>
  <c r="N10409" i="1"/>
  <c r="I10409" i="1"/>
  <c r="P10408" i="1"/>
  <c r="Q10408" i="1" s="1"/>
  <c r="O10408" i="1"/>
  <c r="N10408" i="1"/>
  <c r="I10408" i="1"/>
  <c r="P10407" i="1"/>
  <c r="Q10407" i="1" s="1"/>
  <c r="O10407" i="1"/>
  <c r="N10407" i="1"/>
  <c r="I10407" i="1"/>
  <c r="P10406" i="1"/>
  <c r="Q10406" i="1" s="1"/>
  <c r="O10406" i="1"/>
  <c r="N10406" i="1"/>
  <c r="I10406" i="1"/>
  <c r="Q10405" i="1"/>
  <c r="P10405" i="1"/>
  <c r="O10405" i="1"/>
  <c r="N10405" i="1"/>
  <c r="I10405" i="1"/>
  <c r="Q10404" i="1"/>
  <c r="P10404" i="1"/>
  <c r="O10404" i="1"/>
  <c r="N10404" i="1"/>
  <c r="I10404" i="1"/>
  <c r="Q10403" i="1"/>
  <c r="P10403" i="1"/>
  <c r="O10403" i="1"/>
  <c r="N10403" i="1"/>
  <c r="I10403" i="1"/>
  <c r="Q10402" i="1"/>
  <c r="P10402" i="1"/>
  <c r="O10402" i="1"/>
  <c r="N10402" i="1"/>
  <c r="I10402" i="1"/>
  <c r="Q10401" i="1"/>
  <c r="P10401" i="1"/>
  <c r="O10401" i="1"/>
  <c r="N10401" i="1"/>
  <c r="I10401" i="1"/>
  <c r="P10400" i="1"/>
  <c r="Q10400" i="1" s="1"/>
  <c r="O10400" i="1"/>
  <c r="N10400" i="1"/>
  <c r="I10400" i="1"/>
  <c r="Q10399" i="1"/>
  <c r="P10399" i="1"/>
  <c r="O10399" i="1"/>
  <c r="N10399" i="1"/>
  <c r="I10399" i="1"/>
  <c r="P10398" i="1"/>
  <c r="Q10398" i="1" s="1"/>
  <c r="O10398" i="1"/>
  <c r="N10398" i="1"/>
  <c r="I10398" i="1"/>
  <c r="Q10397" i="1"/>
  <c r="P10397" i="1"/>
  <c r="O10397" i="1"/>
  <c r="N10397" i="1"/>
  <c r="I10397" i="1"/>
  <c r="P10396" i="1"/>
  <c r="Q10396" i="1" s="1"/>
  <c r="O10396" i="1"/>
  <c r="N10396" i="1"/>
  <c r="I10396" i="1"/>
  <c r="Q10395" i="1"/>
  <c r="P10395" i="1"/>
  <c r="O10395" i="1"/>
  <c r="N10395" i="1"/>
  <c r="I10395" i="1"/>
  <c r="P10394" i="1"/>
  <c r="Q10394" i="1" s="1"/>
  <c r="O10394" i="1"/>
  <c r="N10394" i="1"/>
  <c r="I10394" i="1"/>
  <c r="P10393" i="1"/>
  <c r="Q10393" i="1" s="1"/>
  <c r="O10393" i="1"/>
  <c r="N10393" i="1"/>
  <c r="I10393" i="1"/>
  <c r="P10392" i="1"/>
  <c r="Q10392" i="1" s="1"/>
  <c r="O10392" i="1"/>
  <c r="N10392" i="1"/>
  <c r="I10392" i="1"/>
  <c r="P10391" i="1"/>
  <c r="Q10391" i="1" s="1"/>
  <c r="O10391" i="1"/>
  <c r="N10391" i="1"/>
  <c r="I10391" i="1"/>
  <c r="P10390" i="1"/>
  <c r="Q10390" i="1" s="1"/>
  <c r="O10390" i="1"/>
  <c r="N10390" i="1"/>
  <c r="I10390" i="1"/>
  <c r="Q10389" i="1"/>
  <c r="P10389" i="1"/>
  <c r="O10389" i="1"/>
  <c r="N10389" i="1"/>
  <c r="I10389" i="1"/>
  <c r="Q10388" i="1"/>
  <c r="P10388" i="1"/>
  <c r="O10388" i="1"/>
  <c r="N10388" i="1"/>
  <c r="I10388" i="1"/>
  <c r="Q10387" i="1"/>
  <c r="P10387" i="1"/>
  <c r="O10387" i="1"/>
  <c r="N10387" i="1"/>
  <c r="I10387" i="1"/>
  <c r="Q10386" i="1"/>
  <c r="P10386" i="1"/>
  <c r="O10386" i="1"/>
  <c r="N10386" i="1"/>
  <c r="I10386" i="1"/>
  <c r="Q10385" i="1"/>
  <c r="P10385" i="1"/>
  <c r="O10385" i="1"/>
  <c r="N10385" i="1"/>
  <c r="I10385" i="1"/>
  <c r="P10384" i="1"/>
  <c r="Q10384" i="1" s="1"/>
  <c r="O10384" i="1"/>
  <c r="N10384" i="1"/>
  <c r="I10384" i="1"/>
  <c r="Q10383" i="1"/>
  <c r="P10383" i="1"/>
  <c r="O10383" i="1"/>
  <c r="N10383" i="1"/>
  <c r="I10383" i="1"/>
  <c r="P10382" i="1"/>
  <c r="Q10382" i="1" s="1"/>
  <c r="O10382" i="1"/>
  <c r="N10382" i="1"/>
  <c r="I10382" i="1"/>
  <c r="Q10381" i="1"/>
  <c r="P10381" i="1"/>
  <c r="O10381" i="1"/>
  <c r="N10381" i="1"/>
  <c r="I10381" i="1"/>
  <c r="P10380" i="1"/>
  <c r="Q10380" i="1" s="1"/>
  <c r="O10380" i="1"/>
  <c r="N10380" i="1"/>
  <c r="I10380" i="1"/>
  <c r="Q10379" i="1"/>
  <c r="P10379" i="1"/>
  <c r="O10379" i="1"/>
  <c r="N10379" i="1"/>
  <c r="I10379" i="1"/>
  <c r="P10378" i="1"/>
  <c r="Q10378" i="1" s="1"/>
  <c r="O10378" i="1"/>
  <c r="N10378" i="1"/>
  <c r="I10378" i="1"/>
  <c r="P10377" i="1"/>
  <c r="Q10377" i="1" s="1"/>
  <c r="O10377" i="1"/>
  <c r="N10377" i="1"/>
  <c r="I10377" i="1"/>
  <c r="P10376" i="1"/>
  <c r="Q10376" i="1" s="1"/>
  <c r="O10376" i="1"/>
  <c r="N10376" i="1"/>
  <c r="I10376" i="1"/>
  <c r="P10375" i="1"/>
  <c r="Q10375" i="1" s="1"/>
  <c r="O10375" i="1"/>
  <c r="N10375" i="1"/>
  <c r="I10375" i="1"/>
  <c r="P10374" i="1"/>
  <c r="Q10374" i="1" s="1"/>
  <c r="O10374" i="1"/>
  <c r="N10374" i="1"/>
  <c r="I10374" i="1"/>
  <c r="Q10373" i="1"/>
  <c r="P10373" i="1"/>
  <c r="O10373" i="1"/>
  <c r="N10373" i="1"/>
  <c r="I10373" i="1"/>
  <c r="Q10372" i="1"/>
  <c r="P10372" i="1"/>
  <c r="O10372" i="1"/>
  <c r="N10372" i="1"/>
  <c r="I10372" i="1"/>
  <c r="Q10371" i="1"/>
  <c r="P10371" i="1"/>
  <c r="O10371" i="1"/>
  <c r="N10371" i="1"/>
  <c r="I10371" i="1"/>
  <c r="Q10370" i="1"/>
  <c r="P10370" i="1"/>
  <c r="O10370" i="1"/>
  <c r="N10370" i="1"/>
  <c r="I10370" i="1"/>
  <c r="Q10369" i="1"/>
  <c r="P10369" i="1"/>
  <c r="O10369" i="1"/>
  <c r="N10369" i="1"/>
  <c r="I10369" i="1"/>
  <c r="P10368" i="1"/>
  <c r="Q10368" i="1" s="1"/>
  <c r="O10368" i="1"/>
  <c r="N10368" i="1"/>
  <c r="I10368" i="1"/>
  <c r="Q10367" i="1"/>
  <c r="P10367" i="1"/>
  <c r="O10367" i="1"/>
  <c r="N10367" i="1"/>
  <c r="I10367" i="1"/>
  <c r="P10366" i="1"/>
  <c r="Q10366" i="1" s="1"/>
  <c r="O10366" i="1"/>
  <c r="N10366" i="1"/>
  <c r="I10366" i="1"/>
  <c r="Q10365" i="1"/>
  <c r="P10365" i="1"/>
  <c r="O10365" i="1"/>
  <c r="N10365" i="1"/>
  <c r="I10365" i="1"/>
  <c r="P10364" i="1"/>
  <c r="Q10364" i="1" s="1"/>
  <c r="O10364" i="1"/>
  <c r="N10364" i="1"/>
  <c r="I10364" i="1"/>
  <c r="Q10363" i="1"/>
  <c r="P10363" i="1"/>
  <c r="O10363" i="1"/>
  <c r="N10363" i="1"/>
  <c r="I10363" i="1"/>
  <c r="P10362" i="1"/>
  <c r="Q10362" i="1" s="1"/>
  <c r="O10362" i="1"/>
  <c r="N10362" i="1"/>
  <c r="I10362" i="1"/>
  <c r="P10361" i="1"/>
  <c r="Q10361" i="1" s="1"/>
  <c r="O10361" i="1"/>
  <c r="N10361" i="1"/>
  <c r="I10361" i="1"/>
  <c r="P10360" i="1"/>
  <c r="Q10360" i="1" s="1"/>
  <c r="O10360" i="1"/>
  <c r="N10360" i="1"/>
  <c r="I10360" i="1"/>
  <c r="P10359" i="1"/>
  <c r="Q10359" i="1" s="1"/>
  <c r="O10359" i="1"/>
  <c r="N10359" i="1"/>
  <c r="I10359" i="1"/>
  <c r="P10358" i="1"/>
  <c r="Q10358" i="1" s="1"/>
  <c r="O10358" i="1"/>
  <c r="N10358" i="1"/>
  <c r="Q10357" i="1"/>
  <c r="P10357" i="1"/>
  <c r="O10357" i="1"/>
  <c r="N10357" i="1"/>
  <c r="P10356" i="1"/>
  <c r="Q10356" i="1" s="1"/>
  <c r="O10356" i="1"/>
  <c r="N10356" i="1"/>
  <c r="P10355" i="1"/>
  <c r="Q10355" i="1" s="1"/>
  <c r="O10355" i="1"/>
  <c r="N10355" i="1"/>
  <c r="I10355" i="1"/>
  <c r="P10354" i="1"/>
  <c r="Q10354" i="1" s="1"/>
  <c r="O10354" i="1"/>
  <c r="N10354" i="1"/>
  <c r="I10354" i="1"/>
  <c r="P10353" i="1"/>
  <c r="Q10353" i="1" s="1"/>
  <c r="O10353" i="1"/>
  <c r="N10353" i="1"/>
  <c r="I10353" i="1"/>
  <c r="P10352" i="1"/>
  <c r="Q10352" i="1" s="1"/>
  <c r="O10352" i="1"/>
  <c r="N10352" i="1"/>
  <c r="I10352" i="1"/>
  <c r="P10351" i="1"/>
  <c r="Q10351" i="1" s="1"/>
  <c r="O10351" i="1"/>
  <c r="N10351" i="1"/>
  <c r="I10351" i="1"/>
  <c r="Q10350" i="1"/>
  <c r="P10350" i="1"/>
  <c r="O10350" i="1"/>
  <c r="N10350" i="1"/>
  <c r="I10350" i="1"/>
  <c r="Q10349" i="1"/>
  <c r="P10349" i="1"/>
  <c r="O10349" i="1"/>
  <c r="N10349" i="1"/>
  <c r="I10349" i="1"/>
  <c r="Q10348" i="1"/>
  <c r="P10348" i="1"/>
  <c r="O10348" i="1"/>
  <c r="N10348" i="1"/>
  <c r="I10348" i="1"/>
  <c r="Q10347" i="1"/>
  <c r="P10347" i="1"/>
  <c r="O10347" i="1"/>
  <c r="N10347" i="1"/>
  <c r="I10347" i="1"/>
  <c r="Q10346" i="1"/>
  <c r="P10346" i="1"/>
  <c r="O10346" i="1"/>
  <c r="N10346" i="1"/>
  <c r="I10346" i="1"/>
  <c r="P10345" i="1"/>
  <c r="Q10345" i="1" s="1"/>
  <c r="O10345" i="1"/>
  <c r="N10345" i="1"/>
  <c r="I10345" i="1"/>
  <c r="Q10344" i="1"/>
  <c r="P10344" i="1"/>
  <c r="O10344" i="1"/>
  <c r="N10344" i="1"/>
  <c r="I10344" i="1"/>
  <c r="P10343" i="1"/>
  <c r="Q10343" i="1" s="1"/>
  <c r="O10343" i="1"/>
  <c r="N10343" i="1"/>
  <c r="I10343" i="1"/>
  <c r="Q10342" i="1"/>
  <c r="P10342" i="1"/>
  <c r="O10342" i="1"/>
  <c r="N10342" i="1"/>
  <c r="I10342" i="1"/>
  <c r="P10341" i="1"/>
  <c r="Q10341" i="1" s="1"/>
  <c r="O10341" i="1"/>
  <c r="N10341" i="1"/>
  <c r="I10341" i="1"/>
  <c r="Q10340" i="1"/>
  <c r="P10340" i="1"/>
  <c r="O10340" i="1"/>
  <c r="N10340" i="1"/>
  <c r="I10340" i="1"/>
  <c r="P10339" i="1"/>
  <c r="Q10339" i="1" s="1"/>
  <c r="O10339" i="1"/>
  <c r="N10339" i="1"/>
  <c r="I10339" i="1"/>
  <c r="P10338" i="1"/>
  <c r="Q10338" i="1" s="1"/>
  <c r="O10338" i="1"/>
  <c r="N10338" i="1"/>
  <c r="I10338" i="1"/>
  <c r="P10337" i="1"/>
  <c r="Q10337" i="1" s="1"/>
  <c r="O10337" i="1"/>
  <c r="N10337" i="1"/>
  <c r="I10337" i="1"/>
  <c r="P10336" i="1"/>
  <c r="Q10336" i="1" s="1"/>
  <c r="O10336" i="1"/>
  <c r="N10336" i="1"/>
  <c r="I10336" i="1"/>
  <c r="P10335" i="1"/>
  <c r="Q10335" i="1" s="1"/>
  <c r="O10335" i="1"/>
  <c r="N10335" i="1"/>
  <c r="I10335" i="1"/>
  <c r="Q10334" i="1"/>
  <c r="P10334" i="1"/>
  <c r="O10334" i="1"/>
  <c r="N10334" i="1"/>
  <c r="I10334" i="1"/>
  <c r="Q10333" i="1"/>
  <c r="P10333" i="1"/>
  <c r="O10333" i="1"/>
  <c r="N10333" i="1"/>
  <c r="I10333" i="1"/>
  <c r="Q10332" i="1"/>
  <c r="P10332" i="1"/>
  <c r="O10332" i="1"/>
  <c r="N10332" i="1"/>
  <c r="I10332" i="1"/>
  <c r="Q10331" i="1"/>
  <c r="P10331" i="1"/>
  <c r="O10331" i="1"/>
  <c r="N10331" i="1"/>
  <c r="I10331" i="1"/>
  <c r="Q10330" i="1"/>
  <c r="P10330" i="1"/>
  <c r="O10330" i="1"/>
  <c r="N10330" i="1"/>
  <c r="I10330" i="1"/>
  <c r="P10329" i="1"/>
  <c r="Q10329" i="1" s="1"/>
  <c r="O10329" i="1"/>
  <c r="N10329" i="1"/>
  <c r="I10329" i="1"/>
  <c r="Q10328" i="1"/>
  <c r="P10328" i="1"/>
  <c r="O10328" i="1"/>
  <c r="N10328" i="1"/>
  <c r="I10328" i="1"/>
  <c r="P10327" i="1"/>
  <c r="Q10327" i="1" s="1"/>
  <c r="O10327" i="1"/>
  <c r="N10327" i="1"/>
  <c r="I10327" i="1"/>
  <c r="Q10326" i="1"/>
  <c r="P10326" i="1"/>
  <c r="O10326" i="1"/>
  <c r="N10326" i="1"/>
  <c r="I10326" i="1"/>
  <c r="P10325" i="1"/>
  <c r="Q10325" i="1" s="1"/>
  <c r="O10325" i="1"/>
  <c r="N10325" i="1"/>
  <c r="I10325" i="1"/>
  <c r="Q10324" i="1"/>
  <c r="P10324" i="1"/>
  <c r="O10324" i="1"/>
  <c r="N10324" i="1"/>
  <c r="I10324" i="1"/>
  <c r="P10323" i="1"/>
  <c r="Q10323" i="1" s="1"/>
  <c r="O10323" i="1"/>
  <c r="N10323" i="1"/>
  <c r="I10323" i="1"/>
  <c r="P10322" i="1"/>
  <c r="Q10322" i="1" s="1"/>
  <c r="O10322" i="1"/>
  <c r="N10322" i="1"/>
  <c r="I10322" i="1"/>
  <c r="P10321" i="1"/>
  <c r="Q10321" i="1" s="1"/>
  <c r="O10321" i="1"/>
  <c r="N10321" i="1"/>
  <c r="I10321" i="1"/>
  <c r="P10320" i="1"/>
  <c r="Q10320" i="1" s="1"/>
  <c r="O10320" i="1"/>
  <c r="N10320" i="1"/>
  <c r="I10320" i="1"/>
  <c r="P10319" i="1"/>
  <c r="Q10319" i="1" s="1"/>
  <c r="O10319" i="1"/>
  <c r="N10319" i="1"/>
  <c r="I10319" i="1"/>
  <c r="Q10318" i="1"/>
  <c r="P10318" i="1"/>
  <c r="O10318" i="1"/>
  <c r="N10318" i="1"/>
  <c r="I10318" i="1"/>
  <c r="Q10317" i="1"/>
  <c r="P10317" i="1"/>
  <c r="O10317" i="1"/>
  <c r="N10317" i="1"/>
  <c r="I10317" i="1"/>
  <c r="Q10316" i="1"/>
  <c r="P10316" i="1"/>
  <c r="O10316" i="1"/>
  <c r="N10316" i="1"/>
  <c r="I10316" i="1"/>
  <c r="Q10315" i="1"/>
  <c r="P10315" i="1"/>
  <c r="O10315" i="1"/>
  <c r="N10315" i="1"/>
  <c r="I10315" i="1"/>
  <c r="Q10314" i="1"/>
  <c r="P10314" i="1"/>
  <c r="O10314" i="1"/>
  <c r="N10314" i="1"/>
  <c r="I10314" i="1"/>
  <c r="P10313" i="1"/>
  <c r="Q10313" i="1" s="1"/>
  <c r="O10313" i="1"/>
  <c r="N10313" i="1"/>
  <c r="I10313" i="1"/>
  <c r="Q10312" i="1"/>
  <c r="P10312" i="1"/>
  <c r="O10312" i="1"/>
  <c r="N10312" i="1"/>
  <c r="I10312" i="1"/>
  <c r="P10311" i="1"/>
  <c r="Q10311" i="1" s="1"/>
  <c r="O10311" i="1"/>
  <c r="N10311" i="1"/>
  <c r="I10311" i="1"/>
  <c r="Q10310" i="1"/>
  <c r="P10310" i="1"/>
  <c r="O10310" i="1"/>
  <c r="N10310" i="1"/>
  <c r="I10310" i="1"/>
  <c r="P10309" i="1"/>
  <c r="Q10309" i="1" s="1"/>
  <c r="O10309" i="1"/>
  <c r="N10309" i="1"/>
  <c r="I10309" i="1"/>
  <c r="Q10308" i="1"/>
  <c r="P10308" i="1"/>
  <c r="O10308" i="1"/>
  <c r="N10308" i="1"/>
  <c r="I10308" i="1"/>
  <c r="P10307" i="1"/>
  <c r="Q10307" i="1" s="1"/>
  <c r="O10307" i="1"/>
  <c r="N10307" i="1"/>
  <c r="I10307" i="1"/>
  <c r="P10306" i="1"/>
  <c r="Q10306" i="1" s="1"/>
  <c r="O10306" i="1"/>
  <c r="N10306" i="1"/>
  <c r="I10306" i="1"/>
  <c r="P10305" i="1"/>
  <c r="Q10305" i="1" s="1"/>
  <c r="O10305" i="1"/>
  <c r="N10305" i="1"/>
  <c r="I10305" i="1"/>
  <c r="P10304" i="1"/>
  <c r="Q10304" i="1" s="1"/>
  <c r="O10304" i="1"/>
  <c r="N10304" i="1"/>
  <c r="I10304" i="1"/>
  <c r="P10303" i="1"/>
  <c r="Q10303" i="1" s="1"/>
  <c r="O10303" i="1"/>
  <c r="N10303" i="1"/>
  <c r="I10303" i="1"/>
  <c r="Q10302" i="1"/>
  <c r="P10302" i="1"/>
  <c r="O10302" i="1"/>
  <c r="N10302" i="1"/>
  <c r="I10302" i="1"/>
  <c r="Q10301" i="1"/>
  <c r="P10301" i="1"/>
  <c r="O10301" i="1"/>
  <c r="N10301" i="1"/>
  <c r="I10301" i="1"/>
  <c r="Q10300" i="1"/>
  <c r="P10300" i="1"/>
  <c r="O10300" i="1"/>
  <c r="N10300" i="1"/>
  <c r="I10300" i="1"/>
  <c r="Q10299" i="1"/>
  <c r="P10299" i="1"/>
  <c r="O10299" i="1"/>
  <c r="N10299" i="1"/>
  <c r="I10299" i="1"/>
  <c r="Q10298" i="1"/>
  <c r="P10298" i="1"/>
  <c r="O10298" i="1"/>
  <c r="N10298" i="1"/>
  <c r="I10298" i="1"/>
  <c r="P10297" i="1"/>
  <c r="Q10297" i="1" s="1"/>
  <c r="O10297" i="1"/>
  <c r="N10297" i="1"/>
  <c r="I10297" i="1"/>
  <c r="Q10296" i="1"/>
  <c r="P10296" i="1"/>
  <c r="O10296" i="1"/>
  <c r="N10296" i="1"/>
  <c r="I10296" i="1"/>
  <c r="P10295" i="1"/>
  <c r="Q10295" i="1" s="1"/>
  <c r="O10295" i="1"/>
  <c r="N10295" i="1"/>
  <c r="I10295" i="1"/>
  <c r="Q10294" i="1"/>
  <c r="P10294" i="1"/>
  <c r="O10294" i="1"/>
  <c r="N10294" i="1"/>
  <c r="I10294" i="1"/>
  <c r="P10293" i="1"/>
  <c r="Q10293" i="1" s="1"/>
  <c r="O10293" i="1"/>
  <c r="N10293" i="1"/>
  <c r="I10293" i="1"/>
  <c r="Q10292" i="1"/>
  <c r="P10292" i="1"/>
  <c r="O10292" i="1"/>
  <c r="N10292" i="1"/>
  <c r="I10292" i="1"/>
  <c r="P10291" i="1"/>
  <c r="Q10291" i="1" s="1"/>
  <c r="O10291" i="1"/>
  <c r="N10291" i="1"/>
  <c r="P10290" i="1"/>
  <c r="Q10290" i="1" s="1"/>
  <c r="O10290" i="1"/>
  <c r="N10290" i="1"/>
  <c r="Q10289" i="1"/>
  <c r="P10289" i="1"/>
  <c r="O10289" i="1"/>
  <c r="N10289" i="1"/>
  <c r="P10288" i="1"/>
  <c r="Q10288" i="1" s="1"/>
  <c r="O10288" i="1"/>
  <c r="N10288" i="1"/>
  <c r="P10287" i="1"/>
  <c r="Q10287" i="1" s="1"/>
  <c r="O10287" i="1"/>
  <c r="N10287" i="1"/>
  <c r="P10286" i="1"/>
  <c r="Q10286" i="1" s="1"/>
  <c r="O10286" i="1"/>
  <c r="N10286" i="1"/>
  <c r="Q10285" i="1"/>
  <c r="P10285" i="1"/>
  <c r="O10285" i="1"/>
  <c r="N10285" i="1"/>
  <c r="P10284" i="1"/>
  <c r="Q10284" i="1" s="1"/>
  <c r="O10284" i="1"/>
  <c r="N10284" i="1"/>
  <c r="P10283" i="1"/>
  <c r="Q10283" i="1" s="1"/>
  <c r="O10283" i="1"/>
  <c r="N10283" i="1"/>
  <c r="P10282" i="1"/>
  <c r="Q10282" i="1" s="1"/>
  <c r="O10282" i="1"/>
  <c r="N10282" i="1"/>
  <c r="I10282" i="1"/>
  <c r="Q10281" i="1"/>
  <c r="P10281" i="1"/>
  <c r="O10281" i="1"/>
  <c r="N10281" i="1"/>
  <c r="I10281" i="1"/>
  <c r="Q10280" i="1"/>
  <c r="P10280" i="1"/>
  <c r="O10280" i="1"/>
  <c r="N10280" i="1"/>
  <c r="I10280" i="1"/>
  <c r="Q10279" i="1"/>
  <c r="P10279" i="1"/>
  <c r="O10279" i="1"/>
  <c r="N10279" i="1"/>
  <c r="I10279" i="1"/>
  <c r="Q10278" i="1"/>
  <c r="P10278" i="1"/>
  <c r="O10278" i="1"/>
  <c r="N10278" i="1"/>
  <c r="I10278" i="1"/>
  <c r="Q10277" i="1"/>
  <c r="P10277" i="1"/>
  <c r="O10277" i="1"/>
  <c r="N10277" i="1"/>
  <c r="I10277" i="1"/>
  <c r="P10276" i="1"/>
  <c r="Q10276" i="1" s="1"/>
  <c r="O10276" i="1"/>
  <c r="N10276" i="1"/>
  <c r="I10276" i="1"/>
  <c r="Q10275" i="1"/>
  <c r="P10275" i="1"/>
  <c r="O10275" i="1"/>
  <c r="N10275" i="1"/>
  <c r="I10275" i="1"/>
  <c r="P10274" i="1"/>
  <c r="Q10274" i="1" s="1"/>
  <c r="O10274" i="1"/>
  <c r="N10274" i="1"/>
  <c r="I10274" i="1"/>
  <c r="Q10273" i="1"/>
  <c r="P10273" i="1"/>
  <c r="O10273" i="1"/>
  <c r="N10273" i="1"/>
  <c r="I10273" i="1"/>
  <c r="P10272" i="1"/>
  <c r="Q10272" i="1" s="1"/>
  <c r="O10272" i="1"/>
  <c r="N10272" i="1"/>
  <c r="I10272" i="1"/>
  <c r="Q10271" i="1"/>
  <c r="P10271" i="1"/>
  <c r="O10271" i="1"/>
  <c r="N10271" i="1"/>
  <c r="I10271" i="1"/>
  <c r="P10270" i="1"/>
  <c r="Q10270" i="1" s="1"/>
  <c r="O10270" i="1"/>
  <c r="N10270" i="1"/>
  <c r="I10270" i="1"/>
  <c r="P10269" i="1"/>
  <c r="Q10269" i="1" s="1"/>
  <c r="O10269" i="1"/>
  <c r="N10269" i="1"/>
  <c r="I10269" i="1"/>
  <c r="P10268" i="1"/>
  <c r="Q10268" i="1" s="1"/>
  <c r="O10268" i="1"/>
  <c r="N10268" i="1"/>
  <c r="I10268" i="1"/>
  <c r="P10267" i="1"/>
  <c r="Q10267" i="1" s="1"/>
  <c r="I10267" i="1"/>
  <c r="P10266" i="1"/>
  <c r="Q10266" i="1" s="1"/>
  <c r="I10266" i="1"/>
  <c r="P10265" i="1"/>
  <c r="Q10265" i="1" s="1"/>
  <c r="O10265" i="1"/>
  <c r="N10265" i="1"/>
  <c r="I10265" i="1"/>
  <c r="P10264" i="1"/>
  <c r="Q10264" i="1" s="1"/>
  <c r="O10264" i="1"/>
  <c r="N10264" i="1"/>
  <c r="I10264" i="1"/>
  <c r="P10263" i="1"/>
  <c r="Q10263" i="1" s="1"/>
  <c r="O10263" i="1"/>
  <c r="N10263" i="1"/>
  <c r="I10263" i="1"/>
  <c r="P10262" i="1"/>
  <c r="Q10262" i="1" s="1"/>
  <c r="O10262" i="1"/>
  <c r="N10262" i="1"/>
  <c r="I10262" i="1"/>
  <c r="Q10261" i="1"/>
  <c r="P10261" i="1"/>
  <c r="O10261" i="1"/>
  <c r="N10261" i="1"/>
  <c r="I10261" i="1"/>
  <c r="Q10260" i="1"/>
  <c r="P10260" i="1"/>
  <c r="O10260" i="1"/>
  <c r="N10260" i="1"/>
  <c r="I10260" i="1"/>
  <c r="Q10259" i="1"/>
  <c r="P10259" i="1"/>
  <c r="O10259" i="1"/>
  <c r="N10259" i="1"/>
  <c r="I10259" i="1"/>
  <c r="Q10258" i="1"/>
  <c r="P10258" i="1"/>
  <c r="O10258" i="1"/>
  <c r="N10258" i="1"/>
  <c r="I10258" i="1"/>
  <c r="Q10257" i="1"/>
  <c r="P10257" i="1"/>
  <c r="O10257" i="1"/>
  <c r="N10257" i="1"/>
  <c r="I10257" i="1"/>
  <c r="P10256" i="1"/>
  <c r="Q10256" i="1" s="1"/>
  <c r="O10256" i="1"/>
  <c r="N10256" i="1"/>
  <c r="I10256" i="1"/>
  <c r="Q10255" i="1"/>
  <c r="P10255" i="1"/>
  <c r="O10255" i="1"/>
  <c r="N10255" i="1"/>
  <c r="I10255" i="1"/>
  <c r="P10254" i="1"/>
  <c r="Q10254" i="1" s="1"/>
  <c r="O10254" i="1"/>
  <c r="N10254" i="1"/>
  <c r="I10254" i="1"/>
  <c r="Q10253" i="1"/>
  <c r="P10253" i="1"/>
  <c r="O10253" i="1"/>
  <c r="N10253" i="1"/>
  <c r="I10253" i="1"/>
  <c r="P10252" i="1"/>
  <c r="Q10252" i="1" s="1"/>
  <c r="O10252" i="1"/>
  <c r="N10252" i="1"/>
  <c r="I10252" i="1"/>
  <c r="Q10251" i="1"/>
  <c r="P10251" i="1"/>
  <c r="O10251" i="1"/>
  <c r="N10251" i="1"/>
  <c r="I10251" i="1"/>
  <c r="P10250" i="1"/>
  <c r="Q10250" i="1" s="1"/>
  <c r="O10250" i="1"/>
  <c r="N10250" i="1"/>
  <c r="I10250" i="1"/>
  <c r="P10249" i="1"/>
  <c r="Q10249" i="1" s="1"/>
  <c r="O10249" i="1"/>
  <c r="N10249" i="1"/>
  <c r="I10249" i="1"/>
  <c r="P10248" i="1"/>
  <c r="Q10248" i="1" s="1"/>
  <c r="O10248" i="1"/>
  <c r="N10248" i="1"/>
  <c r="I10248" i="1"/>
  <c r="P10247" i="1"/>
  <c r="Q10247" i="1" s="1"/>
  <c r="O10247" i="1"/>
  <c r="N10247" i="1"/>
  <c r="I10247" i="1"/>
  <c r="P10246" i="1"/>
  <c r="Q10246" i="1" s="1"/>
  <c r="O10246" i="1"/>
  <c r="N10246" i="1"/>
  <c r="I10246" i="1"/>
  <c r="Q10245" i="1"/>
  <c r="P10245" i="1"/>
  <c r="O10245" i="1"/>
  <c r="N10245" i="1"/>
  <c r="I10245" i="1"/>
  <c r="Q10244" i="1"/>
  <c r="P10244" i="1"/>
  <c r="O10244" i="1"/>
  <c r="N10244" i="1"/>
  <c r="I10244" i="1"/>
  <c r="Q10243" i="1"/>
  <c r="P10243" i="1"/>
  <c r="O10243" i="1"/>
  <c r="N10243" i="1"/>
  <c r="I10243" i="1"/>
  <c r="Q10242" i="1"/>
  <c r="P10242" i="1"/>
  <c r="O10242" i="1"/>
  <c r="N10242" i="1"/>
  <c r="I10242" i="1"/>
  <c r="Q10241" i="1"/>
  <c r="P10241" i="1"/>
  <c r="O10241" i="1"/>
  <c r="N10241" i="1"/>
  <c r="I10241" i="1"/>
  <c r="P10240" i="1"/>
  <c r="Q10240" i="1" s="1"/>
  <c r="O10240" i="1"/>
  <c r="N10240" i="1"/>
  <c r="I10240" i="1"/>
  <c r="Q10239" i="1"/>
  <c r="P10239" i="1"/>
  <c r="O10239" i="1"/>
  <c r="N10239" i="1"/>
  <c r="I10239" i="1"/>
  <c r="P10238" i="1"/>
  <c r="Q10238" i="1" s="1"/>
  <c r="O10238" i="1"/>
  <c r="N10238" i="1"/>
  <c r="I10238" i="1"/>
  <c r="Q10237" i="1"/>
  <c r="P10237" i="1"/>
  <c r="O10237" i="1"/>
  <c r="N10237" i="1"/>
  <c r="I10237" i="1"/>
  <c r="Q10236" i="1"/>
  <c r="P10236" i="1"/>
  <c r="O10236" i="1"/>
  <c r="N10236" i="1"/>
  <c r="I10236" i="1"/>
  <c r="Q10235" i="1"/>
  <c r="P10235" i="1"/>
  <c r="O10235" i="1"/>
  <c r="N10235" i="1"/>
  <c r="I10235" i="1"/>
  <c r="P10234" i="1"/>
  <c r="Q10234" i="1" s="1"/>
  <c r="O10234" i="1"/>
  <c r="N10234" i="1"/>
  <c r="I10234" i="1"/>
  <c r="P10233" i="1"/>
  <c r="Q10233" i="1" s="1"/>
  <c r="O10233" i="1"/>
  <c r="N10233" i="1"/>
  <c r="I10233" i="1"/>
  <c r="P10232" i="1"/>
  <c r="Q10232" i="1" s="1"/>
  <c r="O10232" i="1"/>
  <c r="N10232" i="1"/>
  <c r="I10232" i="1"/>
  <c r="P10231" i="1"/>
  <c r="Q10231" i="1" s="1"/>
  <c r="O10231" i="1"/>
  <c r="N10231" i="1"/>
  <c r="I10231" i="1"/>
  <c r="P10230" i="1"/>
  <c r="Q10230" i="1" s="1"/>
  <c r="O10230" i="1"/>
  <c r="N10230" i="1"/>
  <c r="I10230" i="1"/>
  <c r="Q10229" i="1"/>
  <c r="P10229" i="1"/>
  <c r="O10229" i="1"/>
  <c r="N10229" i="1"/>
  <c r="I10229" i="1"/>
  <c r="Q10228" i="1"/>
  <c r="P10228" i="1"/>
  <c r="O10228" i="1"/>
  <c r="N10228" i="1"/>
  <c r="I10228" i="1"/>
  <c r="Q10227" i="1"/>
  <c r="P10227" i="1"/>
  <c r="O10227" i="1"/>
  <c r="N10227" i="1"/>
  <c r="I10227" i="1"/>
  <c r="Q10226" i="1"/>
  <c r="P10226" i="1"/>
  <c r="O10226" i="1"/>
  <c r="N10226" i="1"/>
  <c r="I10226" i="1"/>
  <c r="Q10225" i="1"/>
  <c r="P10225" i="1"/>
  <c r="O10225" i="1"/>
  <c r="N10225" i="1"/>
  <c r="I10225" i="1"/>
  <c r="P10224" i="1"/>
  <c r="Q10224" i="1" s="1"/>
  <c r="O10224" i="1"/>
  <c r="N10224" i="1"/>
  <c r="I10224" i="1"/>
  <c r="Q10223" i="1"/>
  <c r="P10223" i="1"/>
  <c r="O10223" i="1"/>
  <c r="N10223" i="1"/>
  <c r="I10223" i="1"/>
  <c r="P10222" i="1"/>
  <c r="Q10222" i="1" s="1"/>
  <c r="O10222" i="1"/>
  <c r="N10222" i="1"/>
  <c r="I10222" i="1"/>
  <c r="Q10221" i="1"/>
  <c r="P10221" i="1"/>
  <c r="O10221" i="1"/>
  <c r="N10221" i="1"/>
  <c r="I10221" i="1"/>
  <c r="Q10220" i="1"/>
  <c r="P10220" i="1"/>
  <c r="O10220" i="1"/>
  <c r="N10220" i="1"/>
  <c r="I10220" i="1"/>
  <c r="Q10219" i="1"/>
  <c r="P10219" i="1"/>
  <c r="O10219" i="1"/>
  <c r="N10219" i="1"/>
  <c r="I10219" i="1"/>
  <c r="P10218" i="1"/>
  <c r="Q10218" i="1" s="1"/>
  <c r="O10218" i="1"/>
  <c r="N10218" i="1"/>
  <c r="I10218" i="1"/>
  <c r="P10217" i="1"/>
  <c r="Q10217" i="1" s="1"/>
  <c r="O10217" i="1"/>
  <c r="N10217" i="1"/>
  <c r="I10217" i="1"/>
  <c r="P10216" i="1"/>
  <c r="Q10216" i="1" s="1"/>
  <c r="O10216" i="1"/>
  <c r="N10216" i="1"/>
  <c r="I10216" i="1"/>
  <c r="P10215" i="1"/>
  <c r="Q10215" i="1" s="1"/>
  <c r="O10215" i="1"/>
  <c r="N10215" i="1"/>
  <c r="I10215" i="1"/>
  <c r="P10214" i="1"/>
  <c r="Q10214" i="1" s="1"/>
  <c r="O10214" i="1"/>
  <c r="N10214" i="1"/>
  <c r="I10214" i="1"/>
  <c r="Q10213" i="1"/>
  <c r="P10213" i="1"/>
  <c r="O10213" i="1"/>
  <c r="N10213" i="1"/>
  <c r="I10213" i="1"/>
  <c r="Q10212" i="1"/>
  <c r="P10212" i="1"/>
  <c r="O10212" i="1"/>
  <c r="N10212" i="1"/>
  <c r="I10212" i="1"/>
  <c r="Q10211" i="1"/>
  <c r="P10211" i="1"/>
  <c r="O10211" i="1"/>
  <c r="N10211" i="1"/>
  <c r="I10211" i="1"/>
  <c r="Q10210" i="1"/>
  <c r="P10210" i="1"/>
  <c r="O10210" i="1"/>
  <c r="N10210" i="1"/>
  <c r="I10210" i="1"/>
  <c r="Q10209" i="1"/>
  <c r="P10209" i="1"/>
  <c r="O10209" i="1"/>
  <c r="N10209" i="1"/>
  <c r="I10209" i="1"/>
  <c r="P10208" i="1"/>
  <c r="Q10208" i="1" s="1"/>
  <c r="O10208" i="1"/>
  <c r="N10208" i="1"/>
  <c r="I10208" i="1"/>
  <c r="Q10207" i="1"/>
  <c r="P10207" i="1"/>
  <c r="O10207" i="1"/>
  <c r="N10207" i="1"/>
  <c r="I10207" i="1"/>
  <c r="P10206" i="1"/>
  <c r="Q10206" i="1" s="1"/>
  <c r="O10206" i="1"/>
  <c r="N10206" i="1"/>
  <c r="I10206" i="1"/>
  <c r="Q10205" i="1"/>
  <c r="P10205" i="1"/>
  <c r="O10205" i="1"/>
  <c r="N10205" i="1"/>
  <c r="I10205" i="1"/>
  <c r="P10204" i="1"/>
  <c r="Q10204" i="1" s="1"/>
  <c r="O10204" i="1"/>
  <c r="N10204" i="1"/>
  <c r="I10204" i="1"/>
  <c r="Q10203" i="1"/>
  <c r="P10203" i="1"/>
  <c r="O10203" i="1"/>
  <c r="N10203" i="1"/>
  <c r="I10203" i="1"/>
  <c r="P10202" i="1"/>
  <c r="Q10202" i="1" s="1"/>
  <c r="O10202" i="1"/>
  <c r="N10202" i="1"/>
  <c r="I10202" i="1"/>
  <c r="P10201" i="1"/>
  <c r="Q10201" i="1" s="1"/>
  <c r="O10201" i="1"/>
  <c r="N10201" i="1"/>
  <c r="I10201" i="1"/>
  <c r="P10200" i="1"/>
  <c r="Q10200" i="1" s="1"/>
  <c r="O10200" i="1"/>
  <c r="N10200" i="1"/>
  <c r="I10200" i="1"/>
  <c r="P10199" i="1"/>
  <c r="Q10199" i="1" s="1"/>
  <c r="O10199" i="1"/>
  <c r="N10199" i="1"/>
  <c r="I10199" i="1"/>
  <c r="P10198" i="1"/>
  <c r="Q10198" i="1" s="1"/>
  <c r="O10198" i="1"/>
  <c r="N10198" i="1"/>
  <c r="I10198" i="1"/>
  <c r="Q10197" i="1"/>
  <c r="P10197" i="1"/>
  <c r="O10197" i="1"/>
  <c r="N10197" i="1"/>
  <c r="I10197" i="1"/>
  <c r="Q10196" i="1"/>
  <c r="P10196" i="1"/>
  <c r="O10196" i="1"/>
  <c r="N10196" i="1"/>
  <c r="I10196" i="1"/>
  <c r="Q10195" i="1"/>
  <c r="P10195" i="1"/>
  <c r="O10195" i="1"/>
  <c r="N10195" i="1"/>
  <c r="I10195" i="1"/>
  <c r="Q10194" i="1"/>
  <c r="P10194" i="1"/>
  <c r="O10194" i="1"/>
  <c r="N10194" i="1"/>
  <c r="I10194" i="1"/>
  <c r="Q10193" i="1"/>
  <c r="P10193" i="1"/>
  <c r="O10193" i="1"/>
  <c r="N10193" i="1"/>
  <c r="I10193" i="1"/>
  <c r="P10192" i="1"/>
  <c r="Q10192" i="1" s="1"/>
  <c r="O10192" i="1"/>
  <c r="N10192" i="1"/>
  <c r="I10192" i="1"/>
  <c r="Q10191" i="1"/>
  <c r="P10191" i="1"/>
  <c r="O10191" i="1"/>
  <c r="N10191" i="1"/>
  <c r="I10191" i="1"/>
  <c r="P10190" i="1"/>
  <c r="Q10190" i="1" s="1"/>
  <c r="O10190" i="1"/>
  <c r="N10190" i="1"/>
  <c r="I10190" i="1"/>
  <c r="Q10189" i="1"/>
  <c r="P10189" i="1"/>
  <c r="O10189" i="1"/>
  <c r="N10189" i="1"/>
  <c r="I10189" i="1"/>
  <c r="P10188" i="1"/>
  <c r="Q10188" i="1" s="1"/>
  <c r="O10188" i="1"/>
  <c r="N10188" i="1"/>
  <c r="I10188" i="1"/>
  <c r="Q10187" i="1"/>
  <c r="P10187" i="1"/>
  <c r="O10187" i="1"/>
  <c r="N10187" i="1"/>
  <c r="I10187" i="1"/>
  <c r="P10186" i="1"/>
  <c r="Q10186" i="1" s="1"/>
  <c r="O10186" i="1"/>
  <c r="N10186" i="1"/>
  <c r="I10186" i="1"/>
  <c r="P10185" i="1"/>
  <c r="Q10185" i="1" s="1"/>
  <c r="O10185" i="1"/>
  <c r="N10185" i="1"/>
  <c r="I10185" i="1"/>
  <c r="P10184" i="1"/>
  <c r="Q10184" i="1" s="1"/>
  <c r="O10184" i="1"/>
  <c r="N10184" i="1"/>
  <c r="Q10183" i="1"/>
  <c r="P10183" i="1"/>
  <c r="O10183" i="1"/>
  <c r="N10183" i="1"/>
  <c r="P10182" i="1"/>
  <c r="Q10182" i="1" s="1"/>
  <c r="O10182" i="1"/>
  <c r="N10182" i="1"/>
  <c r="P10181" i="1"/>
  <c r="Q10181" i="1" s="1"/>
  <c r="O10181" i="1"/>
  <c r="N10181" i="1"/>
  <c r="P10180" i="1"/>
  <c r="Q10180" i="1" s="1"/>
  <c r="O10180" i="1"/>
  <c r="N10180" i="1"/>
  <c r="I10180" i="1"/>
  <c r="P10179" i="1"/>
  <c r="Q10179" i="1" s="1"/>
  <c r="O10179" i="1"/>
  <c r="N10179" i="1"/>
  <c r="I10179" i="1"/>
  <c r="P10178" i="1"/>
  <c r="Q10178" i="1" s="1"/>
  <c r="O10178" i="1"/>
  <c r="N10178" i="1"/>
  <c r="I10178" i="1"/>
  <c r="Q10177" i="1"/>
  <c r="P10177" i="1"/>
  <c r="O10177" i="1"/>
  <c r="N10177" i="1"/>
  <c r="I10177" i="1"/>
  <c r="Q10176" i="1"/>
  <c r="P10176" i="1"/>
  <c r="O10176" i="1"/>
  <c r="N10176" i="1"/>
  <c r="I10176" i="1"/>
  <c r="Q10175" i="1"/>
  <c r="P10175" i="1"/>
  <c r="O10175" i="1"/>
  <c r="N10175" i="1"/>
  <c r="I10175" i="1"/>
  <c r="Q10174" i="1"/>
  <c r="P10174" i="1"/>
  <c r="O10174" i="1"/>
  <c r="N10174" i="1"/>
  <c r="I10174" i="1"/>
  <c r="Q10173" i="1"/>
  <c r="P10173" i="1"/>
  <c r="O10173" i="1"/>
  <c r="N10173" i="1"/>
  <c r="I10173" i="1"/>
  <c r="P10172" i="1"/>
  <c r="Q10172" i="1" s="1"/>
  <c r="O10172" i="1"/>
  <c r="N10172" i="1"/>
  <c r="I10172" i="1"/>
  <c r="Q10171" i="1"/>
  <c r="P10171" i="1"/>
  <c r="O10171" i="1"/>
  <c r="N10171" i="1"/>
  <c r="I10171" i="1"/>
  <c r="P10170" i="1"/>
  <c r="Q10170" i="1" s="1"/>
  <c r="O10170" i="1"/>
  <c r="N10170" i="1"/>
  <c r="I10170" i="1"/>
  <c r="Q10169" i="1"/>
  <c r="P10169" i="1"/>
  <c r="O10169" i="1"/>
  <c r="N10169" i="1"/>
  <c r="I10169" i="1"/>
  <c r="P10168" i="1"/>
  <c r="Q10168" i="1" s="1"/>
  <c r="O10168" i="1"/>
  <c r="N10168" i="1"/>
  <c r="I10168" i="1"/>
  <c r="Q10167" i="1"/>
  <c r="P10167" i="1"/>
  <c r="O10167" i="1"/>
  <c r="N10167" i="1"/>
  <c r="I10167" i="1"/>
  <c r="P10166" i="1"/>
  <c r="Q10166" i="1" s="1"/>
  <c r="O10166" i="1"/>
  <c r="N10166" i="1"/>
  <c r="I10166" i="1"/>
  <c r="P10165" i="1"/>
  <c r="Q10165" i="1" s="1"/>
  <c r="O10165" i="1"/>
  <c r="N10165" i="1"/>
  <c r="I10165" i="1"/>
  <c r="P10164" i="1"/>
  <c r="Q10164" i="1" s="1"/>
  <c r="O10164" i="1"/>
  <c r="N10164" i="1"/>
  <c r="I10164" i="1"/>
  <c r="P10163" i="1"/>
  <c r="Q10163" i="1" s="1"/>
  <c r="O10163" i="1"/>
  <c r="N10163" i="1"/>
  <c r="I10163" i="1"/>
  <c r="P10162" i="1"/>
  <c r="Q10162" i="1" s="1"/>
  <c r="O10162" i="1"/>
  <c r="N10162" i="1"/>
  <c r="I10162" i="1"/>
  <c r="Q10161" i="1"/>
  <c r="P10161" i="1"/>
  <c r="O10161" i="1"/>
  <c r="N10161" i="1"/>
  <c r="I10161" i="1"/>
  <c r="Q10160" i="1"/>
  <c r="P10160" i="1"/>
  <c r="O10160" i="1"/>
  <c r="N10160" i="1"/>
  <c r="I10160" i="1"/>
  <c r="Q10159" i="1"/>
  <c r="P10159" i="1"/>
  <c r="O10159" i="1"/>
  <c r="N10159" i="1"/>
  <c r="I10159" i="1"/>
  <c r="Q10158" i="1"/>
  <c r="P10158" i="1"/>
  <c r="O10158" i="1"/>
  <c r="N10158" i="1"/>
  <c r="I10158" i="1"/>
  <c r="Q10157" i="1"/>
  <c r="P10157" i="1"/>
  <c r="O10157" i="1"/>
  <c r="N10157" i="1"/>
  <c r="I10157" i="1"/>
  <c r="P10156" i="1"/>
  <c r="Q10156" i="1" s="1"/>
  <c r="O10156" i="1"/>
  <c r="N10156" i="1"/>
  <c r="I10156" i="1"/>
  <c r="Q10155" i="1"/>
  <c r="P10155" i="1"/>
  <c r="O10155" i="1"/>
  <c r="N10155" i="1"/>
  <c r="I10155" i="1"/>
  <c r="P10154" i="1"/>
  <c r="Q10154" i="1" s="1"/>
  <c r="O10154" i="1"/>
  <c r="N10154" i="1"/>
  <c r="I10154" i="1"/>
  <c r="Q10153" i="1"/>
  <c r="P10153" i="1"/>
  <c r="O10153" i="1"/>
  <c r="N10153" i="1"/>
  <c r="I10153" i="1"/>
  <c r="P10152" i="1"/>
  <c r="Q10152" i="1" s="1"/>
  <c r="O10152" i="1"/>
  <c r="N10152" i="1"/>
  <c r="I10152" i="1"/>
  <c r="Q10151" i="1"/>
  <c r="P10151" i="1"/>
  <c r="O10151" i="1"/>
  <c r="N10151" i="1"/>
  <c r="I10151" i="1"/>
  <c r="P10150" i="1"/>
  <c r="Q10150" i="1" s="1"/>
  <c r="O10150" i="1"/>
  <c r="N10150" i="1"/>
  <c r="I10150" i="1"/>
  <c r="P10149" i="1"/>
  <c r="Q10149" i="1" s="1"/>
  <c r="O10149" i="1"/>
  <c r="N10149" i="1"/>
  <c r="I10149" i="1"/>
  <c r="P10148" i="1"/>
  <c r="Q10148" i="1" s="1"/>
  <c r="O10148" i="1"/>
  <c r="N10148" i="1"/>
  <c r="I10148" i="1"/>
  <c r="P10147" i="1"/>
  <c r="Q10147" i="1" s="1"/>
  <c r="O10147" i="1"/>
  <c r="N10147" i="1"/>
  <c r="I10147" i="1"/>
  <c r="P10146" i="1"/>
  <c r="Q10146" i="1" s="1"/>
  <c r="O10146" i="1"/>
  <c r="N10146" i="1"/>
  <c r="I10146" i="1"/>
  <c r="Q10145" i="1"/>
  <c r="P10145" i="1"/>
  <c r="O10145" i="1"/>
  <c r="N10145" i="1"/>
  <c r="I10145" i="1"/>
  <c r="Q10144" i="1"/>
  <c r="P10144" i="1"/>
  <c r="O10144" i="1"/>
  <c r="N10144" i="1"/>
  <c r="I10144" i="1"/>
  <c r="Q10143" i="1"/>
  <c r="P10143" i="1"/>
  <c r="O10143" i="1"/>
  <c r="N10143" i="1"/>
  <c r="I10143" i="1"/>
  <c r="Q10142" i="1"/>
  <c r="P10142" i="1"/>
  <c r="O10142" i="1"/>
  <c r="N10142" i="1"/>
  <c r="I10142" i="1"/>
  <c r="Q10141" i="1"/>
  <c r="P10141" i="1"/>
  <c r="O10141" i="1"/>
  <c r="N10141" i="1"/>
  <c r="I10141" i="1"/>
  <c r="P10140" i="1"/>
  <c r="Q10140" i="1" s="1"/>
  <c r="O10140" i="1"/>
  <c r="N10140" i="1"/>
  <c r="I10140" i="1"/>
  <c r="Q10139" i="1"/>
  <c r="P10139" i="1"/>
  <c r="O10139" i="1"/>
  <c r="N10139" i="1"/>
  <c r="I10139" i="1"/>
  <c r="P10138" i="1"/>
  <c r="Q10138" i="1" s="1"/>
  <c r="O10138" i="1"/>
  <c r="N10138" i="1"/>
  <c r="I10138" i="1"/>
  <c r="Q10137" i="1"/>
  <c r="P10137" i="1"/>
  <c r="O10137" i="1"/>
  <c r="N10137" i="1"/>
  <c r="I10137" i="1"/>
  <c r="P10136" i="1"/>
  <c r="Q10136" i="1" s="1"/>
  <c r="O10136" i="1"/>
  <c r="N10136" i="1"/>
  <c r="I10136" i="1"/>
  <c r="Q10135" i="1"/>
  <c r="P10135" i="1"/>
  <c r="O10135" i="1"/>
  <c r="N10135" i="1"/>
  <c r="I10135" i="1"/>
  <c r="P10134" i="1"/>
  <c r="Q10134" i="1" s="1"/>
  <c r="O10134" i="1"/>
  <c r="N10134" i="1"/>
  <c r="I10134" i="1"/>
  <c r="P10133" i="1"/>
  <c r="Q10133" i="1" s="1"/>
  <c r="O10133" i="1"/>
  <c r="N10133" i="1"/>
  <c r="I10133" i="1"/>
  <c r="P10132" i="1"/>
  <c r="Q10132" i="1" s="1"/>
  <c r="O10132" i="1"/>
  <c r="N10132" i="1"/>
  <c r="I10132" i="1"/>
  <c r="P10131" i="1"/>
  <c r="Q10131" i="1" s="1"/>
  <c r="O10131" i="1"/>
  <c r="N10131" i="1"/>
  <c r="I10131" i="1"/>
  <c r="P10130" i="1"/>
  <c r="Q10130" i="1" s="1"/>
  <c r="O10130" i="1"/>
  <c r="N10130" i="1"/>
  <c r="I10130" i="1"/>
  <c r="Q10129" i="1"/>
  <c r="P10129" i="1"/>
  <c r="O10129" i="1"/>
  <c r="N10129" i="1"/>
  <c r="I10129" i="1"/>
  <c r="Q10128" i="1"/>
  <c r="P10128" i="1"/>
  <c r="O10128" i="1"/>
  <c r="N10128" i="1"/>
  <c r="I10128" i="1"/>
  <c r="Q10127" i="1"/>
  <c r="P10127" i="1"/>
  <c r="O10127" i="1"/>
  <c r="N10127" i="1"/>
  <c r="I10127" i="1"/>
  <c r="Q10126" i="1"/>
  <c r="P10126" i="1"/>
  <c r="O10126" i="1"/>
  <c r="N10126" i="1"/>
  <c r="I10126" i="1"/>
  <c r="Q10125" i="1"/>
  <c r="P10125" i="1"/>
  <c r="O10125" i="1"/>
  <c r="N10125" i="1"/>
  <c r="I10125" i="1"/>
  <c r="P10124" i="1"/>
  <c r="Q10124" i="1" s="1"/>
  <c r="O10124" i="1"/>
  <c r="N10124" i="1"/>
  <c r="I10124" i="1"/>
  <c r="Q10123" i="1"/>
  <c r="P10123" i="1"/>
  <c r="O10123" i="1"/>
  <c r="N10123" i="1"/>
  <c r="I10123" i="1"/>
  <c r="P10122" i="1"/>
  <c r="Q10122" i="1" s="1"/>
  <c r="O10122" i="1"/>
  <c r="N10122" i="1"/>
  <c r="I10122" i="1"/>
  <c r="Q10121" i="1"/>
  <c r="P10121" i="1"/>
  <c r="O10121" i="1"/>
  <c r="N10121" i="1"/>
  <c r="I10121" i="1"/>
  <c r="Q10120" i="1"/>
  <c r="P10120" i="1"/>
  <c r="O10120" i="1"/>
  <c r="N10120" i="1"/>
  <c r="I10120" i="1"/>
  <c r="Q10119" i="1"/>
  <c r="P10119" i="1"/>
  <c r="O10119" i="1"/>
  <c r="N10119" i="1"/>
  <c r="I10119" i="1"/>
  <c r="P10118" i="1"/>
  <c r="Q10118" i="1" s="1"/>
  <c r="O10118" i="1"/>
  <c r="N10118" i="1"/>
  <c r="I10118" i="1"/>
  <c r="P10117" i="1"/>
  <c r="Q10117" i="1" s="1"/>
  <c r="O10117" i="1"/>
  <c r="N10117" i="1"/>
  <c r="I10117" i="1"/>
  <c r="P10116" i="1"/>
  <c r="Q10116" i="1" s="1"/>
  <c r="O10116" i="1"/>
  <c r="N10116" i="1"/>
  <c r="I10116" i="1"/>
  <c r="P10115" i="1"/>
  <c r="Q10115" i="1" s="1"/>
  <c r="O10115" i="1"/>
  <c r="N10115" i="1"/>
  <c r="I10115" i="1"/>
  <c r="P10114" i="1"/>
  <c r="Q10114" i="1" s="1"/>
  <c r="O10114" i="1"/>
  <c r="N10114" i="1"/>
  <c r="I10114" i="1"/>
  <c r="Q10113" i="1"/>
  <c r="P10113" i="1"/>
  <c r="O10113" i="1"/>
  <c r="N10113" i="1"/>
  <c r="I10113" i="1"/>
  <c r="Q10112" i="1"/>
  <c r="P10112" i="1"/>
  <c r="O10112" i="1"/>
  <c r="N10112" i="1"/>
  <c r="I10112" i="1"/>
  <c r="Q10111" i="1"/>
  <c r="P10111" i="1"/>
  <c r="O10111" i="1"/>
  <c r="N10111" i="1"/>
  <c r="I10111" i="1"/>
  <c r="Q10110" i="1"/>
  <c r="P10110" i="1"/>
  <c r="O10110" i="1"/>
  <c r="N10110" i="1"/>
  <c r="I10110" i="1"/>
  <c r="Q10109" i="1"/>
  <c r="P10109" i="1"/>
  <c r="O10109" i="1"/>
  <c r="N10109" i="1"/>
  <c r="I10109" i="1"/>
  <c r="P10108" i="1"/>
  <c r="Q10108" i="1" s="1"/>
  <c r="O10108" i="1"/>
  <c r="N10108" i="1"/>
  <c r="I10108" i="1"/>
  <c r="Q10107" i="1"/>
  <c r="P10107" i="1"/>
  <c r="O10107" i="1"/>
  <c r="N10107" i="1"/>
  <c r="I10107" i="1"/>
  <c r="P10106" i="1"/>
  <c r="Q10106" i="1" s="1"/>
  <c r="O10106" i="1"/>
  <c r="N10106" i="1"/>
  <c r="I10106" i="1"/>
  <c r="Q10105" i="1"/>
  <c r="P10105" i="1"/>
  <c r="O10105" i="1"/>
  <c r="N10105" i="1"/>
  <c r="I10105" i="1"/>
  <c r="Q10104" i="1"/>
  <c r="P10104" i="1"/>
  <c r="O10104" i="1"/>
  <c r="N10104" i="1"/>
  <c r="I10104" i="1"/>
  <c r="Q10103" i="1"/>
  <c r="P10103" i="1"/>
  <c r="O10103" i="1"/>
  <c r="N10103" i="1"/>
  <c r="I10103" i="1"/>
  <c r="P10102" i="1"/>
  <c r="Q10102" i="1" s="1"/>
  <c r="O10102" i="1"/>
  <c r="N10102" i="1"/>
  <c r="I10102" i="1"/>
  <c r="P10101" i="1"/>
  <c r="Q10101" i="1" s="1"/>
  <c r="O10101" i="1"/>
  <c r="N10101" i="1"/>
  <c r="I10101" i="1"/>
  <c r="P10100" i="1"/>
  <c r="Q10100" i="1" s="1"/>
  <c r="O10100" i="1"/>
  <c r="N10100" i="1"/>
  <c r="I10100" i="1"/>
  <c r="P10099" i="1"/>
  <c r="Q10099" i="1" s="1"/>
  <c r="O10099" i="1"/>
  <c r="N10099" i="1"/>
  <c r="I10099" i="1"/>
  <c r="P10098" i="1"/>
  <c r="Q10098" i="1" s="1"/>
  <c r="O10098" i="1"/>
  <c r="N10098" i="1"/>
  <c r="I10098" i="1"/>
  <c r="Q10097" i="1"/>
  <c r="P10097" i="1"/>
  <c r="O10097" i="1"/>
  <c r="N10097" i="1"/>
  <c r="I10097" i="1"/>
  <c r="Q10096" i="1"/>
  <c r="P10096" i="1"/>
  <c r="O10096" i="1"/>
  <c r="N10096" i="1"/>
  <c r="I10096" i="1"/>
  <c r="Q10095" i="1"/>
  <c r="P10095" i="1"/>
  <c r="O10095" i="1"/>
  <c r="N10095" i="1"/>
  <c r="I10095" i="1"/>
  <c r="Q10094" i="1"/>
  <c r="P10094" i="1"/>
  <c r="O10094" i="1"/>
  <c r="N10094" i="1"/>
  <c r="I10094" i="1"/>
  <c r="Q10093" i="1"/>
  <c r="P10093" i="1"/>
  <c r="O10093" i="1"/>
  <c r="N10093" i="1"/>
  <c r="I10093" i="1"/>
  <c r="P10092" i="1"/>
  <c r="Q10092" i="1" s="1"/>
  <c r="O10092" i="1"/>
  <c r="N10092" i="1"/>
  <c r="I10092" i="1"/>
  <c r="Q10091" i="1"/>
  <c r="P10091" i="1"/>
  <c r="O10091" i="1"/>
  <c r="N10091" i="1"/>
  <c r="I10091" i="1"/>
  <c r="P10090" i="1"/>
  <c r="Q10090" i="1" s="1"/>
  <c r="O10090" i="1"/>
  <c r="N10090" i="1"/>
  <c r="I10090" i="1"/>
  <c r="Q10089" i="1"/>
  <c r="P10089" i="1"/>
  <c r="O10089" i="1"/>
  <c r="N10089" i="1"/>
  <c r="I10089" i="1"/>
  <c r="P10088" i="1"/>
  <c r="Q10088" i="1" s="1"/>
  <c r="O10088" i="1"/>
  <c r="N10088" i="1"/>
  <c r="I10088" i="1"/>
  <c r="Q10087" i="1"/>
  <c r="P10087" i="1"/>
  <c r="O10087" i="1"/>
  <c r="N10087" i="1"/>
  <c r="I10087" i="1"/>
  <c r="P10086" i="1"/>
  <c r="Q10086" i="1" s="1"/>
  <c r="O10086" i="1"/>
  <c r="N10086" i="1"/>
  <c r="I10086" i="1"/>
  <c r="P10085" i="1"/>
  <c r="Q10085" i="1" s="1"/>
  <c r="O10085" i="1"/>
  <c r="N10085" i="1"/>
  <c r="I10085" i="1"/>
  <c r="P10084" i="1"/>
  <c r="Q10084" i="1" s="1"/>
  <c r="O10084" i="1"/>
  <c r="N10084" i="1"/>
  <c r="I10084" i="1"/>
  <c r="P10083" i="1"/>
  <c r="Q10083" i="1" s="1"/>
  <c r="O10083" i="1"/>
  <c r="N10083" i="1"/>
  <c r="I10083" i="1"/>
  <c r="P10082" i="1"/>
  <c r="Q10082" i="1" s="1"/>
  <c r="O10082" i="1"/>
  <c r="N10082" i="1"/>
  <c r="I10082" i="1"/>
  <c r="Q10081" i="1"/>
  <c r="P10081" i="1"/>
  <c r="O10081" i="1"/>
  <c r="N10081" i="1"/>
  <c r="I10081" i="1"/>
  <c r="Q10080" i="1"/>
  <c r="P10080" i="1"/>
  <c r="O10080" i="1"/>
  <c r="N10080" i="1"/>
  <c r="I10080" i="1"/>
  <c r="Q10079" i="1"/>
  <c r="P10079" i="1"/>
  <c r="O10079" i="1"/>
  <c r="N10079" i="1"/>
  <c r="I10079" i="1"/>
  <c r="Q10078" i="1"/>
  <c r="P10078" i="1"/>
  <c r="O10078" i="1"/>
  <c r="N10078" i="1"/>
  <c r="I10078" i="1"/>
  <c r="Q10077" i="1"/>
  <c r="P10077" i="1"/>
  <c r="O10077" i="1"/>
  <c r="N10077" i="1"/>
  <c r="I10077" i="1"/>
  <c r="P10076" i="1"/>
  <c r="Q10076" i="1" s="1"/>
  <c r="O10076" i="1"/>
  <c r="N10076" i="1"/>
  <c r="I10076" i="1"/>
  <c r="Q10075" i="1"/>
  <c r="P10075" i="1"/>
  <c r="O10075" i="1"/>
  <c r="N10075" i="1"/>
  <c r="I10075" i="1"/>
  <c r="P10074" i="1"/>
  <c r="Q10074" i="1" s="1"/>
  <c r="O10074" i="1"/>
  <c r="N10074" i="1"/>
  <c r="P10073" i="1"/>
  <c r="Q10073" i="1" s="1"/>
  <c r="O10073" i="1"/>
  <c r="N10073" i="1"/>
  <c r="P10072" i="1"/>
  <c r="Q10072" i="1" s="1"/>
  <c r="O10072" i="1"/>
  <c r="N10072" i="1"/>
  <c r="Q10071" i="1"/>
  <c r="P10071" i="1"/>
  <c r="O10071" i="1"/>
  <c r="N10071" i="1"/>
  <c r="P10070" i="1"/>
  <c r="Q10070" i="1" s="1"/>
  <c r="O10070" i="1"/>
  <c r="N10070" i="1"/>
  <c r="P10069" i="1"/>
  <c r="Q10069" i="1" s="1"/>
  <c r="O10069" i="1"/>
  <c r="N10069" i="1"/>
  <c r="I10069" i="1"/>
  <c r="P10068" i="1"/>
  <c r="Q10068" i="1" s="1"/>
  <c r="O10068" i="1"/>
  <c r="N10068" i="1"/>
  <c r="I10068" i="1"/>
  <c r="P10067" i="1"/>
  <c r="Q10067" i="1" s="1"/>
  <c r="O10067" i="1"/>
  <c r="N10067" i="1"/>
  <c r="I10067" i="1"/>
  <c r="P10066" i="1"/>
  <c r="Q10066" i="1" s="1"/>
  <c r="O10066" i="1"/>
  <c r="N10066" i="1"/>
  <c r="I10066" i="1"/>
  <c r="P10065" i="1"/>
  <c r="Q10065" i="1" s="1"/>
  <c r="O10065" i="1"/>
  <c r="N10065" i="1"/>
  <c r="I10065" i="1"/>
  <c r="Q10064" i="1"/>
  <c r="P10064" i="1"/>
  <c r="O10064" i="1"/>
  <c r="N10064" i="1"/>
  <c r="I10064" i="1"/>
  <c r="Q10063" i="1"/>
  <c r="P10063" i="1"/>
  <c r="O10063" i="1"/>
  <c r="N10063" i="1"/>
  <c r="I10063" i="1"/>
  <c r="Q10062" i="1"/>
  <c r="P10062" i="1"/>
  <c r="O10062" i="1"/>
  <c r="N10062" i="1"/>
  <c r="I10062" i="1"/>
  <c r="Q10061" i="1"/>
  <c r="P10061" i="1"/>
  <c r="O10061" i="1"/>
  <c r="N10061" i="1"/>
  <c r="I10061" i="1"/>
  <c r="Q10060" i="1"/>
  <c r="P10060" i="1"/>
  <c r="O10060" i="1"/>
  <c r="N10060" i="1"/>
  <c r="I10060" i="1"/>
  <c r="P10059" i="1"/>
  <c r="Q10059" i="1" s="1"/>
  <c r="O10059" i="1"/>
  <c r="N10059" i="1"/>
  <c r="I10059" i="1"/>
  <c r="Q10058" i="1"/>
  <c r="P10058" i="1"/>
  <c r="O10058" i="1"/>
  <c r="N10058" i="1"/>
  <c r="I10058" i="1"/>
  <c r="P10057" i="1"/>
  <c r="Q10057" i="1" s="1"/>
  <c r="O10057" i="1"/>
  <c r="N10057" i="1"/>
  <c r="I10057" i="1"/>
  <c r="Q10056" i="1"/>
  <c r="P10056" i="1"/>
  <c r="O10056" i="1"/>
  <c r="N10056" i="1"/>
  <c r="I10056" i="1"/>
  <c r="Q10055" i="1"/>
  <c r="P10055" i="1"/>
  <c r="O10055" i="1"/>
  <c r="N10055" i="1"/>
  <c r="I10055" i="1"/>
  <c r="Q10054" i="1"/>
  <c r="P10054" i="1"/>
  <c r="O10054" i="1"/>
  <c r="N10054" i="1"/>
  <c r="I10054" i="1"/>
  <c r="P10053" i="1"/>
  <c r="Q10053" i="1" s="1"/>
  <c r="O10053" i="1"/>
  <c r="N10053" i="1"/>
  <c r="I10053" i="1"/>
  <c r="P10052" i="1"/>
  <c r="Q10052" i="1" s="1"/>
  <c r="O10052" i="1"/>
  <c r="N10052" i="1"/>
  <c r="I10052" i="1"/>
  <c r="P10051" i="1"/>
  <c r="Q10051" i="1" s="1"/>
  <c r="O10051" i="1"/>
  <c r="N10051" i="1"/>
  <c r="I10051" i="1"/>
  <c r="P10050" i="1"/>
  <c r="Q10050" i="1" s="1"/>
  <c r="O10050" i="1"/>
  <c r="N10050" i="1"/>
  <c r="I10050" i="1"/>
  <c r="P10049" i="1"/>
  <c r="Q10049" i="1" s="1"/>
  <c r="O10049" i="1"/>
  <c r="N10049" i="1"/>
  <c r="I10049" i="1"/>
  <c r="Q10048" i="1"/>
  <c r="P10048" i="1"/>
  <c r="O10048" i="1"/>
  <c r="N10048" i="1"/>
  <c r="I10048" i="1"/>
  <c r="Q10047" i="1"/>
  <c r="P10047" i="1"/>
  <c r="O10047" i="1"/>
  <c r="N10047" i="1"/>
  <c r="I10047" i="1"/>
  <c r="Q10046" i="1"/>
  <c r="P10046" i="1"/>
  <c r="O10046" i="1"/>
  <c r="N10046" i="1"/>
  <c r="I10046" i="1"/>
  <c r="Q10045" i="1"/>
  <c r="P10045" i="1"/>
  <c r="O10045" i="1"/>
  <c r="N10045" i="1"/>
  <c r="I10045" i="1"/>
  <c r="Q10044" i="1"/>
  <c r="P10044" i="1"/>
  <c r="O10044" i="1"/>
  <c r="N10044" i="1"/>
  <c r="I10044" i="1"/>
  <c r="P10043" i="1"/>
  <c r="Q10043" i="1" s="1"/>
  <c r="O10043" i="1"/>
  <c r="N10043" i="1"/>
  <c r="I10043" i="1"/>
  <c r="Q10042" i="1"/>
  <c r="P10042" i="1"/>
  <c r="O10042" i="1"/>
  <c r="N10042" i="1"/>
  <c r="I10042" i="1"/>
  <c r="P10041" i="1"/>
  <c r="Q10041" i="1" s="1"/>
  <c r="O10041" i="1"/>
  <c r="N10041" i="1"/>
  <c r="I10041" i="1"/>
  <c r="Q10040" i="1"/>
  <c r="P10040" i="1"/>
  <c r="O10040" i="1"/>
  <c r="N10040" i="1"/>
  <c r="I10040" i="1"/>
  <c r="P10039" i="1"/>
  <c r="Q10039" i="1" s="1"/>
  <c r="O10039" i="1"/>
  <c r="N10039" i="1"/>
  <c r="I10039" i="1"/>
  <c r="Q10038" i="1"/>
  <c r="P10038" i="1"/>
  <c r="O10038" i="1"/>
  <c r="N10038" i="1"/>
  <c r="I10038" i="1"/>
  <c r="P10037" i="1"/>
  <c r="Q10037" i="1" s="1"/>
  <c r="O10037" i="1"/>
  <c r="N10037" i="1"/>
  <c r="I10037" i="1"/>
  <c r="P10036" i="1"/>
  <c r="Q10036" i="1" s="1"/>
  <c r="O10036" i="1"/>
  <c r="N10036" i="1"/>
  <c r="I10036" i="1"/>
  <c r="P10035" i="1"/>
  <c r="Q10035" i="1" s="1"/>
  <c r="O10035" i="1"/>
  <c r="N10035" i="1"/>
  <c r="I10035" i="1"/>
  <c r="P10034" i="1"/>
  <c r="Q10034" i="1" s="1"/>
  <c r="O10034" i="1"/>
  <c r="N10034" i="1"/>
  <c r="I10034" i="1"/>
  <c r="P10033" i="1"/>
  <c r="Q10033" i="1" s="1"/>
  <c r="O10033" i="1"/>
  <c r="N10033" i="1"/>
  <c r="I10033" i="1"/>
  <c r="Q10032" i="1"/>
  <c r="P10032" i="1"/>
  <c r="O10032" i="1"/>
  <c r="N10032" i="1"/>
  <c r="I10032" i="1"/>
  <c r="Q10031" i="1"/>
  <c r="P10031" i="1"/>
  <c r="O10031" i="1"/>
  <c r="N10031" i="1"/>
  <c r="I10031" i="1"/>
  <c r="Q10030" i="1"/>
  <c r="P10030" i="1"/>
  <c r="O10030" i="1"/>
  <c r="N10030" i="1"/>
  <c r="I10030" i="1"/>
  <c r="Q10029" i="1"/>
  <c r="P10029" i="1"/>
  <c r="O10029" i="1"/>
  <c r="N10029" i="1"/>
  <c r="I10029" i="1"/>
  <c r="Q10028" i="1"/>
  <c r="P10028" i="1"/>
  <c r="O10028" i="1"/>
  <c r="N10028" i="1"/>
  <c r="I10028" i="1"/>
  <c r="P10027" i="1"/>
  <c r="Q10027" i="1" s="1"/>
  <c r="O10027" i="1"/>
  <c r="N10027" i="1"/>
  <c r="I10027" i="1"/>
  <c r="Q10026" i="1"/>
  <c r="P10026" i="1"/>
  <c r="O10026" i="1"/>
  <c r="N10026" i="1"/>
  <c r="I10026" i="1"/>
  <c r="P10025" i="1"/>
  <c r="Q10025" i="1" s="1"/>
  <c r="O10025" i="1"/>
  <c r="N10025" i="1"/>
  <c r="I10025" i="1"/>
  <c r="Q10024" i="1"/>
  <c r="P10024" i="1"/>
  <c r="O10024" i="1"/>
  <c r="N10024" i="1"/>
  <c r="I10024" i="1"/>
  <c r="Q10023" i="1"/>
  <c r="P10023" i="1"/>
  <c r="O10023" i="1"/>
  <c r="N10023" i="1"/>
  <c r="I10023" i="1"/>
  <c r="Q10022" i="1"/>
  <c r="P10022" i="1"/>
  <c r="O10022" i="1"/>
  <c r="N10022" i="1"/>
  <c r="I10022" i="1"/>
  <c r="P10021" i="1"/>
  <c r="Q10021" i="1" s="1"/>
  <c r="O10021" i="1"/>
  <c r="N10021" i="1"/>
  <c r="I10021" i="1"/>
  <c r="P10020" i="1"/>
  <c r="Q10020" i="1" s="1"/>
  <c r="O10020" i="1"/>
  <c r="N10020" i="1"/>
  <c r="I10020" i="1"/>
  <c r="P10019" i="1"/>
  <c r="Q10019" i="1" s="1"/>
  <c r="O10019" i="1"/>
  <c r="N10019" i="1"/>
  <c r="I10019" i="1"/>
  <c r="P10018" i="1"/>
  <c r="Q10018" i="1" s="1"/>
  <c r="O10018" i="1"/>
  <c r="N10018" i="1"/>
  <c r="I10018" i="1"/>
  <c r="P10017" i="1"/>
  <c r="Q10017" i="1" s="1"/>
  <c r="O10017" i="1"/>
  <c r="N10017" i="1"/>
  <c r="I10017" i="1"/>
  <c r="Q10016" i="1"/>
  <c r="P10016" i="1"/>
  <c r="O10016" i="1"/>
  <c r="N10016" i="1"/>
  <c r="I10016" i="1"/>
  <c r="Q10015" i="1"/>
  <c r="P10015" i="1"/>
  <c r="O10015" i="1"/>
  <c r="N10015" i="1"/>
  <c r="I10015" i="1"/>
  <c r="Q10014" i="1"/>
  <c r="P10014" i="1"/>
  <c r="O10014" i="1"/>
  <c r="N10014" i="1"/>
  <c r="I10014" i="1"/>
  <c r="Q10013" i="1"/>
  <c r="P10013" i="1"/>
  <c r="O10013" i="1"/>
  <c r="N10013" i="1"/>
  <c r="I10013" i="1"/>
  <c r="Q10012" i="1"/>
  <c r="P10012" i="1"/>
  <c r="O10012" i="1"/>
  <c r="N10012" i="1"/>
  <c r="I10012" i="1"/>
  <c r="P10011" i="1"/>
  <c r="Q10011" i="1" s="1"/>
  <c r="O10011" i="1"/>
  <c r="N10011" i="1"/>
  <c r="I10011" i="1"/>
  <c r="Q10010" i="1"/>
  <c r="P10010" i="1"/>
  <c r="O10010" i="1"/>
  <c r="N10010" i="1"/>
  <c r="I10010" i="1"/>
  <c r="Q10009" i="1"/>
  <c r="I10009" i="1"/>
  <c r="Q10008" i="1"/>
  <c r="I10008" i="1"/>
  <c r="Q10007" i="1"/>
  <c r="I10007" i="1"/>
  <c r="Q10006" i="1"/>
  <c r="I10006" i="1"/>
  <c r="Q10005" i="1"/>
  <c r="I10005" i="1"/>
  <c r="Q10004" i="1"/>
  <c r="I10004" i="1"/>
  <c r="Q10003" i="1"/>
  <c r="I10003" i="1"/>
  <c r="Q10002" i="1"/>
  <c r="I10002" i="1"/>
  <c r="P10001" i="1"/>
  <c r="Q10001" i="1" s="1"/>
  <c r="O10001" i="1"/>
  <c r="N10001" i="1"/>
  <c r="I10001" i="1"/>
  <c r="Q10000" i="1"/>
  <c r="P10000" i="1"/>
  <c r="O10000" i="1"/>
  <c r="N10000" i="1"/>
  <c r="I10000" i="1"/>
  <c r="Q9999" i="1"/>
  <c r="P9999" i="1"/>
  <c r="O9999" i="1"/>
  <c r="N9999" i="1"/>
  <c r="I9999" i="1"/>
  <c r="Q9998" i="1"/>
  <c r="P9998" i="1"/>
  <c r="O9998" i="1"/>
  <c r="N9998" i="1"/>
  <c r="I9998" i="1"/>
  <c r="P9997" i="1"/>
  <c r="Q9997" i="1" s="1"/>
  <c r="O9997" i="1"/>
  <c r="N9997" i="1"/>
  <c r="I9997" i="1"/>
  <c r="P9996" i="1"/>
  <c r="Q9996" i="1" s="1"/>
  <c r="O9996" i="1"/>
  <c r="N9996" i="1"/>
  <c r="I9996" i="1"/>
  <c r="P9995" i="1"/>
  <c r="Q9995" i="1" s="1"/>
  <c r="O9995" i="1"/>
  <c r="N9995" i="1"/>
  <c r="I9995" i="1"/>
  <c r="P9994" i="1"/>
  <c r="Q9994" i="1" s="1"/>
  <c r="O9994" i="1"/>
  <c r="N9994" i="1"/>
  <c r="I9994" i="1"/>
  <c r="P9993" i="1"/>
  <c r="Q9993" i="1" s="1"/>
  <c r="N9993" i="1"/>
  <c r="I9993" i="1"/>
  <c r="Q9992" i="1"/>
  <c r="P9992" i="1"/>
  <c r="O9992" i="1"/>
  <c r="N9992" i="1"/>
  <c r="I9992" i="1"/>
  <c r="Q9991" i="1"/>
  <c r="P9991" i="1"/>
  <c r="O9991" i="1"/>
  <c r="N9991" i="1"/>
  <c r="I9991" i="1"/>
  <c r="P9990" i="1"/>
  <c r="Q9990" i="1" s="1"/>
  <c r="O9990" i="1"/>
  <c r="N9990" i="1"/>
  <c r="I9990" i="1"/>
  <c r="Q9989" i="1"/>
  <c r="P9989" i="1"/>
  <c r="O9989" i="1"/>
  <c r="N9989" i="1"/>
  <c r="I9989" i="1"/>
  <c r="P9988" i="1"/>
  <c r="Q9988" i="1" s="1"/>
  <c r="O9988" i="1"/>
  <c r="N9988" i="1"/>
  <c r="I9988" i="1"/>
  <c r="Q9987" i="1"/>
  <c r="P9987" i="1"/>
  <c r="O9987" i="1"/>
  <c r="N9987" i="1"/>
  <c r="I9987" i="1"/>
  <c r="Q9986" i="1"/>
  <c r="P9986" i="1"/>
  <c r="O9986" i="1"/>
  <c r="N9986" i="1"/>
  <c r="I9986" i="1"/>
  <c r="Q9985" i="1"/>
  <c r="P9985" i="1"/>
  <c r="O9985" i="1"/>
  <c r="N9985" i="1"/>
  <c r="I9985" i="1"/>
  <c r="P9984" i="1"/>
  <c r="Q9984" i="1" s="1"/>
  <c r="O9984" i="1"/>
  <c r="N9984" i="1"/>
  <c r="I9984" i="1"/>
  <c r="P9983" i="1"/>
  <c r="Q9983" i="1" s="1"/>
  <c r="O9983" i="1"/>
  <c r="N9983" i="1"/>
  <c r="I9983" i="1"/>
  <c r="P9982" i="1"/>
  <c r="Q9982" i="1" s="1"/>
  <c r="O9982" i="1"/>
  <c r="N9982" i="1"/>
  <c r="I9982" i="1"/>
  <c r="P9981" i="1"/>
  <c r="Q9981" i="1" s="1"/>
  <c r="O9981" i="1"/>
  <c r="N9981" i="1"/>
  <c r="I9981" i="1"/>
  <c r="P9980" i="1"/>
  <c r="Q9980" i="1" s="1"/>
  <c r="O9980" i="1"/>
  <c r="N9980" i="1"/>
  <c r="I9980" i="1"/>
  <c r="Q9979" i="1"/>
  <c r="P9979" i="1"/>
  <c r="O9979" i="1"/>
  <c r="N9979" i="1"/>
  <c r="I9979" i="1"/>
  <c r="Q9978" i="1"/>
  <c r="P9978" i="1"/>
  <c r="O9978" i="1"/>
  <c r="N9978" i="1"/>
  <c r="I9978" i="1"/>
  <c r="Q9977" i="1"/>
  <c r="P9977" i="1"/>
  <c r="O9977" i="1"/>
  <c r="N9977" i="1"/>
  <c r="I9977" i="1"/>
  <c r="Q9976" i="1"/>
  <c r="P9976" i="1"/>
  <c r="O9976" i="1"/>
  <c r="N9976" i="1"/>
  <c r="I9976" i="1"/>
  <c r="Q9975" i="1"/>
  <c r="P9975" i="1"/>
  <c r="O9975" i="1"/>
  <c r="N9975" i="1"/>
  <c r="I9975" i="1"/>
  <c r="P9974" i="1"/>
  <c r="Q9974" i="1" s="1"/>
  <c r="O9974" i="1"/>
  <c r="N9974" i="1"/>
  <c r="I9974" i="1"/>
  <c r="Q9973" i="1"/>
  <c r="P9973" i="1"/>
  <c r="O9973" i="1"/>
  <c r="N9973" i="1"/>
  <c r="I9973" i="1"/>
  <c r="P9972" i="1"/>
  <c r="Q9972" i="1" s="1"/>
  <c r="O9972" i="1"/>
  <c r="N9972" i="1"/>
  <c r="I9972" i="1"/>
  <c r="Q9971" i="1"/>
  <c r="P9971" i="1"/>
  <c r="O9971" i="1"/>
  <c r="N9971" i="1"/>
  <c r="I9971" i="1"/>
  <c r="P9970" i="1"/>
  <c r="Q9970" i="1" s="1"/>
  <c r="O9970" i="1"/>
  <c r="N9970" i="1"/>
  <c r="I9970" i="1"/>
  <c r="Q9969" i="1"/>
  <c r="P9969" i="1"/>
  <c r="O9969" i="1"/>
  <c r="N9969" i="1"/>
  <c r="I9969" i="1"/>
  <c r="P9968" i="1"/>
  <c r="Q9968" i="1" s="1"/>
  <c r="O9968" i="1"/>
  <c r="N9968" i="1"/>
  <c r="I9968" i="1"/>
  <c r="P9967" i="1"/>
  <c r="Q9967" i="1" s="1"/>
  <c r="O9967" i="1"/>
  <c r="N9967" i="1"/>
  <c r="I9967" i="1"/>
  <c r="P9966" i="1"/>
  <c r="Q9966" i="1" s="1"/>
  <c r="O9966" i="1"/>
  <c r="N9966" i="1"/>
  <c r="I9966" i="1"/>
  <c r="P9965" i="1"/>
  <c r="Q9965" i="1" s="1"/>
  <c r="O9965" i="1"/>
  <c r="N9965" i="1"/>
  <c r="I9965" i="1"/>
  <c r="P9964" i="1"/>
  <c r="Q9964" i="1" s="1"/>
  <c r="O9964" i="1"/>
  <c r="N9964" i="1"/>
  <c r="I9964" i="1"/>
  <c r="Q9963" i="1"/>
  <c r="P9963" i="1"/>
  <c r="O9963" i="1"/>
  <c r="N9963" i="1"/>
  <c r="I9963" i="1"/>
  <c r="Q9962" i="1"/>
  <c r="P9962" i="1"/>
  <c r="O9962" i="1"/>
  <c r="N9962" i="1"/>
  <c r="I9962" i="1"/>
  <c r="Q9961" i="1"/>
  <c r="P9961" i="1"/>
  <c r="O9961" i="1"/>
  <c r="N9961" i="1"/>
  <c r="I9961" i="1"/>
  <c r="Q9960" i="1"/>
  <c r="P9960" i="1"/>
  <c r="O9960" i="1"/>
  <c r="N9960" i="1"/>
  <c r="I9960" i="1"/>
  <c r="Q9959" i="1"/>
  <c r="P9959" i="1"/>
  <c r="O9959" i="1"/>
  <c r="N9959" i="1"/>
  <c r="I9959" i="1"/>
  <c r="P9958" i="1"/>
  <c r="Q9958" i="1" s="1"/>
  <c r="O9958" i="1"/>
  <c r="N9958" i="1"/>
  <c r="I9958" i="1"/>
  <c r="Q9957" i="1"/>
  <c r="P9957" i="1"/>
  <c r="O9957" i="1"/>
  <c r="N9957" i="1"/>
  <c r="I9957" i="1"/>
  <c r="P9956" i="1"/>
  <c r="Q9956" i="1" s="1"/>
  <c r="O9956" i="1"/>
  <c r="N9956" i="1"/>
  <c r="I9956" i="1"/>
  <c r="Q9955" i="1"/>
  <c r="P9955" i="1"/>
  <c r="O9955" i="1"/>
  <c r="N9955" i="1"/>
  <c r="I9955" i="1"/>
  <c r="P9954" i="1"/>
  <c r="Q9954" i="1" s="1"/>
  <c r="O9954" i="1"/>
  <c r="N9954" i="1"/>
  <c r="I9954" i="1"/>
  <c r="Q9953" i="1"/>
  <c r="P9953" i="1"/>
  <c r="O9953" i="1"/>
  <c r="N9953" i="1"/>
  <c r="I9953" i="1"/>
  <c r="P9952" i="1"/>
  <c r="Q9952" i="1" s="1"/>
  <c r="O9952" i="1"/>
  <c r="N9952" i="1"/>
  <c r="I9952" i="1"/>
  <c r="P9951" i="1"/>
  <c r="Q9951" i="1" s="1"/>
  <c r="O9951" i="1"/>
  <c r="N9951" i="1"/>
  <c r="I9951" i="1"/>
  <c r="P9950" i="1"/>
  <c r="Q9950" i="1" s="1"/>
  <c r="O9950" i="1"/>
  <c r="N9950" i="1"/>
  <c r="I9950" i="1"/>
  <c r="P9949" i="1"/>
  <c r="Q9949" i="1" s="1"/>
  <c r="O9949" i="1"/>
  <c r="N9949" i="1"/>
  <c r="I9949" i="1"/>
  <c r="P9948" i="1"/>
  <c r="Q9948" i="1" s="1"/>
  <c r="O9948" i="1"/>
  <c r="N9948" i="1"/>
  <c r="I9948" i="1"/>
  <c r="Q9947" i="1"/>
  <c r="P9947" i="1"/>
  <c r="O9947" i="1"/>
  <c r="N9947" i="1"/>
  <c r="I9947" i="1"/>
  <c r="Q9946" i="1"/>
  <c r="P9946" i="1"/>
  <c r="O9946" i="1"/>
  <c r="N9946" i="1"/>
  <c r="I9946" i="1"/>
  <c r="Q9945" i="1"/>
  <c r="P9945" i="1"/>
  <c r="O9945" i="1"/>
  <c r="N9945" i="1"/>
  <c r="I9945" i="1"/>
  <c r="Q9944" i="1"/>
  <c r="P9944" i="1"/>
  <c r="O9944" i="1"/>
  <c r="N9944" i="1"/>
  <c r="I9944" i="1"/>
  <c r="Q9943" i="1"/>
  <c r="P9943" i="1"/>
  <c r="O9943" i="1"/>
  <c r="N9943" i="1"/>
  <c r="I9943" i="1"/>
  <c r="P9942" i="1"/>
  <c r="Q9942" i="1" s="1"/>
  <c r="O9942" i="1"/>
  <c r="N9942" i="1"/>
  <c r="I9942" i="1"/>
  <c r="Q9941" i="1"/>
  <c r="P9941" i="1"/>
  <c r="O9941" i="1"/>
  <c r="N9941" i="1"/>
  <c r="I9941" i="1"/>
  <c r="P9940" i="1"/>
  <c r="Q9940" i="1" s="1"/>
  <c r="O9940" i="1"/>
  <c r="N9940" i="1"/>
  <c r="I9940" i="1"/>
  <c r="Q9939" i="1"/>
  <c r="P9939" i="1"/>
  <c r="O9939" i="1"/>
  <c r="N9939" i="1"/>
  <c r="I9939" i="1"/>
  <c r="Q9938" i="1"/>
  <c r="P9938" i="1"/>
  <c r="O9938" i="1"/>
  <c r="N9938" i="1"/>
  <c r="I9938" i="1"/>
  <c r="Q9937" i="1"/>
  <c r="P9937" i="1"/>
  <c r="O9937" i="1"/>
  <c r="N9937" i="1"/>
  <c r="I9937" i="1"/>
  <c r="P9936" i="1"/>
  <c r="Q9936" i="1" s="1"/>
  <c r="O9936" i="1"/>
  <c r="N9936" i="1"/>
  <c r="I9936" i="1"/>
  <c r="P9935" i="1"/>
  <c r="Q9935" i="1" s="1"/>
  <c r="O9935" i="1"/>
  <c r="N9935" i="1"/>
  <c r="I9935" i="1"/>
  <c r="P9934" i="1"/>
  <c r="Q9934" i="1" s="1"/>
  <c r="O9934" i="1"/>
  <c r="N9934" i="1"/>
  <c r="I9934" i="1"/>
  <c r="P9933" i="1"/>
  <c r="Q9933" i="1" s="1"/>
  <c r="O9933" i="1"/>
  <c r="N9933" i="1"/>
  <c r="I9933" i="1"/>
  <c r="P9932" i="1"/>
  <c r="Q9932" i="1" s="1"/>
  <c r="O9932" i="1"/>
  <c r="N9932" i="1"/>
  <c r="I9932" i="1"/>
  <c r="Q9931" i="1"/>
  <c r="P9931" i="1"/>
  <c r="O9931" i="1"/>
  <c r="N9931" i="1"/>
  <c r="I9931" i="1"/>
  <c r="Q9930" i="1"/>
  <c r="P9930" i="1"/>
  <c r="O9930" i="1"/>
  <c r="N9930" i="1"/>
  <c r="I9930" i="1"/>
  <c r="Q9929" i="1"/>
  <c r="P9929" i="1"/>
  <c r="O9929" i="1"/>
  <c r="N9929" i="1"/>
  <c r="I9929" i="1"/>
  <c r="Q9928" i="1"/>
  <c r="P9928" i="1"/>
  <c r="O9928" i="1"/>
  <c r="N9928" i="1"/>
  <c r="I9928" i="1"/>
  <c r="Q9927" i="1"/>
  <c r="P9927" i="1"/>
  <c r="O9927" i="1"/>
  <c r="N9927" i="1"/>
  <c r="I9927" i="1"/>
  <c r="P9926" i="1"/>
  <c r="Q9926" i="1" s="1"/>
  <c r="O9926" i="1"/>
  <c r="N9926" i="1"/>
  <c r="I9926" i="1"/>
  <c r="Q9925" i="1"/>
  <c r="P9925" i="1"/>
  <c r="O9925" i="1"/>
  <c r="N9925" i="1"/>
  <c r="I9925" i="1"/>
  <c r="P9924" i="1"/>
  <c r="Q9924" i="1" s="1"/>
  <c r="O9924" i="1"/>
  <c r="N9924" i="1"/>
  <c r="I9924" i="1"/>
  <c r="Q9923" i="1"/>
  <c r="P9923" i="1"/>
  <c r="O9923" i="1"/>
  <c r="N9923" i="1"/>
  <c r="I9923" i="1"/>
  <c r="Q9922" i="1"/>
  <c r="P9922" i="1"/>
  <c r="O9922" i="1"/>
  <c r="N9922" i="1"/>
  <c r="I9922" i="1"/>
  <c r="Q9921" i="1"/>
  <c r="P9921" i="1"/>
  <c r="O9921" i="1"/>
  <c r="N9921" i="1"/>
  <c r="I9921" i="1"/>
  <c r="P9920" i="1"/>
  <c r="Q9920" i="1" s="1"/>
  <c r="O9920" i="1"/>
  <c r="N9920" i="1"/>
  <c r="I9920" i="1"/>
  <c r="P9919" i="1"/>
  <c r="Q9919" i="1" s="1"/>
  <c r="O9919" i="1"/>
  <c r="N9919" i="1"/>
  <c r="I9919" i="1"/>
  <c r="P9918" i="1"/>
  <c r="Q9918" i="1" s="1"/>
  <c r="O9918" i="1"/>
  <c r="N9918" i="1"/>
  <c r="I9918" i="1"/>
  <c r="P9917" i="1"/>
  <c r="Q9917" i="1" s="1"/>
  <c r="O9917" i="1"/>
  <c r="N9917" i="1"/>
  <c r="I9917" i="1"/>
  <c r="P9916" i="1"/>
  <c r="Q9916" i="1" s="1"/>
  <c r="O9916" i="1"/>
  <c r="N9916" i="1"/>
  <c r="I9916" i="1"/>
  <c r="Q9915" i="1"/>
  <c r="P9915" i="1"/>
  <c r="O9915" i="1"/>
  <c r="N9915" i="1"/>
  <c r="I9915" i="1"/>
  <c r="Q9914" i="1"/>
  <c r="P9914" i="1"/>
  <c r="O9914" i="1"/>
  <c r="N9914" i="1"/>
  <c r="I9914" i="1"/>
  <c r="Q9913" i="1"/>
  <c r="P9913" i="1"/>
  <c r="O9913" i="1"/>
  <c r="N9913" i="1"/>
  <c r="I9913" i="1"/>
  <c r="Q9912" i="1"/>
  <c r="P9912" i="1"/>
  <c r="O9912" i="1"/>
  <c r="N9912" i="1"/>
  <c r="I9912" i="1"/>
  <c r="Q9911" i="1"/>
  <c r="P9911" i="1"/>
  <c r="O9911" i="1"/>
  <c r="N9911" i="1"/>
  <c r="I9911" i="1"/>
  <c r="P9910" i="1"/>
  <c r="Q9910" i="1" s="1"/>
  <c r="O9910" i="1"/>
  <c r="N9910" i="1"/>
  <c r="I9910" i="1"/>
  <c r="Q9909" i="1"/>
  <c r="P9909" i="1"/>
  <c r="O9909" i="1"/>
  <c r="N9909" i="1"/>
  <c r="I9909" i="1"/>
  <c r="P9908" i="1"/>
  <c r="Q9908" i="1" s="1"/>
  <c r="O9908" i="1"/>
  <c r="N9908" i="1"/>
  <c r="I9908" i="1"/>
  <c r="Q9907" i="1"/>
  <c r="P9907" i="1"/>
  <c r="O9907" i="1"/>
  <c r="N9907" i="1"/>
  <c r="I9907" i="1"/>
  <c r="P9906" i="1"/>
  <c r="Q9906" i="1" s="1"/>
  <c r="O9906" i="1"/>
  <c r="N9906" i="1"/>
  <c r="I9906" i="1"/>
  <c r="Q9905" i="1"/>
  <c r="P9905" i="1"/>
  <c r="O9905" i="1"/>
  <c r="N9905" i="1"/>
  <c r="I9905" i="1"/>
  <c r="P9904" i="1"/>
  <c r="Q9904" i="1" s="1"/>
  <c r="O9904" i="1"/>
  <c r="N9904" i="1"/>
  <c r="I9904" i="1"/>
  <c r="P9903" i="1"/>
  <c r="Q9903" i="1" s="1"/>
  <c r="O9903" i="1"/>
  <c r="N9903" i="1"/>
  <c r="I9903" i="1"/>
  <c r="P9902" i="1"/>
  <c r="Q9902" i="1" s="1"/>
  <c r="O9902" i="1"/>
  <c r="N9902" i="1"/>
  <c r="I9902" i="1"/>
  <c r="P9901" i="1"/>
  <c r="Q9901" i="1" s="1"/>
  <c r="O9901" i="1"/>
  <c r="N9901" i="1"/>
  <c r="I9901" i="1"/>
  <c r="P9900" i="1"/>
  <c r="Q9900" i="1" s="1"/>
  <c r="O9900" i="1"/>
  <c r="N9900" i="1"/>
  <c r="I9900" i="1"/>
  <c r="Q9899" i="1"/>
  <c r="P9899" i="1"/>
  <c r="O9899" i="1"/>
  <c r="N9899" i="1"/>
  <c r="I9899" i="1"/>
  <c r="Q9898" i="1"/>
  <c r="P9898" i="1"/>
  <c r="O9898" i="1"/>
  <c r="N9898" i="1"/>
  <c r="I9898" i="1"/>
  <c r="Q9897" i="1"/>
  <c r="P9897" i="1"/>
  <c r="O9897" i="1"/>
  <c r="N9897" i="1"/>
  <c r="I9897" i="1"/>
  <c r="Q9896" i="1"/>
  <c r="P9896" i="1"/>
  <c r="O9896" i="1"/>
  <c r="N9896" i="1"/>
  <c r="I9896" i="1"/>
  <c r="Q9895" i="1"/>
  <c r="P9895" i="1"/>
  <c r="O9895" i="1"/>
  <c r="N9895" i="1"/>
  <c r="I9895" i="1"/>
  <c r="P9894" i="1"/>
  <c r="Q9894" i="1" s="1"/>
  <c r="O9894" i="1"/>
  <c r="N9894" i="1"/>
  <c r="I9894" i="1"/>
  <c r="Q9893" i="1"/>
  <c r="P9893" i="1"/>
  <c r="O9893" i="1"/>
  <c r="N9893" i="1"/>
  <c r="I9893" i="1"/>
  <c r="P9892" i="1"/>
  <c r="Q9892" i="1" s="1"/>
  <c r="O9892" i="1"/>
  <c r="N9892" i="1"/>
  <c r="I9892" i="1"/>
  <c r="Q9891" i="1"/>
  <c r="P9891" i="1"/>
  <c r="O9891" i="1"/>
  <c r="N9891" i="1"/>
  <c r="I9891" i="1"/>
  <c r="P9890" i="1"/>
  <c r="Q9890" i="1" s="1"/>
  <c r="O9890" i="1"/>
  <c r="N9890" i="1"/>
  <c r="I9890" i="1"/>
  <c r="Q9889" i="1"/>
  <c r="P9889" i="1"/>
  <c r="I9889" i="1"/>
  <c r="Q9888" i="1"/>
  <c r="P9888" i="1"/>
  <c r="O9888" i="1"/>
  <c r="N9888" i="1"/>
  <c r="I9888" i="1"/>
  <c r="Q9887" i="1"/>
  <c r="P9887" i="1"/>
  <c r="O9887" i="1"/>
  <c r="N9887" i="1"/>
  <c r="I9887" i="1"/>
  <c r="Q9886" i="1"/>
  <c r="P9886" i="1"/>
  <c r="O9886" i="1"/>
  <c r="N9886" i="1"/>
  <c r="I9886" i="1"/>
  <c r="Q9885" i="1"/>
  <c r="P9885" i="1"/>
  <c r="O9885" i="1"/>
  <c r="N9885" i="1"/>
  <c r="I9885" i="1"/>
  <c r="P9884" i="1"/>
  <c r="Q9884" i="1" s="1"/>
  <c r="O9884" i="1"/>
  <c r="N9884" i="1"/>
  <c r="I9884" i="1"/>
  <c r="Q9883" i="1"/>
  <c r="P9883" i="1"/>
  <c r="O9883" i="1"/>
  <c r="N9883" i="1"/>
  <c r="I9883" i="1"/>
  <c r="P9882" i="1"/>
  <c r="Q9882" i="1" s="1"/>
  <c r="O9882" i="1"/>
  <c r="N9882" i="1"/>
  <c r="I9882" i="1"/>
  <c r="Q9881" i="1"/>
  <c r="P9881" i="1"/>
  <c r="O9881" i="1"/>
  <c r="N9881" i="1"/>
  <c r="I9881" i="1"/>
  <c r="Q9880" i="1"/>
  <c r="P9880" i="1"/>
  <c r="O9880" i="1"/>
  <c r="N9880" i="1"/>
  <c r="I9880" i="1"/>
  <c r="Q9879" i="1"/>
  <c r="P9879" i="1"/>
  <c r="O9879" i="1"/>
  <c r="N9879" i="1"/>
  <c r="I9879" i="1"/>
  <c r="P9878" i="1"/>
  <c r="Q9878" i="1" s="1"/>
  <c r="O9878" i="1"/>
  <c r="N9878" i="1"/>
  <c r="I9878" i="1"/>
  <c r="Q9877" i="1"/>
  <c r="P9877" i="1"/>
  <c r="O9877" i="1"/>
  <c r="N9877" i="1"/>
  <c r="I9877" i="1"/>
  <c r="P9876" i="1"/>
  <c r="Q9876" i="1" s="1"/>
  <c r="O9876" i="1"/>
  <c r="N9876" i="1"/>
  <c r="I9876" i="1"/>
  <c r="P9875" i="1"/>
  <c r="Q9875" i="1" s="1"/>
  <c r="O9875" i="1"/>
  <c r="N9875" i="1"/>
  <c r="I9875" i="1"/>
  <c r="P9874" i="1"/>
  <c r="Q9874" i="1" s="1"/>
  <c r="O9874" i="1"/>
  <c r="N9874" i="1"/>
  <c r="I9874" i="1"/>
  <c r="Q9873" i="1"/>
  <c r="P9873" i="1"/>
  <c r="O9873" i="1"/>
  <c r="N9873" i="1"/>
  <c r="I9873" i="1"/>
  <c r="Q9872" i="1"/>
  <c r="P9872" i="1"/>
  <c r="O9872" i="1"/>
  <c r="N9872" i="1"/>
  <c r="I9872" i="1"/>
  <c r="Q9871" i="1"/>
  <c r="P9871" i="1"/>
  <c r="O9871" i="1"/>
  <c r="N9871" i="1"/>
  <c r="I9871" i="1"/>
  <c r="Q9870" i="1"/>
  <c r="P9870" i="1"/>
  <c r="O9870" i="1"/>
  <c r="N9870" i="1"/>
  <c r="I9870" i="1"/>
  <c r="Q9869" i="1"/>
  <c r="P9869" i="1"/>
  <c r="O9869" i="1"/>
  <c r="N9869" i="1"/>
  <c r="I9869" i="1"/>
  <c r="P9868" i="1"/>
  <c r="Q9868" i="1" s="1"/>
  <c r="O9868" i="1"/>
  <c r="N9868" i="1"/>
  <c r="I9868" i="1"/>
  <c r="Q9867" i="1"/>
  <c r="P9867" i="1"/>
  <c r="O9867" i="1"/>
  <c r="N9867" i="1"/>
  <c r="I9867" i="1"/>
  <c r="P9866" i="1"/>
  <c r="Q9866" i="1" s="1"/>
  <c r="O9866" i="1"/>
  <c r="N9866" i="1"/>
  <c r="I9866" i="1"/>
  <c r="Q9865" i="1"/>
  <c r="P9865" i="1"/>
  <c r="O9865" i="1"/>
  <c r="N9865" i="1"/>
  <c r="I9865" i="1"/>
  <c r="Q9864" i="1"/>
  <c r="P9864" i="1"/>
  <c r="O9864" i="1"/>
  <c r="N9864" i="1"/>
  <c r="I9864" i="1"/>
  <c r="Q9863" i="1"/>
  <c r="P9863" i="1"/>
  <c r="O9863" i="1"/>
  <c r="N9863" i="1"/>
  <c r="I9863" i="1"/>
  <c r="P9862" i="1"/>
  <c r="Q9862" i="1" s="1"/>
  <c r="O9862" i="1"/>
  <c r="N9862" i="1"/>
  <c r="I9862" i="1"/>
  <c r="P9861" i="1"/>
  <c r="Q9861" i="1" s="1"/>
  <c r="O9861" i="1"/>
  <c r="N9861" i="1"/>
  <c r="I9861" i="1"/>
  <c r="P9860" i="1"/>
  <c r="Q9860" i="1" s="1"/>
  <c r="O9860" i="1"/>
  <c r="N9860" i="1"/>
  <c r="I9860" i="1"/>
  <c r="P9859" i="1"/>
  <c r="Q9859" i="1" s="1"/>
  <c r="O9859" i="1"/>
  <c r="N9859" i="1"/>
  <c r="I9859" i="1"/>
  <c r="P9858" i="1"/>
  <c r="Q9858" i="1" s="1"/>
  <c r="O9858" i="1"/>
  <c r="N9858" i="1"/>
  <c r="I9858" i="1"/>
  <c r="Q9857" i="1"/>
  <c r="P9857" i="1"/>
  <c r="O9857" i="1"/>
  <c r="N9857" i="1"/>
  <c r="I9857" i="1"/>
  <c r="Q9856" i="1"/>
  <c r="P9856" i="1"/>
  <c r="O9856" i="1"/>
  <c r="N9856" i="1"/>
  <c r="I9856" i="1"/>
  <c r="Q9855" i="1"/>
  <c r="P9855" i="1"/>
  <c r="O9855" i="1"/>
  <c r="N9855" i="1"/>
  <c r="I9855" i="1"/>
  <c r="Q9854" i="1"/>
  <c r="P9854" i="1"/>
  <c r="O9854" i="1"/>
  <c r="N9854" i="1"/>
  <c r="I9854" i="1"/>
  <c r="Q9853" i="1"/>
  <c r="P9853" i="1"/>
  <c r="O9853" i="1"/>
  <c r="N9853" i="1"/>
  <c r="I9853" i="1"/>
  <c r="P9852" i="1"/>
  <c r="Q9852" i="1" s="1"/>
  <c r="O9852" i="1"/>
  <c r="N9852" i="1"/>
  <c r="I9852" i="1"/>
  <c r="Q9851" i="1"/>
  <c r="P9851" i="1"/>
  <c r="O9851" i="1"/>
  <c r="N9851" i="1"/>
  <c r="I9851" i="1"/>
  <c r="P9850" i="1"/>
  <c r="Q9850" i="1" s="1"/>
  <c r="O9850" i="1"/>
  <c r="N9850" i="1"/>
  <c r="I9850" i="1"/>
  <c r="Q9849" i="1"/>
  <c r="P9849" i="1"/>
  <c r="O9849" i="1"/>
  <c r="N9849" i="1"/>
  <c r="I9849" i="1"/>
  <c r="P9848" i="1"/>
  <c r="Q9848" i="1" s="1"/>
  <c r="O9848" i="1"/>
  <c r="N9848" i="1"/>
  <c r="I9848" i="1"/>
  <c r="Q9847" i="1"/>
  <c r="P9847" i="1"/>
  <c r="O9847" i="1"/>
  <c r="N9847" i="1"/>
  <c r="I9847" i="1"/>
  <c r="P9846" i="1"/>
  <c r="Q9846" i="1" s="1"/>
  <c r="O9846" i="1"/>
  <c r="N9846" i="1"/>
  <c r="I9846" i="1"/>
  <c r="P9845" i="1"/>
  <c r="Q9845" i="1" s="1"/>
  <c r="O9845" i="1"/>
  <c r="N9845" i="1"/>
  <c r="I9845" i="1"/>
  <c r="P9844" i="1"/>
  <c r="Q9844" i="1" s="1"/>
  <c r="O9844" i="1"/>
  <c r="N9844" i="1"/>
  <c r="I9844" i="1"/>
  <c r="P9843" i="1"/>
  <c r="Q9843" i="1" s="1"/>
  <c r="O9843" i="1"/>
  <c r="N9843" i="1"/>
  <c r="I9843" i="1"/>
  <c r="P9842" i="1"/>
  <c r="Q9842" i="1" s="1"/>
  <c r="O9842" i="1"/>
  <c r="N9842" i="1"/>
  <c r="I9842" i="1"/>
  <c r="Q9841" i="1"/>
  <c r="P9841" i="1"/>
  <c r="O9841" i="1"/>
  <c r="N9841" i="1"/>
  <c r="I9841" i="1"/>
  <c r="Q9840" i="1"/>
  <c r="P9840" i="1"/>
  <c r="O9840" i="1"/>
  <c r="N9840" i="1"/>
  <c r="I9840" i="1"/>
  <c r="Q9839" i="1"/>
  <c r="P9839" i="1"/>
  <c r="O9839" i="1"/>
  <c r="N9839" i="1"/>
  <c r="I9839" i="1"/>
  <c r="Q9838" i="1"/>
  <c r="P9838" i="1"/>
  <c r="O9838" i="1"/>
  <c r="N9838" i="1"/>
  <c r="I9838" i="1"/>
  <c r="Q9837" i="1"/>
  <c r="P9837" i="1"/>
  <c r="O9837" i="1"/>
  <c r="N9837" i="1"/>
  <c r="I9837" i="1"/>
  <c r="P9836" i="1"/>
  <c r="Q9836" i="1" s="1"/>
  <c r="O9836" i="1"/>
  <c r="N9836" i="1"/>
  <c r="I9836" i="1"/>
  <c r="Q9835" i="1"/>
  <c r="P9835" i="1"/>
  <c r="O9835" i="1"/>
  <c r="N9835" i="1"/>
  <c r="I9835" i="1"/>
  <c r="P9834" i="1"/>
  <c r="Q9834" i="1" s="1"/>
  <c r="O9834" i="1"/>
  <c r="N9834" i="1"/>
  <c r="I9834" i="1"/>
  <c r="Q9833" i="1"/>
  <c r="P9833" i="1"/>
  <c r="O9833" i="1"/>
  <c r="N9833" i="1"/>
  <c r="I9833" i="1"/>
  <c r="Q9832" i="1"/>
  <c r="P9832" i="1"/>
  <c r="O9832" i="1"/>
  <c r="N9832" i="1"/>
  <c r="I9832" i="1"/>
  <c r="Q9831" i="1"/>
  <c r="P9831" i="1"/>
  <c r="O9831" i="1"/>
  <c r="N9831" i="1"/>
  <c r="I9831" i="1"/>
  <c r="P9830" i="1"/>
  <c r="Q9830" i="1" s="1"/>
  <c r="O9830" i="1"/>
  <c r="N9830" i="1"/>
  <c r="I9830" i="1"/>
  <c r="Q9829" i="1"/>
  <c r="P9829" i="1"/>
  <c r="O9829" i="1"/>
  <c r="N9829" i="1"/>
  <c r="I9829" i="1"/>
  <c r="P9828" i="1"/>
  <c r="Q9828" i="1" s="1"/>
  <c r="O9828" i="1"/>
  <c r="N9828" i="1"/>
  <c r="I9828" i="1"/>
  <c r="P9827" i="1"/>
  <c r="Q9827" i="1" s="1"/>
  <c r="O9827" i="1"/>
  <c r="N9827" i="1"/>
  <c r="I9827" i="1"/>
  <c r="P9826" i="1"/>
  <c r="Q9826" i="1" s="1"/>
  <c r="O9826" i="1"/>
  <c r="N9826" i="1"/>
  <c r="I9826" i="1"/>
  <c r="Q9825" i="1"/>
  <c r="P9825" i="1"/>
  <c r="O9825" i="1"/>
  <c r="N9825" i="1"/>
  <c r="I9825" i="1"/>
  <c r="Q9824" i="1"/>
  <c r="P9824" i="1"/>
  <c r="O9824" i="1"/>
  <c r="N9824" i="1"/>
  <c r="I9824" i="1"/>
  <c r="Q9823" i="1"/>
  <c r="P9823" i="1"/>
  <c r="O9823" i="1"/>
  <c r="N9823" i="1"/>
  <c r="I9823" i="1"/>
  <c r="Q9822" i="1"/>
  <c r="P9822" i="1"/>
  <c r="O9822" i="1"/>
  <c r="N9822" i="1"/>
  <c r="I9822" i="1"/>
  <c r="Q9821" i="1"/>
  <c r="P9821" i="1"/>
  <c r="O9821" i="1"/>
  <c r="N9821" i="1"/>
  <c r="I9821" i="1"/>
  <c r="P9820" i="1"/>
  <c r="Q9820" i="1" s="1"/>
  <c r="O9820" i="1"/>
  <c r="N9820" i="1"/>
  <c r="I9820" i="1"/>
  <c r="Q9819" i="1"/>
  <c r="P9819" i="1"/>
  <c r="O9819" i="1"/>
  <c r="N9819" i="1"/>
  <c r="I9819" i="1"/>
  <c r="P9818" i="1"/>
  <c r="Q9818" i="1" s="1"/>
  <c r="O9818" i="1"/>
  <c r="N9818" i="1"/>
  <c r="I9818" i="1"/>
  <c r="Q9817" i="1"/>
  <c r="P9817" i="1"/>
  <c r="N9817" i="1"/>
  <c r="I9817" i="1"/>
  <c r="Q9816" i="1"/>
  <c r="P9816" i="1"/>
  <c r="O9816" i="1"/>
  <c r="N9816" i="1"/>
  <c r="I9816" i="1"/>
  <c r="P9815" i="1"/>
  <c r="Q9815" i="1" s="1"/>
  <c r="O9815" i="1"/>
  <c r="N9815" i="1"/>
  <c r="I9815" i="1"/>
  <c r="P9814" i="1"/>
  <c r="Q9814" i="1" s="1"/>
  <c r="O9814" i="1"/>
  <c r="N9814" i="1"/>
  <c r="I9814" i="1"/>
  <c r="P9813" i="1"/>
  <c r="Q9813" i="1" s="1"/>
  <c r="O9813" i="1"/>
  <c r="N9813" i="1"/>
  <c r="I9813" i="1"/>
  <c r="Q9812" i="1"/>
  <c r="P9812" i="1"/>
  <c r="O9812" i="1"/>
  <c r="N9812" i="1"/>
  <c r="I9812" i="1"/>
  <c r="Q9811" i="1"/>
  <c r="P9811" i="1"/>
  <c r="O9811" i="1"/>
  <c r="N9811" i="1"/>
  <c r="I9811" i="1"/>
  <c r="Q9810" i="1"/>
  <c r="P9810" i="1"/>
  <c r="O9810" i="1"/>
  <c r="N9810" i="1"/>
  <c r="I9810" i="1"/>
  <c r="Q9809" i="1"/>
  <c r="P9809" i="1"/>
  <c r="O9809" i="1"/>
  <c r="N9809" i="1"/>
  <c r="I9809" i="1"/>
  <c r="Q9808" i="1"/>
  <c r="P9808" i="1"/>
  <c r="O9808" i="1"/>
  <c r="N9808" i="1"/>
  <c r="I9808" i="1"/>
  <c r="P9807" i="1"/>
  <c r="Q9807" i="1" s="1"/>
  <c r="O9807" i="1"/>
  <c r="N9807" i="1"/>
  <c r="I9807" i="1"/>
  <c r="Q9806" i="1"/>
  <c r="P9806" i="1"/>
  <c r="O9806" i="1"/>
  <c r="N9806" i="1"/>
  <c r="I9806" i="1"/>
  <c r="P9805" i="1"/>
  <c r="Q9805" i="1" s="1"/>
  <c r="O9805" i="1"/>
  <c r="N9805" i="1"/>
  <c r="I9805" i="1"/>
  <c r="Q9804" i="1"/>
  <c r="P9804" i="1"/>
  <c r="O9804" i="1"/>
  <c r="N9804" i="1"/>
  <c r="I9804" i="1"/>
  <c r="Q9803" i="1"/>
  <c r="P9803" i="1"/>
  <c r="O9803" i="1"/>
  <c r="N9803" i="1"/>
  <c r="I9803" i="1"/>
  <c r="Q9802" i="1"/>
  <c r="P9802" i="1"/>
  <c r="O9802" i="1"/>
  <c r="N9802" i="1"/>
  <c r="I9802" i="1"/>
  <c r="P9801" i="1"/>
  <c r="Q9801" i="1" s="1"/>
  <c r="O9801" i="1"/>
  <c r="N9801" i="1"/>
  <c r="I9801" i="1"/>
  <c r="Q9800" i="1"/>
  <c r="P9800" i="1"/>
  <c r="O9800" i="1"/>
  <c r="N9800" i="1"/>
  <c r="I9800" i="1"/>
  <c r="P9799" i="1"/>
  <c r="Q9799" i="1" s="1"/>
  <c r="O9799" i="1"/>
  <c r="N9799" i="1"/>
  <c r="I9799" i="1"/>
  <c r="P9798" i="1"/>
  <c r="Q9798" i="1" s="1"/>
  <c r="O9798" i="1"/>
  <c r="N9798" i="1"/>
  <c r="I9798" i="1"/>
  <c r="P9797" i="1"/>
  <c r="Q9797" i="1" s="1"/>
  <c r="O9797" i="1"/>
  <c r="N9797" i="1"/>
  <c r="I9797" i="1"/>
  <c r="Q9796" i="1"/>
  <c r="P9796" i="1"/>
  <c r="O9796" i="1"/>
  <c r="N9796" i="1"/>
  <c r="I9796" i="1"/>
  <c r="Q9795" i="1"/>
  <c r="P9795" i="1"/>
  <c r="O9795" i="1"/>
  <c r="N9795" i="1"/>
  <c r="I9795" i="1"/>
  <c r="Q9794" i="1"/>
  <c r="P9794" i="1"/>
  <c r="O9794" i="1"/>
  <c r="N9794" i="1"/>
  <c r="I9794" i="1"/>
  <c r="Q9793" i="1"/>
  <c r="P9793" i="1"/>
  <c r="O9793" i="1"/>
  <c r="N9793" i="1"/>
  <c r="I9793" i="1"/>
  <c r="Q9792" i="1"/>
  <c r="P9792" i="1"/>
  <c r="O9792" i="1"/>
  <c r="N9792" i="1"/>
  <c r="I9792" i="1"/>
  <c r="P9791" i="1"/>
  <c r="Q9791" i="1" s="1"/>
  <c r="O9791" i="1"/>
  <c r="N9791" i="1"/>
  <c r="I9791" i="1"/>
  <c r="Q9790" i="1"/>
  <c r="P9790" i="1"/>
  <c r="O9790" i="1"/>
  <c r="N9790" i="1"/>
  <c r="I9790" i="1"/>
  <c r="P9789" i="1"/>
  <c r="Q9789" i="1" s="1"/>
  <c r="O9789" i="1"/>
  <c r="N9789" i="1"/>
  <c r="I9789" i="1"/>
  <c r="Q9788" i="1"/>
  <c r="P9788" i="1"/>
  <c r="O9788" i="1"/>
  <c r="N9788" i="1"/>
  <c r="I9788" i="1"/>
  <c r="P9787" i="1"/>
  <c r="Q9787" i="1" s="1"/>
  <c r="O9787" i="1"/>
  <c r="N9787" i="1"/>
  <c r="I9787" i="1"/>
  <c r="Q9786" i="1"/>
  <c r="P9786" i="1"/>
  <c r="O9786" i="1"/>
  <c r="N9786" i="1"/>
  <c r="I9786" i="1"/>
  <c r="P9785" i="1"/>
  <c r="Q9785" i="1" s="1"/>
  <c r="O9785" i="1"/>
  <c r="N9785" i="1"/>
  <c r="I9785" i="1"/>
  <c r="P9784" i="1"/>
  <c r="Q9784" i="1" s="1"/>
  <c r="O9784" i="1"/>
  <c r="N9784" i="1"/>
  <c r="I9784" i="1"/>
  <c r="P9783" i="1"/>
  <c r="Q9783" i="1" s="1"/>
  <c r="O9783" i="1"/>
  <c r="N9783" i="1"/>
  <c r="I9783" i="1"/>
  <c r="P9782" i="1"/>
  <c r="Q9782" i="1" s="1"/>
  <c r="O9782" i="1"/>
  <c r="N9782" i="1"/>
  <c r="I9782" i="1"/>
  <c r="P9781" i="1"/>
  <c r="Q9781" i="1" s="1"/>
  <c r="O9781" i="1"/>
  <c r="N9781" i="1"/>
  <c r="I9781" i="1"/>
  <c r="Q9780" i="1"/>
  <c r="P9780" i="1"/>
  <c r="O9780" i="1"/>
  <c r="N9780" i="1"/>
  <c r="I9780" i="1"/>
  <c r="Q9779" i="1"/>
  <c r="P9779" i="1"/>
  <c r="O9779" i="1"/>
  <c r="N9779" i="1"/>
  <c r="I9779" i="1"/>
  <c r="Q9778" i="1"/>
  <c r="P9778" i="1"/>
  <c r="O9778" i="1"/>
  <c r="N9778" i="1"/>
  <c r="I9778" i="1"/>
  <c r="Q9777" i="1"/>
  <c r="P9777" i="1"/>
  <c r="O9777" i="1"/>
  <c r="N9777" i="1"/>
  <c r="I9777" i="1"/>
  <c r="Q9776" i="1"/>
  <c r="P9776" i="1"/>
  <c r="O9776" i="1"/>
  <c r="N9776" i="1"/>
  <c r="I9776" i="1"/>
  <c r="P9775" i="1"/>
  <c r="Q9775" i="1" s="1"/>
  <c r="O9775" i="1"/>
  <c r="N9775" i="1"/>
  <c r="I9775" i="1"/>
  <c r="P9774" i="1"/>
  <c r="Q9774" i="1" s="1"/>
  <c r="O9774" i="1"/>
  <c r="N9774" i="1"/>
  <c r="I9774" i="1"/>
  <c r="P9773" i="1"/>
  <c r="Q9773" i="1" s="1"/>
  <c r="O9773" i="1"/>
  <c r="N9773" i="1"/>
  <c r="I9773" i="1"/>
  <c r="Q9772" i="1"/>
  <c r="P9772" i="1"/>
  <c r="O9772" i="1"/>
  <c r="N9772" i="1"/>
  <c r="I9772" i="1"/>
  <c r="Q9771" i="1"/>
  <c r="P9771" i="1"/>
  <c r="O9771" i="1"/>
  <c r="N9771" i="1"/>
  <c r="I9771" i="1"/>
  <c r="Q9770" i="1"/>
  <c r="P9770" i="1"/>
  <c r="O9770" i="1"/>
  <c r="N9770" i="1"/>
  <c r="I9770" i="1"/>
  <c r="P9769" i="1"/>
  <c r="Q9769" i="1" s="1"/>
  <c r="O9769" i="1"/>
  <c r="N9769" i="1"/>
  <c r="I9769" i="1"/>
  <c r="P9768" i="1"/>
  <c r="Q9768" i="1" s="1"/>
  <c r="O9768" i="1"/>
  <c r="N9768" i="1"/>
  <c r="I9768" i="1"/>
  <c r="P9767" i="1"/>
  <c r="Q9767" i="1" s="1"/>
  <c r="O9767" i="1"/>
  <c r="N9767" i="1"/>
  <c r="I9767" i="1"/>
  <c r="P9766" i="1"/>
  <c r="Q9766" i="1" s="1"/>
  <c r="O9766" i="1"/>
  <c r="N9766" i="1"/>
  <c r="I9766" i="1"/>
  <c r="P9765" i="1"/>
  <c r="Q9765" i="1" s="1"/>
  <c r="O9765" i="1"/>
  <c r="N9765" i="1"/>
  <c r="I9765" i="1"/>
  <c r="Q9764" i="1"/>
  <c r="P9764" i="1"/>
  <c r="O9764" i="1"/>
  <c r="N9764" i="1"/>
  <c r="I9764" i="1"/>
  <c r="Q9763" i="1"/>
  <c r="P9763" i="1"/>
  <c r="O9763" i="1"/>
  <c r="N9763" i="1"/>
  <c r="I9763" i="1"/>
  <c r="Q9762" i="1"/>
  <c r="P9762" i="1"/>
  <c r="O9762" i="1"/>
  <c r="N9762" i="1"/>
  <c r="I9762" i="1"/>
  <c r="P9761" i="1"/>
  <c r="Q9761" i="1" s="1"/>
  <c r="O9761" i="1"/>
  <c r="N9761" i="1"/>
  <c r="I9761" i="1"/>
  <c r="Q9760" i="1"/>
  <c r="P9760" i="1"/>
  <c r="O9760" i="1"/>
  <c r="N9760" i="1"/>
  <c r="I9760" i="1"/>
  <c r="P9759" i="1"/>
  <c r="Q9759" i="1" s="1"/>
  <c r="O9759" i="1"/>
  <c r="N9759" i="1"/>
  <c r="I9759" i="1"/>
  <c r="P9758" i="1"/>
  <c r="Q9758" i="1" s="1"/>
  <c r="O9758" i="1"/>
  <c r="N9758" i="1"/>
  <c r="I9758" i="1"/>
  <c r="P9757" i="1"/>
  <c r="Q9757" i="1" s="1"/>
  <c r="O9757" i="1"/>
  <c r="N9757" i="1"/>
  <c r="I9757" i="1"/>
  <c r="Q9756" i="1"/>
  <c r="P9756" i="1"/>
  <c r="O9756" i="1"/>
  <c r="N9756" i="1"/>
  <c r="I9756" i="1"/>
  <c r="P9755" i="1"/>
  <c r="Q9755" i="1" s="1"/>
  <c r="O9755" i="1"/>
  <c r="N9755" i="1"/>
  <c r="I9755" i="1"/>
  <c r="Q9754" i="1"/>
  <c r="P9754" i="1"/>
  <c r="O9754" i="1"/>
  <c r="N9754" i="1"/>
  <c r="I9754" i="1"/>
  <c r="P9753" i="1"/>
  <c r="Q9753" i="1" s="1"/>
  <c r="O9753" i="1"/>
  <c r="N9753" i="1"/>
  <c r="I9753" i="1"/>
  <c r="Q9752" i="1"/>
  <c r="P9752" i="1"/>
  <c r="O9752" i="1"/>
  <c r="N9752" i="1"/>
  <c r="I9752" i="1"/>
  <c r="P9751" i="1"/>
  <c r="Q9751" i="1" s="1"/>
  <c r="O9751" i="1"/>
  <c r="N9751" i="1"/>
  <c r="I9751" i="1"/>
  <c r="P9750" i="1"/>
  <c r="Q9750" i="1" s="1"/>
  <c r="O9750" i="1"/>
  <c r="N9750" i="1"/>
  <c r="I9750" i="1"/>
  <c r="P9749" i="1"/>
  <c r="Q9749" i="1" s="1"/>
  <c r="O9749" i="1"/>
  <c r="N9749" i="1"/>
  <c r="I9749" i="1"/>
  <c r="Q9748" i="1"/>
  <c r="P9748" i="1"/>
  <c r="O9748" i="1"/>
  <c r="N9748" i="1"/>
  <c r="I9748" i="1"/>
  <c r="Q9747" i="1"/>
  <c r="P9747" i="1"/>
  <c r="O9747" i="1"/>
  <c r="N9747" i="1"/>
  <c r="I9747" i="1"/>
  <c r="Q9746" i="1"/>
  <c r="P9746" i="1"/>
  <c r="O9746" i="1"/>
  <c r="N9746" i="1"/>
  <c r="I9746" i="1"/>
  <c r="Q9745" i="1"/>
  <c r="P9745" i="1"/>
  <c r="O9745" i="1"/>
  <c r="N9745" i="1"/>
  <c r="I9745" i="1"/>
  <c r="P9744" i="1"/>
  <c r="Q9744" i="1" s="1"/>
  <c r="O9744" i="1"/>
  <c r="N9744" i="1"/>
  <c r="I9744" i="1"/>
  <c r="Q9743" i="1"/>
  <c r="P9743" i="1"/>
  <c r="O9743" i="1"/>
  <c r="N9743" i="1"/>
  <c r="I9743" i="1"/>
  <c r="Q9742" i="1"/>
  <c r="P9742" i="1"/>
  <c r="O9742" i="1"/>
  <c r="N9742" i="1"/>
  <c r="I9742" i="1"/>
  <c r="P9741" i="1"/>
  <c r="Q9741" i="1" s="1"/>
  <c r="O9741" i="1"/>
  <c r="N9741" i="1"/>
  <c r="I9741" i="1"/>
  <c r="P9740" i="1"/>
  <c r="Q9740" i="1" s="1"/>
  <c r="O9740" i="1"/>
  <c r="N9740" i="1"/>
  <c r="I9740" i="1"/>
  <c r="P9739" i="1"/>
  <c r="Q9739" i="1" s="1"/>
  <c r="O9739" i="1"/>
  <c r="N9739" i="1"/>
  <c r="I9739" i="1"/>
  <c r="Q9738" i="1"/>
  <c r="P9738" i="1"/>
  <c r="O9738" i="1"/>
  <c r="N9738" i="1"/>
  <c r="I9738" i="1"/>
  <c r="Q9737" i="1"/>
  <c r="P9737" i="1"/>
  <c r="O9737" i="1"/>
  <c r="N9737" i="1"/>
  <c r="I9737" i="1"/>
  <c r="Q9736" i="1"/>
  <c r="P9736" i="1"/>
  <c r="O9736" i="1"/>
  <c r="N9736" i="1"/>
  <c r="I9736" i="1"/>
  <c r="P9735" i="1"/>
  <c r="Q9735" i="1" s="1"/>
  <c r="O9735" i="1"/>
  <c r="N9735" i="1"/>
  <c r="I9735" i="1"/>
  <c r="P9734" i="1"/>
  <c r="Q9734" i="1" s="1"/>
  <c r="O9734" i="1"/>
  <c r="N9734" i="1"/>
  <c r="I9734" i="1"/>
  <c r="P9733" i="1"/>
  <c r="Q9733" i="1" s="1"/>
  <c r="O9733" i="1"/>
  <c r="N9733" i="1"/>
  <c r="I9733" i="1"/>
  <c r="Q9732" i="1"/>
  <c r="P9732" i="1"/>
  <c r="O9732" i="1"/>
  <c r="N9732" i="1"/>
  <c r="I9732" i="1"/>
  <c r="Q9731" i="1"/>
  <c r="P9731" i="1"/>
  <c r="O9731" i="1"/>
  <c r="N9731" i="1"/>
  <c r="I9731" i="1"/>
  <c r="Q9730" i="1"/>
  <c r="P9730" i="1"/>
  <c r="O9730" i="1"/>
  <c r="N9730" i="1"/>
  <c r="I9730" i="1"/>
  <c r="Q9729" i="1"/>
  <c r="P9729" i="1"/>
  <c r="O9729" i="1"/>
  <c r="N9729" i="1"/>
  <c r="I9729" i="1"/>
  <c r="P9728" i="1"/>
  <c r="Q9728" i="1" s="1"/>
  <c r="O9728" i="1"/>
  <c r="N9728" i="1"/>
  <c r="I9728" i="1"/>
  <c r="Q9727" i="1"/>
  <c r="P9727" i="1"/>
  <c r="O9727" i="1"/>
  <c r="N9727" i="1"/>
  <c r="I9727" i="1"/>
  <c r="P9726" i="1"/>
  <c r="Q9726" i="1" s="1"/>
  <c r="O9726" i="1"/>
  <c r="N9726" i="1"/>
  <c r="I9726" i="1"/>
  <c r="P9725" i="1"/>
  <c r="Q9725" i="1" s="1"/>
  <c r="O9725" i="1"/>
  <c r="N9725" i="1"/>
  <c r="I9725" i="1"/>
  <c r="P9724" i="1"/>
  <c r="Q9724" i="1" s="1"/>
  <c r="O9724" i="1"/>
  <c r="N9724" i="1"/>
  <c r="I9724" i="1"/>
  <c r="P9723" i="1"/>
  <c r="Q9723" i="1" s="1"/>
  <c r="O9723" i="1"/>
  <c r="N9723" i="1"/>
  <c r="I9723" i="1"/>
  <c r="Q9722" i="1"/>
  <c r="P9722" i="1"/>
  <c r="O9722" i="1"/>
  <c r="N9722" i="1"/>
  <c r="I9722" i="1"/>
  <c r="Q9721" i="1"/>
  <c r="P9721" i="1"/>
  <c r="O9721" i="1"/>
  <c r="N9721" i="1"/>
  <c r="I9721" i="1"/>
  <c r="P9720" i="1"/>
  <c r="Q9720" i="1" s="1"/>
  <c r="O9720" i="1"/>
  <c r="N9720" i="1"/>
  <c r="I9720" i="1"/>
  <c r="P9719" i="1"/>
  <c r="Q9719" i="1" s="1"/>
  <c r="O9719" i="1"/>
  <c r="N9719" i="1"/>
  <c r="I9719" i="1"/>
  <c r="P9718" i="1"/>
  <c r="Q9718" i="1" s="1"/>
  <c r="O9718" i="1"/>
  <c r="N9718" i="1"/>
  <c r="I9718" i="1"/>
  <c r="P9717" i="1"/>
  <c r="Q9717" i="1" s="1"/>
  <c r="O9717" i="1"/>
  <c r="N9717" i="1"/>
  <c r="I9717" i="1"/>
  <c r="Q9716" i="1"/>
  <c r="P9716" i="1"/>
  <c r="O9716" i="1"/>
  <c r="N9716" i="1"/>
  <c r="I9716" i="1"/>
  <c r="Q9715" i="1"/>
  <c r="P9715" i="1"/>
  <c r="O9715" i="1"/>
  <c r="N9715" i="1"/>
  <c r="I9715" i="1"/>
  <c r="Q9714" i="1"/>
  <c r="P9714" i="1"/>
  <c r="O9714" i="1"/>
  <c r="N9714" i="1"/>
  <c r="I9714" i="1"/>
  <c r="P9713" i="1"/>
  <c r="Q9713" i="1" s="1"/>
  <c r="O9713" i="1"/>
  <c r="N9713" i="1"/>
  <c r="I9713" i="1"/>
  <c r="P9712" i="1"/>
  <c r="Q9712" i="1" s="1"/>
  <c r="O9712" i="1"/>
  <c r="N9712" i="1"/>
  <c r="I9712" i="1"/>
  <c r="P9711" i="1"/>
  <c r="Q9711" i="1" s="1"/>
  <c r="O9711" i="1"/>
  <c r="N9711" i="1"/>
  <c r="I9711" i="1"/>
  <c r="Q9710" i="1"/>
  <c r="P9710" i="1"/>
  <c r="O9710" i="1"/>
  <c r="N9710" i="1"/>
  <c r="I9710" i="1"/>
  <c r="P9709" i="1"/>
  <c r="Q9709" i="1" s="1"/>
  <c r="O9709" i="1"/>
  <c r="N9709" i="1"/>
  <c r="I9709" i="1"/>
  <c r="Q9708" i="1"/>
  <c r="P9708" i="1"/>
  <c r="O9708" i="1"/>
  <c r="N9708" i="1"/>
  <c r="I9708" i="1"/>
  <c r="P9707" i="1"/>
  <c r="Q9707" i="1" s="1"/>
  <c r="O9707" i="1"/>
  <c r="N9707" i="1"/>
  <c r="I9707" i="1"/>
  <c r="Q9706" i="1"/>
  <c r="P9706" i="1"/>
  <c r="O9706" i="1"/>
  <c r="N9706" i="1"/>
  <c r="I9706" i="1"/>
  <c r="Q9705" i="1"/>
  <c r="P9705" i="1"/>
  <c r="O9705" i="1"/>
  <c r="N9705" i="1"/>
  <c r="I9705" i="1"/>
  <c r="P9704" i="1"/>
  <c r="Q9704" i="1" s="1"/>
  <c r="O9704" i="1"/>
  <c r="N9704" i="1"/>
  <c r="I9704" i="1"/>
  <c r="P9703" i="1"/>
  <c r="Q9703" i="1" s="1"/>
  <c r="O9703" i="1"/>
  <c r="N9703" i="1"/>
  <c r="I9703" i="1"/>
  <c r="P9702" i="1"/>
  <c r="Q9702" i="1" s="1"/>
  <c r="O9702" i="1"/>
  <c r="N9702" i="1"/>
  <c r="I9702" i="1"/>
  <c r="P9701" i="1"/>
  <c r="Q9701" i="1" s="1"/>
  <c r="O9701" i="1"/>
  <c r="N9701" i="1"/>
  <c r="I9701" i="1"/>
  <c r="Q9700" i="1"/>
  <c r="P9700" i="1"/>
  <c r="O9700" i="1"/>
  <c r="N9700" i="1"/>
  <c r="I9700" i="1"/>
  <c r="Q9699" i="1"/>
  <c r="P9699" i="1"/>
  <c r="O9699" i="1"/>
  <c r="N9699" i="1"/>
  <c r="I9699" i="1"/>
  <c r="Q9698" i="1"/>
  <c r="P9698" i="1"/>
  <c r="O9698" i="1"/>
  <c r="N9698" i="1"/>
  <c r="I9698" i="1"/>
  <c r="P9697" i="1"/>
  <c r="Q9697" i="1" s="1"/>
  <c r="O9697" i="1"/>
  <c r="N9697" i="1"/>
  <c r="I9697" i="1"/>
  <c r="Q9696" i="1"/>
  <c r="I9696" i="1"/>
  <c r="P9695" i="1"/>
  <c r="Q9695" i="1" s="1"/>
  <c r="O9695" i="1"/>
  <c r="N9695" i="1"/>
  <c r="I9695" i="1"/>
  <c r="P9694" i="1"/>
  <c r="Q9694" i="1" s="1"/>
  <c r="O9694" i="1"/>
  <c r="N9694" i="1"/>
  <c r="I9694" i="1"/>
  <c r="Q9693" i="1"/>
  <c r="P9693" i="1"/>
  <c r="O9693" i="1"/>
  <c r="N9693" i="1"/>
  <c r="I9693" i="1"/>
  <c r="Q9692" i="1"/>
  <c r="P9692" i="1"/>
  <c r="O9692" i="1"/>
  <c r="N9692" i="1"/>
  <c r="I9692" i="1"/>
  <c r="Q9691" i="1"/>
  <c r="P9691" i="1"/>
  <c r="O9691" i="1"/>
  <c r="N9691" i="1"/>
  <c r="I9691" i="1"/>
  <c r="P9690" i="1"/>
  <c r="Q9690" i="1" s="1"/>
  <c r="O9690" i="1"/>
  <c r="N9690" i="1"/>
  <c r="I9690" i="1"/>
  <c r="Q9689" i="1"/>
  <c r="P9689" i="1"/>
  <c r="O9689" i="1"/>
  <c r="N9689" i="1"/>
  <c r="I9689" i="1"/>
  <c r="Q9688" i="1"/>
  <c r="P9688" i="1"/>
  <c r="O9688" i="1"/>
  <c r="N9688" i="1"/>
  <c r="I9688" i="1"/>
  <c r="Q9687" i="1"/>
  <c r="P9687" i="1"/>
  <c r="O9687" i="1"/>
  <c r="N9687" i="1"/>
  <c r="I9687" i="1"/>
  <c r="Q9686" i="1"/>
  <c r="P9686" i="1"/>
  <c r="O9686" i="1"/>
  <c r="N9686" i="1"/>
  <c r="I9686" i="1"/>
  <c r="P9685" i="1"/>
  <c r="Q9685" i="1" s="1"/>
  <c r="O9685" i="1"/>
  <c r="N9685" i="1"/>
  <c r="I9685" i="1"/>
  <c r="Q9684" i="1"/>
  <c r="P9684" i="1"/>
  <c r="O9684" i="1"/>
  <c r="N9684" i="1"/>
  <c r="I9684" i="1"/>
  <c r="P9683" i="1"/>
  <c r="Q9683" i="1" s="1"/>
  <c r="O9683" i="1"/>
  <c r="N9683" i="1"/>
  <c r="I9683" i="1"/>
  <c r="Q9682" i="1"/>
  <c r="P9682" i="1"/>
  <c r="O9682" i="1"/>
  <c r="N9682" i="1"/>
  <c r="I9682" i="1"/>
  <c r="Q9681" i="1"/>
  <c r="P9681" i="1"/>
  <c r="O9681" i="1"/>
  <c r="N9681" i="1"/>
  <c r="I9681" i="1"/>
  <c r="P9680" i="1"/>
  <c r="Q9680" i="1" s="1"/>
  <c r="O9680" i="1"/>
  <c r="N9680" i="1"/>
  <c r="I9680" i="1"/>
  <c r="P9679" i="1"/>
  <c r="Q9679" i="1" s="1"/>
  <c r="O9679" i="1"/>
  <c r="N9679" i="1"/>
  <c r="I9679" i="1"/>
  <c r="P9678" i="1"/>
  <c r="Q9678" i="1" s="1"/>
  <c r="O9678" i="1"/>
  <c r="N9678" i="1"/>
  <c r="I9678" i="1"/>
  <c r="Q9677" i="1"/>
  <c r="P9677" i="1"/>
  <c r="O9677" i="1"/>
  <c r="N9677" i="1"/>
  <c r="I9677" i="1"/>
  <c r="Q9676" i="1"/>
  <c r="P9676" i="1"/>
  <c r="O9676" i="1"/>
  <c r="N9676" i="1"/>
  <c r="I9676" i="1"/>
  <c r="Q9675" i="1"/>
  <c r="P9675" i="1"/>
  <c r="O9675" i="1"/>
  <c r="N9675" i="1"/>
  <c r="I9675" i="1"/>
  <c r="Q9674" i="1"/>
  <c r="P9674" i="1"/>
  <c r="O9674" i="1"/>
  <c r="N9674" i="1"/>
  <c r="I9674" i="1"/>
  <c r="P9673" i="1"/>
  <c r="Q9673" i="1" s="1"/>
  <c r="O9673" i="1"/>
  <c r="N9673" i="1"/>
  <c r="I9673" i="1"/>
  <c r="Q9672" i="1"/>
  <c r="P9672" i="1"/>
  <c r="O9672" i="1"/>
  <c r="N9672" i="1"/>
  <c r="I9672" i="1"/>
  <c r="Q9671" i="1"/>
  <c r="P9671" i="1"/>
  <c r="O9671" i="1"/>
  <c r="N9671" i="1"/>
  <c r="I9671" i="1"/>
  <c r="P9670" i="1"/>
  <c r="Q9670" i="1" s="1"/>
  <c r="O9670" i="1"/>
  <c r="N9670" i="1"/>
  <c r="I9670" i="1"/>
  <c r="P9669" i="1"/>
  <c r="Q9669" i="1" s="1"/>
  <c r="O9669" i="1"/>
  <c r="N9669" i="1"/>
  <c r="I9669" i="1"/>
  <c r="Q9668" i="1"/>
  <c r="P9668" i="1"/>
  <c r="O9668" i="1"/>
  <c r="N9668" i="1"/>
  <c r="I9668" i="1"/>
  <c r="Q9667" i="1"/>
  <c r="P9667" i="1"/>
  <c r="O9667" i="1"/>
  <c r="N9667" i="1"/>
  <c r="I9667" i="1"/>
  <c r="P9666" i="1"/>
  <c r="Q9666" i="1" s="1"/>
  <c r="O9666" i="1"/>
  <c r="N9666" i="1"/>
  <c r="I9666" i="1"/>
  <c r="P9665" i="1"/>
  <c r="Q9665" i="1" s="1"/>
  <c r="O9665" i="1"/>
  <c r="N9665" i="1"/>
  <c r="I9665" i="1"/>
  <c r="P9664" i="1"/>
  <c r="Q9664" i="1" s="1"/>
  <c r="O9664" i="1"/>
  <c r="N9664" i="1"/>
  <c r="I9664" i="1"/>
  <c r="P9663" i="1"/>
  <c r="Q9663" i="1" s="1"/>
  <c r="O9663" i="1"/>
  <c r="N9663" i="1"/>
  <c r="I9663" i="1"/>
  <c r="P9662" i="1"/>
  <c r="Q9662" i="1" s="1"/>
  <c r="O9662" i="1"/>
  <c r="N9662" i="1"/>
  <c r="I9662" i="1"/>
  <c r="Q9661" i="1"/>
  <c r="P9661" i="1"/>
  <c r="O9661" i="1"/>
  <c r="N9661" i="1"/>
  <c r="I9661" i="1"/>
  <c r="Q9660" i="1"/>
  <c r="P9660" i="1"/>
  <c r="O9660" i="1"/>
  <c r="N9660" i="1"/>
  <c r="I9660" i="1"/>
  <c r="Q9659" i="1"/>
  <c r="P9659" i="1"/>
  <c r="O9659" i="1"/>
  <c r="N9659" i="1"/>
  <c r="I9659" i="1"/>
  <c r="Q9658" i="1"/>
  <c r="P9658" i="1"/>
  <c r="O9658" i="1"/>
  <c r="N9658" i="1"/>
  <c r="I9658" i="1"/>
  <c r="Q9657" i="1"/>
  <c r="P9657" i="1"/>
  <c r="O9657" i="1"/>
  <c r="N9657" i="1"/>
  <c r="I9657" i="1"/>
  <c r="P9656" i="1"/>
  <c r="Q9656" i="1" s="1"/>
  <c r="O9656" i="1"/>
  <c r="N9656" i="1"/>
  <c r="I9656" i="1"/>
  <c r="P9655" i="1"/>
  <c r="Q9655" i="1" s="1"/>
  <c r="O9655" i="1"/>
  <c r="N9655" i="1"/>
  <c r="I9655" i="1"/>
  <c r="P9654" i="1"/>
  <c r="Q9654" i="1" s="1"/>
  <c r="O9654" i="1"/>
  <c r="N9654" i="1"/>
  <c r="I9654" i="1"/>
  <c r="Q9653" i="1"/>
  <c r="P9653" i="1"/>
  <c r="O9653" i="1"/>
  <c r="N9653" i="1"/>
  <c r="I9653" i="1"/>
  <c r="P9652" i="1"/>
  <c r="Q9652" i="1" s="1"/>
  <c r="O9652" i="1"/>
  <c r="N9652" i="1"/>
  <c r="I9652" i="1"/>
  <c r="Q9651" i="1"/>
  <c r="P9651" i="1"/>
  <c r="O9651" i="1"/>
  <c r="N9651" i="1"/>
  <c r="I9651" i="1"/>
  <c r="Q9650" i="1"/>
  <c r="P9650" i="1"/>
  <c r="O9650" i="1"/>
  <c r="N9650" i="1"/>
  <c r="I9650" i="1"/>
  <c r="Q9649" i="1"/>
  <c r="P9649" i="1"/>
  <c r="O9649" i="1"/>
  <c r="N9649" i="1"/>
  <c r="I9649" i="1"/>
  <c r="Q9648" i="1"/>
  <c r="P9648" i="1"/>
  <c r="O9648" i="1"/>
  <c r="N9648" i="1"/>
  <c r="I9648" i="1"/>
  <c r="P9647" i="1"/>
  <c r="Q9647" i="1" s="1"/>
  <c r="O9647" i="1"/>
  <c r="N9647" i="1"/>
  <c r="I9647" i="1"/>
  <c r="P9646" i="1"/>
  <c r="Q9646" i="1" s="1"/>
  <c r="O9646" i="1"/>
  <c r="N9646" i="1"/>
  <c r="I9646" i="1"/>
  <c r="P9645" i="1"/>
  <c r="Q9645" i="1" s="1"/>
  <c r="O9645" i="1"/>
  <c r="N9645" i="1"/>
  <c r="I9645" i="1"/>
  <c r="Q9644" i="1"/>
  <c r="P9644" i="1"/>
  <c r="O9644" i="1"/>
  <c r="N9644" i="1"/>
  <c r="I9644" i="1"/>
  <c r="Q9643" i="1"/>
  <c r="P9643" i="1"/>
  <c r="O9643" i="1"/>
  <c r="N9643" i="1"/>
  <c r="I9643" i="1"/>
  <c r="P9642" i="1"/>
  <c r="Q9642" i="1" s="1"/>
  <c r="O9642" i="1"/>
  <c r="N9642" i="1"/>
  <c r="I9642" i="1"/>
  <c r="Q9641" i="1"/>
  <c r="P9641" i="1"/>
  <c r="O9641" i="1"/>
  <c r="N9641" i="1"/>
  <c r="I9641" i="1"/>
  <c r="Q9640" i="1"/>
  <c r="P9640" i="1"/>
  <c r="O9640" i="1"/>
  <c r="N9640" i="1"/>
  <c r="I9640" i="1"/>
  <c r="Q9639" i="1"/>
  <c r="P9639" i="1"/>
  <c r="O9639" i="1"/>
  <c r="N9639" i="1"/>
  <c r="I9639" i="1"/>
  <c r="Q9638" i="1"/>
  <c r="P9638" i="1"/>
  <c r="O9638" i="1"/>
  <c r="N9638" i="1"/>
  <c r="I9638" i="1"/>
  <c r="P9637" i="1"/>
  <c r="Q9637" i="1" s="1"/>
  <c r="O9637" i="1"/>
  <c r="N9637" i="1"/>
  <c r="I9637" i="1"/>
  <c r="Q9636" i="1"/>
  <c r="P9636" i="1"/>
  <c r="O9636" i="1"/>
  <c r="N9636" i="1"/>
  <c r="I9636" i="1"/>
  <c r="Q9635" i="1"/>
  <c r="P9635" i="1"/>
  <c r="O9635" i="1"/>
  <c r="N9635" i="1"/>
  <c r="I9635" i="1"/>
  <c r="P9634" i="1"/>
  <c r="Q9634" i="1" s="1"/>
  <c r="O9634" i="1"/>
  <c r="N9634" i="1"/>
  <c r="I9634" i="1"/>
  <c r="P9633" i="1"/>
  <c r="Q9633" i="1" s="1"/>
  <c r="O9633" i="1"/>
  <c r="N9633" i="1"/>
  <c r="I9633" i="1"/>
  <c r="Q9632" i="1"/>
  <c r="P9632" i="1"/>
  <c r="O9632" i="1"/>
  <c r="N9632" i="1"/>
  <c r="I9632" i="1"/>
  <c r="P9631" i="1"/>
  <c r="Q9631" i="1" s="1"/>
  <c r="O9631" i="1"/>
  <c r="N9631" i="1"/>
  <c r="I9631" i="1"/>
  <c r="P9630" i="1"/>
  <c r="Q9630" i="1" s="1"/>
  <c r="O9630" i="1"/>
  <c r="N9630" i="1"/>
  <c r="I9630" i="1"/>
  <c r="Q9629" i="1"/>
  <c r="P9629" i="1"/>
  <c r="O9629" i="1"/>
  <c r="N9629" i="1"/>
  <c r="I9629" i="1"/>
  <c r="Q9628" i="1"/>
  <c r="P9628" i="1"/>
  <c r="O9628" i="1"/>
  <c r="N9628" i="1"/>
  <c r="I9628" i="1"/>
  <c r="Q9627" i="1"/>
  <c r="P9627" i="1"/>
  <c r="O9627" i="1"/>
  <c r="N9627" i="1"/>
  <c r="I9627" i="1"/>
  <c r="Q9626" i="1"/>
  <c r="P9626" i="1"/>
  <c r="O9626" i="1"/>
  <c r="N9626" i="1"/>
  <c r="I9626" i="1"/>
  <c r="Q9625" i="1"/>
  <c r="P9625" i="1"/>
  <c r="O9625" i="1"/>
  <c r="N9625" i="1"/>
  <c r="I9625" i="1"/>
  <c r="P9624" i="1"/>
  <c r="Q9624" i="1" s="1"/>
  <c r="O9624" i="1"/>
  <c r="N9624" i="1"/>
  <c r="I9624" i="1"/>
  <c r="P9623" i="1"/>
  <c r="Q9623" i="1" s="1"/>
  <c r="O9623" i="1"/>
  <c r="N9623" i="1"/>
  <c r="I9623" i="1"/>
  <c r="Q9622" i="1"/>
  <c r="P9622" i="1"/>
  <c r="O9622" i="1"/>
  <c r="N9622" i="1"/>
  <c r="I9622" i="1"/>
  <c r="Q9621" i="1"/>
  <c r="P9621" i="1"/>
  <c r="O9621" i="1"/>
  <c r="N9621" i="1"/>
  <c r="I9621" i="1"/>
  <c r="P9620" i="1"/>
  <c r="Q9620" i="1" s="1"/>
  <c r="O9620" i="1"/>
  <c r="N9620" i="1"/>
  <c r="I9620" i="1"/>
  <c r="P9619" i="1"/>
  <c r="Q9619" i="1" s="1"/>
  <c r="N9619" i="1"/>
  <c r="I9619" i="1"/>
  <c r="P9618" i="1"/>
  <c r="Q9618" i="1" s="1"/>
  <c r="O9618" i="1"/>
  <c r="N9618" i="1"/>
  <c r="I9618" i="1"/>
  <c r="Q9617" i="1"/>
  <c r="P9617" i="1"/>
  <c r="O9617" i="1"/>
  <c r="N9617" i="1"/>
  <c r="I9617" i="1"/>
  <c r="Q9616" i="1"/>
  <c r="P9616" i="1"/>
  <c r="O9616" i="1"/>
  <c r="N9616" i="1"/>
  <c r="I9616" i="1"/>
  <c r="Q9615" i="1"/>
  <c r="P9615" i="1"/>
  <c r="O9615" i="1"/>
  <c r="N9615" i="1"/>
  <c r="I9615" i="1"/>
  <c r="P9614" i="1"/>
  <c r="Q9614" i="1" s="1"/>
  <c r="O9614" i="1"/>
  <c r="N9614" i="1"/>
  <c r="I9614" i="1"/>
  <c r="Q9613" i="1"/>
  <c r="P9613" i="1"/>
  <c r="O9613" i="1"/>
  <c r="N9613" i="1"/>
  <c r="I9613" i="1"/>
  <c r="Q9612" i="1"/>
  <c r="P9612" i="1"/>
  <c r="O9612" i="1"/>
  <c r="N9612" i="1"/>
  <c r="I9612" i="1"/>
  <c r="P9611" i="1"/>
  <c r="Q9611" i="1" s="1"/>
  <c r="O9611" i="1"/>
  <c r="N9611" i="1"/>
  <c r="I9611" i="1"/>
  <c r="P9610" i="1"/>
  <c r="Q9610" i="1" s="1"/>
  <c r="O9610" i="1"/>
  <c r="N9610" i="1"/>
  <c r="I9610" i="1"/>
  <c r="Q9609" i="1"/>
  <c r="P9609" i="1"/>
  <c r="O9609" i="1"/>
  <c r="N9609" i="1"/>
  <c r="I9609" i="1"/>
  <c r="Q9608" i="1"/>
  <c r="P9608" i="1"/>
  <c r="O9608" i="1"/>
  <c r="N9608" i="1"/>
  <c r="I9608" i="1"/>
  <c r="P9607" i="1"/>
  <c r="Q9607" i="1" s="1"/>
  <c r="O9607" i="1"/>
  <c r="N9607" i="1"/>
  <c r="I9607" i="1"/>
  <c r="P9606" i="1"/>
  <c r="Q9606" i="1" s="1"/>
  <c r="O9606" i="1"/>
  <c r="N9606" i="1"/>
  <c r="I9606" i="1"/>
  <c r="P9605" i="1"/>
  <c r="Q9605" i="1" s="1"/>
  <c r="O9605" i="1"/>
  <c r="N9605" i="1"/>
  <c r="I9605" i="1"/>
  <c r="Q9604" i="1"/>
  <c r="P9604" i="1"/>
  <c r="O9604" i="1"/>
  <c r="N9604" i="1"/>
  <c r="I9604" i="1"/>
  <c r="P9603" i="1"/>
  <c r="Q9603" i="1" s="1"/>
  <c r="O9603" i="1"/>
  <c r="N9603" i="1"/>
  <c r="I9603" i="1"/>
  <c r="P9602" i="1"/>
  <c r="Q9602" i="1" s="1"/>
  <c r="O9602" i="1"/>
  <c r="N9602" i="1"/>
  <c r="I9602" i="1"/>
  <c r="Q9601" i="1"/>
  <c r="P9601" i="1"/>
  <c r="O9601" i="1"/>
  <c r="N9601" i="1"/>
  <c r="I9601" i="1"/>
  <c r="Q9600" i="1"/>
  <c r="P9600" i="1"/>
  <c r="O9600" i="1"/>
  <c r="N9600" i="1"/>
  <c r="I9600" i="1"/>
  <c r="Q9599" i="1"/>
  <c r="P9599" i="1"/>
  <c r="O9599" i="1"/>
  <c r="N9599" i="1"/>
  <c r="I9599" i="1"/>
  <c r="P9598" i="1"/>
  <c r="Q9598" i="1" s="1"/>
  <c r="O9598" i="1"/>
  <c r="N9598" i="1"/>
  <c r="I9598" i="1"/>
  <c r="Q9597" i="1"/>
  <c r="P9597" i="1"/>
  <c r="O9597" i="1"/>
  <c r="N9597" i="1"/>
  <c r="I9597" i="1"/>
  <c r="Q9596" i="1"/>
  <c r="P9596" i="1"/>
  <c r="O9596" i="1"/>
  <c r="N9596" i="1"/>
  <c r="I9596" i="1"/>
  <c r="P9595" i="1"/>
  <c r="Q9595" i="1" s="1"/>
  <c r="O9595" i="1"/>
  <c r="N9595" i="1"/>
  <c r="I9595" i="1"/>
  <c r="P9594" i="1"/>
  <c r="Q9594" i="1" s="1"/>
  <c r="O9594" i="1"/>
  <c r="N9594" i="1"/>
  <c r="I9594" i="1"/>
  <c r="Q9593" i="1"/>
  <c r="P9593" i="1"/>
  <c r="O9593" i="1"/>
  <c r="N9593" i="1"/>
  <c r="I9593" i="1"/>
  <c r="Q9592" i="1"/>
  <c r="P9592" i="1"/>
  <c r="O9592" i="1"/>
  <c r="N9592" i="1"/>
  <c r="I9592" i="1"/>
  <c r="P9591" i="1"/>
  <c r="Q9591" i="1" s="1"/>
  <c r="O9591" i="1"/>
  <c r="N9591" i="1"/>
  <c r="I9591" i="1"/>
  <c r="P9590" i="1"/>
  <c r="Q9590" i="1" s="1"/>
  <c r="O9590" i="1"/>
  <c r="N9590" i="1"/>
  <c r="I9590" i="1"/>
  <c r="P9589" i="1"/>
  <c r="Q9589" i="1" s="1"/>
  <c r="O9589" i="1"/>
  <c r="N9589" i="1"/>
  <c r="I9589" i="1"/>
  <c r="Q9588" i="1"/>
  <c r="P9588" i="1"/>
  <c r="O9588" i="1"/>
  <c r="N9588" i="1"/>
  <c r="I9588" i="1"/>
  <c r="P9587" i="1"/>
  <c r="Q9587" i="1" s="1"/>
  <c r="O9587" i="1"/>
  <c r="N9587" i="1"/>
  <c r="I9587" i="1"/>
  <c r="Q9586" i="1"/>
  <c r="P9586" i="1"/>
  <c r="O9586" i="1"/>
  <c r="N9586" i="1"/>
  <c r="I9586" i="1"/>
  <c r="Q9585" i="1"/>
  <c r="P9585" i="1"/>
  <c r="O9585" i="1"/>
  <c r="N9585" i="1"/>
  <c r="I9585" i="1"/>
  <c r="Q9584" i="1"/>
  <c r="P9584" i="1"/>
  <c r="O9584" i="1"/>
  <c r="N9584" i="1"/>
  <c r="I9584" i="1"/>
  <c r="Q9583" i="1"/>
  <c r="P9583" i="1"/>
  <c r="O9583" i="1"/>
  <c r="N9583" i="1"/>
  <c r="I9583" i="1"/>
  <c r="P9582" i="1"/>
  <c r="Q9582" i="1" s="1"/>
  <c r="O9582" i="1"/>
  <c r="N9582" i="1"/>
  <c r="I9582" i="1"/>
  <c r="Q9581" i="1"/>
  <c r="P9581" i="1"/>
  <c r="O9581" i="1"/>
  <c r="N9581" i="1"/>
  <c r="I9581" i="1"/>
  <c r="Q9580" i="1"/>
  <c r="P9580" i="1"/>
  <c r="O9580" i="1"/>
  <c r="N9580" i="1"/>
  <c r="I9580" i="1"/>
  <c r="P9579" i="1"/>
  <c r="Q9579" i="1" s="1"/>
  <c r="O9579" i="1"/>
  <c r="N9579" i="1"/>
  <c r="I9579" i="1"/>
  <c r="P9578" i="1"/>
  <c r="Q9578" i="1" s="1"/>
  <c r="O9578" i="1"/>
  <c r="N9578" i="1"/>
  <c r="I9578" i="1"/>
  <c r="Q9577" i="1"/>
  <c r="P9577" i="1"/>
  <c r="O9577" i="1"/>
  <c r="N9577" i="1"/>
  <c r="I9577" i="1"/>
  <c r="Q9576" i="1"/>
  <c r="P9576" i="1"/>
  <c r="O9576" i="1"/>
  <c r="N9576" i="1"/>
  <c r="I9576" i="1"/>
  <c r="P9575" i="1"/>
  <c r="Q9575" i="1" s="1"/>
  <c r="O9575" i="1"/>
  <c r="N9575" i="1"/>
  <c r="I9575" i="1"/>
  <c r="P9574" i="1"/>
  <c r="Q9574" i="1" s="1"/>
  <c r="O9574" i="1"/>
  <c r="N9574" i="1"/>
  <c r="I9574" i="1"/>
  <c r="P9573" i="1"/>
  <c r="Q9573" i="1" s="1"/>
  <c r="O9573" i="1"/>
  <c r="N9573" i="1"/>
  <c r="I9573" i="1"/>
  <c r="Q9572" i="1"/>
  <c r="P9572" i="1"/>
  <c r="O9572" i="1"/>
  <c r="N9572" i="1"/>
  <c r="I9572" i="1"/>
  <c r="P9571" i="1"/>
  <c r="Q9571" i="1" s="1"/>
  <c r="O9571" i="1"/>
  <c r="N9571" i="1"/>
  <c r="I9571" i="1"/>
  <c r="Q9570" i="1"/>
  <c r="P9570" i="1"/>
  <c r="O9570" i="1"/>
  <c r="N9570" i="1"/>
  <c r="I9570" i="1"/>
  <c r="Q9569" i="1"/>
  <c r="P9569" i="1"/>
  <c r="O9569" i="1"/>
  <c r="N9569" i="1"/>
  <c r="I9569" i="1"/>
  <c r="Q9568" i="1"/>
  <c r="P9568" i="1"/>
  <c r="O9568" i="1"/>
  <c r="N9568" i="1"/>
  <c r="I9568" i="1"/>
  <c r="Q9567" i="1"/>
  <c r="P9567" i="1"/>
  <c r="O9567" i="1"/>
  <c r="N9567" i="1"/>
  <c r="I9567" i="1"/>
  <c r="P9566" i="1"/>
  <c r="Q9566" i="1" s="1"/>
  <c r="O9566" i="1"/>
  <c r="N9566" i="1"/>
  <c r="I9566" i="1"/>
  <c r="Q9565" i="1"/>
  <c r="P9565" i="1"/>
  <c r="O9565" i="1"/>
  <c r="N9565" i="1"/>
  <c r="I9565" i="1"/>
  <c r="Q9564" i="1"/>
  <c r="P9564" i="1"/>
  <c r="O9564" i="1"/>
  <c r="N9564" i="1"/>
  <c r="I9564" i="1"/>
  <c r="P9563" i="1"/>
  <c r="Q9563" i="1" s="1"/>
  <c r="O9563" i="1"/>
  <c r="N9563" i="1"/>
  <c r="I9563" i="1"/>
  <c r="P9562" i="1"/>
  <c r="Q9562" i="1" s="1"/>
  <c r="O9562" i="1"/>
  <c r="N9562" i="1"/>
  <c r="I9562" i="1"/>
  <c r="Q9561" i="1"/>
  <c r="P9561" i="1"/>
  <c r="O9561" i="1"/>
  <c r="N9561" i="1"/>
  <c r="I9561" i="1"/>
  <c r="Q9560" i="1"/>
  <c r="P9560" i="1"/>
  <c r="O9560" i="1"/>
  <c r="N9560" i="1"/>
  <c r="I9560" i="1"/>
  <c r="P9559" i="1"/>
  <c r="Q9559" i="1" s="1"/>
  <c r="O9559" i="1"/>
  <c r="N9559" i="1"/>
  <c r="I9559" i="1"/>
  <c r="P9558" i="1"/>
  <c r="Q9558" i="1" s="1"/>
  <c r="O9558" i="1"/>
  <c r="N9558" i="1"/>
  <c r="I9558" i="1"/>
  <c r="P9557" i="1"/>
  <c r="Q9557" i="1" s="1"/>
  <c r="O9557" i="1"/>
  <c r="N9557" i="1"/>
  <c r="I9557" i="1"/>
  <c r="Q9556" i="1"/>
  <c r="P9556" i="1"/>
  <c r="O9556" i="1"/>
  <c r="N9556" i="1"/>
  <c r="I9556" i="1"/>
  <c r="P9555" i="1"/>
  <c r="Q9555" i="1" s="1"/>
  <c r="O9555" i="1"/>
  <c r="N9555" i="1"/>
  <c r="I9555" i="1"/>
  <c r="Q9554" i="1"/>
  <c r="P9554" i="1"/>
  <c r="O9554" i="1"/>
  <c r="N9554" i="1"/>
  <c r="I9554" i="1"/>
  <c r="Q9553" i="1"/>
  <c r="P9553" i="1"/>
  <c r="O9553" i="1"/>
  <c r="N9553" i="1"/>
  <c r="I9553" i="1"/>
  <c r="Q9552" i="1"/>
  <c r="P9552" i="1"/>
  <c r="O9552" i="1"/>
  <c r="N9552" i="1"/>
  <c r="I9552" i="1"/>
  <c r="P9551" i="1"/>
  <c r="Q9551" i="1" s="1"/>
  <c r="O9551" i="1"/>
  <c r="N9551" i="1"/>
  <c r="I9551" i="1"/>
  <c r="P9550" i="1"/>
  <c r="Q9550" i="1" s="1"/>
  <c r="O9550" i="1"/>
  <c r="N9550" i="1"/>
  <c r="I9550" i="1"/>
  <c r="Q9549" i="1"/>
  <c r="P9549" i="1"/>
  <c r="O9549" i="1"/>
  <c r="N9549" i="1"/>
  <c r="I9549" i="1"/>
  <c r="Q9548" i="1"/>
  <c r="P9548" i="1"/>
  <c r="O9548" i="1"/>
  <c r="N9548" i="1"/>
  <c r="I9548" i="1"/>
  <c r="P9547" i="1"/>
  <c r="Q9547" i="1" s="1"/>
  <c r="O9547" i="1"/>
  <c r="N9547" i="1"/>
  <c r="I9547" i="1"/>
  <c r="P9546" i="1"/>
  <c r="Q9546" i="1" s="1"/>
  <c r="O9546" i="1"/>
  <c r="N9546" i="1"/>
  <c r="I9546" i="1"/>
  <c r="Q9545" i="1"/>
  <c r="P9545" i="1"/>
  <c r="O9545" i="1"/>
  <c r="N9545" i="1"/>
  <c r="I9545" i="1"/>
  <c r="Q9544" i="1"/>
  <c r="P9544" i="1"/>
  <c r="O9544" i="1"/>
  <c r="N9544" i="1"/>
  <c r="I9544" i="1"/>
  <c r="P9543" i="1"/>
  <c r="Q9543" i="1" s="1"/>
  <c r="O9543" i="1"/>
  <c r="N9543" i="1"/>
  <c r="I9543" i="1"/>
  <c r="P9542" i="1"/>
  <c r="Q9542" i="1" s="1"/>
  <c r="O9542" i="1"/>
  <c r="N9542" i="1"/>
  <c r="I9542" i="1"/>
  <c r="P9541" i="1"/>
  <c r="Q9541" i="1" s="1"/>
  <c r="O9541" i="1"/>
  <c r="N9541" i="1"/>
  <c r="I9541" i="1"/>
  <c r="Q9540" i="1"/>
  <c r="P9540" i="1"/>
  <c r="O9540" i="1"/>
  <c r="N9540" i="1"/>
  <c r="I9540" i="1"/>
  <c r="P9539" i="1"/>
  <c r="Q9539" i="1" s="1"/>
  <c r="O9539" i="1"/>
  <c r="N9539" i="1"/>
  <c r="I9539" i="1"/>
  <c r="Q9538" i="1"/>
  <c r="P9538" i="1"/>
  <c r="O9538" i="1"/>
  <c r="N9538" i="1"/>
  <c r="I9538" i="1"/>
  <c r="Q9537" i="1"/>
  <c r="P9537" i="1"/>
  <c r="O9537" i="1"/>
  <c r="N9537" i="1"/>
  <c r="I9537" i="1"/>
  <c r="Q9536" i="1"/>
  <c r="P9536" i="1"/>
  <c r="O9536" i="1"/>
  <c r="N9536" i="1"/>
  <c r="I9536" i="1"/>
  <c r="P9535" i="1"/>
  <c r="Q9535" i="1" s="1"/>
  <c r="O9535" i="1"/>
  <c r="N9535" i="1"/>
  <c r="I9535" i="1"/>
  <c r="P9534" i="1"/>
  <c r="Q9534" i="1" s="1"/>
  <c r="O9534" i="1"/>
  <c r="N9534" i="1"/>
  <c r="I9534" i="1"/>
  <c r="Q9533" i="1"/>
  <c r="P9533" i="1"/>
  <c r="O9533" i="1"/>
  <c r="N9533" i="1"/>
  <c r="I9533" i="1"/>
  <c r="Q9532" i="1"/>
  <c r="P9532" i="1"/>
  <c r="O9532" i="1"/>
  <c r="N9532" i="1"/>
  <c r="I9532" i="1"/>
  <c r="P9531" i="1"/>
  <c r="Q9531" i="1" s="1"/>
  <c r="O9531" i="1"/>
  <c r="N9531" i="1"/>
  <c r="I9531" i="1"/>
  <c r="P9530" i="1"/>
  <c r="Q9530" i="1" s="1"/>
  <c r="O9530" i="1"/>
  <c r="N9530" i="1"/>
  <c r="I9530" i="1"/>
  <c r="Q9529" i="1"/>
  <c r="I9529" i="1"/>
  <c r="P9528" i="1"/>
  <c r="Q9528" i="1" s="1"/>
  <c r="O9528" i="1"/>
  <c r="N9528" i="1"/>
  <c r="I9528" i="1"/>
  <c r="Q9527" i="1"/>
  <c r="I9527" i="1"/>
  <c r="Q9526" i="1"/>
  <c r="I9526" i="1"/>
  <c r="Q9525" i="1"/>
  <c r="I9525" i="1"/>
  <c r="Q9524" i="1"/>
  <c r="I9524" i="1"/>
  <c r="Q9523" i="1"/>
  <c r="I9523" i="1"/>
  <c r="Q9522" i="1"/>
  <c r="I9522" i="1"/>
  <c r="Q9521" i="1"/>
  <c r="I9521" i="1"/>
  <c r="Q9520" i="1"/>
  <c r="I9520" i="1"/>
  <c r="P9519" i="1"/>
  <c r="Q9519" i="1" s="1"/>
  <c r="O9519" i="1"/>
  <c r="N9519" i="1"/>
  <c r="I9519" i="1"/>
  <c r="Q9518" i="1"/>
  <c r="P9518" i="1"/>
  <c r="O9518" i="1"/>
  <c r="N9518" i="1"/>
  <c r="I9518" i="1"/>
  <c r="Q9517" i="1"/>
  <c r="P9517" i="1"/>
  <c r="O9517" i="1"/>
  <c r="N9517" i="1"/>
  <c r="I9517" i="1"/>
  <c r="P9516" i="1"/>
  <c r="Q9516" i="1" s="1"/>
  <c r="O9516" i="1"/>
  <c r="N9516" i="1"/>
  <c r="I9516" i="1"/>
  <c r="P9515" i="1"/>
  <c r="Q9515" i="1" s="1"/>
  <c r="O9515" i="1"/>
  <c r="N9515" i="1"/>
  <c r="I9515" i="1"/>
  <c r="Q9514" i="1"/>
  <c r="P9514" i="1"/>
  <c r="O9514" i="1"/>
  <c r="N9514" i="1"/>
  <c r="I9514" i="1"/>
  <c r="Q9513" i="1"/>
  <c r="P9513" i="1"/>
  <c r="O9513" i="1"/>
  <c r="N9513" i="1"/>
  <c r="I9513" i="1"/>
  <c r="P9512" i="1"/>
  <c r="Q9512" i="1" s="1"/>
  <c r="O9512" i="1"/>
  <c r="N9512" i="1"/>
  <c r="I9512" i="1"/>
  <c r="P9511" i="1"/>
  <c r="Q9511" i="1" s="1"/>
  <c r="O9511" i="1"/>
  <c r="N9511" i="1"/>
  <c r="I9511" i="1"/>
  <c r="P9510" i="1"/>
  <c r="Q9510" i="1" s="1"/>
  <c r="N9510" i="1"/>
  <c r="I9510" i="1"/>
  <c r="Q9509" i="1"/>
  <c r="P9509" i="1"/>
  <c r="O9509" i="1"/>
  <c r="N9509" i="1"/>
  <c r="I9509" i="1"/>
  <c r="Q9508" i="1"/>
  <c r="P9508" i="1"/>
  <c r="O9508" i="1"/>
  <c r="N9508" i="1"/>
  <c r="I9508" i="1"/>
  <c r="P9507" i="1"/>
  <c r="Q9507" i="1" s="1"/>
  <c r="O9507" i="1"/>
  <c r="N9507" i="1"/>
  <c r="I9507" i="1"/>
  <c r="P9506" i="1"/>
  <c r="Q9506" i="1" s="1"/>
  <c r="O9506" i="1"/>
  <c r="N9506" i="1"/>
  <c r="I9506" i="1"/>
  <c r="Q9505" i="1"/>
  <c r="P9505" i="1"/>
  <c r="O9505" i="1"/>
  <c r="N9505" i="1"/>
  <c r="I9505" i="1"/>
  <c r="Q9504" i="1"/>
  <c r="P9504" i="1"/>
  <c r="O9504" i="1"/>
  <c r="N9504" i="1"/>
  <c r="I9504" i="1"/>
  <c r="P9503" i="1"/>
  <c r="Q9503" i="1" s="1"/>
  <c r="O9503" i="1"/>
  <c r="N9503" i="1"/>
  <c r="I9503" i="1"/>
  <c r="P9502" i="1"/>
  <c r="Q9502" i="1" s="1"/>
  <c r="O9502" i="1"/>
  <c r="N9502" i="1"/>
  <c r="I9502" i="1"/>
  <c r="Q9501" i="1"/>
  <c r="P9501" i="1"/>
  <c r="O9501" i="1"/>
  <c r="N9501" i="1"/>
  <c r="I9501" i="1"/>
  <c r="Q9500" i="1"/>
  <c r="P9500" i="1"/>
  <c r="O9500" i="1"/>
  <c r="N9500" i="1"/>
  <c r="I9500" i="1"/>
  <c r="P9499" i="1"/>
  <c r="Q9499" i="1" s="1"/>
  <c r="O9499" i="1"/>
  <c r="N9499" i="1"/>
  <c r="I9499" i="1"/>
  <c r="P9498" i="1"/>
  <c r="Q9498" i="1" s="1"/>
  <c r="O9498" i="1"/>
  <c r="N9498" i="1"/>
  <c r="I9498" i="1"/>
  <c r="P9497" i="1"/>
  <c r="Q9497" i="1" s="1"/>
  <c r="O9497" i="1"/>
  <c r="N9497" i="1"/>
  <c r="I9497" i="1"/>
  <c r="Q9496" i="1"/>
  <c r="P9496" i="1"/>
  <c r="O9496" i="1"/>
  <c r="N9496" i="1"/>
  <c r="I9496" i="1"/>
  <c r="P9495" i="1"/>
  <c r="Q9495" i="1" s="1"/>
  <c r="O9495" i="1"/>
  <c r="N9495" i="1"/>
  <c r="I9495" i="1"/>
  <c r="P9494" i="1"/>
  <c r="Q9494" i="1" s="1"/>
  <c r="O9494" i="1"/>
  <c r="N9494" i="1"/>
  <c r="I9494" i="1"/>
  <c r="Q9493" i="1"/>
  <c r="P9493" i="1"/>
  <c r="O9493" i="1"/>
  <c r="N9493" i="1"/>
  <c r="I9493" i="1"/>
  <c r="Q9492" i="1"/>
  <c r="P9492" i="1"/>
  <c r="O9492" i="1"/>
  <c r="N9492" i="1"/>
  <c r="I9492" i="1"/>
  <c r="P9491" i="1"/>
  <c r="Q9491" i="1" s="1"/>
  <c r="O9491" i="1"/>
  <c r="N9491" i="1"/>
  <c r="I9491" i="1"/>
  <c r="P9490" i="1"/>
  <c r="Q9490" i="1" s="1"/>
  <c r="O9490" i="1"/>
  <c r="N9490" i="1"/>
  <c r="I9490" i="1"/>
  <c r="Q9489" i="1"/>
  <c r="P9489" i="1"/>
  <c r="O9489" i="1"/>
  <c r="N9489" i="1"/>
  <c r="I9489" i="1"/>
  <c r="Q9488" i="1"/>
  <c r="P9488" i="1"/>
  <c r="O9488" i="1"/>
  <c r="N9488" i="1"/>
  <c r="I9488" i="1"/>
  <c r="P9487" i="1"/>
  <c r="Q9487" i="1" s="1"/>
  <c r="O9487" i="1"/>
  <c r="N9487" i="1"/>
  <c r="I9487" i="1"/>
  <c r="P9486" i="1"/>
  <c r="Q9486" i="1" s="1"/>
  <c r="O9486" i="1"/>
  <c r="N9486" i="1"/>
  <c r="I9486" i="1"/>
  <c r="Q9485" i="1"/>
  <c r="P9485" i="1"/>
  <c r="O9485" i="1"/>
  <c r="N9485" i="1"/>
  <c r="I9485" i="1"/>
  <c r="Q9484" i="1"/>
  <c r="P9484" i="1"/>
  <c r="O9484" i="1"/>
  <c r="N9484" i="1"/>
  <c r="I9484" i="1"/>
  <c r="P9483" i="1"/>
  <c r="Q9483" i="1" s="1"/>
  <c r="O9483" i="1"/>
  <c r="N9483" i="1"/>
  <c r="I9483" i="1"/>
  <c r="P9482" i="1"/>
  <c r="Q9482" i="1" s="1"/>
  <c r="O9482" i="1"/>
  <c r="N9482" i="1"/>
  <c r="I9482" i="1"/>
  <c r="P9481" i="1"/>
  <c r="Q9481" i="1" s="1"/>
  <c r="O9481" i="1"/>
  <c r="N9481" i="1"/>
  <c r="I9481" i="1"/>
  <c r="Q9480" i="1"/>
  <c r="P9480" i="1"/>
  <c r="O9480" i="1"/>
  <c r="N9480" i="1"/>
  <c r="I9480" i="1"/>
  <c r="P9479" i="1"/>
  <c r="Q9479" i="1" s="1"/>
  <c r="O9479" i="1"/>
  <c r="N9479" i="1"/>
  <c r="I9479" i="1"/>
  <c r="Q9478" i="1"/>
  <c r="P9478" i="1"/>
  <c r="O9478" i="1"/>
  <c r="N9478" i="1"/>
  <c r="I9478" i="1"/>
  <c r="Q9477" i="1"/>
  <c r="P9477" i="1"/>
  <c r="O9477" i="1"/>
  <c r="N9477" i="1"/>
  <c r="I9477" i="1"/>
  <c r="Q9476" i="1"/>
  <c r="P9476" i="1"/>
  <c r="O9476" i="1"/>
  <c r="N9476" i="1"/>
  <c r="I9476" i="1"/>
  <c r="P9475" i="1"/>
  <c r="Q9475" i="1" s="1"/>
  <c r="O9475" i="1"/>
  <c r="N9475" i="1"/>
  <c r="I9475" i="1"/>
  <c r="P9474" i="1"/>
  <c r="Q9474" i="1" s="1"/>
  <c r="O9474" i="1"/>
  <c r="N9474" i="1"/>
  <c r="I9474" i="1"/>
  <c r="Q9473" i="1"/>
  <c r="P9473" i="1"/>
  <c r="O9473" i="1"/>
  <c r="N9473" i="1"/>
  <c r="I9473" i="1"/>
  <c r="Q9472" i="1"/>
  <c r="P9472" i="1"/>
  <c r="O9472" i="1"/>
  <c r="N9472" i="1"/>
  <c r="I9472" i="1"/>
  <c r="P9471" i="1"/>
  <c r="Q9471" i="1" s="1"/>
  <c r="O9471" i="1"/>
  <c r="N9471" i="1"/>
  <c r="I9471" i="1"/>
  <c r="P9470" i="1"/>
  <c r="Q9470" i="1" s="1"/>
  <c r="O9470" i="1"/>
  <c r="N9470" i="1"/>
  <c r="I9470" i="1"/>
  <c r="Q9469" i="1"/>
  <c r="P9469" i="1"/>
  <c r="O9469" i="1"/>
  <c r="N9469" i="1"/>
  <c r="I9469" i="1"/>
  <c r="Q9468" i="1"/>
  <c r="P9468" i="1"/>
  <c r="O9468" i="1"/>
  <c r="N9468" i="1"/>
  <c r="I9468" i="1"/>
  <c r="P9467" i="1"/>
  <c r="Q9467" i="1" s="1"/>
  <c r="O9467" i="1"/>
  <c r="N9467" i="1"/>
  <c r="I9467" i="1"/>
  <c r="P9466" i="1"/>
  <c r="Q9466" i="1" s="1"/>
  <c r="O9466" i="1"/>
  <c r="N9466" i="1"/>
  <c r="I9466" i="1"/>
  <c r="P9465" i="1"/>
  <c r="Q9465" i="1" s="1"/>
  <c r="O9465" i="1"/>
  <c r="N9465" i="1"/>
  <c r="I9465" i="1"/>
  <c r="Q9464" i="1"/>
  <c r="P9464" i="1"/>
  <c r="O9464" i="1"/>
  <c r="N9464" i="1"/>
  <c r="I9464" i="1"/>
  <c r="P9463" i="1"/>
  <c r="Q9463" i="1" s="1"/>
  <c r="O9463" i="1"/>
  <c r="N9463" i="1"/>
  <c r="I9463" i="1"/>
  <c r="Q9462" i="1"/>
  <c r="P9462" i="1"/>
  <c r="O9462" i="1"/>
  <c r="N9462" i="1"/>
  <c r="I9462" i="1"/>
  <c r="Q9461" i="1"/>
  <c r="P9461" i="1"/>
  <c r="O9461" i="1"/>
  <c r="N9461" i="1"/>
  <c r="I9461" i="1"/>
  <c r="Q9460" i="1"/>
  <c r="P9460" i="1"/>
  <c r="O9460" i="1"/>
  <c r="N9460" i="1"/>
  <c r="I9460" i="1"/>
  <c r="P9459" i="1"/>
  <c r="Q9459" i="1" s="1"/>
  <c r="O9459" i="1"/>
  <c r="N9459" i="1"/>
  <c r="I9459" i="1"/>
  <c r="P9458" i="1"/>
  <c r="Q9458" i="1" s="1"/>
  <c r="O9458" i="1"/>
  <c r="N9458" i="1"/>
  <c r="I9458" i="1"/>
  <c r="Q9457" i="1"/>
  <c r="P9457" i="1"/>
  <c r="O9457" i="1"/>
  <c r="N9457" i="1"/>
  <c r="I9457" i="1"/>
  <c r="Q9456" i="1"/>
  <c r="P9456" i="1"/>
  <c r="O9456" i="1"/>
  <c r="N9456" i="1"/>
  <c r="I9456" i="1"/>
  <c r="Q9455" i="1"/>
  <c r="I9455" i="1"/>
  <c r="Q9454" i="1"/>
  <c r="P9454" i="1"/>
  <c r="O9454" i="1"/>
  <c r="N9454" i="1"/>
  <c r="I9454" i="1"/>
  <c r="Q9453" i="1"/>
  <c r="P9453" i="1"/>
  <c r="O9453" i="1"/>
  <c r="N9453" i="1"/>
  <c r="I9453" i="1"/>
  <c r="P9452" i="1"/>
  <c r="Q9452" i="1" s="1"/>
  <c r="O9452" i="1"/>
  <c r="N9452" i="1"/>
  <c r="I9452" i="1"/>
  <c r="P9451" i="1"/>
  <c r="Q9451" i="1" s="1"/>
  <c r="O9451" i="1"/>
  <c r="N9451" i="1"/>
  <c r="I9451" i="1"/>
  <c r="Q9450" i="1"/>
  <c r="P9450" i="1"/>
  <c r="O9450" i="1"/>
  <c r="N9450" i="1"/>
  <c r="I9450" i="1"/>
  <c r="Q9449" i="1"/>
  <c r="P9449" i="1"/>
  <c r="N9449" i="1"/>
  <c r="I9449" i="1"/>
  <c r="Q9448" i="1"/>
  <c r="P9448" i="1"/>
  <c r="O9448" i="1"/>
  <c r="N9448" i="1"/>
  <c r="I9448" i="1"/>
  <c r="P9447" i="1"/>
  <c r="Q9447" i="1" s="1"/>
  <c r="O9447" i="1"/>
  <c r="N9447" i="1"/>
  <c r="I9447" i="1"/>
  <c r="P9446" i="1"/>
  <c r="Q9446" i="1" s="1"/>
  <c r="O9446" i="1"/>
  <c r="N9446" i="1"/>
  <c r="I9446" i="1"/>
  <c r="P9445" i="1"/>
  <c r="Q9445" i="1" s="1"/>
  <c r="O9445" i="1"/>
  <c r="N9445" i="1"/>
  <c r="I9445" i="1"/>
  <c r="Q9444" i="1"/>
  <c r="P9444" i="1"/>
  <c r="O9444" i="1"/>
  <c r="N9444" i="1"/>
  <c r="I9444" i="1"/>
  <c r="P9443" i="1"/>
  <c r="Q9443" i="1" s="1"/>
  <c r="O9443" i="1"/>
  <c r="N9443" i="1"/>
  <c r="I9443" i="1"/>
  <c r="P9442" i="1"/>
  <c r="Q9442" i="1" s="1"/>
  <c r="O9442" i="1"/>
  <c r="N9442" i="1"/>
  <c r="I9442" i="1"/>
  <c r="Q9441" i="1"/>
  <c r="P9441" i="1"/>
  <c r="O9441" i="1"/>
  <c r="N9441" i="1"/>
  <c r="I9441" i="1"/>
  <c r="Q9440" i="1"/>
  <c r="P9440" i="1"/>
  <c r="O9440" i="1"/>
  <c r="N9440" i="1"/>
  <c r="I9440" i="1"/>
  <c r="P9439" i="1"/>
  <c r="Q9439" i="1" s="1"/>
  <c r="O9439" i="1"/>
  <c r="N9439" i="1"/>
  <c r="I9439" i="1"/>
  <c r="P9438" i="1"/>
  <c r="Q9438" i="1" s="1"/>
  <c r="O9438" i="1"/>
  <c r="N9438" i="1"/>
  <c r="I9438" i="1"/>
  <c r="Q9437" i="1"/>
  <c r="P9437" i="1"/>
  <c r="O9437" i="1"/>
  <c r="N9437" i="1"/>
  <c r="I9437" i="1"/>
  <c r="Q9436" i="1"/>
  <c r="P9436" i="1"/>
  <c r="O9436" i="1"/>
  <c r="N9436" i="1"/>
  <c r="I9436" i="1"/>
  <c r="P9435" i="1"/>
  <c r="Q9435" i="1" s="1"/>
  <c r="O9435" i="1"/>
  <c r="N9435" i="1"/>
  <c r="I9435" i="1"/>
  <c r="P9434" i="1"/>
  <c r="Q9434" i="1" s="1"/>
  <c r="O9434" i="1"/>
  <c r="N9434" i="1"/>
  <c r="I9434" i="1"/>
  <c r="Q9433" i="1"/>
  <c r="P9433" i="1"/>
  <c r="N9433" i="1"/>
  <c r="I9433" i="1"/>
  <c r="P9432" i="1"/>
  <c r="Q9432" i="1" s="1"/>
  <c r="O9432" i="1"/>
  <c r="N9432" i="1"/>
  <c r="I9432" i="1"/>
  <c r="Q9431" i="1"/>
  <c r="P9431" i="1"/>
  <c r="O9431" i="1"/>
  <c r="N9431" i="1"/>
  <c r="I9431" i="1"/>
  <c r="P9430" i="1"/>
  <c r="Q9430" i="1" s="1"/>
  <c r="O9430" i="1"/>
  <c r="N9430" i="1"/>
  <c r="I9430" i="1"/>
  <c r="P9429" i="1"/>
  <c r="Q9429" i="1" s="1"/>
  <c r="O9429" i="1"/>
  <c r="N9429" i="1"/>
  <c r="I9429" i="1"/>
  <c r="Q9428" i="1"/>
  <c r="P9428" i="1"/>
  <c r="O9428" i="1"/>
  <c r="N9428" i="1"/>
  <c r="I9428" i="1"/>
  <c r="Q9427" i="1"/>
  <c r="P9427" i="1"/>
  <c r="O9427" i="1"/>
  <c r="N9427" i="1"/>
  <c r="I9427" i="1"/>
  <c r="P9426" i="1"/>
  <c r="Q9426" i="1" s="1"/>
  <c r="O9426" i="1"/>
  <c r="N9426" i="1"/>
  <c r="I9426" i="1"/>
  <c r="P9425" i="1"/>
  <c r="Q9425" i="1" s="1"/>
  <c r="O9425" i="1"/>
  <c r="N9425" i="1"/>
  <c r="I9425" i="1"/>
  <c r="Q9424" i="1"/>
  <c r="P9424" i="1"/>
  <c r="O9424" i="1"/>
  <c r="N9424" i="1"/>
  <c r="I9424" i="1"/>
  <c r="Q9423" i="1"/>
  <c r="P9423" i="1"/>
  <c r="O9423" i="1"/>
  <c r="N9423" i="1"/>
  <c r="I9423" i="1"/>
  <c r="P9422" i="1"/>
  <c r="Q9422" i="1" s="1"/>
  <c r="O9422" i="1"/>
  <c r="N9422" i="1"/>
  <c r="I9422" i="1"/>
  <c r="P9421" i="1"/>
  <c r="Q9421" i="1" s="1"/>
  <c r="O9421" i="1"/>
  <c r="N9421" i="1"/>
  <c r="I9421" i="1"/>
  <c r="Q9420" i="1"/>
  <c r="P9420" i="1"/>
  <c r="O9420" i="1"/>
  <c r="N9420" i="1"/>
  <c r="I9420" i="1"/>
  <c r="Q9419" i="1"/>
  <c r="P9419" i="1"/>
  <c r="O9419" i="1"/>
  <c r="N9419" i="1"/>
  <c r="I9419" i="1"/>
  <c r="P9418" i="1"/>
  <c r="Q9418" i="1" s="1"/>
  <c r="O9418" i="1"/>
  <c r="N9418" i="1"/>
  <c r="I9418" i="1"/>
  <c r="P9417" i="1"/>
  <c r="Q9417" i="1" s="1"/>
  <c r="N9417" i="1"/>
  <c r="I9417" i="1"/>
  <c r="P9416" i="1"/>
  <c r="Q9416" i="1" s="1"/>
  <c r="O9416" i="1"/>
  <c r="N9416" i="1"/>
  <c r="I9416" i="1"/>
  <c r="Q9415" i="1"/>
  <c r="P9415" i="1"/>
  <c r="O9415" i="1"/>
  <c r="N9415" i="1"/>
  <c r="I9415" i="1"/>
  <c r="Q9414" i="1"/>
  <c r="P9414" i="1"/>
  <c r="O9414" i="1"/>
  <c r="N9414" i="1"/>
  <c r="I9414" i="1"/>
  <c r="P9413" i="1"/>
  <c r="Q9413" i="1" s="1"/>
  <c r="O9413" i="1"/>
  <c r="N9413" i="1"/>
  <c r="I9413" i="1"/>
  <c r="P9412" i="1"/>
  <c r="Q9412" i="1" s="1"/>
  <c r="O9412" i="1"/>
  <c r="N9412" i="1"/>
  <c r="I9412" i="1"/>
  <c r="Q9411" i="1"/>
  <c r="P9411" i="1"/>
  <c r="O9411" i="1"/>
  <c r="N9411" i="1"/>
  <c r="I9411" i="1"/>
  <c r="Q9410" i="1"/>
  <c r="P9410" i="1"/>
  <c r="O9410" i="1"/>
  <c r="N9410" i="1"/>
  <c r="I9410" i="1"/>
  <c r="P9409" i="1"/>
  <c r="Q9409" i="1" s="1"/>
  <c r="O9409" i="1"/>
  <c r="N9409" i="1"/>
  <c r="I9409" i="1"/>
  <c r="P9408" i="1"/>
  <c r="Q9408" i="1" s="1"/>
  <c r="O9408" i="1"/>
  <c r="N9408" i="1"/>
  <c r="I9408" i="1"/>
  <c r="Q9407" i="1"/>
  <c r="P9407" i="1"/>
  <c r="O9407" i="1"/>
  <c r="N9407" i="1"/>
  <c r="I9407" i="1"/>
  <c r="Q9406" i="1"/>
  <c r="P9406" i="1"/>
  <c r="O9406" i="1"/>
  <c r="N9406" i="1"/>
  <c r="I9406" i="1"/>
  <c r="P9405" i="1"/>
  <c r="Q9405" i="1" s="1"/>
  <c r="O9405" i="1"/>
  <c r="N9405" i="1"/>
  <c r="I9405" i="1"/>
  <c r="Q9404" i="1"/>
  <c r="P9404" i="1"/>
  <c r="O9404" i="1"/>
  <c r="N9404" i="1"/>
  <c r="I9404" i="1"/>
  <c r="P9403" i="1"/>
  <c r="Q9403" i="1" s="1"/>
  <c r="O9403" i="1"/>
  <c r="N9403" i="1"/>
  <c r="I9403" i="1"/>
  <c r="Q9402" i="1"/>
  <c r="P9402" i="1"/>
  <c r="O9402" i="1"/>
  <c r="N9402" i="1"/>
  <c r="I9402" i="1"/>
  <c r="P9401" i="1"/>
  <c r="Q9401" i="1" s="1"/>
  <c r="O9401" i="1"/>
  <c r="N9401" i="1"/>
  <c r="I9401" i="1"/>
  <c r="P9400" i="1"/>
  <c r="Q9400" i="1" s="1"/>
  <c r="O9400" i="1"/>
  <c r="N9400" i="1"/>
  <c r="I9400" i="1"/>
  <c r="Q9399" i="1"/>
  <c r="P9399" i="1"/>
  <c r="O9399" i="1"/>
  <c r="N9399" i="1"/>
  <c r="I9399" i="1"/>
  <c r="Q9398" i="1"/>
  <c r="P9398" i="1"/>
  <c r="O9398" i="1"/>
  <c r="N9398" i="1"/>
  <c r="I9398" i="1"/>
  <c r="P9397" i="1"/>
  <c r="Q9397" i="1" s="1"/>
  <c r="O9397" i="1"/>
  <c r="N9397" i="1"/>
  <c r="I9397" i="1"/>
  <c r="P9396" i="1"/>
  <c r="Q9396" i="1" s="1"/>
  <c r="O9396" i="1"/>
  <c r="N9396" i="1"/>
  <c r="I9396" i="1"/>
  <c r="Q9395" i="1"/>
  <c r="P9395" i="1"/>
  <c r="O9395" i="1"/>
  <c r="N9395" i="1"/>
  <c r="I9395" i="1"/>
  <c r="Q9394" i="1"/>
  <c r="P9394" i="1"/>
  <c r="O9394" i="1"/>
  <c r="N9394" i="1"/>
  <c r="I9394" i="1"/>
  <c r="P9393" i="1"/>
  <c r="Q9393" i="1" s="1"/>
  <c r="O9393" i="1"/>
  <c r="N9393" i="1"/>
  <c r="I9393" i="1"/>
  <c r="P9392" i="1"/>
  <c r="Q9392" i="1" s="1"/>
  <c r="O9392" i="1"/>
  <c r="N9392" i="1"/>
  <c r="I9392" i="1"/>
  <c r="Q9391" i="1"/>
  <c r="P9391" i="1"/>
  <c r="O9391" i="1"/>
  <c r="N9391" i="1"/>
  <c r="I9391" i="1"/>
  <c r="Q9390" i="1"/>
  <c r="P9390" i="1"/>
  <c r="O9390" i="1"/>
  <c r="N9390" i="1"/>
  <c r="I9390" i="1"/>
  <c r="P9389" i="1"/>
  <c r="Q9389" i="1" s="1"/>
  <c r="O9389" i="1"/>
  <c r="N9389" i="1"/>
  <c r="I9389" i="1"/>
  <c r="Q9388" i="1"/>
  <c r="P9388" i="1"/>
  <c r="O9388" i="1"/>
  <c r="N9388" i="1"/>
  <c r="I9388" i="1"/>
  <c r="P9387" i="1"/>
  <c r="Q9387" i="1" s="1"/>
  <c r="O9387" i="1"/>
  <c r="N9387" i="1"/>
  <c r="I9387" i="1"/>
  <c r="Q9386" i="1"/>
  <c r="P9386" i="1"/>
  <c r="O9386" i="1"/>
  <c r="N9386" i="1"/>
  <c r="I9386" i="1"/>
  <c r="P9385" i="1"/>
  <c r="Q9385" i="1" s="1"/>
  <c r="O9385" i="1"/>
  <c r="N9385" i="1"/>
  <c r="I9385" i="1"/>
  <c r="P9384" i="1"/>
  <c r="Q9384" i="1" s="1"/>
  <c r="O9384" i="1"/>
  <c r="N9384" i="1"/>
  <c r="I9384" i="1"/>
  <c r="Q9383" i="1"/>
  <c r="P9383" i="1"/>
  <c r="O9383" i="1"/>
  <c r="N9383" i="1"/>
  <c r="I9383" i="1"/>
  <c r="Q9382" i="1"/>
  <c r="P9382" i="1"/>
  <c r="O9382" i="1"/>
  <c r="N9382" i="1"/>
  <c r="I9382" i="1"/>
  <c r="P9381" i="1"/>
  <c r="Q9381" i="1" s="1"/>
  <c r="O9381" i="1"/>
  <c r="N9381" i="1"/>
  <c r="I9381" i="1"/>
  <c r="P9380" i="1"/>
  <c r="Q9380" i="1" s="1"/>
  <c r="O9380" i="1"/>
  <c r="N9380" i="1"/>
  <c r="I9380" i="1"/>
  <c r="Q9379" i="1"/>
  <c r="P9379" i="1"/>
  <c r="O9379" i="1"/>
  <c r="N9379" i="1"/>
  <c r="I9379" i="1"/>
  <c r="Q9378" i="1"/>
  <c r="P9378" i="1"/>
  <c r="O9378" i="1"/>
  <c r="N9378" i="1"/>
  <c r="I9378" i="1"/>
  <c r="P9377" i="1"/>
  <c r="Q9377" i="1" s="1"/>
  <c r="O9377" i="1"/>
  <c r="N9377" i="1"/>
  <c r="I9377" i="1"/>
  <c r="P9376" i="1"/>
  <c r="Q9376" i="1" s="1"/>
  <c r="O9376" i="1"/>
  <c r="N9376" i="1"/>
  <c r="I9376" i="1"/>
  <c r="Q9375" i="1"/>
  <c r="P9375" i="1"/>
  <c r="O9375" i="1"/>
  <c r="N9375" i="1"/>
  <c r="I9375" i="1"/>
  <c r="Q9374" i="1"/>
  <c r="P9374" i="1"/>
  <c r="O9374" i="1"/>
  <c r="N9374" i="1"/>
  <c r="I9374" i="1"/>
  <c r="P9373" i="1"/>
  <c r="Q9373" i="1" s="1"/>
  <c r="O9373" i="1"/>
  <c r="N9373" i="1"/>
  <c r="I9373" i="1"/>
  <c r="Q9372" i="1"/>
  <c r="P9372" i="1"/>
  <c r="O9372" i="1"/>
  <c r="N9372" i="1"/>
  <c r="I9372" i="1"/>
  <c r="P9371" i="1"/>
  <c r="Q9371" i="1" s="1"/>
  <c r="I9371" i="1"/>
  <c r="Q9370" i="1"/>
  <c r="O9370" i="1"/>
  <c r="N9370" i="1"/>
  <c r="I9370" i="1"/>
  <c r="P9369" i="1"/>
  <c r="Q9369" i="1" s="1"/>
  <c r="O9369" i="1"/>
  <c r="N9369" i="1"/>
  <c r="I9369" i="1"/>
  <c r="Q9368" i="1"/>
  <c r="P9368" i="1"/>
  <c r="O9368" i="1"/>
  <c r="N9368" i="1"/>
  <c r="I9368" i="1"/>
  <c r="Q9367" i="1"/>
  <c r="P9367" i="1"/>
  <c r="O9367" i="1"/>
  <c r="N9367" i="1"/>
  <c r="I9367" i="1"/>
  <c r="P9366" i="1"/>
  <c r="Q9366" i="1" s="1"/>
  <c r="O9366" i="1"/>
  <c r="N9366" i="1"/>
  <c r="I9366" i="1"/>
  <c r="Q9365" i="1"/>
  <c r="P9365" i="1"/>
  <c r="O9365" i="1"/>
  <c r="N9365" i="1"/>
  <c r="I9365" i="1"/>
  <c r="P9364" i="1"/>
  <c r="Q9364" i="1" s="1"/>
  <c r="O9364" i="1"/>
  <c r="N9364" i="1"/>
  <c r="I9364" i="1"/>
  <c r="Q9363" i="1"/>
  <c r="P9363" i="1"/>
  <c r="O9363" i="1"/>
  <c r="N9363" i="1"/>
  <c r="I9363" i="1"/>
  <c r="P9362" i="1"/>
  <c r="Q9362" i="1" s="1"/>
  <c r="O9362" i="1"/>
  <c r="N9362" i="1"/>
  <c r="I9362" i="1"/>
  <c r="Q9361" i="1"/>
  <c r="P9361" i="1"/>
  <c r="O9361" i="1"/>
  <c r="N9361" i="1"/>
  <c r="I9361" i="1"/>
  <c r="Q9360" i="1"/>
  <c r="P9360" i="1"/>
  <c r="O9360" i="1"/>
  <c r="N9360" i="1"/>
  <c r="I9360" i="1"/>
  <c r="Q9359" i="1"/>
  <c r="P9359" i="1"/>
  <c r="O9359" i="1"/>
  <c r="N9359" i="1"/>
  <c r="I9359" i="1"/>
  <c r="P9358" i="1"/>
  <c r="Q9358" i="1" s="1"/>
  <c r="O9358" i="1"/>
  <c r="N9358" i="1"/>
  <c r="I9358" i="1"/>
  <c r="P9357" i="1"/>
  <c r="Q9357" i="1" s="1"/>
  <c r="O9357" i="1"/>
  <c r="N9357" i="1"/>
  <c r="I9357" i="1"/>
  <c r="Q9356" i="1"/>
  <c r="P9356" i="1"/>
  <c r="O9356" i="1"/>
  <c r="N9356" i="1"/>
  <c r="I9356" i="1"/>
  <c r="Q9355" i="1"/>
  <c r="P9355" i="1"/>
  <c r="O9355" i="1"/>
  <c r="N9355" i="1"/>
  <c r="I9355" i="1"/>
  <c r="P9354" i="1"/>
  <c r="Q9354" i="1" s="1"/>
  <c r="O9354" i="1"/>
  <c r="N9354" i="1"/>
  <c r="I9354" i="1"/>
  <c r="P9353" i="1"/>
  <c r="Q9353" i="1" s="1"/>
  <c r="O9353" i="1"/>
  <c r="N9353" i="1"/>
  <c r="I9353" i="1"/>
  <c r="Q9352" i="1"/>
  <c r="P9352" i="1"/>
  <c r="O9352" i="1"/>
  <c r="N9352" i="1"/>
  <c r="I9352" i="1"/>
  <c r="Q9351" i="1"/>
  <c r="P9351" i="1"/>
  <c r="O9351" i="1"/>
  <c r="N9351" i="1"/>
  <c r="I9351" i="1"/>
  <c r="P9350" i="1"/>
  <c r="Q9350" i="1" s="1"/>
  <c r="O9350" i="1"/>
  <c r="N9350" i="1"/>
  <c r="I9350" i="1"/>
  <c r="P9349" i="1"/>
  <c r="Q9349" i="1" s="1"/>
  <c r="O9349" i="1"/>
  <c r="N9349" i="1"/>
  <c r="I9349" i="1"/>
  <c r="P9348" i="1"/>
  <c r="Q9348" i="1" s="1"/>
  <c r="O9348" i="1"/>
  <c r="N9348" i="1"/>
  <c r="I9348" i="1"/>
  <c r="Q9347" i="1"/>
  <c r="P9347" i="1"/>
  <c r="O9347" i="1"/>
  <c r="N9347" i="1"/>
  <c r="I9347" i="1"/>
  <c r="P9346" i="1"/>
  <c r="Q9346" i="1" s="1"/>
  <c r="O9346" i="1"/>
  <c r="N9346" i="1"/>
  <c r="I9346" i="1"/>
  <c r="Q9345" i="1"/>
  <c r="P9345" i="1"/>
  <c r="O9345" i="1"/>
  <c r="N9345" i="1"/>
  <c r="I9345" i="1"/>
  <c r="Q9344" i="1"/>
  <c r="P9344" i="1"/>
  <c r="O9344" i="1"/>
  <c r="N9344" i="1"/>
  <c r="I9344" i="1"/>
  <c r="Q9343" i="1"/>
  <c r="P9343" i="1"/>
  <c r="O9343" i="1"/>
  <c r="N9343" i="1"/>
  <c r="I9343" i="1"/>
  <c r="P9342" i="1"/>
  <c r="Q9342" i="1" s="1"/>
  <c r="O9342" i="1"/>
  <c r="N9342" i="1"/>
  <c r="I9342" i="1"/>
  <c r="P9341" i="1"/>
  <c r="Q9341" i="1" s="1"/>
  <c r="O9341" i="1"/>
  <c r="N9341" i="1"/>
  <c r="I9341" i="1"/>
  <c r="Q9340" i="1"/>
  <c r="P9340" i="1"/>
  <c r="O9340" i="1"/>
  <c r="N9340" i="1"/>
  <c r="I9340" i="1"/>
  <c r="Q9339" i="1"/>
  <c r="P9339" i="1"/>
  <c r="O9339" i="1"/>
  <c r="N9339" i="1"/>
  <c r="I9339" i="1"/>
  <c r="P9338" i="1"/>
  <c r="Q9338" i="1" s="1"/>
  <c r="O9338" i="1"/>
  <c r="N9338" i="1"/>
  <c r="I9338" i="1"/>
  <c r="P9337" i="1"/>
  <c r="Q9337" i="1" s="1"/>
  <c r="O9337" i="1"/>
  <c r="N9337" i="1"/>
  <c r="I9337" i="1"/>
  <c r="Q9336" i="1"/>
  <c r="P9336" i="1"/>
  <c r="O9336" i="1"/>
  <c r="N9336" i="1"/>
  <c r="I9336" i="1"/>
  <c r="Q9335" i="1"/>
  <c r="P9335" i="1"/>
  <c r="O9335" i="1"/>
  <c r="N9335" i="1"/>
  <c r="I9335" i="1"/>
  <c r="P9334" i="1"/>
  <c r="Q9334" i="1" s="1"/>
  <c r="O9334" i="1"/>
  <c r="N9334" i="1"/>
  <c r="I9334" i="1"/>
  <c r="P9333" i="1"/>
  <c r="Q9333" i="1" s="1"/>
  <c r="O9333" i="1"/>
  <c r="N9333" i="1"/>
  <c r="I9333" i="1"/>
  <c r="P9332" i="1"/>
  <c r="Q9332" i="1" s="1"/>
  <c r="O9332" i="1"/>
  <c r="N9332" i="1"/>
  <c r="I9332" i="1"/>
  <c r="Q9331" i="1"/>
  <c r="P9331" i="1"/>
  <c r="O9331" i="1"/>
  <c r="N9331" i="1"/>
  <c r="I9331" i="1"/>
  <c r="P9330" i="1"/>
  <c r="Q9330" i="1" s="1"/>
  <c r="O9330" i="1"/>
  <c r="N9330" i="1"/>
  <c r="I9330" i="1"/>
  <c r="Q9329" i="1"/>
  <c r="P9329" i="1"/>
  <c r="O9329" i="1"/>
  <c r="N9329" i="1"/>
  <c r="I9329" i="1"/>
  <c r="Q9328" i="1"/>
  <c r="P9328" i="1"/>
  <c r="O9328" i="1"/>
  <c r="N9328" i="1"/>
  <c r="I9328" i="1"/>
  <c r="Q9327" i="1"/>
  <c r="P9327" i="1"/>
  <c r="O9327" i="1"/>
  <c r="N9327" i="1"/>
  <c r="I9327" i="1"/>
  <c r="P9326" i="1"/>
  <c r="Q9326" i="1" s="1"/>
  <c r="O9326" i="1"/>
  <c r="N9326" i="1"/>
  <c r="I9326" i="1"/>
  <c r="P9325" i="1"/>
  <c r="Q9325" i="1" s="1"/>
  <c r="O9325" i="1"/>
  <c r="N9325" i="1"/>
  <c r="I9325" i="1"/>
  <c r="Q9324" i="1"/>
  <c r="P9324" i="1"/>
  <c r="O9324" i="1"/>
  <c r="N9324" i="1"/>
  <c r="I9324" i="1"/>
  <c r="Q9323" i="1"/>
  <c r="P9323" i="1"/>
  <c r="O9323" i="1"/>
  <c r="N9323" i="1"/>
  <c r="I9323" i="1"/>
  <c r="P9322" i="1"/>
  <c r="Q9322" i="1" s="1"/>
  <c r="O9322" i="1"/>
  <c r="N9322" i="1"/>
  <c r="I9322" i="1"/>
  <c r="P9321" i="1"/>
  <c r="Q9321" i="1" s="1"/>
  <c r="O9321" i="1"/>
  <c r="N9321" i="1"/>
  <c r="I9321" i="1"/>
  <c r="Q9320" i="1"/>
  <c r="P9320" i="1"/>
  <c r="O9320" i="1"/>
  <c r="N9320" i="1"/>
  <c r="I9320" i="1"/>
  <c r="Q9319" i="1"/>
  <c r="P9319" i="1"/>
  <c r="O9319" i="1"/>
  <c r="N9319" i="1"/>
  <c r="I9319" i="1"/>
  <c r="P9318" i="1"/>
  <c r="Q9318" i="1" s="1"/>
  <c r="O9318" i="1"/>
  <c r="N9318" i="1"/>
  <c r="I9318" i="1"/>
  <c r="P9317" i="1"/>
  <c r="Q9317" i="1" s="1"/>
  <c r="O9317" i="1"/>
  <c r="N9317" i="1"/>
  <c r="I9317" i="1"/>
  <c r="P9316" i="1"/>
  <c r="Q9316" i="1" s="1"/>
  <c r="O9316" i="1"/>
  <c r="N9316" i="1"/>
  <c r="I9316" i="1"/>
  <c r="Q9315" i="1"/>
  <c r="P9315" i="1"/>
  <c r="O9315" i="1"/>
  <c r="N9315" i="1"/>
  <c r="I9315" i="1"/>
  <c r="P9314" i="1"/>
  <c r="Q9314" i="1" s="1"/>
  <c r="O9314" i="1"/>
  <c r="N9314" i="1"/>
  <c r="I9314" i="1"/>
  <c r="Q9313" i="1"/>
  <c r="P9313" i="1"/>
  <c r="O9313" i="1"/>
  <c r="N9313" i="1"/>
  <c r="I9313" i="1"/>
  <c r="Q9312" i="1"/>
  <c r="P9312" i="1"/>
  <c r="O9312" i="1"/>
  <c r="N9312" i="1"/>
  <c r="I9312" i="1"/>
  <c r="Q9311" i="1"/>
  <c r="P9311" i="1"/>
  <c r="O9311" i="1"/>
  <c r="N9311" i="1"/>
  <c r="I9311" i="1"/>
  <c r="P9310" i="1"/>
  <c r="Q9310" i="1" s="1"/>
  <c r="O9310" i="1"/>
  <c r="N9310" i="1"/>
  <c r="I9310" i="1"/>
  <c r="P9309" i="1"/>
  <c r="Q9309" i="1" s="1"/>
  <c r="O9309" i="1"/>
  <c r="N9309" i="1"/>
  <c r="I9309" i="1"/>
  <c r="Q9308" i="1"/>
  <c r="P9308" i="1"/>
  <c r="O9308" i="1"/>
  <c r="N9308" i="1"/>
  <c r="I9308" i="1"/>
  <c r="Q9307" i="1"/>
  <c r="P9307" i="1"/>
  <c r="O9307" i="1"/>
  <c r="N9307" i="1"/>
  <c r="I9307" i="1"/>
  <c r="P9306" i="1"/>
  <c r="Q9306" i="1" s="1"/>
  <c r="O9306" i="1"/>
  <c r="N9306" i="1"/>
  <c r="I9306" i="1"/>
  <c r="P9305" i="1"/>
  <c r="Q9305" i="1" s="1"/>
  <c r="O9305" i="1"/>
  <c r="N9305" i="1"/>
  <c r="I9305" i="1"/>
  <c r="Q9304" i="1"/>
  <c r="P9304" i="1"/>
  <c r="N9304" i="1"/>
  <c r="I9304" i="1"/>
  <c r="P9303" i="1"/>
  <c r="Q9303" i="1" s="1"/>
  <c r="O9303" i="1"/>
  <c r="N9303" i="1"/>
  <c r="I9303" i="1"/>
  <c r="Q9302" i="1"/>
  <c r="P9302" i="1"/>
  <c r="O9302" i="1"/>
  <c r="N9302" i="1"/>
  <c r="I9302" i="1"/>
  <c r="P9301" i="1"/>
  <c r="Q9301" i="1" s="1"/>
  <c r="O9301" i="1"/>
  <c r="N9301" i="1"/>
  <c r="I9301" i="1"/>
  <c r="P9300" i="1"/>
  <c r="Q9300" i="1" s="1"/>
  <c r="O9300" i="1"/>
  <c r="N9300" i="1"/>
  <c r="I9300" i="1"/>
  <c r="Q9299" i="1"/>
  <c r="P9299" i="1"/>
  <c r="N9299" i="1"/>
  <c r="I9299" i="1"/>
  <c r="Q9298" i="1"/>
  <c r="P9298" i="1"/>
  <c r="O9298" i="1"/>
  <c r="N9298" i="1"/>
  <c r="I9298" i="1"/>
  <c r="P9297" i="1"/>
  <c r="Q9297" i="1" s="1"/>
  <c r="O9297" i="1"/>
  <c r="N9297" i="1"/>
  <c r="I9297" i="1"/>
  <c r="P9296" i="1"/>
  <c r="Q9296" i="1" s="1"/>
  <c r="N9296" i="1"/>
  <c r="I9296" i="1"/>
  <c r="P9295" i="1"/>
  <c r="Q9295" i="1" s="1"/>
  <c r="O9295" i="1"/>
  <c r="N9295" i="1"/>
  <c r="I9295" i="1"/>
  <c r="Q9294" i="1"/>
  <c r="P9294" i="1"/>
  <c r="O9294" i="1"/>
  <c r="N9294" i="1"/>
  <c r="I9294" i="1"/>
  <c r="P9293" i="1"/>
  <c r="Q9293" i="1" s="1"/>
  <c r="O9293" i="1"/>
  <c r="N9293" i="1"/>
  <c r="I9293" i="1"/>
  <c r="Q9292" i="1"/>
  <c r="P9292" i="1"/>
  <c r="O9292" i="1"/>
  <c r="N9292" i="1"/>
  <c r="I9292" i="1"/>
  <c r="P9291" i="1"/>
  <c r="Q9291" i="1" s="1"/>
  <c r="O9291" i="1"/>
  <c r="N9291" i="1"/>
  <c r="I9291" i="1"/>
  <c r="P9290" i="1"/>
  <c r="Q9290" i="1" s="1"/>
  <c r="O9290" i="1"/>
  <c r="N9290" i="1"/>
  <c r="I9290" i="1"/>
  <c r="Q9289" i="1"/>
  <c r="P9289" i="1"/>
  <c r="O9289" i="1"/>
  <c r="N9289" i="1"/>
  <c r="I9289" i="1"/>
  <c r="Q9288" i="1"/>
  <c r="P9288" i="1"/>
  <c r="O9288" i="1"/>
  <c r="N9288" i="1"/>
  <c r="I9288" i="1"/>
  <c r="P9287" i="1"/>
  <c r="Q9287" i="1" s="1"/>
  <c r="O9287" i="1"/>
  <c r="N9287" i="1"/>
  <c r="I9287" i="1"/>
  <c r="P9286" i="1"/>
  <c r="Q9286" i="1" s="1"/>
  <c r="O9286" i="1"/>
  <c r="N9286" i="1"/>
  <c r="I9286" i="1"/>
  <c r="Q9285" i="1"/>
  <c r="P9285" i="1"/>
  <c r="O9285" i="1"/>
  <c r="N9285" i="1"/>
  <c r="I9285" i="1"/>
  <c r="Q9284" i="1"/>
  <c r="P9284" i="1"/>
  <c r="O9284" i="1"/>
  <c r="N9284" i="1"/>
  <c r="I9284" i="1"/>
  <c r="P9283" i="1"/>
  <c r="Q9283" i="1" s="1"/>
  <c r="O9283" i="1"/>
  <c r="N9283" i="1"/>
  <c r="I9283" i="1"/>
  <c r="P9282" i="1"/>
  <c r="Q9282" i="1" s="1"/>
  <c r="O9282" i="1"/>
  <c r="N9282" i="1"/>
  <c r="I9282" i="1"/>
  <c r="Q9281" i="1"/>
  <c r="P9281" i="1"/>
  <c r="O9281" i="1"/>
  <c r="N9281" i="1"/>
  <c r="I9281" i="1"/>
  <c r="Q9280" i="1"/>
  <c r="P9280" i="1"/>
  <c r="O9280" i="1"/>
  <c r="N9280" i="1"/>
  <c r="I9280" i="1"/>
  <c r="P9279" i="1"/>
  <c r="Q9279" i="1" s="1"/>
  <c r="O9279" i="1"/>
  <c r="N9279" i="1"/>
  <c r="I9279" i="1"/>
  <c r="Q9278" i="1"/>
  <c r="P9278" i="1"/>
  <c r="O9278" i="1"/>
  <c r="N9278" i="1"/>
  <c r="I9278" i="1"/>
  <c r="P9277" i="1"/>
  <c r="Q9277" i="1" s="1"/>
  <c r="O9277" i="1"/>
  <c r="N9277" i="1"/>
  <c r="I9277" i="1"/>
  <c r="Q9276" i="1"/>
  <c r="P9276" i="1"/>
  <c r="O9276" i="1"/>
  <c r="N9276" i="1"/>
  <c r="I9276" i="1"/>
  <c r="P9275" i="1"/>
  <c r="Q9275" i="1" s="1"/>
  <c r="O9275" i="1"/>
  <c r="N9275" i="1"/>
  <c r="I9275" i="1"/>
  <c r="P9274" i="1"/>
  <c r="Q9274" i="1" s="1"/>
  <c r="O9274" i="1"/>
  <c r="N9274" i="1"/>
  <c r="I9274" i="1"/>
  <c r="Q9273" i="1"/>
  <c r="P9273" i="1"/>
  <c r="O9273" i="1"/>
  <c r="N9273" i="1"/>
  <c r="I9273" i="1"/>
  <c r="Q9272" i="1"/>
  <c r="P9272" i="1"/>
  <c r="O9272" i="1"/>
  <c r="N9272" i="1"/>
  <c r="I9272" i="1"/>
  <c r="P9271" i="1"/>
  <c r="Q9271" i="1" s="1"/>
  <c r="O9271" i="1"/>
  <c r="N9271" i="1"/>
  <c r="I9271" i="1"/>
  <c r="P9270" i="1"/>
  <c r="Q9270" i="1" s="1"/>
  <c r="O9270" i="1"/>
  <c r="N9270" i="1"/>
  <c r="I9270" i="1"/>
  <c r="Q9269" i="1"/>
  <c r="P9269" i="1"/>
  <c r="O9269" i="1"/>
  <c r="N9269" i="1"/>
  <c r="I9269" i="1"/>
  <c r="P9268" i="1"/>
  <c r="Q9268" i="1" s="1"/>
  <c r="O9268" i="1"/>
  <c r="N9268" i="1"/>
  <c r="I9268" i="1"/>
  <c r="P9267" i="1"/>
  <c r="Q9267" i="1" s="1"/>
  <c r="O9267" i="1"/>
  <c r="N9267" i="1"/>
  <c r="I9267" i="1"/>
  <c r="P9266" i="1"/>
  <c r="Q9266" i="1" s="1"/>
  <c r="O9266" i="1"/>
  <c r="N9266" i="1"/>
  <c r="I9266" i="1"/>
  <c r="Q9265" i="1"/>
  <c r="P9265" i="1"/>
  <c r="O9265" i="1"/>
  <c r="N9265" i="1"/>
  <c r="I9265" i="1"/>
  <c r="Q9264" i="1"/>
  <c r="P9264" i="1"/>
  <c r="O9264" i="1"/>
  <c r="N9264" i="1"/>
  <c r="I9264" i="1"/>
  <c r="P9263" i="1"/>
  <c r="Q9263" i="1" s="1"/>
  <c r="O9263" i="1"/>
  <c r="N9263" i="1"/>
  <c r="I9263" i="1"/>
  <c r="P9262" i="1"/>
  <c r="Q9262" i="1" s="1"/>
  <c r="I9262" i="1"/>
  <c r="P9261" i="1"/>
  <c r="Q9261" i="1" s="1"/>
  <c r="O9261" i="1"/>
  <c r="N9261" i="1"/>
  <c r="I9261" i="1"/>
  <c r="P9260" i="1"/>
  <c r="Q9260" i="1" s="1"/>
  <c r="O9260" i="1"/>
  <c r="N9260" i="1"/>
  <c r="I9260" i="1"/>
  <c r="Q9259" i="1"/>
  <c r="P9259" i="1"/>
  <c r="O9259" i="1"/>
  <c r="N9259" i="1"/>
  <c r="I9259" i="1"/>
  <c r="P9258" i="1"/>
  <c r="Q9258" i="1" s="1"/>
  <c r="O9258" i="1"/>
  <c r="N9258" i="1"/>
  <c r="I9258" i="1"/>
  <c r="P9257" i="1"/>
  <c r="Q9257" i="1" s="1"/>
  <c r="O9257" i="1"/>
  <c r="N9257" i="1"/>
  <c r="I9257" i="1"/>
  <c r="P9256" i="1"/>
  <c r="Q9256" i="1" s="1"/>
  <c r="O9256" i="1"/>
  <c r="N9256" i="1"/>
  <c r="I9256" i="1"/>
  <c r="Q9255" i="1"/>
  <c r="P9255" i="1"/>
  <c r="O9255" i="1"/>
  <c r="N9255" i="1"/>
  <c r="I9255" i="1"/>
  <c r="Q9254" i="1"/>
  <c r="P9254" i="1"/>
  <c r="O9254" i="1"/>
  <c r="N9254" i="1"/>
  <c r="I9254" i="1"/>
  <c r="Q9253" i="1"/>
  <c r="P9253" i="1"/>
  <c r="O9253" i="1"/>
  <c r="N9253" i="1"/>
  <c r="I9253" i="1"/>
  <c r="Q9252" i="1"/>
  <c r="P9252" i="1"/>
  <c r="O9252" i="1"/>
  <c r="N9252" i="1"/>
  <c r="I9252" i="1"/>
  <c r="P9251" i="1"/>
  <c r="Q9251" i="1" s="1"/>
  <c r="O9251" i="1"/>
  <c r="N9251" i="1"/>
  <c r="I9251" i="1"/>
  <c r="Q9250" i="1"/>
  <c r="P9250" i="1"/>
  <c r="O9250" i="1"/>
  <c r="N9250" i="1"/>
  <c r="I9250" i="1"/>
  <c r="P9249" i="1"/>
  <c r="Q9249" i="1" s="1"/>
  <c r="O9249" i="1"/>
  <c r="N9249" i="1"/>
  <c r="I9249" i="1"/>
  <c r="P9248" i="1"/>
  <c r="Q9248" i="1" s="1"/>
  <c r="O9248" i="1"/>
  <c r="N9248" i="1"/>
  <c r="I9248" i="1"/>
  <c r="Q9247" i="1"/>
  <c r="P9247" i="1"/>
  <c r="O9247" i="1"/>
  <c r="N9247" i="1"/>
  <c r="I9247" i="1"/>
  <c r="Q9246" i="1"/>
  <c r="P9246" i="1"/>
  <c r="O9246" i="1"/>
  <c r="N9246" i="1"/>
  <c r="I9246" i="1"/>
  <c r="P9245" i="1"/>
  <c r="Q9245" i="1" s="1"/>
  <c r="O9245" i="1"/>
  <c r="N9245" i="1"/>
  <c r="I9245" i="1"/>
  <c r="P9244" i="1"/>
  <c r="Q9244" i="1" s="1"/>
  <c r="O9244" i="1"/>
  <c r="N9244" i="1"/>
  <c r="I9244" i="1"/>
  <c r="Q9243" i="1"/>
  <c r="P9243" i="1"/>
  <c r="O9243" i="1"/>
  <c r="N9243" i="1"/>
  <c r="I9243" i="1"/>
  <c r="P9242" i="1"/>
  <c r="Q9242" i="1" s="1"/>
  <c r="O9242" i="1"/>
  <c r="N9242" i="1"/>
  <c r="I9242" i="1"/>
  <c r="P9241" i="1"/>
  <c r="Q9241" i="1" s="1"/>
  <c r="O9241" i="1"/>
  <c r="N9241" i="1"/>
  <c r="I9241" i="1"/>
  <c r="P9240" i="1"/>
  <c r="Q9240" i="1" s="1"/>
  <c r="O9240" i="1"/>
  <c r="N9240" i="1"/>
  <c r="I9240" i="1"/>
  <c r="Q9239" i="1"/>
  <c r="P9239" i="1"/>
  <c r="O9239" i="1"/>
  <c r="N9239" i="1"/>
  <c r="I9239" i="1"/>
  <c r="Q9238" i="1"/>
  <c r="P9238" i="1"/>
  <c r="O9238" i="1"/>
  <c r="N9238" i="1"/>
  <c r="I9238" i="1"/>
  <c r="Q9237" i="1"/>
  <c r="P9237" i="1"/>
  <c r="O9237" i="1"/>
  <c r="N9237" i="1"/>
  <c r="I9237" i="1"/>
  <c r="Q9236" i="1"/>
  <c r="P9236" i="1"/>
  <c r="O9236" i="1"/>
  <c r="N9236" i="1"/>
  <c r="I9236" i="1"/>
  <c r="P9235" i="1"/>
  <c r="Q9235" i="1" s="1"/>
  <c r="O9235" i="1"/>
  <c r="N9235" i="1"/>
  <c r="I9235" i="1"/>
  <c r="Q9234" i="1"/>
  <c r="P9234" i="1"/>
  <c r="O9234" i="1"/>
  <c r="N9234" i="1"/>
  <c r="I9234" i="1"/>
  <c r="P9233" i="1"/>
  <c r="Q9233" i="1" s="1"/>
  <c r="O9233" i="1"/>
  <c r="N9233" i="1"/>
  <c r="I9233" i="1"/>
  <c r="P9232" i="1"/>
  <c r="Q9232" i="1" s="1"/>
  <c r="O9232" i="1"/>
  <c r="N9232" i="1"/>
  <c r="I9232" i="1"/>
  <c r="Q9231" i="1"/>
  <c r="P9231" i="1"/>
  <c r="O9231" i="1"/>
  <c r="N9231" i="1"/>
  <c r="I9231" i="1"/>
  <c r="P9230" i="1"/>
  <c r="Q9230" i="1" s="1"/>
  <c r="O9230" i="1"/>
  <c r="N9230" i="1"/>
  <c r="I9230" i="1"/>
  <c r="P9229" i="1"/>
  <c r="Q9229" i="1" s="1"/>
  <c r="O9229" i="1"/>
  <c r="N9229" i="1"/>
  <c r="I9229" i="1"/>
  <c r="P9228" i="1"/>
  <c r="Q9228" i="1" s="1"/>
  <c r="O9228" i="1"/>
  <c r="N9228" i="1"/>
  <c r="I9228" i="1"/>
  <c r="Q9227" i="1"/>
  <c r="P9227" i="1"/>
  <c r="O9227" i="1"/>
  <c r="N9227" i="1"/>
  <c r="I9227" i="1"/>
  <c r="P9226" i="1"/>
  <c r="Q9226" i="1" s="1"/>
  <c r="O9226" i="1"/>
  <c r="N9226" i="1"/>
  <c r="I9226" i="1"/>
  <c r="P9225" i="1"/>
  <c r="Q9225" i="1" s="1"/>
  <c r="O9225" i="1"/>
  <c r="N9225" i="1"/>
  <c r="I9225" i="1"/>
  <c r="P9224" i="1"/>
  <c r="Q9224" i="1" s="1"/>
  <c r="O9224" i="1"/>
  <c r="N9224" i="1"/>
  <c r="I9224" i="1"/>
  <c r="Q9223" i="1"/>
  <c r="P9223" i="1"/>
  <c r="O9223" i="1"/>
  <c r="N9223" i="1"/>
  <c r="I9223" i="1"/>
  <c r="Q9222" i="1"/>
  <c r="P9222" i="1"/>
  <c r="O9222" i="1"/>
  <c r="N9222" i="1"/>
  <c r="I9222" i="1"/>
  <c r="Q9221" i="1"/>
  <c r="P9221" i="1"/>
  <c r="O9221" i="1"/>
  <c r="N9221" i="1"/>
  <c r="I9221" i="1"/>
  <c r="Q9220" i="1"/>
  <c r="P9220" i="1"/>
  <c r="O9220" i="1"/>
  <c r="N9220" i="1"/>
  <c r="I9220" i="1"/>
  <c r="P9219" i="1"/>
  <c r="Q9219" i="1" s="1"/>
  <c r="O9219" i="1"/>
  <c r="N9219" i="1"/>
  <c r="I9219" i="1"/>
  <c r="Q9218" i="1"/>
  <c r="P9218" i="1"/>
  <c r="O9218" i="1"/>
  <c r="N9218" i="1"/>
  <c r="I9218" i="1"/>
  <c r="P9217" i="1"/>
  <c r="Q9217" i="1" s="1"/>
  <c r="O9217" i="1"/>
  <c r="N9217" i="1"/>
  <c r="I9217" i="1"/>
  <c r="Q9216" i="1"/>
  <c r="P9216" i="1"/>
  <c r="O9216" i="1"/>
  <c r="N9216" i="1"/>
  <c r="I9216" i="1"/>
  <c r="Q9215" i="1"/>
  <c r="P9215" i="1"/>
  <c r="O9215" i="1"/>
  <c r="N9215" i="1"/>
  <c r="I9215" i="1"/>
  <c r="P9214" i="1"/>
  <c r="Q9214" i="1" s="1"/>
  <c r="O9214" i="1"/>
  <c r="N9214" i="1"/>
  <c r="I9214" i="1"/>
  <c r="P9213" i="1"/>
  <c r="Q9213" i="1" s="1"/>
  <c r="O9213" i="1"/>
  <c r="N9213" i="1"/>
  <c r="I9213" i="1"/>
  <c r="P9212" i="1"/>
  <c r="Q9212" i="1" s="1"/>
  <c r="O9212" i="1"/>
  <c r="N9212" i="1"/>
  <c r="I9212" i="1"/>
  <c r="Q9211" i="1"/>
  <c r="P9211" i="1"/>
  <c r="O9211" i="1"/>
  <c r="N9211" i="1"/>
  <c r="I9211" i="1"/>
  <c r="P9210" i="1"/>
  <c r="Q9210" i="1" s="1"/>
  <c r="O9210" i="1"/>
  <c r="N9210" i="1"/>
  <c r="I9210" i="1"/>
  <c r="P9209" i="1"/>
  <c r="Q9209" i="1" s="1"/>
  <c r="O9209" i="1"/>
  <c r="N9209" i="1"/>
  <c r="I9209" i="1"/>
  <c r="P9208" i="1"/>
  <c r="Q9208" i="1" s="1"/>
  <c r="O9208" i="1"/>
  <c r="N9208" i="1"/>
  <c r="I9208" i="1"/>
  <c r="Q9207" i="1"/>
  <c r="P9207" i="1"/>
  <c r="O9207" i="1"/>
  <c r="N9207" i="1"/>
  <c r="I9207" i="1"/>
  <c r="Q9206" i="1"/>
  <c r="P9206" i="1"/>
  <c r="O9206" i="1"/>
  <c r="N9206" i="1"/>
  <c r="I9206" i="1"/>
  <c r="Q9205" i="1"/>
  <c r="P9205" i="1"/>
  <c r="O9205" i="1"/>
  <c r="N9205" i="1"/>
  <c r="I9205" i="1"/>
  <c r="Q9204" i="1"/>
  <c r="P9204" i="1"/>
  <c r="O9204" i="1"/>
  <c r="N9204" i="1"/>
  <c r="I9204" i="1"/>
  <c r="P9203" i="1"/>
  <c r="Q9203" i="1" s="1"/>
  <c r="O9203" i="1"/>
  <c r="N9203" i="1"/>
  <c r="I9203" i="1"/>
  <c r="Q9202" i="1"/>
  <c r="P9202" i="1"/>
  <c r="O9202" i="1"/>
  <c r="N9202" i="1"/>
  <c r="I9202" i="1"/>
  <c r="P9201" i="1"/>
  <c r="Q9201" i="1" s="1"/>
  <c r="O9201" i="1"/>
  <c r="N9201" i="1"/>
  <c r="I9201" i="1"/>
  <c r="P9200" i="1"/>
  <c r="Q9200" i="1" s="1"/>
  <c r="O9200" i="1"/>
  <c r="N9200" i="1"/>
  <c r="I9200" i="1"/>
  <c r="Q9199" i="1"/>
  <c r="P9199" i="1"/>
  <c r="O9199" i="1"/>
  <c r="N9199" i="1"/>
  <c r="I9199" i="1"/>
  <c r="P9198" i="1"/>
  <c r="Q9198" i="1" s="1"/>
  <c r="O9198" i="1"/>
  <c r="N9198" i="1"/>
  <c r="I9198" i="1"/>
  <c r="P9197" i="1"/>
  <c r="Q9197" i="1" s="1"/>
  <c r="O9197" i="1"/>
  <c r="N9197" i="1"/>
  <c r="I9197" i="1"/>
  <c r="P9196" i="1"/>
  <c r="Q9196" i="1" s="1"/>
  <c r="O9196" i="1"/>
  <c r="N9196" i="1"/>
  <c r="I9196" i="1"/>
  <c r="Q9195" i="1"/>
  <c r="P9195" i="1"/>
  <c r="O9195" i="1"/>
  <c r="N9195" i="1"/>
  <c r="I9195" i="1"/>
  <c r="P9194" i="1"/>
  <c r="Q9194" i="1" s="1"/>
  <c r="O9194" i="1"/>
  <c r="N9194" i="1"/>
  <c r="I9194" i="1"/>
  <c r="P9193" i="1"/>
  <c r="Q9193" i="1" s="1"/>
  <c r="O9193" i="1"/>
  <c r="N9193" i="1"/>
  <c r="I9193" i="1"/>
  <c r="P9192" i="1"/>
  <c r="Q9192" i="1" s="1"/>
  <c r="O9192" i="1"/>
  <c r="N9192" i="1"/>
  <c r="I9192" i="1"/>
  <c r="Q9191" i="1"/>
  <c r="P9191" i="1"/>
  <c r="O9191" i="1"/>
  <c r="N9191" i="1"/>
  <c r="I9191" i="1"/>
  <c r="Q9190" i="1"/>
  <c r="P9190" i="1"/>
  <c r="O9190" i="1"/>
  <c r="N9190" i="1"/>
  <c r="I9190" i="1"/>
  <c r="Q9189" i="1"/>
  <c r="P9189" i="1"/>
  <c r="O9189" i="1"/>
  <c r="N9189" i="1"/>
  <c r="I9189" i="1"/>
  <c r="Q9188" i="1"/>
  <c r="P9188" i="1"/>
  <c r="O9188" i="1"/>
  <c r="N9188" i="1"/>
  <c r="I9188" i="1"/>
  <c r="P9187" i="1"/>
  <c r="Q9187" i="1" s="1"/>
  <c r="O9187" i="1"/>
  <c r="N9187" i="1"/>
  <c r="I9187" i="1"/>
  <c r="Q9186" i="1"/>
  <c r="P9186" i="1"/>
  <c r="O9186" i="1"/>
  <c r="N9186" i="1"/>
  <c r="I9186" i="1"/>
  <c r="P9185" i="1"/>
  <c r="Q9185" i="1" s="1"/>
  <c r="O9185" i="1"/>
  <c r="N9185" i="1"/>
  <c r="I9185" i="1"/>
  <c r="Q9184" i="1"/>
  <c r="P9184" i="1"/>
  <c r="O9184" i="1"/>
  <c r="N9184" i="1"/>
  <c r="I9184" i="1"/>
  <c r="Q9183" i="1"/>
  <c r="P9183" i="1"/>
  <c r="O9183" i="1"/>
  <c r="N9183" i="1"/>
  <c r="I9183" i="1"/>
  <c r="P9182" i="1"/>
  <c r="Q9182" i="1" s="1"/>
  <c r="O9182" i="1"/>
  <c r="N9182" i="1"/>
  <c r="I9182" i="1"/>
  <c r="P9181" i="1"/>
  <c r="Q9181" i="1" s="1"/>
  <c r="O9181" i="1"/>
  <c r="N9181" i="1"/>
  <c r="I9181" i="1"/>
  <c r="P9180" i="1"/>
  <c r="Q9180" i="1" s="1"/>
  <c r="O9180" i="1"/>
  <c r="N9180" i="1"/>
  <c r="I9180" i="1"/>
  <c r="Q9179" i="1"/>
  <c r="P9179" i="1"/>
  <c r="O9179" i="1"/>
  <c r="N9179" i="1"/>
  <c r="I9179" i="1"/>
  <c r="P9178" i="1"/>
  <c r="Q9178" i="1" s="1"/>
  <c r="O9178" i="1"/>
  <c r="N9178" i="1"/>
  <c r="I9178" i="1"/>
  <c r="P9177" i="1"/>
  <c r="Q9177" i="1" s="1"/>
  <c r="O9177" i="1"/>
  <c r="N9177" i="1"/>
  <c r="I9177" i="1"/>
  <c r="P9176" i="1"/>
  <c r="Q9176" i="1" s="1"/>
  <c r="O9176" i="1"/>
  <c r="N9176" i="1"/>
  <c r="I9176" i="1"/>
  <c r="Q9175" i="1"/>
  <c r="P9175" i="1"/>
  <c r="O9175" i="1"/>
  <c r="N9175" i="1"/>
  <c r="I9175" i="1"/>
  <c r="Q9174" i="1"/>
  <c r="P9174" i="1"/>
  <c r="O9174" i="1"/>
  <c r="N9174" i="1"/>
  <c r="I9174" i="1"/>
  <c r="Q9173" i="1"/>
  <c r="P9173" i="1"/>
  <c r="O9173" i="1"/>
  <c r="N9173" i="1"/>
  <c r="I9173" i="1"/>
  <c r="P9172" i="1"/>
  <c r="Q9172" i="1" s="1"/>
  <c r="O9172" i="1"/>
  <c r="N9172" i="1"/>
  <c r="I9172" i="1"/>
  <c r="P9171" i="1"/>
  <c r="Q9171" i="1" s="1"/>
  <c r="O9171" i="1"/>
  <c r="N9171" i="1"/>
  <c r="I9171" i="1"/>
  <c r="Q9170" i="1"/>
  <c r="P9170" i="1"/>
  <c r="O9170" i="1"/>
  <c r="N9170" i="1"/>
  <c r="I9170" i="1"/>
  <c r="P9169" i="1"/>
  <c r="Q9169" i="1" s="1"/>
  <c r="O9169" i="1"/>
  <c r="N9169" i="1"/>
  <c r="I9169" i="1"/>
  <c r="Q9168" i="1"/>
  <c r="P9168" i="1"/>
  <c r="O9168" i="1"/>
  <c r="N9168" i="1"/>
  <c r="I9168" i="1"/>
  <c r="Q9167" i="1"/>
  <c r="P9167" i="1"/>
  <c r="O9167" i="1"/>
  <c r="N9167" i="1"/>
  <c r="I9167" i="1"/>
  <c r="P9166" i="1"/>
  <c r="Q9166" i="1" s="1"/>
  <c r="O9166" i="1"/>
  <c r="N9166" i="1"/>
  <c r="I9166" i="1"/>
  <c r="P9165" i="1"/>
  <c r="Q9165" i="1" s="1"/>
  <c r="O9165" i="1"/>
  <c r="N9165" i="1"/>
  <c r="I9165" i="1"/>
  <c r="P9164" i="1"/>
  <c r="Q9164" i="1" s="1"/>
  <c r="O9164" i="1"/>
  <c r="N9164" i="1"/>
  <c r="I9164" i="1"/>
  <c r="Q9163" i="1"/>
  <c r="P9163" i="1"/>
  <c r="O9163" i="1"/>
  <c r="N9163" i="1"/>
  <c r="I9163" i="1"/>
  <c r="P9162" i="1"/>
  <c r="Q9162" i="1" s="1"/>
  <c r="O9162" i="1"/>
  <c r="N9162" i="1"/>
  <c r="I9162" i="1"/>
  <c r="P9161" i="1"/>
  <c r="Q9161" i="1" s="1"/>
  <c r="O9161" i="1"/>
  <c r="N9161" i="1"/>
  <c r="I9161" i="1"/>
  <c r="P9160" i="1"/>
  <c r="Q9160" i="1" s="1"/>
  <c r="O9160" i="1"/>
  <c r="N9160" i="1"/>
  <c r="I9160" i="1"/>
  <c r="Q9159" i="1"/>
  <c r="P9159" i="1"/>
  <c r="O9159" i="1"/>
  <c r="N9159" i="1"/>
  <c r="I9159" i="1"/>
  <c r="Q9158" i="1"/>
  <c r="P9158" i="1"/>
  <c r="O9158" i="1"/>
  <c r="N9158" i="1"/>
  <c r="I9158" i="1"/>
  <c r="Q9157" i="1"/>
  <c r="P9157" i="1"/>
  <c r="O9157" i="1"/>
  <c r="N9157" i="1"/>
  <c r="I9157" i="1"/>
  <c r="P9156" i="1"/>
  <c r="Q9156" i="1" s="1"/>
  <c r="O9156" i="1"/>
  <c r="N9156" i="1"/>
  <c r="I9156" i="1"/>
  <c r="P9155" i="1"/>
  <c r="Q9155" i="1" s="1"/>
  <c r="O9155" i="1"/>
  <c r="N9155" i="1"/>
  <c r="I9155" i="1"/>
  <c r="Q9154" i="1"/>
  <c r="P9154" i="1"/>
  <c r="O9154" i="1"/>
  <c r="N9154" i="1"/>
  <c r="I9154" i="1"/>
  <c r="P9153" i="1"/>
  <c r="Q9153" i="1" s="1"/>
  <c r="O9153" i="1"/>
  <c r="N9153" i="1"/>
  <c r="I9153" i="1"/>
  <c r="Q9152" i="1"/>
  <c r="P9152" i="1"/>
  <c r="O9152" i="1"/>
  <c r="N9152" i="1"/>
  <c r="I9152" i="1"/>
  <c r="Q9151" i="1"/>
  <c r="P9151" i="1"/>
  <c r="O9151" i="1"/>
  <c r="N9151" i="1"/>
  <c r="I9151" i="1"/>
  <c r="P9150" i="1"/>
  <c r="Q9150" i="1" s="1"/>
  <c r="O9150" i="1"/>
  <c r="N9150" i="1"/>
  <c r="I9150" i="1"/>
  <c r="P9149" i="1"/>
  <c r="Q9149" i="1" s="1"/>
  <c r="O9149" i="1"/>
  <c r="N9149" i="1"/>
  <c r="I9149" i="1"/>
  <c r="P9148" i="1"/>
  <c r="Q9148" i="1" s="1"/>
  <c r="O9148" i="1"/>
  <c r="N9148" i="1"/>
  <c r="I9148" i="1"/>
  <c r="Q9147" i="1"/>
  <c r="P9147" i="1"/>
  <c r="O9147" i="1"/>
  <c r="N9147" i="1"/>
  <c r="I9147" i="1"/>
  <c r="P9146" i="1"/>
  <c r="Q9146" i="1" s="1"/>
  <c r="O9146" i="1"/>
  <c r="N9146" i="1"/>
  <c r="I9146" i="1"/>
  <c r="P9145" i="1"/>
  <c r="Q9145" i="1" s="1"/>
  <c r="O9145" i="1"/>
  <c r="N9145" i="1"/>
  <c r="I9145" i="1"/>
  <c r="P9144" i="1"/>
  <c r="Q9144" i="1" s="1"/>
  <c r="O9144" i="1"/>
  <c r="N9144" i="1"/>
  <c r="I9144" i="1"/>
  <c r="Q9143" i="1"/>
  <c r="P9143" i="1"/>
  <c r="O9143" i="1"/>
  <c r="N9143" i="1"/>
  <c r="I9143" i="1"/>
  <c r="Q9142" i="1"/>
  <c r="P9142" i="1"/>
  <c r="O9142" i="1"/>
  <c r="N9142" i="1"/>
  <c r="I9142" i="1"/>
  <c r="Q9141" i="1"/>
  <c r="P9141" i="1"/>
  <c r="O9141" i="1"/>
  <c r="N9141" i="1"/>
  <c r="I9141" i="1"/>
  <c r="P9140" i="1"/>
  <c r="Q9140" i="1" s="1"/>
  <c r="O9140" i="1"/>
  <c r="N9140" i="1"/>
  <c r="I9140" i="1"/>
  <c r="P9139" i="1"/>
  <c r="Q9139" i="1" s="1"/>
  <c r="O9139" i="1"/>
  <c r="N9139" i="1"/>
  <c r="I9139" i="1"/>
  <c r="Q9138" i="1"/>
  <c r="P9138" i="1"/>
  <c r="O9138" i="1"/>
  <c r="N9138" i="1"/>
  <c r="I9138" i="1"/>
  <c r="P9137" i="1"/>
  <c r="Q9137" i="1" s="1"/>
  <c r="O9137" i="1"/>
  <c r="N9137" i="1"/>
  <c r="I9137" i="1"/>
  <c r="Q9136" i="1"/>
  <c r="P9136" i="1"/>
  <c r="O9136" i="1"/>
  <c r="N9136" i="1"/>
  <c r="I9136" i="1"/>
  <c r="Q9135" i="1"/>
  <c r="P9135" i="1"/>
  <c r="O9135" i="1"/>
  <c r="N9135" i="1"/>
  <c r="I9135" i="1"/>
  <c r="P9134" i="1"/>
  <c r="Q9134" i="1" s="1"/>
  <c r="O9134" i="1"/>
  <c r="N9134" i="1"/>
  <c r="I9134" i="1"/>
  <c r="P9133" i="1"/>
  <c r="Q9133" i="1" s="1"/>
  <c r="O9133" i="1"/>
  <c r="N9133" i="1"/>
  <c r="I9133" i="1"/>
  <c r="P9132" i="1"/>
  <c r="Q9132" i="1" s="1"/>
  <c r="O9132" i="1"/>
  <c r="N9132" i="1"/>
  <c r="I9132" i="1"/>
  <c r="Q9131" i="1"/>
  <c r="P9131" i="1"/>
  <c r="O9131" i="1"/>
  <c r="N9131" i="1"/>
  <c r="I9131" i="1"/>
  <c r="P9130" i="1"/>
  <c r="Q9130" i="1" s="1"/>
  <c r="O9130" i="1"/>
  <c r="N9130" i="1"/>
  <c r="I9130" i="1"/>
  <c r="P9129" i="1"/>
  <c r="Q9129" i="1" s="1"/>
  <c r="O9129" i="1"/>
  <c r="N9129" i="1"/>
  <c r="I9129" i="1"/>
  <c r="P9128" i="1"/>
  <c r="Q9128" i="1" s="1"/>
  <c r="O9128" i="1"/>
  <c r="N9128" i="1"/>
  <c r="I9128" i="1"/>
  <c r="Q9127" i="1"/>
  <c r="P9127" i="1"/>
  <c r="O9127" i="1"/>
  <c r="N9127" i="1"/>
  <c r="I9127" i="1"/>
  <c r="Q9126" i="1"/>
  <c r="P9126" i="1"/>
  <c r="O9126" i="1"/>
  <c r="N9126" i="1"/>
  <c r="I9126" i="1"/>
  <c r="Q9125" i="1"/>
  <c r="P9125" i="1"/>
  <c r="O9125" i="1"/>
  <c r="N9125" i="1"/>
  <c r="I9125" i="1"/>
  <c r="P9124" i="1"/>
  <c r="Q9124" i="1" s="1"/>
  <c r="O9124" i="1"/>
  <c r="N9124" i="1"/>
  <c r="I9124" i="1"/>
  <c r="P9123" i="1"/>
  <c r="Q9123" i="1" s="1"/>
  <c r="O9123" i="1"/>
  <c r="N9123" i="1"/>
  <c r="I9123" i="1"/>
  <c r="Q9122" i="1"/>
  <c r="P9122" i="1"/>
  <c r="O9122" i="1"/>
  <c r="N9122" i="1"/>
  <c r="I9122" i="1"/>
  <c r="P9121" i="1"/>
  <c r="Q9121" i="1" s="1"/>
  <c r="O9121" i="1"/>
  <c r="N9121" i="1"/>
  <c r="I9121" i="1"/>
  <c r="Q9120" i="1"/>
  <c r="P9120" i="1"/>
  <c r="O9120" i="1"/>
  <c r="N9120" i="1"/>
  <c r="I9120" i="1"/>
  <c r="Q9119" i="1"/>
  <c r="P9119" i="1"/>
  <c r="O9119" i="1"/>
  <c r="N9119" i="1"/>
  <c r="I9119" i="1"/>
  <c r="P9118" i="1"/>
  <c r="Q9118" i="1" s="1"/>
  <c r="O9118" i="1"/>
  <c r="N9118" i="1"/>
  <c r="I9118" i="1"/>
  <c r="P9117" i="1"/>
  <c r="Q9117" i="1" s="1"/>
  <c r="O9117" i="1"/>
  <c r="N9117" i="1"/>
  <c r="I9117" i="1"/>
  <c r="P9116" i="1"/>
  <c r="Q9116" i="1" s="1"/>
  <c r="O9116" i="1"/>
  <c r="N9116" i="1"/>
  <c r="I9116" i="1"/>
  <c r="Q9115" i="1"/>
  <c r="P9115" i="1"/>
  <c r="O9115" i="1"/>
  <c r="N9115" i="1"/>
  <c r="I9115" i="1"/>
  <c r="P9114" i="1"/>
  <c r="Q9114" i="1" s="1"/>
  <c r="O9114" i="1"/>
  <c r="N9114" i="1"/>
  <c r="I9114" i="1"/>
  <c r="P9113" i="1"/>
  <c r="Q9113" i="1" s="1"/>
  <c r="O9113" i="1"/>
  <c r="N9113" i="1"/>
  <c r="I9113" i="1"/>
  <c r="P9112" i="1"/>
  <c r="Q9112" i="1" s="1"/>
  <c r="O9112" i="1"/>
  <c r="N9112" i="1"/>
  <c r="I9112" i="1"/>
  <c r="Q9111" i="1"/>
  <c r="P9111" i="1"/>
  <c r="O9111" i="1"/>
  <c r="N9111" i="1"/>
  <c r="I9111" i="1"/>
  <c r="Q9110" i="1"/>
  <c r="P9110" i="1"/>
  <c r="O9110" i="1"/>
  <c r="N9110" i="1"/>
  <c r="I9110" i="1"/>
  <c r="Q9109" i="1"/>
  <c r="P9109" i="1"/>
  <c r="O9109" i="1"/>
  <c r="N9109" i="1"/>
  <c r="I9109" i="1"/>
  <c r="P9108" i="1"/>
  <c r="Q9108" i="1" s="1"/>
  <c r="O9108" i="1"/>
  <c r="N9108" i="1"/>
  <c r="I9108" i="1"/>
  <c r="P9107" i="1"/>
  <c r="Q9107" i="1" s="1"/>
  <c r="O9107" i="1"/>
  <c r="N9107" i="1"/>
  <c r="I9107" i="1"/>
  <c r="Q9106" i="1"/>
  <c r="P9106" i="1"/>
  <c r="O9106" i="1"/>
  <c r="N9106" i="1"/>
  <c r="I9106" i="1"/>
  <c r="P9105" i="1"/>
  <c r="Q9105" i="1" s="1"/>
  <c r="O9105" i="1"/>
  <c r="N9105" i="1"/>
  <c r="I9105" i="1"/>
  <c r="Q9104" i="1"/>
  <c r="P9104" i="1"/>
  <c r="O9104" i="1"/>
  <c r="N9104" i="1"/>
  <c r="I9104" i="1"/>
  <c r="Q9103" i="1"/>
  <c r="P9103" i="1"/>
  <c r="O9103" i="1"/>
  <c r="N9103" i="1"/>
  <c r="I9103" i="1"/>
  <c r="P9102" i="1"/>
  <c r="Q9102" i="1" s="1"/>
  <c r="O9102" i="1"/>
  <c r="N9102" i="1"/>
  <c r="I9102" i="1"/>
  <c r="P9101" i="1"/>
  <c r="Q9101" i="1" s="1"/>
  <c r="O9101" i="1"/>
  <c r="N9101" i="1"/>
  <c r="I9101" i="1"/>
  <c r="P9100" i="1"/>
  <c r="Q9100" i="1" s="1"/>
  <c r="O9100" i="1"/>
  <c r="N9100" i="1"/>
  <c r="I9100" i="1"/>
  <c r="Q9099" i="1"/>
  <c r="P9099" i="1"/>
  <c r="O9099" i="1"/>
  <c r="N9099" i="1"/>
  <c r="I9099" i="1"/>
  <c r="P9098" i="1"/>
  <c r="Q9098" i="1" s="1"/>
  <c r="O9098" i="1"/>
  <c r="N9098" i="1"/>
  <c r="I9098" i="1"/>
  <c r="P9097" i="1"/>
  <c r="Q9097" i="1" s="1"/>
  <c r="O9097" i="1"/>
  <c r="N9097" i="1"/>
  <c r="I9097" i="1"/>
  <c r="P9096" i="1"/>
  <c r="Q9096" i="1" s="1"/>
  <c r="O9096" i="1"/>
  <c r="N9096" i="1"/>
  <c r="I9096" i="1"/>
  <c r="Q9095" i="1"/>
  <c r="P9095" i="1"/>
  <c r="O9095" i="1"/>
  <c r="N9095" i="1"/>
  <c r="I9095" i="1"/>
  <c r="Q9094" i="1"/>
  <c r="P9094" i="1"/>
  <c r="O9094" i="1"/>
  <c r="N9094" i="1"/>
  <c r="I9094" i="1"/>
  <c r="Q9093" i="1"/>
  <c r="P9093" i="1"/>
  <c r="O9093" i="1"/>
  <c r="N9093" i="1"/>
  <c r="I9093" i="1"/>
  <c r="P9092" i="1"/>
  <c r="Q9092" i="1" s="1"/>
  <c r="O9092" i="1"/>
  <c r="N9092" i="1"/>
  <c r="I9092" i="1"/>
  <c r="P9091" i="1"/>
  <c r="Q9091" i="1" s="1"/>
  <c r="O9091" i="1"/>
  <c r="N9091" i="1"/>
  <c r="I9091" i="1"/>
  <c r="Q9090" i="1"/>
  <c r="P9090" i="1"/>
  <c r="O9090" i="1"/>
  <c r="N9090" i="1"/>
  <c r="I9090" i="1"/>
  <c r="P9089" i="1"/>
  <c r="Q9089" i="1" s="1"/>
  <c r="O9089" i="1"/>
  <c r="N9089" i="1"/>
  <c r="I9089" i="1"/>
  <c r="Q9088" i="1"/>
  <c r="P9088" i="1"/>
  <c r="O9088" i="1"/>
  <c r="N9088" i="1"/>
  <c r="I9088" i="1"/>
  <c r="Q9087" i="1"/>
  <c r="P9087" i="1"/>
  <c r="O9087" i="1"/>
  <c r="N9087" i="1"/>
  <c r="I9087" i="1"/>
  <c r="P9086" i="1"/>
  <c r="Q9086" i="1" s="1"/>
  <c r="O9086" i="1"/>
  <c r="N9086" i="1"/>
  <c r="I9086" i="1"/>
  <c r="P9085" i="1"/>
  <c r="Q9085" i="1" s="1"/>
  <c r="O9085" i="1"/>
  <c r="N9085" i="1"/>
  <c r="I9085" i="1"/>
  <c r="P9084" i="1"/>
  <c r="Q9084" i="1" s="1"/>
  <c r="O9084" i="1"/>
  <c r="N9084" i="1"/>
  <c r="I9084" i="1"/>
  <c r="Q9083" i="1"/>
  <c r="P9083" i="1"/>
  <c r="O9083" i="1"/>
  <c r="N9083" i="1"/>
  <c r="I9083" i="1"/>
  <c r="P9082" i="1"/>
  <c r="Q9082" i="1" s="1"/>
  <c r="O9082" i="1"/>
  <c r="N9082" i="1"/>
  <c r="I9082" i="1"/>
  <c r="P9081" i="1"/>
  <c r="Q9081" i="1" s="1"/>
  <c r="O9081" i="1"/>
  <c r="N9081" i="1"/>
  <c r="I9081" i="1"/>
  <c r="P9080" i="1"/>
  <c r="Q9080" i="1" s="1"/>
  <c r="O9080" i="1"/>
  <c r="N9080" i="1"/>
  <c r="I9080" i="1"/>
  <c r="Q9079" i="1"/>
  <c r="P9079" i="1"/>
  <c r="O9079" i="1"/>
  <c r="N9079" i="1"/>
  <c r="I9079" i="1"/>
  <c r="Q9078" i="1"/>
  <c r="P9078" i="1"/>
  <c r="O9078" i="1"/>
  <c r="N9078" i="1"/>
  <c r="I9078" i="1"/>
  <c r="Q9077" i="1"/>
  <c r="P9077" i="1"/>
  <c r="O9077" i="1"/>
  <c r="N9077" i="1"/>
  <c r="I9077" i="1"/>
  <c r="P9076" i="1"/>
  <c r="Q9076" i="1" s="1"/>
  <c r="O9076" i="1"/>
  <c r="N9076" i="1"/>
  <c r="I9076" i="1"/>
  <c r="P9075" i="1"/>
  <c r="Q9075" i="1" s="1"/>
  <c r="O9075" i="1"/>
  <c r="N9075" i="1"/>
  <c r="I9075" i="1"/>
  <c r="Q9074" i="1"/>
  <c r="P9074" i="1"/>
  <c r="O9074" i="1"/>
  <c r="N9074" i="1"/>
  <c r="I9074" i="1"/>
  <c r="P9073" i="1"/>
  <c r="Q9073" i="1" s="1"/>
  <c r="O9073" i="1"/>
  <c r="N9073" i="1"/>
  <c r="I9073" i="1"/>
  <c r="Q9072" i="1"/>
  <c r="P9072" i="1"/>
  <c r="O9072" i="1"/>
  <c r="N9072" i="1"/>
  <c r="I9072" i="1"/>
  <c r="Q9071" i="1"/>
  <c r="P9071" i="1"/>
  <c r="O9071" i="1"/>
  <c r="N9071" i="1"/>
  <c r="I9071" i="1"/>
  <c r="P9070" i="1"/>
  <c r="Q9070" i="1" s="1"/>
  <c r="O9070" i="1"/>
  <c r="N9070" i="1"/>
  <c r="I9070" i="1"/>
  <c r="P9069" i="1"/>
  <c r="Q9069" i="1" s="1"/>
  <c r="O9069" i="1"/>
  <c r="N9069" i="1"/>
  <c r="I9069" i="1"/>
  <c r="P9068" i="1"/>
  <c r="Q9068" i="1" s="1"/>
  <c r="O9068" i="1"/>
  <c r="N9068" i="1"/>
  <c r="I9068" i="1"/>
  <c r="Q9067" i="1"/>
  <c r="P9067" i="1"/>
  <c r="O9067" i="1"/>
  <c r="N9067" i="1"/>
  <c r="I9067" i="1"/>
  <c r="P9066" i="1"/>
  <c r="Q9066" i="1" s="1"/>
  <c r="O9066" i="1"/>
  <c r="N9066" i="1"/>
  <c r="I9066" i="1"/>
  <c r="P9065" i="1"/>
  <c r="Q9065" i="1" s="1"/>
  <c r="O9065" i="1"/>
  <c r="N9065" i="1"/>
  <c r="I9065" i="1"/>
  <c r="P9064" i="1"/>
  <c r="Q9064" i="1" s="1"/>
  <c r="O9064" i="1"/>
  <c r="N9064" i="1"/>
  <c r="I9064" i="1"/>
  <c r="Q9063" i="1"/>
  <c r="P9063" i="1"/>
  <c r="O9063" i="1"/>
  <c r="N9063" i="1"/>
  <c r="I9063" i="1"/>
  <c r="Q9062" i="1"/>
  <c r="P9062" i="1"/>
  <c r="O9062" i="1"/>
  <c r="N9062" i="1"/>
  <c r="I9062" i="1"/>
  <c r="Q9061" i="1"/>
  <c r="P9061" i="1"/>
  <c r="O9061" i="1"/>
  <c r="N9061" i="1"/>
  <c r="I9061" i="1"/>
  <c r="P9060" i="1"/>
  <c r="Q9060" i="1" s="1"/>
  <c r="O9060" i="1"/>
  <c r="N9060" i="1"/>
  <c r="I9060" i="1"/>
  <c r="P9059" i="1"/>
  <c r="Q9059" i="1" s="1"/>
  <c r="O9059" i="1"/>
  <c r="N9059" i="1"/>
  <c r="I9059" i="1"/>
  <c r="Q9058" i="1"/>
  <c r="P9058" i="1"/>
  <c r="O9058" i="1"/>
  <c r="N9058" i="1"/>
  <c r="I9058" i="1"/>
  <c r="P9057" i="1"/>
  <c r="Q9057" i="1" s="1"/>
  <c r="O9057" i="1"/>
  <c r="N9057" i="1"/>
  <c r="I9057" i="1"/>
  <c r="Q9056" i="1"/>
  <c r="P9056" i="1"/>
  <c r="O9056" i="1"/>
  <c r="N9056" i="1"/>
  <c r="I9056" i="1"/>
  <c r="Q9055" i="1"/>
  <c r="P9055" i="1"/>
  <c r="O9055" i="1"/>
  <c r="N9055" i="1"/>
  <c r="I9055" i="1"/>
  <c r="P9054" i="1"/>
  <c r="Q9054" i="1" s="1"/>
  <c r="O9054" i="1"/>
  <c r="N9054" i="1"/>
  <c r="I9054" i="1"/>
  <c r="P9053" i="1"/>
  <c r="Q9053" i="1" s="1"/>
  <c r="O9053" i="1"/>
  <c r="N9053" i="1"/>
  <c r="I9053" i="1"/>
  <c r="P9052" i="1"/>
  <c r="Q9052" i="1" s="1"/>
  <c r="O9052" i="1"/>
  <c r="N9052" i="1"/>
  <c r="I9052" i="1"/>
  <c r="Q9051" i="1"/>
  <c r="P9051" i="1"/>
  <c r="O9051" i="1"/>
  <c r="N9051" i="1"/>
  <c r="I9051" i="1"/>
  <c r="P9050" i="1"/>
  <c r="Q9050" i="1" s="1"/>
  <c r="O9050" i="1"/>
  <c r="N9050" i="1"/>
  <c r="I9050" i="1"/>
  <c r="P9049" i="1"/>
  <c r="Q9049" i="1" s="1"/>
  <c r="O9049" i="1"/>
  <c r="N9049" i="1"/>
  <c r="I9049" i="1"/>
  <c r="P9048" i="1"/>
  <c r="Q9048" i="1" s="1"/>
  <c r="O9048" i="1"/>
  <c r="N9048" i="1"/>
  <c r="I9048" i="1"/>
  <c r="Q9047" i="1"/>
  <c r="P9047" i="1"/>
  <c r="O9047" i="1"/>
  <c r="N9047" i="1"/>
  <c r="I9047" i="1"/>
  <c r="Q9046" i="1"/>
  <c r="P9046" i="1"/>
  <c r="O9046" i="1"/>
  <c r="N9046" i="1"/>
  <c r="I9046" i="1"/>
  <c r="Q9045" i="1"/>
  <c r="P9045" i="1"/>
  <c r="O9045" i="1"/>
  <c r="N9045" i="1"/>
  <c r="I9045" i="1"/>
  <c r="P9044" i="1"/>
  <c r="Q9044" i="1" s="1"/>
  <c r="O9044" i="1"/>
  <c r="N9044" i="1"/>
  <c r="I9044" i="1"/>
  <c r="P9043" i="1"/>
  <c r="Q9043" i="1" s="1"/>
  <c r="O9043" i="1"/>
  <c r="N9043" i="1"/>
  <c r="I9043" i="1"/>
  <c r="Q9042" i="1"/>
  <c r="P9042" i="1"/>
  <c r="O9042" i="1"/>
  <c r="N9042" i="1"/>
  <c r="I9042" i="1"/>
  <c r="P9041" i="1"/>
  <c r="Q9041" i="1" s="1"/>
  <c r="O9041" i="1"/>
  <c r="N9041" i="1"/>
  <c r="I9041" i="1"/>
  <c r="Q9040" i="1"/>
  <c r="P9040" i="1"/>
  <c r="O9040" i="1"/>
  <c r="N9040" i="1"/>
  <c r="I9040" i="1"/>
  <c r="Q9039" i="1"/>
  <c r="P9039" i="1"/>
  <c r="O9039" i="1"/>
  <c r="N9039" i="1"/>
  <c r="I9039" i="1"/>
  <c r="P9038" i="1"/>
  <c r="Q9038" i="1" s="1"/>
  <c r="O9038" i="1"/>
  <c r="N9038" i="1"/>
  <c r="I9038" i="1"/>
  <c r="P9037" i="1"/>
  <c r="Q9037" i="1" s="1"/>
  <c r="O9037" i="1"/>
  <c r="N9037" i="1"/>
  <c r="I9037" i="1"/>
  <c r="P9036" i="1"/>
  <c r="Q9036" i="1" s="1"/>
  <c r="O9036" i="1"/>
  <c r="N9036" i="1"/>
  <c r="I9036" i="1"/>
  <c r="Q9035" i="1"/>
  <c r="P9035" i="1"/>
  <c r="O9035" i="1"/>
  <c r="N9035" i="1"/>
  <c r="I9035" i="1"/>
  <c r="P9034" i="1"/>
  <c r="Q9034" i="1" s="1"/>
  <c r="O9034" i="1"/>
  <c r="N9034" i="1"/>
  <c r="I9034" i="1"/>
  <c r="P9033" i="1"/>
  <c r="Q9033" i="1" s="1"/>
  <c r="O9033" i="1"/>
  <c r="N9033" i="1"/>
  <c r="I9033" i="1"/>
  <c r="P9032" i="1"/>
  <c r="Q9032" i="1" s="1"/>
  <c r="O9032" i="1"/>
  <c r="N9032" i="1"/>
  <c r="I9032" i="1"/>
  <c r="Q9031" i="1"/>
  <c r="P9031" i="1"/>
  <c r="O9031" i="1"/>
  <c r="N9031" i="1"/>
  <c r="I9031" i="1"/>
  <c r="Q9030" i="1"/>
  <c r="P9030" i="1"/>
  <c r="O9030" i="1"/>
  <c r="N9030" i="1"/>
  <c r="I9030" i="1"/>
  <c r="Q9029" i="1"/>
  <c r="P9029" i="1"/>
  <c r="O9029" i="1"/>
  <c r="N9029" i="1"/>
  <c r="I9029" i="1"/>
  <c r="P9028" i="1"/>
  <c r="Q9028" i="1" s="1"/>
  <c r="O9028" i="1"/>
  <c r="N9028" i="1"/>
  <c r="I9028" i="1"/>
  <c r="P9027" i="1"/>
  <c r="Q9027" i="1" s="1"/>
  <c r="O9027" i="1"/>
  <c r="N9027" i="1"/>
  <c r="I9027" i="1"/>
  <c r="Q9026" i="1"/>
  <c r="P9026" i="1"/>
  <c r="O9026" i="1"/>
  <c r="N9026" i="1"/>
  <c r="I9026" i="1"/>
  <c r="P9025" i="1"/>
  <c r="Q9025" i="1" s="1"/>
  <c r="O9025" i="1"/>
  <c r="N9025" i="1"/>
  <c r="I9025" i="1"/>
  <c r="Q9024" i="1"/>
  <c r="P9024" i="1"/>
  <c r="O9024" i="1"/>
  <c r="N9024" i="1"/>
  <c r="I9024" i="1"/>
  <c r="Q9023" i="1"/>
  <c r="P9023" i="1"/>
  <c r="O9023" i="1"/>
  <c r="N9023" i="1"/>
  <c r="I9023" i="1"/>
  <c r="P9022" i="1"/>
  <c r="Q9022" i="1" s="1"/>
  <c r="O9022" i="1"/>
  <c r="N9022" i="1"/>
  <c r="I9022" i="1"/>
  <c r="P9021" i="1"/>
  <c r="Q9021" i="1" s="1"/>
  <c r="O9021" i="1"/>
  <c r="N9021" i="1"/>
  <c r="I9021" i="1"/>
  <c r="P9020" i="1"/>
  <c r="Q9020" i="1" s="1"/>
  <c r="O9020" i="1"/>
  <c r="N9020" i="1"/>
  <c r="I9020" i="1"/>
  <c r="Q9019" i="1"/>
  <c r="P9019" i="1"/>
  <c r="O9019" i="1"/>
  <c r="N9019" i="1"/>
  <c r="I9019" i="1"/>
  <c r="P9018" i="1"/>
  <c r="Q9018" i="1" s="1"/>
  <c r="O9018" i="1"/>
  <c r="N9018" i="1"/>
  <c r="I9018" i="1"/>
  <c r="P9017" i="1"/>
  <c r="Q9017" i="1" s="1"/>
  <c r="O9017" i="1"/>
  <c r="N9017" i="1"/>
  <c r="I9017" i="1"/>
  <c r="P9016" i="1"/>
  <c r="Q9016" i="1" s="1"/>
  <c r="O9016" i="1"/>
  <c r="N9016" i="1"/>
  <c r="I9016" i="1"/>
  <c r="Q9015" i="1"/>
  <c r="P9015" i="1"/>
  <c r="O9015" i="1"/>
  <c r="N9015" i="1"/>
  <c r="I9015" i="1"/>
  <c r="Q9014" i="1"/>
  <c r="P9014" i="1"/>
  <c r="O9014" i="1"/>
  <c r="N9014" i="1"/>
  <c r="I9014" i="1"/>
  <c r="Q9013" i="1"/>
  <c r="P9013" i="1"/>
  <c r="O9013" i="1"/>
  <c r="N9013" i="1"/>
  <c r="I9013" i="1"/>
  <c r="P9012" i="1"/>
  <c r="Q9012" i="1" s="1"/>
  <c r="O9012" i="1"/>
  <c r="N9012" i="1"/>
  <c r="I9012" i="1"/>
  <c r="P9011" i="1"/>
  <c r="Q9011" i="1" s="1"/>
  <c r="O9011" i="1"/>
  <c r="N9011" i="1"/>
  <c r="I9011" i="1"/>
  <c r="Q9010" i="1"/>
  <c r="P9010" i="1"/>
  <c r="O9010" i="1"/>
  <c r="N9010" i="1"/>
  <c r="I9010" i="1"/>
  <c r="P9009" i="1"/>
  <c r="Q9009" i="1" s="1"/>
  <c r="O9009" i="1"/>
  <c r="N9009" i="1"/>
  <c r="I9009" i="1"/>
  <c r="Q9008" i="1"/>
  <c r="P9008" i="1"/>
  <c r="O9008" i="1"/>
  <c r="N9008" i="1"/>
  <c r="I9008" i="1"/>
  <c r="Q9007" i="1"/>
  <c r="P9007" i="1"/>
  <c r="O9007" i="1"/>
  <c r="N9007" i="1"/>
  <c r="I9007" i="1"/>
  <c r="P9006" i="1"/>
  <c r="Q9006" i="1" s="1"/>
  <c r="O9006" i="1"/>
  <c r="N9006" i="1"/>
  <c r="I9006" i="1"/>
  <c r="P9005" i="1"/>
  <c r="Q9005" i="1" s="1"/>
  <c r="O9005" i="1"/>
  <c r="N9005" i="1"/>
  <c r="I9005" i="1"/>
  <c r="P9004" i="1"/>
  <c r="Q9004" i="1" s="1"/>
  <c r="O9004" i="1"/>
  <c r="N9004" i="1"/>
  <c r="I9004" i="1"/>
  <c r="Q9003" i="1"/>
  <c r="P9003" i="1"/>
  <c r="O9003" i="1"/>
  <c r="N9003" i="1"/>
  <c r="I9003" i="1"/>
  <c r="P9002" i="1"/>
  <c r="Q9002" i="1" s="1"/>
  <c r="O9002" i="1"/>
  <c r="N9002" i="1"/>
  <c r="I9002" i="1"/>
  <c r="P9001" i="1"/>
  <c r="Q9001" i="1" s="1"/>
  <c r="O9001" i="1"/>
  <c r="N9001" i="1"/>
  <c r="I9001" i="1"/>
  <c r="P9000" i="1"/>
  <c r="Q9000" i="1" s="1"/>
  <c r="O9000" i="1"/>
  <c r="N9000" i="1"/>
  <c r="I9000" i="1"/>
  <c r="Q8999" i="1"/>
  <c r="P8999" i="1"/>
  <c r="O8999" i="1"/>
  <c r="N8999" i="1"/>
  <c r="I8999" i="1"/>
  <c r="Q8998" i="1"/>
  <c r="P8998" i="1"/>
  <c r="O8998" i="1"/>
  <c r="N8998" i="1"/>
  <c r="I8998" i="1"/>
  <c r="Q8997" i="1"/>
  <c r="P8997" i="1"/>
  <c r="O8997" i="1"/>
  <c r="N8997" i="1"/>
  <c r="I8997" i="1"/>
  <c r="P8996" i="1"/>
  <c r="Q8996" i="1" s="1"/>
  <c r="O8996" i="1"/>
  <c r="N8996" i="1"/>
  <c r="I8996" i="1"/>
  <c r="P8995" i="1"/>
  <c r="Q8995" i="1" s="1"/>
  <c r="O8995" i="1"/>
  <c r="N8995" i="1"/>
  <c r="I8995" i="1"/>
  <c r="Q8994" i="1"/>
  <c r="P8994" i="1"/>
  <c r="O8994" i="1"/>
  <c r="N8994" i="1"/>
  <c r="I8994" i="1"/>
  <c r="P8993" i="1"/>
  <c r="Q8993" i="1" s="1"/>
  <c r="O8993" i="1"/>
  <c r="N8993" i="1"/>
  <c r="I8993" i="1"/>
  <c r="Q8992" i="1"/>
  <c r="P8992" i="1"/>
  <c r="O8992" i="1"/>
  <c r="N8992" i="1"/>
  <c r="I8992" i="1"/>
  <c r="Q8991" i="1"/>
  <c r="P8991" i="1"/>
  <c r="O8991" i="1"/>
  <c r="N8991" i="1"/>
  <c r="I8991" i="1"/>
  <c r="P8990" i="1"/>
  <c r="Q8990" i="1" s="1"/>
  <c r="O8990" i="1"/>
  <c r="N8990" i="1"/>
  <c r="I8990" i="1"/>
  <c r="P8989" i="1"/>
  <c r="Q8989" i="1" s="1"/>
  <c r="O8989" i="1"/>
  <c r="N8989" i="1"/>
  <c r="I8989" i="1"/>
  <c r="P8988" i="1"/>
  <c r="Q8988" i="1" s="1"/>
  <c r="O8988" i="1"/>
  <c r="N8988" i="1"/>
  <c r="I8988" i="1"/>
  <c r="Q8987" i="1"/>
  <c r="P8987" i="1"/>
  <c r="O8987" i="1"/>
  <c r="N8987" i="1"/>
  <c r="I8987" i="1"/>
  <c r="P8986" i="1"/>
  <c r="Q8986" i="1" s="1"/>
  <c r="O8986" i="1"/>
  <c r="N8986" i="1"/>
  <c r="I8986" i="1"/>
  <c r="P8985" i="1"/>
  <c r="Q8985" i="1" s="1"/>
  <c r="O8985" i="1"/>
  <c r="N8985" i="1"/>
  <c r="I8985" i="1"/>
  <c r="P8984" i="1"/>
  <c r="Q8984" i="1" s="1"/>
  <c r="O8984" i="1"/>
  <c r="N8984" i="1"/>
  <c r="I8984" i="1"/>
  <c r="Q8983" i="1"/>
  <c r="P8983" i="1"/>
  <c r="O8983" i="1"/>
  <c r="N8983" i="1"/>
  <c r="I8983" i="1"/>
  <c r="Q8982" i="1"/>
  <c r="P8982" i="1"/>
  <c r="O8982" i="1"/>
  <c r="N8982" i="1"/>
  <c r="I8982" i="1"/>
  <c r="Q8981" i="1"/>
  <c r="P8981" i="1"/>
  <c r="O8981" i="1"/>
  <c r="N8981" i="1"/>
  <c r="I8981" i="1"/>
  <c r="Q8980" i="1"/>
  <c r="P8980" i="1"/>
  <c r="O8980" i="1"/>
  <c r="N8980" i="1"/>
  <c r="I8980" i="1"/>
  <c r="P8979" i="1"/>
  <c r="Q8979" i="1" s="1"/>
  <c r="O8979" i="1"/>
  <c r="N8979" i="1"/>
  <c r="I8979" i="1"/>
  <c r="Q8978" i="1"/>
  <c r="P8978" i="1"/>
  <c r="O8978" i="1"/>
  <c r="N8978" i="1"/>
  <c r="I8978" i="1"/>
  <c r="P8977" i="1"/>
  <c r="Q8977" i="1" s="1"/>
  <c r="O8977" i="1"/>
  <c r="N8977" i="1"/>
  <c r="I8977" i="1"/>
  <c r="Q8976" i="1"/>
  <c r="P8976" i="1"/>
  <c r="O8976" i="1"/>
  <c r="N8976" i="1"/>
  <c r="I8976" i="1"/>
  <c r="Q8975" i="1"/>
  <c r="P8975" i="1"/>
  <c r="O8975" i="1"/>
  <c r="N8975" i="1"/>
  <c r="I8975" i="1"/>
  <c r="P8974" i="1"/>
  <c r="Q8974" i="1" s="1"/>
  <c r="O8974" i="1"/>
  <c r="N8974" i="1"/>
  <c r="I8974" i="1"/>
  <c r="P8973" i="1"/>
  <c r="Q8973" i="1" s="1"/>
  <c r="O8973" i="1"/>
  <c r="N8973" i="1"/>
  <c r="I8973" i="1"/>
  <c r="P8972" i="1"/>
  <c r="Q8972" i="1" s="1"/>
  <c r="O8972" i="1"/>
  <c r="N8972" i="1"/>
  <c r="I8972" i="1"/>
  <c r="Q8971" i="1"/>
  <c r="P8971" i="1"/>
  <c r="O8971" i="1"/>
  <c r="N8971" i="1"/>
  <c r="I8971" i="1"/>
  <c r="P8970" i="1"/>
  <c r="Q8970" i="1" s="1"/>
  <c r="O8970" i="1"/>
  <c r="N8970" i="1"/>
  <c r="I8970" i="1"/>
  <c r="P8969" i="1"/>
  <c r="Q8969" i="1" s="1"/>
  <c r="O8969" i="1"/>
  <c r="N8969" i="1"/>
  <c r="I8969" i="1"/>
  <c r="P8968" i="1"/>
  <c r="Q8968" i="1" s="1"/>
  <c r="O8968" i="1"/>
  <c r="N8968" i="1"/>
  <c r="I8968" i="1"/>
  <c r="Q8967" i="1"/>
  <c r="P8967" i="1"/>
  <c r="O8967" i="1"/>
  <c r="N8967" i="1"/>
  <c r="I8967" i="1"/>
  <c r="Q8966" i="1"/>
  <c r="P8966" i="1"/>
  <c r="O8966" i="1"/>
  <c r="N8966" i="1"/>
  <c r="I8966" i="1"/>
  <c r="Q8965" i="1"/>
  <c r="P8965" i="1"/>
  <c r="O8965" i="1"/>
  <c r="N8965" i="1"/>
  <c r="I8965" i="1"/>
  <c r="P8964" i="1"/>
  <c r="Q8964" i="1" s="1"/>
  <c r="O8964" i="1"/>
  <c r="N8964" i="1"/>
  <c r="I8964" i="1"/>
  <c r="P8963" i="1"/>
  <c r="Q8963" i="1" s="1"/>
  <c r="O8963" i="1"/>
  <c r="N8963" i="1"/>
  <c r="I8963" i="1"/>
  <c r="Q8962" i="1"/>
  <c r="P8962" i="1"/>
  <c r="O8962" i="1"/>
  <c r="N8962" i="1"/>
  <c r="I8962" i="1"/>
  <c r="P8961" i="1"/>
  <c r="Q8961" i="1" s="1"/>
  <c r="O8961" i="1"/>
  <c r="N8961" i="1"/>
  <c r="I8961" i="1"/>
  <c r="Q8960" i="1"/>
  <c r="P8960" i="1"/>
  <c r="O8960" i="1"/>
  <c r="N8960" i="1"/>
  <c r="I8960" i="1"/>
  <c r="Q8959" i="1"/>
  <c r="P8959" i="1"/>
  <c r="O8959" i="1"/>
  <c r="N8959" i="1"/>
  <c r="I8959" i="1"/>
  <c r="P8958" i="1"/>
  <c r="Q8958" i="1" s="1"/>
  <c r="O8958" i="1"/>
  <c r="N8958" i="1"/>
  <c r="I8958" i="1"/>
  <c r="P8957" i="1"/>
  <c r="Q8957" i="1" s="1"/>
  <c r="O8957" i="1"/>
  <c r="N8957" i="1"/>
  <c r="I8957" i="1"/>
  <c r="P8956" i="1"/>
  <c r="Q8956" i="1" s="1"/>
  <c r="O8956" i="1"/>
  <c r="N8956" i="1"/>
  <c r="I8956" i="1"/>
  <c r="Q8955" i="1"/>
  <c r="P8955" i="1"/>
  <c r="O8955" i="1"/>
  <c r="N8955" i="1"/>
  <c r="I8955" i="1"/>
  <c r="P8954" i="1"/>
  <c r="Q8954" i="1" s="1"/>
  <c r="O8954" i="1"/>
  <c r="N8954" i="1"/>
  <c r="I8954" i="1"/>
  <c r="P8953" i="1"/>
  <c r="Q8953" i="1" s="1"/>
  <c r="O8953" i="1"/>
  <c r="N8953" i="1"/>
  <c r="I8953" i="1"/>
  <c r="P8952" i="1"/>
  <c r="Q8952" i="1" s="1"/>
  <c r="O8952" i="1"/>
  <c r="N8952" i="1"/>
  <c r="I8952" i="1"/>
  <c r="Q8951" i="1"/>
  <c r="P8951" i="1"/>
  <c r="O8951" i="1"/>
  <c r="N8951" i="1"/>
  <c r="I8951" i="1"/>
  <c r="Q8950" i="1"/>
  <c r="P8950" i="1"/>
  <c r="O8950" i="1"/>
  <c r="N8950" i="1"/>
  <c r="I8950" i="1"/>
  <c r="Q8949" i="1"/>
  <c r="P8949" i="1"/>
  <c r="O8949" i="1"/>
  <c r="N8949" i="1"/>
  <c r="I8949" i="1"/>
  <c r="Q8948" i="1"/>
  <c r="P8948" i="1"/>
  <c r="O8948" i="1"/>
  <c r="N8948" i="1"/>
  <c r="I8948" i="1"/>
  <c r="P8947" i="1"/>
  <c r="Q8947" i="1" s="1"/>
  <c r="O8947" i="1"/>
  <c r="N8947" i="1"/>
  <c r="I8947" i="1"/>
  <c r="Q8946" i="1"/>
  <c r="P8946" i="1"/>
  <c r="O8946" i="1"/>
  <c r="N8946" i="1"/>
  <c r="I8946" i="1"/>
  <c r="P8945" i="1"/>
  <c r="Q8945" i="1" s="1"/>
  <c r="O8945" i="1"/>
  <c r="N8945" i="1"/>
  <c r="I8945" i="1"/>
  <c r="Q8944" i="1"/>
  <c r="P8944" i="1"/>
  <c r="O8944" i="1"/>
  <c r="N8944" i="1"/>
  <c r="I8944" i="1"/>
  <c r="Q8943" i="1"/>
  <c r="P8943" i="1"/>
  <c r="O8943" i="1"/>
  <c r="N8943" i="1"/>
  <c r="I8943" i="1"/>
  <c r="P8942" i="1"/>
  <c r="Q8942" i="1" s="1"/>
  <c r="O8942" i="1"/>
  <c r="N8942" i="1"/>
  <c r="I8942" i="1"/>
  <c r="P8941" i="1"/>
  <c r="Q8941" i="1" s="1"/>
  <c r="O8941" i="1"/>
  <c r="N8941" i="1"/>
  <c r="I8941" i="1"/>
  <c r="P8940" i="1"/>
  <c r="Q8940" i="1" s="1"/>
  <c r="O8940" i="1"/>
  <c r="N8940" i="1"/>
  <c r="I8940" i="1"/>
  <c r="Q8939" i="1"/>
  <c r="P8939" i="1"/>
  <c r="O8939" i="1"/>
  <c r="N8939" i="1"/>
  <c r="I8939" i="1"/>
  <c r="P8938" i="1"/>
  <c r="Q8938" i="1" s="1"/>
  <c r="O8938" i="1"/>
  <c r="N8938" i="1"/>
  <c r="I8938" i="1"/>
  <c r="P8937" i="1"/>
  <c r="Q8937" i="1" s="1"/>
  <c r="O8937" i="1"/>
  <c r="N8937" i="1"/>
  <c r="I8937" i="1"/>
  <c r="P8936" i="1"/>
  <c r="Q8936" i="1" s="1"/>
  <c r="O8936" i="1"/>
  <c r="N8936" i="1"/>
  <c r="I8936" i="1"/>
  <c r="Q8935" i="1"/>
  <c r="P8935" i="1"/>
  <c r="O8935" i="1"/>
  <c r="N8935" i="1"/>
  <c r="I8935" i="1"/>
  <c r="Q8934" i="1"/>
  <c r="P8934" i="1"/>
  <c r="O8934" i="1"/>
  <c r="N8934" i="1"/>
  <c r="I8934" i="1"/>
  <c r="Q8933" i="1"/>
  <c r="P8933" i="1"/>
  <c r="N8933" i="1"/>
  <c r="I8933" i="1"/>
  <c r="P8932" i="1"/>
  <c r="Q8932" i="1" s="1"/>
  <c r="O8932" i="1"/>
  <c r="N8932" i="1"/>
  <c r="I8932" i="1"/>
  <c r="Q8931" i="1"/>
  <c r="P8931" i="1"/>
  <c r="O8931" i="1"/>
  <c r="N8931" i="1"/>
  <c r="I8931" i="1"/>
  <c r="Q8930" i="1"/>
  <c r="P8930" i="1"/>
  <c r="O8930" i="1"/>
  <c r="N8930" i="1"/>
  <c r="I8930" i="1"/>
  <c r="P8929" i="1"/>
  <c r="Q8929" i="1" s="1"/>
  <c r="O8929" i="1"/>
  <c r="N8929" i="1"/>
  <c r="I8929" i="1"/>
  <c r="P8928" i="1"/>
  <c r="Q8928" i="1" s="1"/>
  <c r="O8928" i="1"/>
  <c r="N8928" i="1"/>
  <c r="I8928" i="1"/>
  <c r="P8927" i="1"/>
  <c r="Q8927" i="1" s="1"/>
  <c r="O8927" i="1"/>
  <c r="N8927" i="1"/>
  <c r="I8927" i="1"/>
  <c r="Q8926" i="1"/>
  <c r="P8926" i="1"/>
  <c r="O8926" i="1"/>
  <c r="N8926" i="1"/>
  <c r="I8926" i="1"/>
  <c r="P8925" i="1"/>
  <c r="Q8925" i="1" s="1"/>
  <c r="O8925" i="1"/>
  <c r="N8925" i="1"/>
  <c r="I8925" i="1"/>
  <c r="P8924" i="1"/>
  <c r="Q8924" i="1" s="1"/>
  <c r="O8924" i="1"/>
  <c r="N8924" i="1"/>
  <c r="I8924" i="1"/>
  <c r="P8923" i="1"/>
  <c r="Q8923" i="1" s="1"/>
  <c r="O8923" i="1"/>
  <c r="N8923" i="1"/>
  <c r="I8923" i="1"/>
  <c r="Q8922" i="1"/>
  <c r="P8922" i="1"/>
  <c r="O8922" i="1"/>
  <c r="N8922" i="1"/>
  <c r="I8922" i="1"/>
  <c r="Q8921" i="1"/>
  <c r="P8921" i="1"/>
  <c r="O8921" i="1"/>
  <c r="N8921" i="1"/>
  <c r="I8921" i="1"/>
  <c r="Q8920" i="1"/>
  <c r="P8920" i="1"/>
  <c r="O8920" i="1"/>
  <c r="N8920" i="1"/>
  <c r="I8920" i="1"/>
  <c r="P8919" i="1"/>
  <c r="Q8919" i="1" s="1"/>
  <c r="O8919" i="1"/>
  <c r="N8919" i="1"/>
  <c r="I8919" i="1"/>
  <c r="P8918" i="1"/>
  <c r="Q8918" i="1" s="1"/>
  <c r="O8918" i="1"/>
  <c r="N8918" i="1"/>
  <c r="I8918" i="1"/>
  <c r="Q8917" i="1"/>
  <c r="P8917" i="1"/>
  <c r="O8917" i="1"/>
  <c r="N8917" i="1"/>
  <c r="I8917" i="1"/>
  <c r="P8916" i="1"/>
  <c r="Q8916" i="1" s="1"/>
  <c r="O8916" i="1"/>
  <c r="N8916" i="1"/>
  <c r="I8916" i="1"/>
  <c r="Q8915" i="1"/>
  <c r="P8915" i="1"/>
  <c r="O8915" i="1"/>
  <c r="N8915" i="1"/>
  <c r="I8915" i="1"/>
  <c r="Q8914" i="1"/>
  <c r="P8914" i="1"/>
  <c r="O8914" i="1"/>
  <c r="N8914" i="1"/>
  <c r="I8914" i="1"/>
  <c r="P8913" i="1"/>
  <c r="Q8913" i="1" s="1"/>
  <c r="O8913" i="1"/>
  <c r="N8913" i="1"/>
  <c r="I8913" i="1"/>
  <c r="P8912" i="1"/>
  <c r="Q8912" i="1" s="1"/>
  <c r="N8912" i="1"/>
  <c r="I8912" i="1"/>
  <c r="P8911" i="1"/>
  <c r="Q8911" i="1" s="1"/>
  <c r="O8911" i="1"/>
  <c r="N8911" i="1"/>
  <c r="I8911" i="1"/>
  <c r="P8910" i="1"/>
  <c r="Q8910" i="1" s="1"/>
  <c r="O8910" i="1"/>
  <c r="N8910" i="1"/>
  <c r="I8910" i="1"/>
  <c r="Q8909" i="1"/>
  <c r="P8909" i="1"/>
  <c r="O8909" i="1"/>
  <c r="N8909" i="1"/>
  <c r="I8909" i="1"/>
  <c r="Q8908" i="1"/>
  <c r="P8908" i="1"/>
  <c r="O8908" i="1"/>
  <c r="N8908" i="1"/>
  <c r="I8908" i="1"/>
  <c r="Q8907" i="1"/>
  <c r="P8907" i="1"/>
  <c r="O8907" i="1"/>
  <c r="N8907" i="1"/>
  <c r="I8907" i="1"/>
  <c r="P8906" i="1"/>
  <c r="Q8906" i="1" s="1"/>
  <c r="O8906" i="1"/>
  <c r="N8906" i="1"/>
  <c r="I8906" i="1"/>
  <c r="P8905" i="1"/>
  <c r="Q8905" i="1" s="1"/>
  <c r="O8905" i="1"/>
  <c r="N8905" i="1"/>
  <c r="I8905" i="1"/>
  <c r="Q8904" i="1"/>
  <c r="P8904" i="1"/>
  <c r="O8904" i="1"/>
  <c r="N8904" i="1"/>
  <c r="I8904" i="1"/>
  <c r="P8903" i="1"/>
  <c r="Q8903" i="1" s="1"/>
  <c r="O8903" i="1"/>
  <c r="N8903" i="1"/>
  <c r="I8903" i="1"/>
  <c r="Q8902" i="1"/>
  <c r="P8902" i="1"/>
  <c r="O8902" i="1"/>
  <c r="N8902" i="1"/>
  <c r="I8902" i="1"/>
  <c r="Q8901" i="1"/>
  <c r="P8901" i="1"/>
  <c r="O8901" i="1"/>
  <c r="N8901" i="1"/>
  <c r="I8901" i="1"/>
  <c r="P8900" i="1"/>
  <c r="Q8900" i="1" s="1"/>
  <c r="O8900" i="1"/>
  <c r="N8900" i="1"/>
  <c r="I8900" i="1"/>
  <c r="P8899" i="1"/>
  <c r="Q8899" i="1" s="1"/>
  <c r="O8899" i="1"/>
  <c r="N8899" i="1"/>
  <c r="I8899" i="1"/>
  <c r="P8898" i="1"/>
  <c r="Q8898" i="1" s="1"/>
  <c r="O8898" i="1"/>
  <c r="N8898" i="1"/>
  <c r="I8898" i="1"/>
  <c r="Q8897" i="1"/>
  <c r="P8897" i="1"/>
  <c r="O8897" i="1"/>
  <c r="N8897" i="1"/>
  <c r="I8897" i="1"/>
  <c r="P8896" i="1"/>
  <c r="Q8896" i="1" s="1"/>
  <c r="O8896" i="1"/>
  <c r="N8896" i="1"/>
  <c r="I8896" i="1"/>
  <c r="P8895" i="1"/>
  <c r="Q8895" i="1" s="1"/>
  <c r="O8895" i="1"/>
  <c r="N8895" i="1"/>
  <c r="I8895" i="1"/>
  <c r="P8894" i="1"/>
  <c r="Q8894" i="1" s="1"/>
  <c r="O8894" i="1"/>
  <c r="N8894" i="1"/>
  <c r="I8894" i="1"/>
  <c r="Q8893" i="1"/>
  <c r="P8893" i="1"/>
  <c r="O8893" i="1"/>
  <c r="N8893" i="1"/>
  <c r="I8893" i="1"/>
  <c r="Q8892" i="1"/>
  <c r="P8892" i="1"/>
  <c r="O8892" i="1"/>
  <c r="N8892" i="1"/>
  <c r="I8892" i="1"/>
  <c r="Q8891" i="1"/>
  <c r="P8891" i="1"/>
  <c r="O8891" i="1"/>
  <c r="N8891" i="1"/>
  <c r="I8891" i="1"/>
  <c r="P8890" i="1"/>
  <c r="Q8890" i="1" s="1"/>
  <c r="O8890" i="1"/>
  <c r="N8890" i="1"/>
  <c r="I8890" i="1"/>
  <c r="P8889" i="1"/>
  <c r="Q8889" i="1" s="1"/>
  <c r="O8889" i="1"/>
  <c r="N8889" i="1"/>
  <c r="I8889" i="1"/>
  <c r="Q8888" i="1"/>
  <c r="P8888" i="1"/>
  <c r="O8888" i="1"/>
  <c r="N8888" i="1"/>
  <c r="I8888" i="1"/>
  <c r="P8887" i="1"/>
  <c r="Q8887" i="1" s="1"/>
  <c r="O8887" i="1"/>
  <c r="N8887" i="1"/>
  <c r="I8887" i="1"/>
  <c r="Q8886" i="1"/>
  <c r="P8886" i="1"/>
  <c r="O8886" i="1"/>
  <c r="N8886" i="1"/>
  <c r="I8886" i="1"/>
  <c r="Q8885" i="1"/>
  <c r="P8885" i="1"/>
  <c r="O8885" i="1"/>
  <c r="N8885" i="1"/>
  <c r="I8885" i="1"/>
  <c r="P8884" i="1"/>
  <c r="Q8884" i="1" s="1"/>
  <c r="O8884" i="1"/>
  <c r="N8884" i="1"/>
  <c r="I8884" i="1"/>
  <c r="P8883" i="1"/>
  <c r="Q8883" i="1" s="1"/>
  <c r="O8883" i="1"/>
  <c r="N8883" i="1"/>
  <c r="I8883" i="1"/>
  <c r="P8882" i="1"/>
  <c r="Q8882" i="1" s="1"/>
  <c r="O8882" i="1"/>
  <c r="N8882" i="1"/>
  <c r="I8882" i="1"/>
  <c r="Q8881" i="1"/>
  <c r="P8881" i="1"/>
  <c r="O8881" i="1"/>
  <c r="N8881" i="1"/>
  <c r="I8881" i="1"/>
  <c r="P8880" i="1"/>
  <c r="Q8880" i="1" s="1"/>
  <c r="O8880" i="1"/>
  <c r="N8880" i="1"/>
  <c r="I8880" i="1"/>
  <c r="P8879" i="1"/>
  <c r="Q8879" i="1" s="1"/>
  <c r="O8879" i="1"/>
  <c r="N8879" i="1"/>
  <c r="I8879" i="1"/>
  <c r="P8878" i="1"/>
  <c r="Q8878" i="1" s="1"/>
  <c r="O8878" i="1"/>
  <c r="N8878" i="1"/>
  <c r="I8878" i="1"/>
  <c r="Q8877" i="1"/>
  <c r="P8877" i="1"/>
  <c r="O8877" i="1"/>
  <c r="N8877" i="1"/>
  <c r="I8877" i="1"/>
  <c r="Q8876" i="1"/>
  <c r="P8876" i="1"/>
  <c r="O8876" i="1"/>
  <c r="N8876" i="1"/>
  <c r="I8876" i="1"/>
  <c r="Q8875" i="1"/>
  <c r="P8875" i="1"/>
  <c r="N8875" i="1"/>
  <c r="I8875" i="1"/>
  <c r="Q8874" i="1"/>
  <c r="P8874" i="1"/>
  <c r="O8874" i="1"/>
  <c r="N8874" i="1"/>
  <c r="I8874" i="1"/>
  <c r="Q8873" i="1"/>
  <c r="P8873" i="1"/>
  <c r="O8873" i="1"/>
  <c r="N8873" i="1"/>
  <c r="I8873" i="1"/>
  <c r="Q8872" i="1"/>
  <c r="P8872" i="1"/>
  <c r="O8872" i="1"/>
  <c r="N8872" i="1"/>
  <c r="I8872" i="1"/>
  <c r="P8871" i="1"/>
  <c r="Q8871" i="1" s="1"/>
  <c r="O8871" i="1"/>
  <c r="N8871" i="1"/>
  <c r="I8871" i="1"/>
  <c r="P8870" i="1"/>
  <c r="Q8870" i="1" s="1"/>
  <c r="O8870" i="1"/>
  <c r="N8870" i="1"/>
  <c r="I8870" i="1"/>
  <c r="P8869" i="1"/>
  <c r="Q8869" i="1" s="1"/>
  <c r="O8869" i="1"/>
  <c r="N8869" i="1"/>
  <c r="I8869" i="1"/>
  <c r="Q8868" i="1"/>
  <c r="P8868" i="1"/>
  <c r="O8868" i="1"/>
  <c r="N8868" i="1"/>
  <c r="I8868" i="1"/>
  <c r="P8867" i="1"/>
  <c r="Q8867" i="1" s="1"/>
  <c r="O8867" i="1"/>
  <c r="N8867" i="1"/>
  <c r="I8867" i="1"/>
  <c r="P8866" i="1"/>
  <c r="Q8866" i="1" s="1"/>
  <c r="O8866" i="1"/>
  <c r="N8866" i="1"/>
  <c r="I8866" i="1"/>
  <c r="P8865" i="1"/>
  <c r="Q8865" i="1" s="1"/>
  <c r="O8865" i="1"/>
  <c r="N8865" i="1"/>
  <c r="I8865" i="1"/>
  <c r="Q8864" i="1"/>
  <c r="P8864" i="1"/>
  <c r="O8864" i="1"/>
  <c r="N8864" i="1"/>
  <c r="I8864" i="1"/>
  <c r="Q8863" i="1"/>
  <c r="P8863" i="1"/>
  <c r="O8863" i="1"/>
  <c r="N8863" i="1"/>
  <c r="I8863" i="1"/>
  <c r="Q8862" i="1"/>
  <c r="P8862" i="1"/>
  <c r="O8862" i="1"/>
  <c r="N8862" i="1"/>
  <c r="I8862" i="1"/>
  <c r="P8861" i="1"/>
  <c r="Q8861" i="1" s="1"/>
  <c r="O8861" i="1"/>
  <c r="N8861" i="1"/>
  <c r="I8861" i="1"/>
  <c r="P8860" i="1"/>
  <c r="Q8860" i="1" s="1"/>
  <c r="O8860" i="1"/>
  <c r="N8860" i="1"/>
  <c r="I8860" i="1"/>
  <c r="Q8859" i="1"/>
  <c r="P8859" i="1"/>
  <c r="O8859" i="1"/>
  <c r="N8859" i="1"/>
  <c r="I8859" i="1"/>
  <c r="P8858" i="1"/>
  <c r="Q8858" i="1" s="1"/>
  <c r="O8858" i="1"/>
  <c r="N8858" i="1"/>
  <c r="I8858" i="1"/>
  <c r="Q8857" i="1"/>
  <c r="P8857" i="1"/>
  <c r="O8857" i="1"/>
  <c r="N8857" i="1"/>
  <c r="I8857" i="1"/>
  <c r="Q8856" i="1"/>
  <c r="P8856" i="1"/>
  <c r="O8856" i="1"/>
  <c r="N8856" i="1"/>
  <c r="I8856" i="1"/>
  <c r="P8855" i="1"/>
  <c r="Q8855" i="1" s="1"/>
  <c r="O8855" i="1"/>
  <c r="N8855" i="1"/>
  <c r="I8855" i="1"/>
  <c r="P8854" i="1"/>
  <c r="Q8854" i="1" s="1"/>
  <c r="O8854" i="1"/>
  <c r="N8854" i="1"/>
  <c r="I8854" i="1"/>
  <c r="P8853" i="1"/>
  <c r="Q8853" i="1" s="1"/>
  <c r="N8853" i="1"/>
  <c r="I8853" i="1"/>
  <c r="P8852" i="1"/>
  <c r="Q8852" i="1" s="1"/>
  <c r="O8852" i="1"/>
  <c r="N8852" i="1"/>
  <c r="I8852" i="1"/>
  <c r="Q8851" i="1"/>
  <c r="P8851" i="1"/>
  <c r="O8851" i="1"/>
  <c r="N8851" i="1"/>
  <c r="I8851" i="1"/>
  <c r="Q8850" i="1"/>
  <c r="P8850" i="1"/>
  <c r="O8850" i="1"/>
  <c r="N8850" i="1"/>
  <c r="I8850" i="1"/>
  <c r="Q8849" i="1"/>
  <c r="P8849" i="1"/>
  <c r="O8849" i="1"/>
  <c r="N8849" i="1"/>
  <c r="I8849" i="1"/>
  <c r="P8848" i="1"/>
  <c r="Q8848" i="1" s="1"/>
  <c r="O8848" i="1"/>
  <c r="N8848" i="1"/>
  <c r="I8848" i="1"/>
  <c r="P8847" i="1"/>
  <c r="Q8847" i="1" s="1"/>
  <c r="O8847" i="1"/>
  <c r="N8847" i="1"/>
  <c r="I8847" i="1"/>
  <c r="Q8846" i="1"/>
  <c r="P8846" i="1"/>
  <c r="O8846" i="1"/>
  <c r="N8846" i="1"/>
  <c r="I8846" i="1"/>
  <c r="P8845" i="1"/>
  <c r="Q8845" i="1" s="1"/>
  <c r="O8845" i="1"/>
  <c r="N8845" i="1"/>
  <c r="I8845" i="1"/>
  <c r="Q8844" i="1"/>
  <c r="P8844" i="1"/>
  <c r="O8844" i="1"/>
  <c r="N8844" i="1"/>
  <c r="I8844" i="1"/>
  <c r="Q8843" i="1"/>
  <c r="P8843" i="1"/>
  <c r="O8843" i="1"/>
  <c r="N8843" i="1"/>
  <c r="I8843" i="1"/>
  <c r="P8842" i="1"/>
  <c r="Q8842" i="1" s="1"/>
  <c r="O8842" i="1"/>
  <c r="N8842" i="1"/>
  <c r="I8842" i="1"/>
  <c r="P8841" i="1"/>
  <c r="Q8841" i="1" s="1"/>
  <c r="O8841" i="1"/>
  <c r="N8841" i="1"/>
  <c r="I8841" i="1"/>
  <c r="P8840" i="1"/>
  <c r="Q8840" i="1" s="1"/>
  <c r="O8840" i="1"/>
  <c r="N8840" i="1"/>
  <c r="I8840" i="1"/>
  <c r="Q8839" i="1"/>
  <c r="P8839" i="1"/>
  <c r="O8839" i="1"/>
  <c r="N8839" i="1"/>
  <c r="I8839" i="1"/>
  <c r="P8838" i="1"/>
  <c r="Q8838" i="1" s="1"/>
  <c r="O8838" i="1"/>
  <c r="N8838" i="1"/>
  <c r="I8838" i="1"/>
  <c r="P8837" i="1"/>
  <c r="Q8837" i="1" s="1"/>
  <c r="O8837" i="1"/>
  <c r="N8837" i="1"/>
  <c r="I8837" i="1"/>
  <c r="P8836" i="1"/>
  <c r="Q8836" i="1" s="1"/>
  <c r="O8836" i="1"/>
  <c r="N8836" i="1"/>
  <c r="I8836" i="1"/>
  <c r="Q8835" i="1"/>
  <c r="P8835" i="1"/>
  <c r="O8835" i="1"/>
  <c r="N8835" i="1"/>
  <c r="I8835" i="1"/>
  <c r="Q8834" i="1"/>
  <c r="P8834" i="1"/>
  <c r="O8834" i="1"/>
  <c r="N8834" i="1"/>
  <c r="I8834" i="1"/>
  <c r="Q8833" i="1"/>
  <c r="P8833" i="1"/>
  <c r="O8833" i="1"/>
  <c r="N8833" i="1"/>
  <c r="I8833" i="1"/>
  <c r="P8832" i="1"/>
  <c r="Q8832" i="1" s="1"/>
  <c r="O8832" i="1"/>
  <c r="N8832" i="1"/>
  <c r="I8832" i="1"/>
  <c r="P8831" i="1"/>
  <c r="Q8831" i="1" s="1"/>
  <c r="O8831" i="1"/>
  <c r="N8831" i="1"/>
  <c r="I8831" i="1"/>
  <c r="Q8830" i="1"/>
  <c r="P8830" i="1"/>
  <c r="O8830" i="1"/>
  <c r="N8830" i="1"/>
  <c r="I8830" i="1"/>
  <c r="P8829" i="1"/>
  <c r="Q8829" i="1" s="1"/>
  <c r="O8829" i="1"/>
  <c r="N8829" i="1"/>
  <c r="I8829" i="1"/>
  <c r="Q8828" i="1"/>
  <c r="P8828" i="1"/>
  <c r="O8828" i="1"/>
  <c r="N8828" i="1"/>
  <c r="I8828" i="1"/>
  <c r="Q8827" i="1"/>
  <c r="P8827" i="1"/>
  <c r="N8827" i="1"/>
  <c r="I8827" i="1"/>
  <c r="Q8826" i="1"/>
  <c r="P8826" i="1"/>
  <c r="O8826" i="1"/>
  <c r="N8826" i="1"/>
  <c r="I8826" i="1"/>
  <c r="P8825" i="1"/>
  <c r="Q8825" i="1" s="1"/>
  <c r="O8825" i="1"/>
  <c r="N8825" i="1"/>
  <c r="I8825" i="1"/>
  <c r="P8824" i="1"/>
  <c r="Q8824" i="1" s="1"/>
  <c r="O8824" i="1"/>
  <c r="N8824" i="1"/>
  <c r="I8824" i="1"/>
  <c r="P8823" i="1"/>
  <c r="Q8823" i="1" s="1"/>
  <c r="O8823" i="1"/>
  <c r="N8823" i="1"/>
  <c r="I8823" i="1"/>
  <c r="Q8822" i="1"/>
  <c r="P8822" i="1"/>
  <c r="O8822" i="1"/>
  <c r="N8822" i="1"/>
  <c r="I8822" i="1"/>
  <c r="Q8821" i="1"/>
  <c r="P8821" i="1"/>
  <c r="O8821" i="1"/>
  <c r="N8821" i="1"/>
  <c r="I8821" i="1"/>
  <c r="Q8820" i="1"/>
  <c r="P8820" i="1"/>
  <c r="O8820" i="1"/>
  <c r="N8820" i="1"/>
  <c r="I8820" i="1"/>
  <c r="P8819" i="1"/>
  <c r="Q8819" i="1" s="1"/>
  <c r="O8819" i="1"/>
  <c r="N8819" i="1"/>
  <c r="I8819" i="1"/>
  <c r="P8818" i="1"/>
  <c r="Q8818" i="1" s="1"/>
  <c r="O8818" i="1"/>
  <c r="N8818" i="1"/>
  <c r="I8818" i="1"/>
  <c r="Q8817" i="1"/>
  <c r="P8817" i="1"/>
  <c r="O8817" i="1"/>
  <c r="N8817" i="1"/>
  <c r="I8817" i="1"/>
  <c r="Q8816" i="1"/>
  <c r="P8816" i="1"/>
  <c r="O8816" i="1"/>
  <c r="N8816" i="1"/>
  <c r="I8816" i="1"/>
  <c r="Q8815" i="1"/>
  <c r="P8815" i="1"/>
  <c r="O8815" i="1"/>
  <c r="N8815" i="1"/>
  <c r="I8815" i="1"/>
  <c r="Q8814" i="1"/>
  <c r="P8814" i="1"/>
  <c r="O8814" i="1"/>
  <c r="N8814" i="1"/>
  <c r="I8814" i="1"/>
  <c r="P8813" i="1"/>
  <c r="Q8813" i="1" s="1"/>
  <c r="O8813" i="1"/>
  <c r="N8813" i="1"/>
  <c r="I8813" i="1"/>
  <c r="Q8812" i="1"/>
  <c r="P8812" i="1"/>
  <c r="O8812" i="1"/>
  <c r="N8812" i="1"/>
  <c r="I8812" i="1"/>
  <c r="P8811" i="1"/>
  <c r="Q8811" i="1" s="1"/>
  <c r="N8811" i="1"/>
  <c r="I8811" i="1"/>
  <c r="P8810" i="1"/>
  <c r="Q8810" i="1" s="1"/>
  <c r="O8810" i="1"/>
  <c r="N8810" i="1"/>
  <c r="I8810" i="1"/>
  <c r="Q8809" i="1"/>
  <c r="P8809" i="1"/>
  <c r="O8809" i="1"/>
  <c r="N8809" i="1"/>
  <c r="I8809" i="1"/>
  <c r="Q8808" i="1"/>
  <c r="P8808" i="1"/>
  <c r="O8808" i="1"/>
  <c r="N8808" i="1"/>
  <c r="I8808" i="1"/>
  <c r="Q8807" i="1"/>
  <c r="P8807" i="1"/>
  <c r="O8807" i="1"/>
  <c r="N8807" i="1"/>
  <c r="I8807" i="1"/>
  <c r="P8806" i="1"/>
  <c r="Q8806" i="1" s="1"/>
  <c r="O8806" i="1"/>
  <c r="N8806" i="1"/>
  <c r="I8806" i="1"/>
  <c r="P8805" i="1"/>
  <c r="Q8805" i="1" s="1"/>
  <c r="O8805" i="1"/>
  <c r="N8805" i="1"/>
  <c r="I8805" i="1"/>
  <c r="Q8804" i="1"/>
  <c r="P8804" i="1"/>
  <c r="O8804" i="1"/>
  <c r="N8804" i="1"/>
  <c r="I8804" i="1"/>
  <c r="Q8803" i="1"/>
  <c r="P8803" i="1"/>
  <c r="O8803" i="1"/>
  <c r="N8803" i="1"/>
  <c r="I8803" i="1"/>
  <c r="Q8802" i="1"/>
  <c r="P8802" i="1"/>
  <c r="O8802" i="1"/>
  <c r="N8802" i="1"/>
  <c r="I8802" i="1"/>
  <c r="Q8801" i="1"/>
  <c r="P8801" i="1"/>
  <c r="O8801" i="1"/>
  <c r="N8801" i="1"/>
  <c r="I8801" i="1"/>
  <c r="P8800" i="1"/>
  <c r="Q8800" i="1" s="1"/>
  <c r="O8800" i="1"/>
  <c r="N8800" i="1"/>
  <c r="I8800" i="1"/>
  <c r="Q8799" i="1"/>
  <c r="P8799" i="1"/>
  <c r="N8799" i="1"/>
  <c r="I8799" i="1"/>
  <c r="P8798" i="1"/>
  <c r="Q8798" i="1" s="1"/>
  <c r="O8798" i="1"/>
  <c r="N8798" i="1"/>
  <c r="I8798" i="1"/>
  <c r="P8797" i="1"/>
  <c r="Q8797" i="1" s="1"/>
  <c r="O8797" i="1"/>
  <c r="N8797" i="1"/>
  <c r="I8797" i="1"/>
  <c r="Q8796" i="1"/>
  <c r="P8796" i="1"/>
  <c r="O8796" i="1"/>
  <c r="N8796" i="1"/>
  <c r="I8796" i="1"/>
  <c r="Q8795" i="1"/>
  <c r="P8795" i="1"/>
  <c r="O8795" i="1"/>
  <c r="N8795" i="1"/>
  <c r="I8795" i="1"/>
  <c r="Q8794" i="1"/>
  <c r="P8794" i="1"/>
  <c r="O8794" i="1"/>
  <c r="N8794" i="1"/>
  <c r="I8794" i="1"/>
  <c r="P8793" i="1"/>
  <c r="Q8793" i="1" s="1"/>
  <c r="O8793" i="1"/>
  <c r="N8793" i="1"/>
  <c r="I8793" i="1"/>
  <c r="P8792" i="1"/>
  <c r="Q8792" i="1" s="1"/>
  <c r="O8792" i="1"/>
  <c r="N8792" i="1"/>
  <c r="I8792" i="1"/>
  <c r="Q8791" i="1"/>
  <c r="P8791" i="1"/>
  <c r="O8791" i="1"/>
  <c r="N8791" i="1"/>
  <c r="I8791" i="1"/>
  <c r="Q8790" i="1"/>
  <c r="P8790" i="1"/>
  <c r="O8790" i="1"/>
  <c r="N8790" i="1"/>
  <c r="I8790" i="1"/>
  <c r="Q8789" i="1"/>
  <c r="P8789" i="1"/>
  <c r="O8789" i="1"/>
  <c r="N8789" i="1"/>
  <c r="I8789" i="1"/>
  <c r="Q8788" i="1"/>
  <c r="P8788" i="1"/>
  <c r="O8788" i="1"/>
  <c r="N8788" i="1"/>
  <c r="I8788" i="1"/>
  <c r="P8787" i="1"/>
  <c r="Q8787" i="1" s="1"/>
  <c r="N8787" i="1"/>
  <c r="I8787" i="1"/>
  <c r="P8786" i="1"/>
  <c r="Q8786" i="1" s="1"/>
  <c r="O8786" i="1"/>
  <c r="N8786" i="1"/>
  <c r="I8786" i="1"/>
  <c r="P8785" i="1"/>
  <c r="Q8785" i="1" s="1"/>
  <c r="O8785" i="1"/>
  <c r="N8785" i="1"/>
  <c r="I8785" i="1"/>
  <c r="P8784" i="1"/>
  <c r="Q8784" i="1" s="1"/>
  <c r="O8784" i="1"/>
  <c r="N8784" i="1"/>
  <c r="I8784" i="1"/>
  <c r="Q8783" i="1"/>
  <c r="P8783" i="1"/>
  <c r="O8783" i="1"/>
  <c r="N8783" i="1"/>
  <c r="I8783" i="1"/>
  <c r="Q8782" i="1"/>
  <c r="P8782" i="1"/>
  <c r="O8782" i="1"/>
  <c r="N8782" i="1"/>
  <c r="I8782" i="1"/>
  <c r="Q8781" i="1"/>
  <c r="P8781" i="1"/>
  <c r="O8781" i="1"/>
  <c r="N8781" i="1"/>
  <c r="I8781" i="1"/>
  <c r="P8780" i="1"/>
  <c r="Q8780" i="1" s="1"/>
  <c r="O8780" i="1"/>
  <c r="N8780" i="1"/>
  <c r="I8780" i="1"/>
  <c r="P8779" i="1"/>
  <c r="Q8779" i="1" s="1"/>
  <c r="O8779" i="1"/>
  <c r="N8779" i="1"/>
  <c r="I8779" i="1"/>
  <c r="Q8778" i="1"/>
  <c r="P8778" i="1"/>
  <c r="O8778" i="1"/>
  <c r="N8778" i="1"/>
  <c r="I8778" i="1"/>
  <c r="Q8777" i="1"/>
  <c r="P8777" i="1"/>
  <c r="O8777" i="1"/>
  <c r="N8777" i="1"/>
  <c r="I8777" i="1"/>
  <c r="Q8776" i="1"/>
  <c r="P8776" i="1"/>
  <c r="O8776" i="1"/>
  <c r="N8776" i="1"/>
  <c r="I8776" i="1"/>
  <c r="Q8775" i="1"/>
  <c r="P8775" i="1"/>
  <c r="N8775" i="1"/>
  <c r="I8775" i="1"/>
  <c r="P8774" i="1"/>
  <c r="Q8774" i="1" s="1"/>
  <c r="O8774" i="1"/>
  <c r="N8774" i="1"/>
  <c r="I8774" i="1"/>
  <c r="P8773" i="1"/>
  <c r="Q8773" i="1" s="1"/>
  <c r="O8773" i="1"/>
  <c r="N8773" i="1"/>
  <c r="I8773" i="1"/>
  <c r="P8772" i="1"/>
  <c r="Q8772" i="1" s="1"/>
  <c r="O8772" i="1"/>
  <c r="N8772" i="1"/>
  <c r="I8772" i="1"/>
  <c r="P8771" i="1"/>
  <c r="Q8771" i="1" s="1"/>
  <c r="O8771" i="1"/>
  <c r="N8771" i="1"/>
  <c r="I8771" i="1"/>
  <c r="Q8770" i="1"/>
  <c r="P8770" i="1"/>
  <c r="O8770" i="1"/>
  <c r="N8770" i="1"/>
  <c r="I8770" i="1"/>
  <c r="Q8769" i="1"/>
  <c r="P8769" i="1"/>
  <c r="O8769" i="1"/>
  <c r="N8769" i="1"/>
  <c r="I8769" i="1"/>
  <c r="Q8768" i="1"/>
  <c r="P8768" i="1"/>
  <c r="O8768" i="1"/>
  <c r="N8768" i="1"/>
  <c r="I8768" i="1"/>
  <c r="P8767" i="1"/>
  <c r="Q8767" i="1" s="1"/>
  <c r="O8767" i="1"/>
  <c r="N8767" i="1"/>
  <c r="I8767" i="1"/>
  <c r="P8766" i="1"/>
  <c r="Q8766" i="1" s="1"/>
  <c r="O8766" i="1"/>
  <c r="N8766" i="1"/>
  <c r="I8766" i="1"/>
  <c r="Q8765" i="1"/>
  <c r="P8765" i="1"/>
  <c r="O8765" i="1"/>
  <c r="N8765" i="1"/>
  <c r="I8765" i="1"/>
  <c r="Q8764" i="1"/>
  <c r="P8764" i="1"/>
  <c r="O8764" i="1"/>
  <c r="N8764" i="1"/>
  <c r="I8764" i="1"/>
  <c r="Q8763" i="1"/>
  <c r="P8763" i="1"/>
  <c r="O8763" i="1"/>
  <c r="N8763" i="1"/>
  <c r="I8763" i="1"/>
  <c r="Q8762" i="1"/>
  <c r="P8762" i="1"/>
  <c r="O8762" i="1"/>
  <c r="N8762" i="1"/>
  <c r="I8762" i="1"/>
  <c r="Q8761" i="1"/>
  <c r="P8761" i="1"/>
  <c r="O8761" i="1"/>
  <c r="N8761" i="1"/>
  <c r="I8761" i="1"/>
  <c r="Q8760" i="1"/>
  <c r="P8760" i="1"/>
  <c r="O8760" i="1"/>
  <c r="N8760" i="1"/>
  <c r="I8760" i="1"/>
  <c r="P8759" i="1"/>
  <c r="Q8759" i="1" s="1"/>
  <c r="O8759" i="1"/>
  <c r="N8759" i="1"/>
  <c r="I8759" i="1"/>
  <c r="P8758" i="1"/>
  <c r="Q8758" i="1" s="1"/>
  <c r="O8758" i="1"/>
  <c r="N8758" i="1"/>
  <c r="I8758" i="1"/>
  <c r="P8757" i="1"/>
  <c r="Q8757" i="1" s="1"/>
  <c r="O8757" i="1"/>
  <c r="N8757" i="1"/>
  <c r="I8757" i="1"/>
  <c r="P8756" i="1"/>
  <c r="Q8756" i="1" s="1"/>
  <c r="O8756" i="1"/>
  <c r="N8756" i="1"/>
  <c r="I8756" i="1"/>
  <c r="P8755" i="1"/>
  <c r="Q8755" i="1" s="1"/>
  <c r="O8755" i="1"/>
  <c r="N8755" i="1"/>
  <c r="I8755" i="1"/>
  <c r="Q8754" i="1"/>
  <c r="P8754" i="1"/>
  <c r="O8754" i="1"/>
  <c r="N8754" i="1"/>
  <c r="I8754" i="1"/>
  <c r="Q8753" i="1"/>
  <c r="P8753" i="1"/>
  <c r="O8753" i="1"/>
  <c r="N8753" i="1"/>
  <c r="I8753" i="1"/>
  <c r="Q8752" i="1"/>
  <c r="P8752" i="1"/>
  <c r="O8752" i="1"/>
  <c r="N8752" i="1"/>
  <c r="I8752" i="1"/>
  <c r="P8751" i="1"/>
  <c r="Q8751" i="1" s="1"/>
  <c r="O8751" i="1"/>
  <c r="N8751" i="1"/>
  <c r="I8751" i="1"/>
  <c r="P8750" i="1"/>
  <c r="Q8750" i="1" s="1"/>
  <c r="O8750" i="1"/>
  <c r="N8750" i="1"/>
  <c r="I8750" i="1"/>
  <c r="Q8749" i="1"/>
  <c r="P8749" i="1"/>
  <c r="O8749" i="1"/>
  <c r="N8749" i="1"/>
  <c r="I8749" i="1"/>
  <c r="Q8748" i="1"/>
  <c r="P8748" i="1"/>
  <c r="O8748" i="1"/>
  <c r="N8748" i="1"/>
  <c r="I8748" i="1"/>
  <c r="Q8747" i="1"/>
  <c r="P8747" i="1"/>
  <c r="O8747" i="1"/>
  <c r="N8747" i="1"/>
  <c r="I8747" i="1"/>
  <c r="Q8746" i="1"/>
  <c r="P8746" i="1"/>
  <c r="O8746" i="1"/>
  <c r="N8746" i="1"/>
  <c r="I8746" i="1"/>
  <c r="Q8745" i="1"/>
  <c r="P8745" i="1"/>
  <c r="O8745" i="1"/>
  <c r="N8745" i="1"/>
  <c r="I8745" i="1"/>
  <c r="Q8744" i="1"/>
  <c r="P8744" i="1"/>
  <c r="O8744" i="1"/>
  <c r="N8744" i="1"/>
  <c r="I8744" i="1"/>
  <c r="P8743" i="1"/>
  <c r="Q8743" i="1" s="1"/>
  <c r="O8743" i="1"/>
  <c r="N8743" i="1"/>
  <c r="I8743" i="1"/>
  <c r="P8742" i="1"/>
  <c r="Q8742" i="1" s="1"/>
  <c r="O8742" i="1"/>
  <c r="N8742" i="1"/>
  <c r="I8742" i="1"/>
  <c r="P8741" i="1"/>
  <c r="Q8741" i="1" s="1"/>
  <c r="O8741" i="1"/>
  <c r="N8741" i="1"/>
  <c r="I8741" i="1"/>
  <c r="P8740" i="1"/>
  <c r="Q8740" i="1" s="1"/>
  <c r="O8740" i="1"/>
  <c r="N8740" i="1"/>
  <c r="I8740" i="1"/>
  <c r="P8739" i="1"/>
  <c r="Q8739" i="1" s="1"/>
  <c r="O8739" i="1"/>
  <c r="N8739" i="1"/>
  <c r="I8739" i="1"/>
  <c r="Q8738" i="1"/>
  <c r="P8738" i="1"/>
  <c r="O8738" i="1"/>
  <c r="N8738" i="1"/>
  <c r="I8738" i="1"/>
  <c r="Q8737" i="1"/>
  <c r="P8737" i="1"/>
  <c r="O8737" i="1"/>
  <c r="N8737" i="1"/>
  <c r="I8737" i="1"/>
  <c r="Q8736" i="1"/>
  <c r="P8736" i="1"/>
  <c r="O8736" i="1"/>
  <c r="N8736" i="1"/>
  <c r="I8736" i="1"/>
  <c r="P8735" i="1"/>
  <c r="Q8735" i="1" s="1"/>
  <c r="O8735" i="1"/>
  <c r="N8735" i="1"/>
  <c r="I8735" i="1"/>
  <c r="P8734" i="1"/>
  <c r="Q8734" i="1" s="1"/>
  <c r="O8734" i="1"/>
  <c r="N8734" i="1"/>
  <c r="I8734" i="1"/>
  <c r="Q8733" i="1"/>
  <c r="P8733" i="1"/>
  <c r="O8733" i="1"/>
  <c r="N8733" i="1"/>
  <c r="I8733" i="1"/>
  <c r="Q8732" i="1"/>
  <c r="P8732" i="1"/>
  <c r="O8732" i="1"/>
  <c r="N8732" i="1"/>
  <c r="I8732" i="1"/>
  <c r="Q8731" i="1"/>
  <c r="P8731" i="1"/>
  <c r="O8731" i="1"/>
  <c r="N8731" i="1"/>
  <c r="I8731" i="1"/>
  <c r="Q8730" i="1"/>
  <c r="P8730" i="1"/>
  <c r="O8730" i="1"/>
  <c r="N8730" i="1"/>
  <c r="I8730" i="1"/>
  <c r="Q8729" i="1"/>
  <c r="P8729" i="1"/>
  <c r="O8729" i="1"/>
  <c r="N8729" i="1"/>
  <c r="I8729" i="1"/>
  <c r="Q8728" i="1"/>
  <c r="P8728" i="1"/>
  <c r="O8728" i="1"/>
  <c r="N8728" i="1"/>
  <c r="I8728" i="1"/>
  <c r="P8727" i="1"/>
  <c r="Q8727" i="1" s="1"/>
  <c r="O8727" i="1"/>
  <c r="N8727" i="1"/>
  <c r="I8727" i="1"/>
  <c r="P8726" i="1"/>
  <c r="Q8726" i="1" s="1"/>
  <c r="O8726" i="1"/>
  <c r="N8726" i="1"/>
  <c r="I8726" i="1"/>
  <c r="P8725" i="1"/>
  <c r="Q8725" i="1" s="1"/>
  <c r="O8725" i="1"/>
  <c r="N8725" i="1"/>
  <c r="I8725" i="1"/>
  <c r="P8724" i="1"/>
  <c r="Q8724" i="1" s="1"/>
  <c r="O8724" i="1"/>
  <c r="N8724" i="1"/>
  <c r="I8724" i="1"/>
  <c r="P8723" i="1"/>
  <c r="Q8723" i="1" s="1"/>
  <c r="O8723" i="1"/>
  <c r="N8723" i="1"/>
  <c r="I8723" i="1"/>
  <c r="Q8722" i="1"/>
  <c r="P8722" i="1"/>
  <c r="O8722" i="1"/>
  <c r="N8722" i="1"/>
  <c r="I8722" i="1"/>
  <c r="Q8721" i="1"/>
  <c r="P8721" i="1"/>
  <c r="O8721" i="1"/>
  <c r="N8721" i="1"/>
  <c r="I8721" i="1"/>
  <c r="Q8720" i="1"/>
  <c r="P8720" i="1"/>
  <c r="N8720" i="1"/>
  <c r="I8720" i="1"/>
  <c r="Q8719" i="1"/>
  <c r="P8719" i="1"/>
  <c r="O8719" i="1"/>
  <c r="N8719" i="1"/>
  <c r="I8719" i="1"/>
  <c r="Q8718" i="1"/>
  <c r="P8718" i="1"/>
  <c r="O8718" i="1"/>
  <c r="N8718" i="1"/>
  <c r="I8718" i="1"/>
  <c r="Q8717" i="1"/>
  <c r="P8717" i="1"/>
  <c r="O8717" i="1"/>
  <c r="N8717" i="1"/>
  <c r="I8717" i="1"/>
  <c r="P8716" i="1"/>
  <c r="Q8716" i="1" s="1"/>
  <c r="O8716" i="1"/>
  <c r="N8716" i="1"/>
  <c r="I8716" i="1"/>
  <c r="Q8715" i="1"/>
  <c r="P8715" i="1"/>
  <c r="O8715" i="1"/>
  <c r="N8715" i="1"/>
  <c r="I8715" i="1"/>
  <c r="P8714" i="1"/>
  <c r="Q8714" i="1" s="1"/>
  <c r="O8714" i="1"/>
  <c r="N8714" i="1"/>
  <c r="I8714" i="1"/>
  <c r="P8713" i="1"/>
  <c r="Q8713" i="1" s="1"/>
  <c r="O8713" i="1"/>
  <c r="N8713" i="1"/>
  <c r="I8713" i="1"/>
  <c r="P8712" i="1"/>
  <c r="Q8712" i="1" s="1"/>
  <c r="O8712" i="1"/>
  <c r="N8712" i="1"/>
  <c r="I8712" i="1"/>
  <c r="P8711" i="1"/>
  <c r="Q8711" i="1" s="1"/>
  <c r="O8711" i="1"/>
  <c r="N8711" i="1"/>
  <c r="I8711" i="1"/>
  <c r="P8710" i="1"/>
  <c r="Q8710" i="1" s="1"/>
  <c r="O8710" i="1"/>
  <c r="N8710" i="1"/>
  <c r="I8710" i="1"/>
  <c r="Q8709" i="1"/>
  <c r="P8709" i="1"/>
  <c r="O8709" i="1"/>
  <c r="N8709" i="1"/>
  <c r="I8709" i="1"/>
  <c r="Q8708" i="1"/>
  <c r="P8708" i="1"/>
  <c r="O8708" i="1"/>
  <c r="N8708" i="1"/>
  <c r="I8708" i="1"/>
  <c r="Q8707" i="1"/>
  <c r="P8707" i="1"/>
  <c r="O8707" i="1"/>
  <c r="N8707" i="1"/>
  <c r="I8707" i="1"/>
  <c r="P8706" i="1"/>
  <c r="Q8706" i="1" s="1"/>
  <c r="O8706" i="1"/>
  <c r="N8706" i="1"/>
  <c r="I8706" i="1"/>
  <c r="P8705" i="1"/>
  <c r="Q8705" i="1" s="1"/>
  <c r="O8705" i="1"/>
  <c r="N8705" i="1"/>
  <c r="I8705" i="1"/>
  <c r="Q8704" i="1"/>
  <c r="P8704" i="1"/>
  <c r="O8704" i="1"/>
  <c r="N8704" i="1"/>
  <c r="I8704" i="1"/>
  <c r="Q8703" i="1"/>
  <c r="P8703" i="1"/>
  <c r="O8703" i="1"/>
  <c r="N8703" i="1"/>
  <c r="I8703" i="1"/>
  <c r="Q8702" i="1"/>
  <c r="P8702" i="1"/>
  <c r="O8702" i="1"/>
  <c r="N8702" i="1"/>
  <c r="I8702" i="1"/>
  <c r="Q8701" i="1"/>
  <c r="P8701" i="1"/>
  <c r="O8701" i="1"/>
  <c r="N8701" i="1"/>
  <c r="I8701" i="1"/>
  <c r="P8700" i="1"/>
  <c r="Q8700" i="1" s="1"/>
  <c r="O8700" i="1"/>
  <c r="N8700" i="1"/>
  <c r="I8700" i="1"/>
  <c r="Q8699" i="1"/>
  <c r="P8699" i="1"/>
  <c r="O8699" i="1"/>
  <c r="N8699" i="1"/>
  <c r="I8699" i="1"/>
  <c r="P8698" i="1"/>
  <c r="Q8698" i="1" s="1"/>
  <c r="O8698" i="1"/>
  <c r="N8698" i="1"/>
  <c r="I8698" i="1"/>
  <c r="P8697" i="1"/>
  <c r="Q8697" i="1" s="1"/>
  <c r="O8697" i="1"/>
  <c r="N8697" i="1"/>
  <c r="I8697" i="1"/>
  <c r="P8696" i="1"/>
  <c r="Q8696" i="1" s="1"/>
  <c r="O8696" i="1"/>
  <c r="N8696" i="1"/>
  <c r="I8696" i="1"/>
  <c r="P8695" i="1"/>
  <c r="Q8695" i="1" s="1"/>
  <c r="O8695" i="1"/>
  <c r="N8695" i="1"/>
  <c r="I8695" i="1"/>
  <c r="P8694" i="1"/>
  <c r="Q8694" i="1" s="1"/>
  <c r="N8694" i="1"/>
  <c r="I8694" i="1"/>
  <c r="P8693" i="1"/>
  <c r="Q8693" i="1" s="1"/>
  <c r="O8693" i="1"/>
  <c r="N8693" i="1"/>
  <c r="I8693" i="1"/>
  <c r="P8692" i="1"/>
  <c r="Q8692" i="1" s="1"/>
  <c r="O8692" i="1"/>
  <c r="N8692" i="1"/>
  <c r="I8692" i="1"/>
  <c r="Q8691" i="1"/>
  <c r="P8691" i="1"/>
  <c r="O8691" i="1"/>
  <c r="N8691" i="1"/>
  <c r="I8691" i="1"/>
  <c r="Q8690" i="1"/>
  <c r="P8690" i="1"/>
  <c r="O8690" i="1"/>
  <c r="N8690" i="1"/>
  <c r="I8690" i="1"/>
  <c r="Q8689" i="1"/>
  <c r="P8689" i="1"/>
  <c r="O8689" i="1"/>
  <c r="N8689" i="1"/>
  <c r="I8689" i="1"/>
  <c r="Q8688" i="1"/>
  <c r="P8688" i="1"/>
  <c r="O8688" i="1"/>
  <c r="N8688" i="1"/>
  <c r="I8688" i="1"/>
  <c r="P8687" i="1"/>
  <c r="Q8687" i="1" s="1"/>
  <c r="O8687" i="1"/>
  <c r="N8687" i="1"/>
  <c r="I8687" i="1"/>
  <c r="Q8686" i="1"/>
  <c r="P8686" i="1"/>
  <c r="O8686" i="1"/>
  <c r="N8686" i="1"/>
  <c r="I8686" i="1"/>
  <c r="P8685" i="1"/>
  <c r="Q8685" i="1" s="1"/>
  <c r="O8685" i="1"/>
  <c r="N8685" i="1"/>
  <c r="I8685" i="1"/>
  <c r="P8684" i="1"/>
  <c r="Q8684" i="1" s="1"/>
  <c r="O8684" i="1"/>
  <c r="N8684" i="1"/>
  <c r="I8684" i="1"/>
  <c r="P8683" i="1"/>
  <c r="Q8683" i="1" s="1"/>
  <c r="O8683" i="1"/>
  <c r="N8683" i="1"/>
  <c r="I8683" i="1"/>
  <c r="P8682" i="1"/>
  <c r="Q8682" i="1" s="1"/>
  <c r="O8682" i="1"/>
  <c r="N8682" i="1"/>
  <c r="I8682" i="1"/>
  <c r="P8681" i="1"/>
  <c r="Q8681" i="1" s="1"/>
  <c r="O8681" i="1"/>
  <c r="N8681" i="1"/>
  <c r="I8681" i="1"/>
  <c r="Q8680" i="1"/>
  <c r="P8680" i="1"/>
  <c r="O8680" i="1"/>
  <c r="N8680" i="1"/>
  <c r="I8680" i="1"/>
  <c r="Q8679" i="1"/>
  <c r="P8679" i="1"/>
  <c r="O8679" i="1"/>
  <c r="N8679" i="1"/>
  <c r="I8679" i="1"/>
  <c r="Q8678" i="1"/>
  <c r="P8678" i="1"/>
  <c r="O8678" i="1"/>
  <c r="N8678" i="1"/>
  <c r="I8678" i="1"/>
  <c r="P8677" i="1"/>
  <c r="Q8677" i="1" s="1"/>
  <c r="O8677" i="1"/>
  <c r="N8677" i="1"/>
  <c r="I8677" i="1"/>
  <c r="P8676" i="1"/>
  <c r="Q8676" i="1" s="1"/>
  <c r="O8676" i="1"/>
  <c r="N8676" i="1"/>
  <c r="I8676" i="1"/>
  <c r="Q8675" i="1"/>
  <c r="P8675" i="1"/>
  <c r="O8675" i="1"/>
  <c r="N8675" i="1"/>
  <c r="I8675" i="1"/>
  <c r="Q8674" i="1"/>
  <c r="P8674" i="1"/>
  <c r="O8674" i="1"/>
  <c r="N8674" i="1"/>
  <c r="I8674" i="1"/>
  <c r="Q8673" i="1"/>
  <c r="P8673" i="1"/>
  <c r="O8673" i="1"/>
  <c r="N8673" i="1"/>
  <c r="I8673" i="1"/>
  <c r="Q8672" i="1"/>
  <c r="P8672" i="1"/>
  <c r="O8672" i="1"/>
  <c r="N8672" i="1"/>
  <c r="I8672" i="1"/>
  <c r="P8671" i="1"/>
  <c r="Q8671" i="1" s="1"/>
  <c r="N8671" i="1"/>
  <c r="I8671" i="1"/>
  <c r="P8670" i="1"/>
  <c r="Q8670" i="1" s="1"/>
  <c r="O8670" i="1"/>
  <c r="N8670" i="1"/>
  <c r="I8670" i="1"/>
  <c r="P8669" i="1"/>
  <c r="Q8669" i="1" s="1"/>
  <c r="O8669" i="1"/>
  <c r="N8669" i="1"/>
  <c r="I8669" i="1"/>
  <c r="P8668" i="1"/>
  <c r="Q8668" i="1" s="1"/>
  <c r="O8668" i="1"/>
  <c r="N8668" i="1"/>
  <c r="I8668" i="1"/>
  <c r="Q8667" i="1"/>
  <c r="P8667" i="1"/>
  <c r="O8667" i="1"/>
  <c r="N8667" i="1"/>
  <c r="I8667" i="1"/>
  <c r="Q8666" i="1"/>
  <c r="P8666" i="1"/>
  <c r="O8666" i="1"/>
  <c r="N8666" i="1"/>
  <c r="I8666" i="1"/>
  <c r="Q8665" i="1"/>
  <c r="P8665" i="1"/>
  <c r="O8665" i="1"/>
  <c r="N8665" i="1"/>
  <c r="I8665" i="1"/>
  <c r="P8664" i="1"/>
  <c r="Q8664" i="1" s="1"/>
  <c r="O8664" i="1"/>
  <c r="N8664" i="1"/>
  <c r="I8664" i="1"/>
  <c r="P8663" i="1"/>
  <c r="Q8663" i="1" s="1"/>
  <c r="O8663" i="1"/>
  <c r="N8663" i="1"/>
  <c r="I8663" i="1"/>
  <c r="Q8662" i="1"/>
  <c r="P8662" i="1"/>
  <c r="O8662" i="1"/>
  <c r="N8662" i="1"/>
  <c r="I8662" i="1"/>
  <c r="Q8661" i="1"/>
  <c r="P8661" i="1"/>
  <c r="O8661" i="1"/>
  <c r="N8661" i="1"/>
  <c r="I8661" i="1"/>
  <c r="Q8660" i="1"/>
  <c r="P8660" i="1"/>
  <c r="O8660" i="1"/>
  <c r="N8660" i="1"/>
  <c r="I8660" i="1"/>
  <c r="Q8659" i="1"/>
  <c r="P8659" i="1"/>
  <c r="O8659" i="1"/>
  <c r="N8659" i="1"/>
  <c r="I8659" i="1"/>
  <c r="Q8658" i="1"/>
  <c r="P8658" i="1"/>
  <c r="O8658" i="1"/>
  <c r="N8658" i="1"/>
  <c r="I8658" i="1"/>
  <c r="Q8657" i="1"/>
  <c r="P8657" i="1"/>
  <c r="O8657" i="1"/>
  <c r="N8657" i="1"/>
  <c r="I8657" i="1"/>
  <c r="P8656" i="1"/>
  <c r="Q8656" i="1" s="1"/>
  <c r="O8656" i="1"/>
  <c r="N8656" i="1"/>
  <c r="I8656" i="1"/>
  <c r="P8655" i="1"/>
  <c r="Q8655" i="1" s="1"/>
  <c r="O8655" i="1"/>
  <c r="N8655" i="1"/>
  <c r="I8655" i="1"/>
  <c r="P8654" i="1"/>
  <c r="Q8654" i="1" s="1"/>
  <c r="O8654" i="1"/>
  <c r="N8654" i="1"/>
  <c r="I8654" i="1"/>
  <c r="P8653" i="1"/>
  <c r="Q8653" i="1" s="1"/>
  <c r="O8653" i="1"/>
  <c r="N8653" i="1"/>
  <c r="I8653" i="1"/>
  <c r="P8652" i="1"/>
  <c r="Q8652" i="1" s="1"/>
  <c r="O8652" i="1"/>
  <c r="N8652" i="1"/>
  <c r="I8652" i="1"/>
  <c r="Q8651" i="1"/>
  <c r="P8651" i="1"/>
  <c r="O8651" i="1"/>
  <c r="N8651" i="1"/>
  <c r="I8651" i="1"/>
  <c r="Q8650" i="1"/>
  <c r="P8650" i="1"/>
  <c r="O8650" i="1"/>
  <c r="N8650" i="1"/>
  <c r="I8650" i="1"/>
  <c r="Q8649" i="1"/>
  <c r="P8649" i="1"/>
  <c r="N8649" i="1"/>
  <c r="I8649" i="1"/>
  <c r="Q8648" i="1"/>
  <c r="P8648" i="1"/>
  <c r="O8648" i="1"/>
  <c r="N8648" i="1"/>
  <c r="I8648" i="1"/>
  <c r="Q8647" i="1"/>
  <c r="P8647" i="1"/>
  <c r="O8647" i="1"/>
  <c r="N8647" i="1"/>
  <c r="I8647" i="1"/>
  <c r="Q8646" i="1"/>
  <c r="P8646" i="1"/>
  <c r="O8646" i="1"/>
  <c r="N8646" i="1"/>
  <c r="I8646" i="1"/>
  <c r="P8645" i="1"/>
  <c r="Q8645" i="1" s="1"/>
  <c r="O8645" i="1"/>
  <c r="N8645" i="1"/>
  <c r="I8645" i="1"/>
  <c r="Q8644" i="1"/>
  <c r="P8644" i="1"/>
  <c r="O8644" i="1"/>
  <c r="N8644" i="1"/>
  <c r="I8644" i="1"/>
  <c r="Q8643" i="1"/>
  <c r="P8643" i="1"/>
  <c r="O8643" i="1"/>
  <c r="N8643" i="1"/>
  <c r="I8643" i="1"/>
  <c r="P8642" i="1"/>
  <c r="Q8642" i="1" s="1"/>
  <c r="O8642" i="1"/>
  <c r="N8642" i="1"/>
  <c r="I8642" i="1"/>
  <c r="P8641" i="1"/>
  <c r="Q8641" i="1" s="1"/>
  <c r="O8641" i="1"/>
  <c r="N8641" i="1"/>
  <c r="I8641" i="1"/>
  <c r="P8640" i="1"/>
  <c r="Q8640" i="1" s="1"/>
  <c r="O8640" i="1"/>
  <c r="N8640" i="1"/>
  <c r="I8640" i="1"/>
  <c r="P8639" i="1"/>
  <c r="Q8639" i="1" s="1"/>
  <c r="O8639" i="1"/>
  <c r="N8639" i="1"/>
  <c r="I8639" i="1"/>
  <c r="Q8638" i="1"/>
  <c r="P8638" i="1"/>
  <c r="O8638" i="1"/>
  <c r="N8638" i="1"/>
  <c r="I8638" i="1"/>
  <c r="Q8637" i="1"/>
  <c r="P8637" i="1"/>
  <c r="O8637" i="1"/>
  <c r="N8637" i="1"/>
  <c r="I8637" i="1"/>
  <c r="Q8636" i="1"/>
  <c r="P8636" i="1"/>
  <c r="O8636" i="1"/>
  <c r="N8636" i="1"/>
  <c r="I8636" i="1"/>
  <c r="P8635" i="1"/>
  <c r="Q8635" i="1" s="1"/>
  <c r="O8635" i="1"/>
  <c r="N8635" i="1"/>
  <c r="I8635" i="1"/>
  <c r="P8634" i="1"/>
  <c r="Q8634" i="1" s="1"/>
  <c r="O8634" i="1"/>
  <c r="N8634" i="1"/>
  <c r="I8634" i="1"/>
  <c r="Q8633" i="1"/>
  <c r="P8633" i="1"/>
  <c r="O8633" i="1"/>
  <c r="N8633" i="1"/>
  <c r="I8633" i="1"/>
  <c r="Q8632" i="1"/>
  <c r="P8632" i="1"/>
  <c r="O8632" i="1"/>
  <c r="N8632" i="1"/>
  <c r="I8632" i="1"/>
  <c r="Q8631" i="1"/>
  <c r="P8631" i="1"/>
  <c r="O8631" i="1"/>
  <c r="N8631" i="1"/>
  <c r="I8631" i="1"/>
  <c r="Q8630" i="1"/>
  <c r="P8630" i="1"/>
  <c r="O8630" i="1"/>
  <c r="N8630" i="1"/>
  <c r="I8630" i="1"/>
  <c r="P8629" i="1"/>
  <c r="Q8629" i="1" s="1"/>
  <c r="O8629" i="1"/>
  <c r="N8629" i="1"/>
  <c r="I8629" i="1"/>
  <c r="Q8628" i="1"/>
  <c r="P8628" i="1"/>
  <c r="O8628" i="1"/>
  <c r="N8628" i="1"/>
  <c r="I8628" i="1"/>
  <c r="P8627" i="1"/>
  <c r="Q8627" i="1" s="1"/>
  <c r="O8627" i="1"/>
  <c r="N8627" i="1"/>
  <c r="I8627" i="1"/>
  <c r="P8626" i="1"/>
  <c r="Q8626" i="1" s="1"/>
  <c r="O8626" i="1"/>
  <c r="N8626" i="1"/>
  <c r="I8626" i="1"/>
  <c r="P8625" i="1"/>
  <c r="Q8625" i="1" s="1"/>
  <c r="O8625" i="1"/>
  <c r="N8625" i="1"/>
  <c r="I8625" i="1"/>
  <c r="P8624" i="1"/>
  <c r="Q8624" i="1" s="1"/>
  <c r="O8624" i="1"/>
  <c r="N8624" i="1"/>
  <c r="I8624" i="1"/>
  <c r="P8623" i="1"/>
  <c r="Q8623" i="1" s="1"/>
  <c r="N8623" i="1"/>
  <c r="I8623" i="1"/>
  <c r="P8622" i="1"/>
  <c r="Q8622" i="1" s="1"/>
  <c r="O8622" i="1"/>
  <c r="N8622" i="1"/>
  <c r="I8622" i="1"/>
  <c r="P8621" i="1"/>
  <c r="Q8621" i="1" s="1"/>
  <c r="O8621" i="1"/>
  <c r="N8621" i="1"/>
  <c r="I8621" i="1"/>
  <c r="Q8620" i="1"/>
  <c r="P8620" i="1"/>
  <c r="O8620" i="1"/>
  <c r="N8620" i="1"/>
  <c r="I8620" i="1"/>
  <c r="Q8619" i="1"/>
  <c r="P8619" i="1"/>
  <c r="O8619" i="1"/>
  <c r="N8619" i="1"/>
  <c r="I8619" i="1"/>
  <c r="Q8618" i="1"/>
  <c r="P8618" i="1"/>
  <c r="O8618" i="1"/>
  <c r="N8618" i="1"/>
  <c r="I8618" i="1"/>
  <c r="Q8617" i="1"/>
  <c r="P8617" i="1"/>
  <c r="O8617" i="1"/>
  <c r="N8617" i="1"/>
  <c r="I8617" i="1"/>
  <c r="P8616" i="1"/>
  <c r="Q8616" i="1" s="1"/>
  <c r="O8616" i="1"/>
  <c r="N8616" i="1"/>
  <c r="I8616" i="1"/>
  <c r="Q8615" i="1"/>
  <c r="P8615" i="1"/>
  <c r="O8615" i="1"/>
  <c r="N8615" i="1"/>
  <c r="I8615" i="1"/>
  <c r="Q8614" i="1"/>
  <c r="P8614" i="1"/>
  <c r="O8614" i="1"/>
  <c r="N8614" i="1"/>
  <c r="I8614" i="1"/>
  <c r="P8613" i="1"/>
  <c r="Q8613" i="1" s="1"/>
  <c r="O8613" i="1"/>
  <c r="N8613" i="1"/>
  <c r="I8613" i="1"/>
  <c r="P8612" i="1"/>
  <c r="Q8612" i="1" s="1"/>
  <c r="O8612" i="1"/>
  <c r="N8612" i="1"/>
  <c r="I8612" i="1"/>
  <c r="P8611" i="1"/>
  <c r="Q8611" i="1" s="1"/>
  <c r="O8611" i="1"/>
  <c r="N8611" i="1"/>
  <c r="I8611" i="1"/>
  <c r="P8610" i="1"/>
  <c r="Q8610" i="1" s="1"/>
  <c r="O8610" i="1"/>
  <c r="N8610" i="1"/>
  <c r="I8610" i="1"/>
  <c r="Q8609" i="1"/>
  <c r="P8609" i="1"/>
  <c r="O8609" i="1"/>
  <c r="N8609" i="1"/>
  <c r="I8609" i="1"/>
  <c r="Q8608" i="1"/>
  <c r="P8608" i="1"/>
  <c r="O8608" i="1"/>
  <c r="N8608" i="1"/>
  <c r="I8608" i="1"/>
  <c r="Q8607" i="1"/>
  <c r="P8607" i="1"/>
  <c r="O8607" i="1"/>
  <c r="N8607" i="1"/>
  <c r="I8607" i="1"/>
  <c r="P8606" i="1"/>
  <c r="Q8606" i="1" s="1"/>
  <c r="O8606" i="1"/>
  <c r="N8606" i="1"/>
  <c r="I8606" i="1"/>
  <c r="P8605" i="1"/>
  <c r="Q8605" i="1" s="1"/>
  <c r="O8605" i="1"/>
  <c r="N8605" i="1"/>
  <c r="I8605" i="1"/>
  <c r="Q8604" i="1"/>
  <c r="P8604" i="1"/>
  <c r="O8604" i="1"/>
  <c r="N8604" i="1"/>
  <c r="I8604" i="1"/>
  <c r="Q8603" i="1"/>
  <c r="P8603" i="1"/>
  <c r="O8603" i="1"/>
  <c r="N8603" i="1"/>
  <c r="I8603" i="1"/>
  <c r="Q8602" i="1"/>
  <c r="P8602" i="1"/>
  <c r="O8602" i="1"/>
  <c r="N8602" i="1"/>
  <c r="I8602" i="1"/>
  <c r="Q8601" i="1"/>
  <c r="P8601" i="1"/>
  <c r="N8601" i="1"/>
  <c r="I8601" i="1"/>
  <c r="P8600" i="1"/>
  <c r="Q8600" i="1" s="1"/>
  <c r="O8600" i="1"/>
  <c r="N8600" i="1"/>
  <c r="I8600" i="1"/>
  <c r="P8599" i="1"/>
  <c r="Q8599" i="1" s="1"/>
  <c r="O8599" i="1"/>
  <c r="N8599" i="1"/>
  <c r="I8599" i="1"/>
  <c r="P8598" i="1"/>
  <c r="Q8598" i="1" s="1"/>
  <c r="O8598" i="1"/>
  <c r="N8598" i="1"/>
  <c r="I8598" i="1"/>
  <c r="P8597" i="1"/>
  <c r="Q8597" i="1" s="1"/>
  <c r="O8597" i="1"/>
  <c r="N8597" i="1"/>
  <c r="I8597" i="1"/>
  <c r="Q8596" i="1"/>
  <c r="P8596" i="1"/>
  <c r="O8596" i="1"/>
  <c r="N8596" i="1"/>
  <c r="I8596" i="1"/>
  <c r="Q8595" i="1"/>
  <c r="P8595" i="1"/>
  <c r="O8595" i="1"/>
  <c r="N8595" i="1"/>
  <c r="I8595" i="1"/>
  <c r="Q8594" i="1"/>
  <c r="P8594" i="1"/>
  <c r="O8594" i="1"/>
  <c r="N8594" i="1"/>
  <c r="I8594" i="1"/>
  <c r="P8593" i="1"/>
  <c r="Q8593" i="1" s="1"/>
  <c r="O8593" i="1"/>
  <c r="N8593" i="1"/>
  <c r="I8593" i="1"/>
  <c r="P8592" i="1"/>
  <c r="Q8592" i="1" s="1"/>
  <c r="O8592" i="1"/>
  <c r="N8592" i="1"/>
  <c r="I8592" i="1"/>
  <c r="Q8591" i="1"/>
  <c r="P8591" i="1"/>
  <c r="O8591" i="1"/>
  <c r="N8591" i="1"/>
  <c r="I8591" i="1"/>
  <c r="Q8590" i="1"/>
  <c r="P8590" i="1"/>
  <c r="O8590" i="1"/>
  <c r="N8590" i="1"/>
  <c r="I8590" i="1"/>
  <c r="Q8589" i="1"/>
  <c r="P8589" i="1"/>
  <c r="O8589" i="1"/>
  <c r="N8589" i="1"/>
  <c r="I8589" i="1"/>
  <c r="P8588" i="1"/>
  <c r="Q8588" i="1" s="1"/>
  <c r="O8588" i="1"/>
  <c r="N8588" i="1"/>
  <c r="I8588" i="1"/>
  <c r="P8587" i="1"/>
  <c r="Q8587" i="1" s="1"/>
  <c r="O8587" i="1"/>
  <c r="N8587" i="1"/>
  <c r="I8587" i="1"/>
  <c r="Q8586" i="1"/>
  <c r="P8586" i="1"/>
  <c r="O8586" i="1"/>
  <c r="N8586" i="1"/>
  <c r="I8586" i="1"/>
  <c r="P8585" i="1"/>
  <c r="Q8585" i="1" s="1"/>
  <c r="O8585" i="1"/>
  <c r="N8585" i="1"/>
  <c r="I8585" i="1"/>
  <c r="P8584" i="1"/>
  <c r="Q8584" i="1" s="1"/>
  <c r="O8584" i="1"/>
  <c r="N8584" i="1"/>
  <c r="I8584" i="1"/>
  <c r="P8583" i="1"/>
  <c r="Q8583" i="1" s="1"/>
  <c r="O8583" i="1"/>
  <c r="N8583" i="1"/>
  <c r="I8583" i="1"/>
  <c r="P8582" i="1"/>
  <c r="Q8582" i="1" s="1"/>
  <c r="O8582" i="1"/>
  <c r="N8582" i="1"/>
  <c r="I8582" i="1"/>
  <c r="P8581" i="1"/>
  <c r="Q8581" i="1" s="1"/>
  <c r="O8581" i="1"/>
  <c r="N8581" i="1"/>
  <c r="I8581" i="1"/>
  <c r="Q8580" i="1"/>
  <c r="P8580" i="1"/>
  <c r="O8580" i="1"/>
  <c r="N8580" i="1"/>
  <c r="I8580" i="1"/>
  <c r="Q8579" i="1"/>
  <c r="P8579" i="1"/>
  <c r="N8579" i="1"/>
  <c r="I8579" i="1"/>
  <c r="Q8578" i="1"/>
  <c r="P8578" i="1"/>
  <c r="O8578" i="1"/>
  <c r="N8578" i="1"/>
  <c r="I8578" i="1"/>
  <c r="Q8577" i="1"/>
  <c r="P8577" i="1"/>
  <c r="O8577" i="1"/>
  <c r="N8577" i="1"/>
  <c r="I8577" i="1"/>
  <c r="Q8576" i="1"/>
  <c r="P8576" i="1"/>
  <c r="O8576" i="1"/>
  <c r="N8576" i="1"/>
  <c r="I8576" i="1"/>
  <c r="Q8575" i="1"/>
  <c r="P8575" i="1"/>
  <c r="O8575" i="1"/>
  <c r="N8575" i="1"/>
  <c r="I8575" i="1"/>
  <c r="P8574" i="1"/>
  <c r="Q8574" i="1" s="1"/>
  <c r="O8574" i="1"/>
  <c r="N8574" i="1"/>
  <c r="I8574" i="1"/>
  <c r="Q8573" i="1"/>
  <c r="P8573" i="1"/>
  <c r="O8573" i="1"/>
  <c r="N8573" i="1"/>
  <c r="I8573" i="1"/>
  <c r="Q8572" i="1"/>
  <c r="P8572" i="1"/>
  <c r="O8572" i="1"/>
  <c r="N8572" i="1"/>
  <c r="I8572" i="1"/>
  <c r="P8571" i="1"/>
  <c r="Q8571" i="1" s="1"/>
  <c r="O8571" i="1"/>
  <c r="N8571" i="1"/>
  <c r="I8571" i="1"/>
  <c r="P8570" i="1"/>
  <c r="Q8570" i="1" s="1"/>
  <c r="O8570" i="1"/>
  <c r="N8570" i="1"/>
  <c r="I8570" i="1"/>
  <c r="P8569" i="1"/>
  <c r="Q8569" i="1" s="1"/>
  <c r="O8569" i="1"/>
  <c r="N8569" i="1"/>
  <c r="I8569" i="1"/>
  <c r="P8568" i="1"/>
  <c r="Q8568" i="1" s="1"/>
  <c r="O8568" i="1"/>
  <c r="N8568" i="1"/>
  <c r="I8568" i="1"/>
  <c r="Q8567" i="1"/>
  <c r="P8567" i="1"/>
  <c r="O8567" i="1"/>
  <c r="N8567" i="1"/>
  <c r="I8567" i="1"/>
  <c r="Q8566" i="1"/>
  <c r="P8566" i="1"/>
  <c r="O8566" i="1"/>
  <c r="N8566" i="1"/>
  <c r="I8566" i="1"/>
  <c r="Q8565" i="1"/>
  <c r="P8565" i="1"/>
  <c r="O8565" i="1"/>
  <c r="N8565" i="1"/>
  <c r="I8565" i="1"/>
  <c r="P8564" i="1"/>
  <c r="Q8564" i="1" s="1"/>
  <c r="O8564" i="1"/>
  <c r="N8564" i="1"/>
  <c r="I8564" i="1"/>
  <c r="P8563" i="1"/>
  <c r="Q8563" i="1" s="1"/>
  <c r="O8563" i="1"/>
  <c r="N8563" i="1"/>
  <c r="I8563" i="1"/>
  <c r="Q8562" i="1"/>
  <c r="P8562" i="1"/>
  <c r="O8562" i="1"/>
  <c r="N8562" i="1"/>
  <c r="I8562" i="1"/>
  <c r="Q8561" i="1"/>
  <c r="P8561" i="1"/>
  <c r="O8561" i="1"/>
  <c r="N8561" i="1"/>
  <c r="I8561" i="1"/>
  <c r="Q8560" i="1"/>
  <c r="P8560" i="1"/>
  <c r="O8560" i="1"/>
  <c r="N8560" i="1"/>
  <c r="I8560" i="1"/>
  <c r="Q8559" i="1"/>
  <c r="P8559" i="1"/>
  <c r="O8559" i="1"/>
  <c r="N8559" i="1"/>
  <c r="I8559" i="1"/>
  <c r="P8558" i="1"/>
  <c r="Q8558" i="1" s="1"/>
  <c r="O8558" i="1"/>
  <c r="N8558" i="1"/>
  <c r="I8558" i="1"/>
  <c r="Q8557" i="1"/>
  <c r="P8557" i="1"/>
  <c r="O8557" i="1"/>
  <c r="N8557" i="1"/>
  <c r="I8557" i="1"/>
  <c r="P8556" i="1"/>
  <c r="Q8556" i="1" s="1"/>
  <c r="O8556" i="1"/>
  <c r="N8556" i="1"/>
  <c r="I8556" i="1"/>
  <c r="P8555" i="1"/>
  <c r="Q8555" i="1" s="1"/>
  <c r="O8555" i="1"/>
  <c r="N8555" i="1"/>
  <c r="I8555" i="1"/>
  <c r="P8554" i="1"/>
  <c r="Q8554" i="1" s="1"/>
  <c r="O8554" i="1"/>
  <c r="N8554" i="1"/>
  <c r="I8554" i="1"/>
  <c r="P8553" i="1"/>
  <c r="Q8553" i="1" s="1"/>
  <c r="O8553" i="1"/>
  <c r="N8553" i="1"/>
  <c r="I8553" i="1"/>
  <c r="P8552" i="1"/>
  <c r="Q8552" i="1" s="1"/>
  <c r="N8552" i="1"/>
  <c r="I8552" i="1"/>
  <c r="P8551" i="1"/>
  <c r="Q8551" i="1" s="1"/>
  <c r="O8551" i="1"/>
  <c r="N8551" i="1"/>
  <c r="I8551" i="1"/>
  <c r="P8550" i="1"/>
  <c r="Q8550" i="1" s="1"/>
  <c r="O8550" i="1"/>
  <c r="N8550" i="1"/>
  <c r="I8550" i="1"/>
  <c r="Q8549" i="1"/>
  <c r="P8549" i="1"/>
  <c r="O8549" i="1"/>
  <c r="N8549" i="1"/>
  <c r="I8549" i="1"/>
  <c r="Q8548" i="1"/>
  <c r="P8548" i="1"/>
  <c r="O8548" i="1"/>
  <c r="N8548" i="1"/>
  <c r="I8548" i="1"/>
  <c r="Q8547" i="1"/>
  <c r="P8547" i="1"/>
  <c r="O8547" i="1"/>
  <c r="N8547" i="1"/>
  <c r="I8547" i="1"/>
  <c r="Q8546" i="1"/>
  <c r="P8546" i="1"/>
  <c r="O8546" i="1"/>
  <c r="N8546" i="1"/>
  <c r="I8546" i="1"/>
  <c r="P8545" i="1"/>
  <c r="Q8545" i="1" s="1"/>
  <c r="O8545" i="1"/>
  <c r="N8545" i="1"/>
  <c r="I8545" i="1"/>
  <c r="Q8544" i="1"/>
  <c r="P8544" i="1"/>
  <c r="O8544" i="1"/>
  <c r="N8544" i="1"/>
  <c r="I8544" i="1"/>
  <c r="Q8543" i="1"/>
  <c r="P8543" i="1"/>
  <c r="O8543" i="1"/>
  <c r="N8543" i="1"/>
  <c r="I8543" i="1"/>
  <c r="P8542" i="1"/>
  <c r="Q8542" i="1" s="1"/>
  <c r="O8542" i="1"/>
  <c r="N8542" i="1"/>
  <c r="I8542" i="1"/>
  <c r="P8541" i="1"/>
  <c r="Q8541" i="1" s="1"/>
  <c r="O8541" i="1"/>
  <c r="N8541" i="1"/>
  <c r="I8541" i="1"/>
  <c r="P8540" i="1"/>
  <c r="Q8540" i="1" s="1"/>
  <c r="O8540" i="1"/>
  <c r="N8540" i="1"/>
  <c r="I8540" i="1"/>
  <c r="P8539" i="1"/>
  <c r="Q8539" i="1" s="1"/>
  <c r="O8539" i="1"/>
  <c r="N8539" i="1"/>
  <c r="I8539" i="1"/>
  <c r="Q8538" i="1"/>
  <c r="P8538" i="1"/>
  <c r="O8538" i="1"/>
  <c r="N8538" i="1"/>
  <c r="I8538" i="1"/>
  <c r="Q8537" i="1"/>
  <c r="P8537" i="1"/>
  <c r="O8537" i="1"/>
  <c r="N8537" i="1"/>
  <c r="I8537" i="1"/>
  <c r="Q8536" i="1"/>
  <c r="P8536" i="1"/>
  <c r="O8536" i="1"/>
  <c r="N8536" i="1"/>
  <c r="I8536" i="1"/>
  <c r="P8535" i="1"/>
  <c r="Q8535" i="1" s="1"/>
  <c r="O8535" i="1"/>
  <c r="N8535" i="1"/>
  <c r="I8535" i="1"/>
  <c r="P8534" i="1"/>
  <c r="Q8534" i="1" s="1"/>
  <c r="O8534" i="1"/>
  <c r="N8534" i="1"/>
  <c r="I8534" i="1"/>
  <c r="Q8533" i="1"/>
  <c r="P8533" i="1"/>
  <c r="O8533" i="1"/>
  <c r="N8533" i="1"/>
  <c r="I8533" i="1"/>
  <c r="Q8532" i="1"/>
  <c r="P8532" i="1"/>
  <c r="O8532" i="1"/>
  <c r="N8532" i="1"/>
  <c r="I8532" i="1"/>
  <c r="Q8531" i="1"/>
  <c r="P8531" i="1"/>
  <c r="O8531" i="1"/>
  <c r="N8531" i="1"/>
  <c r="I8531" i="1"/>
  <c r="P8530" i="1"/>
  <c r="Q8530" i="1" s="1"/>
  <c r="O8530" i="1"/>
  <c r="N8530" i="1"/>
  <c r="I8530" i="1"/>
  <c r="P8529" i="1"/>
  <c r="Q8529" i="1" s="1"/>
  <c r="O8529" i="1"/>
  <c r="N8529" i="1"/>
  <c r="I8529" i="1"/>
  <c r="Q8528" i="1"/>
  <c r="P8528" i="1"/>
  <c r="N8528" i="1"/>
  <c r="I8528" i="1"/>
  <c r="P8527" i="1"/>
  <c r="Q8527" i="1" s="1"/>
  <c r="O8527" i="1"/>
  <c r="N8527" i="1"/>
  <c r="I8527" i="1"/>
  <c r="P8526" i="1"/>
  <c r="Q8526" i="1" s="1"/>
  <c r="O8526" i="1"/>
  <c r="N8526" i="1"/>
  <c r="I8526" i="1"/>
  <c r="Q8525" i="1"/>
  <c r="P8525" i="1"/>
  <c r="O8525" i="1"/>
  <c r="N8525" i="1"/>
  <c r="I8525" i="1"/>
  <c r="Q8524" i="1"/>
  <c r="P8524" i="1"/>
  <c r="O8524" i="1"/>
  <c r="N8524" i="1"/>
  <c r="I8524" i="1"/>
  <c r="Q8523" i="1"/>
  <c r="P8523" i="1"/>
  <c r="O8523" i="1"/>
  <c r="N8523" i="1"/>
  <c r="I8523" i="1"/>
  <c r="P8522" i="1"/>
  <c r="Q8522" i="1" s="1"/>
  <c r="O8522" i="1"/>
  <c r="N8522" i="1"/>
  <c r="I8522" i="1"/>
  <c r="P8521" i="1"/>
  <c r="Q8521" i="1" s="1"/>
  <c r="O8521" i="1"/>
  <c r="N8521" i="1"/>
  <c r="I8521" i="1"/>
  <c r="Q8520" i="1"/>
  <c r="P8520" i="1"/>
  <c r="O8520" i="1"/>
  <c r="N8520" i="1"/>
  <c r="I8520" i="1"/>
  <c r="P8519" i="1"/>
  <c r="Q8519" i="1" s="1"/>
  <c r="O8519" i="1"/>
  <c r="N8519" i="1"/>
  <c r="I8519" i="1"/>
  <c r="Q8518" i="1"/>
  <c r="P8518" i="1"/>
  <c r="O8518" i="1"/>
  <c r="N8518" i="1"/>
  <c r="I8518" i="1"/>
  <c r="P8517" i="1"/>
  <c r="Q8517" i="1" s="1"/>
  <c r="O8517" i="1"/>
  <c r="N8517" i="1"/>
  <c r="I8517" i="1"/>
  <c r="P8516" i="1"/>
  <c r="Q8516" i="1" s="1"/>
  <c r="O8516" i="1"/>
  <c r="N8516" i="1"/>
  <c r="I8516" i="1"/>
  <c r="Q8515" i="1"/>
  <c r="P8515" i="1"/>
  <c r="O8515" i="1"/>
  <c r="N8515" i="1"/>
  <c r="I8515" i="1"/>
  <c r="P8514" i="1"/>
  <c r="Q8514" i="1" s="1"/>
  <c r="O8514" i="1"/>
  <c r="N8514" i="1"/>
  <c r="I8514" i="1"/>
  <c r="P8513" i="1"/>
  <c r="Q8513" i="1" s="1"/>
  <c r="O8513" i="1"/>
  <c r="N8513" i="1"/>
  <c r="I8513" i="1"/>
  <c r="P8512" i="1"/>
  <c r="Q8512" i="1" s="1"/>
  <c r="O8512" i="1"/>
  <c r="N8512" i="1"/>
  <c r="I8512" i="1"/>
  <c r="P8511" i="1"/>
  <c r="Q8511" i="1" s="1"/>
  <c r="O8511" i="1"/>
  <c r="N8511" i="1"/>
  <c r="I8511" i="1"/>
  <c r="P8510" i="1"/>
  <c r="Q8510" i="1" s="1"/>
  <c r="O8510" i="1"/>
  <c r="N8510" i="1"/>
  <c r="I8510" i="1"/>
  <c r="Q8509" i="1"/>
  <c r="P8509" i="1"/>
  <c r="O8509" i="1"/>
  <c r="N8509" i="1"/>
  <c r="I8509" i="1"/>
  <c r="Q8508" i="1"/>
  <c r="P8508" i="1"/>
  <c r="O8508" i="1"/>
  <c r="N8508" i="1"/>
  <c r="I8508" i="1"/>
  <c r="Q8507" i="1"/>
  <c r="P8507" i="1"/>
  <c r="O8507" i="1"/>
  <c r="N8507" i="1"/>
  <c r="I8507" i="1"/>
  <c r="Q8506" i="1"/>
  <c r="P8506" i="1"/>
  <c r="O8506" i="1"/>
  <c r="N8506" i="1"/>
  <c r="I8506" i="1"/>
  <c r="P8505" i="1"/>
  <c r="Q8505" i="1" s="1"/>
  <c r="N8505" i="1"/>
  <c r="I8505" i="1"/>
  <c r="Q8504" i="1"/>
  <c r="P8504" i="1"/>
  <c r="O8504" i="1"/>
  <c r="N8504" i="1"/>
  <c r="I8504" i="1"/>
  <c r="P8503" i="1"/>
  <c r="Q8503" i="1" s="1"/>
  <c r="O8503" i="1"/>
  <c r="N8503" i="1"/>
  <c r="I8503" i="1"/>
  <c r="Q8502" i="1"/>
  <c r="P8502" i="1"/>
  <c r="O8502" i="1"/>
  <c r="N8502" i="1"/>
  <c r="I8502" i="1"/>
  <c r="P8501" i="1"/>
  <c r="Q8501" i="1" s="1"/>
  <c r="O8501" i="1"/>
  <c r="N8501" i="1"/>
  <c r="I8501" i="1"/>
  <c r="P8500" i="1"/>
  <c r="Q8500" i="1" s="1"/>
  <c r="O8500" i="1"/>
  <c r="N8500" i="1"/>
  <c r="I8500" i="1"/>
  <c r="P8499" i="1"/>
  <c r="Q8499" i="1" s="1"/>
  <c r="O8499" i="1"/>
  <c r="N8499" i="1"/>
  <c r="I8499" i="1"/>
  <c r="P8498" i="1"/>
  <c r="Q8498" i="1" s="1"/>
  <c r="O8498" i="1"/>
  <c r="N8498" i="1"/>
  <c r="I8498" i="1"/>
  <c r="P8497" i="1"/>
  <c r="Q8497" i="1" s="1"/>
  <c r="O8497" i="1"/>
  <c r="N8497" i="1"/>
  <c r="I8497" i="1"/>
  <c r="Q8496" i="1"/>
  <c r="P8496" i="1"/>
  <c r="O8496" i="1"/>
  <c r="N8496" i="1"/>
  <c r="I8496" i="1"/>
  <c r="Q8495" i="1"/>
  <c r="P8495" i="1"/>
  <c r="O8495" i="1"/>
  <c r="N8495" i="1"/>
  <c r="I8495" i="1"/>
  <c r="Q8494" i="1"/>
  <c r="P8494" i="1"/>
  <c r="O8494" i="1"/>
  <c r="N8494" i="1"/>
  <c r="I8494" i="1"/>
  <c r="P8493" i="1"/>
  <c r="Q8493" i="1" s="1"/>
  <c r="O8493" i="1"/>
  <c r="N8493" i="1"/>
  <c r="I8493" i="1"/>
  <c r="P8492" i="1"/>
  <c r="Q8492" i="1" s="1"/>
  <c r="O8492" i="1"/>
  <c r="N8492" i="1"/>
  <c r="I8492" i="1"/>
  <c r="Q8491" i="1"/>
  <c r="P8491" i="1"/>
  <c r="O8491" i="1"/>
  <c r="N8491" i="1"/>
  <c r="I8491" i="1"/>
  <c r="Q8490" i="1"/>
  <c r="P8490" i="1"/>
  <c r="O8490" i="1"/>
  <c r="N8490" i="1"/>
  <c r="I8490" i="1"/>
  <c r="Q8489" i="1"/>
  <c r="P8489" i="1"/>
  <c r="O8489" i="1"/>
  <c r="N8489" i="1"/>
  <c r="I8489" i="1"/>
  <c r="Q8488" i="1"/>
  <c r="P8488" i="1"/>
  <c r="O8488" i="1"/>
  <c r="N8488" i="1"/>
  <c r="I8488" i="1"/>
  <c r="P8487" i="1"/>
  <c r="Q8487" i="1" s="1"/>
  <c r="O8487" i="1"/>
  <c r="N8487" i="1"/>
  <c r="I8487" i="1"/>
  <c r="Q8486" i="1"/>
  <c r="P8486" i="1"/>
  <c r="O8486" i="1"/>
  <c r="N8486" i="1"/>
  <c r="I8486" i="1"/>
  <c r="P8485" i="1"/>
  <c r="Q8485" i="1" s="1"/>
  <c r="O8485" i="1"/>
  <c r="N8485" i="1"/>
  <c r="I8485" i="1"/>
  <c r="Q8484" i="1"/>
  <c r="P8484" i="1"/>
  <c r="O8484" i="1"/>
  <c r="N8484" i="1"/>
  <c r="I8484" i="1"/>
  <c r="P8483" i="1"/>
  <c r="Q8483" i="1" s="1"/>
  <c r="O8483" i="1"/>
  <c r="N8483" i="1"/>
  <c r="I8483" i="1"/>
  <c r="P8482" i="1"/>
  <c r="Q8482" i="1" s="1"/>
  <c r="O8482" i="1"/>
  <c r="N8482" i="1"/>
  <c r="I8482" i="1"/>
  <c r="P8481" i="1"/>
  <c r="Q8481" i="1" s="1"/>
  <c r="O8481" i="1"/>
  <c r="N8481" i="1"/>
  <c r="I8481" i="1"/>
  <c r="Q8480" i="1"/>
  <c r="P8480" i="1"/>
  <c r="O8480" i="1"/>
  <c r="N8480" i="1"/>
  <c r="I8480" i="1"/>
  <c r="Q8479" i="1"/>
  <c r="P8479" i="1"/>
  <c r="N8479" i="1"/>
  <c r="I8479" i="1"/>
  <c r="P8478" i="1"/>
  <c r="Q8478" i="1" s="1"/>
  <c r="O8478" i="1"/>
  <c r="N8478" i="1"/>
  <c r="I8478" i="1"/>
  <c r="P8477" i="1"/>
  <c r="Q8477" i="1" s="1"/>
  <c r="O8477" i="1"/>
  <c r="N8477" i="1"/>
  <c r="I8477" i="1"/>
  <c r="Q8476" i="1"/>
  <c r="P8476" i="1"/>
  <c r="O8476" i="1"/>
  <c r="N8476" i="1"/>
  <c r="I8476" i="1"/>
  <c r="P8475" i="1"/>
  <c r="Q8475" i="1" s="1"/>
  <c r="O8475" i="1"/>
  <c r="N8475" i="1"/>
  <c r="I8475" i="1"/>
  <c r="Q8474" i="1"/>
  <c r="P8474" i="1"/>
  <c r="O8474" i="1"/>
  <c r="N8474" i="1"/>
  <c r="I8474" i="1"/>
  <c r="Q8473" i="1"/>
  <c r="P8473" i="1"/>
  <c r="O8473" i="1"/>
  <c r="N8473" i="1"/>
  <c r="I8473" i="1"/>
  <c r="Q8472" i="1"/>
  <c r="P8472" i="1"/>
  <c r="O8472" i="1"/>
  <c r="N8472" i="1"/>
  <c r="I8472" i="1"/>
  <c r="Q8471" i="1"/>
  <c r="P8471" i="1"/>
  <c r="O8471" i="1"/>
  <c r="N8471" i="1"/>
  <c r="I8471" i="1"/>
  <c r="P8470" i="1"/>
  <c r="Q8470" i="1" s="1"/>
  <c r="O8470" i="1"/>
  <c r="N8470" i="1"/>
  <c r="I8470" i="1"/>
  <c r="P8469" i="1"/>
  <c r="Q8469" i="1" s="1"/>
  <c r="O8469" i="1"/>
  <c r="N8469" i="1"/>
  <c r="I8469" i="1"/>
  <c r="P8468" i="1"/>
  <c r="Q8468" i="1" s="1"/>
  <c r="O8468" i="1"/>
  <c r="N8468" i="1"/>
  <c r="I8468" i="1"/>
  <c r="Q8467" i="1"/>
  <c r="P8467" i="1"/>
  <c r="O8467" i="1"/>
  <c r="N8467" i="1"/>
  <c r="I8467" i="1"/>
  <c r="Q8466" i="1"/>
  <c r="P8466" i="1"/>
  <c r="O8466" i="1"/>
  <c r="N8466" i="1"/>
  <c r="I8466" i="1"/>
  <c r="Q8465" i="1"/>
  <c r="P8465" i="1"/>
  <c r="O8465" i="1"/>
  <c r="N8465" i="1"/>
  <c r="I8465" i="1"/>
  <c r="Q8464" i="1"/>
  <c r="P8464" i="1"/>
  <c r="O8464" i="1"/>
  <c r="N8464" i="1"/>
  <c r="I8464" i="1"/>
  <c r="P8463" i="1"/>
  <c r="Q8463" i="1" s="1"/>
  <c r="O8463" i="1"/>
  <c r="N8463" i="1"/>
  <c r="I8463" i="1"/>
  <c r="Q8462" i="1"/>
  <c r="P8462" i="1"/>
  <c r="O8462" i="1"/>
  <c r="N8462" i="1"/>
  <c r="I8462" i="1"/>
  <c r="Q8461" i="1"/>
  <c r="P8461" i="1"/>
  <c r="O8461" i="1"/>
  <c r="N8461" i="1"/>
  <c r="I8461" i="1"/>
  <c r="Q8460" i="1"/>
  <c r="P8460" i="1"/>
  <c r="O8460" i="1"/>
  <c r="N8460" i="1"/>
  <c r="I8460" i="1"/>
  <c r="P8459" i="1"/>
  <c r="Q8459" i="1" s="1"/>
  <c r="O8459" i="1"/>
  <c r="N8459" i="1"/>
  <c r="I8459" i="1"/>
  <c r="P8458" i="1"/>
  <c r="Q8458" i="1" s="1"/>
  <c r="O8458" i="1"/>
  <c r="N8458" i="1"/>
  <c r="I8458" i="1"/>
  <c r="P8457" i="1"/>
  <c r="Q8457" i="1" s="1"/>
  <c r="O8457" i="1"/>
  <c r="N8457" i="1"/>
  <c r="I8457" i="1"/>
  <c r="P8456" i="1"/>
  <c r="Q8456" i="1" s="1"/>
  <c r="O8456" i="1"/>
  <c r="N8456" i="1"/>
  <c r="I8456" i="1"/>
  <c r="P8455" i="1"/>
  <c r="Q8455" i="1" s="1"/>
  <c r="O8455" i="1"/>
  <c r="N8455" i="1"/>
  <c r="I8455" i="1"/>
  <c r="P8454" i="1"/>
  <c r="Q8454" i="1" s="1"/>
  <c r="O8454" i="1"/>
  <c r="N8454" i="1"/>
  <c r="I8454" i="1"/>
  <c r="P8453" i="1"/>
  <c r="Q8453" i="1" s="1"/>
  <c r="O8453" i="1"/>
  <c r="N8453" i="1"/>
  <c r="I8453" i="1"/>
  <c r="P8452" i="1"/>
  <c r="Q8452" i="1" s="1"/>
  <c r="O8452" i="1"/>
  <c r="N8452" i="1"/>
  <c r="I8452" i="1"/>
  <c r="Q8451" i="1"/>
  <c r="P8451" i="1"/>
  <c r="O8451" i="1"/>
  <c r="N8451" i="1"/>
  <c r="I8451" i="1"/>
  <c r="Q8450" i="1"/>
  <c r="P8450" i="1"/>
  <c r="O8450" i="1"/>
  <c r="N8450" i="1"/>
  <c r="I8450" i="1"/>
  <c r="Q8449" i="1"/>
  <c r="P8449" i="1"/>
  <c r="O8449" i="1"/>
  <c r="N8449" i="1"/>
  <c r="I8449" i="1"/>
  <c r="P8448" i="1"/>
  <c r="Q8448" i="1" s="1"/>
  <c r="O8448" i="1"/>
  <c r="N8448" i="1"/>
  <c r="I8448" i="1"/>
  <c r="P8447" i="1"/>
  <c r="Q8447" i="1" s="1"/>
  <c r="O8447" i="1"/>
  <c r="N8447" i="1"/>
  <c r="I8447" i="1"/>
  <c r="Q8446" i="1"/>
  <c r="P8446" i="1"/>
  <c r="O8446" i="1"/>
  <c r="N8446" i="1"/>
  <c r="I8446" i="1"/>
  <c r="Q8445" i="1"/>
  <c r="P8445" i="1"/>
  <c r="O8445" i="1"/>
  <c r="N8445" i="1"/>
  <c r="I8445" i="1"/>
  <c r="Q8444" i="1"/>
  <c r="P8444" i="1"/>
  <c r="O8444" i="1"/>
  <c r="N8444" i="1"/>
  <c r="I8444" i="1"/>
  <c r="P8443" i="1"/>
  <c r="Q8443" i="1" s="1"/>
  <c r="O8443" i="1"/>
  <c r="N8443" i="1"/>
  <c r="I8443" i="1"/>
  <c r="Q8442" i="1"/>
  <c r="P8442" i="1"/>
  <c r="O8442" i="1"/>
  <c r="N8442" i="1"/>
  <c r="I8442" i="1"/>
  <c r="P8441" i="1"/>
  <c r="Q8441" i="1" s="1"/>
  <c r="O8441" i="1"/>
  <c r="N8441" i="1"/>
  <c r="I8441" i="1"/>
  <c r="Q8440" i="1"/>
  <c r="P8440" i="1"/>
  <c r="O8440" i="1"/>
  <c r="N8440" i="1"/>
  <c r="I8440" i="1"/>
  <c r="P8439" i="1"/>
  <c r="Q8439" i="1" s="1"/>
  <c r="O8439" i="1"/>
  <c r="N8439" i="1"/>
  <c r="I8439" i="1"/>
  <c r="P8438" i="1"/>
  <c r="Q8438" i="1" s="1"/>
  <c r="O8438" i="1"/>
  <c r="N8438" i="1"/>
  <c r="I8438" i="1"/>
  <c r="Q8437" i="1"/>
  <c r="P8437" i="1"/>
  <c r="O8437" i="1"/>
  <c r="N8437" i="1"/>
  <c r="I8437" i="1"/>
  <c r="P8436" i="1"/>
  <c r="Q8436" i="1" s="1"/>
  <c r="O8436" i="1"/>
  <c r="N8436" i="1"/>
  <c r="I8436" i="1"/>
  <c r="Q8435" i="1"/>
  <c r="P8435" i="1"/>
  <c r="O8435" i="1"/>
  <c r="N8435" i="1"/>
  <c r="I8435" i="1"/>
  <c r="Q8434" i="1"/>
  <c r="P8434" i="1"/>
  <c r="O8434" i="1"/>
  <c r="N8434" i="1"/>
  <c r="I8434" i="1"/>
  <c r="P8433" i="1"/>
  <c r="Q8433" i="1" s="1"/>
  <c r="O8433" i="1"/>
  <c r="N8433" i="1"/>
  <c r="I8433" i="1"/>
  <c r="Q8432" i="1"/>
  <c r="P8432" i="1"/>
  <c r="N8432" i="1"/>
  <c r="I8432" i="1"/>
  <c r="P8431" i="1"/>
  <c r="Q8431" i="1" s="1"/>
  <c r="O8431" i="1"/>
  <c r="N8431" i="1"/>
  <c r="I8431" i="1"/>
  <c r="P8430" i="1"/>
  <c r="Q8430" i="1" s="1"/>
  <c r="O8430" i="1"/>
  <c r="N8430" i="1"/>
  <c r="I8430" i="1"/>
  <c r="Q8429" i="1"/>
  <c r="P8429" i="1"/>
  <c r="O8429" i="1"/>
  <c r="N8429" i="1"/>
  <c r="I8429" i="1"/>
  <c r="P8428" i="1"/>
  <c r="Q8428" i="1" s="1"/>
  <c r="O8428" i="1"/>
  <c r="N8428" i="1"/>
  <c r="I8428" i="1"/>
  <c r="Q8427" i="1"/>
  <c r="P8427" i="1"/>
  <c r="O8427" i="1"/>
  <c r="N8427" i="1"/>
  <c r="I8427" i="1"/>
  <c r="Q8426" i="1"/>
  <c r="P8426" i="1"/>
  <c r="O8426" i="1"/>
  <c r="N8426" i="1"/>
  <c r="I8426" i="1"/>
  <c r="P8425" i="1"/>
  <c r="Q8425" i="1" s="1"/>
  <c r="O8425" i="1"/>
  <c r="N8425" i="1"/>
  <c r="I8425" i="1"/>
  <c r="Q8424" i="1"/>
  <c r="P8424" i="1"/>
  <c r="O8424" i="1"/>
  <c r="N8424" i="1"/>
  <c r="I8424" i="1"/>
  <c r="P8423" i="1"/>
  <c r="Q8423" i="1" s="1"/>
  <c r="O8423" i="1"/>
  <c r="N8423" i="1"/>
  <c r="I8423" i="1"/>
  <c r="Q8422" i="1"/>
  <c r="P8422" i="1"/>
  <c r="O8422" i="1"/>
  <c r="N8422" i="1"/>
  <c r="I8422" i="1"/>
  <c r="P8421" i="1"/>
  <c r="Q8421" i="1" s="1"/>
  <c r="O8421" i="1"/>
  <c r="N8421" i="1"/>
  <c r="I8421" i="1"/>
  <c r="Q8420" i="1"/>
  <c r="P8420" i="1"/>
  <c r="O8420" i="1"/>
  <c r="N8420" i="1"/>
  <c r="I8420" i="1"/>
  <c r="P8419" i="1"/>
  <c r="Q8419" i="1" s="1"/>
  <c r="O8419" i="1"/>
  <c r="N8419" i="1"/>
  <c r="I8419" i="1"/>
  <c r="P8418" i="1"/>
  <c r="Q8418" i="1" s="1"/>
  <c r="O8418" i="1"/>
  <c r="N8418" i="1"/>
  <c r="I8418" i="1"/>
  <c r="P8417" i="1"/>
  <c r="Q8417" i="1" s="1"/>
  <c r="O8417" i="1"/>
  <c r="N8417" i="1"/>
  <c r="I8417" i="1"/>
  <c r="Q8416" i="1"/>
  <c r="P8416" i="1"/>
  <c r="O8416" i="1"/>
  <c r="N8416" i="1"/>
  <c r="I8416" i="1"/>
  <c r="P8415" i="1"/>
  <c r="Q8415" i="1" s="1"/>
  <c r="O8415" i="1"/>
  <c r="N8415" i="1"/>
  <c r="I8415" i="1"/>
  <c r="Q8414" i="1"/>
  <c r="P8414" i="1"/>
  <c r="O8414" i="1"/>
  <c r="N8414" i="1"/>
  <c r="I8414" i="1"/>
  <c r="Q8413" i="1"/>
  <c r="P8413" i="1"/>
  <c r="O8413" i="1"/>
  <c r="N8413" i="1"/>
  <c r="I8413" i="1"/>
  <c r="Q8412" i="1"/>
  <c r="P8412" i="1"/>
  <c r="O8412" i="1"/>
  <c r="N8412" i="1"/>
  <c r="I8412" i="1"/>
  <c r="Q8411" i="1"/>
  <c r="P8411" i="1"/>
  <c r="O8411" i="1"/>
  <c r="N8411" i="1"/>
  <c r="I8411" i="1"/>
  <c r="Q8410" i="1"/>
  <c r="P8410" i="1"/>
  <c r="O8410" i="1"/>
  <c r="N8410" i="1"/>
  <c r="I8410" i="1"/>
  <c r="P8409" i="1"/>
  <c r="Q8409" i="1" s="1"/>
  <c r="O8409" i="1"/>
  <c r="N8409" i="1"/>
  <c r="I8409" i="1"/>
  <c r="P8408" i="1"/>
  <c r="Q8408" i="1" s="1"/>
  <c r="O8408" i="1"/>
  <c r="N8408" i="1"/>
  <c r="I8408" i="1"/>
  <c r="Q8407" i="1"/>
  <c r="P8407" i="1"/>
  <c r="O8407" i="1"/>
  <c r="N8407" i="1"/>
  <c r="I8407" i="1"/>
  <c r="Q8406" i="1"/>
  <c r="P8406" i="1"/>
  <c r="O8406" i="1"/>
  <c r="N8406" i="1"/>
  <c r="I8406" i="1"/>
  <c r="P8405" i="1"/>
  <c r="Q8405" i="1" s="1"/>
  <c r="O8405" i="1"/>
  <c r="N8405" i="1"/>
  <c r="I8405" i="1"/>
  <c r="P8404" i="1"/>
  <c r="Q8404" i="1" s="1"/>
  <c r="O8404" i="1"/>
  <c r="N8404" i="1"/>
  <c r="I8404" i="1"/>
  <c r="P8403" i="1"/>
  <c r="Q8403" i="1" s="1"/>
  <c r="O8403" i="1"/>
  <c r="N8403" i="1"/>
  <c r="I8403" i="1"/>
  <c r="P8402" i="1"/>
  <c r="Q8402" i="1" s="1"/>
  <c r="O8402" i="1"/>
  <c r="N8402" i="1"/>
  <c r="I8402" i="1"/>
  <c r="Q8401" i="1"/>
  <c r="P8401" i="1"/>
  <c r="O8401" i="1"/>
  <c r="N8401" i="1"/>
  <c r="I8401" i="1"/>
  <c r="Q8400" i="1"/>
  <c r="P8400" i="1"/>
  <c r="O8400" i="1"/>
  <c r="N8400" i="1"/>
  <c r="I8400" i="1"/>
  <c r="Q8399" i="1"/>
  <c r="P8399" i="1"/>
  <c r="O8399" i="1"/>
  <c r="N8399" i="1"/>
  <c r="I8399" i="1"/>
  <c r="Q8398" i="1"/>
  <c r="P8398" i="1"/>
  <c r="O8398" i="1"/>
  <c r="N8398" i="1"/>
  <c r="I8398" i="1"/>
  <c r="Q8397" i="1"/>
  <c r="P8397" i="1"/>
  <c r="O8397" i="1"/>
  <c r="N8397" i="1"/>
  <c r="I8397" i="1"/>
  <c r="Q8396" i="1"/>
  <c r="P8396" i="1"/>
  <c r="O8396" i="1"/>
  <c r="N8396" i="1"/>
  <c r="I8396" i="1"/>
  <c r="Q8395" i="1"/>
  <c r="P8395" i="1"/>
  <c r="O8395" i="1"/>
  <c r="N8395" i="1"/>
  <c r="I8395" i="1"/>
  <c r="P8394" i="1"/>
  <c r="Q8394" i="1" s="1"/>
  <c r="O8394" i="1"/>
  <c r="N8394" i="1"/>
  <c r="I8394" i="1"/>
  <c r="P8393" i="1"/>
  <c r="Q8393" i="1" s="1"/>
  <c r="O8393" i="1"/>
  <c r="N8393" i="1"/>
  <c r="I8393" i="1"/>
  <c r="P8392" i="1"/>
  <c r="Q8392" i="1" s="1"/>
  <c r="O8392" i="1"/>
  <c r="N8392" i="1"/>
  <c r="I8392" i="1"/>
  <c r="P8391" i="1"/>
  <c r="Q8391" i="1" s="1"/>
  <c r="O8391" i="1"/>
  <c r="N8391" i="1"/>
  <c r="I8391" i="1"/>
  <c r="Q8390" i="1"/>
  <c r="P8390" i="1"/>
  <c r="O8390" i="1"/>
  <c r="N8390" i="1"/>
  <c r="I8390" i="1"/>
  <c r="P8389" i="1"/>
  <c r="Q8389" i="1" s="1"/>
  <c r="O8389" i="1"/>
  <c r="N8389" i="1"/>
  <c r="I8389" i="1"/>
  <c r="Q8388" i="1"/>
  <c r="P8388" i="1"/>
  <c r="O8388" i="1"/>
  <c r="N8388" i="1"/>
  <c r="I8388" i="1"/>
  <c r="Q8387" i="1"/>
  <c r="P8387" i="1"/>
  <c r="O8387" i="1"/>
  <c r="N8387" i="1"/>
  <c r="I8387" i="1"/>
  <c r="Q8386" i="1"/>
  <c r="P8386" i="1"/>
  <c r="O8386" i="1"/>
  <c r="N8386" i="1"/>
  <c r="I8386" i="1"/>
  <c r="Q8385" i="1"/>
  <c r="P8385" i="1"/>
  <c r="O8385" i="1"/>
  <c r="N8385" i="1"/>
  <c r="I8385" i="1"/>
  <c r="Q8384" i="1"/>
  <c r="P8384" i="1"/>
  <c r="O8384" i="1"/>
  <c r="N8384" i="1"/>
  <c r="I8384" i="1"/>
  <c r="Q8383" i="1"/>
  <c r="P8383" i="1"/>
  <c r="O8383" i="1"/>
  <c r="N8383" i="1"/>
  <c r="I8383" i="1"/>
  <c r="Q8382" i="1"/>
  <c r="P8382" i="1"/>
  <c r="O8382" i="1"/>
  <c r="N8382" i="1"/>
  <c r="I8382" i="1"/>
  <c r="P8381" i="1"/>
  <c r="Q8381" i="1" s="1"/>
  <c r="O8381" i="1"/>
  <c r="N8381" i="1"/>
  <c r="I8381" i="1"/>
  <c r="Q8380" i="1"/>
  <c r="P8380" i="1"/>
  <c r="O8380" i="1"/>
  <c r="N8380" i="1"/>
  <c r="I8380" i="1"/>
  <c r="P8379" i="1"/>
  <c r="Q8379" i="1" s="1"/>
  <c r="N8379" i="1"/>
  <c r="I8379" i="1"/>
  <c r="P8378" i="1"/>
  <c r="Q8378" i="1" s="1"/>
  <c r="O8378" i="1"/>
  <c r="N8378" i="1"/>
  <c r="I8378" i="1"/>
  <c r="Q8377" i="1"/>
  <c r="P8377" i="1"/>
  <c r="O8377" i="1"/>
  <c r="N8377" i="1"/>
  <c r="I8377" i="1"/>
  <c r="P8376" i="1"/>
  <c r="Q8376" i="1" s="1"/>
  <c r="O8376" i="1"/>
  <c r="N8376" i="1"/>
  <c r="I8376" i="1"/>
  <c r="Q8375" i="1"/>
  <c r="P8375" i="1"/>
  <c r="O8375" i="1"/>
  <c r="N8375" i="1"/>
  <c r="I8375" i="1"/>
  <c r="P8374" i="1"/>
  <c r="Q8374" i="1" s="1"/>
  <c r="O8374" i="1"/>
  <c r="N8374" i="1"/>
  <c r="I8374" i="1"/>
  <c r="Q8373" i="1"/>
  <c r="P8373" i="1"/>
  <c r="O8373" i="1"/>
  <c r="N8373" i="1"/>
  <c r="I8373" i="1"/>
  <c r="Q8372" i="1"/>
  <c r="P8372" i="1"/>
  <c r="O8372" i="1"/>
  <c r="N8372" i="1"/>
  <c r="I8372" i="1"/>
  <c r="Q8371" i="1"/>
  <c r="P8371" i="1"/>
  <c r="O8371" i="1"/>
  <c r="N8371" i="1"/>
  <c r="I8371" i="1"/>
  <c r="Q8370" i="1"/>
  <c r="P8370" i="1"/>
  <c r="O8370" i="1"/>
  <c r="N8370" i="1"/>
  <c r="I8370" i="1"/>
  <c r="Q8369" i="1"/>
  <c r="P8369" i="1"/>
  <c r="O8369" i="1"/>
  <c r="N8369" i="1"/>
  <c r="I8369" i="1"/>
  <c r="P8368" i="1"/>
  <c r="Q8368" i="1" s="1"/>
  <c r="O8368" i="1"/>
  <c r="N8368" i="1"/>
  <c r="I8368" i="1"/>
  <c r="Q8367" i="1"/>
  <c r="P8367" i="1"/>
  <c r="O8367" i="1"/>
  <c r="N8367" i="1"/>
  <c r="I8367" i="1"/>
  <c r="P8366" i="1"/>
  <c r="Q8366" i="1" s="1"/>
  <c r="O8366" i="1"/>
  <c r="N8366" i="1"/>
  <c r="I8366" i="1"/>
  <c r="Q8365" i="1"/>
  <c r="P8365" i="1"/>
  <c r="O8365" i="1"/>
  <c r="N8365" i="1"/>
  <c r="I8365" i="1"/>
  <c r="P8364" i="1"/>
  <c r="Q8364" i="1" s="1"/>
  <c r="O8364" i="1"/>
  <c r="N8364" i="1"/>
  <c r="I8364" i="1"/>
  <c r="P8363" i="1"/>
  <c r="Q8363" i="1" s="1"/>
  <c r="O8363" i="1"/>
  <c r="N8363" i="1"/>
  <c r="I8363" i="1"/>
  <c r="Q8362" i="1"/>
  <c r="P8362" i="1"/>
  <c r="O8362" i="1"/>
  <c r="N8362" i="1"/>
  <c r="I8362" i="1"/>
  <c r="Q8361" i="1"/>
  <c r="P8361" i="1"/>
  <c r="O8361" i="1"/>
  <c r="N8361" i="1"/>
  <c r="I8361" i="1"/>
  <c r="Q8360" i="1"/>
  <c r="P8360" i="1"/>
  <c r="O8360" i="1"/>
  <c r="N8360" i="1"/>
  <c r="I8360" i="1"/>
  <c r="Q8359" i="1"/>
  <c r="P8359" i="1"/>
  <c r="O8359" i="1"/>
  <c r="N8359" i="1"/>
  <c r="I8359" i="1"/>
  <c r="Q8358" i="1"/>
  <c r="P8358" i="1"/>
  <c r="O8358" i="1"/>
  <c r="N8358" i="1"/>
  <c r="I8358" i="1"/>
  <c r="Q8357" i="1"/>
  <c r="P8357" i="1"/>
  <c r="O8357" i="1"/>
  <c r="N8357" i="1"/>
  <c r="I8357" i="1"/>
  <c r="Q8356" i="1"/>
  <c r="P8356" i="1"/>
  <c r="O8356" i="1"/>
  <c r="N8356" i="1"/>
  <c r="I8356" i="1"/>
  <c r="P8355" i="1"/>
  <c r="Q8355" i="1" s="1"/>
  <c r="O8355" i="1"/>
  <c r="N8355" i="1"/>
  <c r="I8355" i="1"/>
  <c r="Q8354" i="1"/>
  <c r="P8354" i="1"/>
  <c r="O8354" i="1"/>
  <c r="N8354" i="1"/>
  <c r="I8354" i="1"/>
  <c r="P8353" i="1"/>
  <c r="Q8353" i="1" s="1"/>
  <c r="O8353" i="1"/>
  <c r="N8353" i="1"/>
  <c r="I8353" i="1"/>
  <c r="Q8352" i="1"/>
  <c r="P8352" i="1"/>
  <c r="O8352" i="1"/>
  <c r="N8352" i="1"/>
  <c r="I8352" i="1"/>
  <c r="P8351" i="1"/>
  <c r="Q8351" i="1" s="1"/>
  <c r="O8351" i="1"/>
  <c r="N8351" i="1"/>
  <c r="I8351" i="1"/>
  <c r="P8350" i="1"/>
  <c r="Q8350" i="1" s="1"/>
  <c r="O8350" i="1"/>
  <c r="N8350" i="1"/>
  <c r="I8350" i="1"/>
  <c r="P8349" i="1"/>
  <c r="Q8349" i="1" s="1"/>
  <c r="O8349" i="1"/>
  <c r="N8349" i="1"/>
  <c r="I8349" i="1"/>
  <c r="P8348" i="1"/>
  <c r="Q8348" i="1" s="1"/>
  <c r="O8348" i="1"/>
  <c r="N8348" i="1"/>
  <c r="I8348" i="1"/>
  <c r="Q8347" i="1"/>
  <c r="P8347" i="1"/>
  <c r="O8347" i="1"/>
  <c r="N8347" i="1"/>
  <c r="I8347" i="1"/>
  <c r="Q8346" i="1"/>
  <c r="P8346" i="1"/>
  <c r="O8346" i="1"/>
  <c r="N8346" i="1"/>
  <c r="I8346" i="1"/>
  <c r="Q8345" i="1"/>
  <c r="P8345" i="1"/>
  <c r="O8345" i="1"/>
  <c r="N8345" i="1"/>
  <c r="I8345" i="1"/>
  <c r="Q8344" i="1"/>
  <c r="P8344" i="1"/>
  <c r="O8344" i="1"/>
  <c r="N8344" i="1"/>
  <c r="I8344" i="1"/>
  <c r="Q8343" i="1"/>
  <c r="P8343" i="1"/>
  <c r="N8343" i="1"/>
  <c r="I8343" i="1"/>
  <c r="Q8342" i="1"/>
  <c r="P8342" i="1"/>
  <c r="O8342" i="1"/>
  <c r="N8342" i="1"/>
  <c r="I8342" i="1"/>
  <c r="P8341" i="1"/>
  <c r="Q8341" i="1" s="1"/>
  <c r="O8341" i="1"/>
  <c r="N8341" i="1"/>
  <c r="I8341" i="1"/>
  <c r="P8340" i="1"/>
  <c r="Q8340" i="1" s="1"/>
  <c r="O8340" i="1"/>
  <c r="N8340" i="1"/>
  <c r="I8340" i="1"/>
  <c r="P8339" i="1"/>
  <c r="Q8339" i="1" s="1"/>
  <c r="O8339" i="1"/>
  <c r="N8339" i="1"/>
  <c r="I8339" i="1"/>
  <c r="Q8338" i="1"/>
  <c r="P8338" i="1"/>
  <c r="O8338" i="1"/>
  <c r="N8338" i="1"/>
  <c r="I8338" i="1"/>
  <c r="P8337" i="1"/>
  <c r="Q8337" i="1" s="1"/>
  <c r="O8337" i="1"/>
  <c r="N8337" i="1"/>
  <c r="I8337" i="1"/>
  <c r="Q8336" i="1"/>
  <c r="P8336" i="1"/>
  <c r="O8336" i="1"/>
  <c r="N8336" i="1"/>
  <c r="I8336" i="1"/>
  <c r="P8335" i="1"/>
  <c r="Q8335" i="1" s="1"/>
  <c r="O8335" i="1"/>
  <c r="N8335" i="1"/>
  <c r="I8335" i="1"/>
  <c r="Q8334" i="1"/>
  <c r="P8334" i="1"/>
  <c r="O8334" i="1"/>
  <c r="N8334" i="1"/>
  <c r="I8334" i="1"/>
  <c r="Q8333" i="1"/>
  <c r="P8333" i="1"/>
  <c r="O8333" i="1"/>
  <c r="N8333" i="1"/>
  <c r="I8333" i="1"/>
  <c r="Q8332" i="1"/>
  <c r="P8332" i="1"/>
  <c r="O8332" i="1"/>
  <c r="N8332" i="1"/>
  <c r="I8332" i="1"/>
  <c r="Q8331" i="1"/>
  <c r="P8331" i="1"/>
  <c r="O8331" i="1"/>
  <c r="N8331" i="1"/>
  <c r="I8331" i="1"/>
  <c r="P8330" i="1"/>
  <c r="Q8330" i="1" s="1"/>
  <c r="O8330" i="1"/>
  <c r="N8330" i="1"/>
  <c r="I8330" i="1"/>
  <c r="Q8329" i="1"/>
  <c r="P8329" i="1"/>
  <c r="O8329" i="1"/>
  <c r="N8329" i="1"/>
  <c r="I8329" i="1"/>
  <c r="P8328" i="1"/>
  <c r="Q8328" i="1" s="1"/>
  <c r="O8328" i="1"/>
  <c r="N8328" i="1"/>
  <c r="I8328" i="1"/>
  <c r="P8327" i="1"/>
  <c r="Q8327" i="1" s="1"/>
  <c r="O8327" i="1"/>
  <c r="N8327" i="1"/>
  <c r="I8327" i="1"/>
  <c r="P8326" i="1"/>
  <c r="Q8326" i="1" s="1"/>
  <c r="O8326" i="1"/>
  <c r="N8326" i="1"/>
  <c r="I8326" i="1"/>
  <c r="Q8325" i="1"/>
  <c r="P8325" i="1"/>
  <c r="O8325" i="1"/>
  <c r="N8325" i="1"/>
  <c r="I8325" i="1"/>
  <c r="Q8324" i="1"/>
  <c r="P8324" i="1"/>
  <c r="O8324" i="1"/>
  <c r="N8324" i="1"/>
  <c r="I8324" i="1"/>
  <c r="Q8323" i="1"/>
  <c r="P8323" i="1"/>
  <c r="O8323" i="1"/>
  <c r="N8323" i="1"/>
  <c r="I8323" i="1"/>
  <c r="Q8322" i="1"/>
  <c r="P8322" i="1"/>
  <c r="O8322" i="1"/>
  <c r="N8322" i="1"/>
  <c r="I8322" i="1"/>
  <c r="Q8321" i="1"/>
  <c r="P8321" i="1"/>
  <c r="O8321" i="1"/>
  <c r="N8321" i="1"/>
  <c r="I8321" i="1"/>
  <c r="Q8320" i="1"/>
  <c r="P8320" i="1"/>
  <c r="O8320" i="1"/>
  <c r="N8320" i="1"/>
  <c r="I8320" i="1"/>
  <c r="P8319" i="1"/>
  <c r="Q8319" i="1" s="1"/>
  <c r="O8319" i="1"/>
  <c r="N8319" i="1"/>
  <c r="I8319" i="1"/>
  <c r="Q8318" i="1"/>
  <c r="P8318" i="1"/>
  <c r="O8318" i="1"/>
  <c r="N8318" i="1"/>
  <c r="I8318" i="1"/>
  <c r="P8317" i="1"/>
  <c r="Q8317" i="1" s="1"/>
  <c r="O8317" i="1"/>
  <c r="N8317" i="1"/>
  <c r="I8317" i="1"/>
  <c r="Q8316" i="1"/>
  <c r="P8316" i="1"/>
  <c r="O8316" i="1"/>
  <c r="N8316" i="1"/>
  <c r="I8316" i="1"/>
  <c r="P8315" i="1"/>
  <c r="Q8315" i="1" s="1"/>
  <c r="N8315" i="1"/>
  <c r="I8315" i="1"/>
  <c r="Q8314" i="1"/>
  <c r="P8314" i="1"/>
  <c r="O8314" i="1"/>
  <c r="N8314" i="1"/>
  <c r="I8314" i="1"/>
  <c r="Q8313" i="1"/>
  <c r="P8313" i="1"/>
  <c r="O8313" i="1"/>
  <c r="N8313" i="1"/>
  <c r="I8313" i="1"/>
  <c r="Q8312" i="1"/>
  <c r="P8312" i="1"/>
  <c r="O8312" i="1"/>
  <c r="N8312" i="1"/>
  <c r="I8312" i="1"/>
  <c r="Q8311" i="1"/>
  <c r="P8311" i="1"/>
  <c r="O8311" i="1"/>
  <c r="N8311" i="1"/>
  <c r="I8311" i="1"/>
  <c r="Q8310" i="1"/>
  <c r="P8310" i="1"/>
  <c r="O8310" i="1"/>
  <c r="N8310" i="1"/>
  <c r="I8310" i="1"/>
  <c r="Q8309" i="1"/>
  <c r="P8309" i="1"/>
  <c r="O8309" i="1"/>
  <c r="N8309" i="1"/>
  <c r="I8309" i="1"/>
  <c r="Q8308" i="1"/>
  <c r="P8308" i="1"/>
  <c r="N8308" i="1"/>
  <c r="I8308" i="1"/>
  <c r="P8307" i="1"/>
  <c r="Q8307" i="1" s="1"/>
  <c r="O8307" i="1"/>
  <c r="N8307" i="1"/>
  <c r="I8307" i="1"/>
  <c r="Q8306" i="1"/>
  <c r="P8306" i="1"/>
  <c r="O8306" i="1"/>
  <c r="N8306" i="1"/>
  <c r="I8306" i="1"/>
  <c r="P8305" i="1"/>
  <c r="Q8305" i="1" s="1"/>
  <c r="O8305" i="1"/>
  <c r="N8305" i="1"/>
  <c r="I8305" i="1"/>
  <c r="P8304" i="1"/>
  <c r="Q8304" i="1" s="1"/>
  <c r="O8304" i="1"/>
  <c r="N8304" i="1"/>
  <c r="I8304" i="1"/>
  <c r="P8303" i="1"/>
  <c r="Q8303" i="1" s="1"/>
  <c r="O8303" i="1"/>
  <c r="N8303" i="1"/>
  <c r="I8303" i="1"/>
  <c r="Q8302" i="1"/>
  <c r="P8302" i="1"/>
  <c r="O8302" i="1"/>
  <c r="N8302" i="1"/>
  <c r="I8302" i="1"/>
  <c r="Q8301" i="1"/>
  <c r="P8301" i="1"/>
  <c r="O8301" i="1"/>
  <c r="N8301" i="1"/>
  <c r="I8301" i="1"/>
  <c r="Q8300" i="1"/>
  <c r="P8300" i="1"/>
  <c r="N8300" i="1"/>
  <c r="I8300" i="1"/>
  <c r="Q8299" i="1"/>
  <c r="P8299" i="1"/>
  <c r="O8299" i="1"/>
  <c r="N8299" i="1"/>
  <c r="I8299" i="1"/>
  <c r="Q8298" i="1"/>
  <c r="P8298" i="1"/>
  <c r="O8298" i="1"/>
  <c r="N8298" i="1"/>
  <c r="I8298" i="1"/>
  <c r="Q8297" i="1"/>
  <c r="P8297" i="1"/>
  <c r="O8297" i="1"/>
  <c r="N8297" i="1"/>
  <c r="I8297" i="1"/>
  <c r="P8296" i="1"/>
  <c r="Q8296" i="1" s="1"/>
  <c r="O8296" i="1"/>
  <c r="N8296" i="1"/>
  <c r="I8296" i="1"/>
  <c r="Q8295" i="1"/>
  <c r="P8295" i="1"/>
  <c r="O8295" i="1"/>
  <c r="N8295" i="1"/>
  <c r="I8295" i="1"/>
  <c r="P8294" i="1"/>
  <c r="Q8294" i="1" s="1"/>
  <c r="O8294" i="1"/>
  <c r="N8294" i="1"/>
  <c r="I8294" i="1"/>
  <c r="Q8293" i="1"/>
  <c r="P8293" i="1"/>
  <c r="O8293" i="1"/>
  <c r="N8293" i="1"/>
  <c r="I8293" i="1"/>
  <c r="P8292" i="1"/>
  <c r="Q8292" i="1" s="1"/>
  <c r="O8292" i="1"/>
  <c r="N8292" i="1"/>
  <c r="I8292" i="1"/>
  <c r="P8291" i="1"/>
  <c r="Q8291" i="1" s="1"/>
  <c r="O8291" i="1"/>
  <c r="N8291" i="1"/>
  <c r="I8291" i="1"/>
  <c r="P8290" i="1"/>
  <c r="Q8290" i="1" s="1"/>
  <c r="O8290" i="1"/>
  <c r="N8290" i="1"/>
  <c r="I8290" i="1"/>
  <c r="Q8289" i="1"/>
  <c r="P8289" i="1"/>
  <c r="O8289" i="1"/>
  <c r="N8289" i="1"/>
  <c r="I8289" i="1"/>
  <c r="Q8288" i="1"/>
  <c r="P8288" i="1"/>
  <c r="O8288" i="1"/>
  <c r="N8288" i="1"/>
  <c r="I8288" i="1"/>
  <c r="Q8287" i="1"/>
  <c r="P8287" i="1"/>
  <c r="O8287" i="1"/>
  <c r="N8287" i="1"/>
  <c r="I8287" i="1"/>
  <c r="Q8286" i="1"/>
  <c r="P8286" i="1"/>
  <c r="O8286" i="1"/>
  <c r="N8286" i="1"/>
  <c r="I8286" i="1"/>
  <c r="Q8285" i="1"/>
  <c r="P8285" i="1"/>
  <c r="O8285" i="1"/>
  <c r="N8285" i="1"/>
  <c r="I8285" i="1"/>
  <c r="Q8284" i="1"/>
  <c r="P8284" i="1"/>
  <c r="O8284" i="1"/>
  <c r="N8284" i="1"/>
  <c r="I8284" i="1"/>
  <c r="Q8283" i="1"/>
  <c r="P8283" i="1"/>
  <c r="O8283" i="1"/>
  <c r="N8283" i="1"/>
  <c r="I8283" i="1"/>
  <c r="Q8282" i="1"/>
  <c r="P8282" i="1"/>
  <c r="O8282" i="1"/>
  <c r="N8282" i="1"/>
  <c r="I8282" i="1"/>
  <c r="Q8281" i="1"/>
  <c r="P8281" i="1"/>
  <c r="O8281" i="1"/>
  <c r="N8281" i="1"/>
  <c r="I8281" i="1"/>
  <c r="P8280" i="1"/>
  <c r="Q8280" i="1" s="1"/>
  <c r="O8280" i="1"/>
  <c r="N8280" i="1"/>
  <c r="I8280" i="1"/>
  <c r="Q8279" i="1"/>
  <c r="P8279" i="1"/>
  <c r="O8279" i="1"/>
  <c r="N8279" i="1"/>
  <c r="I8279" i="1"/>
  <c r="P8278" i="1"/>
  <c r="Q8278" i="1" s="1"/>
  <c r="O8278" i="1"/>
  <c r="N8278" i="1"/>
  <c r="I8278" i="1"/>
  <c r="Q8277" i="1"/>
  <c r="P8277" i="1"/>
  <c r="O8277" i="1"/>
  <c r="N8277" i="1"/>
  <c r="I8277" i="1"/>
  <c r="P8276" i="1"/>
  <c r="Q8276" i="1" s="1"/>
  <c r="O8276" i="1"/>
  <c r="N8276" i="1"/>
  <c r="I8276" i="1"/>
  <c r="P8275" i="1"/>
  <c r="Q8275" i="1" s="1"/>
  <c r="O8275" i="1"/>
  <c r="N8275" i="1"/>
  <c r="I8275" i="1"/>
  <c r="P8274" i="1"/>
  <c r="Q8274" i="1" s="1"/>
  <c r="O8274" i="1"/>
  <c r="N8274" i="1"/>
  <c r="I8274" i="1"/>
  <c r="Q8273" i="1"/>
  <c r="P8273" i="1"/>
  <c r="O8273" i="1"/>
  <c r="N8273" i="1"/>
  <c r="I8273" i="1"/>
  <c r="Q8272" i="1"/>
  <c r="P8272" i="1"/>
  <c r="O8272" i="1"/>
  <c r="N8272" i="1"/>
  <c r="I8272" i="1"/>
  <c r="Q8271" i="1"/>
  <c r="P8271" i="1"/>
  <c r="O8271" i="1"/>
  <c r="N8271" i="1"/>
  <c r="I8271" i="1"/>
  <c r="Q8270" i="1"/>
  <c r="P8270" i="1"/>
  <c r="O8270" i="1"/>
  <c r="N8270" i="1"/>
  <c r="I8270" i="1"/>
  <c r="Q8269" i="1"/>
  <c r="P8269" i="1"/>
  <c r="O8269" i="1"/>
  <c r="N8269" i="1"/>
  <c r="I8269" i="1"/>
  <c r="Q8268" i="1"/>
  <c r="P8268" i="1"/>
  <c r="O8268" i="1"/>
  <c r="N8268" i="1"/>
  <c r="I8268" i="1"/>
  <c r="Q8267" i="1"/>
  <c r="P8267" i="1"/>
  <c r="O8267" i="1"/>
  <c r="N8267" i="1"/>
  <c r="I8267" i="1"/>
  <c r="Q8266" i="1"/>
  <c r="P8266" i="1"/>
  <c r="O8266" i="1"/>
  <c r="N8266" i="1"/>
  <c r="I8266" i="1"/>
  <c r="Q8265" i="1"/>
  <c r="P8265" i="1"/>
  <c r="O8265" i="1"/>
  <c r="N8265" i="1"/>
  <c r="I8265" i="1"/>
  <c r="Q8264" i="1"/>
  <c r="O8264" i="1"/>
  <c r="N8264" i="1"/>
  <c r="I8264" i="1"/>
  <c r="Q8263" i="1"/>
  <c r="O8263" i="1"/>
  <c r="N8263" i="1"/>
  <c r="I8263" i="1"/>
  <c r="Q8262" i="1"/>
  <c r="O8262" i="1"/>
  <c r="N8262" i="1"/>
  <c r="I8262" i="1"/>
  <c r="Q8261" i="1"/>
  <c r="O8261" i="1"/>
  <c r="N8261" i="1"/>
  <c r="I8261" i="1"/>
  <c r="Q8260" i="1"/>
  <c r="O8260" i="1"/>
  <c r="N8260" i="1"/>
  <c r="I8260" i="1"/>
  <c r="Q8259" i="1"/>
  <c r="O8259" i="1"/>
  <c r="N8259" i="1"/>
  <c r="I8259" i="1"/>
  <c r="Q8258" i="1"/>
  <c r="O8258" i="1"/>
  <c r="N8258" i="1"/>
  <c r="I8258" i="1"/>
  <c r="Q8257" i="1"/>
  <c r="O8257" i="1"/>
  <c r="N8257" i="1"/>
  <c r="I8257" i="1"/>
  <c r="Q8256" i="1"/>
  <c r="O8256" i="1"/>
  <c r="N8256" i="1"/>
  <c r="I8256" i="1"/>
  <c r="Q8255" i="1"/>
  <c r="O8255" i="1"/>
  <c r="N8255" i="1"/>
  <c r="I8255" i="1"/>
  <c r="Q8254" i="1"/>
  <c r="O8254" i="1"/>
  <c r="N8254" i="1"/>
  <c r="I8254" i="1"/>
  <c r="Q8253" i="1"/>
  <c r="N8253" i="1"/>
  <c r="I8253" i="1"/>
  <c r="Q8252" i="1"/>
  <c r="O8252" i="1"/>
  <c r="N8252" i="1"/>
  <c r="I8252" i="1"/>
  <c r="Q8251" i="1"/>
  <c r="O8251" i="1"/>
  <c r="N8251" i="1"/>
  <c r="I8251" i="1"/>
  <c r="Q8250" i="1"/>
  <c r="O8250" i="1"/>
  <c r="N8250" i="1"/>
  <c r="I8250" i="1"/>
  <c r="Q8249" i="1"/>
  <c r="O8249" i="1"/>
  <c r="N8249" i="1"/>
  <c r="I8249" i="1"/>
  <c r="Q8248" i="1"/>
  <c r="O8248" i="1"/>
  <c r="N8248" i="1"/>
  <c r="I8248" i="1"/>
  <c r="Q8247" i="1"/>
  <c r="O8247" i="1"/>
  <c r="N8247" i="1"/>
  <c r="I8247" i="1"/>
  <c r="Q8246" i="1"/>
  <c r="N8246" i="1"/>
  <c r="I8246" i="1"/>
  <c r="Q8245" i="1"/>
  <c r="O8245" i="1"/>
  <c r="N8245" i="1"/>
  <c r="I8245" i="1"/>
  <c r="Q8244" i="1"/>
  <c r="O8244" i="1"/>
  <c r="N8244" i="1"/>
  <c r="I8244" i="1"/>
  <c r="Q8243" i="1"/>
  <c r="O8243" i="1"/>
  <c r="N8243" i="1"/>
  <c r="I8243" i="1"/>
  <c r="Q8242" i="1"/>
  <c r="O8242" i="1"/>
  <c r="N8242" i="1"/>
  <c r="I8242" i="1"/>
  <c r="Q8241" i="1"/>
  <c r="O8241" i="1"/>
  <c r="N8241" i="1"/>
  <c r="I8241" i="1"/>
  <c r="Q8240" i="1"/>
  <c r="O8240" i="1"/>
  <c r="N8240" i="1"/>
  <c r="I8240" i="1"/>
  <c r="Q8239" i="1"/>
  <c r="O8239" i="1"/>
  <c r="N8239" i="1"/>
  <c r="I8239" i="1"/>
  <c r="Q8238" i="1"/>
  <c r="O8238" i="1"/>
  <c r="N8238" i="1"/>
  <c r="I8238" i="1"/>
  <c r="Q8237" i="1"/>
  <c r="O8237" i="1"/>
  <c r="N8237" i="1"/>
  <c r="I8237" i="1"/>
  <c r="Q8236" i="1"/>
  <c r="O8236" i="1"/>
  <c r="N8236" i="1"/>
  <c r="I8236" i="1"/>
  <c r="Q8235" i="1"/>
  <c r="O8235" i="1"/>
  <c r="N8235" i="1"/>
  <c r="I8235" i="1"/>
  <c r="Q8234" i="1"/>
  <c r="O8234" i="1"/>
  <c r="N8234" i="1"/>
  <c r="I8234" i="1"/>
  <c r="Q8233" i="1"/>
  <c r="O8233" i="1"/>
  <c r="N8233" i="1"/>
  <c r="I8233" i="1"/>
  <c r="Q8232" i="1"/>
  <c r="O8232" i="1"/>
  <c r="N8232" i="1"/>
  <c r="I8232" i="1"/>
  <c r="Q8231" i="1"/>
  <c r="N8231" i="1"/>
  <c r="I8231" i="1"/>
  <c r="Q8230" i="1"/>
  <c r="O8230" i="1"/>
  <c r="N8230" i="1"/>
  <c r="I8230" i="1"/>
  <c r="Q8229" i="1"/>
  <c r="O8229" i="1"/>
  <c r="N8229" i="1"/>
  <c r="I8229" i="1"/>
  <c r="Q8228" i="1"/>
  <c r="O8228" i="1"/>
  <c r="N8228" i="1"/>
  <c r="I8228" i="1"/>
  <c r="Q8227" i="1"/>
  <c r="O8227" i="1"/>
  <c r="N8227" i="1"/>
  <c r="I8227" i="1"/>
  <c r="Q8226" i="1"/>
  <c r="O8226" i="1"/>
  <c r="N8226" i="1"/>
  <c r="I8226" i="1"/>
  <c r="Q8225" i="1"/>
  <c r="O8225" i="1"/>
  <c r="N8225" i="1"/>
  <c r="I8225" i="1"/>
  <c r="Q8224" i="1"/>
  <c r="O8224" i="1"/>
  <c r="N8224" i="1"/>
  <c r="I8224" i="1"/>
  <c r="Q8223" i="1"/>
  <c r="O8223" i="1"/>
  <c r="N8223" i="1"/>
  <c r="I8223" i="1"/>
  <c r="Q8222" i="1"/>
  <c r="O8222" i="1"/>
  <c r="N8222" i="1"/>
  <c r="I8222" i="1"/>
  <c r="Q8221" i="1"/>
  <c r="O8221" i="1"/>
  <c r="N8221" i="1"/>
  <c r="I8221" i="1"/>
  <c r="Q8220" i="1"/>
  <c r="O8220" i="1"/>
  <c r="N8220" i="1"/>
  <c r="I8220" i="1"/>
  <c r="Q8219" i="1"/>
  <c r="O8219" i="1"/>
  <c r="N8219" i="1"/>
  <c r="I8219" i="1"/>
  <c r="Q8218" i="1"/>
  <c r="O8218" i="1"/>
  <c r="N8218" i="1"/>
  <c r="I8218" i="1"/>
  <c r="Q8217" i="1"/>
  <c r="O8217" i="1"/>
  <c r="N8217" i="1"/>
  <c r="I8217" i="1"/>
  <c r="Q8216" i="1"/>
  <c r="O8216" i="1"/>
  <c r="N8216" i="1"/>
  <c r="I8216" i="1"/>
  <c r="Q8215" i="1"/>
  <c r="O8215" i="1"/>
  <c r="N8215" i="1"/>
  <c r="I8215" i="1"/>
  <c r="Q8214" i="1"/>
  <c r="O8214" i="1"/>
  <c r="N8214" i="1"/>
  <c r="I8214" i="1"/>
  <c r="Q8213" i="1"/>
  <c r="O8213" i="1"/>
  <c r="N8213" i="1"/>
  <c r="I8213" i="1"/>
  <c r="Q8212" i="1"/>
  <c r="O8212" i="1"/>
  <c r="N8212" i="1"/>
  <c r="I8212" i="1"/>
  <c r="Q8211" i="1"/>
  <c r="O8211" i="1"/>
  <c r="N8211" i="1"/>
  <c r="I8211" i="1"/>
  <c r="Q8210" i="1"/>
  <c r="N8210" i="1"/>
  <c r="I8210" i="1"/>
  <c r="Q8209" i="1"/>
  <c r="O8209" i="1"/>
  <c r="N8209" i="1"/>
  <c r="I8209" i="1"/>
  <c r="Q8208" i="1"/>
  <c r="O8208" i="1"/>
  <c r="N8208" i="1"/>
  <c r="I8208" i="1"/>
  <c r="Q8207" i="1"/>
  <c r="O8207" i="1"/>
  <c r="N8207" i="1"/>
  <c r="I8207" i="1"/>
  <c r="Q8206" i="1"/>
  <c r="O8206" i="1"/>
  <c r="N8206" i="1"/>
  <c r="I8206" i="1"/>
  <c r="Q8205" i="1"/>
  <c r="O8205" i="1"/>
  <c r="N8205" i="1"/>
  <c r="I8205" i="1"/>
  <c r="Q8204" i="1"/>
  <c r="O8204" i="1"/>
  <c r="N8204" i="1"/>
  <c r="I8204" i="1"/>
  <c r="Q8203" i="1"/>
  <c r="O8203" i="1"/>
  <c r="N8203" i="1"/>
  <c r="I8203" i="1"/>
  <c r="Q8202" i="1"/>
  <c r="O8202" i="1"/>
  <c r="N8202" i="1"/>
  <c r="I8202" i="1"/>
  <c r="Q8201" i="1"/>
  <c r="O8201" i="1"/>
  <c r="N8201" i="1"/>
  <c r="I8201" i="1"/>
  <c r="Q8200" i="1"/>
  <c r="O8200" i="1"/>
  <c r="N8200" i="1"/>
  <c r="I8200" i="1"/>
  <c r="Q8199" i="1"/>
  <c r="O8199" i="1"/>
  <c r="N8199" i="1"/>
  <c r="I8199" i="1"/>
  <c r="Q8198" i="1"/>
  <c r="O8198" i="1"/>
  <c r="N8198" i="1"/>
  <c r="I8198" i="1"/>
  <c r="Q8197" i="1"/>
  <c r="O8197" i="1"/>
  <c r="N8197" i="1"/>
  <c r="I8197" i="1"/>
  <c r="Q8196" i="1"/>
  <c r="O8196" i="1"/>
  <c r="N8196" i="1"/>
  <c r="I8196" i="1"/>
  <c r="Q8195" i="1"/>
  <c r="O8195" i="1"/>
  <c r="N8195" i="1"/>
  <c r="I8195" i="1"/>
  <c r="Q8194" i="1"/>
  <c r="O8194" i="1"/>
  <c r="N8194" i="1"/>
  <c r="I8194" i="1"/>
  <c r="Q8193" i="1"/>
  <c r="O8193" i="1"/>
  <c r="N8193" i="1"/>
  <c r="I8193" i="1"/>
  <c r="Q8192" i="1"/>
  <c r="O8192" i="1"/>
  <c r="N8192" i="1"/>
  <c r="I8192" i="1"/>
  <c r="Q8191" i="1"/>
  <c r="O8191" i="1"/>
  <c r="N8191" i="1"/>
  <c r="I8191" i="1"/>
  <c r="Q8190" i="1"/>
  <c r="O8190" i="1"/>
  <c r="N8190" i="1"/>
  <c r="I8190" i="1"/>
  <c r="Q8189" i="1"/>
  <c r="N8189" i="1"/>
  <c r="I8189" i="1"/>
  <c r="Q8188" i="1"/>
  <c r="O8188" i="1"/>
  <c r="N8188" i="1"/>
  <c r="I8188" i="1"/>
  <c r="Q8187" i="1"/>
  <c r="O8187" i="1"/>
  <c r="N8187" i="1"/>
  <c r="I8187" i="1"/>
  <c r="Q8186" i="1"/>
  <c r="O8186" i="1"/>
  <c r="N8186" i="1"/>
  <c r="I8186" i="1"/>
  <c r="Q8185" i="1"/>
  <c r="O8185" i="1"/>
  <c r="N8185" i="1"/>
  <c r="I8185" i="1"/>
  <c r="Q8184" i="1"/>
  <c r="O8184" i="1"/>
  <c r="N8184" i="1"/>
  <c r="I8184" i="1"/>
  <c r="Q8183" i="1"/>
  <c r="O8183" i="1"/>
  <c r="N8183" i="1"/>
  <c r="I8183" i="1"/>
  <c r="Q8182" i="1"/>
  <c r="O8182" i="1"/>
  <c r="N8182" i="1"/>
  <c r="I8182" i="1"/>
  <c r="Q8181" i="1"/>
  <c r="O8181" i="1"/>
  <c r="N8181" i="1"/>
  <c r="I8181" i="1"/>
  <c r="Q8180" i="1"/>
  <c r="O8180" i="1"/>
  <c r="N8180" i="1"/>
  <c r="I8180" i="1"/>
  <c r="Q8179" i="1"/>
  <c r="O8179" i="1"/>
  <c r="N8179" i="1"/>
  <c r="I8179" i="1"/>
  <c r="Q8178" i="1"/>
  <c r="O8178" i="1"/>
  <c r="N8178" i="1"/>
  <c r="I8178" i="1"/>
  <c r="Q8177" i="1"/>
  <c r="O8177" i="1"/>
  <c r="N8177" i="1"/>
  <c r="I8177" i="1"/>
  <c r="Q8176" i="1"/>
  <c r="O8176" i="1"/>
  <c r="N8176" i="1"/>
  <c r="I8176" i="1"/>
  <c r="Q8175" i="1"/>
  <c r="O8175" i="1"/>
  <c r="N8175" i="1"/>
  <c r="I8175" i="1"/>
  <c r="Q8174" i="1"/>
  <c r="O8174" i="1"/>
  <c r="N8174" i="1"/>
  <c r="I8174" i="1"/>
  <c r="Q8173" i="1"/>
  <c r="O8173" i="1"/>
  <c r="N8173" i="1"/>
  <c r="I8173" i="1"/>
  <c r="Q8172" i="1"/>
  <c r="O8172" i="1"/>
  <c r="N8172" i="1"/>
  <c r="I8172" i="1"/>
  <c r="Q8171" i="1"/>
  <c r="O8171" i="1"/>
  <c r="N8171" i="1"/>
  <c r="I8171" i="1"/>
  <c r="Q8170" i="1"/>
  <c r="O8170" i="1"/>
  <c r="N8170" i="1"/>
  <c r="I8170" i="1"/>
  <c r="Q8169" i="1"/>
  <c r="O8169" i="1"/>
  <c r="N8169" i="1"/>
  <c r="I8169" i="1"/>
  <c r="Q8168" i="1"/>
  <c r="N8168" i="1"/>
  <c r="I8168" i="1"/>
  <c r="Q8167" i="1"/>
  <c r="O8167" i="1"/>
  <c r="N8167" i="1"/>
  <c r="I8167" i="1"/>
  <c r="Q8166" i="1"/>
  <c r="O8166" i="1"/>
  <c r="N8166" i="1"/>
  <c r="I8166" i="1"/>
  <c r="Q8165" i="1"/>
  <c r="O8165" i="1"/>
  <c r="N8165" i="1"/>
  <c r="I8165" i="1"/>
  <c r="Q8164" i="1"/>
  <c r="O8164" i="1"/>
  <c r="N8164" i="1"/>
  <c r="I8164" i="1"/>
  <c r="Q8163" i="1"/>
  <c r="O8163" i="1"/>
  <c r="N8163" i="1"/>
  <c r="I8163" i="1"/>
  <c r="Q8162" i="1"/>
  <c r="O8162" i="1"/>
  <c r="N8162" i="1"/>
  <c r="I8162" i="1"/>
  <c r="Q8161" i="1"/>
  <c r="O8161" i="1"/>
  <c r="N8161" i="1"/>
  <c r="I8161" i="1"/>
  <c r="Q8160" i="1"/>
  <c r="O8160" i="1"/>
  <c r="N8160" i="1"/>
  <c r="I8160" i="1"/>
  <c r="Q8159" i="1"/>
  <c r="O8159" i="1"/>
  <c r="N8159" i="1"/>
  <c r="I8159" i="1"/>
  <c r="Q8158" i="1"/>
  <c r="O8158" i="1"/>
  <c r="N8158" i="1"/>
  <c r="I8158" i="1"/>
  <c r="Q8157" i="1"/>
  <c r="O8157" i="1"/>
  <c r="N8157" i="1"/>
  <c r="I8157" i="1"/>
  <c r="Q8156" i="1"/>
  <c r="O8156" i="1"/>
  <c r="N8156" i="1"/>
  <c r="I8156" i="1"/>
  <c r="Q8155" i="1"/>
  <c r="O8155" i="1"/>
  <c r="N8155" i="1"/>
  <c r="I8155" i="1"/>
  <c r="Q8154" i="1"/>
  <c r="O8154" i="1"/>
  <c r="N8154" i="1"/>
  <c r="I8154" i="1"/>
  <c r="Q8153" i="1"/>
  <c r="O8153" i="1"/>
  <c r="N8153" i="1"/>
  <c r="I8153" i="1"/>
  <c r="Q8152" i="1"/>
  <c r="O8152" i="1"/>
  <c r="N8152" i="1"/>
  <c r="I8152" i="1"/>
  <c r="Q8151" i="1"/>
  <c r="O8151" i="1"/>
  <c r="N8151" i="1"/>
  <c r="I8151" i="1"/>
  <c r="Q8150" i="1"/>
  <c r="O8150" i="1"/>
  <c r="N8150" i="1"/>
  <c r="I8150" i="1"/>
  <c r="Q8149" i="1"/>
  <c r="O8149" i="1"/>
  <c r="N8149" i="1"/>
  <c r="I8149" i="1"/>
  <c r="Q8148" i="1"/>
  <c r="O8148" i="1"/>
  <c r="N8148" i="1"/>
  <c r="I8148" i="1"/>
  <c r="Q8147" i="1"/>
  <c r="N8147" i="1"/>
  <c r="I8147" i="1"/>
  <c r="Q8146" i="1"/>
  <c r="O8146" i="1"/>
  <c r="N8146" i="1"/>
  <c r="I8146" i="1"/>
  <c r="Q8145" i="1"/>
  <c r="O8145" i="1"/>
  <c r="N8145" i="1"/>
  <c r="I8145" i="1"/>
  <c r="Q8144" i="1"/>
  <c r="O8144" i="1"/>
  <c r="N8144" i="1"/>
  <c r="I8144" i="1"/>
  <c r="Q8143" i="1"/>
  <c r="O8143" i="1"/>
  <c r="N8143" i="1"/>
  <c r="I8143" i="1"/>
  <c r="Q8142" i="1"/>
  <c r="O8142" i="1"/>
  <c r="N8142" i="1"/>
  <c r="I8142" i="1"/>
  <c r="Q8141" i="1"/>
  <c r="O8141" i="1"/>
  <c r="N8141" i="1"/>
  <c r="I8141" i="1"/>
  <c r="Q8140" i="1"/>
  <c r="O8140" i="1"/>
  <c r="N8140" i="1"/>
  <c r="I8140" i="1"/>
  <c r="Q8139" i="1"/>
  <c r="O8139" i="1"/>
  <c r="N8139" i="1"/>
  <c r="I8139" i="1"/>
  <c r="Q8138" i="1"/>
  <c r="O8138" i="1"/>
  <c r="N8138" i="1"/>
  <c r="I8138" i="1"/>
  <c r="Q8137" i="1"/>
  <c r="O8137" i="1"/>
  <c r="N8137" i="1"/>
  <c r="I8137" i="1"/>
  <c r="Q8136" i="1"/>
  <c r="O8136" i="1"/>
  <c r="N8136" i="1"/>
  <c r="I8136" i="1"/>
  <c r="Q8135" i="1"/>
  <c r="O8135" i="1"/>
  <c r="N8135" i="1"/>
  <c r="I8135" i="1"/>
  <c r="Q8134" i="1"/>
  <c r="O8134" i="1"/>
  <c r="N8134" i="1"/>
  <c r="I8134" i="1"/>
  <c r="Q8133" i="1"/>
  <c r="O8133" i="1"/>
  <c r="N8133" i="1"/>
  <c r="I8133" i="1"/>
  <c r="Q8132" i="1"/>
  <c r="O8132" i="1"/>
  <c r="N8132" i="1"/>
  <c r="I8132" i="1"/>
  <c r="Q8131" i="1"/>
  <c r="O8131" i="1"/>
  <c r="N8131" i="1"/>
  <c r="I8131" i="1"/>
  <c r="Q8130" i="1"/>
  <c r="O8130" i="1"/>
  <c r="N8130" i="1"/>
  <c r="I8130" i="1"/>
  <c r="Q8129" i="1"/>
  <c r="N8129" i="1"/>
  <c r="I8129" i="1"/>
  <c r="Q8128" i="1"/>
  <c r="O8128" i="1"/>
  <c r="N8128" i="1"/>
  <c r="I8128" i="1"/>
  <c r="Q8127" i="1"/>
  <c r="O8127" i="1"/>
  <c r="N8127" i="1"/>
  <c r="I8127" i="1"/>
  <c r="Q8126" i="1"/>
  <c r="O8126" i="1"/>
  <c r="N8126" i="1"/>
  <c r="I8126" i="1"/>
  <c r="Q8125" i="1"/>
  <c r="O8125" i="1"/>
  <c r="N8125" i="1"/>
  <c r="I8125" i="1"/>
  <c r="Q8124" i="1"/>
  <c r="O8124" i="1"/>
  <c r="N8124" i="1"/>
  <c r="I8124" i="1"/>
  <c r="Q8123" i="1"/>
  <c r="O8123" i="1"/>
  <c r="N8123" i="1"/>
  <c r="I8123" i="1"/>
  <c r="Q8122" i="1"/>
  <c r="O8122" i="1"/>
  <c r="N8122" i="1"/>
  <c r="I8122" i="1"/>
  <c r="Q8121" i="1"/>
  <c r="O8121" i="1"/>
  <c r="N8121" i="1"/>
  <c r="I8121" i="1"/>
  <c r="Q8120" i="1"/>
  <c r="O8120" i="1"/>
  <c r="N8120" i="1"/>
  <c r="I8120" i="1"/>
  <c r="Q8119" i="1"/>
  <c r="O8119" i="1"/>
  <c r="N8119" i="1"/>
  <c r="I8119" i="1"/>
  <c r="Q8118" i="1"/>
  <c r="O8118" i="1"/>
  <c r="N8118" i="1"/>
  <c r="I8118" i="1"/>
  <c r="Q8117" i="1"/>
  <c r="O8117" i="1"/>
  <c r="N8117" i="1"/>
  <c r="I8117" i="1"/>
  <c r="Q8116" i="1"/>
  <c r="O8116" i="1"/>
  <c r="N8116" i="1"/>
  <c r="I8116" i="1"/>
  <c r="Q8115" i="1"/>
  <c r="O8115" i="1"/>
  <c r="N8115" i="1"/>
  <c r="I8115" i="1"/>
  <c r="Q8114" i="1"/>
  <c r="O8114" i="1"/>
  <c r="N8114" i="1"/>
  <c r="I8114" i="1"/>
  <c r="Q8113" i="1"/>
  <c r="O8113" i="1"/>
  <c r="N8113" i="1"/>
  <c r="I8113" i="1"/>
  <c r="Q8112" i="1"/>
  <c r="O8112" i="1"/>
  <c r="N8112" i="1"/>
  <c r="I8112" i="1"/>
  <c r="Q8111" i="1"/>
  <c r="N8111" i="1"/>
  <c r="I8111" i="1"/>
  <c r="Q8110" i="1"/>
  <c r="O8110" i="1"/>
  <c r="N8110" i="1"/>
  <c r="I8110" i="1"/>
  <c r="Q8109" i="1"/>
  <c r="O8109" i="1"/>
  <c r="N8109" i="1"/>
  <c r="I8109" i="1"/>
  <c r="Q8108" i="1"/>
  <c r="O8108" i="1"/>
  <c r="N8108" i="1"/>
  <c r="I8108" i="1"/>
  <c r="Q8107" i="1"/>
  <c r="O8107" i="1"/>
  <c r="N8107" i="1"/>
  <c r="I8107" i="1"/>
  <c r="Q8106" i="1"/>
  <c r="O8106" i="1"/>
  <c r="N8106" i="1"/>
  <c r="I8106" i="1"/>
  <c r="Q8105" i="1"/>
  <c r="O8105" i="1"/>
  <c r="N8105" i="1"/>
  <c r="I8105" i="1"/>
  <c r="Q8104" i="1"/>
  <c r="O8104" i="1"/>
  <c r="N8104" i="1"/>
  <c r="I8104" i="1"/>
  <c r="Q8103" i="1"/>
  <c r="O8103" i="1"/>
  <c r="N8103" i="1"/>
  <c r="I8103" i="1"/>
  <c r="Q8102" i="1"/>
  <c r="O8102" i="1"/>
  <c r="N8102" i="1"/>
  <c r="I8102" i="1"/>
  <c r="Q8101" i="1"/>
  <c r="O8101" i="1"/>
  <c r="N8101" i="1"/>
  <c r="I8101" i="1"/>
  <c r="Q8100" i="1"/>
  <c r="O8100" i="1"/>
  <c r="N8100" i="1"/>
  <c r="I8100" i="1"/>
  <c r="Q8099" i="1"/>
  <c r="O8099" i="1"/>
  <c r="N8099" i="1"/>
  <c r="I8099" i="1"/>
  <c r="Q8098" i="1"/>
  <c r="O8098" i="1"/>
  <c r="N8098" i="1"/>
  <c r="I8098" i="1"/>
  <c r="Q8097" i="1"/>
  <c r="O8097" i="1"/>
  <c r="N8097" i="1"/>
  <c r="I8097" i="1"/>
  <c r="Q8096" i="1"/>
  <c r="O8096" i="1"/>
  <c r="N8096" i="1"/>
  <c r="I8096" i="1"/>
  <c r="Q8095" i="1"/>
  <c r="O8095" i="1"/>
  <c r="N8095" i="1"/>
  <c r="I8095" i="1"/>
  <c r="Q8094" i="1"/>
  <c r="O8094" i="1"/>
  <c r="N8094" i="1"/>
  <c r="I8094" i="1"/>
  <c r="Q8093" i="1"/>
  <c r="O8093" i="1"/>
  <c r="N8093" i="1"/>
  <c r="I8093" i="1"/>
  <c r="Q8092" i="1"/>
  <c r="O8092" i="1"/>
  <c r="N8092" i="1"/>
  <c r="I8092" i="1"/>
  <c r="Q8091" i="1"/>
  <c r="O8091" i="1"/>
  <c r="N8091" i="1"/>
  <c r="I8091" i="1"/>
  <c r="Q8090" i="1"/>
  <c r="N8090" i="1"/>
  <c r="I8090" i="1"/>
  <c r="Q8089" i="1"/>
  <c r="O8089" i="1"/>
  <c r="N8089" i="1"/>
  <c r="I8089" i="1"/>
  <c r="Q8088" i="1"/>
  <c r="O8088" i="1"/>
  <c r="N8088" i="1"/>
  <c r="I8088" i="1"/>
  <c r="Q8087" i="1"/>
  <c r="O8087" i="1"/>
  <c r="N8087" i="1"/>
  <c r="I8087" i="1"/>
  <c r="Q8086" i="1"/>
  <c r="O8086" i="1"/>
  <c r="N8086" i="1"/>
  <c r="I8086" i="1"/>
  <c r="Q8085" i="1"/>
  <c r="O8085" i="1"/>
  <c r="N8085" i="1"/>
  <c r="I8085" i="1"/>
  <c r="Q8084" i="1"/>
  <c r="O8084" i="1"/>
  <c r="N8084" i="1"/>
  <c r="I8084" i="1"/>
  <c r="Q8083" i="1"/>
  <c r="O8083" i="1"/>
  <c r="N8083" i="1"/>
  <c r="I8083" i="1"/>
  <c r="Q8082" i="1"/>
  <c r="O8082" i="1"/>
  <c r="N8082" i="1"/>
  <c r="I8082" i="1"/>
  <c r="Q8081" i="1"/>
  <c r="O8081" i="1"/>
  <c r="N8081" i="1"/>
  <c r="I8081" i="1"/>
  <c r="Q8080" i="1"/>
  <c r="O8080" i="1"/>
  <c r="N8080" i="1"/>
  <c r="I8080" i="1"/>
  <c r="Q8079" i="1"/>
  <c r="O8079" i="1"/>
  <c r="N8079" i="1"/>
  <c r="I8079" i="1"/>
  <c r="Q8078" i="1"/>
  <c r="O8078" i="1"/>
  <c r="N8078" i="1"/>
  <c r="I8078" i="1"/>
  <c r="Q8077" i="1"/>
  <c r="O8077" i="1"/>
  <c r="N8077" i="1"/>
  <c r="I8077" i="1"/>
  <c r="Q8076" i="1"/>
  <c r="O8076" i="1"/>
  <c r="N8076" i="1"/>
  <c r="I8076" i="1"/>
  <c r="Q8075" i="1"/>
  <c r="O8075" i="1"/>
  <c r="N8075" i="1"/>
  <c r="I8075" i="1"/>
  <c r="Q8074" i="1"/>
  <c r="O8074" i="1"/>
  <c r="N8074" i="1"/>
  <c r="I8074" i="1"/>
  <c r="Q8073" i="1"/>
  <c r="O8073" i="1"/>
  <c r="N8073" i="1"/>
  <c r="I8073" i="1"/>
  <c r="Q8072" i="1"/>
  <c r="O8072" i="1"/>
  <c r="N8072" i="1"/>
  <c r="I8072" i="1"/>
  <c r="Q8071" i="1"/>
  <c r="O8071" i="1"/>
  <c r="N8071" i="1"/>
  <c r="I8071" i="1"/>
  <c r="Q8070" i="1"/>
  <c r="O8070" i="1"/>
  <c r="N8070" i="1"/>
  <c r="I8070" i="1"/>
  <c r="Q8069" i="1"/>
  <c r="O8069" i="1"/>
  <c r="N8069" i="1"/>
  <c r="I8069" i="1"/>
  <c r="Q8068" i="1"/>
  <c r="O8068" i="1"/>
  <c r="N8068" i="1"/>
  <c r="I8068" i="1"/>
  <c r="Q8067" i="1"/>
  <c r="O8067" i="1"/>
  <c r="N8067" i="1"/>
  <c r="I8067" i="1"/>
  <c r="Q8066" i="1"/>
  <c r="N8066" i="1"/>
  <c r="I8066" i="1"/>
  <c r="Q8065" i="1"/>
  <c r="O8065" i="1"/>
  <c r="N8065" i="1"/>
  <c r="I8065" i="1"/>
  <c r="Q8064" i="1"/>
  <c r="O8064" i="1"/>
  <c r="N8064" i="1"/>
  <c r="I8064" i="1"/>
  <c r="Q8063" i="1"/>
  <c r="O8063" i="1"/>
  <c r="N8063" i="1"/>
  <c r="I8063" i="1"/>
  <c r="Q8062" i="1"/>
  <c r="O8062" i="1"/>
  <c r="N8062" i="1"/>
  <c r="I8062" i="1"/>
  <c r="Q8061" i="1"/>
  <c r="O8061" i="1"/>
  <c r="N8061" i="1"/>
  <c r="I8061" i="1"/>
  <c r="Q8060" i="1"/>
  <c r="O8060" i="1"/>
  <c r="N8060" i="1"/>
  <c r="I8060" i="1"/>
  <c r="Q8059" i="1"/>
  <c r="O8059" i="1"/>
  <c r="N8059" i="1"/>
  <c r="I8059" i="1"/>
  <c r="Q8058" i="1"/>
  <c r="O8058" i="1"/>
  <c r="N8058" i="1"/>
  <c r="I8058" i="1"/>
  <c r="Q8057" i="1"/>
  <c r="O8057" i="1"/>
  <c r="N8057" i="1"/>
  <c r="I8057" i="1"/>
  <c r="Q8056" i="1"/>
  <c r="O8056" i="1"/>
  <c r="N8056" i="1"/>
  <c r="I8056" i="1"/>
  <c r="Q8055" i="1"/>
  <c r="O8055" i="1"/>
  <c r="N8055" i="1"/>
  <c r="I8055" i="1"/>
  <c r="Q8054" i="1"/>
  <c r="O8054" i="1"/>
  <c r="N8054" i="1"/>
  <c r="I8054" i="1"/>
  <c r="Q8053" i="1"/>
  <c r="O8053" i="1"/>
  <c r="N8053" i="1"/>
  <c r="I8053" i="1"/>
  <c r="Q8052" i="1"/>
  <c r="O8052" i="1"/>
  <c r="N8052" i="1"/>
  <c r="I8052" i="1"/>
  <c r="Q8051" i="1"/>
  <c r="O8051" i="1"/>
  <c r="N8051" i="1"/>
  <c r="I8051" i="1"/>
  <c r="Q8050" i="1"/>
  <c r="O8050" i="1"/>
  <c r="N8050" i="1"/>
  <c r="I8050" i="1"/>
  <c r="Q8049" i="1"/>
  <c r="O8049" i="1"/>
  <c r="N8049" i="1"/>
  <c r="I8049" i="1"/>
  <c r="Q8048" i="1"/>
  <c r="O8048" i="1"/>
  <c r="N8048" i="1"/>
  <c r="I8048" i="1"/>
  <c r="Q8047" i="1"/>
  <c r="O8047" i="1"/>
  <c r="N8047" i="1"/>
  <c r="I8047" i="1"/>
  <c r="Q8046" i="1"/>
  <c r="O8046" i="1"/>
  <c r="N8046" i="1"/>
  <c r="I8046" i="1"/>
  <c r="Q8045" i="1"/>
  <c r="O8045" i="1"/>
  <c r="N8045" i="1"/>
  <c r="I8045" i="1"/>
  <c r="Q8044" i="1"/>
  <c r="O8044" i="1"/>
  <c r="N8044" i="1"/>
  <c r="I8044" i="1"/>
  <c r="Q8043" i="1"/>
  <c r="O8043" i="1"/>
  <c r="N8043" i="1"/>
  <c r="I8043" i="1"/>
  <c r="Q8042" i="1"/>
  <c r="O8042" i="1"/>
  <c r="N8042" i="1"/>
  <c r="I8042" i="1"/>
  <c r="Q8041" i="1"/>
  <c r="O8041" i="1"/>
  <c r="N8041" i="1"/>
  <c r="I8041" i="1"/>
  <c r="Q8040" i="1"/>
  <c r="N8040" i="1"/>
  <c r="I8040" i="1"/>
  <c r="Q8039" i="1"/>
  <c r="O8039" i="1"/>
  <c r="N8039" i="1"/>
  <c r="I8039" i="1"/>
  <c r="Q8038" i="1"/>
  <c r="O8038" i="1"/>
  <c r="N8038" i="1"/>
  <c r="I8038" i="1"/>
  <c r="Q8037" i="1"/>
  <c r="O8037" i="1"/>
  <c r="N8037" i="1"/>
  <c r="I8037" i="1"/>
  <c r="Q8036" i="1"/>
  <c r="O8036" i="1"/>
  <c r="N8036" i="1"/>
  <c r="I8036" i="1"/>
  <c r="Q8035" i="1"/>
  <c r="O8035" i="1"/>
  <c r="N8035" i="1"/>
  <c r="I8035" i="1"/>
  <c r="Q8034" i="1"/>
  <c r="O8034" i="1"/>
  <c r="N8034" i="1"/>
  <c r="I8034" i="1"/>
  <c r="Q8033" i="1"/>
  <c r="O8033" i="1"/>
  <c r="N8033" i="1"/>
  <c r="I8033" i="1"/>
  <c r="Q8032" i="1"/>
  <c r="O8032" i="1"/>
  <c r="N8032" i="1"/>
  <c r="I8032" i="1"/>
  <c r="Q8031" i="1"/>
  <c r="O8031" i="1"/>
  <c r="N8031" i="1"/>
  <c r="I8031" i="1"/>
  <c r="Q8030" i="1"/>
  <c r="O8030" i="1"/>
  <c r="N8030" i="1"/>
  <c r="I8030" i="1"/>
  <c r="Q8029" i="1"/>
  <c r="O8029" i="1"/>
  <c r="N8029" i="1"/>
  <c r="I8029" i="1"/>
  <c r="Q8028" i="1"/>
  <c r="O8028" i="1"/>
  <c r="N8028" i="1"/>
  <c r="I8028" i="1"/>
  <c r="Q8027" i="1"/>
  <c r="O8027" i="1"/>
  <c r="N8027" i="1"/>
  <c r="I8027" i="1"/>
  <c r="Q8026" i="1"/>
  <c r="O8026" i="1"/>
  <c r="N8026" i="1"/>
  <c r="I8026" i="1"/>
  <c r="Q8025" i="1"/>
  <c r="O8025" i="1"/>
  <c r="N8025" i="1"/>
  <c r="I8025" i="1"/>
  <c r="Q8024" i="1"/>
  <c r="O8024" i="1"/>
  <c r="N8024" i="1"/>
  <c r="I8024" i="1"/>
  <c r="Q8023" i="1"/>
  <c r="O8023" i="1"/>
  <c r="N8023" i="1"/>
  <c r="I8023" i="1"/>
  <c r="Q8022" i="1"/>
  <c r="O8022" i="1"/>
  <c r="N8022" i="1"/>
  <c r="I8022" i="1"/>
  <c r="Q8021" i="1"/>
  <c r="O8021" i="1"/>
  <c r="N8021" i="1"/>
  <c r="I8021" i="1"/>
  <c r="Q8020" i="1"/>
  <c r="O8020" i="1"/>
  <c r="N8020" i="1"/>
  <c r="I8020" i="1"/>
  <c r="Q8019" i="1"/>
  <c r="O8019" i="1"/>
  <c r="N8019" i="1"/>
  <c r="I8019" i="1"/>
  <c r="Q8018" i="1"/>
  <c r="N8018" i="1"/>
  <c r="I8018" i="1"/>
  <c r="Q8017" i="1"/>
  <c r="O8017" i="1"/>
  <c r="N8017" i="1"/>
  <c r="I8017" i="1"/>
  <c r="Q8016" i="1"/>
  <c r="O8016" i="1"/>
  <c r="N8016" i="1"/>
  <c r="I8016" i="1"/>
  <c r="Q8015" i="1"/>
  <c r="O8015" i="1"/>
  <c r="N8015" i="1"/>
  <c r="I8015" i="1"/>
  <c r="Q8014" i="1"/>
  <c r="O8014" i="1"/>
  <c r="N8014" i="1"/>
  <c r="I8014" i="1"/>
  <c r="Q8013" i="1"/>
  <c r="O8013" i="1"/>
  <c r="N8013" i="1"/>
  <c r="I8013" i="1"/>
  <c r="Q8012" i="1"/>
  <c r="O8012" i="1"/>
  <c r="N8012" i="1"/>
  <c r="I8012" i="1"/>
  <c r="Q8011" i="1"/>
  <c r="O8011" i="1"/>
  <c r="N8011" i="1"/>
  <c r="I8011" i="1"/>
  <c r="Q8010" i="1"/>
  <c r="O8010" i="1"/>
  <c r="N8010" i="1"/>
  <c r="I8010" i="1"/>
  <c r="Q8009" i="1"/>
  <c r="O8009" i="1"/>
  <c r="N8009" i="1"/>
  <c r="I8009" i="1"/>
  <c r="Q8008" i="1"/>
  <c r="O8008" i="1"/>
  <c r="N8008" i="1"/>
  <c r="I8008" i="1"/>
  <c r="Q8007" i="1"/>
  <c r="O8007" i="1"/>
  <c r="N8007" i="1"/>
  <c r="I8007" i="1"/>
  <c r="Q8006" i="1"/>
  <c r="O8006" i="1"/>
  <c r="N8006" i="1"/>
  <c r="I8006" i="1"/>
  <c r="Q8005" i="1"/>
  <c r="O8005" i="1"/>
  <c r="N8005" i="1"/>
  <c r="I8005" i="1"/>
  <c r="Q8004" i="1"/>
  <c r="O8004" i="1"/>
  <c r="N8004" i="1"/>
  <c r="I8004" i="1"/>
  <c r="Q8003" i="1"/>
  <c r="O8003" i="1"/>
  <c r="N8003" i="1"/>
  <c r="I8003" i="1"/>
  <c r="Q8002" i="1"/>
  <c r="O8002" i="1"/>
  <c r="N8002" i="1"/>
  <c r="I8002" i="1"/>
  <c r="Q8001" i="1"/>
  <c r="O8001" i="1"/>
  <c r="N8001" i="1"/>
  <c r="I8001" i="1"/>
  <c r="Q8000" i="1"/>
  <c r="O8000" i="1"/>
  <c r="N8000" i="1"/>
  <c r="I8000" i="1"/>
  <c r="Q7999" i="1"/>
  <c r="O7999" i="1"/>
  <c r="N7999" i="1"/>
  <c r="I7999" i="1"/>
  <c r="Q7998" i="1"/>
  <c r="O7998" i="1"/>
  <c r="N7998" i="1"/>
  <c r="I7998" i="1"/>
  <c r="Q7997" i="1"/>
  <c r="N7997" i="1"/>
  <c r="I7997" i="1"/>
  <c r="Q7996" i="1"/>
  <c r="O7996" i="1"/>
  <c r="N7996" i="1"/>
  <c r="I7996" i="1"/>
  <c r="Q7995" i="1"/>
  <c r="O7995" i="1"/>
  <c r="N7995" i="1"/>
  <c r="I7995" i="1"/>
  <c r="Q7994" i="1"/>
  <c r="O7994" i="1"/>
  <c r="N7994" i="1"/>
  <c r="I7994" i="1"/>
  <c r="Q7993" i="1"/>
  <c r="O7993" i="1"/>
  <c r="N7993" i="1"/>
  <c r="I7993" i="1"/>
  <c r="Q7992" i="1"/>
  <c r="O7992" i="1"/>
  <c r="N7992" i="1"/>
  <c r="I7992" i="1"/>
  <c r="Q7991" i="1"/>
  <c r="O7991" i="1"/>
  <c r="N7991" i="1"/>
  <c r="I7991" i="1"/>
  <c r="Q7990" i="1"/>
  <c r="N7990" i="1"/>
  <c r="I7990" i="1"/>
  <c r="Q7989" i="1"/>
  <c r="O7989" i="1"/>
  <c r="N7989" i="1"/>
  <c r="I7989" i="1"/>
  <c r="Q7988" i="1"/>
  <c r="O7988" i="1"/>
  <c r="N7988" i="1"/>
  <c r="I7988" i="1"/>
  <c r="Q7987" i="1"/>
  <c r="O7987" i="1"/>
  <c r="N7987" i="1"/>
  <c r="I7987" i="1"/>
  <c r="Q7986" i="1"/>
  <c r="N7986" i="1"/>
  <c r="I7986" i="1"/>
  <c r="Q7985" i="1"/>
  <c r="O7985" i="1"/>
  <c r="N7985" i="1"/>
  <c r="I7985" i="1"/>
  <c r="Q7984" i="1"/>
  <c r="O7984" i="1"/>
  <c r="N7984" i="1"/>
  <c r="I7984" i="1"/>
  <c r="Q7983" i="1"/>
  <c r="O7983" i="1"/>
  <c r="N7983" i="1"/>
  <c r="I7983" i="1"/>
  <c r="Q7982" i="1"/>
  <c r="O7982" i="1"/>
  <c r="N7982" i="1"/>
  <c r="I7982" i="1"/>
  <c r="Q7981" i="1"/>
  <c r="O7981" i="1"/>
  <c r="N7981" i="1"/>
  <c r="I7981" i="1"/>
  <c r="Q7980" i="1"/>
  <c r="O7980" i="1"/>
  <c r="N7980" i="1"/>
  <c r="I7980" i="1"/>
  <c r="Q7979" i="1"/>
  <c r="O7979" i="1"/>
  <c r="N7979" i="1"/>
  <c r="I7979" i="1"/>
  <c r="Q7978" i="1"/>
  <c r="O7978" i="1"/>
  <c r="N7978" i="1"/>
  <c r="I7978" i="1"/>
  <c r="Q7977" i="1"/>
  <c r="O7977" i="1"/>
  <c r="N7977" i="1"/>
  <c r="I7977" i="1"/>
  <c r="Q7976" i="1"/>
  <c r="N7976" i="1"/>
  <c r="I7976" i="1"/>
  <c r="Q7975" i="1"/>
  <c r="O7975" i="1"/>
  <c r="N7975" i="1"/>
  <c r="I7975" i="1"/>
  <c r="Q7974" i="1"/>
  <c r="O7974" i="1"/>
  <c r="N7974" i="1"/>
  <c r="I7974" i="1"/>
  <c r="Q7973" i="1"/>
  <c r="O7973" i="1"/>
  <c r="N7973" i="1"/>
  <c r="I7973" i="1"/>
  <c r="Q7972" i="1"/>
  <c r="O7972" i="1"/>
  <c r="N7972" i="1"/>
  <c r="I7972" i="1"/>
  <c r="Q7971" i="1"/>
  <c r="O7971" i="1"/>
  <c r="N7971" i="1"/>
  <c r="I7971" i="1"/>
  <c r="Q7970" i="1"/>
  <c r="O7970" i="1"/>
  <c r="N7970" i="1"/>
  <c r="I7970" i="1"/>
  <c r="Q7969" i="1"/>
  <c r="O7969" i="1"/>
  <c r="N7969" i="1"/>
  <c r="I7969" i="1"/>
  <c r="Q7968" i="1"/>
  <c r="O7968" i="1"/>
  <c r="N7968" i="1"/>
  <c r="I7968" i="1"/>
  <c r="Q7967" i="1"/>
  <c r="O7967" i="1"/>
  <c r="N7967" i="1"/>
  <c r="I7967" i="1"/>
  <c r="Q7966" i="1"/>
  <c r="O7966" i="1"/>
  <c r="N7966" i="1"/>
  <c r="I7966" i="1"/>
  <c r="Q7965" i="1"/>
  <c r="O7965" i="1"/>
  <c r="N7965" i="1"/>
  <c r="I7965" i="1"/>
  <c r="Q7964" i="1"/>
  <c r="O7964" i="1"/>
  <c r="N7964" i="1"/>
  <c r="I7964" i="1"/>
  <c r="Q7963" i="1"/>
  <c r="O7963" i="1"/>
  <c r="N7963" i="1"/>
  <c r="I7963" i="1"/>
  <c r="Q7962" i="1"/>
  <c r="O7962" i="1"/>
  <c r="N7962" i="1"/>
  <c r="I7962" i="1"/>
  <c r="Q7961" i="1"/>
  <c r="O7961" i="1"/>
  <c r="N7961" i="1"/>
  <c r="I7961" i="1"/>
  <c r="Q7960" i="1"/>
  <c r="O7960" i="1"/>
  <c r="N7960" i="1"/>
  <c r="I7960" i="1"/>
  <c r="Q7959" i="1"/>
  <c r="O7959" i="1"/>
  <c r="N7959" i="1"/>
  <c r="I7959" i="1"/>
  <c r="Q7958" i="1"/>
  <c r="O7958" i="1"/>
  <c r="N7958" i="1"/>
  <c r="I7958" i="1"/>
  <c r="Q7957" i="1"/>
  <c r="O7957" i="1"/>
  <c r="N7957" i="1"/>
  <c r="I7957" i="1"/>
  <c r="Q7956" i="1"/>
  <c r="O7956" i="1"/>
  <c r="N7956" i="1"/>
  <c r="I7956" i="1"/>
  <c r="Q7955" i="1"/>
  <c r="N7955" i="1"/>
  <c r="I7955" i="1"/>
  <c r="Q7954" i="1"/>
  <c r="O7954" i="1"/>
  <c r="N7954" i="1"/>
  <c r="I7954" i="1"/>
  <c r="Q7953" i="1"/>
  <c r="O7953" i="1"/>
  <c r="N7953" i="1"/>
  <c r="I7953" i="1"/>
  <c r="Q7952" i="1"/>
  <c r="O7952" i="1"/>
  <c r="N7952" i="1"/>
  <c r="I7952" i="1"/>
  <c r="Q7951" i="1"/>
  <c r="O7951" i="1"/>
  <c r="N7951" i="1"/>
  <c r="I7951" i="1"/>
  <c r="Q7950" i="1"/>
  <c r="O7950" i="1"/>
  <c r="N7950" i="1"/>
  <c r="I7950" i="1"/>
  <c r="Q7949" i="1"/>
  <c r="O7949" i="1"/>
  <c r="N7949" i="1"/>
  <c r="I7949" i="1"/>
  <c r="Q7948" i="1"/>
  <c r="N7948" i="1"/>
  <c r="I7948" i="1"/>
  <c r="Q7947" i="1"/>
  <c r="O7947" i="1"/>
  <c r="N7947" i="1"/>
  <c r="I7947" i="1"/>
  <c r="Q7946" i="1"/>
  <c r="O7946" i="1"/>
  <c r="N7946" i="1"/>
  <c r="I7946" i="1"/>
  <c r="Q7945" i="1"/>
  <c r="O7945" i="1"/>
  <c r="N7945" i="1"/>
  <c r="I7945" i="1"/>
  <c r="Q7944" i="1"/>
  <c r="N7944" i="1"/>
  <c r="I7944" i="1"/>
  <c r="Q7943" i="1"/>
  <c r="O7943" i="1"/>
  <c r="N7943" i="1"/>
  <c r="I7943" i="1"/>
  <c r="Q7942" i="1"/>
  <c r="O7942" i="1"/>
  <c r="N7942" i="1"/>
  <c r="I7942" i="1"/>
  <c r="Q7941" i="1"/>
  <c r="P7941" i="1"/>
  <c r="O7941" i="1"/>
  <c r="N7941" i="1"/>
  <c r="I7941" i="1"/>
  <c r="Q7940" i="1"/>
  <c r="P7940" i="1"/>
  <c r="O7940" i="1"/>
  <c r="N7940" i="1"/>
  <c r="I7940" i="1"/>
  <c r="Q7939" i="1"/>
  <c r="P7939" i="1"/>
  <c r="O7939" i="1"/>
  <c r="N7939" i="1"/>
  <c r="I7939" i="1"/>
  <c r="P7938" i="1"/>
  <c r="Q7938" i="1" s="1"/>
  <c r="O7938" i="1"/>
  <c r="N7938" i="1"/>
  <c r="I7938" i="1"/>
  <c r="Q7937" i="1"/>
  <c r="P7937" i="1"/>
  <c r="O7937" i="1"/>
  <c r="N7937" i="1"/>
  <c r="I7937" i="1"/>
  <c r="Q7936" i="1"/>
  <c r="P7936" i="1"/>
  <c r="O7936" i="1"/>
  <c r="N7936" i="1"/>
  <c r="I7936" i="1"/>
  <c r="Q7935" i="1"/>
  <c r="P7935" i="1"/>
  <c r="O7935" i="1"/>
  <c r="N7935" i="1"/>
  <c r="I7935" i="1"/>
  <c r="P7934" i="1"/>
  <c r="Q7934" i="1" s="1"/>
  <c r="O7934" i="1"/>
  <c r="N7934" i="1"/>
  <c r="I7934" i="1"/>
  <c r="P7933" i="1"/>
  <c r="Q7933" i="1" s="1"/>
  <c r="O7933" i="1"/>
  <c r="N7933" i="1"/>
  <c r="I7933" i="1"/>
  <c r="Q7932" i="1"/>
  <c r="P7932" i="1"/>
  <c r="O7932" i="1"/>
  <c r="N7932" i="1"/>
  <c r="I7932" i="1"/>
  <c r="P7931" i="1"/>
  <c r="Q7931" i="1" s="1"/>
  <c r="O7931" i="1"/>
  <c r="N7931" i="1"/>
  <c r="I7931" i="1"/>
  <c r="Q7930" i="1"/>
  <c r="P7930" i="1"/>
  <c r="O7930" i="1"/>
  <c r="N7930" i="1"/>
  <c r="I7930" i="1"/>
  <c r="P7929" i="1"/>
  <c r="Q7929" i="1" s="1"/>
  <c r="O7929" i="1"/>
  <c r="N7929" i="1"/>
  <c r="I7929" i="1"/>
  <c r="P7928" i="1"/>
  <c r="Q7928" i="1" s="1"/>
  <c r="O7928" i="1"/>
  <c r="N7928" i="1"/>
  <c r="I7928" i="1"/>
  <c r="P7927" i="1"/>
  <c r="Q7927" i="1" s="1"/>
  <c r="O7927" i="1"/>
  <c r="N7927" i="1"/>
  <c r="I7927" i="1"/>
  <c r="Q7926" i="1"/>
  <c r="P7926" i="1"/>
  <c r="O7926" i="1"/>
  <c r="N7926" i="1"/>
  <c r="I7926" i="1"/>
  <c r="Q7925" i="1"/>
  <c r="P7925" i="1"/>
  <c r="O7925" i="1"/>
  <c r="N7925" i="1"/>
  <c r="I7925" i="1"/>
  <c r="Q7924" i="1"/>
  <c r="P7924" i="1"/>
  <c r="O7924" i="1"/>
  <c r="N7924" i="1"/>
  <c r="I7924" i="1"/>
  <c r="Q7923" i="1"/>
  <c r="P7923" i="1"/>
  <c r="N7923" i="1"/>
  <c r="I7923" i="1"/>
  <c r="Q7922" i="1"/>
  <c r="P7922" i="1"/>
  <c r="N7922" i="1"/>
  <c r="I7922" i="1"/>
  <c r="P7921" i="1"/>
  <c r="Q7921" i="1" s="1"/>
  <c r="N7921" i="1"/>
  <c r="I7921" i="1"/>
  <c r="P7920" i="1"/>
  <c r="Q7920" i="1" s="1"/>
  <c r="N7920" i="1"/>
  <c r="I7920" i="1"/>
  <c r="Q7919" i="1"/>
  <c r="P7919" i="1"/>
  <c r="O7919" i="1"/>
  <c r="N7919" i="1"/>
  <c r="I7919" i="1"/>
  <c r="P7918" i="1"/>
  <c r="Q7918" i="1" s="1"/>
  <c r="O7918" i="1"/>
  <c r="N7918" i="1"/>
  <c r="I7918" i="1"/>
  <c r="Q7917" i="1"/>
  <c r="P7917" i="1"/>
  <c r="O7917" i="1"/>
  <c r="N7917" i="1"/>
  <c r="I7917" i="1"/>
  <c r="Q7916" i="1"/>
  <c r="P7916" i="1"/>
  <c r="O7916" i="1"/>
  <c r="N7916" i="1"/>
  <c r="I7916" i="1"/>
  <c r="Q7915" i="1"/>
  <c r="P7915" i="1"/>
  <c r="O7915" i="1"/>
  <c r="N7915" i="1"/>
  <c r="I7915" i="1"/>
  <c r="P7914" i="1"/>
  <c r="Q7914" i="1" s="1"/>
  <c r="O7914" i="1"/>
  <c r="N7914" i="1"/>
  <c r="I7914" i="1"/>
  <c r="P7913" i="1"/>
  <c r="Q7913" i="1" s="1"/>
  <c r="O7913" i="1"/>
  <c r="N7913" i="1"/>
  <c r="I7913" i="1"/>
  <c r="Q7912" i="1"/>
  <c r="P7912" i="1"/>
  <c r="O7912" i="1"/>
  <c r="N7912" i="1"/>
  <c r="I7912" i="1"/>
  <c r="P7911" i="1"/>
  <c r="Q7911" i="1" s="1"/>
  <c r="O7911" i="1"/>
  <c r="N7911" i="1"/>
  <c r="I7911" i="1"/>
  <c r="Q7910" i="1"/>
  <c r="P7910" i="1"/>
  <c r="O7910" i="1"/>
  <c r="N7910" i="1"/>
  <c r="I7910" i="1"/>
  <c r="P7909" i="1"/>
  <c r="Q7909" i="1" s="1"/>
  <c r="N7909" i="1"/>
  <c r="I7909" i="1"/>
  <c r="Q7908" i="1"/>
  <c r="P7908" i="1"/>
  <c r="O7908" i="1"/>
  <c r="N7908" i="1"/>
  <c r="I7908" i="1"/>
  <c r="Q7907" i="1"/>
  <c r="P7907" i="1"/>
  <c r="O7907" i="1"/>
  <c r="N7907" i="1"/>
  <c r="I7907" i="1"/>
  <c r="Q7906" i="1"/>
  <c r="P7906" i="1"/>
  <c r="O7906" i="1"/>
  <c r="N7906" i="1"/>
  <c r="I7906" i="1"/>
  <c r="P7905" i="1"/>
  <c r="Q7905" i="1" s="1"/>
  <c r="O7905" i="1"/>
  <c r="N7905" i="1"/>
  <c r="I7905" i="1"/>
  <c r="Q7904" i="1"/>
  <c r="P7904" i="1"/>
  <c r="O7904" i="1"/>
  <c r="N7904" i="1"/>
  <c r="I7904" i="1"/>
  <c r="Q7903" i="1"/>
  <c r="P7903" i="1"/>
  <c r="O7903" i="1"/>
  <c r="N7903" i="1"/>
  <c r="I7903" i="1"/>
  <c r="Q7902" i="1"/>
  <c r="P7902" i="1"/>
  <c r="O7902" i="1"/>
  <c r="N7902" i="1"/>
  <c r="I7902" i="1"/>
  <c r="P7901" i="1"/>
  <c r="Q7901" i="1" s="1"/>
  <c r="O7901" i="1"/>
  <c r="N7901" i="1"/>
  <c r="I7901" i="1"/>
  <c r="P7900" i="1"/>
  <c r="Q7900" i="1" s="1"/>
  <c r="O7900" i="1"/>
  <c r="N7900" i="1"/>
  <c r="I7900" i="1"/>
  <c r="Q7899" i="1"/>
  <c r="P7899" i="1"/>
  <c r="O7899" i="1"/>
  <c r="N7899" i="1"/>
  <c r="I7899" i="1"/>
  <c r="P7898" i="1"/>
  <c r="Q7898" i="1" s="1"/>
  <c r="O7898" i="1"/>
  <c r="N7898" i="1"/>
  <c r="I7898" i="1"/>
  <c r="Q7897" i="1"/>
  <c r="P7897" i="1"/>
  <c r="O7897" i="1"/>
  <c r="N7897" i="1"/>
  <c r="I7897" i="1"/>
  <c r="P7896" i="1"/>
  <c r="Q7896" i="1" s="1"/>
  <c r="O7896" i="1"/>
  <c r="N7896" i="1"/>
  <c r="I7896" i="1"/>
  <c r="P7895" i="1"/>
  <c r="Q7895" i="1" s="1"/>
  <c r="O7895" i="1"/>
  <c r="N7895" i="1"/>
  <c r="I7895" i="1"/>
  <c r="P7894" i="1"/>
  <c r="Q7894" i="1" s="1"/>
  <c r="N7894" i="1"/>
  <c r="I7894" i="1"/>
  <c r="Q7893" i="1"/>
  <c r="P7893" i="1"/>
  <c r="O7893" i="1"/>
  <c r="N7893" i="1"/>
  <c r="I7893" i="1"/>
  <c r="P7892" i="1"/>
  <c r="Q7892" i="1" s="1"/>
  <c r="O7892" i="1"/>
  <c r="N7892" i="1"/>
  <c r="I7892" i="1"/>
  <c r="Q7891" i="1"/>
  <c r="P7891" i="1"/>
  <c r="N7891" i="1"/>
  <c r="I7891" i="1"/>
  <c r="P7890" i="1"/>
  <c r="Q7890" i="1" s="1"/>
  <c r="O7890" i="1"/>
  <c r="N7890" i="1"/>
  <c r="I7890" i="1"/>
  <c r="Q7889" i="1"/>
  <c r="P7889" i="1"/>
  <c r="O7889" i="1"/>
  <c r="N7889" i="1"/>
  <c r="I7889" i="1"/>
  <c r="P7888" i="1"/>
  <c r="Q7888" i="1" s="1"/>
  <c r="N7888" i="1"/>
  <c r="I7888" i="1"/>
  <c r="P7887" i="1"/>
  <c r="Q7887" i="1" s="1"/>
  <c r="O7887" i="1"/>
  <c r="N7887" i="1"/>
  <c r="I7887" i="1"/>
  <c r="Q7886" i="1"/>
  <c r="P7886" i="1"/>
  <c r="O7886" i="1"/>
  <c r="N7886" i="1"/>
  <c r="I7886" i="1"/>
  <c r="Q7885" i="1"/>
  <c r="P7885" i="1"/>
  <c r="N7885" i="1"/>
  <c r="I7885" i="1"/>
  <c r="Q7884" i="1"/>
  <c r="P7884" i="1"/>
  <c r="O7884" i="1"/>
  <c r="N7884" i="1"/>
  <c r="I7884" i="1"/>
  <c r="Q7883" i="1"/>
  <c r="P7883" i="1"/>
  <c r="O7883" i="1"/>
  <c r="N7883" i="1"/>
  <c r="I7883" i="1"/>
  <c r="Q7882" i="1"/>
  <c r="P7882" i="1"/>
  <c r="N7882" i="1"/>
  <c r="I7882" i="1"/>
  <c r="P7881" i="1"/>
  <c r="Q7881" i="1" s="1"/>
  <c r="O7881" i="1"/>
  <c r="N7881" i="1"/>
  <c r="I7881" i="1"/>
  <c r="Q7880" i="1"/>
  <c r="P7880" i="1"/>
  <c r="I7880" i="1"/>
  <c r="Q7879" i="1"/>
  <c r="P7879" i="1"/>
  <c r="O7879" i="1"/>
  <c r="N7879" i="1"/>
  <c r="I7879" i="1"/>
  <c r="P7878" i="1"/>
  <c r="Q7878" i="1" s="1"/>
  <c r="O7878" i="1"/>
  <c r="N7878" i="1"/>
  <c r="I7878" i="1"/>
  <c r="Q7877" i="1"/>
  <c r="O7877" i="1"/>
  <c r="N7877" i="1"/>
  <c r="I7877" i="1"/>
  <c r="Q7876" i="1"/>
  <c r="O7876" i="1"/>
  <c r="N7876" i="1"/>
  <c r="I7876" i="1"/>
  <c r="Q7875" i="1"/>
  <c r="O7875" i="1"/>
  <c r="N7875" i="1"/>
  <c r="I7875" i="1"/>
  <c r="Q7874" i="1"/>
  <c r="O7874" i="1"/>
  <c r="N7874" i="1"/>
  <c r="I7874" i="1"/>
  <c r="Q7873" i="1"/>
  <c r="O7873" i="1"/>
  <c r="N7873" i="1"/>
  <c r="I7873" i="1"/>
  <c r="Q7872" i="1"/>
  <c r="O7872" i="1"/>
  <c r="N7872" i="1"/>
  <c r="I7872" i="1"/>
  <c r="Q7871" i="1"/>
  <c r="O7871" i="1"/>
  <c r="N7871" i="1"/>
  <c r="I7871" i="1"/>
  <c r="Q7870" i="1"/>
  <c r="O7870" i="1"/>
  <c r="N7870" i="1"/>
  <c r="I7870" i="1"/>
  <c r="Q7869" i="1"/>
  <c r="P7869" i="1"/>
  <c r="N7869" i="1"/>
  <c r="I7869" i="1"/>
  <c r="P7868" i="1"/>
  <c r="Q7868" i="1" s="1"/>
  <c r="N7868" i="1"/>
  <c r="I7868" i="1"/>
  <c r="P7867" i="1"/>
  <c r="Q7867" i="1" s="1"/>
  <c r="O7867" i="1"/>
  <c r="N7867" i="1"/>
  <c r="I7867" i="1"/>
  <c r="P7866" i="1"/>
  <c r="Q7866" i="1" s="1"/>
  <c r="O7866" i="1"/>
  <c r="N7866" i="1"/>
  <c r="I7866" i="1"/>
  <c r="P7865" i="1"/>
  <c r="Q7865" i="1" s="1"/>
  <c r="O7865" i="1"/>
  <c r="N7865" i="1"/>
  <c r="I7865" i="1"/>
  <c r="P7864" i="1"/>
  <c r="Q7864" i="1" s="1"/>
  <c r="O7864" i="1"/>
  <c r="N7864" i="1"/>
  <c r="I7864" i="1"/>
  <c r="Q7863" i="1"/>
  <c r="P7863" i="1"/>
  <c r="O7863" i="1"/>
  <c r="N7863" i="1"/>
  <c r="I7863" i="1"/>
  <c r="Q7862" i="1"/>
  <c r="P7862" i="1"/>
  <c r="O7862" i="1"/>
  <c r="N7862" i="1"/>
  <c r="I7862" i="1"/>
  <c r="Q7861" i="1"/>
  <c r="I7861" i="1"/>
  <c r="Q7860" i="1"/>
  <c r="I7860" i="1"/>
  <c r="Q7859" i="1"/>
  <c r="I7859" i="1"/>
  <c r="Q7858" i="1"/>
  <c r="I7858" i="1"/>
  <c r="Q7857" i="1"/>
  <c r="I7857" i="1"/>
  <c r="Q7856" i="1"/>
  <c r="I7856" i="1"/>
  <c r="Q7855" i="1"/>
  <c r="I7855" i="1"/>
  <c r="Q7854" i="1"/>
  <c r="I7854" i="1"/>
  <c r="Q7853" i="1"/>
  <c r="P7853" i="1"/>
  <c r="O7853" i="1"/>
  <c r="N7853" i="1"/>
  <c r="I7853" i="1"/>
  <c r="P7852" i="1"/>
  <c r="Q7852" i="1" s="1"/>
  <c r="O7852" i="1"/>
  <c r="N7852" i="1"/>
  <c r="I7852" i="1"/>
  <c r="Q7851" i="1"/>
  <c r="P7851" i="1"/>
  <c r="N7851" i="1"/>
  <c r="I7851" i="1"/>
  <c r="P7850" i="1"/>
  <c r="Q7850" i="1" s="1"/>
  <c r="O7850" i="1"/>
  <c r="N7850" i="1"/>
  <c r="I7850" i="1"/>
  <c r="Q7849" i="1"/>
  <c r="P7849" i="1"/>
  <c r="O7849" i="1"/>
  <c r="N7849" i="1"/>
  <c r="I7849" i="1"/>
  <c r="P7848" i="1"/>
  <c r="Q7848" i="1" s="1"/>
  <c r="O7848" i="1"/>
  <c r="N7848" i="1"/>
  <c r="I7848" i="1"/>
  <c r="Q7847" i="1"/>
  <c r="P7847" i="1"/>
  <c r="O7847" i="1"/>
  <c r="N7847" i="1"/>
  <c r="I7847" i="1"/>
  <c r="P7846" i="1"/>
  <c r="Q7846" i="1" s="1"/>
  <c r="O7846" i="1"/>
  <c r="N7846" i="1"/>
  <c r="I7846" i="1"/>
  <c r="P7845" i="1"/>
  <c r="Q7845" i="1" s="1"/>
  <c r="O7845" i="1"/>
  <c r="N7845" i="1"/>
  <c r="I7845" i="1"/>
  <c r="P7844" i="1"/>
  <c r="Q7844" i="1" s="1"/>
  <c r="O7844" i="1"/>
  <c r="N7844" i="1"/>
  <c r="I7844" i="1"/>
  <c r="Q7843" i="1"/>
  <c r="P7843" i="1"/>
  <c r="O7843" i="1"/>
  <c r="N7843" i="1"/>
  <c r="I7843" i="1"/>
  <c r="Q7842" i="1"/>
  <c r="P7842" i="1"/>
  <c r="O7842" i="1"/>
  <c r="N7842" i="1"/>
  <c r="I7842" i="1"/>
  <c r="Q7841" i="1"/>
  <c r="P7841" i="1"/>
  <c r="O7841" i="1"/>
  <c r="N7841" i="1"/>
  <c r="I7841" i="1"/>
  <c r="Q7840" i="1"/>
  <c r="P7840" i="1"/>
  <c r="O7840" i="1"/>
  <c r="N7840" i="1"/>
  <c r="I7840" i="1"/>
  <c r="P7839" i="1"/>
  <c r="Q7839" i="1" s="1"/>
  <c r="N7839" i="1"/>
  <c r="I7839" i="1"/>
  <c r="P7838" i="1"/>
  <c r="Q7838" i="1" s="1"/>
  <c r="O7838" i="1"/>
  <c r="N7838" i="1"/>
  <c r="I7838" i="1"/>
  <c r="P7837" i="1"/>
  <c r="Q7837" i="1" s="1"/>
  <c r="O7837" i="1"/>
  <c r="N7837" i="1"/>
  <c r="I7837" i="1"/>
  <c r="Q7836" i="1"/>
  <c r="P7836" i="1"/>
  <c r="O7836" i="1"/>
  <c r="N7836" i="1"/>
  <c r="I7836" i="1"/>
  <c r="P7835" i="1"/>
  <c r="Q7835" i="1" s="1"/>
  <c r="O7835" i="1"/>
  <c r="N7835" i="1"/>
  <c r="I7835" i="1"/>
  <c r="Q7834" i="1"/>
  <c r="P7834" i="1"/>
  <c r="O7834" i="1"/>
  <c r="N7834" i="1"/>
  <c r="I7834" i="1"/>
  <c r="P7833" i="1"/>
  <c r="Q7833" i="1" s="1"/>
  <c r="O7833" i="1"/>
  <c r="N7833" i="1"/>
  <c r="I7833" i="1"/>
  <c r="P7832" i="1"/>
  <c r="Q7832" i="1" s="1"/>
  <c r="O7832" i="1"/>
  <c r="N7832" i="1"/>
  <c r="I7832" i="1"/>
  <c r="P7831" i="1"/>
  <c r="Q7831" i="1" s="1"/>
  <c r="O7831" i="1"/>
  <c r="N7831" i="1"/>
  <c r="I7831" i="1"/>
  <c r="Q7830" i="1"/>
  <c r="P7830" i="1"/>
  <c r="O7830" i="1"/>
  <c r="N7830" i="1"/>
  <c r="I7830" i="1"/>
  <c r="Q7829" i="1"/>
  <c r="P7829" i="1"/>
  <c r="O7829" i="1"/>
  <c r="N7829" i="1"/>
  <c r="I7829" i="1"/>
  <c r="Q7828" i="1"/>
  <c r="P7828" i="1"/>
  <c r="O7828" i="1"/>
  <c r="N7828" i="1"/>
  <c r="I7828" i="1"/>
  <c r="Q7827" i="1"/>
  <c r="P7827" i="1"/>
  <c r="O7827" i="1"/>
  <c r="N7827" i="1"/>
  <c r="I7827" i="1"/>
  <c r="P7826" i="1"/>
  <c r="Q7826" i="1" s="1"/>
  <c r="O7826" i="1"/>
  <c r="N7826" i="1"/>
  <c r="I7826" i="1"/>
  <c r="Q7825" i="1"/>
  <c r="P7825" i="1"/>
  <c r="O7825" i="1"/>
  <c r="N7825" i="1"/>
  <c r="I7825" i="1"/>
  <c r="Q7824" i="1"/>
  <c r="P7824" i="1"/>
  <c r="O7824" i="1"/>
  <c r="N7824" i="1"/>
  <c r="I7824" i="1"/>
  <c r="Q7823" i="1"/>
  <c r="P7823" i="1"/>
  <c r="O7823" i="1"/>
  <c r="N7823" i="1"/>
  <c r="I7823" i="1"/>
  <c r="P7822" i="1"/>
  <c r="Q7822" i="1" s="1"/>
  <c r="O7822" i="1"/>
  <c r="N7822" i="1"/>
  <c r="I7822" i="1"/>
  <c r="P7821" i="1"/>
  <c r="Q7821" i="1" s="1"/>
  <c r="O7821" i="1"/>
  <c r="N7821" i="1"/>
  <c r="I7821" i="1"/>
  <c r="Q7820" i="1"/>
  <c r="P7820" i="1"/>
  <c r="O7820" i="1"/>
  <c r="N7820" i="1"/>
  <c r="I7820" i="1"/>
  <c r="P7819" i="1"/>
  <c r="Q7819" i="1" s="1"/>
  <c r="O7819" i="1"/>
  <c r="N7819" i="1"/>
  <c r="I7819" i="1"/>
  <c r="Q7818" i="1"/>
  <c r="P7818" i="1"/>
  <c r="O7818" i="1"/>
  <c r="N7818" i="1"/>
  <c r="I7818" i="1"/>
  <c r="P7817" i="1"/>
  <c r="Q7817" i="1" s="1"/>
  <c r="O7817" i="1"/>
  <c r="N7817" i="1"/>
  <c r="I7817" i="1"/>
  <c r="P7816" i="1"/>
  <c r="Q7816" i="1" s="1"/>
  <c r="O7816" i="1"/>
  <c r="N7816" i="1"/>
  <c r="I7816" i="1"/>
  <c r="P7815" i="1"/>
  <c r="Q7815" i="1" s="1"/>
  <c r="O7815" i="1"/>
  <c r="N7815" i="1"/>
  <c r="I7815" i="1"/>
  <c r="Q7814" i="1"/>
  <c r="P7814" i="1"/>
  <c r="N7814" i="1"/>
  <c r="I7814" i="1"/>
  <c r="P7813" i="1"/>
  <c r="Q7813" i="1" s="1"/>
  <c r="O7813" i="1"/>
  <c r="N7813" i="1"/>
  <c r="I7813" i="1"/>
  <c r="Q7812" i="1"/>
  <c r="P7812" i="1"/>
  <c r="O7812" i="1"/>
  <c r="N7812" i="1"/>
  <c r="I7812" i="1"/>
  <c r="Q7811" i="1"/>
  <c r="P7811" i="1"/>
  <c r="O7811" i="1"/>
  <c r="N7811" i="1"/>
  <c r="I7811" i="1"/>
  <c r="Q7810" i="1"/>
  <c r="P7810" i="1"/>
  <c r="O7810" i="1"/>
  <c r="N7810" i="1"/>
  <c r="I7810" i="1"/>
  <c r="P7809" i="1"/>
  <c r="Q7809" i="1" s="1"/>
  <c r="O7809" i="1"/>
  <c r="N7809" i="1"/>
  <c r="I7809" i="1"/>
  <c r="P7808" i="1"/>
  <c r="Q7808" i="1" s="1"/>
  <c r="O7808" i="1"/>
  <c r="N7808" i="1"/>
  <c r="I7808" i="1"/>
  <c r="Q7807" i="1"/>
  <c r="P7807" i="1"/>
  <c r="N7807" i="1"/>
  <c r="I7807" i="1"/>
  <c r="P7806" i="1"/>
  <c r="Q7806" i="1" s="1"/>
  <c r="O7806" i="1"/>
  <c r="N7806" i="1"/>
  <c r="I7806" i="1"/>
  <c r="P7805" i="1"/>
  <c r="Q7805" i="1" s="1"/>
  <c r="O7805" i="1"/>
  <c r="N7805" i="1"/>
  <c r="I7805" i="1"/>
  <c r="Q7804" i="1"/>
  <c r="P7804" i="1"/>
  <c r="N7804" i="1"/>
  <c r="I7804" i="1"/>
  <c r="P7803" i="1"/>
  <c r="Q7803" i="1" s="1"/>
  <c r="O7803" i="1"/>
  <c r="N7803" i="1"/>
  <c r="I7803" i="1"/>
  <c r="Q7802" i="1"/>
  <c r="P7802" i="1"/>
  <c r="O7802" i="1"/>
  <c r="N7802" i="1"/>
  <c r="I7802" i="1"/>
  <c r="Q7801" i="1"/>
  <c r="P7801" i="1"/>
  <c r="O7801" i="1"/>
  <c r="N7801" i="1"/>
  <c r="I7801" i="1"/>
  <c r="Q7800" i="1"/>
  <c r="P7800" i="1"/>
  <c r="O7800" i="1"/>
  <c r="N7800" i="1"/>
  <c r="I7800" i="1"/>
  <c r="P7799" i="1"/>
  <c r="Q7799" i="1" s="1"/>
  <c r="O7799" i="1"/>
  <c r="N7799" i="1"/>
  <c r="I7799" i="1"/>
  <c r="P7798" i="1"/>
  <c r="Q7798" i="1" s="1"/>
  <c r="O7798" i="1"/>
  <c r="N7798" i="1"/>
  <c r="I7798" i="1"/>
  <c r="Q7797" i="1"/>
  <c r="P7797" i="1"/>
  <c r="O7797" i="1"/>
  <c r="N7797" i="1"/>
  <c r="I7797" i="1"/>
  <c r="P7796" i="1"/>
  <c r="Q7796" i="1" s="1"/>
  <c r="O7796" i="1"/>
  <c r="N7796" i="1"/>
  <c r="I7796" i="1"/>
  <c r="Q7795" i="1"/>
  <c r="P7795" i="1"/>
  <c r="O7795" i="1"/>
  <c r="N7795" i="1"/>
  <c r="I7795" i="1"/>
  <c r="P7794" i="1"/>
  <c r="Q7794" i="1" s="1"/>
  <c r="O7794" i="1"/>
  <c r="N7794" i="1"/>
  <c r="I7794" i="1"/>
  <c r="P7793" i="1"/>
  <c r="Q7793" i="1" s="1"/>
  <c r="O7793" i="1"/>
  <c r="N7793" i="1"/>
  <c r="I7793" i="1"/>
  <c r="P7792" i="1"/>
  <c r="Q7792" i="1" s="1"/>
  <c r="O7792" i="1"/>
  <c r="N7792" i="1"/>
  <c r="I7792" i="1"/>
  <c r="Q7791" i="1"/>
  <c r="P7791" i="1"/>
  <c r="N7791" i="1"/>
  <c r="I7791" i="1"/>
  <c r="P7790" i="1"/>
  <c r="Q7790" i="1" s="1"/>
  <c r="O7790" i="1"/>
  <c r="N7790" i="1"/>
  <c r="I7790" i="1"/>
  <c r="Q7789" i="1"/>
  <c r="P7789" i="1"/>
  <c r="O7789" i="1"/>
  <c r="N7789" i="1"/>
  <c r="I7789" i="1"/>
  <c r="Q7788" i="1"/>
  <c r="P7788" i="1"/>
  <c r="O7788" i="1"/>
  <c r="N7788" i="1"/>
  <c r="I7788" i="1"/>
  <c r="Q7787" i="1"/>
  <c r="P7787" i="1"/>
  <c r="O7787" i="1"/>
  <c r="N7787" i="1"/>
  <c r="I7787" i="1"/>
  <c r="P7786" i="1"/>
  <c r="Q7786" i="1" s="1"/>
  <c r="O7786" i="1"/>
  <c r="N7786" i="1"/>
  <c r="I7786" i="1"/>
  <c r="P7785" i="1"/>
  <c r="Q7785" i="1" s="1"/>
  <c r="O7785" i="1"/>
  <c r="N7785" i="1"/>
  <c r="I7785" i="1"/>
  <c r="Q7784" i="1"/>
  <c r="P7784" i="1"/>
  <c r="O7784" i="1"/>
  <c r="N7784" i="1"/>
  <c r="I7784" i="1"/>
  <c r="P7783" i="1"/>
  <c r="Q7783" i="1" s="1"/>
  <c r="N7783" i="1"/>
  <c r="I7783" i="1"/>
  <c r="P7782" i="1"/>
  <c r="Q7782" i="1" s="1"/>
  <c r="O7782" i="1"/>
  <c r="N7782" i="1"/>
  <c r="I7782" i="1"/>
  <c r="Q7781" i="1"/>
  <c r="P7781" i="1"/>
  <c r="O7781" i="1"/>
  <c r="N7781" i="1"/>
  <c r="I7781" i="1"/>
  <c r="Q7780" i="1"/>
  <c r="P7780" i="1"/>
  <c r="N7780" i="1"/>
  <c r="I7780" i="1"/>
  <c r="Q7779" i="1"/>
  <c r="P7779" i="1"/>
  <c r="O7779" i="1"/>
  <c r="N7779" i="1"/>
  <c r="I7779" i="1"/>
  <c r="Q7778" i="1"/>
  <c r="P7778" i="1"/>
  <c r="O7778" i="1"/>
  <c r="N7778" i="1"/>
  <c r="I7778" i="1"/>
  <c r="Q7777" i="1"/>
  <c r="P7777" i="1"/>
  <c r="O7777" i="1"/>
  <c r="N7777" i="1"/>
  <c r="I7777" i="1"/>
  <c r="P7776" i="1"/>
  <c r="Q7776" i="1" s="1"/>
  <c r="O7776" i="1"/>
  <c r="N7776" i="1"/>
  <c r="I7776" i="1"/>
  <c r="P7775" i="1"/>
  <c r="Q7775" i="1" s="1"/>
  <c r="O7775" i="1"/>
  <c r="N7775" i="1"/>
  <c r="I7775" i="1"/>
  <c r="Q7774" i="1"/>
  <c r="P7774" i="1"/>
  <c r="O7774" i="1"/>
  <c r="N7774" i="1"/>
  <c r="I7774" i="1"/>
  <c r="P7773" i="1"/>
  <c r="Q7773" i="1" s="1"/>
  <c r="O7773" i="1"/>
  <c r="N7773" i="1"/>
  <c r="I7773" i="1"/>
  <c r="Q7772" i="1"/>
  <c r="P7772" i="1"/>
  <c r="O7772" i="1"/>
  <c r="N7772" i="1"/>
  <c r="I7772" i="1"/>
  <c r="P7771" i="1"/>
  <c r="Q7771" i="1" s="1"/>
  <c r="O7771" i="1"/>
  <c r="N7771" i="1"/>
  <c r="I7771" i="1"/>
  <c r="P7770" i="1"/>
  <c r="Q7770" i="1" s="1"/>
  <c r="O7770" i="1"/>
  <c r="N7770" i="1"/>
  <c r="I7770" i="1"/>
  <c r="P7769" i="1"/>
  <c r="Q7769" i="1" s="1"/>
  <c r="O7769" i="1"/>
  <c r="N7769" i="1"/>
  <c r="I7769" i="1"/>
  <c r="Q7768" i="1"/>
  <c r="P7768" i="1"/>
  <c r="O7768" i="1"/>
  <c r="N7768" i="1"/>
  <c r="I7768" i="1"/>
  <c r="Q7767" i="1"/>
  <c r="P7767" i="1"/>
  <c r="N7767" i="1"/>
  <c r="I7767" i="1"/>
  <c r="Q7766" i="1"/>
  <c r="P7766" i="1"/>
  <c r="O7766" i="1"/>
  <c r="N7766" i="1"/>
  <c r="I7766" i="1"/>
  <c r="Q7765" i="1"/>
  <c r="P7765" i="1"/>
  <c r="O7765" i="1"/>
  <c r="N7765" i="1"/>
  <c r="I7765" i="1"/>
  <c r="Q7764" i="1"/>
  <c r="P7764" i="1"/>
  <c r="O7764" i="1"/>
  <c r="N7764" i="1"/>
  <c r="I7764" i="1"/>
  <c r="P7763" i="1"/>
  <c r="Q7763" i="1" s="1"/>
  <c r="O7763" i="1"/>
  <c r="N7763" i="1"/>
  <c r="I7763" i="1"/>
  <c r="P7762" i="1"/>
  <c r="Q7762" i="1" s="1"/>
  <c r="O7762" i="1"/>
  <c r="N7762" i="1"/>
  <c r="I7762" i="1"/>
  <c r="Q7761" i="1"/>
  <c r="P7761" i="1"/>
  <c r="O7761" i="1"/>
  <c r="N7761" i="1"/>
  <c r="I7761" i="1"/>
  <c r="P7760" i="1"/>
  <c r="Q7760" i="1" s="1"/>
  <c r="O7760" i="1"/>
  <c r="N7760" i="1"/>
  <c r="I7760" i="1"/>
  <c r="Q7759" i="1"/>
  <c r="P7759" i="1"/>
  <c r="N7759" i="1"/>
  <c r="I7759" i="1"/>
  <c r="Q7758" i="1"/>
  <c r="P7758" i="1"/>
  <c r="O7758" i="1"/>
  <c r="N7758" i="1"/>
  <c r="I7758" i="1"/>
  <c r="Q7757" i="1"/>
  <c r="P7757" i="1"/>
  <c r="O7757" i="1"/>
  <c r="N7757" i="1"/>
  <c r="I7757" i="1"/>
  <c r="Q7756" i="1"/>
  <c r="P7756" i="1"/>
  <c r="N7756" i="1"/>
  <c r="I7756" i="1"/>
  <c r="Q7755" i="1"/>
  <c r="P7755" i="1"/>
  <c r="O7755" i="1"/>
  <c r="N7755" i="1"/>
  <c r="I7755" i="1"/>
  <c r="Q7754" i="1"/>
  <c r="P7754" i="1"/>
  <c r="O7754" i="1"/>
  <c r="N7754" i="1"/>
  <c r="I7754" i="1"/>
  <c r="P7753" i="1"/>
  <c r="Q7753" i="1" s="1"/>
  <c r="O7753" i="1"/>
  <c r="N7753" i="1"/>
  <c r="I7753" i="1"/>
  <c r="P7752" i="1"/>
  <c r="Q7752" i="1" s="1"/>
  <c r="O7752" i="1"/>
  <c r="N7752" i="1"/>
  <c r="I7752" i="1"/>
  <c r="Q7751" i="1"/>
  <c r="P7751" i="1"/>
  <c r="O7751" i="1"/>
  <c r="N7751" i="1"/>
  <c r="I7751" i="1"/>
  <c r="P7750" i="1"/>
  <c r="Q7750" i="1" s="1"/>
  <c r="O7750" i="1"/>
  <c r="N7750" i="1"/>
  <c r="I7750" i="1"/>
  <c r="Q7749" i="1"/>
  <c r="P7749" i="1"/>
  <c r="O7749" i="1"/>
  <c r="N7749" i="1"/>
  <c r="I7749" i="1"/>
  <c r="P7748" i="1"/>
  <c r="Q7748" i="1" s="1"/>
  <c r="O7748" i="1"/>
  <c r="N7748" i="1"/>
  <c r="I7748" i="1"/>
  <c r="P7747" i="1"/>
  <c r="Q7747" i="1" s="1"/>
  <c r="O7747" i="1"/>
  <c r="N7747" i="1"/>
  <c r="I7747" i="1"/>
  <c r="P7746" i="1"/>
  <c r="Q7746" i="1" s="1"/>
  <c r="O7746" i="1"/>
  <c r="N7746" i="1"/>
  <c r="I7746" i="1"/>
  <c r="Q7745" i="1"/>
  <c r="P7745" i="1"/>
  <c r="O7745" i="1"/>
  <c r="N7745" i="1"/>
  <c r="I7745" i="1"/>
  <c r="Q7744" i="1"/>
  <c r="P7744" i="1"/>
  <c r="N7744" i="1"/>
  <c r="I7744" i="1"/>
  <c r="Q7743" i="1"/>
  <c r="P7743" i="1"/>
  <c r="O7743" i="1"/>
  <c r="N7743" i="1"/>
  <c r="I7743" i="1"/>
  <c r="Q7742" i="1"/>
  <c r="P7742" i="1"/>
  <c r="O7742" i="1"/>
  <c r="N7742" i="1"/>
  <c r="I7742" i="1"/>
  <c r="Q7741" i="1"/>
  <c r="P7741" i="1"/>
  <c r="O7741" i="1"/>
  <c r="N7741" i="1"/>
  <c r="I7741" i="1"/>
  <c r="P7740" i="1"/>
  <c r="Q7740" i="1" s="1"/>
  <c r="N7740" i="1"/>
  <c r="I7740" i="1"/>
  <c r="Q7739" i="1"/>
  <c r="P7739" i="1"/>
  <c r="O7739" i="1"/>
  <c r="N7739" i="1"/>
  <c r="I7739" i="1"/>
  <c r="P7738" i="1"/>
  <c r="Q7738" i="1" s="1"/>
  <c r="O7738" i="1"/>
  <c r="N7738" i="1"/>
  <c r="I7738" i="1"/>
  <c r="P7737" i="1"/>
  <c r="Q7737" i="1" s="1"/>
  <c r="O7737" i="1"/>
  <c r="N7737" i="1"/>
  <c r="I7737" i="1"/>
  <c r="P7736" i="1"/>
  <c r="Q7736" i="1" s="1"/>
  <c r="O7736" i="1"/>
  <c r="N7736" i="1"/>
  <c r="I7736" i="1"/>
  <c r="Q7735" i="1"/>
  <c r="P7735" i="1"/>
  <c r="N7735" i="1"/>
  <c r="I7735" i="1"/>
  <c r="P7734" i="1"/>
  <c r="Q7734" i="1" s="1"/>
  <c r="O7734" i="1"/>
  <c r="N7734" i="1"/>
  <c r="I7734" i="1"/>
  <c r="Q7733" i="1"/>
  <c r="P7733" i="1"/>
  <c r="O7733" i="1"/>
  <c r="N7733" i="1"/>
  <c r="I7733" i="1"/>
  <c r="Q7732" i="1"/>
  <c r="P7732" i="1"/>
  <c r="O7732" i="1"/>
  <c r="N7732" i="1"/>
  <c r="I7732" i="1"/>
  <c r="Q7731" i="1"/>
  <c r="P7731" i="1"/>
  <c r="O7731" i="1"/>
  <c r="N7731" i="1"/>
  <c r="I7731" i="1"/>
  <c r="P7730" i="1"/>
  <c r="Q7730" i="1" s="1"/>
  <c r="O7730" i="1"/>
  <c r="N7730" i="1"/>
  <c r="I7730" i="1"/>
  <c r="P7729" i="1"/>
  <c r="Q7729" i="1" s="1"/>
  <c r="O7729" i="1"/>
  <c r="N7729" i="1"/>
  <c r="I7729" i="1"/>
  <c r="Q7728" i="1"/>
  <c r="P7728" i="1"/>
  <c r="O7728" i="1"/>
  <c r="N7728" i="1"/>
  <c r="I7728" i="1"/>
  <c r="P7727" i="1"/>
  <c r="Q7727" i="1" s="1"/>
  <c r="O7727" i="1"/>
  <c r="N7727" i="1"/>
  <c r="I7727" i="1"/>
  <c r="Q7726" i="1"/>
  <c r="P7726" i="1"/>
  <c r="O7726" i="1"/>
  <c r="N7726" i="1"/>
  <c r="I7726" i="1"/>
  <c r="P7725" i="1"/>
  <c r="Q7725" i="1" s="1"/>
  <c r="O7725" i="1"/>
  <c r="N7725" i="1"/>
  <c r="I7725" i="1"/>
  <c r="P7724" i="1"/>
  <c r="Q7724" i="1" s="1"/>
  <c r="O7724" i="1"/>
  <c r="N7724" i="1"/>
  <c r="I7724" i="1"/>
  <c r="P7723" i="1"/>
  <c r="Q7723" i="1" s="1"/>
  <c r="N7723" i="1"/>
  <c r="I7723" i="1"/>
  <c r="Q7722" i="1"/>
  <c r="P7722" i="1"/>
  <c r="O7722" i="1"/>
  <c r="N7722" i="1"/>
  <c r="I7722" i="1"/>
  <c r="P7721" i="1"/>
  <c r="Q7721" i="1" s="1"/>
  <c r="O7721" i="1"/>
  <c r="N7721" i="1"/>
  <c r="I7721" i="1"/>
  <c r="Q7720" i="1"/>
  <c r="P7720" i="1"/>
  <c r="O7720" i="1"/>
  <c r="N7720" i="1"/>
  <c r="I7720" i="1"/>
  <c r="Q7719" i="1"/>
  <c r="P7719" i="1"/>
  <c r="N7719" i="1"/>
  <c r="I7719" i="1"/>
  <c r="Q7718" i="1"/>
  <c r="P7718" i="1"/>
  <c r="O7718" i="1"/>
  <c r="N7718" i="1"/>
  <c r="I7718" i="1"/>
  <c r="P7717" i="1"/>
  <c r="Q7717" i="1" s="1"/>
  <c r="O7717" i="1"/>
  <c r="N7717" i="1"/>
  <c r="I7717" i="1"/>
  <c r="Q7716" i="1"/>
  <c r="P7716" i="1"/>
  <c r="O7716" i="1"/>
  <c r="N7716" i="1"/>
  <c r="I7716" i="1"/>
  <c r="P7715" i="1"/>
  <c r="Q7715" i="1" s="1"/>
  <c r="O7715" i="1"/>
  <c r="N7715" i="1"/>
  <c r="I7715" i="1"/>
  <c r="P7714" i="1"/>
  <c r="Q7714" i="1" s="1"/>
  <c r="N7714" i="1"/>
  <c r="I7714" i="1"/>
  <c r="Q7713" i="1"/>
  <c r="P7713" i="1"/>
  <c r="O7713" i="1"/>
  <c r="N7713" i="1"/>
  <c r="I7713" i="1"/>
  <c r="Q7712" i="1"/>
  <c r="P7712" i="1"/>
  <c r="O7712" i="1"/>
  <c r="N7712" i="1"/>
  <c r="I7712" i="1"/>
  <c r="P7711" i="1"/>
  <c r="Q7711" i="1" s="1"/>
  <c r="O7711" i="1"/>
  <c r="N7711" i="1"/>
  <c r="I7711" i="1"/>
  <c r="Q7710" i="1"/>
  <c r="P7710" i="1"/>
  <c r="O7710" i="1"/>
  <c r="N7710" i="1"/>
  <c r="I7710" i="1"/>
  <c r="Q7709" i="1"/>
  <c r="P7709" i="1"/>
  <c r="O7709" i="1"/>
  <c r="N7709" i="1"/>
  <c r="I7709" i="1"/>
  <c r="Q7708" i="1"/>
  <c r="P7708" i="1"/>
  <c r="O7708" i="1"/>
  <c r="N7708" i="1"/>
  <c r="I7708" i="1"/>
  <c r="P7707" i="1"/>
  <c r="Q7707" i="1" s="1"/>
  <c r="O7707" i="1"/>
  <c r="N7707" i="1"/>
  <c r="I7707" i="1"/>
  <c r="P7706" i="1"/>
  <c r="Q7706" i="1" s="1"/>
  <c r="O7706" i="1"/>
  <c r="N7706" i="1"/>
  <c r="I7706" i="1"/>
  <c r="Q7705" i="1"/>
  <c r="P7705" i="1"/>
  <c r="O7705" i="1"/>
  <c r="N7705" i="1"/>
  <c r="I7705" i="1"/>
  <c r="P7704" i="1"/>
  <c r="Q7704" i="1" s="1"/>
  <c r="O7704" i="1"/>
  <c r="N7704" i="1"/>
  <c r="I7704" i="1"/>
  <c r="Q7703" i="1"/>
  <c r="P7703" i="1"/>
  <c r="O7703" i="1"/>
  <c r="N7703" i="1"/>
  <c r="I7703" i="1"/>
  <c r="P7702" i="1"/>
  <c r="Q7702" i="1" s="1"/>
  <c r="N7702" i="1"/>
  <c r="I7702" i="1"/>
  <c r="Q7701" i="1"/>
  <c r="P7701" i="1"/>
  <c r="O7701" i="1"/>
  <c r="N7701" i="1"/>
  <c r="I7701" i="1"/>
  <c r="Q7700" i="1"/>
  <c r="P7700" i="1"/>
  <c r="O7700" i="1"/>
  <c r="N7700" i="1"/>
  <c r="I7700" i="1"/>
  <c r="Q7699" i="1"/>
  <c r="P7699" i="1"/>
  <c r="O7699" i="1"/>
  <c r="N7699" i="1"/>
  <c r="I7699" i="1"/>
  <c r="P7698" i="1"/>
  <c r="Q7698" i="1" s="1"/>
  <c r="N7698" i="1"/>
  <c r="I7698" i="1"/>
  <c r="P7697" i="1"/>
  <c r="Q7697" i="1" s="1"/>
  <c r="O7697" i="1"/>
  <c r="N7697" i="1"/>
  <c r="I7697" i="1"/>
  <c r="P7696" i="1"/>
  <c r="Q7696" i="1" s="1"/>
  <c r="O7696" i="1"/>
  <c r="N7696" i="1"/>
  <c r="I7696" i="1"/>
  <c r="Q7695" i="1"/>
  <c r="P7695" i="1"/>
  <c r="O7695" i="1"/>
  <c r="N7695" i="1"/>
  <c r="I7695" i="1"/>
  <c r="P7694" i="1"/>
  <c r="Q7694" i="1" s="1"/>
  <c r="O7694" i="1"/>
  <c r="N7694" i="1"/>
  <c r="I7694" i="1"/>
  <c r="Q7693" i="1"/>
  <c r="P7693" i="1"/>
  <c r="N7693" i="1"/>
  <c r="I7693" i="1"/>
  <c r="Q7692" i="1"/>
  <c r="P7692" i="1"/>
  <c r="O7692" i="1"/>
  <c r="N7692" i="1"/>
  <c r="I7692" i="1"/>
  <c r="Q7691" i="1"/>
  <c r="P7691" i="1"/>
  <c r="O7691" i="1"/>
  <c r="N7691" i="1"/>
  <c r="I7691" i="1"/>
  <c r="Q7690" i="1"/>
  <c r="P7690" i="1"/>
  <c r="O7690" i="1"/>
  <c r="N7690" i="1"/>
  <c r="I7690" i="1"/>
  <c r="Q7689" i="1"/>
  <c r="P7689" i="1"/>
  <c r="O7689" i="1"/>
  <c r="N7689" i="1"/>
  <c r="I7689" i="1"/>
  <c r="P7688" i="1"/>
  <c r="Q7688" i="1" s="1"/>
  <c r="O7688" i="1"/>
  <c r="N7688" i="1"/>
  <c r="I7688" i="1"/>
  <c r="Q7687" i="1"/>
  <c r="P7687" i="1"/>
  <c r="O7687" i="1"/>
  <c r="N7687" i="1"/>
  <c r="I7687" i="1"/>
  <c r="Q7686" i="1"/>
  <c r="P7686" i="1"/>
  <c r="O7686" i="1"/>
  <c r="N7686" i="1"/>
  <c r="I7686" i="1"/>
  <c r="Q7685" i="1"/>
  <c r="P7685" i="1"/>
  <c r="O7685" i="1"/>
  <c r="N7685" i="1"/>
  <c r="I7685" i="1"/>
  <c r="P7684" i="1"/>
  <c r="Q7684" i="1" s="1"/>
  <c r="O7684" i="1"/>
  <c r="N7684" i="1"/>
  <c r="I7684" i="1"/>
  <c r="P7683" i="1"/>
  <c r="Q7683" i="1" s="1"/>
  <c r="O7683" i="1"/>
  <c r="N7683" i="1"/>
  <c r="I7683" i="1"/>
  <c r="Q7682" i="1"/>
  <c r="P7682" i="1"/>
  <c r="O7682" i="1"/>
  <c r="N7682" i="1"/>
  <c r="I7682" i="1"/>
  <c r="P7681" i="1"/>
  <c r="Q7681" i="1" s="1"/>
  <c r="O7681" i="1"/>
  <c r="N7681" i="1"/>
  <c r="I7681" i="1"/>
  <c r="Q7680" i="1"/>
  <c r="P7680" i="1"/>
  <c r="O7680" i="1"/>
  <c r="N7680" i="1"/>
  <c r="I7680" i="1"/>
  <c r="P7679" i="1"/>
  <c r="Q7679" i="1" s="1"/>
  <c r="O7679" i="1"/>
  <c r="N7679" i="1"/>
  <c r="I7679" i="1"/>
  <c r="P7678" i="1"/>
  <c r="Q7678" i="1" s="1"/>
  <c r="O7678" i="1"/>
  <c r="N7678" i="1"/>
  <c r="I7678" i="1"/>
  <c r="P7677" i="1"/>
  <c r="Q7677" i="1" s="1"/>
  <c r="O7677" i="1"/>
  <c r="N7677" i="1"/>
  <c r="I7677" i="1"/>
  <c r="Q7676" i="1"/>
  <c r="P7676" i="1"/>
  <c r="O7676" i="1"/>
  <c r="N7676" i="1"/>
  <c r="I7676" i="1"/>
  <c r="Q7675" i="1"/>
  <c r="P7675" i="1"/>
  <c r="O7675" i="1"/>
  <c r="N7675" i="1"/>
  <c r="I7675" i="1"/>
  <c r="Q7674" i="1"/>
  <c r="P7674" i="1"/>
  <c r="O7674" i="1"/>
  <c r="N7674" i="1"/>
  <c r="I7674" i="1"/>
  <c r="Q7673" i="1"/>
  <c r="P7673" i="1"/>
  <c r="O7673" i="1"/>
  <c r="N7673" i="1"/>
  <c r="I7673" i="1"/>
  <c r="P7672" i="1"/>
  <c r="Q7672" i="1" s="1"/>
  <c r="O7672" i="1"/>
  <c r="N7672" i="1"/>
  <c r="I7672" i="1"/>
  <c r="Q7671" i="1"/>
  <c r="P7671" i="1"/>
  <c r="O7671" i="1"/>
  <c r="N7671" i="1"/>
  <c r="I7671" i="1"/>
  <c r="Q7670" i="1"/>
  <c r="P7670" i="1"/>
  <c r="O7670" i="1"/>
  <c r="N7670" i="1"/>
  <c r="I7670" i="1"/>
  <c r="Q7669" i="1"/>
  <c r="P7669" i="1"/>
  <c r="O7669" i="1"/>
  <c r="N7669" i="1"/>
  <c r="I7669" i="1"/>
  <c r="P7668" i="1"/>
  <c r="Q7668" i="1" s="1"/>
  <c r="O7668" i="1"/>
  <c r="N7668" i="1"/>
  <c r="I7668" i="1"/>
  <c r="P7667" i="1"/>
  <c r="Q7667" i="1" s="1"/>
  <c r="O7667" i="1"/>
  <c r="N7667" i="1"/>
  <c r="I7667" i="1"/>
  <c r="Q7666" i="1"/>
  <c r="P7666" i="1"/>
  <c r="O7666" i="1"/>
  <c r="N7666" i="1"/>
  <c r="I7666" i="1"/>
  <c r="P7665" i="1"/>
  <c r="Q7665" i="1" s="1"/>
  <c r="O7665" i="1"/>
  <c r="N7665" i="1"/>
  <c r="I7665" i="1"/>
  <c r="Q7664" i="1"/>
  <c r="P7664" i="1"/>
  <c r="O7664" i="1"/>
  <c r="N7664" i="1"/>
  <c r="I7664" i="1"/>
  <c r="P7663" i="1"/>
  <c r="Q7663" i="1" s="1"/>
  <c r="O7663" i="1"/>
  <c r="N7663" i="1"/>
  <c r="I7663" i="1"/>
  <c r="P7662" i="1"/>
  <c r="Q7662" i="1" s="1"/>
  <c r="O7662" i="1"/>
  <c r="N7662" i="1"/>
  <c r="I7662" i="1"/>
  <c r="P7661" i="1"/>
  <c r="Q7661" i="1" s="1"/>
  <c r="O7661" i="1"/>
  <c r="N7661" i="1"/>
  <c r="I7661" i="1"/>
  <c r="Q7660" i="1"/>
  <c r="P7660" i="1"/>
  <c r="O7660" i="1"/>
  <c r="N7660" i="1"/>
  <c r="I7660" i="1"/>
  <c r="Q7659" i="1"/>
  <c r="P7659" i="1"/>
  <c r="O7659" i="1"/>
  <c r="N7659" i="1"/>
  <c r="I7659" i="1"/>
  <c r="Q7658" i="1"/>
  <c r="P7658" i="1"/>
  <c r="O7658" i="1"/>
  <c r="N7658" i="1"/>
  <c r="I7658" i="1"/>
  <c r="Q7657" i="1"/>
  <c r="P7657" i="1"/>
  <c r="O7657" i="1"/>
  <c r="N7657" i="1"/>
  <c r="I7657" i="1"/>
  <c r="P7656" i="1"/>
  <c r="Q7656" i="1" s="1"/>
  <c r="O7656" i="1"/>
  <c r="N7656" i="1"/>
  <c r="I7656" i="1"/>
  <c r="Q7655" i="1"/>
  <c r="P7655" i="1"/>
  <c r="O7655" i="1"/>
  <c r="N7655" i="1"/>
  <c r="I7655" i="1"/>
  <c r="Q7654" i="1"/>
  <c r="P7654" i="1"/>
  <c r="O7654" i="1"/>
  <c r="N7654" i="1"/>
  <c r="I7654" i="1"/>
  <c r="Q7653" i="1"/>
  <c r="P7653" i="1"/>
  <c r="O7653" i="1"/>
  <c r="N7653" i="1"/>
  <c r="I7653" i="1"/>
  <c r="P7652" i="1"/>
  <c r="Q7652" i="1" s="1"/>
  <c r="O7652" i="1"/>
  <c r="N7652" i="1"/>
  <c r="I7652" i="1"/>
  <c r="P7651" i="1"/>
  <c r="Q7651" i="1" s="1"/>
  <c r="O7651" i="1"/>
  <c r="N7651" i="1"/>
  <c r="I7651" i="1"/>
  <c r="Q7650" i="1"/>
  <c r="P7650" i="1"/>
  <c r="O7650" i="1"/>
  <c r="N7650" i="1"/>
  <c r="I7650" i="1"/>
  <c r="P7649" i="1"/>
  <c r="Q7649" i="1" s="1"/>
  <c r="O7649" i="1"/>
  <c r="N7649" i="1"/>
  <c r="I7649" i="1"/>
  <c r="Q7648" i="1"/>
  <c r="P7648" i="1"/>
  <c r="O7648" i="1"/>
  <c r="N7648" i="1"/>
  <c r="I7648" i="1"/>
  <c r="P7647" i="1"/>
  <c r="Q7647" i="1" s="1"/>
  <c r="O7647" i="1"/>
  <c r="N7647" i="1"/>
  <c r="I7647" i="1"/>
  <c r="P7646" i="1"/>
  <c r="Q7646" i="1" s="1"/>
  <c r="O7646" i="1"/>
  <c r="N7646" i="1"/>
  <c r="I7646" i="1"/>
  <c r="P7645" i="1"/>
  <c r="Q7645" i="1" s="1"/>
  <c r="O7645" i="1"/>
  <c r="N7645" i="1"/>
  <c r="I7645" i="1"/>
  <c r="Q7644" i="1"/>
  <c r="P7644" i="1"/>
  <c r="O7644" i="1"/>
  <c r="N7644" i="1"/>
  <c r="I7644" i="1"/>
  <c r="Q7643" i="1"/>
  <c r="P7643" i="1"/>
  <c r="O7643" i="1"/>
  <c r="N7643" i="1"/>
  <c r="I7643" i="1"/>
  <c r="Q7642" i="1"/>
  <c r="P7642" i="1"/>
  <c r="O7642" i="1"/>
  <c r="N7642" i="1"/>
  <c r="I7642" i="1"/>
  <c r="Q7641" i="1"/>
  <c r="P7641" i="1"/>
  <c r="O7641" i="1"/>
  <c r="N7641" i="1"/>
  <c r="I7641" i="1"/>
  <c r="P7640" i="1"/>
  <c r="Q7640" i="1" s="1"/>
  <c r="O7640" i="1"/>
  <c r="N7640" i="1"/>
  <c r="I7640" i="1"/>
  <c r="Q7639" i="1"/>
  <c r="P7639" i="1"/>
  <c r="O7639" i="1"/>
  <c r="N7639" i="1"/>
  <c r="I7639" i="1"/>
  <c r="Q7638" i="1"/>
  <c r="P7638" i="1"/>
  <c r="O7638" i="1"/>
  <c r="N7638" i="1"/>
  <c r="I7638" i="1"/>
  <c r="Q7637" i="1"/>
  <c r="P7637" i="1"/>
  <c r="O7637" i="1"/>
  <c r="N7637" i="1"/>
  <c r="I7637" i="1"/>
  <c r="P7636" i="1"/>
  <c r="Q7636" i="1" s="1"/>
  <c r="O7636" i="1"/>
  <c r="N7636" i="1"/>
  <c r="I7636" i="1"/>
  <c r="P7635" i="1"/>
  <c r="Q7635" i="1" s="1"/>
  <c r="O7635" i="1"/>
  <c r="N7635" i="1"/>
  <c r="I7635" i="1"/>
  <c r="Q7634" i="1"/>
  <c r="P7634" i="1"/>
  <c r="O7634" i="1"/>
  <c r="N7634" i="1"/>
  <c r="I7634" i="1"/>
  <c r="Q7633" i="1"/>
  <c r="P7633" i="1"/>
  <c r="O7633" i="1"/>
  <c r="N7633" i="1"/>
  <c r="I7633" i="1"/>
  <c r="Q7632" i="1"/>
  <c r="P7632" i="1"/>
  <c r="O7632" i="1"/>
  <c r="N7632" i="1"/>
  <c r="I7632" i="1"/>
  <c r="P7631" i="1"/>
  <c r="Q7631" i="1" s="1"/>
  <c r="O7631" i="1"/>
  <c r="N7631" i="1"/>
  <c r="I7631" i="1"/>
  <c r="P7630" i="1"/>
  <c r="Q7630" i="1" s="1"/>
  <c r="O7630" i="1"/>
  <c r="N7630" i="1"/>
  <c r="I7630" i="1"/>
  <c r="P7629" i="1"/>
  <c r="Q7629" i="1" s="1"/>
  <c r="O7629" i="1"/>
  <c r="N7629" i="1"/>
  <c r="I7629" i="1"/>
  <c r="Q7628" i="1"/>
  <c r="P7628" i="1"/>
  <c r="O7628" i="1"/>
  <c r="N7628" i="1"/>
  <c r="I7628" i="1"/>
  <c r="Q7627" i="1"/>
  <c r="P7627" i="1"/>
  <c r="O7627" i="1"/>
  <c r="N7627" i="1"/>
  <c r="I7627" i="1"/>
  <c r="Q7626" i="1"/>
  <c r="P7626" i="1"/>
  <c r="O7626" i="1"/>
  <c r="N7626" i="1"/>
  <c r="I7626" i="1"/>
  <c r="Q7625" i="1"/>
  <c r="P7625" i="1"/>
  <c r="O7625" i="1"/>
  <c r="N7625" i="1"/>
  <c r="I7625" i="1"/>
  <c r="P7624" i="1"/>
  <c r="Q7624" i="1" s="1"/>
  <c r="O7624" i="1"/>
  <c r="N7624" i="1"/>
  <c r="I7624" i="1"/>
  <c r="Q7623" i="1"/>
  <c r="P7623" i="1"/>
  <c r="O7623" i="1"/>
  <c r="N7623" i="1"/>
  <c r="I7623" i="1"/>
  <c r="Q7622" i="1"/>
  <c r="P7622" i="1"/>
  <c r="O7622" i="1"/>
  <c r="N7622" i="1"/>
  <c r="I7622" i="1"/>
  <c r="Q7621" i="1"/>
  <c r="P7621" i="1"/>
  <c r="O7621" i="1"/>
  <c r="N7621" i="1"/>
  <c r="I7621" i="1"/>
  <c r="P7620" i="1"/>
  <c r="Q7620" i="1" s="1"/>
  <c r="O7620" i="1"/>
  <c r="N7620" i="1"/>
  <c r="I7620" i="1"/>
  <c r="P7619" i="1"/>
  <c r="Q7619" i="1" s="1"/>
  <c r="O7619" i="1"/>
  <c r="N7619" i="1"/>
  <c r="I7619" i="1"/>
  <c r="Q7618" i="1"/>
  <c r="P7618" i="1"/>
  <c r="O7618" i="1"/>
  <c r="N7618" i="1"/>
  <c r="I7618" i="1"/>
  <c r="Q7617" i="1"/>
  <c r="P7617" i="1"/>
  <c r="O7617" i="1"/>
  <c r="N7617" i="1"/>
  <c r="I7617" i="1"/>
  <c r="Q7616" i="1"/>
  <c r="P7616" i="1"/>
  <c r="O7616" i="1"/>
  <c r="N7616" i="1"/>
  <c r="I7616" i="1"/>
  <c r="P7615" i="1"/>
  <c r="Q7615" i="1" s="1"/>
  <c r="O7615" i="1"/>
  <c r="N7615" i="1"/>
  <c r="I7615" i="1"/>
  <c r="P7614" i="1"/>
  <c r="Q7614" i="1" s="1"/>
  <c r="O7614" i="1"/>
  <c r="N7614" i="1"/>
  <c r="I7614" i="1"/>
  <c r="P7613" i="1"/>
  <c r="Q7613" i="1" s="1"/>
  <c r="O7613" i="1"/>
  <c r="N7613" i="1"/>
  <c r="I7613" i="1"/>
  <c r="Q7612" i="1"/>
  <c r="P7612" i="1"/>
  <c r="O7612" i="1"/>
  <c r="N7612" i="1"/>
  <c r="I7612" i="1"/>
  <c r="Q7611" i="1"/>
  <c r="P7611" i="1"/>
  <c r="O7611" i="1"/>
  <c r="N7611" i="1"/>
  <c r="I7611" i="1"/>
  <c r="Q7610" i="1"/>
  <c r="P7610" i="1"/>
  <c r="O7610" i="1"/>
  <c r="N7610" i="1"/>
  <c r="I7610" i="1"/>
  <c r="Q7609" i="1"/>
  <c r="P7609" i="1"/>
  <c r="O7609" i="1"/>
  <c r="N7609" i="1"/>
  <c r="I7609" i="1"/>
  <c r="P7608" i="1"/>
  <c r="Q7608" i="1" s="1"/>
  <c r="O7608" i="1"/>
  <c r="N7608" i="1"/>
  <c r="I7608" i="1"/>
  <c r="Q7607" i="1"/>
  <c r="P7607" i="1"/>
  <c r="O7607" i="1"/>
  <c r="N7607" i="1"/>
  <c r="I7607" i="1"/>
  <c r="Q7606" i="1"/>
  <c r="P7606" i="1"/>
  <c r="O7606" i="1"/>
  <c r="N7606" i="1"/>
  <c r="I7606" i="1"/>
  <c r="Q7605" i="1"/>
  <c r="P7605" i="1"/>
  <c r="O7605" i="1"/>
  <c r="N7605" i="1"/>
  <c r="I7605" i="1"/>
  <c r="P7604" i="1"/>
  <c r="Q7604" i="1" s="1"/>
  <c r="O7604" i="1"/>
  <c r="N7604" i="1"/>
  <c r="I7604" i="1"/>
  <c r="P7603" i="1"/>
  <c r="Q7603" i="1" s="1"/>
  <c r="O7603" i="1"/>
  <c r="N7603" i="1"/>
  <c r="I7603" i="1"/>
  <c r="Q7602" i="1"/>
  <c r="P7602" i="1"/>
  <c r="O7602" i="1"/>
  <c r="N7602" i="1"/>
  <c r="I7602" i="1"/>
  <c r="Q7601" i="1"/>
  <c r="P7601" i="1"/>
  <c r="O7601" i="1"/>
  <c r="N7601" i="1"/>
  <c r="I7601" i="1"/>
  <c r="Q7600" i="1"/>
  <c r="P7600" i="1"/>
  <c r="O7600" i="1"/>
  <c r="N7600" i="1"/>
  <c r="I7600" i="1"/>
  <c r="P7599" i="1"/>
  <c r="Q7599" i="1" s="1"/>
  <c r="O7599" i="1"/>
  <c r="N7599" i="1"/>
  <c r="I7599" i="1"/>
  <c r="P7598" i="1"/>
  <c r="Q7598" i="1" s="1"/>
  <c r="O7598" i="1"/>
  <c r="N7598" i="1"/>
  <c r="I7598" i="1"/>
  <c r="P7597" i="1"/>
  <c r="Q7597" i="1" s="1"/>
  <c r="O7597" i="1"/>
  <c r="N7597" i="1"/>
  <c r="I7597" i="1"/>
  <c r="Q7596" i="1"/>
  <c r="P7596" i="1"/>
  <c r="O7596" i="1"/>
  <c r="N7596" i="1"/>
  <c r="I7596" i="1"/>
  <c r="Q7595" i="1"/>
  <c r="P7595" i="1"/>
  <c r="O7595" i="1"/>
  <c r="N7595" i="1"/>
  <c r="I7595" i="1"/>
  <c r="Q7594" i="1"/>
  <c r="P7594" i="1"/>
  <c r="O7594" i="1"/>
  <c r="N7594" i="1"/>
  <c r="I7594" i="1"/>
  <c r="Q7593" i="1"/>
  <c r="P7593" i="1"/>
  <c r="O7593" i="1"/>
  <c r="N7593" i="1"/>
  <c r="I7593" i="1"/>
  <c r="P7592" i="1"/>
  <c r="Q7592" i="1" s="1"/>
  <c r="O7592" i="1"/>
  <c r="N7592" i="1"/>
  <c r="I7592" i="1"/>
  <c r="Q7591" i="1"/>
  <c r="P7591" i="1"/>
  <c r="O7591" i="1"/>
  <c r="N7591" i="1"/>
  <c r="I7591" i="1"/>
  <c r="Q7590" i="1"/>
  <c r="P7590" i="1"/>
  <c r="O7590" i="1"/>
  <c r="N7590" i="1"/>
  <c r="I7590" i="1"/>
  <c r="Q7589" i="1"/>
  <c r="P7589" i="1"/>
  <c r="N7589" i="1"/>
  <c r="I7589" i="1"/>
  <c r="Q7588" i="1"/>
  <c r="P7588" i="1"/>
  <c r="O7588" i="1"/>
  <c r="N7588" i="1"/>
  <c r="I7588" i="1"/>
  <c r="Q7587" i="1"/>
  <c r="P7587" i="1"/>
  <c r="O7587" i="1"/>
  <c r="N7587" i="1"/>
  <c r="I7587" i="1"/>
  <c r="P7586" i="1"/>
  <c r="Q7586" i="1" s="1"/>
  <c r="O7586" i="1"/>
  <c r="N7586" i="1"/>
  <c r="I7586" i="1"/>
  <c r="P7585" i="1"/>
  <c r="Q7585" i="1" s="1"/>
  <c r="O7585" i="1"/>
  <c r="N7585" i="1"/>
  <c r="I7585" i="1"/>
  <c r="P7584" i="1"/>
  <c r="Q7584" i="1" s="1"/>
  <c r="O7584" i="1"/>
  <c r="N7584" i="1"/>
  <c r="I7584" i="1"/>
  <c r="Q7583" i="1"/>
  <c r="P7583" i="1"/>
  <c r="O7583" i="1"/>
  <c r="N7583" i="1"/>
  <c r="I7583" i="1"/>
  <c r="Q7582" i="1"/>
  <c r="P7582" i="1"/>
  <c r="N7582" i="1"/>
  <c r="I7582" i="1"/>
  <c r="Q7581" i="1"/>
  <c r="P7581" i="1"/>
  <c r="O7581" i="1"/>
  <c r="N7581" i="1"/>
  <c r="I7581" i="1"/>
  <c r="Q7580" i="1"/>
  <c r="P7580" i="1"/>
  <c r="O7580" i="1"/>
  <c r="N7580" i="1"/>
  <c r="I7580" i="1"/>
  <c r="Q7579" i="1"/>
  <c r="P7579" i="1"/>
  <c r="N7579" i="1"/>
  <c r="I7579" i="1"/>
  <c r="Q7578" i="1"/>
  <c r="P7578" i="1"/>
  <c r="O7578" i="1"/>
  <c r="N7578" i="1"/>
  <c r="I7578" i="1"/>
  <c r="Q7577" i="1"/>
  <c r="P7577" i="1"/>
  <c r="O7577" i="1"/>
  <c r="N7577" i="1"/>
  <c r="I7577" i="1"/>
  <c r="P7576" i="1"/>
  <c r="Q7576" i="1" s="1"/>
  <c r="O7576" i="1"/>
  <c r="N7576" i="1"/>
  <c r="I7576" i="1"/>
  <c r="P7575" i="1"/>
  <c r="Q7575" i="1" s="1"/>
  <c r="O7575" i="1"/>
  <c r="N7575" i="1"/>
  <c r="I7575" i="1"/>
  <c r="P7574" i="1"/>
  <c r="Q7574" i="1" s="1"/>
  <c r="O7574" i="1"/>
  <c r="N7574" i="1"/>
  <c r="I7574" i="1"/>
  <c r="Q7573" i="1"/>
  <c r="P7573" i="1"/>
  <c r="O7573" i="1"/>
  <c r="N7573" i="1"/>
  <c r="I7573" i="1"/>
  <c r="Q7572" i="1"/>
  <c r="P7572" i="1"/>
  <c r="O7572" i="1"/>
  <c r="N7572" i="1"/>
  <c r="I7572" i="1"/>
  <c r="Q7571" i="1"/>
  <c r="P7571" i="1"/>
  <c r="O7571" i="1"/>
  <c r="N7571" i="1"/>
  <c r="I7571" i="1"/>
  <c r="Q7570" i="1"/>
  <c r="P7570" i="1"/>
  <c r="N7570" i="1"/>
  <c r="I7570" i="1"/>
  <c r="Q7569" i="1"/>
  <c r="P7569" i="1"/>
  <c r="O7569" i="1"/>
  <c r="N7569" i="1"/>
  <c r="I7569" i="1"/>
  <c r="P7568" i="1"/>
  <c r="Q7568" i="1" s="1"/>
  <c r="O7568" i="1"/>
  <c r="N7568" i="1"/>
  <c r="I7568" i="1"/>
  <c r="P7567" i="1"/>
  <c r="Q7567" i="1" s="1"/>
  <c r="O7567" i="1"/>
  <c r="N7567" i="1"/>
  <c r="I7567" i="1"/>
  <c r="Q7566" i="1"/>
  <c r="P7566" i="1"/>
  <c r="O7566" i="1"/>
  <c r="N7566" i="1"/>
  <c r="I7566" i="1"/>
  <c r="Q7565" i="1"/>
  <c r="P7565" i="1"/>
  <c r="N7565" i="1"/>
  <c r="I7565" i="1"/>
  <c r="P7564" i="1"/>
  <c r="Q7564" i="1" s="1"/>
  <c r="O7564" i="1"/>
  <c r="N7564" i="1"/>
  <c r="I7564" i="1"/>
  <c r="Q7563" i="1"/>
  <c r="P7563" i="1"/>
  <c r="O7563" i="1"/>
  <c r="N7563" i="1"/>
  <c r="I7563" i="1"/>
  <c r="Q7562" i="1"/>
  <c r="P7562" i="1"/>
  <c r="N7562" i="1"/>
  <c r="I7562" i="1"/>
  <c r="Q7561" i="1"/>
  <c r="P7561" i="1"/>
  <c r="O7561" i="1"/>
  <c r="N7561" i="1"/>
  <c r="I7561" i="1"/>
  <c r="Q7560" i="1"/>
  <c r="P7560" i="1"/>
  <c r="O7560" i="1"/>
  <c r="N7560" i="1"/>
  <c r="I7560" i="1"/>
  <c r="Q7559" i="1"/>
  <c r="P7559" i="1"/>
  <c r="O7559" i="1"/>
  <c r="N7559" i="1"/>
  <c r="I7559" i="1"/>
  <c r="P7558" i="1"/>
  <c r="Q7558" i="1" s="1"/>
  <c r="O7558" i="1"/>
  <c r="N7558" i="1"/>
  <c r="I7558" i="1"/>
  <c r="P7557" i="1"/>
  <c r="Q7557" i="1" s="1"/>
  <c r="O7557" i="1"/>
  <c r="N7557" i="1"/>
  <c r="I7557" i="1"/>
  <c r="Q7556" i="1"/>
  <c r="P7556" i="1"/>
  <c r="O7556" i="1"/>
  <c r="N7556" i="1"/>
  <c r="I7556" i="1"/>
  <c r="Q7555" i="1"/>
  <c r="P7555" i="1"/>
  <c r="O7555" i="1"/>
  <c r="N7555" i="1"/>
  <c r="I7555" i="1"/>
  <c r="Q7554" i="1"/>
  <c r="P7554" i="1"/>
  <c r="O7554" i="1"/>
  <c r="N7554" i="1"/>
  <c r="I7554" i="1"/>
  <c r="P7553" i="1"/>
  <c r="Q7553" i="1" s="1"/>
  <c r="N7553" i="1"/>
  <c r="I7553" i="1"/>
  <c r="Q7552" i="1"/>
  <c r="P7552" i="1"/>
  <c r="O7552" i="1"/>
  <c r="N7552" i="1"/>
  <c r="I7552" i="1"/>
  <c r="Q7551" i="1"/>
  <c r="P7551" i="1"/>
  <c r="O7551" i="1"/>
  <c r="N7551" i="1"/>
  <c r="I7551" i="1"/>
  <c r="Q7550" i="1"/>
  <c r="P7550" i="1"/>
  <c r="O7550" i="1"/>
  <c r="N7550" i="1"/>
  <c r="I7550" i="1"/>
  <c r="P7549" i="1"/>
  <c r="Q7549" i="1" s="1"/>
  <c r="O7549" i="1"/>
  <c r="N7549" i="1"/>
  <c r="I7549" i="1"/>
  <c r="Q7548" i="1"/>
  <c r="P7548" i="1"/>
  <c r="N7548" i="1"/>
  <c r="I7548" i="1"/>
  <c r="P7547" i="1"/>
  <c r="Q7547" i="1" s="1"/>
  <c r="O7547" i="1"/>
  <c r="N7547" i="1"/>
  <c r="I7547" i="1"/>
  <c r="Q7546" i="1"/>
  <c r="P7546" i="1"/>
  <c r="O7546" i="1"/>
  <c r="N7546" i="1"/>
  <c r="I7546" i="1"/>
  <c r="Q7545" i="1"/>
  <c r="P7545" i="1"/>
  <c r="N7545" i="1"/>
  <c r="I7545" i="1"/>
  <c r="P7544" i="1"/>
  <c r="Q7544" i="1" s="1"/>
  <c r="O7544" i="1"/>
  <c r="N7544" i="1"/>
  <c r="I7544" i="1"/>
  <c r="Q7543" i="1"/>
  <c r="P7543" i="1"/>
  <c r="O7543" i="1"/>
  <c r="N7543" i="1"/>
  <c r="I7543" i="1"/>
  <c r="Q7542" i="1"/>
  <c r="P7542" i="1"/>
  <c r="O7542" i="1"/>
  <c r="N7542" i="1"/>
  <c r="I7542" i="1"/>
  <c r="Q7541" i="1"/>
  <c r="P7541" i="1"/>
  <c r="O7541" i="1"/>
  <c r="N7541" i="1"/>
  <c r="I7541" i="1"/>
  <c r="Q7540" i="1"/>
  <c r="P7540" i="1"/>
  <c r="O7540" i="1"/>
  <c r="N7540" i="1"/>
  <c r="I7540" i="1"/>
  <c r="P7539" i="1"/>
  <c r="Q7539" i="1" s="1"/>
  <c r="O7539" i="1"/>
  <c r="N7539" i="1"/>
  <c r="I7539" i="1"/>
  <c r="Q7538" i="1"/>
  <c r="P7538" i="1"/>
  <c r="O7538" i="1"/>
  <c r="N7538" i="1"/>
  <c r="I7538" i="1"/>
  <c r="Q7537" i="1"/>
  <c r="P7537" i="1"/>
  <c r="O7537" i="1"/>
  <c r="N7537" i="1"/>
  <c r="I7537" i="1"/>
  <c r="Q7536" i="1"/>
  <c r="P7536" i="1"/>
  <c r="O7536" i="1"/>
  <c r="N7536" i="1"/>
  <c r="I7536" i="1"/>
  <c r="P7535" i="1"/>
  <c r="Q7535" i="1" s="1"/>
  <c r="O7535" i="1"/>
  <c r="N7535" i="1"/>
  <c r="I7535" i="1"/>
  <c r="P7534" i="1"/>
  <c r="Q7534" i="1" s="1"/>
  <c r="O7534" i="1"/>
  <c r="N7534" i="1"/>
  <c r="I7534" i="1"/>
  <c r="Q7533" i="1"/>
  <c r="P7533" i="1"/>
  <c r="O7533" i="1"/>
  <c r="N7533" i="1"/>
  <c r="I7533" i="1"/>
  <c r="Q7532" i="1"/>
  <c r="P7532" i="1"/>
  <c r="O7532" i="1"/>
  <c r="N7532" i="1"/>
  <c r="I7532" i="1"/>
  <c r="Q7531" i="1"/>
  <c r="P7531" i="1"/>
  <c r="O7531" i="1"/>
  <c r="N7531" i="1"/>
  <c r="I7531" i="1"/>
  <c r="P7530" i="1"/>
  <c r="Q7530" i="1" s="1"/>
  <c r="O7530" i="1"/>
  <c r="N7530" i="1"/>
  <c r="I7530" i="1"/>
  <c r="P7529" i="1"/>
  <c r="Q7529" i="1" s="1"/>
  <c r="N7529" i="1"/>
  <c r="I7529" i="1"/>
  <c r="Q7528" i="1"/>
  <c r="P7528" i="1"/>
  <c r="O7528" i="1"/>
  <c r="N7528" i="1"/>
  <c r="I7528" i="1"/>
  <c r="Q7527" i="1"/>
  <c r="P7527" i="1"/>
  <c r="O7527" i="1"/>
  <c r="N7527" i="1"/>
  <c r="I7527" i="1"/>
  <c r="P7526" i="1"/>
  <c r="Q7526" i="1" s="1"/>
  <c r="O7526" i="1"/>
  <c r="N7526" i="1"/>
  <c r="I7526" i="1"/>
  <c r="Q7525" i="1"/>
  <c r="P7525" i="1"/>
  <c r="O7525" i="1"/>
  <c r="N7525" i="1"/>
  <c r="I7525" i="1"/>
  <c r="Q7524" i="1"/>
  <c r="P7524" i="1"/>
  <c r="O7524" i="1"/>
  <c r="N7524" i="1"/>
  <c r="I7524" i="1"/>
  <c r="Q7523" i="1"/>
  <c r="P7523" i="1"/>
  <c r="O7523" i="1"/>
  <c r="N7523" i="1"/>
  <c r="I7523" i="1"/>
  <c r="P7522" i="1"/>
  <c r="Q7522" i="1" s="1"/>
  <c r="O7522" i="1"/>
  <c r="N7522" i="1"/>
  <c r="I7522" i="1"/>
  <c r="P7521" i="1"/>
  <c r="Q7521" i="1" s="1"/>
  <c r="O7521" i="1"/>
  <c r="N7521" i="1"/>
  <c r="I7521" i="1"/>
  <c r="Q7520" i="1"/>
  <c r="P7520" i="1"/>
  <c r="N7520" i="1"/>
  <c r="I7520" i="1"/>
  <c r="P7519" i="1"/>
  <c r="Q7519" i="1" s="1"/>
  <c r="O7519" i="1"/>
  <c r="N7519" i="1"/>
  <c r="I7519" i="1"/>
  <c r="P7518" i="1"/>
  <c r="Q7518" i="1" s="1"/>
  <c r="O7518" i="1"/>
  <c r="N7518" i="1"/>
  <c r="I7518" i="1"/>
  <c r="Q7517" i="1"/>
  <c r="P7517" i="1"/>
  <c r="O7517" i="1"/>
  <c r="N7517" i="1"/>
  <c r="I7517" i="1"/>
  <c r="Q7516" i="1"/>
  <c r="P7516" i="1"/>
  <c r="O7516" i="1"/>
  <c r="N7516" i="1"/>
  <c r="I7516" i="1"/>
  <c r="Q7515" i="1"/>
  <c r="P7515" i="1"/>
  <c r="O7515" i="1"/>
  <c r="N7515" i="1"/>
  <c r="I7515" i="1"/>
  <c r="Q7514" i="1"/>
  <c r="P7514" i="1"/>
  <c r="O7514" i="1"/>
  <c r="N7514" i="1"/>
  <c r="I7514" i="1"/>
  <c r="P7513" i="1"/>
  <c r="Q7513" i="1" s="1"/>
  <c r="O7513" i="1"/>
  <c r="N7513" i="1"/>
  <c r="I7513" i="1"/>
  <c r="Q7512" i="1"/>
  <c r="P7512" i="1"/>
  <c r="O7512" i="1"/>
  <c r="N7512" i="1"/>
  <c r="I7512" i="1"/>
  <c r="P7511" i="1"/>
  <c r="Q7511" i="1" s="1"/>
  <c r="O7511" i="1"/>
  <c r="N7511" i="1"/>
  <c r="I7511" i="1"/>
  <c r="Q7510" i="1"/>
  <c r="P7510" i="1"/>
  <c r="O7510" i="1"/>
  <c r="N7510" i="1"/>
  <c r="I7510" i="1"/>
  <c r="P7509" i="1"/>
  <c r="Q7509" i="1" s="1"/>
  <c r="N7509" i="1"/>
  <c r="I7509" i="1"/>
  <c r="Q7508" i="1"/>
  <c r="P7508" i="1"/>
  <c r="O7508" i="1"/>
  <c r="N7508" i="1"/>
  <c r="I7508" i="1"/>
  <c r="P7507" i="1"/>
  <c r="Q7507" i="1" s="1"/>
  <c r="O7507" i="1"/>
  <c r="N7507" i="1"/>
  <c r="I7507" i="1"/>
  <c r="P7506" i="1"/>
  <c r="Q7506" i="1" s="1"/>
  <c r="O7506" i="1"/>
  <c r="N7506" i="1"/>
  <c r="I7506" i="1"/>
  <c r="P7505" i="1"/>
  <c r="Q7505" i="1" s="1"/>
  <c r="O7505" i="1"/>
  <c r="N7505" i="1"/>
  <c r="I7505" i="1"/>
  <c r="Q7504" i="1"/>
  <c r="P7504" i="1"/>
  <c r="O7504" i="1"/>
  <c r="N7504" i="1"/>
  <c r="I7504" i="1"/>
  <c r="Q7503" i="1"/>
  <c r="P7503" i="1"/>
  <c r="O7503" i="1"/>
  <c r="N7503" i="1"/>
  <c r="I7503" i="1"/>
  <c r="Q7502" i="1"/>
  <c r="P7502" i="1"/>
  <c r="O7502" i="1"/>
  <c r="N7502" i="1"/>
  <c r="I7502" i="1"/>
  <c r="Q7501" i="1"/>
  <c r="P7501" i="1"/>
  <c r="O7501" i="1"/>
  <c r="N7501" i="1"/>
  <c r="I7501" i="1"/>
  <c r="P7500" i="1"/>
  <c r="Q7500" i="1" s="1"/>
  <c r="N7500" i="1"/>
  <c r="I7500" i="1"/>
  <c r="P7499" i="1"/>
  <c r="Q7499" i="1" s="1"/>
  <c r="O7499" i="1"/>
  <c r="N7499" i="1"/>
  <c r="I7499" i="1"/>
  <c r="P7498" i="1"/>
  <c r="Q7498" i="1" s="1"/>
  <c r="N7498" i="1"/>
  <c r="I7498" i="1"/>
  <c r="P7497" i="1"/>
  <c r="Q7497" i="1" s="1"/>
  <c r="O7497" i="1"/>
  <c r="N7497" i="1"/>
  <c r="I7497" i="1"/>
  <c r="P7496" i="1"/>
  <c r="Q7496" i="1" s="1"/>
  <c r="I7496" i="1"/>
  <c r="Q7495" i="1"/>
  <c r="P7495" i="1"/>
  <c r="I7495" i="1"/>
  <c r="Q7494" i="1"/>
  <c r="P7494" i="1"/>
  <c r="O7494" i="1"/>
  <c r="N7494" i="1"/>
  <c r="I7494" i="1"/>
  <c r="P7493" i="1"/>
  <c r="Q7493" i="1" s="1"/>
  <c r="O7493" i="1"/>
  <c r="N7493" i="1"/>
  <c r="I7493" i="1"/>
  <c r="P7492" i="1"/>
  <c r="Q7492" i="1" s="1"/>
  <c r="O7492" i="1"/>
  <c r="N7492" i="1"/>
  <c r="I7492" i="1"/>
  <c r="P7491" i="1"/>
  <c r="Q7491" i="1" s="1"/>
  <c r="O7491" i="1"/>
  <c r="N7491" i="1"/>
  <c r="I7491" i="1"/>
  <c r="Q7490" i="1"/>
  <c r="P7490" i="1"/>
  <c r="O7490" i="1"/>
  <c r="N7490" i="1"/>
  <c r="I7490" i="1"/>
  <c r="Q7489" i="1"/>
  <c r="P7489" i="1"/>
  <c r="O7489" i="1"/>
  <c r="N7489" i="1"/>
  <c r="I7489" i="1"/>
  <c r="Q7488" i="1"/>
  <c r="P7488" i="1"/>
  <c r="O7488" i="1"/>
  <c r="N7488" i="1"/>
  <c r="I7488" i="1"/>
  <c r="Q7487" i="1"/>
  <c r="P7487" i="1"/>
  <c r="O7487" i="1"/>
  <c r="N7487" i="1"/>
  <c r="I7487" i="1"/>
  <c r="P7486" i="1"/>
  <c r="Q7486" i="1" s="1"/>
  <c r="O7486" i="1"/>
  <c r="N7486" i="1"/>
  <c r="I7486" i="1"/>
  <c r="Q7485" i="1"/>
  <c r="P7485" i="1"/>
  <c r="O7485" i="1"/>
  <c r="N7485" i="1"/>
  <c r="I7485" i="1"/>
  <c r="Q7484" i="1"/>
  <c r="P7484" i="1"/>
  <c r="O7484" i="1"/>
  <c r="N7484" i="1"/>
  <c r="I7484" i="1"/>
  <c r="Q7483" i="1"/>
  <c r="P7483" i="1"/>
  <c r="O7483" i="1"/>
  <c r="N7483" i="1"/>
  <c r="I7483" i="1"/>
  <c r="P7482" i="1"/>
  <c r="Q7482" i="1" s="1"/>
  <c r="O7482" i="1"/>
  <c r="N7482" i="1"/>
  <c r="I7482" i="1"/>
  <c r="P7481" i="1"/>
  <c r="Q7481" i="1" s="1"/>
  <c r="O7481" i="1"/>
  <c r="N7481" i="1"/>
  <c r="I7481" i="1"/>
  <c r="Q7480" i="1"/>
  <c r="P7480" i="1"/>
  <c r="O7480" i="1"/>
  <c r="N7480" i="1"/>
  <c r="I7480" i="1"/>
  <c r="Q7479" i="1"/>
  <c r="P7479" i="1"/>
  <c r="O7479" i="1"/>
  <c r="N7479" i="1"/>
  <c r="I7479" i="1"/>
  <c r="Q7478" i="1"/>
  <c r="P7478" i="1"/>
  <c r="O7478" i="1"/>
  <c r="N7478" i="1"/>
  <c r="I7478" i="1"/>
  <c r="P7477" i="1"/>
  <c r="Q7477" i="1" s="1"/>
  <c r="O7477" i="1"/>
  <c r="N7477" i="1"/>
  <c r="I7477" i="1"/>
  <c r="P7476" i="1"/>
  <c r="Q7476" i="1" s="1"/>
  <c r="O7476" i="1"/>
  <c r="N7476" i="1"/>
  <c r="I7476" i="1"/>
  <c r="P7475" i="1"/>
  <c r="Q7475" i="1" s="1"/>
  <c r="O7475" i="1"/>
  <c r="N7475" i="1"/>
  <c r="I7475" i="1"/>
  <c r="Q7474" i="1"/>
  <c r="P7474" i="1"/>
  <c r="O7474" i="1"/>
  <c r="N7474" i="1"/>
  <c r="I7474" i="1"/>
  <c r="Q7473" i="1"/>
  <c r="P7473" i="1"/>
  <c r="O7473" i="1"/>
  <c r="N7473" i="1"/>
  <c r="I7473" i="1"/>
  <c r="Q7472" i="1"/>
  <c r="P7472" i="1"/>
  <c r="O7472" i="1"/>
  <c r="N7472" i="1"/>
  <c r="I7472" i="1"/>
  <c r="Q7471" i="1"/>
  <c r="P7471" i="1"/>
  <c r="O7471" i="1"/>
  <c r="N7471" i="1"/>
  <c r="I7471" i="1"/>
  <c r="P7470" i="1"/>
  <c r="Q7470" i="1" s="1"/>
  <c r="O7470" i="1"/>
  <c r="N7470" i="1"/>
  <c r="I7470" i="1"/>
  <c r="Q7469" i="1"/>
  <c r="P7469" i="1"/>
  <c r="O7469" i="1"/>
  <c r="N7469" i="1"/>
  <c r="I7469" i="1"/>
  <c r="Q7468" i="1"/>
  <c r="P7468" i="1"/>
  <c r="O7468" i="1"/>
  <c r="N7468" i="1"/>
  <c r="I7468" i="1"/>
  <c r="Q7467" i="1"/>
  <c r="P7467" i="1"/>
  <c r="O7467" i="1"/>
  <c r="N7467" i="1"/>
  <c r="I7467" i="1"/>
  <c r="P7466" i="1"/>
  <c r="Q7466" i="1" s="1"/>
  <c r="O7466" i="1"/>
  <c r="N7466" i="1"/>
  <c r="I7466" i="1"/>
  <c r="P7465" i="1"/>
  <c r="Q7465" i="1" s="1"/>
  <c r="O7465" i="1"/>
  <c r="N7465" i="1"/>
  <c r="I7465" i="1"/>
  <c r="Q7464" i="1"/>
  <c r="P7464" i="1"/>
  <c r="O7464" i="1"/>
  <c r="N7464" i="1"/>
  <c r="I7464" i="1"/>
  <c r="Q7463" i="1"/>
  <c r="P7463" i="1"/>
  <c r="O7463" i="1"/>
  <c r="N7463" i="1"/>
  <c r="I7463" i="1"/>
  <c r="Q7462" i="1"/>
  <c r="P7462" i="1"/>
  <c r="O7462" i="1"/>
  <c r="N7462" i="1"/>
  <c r="I7462" i="1"/>
  <c r="P7461" i="1"/>
  <c r="Q7461" i="1" s="1"/>
  <c r="O7461" i="1"/>
  <c r="N7461" i="1"/>
  <c r="I7461" i="1"/>
  <c r="P7460" i="1"/>
  <c r="Q7460" i="1" s="1"/>
  <c r="O7460" i="1"/>
  <c r="N7460" i="1"/>
  <c r="I7460" i="1"/>
  <c r="P7459" i="1"/>
  <c r="Q7459" i="1" s="1"/>
  <c r="O7459" i="1"/>
  <c r="N7459" i="1"/>
  <c r="I7459" i="1"/>
  <c r="Q7458" i="1"/>
  <c r="P7458" i="1"/>
  <c r="O7458" i="1"/>
  <c r="N7458" i="1"/>
  <c r="I7458" i="1"/>
  <c r="Q7457" i="1"/>
  <c r="P7457" i="1"/>
  <c r="O7457" i="1"/>
  <c r="N7457" i="1"/>
  <c r="I7457" i="1"/>
  <c r="Q7456" i="1"/>
  <c r="P7456" i="1"/>
  <c r="O7456" i="1"/>
  <c r="N7456" i="1"/>
  <c r="I7456" i="1"/>
  <c r="Q7455" i="1"/>
  <c r="P7455" i="1"/>
  <c r="O7455" i="1"/>
  <c r="N7455" i="1"/>
  <c r="I7455" i="1"/>
  <c r="P7454" i="1"/>
  <c r="Q7454" i="1" s="1"/>
  <c r="O7454" i="1"/>
  <c r="N7454" i="1"/>
  <c r="I7454" i="1"/>
  <c r="Q7453" i="1"/>
  <c r="P7453" i="1"/>
  <c r="O7453" i="1"/>
  <c r="N7453" i="1"/>
  <c r="I7453" i="1"/>
  <c r="Q7452" i="1"/>
  <c r="P7452" i="1"/>
  <c r="O7452" i="1"/>
  <c r="N7452" i="1"/>
  <c r="I7452" i="1"/>
  <c r="Q7451" i="1"/>
  <c r="P7451" i="1"/>
  <c r="O7451" i="1"/>
  <c r="N7451" i="1"/>
  <c r="I7451" i="1"/>
  <c r="P7450" i="1"/>
  <c r="Q7450" i="1" s="1"/>
  <c r="O7450" i="1"/>
  <c r="N7450" i="1"/>
  <c r="I7450" i="1"/>
  <c r="P7449" i="1"/>
  <c r="Q7449" i="1" s="1"/>
  <c r="O7449" i="1"/>
  <c r="N7449" i="1"/>
  <c r="I7449" i="1"/>
  <c r="Q7448" i="1"/>
  <c r="P7448" i="1"/>
  <c r="O7448" i="1"/>
  <c r="N7448" i="1"/>
  <c r="I7448" i="1"/>
  <c r="Q7447" i="1"/>
  <c r="P7447" i="1"/>
  <c r="O7447" i="1"/>
  <c r="N7447" i="1"/>
  <c r="I7447" i="1"/>
  <c r="Q7446" i="1"/>
  <c r="P7446" i="1"/>
  <c r="N7446" i="1"/>
  <c r="I7446" i="1"/>
  <c r="Q7445" i="1"/>
  <c r="P7445" i="1"/>
  <c r="O7445" i="1"/>
  <c r="N7445" i="1"/>
  <c r="I7445" i="1"/>
  <c r="Q7444" i="1"/>
  <c r="P7444" i="1"/>
  <c r="O7444" i="1"/>
  <c r="N7444" i="1"/>
  <c r="I7444" i="1"/>
  <c r="Q7443" i="1"/>
  <c r="P7443" i="1"/>
  <c r="O7443" i="1"/>
  <c r="N7443" i="1"/>
  <c r="I7443" i="1"/>
  <c r="Q7442" i="1"/>
  <c r="P7442" i="1"/>
  <c r="O7442" i="1"/>
  <c r="N7442" i="1"/>
  <c r="I7442" i="1"/>
  <c r="P7441" i="1"/>
  <c r="Q7441" i="1" s="1"/>
  <c r="O7441" i="1"/>
  <c r="N7441" i="1"/>
  <c r="I7441" i="1"/>
  <c r="Q7440" i="1"/>
  <c r="P7440" i="1"/>
  <c r="O7440" i="1"/>
  <c r="N7440" i="1"/>
  <c r="I7440" i="1"/>
  <c r="Q7439" i="1"/>
  <c r="P7439" i="1"/>
  <c r="O7439" i="1"/>
  <c r="N7439" i="1"/>
  <c r="I7439" i="1"/>
  <c r="Q7438" i="1"/>
  <c r="P7438" i="1"/>
  <c r="O7438" i="1"/>
  <c r="N7438" i="1"/>
  <c r="I7438" i="1"/>
  <c r="P7437" i="1"/>
  <c r="Q7437" i="1" s="1"/>
  <c r="O7437" i="1"/>
  <c r="N7437" i="1"/>
  <c r="I7437" i="1"/>
  <c r="P7436" i="1"/>
  <c r="Q7436" i="1" s="1"/>
  <c r="O7436" i="1"/>
  <c r="N7436" i="1"/>
  <c r="I7436" i="1"/>
  <c r="Q7435" i="1"/>
  <c r="P7435" i="1"/>
  <c r="O7435" i="1"/>
  <c r="N7435" i="1"/>
  <c r="I7435" i="1"/>
  <c r="Q7434" i="1"/>
  <c r="P7434" i="1"/>
  <c r="O7434" i="1"/>
  <c r="N7434" i="1"/>
  <c r="I7434" i="1"/>
  <c r="Q7433" i="1"/>
  <c r="P7433" i="1"/>
  <c r="O7433" i="1"/>
  <c r="N7433" i="1"/>
  <c r="I7433" i="1"/>
  <c r="P7432" i="1"/>
  <c r="Q7432" i="1" s="1"/>
  <c r="O7432" i="1"/>
  <c r="N7432" i="1"/>
  <c r="I7432" i="1"/>
  <c r="P7431" i="1"/>
  <c r="Q7431" i="1" s="1"/>
  <c r="O7431" i="1"/>
  <c r="N7431" i="1"/>
  <c r="I7431" i="1"/>
  <c r="P7430" i="1"/>
  <c r="Q7430" i="1" s="1"/>
  <c r="O7430" i="1"/>
  <c r="N7430" i="1"/>
  <c r="I7430" i="1"/>
  <c r="Q7429" i="1"/>
  <c r="P7429" i="1"/>
  <c r="O7429" i="1"/>
  <c r="N7429" i="1"/>
  <c r="I7429" i="1"/>
  <c r="Q7428" i="1"/>
  <c r="P7428" i="1"/>
  <c r="O7428" i="1"/>
  <c r="N7428" i="1"/>
  <c r="I7428" i="1"/>
  <c r="Q7427" i="1"/>
  <c r="P7427" i="1"/>
  <c r="O7427" i="1"/>
  <c r="N7427" i="1"/>
  <c r="I7427" i="1"/>
  <c r="Q7426" i="1"/>
  <c r="P7426" i="1"/>
  <c r="O7426" i="1"/>
  <c r="N7426" i="1"/>
  <c r="I7426" i="1"/>
  <c r="P7425" i="1"/>
  <c r="Q7425" i="1" s="1"/>
  <c r="O7425" i="1"/>
  <c r="N7425" i="1"/>
  <c r="I7425" i="1"/>
  <c r="Q7424" i="1"/>
  <c r="P7424" i="1"/>
  <c r="O7424" i="1"/>
  <c r="N7424" i="1"/>
  <c r="I7424" i="1"/>
  <c r="Q7423" i="1"/>
  <c r="P7423" i="1"/>
  <c r="O7423" i="1"/>
  <c r="N7423" i="1"/>
  <c r="I7423" i="1"/>
  <c r="Q7422" i="1"/>
  <c r="P7422" i="1"/>
  <c r="O7422" i="1"/>
  <c r="N7422" i="1"/>
  <c r="I7422" i="1"/>
  <c r="P7421" i="1"/>
  <c r="Q7421" i="1" s="1"/>
  <c r="O7421" i="1"/>
  <c r="N7421" i="1"/>
  <c r="I7421" i="1"/>
  <c r="P7420" i="1"/>
  <c r="Q7420" i="1" s="1"/>
  <c r="O7420" i="1"/>
  <c r="N7420" i="1"/>
  <c r="I7420" i="1"/>
  <c r="Q7419" i="1"/>
  <c r="P7419" i="1"/>
  <c r="O7419" i="1"/>
  <c r="N7419" i="1"/>
  <c r="I7419" i="1"/>
  <c r="Q7418" i="1"/>
  <c r="P7418" i="1"/>
  <c r="O7418" i="1"/>
  <c r="N7418" i="1"/>
  <c r="I7418" i="1"/>
  <c r="Q7417" i="1"/>
  <c r="P7417" i="1"/>
  <c r="O7417" i="1"/>
  <c r="N7417" i="1"/>
  <c r="I7417" i="1"/>
  <c r="P7416" i="1"/>
  <c r="Q7416" i="1" s="1"/>
  <c r="O7416" i="1"/>
  <c r="N7416" i="1"/>
  <c r="I7416" i="1"/>
  <c r="P7415" i="1"/>
  <c r="Q7415" i="1" s="1"/>
  <c r="O7415" i="1"/>
  <c r="N7415" i="1"/>
  <c r="I7415" i="1"/>
  <c r="P7414" i="1"/>
  <c r="Q7414" i="1" s="1"/>
  <c r="O7414" i="1"/>
  <c r="N7414" i="1"/>
  <c r="I7414" i="1"/>
  <c r="Q7413" i="1"/>
  <c r="P7413" i="1"/>
  <c r="O7413" i="1"/>
  <c r="N7413" i="1"/>
  <c r="I7413" i="1"/>
  <c r="Q7412" i="1"/>
  <c r="P7412" i="1"/>
  <c r="O7412" i="1"/>
  <c r="N7412" i="1"/>
  <c r="I7412" i="1"/>
  <c r="Q7411" i="1"/>
  <c r="P7411" i="1"/>
  <c r="O7411" i="1"/>
  <c r="N7411" i="1"/>
  <c r="I7411" i="1"/>
  <c r="Q7410" i="1"/>
  <c r="P7410" i="1"/>
  <c r="O7410" i="1"/>
  <c r="N7410" i="1"/>
  <c r="I7410" i="1"/>
  <c r="P7409" i="1"/>
  <c r="Q7409" i="1" s="1"/>
  <c r="O7409" i="1"/>
  <c r="N7409" i="1"/>
  <c r="I7409" i="1"/>
  <c r="Q7408" i="1"/>
  <c r="P7408" i="1"/>
  <c r="O7408" i="1"/>
  <c r="N7408" i="1"/>
  <c r="I7408" i="1"/>
  <c r="Q7407" i="1"/>
  <c r="P7407" i="1"/>
  <c r="O7407" i="1"/>
  <c r="N7407" i="1"/>
  <c r="I7407" i="1"/>
  <c r="Q7406" i="1"/>
  <c r="P7406" i="1"/>
  <c r="O7406" i="1"/>
  <c r="N7406" i="1"/>
  <c r="I7406" i="1"/>
  <c r="P7405" i="1"/>
  <c r="Q7405" i="1" s="1"/>
  <c r="O7405" i="1"/>
  <c r="N7405" i="1"/>
  <c r="I7405" i="1"/>
  <c r="P7404" i="1"/>
  <c r="Q7404" i="1" s="1"/>
  <c r="O7404" i="1"/>
  <c r="N7404" i="1"/>
  <c r="I7404" i="1"/>
  <c r="Q7403" i="1"/>
  <c r="P7403" i="1"/>
  <c r="O7403" i="1"/>
  <c r="N7403" i="1"/>
  <c r="I7403" i="1"/>
  <c r="Q7402" i="1"/>
  <c r="P7402" i="1"/>
  <c r="O7402" i="1"/>
  <c r="N7402" i="1"/>
  <c r="I7402" i="1"/>
  <c r="Q7401" i="1"/>
  <c r="P7401" i="1"/>
  <c r="O7401" i="1"/>
  <c r="N7401" i="1"/>
  <c r="I7401" i="1"/>
  <c r="P7400" i="1"/>
  <c r="Q7400" i="1" s="1"/>
  <c r="O7400" i="1"/>
  <c r="N7400" i="1"/>
  <c r="I7400" i="1"/>
  <c r="P7399" i="1"/>
  <c r="Q7399" i="1" s="1"/>
  <c r="O7399" i="1"/>
  <c r="N7399" i="1"/>
  <c r="I7399" i="1"/>
  <c r="P7398" i="1"/>
  <c r="Q7398" i="1" s="1"/>
  <c r="N7398" i="1"/>
  <c r="I7398" i="1"/>
  <c r="Q7397" i="1"/>
  <c r="P7397" i="1"/>
  <c r="O7397" i="1"/>
  <c r="N7397" i="1"/>
  <c r="I7397" i="1"/>
  <c r="P7396" i="1"/>
  <c r="Q7396" i="1" s="1"/>
  <c r="O7396" i="1"/>
  <c r="N7396" i="1"/>
  <c r="I7396" i="1"/>
  <c r="Q7395" i="1"/>
  <c r="P7395" i="1"/>
  <c r="O7395" i="1"/>
  <c r="N7395" i="1"/>
  <c r="I7395" i="1"/>
  <c r="Q7394" i="1"/>
  <c r="P7394" i="1"/>
  <c r="N7394" i="1"/>
  <c r="I7394" i="1"/>
  <c r="Q7393" i="1"/>
  <c r="P7393" i="1"/>
  <c r="N7393" i="1"/>
  <c r="I7393" i="1"/>
  <c r="P7392" i="1"/>
  <c r="Q7392" i="1" s="1"/>
  <c r="N7392" i="1"/>
  <c r="I7392" i="1"/>
  <c r="Q7391" i="1"/>
  <c r="P7391" i="1"/>
  <c r="N7391" i="1"/>
  <c r="I7391" i="1"/>
  <c r="Q7390" i="1"/>
  <c r="P7390" i="1"/>
  <c r="N7390" i="1"/>
  <c r="I7390" i="1"/>
  <c r="Q7389" i="1"/>
  <c r="P7389" i="1"/>
  <c r="N7389" i="1"/>
  <c r="I7389" i="1"/>
  <c r="P7388" i="1"/>
  <c r="Q7388" i="1" s="1"/>
  <c r="O7388" i="1"/>
  <c r="N7388" i="1"/>
  <c r="I7388" i="1"/>
  <c r="P7387" i="1"/>
  <c r="Q7387" i="1" s="1"/>
  <c r="O7387" i="1"/>
  <c r="N7387" i="1"/>
  <c r="I7387" i="1"/>
  <c r="Q7386" i="1"/>
  <c r="P7386" i="1"/>
  <c r="O7386" i="1"/>
  <c r="N7386" i="1"/>
  <c r="I7386" i="1"/>
  <c r="Q7385" i="1"/>
  <c r="P7385" i="1"/>
  <c r="O7385" i="1"/>
  <c r="N7385" i="1"/>
  <c r="I7385" i="1"/>
  <c r="Q7384" i="1"/>
  <c r="P7384" i="1"/>
  <c r="O7384" i="1"/>
  <c r="N7384" i="1"/>
  <c r="I7384" i="1"/>
  <c r="Q7383" i="1"/>
  <c r="P7383" i="1"/>
  <c r="O7383" i="1"/>
  <c r="N7383" i="1"/>
  <c r="I7383" i="1"/>
  <c r="P7382" i="1"/>
  <c r="Q7382" i="1" s="1"/>
  <c r="O7382" i="1"/>
  <c r="N7382" i="1"/>
  <c r="I7382" i="1"/>
  <c r="Q7381" i="1"/>
  <c r="P7381" i="1"/>
  <c r="O7381" i="1"/>
  <c r="N7381" i="1"/>
  <c r="I7381" i="1"/>
  <c r="Q7380" i="1"/>
  <c r="P7380" i="1"/>
  <c r="O7380" i="1"/>
  <c r="N7380" i="1"/>
  <c r="I7380" i="1"/>
  <c r="Q7379" i="1"/>
  <c r="P7379" i="1"/>
  <c r="O7379" i="1"/>
  <c r="N7379" i="1"/>
  <c r="I7379" i="1"/>
  <c r="P7378" i="1"/>
  <c r="Q7378" i="1" s="1"/>
  <c r="O7378" i="1"/>
  <c r="N7378" i="1"/>
  <c r="I7378" i="1"/>
  <c r="P7377" i="1"/>
  <c r="Q7377" i="1" s="1"/>
  <c r="N7377" i="1"/>
  <c r="I7377" i="1"/>
  <c r="P7376" i="1"/>
  <c r="Q7376" i="1" s="1"/>
  <c r="O7376" i="1"/>
  <c r="N7376" i="1"/>
  <c r="I7376" i="1"/>
  <c r="P7375" i="1"/>
  <c r="Q7375" i="1" s="1"/>
  <c r="O7375" i="1"/>
  <c r="N7375" i="1"/>
  <c r="I7375" i="1"/>
  <c r="P7374" i="1"/>
  <c r="Q7374" i="1" s="1"/>
  <c r="O7374" i="1"/>
  <c r="N7374" i="1"/>
  <c r="I7374" i="1"/>
  <c r="Q7373" i="1"/>
  <c r="P7373" i="1"/>
  <c r="O7373" i="1"/>
  <c r="N7373" i="1"/>
  <c r="I7373" i="1"/>
  <c r="Q7372" i="1"/>
  <c r="P7372" i="1"/>
  <c r="O7372" i="1"/>
  <c r="N7372" i="1"/>
  <c r="I7372" i="1"/>
  <c r="Q7371" i="1"/>
  <c r="P7371" i="1"/>
  <c r="O7371" i="1"/>
  <c r="N7371" i="1"/>
  <c r="I7371" i="1"/>
  <c r="Q7370" i="1"/>
  <c r="P7370" i="1"/>
  <c r="O7370" i="1"/>
  <c r="N7370" i="1"/>
  <c r="I7370" i="1"/>
  <c r="P7369" i="1"/>
  <c r="Q7369" i="1" s="1"/>
  <c r="O7369" i="1"/>
  <c r="N7369" i="1"/>
  <c r="I7369" i="1"/>
  <c r="Q7368" i="1"/>
  <c r="P7368" i="1"/>
  <c r="N7368" i="1"/>
  <c r="I7368" i="1"/>
  <c r="P7367" i="1"/>
  <c r="Q7367" i="1" s="1"/>
  <c r="O7367" i="1"/>
  <c r="N7367" i="1"/>
  <c r="I7367" i="1"/>
  <c r="Q7366" i="1"/>
  <c r="P7366" i="1"/>
  <c r="O7366" i="1"/>
  <c r="N7366" i="1"/>
  <c r="I7366" i="1"/>
  <c r="Q7365" i="1"/>
  <c r="P7365" i="1"/>
  <c r="O7365" i="1"/>
  <c r="N7365" i="1"/>
  <c r="I7365" i="1"/>
  <c r="Q7364" i="1"/>
  <c r="P7364" i="1"/>
  <c r="O7364" i="1"/>
  <c r="N7364" i="1"/>
  <c r="I7364" i="1"/>
  <c r="P7363" i="1"/>
  <c r="Q7363" i="1" s="1"/>
  <c r="O7363" i="1"/>
  <c r="N7363" i="1"/>
  <c r="I7363" i="1"/>
  <c r="P7362" i="1"/>
  <c r="Q7362" i="1" s="1"/>
  <c r="O7362" i="1"/>
  <c r="N7362" i="1"/>
  <c r="I7362" i="1"/>
  <c r="P7361" i="1"/>
  <c r="Q7361" i="1" s="1"/>
  <c r="O7361" i="1"/>
  <c r="N7361" i="1"/>
  <c r="I7361" i="1"/>
  <c r="Q7360" i="1"/>
  <c r="P7360" i="1"/>
  <c r="O7360" i="1"/>
  <c r="N7360" i="1"/>
  <c r="I7360" i="1"/>
  <c r="Q7359" i="1"/>
  <c r="P7359" i="1"/>
  <c r="O7359" i="1"/>
  <c r="N7359" i="1"/>
  <c r="I7359" i="1"/>
  <c r="Q7358" i="1"/>
  <c r="P7358" i="1"/>
  <c r="O7358" i="1"/>
  <c r="N7358" i="1"/>
  <c r="I7358" i="1"/>
  <c r="Q7357" i="1"/>
  <c r="P7357" i="1"/>
  <c r="N7357" i="1"/>
  <c r="I7357" i="1"/>
  <c r="Q7356" i="1"/>
  <c r="P7356" i="1"/>
  <c r="O7356" i="1"/>
  <c r="N7356" i="1"/>
  <c r="I7356" i="1"/>
  <c r="P7355" i="1"/>
  <c r="Q7355" i="1" s="1"/>
  <c r="O7355" i="1"/>
  <c r="N7355" i="1"/>
  <c r="I7355" i="1"/>
  <c r="P7354" i="1"/>
  <c r="Q7354" i="1" s="1"/>
  <c r="O7354" i="1"/>
  <c r="N7354" i="1"/>
  <c r="I7354" i="1"/>
  <c r="Q7353" i="1"/>
  <c r="P7353" i="1"/>
  <c r="N7353" i="1"/>
  <c r="I7353" i="1"/>
  <c r="P7352" i="1"/>
  <c r="Q7352" i="1" s="1"/>
  <c r="O7352" i="1"/>
  <c r="N7352" i="1"/>
  <c r="I7352" i="1"/>
  <c r="P7351" i="1"/>
  <c r="Q7351" i="1" s="1"/>
  <c r="O7351" i="1"/>
  <c r="N7351" i="1"/>
  <c r="I7351" i="1"/>
  <c r="Q7350" i="1"/>
  <c r="P7350" i="1"/>
  <c r="O7350" i="1"/>
  <c r="N7350" i="1"/>
  <c r="I7350" i="1"/>
  <c r="Q7349" i="1"/>
  <c r="P7349" i="1"/>
  <c r="O7349" i="1"/>
  <c r="N7349" i="1"/>
  <c r="I7349" i="1"/>
  <c r="Q7348" i="1"/>
  <c r="P7348" i="1"/>
  <c r="O7348" i="1"/>
  <c r="N7348" i="1"/>
  <c r="I7348" i="1"/>
  <c r="Q7347" i="1"/>
  <c r="P7347" i="1"/>
  <c r="O7347" i="1"/>
  <c r="N7347" i="1"/>
  <c r="I7347" i="1"/>
  <c r="P7346" i="1"/>
  <c r="Q7346" i="1" s="1"/>
  <c r="O7346" i="1"/>
  <c r="N7346" i="1"/>
  <c r="I7346" i="1"/>
  <c r="Q7345" i="1"/>
  <c r="P7345" i="1"/>
  <c r="O7345" i="1"/>
  <c r="N7345" i="1"/>
  <c r="I7345" i="1"/>
  <c r="Q7344" i="1"/>
  <c r="P7344" i="1"/>
  <c r="O7344" i="1"/>
  <c r="N7344" i="1"/>
  <c r="I7344" i="1"/>
  <c r="Q7343" i="1"/>
  <c r="P7343" i="1"/>
  <c r="O7343" i="1"/>
  <c r="N7343" i="1"/>
  <c r="I7343" i="1"/>
  <c r="P7342" i="1"/>
  <c r="Q7342" i="1" s="1"/>
  <c r="O7342" i="1"/>
  <c r="N7342" i="1"/>
  <c r="I7342" i="1"/>
  <c r="P7341" i="1"/>
  <c r="Q7341" i="1" s="1"/>
  <c r="O7341" i="1"/>
  <c r="N7341" i="1"/>
  <c r="I7341" i="1"/>
  <c r="Q7340" i="1"/>
  <c r="P7340" i="1"/>
  <c r="O7340" i="1"/>
  <c r="N7340" i="1"/>
  <c r="I7340" i="1"/>
  <c r="Q7339" i="1"/>
  <c r="P7339" i="1"/>
  <c r="O7339" i="1"/>
  <c r="N7339" i="1"/>
  <c r="I7339" i="1"/>
  <c r="Q7338" i="1"/>
  <c r="P7338" i="1"/>
  <c r="O7338" i="1"/>
  <c r="N7338" i="1"/>
  <c r="I7338" i="1"/>
  <c r="P7337" i="1"/>
  <c r="Q7337" i="1" s="1"/>
  <c r="O7337" i="1"/>
  <c r="N7337" i="1"/>
  <c r="I7337" i="1"/>
  <c r="P7336" i="1"/>
  <c r="Q7336" i="1" s="1"/>
  <c r="O7336" i="1"/>
  <c r="N7336" i="1"/>
  <c r="I7336" i="1"/>
  <c r="P7335" i="1"/>
  <c r="Q7335" i="1" s="1"/>
  <c r="N7335" i="1"/>
  <c r="I7335" i="1"/>
  <c r="Q7334" i="1"/>
  <c r="P7334" i="1"/>
  <c r="O7334" i="1"/>
  <c r="N7334" i="1"/>
  <c r="I7334" i="1"/>
  <c r="P7333" i="1"/>
  <c r="Q7333" i="1" s="1"/>
  <c r="O7333" i="1"/>
  <c r="N7333" i="1"/>
  <c r="I7333" i="1"/>
  <c r="Q7332" i="1"/>
  <c r="P7332" i="1"/>
  <c r="O7332" i="1"/>
  <c r="N7332" i="1"/>
  <c r="I7332" i="1"/>
  <c r="Q7331" i="1"/>
  <c r="P7331" i="1"/>
  <c r="N7331" i="1"/>
  <c r="I7331" i="1"/>
  <c r="Q7330" i="1"/>
  <c r="P7330" i="1"/>
  <c r="O7330" i="1"/>
  <c r="N7330" i="1"/>
  <c r="I7330" i="1"/>
  <c r="Q7329" i="1"/>
  <c r="P7329" i="1"/>
  <c r="O7329" i="1"/>
  <c r="N7329" i="1"/>
  <c r="I7329" i="1"/>
  <c r="Q7328" i="1"/>
  <c r="P7328" i="1"/>
  <c r="O7328" i="1"/>
  <c r="N7328" i="1"/>
  <c r="I7328" i="1"/>
  <c r="P7327" i="1"/>
  <c r="Q7327" i="1" s="1"/>
  <c r="O7327" i="1"/>
  <c r="N7327" i="1"/>
  <c r="I7327" i="1"/>
  <c r="P7326" i="1"/>
  <c r="Q7326" i="1" s="1"/>
  <c r="N7326" i="1"/>
  <c r="I7326" i="1"/>
  <c r="Q7325" i="1"/>
  <c r="P7325" i="1"/>
  <c r="O7325" i="1"/>
  <c r="N7325" i="1"/>
  <c r="I7325" i="1"/>
  <c r="Q7324" i="1"/>
  <c r="P7324" i="1"/>
  <c r="O7324" i="1"/>
  <c r="N7324" i="1"/>
  <c r="I7324" i="1"/>
  <c r="P7323" i="1"/>
  <c r="Q7323" i="1" s="1"/>
  <c r="O7323" i="1"/>
  <c r="N7323" i="1"/>
  <c r="I7323" i="1"/>
  <c r="Q7322" i="1"/>
  <c r="P7322" i="1"/>
  <c r="O7322" i="1"/>
  <c r="N7322" i="1"/>
  <c r="I7322" i="1"/>
  <c r="P7321" i="1"/>
  <c r="Q7321" i="1" s="1"/>
  <c r="O7321" i="1"/>
  <c r="N7321" i="1"/>
  <c r="I7321" i="1"/>
  <c r="Q7320" i="1"/>
  <c r="P7320" i="1"/>
  <c r="O7320" i="1"/>
  <c r="N7320" i="1"/>
  <c r="I7320" i="1"/>
  <c r="P7319" i="1"/>
  <c r="Q7319" i="1" s="1"/>
  <c r="O7319" i="1"/>
  <c r="N7319" i="1"/>
  <c r="I7319" i="1"/>
  <c r="P7318" i="1"/>
  <c r="Q7318" i="1" s="1"/>
  <c r="O7318" i="1"/>
  <c r="N7318" i="1"/>
  <c r="I7318" i="1"/>
  <c r="Q7317" i="1"/>
  <c r="P7317" i="1"/>
  <c r="O7317" i="1"/>
  <c r="N7317" i="1"/>
  <c r="I7317" i="1"/>
  <c r="P7316" i="1"/>
  <c r="Q7316" i="1" s="1"/>
  <c r="O7316" i="1"/>
  <c r="N7316" i="1"/>
  <c r="I7316" i="1"/>
  <c r="Q7315" i="1"/>
  <c r="P7315" i="1"/>
  <c r="O7315" i="1"/>
  <c r="N7315" i="1"/>
  <c r="I7315" i="1"/>
  <c r="P7314" i="1"/>
  <c r="Q7314" i="1" s="1"/>
  <c r="O7314" i="1"/>
  <c r="N7314" i="1"/>
  <c r="I7314" i="1"/>
  <c r="P7313" i="1"/>
  <c r="Q7313" i="1" s="1"/>
  <c r="O7313" i="1"/>
  <c r="N7313" i="1"/>
  <c r="I7313" i="1"/>
  <c r="P7312" i="1"/>
  <c r="Q7312" i="1" s="1"/>
  <c r="O7312" i="1"/>
  <c r="N7312" i="1"/>
  <c r="I7312" i="1"/>
  <c r="Q7311" i="1"/>
  <c r="P7311" i="1"/>
  <c r="N7311" i="1"/>
  <c r="I7311" i="1"/>
  <c r="P7310" i="1"/>
  <c r="Q7310" i="1" s="1"/>
  <c r="O7310" i="1"/>
  <c r="N7310" i="1"/>
  <c r="I7310" i="1"/>
  <c r="Q7309" i="1"/>
  <c r="P7309" i="1"/>
  <c r="O7309" i="1"/>
  <c r="N7309" i="1"/>
  <c r="I7309" i="1"/>
  <c r="Q7308" i="1"/>
  <c r="P7308" i="1"/>
  <c r="O7308" i="1"/>
  <c r="N7308" i="1"/>
  <c r="I7308" i="1"/>
  <c r="Q7307" i="1"/>
  <c r="P7307" i="1"/>
  <c r="N7307" i="1"/>
  <c r="I7307" i="1"/>
  <c r="P7306" i="1"/>
  <c r="Q7306" i="1" s="1"/>
  <c r="O7306" i="1"/>
  <c r="N7306" i="1"/>
  <c r="I7306" i="1"/>
  <c r="Q7305" i="1"/>
  <c r="P7305" i="1"/>
  <c r="O7305" i="1"/>
  <c r="N7305" i="1"/>
  <c r="I7305" i="1"/>
  <c r="P7304" i="1"/>
  <c r="Q7304" i="1" s="1"/>
  <c r="O7304" i="1"/>
  <c r="N7304" i="1"/>
  <c r="I7304" i="1"/>
  <c r="P7303" i="1"/>
  <c r="Q7303" i="1" s="1"/>
  <c r="O7303" i="1"/>
  <c r="N7303" i="1"/>
  <c r="I7303" i="1"/>
  <c r="P7302" i="1"/>
  <c r="Q7302" i="1" s="1"/>
  <c r="N7302" i="1"/>
  <c r="I7302" i="1"/>
  <c r="Q7301" i="1"/>
  <c r="P7301" i="1"/>
  <c r="O7301" i="1"/>
  <c r="N7301" i="1"/>
  <c r="I7301" i="1"/>
  <c r="P7300" i="1"/>
  <c r="Q7300" i="1" s="1"/>
  <c r="O7300" i="1"/>
  <c r="N7300" i="1"/>
  <c r="I7300" i="1"/>
  <c r="Q7299" i="1"/>
  <c r="P7299" i="1"/>
  <c r="O7299" i="1"/>
  <c r="N7299" i="1"/>
  <c r="I7299" i="1"/>
  <c r="Q7298" i="1"/>
  <c r="P7298" i="1"/>
  <c r="O7298" i="1"/>
  <c r="N7298" i="1"/>
  <c r="I7298" i="1"/>
  <c r="Q7297" i="1"/>
  <c r="P7297" i="1"/>
  <c r="O7297" i="1"/>
  <c r="N7297" i="1"/>
  <c r="I7297" i="1"/>
  <c r="P7296" i="1"/>
  <c r="Q7296" i="1" s="1"/>
  <c r="O7296" i="1"/>
  <c r="N7296" i="1"/>
  <c r="I7296" i="1"/>
  <c r="P7295" i="1"/>
  <c r="Q7295" i="1" s="1"/>
  <c r="O7295" i="1"/>
  <c r="N7295" i="1"/>
  <c r="I7295" i="1"/>
  <c r="Q7294" i="1"/>
  <c r="P7294" i="1"/>
  <c r="O7294" i="1"/>
  <c r="N7294" i="1"/>
  <c r="I7294" i="1"/>
  <c r="P7293" i="1"/>
  <c r="Q7293" i="1" s="1"/>
  <c r="O7293" i="1"/>
  <c r="N7293" i="1"/>
  <c r="I7293" i="1"/>
  <c r="Q7292" i="1"/>
  <c r="P7292" i="1"/>
  <c r="O7292" i="1"/>
  <c r="N7292" i="1"/>
  <c r="I7292" i="1"/>
  <c r="P7291" i="1"/>
  <c r="Q7291" i="1" s="1"/>
  <c r="O7291" i="1"/>
  <c r="N7291" i="1"/>
  <c r="I7291" i="1"/>
  <c r="P7290" i="1"/>
  <c r="Q7290" i="1" s="1"/>
  <c r="O7290" i="1"/>
  <c r="N7290" i="1"/>
  <c r="I7290" i="1"/>
  <c r="P7289" i="1"/>
  <c r="Q7289" i="1" s="1"/>
  <c r="O7289" i="1"/>
  <c r="N7289" i="1"/>
  <c r="I7289" i="1"/>
  <c r="Q7288" i="1"/>
  <c r="P7288" i="1"/>
  <c r="O7288" i="1"/>
  <c r="N7288" i="1"/>
  <c r="I7288" i="1"/>
  <c r="Q7287" i="1"/>
  <c r="P7287" i="1"/>
  <c r="N7287" i="1"/>
  <c r="I7287" i="1"/>
  <c r="Q7286" i="1"/>
  <c r="P7286" i="1"/>
  <c r="O7286" i="1"/>
  <c r="N7286" i="1"/>
  <c r="I7286" i="1"/>
  <c r="Q7285" i="1"/>
  <c r="P7285" i="1"/>
  <c r="O7285" i="1"/>
  <c r="N7285" i="1"/>
  <c r="I7285" i="1"/>
  <c r="Q7284" i="1"/>
  <c r="P7284" i="1"/>
  <c r="O7284" i="1"/>
  <c r="N7284" i="1"/>
  <c r="I7284" i="1"/>
  <c r="P7283" i="1"/>
  <c r="Q7283" i="1" s="1"/>
  <c r="N7283" i="1"/>
  <c r="I7283" i="1"/>
  <c r="Q7282" i="1"/>
  <c r="P7282" i="1"/>
  <c r="O7282" i="1"/>
  <c r="N7282" i="1"/>
  <c r="I7282" i="1"/>
  <c r="P7281" i="1"/>
  <c r="Q7281" i="1" s="1"/>
  <c r="O7281" i="1"/>
  <c r="N7281" i="1"/>
  <c r="I7281" i="1"/>
  <c r="P7280" i="1"/>
  <c r="Q7280" i="1" s="1"/>
  <c r="O7280" i="1"/>
  <c r="N7280" i="1"/>
  <c r="I7280" i="1"/>
  <c r="P7279" i="1"/>
  <c r="Q7279" i="1" s="1"/>
  <c r="O7279" i="1"/>
  <c r="N7279" i="1"/>
  <c r="I7279" i="1"/>
  <c r="Q7278" i="1"/>
  <c r="P7278" i="1"/>
  <c r="N7278" i="1"/>
  <c r="I7278" i="1"/>
  <c r="P7277" i="1"/>
  <c r="Q7277" i="1" s="1"/>
  <c r="O7277" i="1"/>
  <c r="N7277" i="1"/>
  <c r="I7277" i="1"/>
  <c r="Q7276" i="1"/>
  <c r="P7276" i="1"/>
  <c r="O7276" i="1"/>
  <c r="N7276" i="1"/>
  <c r="I7276" i="1"/>
  <c r="Q7275" i="1"/>
  <c r="P7275" i="1"/>
  <c r="O7275" i="1"/>
  <c r="N7275" i="1"/>
  <c r="I7275" i="1"/>
  <c r="Q7274" i="1"/>
  <c r="P7274" i="1"/>
  <c r="O7274" i="1"/>
  <c r="N7274" i="1"/>
  <c r="I7274" i="1"/>
  <c r="P7273" i="1"/>
  <c r="Q7273" i="1" s="1"/>
  <c r="O7273" i="1"/>
  <c r="N7273" i="1"/>
  <c r="I7273" i="1"/>
  <c r="P7272" i="1"/>
  <c r="Q7272" i="1" s="1"/>
  <c r="O7272" i="1"/>
  <c r="N7272" i="1"/>
  <c r="I7272" i="1"/>
  <c r="Q7271" i="1"/>
  <c r="P7271" i="1"/>
  <c r="O7271" i="1"/>
  <c r="N7271" i="1"/>
  <c r="I7271" i="1"/>
  <c r="P7270" i="1"/>
  <c r="Q7270" i="1" s="1"/>
  <c r="O7270" i="1"/>
  <c r="N7270" i="1"/>
  <c r="I7270" i="1"/>
  <c r="Q7269" i="1"/>
  <c r="P7269" i="1"/>
  <c r="O7269" i="1"/>
  <c r="N7269" i="1"/>
  <c r="I7269" i="1"/>
  <c r="P7268" i="1"/>
  <c r="Q7268" i="1" s="1"/>
  <c r="O7268" i="1"/>
  <c r="N7268" i="1"/>
  <c r="I7268" i="1"/>
  <c r="P7267" i="1"/>
  <c r="Q7267" i="1" s="1"/>
  <c r="O7267" i="1"/>
  <c r="N7267" i="1"/>
  <c r="I7267" i="1"/>
  <c r="P7266" i="1"/>
  <c r="Q7266" i="1" s="1"/>
  <c r="O7266" i="1"/>
  <c r="N7266" i="1"/>
  <c r="I7266" i="1"/>
  <c r="Q7265" i="1"/>
  <c r="P7265" i="1"/>
  <c r="O7265" i="1"/>
  <c r="N7265" i="1"/>
  <c r="I7265" i="1"/>
  <c r="Q7264" i="1"/>
  <c r="P7264" i="1"/>
  <c r="O7264" i="1"/>
  <c r="N7264" i="1"/>
  <c r="I7264" i="1"/>
  <c r="Q7263" i="1"/>
  <c r="P7263" i="1"/>
  <c r="N7263" i="1"/>
  <c r="I7263" i="1"/>
  <c r="Q7262" i="1"/>
  <c r="P7262" i="1"/>
  <c r="O7262" i="1"/>
  <c r="N7262" i="1"/>
  <c r="I7262" i="1"/>
  <c r="Q7261" i="1"/>
  <c r="P7261" i="1"/>
  <c r="O7261" i="1"/>
  <c r="N7261" i="1"/>
  <c r="I7261" i="1"/>
  <c r="P7260" i="1"/>
  <c r="Q7260" i="1" s="1"/>
  <c r="O7260" i="1"/>
  <c r="N7260" i="1"/>
  <c r="I7260" i="1"/>
  <c r="P7259" i="1"/>
  <c r="Q7259" i="1" s="1"/>
  <c r="N7259" i="1"/>
  <c r="I7259" i="1"/>
  <c r="P7258" i="1"/>
  <c r="Q7258" i="1" s="1"/>
  <c r="O7258" i="1"/>
  <c r="N7258" i="1"/>
  <c r="I7258" i="1"/>
  <c r="P7257" i="1"/>
  <c r="Q7257" i="1" s="1"/>
  <c r="O7257" i="1"/>
  <c r="N7257" i="1"/>
  <c r="I7257" i="1"/>
  <c r="P7256" i="1"/>
  <c r="Q7256" i="1" s="1"/>
  <c r="O7256" i="1"/>
  <c r="N7256" i="1"/>
  <c r="I7256" i="1"/>
  <c r="Q7255" i="1"/>
  <c r="P7255" i="1"/>
  <c r="O7255" i="1"/>
  <c r="N7255" i="1"/>
  <c r="I7255" i="1"/>
  <c r="Q7254" i="1"/>
  <c r="P7254" i="1"/>
  <c r="N7254" i="1"/>
  <c r="I7254" i="1"/>
  <c r="Q7253" i="1"/>
  <c r="P7253" i="1"/>
  <c r="O7253" i="1"/>
  <c r="N7253" i="1"/>
  <c r="I7253" i="1"/>
  <c r="Q7252" i="1"/>
  <c r="P7252" i="1"/>
  <c r="O7252" i="1"/>
  <c r="N7252" i="1"/>
  <c r="I7252" i="1"/>
  <c r="Q7251" i="1"/>
  <c r="P7251" i="1"/>
  <c r="O7251" i="1"/>
  <c r="N7251" i="1"/>
  <c r="I7251" i="1"/>
  <c r="P7250" i="1"/>
  <c r="Q7250" i="1" s="1"/>
  <c r="O7250" i="1"/>
  <c r="N7250" i="1"/>
  <c r="I7250" i="1"/>
  <c r="P7249" i="1"/>
  <c r="Q7249" i="1" s="1"/>
  <c r="O7249" i="1"/>
  <c r="N7249" i="1"/>
  <c r="I7249" i="1"/>
  <c r="Q7248" i="1"/>
  <c r="P7248" i="1"/>
  <c r="O7248" i="1"/>
  <c r="N7248" i="1"/>
  <c r="I7248" i="1"/>
  <c r="P7247" i="1"/>
  <c r="Q7247" i="1" s="1"/>
  <c r="O7247" i="1"/>
  <c r="N7247" i="1"/>
  <c r="I7247" i="1"/>
  <c r="Q7246" i="1"/>
  <c r="P7246" i="1"/>
  <c r="O7246" i="1"/>
  <c r="N7246" i="1"/>
  <c r="I7246" i="1"/>
  <c r="P7245" i="1"/>
  <c r="Q7245" i="1" s="1"/>
  <c r="O7245" i="1"/>
  <c r="N7245" i="1"/>
  <c r="I7245" i="1"/>
  <c r="P7244" i="1"/>
  <c r="Q7244" i="1" s="1"/>
  <c r="O7244" i="1"/>
  <c r="N7244" i="1"/>
  <c r="I7244" i="1"/>
  <c r="P7243" i="1"/>
  <c r="Q7243" i="1" s="1"/>
  <c r="O7243" i="1"/>
  <c r="N7243" i="1"/>
  <c r="I7243" i="1"/>
  <c r="Q7242" i="1"/>
  <c r="P7242" i="1"/>
  <c r="O7242" i="1"/>
  <c r="N7242" i="1"/>
  <c r="I7242" i="1"/>
  <c r="Q7241" i="1"/>
  <c r="P7241" i="1"/>
  <c r="O7241" i="1"/>
  <c r="N7241" i="1"/>
  <c r="I7241" i="1"/>
  <c r="Q7240" i="1"/>
  <c r="P7240" i="1"/>
  <c r="O7240" i="1"/>
  <c r="N7240" i="1"/>
  <c r="I7240" i="1"/>
  <c r="Q7239" i="1"/>
  <c r="P7239" i="1"/>
  <c r="O7239" i="1"/>
  <c r="N7239" i="1"/>
  <c r="I7239" i="1"/>
  <c r="P7238" i="1"/>
  <c r="Q7238" i="1" s="1"/>
  <c r="O7238" i="1"/>
  <c r="N7238" i="1"/>
  <c r="I7238" i="1"/>
  <c r="Q7237" i="1"/>
  <c r="P7237" i="1"/>
  <c r="O7237" i="1"/>
  <c r="N7237" i="1"/>
  <c r="I7237" i="1"/>
  <c r="Q7236" i="1"/>
  <c r="P7236" i="1"/>
  <c r="O7236" i="1"/>
  <c r="N7236" i="1"/>
  <c r="I7236" i="1"/>
  <c r="Q7235" i="1"/>
  <c r="P7235" i="1"/>
  <c r="O7235" i="1"/>
  <c r="N7235" i="1"/>
  <c r="I7235" i="1"/>
  <c r="P7234" i="1"/>
  <c r="Q7234" i="1" s="1"/>
  <c r="O7234" i="1"/>
  <c r="N7234" i="1"/>
  <c r="I7234" i="1"/>
  <c r="P7233" i="1"/>
  <c r="Q7233" i="1" s="1"/>
  <c r="O7233" i="1"/>
  <c r="N7233" i="1"/>
  <c r="I7233" i="1"/>
  <c r="Q7232" i="1"/>
  <c r="P7232" i="1"/>
  <c r="O7232" i="1"/>
  <c r="N7232" i="1"/>
  <c r="I7232" i="1"/>
  <c r="P7231" i="1"/>
  <c r="Q7231" i="1" s="1"/>
  <c r="O7231" i="1"/>
  <c r="N7231" i="1"/>
  <c r="I7231" i="1"/>
  <c r="Q7230" i="1"/>
  <c r="P7230" i="1"/>
  <c r="O7230" i="1"/>
  <c r="N7230" i="1"/>
  <c r="I7230" i="1"/>
  <c r="P7229" i="1"/>
  <c r="Q7229" i="1" s="1"/>
  <c r="O7229" i="1"/>
  <c r="N7229" i="1"/>
  <c r="I7229" i="1"/>
  <c r="P7228" i="1"/>
  <c r="Q7228" i="1" s="1"/>
  <c r="O7228" i="1"/>
  <c r="N7228" i="1"/>
  <c r="I7228" i="1"/>
  <c r="P7227" i="1"/>
  <c r="Q7227" i="1" s="1"/>
  <c r="O7227" i="1"/>
  <c r="N7227" i="1"/>
  <c r="I7227" i="1"/>
  <c r="Q7226" i="1"/>
  <c r="P7226" i="1"/>
  <c r="O7226" i="1"/>
  <c r="N7226" i="1"/>
  <c r="I7226" i="1"/>
  <c r="Q7225" i="1"/>
  <c r="P7225" i="1"/>
  <c r="O7225" i="1"/>
  <c r="N7225" i="1"/>
  <c r="I7225" i="1"/>
  <c r="Q7224" i="1"/>
  <c r="P7224" i="1"/>
  <c r="O7224" i="1"/>
  <c r="N7224" i="1"/>
  <c r="I7224" i="1"/>
  <c r="Q7223" i="1"/>
  <c r="P7223" i="1"/>
  <c r="O7223" i="1"/>
  <c r="N7223" i="1"/>
  <c r="I7223" i="1"/>
  <c r="P7222" i="1"/>
  <c r="Q7222" i="1" s="1"/>
  <c r="O7222" i="1"/>
  <c r="N7222" i="1"/>
  <c r="I7222" i="1"/>
  <c r="Q7221" i="1"/>
  <c r="P7221" i="1"/>
  <c r="O7221" i="1"/>
  <c r="N7221" i="1"/>
  <c r="I7221" i="1"/>
  <c r="Q7220" i="1"/>
  <c r="P7220" i="1"/>
  <c r="O7220" i="1"/>
  <c r="N7220" i="1"/>
  <c r="I7220" i="1"/>
  <c r="Q7219" i="1"/>
  <c r="P7219" i="1"/>
  <c r="O7219" i="1"/>
  <c r="N7219" i="1"/>
  <c r="I7219" i="1"/>
  <c r="P7218" i="1"/>
  <c r="Q7218" i="1" s="1"/>
  <c r="O7218" i="1"/>
  <c r="N7218" i="1"/>
  <c r="I7218" i="1"/>
  <c r="P7217" i="1"/>
  <c r="Q7217" i="1" s="1"/>
  <c r="O7217" i="1"/>
  <c r="N7217" i="1"/>
  <c r="I7217" i="1"/>
  <c r="Q7216" i="1"/>
  <c r="P7216" i="1"/>
  <c r="O7216" i="1"/>
  <c r="N7216" i="1"/>
  <c r="I7216" i="1"/>
  <c r="P7215" i="1"/>
  <c r="Q7215" i="1" s="1"/>
  <c r="O7215" i="1"/>
  <c r="N7215" i="1"/>
  <c r="I7215" i="1"/>
  <c r="Q7214" i="1"/>
  <c r="P7214" i="1"/>
  <c r="O7214" i="1"/>
  <c r="N7214" i="1"/>
  <c r="I7214" i="1"/>
  <c r="P7213" i="1"/>
  <c r="Q7213" i="1" s="1"/>
  <c r="O7213" i="1"/>
  <c r="N7213" i="1"/>
  <c r="I7213" i="1"/>
  <c r="P7212" i="1"/>
  <c r="Q7212" i="1" s="1"/>
  <c r="O7212" i="1"/>
  <c r="N7212" i="1"/>
  <c r="I7212" i="1"/>
  <c r="P7211" i="1"/>
  <c r="Q7211" i="1" s="1"/>
  <c r="O7211" i="1"/>
  <c r="N7211" i="1"/>
  <c r="I7211" i="1"/>
  <c r="Q7210" i="1"/>
  <c r="P7210" i="1"/>
  <c r="O7210" i="1"/>
  <c r="N7210" i="1"/>
  <c r="I7210" i="1"/>
  <c r="Q7209" i="1"/>
  <c r="P7209" i="1"/>
  <c r="O7209" i="1"/>
  <c r="N7209" i="1"/>
  <c r="I7209" i="1"/>
  <c r="Q7208" i="1"/>
  <c r="P7208" i="1"/>
  <c r="O7208" i="1"/>
  <c r="N7208" i="1"/>
  <c r="I7208" i="1"/>
  <c r="Q7207" i="1"/>
  <c r="P7207" i="1"/>
  <c r="O7207" i="1"/>
  <c r="N7207" i="1"/>
  <c r="I7207" i="1"/>
  <c r="P7206" i="1"/>
  <c r="Q7206" i="1" s="1"/>
  <c r="O7206" i="1"/>
  <c r="N7206" i="1"/>
  <c r="I7206" i="1"/>
  <c r="Q7205" i="1"/>
  <c r="P7205" i="1"/>
  <c r="O7205" i="1"/>
  <c r="N7205" i="1"/>
  <c r="I7205" i="1"/>
  <c r="Q7204" i="1"/>
  <c r="P7204" i="1"/>
  <c r="O7204" i="1"/>
  <c r="N7204" i="1"/>
  <c r="I7204" i="1"/>
  <c r="Q7203" i="1"/>
  <c r="P7203" i="1"/>
  <c r="O7203" i="1"/>
  <c r="N7203" i="1"/>
  <c r="I7203" i="1"/>
  <c r="P7202" i="1"/>
  <c r="Q7202" i="1" s="1"/>
  <c r="O7202" i="1"/>
  <c r="N7202" i="1"/>
  <c r="I7202" i="1"/>
  <c r="P7201" i="1"/>
  <c r="Q7201" i="1" s="1"/>
  <c r="O7201" i="1"/>
  <c r="N7201" i="1"/>
  <c r="I7201" i="1"/>
  <c r="Q7200" i="1"/>
  <c r="P7200" i="1"/>
  <c r="O7200" i="1"/>
  <c r="N7200" i="1"/>
  <c r="I7200" i="1"/>
  <c r="P7199" i="1"/>
  <c r="Q7199" i="1" s="1"/>
  <c r="O7199" i="1"/>
  <c r="N7199" i="1"/>
  <c r="I7199" i="1"/>
  <c r="Q7198" i="1"/>
  <c r="P7198" i="1"/>
  <c r="O7198" i="1"/>
  <c r="N7198" i="1"/>
  <c r="I7198" i="1"/>
  <c r="P7197" i="1"/>
  <c r="Q7197" i="1" s="1"/>
  <c r="O7197" i="1"/>
  <c r="N7197" i="1"/>
  <c r="I7197" i="1"/>
  <c r="P7196" i="1"/>
  <c r="Q7196" i="1" s="1"/>
  <c r="O7196" i="1"/>
  <c r="N7196" i="1"/>
  <c r="I7196" i="1"/>
  <c r="P7195" i="1"/>
  <c r="Q7195" i="1" s="1"/>
  <c r="O7195" i="1"/>
  <c r="N7195" i="1"/>
  <c r="I7195" i="1"/>
  <c r="Q7194" i="1"/>
  <c r="P7194" i="1"/>
  <c r="O7194" i="1"/>
  <c r="N7194" i="1"/>
  <c r="I7194" i="1"/>
  <c r="Q7193" i="1"/>
  <c r="P7193" i="1"/>
  <c r="O7193" i="1"/>
  <c r="N7193" i="1"/>
  <c r="I7193" i="1"/>
  <c r="Q7192" i="1"/>
  <c r="P7192" i="1"/>
  <c r="O7192" i="1"/>
  <c r="N7192" i="1"/>
  <c r="I7192" i="1"/>
  <c r="Q7191" i="1"/>
  <c r="P7191" i="1"/>
  <c r="O7191" i="1"/>
  <c r="N7191" i="1"/>
  <c r="I7191" i="1"/>
  <c r="P7190" i="1"/>
  <c r="Q7190" i="1" s="1"/>
  <c r="O7190" i="1"/>
  <c r="N7190" i="1"/>
  <c r="I7190" i="1"/>
  <c r="Q7189" i="1"/>
  <c r="P7189" i="1"/>
  <c r="O7189" i="1"/>
  <c r="N7189" i="1"/>
  <c r="I7189" i="1"/>
  <c r="Q7188" i="1"/>
  <c r="P7188" i="1"/>
  <c r="O7188" i="1"/>
  <c r="N7188" i="1"/>
  <c r="I7188" i="1"/>
  <c r="Q7187" i="1"/>
  <c r="P7187" i="1"/>
  <c r="O7187" i="1"/>
  <c r="N7187" i="1"/>
  <c r="I7187" i="1"/>
  <c r="P7186" i="1"/>
  <c r="Q7186" i="1" s="1"/>
  <c r="O7186" i="1"/>
  <c r="N7186" i="1"/>
  <c r="I7186" i="1"/>
  <c r="P7185" i="1"/>
  <c r="Q7185" i="1" s="1"/>
  <c r="O7185" i="1"/>
  <c r="N7185" i="1"/>
  <c r="I7185" i="1"/>
  <c r="Q7184" i="1"/>
  <c r="P7184" i="1"/>
  <c r="O7184" i="1"/>
  <c r="N7184" i="1"/>
  <c r="I7184" i="1"/>
  <c r="P7183" i="1"/>
  <c r="Q7183" i="1" s="1"/>
  <c r="O7183" i="1"/>
  <c r="N7183" i="1"/>
  <c r="I7183" i="1"/>
  <c r="Q7182" i="1"/>
  <c r="P7182" i="1"/>
  <c r="O7182" i="1"/>
  <c r="N7182" i="1"/>
  <c r="I7182" i="1"/>
  <c r="P7181" i="1"/>
  <c r="Q7181" i="1" s="1"/>
  <c r="O7181" i="1"/>
  <c r="N7181" i="1"/>
  <c r="I7181" i="1"/>
  <c r="P7180" i="1"/>
  <c r="Q7180" i="1" s="1"/>
  <c r="O7180" i="1"/>
  <c r="N7180" i="1"/>
  <c r="I7180" i="1"/>
  <c r="P7179" i="1"/>
  <c r="Q7179" i="1" s="1"/>
  <c r="O7179" i="1"/>
  <c r="N7179" i="1"/>
  <c r="I7179" i="1"/>
  <c r="Q7178" i="1"/>
  <c r="P7178" i="1"/>
  <c r="O7178" i="1"/>
  <c r="N7178" i="1"/>
  <c r="I7178" i="1"/>
  <c r="Q7177" i="1"/>
  <c r="P7177" i="1"/>
  <c r="N7177" i="1"/>
  <c r="I7177" i="1"/>
  <c r="Q7176" i="1"/>
  <c r="P7176" i="1"/>
  <c r="O7176" i="1"/>
  <c r="N7176" i="1"/>
  <c r="I7176" i="1"/>
  <c r="Q7175" i="1"/>
  <c r="P7175" i="1"/>
  <c r="N7175" i="1"/>
  <c r="I7175" i="1"/>
  <c r="Q7174" i="1"/>
  <c r="P7174" i="1"/>
  <c r="N7174" i="1"/>
  <c r="I7174" i="1"/>
  <c r="P7173" i="1"/>
  <c r="Q7173" i="1" s="1"/>
  <c r="O7173" i="1"/>
  <c r="N7173" i="1"/>
  <c r="I7173" i="1"/>
  <c r="P7172" i="1"/>
  <c r="Q7172" i="1" s="1"/>
  <c r="O7172" i="1"/>
  <c r="N7172" i="1"/>
  <c r="I7172" i="1"/>
  <c r="Q7171" i="1"/>
  <c r="P7171" i="1"/>
  <c r="O7171" i="1"/>
  <c r="N7171" i="1"/>
  <c r="I7171" i="1"/>
  <c r="Q7170" i="1"/>
  <c r="P7170" i="1"/>
  <c r="O7170" i="1"/>
  <c r="N7170" i="1"/>
  <c r="I7170" i="1"/>
  <c r="Q7169" i="1"/>
  <c r="P7169" i="1"/>
  <c r="O7169" i="1"/>
  <c r="N7169" i="1"/>
  <c r="I7169" i="1"/>
  <c r="Q7168" i="1"/>
  <c r="P7168" i="1"/>
  <c r="O7168" i="1"/>
  <c r="N7168" i="1"/>
  <c r="I7168" i="1"/>
  <c r="P7167" i="1"/>
  <c r="Q7167" i="1" s="1"/>
  <c r="O7167" i="1"/>
  <c r="N7167" i="1"/>
  <c r="I7167" i="1"/>
  <c r="Q7166" i="1"/>
  <c r="P7166" i="1"/>
  <c r="O7166" i="1"/>
  <c r="N7166" i="1"/>
  <c r="I7166" i="1"/>
  <c r="Q7165" i="1"/>
  <c r="P7165" i="1"/>
  <c r="O7165" i="1"/>
  <c r="N7165" i="1"/>
  <c r="I7165" i="1"/>
  <c r="Q7164" i="1"/>
  <c r="P7164" i="1"/>
  <c r="O7164" i="1"/>
  <c r="N7164" i="1"/>
  <c r="I7164" i="1"/>
  <c r="P7163" i="1"/>
  <c r="Q7163" i="1" s="1"/>
  <c r="O7163" i="1"/>
  <c r="N7163" i="1"/>
  <c r="I7163" i="1"/>
  <c r="P7162" i="1"/>
  <c r="Q7162" i="1" s="1"/>
  <c r="O7162" i="1"/>
  <c r="N7162" i="1"/>
  <c r="I7162" i="1"/>
  <c r="Q7161" i="1"/>
  <c r="P7161" i="1"/>
  <c r="O7161" i="1"/>
  <c r="N7161" i="1"/>
  <c r="I7161" i="1"/>
  <c r="P7160" i="1"/>
  <c r="Q7160" i="1" s="1"/>
  <c r="O7160" i="1"/>
  <c r="N7160" i="1"/>
  <c r="I7160" i="1"/>
  <c r="Q7159" i="1"/>
  <c r="P7159" i="1"/>
  <c r="O7159" i="1"/>
  <c r="N7159" i="1"/>
  <c r="I7159" i="1"/>
  <c r="P7158" i="1"/>
  <c r="Q7158" i="1" s="1"/>
  <c r="N7158" i="1"/>
  <c r="I7158" i="1"/>
  <c r="Q7157" i="1"/>
  <c r="P7157" i="1"/>
  <c r="O7157" i="1"/>
  <c r="N7157" i="1"/>
  <c r="I7157" i="1"/>
  <c r="Q7156" i="1"/>
  <c r="P7156" i="1"/>
  <c r="O7156" i="1"/>
  <c r="N7156" i="1"/>
  <c r="I7156" i="1"/>
  <c r="Q7155" i="1"/>
  <c r="P7155" i="1"/>
  <c r="O7155" i="1"/>
  <c r="N7155" i="1"/>
  <c r="I7155" i="1"/>
  <c r="P7154" i="1"/>
  <c r="Q7154" i="1" s="1"/>
  <c r="O7154" i="1"/>
  <c r="N7154" i="1"/>
  <c r="I7154" i="1"/>
  <c r="Q7153" i="1"/>
  <c r="P7153" i="1"/>
  <c r="N7153" i="1"/>
  <c r="I7153" i="1"/>
  <c r="P7152" i="1"/>
  <c r="Q7152" i="1" s="1"/>
  <c r="O7152" i="1"/>
  <c r="N7152" i="1"/>
  <c r="I7152" i="1"/>
  <c r="Q7151" i="1"/>
  <c r="P7151" i="1"/>
  <c r="O7151" i="1"/>
  <c r="N7151" i="1"/>
  <c r="I7151" i="1"/>
  <c r="Q7150" i="1"/>
  <c r="P7150" i="1"/>
  <c r="N7150" i="1"/>
  <c r="I7150" i="1"/>
  <c r="P7149" i="1"/>
  <c r="Q7149" i="1" s="1"/>
  <c r="O7149" i="1"/>
  <c r="N7149" i="1"/>
  <c r="I7149" i="1"/>
  <c r="Q7148" i="1"/>
  <c r="P7148" i="1"/>
  <c r="O7148" i="1"/>
  <c r="N7148" i="1"/>
  <c r="I7148" i="1"/>
  <c r="Q7147" i="1"/>
  <c r="P7147" i="1"/>
  <c r="O7147" i="1"/>
  <c r="N7147" i="1"/>
  <c r="I7147" i="1"/>
  <c r="Q7146" i="1"/>
  <c r="P7146" i="1"/>
  <c r="O7146" i="1"/>
  <c r="N7146" i="1"/>
  <c r="I7146" i="1"/>
  <c r="Q7145" i="1"/>
  <c r="P7145" i="1"/>
  <c r="O7145" i="1"/>
  <c r="N7145" i="1"/>
  <c r="I7145" i="1"/>
  <c r="P7144" i="1"/>
  <c r="Q7144" i="1" s="1"/>
  <c r="O7144" i="1"/>
  <c r="N7144" i="1"/>
  <c r="I7144" i="1"/>
  <c r="Q7143" i="1"/>
  <c r="P7143" i="1"/>
  <c r="O7143" i="1"/>
  <c r="N7143" i="1"/>
  <c r="I7143" i="1"/>
  <c r="Q7142" i="1"/>
  <c r="P7142" i="1"/>
  <c r="O7142" i="1"/>
  <c r="N7142" i="1"/>
  <c r="I7142" i="1"/>
  <c r="Q7141" i="1"/>
  <c r="P7141" i="1"/>
  <c r="O7141" i="1"/>
  <c r="N7141" i="1"/>
  <c r="I7141" i="1"/>
  <c r="P7140" i="1"/>
  <c r="Q7140" i="1" s="1"/>
  <c r="O7140" i="1"/>
  <c r="N7140" i="1"/>
  <c r="I7140" i="1"/>
  <c r="P7139" i="1"/>
  <c r="Q7139" i="1" s="1"/>
  <c r="O7139" i="1"/>
  <c r="N7139" i="1"/>
  <c r="I7139" i="1"/>
  <c r="Q7138" i="1"/>
  <c r="P7138" i="1"/>
  <c r="O7138" i="1"/>
  <c r="N7138" i="1"/>
  <c r="I7138" i="1"/>
  <c r="Q7137" i="1"/>
  <c r="P7137" i="1"/>
  <c r="O7137" i="1"/>
  <c r="N7137" i="1"/>
  <c r="I7137" i="1"/>
  <c r="Q7136" i="1"/>
  <c r="P7136" i="1"/>
  <c r="O7136" i="1"/>
  <c r="N7136" i="1"/>
  <c r="I7136" i="1"/>
  <c r="P7135" i="1"/>
  <c r="Q7135" i="1" s="1"/>
  <c r="O7135" i="1"/>
  <c r="N7135" i="1"/>
  <c r="I7135" i="1"/>
  <c r="P7134" i="1"/>
  <c r="Q7134" i="1" s="1"/>
  <c r="O7134" i="1"/>
  <c r="N7134" i="1"/>
  <c r="I7134" i="1"/>
  <c r="P7133" i="1"/>
  <c r="Q7133" i="1" s="1"/>
  <c r="O7133" i="1"/>
  <c r="N7133" i="1"/>
  <c r="I7133" i="1"/>
  <c r="Q7132" i="1"/>
  <c r="P7132" i="1"/>
  <c r="O7132" i="1"/>
  <c r="N7132" i="1"/>
  <c r="I7132" i="1"/>
  <c r="Q7131" i="1"/>
  <c r="P7131" i="1"/>
  <c r="O7131" i="1"/>
  <c r="N7131" i="1"/>
  <c r="I7131" i="1"/>
  <c r="Q7130" i="1"/>
  <c r="P7130" i="1"/>
  <c r="O7130" i="1"/>
  <c r="N7130" i="1"/>
  <c r="I7130" i="1"/>
  <c r="Q7129" i="1"/>
  <c r="P7129" i="1"/>
  <c r="O7129" i="1"/>
  <c r="N7129" i="1"/>
  <c r="I7129" i="1"/>
  <c r="P7128" i="1"/>
  <c r="Q7128" i="1" s="1"/>
  <c r="O7128" i="1"/>
  <c r="N7128" i="1"/>
  <c r="I7128" i="1"/>
  <c r="Q7127" i="1"/>
  <c r="P7127" i="1"/>
  <c r="N7127" i="1"/>
  <c r="I7127" i="1"/>
  <c r="P7126" i="1"/>
  <c r="Q7126" i="1" s="1"/>
  <c r="O7126" i="1"/>
  <c r="N7126" i="1"/>
  <c r="I7126" i="1"/>
  <c r="Q7125" i="1"/>
  <c r="P7125" i="1"/>
  <c r="O7125" i="1"/>
  <c r="N7125" i="1"/>
  <c r="I7125" i="1"/>
  <c r="Q7124" i="1"/>
  <c r="P7124" i="1"/>
  <c r="O7124" i="1"/>
  <c r="N7124" i="1"/>
  <c r="I7124" i="1"/>
  <c r="Q7123" i="1"/>
  <c r="P7123" i="1"/>
  <c r="N7123" i="1"/>
  <c r="I7123" i="1"/>
  <c r="Q7122" i="1"/>
  <c r="P7122" i="1"/>
  <c r="O7122" i="1"/>
  <c r="N7122" i="1"/>
  <c r="I7122" i="1"/>
  <c r="Q7121" i="1"/>
  <c r="P7121" i="1"/>
  <c r="O7121" i="1"/>
  <c r="N7121" i="1"/>
  <c r="I7121" i="1"/>
  <c r="Q7120" i="1"/>
  <c r="P7120" i="1"/>
  <c r="O7120" i="1"/>
  <c r="N7120" i="1"/>
  <c r="I7120" i="1"/>
  <c r="Q7119" i="1"/>
  <c r="P7119" i="1"/>
  <c r="O7119" i="1"/>
  <c r="N7119" i="1"/>
  <c r="I7119" i="1"/>
  <c r="P7118" i="1"/>
  <c r="Q7118" i="1" s="1"/>
  <c r="N7118" i="1"/>
  <c r="I7118" i="1"/>
  <c r="P7117" i="1"/>
  <c r="Q7117" i="1" s="1"/>
  <c r="O7117" i="1"/>
  <c r="N7117" i="1"/>
  <c r="I7117" i="1"/>
  <c r="P7116" i="1"/>
  <c r="Q7116" i="1" s="1"/>
  <c r="O7116" i="1"/>
  <c r="N7116" i="1"/>
  <c r="I7116" i="1"/>
  <c r="Q7115" i="1"/>
  <c r="P7115" i="1"/>
  <c r="O7115" i="1"/>
  <c r="N7115" i="1"/>
  <c r="I7115" i="1"/>
  <c r="Q7114" i="1"/>
  <c r="P7114" i="1"/>
  <c r="O7114" i="1"/>
  <c r="N7114" i="1"/>
  <c r="I7114" i="1"/>
  <c r="Q7113" i="1"/>
  <c r="P7113" i="1"/>
  <c r="O7113" i="1"/>
  <c r="N7113" i="1"/>
  <c r="I7113" i="1"/>
  <c r="P7112" i="1"/>
  <c r="Q7112" i="1" s="1"/>
  <c r="O7112" i="1"/>
  <c r="N7112" i="1"/>
  <c r="I7112" i="1"/>
  <c r="P7111" i="1"/>
  <c r="Q7111" i="1" s="1"/>
  <c r="O7111" i="1"/>
  <c r="N7111" i="1"/>
  <c r="I7111" i="1"/>
  <c r="P7110" i="1"/>
  <c r="Q7110" i="1" s="1"/>
  <c r="O7110" i="1"/>
  <c r="N7110" i="1"/>
  <c r="I7110" i="1"/>
  <c r="Q7109" i="1"/>
  <c r="P7109" i="1"/>
  <c r="O7109" i="1"/>
  <c r="N7109" i="1"/>
  <c r="I7109" i="1"/>
  <c r="Q7108" i="1"/>
  <c r="P7108" i="1"/>
  <c r="O7108" i="1"/>
  <c r="N7108" i="1"/>
  <c r="I7108" i="1"/>
  <c r="Q7107" i="1"/>
  <c r="P7107" i="1"/>
  <c r="O7107" i="1"/>
  <c r="N7107" i="1"/>
  <c r="I7107" i="1"/>
  <c r="Q7106" i="1"/>
  <c r="P7106" i="1"/>
  <c r="N7106" i="1"/>
  <c r="I7106" i="1"/>
  <c r="Q7105" i="1"/>
  <c r="P7105" i="1"/>
  <c r="O7105" i="1"/>
  <c r="N7105" i="1"/>
  <c r="I7105" i="1"/>
  <c r="P7104" i="1"/>
  <c r="Q7104" i="1" s="1"/>
  <c r="O7104" i="1"/>
  <c r="N7104" i="1"/>
  <c r="I7104" i="1"/>
  <c r="P7103" i="1"/>
  <c r="Q7103" i="1" s="1"/>
  <c r="O7103" i="1"/>
  <c r="N7103" i="1"/>
  <c r="I7103" i="1"/>
  <c r="Q7102" i="1"/>
  <c r="P7102" i="1"/>
  <c r="N7102" i="1"/>
  <c r="I7102" i="1"/>
  <c r="P7101" i="1"/>
  <c r="Q7101" i="1" s="1"/>
  <c r="O7101" i="1"/>
  <c r="N7101" i="1"/>
  <c r="I7101" i="1"/>
  <c r="P7100" i="1"/>
  <c r="Q7100" i="1" s="1"/>
  <c r="O7100" i="1"/>
  <c r="N7100" i="1"/>
  <c r="I7100" i="1"/>
  <c r="Q7099" i="1"/>
  <c r="P7099" i="1"/>
  <c r="O7099" i="1"/>
  <c r="N7099" i="1"/>
  <c r="I7099" i="1"/>
  <c r="Q7098" i="1"/>
  <c r="P7098" i="1"/>
  <c r="O7098" i="1"/>
  <c r="N7098" i="1"/>
  <c r="I7098" i="1"/>
  <c r="Q7097" i="1"/>
  <c r="P7097" i="1"/>
  <c r="N7097" i="1"/>
  <c r="I7097" i="1"/>
  <c r="Q7096" i="1"/>
  <c r="P7096" i="1"/>
  <c r="O7096" i="1"/>
  <c r="N7096" i="1"/>
  <c r="I7096" i="1"/>
  <c r="Q7095" i="1"/>
  <c r="P7095" i="1"/>
  <c r="I7095" i="1"/>
  <c r="P7094" i="1"/>
  <c r="Q7094" i="1" s="1"/>
  <c r="O7094" i="1"/>
  <c r="N7094" i="1"/>
  <c r="I7094" i="1"/>
  <c r="P7093" i="1"/>
  <c r="Q7093" i="1" s="1"/>
  <c r="O7093" i="1"/>
  <c r="N7093" i="1"/>
  <c r="I7093" i="1"/>
  <c r="Q7092" i="1"/>
  <c r="P7092" i="1"/>
  <c r="O7092" i="1"/>
  <c r="N7092" i="1"/>
  <c r="I7092" i="1"/>
  <c r="Q7091" i="1"/>
  <c r="P7091" i="1"/>
  <c r="O7091" i="1"/>
  <c r="N7091" i="1"/>
  <c r="I7091" i="1"/>
  <c r="Q7090" i="1"/>
  <c r="P7090" i="1"/>
  <c r="O7090" i="1"/>
  <c r="N7090" i="1"/>
  <c r="I7090" i="1"/>
  <c r="Q7089" i="1"/>
  <c r="P7089" i="1"/>
  <c r="O7089" i="1"/>
  <c r="N7089" i="1"/>
  <c r="I7089" i="1"/>
  <c r="P7088" i="1"/>
  <c r="Q7088" i="1" s="1"/>
  <c r="O7088" i="1"/>
  <c r="N7088" i="1"/>
  <c r="I7088" i="1"/>
  <c r="Q7087" i="1"/>
  <c r="P7087" i="1"/>
  <c r="O7087" i="1"/>
  <c r="N7087" i="1"/>
  <c r="I7087" i="1"/>
  <c r="Q7086" i="1"/>
  <c r="P7086" i="1"/>
  <c r="O7086" i="1"/>
  <c r="N7086" i="1"/>
  <c r="I7086" i="1"/>
  <c r="Q7085" i="1"/>
  <c r="P7085" i="1"/>
  <c r="O7085" i="1"/>
  <c r="N7085" i="1"/>
  <c r="I7085" i="1"/>
  <c r="P7084" i="1"/>
  <c r="Q7084" i="1" s="1"/>
  <c r="O7084" i="1"/>
  <c r="N7084" i="1"/>
  <c r="I7084" i="1"/>
  <c r="P7083" i="1"/>
  <c r="Q7083" i="1" s="1"/>
  <c r="O7083" i="1"/>
  <c r="N7083" i="1"/>
  <c r="I7083" i="1"/>
  <c r="P7082" i="1"/>
  <c r="Q7082" i="1" s="1"/>
  <c r="O7082" i="1"/>
  <c r="N7082" i="1"/>
  <c r="I7082" i="1"/>
  <c r="P7081" i="1"/>
  <c r="Q7081" i="1" s="1"/>
  <c r="O7081" i="1"/>
  <c r="N7081" i="1"/>
  <c r="I7081" i="1"/>
  <c r="Q7080" i="1"/>
  <c r="P7080" i="1"/>
  <c r="O7080" i="1"/>
  <c r="N7080" i="1"/>
  <c r="I7080" i="1"/>
  <c r="P7079" i="1"/>
  <c r="Q7079" i="1" s="1"/>
  <c r="O7079" i="1"/>
  <c r="N7079" i="1"/>
  <c r="I7079" i="1"/>
  <c r="P7078" i="1"/>
  <c r="Q7078" i="1" s="1"/>
  <c r="O7078" i="1"/>
  <c r="N7078" i="1"/>
  <c r="I7078" i="1"/>
  <c r="P7077" i="1"/>
  <c r="Q7077" i="1" s="1"/>
  <c r="O7077" i="1"/>
  <c r="N7077" i="1"/>
  <c r="I7077" i="1"/>
  <c r="Q7076" i="1"/>
  <c r="P7076" i="1"/>
  <c r="O7076" i="1"/>
  <c r="N7076" i="1"/>
  <c r="I7076" i="1"/>
  <c r="Q7075" i="1"/>
  <c r="P7075" i="1"/>
  <c r="O7075" i="1"/>
  <c r="N7075" i="1"/>
  <c r="I7075" i="1"/>
  <c r="Q7074" i="1"/>
  <c r="P7074" i="1"/>
  <c r="O7074" i="1"/>
  <c r="N7074" i="1"/>
  <c r="I7074" i="1"/>
  <c r="Q7073" i="1"/>
  <c r="P7073" i="1"/>
  <c r="O7073" i="1"/>
  <c r="N7073" i="1"/>
  <c r="I7073" i="1"/>
  <c r="P7072" i="1"/>
  <c r="Q7072" i="1" s="1"/>
  <c r="O7072" i="1"/>
  <c r="N7072" i="1"/>
  <c r="I7072" i="1"/>
  <c r="Q7071" i="1"/>
  <c r="P7071" i="1"/>
  <c r="O7071" i="1"/>
  <c r="N7071" i="1"/>
  <c r="I7071" i="1"/>
  <c r="Q7070" i="1"/>
  <c r="P7070" i="1"/>
  <c r="O7070" i="1"/>
  <c r="N7070" i="1"/>
  <c r="I7070" i="1"/>
  <c r="Q7069" i="1"/>
  <c r="P7069" i="1"/>
  <c r="O7069" i="1"/>
  <c r="N7069" i="1"/>
  <c r="I7069" i="1"/>
  <c r="P7068" i="1"/>
  <c r="Q7068" i="1" s="1"/>
  <c r="O7068" i="1"/>
  <c r="N7068" i="1"/>
  <c r="I7068" i="1"/>
  <c r="P7067" i="1"/>
  <c r="Q7067" i="1" s="1"/>
  <c r="O7067" i="1"/>
  <c r="N7067" i="1"/>
  <c r="I7067" i="1"/>
  <c r="Q7066" i="1"/>
  <c r="P7066" i="1"/>
  <c r="O7066" i="1"/>
  <c r="N7066" i="1"/>
  <c r="I7066" i="1"/>
  <c r="P7065" i="1"/>
  <c r="Q7065" i="1" s="1"/>
  <c r="O7065" i="1"/>
  <c r="N7065" i="1"/>
  <c r="I7065" i="1"/>
  <c r="Q7064" i="1"/>
  <c r="P7064" i="1"/>
  <c r="O7064" i="1"/>
  <c r="N7064" i="1"/>
  <c r="I7064" i="1"/>
  <c r="P7063" i="1"/>
  <c r="Q7063" i="1" s="1"/>
  <c r="O7063" i="1"/>
  <c r="N7063" i="1"/>
  <c r="I7063" i="1"/>
  <c r="P7062" i="1"/>
  <c r="Q7062" i="1" s="1"/>
  <c r="O7062" i="1"/>
  <c r="N7062" i="1"/>
  <c r="I7062" i="1"/>
  <c r="P7061" i="1"/>
  <c r="Q7061" i="1" s="1"/>
  <c r="O7061" i="1"/>
  <c r="N7061" i="1"/>
  <c r="I7061" i="1"/>
  <c r="Q7060" i="1"/>
  <c r="P7060" i="1"/>
  <c r="O7060" i="1"/>
  <c r="N7060" i="1"/>
  <c r="I7060" i="1"/>
  <c r="Q7059" i="1"/>
  <c r="P7059" i="1"/>
  <c r="O7059" i="1"/>
  <c r="N7059" i="1"/>
  <c r="I7059" i="1"/>
  <c r="Q7058" i="1"/>
  <c r="P7058" i="1"/>
  <c r="O7058" i="1"/>
  <c r="N7058" i="1"/>
  <c r="I7058" i="1"/>
  <c r="Q7057" i="1"/>
  <c r="P7057" i="1"/>
  <c r="O7057" i="1"/>
  <c r="N7057" i="1"/>
  <c r="I7057" i="1"/>
  <c r="P7056" i="1"/>
  <c r="Q7056" i="1" s="1"/>
  <c r="O7056" i="1"/>
  <c r="N7056" i="1"/>
  <c r="I7056" i="1"/>
  <c r="Q7055" i="1"/>
  <c r="P7055" i="1"/>
  <c r="O7055" i="1"/>
  <c r="N7055" i="1"/>
  <c r="I7055" i="1"/>
  <c r="Q7054" i="1"/>
  <c r="P7054" i="1"/>
  <c r="O7054" i="1"/>
  <c r="N7054" i="1"/>
  <c r="I7054" i="1"/>
  <c r="Q7053" i="1"/>
  <c r="P7053" i="1"/>
  <c r="O7053" i="1"/>
  <c r="N7053" i="1"/>
  <c r="I7053" i="1"/>
  <c r="P7052" i="1"/>
  <c r="Q7052" i="1" s="1"/>
  <c r="O7052" i="1"/>
  <c r="N7052" i="1"/>
  <c r="I7052" i="1"/>
  <c r="P7051" i="1"/>
  <c r="Q7051" i="1" s="1"/>
  <c r="O7051" i="1"/>
  <c r="N7051" i="1"/>
  <c r="I7051" i="1"/>
  <c r="Q7050" i="1"/>
  <c r="P7050" i="1"/>
  <c r="O7050" i="1"/>
  <c r="N7050" i="1"/>
  <c r="I7050" i="1"/>
  <c r="P7049" i="1"/>
  <c r="Q7049" i="1" s="1"/>
  <c r="O7049" i="1"/>
  <c r="N7049" i="1"/>
  <c r="I7049" i="1"/>
  <c r="Q7048" i="1"/>
  <c r="P7048" i="1"/>
  <c r="O7048" i="1"/>
  <c r="N7048" i="1"/>
  <c r="I7048" i="1"/>
  <c r="P7047" i="1"/>
  <c r="Q7047" i="1" s="1"/>
  <c r="O7047" i="1"/>
  <c r="N7047" i="1"/>
  <c r="I7047" i="1"/>
  <c r="P7046" i="1"/>
  <c r="Q7046" i="1" s="1"/>
  <c r="O7046" i="1"/>
  <c r="N7046" i="1"/>
  <c r="I7046" i="1"/>
  <c r="P7045" i="1"/>
  <c r="Q7045" i="1" s="1"/>
  <c r="O7045" i="1"/>
  <c r="N7045" i="1"/>
  <c r="I7045" i="1"/>
  <c r="Q7044" i="1"/>
  <c r="P7044" i="1"/>
  <c r="O7044" i="1"/>
  <c r="N7044" i="1"/>
  <c r="I7044" i="1"/>
  <c r="Q7043" i="1"/>
  <c r="P7043" i="1"/>
  <c r="O7043" i="1"/>
  <c r="N7043" i="1"/>
  <c r="I7043" i="1"/>
  <c r="Q7042" i="1"/>
  <c r="P7042" i="1"/>
  <c r="N7042" i="1"/>
  <c r="I7042" i="1"/>
  <c r="P7041" i="1"/>
  <c r="Q7041" i="1" s="1"/>
  <c r="N7041" i="1"/>
  <c r="I7041" i="1"/>
  <c r="P7040" i="1"/>
  <c r="Q7040" i="1" s="1"/>
  <c r="N7040" i="1"/>
  <c r="I7040" i="1"/>
  <c r="P7039" i="1"/>
  <c r="Q7039" i="1" s="1"/>
  <c r="N7039" i="1"/>
  <c r="I7039" i="1"/>
  <c r="Q7038" i="1"/>
  <c r="P7038" i="1"/>
  <c r="N7038" i="1"/>
  <c r="I7038" i="1"/>
  <c r="Q7037" i="1"/>
  <c r="P7037" i="1"/>
  <c r="N7037" i="1"/>
  <c r="I7037" i="1"/>
  <c r="P7036" i="1"/>
  <c r="Q7036" i="1" s="1"/>
  <c r="O7036" i="1"/>
  <c r="N7036" i="1"/>
  <c r="I7036" i="1"/>
  <c r="P7035" i="1"/>
  <c r="Q7035" i="1" s="1"/>
  <c r="O7035" i="1"/>
  <c r="N7035" i="1"/>
  <c r="I7035" i="1"/>
  <c r="Q7034" i="1"/>
  <c r="P7034" i="1"/>
  <c r="O7034" i="1"/>
  <c r="N7034" i="1"/>
  <c r="I7034" i="1"/>
  <c r="P7033" i="1"/>
  <c r="Q7033" i="1" s="1"/>
  <c r="O7033" i="1"/>
  <c r="N7033" i="1"/>
  <c r="I7033" i="1"/>
  <c r="P7032" i="1"/>
  <c r="Q7032" i="1" s="1"/>
  <c r="O7032" i="1"/>
  <c r="N7032" i="1"/>
  <c r="I7032" i="1"/>
  <c r="P7031" i="1"/>
  <c r="Q7031" i="1" s="1"/>
  <c r="O7031" i="1"/>
  <c r="N7031" i="1"/>
  <c r="I7031" i="1"/>
  <c r="Q7030" i="1"/>
  <c r="P7030" i="1"/>
  <c r="O7030" i="1"/>
  <c r="N7030" i="1"/>
  <c r="I7030" i="1"/>
  <c r="Q7029" i="1"/>
  <c r="P7029" i="1"/>
  <c r="O7029" i="1"/>
  <c r="N7029" i="1"/>
  <c r="I7029" i="1"/>
  <c r="Q7028" i="1"/>
  <c r="P7028" i="1"/>
  <c r="O7028" i="1"/>
  <c r="N7028" i="1"/>
  <c r="I7028" i="1"/>
  <c r="Q7027" i="1"/>
  <c r="P7027" i="1"/>
  <c r="O7027" i="1"/>
  <c r="N7027" i="1"/>
  <c r="I7027" i="1"/>
  <c r="P7026" i="1"/>
  <c r="Q7026" i="1" s="1"/>
  <c r="O7026" i="1"/>
  <c r="N7026" i="1"/>
  <c r="I7026" i="1"/>
  <c r="Q7025" i="1"/>
  <c r="P7025" i="1"/>
  <c r="O7025" i="1"/>
  <c r="N7025" i="1"/>
  <c r="I7025" i="1"/>
  <c r="Q7024" i="1"/>
  <c r="P7024" i="1"/>
  <c r="O7024" i="1"/>
  <c r="N7024" i="1"/>
  <c r="I7024" i="1"/>
  <c r="Q7023" i="1"/>
  <c r="P7023" i="1"/>
  <c r="O7023" i="1"/>
  <c r="N7023" i="1"/>
  <c r="I7023" i="1"/>
  <c r="P7022" i="1"/>
  <c r="Q7022" i="1" s="1"/>
  <c r="O7022" i="1"/>
  <c r="N7022" i="1"/>
  <c r="I7022" i="1"/>
  <c r="P7021" i="1"/>
  <c r="Q7021" i="1" s="1"/>
  <c r="O7021" i="1"/>
  <c r="N7021" i="1"/>
  <c r="I7021" i="1"/>
  <c r="P7020" i="1"/>
  <c r="Q7020" i="1" s="1"/>
  <c r="O7020" i="1"/>
  <c r="N7020" i="1"/>
  <c r="I7020" i="1"/>
  <c r="P7019" i="1"/>
  <c r="Q7019" i="1" s="1"/>
  <c r="O7019" i="1"/>
  <c r="N7019" i="1"/>
  <c r="I7019" i="1"/>
  <c r="Q7018" i="1"/>
  <c r="P7018" i="1"/>
  <c r="O7018" i="1"/>
  <c r="N7018" i="1"/>
  <c r="I7018" i="1"/>
  <c r="P7017" i="1"/>
  <c r="Q7017" i="1" s="1"/>
  <c r="O7017" i="1"/>
  <c r="N7017" i="1"/>
  <c r="I7017" i="1"/>
  <c r="P7016" i="1"/>
  <c r="Q7016" i="1" s="1"/>
  <c r="O7016" i="1"/>
  <c r="N7016" i="1"/>
  <c r="I7016" i="1"/>
  <c r="P7015" i="1"/>
  <c r="Q7015" i="1" s="1"/>
  <c r="O7015" i="1"/>
  <c r="N7015" i="1"/>
  <c r="I7015" i="1"/>
  <c r="Q7014" i="1"/>
  <c r="P7014" i="1"/>
  <c r="O7014" i="1"/>
  <c r="N7014" i="1"/>
  <c r="I7014" i="1"/>
  <c r="Q7013" i="1"/>
  <c r="P7013" i="1"/>
  <c r="O7013" i="1"/>
  <c r="N7013" i="1"/>
  <c r="I7013" i="1"/>
  <c r="Q7012" i="1"/>
  <c r="P7012" i="1"/>
  <c r="O7012" i="1"/>
  <c r="N7012" i="1"/>
  <c r="I7012" i="1"/>
  <c r="P7011" i="1"/>
  <c r="Q7011" i="1" s="1"/>
  <c r="O7011" i="1"/>
  <c r="N7011" i="1"/>
  <c r="I7011" i="1"/>
  <c r="P7010" i="1"/>
  <c r="Q7010" i="1" s="1"/>
  <c r="O7010" i="1"/>
  <c r="N7010" i="1"/>
  <c r="I7010" i="1"/>
  <c r="Q7009" i="1"/>
  <c r="P7009" i="1"/>
  <c r="O7009" i="1"/>
  <c r="N7009" i="1"/>
  <c r="I7009" i="1"/>
  <c r="P7008" i="1"/>
  <c r="Q7008" i="1" s="1"/>
  <c r="O7008" i="1"/>
  <c r="N7008" i="1"/>
  <c r="I7008" i="1"/>
  <c r="Q7007" i="1"/>
  <c r="P7007" i="1"/>
  <c r="O7007" i="1"/>
  <c r="N7007" i="1"/>
  <c r="I7007" i="1"/>
  <c r="P7006" i="1"/>
  <c r="Q7006" i="1" s="1"/>
  <c r="O7006" i="1"/>
  <c r="N7006" i="1"/>
  <c r="I7006" i="1"/>
  <c r="P7005" i="1"/>
  <c r="Q7005" i="1" s="1"/>
  <c r="O7005" i="1"/>
  <c r="N7005" i="1"/>
  <c r="I7005" i="1"/>
  <c r="P7004" i="1"/>
  <c r="Q7004" i="1" s="1"/>
  <c r="O7004" i="1"/>
  <c r="N7004" i="1"/>
  <c r="I7004" i="1"/>
  <c r="Q7003" i="1"/>
  <c r="P7003" i="1"/>
  <c r="O7003" i="1"/>
  <c r="N7003" i="1"/>
  <c r="I7003" i="1"/>
  <c r="Q7002" i="1"/>
  <c r="P7002" i="1"/>
  <c r="O7002" i="1"/>
  <c r="N7002" i="1"/>
  <c r="I7002" i="1"/>
  <c r="P7001" i="1"/>
  <c r="Q7001" i="1" s="1"/>
  <c r="O7001" i="1"/>
  <c r="N7001" i="1"/>
  <c r="I7001" i="1"/>
  <c r="P7000" i="1"/>
  <c r="Q7000" i="1" s="1"/>
  <c r="O7000" i="1"/>
  <c r="N7000" i="1"/>
  <c r="I7000" i="1"/>
  <c r="P6999" i="1"/>
  <c r="Q6999" i="1" s="1"/>
  <c r="O6999" i="1"/>
  <c r="N6999" i="1"/>
  <c r="I6999" i="1"/>
  <c r="Q6998" i="1"/>
  <c r="P6998" i="1"/>
  <c r="O6998" i="1"/>
  <c r="N6998" i="1"/>
  <c r="I6998" i="1"/>
  <c r="Q6997" i="1"/>
  <c r="P6997" i="1"/>
  <c r="O6997" i="1"/>
  <c r="N6997" i="1"/>
  <c r="I6997" i="1"/>
  <c r="Q6996" i="1"/>
  <c r="P6996" i="1"/>
  <c r="O6996" i="1"/>
  <c r="N6996" i="1"/>
  <c r="I6996" i="1"/>
  <c r="Q6995" i="1"/>
  <c r="P6995" i="1"/>
  <c r="O6995" i="1"/>
  <c r="N6995" i="1"/>
  <c r="I6995" i="1"/>
  <c r="P6994" i="1"/>
  <c r="Q6994" i="1" s="1"/>
  <c r="N6994" i="1"/>
  <c r="I6994" i="1"/>
  <c r="Q6993" i="1"/>
  <c r="P6993" i="1"/>
  <c r="O6993" i="1"/>
  <c r="N6993" i="1"/>
  <c r="I6993" i="1"/>
  <c r="P6992" i="1"/>
  <c r="Q6992" i="1" s="1"/>
  <c r="O6992" i="1"/>
  <c r="N6992" i="1"/>
  <c r="I6992" i="1"/>
  <c r="P6991" i="1"/>
  <c r="Q6991" i="1" s="1"/>
  <c r="O6991" i="1"/>
  <c r="N6991" i="1"/>
  <c r="I6991" i="1"/>
  <c r="Q6990" i="1"/>
  <c r="P6990" i="1"/>
  <c r="O6990" i="1"/>
  <c r="N6990" i="1"/>
  <c r="I6990" i="1"/>
  <c r="Q6989" i="1"/>
  <c r="P6989" i="1"/>
  <c r="O6989" i="1"/>
  <c r="N6989" i="1"/>
  <c r="I6989" i="1"/>
  <c r="P6988" i="1"/>
  <c r="Q6988" i="1" s="1"/>
  <c r="O6988" i="1"/>
  <c r="N6988" i="1"/>
  <c r="I6988" i="1"/>
  <c r="P6987" i="1"/>
  <c r="Q6987" i="1" s="1"/>
  <c r="O6987" i="1"/>
  <c r="N6987" i="1"/>
  <c r="I6987" i="1"/>
  <c r="P6986" i="1"/>
  <c r="Q6986" i="1" s="1"/>
  <c r="O6986" i="1"/>
  <c r="N6986" i="1"/>
  <c r="I6986" i="1"/>
  <c r="Q6985" i="1"/>
  <c r="P6985" i="1"/>
  <c r="O6985" i="1"/>
  <c r="N6985" i="1"/>
  <c r="I6985" i="1"/>
  <c r="Q6984" i="1"/>
  <c r="P6984" i="1"/>
  <c r="O6984" i="1"/>
  <c r="N6984" i="1"/>
  <c r="I6984" i="1"/>
  <c r="Q6983" i="1"/>
  <c r="P6983" i="1"/>
  <c r="O6983" i="1"/>
  <c r="N6983" i="1"/>
  <c r="I6983" i="1"/>
  <c r="P6982" i="1"/>
  <c r="Q6982" i="1" s="1"/>
  <c r="O6982" i="1"/>
  <c r="N6982" i="1"/>
  <c r="I6982" i="1"/>
  <c r="P6981" i="1"/>
  <c r="Q6981" i="1" s="1"/>
  <c r="O6981" i="1"/>
  <c r="N6981" i="1"/>
  <c r="I6981" i="1"/>
  <c r="P6980" i="1"/>
  <c r="Q6980" i="1" s="1"/>
  <c r="O6980" i="1"/>
  <c r="N6980" i="1"/>
  <c r="I6980" i="1"/>
  <c r="Q6979" i="1"/>
  <c r="P6979" i="1"/>
  <c r="O6979" i="1"/>
  <c r="N6979" i="1"/>
  <c r="I6979" i="1"/>
  <c r="Q6978" i="1"/>
  <c r="P6978" i="1"/>
  <c r="O6978" i="1"/>
  <c r="N6978" i="1"/>
  <c r="I6978" i="1"/>
  <c r="P6977" i="1"/>
  <c r="Q6977" i="1" s="1"/>
  <c r="O6977" i="1"/>
  <c r="N6977" i="1"/>
  <c r="I6977" i="1"/>
  <c r="P6976" i="1"/>
  <c r="Q6976" i="1" s="1"/>
  <c r="O6976" i="1"/>
  <c r="N6976" i="1"/>
  <c r="I6976" i="1"/>
  <c r="P6975" i="1"/>
  <c r="Q6975" i="1" s="1"/>
  <c r="O6975" i="1"/>
  <c r="N6975" i="1"/>
  <c r="I6975" i="1"/>
  <c r="P6974" i="1"/>
  <c r="Q6974" i="1" s="1"/>
  <c r="O6974" i="1"/>
  <c r="N6974" i="1"/>
  <c r="I6974" i="1"/>
  <c r="Q6973" i="1"/>
  <c r="P6973" i="1"/>
  <c r="O6973" i="1"/>
  <c r="N6973" i="1"/>
  <c r="I6973" i="1"/>
  <c r="P6972" i="1"/>
  <c r="Q6972" i="1" s="1"/>
  <c r="O6972" i="1"/>
  <c r="N6972" i="1"/>
  <c r="I6972" i="1"/>
  <c r="P6971" i="1"/>
  <c r="Q6971" i="1" s="1"/>
  <c r="O6971" i="1"/>
  <c r="N6971" i="1"/>
  <c r="I6971" i="1"/>
  <c r="P6970" i="1"/>
  <c r="Q6970" i="1" s="1"/>
  <c r="O6970" i="1"/>
  <c r="N6970" i="1"/>
  <c r="I6970" i="1"/>
  <c r="Q6969" i="1"/>
  <c r="P6969" i="1"/>
  <c r="O6969" i="1"/>
  <c r="N6969" i="1"/>
  <c r="I6969" i="1"/>
  <c r="Q6968" i="1"/>
  <c r="P6968" i="1"/>
  <c r="O6968" i="1"/>
  <c r="N6968" i="1"/>
  <c r="I6968" i="1"/>
  <c r="Q6967" i="1"/>
  <c r="P6967" i="1"/>
  <c r="O6967" i="1"/>
  <c r="N6967" i="1"/>
  <c r="I6967" i="1"/>
  <c r="P6966" i="1"/>
  <c r="Q6966" i="1" s="1"/>
  <c r="O6966" i="1"/>
  <c r="N6966" i="1"/>
  <c r="I6966" i="1"/>
  <c r="Q6965" i="1"/>
  <c r="P6965" i="1"/>
  <c r="O6965" i="1"/>
  <c r="N6965" i="1"/>
  <c r="I6965" i="1"/>
  <c r="Q6964" i="1"/>
  <c r="P6964" i="1"/>
  <c r="O6964" i="1"/>
  <c r="N6964" i="1"/>
  <c r="I6964" i="1"/>
  <c r="Q6963" i="1"/>
  <c r="P6963" i="1"/>
  <c r="O6963" i="1"/>
  <c r="N6963" i="1"/>
  <c r="I6963" i="1"/>
  <c r="P6962" i="1"/>
  <c r="Q6962" i="1" s="1"/>
  <c r="O6962" i="1"/>
  <c r="N6962" i="1"/>
  <c r="I6962" i="1"/>
  <c r="P6961" i="1"/>
  <c r="Q6961" i="1" s="1"/>
  <c r="O6961" i="1"/>
  <c r="N6961" i="1"/>
  <c r="I6961" i="1"/>
  <c r="P6960" i="1"/>
  <c r="Q6960" i="1" s="1"/>
  <c r="O6960" i="1"/>
  <c r="N6960" i="1"/>
  <c r="I6960" i="1"/>
  <c r="P6959" i="1"/>
  <c r="Q6959" i="1" s="1"/>
  <c r="O6959" i="1"/>
  <c r="N6959" i="1"/>
  <c r="I6959" i="1"/>
  <c r="P6958" i="1"/>
  <c r="Q6958" i="1" s="1"/>
  <c r="O6958" i="1"/>
  <c r="N6958" i="1"/>
  <c r="I6958" i="1"/>
  <c r="Q6957" i="1"/>
  <c r="P6957" i="1"/>
  <c r="O6957" i="1"/>
  <c r="N6957" i="1"/>
  <c r="I6957" i="1"/>
  <c r="P6956" i="1"/>
  <c r="Q6956" i="1" s="1"/>
  <c r="O6956" i="1"/>
  <c r="N6956" i="1"/>
  <c r="I6956" i="1"/>
  <c r="P6955" i="1"/>
  <c r="Q6955" i="1" s="1"/>
  <c r="O6955" i="1"/>
  <c r="N6955" i="1"/>
  <c r="I6955" i="1"/>
  <c r="P6954" i="1"/>
  <c r="Q6954" i="1" s="1"/>
  <c r="O6954" i="1"/>
  <c r="N6954" i="1"/>
  <c r="I6954" i="1"/>
  <c r="Q6953" i="1"/>
  <c r="P6953" i="1"/>
  <c r="O6953" i="1"/>
  <c r="N6953" i="1"/>
  <c r="I6953" i="1"/>
  <c r="Q6952" i="1"/>
  <c r="P6952" i="1"/>
  <c r="O6952" i="1"/>
  <c r="N6952" i="1"/>
  <c r="I6952" i="1"/>
  <c r="Q6951" i="1"/>
  <c r="P6951" i="1"/>
  <c r="O6951" i="1"/>
  <c r="N6951" i="1"/>
  <c r="I6951" i="1"/>
  <c r="Q6950" i="1"/>
  <c r="P6950" i="1"/>
  <c r="O6950" i="1"/>
  <c r="N6950" i="1"/>
  <c r="I6950" i="1"/>
  <c r="Q6949" i="1"/>
  <c r="P6949" i="1"/>
  <c r="O6949" i="1"/>
  <c r="N6949" i="1"/>
  <c r="I6949" i="1"/>
  <c r="Q6948" i="1"/>
  <c r="P6948" i="1"/>
  <c r="O6948" i="1"/>
  <c r="N6948" i="1"/>
  <c r="I6948" i="1"/>
  <c r="P6947" i="1"/>
  <c r="Q6947" i="1" s="1"/>
  <c r="I6947" i="1"/>
  <c r="P6946" i="1"/>
  <c r="Q6946" i="1" s="1"/>
  <c r="O6946" i="1"/>
  <c r="N6946" i="1"/>
  <c r="I6946" i="1"/>
  <c r="P6945" i="1"/>
  <c r="Q6945" i="1" s="1"/>
  <c r="O6945" i="1"/>
  <c r="N6945" i="1"/>
  <c r="I6945" i="1"/>
  <c r="P6944" i="1"/>
  <c r="Q6944" i="1" s="1"/>
  <c r="O6944" i="1"/>
  <c r="N6944" i="1"/>
  <c r="I6944" i="1"/>
  <c r="Q6943" i="1"/>
  <c r="P6943" i="1"/>
  <c r="O6943" i="1"/>
  <c r="N6943" i="1"/>
  <c r="I6943" i="1"/>
  <c r="Q6942" i="1"/>
  <c r="P6942" i="1"/>
  <c r="O6942" i="1"/>
  <c r="N6942" i="1"/>
  <c r="I6942" i="1"/>
  <c r="Q6941" i="1"/>
  <c r="P6941" i="1"/>
  <c r="O6941" i="1"/>
  <c r="N6941" i="1"/>
  <c r="I6941" i="1"/>
  <c r="P6940" i="1"/>
  <c r="Q6940" i="1" s="1"/>
  <c r="O6940" i="1"/>
  <c r="N6940" i="1"/>
  <c r="I6940" i="1"/>
  <c r="P6939" i="1"/>
  <c r="Q6939" i="1" s="1"/>
  <c r="O6939" i="1"/>
  <c r="N6939" i="1"/>
  <c r="I6939" i="1"/>
  <c r="Q6938" i="1"/>
  <c r="P6938" i="1"/>
  <c r="O6938" i="1"/>
  <c r="N6938" i="1"/>
  <c r="I6938" i="1"/>
  <c r="Q6937" i="1"/>
  <c r="P6937" i="1"/>
  <c r="O6937" i="1"/>
  <c r="N6937" i="1"/>
  <c r="I6937" i="1"/>
  <c r="P6936" i="1"/>
  <c r="Q6936" i="1" s="1"/>
  <c r="O6936" i="1"/>
  <c r="N6936" i="1"/>
  <c r="I6936" i="1"/>
  <c r="P6935" i="1"/>
  <c r="Q6935" i="1" s="1"/>
  <c r="O6935" i="1"/>
  <c r="N6935" i="1"/>
  <c r="I6935" i="1"/>
  <c r="P6934" i="1"/>
  <c r="Q6934" i="1" s="1"/>
  <c r="O6934" i="1"/>
  <c r="N6934" i="1"/>
  <c r="I6934" i="1"/>
  <c r="Q6933" i="1"/>
  <c r="P6933" i="1"/>
  <c r="O6933" i="1"/>
  <c r="N6933" i="1"/>
  <c r="I6933" i="1"/>
  <c r="Q6932" i="1"/>
  <c r="P6932" i="1"/>
  <c r="O6932" i="1"/>
  <c r="N6932" i="1"/>
  <c r="I6932" i="1"/>
  <c r="Q6931" i="1"/>
  <c r="P6931" i="1"/>
  <c r="O6931" i="1"/>
  <c r="N6931" i="1"/>
  <c r="I6931" i="1"/>
  <c r="P6930" i="1"/>
  <c r="Q6930" i="1" s="1"/>
  <c r="O6930" i="1"/>
  <c r="N6930" i="1"/>
  <c r="I6930" i="1"/>
  <c r="P6929" i="1"/>
  <c r="Q6929" i="1" s="1"/>
  <c r="N6929" i="1"/>
  <c r="I6929" i="1"/>
  <c r="Q6928" i="1"/>
  <c r="P6928" i="1"/>
  <c r="O6928" i="1"/>
  <c r="N6928" i="1"/>
  <c r="I6928" i="1"/>
  <c r="Q6927" i="1"/>
  <c r="I6927" i="1"/>
  <c r="Q6926" i="1"/>
  <c r="I6926" i="1"/>
  <c r="Q6925" i="1"/>
  <c r="I6925" i="1"/>
  <c r="Q6924" i="1"/>
  <c r="I6924" i="1"/>
  <c r="Q6923" i="1"/>
  <c r="I6923" i="1"/>
  <c r="Q6922" i="1"/>
  <c r="P6922" i="1"/>
  <c r="O6922" i="1"/>
  <c r="N6922" i="1"/>
  <c r="I6922" i="1"/>
  <c r="Q6921" i="1"/>
  <c r="P6921" i="1"/>
  <c r="O6921" i="1"/>
  <c r="N6921" i="1"/>
  <c r="I6921" i="1"/>
  <c r="P6920" i="1"/>
  <c r="Q6920" i="1" s="1"/>
  <c r="O6920" i="1"/>
  <c r="N6920" i="1"/>
  <c r="I6920" i="1"/>
  <c r="P6919" i="1"/>
  <c r="Q6919" i="1" s="1"/>
  <c r="O6919" i="1"/>
  <c r="N6919" i="1"/>
  <c r="I6919" i="1"/>
  <c r="P6918" i="1"/>
  <c r="Q6918" i="1" s="1"/>
  <c r="O6918" i="1"/>
  <c r="N6918" i="1"/>
  <c r="I6918" i="1"/>
  <c r="Q6917" i="1"/>
  <c r="P6917" i="1"/>
  <c r="O6917" i="1"/>
  <c r="N6917" i="1"/>
  <c r="I6917" i="1"/>
  <c r="Q6916" i="1"/>
  <c r="P6916" i="1"/>
  <c r="O6916" i="1"/>
  <c r="N6916" i="1"/>
  <c r="I6916" i="1"/>
  <c r="Q6915" i="1"/>
  <c r="P6915" i="1"/>
  <c r="O6915" i="1"/>
  <c r="N6915" i="1"/>
  <c r="I6915" i="1"/>
  <c r="P6914" i="1"/>
  <c r="Q6914" i="1" s="1"/>
  <c r="O6914" i="1"/>
  <c r="N6914" i="1"/>
  <c r="I6914" i="1"/>
  <c r="P6913" i="1"/>
  <c r="Q6913" i="1" s="1"/>
  <c r="O6913" i="1"/>
  <c r="N6913" i="1"/>
  <c r="I6913" i="1"/>
  <c r="P6912" i="1"/>
  <c r="Q6912" i="1" s="1"/>
  <c r="O6912" i="1"/>
  <c r="N6912" i="1"/>
  <c r="I6912" i="1"/>
  <c r="Q6911" i="1"/>
  <c r="P6911" i="1"/>
  <c r="O6911" i="1"/>
  <c r="N6911" i="1"/>
  <c r="I6911" i="1"/>
  <c r="Q6910" i="1"/>
  <c r="P6910" i="1"/>
  <c r="N6910" i="1"/>
  <c r="I6910" i="1"/>
  <c r="P6909" i="1"/>
  <c r="Q6909" i="1" s="1"/>
  <c r="O6909" i="1"/>
  <c r="N6909" i="1"/>
  <c r="I6909" i="1"/>
  <c r="Q6908" i="1"/>
  <c r="P6908" i="1"/>
  <c r="O6908" i="1"/>
  <c r="N6908" i="1"/>
  <c r="I6908" i="1"/>
  <c r="Q6907" i="1"/>
  <c r="P6907" i="1"/>
  <c r="O6907" i="1"/>
  <c r="N6907" i="1"/>
  <c r="I6907" i="1"/>
  <c r="P6906" i="1"/>
  <c r="Q6906" i="1" s="1"/>
  <c r="O6906" i="1"/>
  <c r="N6906" i="1"/>
  <c r="I6906" i="1"/>
  <c r="P6905" i="1"/>
  <c r="Q6905" i="1" s="1"/>
  <c r="O6905" i="1"/>
  <c r="N6905" i="1"/>
  <c r="I6905" i="1"/>
  <c r="P6904" i="1"/>
  <c r="Q6904" i="1" s="1"/>
  <c r="O6904" i="1"/>
  <c r="N6904" i="1"/>
  <c r="I6904" i="1"/>
  <c r="Q6903" i="1"/>
  <c r="P6903" i="1"/>
  <c r="O6903" i="1"/>
  <c r="N6903" i="1"/>
  <c r="I6903" i="1"/>
  <c r="Q6902" i="1"/>
  <c r="P6902" i="1"/>
  <c r="O6902" i="1"/>
  <c r="N6902" i="1"/>
  <c r="I6902" i="1"/>
  <c r="P6901" i="1"/>
  <c r="Q6901" i="1" s="1"/>
  <c r="O6901" i="1"/>
  <c r="N6901" i="1"/>
  <c r="I6901" i="1"/>
  <c r="P6900" i="1"/>
  <c r="Q6900" i="1" s="1"/>
  <c r="I6900" i="1"/>
  <c r="Q6899" i="1"/>
  <c r="P6899" i="1"/>
  <c r="O6899" i="1"/>
  <c r="N6899" i="1"/>
  <c r="I6899" i="1"/>
  <c r="Q6898" i="1"/>
  <c r="P6898" i="1"/>
  <c r="O6898" i="1"/>
  <c r="N6898" i="1"/>
  <c r="I6898" i="1"/>
  <c r="Q6897" i="1"/>
  <c r="P6897" i="1"/>
  <c r="O6897" i="1"/>
  <c r="N6897" i="1"/>
  <c r="I6897" i="1"/>
  <c r="P6896" i="1"/>
  <c r="Q6896" i="1" s="1"/>
  <c r="O6896" i="1"/>
  <c r="N6896" i="1"/>
  <c r="I6896" i="1"/>
  <c r="P6895" i="1"/>
  <c r="Q6895" i="1" s="1"/>
  <c r="O6895" i="1"/>
  <c r="N6895" i="1"/>
  <c r="I6895" i="1"/>
  <c r="P6894" i="1"/>
  <c r="Q6894" i="1" s="1"/>
  <c r="O6894" i="1"/>
  <c r="N6894" i="1"/>
  <c r="I6894" i="1"/>
  <c r="Q6893" i="1"/>
  <c r="P6893" i="1"/>
  <c r="O6893" i="1"/>
  <c r="N6893" i="1"/>
  <c r="I6893" i="1"/>
  <c r="Q6892" i="1"/>
  <c r="P6892" i="1"/>
  <c r="O6892" i="1"/>
  <c r="N6892" i="1"/>
  <c r="I6892" i="1"/>
  <c r="P6891" i="1"/>
  <c r="Q6891" i="1" s="1"/>
  <c r="O6891" i="1"/>
  <c r="N6891" i="1"/>
  <c r="I6891" i="1"/>
  <c r="P6890" i="1"/>
  <c r="Q6890" i="1" s="1"/>
  <c r="O6890" i="1"/>
  <c r="N6890" i="1"/>
  <c r="I6890" i="1"/>
  <c r="P6889" i="1"/>
  <c r="Q6889" i="1" s="1"/>
  <c r="O6889" i="1"/>
  <c r="N6889" i="1"/>
  <c r="I6889" i="1"/>
  <c r="Q6888" i="1"/>
  <c r="P6888" i="1"/>
  <c r="O6888" i="1"/>
  <c r="N6888" i="1"/>
  <c r="I6888" i="1"/>
  <c r="Q6887" i="1"/>
  <c r="P6887" i="1"/>
  <c r="O6887" i="1"/>
  <c r="N6887" i="1"/>
  <c r="I6887" i="1"/>
  <c r="Q6886" i="1"/>
  <c r="P6886" i="1"/>
  <c r="O6886" i="1"/>
  <c r="N6886" i="1"/>
  <c r="I6886" i="1"/>
  <c r="Q6885" i="1"/>
  <c r="P6885" i="1"/>
  <c r="O6885" i="1"/>
  <c r="N6885" i="1"/>
  <c r="I6885" i="1"/>
  <c r="P6884" i="1"/>
  <c r="Q6884" i="1" s="1"/>
  <c r="O6884" i="1"/>
  <c r="N6884" i="1"/>
  <c r="I6884" i="1"/>
  <c r="P6883" i="1"/>
  <c r="Q6883" i="1" s="1"/>
  <c r="O6883" i="1"/>
  <c r="N6883" i="1"/>
  <c r="I6883" i="1"/>
  <c r="P6882" i="1"/>
  <c r="Q6882" i="1" s="1"/>
  <c r="O6882" i="1"/>
  <c r="N6882" i="1"/>
  <c r="I6882" i="1"/>
  <c r="Q6881" i="1"/>
  <c r="P6881" i="1"/>
  <c r="O6881" i="1"/>
  <c r="N6881" i="1"/>
  <c r="I6881" i="1"/>
  <c r="Q6880" i="1"/>
  <c r="P6880" i="1"/>
  <c r="O6880" i="1"/>
  <c r="N6880" i="1"/>
  <c r="I6880" i="1"/>
  <c r="P6879" i="1"/>
  <c r="Q6879" i="1" s="1"/>
  <c r="O6879" i="1"/>
  <c r="N6879" i="1"/>
  <c r="I6879" i="1"/>
  <c r="P6878" i="1"/>
  <c r="Q6878" i="1" s="1"/>
  <c r="O6878" i="1"/>
  <c r="N6878" i="1"/>
  <c r="I6878" i="1"/>
  <c r="P6877" i="1"/>
  <c r="Q6877" i="1" s="1"/>
  <c r="O6877" i="1"/>
  <c r="N6877" i="1"/>
  <c r="I6877" i="1"/>
  <c r="Q6876" i="1"/>
  <c r="P6876" i="1"/>
  <c r="O6876" i="1"/>
  <c r="N6876" i="1"/>
  <c r="I6876" i="1"/>
  <c r="P6875" i="1"/>
  <c r="Q6875" i="1" s="1"/>
  <c r="O6875" i="1"/>
  <c r="N6875" i="1"/>
  <c r="I6875" i="1"/>
  <c r="P6874" i="1"/>
  <c r="Q6874" i="1" s="1"/>
  <c r="O6874" i="1"/>
  <c r="N6874" i="1"/>
  <c r="I6874" i="1"/>
  <c r="P6873" i="1"/>
  <c r="Q6873" i="1" s="1"/>
  <c r="O6873" i="1"/>
  <c r="N6873" i="1"/>
  <c r="I6873" i="1"/>
  <c r="Q6872" i="1"/>
  <c r="P6872" i="1"/>
  <c r="O6872" i="1"/>
  <c r="N6872" i="1"/>
  <c r="I6872" i="1"/>
  <c r="Q6871" i="1"/>
  <c r="P6871" i="1"/>
  <c r="O6871" i="1"/>
  <c r="N6871" i="1"/>
  <c r="I6871" i="1"/>
  <c r="Q6870" i="1"/>
  <c r="P6870" i="1"/>
  <c r="O6870" i="1"/>
  <c r="N6870" i="1"/>
  <c r="I6870" i="1"/>
  <c r="P6869" i="1"/>
  <c r="Q6869" i="1" s="1"/>
  <c r="O6869" i="1"/>
  <c r="N6869" i="1"/>
  <c r="I6869" i="1"/>
  <c r="P6868" i="1"/>
  <c r="Q6868" i="1" s="1"/>
  <c r="O6868" i="1"/>
  <c r="N6868" i="1"/>
  <c r="I6868" i="1"/>
  <c r="P6867" i="1"/>
  <c r="Q6867" i="1" s="1"/>
  <c r="O6867" i="1"/>
  <c r="N6867" i="1"/>
  <c r="I6867" i="1"/>
  <c r="Q6866" i="1"/>
  <c r="P6866" i="1"/>
  <c r="O6866" i="1"/>
  <c r="N6866" i="1"/>
  <c r="I6866" i="1"/>
  <c r="Q6865" i="1"/>
  <c r="P6865" i="1"/>
  <c r="O6865" i="1"/>
  <c r="N6865" i="1"/>
  <c r="I6865" i="1"/>
  <c r="P6864" i="1"/>
  <c r="Q6864" i="1" s="1"/>
  <c r="O6864" i="1"/>
  <c r="N6864" i="1"/>
  <c r="I6864" i="1"/>
  <c r="P6863" i="1"/>
  <c r="Q6863" i="1" s="1"/>
  <c r="O6863" i="1"/>
  <c r="N6863" i="1"/>
  <c r="I6863" i="1"/>
  <c r="P6862" i="1"/>
  <c r="Q6862" i="1" s="1"/>
  <c r="O6862" i="1"/>
  <c r="N6862" i="1"/>
  <c r="I6862" i="1"/>
  <c r="Q6861" i="1"/>
  <c r="P6861" i="1"/>
  <c r="O6861" i="1"/>
  <c r="N6861" i="1"/>
  <c r="I6861" i="1"/>
  <c r="Q6860" i="1"/>
  <c r="P6860" i="1"/>
  <c r="O6860" i="1"/>
  <c r="N6860" i="1"/>
  <c r="I6860" i="1"/>
  <c r="P6859" i="1"/>
  <c r="Q6859" i="1" s="1"/>
  <c r="O6859" i="1"/>
  <c r="N6859" i="1"/>
  <c r="I6859" i="1"/>
  <c r="P6858" i="1"/>
  <c r="Q6858" i="1" s="1"/>
  <c r="O6858" i="1"/>
  <c r="N6858" i="1"/>
  <c r="I6858" i="1"/>
  <c r="P6857" i="1"/>
  <c r="Q6857" i="1" s="1"/>
  <c r="O6857" i="1"/>
  <c r="N6857" i="1"/>
  <c r="I6857" i="1"/>
  <c r="Q6856" i="1"/>
  <c r="P6856" i="1"/>
  <c r="O6856" i="1"/>
  <c r="N6856" i="1"/>
  <c r="I6856" i="1"/>
  <c r="Q6855" i="1"/>
  <c r="P6855" i="1"/>
  <c r="O6855" i="1"/>
  <c r="N6855" i="1"/>
  <c r="I6855" i="1"/>
  <c r="P6854" i="1"/>
  <c r="Q6854" i="1" s="1"/>
  <c r="O6854" i="1"/>
  <c r="N6854" i="1"/>
  <c r="I6854" i="1"/>
  <c r="P6853" i="1"/>
  <c r="Q6853" i="1" s="1"/>
  <c r="O6853" i="1"/>
  <c r="N6853" i="1"/>
  <c r="I6853" i="1"/>
  <c r="P6852" i="1"/>
  <c r="Q6852" i="1" s="1"/>
  <c r="O6852" i="1"/>
  <c r="N6852" i="1"/>
  <c r="I6852" i="1"/>
  <c r="Q6851" i="1"/>
  <c r="P6851" i="1"/>
  <c r="O6851" i="1"/>
  <c r="N6851" i="1"/>
  <c r="I6851" i="1"/>
  <c r="Q6850" i="1"/>
  <c r="P6850" i="1"/>
  <c r="O6850" i="1"/>
  <c r="N6850" i="1"/>
  <c r="I6850" i="1"/>
  <c r="Q6849" i="1"/>
  <c r="P6849" i="1"/>
  <c r="O6849" i="1"/>
  <c r="N6849" i="1"/>
  <c r="I6849" i="1"/>
  <c r="P6848" i="1"/>
  <c r="Q6848" i="1" s="1"/>
  <c r="O6848" i="1"/>
  <c r="N6848" i="1"/>
  <c r="I6848" i="1"/>
  <c r="P6847" i="1"/>
  <c r="Q6847" i="1" s="1"/>
  <c r="O6847" i="1"/>
  <c r="N6847" i="1"/>
  <c r="I6847" i="1"/>
  <c r="P6846" i="1"/>
  <c r="Q6846" i="1" s="1"/>
  <c r="O6846" i="1"/>
  <c r="N6846" i="1"/>
  <c r="I6846" i="1"/>
  <c r="Q6845" i="1"/>
  <c r="P6845" i="1"/>
  <c r="O6845" i="1"/>
  <c r="N6845" i="1"/>
  <c r="I6845" i="1"/>
  <c r="Q6844" i="1"/>
  <c r="P6844" i="1"/>
  <c r="O6844" i="1"/>
  <c r="N6844" i="1"/>
  <c r="I6844" i="1"/>
  <c r="P6843" i="1"/>
  <c r="Q6843" i="1" s="1"/>
  <c r="O6843" i="1"/>
  <c r="N6843" i="1"/>
  <c r="I6843" i="1"/>
  <c r="Q6842" i="1"/>
  <c r="I6842" i="1"/>
  <c r="Q6841" i="1"/>
  <c r="P6841" i="1"/>
  <c r="O6841" i="1"/>
  <c r="N6841" i="1"/>
  <c r="I6841" i="1"/>
  <c r="Q6840" i="1"/>
  <c r="P6840" i="1"/>
  <c r="O6840" i="1"/>
  <c r="N6840" i="1"/>
  <c r="I6840" i="1"/>
  <c r="P6839" i="1"/>
  <c r="Q6839" i="1" s="1"/>
  <c r="O6839" i="1"/>
  <c r="N6839" i="1"/>
  <c r="I6839" i="1"/>
  <c r="P6838" i="1"/>
  <c r="Q6838" i="1" s="1"/>
  <c r="O6838" i="1"/>
  <c r="N6838" i="1"/>
  <c r="I6838" i="1"/>
  <c r="P6837" i="1"/>
  <c r="Q6837" i="1" s="1"/>
  <c r="N6837" i="1"/>
  <c r="I6837" i="1"/>
  <c r="Q6836" i="1"/>
  <c r="P6836" i="1"/>
  <c r="O6836" i="1"/>
  <c r="N6836" i="1"/>
  <c r="I6836" i="1"/>
  <c r="Q6835" i="1"/>
  <c r="P6835" i="1"/>
  <c r="I6835" i="1"/>
  <c r="Q6834" i="1"/>
  <c r="P6834" i="1"/>
  <c r="I6834" i="1"/>
  <c r="P6833" i="1"/>
  <c r="Q6833" i="1" s="1"/>
  <c r="O6833" i="1"/>
  <c r="N6833" i="1"/>
  <c r="I6833" i="1"/>
  <c r="Q6832" i="1"/>
  <c r="P6832" i="1"/>
  <c r="O6832" i="1"/>
  <c r="N6832" i="1"/>
  <c r="I6832" i="1"/>
  <c r="Q6831" i="1"/>
  <c r="P6831" i="1"/>
  <c r="N6831" i="1"/>
  <c r="I6831" i="1"/>
  <c r="P6830" i="1"/>
  <c r="Q6830" i="1" s="1"/>
  <c r="O6830" i="1"/>
  <c r="N6830" i="1"/>
  <c r="I6830" i="1"/>
  <c r="P6829" i="1"/>
  <c r="Q6829" i="1" s="1"/>
  <c r="I6829" i="1"/>
  <c r="P6828" i="1"/>
  <c r="Q6828" i="1" s="1"/>
  <c r="I6828" i="1"/>
  <c r="P6827" i="1"/>
  <c r="Q6827" i="1" s="1"/>
  <c r="O6827" i="1"/>
  <c r="N6827" i="1"/>
  <c r="I6827" i="1"/>
  <c r="Q6826" i="1"/>
  <c r="P6826" i="1"/>
  <c r="O6826" i="1"/>
  <c r="N6826" i="1"/>
  <c r="I6826" i="1"/>
  <c r="Q6825" i="1"/>
  <c r="P6825" i="1"/>
  <c r="N6825" i="1"/>
  <c r="I6825" i="1"/>
  <c r="Q6824" i="1"/>
  <c r="P6824" i="1"/>
  <c r="O6824" i="1"/>
  <c r="N6824" i="1"/>
  <c r="I6824" i="1"/>
  <c r="Q6823" i="1"/>
  <c r="P6823" i="1"/>
  <c r="I6823" i="1"/>
  <c r="P6822" i="1"/>
  <c r="Q6822" i="1" s="1"/>
  <c r="I6822" i="1"/>
  <c r="P6821" i="1"/>
  <c r="Q6821" i="1" s="1"/>
  <c r="O6821" i="1"/>
  <c r="N6821" i="1"/>
  <c r="I6821" i="1"/>
  <c r="Q6820" i="1"/>
  <c r="P6820" i="1"/>
  <c r="O6820" i="1"/>
  <c r="N6820" i="1"/>
  <c r="I6820" i="1"/>
  <c r="Q6819" i="1"/>
  <c r="P6819" i="1"/>
  <c r="N6819" i="1"/>
  <c r="I6819" i="1"/>
  <c r="Q6818" i="1"/>
  <c r="P6818" i="1"/>
  <c r="O6818" i="1"/>
  <c r="N6818" i="1"/>
  <c r="I6818" i="1"/>
  <c r="Q6817" i="1"/>
  <c r="P6817" i="1"/>
  <c r="I6817" i="1"/>
  <c r="P6816" i="1"/>
  <c r="Q6816" i="1" s="1"/>
  <c r="I6816" i="1"/>
  <c r="P6815" i="1"/>
  <c r="Q6815" i="1" s="1"/>
  <c r="O6815" i="1"/>
  <c r="N6815" i="1"/>
  <c r="I6815" i="1"/>
  <c r="Q6814" i="1"/>
  <c r="P6814" i="1"/>
  <c r="O6814" i="1"/>
  <c r="N6814" i="1"/>
  <c r="I6814" i="1"/>
  <c r="Q6813" i="1"/>
  <c r="P6813" i="1"/>
  <c r="O6813" i="1"/>
  <c r="N6813" i="1"/>
  <c r="I6813" i="1"/>
  <c r="Q6812" i="1"/>
  <c r="P6812" i="1"/>
  <c r="O6812" i="1"/>
  <c r="N6812" i="1"/>
  <c r="I6812" i="1"/>
  <c r="P6811" i="1"/>
  <c r="Q6811" i="1" s="1"/>
  <c r="O6811" i="1"/>
  <c r="N6811" i="1"/>
  <c r="I6811" i="1"/>
  <c r="P6810" i="1"/>
  <c r="Q6810" i="1" s="1"/>
  <c r="O6810" i="1"/>
  <c r="N6810" i="1"/>
  <c r="I6810" i="1"/>
  <c r="P6809" i="1"/>
  <c r="Q6809" i="1" s="1"/>
  <c r="O6809" i="1"/>
  <c r="N6809" i="1"/>
  <c r="I6809" i="1"/>
  <c r="Q6808" i="1"/>
  <c r="P6808" i="1"/>
  <c r="O6808" i="1"/>
  <c r="N6808" i="1"/>
  <c r="I6808" i="1"/>
  <c r="Q6807" i="1"/>
  <c r="P6807" i="1"/>
  <c r="O6807" i="1"/>
  <c r="N6807" i="1"/>
  <c r="I6807" i="1"/>
  <c r="P6806" i="1"/>
  <c r="Q6806" i="1" s="1"/>
  <c r="O6806" i="1"/>
  <c r="N6806" i="1"/>
  <c r="I6806" i="1"/>
  <c r="P6805" i="1"/>
  <c r="Q6805" i="1" s="1"/>
  <c r="O6805" i="1"/>
  <c r="N6805" i="1"/>
  <c r="I6805" i="1"/>
  <c r="P6804" i="1"/>
  <c r="Q6804" i="1" s="1"/>
  <c r="O6804" i="1"/>
  <c r="N6804" i="1"/>
  <c r="I6804" i="1"/>
  <c r="Q6803" i="1"/>
  <c r="P6803" i="1"/>
  <c r="O6803" i="1"/>
  <c r="N6803" i="1"/>
  <c r="I6803" i="1"/>
  <c r="Q6802" i="1"/>
  <c r="P6802" i="1"/>
  <c r="O6802" i="1"/>
  <c r="N6802" i="1"/>
  <c r="I6802" i="1"/>
  <c r="P6801" i="1"/>
  <c r="Q6801" i="1" s="1"/>
  <c r="O6801" i="1"/>
  <c r="N6801" i="1"/>
  <c r="I6801" i="1"/>
  <c r="P6800" i="1"/>
  <c r="Q6800" i="1" s="1"/>
  <c r="O6800" i="1"/>
  <c r="N6800" i="1"/>
  <c r="I6800" i="1"/>
  <c r="Q6799" i="1"/>
  <c r="P6799" i="1"/>
  <c r="O6799" i="1"/>
  <c r="N6799" i="1"/>
  <c r="I6799" i="1"/>
  <c r="P6798" i="1"/>
  <c r="Q6798" i="1" s="1"/>
  <c r="O6798" i="1"/>
  <c r="N6798" i="1"/>
  <c r="I6798" i="1"/>
  <c r="Q6797" i="1"/>
  <c r="P6797" i="1"/>
  <c r="O6797" i="1"/>
  <c r="N6797" i="1"/>
  <c r="I6797" i="1"/>
  <c r="P6796" i="1"/>
  <c r="Q6796" i="1" s="1"/>
  <c r="O6796" i="1"/>
  <c r="N6796" i="1"/>
  <c r="I6796" i="1"/>
  <c r="Q6795" i="1"/>
  <c r="P6795" i="1"/>
  <c r="O6795" i="1"/>
  <c r="N6795" i="1"/>
  <c r="I6795" i="1"/>
  <c r="Q6794" i="1"/>
  <c r="P6794" i="1"/>
  <c r="O6794" i="1"/>
  <c r="N6794" i="1"/>
  <c r="I6794" i="1"/>
  <c r="P6793" i="1"/>
  <c r="Q6793" i="1" s="1"/>
  <c r="O6793" i="1"/>
  <c r="N6793" i="1"/>
  <c r="I6793" i="1"/>
  <c r="P6792" i="1"/>
  <c r="Q6792" i="1" s="1"/>
  <c r="O6792" i="1"/>
  <c r="N6792" i="1"/>
  <c r="I6792" i="1"/>
  <c r="P6791" i="1"/>
  <c r="Q6791" i="1" s="1"/>
  <c r="O6791" i="1"/>
  <c r="N6791" i="1"/>
  <c r="I6791" i="1"/>
  <c r="Q6790" i="1"/>
  <c r="P6790" i="1"/>
  <c r="O6790" i="1"/>
  <c r="N6790" i="1"/>
  <c r="I6790" i="1"/>
  <c r="Q6789" i="1"/>
  <c r="P6789" i="1"/>
  <c r="O6789" i="1"/>
  <c r="N6789" i="1"/>
  <c r="I6789" i="1"/>
  <c r="Q6788" i="1"/>
  <c r="P6788" i="1"/>
  <c r="O6788" i="1"/>
  <c r="N6788" i="1"/>
  <c r="I6788" i="1"/>
  <c r="P6787" i="1"/>
  <c r="Q6787" i="1" s="1"/>
  <c r="O6787" i="1"/>
  <c r="N6787" i="1"/>
  <c r="I6787" i="1"/>
  <c r="P6786" i="1"/>
  <c r="Q6786" i="1" s="1"/>
  <c r="O6786" i="1"/>
  <c r="N6786" i="1"/>
  <c r="I6786" i="1"/>
  <c r="Q6785" i="1"/>
  <c r="P6785" i="1"/>
  <c r="O6785" i="1"/>
  <c r="N6785" i="1"/>
  <c r="I6785" i="1"/>
  <c r="P6784" i="1"/>
  <c r="Q6784" i="1" s="1"/>
  <c r="O6784" i="1"/>
  <c r="N6784" i="1"/>
  <c r="I6784" i="1"/>
  <c r="P6783" i="1"/>
  <c r="Q6783" i="1" s="1"/>
  <c r="O6783" i="1"/>
  <c r="N6783" i="1"/>
  <c r="I6783" i="1"/>
  <c r="Q6782" i="1"/>
  <c r="P6782" i="1"/>
  <c r="O6782" i="1"/>
  <c r="N6782" i="1"/>
  <c r="I6782" i="1"/>
  <c r="Q6781" i="1"/>
  <c r="P6781" i="1"/>
  <c r="O6781" i="1"/>
  <c r="N6781" i="1"/>
  <c r="I6781" i="1"/>
  <c r="P6780" i="1"/>
  <c r="Q6780" i="1" s="1"/>
  <c r="O6780" i="1"/>
  <c r="N6780" i="1"/>
  <c r="I6780" i="1"/>
  <c r="P6779" i="1"/>
  <c r="Q6779" i="1" s="1"/>
  <c r="O6779" i="1"/>
  <c r="N6779" i="1"/>
  <c r="I6779" i="1"/>
  <c r="P6778" i="1"/>
  <c r="Q6778" i="1" s="1"/>
  <c r="O6778" i="1"/>
  <c r="N6778" i="1"/>
  <c r="I6778" i="1"/>
  <c r="Q6777" i="1"/>
  <c r="P6777" i="1"/>
  <c r="O6777" i="1"/>
  <c r="N6777" i="1"/>
  <c r="I6777" i="1"/>
  <c r="Q6776" i="1"/>
  <c r="P6776" i="1"/>
  <c r="O6776" i="1"/>
  <c r="N6776" i="1"/>
  <c r="I6776" i="1"/>
  <c r="Q6775" i="1"/>
  <c r="P6775" i="1"/>
  <c r="O6775" i="1"/>
  <c r="N6775" i="1"/>
  <c r="I6775" i="1"/>
  <c r="P6774" i="1"/>
  <c r="Q6774" i="1" s="1"/>
  <c r="O6774" i="1"/>
  <c r="N6774" i="1"/>
  <c r="I6774" i="1"/>
  <c r="P6773" i="1"/>
  <c r="Q6773" i="1" s="1"/>
  <c r="O6773" i="1"/>
  <c r="N6773" i="1"/>
  <c r="I6773" i="1"/>
  <c r="Q6772" i="1"/>
  <c r="P6772" i="1"/>
  <c r="O6772" i="1"/>
  <c r="N6772" i="1"/>
  <c r="I6772" i="1"/>
  <c r="Q6771" i="1"/>
  <c r="P6771" i="1"/>
  <c r="O6771" i="1"/>
  <c r="N6771" i="1"/>
  <c r="I6771" i="1"/>
  <c r="Q6770" i="1"/>
  <c r="P6770" i="1"/>
  <c r="O6770" i="1"/>
  <c r="N6770" i="1"/>
  <c r="I6770" i="1"/>
  <c r="P6769" i="1"/>
  <c r="Q6769" i="1" s="1"/>
  <c r="O6769" i="1"/>
  <c r="N6769" i="1"/>
  <c r="I6769" i="1"/>
  <c r="P6768" i="1"/>
  <c r="Q6768" i="1" s="1"/>
  <c r="N6768" i="1"/>
  <c r="I6768" i="1"/>
  <c r="Q6767" i="1"/>
  <c r="P6767" i="1"/>
  <c r="O6767" i="1"/>
  <c r="N6767" i="1"/>
  <c r="I6767" i="1"/>
  <c r="Q6766" i="1"/>
  <c r="P6766" i="1"/>
  <c r="O6766" i="1"/>
  <c r="N6766" i="1"/>
  <c r="I6766" i="1"/>
  <c r="P6765" i="1"/>
  <c r="Q6765" i="1" s="1"/>
  <c r="O6765" i="1"/>
  <c r="N6765" i="1"/>
  <c r="I6765" i="1"/>
  <c r="P6764" i="1"/>
  <c r="Q6764" i="1" s="1"/>
  <c r="O6764" i="1"/>
  <c r="N6764" i="1"/>
  <c r="I6764" i="1"/>
  <c r="P6763" i="1"/>
  <c r="Q6763" i="1" s="1"/>
  <c r="O6763" i="1"/>
  <c r="N6763" i="1"/>
  <c r="I6763" i="1"/>
  <c r="Q6762" i="1"/>
  <c r="P6762" i="1"/>
  <c r="O6762" i="1"/>
  <c r="N6762" i="1"/>
  <c r="I6762" i="1"/>
  <c r="Q6761" i="1"/>
  <c r="P6761" i="1"/>
  <c r="O6761" i="1"/>
  <c r="N6761" i="1"/>
  <c r="I6761" i="1"/>
  <c r="Q6760" i="1"/>
  <c r="P6760" i="1"/>
  <c r="O6760" i="1"/>
  <c r="N6760" i="1"/>
  <c r="I6760" i="1"/>
  <c r="P6759" i="1"/>
  <c r="Q6759" i="1" s="1"/>
  <c r="O6759" i="1"/>
  <c r="N6759" i="1"/>
  <c r="I6759" i="1"/>
  <c r="P6758" i="1"/>
  <c r="Q6758" i="1" s="1"/>
  <c r="O6758" i="1"/>
  <c r="N6758" i="1"/>
  <c r="I6758" i="1"/>
  <c r="P6757" i="1"/>
  <c r="Q6757" i="1" s="1"/>
  <c r="O6757" i="1"/>
  <c r="N6757" i="1"/>
  <c r="I6757" i="1"/>
  <c r="Q6756" i="1"/>
  <c r="P6756" i="1"/>
  <c r="O6756" i="1"/>
  <c r="N6756" i="1"/>
  <c r="I6756" i="1"/>
  <c r="Q6755" i="1"/>
  <c r="P6755" i="1"/>
  <c r="O6755" i="1"/>
  <c r="N6755" i="1"/>
  <c r="I6755" i="1"/>
  <c r="P6754" i="1"/>
  <c r="Q6754" i="1" s="1"/>
  <c r="O6754" i="1"/>
  <c r="N6754" i="1"/>
  <c r="I6754" i="1"/>
  <c r="P6753" i="1"/>
  <c r="Q6753" i="1" s="1"/>
  <c r="O6753" i="1"/>
  <c r="N6753" i="1"/>
  <c r="I6753" i="1"/>
  <c r="P6752" i="1"/>
  <c r="Q6752" i="1" s="1"/>
  <c r="O6752" i="1"/>
  <c r="N6752" i="1"/>
  <c r="I6752" i="1"/>
  <c r="Q6751" i="1"/>
  <c r="P6751" i="1"/>
  <c r="O6751" i="1"/>
  <c r="N6751" i="1"/>
  <c r="I6751" i="1"/>
  <c r="Q6750" i="1"/>
  <c r="P6750" i="1"/>
  <c r="O6750" i="1"/>
  <c r="N6750" i="1"/>
  <c r="I6750" i="1"/>
  <c r="P6749" i="1"/>
  <c r="Q6749" i="1" s="1"/>
  <c r="O6749" i="1"/>
  <c r="N6749" i="1"/>
  <c r="I6749" i="1"/>
  <c r="P6748" i="1"/>
  <c r="Q6748" i="1" s="1"/>
  <c r="O6748" i="1"/>
  <c r="N6748" i="1"/>
  <c r="I6748" i="1"/>
  <c r="P6747" i="1"/>
  <c r="Q6747" i="1" s="1"/>
  <c r="O6747" i="1"/>
  <c r="N6747" i="1"/>
  <c r="I6747" i="1"/>
  <c r="Q6746" i="1"/>
  <c r="P6746" i="1"/>
  <c r="I6746" i="1"/>
  <c r="Q6745" i="1"/>
  <c r="P6745" i="1"/>
  <c r="O6745" i="1"/>
  <c r="N6745" i="1"/>
  <c r="I6745" i="1"/>
  <c r="P6744" i="1"/>
  <c r="Q6744" i="1" s="1"/>
  <c r="O6744" i="1"/>
  <c r="N6744" i="1"/>
  <c r="I6744" i="1"/>
  <c r="P6743" i="1"/>
  <c r="Q6743" i="1" s="1"/>
  <c r="O6743" i="1"/>
  <c r="N6743" i="1"/>
  <c r="I6743" i="1"/>
  <c r="P6742" i="1"/>
  <c r="Q6742" i="1" s="1"/>
  <c r="O6742" i="1"/>
  <c r="N6742" i="1"/>
  <c r="I6742" i="1"/>
  <c r="Q6741" i="1"/>
  <c r="P6741" i="1"/>
  <c r="O6741" i="1"/>
  <c r="N6741" i="1"/>
  <c r="I6741" i="1"/>
  <c r="Q6740" i="1"/>
  <c r="P6740" i="1"/>
  <c r="O6740" i="1"/>
  <c r="N6740" i="1"/>
  <c r="I6740" i="1"/>
  <c r="P6739" i="1"/>
  <c r="Q6739" i="1" s="1"/>
  <c r="O6739" i="1"/>
  <c r="N6739" i="1"/>
  <c r="I6739" i="1"/>
  <c r="P6738" i="1"/>
  <c r="Q6738" i="1" s="1"/>
  <c r="O6738" i="1"/>
  <c r="N6738" i="1"/>
  <c r="I6738" i="1"/>
  <c r="P6737" i="1"/>
  <c r="Q6737" i="1" s="1"/>
  <c r="O6737" i="1"/>
  <c r="N6737" i="1"/>
  <c r="I6737" i="1"/>
  <c r="Q6736" i="1"/>
  <c r="P6736" i="1"/>
  <c r="O6736" i="1"/>
  <c r="N6736" i="1"/>
  <c r="I6736" i="1"/>
  <c r="Q6735" i="1"/>
  <c r="I6735" i="1"/>
  <c r="Q6734" i="1"/>
  <c r="I6734" i="1"/>
  <c r="Q6733" i="1"/>
  <c r="I6733" i="1"/>
  <c r="P6732" i="1"/>
  <c r="Q6732" i="1" s="1"/>
  <c r="O6732" i="1"/>
  <c r="N6732" i="1"/>
  <c r="I6732" i="1"/>
  <c r="Q6731" i="1"/>
  <c r="P6731" i="1"/>
  <c r="O6731" i="1"/>
  <c r="N6731" i="1"/>
  <c r="I6731" i="1"/>
  <c r="Q6730" i="1"/>
  <c r="P6730" i="1"/>
  <c r="O6730" i="1"/>
  <c r="N6730" i="1"/>
  <c r="I6730" i="1"/>
  <c r="Q6729" i="1"/>
  <c r="P6729" i="1"/>
  <c r="O6729" i="1"/>
  <c r="N6729" i="1"/>
  <c r="I6729" i="1"/>
  <c r="P6728" i="1"/>
  <c r="Q6728" i="1" s="1"/>
  <c r="O6728" i="1"/>
  <c r="N6728" i="1"/>
  <c r="I6728" i="1"/>
  <c r="P6727" i="1"/>
  <c r="Q6727" i="1" s="1"/>
  <c r="O6727" i="1"/>
  <c r="N6727" i="1"/>
  <c r="I6727" i="1"/>
  <c r="P6726" i="1"/>
  <c r="Q6726" i="1" s="1"/>
  <c r="O6726" i="1"/>
  <c r="N6726" i="1"/>
  <c r="I6726" i="1"/>
  <c r="Q6725" i="1"/>
  <c r="P6725" i="1"/>
  <c r="O6725" i="1"/>
  <c r="N6725" i="1"/>
  <c r="I6725" i="1"/>
  <c r="Q6724" i="1"/>
  <c r="P6724" i="1"/>
  <c r="N6724" i="1"/>
  <c r="I6724" i="1"/>
  <c r="Q6723" i="1"/>
  <c r="P6723" i="1"/>
  <c r="O6723" i="1"/>
  <c r="N6723" i="1"/>
  <c r="I6723" i="1"/>
  <c r="Q6722" i="1"/>
  <c r="P6722" i="1"/>
  <c r="N6722" i="1"/>
  <c r="I6722" i="1"/>
  <c r="Q6721" i="1"/>
  <c r="P6721" i="1"/>
  <c r="O6721" i="1"/>
  <c r="N6721" i="1"/>
  <c r="I6721" i="1"/>
  <c r="Q6720" i="1"/>
  <c r="P6720" i="1"/>
  <c r="O6720" i="1"/>
  <c r="N6720" i="1"/>
  <c r="I6720" i="1"/>
  <c r="Q6719" i="1"/>
  <c r="P6719" i="1"/>
  <c r="O6719" i="1"/>
  <c r="N6719" i="1"/>
  <c r="I6719" i="1"/>
  <c r="P6718" i="1"/>
  <c r="Q6718" i="1" s="1"/>
  <c r="O6718" i="1"/>
  <c r="N6718" i="1"/>
  <c r="I6718" i="1"/>
  <c r="P6717" i="1"/>
  <c r="Q6717" i="1" s="1"/>
  <c r="O6717" i="1"/>
  <c r="N6717" i="1"/>
  <c r="I6717" i="1"/>
  <c r="P6716" i="1"/>
  <c r="Q6716" i="1" s="1"/>
  <c r="O6716" i="1"/>
  <c r="N6716" i="1"/>
  <c r="I6716" i="1"/>
  <c r="Q6715" i="1"/>
  <c r="P6715" i="1"/>
  <c r="O6715" i="1"/>
  <c r="N6715" i="1"/>
  <c r="I6715" i="1"/>
  <c r="Q6714" i="1"/>
  <c r="P6714" i="1"/>
  <c r="O6714" i="1"/>
  <c r="N6714" i="1"/>
  <c r="I6714" i="1"/>
  <c r="P6713" i="1"/>
  <c r="Q6713" i="1" s="1"/>
  <c r="O6713" i="1"/>
  <c r="N6713" i="1"/>
  <c r="I6713" i="1"/>
  <c r="P6712" i="1"/>
  <c r="Q6712" i="1" s="1"/>
  <c r="O6712" i="1"/>
  <c r="N6712" i="1"/>
  <c r="I6712" i="1"/>
  <c r="P6711" i="1"/>
  <c r="Q6711" i="1" s="1"/>
  <c r="O6711" i="1"/>
  <c r="N6711" i="1"/>
  <c r="I6711" i="1"/>
  <c r="Q6710" i="1"/>
  <c r="P6710" i="1"/>
  <c r="O6710" i="1"/>
  <c r="N6710" i="1"/>
  <c r="I6710" i="1"/>
  <c r="Q6709" i="1"/>
  <c r="P6709" i="1"/>
  <c r="O6709" i="1"/>
  <c r="N6709" i="1"/>
  <c r="I6709" i="1"/>
  <c r="P6708" i="1"/>
  <c r="Q6708" i="1" s="1"/>
  <c r="N6708" i="1"/>
  <c r="I6708" i="1"/>
  <c r="Q6707" i="1"/>
  <c r="P6707" i="1"/>
  <c r="O6707" i="1"/>
  <c r="N6707" i="1"/>
  <c r="I6707" i="1"/>
  <c r="Q6706" i="1"/>
  <c r="P6706" i="1"/>
  <c r="O6706" i="1"/>
  <c r="N6706" i="1"/>
  <c r="I6706" i="1"/>
  <c r="P6705" i="1"/>
  <c r="Q6705" i="1" s="1"/>
  <c r="O6705" i="1"/>
  <c r="N6705" i="1"/>
  <c r="I6705" i="1"/>
  <c r="P6704" i="1"/>
  <c r="Q6704" i="1" s="1"/>
  <c r="O6704" i="1"/>
  <c r="N6704" i="1"/>
  <c r="I6704" i="1"/>
  <c r="P6703" i="1"/>
  <c r="Q6703" i="1" s="1"/>
  <c r="O6703" i="1"/>
  <c r="N6703" i="1"/>
  <c r="I6703" i="1"/>
  <c r="Q6702" i="1"/>
  <c r="P6702" i="1"/>
  <c r="O6702" i="1"/>
  <c r="N6702" i="1"/>
  <c r="I6702" i="1"/>
  <c r="Q6701" i="1"/>
  <c r="P6701" i="1"/>
  <c r="O6701" i="1"/>
  <c r="N6701" i="1"/>
  <c r="I6701" i="1"/>
  <c r="P6700" i="1"/>
  <c r="Q6700" i="1" s="1"/>
  <c r="O6700" i="1"/>
  <c r="N6700" i="1"/>
  <c r="I6700" i="1"/>
  <c r="P6699" i="1"/>
  <c r="Q6699" i="1" s="1"/>
  <c r="O6699" i="1"/>
  <c r="N6699" i="1"/>
  <c r="I6699" i="1"/>
  <c r="P6698" i="1"/>
  <c r="Q6698" i="1" s="1"/>
  <c r="O6698" i="1"/>
  <c r="N6698" i="1"/>
  <c r="I6698" i="1"/>
  <c r="Q6697" i="1"/>
  <c r="P6697" i="1"/>
  <c r="O6697" i="1"/>
  <c r="N6697" i="1"/>
  <c r="I6697" i="1"/>
  <c r="Q6696" i="1"/>
  <c r="P6696" i="1"/>
  <c r="O6696" i="1"/>
  <c r="N6696" i="1"/>
  <c r="I6696" i="1"/>
  <c r="P6695" i="1"/>
  <c r="Q6695" i="1" s="1"/>
  <c r="O6695" i="1"/>
  <c r="N6695" i="1"/>
  <c r="I6695" i="1"/>
  <c r="P6694" i="1"/>
  <c r="Q6694" i="1" s="1"/>
  <c r="O6694" i="1"/>
  <c r="N6694" i="1"/>
  <c r="I6694" i="1"/>
  <c r="P6693" i="1"/>
  <c r="Q6693" i="1" s="1"/>
  <c r="O6693" i="1"/>
  <c r="N6693" i="1"/>
  <c r="I6693" i="1"/>
  <c r="Q6692" i="1"/>
  <c r="P6692" i="1"/>
  <c r="O6692" i="1"/>
  <c r="N6692" i="1"/>
  <c r="I6692" i="1"/>
  <c r="Q6691" i="1"/>
  <c r="P6691" i="1"/>
  <c r="N6691" i="1"/>
  <c r="I6691" i="1"/>
  <c r="P6690" i="1"/>
  <c r="Q6690" i="1" s="1"/>
  <c r="O6690" i="1"/>
  <c r="N6690" i="1"/>
  <c r="I6690" i="1"/>
  <c r="Q6689" i="1"/>
  <c r="P6689" i="1"/>
  <c r="O6689" i="1"/>
  <c r="N6689" i="1"/>
  <c r="I6689" i="1"/>
  <c r="Q6688" i="1"/>
  <c r="P6688" i="1"/>
  <c r="O6688" i="1"/>
  <c r="N6688" i="1"/>
  <c r="I6688" i="1"/>
  <c r="P6687" i="1"/>
  <c r="Q6687" i="1" s="1"/>
  <c r="O6687" i="1"/>
  <c r="N6687" i="1"/>
  <c r="I6687" i="1"/>
  <c r="P6686" i="1"/>
  <c r="Q6686" i="1" s="1"/>
  <c r="O6686" i="1"/>
  <c r="N6686" i="1"/>
  <c r="I6686" i="1"/>
  <c r="P6685" i="1"/>
  <c r="Q6685" i="1" s="1"/>
  <c r="O6685" i="1"/>
  <c r="N6685" i="1"/>
  <c r="I6685" i="1"/>
  <c r="Q6684" i="1"/>
  <c r="P6684" i="1"/>
  <c r="O6684" i="1"/>
  <c r="N6684" i="1"/>
  <c r="I6684" i="1"/>
  <c r="Q6683" i="1"/>
  <c r="P6683" i="1"/>
  <c r="O6683" i="1"/>
  <c r="N6683" i="1"/>
  <c r="I6683" i="1"/>
  <c r="P6682" i="1"/>
  <c r="Q6682" i="1" s="1"/>
  <c r="O6682" i="1"/>
  <c r="N6682" i="1"/>
  <c r="I6682" i="1"/>
  <c r="P6681" i="1"/>
  <c r="Q6681" i="1" s="1"/>
  <c r="O6681" i="1"/>
  <c r="N6681" i="1"/>
  <c r="I6681" i="1"/>
  <c r="P6680" i="1"/>
  <c r="Q6680" i="1" s="1"/>
  <c r="O6680" i="1"/>
  <c r="N6680" i="1"/>
  <c r="I6680" i="1"/>
  <c r="Q6679" i="1"/>
  <c r="P6679" i="1"/>
  <c r="O6679" i="1"/>
  <c r="N6679" i="1"/>
  <c r="I6679" i="1"/>
  <c r="Q6678" i="1"/>
  <c r="P6678" i="1"/>
  <c r="O6678" i="1"/>
  <c r="N6678" i="1"/>
  <c r="I6678" i="1"/>
  <c r="Q6677" i="1"/>
  <c r="P6677" i="1"/>
  <c r="O6677" i="1"/>
  <c r="N6677" i="1"/>
  <c r="I6677" i="1"/>
  <c r="P6676" i="1"/>
  <c r="Q6676" i="1" s="1"/>
  <c r="O6676" i="1"/>
  <c r="N6676" i="1"/>
  <c r="I6676" i="1"/>
  <c r="P6675" i="1"/>
  <c r="Q6675" i="1" s="1"/>
  <c r="O6675" i="1"/>
  <c r="N6675" i="1"/>
  <c r="I6675" i="1"/>
  <c r="P6674" i="1"/>
  <c r="Q6674" i="1" s="1"/>
  <c r="O6674" i="1"/>
  <c r="N6674" i="1"/>
  <c r="I6674" i="1"/>
  <c r="Q6673" i="1"/>
  <c r="P6673" i="1"/>
  <c r="O6673" i="1"/>
  <c r="N6673" i="1"/>
  <c r="I6673" i="1"/>
  <c r="Q6672" i="1"/>
  <c r="P6672" i="1"/>
  <c r="O6672" i="1"/>
  <c r="N6672" i="1"/>
  <c r="I6672" i="1"/>
  <c r="P6671" i="1"/>
  <c r="Q6671" i="1" s="1"/>
  <c r="O6671" i="1"/>
  <c r="N6671" i="1"/>
  <c r="I6671" i="1"/>
  <c r="P6670" i="1"/>
  <c r="Q6670" i="1" s="1"/>
  <c r="O6670" i="1"/>
  <c r="N6670" i="1"/>
  <c r="I6670" i="1"/>
  <c r="P6669" i="1"/>
  <c r="Q6669" i="1" s="1"/>
  <c r="O6669" i="1"/>
  <c r="N6669" i="1"/>
  <c r="I6669" i="1"/>
  <c r="Q6668" i="1"/>
  <c r="P6668" i="1"/>
  <c r="O6668" i="1"/>
  <c r="N6668" i="1"/>
  <c r="I6668" i="1"/>
  <c r="Q6667" i="1"/>
  <c r="P6667" i="1"/>
  <c r="O6667" i="1"/>
  <c r="N6667" i="1"/>
  <c r="I6667" i="1"/>
  <c r="P6666" i="1"/>
  <c r="Q6666" i="1" s="1"/>
  <c r="N6666" i="1"/>
  <c r="I6666" i="1"/>
  <c r="Q6665" i="1"/>
  <c r="P6665" i="1"/>
  <c r="N6665" i="1"/>
  <c r="I6665" i="1"/>
  <c r="P6664" i="1"/>
  <c r="Q6664" i="1" s="1"/>
  <c r="O6664" i="1"/>
  <c r="N6664" i="1"/>
  <c r="I6664" i="1"/>
  <c r="Q6663" i="1"/>
  <c r="P6663" i="1"/>
  <c r="O6663" i="1"/>
  <c r="N6663" i="1"/>
  <c r="I6663" i="1"/>
  <c r="Q6662" i="1"/>
  <c r="P6662" i="1"/>
  <c r="O6662" i="1"/>
  <c r="N6662" i="1"/>
  <c r="I6662" i="1"/>
  <c r="Q6661" i="1"/>
  <c r="I6661" i="1"/>
  <c r="Q6660" i="1"/>
  <c r="I6660" i="1"/>
  <c r="Q6659" i="1"/>
  <c r="P6659" i="1"/>
  <c r="O6659" i="1"/>
  <c r="N6659" i="1"/>
  <c r="I6659" i="1"/>
  <c r="P6658" i="1"/>
  <c r="Q6658" i="1" s="1"/>
  <c r="O6658" i="1"/>
  <c r="N6658" i="1"/>
  <c r="I6658" i="1"/>
  <c r="P6657" i="1"/>
  <c r="Q6657" i="1" s="1"/>
  <c r="O6657" i="1"/>
  <c r="N6657" i="1"/>
  <c r="I6657" i="1"/>
  <c r="P6656" i="1"/>
  <c r="Q6656" i="1" s="1"/>
  <c r="O6656" i="1"/>
  <c r="N6656" i="1"/>
  <c r="I6656" i="1"/>
  <c r="Q6655" i="1"/>
  <c r="P6655" i="1"/>
  <c r="O6655" i="1"/>
  <c r="N6655" i="1"/>
  <c r="I6655" i="1"/>
  <c r="Q6654" i="1"/>
  <c r="P6654" i="1"/>
  <c r="O6654" i="1"/>
  <c r="N6654" i="1"/>
  <c r="I6654" i="1"/>
  <c r="Q6653" i="1"/>
  <c r="P6653" i="1"/>
  <c r="O6653" i="1"/>
  <c r="N6653" i="1"/>
  <c r="I6653" i="1"/>
  <c r="P6652" i="1"/>
  <c r="Q6652" i="1" s="1"/>
  <c r="O6652" i="1"/>
  <c r="N6652" i="1"/>
  <c r="I6652" i="1"/>
  <c r="P6651" i="1"/>
  <c r="Q6651" i="1" s="1"/>
  <c r="O6651" i="1"/>
  <c r="N6651" i="1"/>
  <c r="I6651" i="1"/>
  <c r="P6650" i="1"/>
  <c r="Q6650" i="1" s="1"/>
  <c r="O6650" i="1"/>
  <c r="N6650" i="1"/>
  <c r="I6650" i="1"/>
  <c r="Q6649" i="1"/>
  <c r="P6649" i="1"/>
  <c r="O6649" i="1"/>
  <c r="N6649" i="1"/>
  <c r="I6649" i="1"/>
  <c r="Q6648" i="1"/>
  <c r="P6648" i="1"/>
  <c r="O6648" i="1"/>
  <c r="N6648" i="1"/>
  <c r="I6648" i="1"/>
  <c r="P6647" i="1"/>
  <c r="Q6647" i="1" s="1"/>
  <c r="O6647" i="1"/>
  <c r="N6647" i="1"/>
  <c r="I6647" i="1"/>
  <c r="P6646" i="1"/>
  <c r="Q6646" i="1" s="1"/>
  <c r="O6646" i="1"/>
  <c r="N6646" i="1"/>
  <c r="I6646" i="1"/>
  <c r="P6645" i="1"/>
  <c r="Q6645" i="1" s="1"/>
  <c r="O6645" i="1"/>
  <c r="N6645" i="1"/>
  <c r="I6645" i="1"/>
  <c r="Q6644" i="1"/>
  <c r="P6644" i="1"/>
  <c r="O6644" i="1"/>
  <c r="N6644" i="1"/>
  <c r="I6644" i="1"/>
  <c r="Q6643" i="1"/>
  <c r="P6643" i="1"/>
  <c r="O6643" i="1"/>
  <c r="N6643" i="1"/>
  <c r="I6643" i="1"/>
  <c r="P6642" i="1"/>
  <c r="Q6642" i="1" s="1"/>
  <c r="O6642" i="1"/>
  <c r="N6642" i="1"/>
  <c r="I6642" i="1"/>
  <c r="P6641" i="1"/>
  <c r="Q6641" i="1" s="1"/>
  <c r="O6641" i="1"/>
  <c r="N6641" i="1"/>
  <c r="I6641" i="1"/>
  <c r="P6640" i="1"/>
  <c r="Q6640" i="1" s="1"/>
  <c r="N6640" i="1"/>
  <c r="I6640" i="1"/>
  <c r="P6639" i="1"/>
  <c r="Q6639" i="1" s="1"/>
  <c r="N6639" i="1"/>
  <c r="I6639" i="1"/>
  <c r="Q6638" i="1"/>
  <c r="P6638" i="1"/>
  <c r="O6638" i="1"/>
  <c r="N6638" i="1"/>
  <c r="I6638" i="1"/>
  <c r="P6637" i="1"/>
  <c r="Q6637" i="1" s="1"/>
  <c r="O6637" i="1"/>
  <c r="N6637" i="1"/>
  <c r="I6637" i="1"/>
  <c r="P6636" i="1"/>
  <c r="Q6636" i="1" s="1"/>
  <c r="O6636" i="1"/>
  <c r="N6636" i="1"/>
  <c r="I6636" i="1"/>
  <c r="P6635" i="1"/>
  <c r="Q6635" i="1" s="1"/>
  <c r="O6635" i="1"/>
  <c r="N6635" i="1"/>
  <c r="I6635" i="1"/>
  <c r="Q6634" i="1"/>
  <c r="P6634" i="1"/>
  <c r="O6634" i="1"/>
  <c r="N6634" i="1"/>
  <c r="I6634" i="1"/>
  <c r="Q6633" i="1"/>
  <c r="P6633" i="1"/>
  <c r="O6633" i="1"/>
  <c r="N6633" i="1"/>
  <c r="I6633" i="1"/>
  <c r="P6632" i="1"/>
  <c r="Q6632" i="1" s="1"/>
  <c r="O6632" i="1"/>
  <c r="N6632" i="1"/>
  <c r="I6632" i="1"/>
  <c r="P6631" i="1"/>
  <c r="Q6631" i="1" s="1"/>
  <c r="O6631" i="1"/>
  <c r="N6631" i="1"/>
  <c r="I6631" i="1"/>
  <c r="P6630" i="1"/>
  <c r="Q6630" i="1" s="1"/>
  <c r="O6630" i="1"/>
  <c r="N6630" i="1"/>
  <c r="I6630" i="1"/>
  <c r="Q6629" i="1"/>
  <c r="P6629" i="1"/>
  <c r="O6629" i="1"/>
  <c r="N6629" i="1"/>
  <c r="I6629" i="1"/>
  <c r="Q6628" i="1"/>
  <c r="P6628" i="1"/>
  <c r="O6628" i="1"/>
  <c r="N6628" i="1"/>
  <c r="I6628" i="1"/>
  <c r="Q6627" i="1"/>
  <c r="P6627" i="1"/>
  <c r="O6627" i="1"/>
  <c r="N6627" i="1"/>
  <c r="I6627" i="1"/>
  <c r="P6626" i="1"/>
  <c r="Q6626" i="1" s="1"/>
  <c r="O6626" i="1"/>
  <c r="N6626" i="1"/>
  <c r="I6626" i="1"/>
  <c r="P6625" i="1"/>
  <c r="Q6625" i="1" s="1"/>
  <c r="O6625" i="1"/>
  <c r="N6625" i="1"/>
  <c r="I6625" i="1"/>
  <c r="P6624" i="1"/>
  <c r="Q6624" i="1" s="1"/>
  <c r="O6624" i="1"/>
  <c r="N6624" i="1"/>
  <c r="I6624" i="1"/>
  <c r="Q6623" i="1"/>
  <c r="I6623" i="1"/>
  <c r="Q6622" i="1"/>
  <c r="I6622" i="1"/>
  <c r="P6621" i="1"/>
  <c r="Q6621" i="1" s="1"/>
  <c r="O6621" i="1"/>
  <c r="N6621" i="1"/>
  <c r="I6621" i="1"/>
  <c r="Q6620" i="1"/>
  <c r="P6620" i="1"/>
  <c r="O6620" i="1"/>
  <c r="N6620" i="1"/>
  <c r="I6620" i="1"/>
  <c r="Q6619" i="1"/>
  <c r="P6619" i="1"/>
  <c r="O6619" i="1"/>
  <c r="N6619" i="1"/>
  <c r="I6619" i="1"/>
  <c r="P6618" i="1"/>
  <c r="Q6618" i="1" s="1"/>
  <c r="O6618" i="1"/>
  <c r="N6618" i="1"/>
  <c r="I6618" i="1"/>
  <c r="P6617" i="1"/>
  <c r="Q6617" i="1" s="1"/>
  <c r="O6617" i="1"/>
  <c r="N6617" i="1"/>
  <c r="I6617" i="1"/>
  <c r="P6616" i="1"/>
  <c r="Q6616" i="1" s="1"/>
  <c r="O6616" i="1"/>
  <c r="N6616" i="1"/>
  <c r="I6616" i="1"/>
  <c r="Q6615" i="1"/>
  <c r="P6615" i="1"/>
  <c r="O6615" i="1"/>
  <c r="N6615" i="1"/>
  <c r="I6615" i="1"/>
  <c r="Q6614" i="1"/>
  <c r="P6614" i="1"/>
  <c r="O6614" i="1"/>
  <c r="N6614" i="1"/>
  <c r="I6614" i="1"/>
  <c r="Q6613" i="1"/>
  <c r="P6613" i="1"/>
  <c r="N6613" i="1"/>
  <c r="I6613" i="1"/>
  <c r="Q6612" i="1"/>
  <c r="P6612" i="1"/>
  <c r="O6612" i="1"/>
  <c r="N6612" i="1"/>
  <c r="I6612" i="1"/>
  <c r="Q6611" i="1"/>
  <c r="P6611" i="1"/>
  <c r="O6611" i="1"/>
  <c r="N6611" i="1"/>
  <c r="I6611" i="1"/>
  <c r="P6610" i="1"/>
  <c r="Q6610" i="1" s="1"/>
  <c r="O6610" i="1"/>
  <c r="N6610" i="1"/>
  <c r="I6610" i="1"/>
  <c r="P6609" i="1"/>
  <c r="Q6609" i="1" s="1"/>
  <c r="O6609" i="1"/>
  <c r="N6609" i="1"/>
  <c r="I6609" i="1"/>
  <c r="P6608" i="1"/>
  <c r="Q6608" i="1" s="1"/>
  <c r="O6608" i="1"/>
  <c r="N6608" i="1"/>
  <c r="I6608" i="1"/>
  <c r="Q6607" i="1"/>
  <c r="P6607" i="1"/>
  <c r="O6607" i="1"/>
  <c r="N6607" i="1"/>
  <c r="I6607" i="1"/>
  <c r="Q6606" i="1"/>
  <c r="P6606" i="1"/>
  <c r="O6606" i="1"/>
  <c r="N6606" i="1"/>
  <c r="I6606" i="1"/>
  <c r="P6605" i="1"/>
  <c r="Q6605" i="1" s="1"/>
  <c r="O6605" i="1"/>
  <c r="N6605" i="1"/>
  <c r="I6605" i="1"/>
  <c r="P6604" i="1"/>
  <c r="Q6604" i="1" s="1"/>
  <c r="N6604" i="1"/>
  <c r="I6604" i="1"/>
  <c r="Q6603" i="1"/>
  <c r="P6603" i="1"/>
  <c r="O6603" i="1"/>
  <c r="N6603" i="1"/>
  <c r="I6603" i="1"/>
  <c r="P6602" i="1"/>
  <c r="Q6602" i="1" s="1"/>
  <c r="O6602" i="1"/>
  <c r="N6602" i="1"/>
  <c r="I6602" i="1"/>
  <c r="P6601" i="1"/>
  <c r="Q6601" i="1" s="1"/>
  <c r="O6601" i="1"/>
  <c r="N6601" i="1"/>
  <c r="I6601" i="1"/>
  <c r="P6600" i="1"/>
  <c r="Q6600" i="1" s="1"/>
  <c r="O6600" i="1"/>
  <c r="N6600" i="1"/>
  <c r="I6600" i="1"/>
  <c r="Q6599" i="1"/>
  <c r="P6599" i="1"/>
  <c r="O6599" i="1"/>
  <c r="N6599" i="1"/>
  <c r="I6599" i="1"/>
  <c r="Q6598" i="1"/>
  <c r="P6598" i="1"/>
  <c r="O6598" i="1"/>
  <c r="N6598" i="1"/>
  <c r="I6598" i="1"/>
  <c r="P6597" i="1"/>
  <c r="Q6597" i="1" s="1"/>
  <c r="O6597" i="1"/>
  <c r="N6597" i="1"/>
  <c r="I6597" i="1"/>
  <c r="P6596" i="1"/>
  <c r="Q6596" i="1" s="1"/>
  <c r="O6596" i="1"/>
  <c r="N6596" i="1"/>
  <c r="I6596" i="1"/>
  <c r="P6595" i="1"/>
  <c r="Q6595" i="1" s="1"/>
  <c r="O6595" i="1"/>
  <c r="N6595" i="1"/>
  <c r="I6595" i="1"/>
  <c r="Q6594" i="1"/>
  <c r="P6594" i="1"/>
  <c r="O6594" i="1"/>
  <c r="N6594" i="1"/>
  <c r="I6594" i="1"/>
  <c r="Q6593" i="1"/>
  <c r="P6593" i="1"/>
  <c r="O6593" i="1"/>
  <c r="N6593" i="1"/>
  <c r="I6593" i="1"/>
  <c r="P6592" i="1"/>
  <c r="Q6592" i="1" s="1"/>
  <c r="O6592" i="1"/>
  <c r="N6592" i="1"/>
  <c r="I6592" i="1"/>
  <c r="P6591" i="1"/>
  <c r="Q6591" i="1" s="1"/>
  <c r="O6591" i="1"/>
  <c r="N6591" i="1"/>
  <c r="I6591" i="1"/>
  <c r="P6590" i="1"/>
  <c r="Q6590" i="1" s="1"/>
  <c r="O6590" i="1"/>
  <c r="N6590" i="1"/>
  <c r="I6590" i="1"/>
  <c r="Q6589" i="1"/>
  <c r="P6589" i="1"/>
  <c r="O6589" i="1"/>
  <c r="N6589" i="1"/>
  <c r="I6589" i="1"/>
  <c r="Q6588" i="1"/>
  <c r="P6588" i="1"/>
  <c r="O6588" i="1"/>
  <c r="N6588" i="1"/>
  <c r="I6588" i="1"/>
  <c r="Q6587" i="1"/>
  <c r="P6587" i="1"/>
  <c r="N6587" i="1"/>
  <c r="I6587" i="1"/>
  <c r="Q6586" i="1"/>
  <c r="P6586" i="1"/>
  <c r="O6586" i="1"/>
  <c r="N6586" i="1"/>
  <c r="I6586" i="1"/>
  <c r="Q6585" i="1"/>
  <c r="P6585" i="1"/>
  <c r="O6585" i="1"/>
  <c r="N6585" i="1"/>
  <c r="I6585" i="1"/>
  <c r="P6584" i="1"/>
  <c r="Q6584" i="1" s="1"/>
  <c r="O6584" i="1"/>
  <c r="N6584" i="1"/>
  <c r="I6584" i="1"/>
  <c r="P6583" i="1"/>
  <c r="Q6583" i="1" s="1"/>
  <c r="O6583" i="1"/>
  <c r="N6583" i="1"/>
  <c r="I6583" i="1"/>
  <c r="P6582" i="1"/>
  <c r="Q6582" i="1" s="1"/>
  <c r="O6582" i="1"/>
  <c r="N6582" i="1"/>
  <c r="I6582" i="1"/>
  <c r="Q6581" i="1"/>
  <c r="P6581" i="1"/>
  <c r="O6581" i="1"/>
  <c r="N6581" i="1"/>
  <c r="I6581" i="1"/>
  <c r="Q6580" i="1"/>
  <c r="P6580" i="1"/>
  <c r="O6580" i="1"/>
  <c r="N6580" i="1"/>
  <c r="I6580" i="1"/>
  <c r="P6579" i="1"/>
  <c r="Q6579" i="1" s="1"/>
  <c r="O6579" i="1"/>
  <c r="N6579" i="1"/>
  <c r="I6579" i="1"/>
  <c r="P6578" i="1"/>
  <c r="Q6578" i="1" s="1"/>
  <c r="O6578" i="1"/>
  <c r="N6578" i="1"/>
  <c r="I6578" i="1"/>
  <c r="P6577" i="1"/>
  <c r="Q6577" i="1" s="1"/>
  <c r="O6577" i="1"/>
  <c r="N6577" i="1"/>
  <c r="I6577" i="1"/>
  <c r="Q6576" i="1"/>
  <c r="P6576" i="1"/>
  <c r="O6576" i="1"/>
  <c r="N6576" i="1"/>
  <c r="I6576" i="1"/>
  <c r="Q6575" i="1"/>
  <c r="P6575" i="1"/>
  <c r="O6575" i="1"/>
  <c r="N6575" i="1"/>
  <c r="I6575" i="1"/>
  <c r="Q6574" i="1"/>
  <c r="P6574" i="1"/>
  <c r="O6574" i="1"/>
  <c r="N6574" i="1"/>
  <c r="I6574" i="1"/>
  <c r="P6573" i="1"/>
  <c r="Q6573" i="1" s="1"/>
  <c r="O6573" i="1"/>
  <c r="N6573" i="1"/>
  <c r="I6573" i="1"/>
  <c r="P6572" i="1"/>
  <c r="Q6572" i="1" s="1"/>
  <c r="O6572" i="1"/>
  <c r="N6572" i="1"/>
  <c r="I6572" i="1"/>
  <c r="P6571" i="1"/>
  <c r="Q6571" i="1" s="1"/>
  <c r="O6571" i="1"/>
  <c r="N6571" i="1"/>
  <c r="I6571" i="1"/>
  <c r="Q6570" i="1"/>
  <c r="P6570" i="1"/>
  <c r="O6570" i="1"/>
  <c r="N6570" i="1"/>
  <c r="I6570" i="1"/>
  <c r="Q6569" i="1"/>
  <c r="P6569" i="1"/>
  <c r="O6569" i="1"/>
  <c r="N6569" i="1"/>
  <c r="I6569" i="1"/>
  <c r="P6568" i="1"/>
  <c r="Q6568" i="1" s="1"/>
  <c r="O6568" i="1"/>
  <c r="N6568" i="1"/>
  <c r="I6568" i="1"/>
  <c r="P6567" i="1"/>
  <c r="Q6567" i="1" s="1"/>
  <c r="O6567" i="1"/>
  <c r="N6567" i="1"/>
  <c r="I6567" i="1"/>
  <c r="P6566" i="1"/>
  <c r="Q6566" i="1" s="1"/>
  <c r="O6566" i="1"/>
  <c r="N6566" i="1"/>
  <c r="I6566" i="1"/>
  <c r="Q6565" i="1"/>
  <c r="P6565" i="1"/>
  <c r="O6565" i="1"/>
  <c r="N6565" i="1"/>
  <c r="I6565" i="1"/>
  <c r="Q6564" i="1"/>
  <c r="P6564" i="1"/>
  <c r="O6564" i="1"/>
  <c r="N6564" i="1"/>
  <c r="I6564" i="1"/>
  <c r="P6563" i="1"/>
  <c r="Q6563" i="1" s="1"/>
  <c r="O6563" i="1"/>
  <c r="N6563" i="1"/>
  <c r="I6563" i="1"/>
  <c r="P6562" i="1"/>
  <c r="Q6562" i="1" s="1"/>
  <c r="O6562" i="1"/>
  <c r="N6562" i="1"/>
  <c r="I6562" i="1"/>
  <c r="P6561" i="1"/>
  <c r="Q6561" i="1" s="1"/>
  <c r="O6561" i="1"/>
  <c r="N6561" i="1"/>
  <c r="I6561" i="1"/>
  <c r="Q6560" i="1"/>
  <c r="P6560" i="1"/>
  <c r="O6560" i="1"/>
  <c r="N6560" i="1"/>
  <c r="I6560" i="1"/>
  <c r="Q6559" i="1"/>
  <c r="P6559" i="1"/>
  <c r="O6559" i="1"/>
  <c r="N6559" i="1"/>
  <c r="I6559" i="1"/>
  <c r="Q6558" i="1"/>
  <c r="P6558" i="1"/>
  <c r="O6558" i="1"/>
  <c r="N6558" i="1"/>
  <c r="I6558" i="1"/>
  <c r="P6557" i="1"/>
  <c r="Q6557" i="1" s="1"/>
  <c r="O6557" i="1"/>
  <c r="N6557" i="1"/>
  <c r="I6557" i="1"/>
  <c r="P6556" i="1"/>
  <c r="Q6556" i="1" s="1"/>
  <c r="O6556" i="1"/>
  <c r="N6556" i="1"/>
  <c r="I6556" i="1"/>
  <c r="P6555" i="1"/>
  <c r="Q6555" i="1" s="1"/>
  <c r="O6555" i="1"/>
  <c r="N6555" i="1"/>
  <c r="I6555" i="1"/>
  <c r="Q6554" i="1"/>
  <c r="P6554" i="1"/>
  <c r="O6554" i="1"/>
  <c r="N6554" i="1"/>
  <c r="I6554" i="1"/>
  <c r="Q6553" i="1"/>
  <c r="P6553" i="1"/>
  <c r="O6553" i="1"/>
  <c r="N6553" i="1"/>
  <c r="I6553" i="1"/>
  <c r="P6552" i="1"/>
  <c r="Q6552" i="1" s="1"/>
  <c r="O6552" i="1"/>
  <c r="N6552" i="1"/>
  <c r="I6552" i="1"/>
  <c r="P6551" i="1"/>
  <c r="Q6551" i="1" s="1"/>
  <c r="O6551" i="1"/>
  <c r="N6551" i="1"/>
  <c r="I6551" i="1"/>
  <c r="P6550" i="1"/>
  <c r="Q6550" i="1" s="1"/>
  <c r="O6550" i="1"/>
  <c r="N6550" i="1"/>
  <c r="I6550" i="1"/>
  <c r="Q6549" i="1"/>
  <c r="P6549" i="1"/>
  <c r="O6549" i="1"/>
  <c r="N6549" i="1"/>
  <c r="I6549" i="1"/>
  <c r="Q6548" i="1"/>
  <c r="P6548" i="1"/>
  <c r="O6548" i="1"/>
  <c r="N6548" i="1"/>
  <c r="I6548" i="1"/>
  <c r="P6547" i="1"/>
  <c r="Q6547" i="1" s="1"/>
  <c r="O6547" i="1"/>
  <c r="N6547" i="1"/>
  <c r="I6547" i="1"/>
  <c r="P6546" i="1"/>
  <c r="Q6546" i="1" s="1"/>
  <c r="O6546" i="1"/>
  <c r="N6546" i="1"/>
  <c r="I6546" i="1"/>
  <c r="P6545" i="1"/>
  <c r="Q6545" i="1" s="1"/>
  <c r="O6545" i="1"/>
  <c r="N6545" i="1"/>
  <c r="I6545" i="1"/>
  <c r="Q6544" i="1"/>
  <c r="P6544" i="1"/>
  <c r="O6544" i="1"/>
  <c r="N6544" i="1"/>
  <c r="I6544" i="1"/>
  <c r="Q6543" i="1"/>
  <c r="P6543" i="1"/>
  <c r="O6543" i="1"/>
  <c r="N6543" i="1"/>
  <c r="I6543" i="1"/>
  <c r="Q6542" i="1"/>
  <c r="P6542" i="1"/>
  <c r="O6542" i="1"/>
  <c r="N6542" i="1"/>
  <c r="I6542" i="1"/>
  <c r="P6541" i="1"/>
  <c r="Q6541" i="1" s="1"/>
  <c r="O6541" i="1"/>
  <c r="N6541" i="1"/>
  <c r="I6541" i="1"/>
  <c r="P6540" i="1"/>
  <c r="Q6540" i="1" s="1"/>
  <c r="O6540" i="1"/>
  <c r="N6540" i="1"/>
  <c r="I6540" i="1"/>
  <c r="P6539" i="1"/>
  <c r="Q6539" i="1" s="1"/>
  <c r="O6539" i="1"/>
  <c r="N6539" i="1"/>
  <c r="I6539" i="1"/>
  <c r="Q6538" i="1"/>
  <c r="P6538" i="1"/>
  <c r="O6538" i="1"/>
  <c r="N6538" i="1"/>
  <c r="I6538" i="1"/>
  <c r="Q6537" i="1"/>
  <c r="P6537" i="1"/>
  <c r="O6537" i="1"/>
  <c r="N6537" i="1"/>
  <c r="I6537" i="1"/>
  <c r="P6536" i="1"/>
  <c r="Q6536" i="1" s="1"/>
  <c r="O6536" i="1"/>
  <c r="N6536" i="1"/>
  <c r="I6536" i="1"/>
  <c r="P6535" i="1"/>
  <c r="Q6535" i="1" s="1"/>
  <c r="O6535" i="1"/>
  <c r="N6535" i="1"/>
  <c r="I6535" i="1"/>
  <c r="P6534" i="1"/>
  <c r="Q6534" i="1" s="1"/>
  <c r="O6534" i="1"/>
  <c r="N6534" i="1"/>
  <c r="I6534" i="1"/>
  <c r="Q6533" i="1"/>
  <c r="P6533" i="1"/>
  <c r="O6533" i="1"/>
  <c r="N6533" i="1"/>
  <c r="I6533" i="1"/>
  <c r="Q6532" i="1"/>
  <c r="P6532" i="1"/>
  <c r="O6532" i="1"/>
  <c r="N6532" i="1"/>
  <c r="I6532" i="1"/>
  <c r="Q6531" i="1"/>
  <c r="P6531" i="1"/>
  <c r="O6531" i="1"/>
  <c r="N6531" i="1"/>
  <c r="I6531" i="1"/>
  <c r="P6530" i="1"/>
  <c r="Q6530" i="1" s="1"/>
  <c r="O6530" i="1"/>
  <c r="N6530" i="1"/>
  <c r="I6530" i="1"/>
  <c r="P6529" i="1"/>
  <c r="Q6529" i="1" s="1"/>
  <c r="O6529" i="1"/>
  <c r="N6529" i="1"/>
  <c r="I6529" i="1"/>
  <c r="Q6528" i="1"/>
  <c r="P6528" i="1"/>
  <c r="O6528" i="1"/>
  <c r="N6528" i="1"/>
  <c r="I6528" i="1"/>
  <c r="Q6527" i="1"/>
  <c r="P6527" i="1"/>
  <c r="O6527" i="1"/>
  <c r="N6527" i="1"/>
  <c r="I6527" i="1"/>
  <c r="Q6526" i="1"/>
  <c r="P6526" i="1"/>
  <c r="O6526" i="1"/>
  <c r="N6526" i="1"/>
  <c r="I6526" i="1"/>
  <c r="P6525" i="1"/>
  <c r="Q6525" i="1" s="1"/>
  <c r="O6525" i="1"/>
  <c r="N6525" i="1"/>
  <c r="I6525" i="1"/>
  <c r="P6524" i="1"/>
  <c r="Q6524" i="1" s="1"/>
  <c r="O6524" i="1"/>
  <c r="N6524" i="1"/>
  <c r="I6524" i="1"/>
  <c r="P6523" i="1"/>
  <c r="Q6523" i="1" s="1"/>
  <c r="O6523" i="1"/>
  <c r="N6523" i="1"/>
  <c r="I6523" i="1"/>
  <c r="Q6522" i="1"/>
  <c r="I6522" i="1"/>
  <c r="Q6521" i="1"/>
  <c r="P6521" i="1"/>
  <c r="O6521" i="1"/>
  <c r="N6521" i="1"/>
  <c r="I6521" i="1"/>
  <c r="Q6520" i="1"/>
  <c r="P6520" i="1"/>
  <c r="O6520" i="1"/>
  <c r="N6520" i="1"/>
  <c r="I6520" i="1"/>
  <c r="Q6519" i="1"/>
  <c r="P6519" i="1"/>
  <c r="O6519" i="1"/>
  <c r="N6519" i="1"/>
  <c r="I6519" i="1"/>
  <c r="P6518" i="1"/>
  <c r="Q6518" i="1" s="1"/>
  <c r="O6518" i="1"/>
  <c r="N6518" i="1"/>
  <c r="I6518" i="1"/>
  <c r="P6517" i="1"/>
  <c r="Q6517" i="1" s="1"/>
  <c r="O6517" i="1"/>
  <c r="N6517" i="1"/>
  <c r="I6517" i="1"/>
  <c r="P6516" i="1"/>
  <c r="Q6516" i="1" s="1"/>
  <c r="O6516" i="1"/>
  <c r="N6516" i="1"/>
  <c r="I6516" i="1"/>
  <c r="Q6515" i="1"/>
  <c r="P6515" i="1"/>
  <c r="O6515" i="1"/>
  <c r="N6515" i="1"/>
  <c r="I6515" i="1"/>
  <c r="Q6514" i="1"/>
  <c r="P6514" i="1"/>
  <c r="O6514" i="1"/>
  <c r="N6514" i="1"/>
  <c r="I6514" i="1"/>
  <c r="P6513" i="1"/>
  <c r="Q6513" i="1" s="1"/>
  <c r="O6513" i="1"/>
  <c r="N6513" i="1"/>
  <c r="I6513" i="1"/>
  <c r="P6512" i="1"/>
  <c r="Q6512" i="1" s="1"/>
  <c r="O6512" i="1"/>
  <c r="N6512" i="1"/>
  <c r="I6512" i="1"/>
  <c r="P6511" i="1"/>
  <c r="Q6511" i="1" s="1"/>
  <c r="O6511" i="1"/>
  <c r="N6511" i="1"/>
  <c r="I6511" i="1"/>
  <c r="Q6510" i="1"/>
  <c r="P6510" i="1"/>
  <c r="O6510" i="1"/>
  <c r="N6510" i="1"/>
  <c r="I6510" i="1"/>
  <c r="Q6509" i="1"/>
  <c r="P6509" i="1"/>
  <c r="O6509" i="1"/>
  <c r="N6509" i="1"/>
  <c r="I6509" i="1"/>
  <c r="Q6508" i="1"/>
  <c r="P6508" i="1"/>
  <c r="O6508" i="1"/>
  <c r="N6508" i="1"/>
  <c r="I6508" i="1"/>
  <c r="P6507" i="1"/>
  <c r="Q6507" i="1" s="1"/>
  <c r="O6507" i="1"/>
  <c r="N6507" i="1"/>
  <c r="I6507" i="1"/>
  <c r="P6506" i="1"/>
  <c r="Q6506" i="1" s="1"/>
  <c r="O6506" i="1"/>
  <c r="N6506" i="1"/>
  <c r="I6506" i="1"/>
  <c r="Q6505" i="1"/>
  <c r="P6505" i="1"/>
  <c r="N6505" i="1"/>
  <c r="I6505" i="1"/>
  <c r="P6504" i="1"/>
  <c r="Q6504" i="1" s="1"/>
  <c r="O6504" i="1"/>
  <c r="N6504" i="1"/>
  <c r="I6504" i="1"/>
  <c r="P6503" i="1"/>
  <c r="Q6503" i="1" s="1"/>
  <c r="O6503" i="1"/>
  <c r="N6503" i="1"/>
  <c r="I6503" i="1"/>
  <c r="Q6502" i="1"/>
  <c r="P6502" i="1"/>
  <c r="O6502" i="1"/>
  <c r="N6502" i="1"/>
  <c r="I6502" i="1"/>
  <c r="Q6501" i="1"/>
  <c r="P6501" i="1"/>
  <c r="O6501" i="1"/>
  <c r="N6501" i="1"/>
  <c r="I6501" i="1"/>
  <c r="P6500" i="1"/>
  <c r="Q6500" i="1" s="1"/>
  <c r="O6500" i="1"/>
  <c r="N6500" i="1"/>
  <c r="I6500" i="1"/>
  <c r="P6499" i="1"/>
  <c r="Q6499" i="1" s="1"/>
  <c r="O6499" i="1"/>
  <c r="N6499" i="1"/>
  <c r="I6499" i="1"/>
  <c r="P6498" i="1"/>
  <c r="Q6498" i="1" s="1"/>
  <c r="O6498" i="1"/>
  <c r="N6498" i="1"/>
  <c r="I6498" i="1"/>
  <c r="Q6497" i="1"/>
  <c r="P6497" i="1"/>
  <c r="O6497" i="1"/>
  <c r="N6497" i="1"/>
  <c r="I6497" i="1"/>
  <c r="Q6496" i="1"/>
  <c r="P6496" i="1"/>
  <c r="O6496" i="1"/>
  <c r="N6496" i="1"/>
  <c r="I6496" i="1"/>
  <c r="Q6495" i="1"/>
  <c r="P6495" i="1"/>
  <c r="O6495" i="1"/>
  <c r="N6495" i="1"/>
  <c r="I6495" i="1"/>
  <c r="P6494" i="1"/>
  <c r="Q6494" i="1" s="1"/>
  <c r="O6494" i="1"/>
  <c r="N6494" i="1"/>
  <c r="I6494" i="1"/>
  <c r="P6493" i="1"/>
  <c r="Q6493" i="1" s="1"/>
  <c r="O6493" i="1"/>
  <c r="N6493" i="1"/>
  <c r="I6493" i="1"/>
  <c r="Q6492" i="1"/>
  <c r="P6492" i="1"/>
  <c r="O6492" i="1"/>
  <c r="N6492" i="1"/>
  <c r="I6492" i="1"/>
  <c r="Q6491" i="1"/>
  <c r="P6491" i="1"/>
  <c r="O6491" i="1"/>
  <c r="N6491" i="1"/>
  <c r="I6491" i="1"/>
  <c r="Q6490" i="1"/>
  <c r="P6490" i="1"/>
  <c r="O6490" i="1"/>
  <c r="N6490" i="1"/>
  <c r="I6490" i="1"/>
  <c r="P6489" i="1"/>
  <c r="Q6489" i="1" s="1"/>
  <c r="O6489" i="1"/>
  <c r="N6489" i="1"/>
  <c r="I6489" i="1"/>
  <c r="P6488" i="1"/>
  <c r="Q6488" i="1" s="1"/>
  <c r="O6488" i="1"/>
  <c r="N6488" i="1"/>
  <c r="I6488" i="1"/>
  <c r="P6487" i="1"/>
  <c r="Q6487" i="1" s="1"/>
  <c r="O6487" i="1"/>
  <c r="N6487" i="1"/>
  <c r="I6487" i="1"/>
  <c r="Q6486" i="1"/>
  <c r="P6486" i="1"/>
  <c r="O6486" i="1"/>
  <c r="N6486" i="1"/>
  <c r="I6486" i="1"/>
  <c r="Q6485" i="1"/>
  <c r="P6485" i="1"/>
  <c r="O6485" i="1"/>
  <c r="N6485" i="1"/>
  <c r="I6485" i="1"/>
  <c r="P6484" i="1"/>
  <c r="Q6484" i="1" s="1"/>
  <c r="O6484" i="1"/>
  <c r="N6484" i="1"/>
  <c r="I6484" i="1"/>
  <c r="P6483" i="1"/>
  <c r="Q6483" i="1" s="1"/>
  <c r="O6483" i="1"/>
  <c r="N6483" i="1"/>
  <c r="I6483" i="1"/>
  <c r="P6482" i="1"/>
  <c r="Q6482" i="1" s="1"/>
  <c r="O6482" i="1"/>
  <c r="N6482" i="1"/>
  <c r="I6482" i="1"/>
  <c r="Q6481" i="1"/>
  <c r="P6481" i="1"/>
  <c r="O6481" i="1"/>
  <c r="N6481" i="1"/>
  <c r="I6481" i="1"/>
  <c r="Q6480" i="1"/>
  <c r="P6480" i="1"/>
  <c r="O6480" i="1"/>
  <c r="N6480" i="1"/>
  <c r="I6480" i="1"/>
  <c r="Q6479" i="1"/>
  <c r="P6479" i="1"/>
  <c r="O6479" i="1"/>
  <c r="N6479" i="1"/>
  <c r="I6479" i="1"/>
  <c r="P6478" i="1"/>
  <c r="Q6478" i="1" s="1"/>
  <c r="O6478" i="1"/>
  <c r="N6478" i="1"/>
  <c r="I6478" i="1"/>
  <c r="P6477" i="1"/>
  <c r="Q6477" i="1" s="1"/>
  <c r="O6477" i="1"/>
  <c r="N6477" i="1"/>
  <c r="I6477" i="1"/>
  <c r="Q6476" i="1"/>
  <c r="P6476" i="1"/>
  <c r="O6476" i="1"/>
  <c r="N6476" i="1"/>
  <c r="I6476" i="1"/>
  <c r="Q6475" i="1"/>
  <c r="P6475" i="1"/>
  <c r="O6475" i="1"/>
  <c r="N6475" i="1"/>
  <c r="I6475" i="1"/>
  <c r="Q6474" i="1"/>
  <c r="P6474" i="1"/>
  <c r="O6474" i="1"/>
  <c r="N6474" i="1"/>
  <c r="I6474" i="1"/>
  <c r="P6473" i="1"/>
  <c r="Q6473" i="1" s="1"/>
  <c r="O6473" i="1"/>
  <c r="N6473" i="1"/>
  <c r="I6473" i="1"/>
  <c r="P6472" i="1"/>
  <c r="Q6472" i="1" s="1"/>
  <c r="O6472" i="1"/>
  <c r="N6472" i="1"/>
  <c r="I6472" i="1"/>
  <c r="P6471" i="1"/>
  <c r="Q6471" i="1" s="1"/>
  <c r="O6471" i="1"/>
  <c r="N6471" i="1"/>
  <c r="I6471" i="1"/>
  <c r="Q6470" i="1"/>
  <c r="P6470" i="1"/>
  <c r="O6470" i="1"/>
  <c r="N6470" i="1"/>
  <c r="I6470" i="1"/>
  <c r="Q6469" i="1"/>
  <c r="P6469" i="1"/>
  <c r="O6469" i="1"/>
  <c r="N6469" i="1"/>
  <c r="I6469" i="1"/>
  <c r="P6468" i="1"/>
  <c r="Q6468" i="1" s="1"/>
  <c r="O6468" i="1"/>
  <c r="N6468" i="1"/>
  <c r="I6468" i="1"/>
  <c r="P6467" i="1"/>
  <c r="Q6467" i="1" s="1"/>
  <c r="O6467" i="1"/>
  <c r="N6467" i="1"/>
  <c r="I6467" i="1"/>
  <c r="P6466" i="1"/>
  <c r="Q6466" i="1" s="1"/>
  <c r="O6466" i="1"/>
  <c r="N6466" i="1"/>
  <c r="I6466" i="1"/>
  <c r="Q6465" i="1"/>
  <c r="P6465" i="1"/>
  <c r="O6465" i="1"/>
  <c r="N6465" i="1"/>
  <c r="I6465" i="1"/>
  <c r="Q6464" i="1"/>
  <c r="P6464" i="1"/>
  <c r="O6464" i="1"/>
  <c r="N6464" i="1"/>
  <c r="I6464" i="1"/>
  <c r="P6463" i="1"/>
  <c r="Q6463" i="1" s="1"/>
  <c r="O6463" i="1"/>
  <c r="N6463" i="1"/>
  <c r="I6463" i="1"/>
  <c r="P6462" i="1"/>
  <c r="Q6462" i="1" s="1"/>
  <c r="O6462" i="1"/>
  <c r="N6462" i="1"/>
  <c r="I6462" i="1"/>
  <c r="P6461" i="1"/>
  <c r="Q6461" i="1" s="1"/>
  <c r="O6461" i="1"/>
  <c r="N6461" i="1"/>
  <c r="I6461" i="1"/>
  <c r="Q6460" i="1"/>
  <c r="P6460" i="1"/>
  <c r="O6460" i="1"/>
  <c r="N6460" i="1"/>
  <c r="I6460" i="1"/>
  <c r="Q6459" i="1"/>
  <c r="P6459" i="1"/>
  <c r="O6459" i="1"/>
  <c r="N6459" i="1"/>
  <c r="I6459" i="1"/>
  <c r="Q6458" i="1"/>
  <c r="P6458" i="1"/>
  <c r="O6458" i="1"/>
  <c r="N6458" i="1"/>
  <c r="I6458" i="1"/>
  <c r="P6457" i="1"/>
  <c r="Q6457" i="1" s="1"/>
  <c r="O6457" i="1"/>
  <c r="N6457" i="1"/>
  <c r="I6457" i="1"/>
  <c r="P6456" i="1"/>
  <c r="Q6456" i="1" s="1"/>
  <c r="O6456" i="1"/>
  <c r="N6456" i="1"/>
  <c r="I6456" i="1"/>
  <c r="P6455" i="1"/>
  <c r="Q6455" i="1" s="1"/>
  <c r="O6455" i="1"/>
  <c r="N6455" i="1"/>
  <c r="I6455" i="1"/>
  <c r="Q6454" i="1"/>
  <c r="P6454" i="1"/>
  <c r="O6454" i="1"/>
  <c r="N6454" i="1"/>
  <c r="I6454" i="1"/>
  <c r="Q6453" i="1"/>
  <c r="P6453" i="1"/>
  <c r="O6453" i="1"/>
  <c r="N6453" i="1"/>
  <c r="I6453" i="1"/>
  <c r="P6452" i="1"/>
  <c r="Q6452" i="1" s="1"/>
  <c r="N6452" i="1"/>
  <c r="I6452" i="1"/>
  <c r="Q6451" i="1"/>
  <c r="P6451" i="1"/>
  <c r="O6451" i="1"/>
  <c r="N6451" i="1"/>
  <c r="I6451" i="1"/>
  <c r="Q6450" i="1"/>
  <c r="P6450" i="1"/>
  <c r="O6450" i="1"/>
  <c r="N6450" i="1"/>
  <c r="I6450" i="1"/>
  <c r="P6449" i="1"/>
  <c r="Q6449" i="1" s="1"/>
  <c r="O6449" i="1"/>
  <c r="N6449" i="1"/>
  <c r="I6449" i="1"/>
  <c r="P6448" i="1"/>
  <c r="Q6448" i="1" s="1"/>
  <c r="O6448" i="1"/>
  <c r="N6448" i="1"/>
  <c r="I6448" i="1"/>
  <c r="Q6447" i="1"/>
  <c r="P6447" i="1"/>
  <c r="O6447" i="1"/>
  <c r="N6447" i="1"/>
  <c r="I6447" i="1"/>
  <c r="Q6446" i="1"/>
  <c r="P6446" i="1"/>
  <c r="O6446" i="1"/>
  <c r="N6446" i="1"/>
  <c r="I6446" i="1"/>
  <c r="Q6445" i="1"/>
  <c r="P6445" i="1"/>
  <c r="O6445" i="1"/>
  <c r="N6445" i="1"/>
  <c r="I6445" i="1"/>
  <c r="P6444" i="1"/>
  <c r="Q6444" i="1" s="1"/>
  <c r="O6444" i="1"/>
  <c r="N6444" i="1"/>
  <c r="I6444" i="1"/>
  <c r="P6443" i="1"/>
  <c r="Q6443" i="1" s="1"/>
  <c r="O6443" i="1"/>
  <c r="N6443" i="1"/>
  <c r="I6443" i="1"/>
  <c r="P6442" i="1"/>
  <c r="Q6442" i="1" s="1"/>
  <c r="O6442" i="1"/>
  <c r="N6442" i="1"/>
  <c r="I6442" i="1"/>
  <c r="Q6441" i="1"/>
  <c r="P6441" i="1"/>
  <c r="O6441" i="1"/>
  <c r="N6441" i="1"/>
  <c r="I6441" i="1"/>
  <c r="Q6440" i="1"/>
  <c r="P6440" i="1"/>
  <c r="O6440" i="1"/>
  <c r="N6440" i="1"/>
  <c r="I6440" i="1"/>
  <c r="P6439" i="1"/>
  <c r="Q6439" i="1" s="1"/>
  <c r="O6439" i="1"/>
  <c r="N6439" i="1"/>
  <c r="I6439" i="1"/>
  <c r="P6438" i="1"/>
  <c r="Q6438" i="1" s="1"/>
  <c r="O6438" i="1"/>
  <c r="N6438" i="1"/>
  <c r="I6438" i="1"/>
  <c r="P6437" i="1"/>
  <c r="Q6437" i="1" s="1"/>
  <c r="O6437" i="1"/>
  <c r="N6437" i="1"/>
  <c r="I6437" i="1"/>
  <c r="Q6436" i="1"/>
  <c r="P6436" i="1"/>
  <c r="O6436" i="1"/>
  <c r="N6436" i="1"/>
  <c r="I6436" i="1"/>
  <c r="Q6435" i="1"/>
  <c r="P6435" i="1"/>
  <c r="N6435" i="1"/>
  <c r="I6435" i="1"/>
  <c r="Q6434" i="1"/>
  <c r="P6434" i="1"/>
  <c r="O6434" i="1"/>
  <c r="N6434" i="1"/>
  <c r="I6434" i="1"/>
  <c r="Q6433" i="1"/>
  <c r="P6433" i="1"/>
  <c r="O6433" i="1"/>
  <c r="N6433" i="1"/>
  <c r="I6433" i="1"/>
  <c r="Q6432" i="1"/>
  <c r="P6432" i="1"/>
  <c r="O6432" i="1"/>
  <c r="N6432" i="1"/>
  <c r="I6432" i="1"/>
  <c r="Q6431" i="1"/>
  <c r="I6431" i="1"/>
  <c r="Q6430" i="1"/>
  <c r="I6430" i="1"/>
  <c r="Q6429" i="1"/>
  <c r="I6429" i="1"/>
  <c r="Q6428" i="1"/>
  <c r="I6428" i="1"/>
  <c r="Q6427" i="1"/>
  <c r="I6427" i="1"/>
  <c r="P6426" i="1"/>
  <c r="Q6426" i="1" s="1"/>
  <c r="O6426" i="1"/>
  <c r="N6426" i="1"/>
  <c r="I6426" i="1"/>
  <c r="Q6425" i="1"/>
  <c r="P6425" i="1"/>
  <c r="O6425" i="1"/>
  <c r="N6425" i="1"/>
  <c r="I6425" i="1"/>
  <c r="Q6424" i="1"/>
  <c r="P6424" i="1"/>
  <c r="O6424" i="1"/>
  <c r="N6424" i="1"/>
  <c r="I6424" i="1"/>
  <c r="P6423" i="1"/>
  <c r="Q6423" i="1" s="1"/>
  <c r="O6423" i="1"/>
  <c r="N6423" i="1"/>
  <c r="I6423" i="1"/>
  <c r="P6422" i="1"/>
  <c r="Q6422" i="1" s="1"/>
  <c r="O6422" i="1"/>
  <c r="N6422" i="1"/>
  <c r="I6422" i="1"/>
  <c r="P6421" i="1"/>
  <c r="Q6421" i="1" s="1"/>
  <c r="O6421" i="1"/>
  <c r="N6421" i="1"/>
  <c r="I6421" i="1"/>
  <c r="Q6420" i="1"/>
  <c r="P6420" i="1"/>
  <c r="O6420" i="1"/>
  <c r="N6420" i="1"/>
  <c r="I6420" i="1"/>
  <c r="Q6419" i="1"/>
  <c r="P6419" i="1"/>
  <c r="O6419" i="1"/>
  <c r="N6419" i="1"/>
  <c r="I6419" i="1"/>
  <c r="Q6418" i="1"/>
  <c r="P6418" i="1"/>
  <c r="O6418" i="1"/>
  <c r="N6418" i="1"/>
  <c r="I6418" i="1"/>
  <c r="P6417" i="1"/>
  <c r="Q6417" i="1" s="1"/>
  <c r="O6417" i="1"/>
  <c r="N6417" i="1"/>
  <c r="I6417" i="1"/>
  <c r="P6416" i="1"/>
  <c r="Q6416" i="1" s="1"/>
  <c r="O6416" i="1"/>
  <c r="N6416" i="1"/>
  <c r="I6416" i="1"/>
  <c r="Q6415" i="1"/>
  <c r="P6415" i="1"/>
  <c r="O6415" i="1"/>
  <c r="N6415" i="1"/>
  <c r="I6415" i="1"/>
  <c r="Q6414" i="1"/>
  <c r="P6414" i="1"/>
  <c r="O6414" i="1"/>
  <c r="N6414" i="1"/>
  <c r="I6414" i="1"/>
  <c r="Q6413" i="1"/>
  <c r="P6413" i="1"/>
  <c r="O6413" i="1"/>
  <c r="N6413" i="1"/>
  <c r="I6413" i="1"/>
  <c r="P6412" i="1"/>
  <c r="Q6412" i="1" s="1"/>
  <c r="O6412" i="1"/>
  <c r="N6412" i="1"/>
  <c r="I6412" i="1"/>
  <c r="P6411" i="1"/>
  <c r="Q6411" i="1" s="1"/>
  <c r="O6411" i="1"/>
  <c r="N6411" i="1"/>
  <c r="I6411" i="1"/>
  <c r="P6410" i="1"/>
  <c r="Q6410" i="1" s="1"/>
  <c r="O6410" i="1"/>
  <c r="N6410" i="1"/>
  <c r="I6410" i="1"/>
  <c r="Q6409" i="1"/>
  <c r="P6409" i="1"/>
  <c r="O6409" i="1"/>
  <c r="N6409" i="1"/>
  <c r="I6409" i="1"/>
  <c r="Q6408" i="1"/>
  <c r="P6408" i="1"/>
  <c r="O6408" i="1"/>
  <c r="N6408" i="1"/>
  <c r="I6408" i="1"/>
  <c r="P6407" i="1"/>
  <c r="Q6407" i="1" s="1"/>
  <c r="N6407" i="1"/>
  <c r="I6407" i="1"/>
  <c r="Q6406" i="1"/>
  <c r="P6406" i="1"/>
  <c r="N6406" i="1"/>
  <c r="I6406" i="1"/>
  <c r="Q6405" i="1"/>
  <c r="P6405" i="1"/>
  <c r="O6405" i="1"/>
  <c r="N6405" i="1"/>
  <c r="I6405" i="1"/>
  <c r="Q6404" i="1"/>
  <c r="P6404" i="1"/>
  <c r="O6404" i="1"/>
  <c r="N6404" i="1"/>
  <c r="I6404" i="1"/>
  <c r="Q6403" i="1"/>
  <c r="P6403" i="1"/>
  <c r="O6403" i="1"/>
  <c r="N6403" i="1"/>
  <c r="I6403" i="1"/>
  <c r="P6402" i="1"/>
  <c r="Q6402" i="1" s="1"/>
  <c r="O6402" i="1"/>
  <c r="N6402" i="1"/>
  <c r="I6402" i="1"/>
  <c r="P6401" i="1"/>
  <c r="Q6401" i="1" s="1"/>
  <c r="O6401" i="1"/>
  <c r="N6401" i="1"/>
  <c r="I6401" i="1"/>
  <c r="P6400" i="1"/>
  <c r="Q6400" i="1" s="1"/>
  <c r="O6400" i="1"/>
  <c r="N6400" i="1"/>
  <c r="I6400" i="1"/>
  <c r="Q6399" i="1"/>
  <c r="P6399" i="1"/>
  <c r="O6399" i="1"/>
  <c r="N6399" i="1"/>
  <c r="I6399" i="1"/>
  <c r="Q6398" i="1"/>
  <c r="P6398" i="1"/>
  <c r="O6398" i="1"/>
  <c r="N6398" i="1"/>
  <c r="I6398" i="1"/>
  <c r="P6397" i="1"/>
  <c r="Q6397" i="1" s="1"/>
  <c r="O6397" i="1"/>
  <c r="N6397" i="1"/>
  <c r="I6397" i="1"/>
  <c r="P6396" i="1"/>
  <c r="Q6396" i="1" s="1"/>
  <c r="O6396" i="1"/>
  <c r="N6396" i="1"/>
  <c r="I6396" i="1"/>
  <c r="P6395" i="1"/>
  <c r="Q6395" i="1" s="1"/>
  <c r="O6395" i="1"/>
  <c r="N6395" i="1"/>
  <c r="I6395" i="1"/>
  <c r="Q6394" i="1"/>
  <c r="P6394" i="1"/>
  <c r="O6394" i="1"/>
  <c r="N6394" i="1"/>
  <c r="I6394" i="1"/>
  <c r="Q6393" i="1"/>
  <c r="P6393" i="1"/>
  <c r="O6393" i="1"/>
  <c r="N6393" i="1"/>
  <c r="I6393" i="1"/>
  <c r="Q6392" i="1"/>
  <c r="P6392" i="1"/>
  <c r="O6392" i="1"/>
  <c r="N6392" i="1"/>
  <c r="I6392" i="1"/>
  <c r="P6391" i="1"/>
  <c r="Q6391" i="1" s="1"/>
  <c r="O6391" i="1"/>
  <c r="N6391" i="1"/>
  <c r="I6391" i="1"/>
  <c r="P6390" i="1"/>
  <c r="Q6390" i="1" s="1"/>
  <c r="O6390" i="1"/>
  <c r="N6390" i="1"/>
  <c r="I6390" i="1"/>
  <c r="Q6389" i="1"/>
  <c r="P6389" i="1"/>
  <c r="O6389" i="1"/>
  <c r="N6389" i="1"/>
  <c r="I6389" i="1"/>
  <c r="Q6388" i="1"/>
  <c r="P6388" i="1"/>
  <c r="O6388" i="1"/>
  <c r="N6388" i="1"/>
  <c r="I6388" i="1"/>
  <c r="Q6387" i="1"/>
  <c r="P6387" i="1"/>
  <c r="O6387" i="1"/>
  <c r="N6387" i="1"/>
  <c r="I6387" i="1"/>
  <c r="P6386" i="1"/>
  <c r="Q6386" i="1" s="1"/>
  <c r="O6386" i="1"/>
  <c r="N6386" i="1"/>
  <c r="I6386" i="1"/>
  <c r="P6385" i="1"/>
  <c r="Q6385" i="1" s="1"/>
  <c r="O6385" i="1"/>
  <c r="N6385" i="1"/>
  <c r="I6385" i="1"/>
  <c r="P6384" i="1"/>
  <c r="Q6384" i="1" s="1"/>
  <c r="O6384" i="1"/>
  <c r="N6384" i="1"/>
  <c r="I6384" i="1"/>
  <c r="Q6383" i="1"/>
  <c r="P6383" i="1"/>
  <c r="O6383" i="1"/>
  <c r="N6383" i="1"/>
  <c r="I6383" i="1"/>
  <c r="Q6382" i="1"/>
  <c r="P6382" i="1"/>
  <c r="O6382" i="1"/>
  <c r="N6382" i="1"/>
  <c r="I6382" i="1"/>
  <c r="P6381" i="1"/>
  <c r="Q6381" i="1" s="1"/>
  <c r="O6381" i="1"/>
  <c r="N6381" i="1"/>
  <c r="I6381" i="1"/>
  <c r="P6380" i="1"/>
  <c r="Q6380" i="1" s="1"/>
  <c r="O6380" i="1"/>
  <c r="N6380" i="1"/>
  <c r="I6380" i="1"/>
  <c r="P6379" i="1"/>
  <c r="Q6379" i="1" s="1"/>
  <c r="O6379" i="1"/>
  <c r="N6379" i="1"/>
  <c r="I6379" i="1"/>
  <c r="Q6378" i="1"/>
  <c r="P6378" i="1"/>
  <c r="O6378" i="1"/>
  <c r="N6378" i="1"/>
  <c r="I6378" i="1"/>
  <c r="Q6377" i="1"/>
  <c r="P6377" i="1"/>
  <c r="O6377" i="1"/>
  <c r="N6377" i="1"/>
  <c r="I6377" i="1"/>
  <c r="Q6376" i="1"/>
  <c r="P6376" i="1"/>
  <c r="O6376" i="1"/>
  <c r="N6376" i="1"/>
  <c r="I6376" i="1"/>
  <c r="P6375" i="1"/>
  <c r="Q6375" i="1" s="1"/>
  <c r="O6375" i="1"/>
  <c r="N6375" i="1"/>
  <c r="I6375" i="1"/>
  <c r="P6374" i="1"/>
  <c r="Q6374" i="1" s="1"/>
  <c r="O6374" i="1"/>
  <c r="N6374" i="1"/>
  <c r="I6374" i="1"/>
  <c r="Q6373" i="1"/>
  <c r="P6373" i="1"/>
  <c r="O6373" i="1"/>
  <c r="N6373" i="1"/>
  <c r="I6373" i="1"/>
  <c r="Q6372" i="1"/>
  <c r="P6372" i="1"/>
  <c r="O6372" i="1"/>
  <c r="N6372" i="1"/>
  <c r="I6372" i="1"/>
  <c r="Q6371" i="1"/>
  <c r="P6371" i="1"/>
  <c r="O6371" i="1"/>
  <c r="N6371" i="1"/>
  <c r="I6371" i="1"/>
  <c r="P6370" i="1"/>
  <c r="Q6370" i="1" s="1"/>
  <c r="O6370" i="1"/>
  <c r="N6370" i="1"/>
  <c r="I6370" i="1"/>
  <c r="P6369" i="1"/>
  <c r="Q6369" i="1" s="1"/>
  <c r="O6369" i="1"/>
  <c r="N6369" i="1"/>
  <c r="I6369" i="1"/>
  <c r="P6368" i="1"/>
  <c r="Q6368" i="1" s="1"/>
  <c r="O6368" i="1"/>
  <c r="N6368" i="1"/>
  <c r="I6368" i="1"/>
  <c r="Q6367" i="1"/>
  <c r="P6367" i="1"/>
  <c r="O6367" i="1"/>
  <c r="N6367" i="1"/>
  <c r="I6367" i="1"/>
  <c r="Q6366" i="1"/>
  <c r="P6366" i="1"/>
  <c r="O6366" i="1"/>
  <c r="N6366" i="1"/>
  <c r="I6366" i="1"/>
  <c r="P6365" i="1"/>
  <c r="Q6365" i="1" s="1"/>
  <c r="O6365" i="1"/>
  <c r="N6365" i="1"/>
  <c r="I6365" i="1"/>
  <c r="P6364" i="1"/>
  <c r="Q6364" i="1" s="1"/>
  <c r="O6364" i="1"/>
  <c r="N6364" i="1"/>
  <c r="I6364" i="1"/>
  <c r="P6363" i="1"/>
  <c r="Q6363" i="1" s="1"/>
  <c r="O6363" i="1"/>
  <c r="N6363" i="1"/>
  <c r="I6363" i="1"/>
  <c r="Q6362" i="1"/>
  <c r="I6362" i="1"/>
  <c r="Q6361" i="1"/>
  <c r="I6361" i="1"/>
  <c r="Q6360" i="1"/>
  <c r="I6360" i="1"/>
  <c r="Q6359" i="1"/>
  <c r="I6359" i="1"/>
  <c r="P6358" i="1"/>
  <c r="Q6358" i="1" s="1"/>
  <c r="O6358" i="1"/>
  <c r="N6358" i="1"/>
  <c r="I6358" i="1"/>
  <c r="P6357" i="1"/>
  <c r="Q6357" i="1" s="1"/>
  <c r="O6357" i="1"/>
  <c r="N6357" i="1"/>
  <c r="I6357" i="1"/>
  <c r="P6356" i="1"/>
  <c r="Q6356" i="1" s="1"/>
  <c r="O6356" i="1"/>
  <c r="N6356" i="1"/>
  <c r="I6356" i="1"/>
  <c r="Q6355" i="1"/>
  <c r="P6355" i="1"/>
  <c r="O6355" i="1"/>
  <c r="N6355" i="1"/>
  <c r="I6355" i="1"/>
  <c r="Q6354" i="1"/>
  <c r="P6354" i="1"/>
  <c r="O6354" i="1"/>
  <c r="N6354" i="1"/>
  <c r="I6354" i="1"/>
  <c r="P6353" i="1"/>
  <c r="Q6353" i="1" s="1"/>
  <c r="O6353" i="1"/>
  <c r="N6353" i="1"/>
  <c r="I6353" i="1"/>
  <c r="P6352" i="1"/>
  <c r="Q6352" i="1" s="1"/>
  <c r="I6352" i="1"/>
  <c r="Q6351" i="1"/>
  <c r="P6351" i="1"/>
  <c r="O6351" i="1"/>
  <c r="N6351" i="1"/>
  <c r="I6351" i="1"/>
  <c r="Q6350" i="1"/>
  <c r="P6350" i="1"/>
  <c r="O6350" i="1"/>
  <c r="N6350" i="1"/>
  <c r="I6350" i="1"/>
  <c r="Q6349" i="1"/>
  <c r="P6349" i="1"/>
  <c r="O6349" i="1"/>
  <c r="N6349" i="1"/>
  <c r="I6349" i="1"/>
  <c r="P6348" i="1"/>
  <c r="Q6348" i="1" s="1"/>
  <c r="O6348" i="1"/>
  <c r="N6348" i="1"/>
  <c r="I6348" i="1"/>
  <c r="P6347" i="1"/>
  <c r="Q6347" i="1" s="1"/>
  <c r="O6347" i="1"/>
  <c r="N6347" i="1"/>
  <c r="I6347" i="1"/>
  <c r="P6346" i="1"/>
  <c r="Q6346" i="1" s="1"/>
  <c r="O6346" i="1"/>
  <c r="N6346" i="1"/>
  <c r="I6346" i="1"/>
  <c r="Q6345" i="1"/>
  <c r="P6345" i="1"/>
  <c r="O6345" i="1"/>
  <c r="N6345" i="1"/>
  <c r="I6345" i="1"/>
  <c r="Q6344" i="1"/>
  <c r="P6344" i="1"/>
  <c r="O6344" i="1"/>
  <c r="N6344" i="1"/>
  <c r="I6344" i="1"/>
  <c r="P6343" i="1"/>
  <c r="Q6343" i="1" s="1"/>
  <c r="O6343" i="1"/>
  <c r="N6343" i="1"/>
  <c r="I6343" i="1"/>
  <c r="P6342" i="1"/>
  <c r="Q6342" i="1" s="1"/>
  <c r="O6342" i="1"/>
  <c r="N6342" i="1"/>
  <c r="I6342" i="1"/>
  <c r="P6341" i="1"/>
  <c r="Q6341" i="1" s="1"/>
  <c r="O6341" i="1"/>
  <c r="N6341" i="1"/>
  <c r="I6341" i="1"/>
  <c r="Q6340" i="1"/>
  <c r="P6340" i="1"/>
  <c r="O6340" i="1"/>
  <c r="N6340" i="1"/>
  <c r="I6340" i="1"/>
  <c r="Q6339" i="1"/>
  <c r="P6339" i="1"/>
  <c r="O6339" i="1"/>
  <c r="N6339" i="1"/>
  <c r="I6339" i="1"/>
  <c r="Q6338" i="1"/>
  <c r="P6338" i="1"/>
  <c r="O6338" i="1"/>
  <c r="N6338" i="1"/>
  <c r="I6338" i="1"/>
  <c r="P6337" i="1"/>
  <c r="Q6337" i="1" s="1"/>
  <c r="O6337" i="1"/>
  <c r="N6337" i="1"/>
  <c r="I6337" i="1"/>
  <c r="P6336" i="1"/>
  <c r="Q6336" i="1" s="1"/>
  <c r="O6336" i="1"/>
  <c r="N6336" i="1"/>
  <c r="I6336" i="1"/>
  <c r="Q6335" i="1"/>
  <c r="P6335" i="1"/>
  <c r="O6335" i="1"/>
  <c r="N6335" i="1"/>
  <c r="I6335" i="1"/>
  <c r="Q6334" i="1"/>
  <c r="P6334" i="1"/>
  <c r="O6334" i="1"/>
  <c r="N6334" i="1"/>
  <c r="I6334" i="1"/>
  <c r="Q6333" i="1"/>
  <c r="P6333" i="1"/>
  <c r="O6333" i="1"/>
  <c r="N6333" i="1"/>
  <c r="I6333" i="1"/>
  <c r="P6332" i="1"/>
  <c r="Q6332" i="1" s="1"/>
  <c r="O6332" i="1"/>
  <c r="N6332" i="1"/>
  <c r="I6332" i="1"/>
  <c r="P6331" i="1"/>
  <c r="Q6331" i="1" s="1"/>
  <c r="O6331" i="1"/>
  <c r="N6331" i="1"/>
  <c r="I6331" i="1"/>
  <c r="P6330" i="1"/>
  <c r="Q6330" i="1" s="1"/>
  <c r="O6330" i="1"/>
  <c r="N6330" i="1"/>
  <c r="I6330" i="1"/>
  <c r="Q6329" i="1"/>
  <c r="P6329" i="1"/>
  <c r="O6329" i="1"/>
  <c r="N6329" i="1"/>
  <c r="I6329" i="1"/>
  <c r="Q6328" i="1"/>
  <c r="P6328" i="1"/>
  <c r="O6328" i="1"/>
  <c r="N6328" i="1"/>
  <c r="I6328" i="1"/>
  <c r="P6327" i="1"/>
  <c r="Q6327" i="1" s="1"/>
  <c r="O6327" i="1"/>
  <c r="N6327" i="1"/>
  <c r="I6327" i="1"/>
  <c r="P6326" i="1"/>
  <c r="Q6326" i="1" s="1"/>
  <c r="O6326" i="1"/>
  <c r="N6326" i="1"/>
  <c r="I6326" i="1"/>
  <c r="P6325" i="1"/>
  <c r="Q6325" i="1" s="1"/>
  <c r="O6325" i="1"/>
  <c r="N6325" i="1"/>
  <c r="I6325" i="1"/>
  <c r="Q6324" i="1"/>
  <c r="P6324" i="1"/>
  <c r="O6324" i="1"/>
  <c r="N6324" i="1"/>
  <c r="I6324" i="1"/>
  <c r="Q6323" i="1"/>
  <c r="P6323" i="1"/>
  <c r="O6323" i="1"/>
  <c r="N6323" i="1"/>
  <c r="I6323" i="1"/>
  <c r="Q6322" i="1"/>
  <c r="P6322" i="1"/>
  <c r="O6322" i="1"/>
  <c r="N6322" i="1"/>
  <c r="I6322" i="1"/>
  <c r="P6321" i="1"/>
  <c r="Q6321" i="1" s="1"/>
  <c r="O6321" i="1"/>
  <c r="N6321" i="1"/>
  <c r="I6321" i="1"/>
  <c r="P6320" i="1"/>
  <c r="Q6320" i="1" s="1"/>
  <c r="O6320" i="1"/>
  <c r="N6320" i="1"/>
  <c r="I6320" i="1"/>
  <c r="Q6319" i="1"/>
  <c r="P6319" i="1"/>
  <c r="O6319" i="1"/>
  <c r="N6319" i="1"/>
  <c r="I6319" i="1"/>
  <c r="Q6318" i="1"/>
  <c r="P6318" i="1"/>
  <c r="O6318" i="1"/>
  <c r="N6318" i="1"/>
  <c r="I6318" i="1"/>
  <c r="Q6317" i="1"/>
  <c r="P6317" i="1"/>
  <c r="O6317" i="1"/>
  <c r="N6317" i="1"/>
  <c r="I6317" i="1"/>
  <c r="P6316" i="1"/>
  <c r="Q6316" i="1" s="1"/>
  <c r="O6316" i="1"/>
  <c r="N6316" i="1"/>
  <c r="I6316" i="1"/>
  <c r="P6315" i="1"/>
  <c r="Q6315" i="1" s="1"/>
  <c r="O6315" i="1"/>
  <c r="N6315" i="1"/>
  <c r="I6315" i="1"/>
  <c r="P6314" i="1"/>
  <c r="Q6314" i="1" s="1"/>
  <c r="O6314" i="1"/>
  <c r="N6314" i="1"/>
  <c r="I6314" i="1"/>
  <c r="Q6313" i="1"/>
  <c r="P6313" i="1"/>
  <c r="O6313" i="1"/>
  <c r="N6313" i="1"/>
  <c r="I6313" i="1"/>
  <c r="Q6312" i="1"/>
  <c r="P6312" i="1"/>
  <c r="O6312" i="1"/>
  <c r="N6312" i="1"/>
  <c r="I6312" i="1"/>
  <c r="P6311" i="1"/>
  <c r="Q6311" i="1" s="1"/>
  <c r="O6311" i="1"/>
  <c r="N6311" i="1"/>
  <c r="I6311" i="1"/>
  <c r="P6310" i="1"/>
  <c r="Q6310" i="1" s="1"/>
  <c r="O6310" i="1"/>
  <c r="N6310" i="1"/>
  <c r="I6310" i="1"/>
  <c r="P6309" i="1"/>
  <c r="Q6309" i="1" s="1"/>
  <c r="O6309" i="1"/>
  <c r="N6309" i="1"/>
  <c r="I6309" i="1"/>
  <c r="Q6308" i="1"/>
  <c r="P6308" i="1"/>
  <c r="O6308" i="1"/>
  <c r="N6308" i="1"/>
  <c r="I6308" i="1"/>
  <c r="Q6307" i="1"/>
  <c r="P6307" i="1"/>
  <c r="O6307" i="1"/>
  <c r="N6307" i="1"/>
  <c r="I6307" i="1"/>
  <c r="P6306" i="1"/>
  <c r="Q6306" i="1" s="1"/>
  <c r="O6306" i="1"/>
  <c r="N6306" i="1"/>
  <c r="I6306" i="1"/>
  <c r="P6305" i="1"/>
  <c r="Q6305" i="1" s="1"/>
  <c r="O6305" i="1"/>
  <c r="N6305" i="1"/>
  <c r="I6305" i="1"/>
  <c r="P6304" i="1"/>
  <c r="Q6304" i="1" s="1"/>
  <c r="O6304" i="1"/>
  <c r="N6304" i="1"/>
  <c r="I6304" i="1"/>
  <c r="Q6303" i="1"/>
  <c r="P6303" i="1"/>
  <c r="O6303" i="1"/>
  <c r="N6303" i="1"/>
  <c r="I6303" i="1"/>
  <c r="Q6302" i="1"/>
  <c r="P6302" i="1"/>
  <c r="O6302" i="1"/>
  <c r="N6302" i="1"/>
  <c r="I6302" i="1"/>
  <c r="Q6301" i="1"/>
  <c r="P6301" i="1"/>
  <c r="O6301" i="1"/>
  <c r="N6301" i="1"/>
  <c r="I6301" i="1"/>
  <c r="P6300" i="1"/>
  <c r="Q6300" i="1" s="1"/>
  <c r="O6300" i="1"/>
  <c r="N6300" i="1"/>
  <c r="I6300" i="1"/>
  <c r="P6299" i="1"/>
  <c r="Q6299" i="1" s="1"/>
  <c r="O6299" i="1"/>
  <c r="N6299" i="1"/>
  <c r="I6299" i="1"/>
  <c r="P6298" i="1"/>
  <c r="Q6298" i="1" s="1"/>
  <c r="O6298" i="1"/>
  <c r="N6298" i="1"/>
  <c r="I6298" i="1"/>
  <c r="Q6297" i="1"/>
  <c r="P6297" i="1"/>
  <c r="O6297" i="1"/>
  <c r="N6297" i="1"/>
  <c r="I6297" i="1"/>
  <c r="Q6296" i="1"/>
  <c r="P6296" i="1"/>
  <c r="O6296" i="1"/>
  <c r="N6296" i="1"/>
  <c r="I6296" i="1"/>
  <c r="P6295" i="1"/>
  <c r="Q6295" i="1" s="1"/>
  <c r="O6295" i="1"/>
  <c r="N6295" i="1"/>
  <c r="I6295" i="1"/>
  <c r="P6294" i="1"/>
  <c r="Q6294" i="1" s="1"/>
  <c r="O6294" i="1"/>
  <c r="N6294" i="1"/>
  <c r="I6294" i="1"/>
  <c r="P6293" i="1"/>
  <c r="Q6293" i="1" s="1"/>
  <c r="O6293" i="1"/>
  <c r="N6293" i="1"/>
  <c r="I6293" i="1"/>
  <c r="Q6292" i="1"/>
  <c r="P6292" i="1"/>
  <c r="O6292" i="1"/>
  <c r="N6292" i="1"/>
  <c r="I6292" i="1"/>
  <c r="Q6291" i="1"/>
  <c r="P6291" i="1"/>
  <c r="O6291" i="1"/>
  <c r="N6291" i="1"/>
  <c r="I6291" i="1"/>
  <c r="P6290" i="1"/>
  <c r="Q6290" i="1" s="1"/>
  <c r="O6290" i="1"/>
  <c r="N6290" i="1"/>
  <c r="I6290" i="1"/>
  <c r="P6289" i="1"/>
  <c r="Q6289" i="1" s="1"/>
  <c r="O6289" i="1"/>
  <c r="N6289" i="1"/>
  <c r="I6289" i="1"/>
  <c r="P6288" i="1"/>
  <c r="Q6288" i="1" s="1"/>
  <c r="O6288" i="1"/>
  <c r="N6288" i="1"/>
  <c r="I6288" i="1"/>
  <c r="Q6287" i="1"/>
  <c r="P6287" i="1"/>
  <c r="O6287" i="1"/>
  <c r="N6287" i="1"/>
  <c r="I6287" i="1"/>
  <c r="Q6286" i="1"/>
  <c r="P6286" i="1"/>
  <c r="O6286" i="1"/>
  <c r="N6286" i="1"/>
  <c r="I6286" i="1"/>
  <c r="Q6285" i="1"/>
  <c r="P6285" i="1"/>
  <c r="O6285" i="1"/>
  <c r="N6285" i="1"/>
  <c r="I6285" i="1"/>
  <c r="P6284" i="1"/>
  <c r="Q6284" i="1" s="1"/>
  <c r="O6284" i="1"/>
  <c r="N6284" i="1"/>
  <c r="I6284" i="1"/>
  <c r="P6283" i="1"/>
  <c r="Q6283" i="1" s="1"/>
  <c r="O6283" i="1"/>
  <c r="N6283" i="1"/>
  <c r="I6283" i="1"/>
  <c r="P6282" i="1"/>
  <c r="Q6282" i="1" s="1"/>
  <c r="O6282" i="1"/>
  <c r="N6282" i="1"/>
  <c r="I6282" i="1"/>
  <c r="Q6281" i="1"/>
  <c r="P6281" i="1"/>
  <c r="O6281" i="1"/>
  <c r="N6281" i="1"/>
  <c r="I6281" i="1"/>
  <c r="Q6280" i="1"/>
  <c r="P6280" i="1"/>
  <c r="O6280" i="1"/>
  <c r="N6280" i="1"/>
  <c r="I6280" i="1"/>
  <c r="P6279" i="1"/>
  <c r="Q6279" i="1" s="1"/>
  <c r="O6279" i="1"/>
  <c r="N6279" i="1"/>
  <c r="I6279" i="1"/>
  <c r="P6278" i="1"/>
  <c r="Q6278" i="1" s="1"/>
  <c r="O6278" i="1"/>
  <c r="N6278" i="1"/>
  <c r="I6278" i="1"/>
  <c r="P6277" i="1"/>
  <c r="Q6277" i="1" s="1"/>
  <c r="O6277" i="1"/>
  <c r="N6277" i="1"/>
  <c r="I6277" i="1"/>
  <c r="Q6276" i="1"/>
  <c r="P6276" i="1"/>
  <c r="O6276" i="1"/>
  <c r="N6276" i="1"/>
  <c r="I6276" i="1"/>
  <c r="Q6275" i="1"/>
  <c r="P6275" i="1"/>
  <c r="O6275" i="1"/>
  <c r="N6275" i="1"/>
  <c r="I6275" i="1"/>
  <c r="Q6274" i="1"/>
  <c r="P6274" i="1"/>
  <c r="O6274" i="1"/>
  <c r="N6274" i="1"/>
  <c r="I6274" i="1"/>
  <c r="P6273" i="1"/>
  <c r="Q6273" i="1" s="1"/>
  <c r="O6273" i="1"/>
  <c r="N6273" i="1"/>
  <c r="I6273" i="1"/>
  <c r="P6272" i="1"/>
  <c r="Q6272" i="1" s="1"/>
  <c r="O6272" i="1"/>
  <c r="N6272" i="1"/>
  <c r="I6272" i="1"/>
  <c r="Q6271" i="1"/>
  <c r="P6271" i="1"/>
  <c r="O6271" i="1"/>
  <c r="N6271" i="1"/>
  <c r="I6271" i="1"/>
  <c r="Q6270" i="1"/>
  <c r="P6270" i="1"/>
  <c r="O6270" i="1"/>
  <c r="N6270" i="1"/>
  <c r="I6270" i="1"/>
  <c r="Q6269" i="1"/>
  <c r="P6269" i="1"/>
  <c r="O6269" i="1"/>
  <c r="N6269" i="1"/>
  <c r="I6269" i="1"/>
  <c r="P6268" i="1"/>
  <c r="Q6268" i="1" s="1"/>
  <c r="O6268" i="1"/>
  <c r="N6268" i="1"/>
  <c r="I6268" i="1"/>
  <c r="P6267" i="1"/>
  <c r="Q6267" i="1" s="1"/>
  <c r="O6267" i="1"/>
  <c r="N6267" i="1"/>
  <c r="I6267" i="1"/>
  <c r="P6266" i="1"/>
  <c r="Q6266" i="1" s="1"/>
  <c r="O6266" i="1"/>
  <c r="N6266" i="1"/>
  <c r="I6266" i="1"/>
  <c r="Q6265" i="1"/>
  <c r="P6265" i="1"/>
  <c r="O6265" i="1"/>
  <c r="N6265" i="1"/>
  <c r="I6265" i="1"/>
  <c r="Q6264" i="1"/>
  <c r="P6264" i="1"/>
  <c r="O6264" i="1"/>
  <c r="N6264" i="1"/>
  <c r="I6264" i="1"/>
  <c r="P6263" i="1"/>
  <c r="Q6263" i="1" s="1"/>
  <c r="O6263" i="1"/>
  <c r="N6263" i="1"/>
  <c r="I6263" i="1"/>
  <c r="P6262" i="1"/>
  <c r="Q6262" i="1" s="1"/>
  <c r="O6262" i="1"/>
  <c r="N6262" i="1"/>
  <c r="I6262" i="1"/>
  <c r="P6261" i="1"/>
  <c r="Q6261" i="1" s="1"/>
  <c r="O6261" i="1"/>
  <c r="N6261" i="1"/>
  <c r="I6261" i="1"/>
  <c r="Q6260" i="1"/>
  <c r="P6260" i="1"/>
  <c r="O6260" i="1"/>
  <c r="N6260" i="1"/>
  <c r="I6260" i="1"/>
  <c r="Q6259" i="1"/>
  <c r="P6259" i="1"/>
  <c r="O6259" i="1"/>
  <c r="N6259" i="1"/>
  <c r="I6259" i="1"/>
  <c r="Q6258" i="1"/>
  <c r="P6258" i="1"/>
  <c r="O6258" i="1"/>
  <c r="N6258" i="1"/>
  <c r="I6258" i="1"/>
  <c r="P6257" i="1"/>
  <c r="Q6257" i="1" s="1"/>
  <c r="O6257" i="1"/>
  <c r="N6257" i="1"/>
  <c r="I6257" i="1"/>
  <c r="P6256" i="1"/>
  <c r="Q6256" i="1" s="1"/>
  <c r="O6256" i="1"/>
  <c r="N6256" i="1"/>
  <c r="I6256" i="1"/>
  <c r="Q6255" i="1"/>
  <c r="P6255" i="1"/>
  <c r="O6255" i="1"/>
  <c r="N6255" i="1"/>
  <c r="I6255" i="1"/>
  <c r="Q6254" i="1"/>
  <c r="P6254" i="1"/>
  <c r="O6254" i="1"/>
  <c r="N6254" i="1"/>
  <c r="I6254" i="1"/>
  <c r="Q6253" i="1"/>
  <c r="P6253" i="1"/>
  <c r="O6253" i="1"/>
  <c r="N6253" i="1"/>
  <c r="I6253" i="1"/>
  <c r="P6252" i="1"/>
  <c r="Q6252" i="1" s="1"/>
  <c r="O6252" i="1"/>
  <c r="N6252" i="1"/>
  <c r="I6252" i="1"/>
  <c r="P6251" i="1"/>
  <c r="Q6251" i="1" s="1"/>
  <c r="O6251" i="1"/>
  <c r="N6251" i="1"/>
  <c r="I6251" i="1"/>
  <c r="P6250" i="1"/>
  <c r="Q6250" i="1" s="1"/>
  <c r="O6250" i="1"/>
  <c r="N6250" i="1"/>
  <c r="I6250" i="1"/>
  <c r="Q6249" i="1"/>
  <c r="P6249" i="1"/>
  <c r="O6249" i="1"/>
  <c r="N6249" i="1"/>
  <c r="I6249" i="1"/>
  <c r="Q6248" i="1"/>
  <c r="P6248" i="1"/>
  <c r="O6248" i="1"/>
  <c r="N6248" i="1"/>
  <c r="I6248" i="1"/>
  <c r="P6247" i="1"/>
  <c r="Q6247" i="1" s="1"/>
  <c r="O6247" i="1"/>
  <c r="N6247" i="1"/>
  <c r="I6247" i="1"/>
  <c r="P6246" i="1"/>
  <c r="Q6246" i="1" s="1"/>
  <c r="O6246" i="1"/>
  <c r="N6246" i="1"/>
  <c r="I6246" i="1"/>
  <c r="P6245" i="1"/>
  <c r="Q6245" i="1" s="1"/>
  <c r="O6245" i="1"/>
  <c r="N6245" i="1"/>
  <c r="I6245" i="1"/>
  <c r="Q6244" i="1"/>
  <c r="P6244" i="1"/>
  <c r="O6244" i="1"/>
  <c r="N6244" i="1"/>
  <c r="I6244" i="1"/>
  <c r="Q6243" i="1"/>
  <c r="P6243" i="1"/>
  <c r="O6243" i="1"/>
  <c r="N6243" i="1"/>
  <c r="I6243" i="1"/>
  <c r="Q6242" i="1"/>
  <c r="P6242" i="1"/>
  <c r="O6242" i="1"/>
  <c r="N6242" i="1"/>
  <c r="I6242" i="1"/>
  <c r="P6241" i="1"/>
  <c r="Q6241" i="1" s="1"/>
  <c r="O6241" i="1"/>
  <c r="N6241" i="1"/>
  <c r="I6241" i="1"/>
  <c r="P6240" i="1"/>
  <c r="Q6240" i="1" s="1"/>
  <c r="N6240" i="1"/>
  <c r="I6240" i="1"/>
  <c r="P6239" i="1"/>
  <c r="Q6239" i="1" s="1"/>
  <c r="O6239" i="1"/>
  <c r="N6239" i="1"/>
  <c r="I6239" i="1"/>
  <c r="P6238" i="1"/>
  <c r="Q6238" i="1" s="1"/>
  <c r="O6238" i="1"/>
  <c r="N6238" i="1"/>
  <c r="I6238" i="1"/>
  <c r="P6237" i="1"/>
  <c r="Q6237" i="1" s="1"/>
  <c r="O6237" i="1"/>
  <c r="N6237" i="1"/>
  <c r="I6237" i="1"/>
  <c r="Q6236" i="1"/>
  <c r="P6236" i="1"/>
  <c r="O6236" i="1"/>
  <c r="N6236" i="1"/>
  <c r="I6236" i="1"/>
  <c r="Q6235" i="1"/>
  <c r="P6235" i="1"/>
  <c r="O6235" i="1"/>
  <c r="N6235" i="1"/>
  <c r="I6235" i="1"/>
  <c r="P6234" i="1"/>
  <c r="Q6234" i="1" s="1"/>
  <c r="O6234" i="1"/>
  <c r="N6234" i="1"/>
  <c r="I6234" i="1"/>
  <c r="P6233" i="1"/>
  <c r="Q6233" i="1" s="1"/>
  <c r="O6233" i="1"/>
  <c r="N6233" i="1"/>
  <c r="I6233" i="1"/>
  <c r="P6232" i="1"/>
  <c r="Q6232" i="1" s="1"/>
  <c r="O6232" i="1"/>
  <c r="N6232" i="1"/>
  <c r="I6232" i="1"/>
  <c r="Q6231" i="1"/>
  <c r="P6231" i="1"/>
  <c r="O6231" i="1"/>
  <c r="N6231" i="1"/>
  <c r="I6231" i="1"/>
  <c r="Q6230" i="1"/>
  <c r="P6230" i="1"/>
  <c r="O6230" i="1"/>
  <c r="N6230" i="1"/>
  <c r="I6230" i="1"/>
  <c r="Q6229" i="1"/>
  <c r="P6229" i="1"/>
  <c r="O6229" i="1"/>
  <c r="N6229" i="1"/>
  <c r="I6229" i="1"/>
  <c r="P6228" i="1"/>
  <c r="Q6228" i="1" s="1"/>
  <c r="O6228" i="1"/>
  <c r="N6228" i="1"/>
  <c r="I6228" i="1"/>
  <c r="P6227" i="1"/>
  <c r="Q6227" i="1" s="1"/>
  <c r="O6227" i="1"/>
  <c r="N6227" i="1"/>
  <c r="I6227" i="1"/>
  <c r="Q6226" i="1"/>
  <c r="P6226" i="1"/>
  <c r="O6226" i="1"/>
  <c r="N6226" i="1"/>
  <c r="I6226" i="1"/>
  <c r="Q6225" i="1"/>
  <c r="P6225" i="1"/>
  <c r="O6225" i="1"/>
  <c r="N6225" i="1"/>
  <c r="I6225" i="1"/>
  <c r="Q6224" i="1"/>
  <c r="P6224" i="1"/>
  <c r="O6224" i="1"/>
  <c r="N6224" i="1"/>
  <c r="I6224" i="1"/>
  <c r="P6223" i="1"/>
  <c r="Q6223" i="1" s="1"/>
  <c r="O6223" i="1"/>
  <c r="N6223" i="1"/>
  <c r="I6223" i="1"/>
  <c r="P6222" i="1"/>
  <c r="Q6222" i="1" s="1"/>
  <c r="O6222" i="1"/>
  <c r="N6222" i="1"/>
  <c r="I6222" i="1"/>
  <c r="P6221" i="1"/>
  <c r="Q6221" i="1" s="1"/>
  <c r="O6221" i="1"/>
  <c r="N6221" i="1"/>
  <c r="I6221" i="1"/>
  <c r="Q6220" i="1"/>
  <c r="P6220" i="1"/>
  <c r="O6220" i="1"/>
  <c r="N6220" i="1"/>
  <c r="I6220" i="1"/>
  <c r="Q6219" i="1"/>
  <c r="P6219" i="1"/>
  <c r="O6219" i="1"/>
  <c r="N6219" i="1"/>
  <c r="I6219" i="1"/>
  <c r="P6218" i="1"/>
  <c r="Q6218" i="1" s="1"/>
  <c r="O6218" i="1"/>
  <c r="N6218" i="1"/>
  <c r="I6218" i="1"/>
  <c r="P6217" i="1"/>
  <c r="Q6217" i="1" s="1"/>
  <c r="O6217" i="1"/>
  <c r="N6217" i="1"/>
  <c r="I6217" i="1"/>
  <c r="P6216" i="1"/>
  <c r="Q6216" i="1" s="1"/>
  <c r="O6216" i="1"/>
  <c r="N6216" i="1"/>
  <c r="I6216" i="1"/>
  <c r="Q6215" i="1"/>
  <c r="P6215" i="1"/>
  <c r="O6215" i="1"/>
  <c r="N6215" i="1"/>
  <c r="I6215" i="1"/>
  <c r="Q6214" i="1"/>
  <c r="P6214" i="1"/>
  <c r="O6214" i="1"/>
  <c r="N6214" i="1"/>
  <c r="I6214" i="1"/>
  <c r="Q6213" i="1"/>
  <c r="P6213" i="1"/>
  <c r="O6213" i="1"/>
  <c r="N6213" i="1"/>
  <c r="I6213" i="1"/>
  <c r="P6212" i="1"/>
  <c r="Q6212" i="1" s="1"/>
  <c r="O6212" i="1"/>
  <c r="N6212" i="1"/>
  <c r="I6212" i="1"/>
  <c r="P6211" i="1"/>
  <c r="Q6211" i="1" s="1"/>
  <c r="O6211" i="1"/>
  <c r="N6211" i="1"/>
  <c r="I6211" i="1"/>
  <c r="Q6210" i="1"/>
  <c r="P6210" i="1"/>
  <c r="O6210" i="1"/>
  <c r="N6210" i="1"/>
  <c r="I6210" i="1"/>
  <c r="Q6209" i="1"/>
  <c r="P6209" i="1"/>
  <c r="O6209" i="1"/>
  <c r="N6209" i="1"/>
  <c r="I6209" i="1"/>
  <c r="Q6208" i="1"/>
  <c r="P6208" i="1"/>
  <c r="O6208" i="1"/>
  <c r="N6208" i="1"/>
  <c r="I6208" i="1"/>
  <c r="P6207" i="1"/>
  <c r="Q6207" i="1" s="1"/>
  <c r="O6207" i="1"/>
  <c r="N6207" i="1"/>
  <c r="I6207" i="1"/>
  <c r="P6206" i="1"/>
  <c r="Q6206" i="1" s="1"/>
  <c r="O6206" i="1"/>
  <c r="N6206" i="1"/>
  <c r="I6206" i="1"/>
  <c r="P6205" i="1"/>
  <c r="Q6205" i="1" s="1"/>
  <c r="O6205" i="1"/>
  <c r="N6205" i="1"/>
  <c r="I6205" i="1"/>
  <c r="Q6204" i="1"/>
  <c r="P6204" i="1"/>
  <c r="O6204" i="1"/>
  <c r="N6204" i="1"/>
  <c r="I6204" i="1"/>
  <c r="Q6203" i="1"/>
  <c r="P6203" i="1"/>
  <c r="O6203" i="1"/>
  <c r="N6203" i="1"/>
  <c r="I6203" i="1"/>
  <c r="P6202" i="1"/>
  <c r="Q6202" i="1" s="1"/>
  <c r="O6202" i="1"/>
  <c r="N6202" i="1"/>
  <c r="I6202" i="1"/>
  <c r="P6201" i="1"/>
  <c r="Q6201" i="1" s="1"/>
  <c r="O6201" i="1"/>
  <c r="N6201" i="1"/>
  <c r="I6201" i="1"/>
  <c r="P6200" i="1"/>
  <c r="Q6200" i="1" s="1"/>
  <c r="O6200" i="1"/>
  <c r="N6200" i="1"/>
  <c r="I6200" i="1"/>
  <c r="Q6199" i="1"/>
  <c r="P6199" i="1"/>
  <c r="O6199" i="1"/>
  <c r="N6199" i="1"/>
  <c r="I6199" i="1"/>
  <c r="Q6198" i="1"/>
  <c r="P6198" i="1"/>
  <c r="O6198" i="1"/>
  <c r="N6198" i="1"/>
  <c r="I6198" i="1"/>
  <c r="Q6197" i="1"/>
  <c r="P6197" i="1"/>
  <c r="O6197" i="1"/>
  <c r="N6197" i="1"/>
  <c r="I6197" i="1"/>
  <c r="P6196" i="1"/>
  <c r="Q6196" i="1" s="1"/>
  <c r="O6196" i="1"/>
  <c r="N6196" i="1"/>
  <c r="I6196" i="1"/>
  <c r="P6195" i="1"/>
  <c r="Q6195" i="1" s="1"/>
  <c r="O6195" i="1"/>
  <c r="N6195" i="1"/>
  <c r="I6195" i="1"/>
  <c r="Q6194" i="1"/>
  <c r="P6194" i="1"/>
  <c r="O6194" i="1"/>
  <c r="N6194" i="1"/>
  <c r="I6194" i="1"/>
  <c r="Q6193" i="1"/>
  <c r="P6193" i="1"/>
  <c r="O6193" i="1"/>
  <c r="N6193" i="1"/>
  <c r="I6193" i="1"/>
  <c r="Q6192" i="1"/>
  <c r="P6192" i="1"/>
  <c r="O6192" i="1"/>
  <c r="N6192" i="1"/>
  <c r="I6192" i="1"/>
  <c r="P6191" i="1"/>
  <c r="Q6191" i="1" s="1"/>
  <c r="O6191" i="1"/>
  <c r="N6191" i="1"/>
  <c r="I6191" i="1"/>
  <c r="P6190" i="1"/>
  <c r="Q6190" i="1" s="1"/>
  <c r="O6190" i="1"/>
  <c r="N6190" i="1"/>
  <c r="I6190" i="1"/>
  <c r="P6189" i="1"/>
  <c r="Q6189" i="1" s="1"/>
  <c r="O6189" i="1"/>
  <c r="N6189" i="1"/>
  <c r="I6189" i="1"/>
  <c r="Q6188" i="1"/>
  <c r="P6188" i="1"/>
  <c r="O6188" i="1"/>
  <c r="N6188" i="1"/>
  <c r="I6188" i="1"/>
  <c r="Q6187" i="1"/>
  <c r="P6187" i="1"/>
  <c r="O6187" i="1"/>
  <c r="N6187" i="1"/>
  <c r="I6187" i="1"/>
  <c r="P6186" i="1"/>
  <c r="Q6186" i="1" s="1"/>
  <c r="O6186" i="1"/>
  <c r="N6186" i="1"/>
  <c r="I6186" i="1"/>
  <c r="P6185" i="1"/>
  <c r="Q6185" i="1" s="1"/>
  <c r="O6185" i="1"/>
  <c r="N6185" i="1"/>
  <c r="I6185" i="1"/>
  <c r="P6184" i="1"/>
  <c r="Q6184" i="1" s="1"/>
  <c r="O6184" i="1"/>
  <c r="N6184" i="1"/>
  <c r="I6184" i="1"/>
  <c r="Q6183" i="1"/>
  <c r="P6183" i="1"/>
  <c r="O6183" i="1"/>
  <c r="N6183" i="1"/>
  <c r="I6183" i="1"/>
  <c r="Q6182" i="1"/>
  <c r="P6182" i="1"/>
  <c r="O6182" i="1"/>
  <c r="N6182" i="1"/>
  <c r="I6182" i="1"/>
  <c r="Q6181" i="1"/>
  <c r="P6181" i="1"/>
  <c r="O6181" i="1"/>
  <c r="N6181" i="1"/>
  <c r="I6181" i="1"/>
  <c r="P6180" i="1"/>
  <c r="Q6180" i="1" s="1"/>
  <c r="O6180" i="1"/>
  <c r="N6180" i="1"/>
  <c r="I6180" i="1"/>
  <c r="P6179" i="1"/>
  <c r="Q6179" i="1" s="1"/>
  <c r="O6179" i="1"/>
  <c r="N6179" i="1"/>
  <c r="I6179" i="1"/>
  <c r="Q6178" i="1"/>
  <c r="P6178" i="1"/>
  <c r="O6178" i="1"/>
  <c r="N6178" i="1"/>
  <c r="I6178" i="1"/>
  <c r="Q6177" i="1"/>
  <c r="P6177" i="1"/>
  <c r="O6177" i="1"/>
  <c r="N6177" i="1"/>
  <c r="I6177" i="1"/>
  <c r="Q6176" i="1"/>
  <c r="P6176" i="1"/>
  <c r="O6176" i="1"/>
  <c r="N6176" i="1"/>
  <c r="I6176" i="1"/>
  <c r="P6175" i="1"/>
  <c r="Q6175" i="1" s="1"/>
  <c r="O6175" i="1"/>
  <c r="N6175" i="1"/>
  <c r="I6175" i="1"/>
  <c r="P6174" i="1"/>
  <c r="Q6174" i="1" s="1"/>
  <c r="O6174" i="1"/>
  <c r="N6174" i="1"/>
  <c r="I6174" i="1"/>
  <c r="P6173" i="1"/>
  <c r="Q6173" i="1" s="1"/>
  <c r="O6173" i="1"/>
  <c r="N6173" i="1"/>
  <c r="I6173" i="1"/>
  <c r="Q6172" i="1"/>
  <c r="P6172" i="1"/>
  <c r="O6172" i="1"/>
  <c r="N6172" i="1"/>
  <c r="I6172" i="1"/>
  <c r="Q6171" i="1"/>
  <c r="P6171" i="1"/>
  <c r="O6171" i="1"/>
  <c r="N6171" i="1"/>
  <c r="I6171" i="1"/>
  <c r="P6170" i="1"/>
  <c r="Q6170" i="1" s="1"/>
  <c r="O6170" i="1"/>
  <c r="N6170" i="1"/>
  <c r="I6170" i="1"/>
  <c r="P6169" i="1"/>
  <c r="Q6169" i="1" s="1"/>
  <c r="O6169" i="1"/>
  <c r="N6169" i="1"/>
  <c r="I6169" i="1"/>
  <c r="P6168" i="1"/>
  <c r="Q6168" i="1" s="1"/>
  <c r="O6168" i="1"/>
  <c r="N6168" i="1"/>
  <c r="I6168" i="1"/>
  <c r="Q6167" i="1"/>
  <c r="P6167" i="1"/>
  <c r="O6167" i="1"/>
  <c r="N6167" i="1"/>
  <c r="I6167" i="1"/>
  <c r="Q6166" i="1"/>
  <c r="P6166" i="1"/>
  <c r="O6166" i="1"/>
  <c r="N6166" i="1"/>
  <c r="I6166" i="1"/>
  <c r="Q6165" i="1"/>
  <c r="P6165" i="1"/>
  <c r="O6165" i="1"/>
  <c r="N6165" i="1"/>
  <c r="I6165" i="1"/>
  <c r="P6164" i="1"/>
  <c r="Q6164" i="1" s="1"/>
  <c r="O6164" i="1"/>
  <c r="N6164" i="1"/>
  <c r="I6164" i="1"/>
  <c r="P6163" i="1"/>
  <c r="Q6163" i="1" s="1"/>
  <c r="O6163" i="1"/>
  <c r="N6163" i="1"/>
  <c r="I6163" i="1"/>
  <c r="Q6162" i="1"/>
  <c r="P6162" i="1"/>
  <c r="O6162" i="1"/>
  <c r="N6162" i="1"/>
  <c r="I6162" i="1"/>
  <c r="Q6161" i="1"/>
  <c r="P6161" i="1"/>
  <c r="O6161" i="1"/>
  <c r="N6161" i="1"/>
  <c r="I6161" i="1"/>
  <c r="Q6160" i="1"/>
  <c r="P6160" i="1"/>
  <c r="O6160" i="1"/>
  <c r="N6160" i="1"/>
  <c r="I6160" i="1"/>
  <c r="P6159" i="1"/>
  <c r="Q6159" i="1" s="1"/>
  <c r="O6159" i="1"/>
  <c r="N6159" i="1"/>
  <c r="I6159" i="1"/>
  <c r="P6158" i="1"/>
  <c r="Q6158" i="1" s="1"/>
  <c r="O6158" i="1"/>
  <c r="N6158" i="1"/>
  <c r="I6158" i="1"/>
  <c r="P6157" i="1"/>
  <c r="Q6157" i="1" s="1"/>
  <c r="O6157" i="1"/>
  <c r="N6157" i="1"/>
  <c r="I6157" i="1"/>
  <c r="Q6156" i="1"/>
  <c r="P6156" i="1"/>
  <c r="O6156" i="1"/>
  <c r="N6156" i="1"/>
  <c r="I6156" i="1"/>
  <c r="Q6155" i="1"/>
  <c r="P6155" i="1"/>
  <c r="N6155" i="1"/>
  <c r="I6155" i="1"/>
  <c r="Q6154" i="1"/>
  <c r="P6154" i="1"/>
  <c r="O6154" i="1"/>
  <c r="N6154" i="1"/>
  <c r="I6154" i="1"/>
  <c r="Q6153" i="1"/>
  <c r="P6153" i="1"/>
  <c r="O6153" i="1"/>
  <c r="N6153" i="1"/>
  <c r="I6153" i="1"/>
  <c r="Q6152" i="1"/>
  <c r="P6152" i="1"/>
  <c r="O6152" i="1"/>
  <c r="N6152" i="1"/>
  <c r="I6152" i="1"/>
  <c r="P6151" i="1"/>
  <c r="Q6151" i="1" s="1"/>
  <c r="N6151" i="1"/>
  <c r="I6151" i="1"/>
  <c r="Q6150" i="1"/>
  <c r="P6150" i="1"/>
  <c r="O6150" i="1"/>
  <c r="N6150" i="1"/>
  <c r="I6150" i="1"/>
  <c r="P6149" i="1"/>
  <c r="Q6149" i="1" s="1"/>
  <c r="O6149" i="1"/>
  <c r="N6149" i="1"/>
  <c r="I6149" i="1"/>
  <c r="P6148" i="1"/>
  <c r="Q6148" i="1" s="1"/>
  <c r="N6148" i="1"/>
  <c r="I6148" i="1"/>
  <c r="P6147" i="1"/>
  <c r="Q6147" i="1" s="1"/>
  <c r="O6147" i="1"/>
  <c r="N6147" i="1"/>
  <c r="I6147" i="1"/>
  <c r="P6146" i="1"/>
  <c r="Q6146" i="1" s="1"/>
  <c r="O6146" i="1"/>
  <c r="N6146" i="1"/>
  <c r="I6146" i="1"/>
  <c r="P6145" i="1"/>
  <c r="Q6145" i="1" s="1"/>
  <c r="N6145" i="1"/>
  <c r="I6145" i="1"/>
  <c r="P6144" i="1"/>
  <c r="Q6144" i="1" s="1"/>
  <c r="N6144" i="1"/>
  <c r="I6144" i="1"/>
  <c r="Q6143" i="1"/>
  <c r="P6143" i="1"/>
  <c r="O6143" i="1"/>
  <c r="N6143" i="1"/>
  <c r="I6143" i="1"/>
  <c r="P6142" i="1"/>
  <c r="Q6142" i="1" s="1"/>
  <c r="O6142" i="1"/>
  <c r="N6142" i="1"/>
  <c r="I6142" i="1"/>
  <c r="P6141" i="1"/>
  <c r="Q6141" i="1" s="1"/>
  <c r="O6141" i="1"/>
  <c r="N6141" i="1"/>
  <c r="I6141" i="1"/>
  <c r="P6140" i="1"/>
  <c r="Q6140" i="1" s="1"/>
  <c r="O6140" i="1"/>
  <c r="N6140" i="1"/>
  <c r="I6140" i="1"/>
  <c r="Q6139" i="1"/>
  <c r="P6139" i="1"/>
  <c r="O6139" i="1"/>
  <c r="N6139" i="1"/>
  <c r="I6139" i="1"/>
  <c r="Q6138" i="1"/>
  <c r="P6138" i="1"/>
  <c r="O6138" i="1"/>
  <c r="N6138" i="1"/>
  <c r="I6138" i="1"/>
  <c r="P6137" i="1"/>
  <c r="Q6137" i="1" s="1"/>
  <c r="O6137" i="1"/>
  <c r="N6137" i="1"/>
  <c r="I6137" i="1"/>
  <c r="P6136" i="1"/>
  <c r="Q6136" i="1" s="1"/>
  <c r="O6136" i="1"/>
  <c r="N6136" i="1"/>
  <c r="I6136" i="1"/>
  <c r="P6135" i="1"/>
  <c r="Q6135" i="1" s="1"/>
  <c r="O6135" i="1"/>
  <c r="N6135" i="1"/>
  <c r="I6135" i="1"/>
  <c r="Q6134" i="1"/>
  <c r="P6134" i="1"/>
  <c r="O6134" i="1"/>
  <c r="N6134" i="1"/>
  <c r="I6134" i="1"/>
  <c r="Q6133" i="1"/>
  <c r="P6133" i="1"/>
  <c r="O6133" i="1"/>
  <c r="N6133" i="1"/>
  <c r="I6133" i="1"/>
  <c r="Q6132" i="1"/>
  <c r="P6132" i="1"/>
  <c r="O6132" i="1"/>
  <c r="N6132" i="1"/>
  <c r="I6132" i="1"/>
  <c r="P6131" i="1"/>
  <c r="Q6131" i="1" s="1"/>
  <c r="O6131" i="1"/>
  <c r="N6131" i="1"/>
  <c r="I6131" i="1"/>
  <c r="P6130" i="1"/>
  <c r="Q6130" i="1" s="1"/>
  <c r="O6130" i="1"/>
  <c r="N6130" i="1"/>
  <c r="I6130" i="1"/>
  <c r="Q6129" i="1"/>
  <c r="P6129" i="1"/>
  <c r="O6129" i="1"/>
  <c r="N6129" i="1"/>
  <c r="I6129" i="1"/>
  <c r="Q6128" i="1"/>
  <c r="P6128" i="1"/>
  <c r="O6128" i="1"/>
  <c r="N6128" i="1"/>
  <c r="I6128" i="1"/>
  <c r="Q6127" i="1"/>
  <c r="P6127" i="1"/>
  <c r="O6127" i="1"/>
  <c r="N6127" i="1"/>
  <c r="I6127" i="1"/>
  <c r="P6126" i="1"/>
  <c r="Q6126" i="1" s="1"/>
  <c r="O6126" i="1"/>
  <c r="N6126" i="1"/>
  <c r="I6126" i="1"/>
  <c r="P6125" i="1"/>
  <c r="Q6125" i="1" s="1"/>
  <c r="O6125" i="1"/>
  <c r="N6125" i="1"/>
  <c r="I6125" i="1"/>
  <c r="P6124" i="1"/>
  <c r="Q6124" i="1" s="1"/>
  <c r="O6124" i="1"/>
  <c r="N6124" i="1"/>
  <c r="I6124" i="1"/>
  <c r="Q6123" i="1"/>
  <c r="P6123" i="1"/>
  <c r="O6123" i="1"/>
  <c r="N6123" i="1"/>
  <c r="I6123" i="1"/>
  <c r="Q6122" i="1"/>
  <c r="P6122" i="1"/>
  <c r="O6122" i="1"/>
  <c r="N6122" i="1"/>
  <c r="I6122" i="1"/>
  <c r="P6121" i="1"/>
  <c r="Q6121" i="1" s="1"/>
  <c r="N6121" i="1"/>
  <c r="I6121" i="1"/>
  <c r="Q6120" i="1"/>
  <c r="P6120" i="1"/>
  <c r="O6120" i="1"/>
  <c r="N6120" i="1"/>
  <c r="I6120" i="1"/>
  <c r="Q6119" i="1"/>
  <c r="P6119" i="1"/>
  <c r="O6119" i="1"/>
  <c r="N6119" i="1"/>
  <c r="I6119" i="1"/>
  <c r="P6118" i="1"/>
  <c r="Q6118" i="1" s="1"/>
  <c r="O6118" i="1"/>
  <c r="N6118" i="1"/>
  <c r="I6118" i="1"/>
  <c r="P6117" i="1"/>
  <c r="Q6117" i="1" s="1"/>
  <c r="O6117" i="1"/>
  <c r="N6117" i="1"/>
  <c r="I6117" i="1"/>
  <c r="P6116" i="1"/>
  <c r="Q6116" i="1" s="1"/>
  <c r="O6116" i="1"/>
  <c r="N6116" i="1"/>
  <c r="I6116" i="1"/>
  <c r="Q6115" i="1"/>
  <c r="P6115" i="1"/>
  <c r="O6115" i="1"/>
  <c r="N6115" i="1"/>
  <c r="I6115" i="1"/>
  <c r="Q6114" i="1"/>
  <c r="P6114" i="1"/>
  <c r="O6114" i="1"/>
  <c r="N6114" i="1"/>
  <c r="I6114" i="1"/>
  <c r="P6113" i="1"/>
  <c r="Q6113" i="1" s="1"/>
  <c r="O6113" i="1"/>
  <c r="N6113" i="1"/>
  <c r="I6113" i="1"/>
  <c r="P6112" i="1"/>
  <c r="Q6112" i="1" s="1"/>
  <c r="O6112" i="1"/>
  <c r="N6112" i="1"/>
  <c r="I6112" i="1"/>
  <c r="P6111" i="1"/>
  <c r="Q6111" i="1" s="1"/>
  <c r="O6111" i="1"/>
  <c r="N6111" i="1"/>
  <c r="I6111" i="1"/>
  <c r="Q6110" i="1"/>
  <c r="P6110" i="1"/>
  <c r="O6110" i="1"/>
  <c r="N6110" i="1"/>
  <c r="I6110" i="1"/>
  <c r="Q6109" i="1"/>
  <c r="P6109" i="1"/>
  <c r="O6109" i="1"/>
  <c r="N6109" i="1"/>
  <c r="I6109" i="1"/>
  <c r="P6108" i="1"/>
  <c r="Q6108" i="1" s="1"/>
  <c r="O6108" i="1"/>
  <c r="N6108" i="1"/>
  <c r="I6108" i="1"/>
  <c r="P6107" i="1"/>
  <c r="Q6107" i="1" s="1"/>
  <c r="O6107" i="1"/>
  <c r="N6107" i="1"/>
  <c r="I6107" i="1"/>
  <c r="P6106" i="1"/>
  <c r="Q6106" i="1" s="1"/>
  <c r="O6106" i="1"/>
  <c r="N6106" i="1"/>
  <c r="I6106" i="1"/>
  <c r="Q6105" i="1"/>
  <c r="P6105" i="1"/>
  <c r="O6105" i="1"/>
  <c r="N6105" i="1"/>
  <c r="I6105" i="1"/>
  <c r="Q6104" i="1"/>
  <c r="P6104" i="1"/>
  <c r="O6104" i="1"/>
  <c r="N6104" i="1"/>
  <c r="I6104" i="1"/>
  <c r="Q6103" i="1"/>
  <c r="P6103" i="1"/>
  <c r="O6103" i="1"/>
  <c r="N6103" i="1"/>
  <c r="I6103" i="1"/>
  <c r="P6102" i="1"/>
  <c r="Q6102" i="1" s="1"/>
  <c r="O6102" i="1"/>
  <c r="N6102" i="1"/>
  <c r="I6102" i="1"/>
  <c r="P6101" i="1"/>
  <c r="Q6101" i="1" s="1"/>
  <c r="O6101" i="1"/>
  <c r="N6101" i="1"/>
  <c r="I6101" i="1"/>
  <c r="P6100" i="1"/>
  <c r="Q6100" i="1" s="1"/>
  <c r="O6100" i="1"/>
  <c r="N6100" i="1"/>
  <c r="I6100" i="1"/>
  <c r="Q6099" i="1"/>
  <c r="P6099" i="1"/>
  <c r="O6099" i="1"/>
  <c r="N6099" i="1"/>
  <c r="I6099" i="1"/>
  <c r="Q6098" i="1"/>
  <c r="P6098" i="1"/>
  <c r="O6098" i="1"/>
  <c r="N6098" i="1"/>
  <c r="I6098" i="1"/>
  <c r="P6097" i="1"/>
  <c r="Q6097" i="1" s="1"/>
  <c r="O6097" i="1"/>
  <c r="N6097" i="1"/>
  <c r="I6097" i="1"/>
  <c r="P6096" i="1"/>
  <c r="Q6096" i="1" s="1"/>
  <c r="O6096" i="1"/>
  <c r="N6096" i="1"/>
  <c r="I6096" i="1"/>
  <c r="P6095" i="1"/>
  <c r="Q6095" i="1" s="1"/>
  <c r="O6095" i="1"/>
  <c r="N6095" i="1"/>
  <c r="I6095" i="1"/>
  <c r="Q6094" i="1"/>
  <c r="P6094" i="1"/>
  <c r="O6094" i="1"/>
  <c r="N6094" i="1"/>
  <c r="I6094" i="1"/>
  <c r="Q6093" i="1"/>
  <c r="P6093" i="1"/>
  <c r="O6093" i="1"/>
  <c r="N6093" i="1"/>
  <c r="I6093" i="1"/>
  <c r="P6092" i="1"/>
  <c r="Q6092" i="1" s="1"/>
  <c r="O6092" i="1"/>
  <c r="N6092" i="1"/>
  <c r="I6092" i="1"/>
  <c r="P6091" i="1"/>
  <c r="Q6091" i="1" s="1"/>
  <c r="O6091" i="1"/>
  <c r="N6091" i="1"/>
  <c r="I6091" i="1"/>
  <c r="P6090" i="1"/>
  <c r="Q6090" i="1" s="1"/>
  <c r="O6090" i="1"/>
  <c r="N6090" i="1"/>
  <c r="I6090" i="1"/>
  <c r="Q6089" i="1"/>
  <c r="P6089" i="1"/>
  <c r="O6089" i="1"/>
  <c r="N6089" i="1"/>
  <c r="I6089" i="1"/>
  <c r="Q6088" i="1"/>
  <c r="P6088" i="1"/>
  <c r="O6088" i="1"/>
  <c r="N6088" i="1"/>
  <c r="I6088" i="1"/>
  <c r="Q6087" i="1"/>
  <c r="P6087" i="1"/>
  <c r="O6087" i="1"/>
  <c r="N6087" i="1"/>
  <c r="I6087" i="1"/>
  <c r="P6086" i="1"/>
  <c r="Q6086" i="1" s="1"/>
  <c r="O6086" i="1"/>
  <c r="N6086" i="1"/>
  <c r="I6086" i="1"/>
  <c r="P6085" i="1"/>
  <c r="Q6085" i="1" s="1"/>
  <c r="O6085" i="1"/>
  <c r="N6085" i="1"/>
  <c r="I6085" i="1"/>
  <c r="P6084" i="1"/>
  <c r="Q6084" i="1" s="1"/>
  <c r="O6084" i="1"/>
  <c r="N6084" i="1"/>
  <c r="I6084" i="1"/>
  <c r="Q6083" i="1"/>
  <c r="P6083" i="1"/>
  <c r="O6083" i="1"/>
  <c r="N6083" i="1"/>
  <c r="I6083" i="1"/>
  <c r="Q6082" i="1"/>
  <c r="P6082" i="1"/>
  <c r="O6082" i="1"/>
  <c r="N6082" i="1"/>
  <c r="I6082" i="1"/>
  <c r="P6081" i="1"/>
  <c r="Q6081" i="1" s="1"/>
  <c r="O6081" i="1"/>
  <c r="N6081" i="1"/>
  <c r="I6081" i="1"/>
  <c r="P6080" i="1"/>
  <c r="Q6080" i="1" s="1"/>
  <c r="O6080" i="1"/>
  <c r="N6080" i="1"/>
  <c r="I6080" i="1"/>
  <c r="P6079" i="1"/>
  <c r="Q6079" i="1" s="1"/>
  <c r="O6079" i="1"/>
  <c r="N6079" i="1"/>
  <c r="I6079" i="1"/>
  <c r="Q6078" i="1"/>
  <c r="P6078" i="1"/>
  <c r="O6078" i="1"/>
  <c r="N6078" i="1"/>
  <c r="I6078" i="1"/>
  <c r="Q6077" i="1"/>
  <c r="P6077" i="1"/>
  <c r="O6077" i="1"/>
  <c r="N6077" i="1"/>
  <c r="I6077" i="1"/>
  <c r="P6076" i="1"/>
  <c r="Q6076" i="1" s="1"/>
  <c r="O6076" i="1"/>
  <c r="N6076" i="1"/>
  <c r="I6076" i="1"/>
  <c r="P6075" i="1"/>
  <c r="Q6075" i="1" s="1"/>
  <c r="O6075" i="1"/>
  <c r="N6075" i="1"/>
  <c r="I6075" i="1"/>
  <c r="P6074" i="1"/>
  <c r="Q6074" i="1" s="1"/>
  <c r="O6074" i="1"/>
  <c r="N6074" i="1"/>
  <c r="I6074" i="1"/>
  <c r="Q6073" i="1"/>
  <c r="P6073" i="1"/>
  <c r="O6073" i="1"/>
  <c r="N6073" i="1"/>
  <c r="I6073" i="1"/>
  <c r="Q6072" i="1"/>
  <c r="P6072" i="1"/>
  <c r="O6072" i="1"/>
  <c r="N6072" i="1"/>
  <c r="I6072" i="1"/>
  <c r="Q6071" i="1"/>
  <c r="P6071" i="1"/>
  <c r="O6071" i="1"/>
  <c r="N6071" i="1"/>
  <c r="I6071" i="1"/>
  <c r="P6070" i="1"/>
  <c r="Q6070" i="1" s="1"/>
  <c r="O6070" i="1"/>
  <c r="N6070" i="1"/>
  <c r="I6070" i="1"/>
  <c r="P6069" i="1"/>
  <c r="Q6069" i="1" s="1"/>
  <c r="N6069" i="1"/>
  <c r="I6069" i="1"/>
  <c r="P6068" i="1"/>
  <c r="Q6068" i="1" s="1"/>
  <c r="O6068" i="1"/>
  <c r="N6068" i="1"/>
  <c r="I6068" i="1"/>
  <c r="P6067" i="1"/>
  <c r="Q6067" i="1" s="1"/>
  <c r="O6067" i="1"/>
  <c r="N6067" i="1"/>
  <c r="I6067" i="1"/>
  <c r="P6066" i="1"/>
  <c r="Q6066" i="1" s="1"/>
  <c r="O6066" i="1"/>
  <c r="N6066" i="1"/>
  <c r="I6066" i="1"/>
  <c r="Q6065" i="1"/>
  <c r="P6065" i="1"/>
  <c r="O6065" i="1"/>
  <c r="N6065" i="1"/>
  <c r="I6065" i="1"/>
  <c r="Q6064" i="1"/>
  <c r="P6064" i="1"/>
  <c r="O6064" i="1"/>
  <c r="N6064" i="1"/>
  <c r="I6064" i="1"/>
  <c r="P6063" i="1"/>
  <c r="Q6063" i="1" s="1"/>
  <c r="O6063" i="1"/>
  <c r="N6063" i="1"/>
  <c r="I6063" i="1"/>
  <c r="P6062" i="1"/>
  <c r="Q6062" i="1" s="1"/>
  <c r="O6062" i="1"/>
  <c r="N6062" i="1"/>
  <c r="I6062" i="1"/>
  <c r="P6061" i="1"/>
  <c r="Q6061" i="1" s="1"/>
  <c r="O6061" i="1"/>
  <c r="N6061" i="1"/>
  <c r="I6061" i="1"/>
  <c r="Q6060" i="1"/>
  <c r="P6060" i="1"/>
  <c r="O6060" i="1"/>
  <c r="N6060" i="1"/>
  <c r="I6060" i="1"/>
  <c r="Q6059" i="1"/>
  <c r="P6059" i="1"/>
  <c r="O6059" i="1"/>
  <c r="N6059" i="1"/>
  <c r="I6059" i="1"/>
  <c r="Q6058" i="1"/>
  <c r="P6058" i="1"/>
  <c r="O6058" i="1"/>
  <c r="N6058" i="1"/>
  <c r="I6058" i="1"/>
  <c r="P6057" i="1"/>
  <c r="Q6057" i="1" s="1"/>
  <c r="O6057" i="1"/>
  <c r="N6057" i="1"/>
  <c r="I6057" i="1"/>
  <c r="P6056" i="1"/>
  <c r="Q6056" i="1" s="1"/>
  <c r="O6056" i="1"/>
  <c r="N6056" i="1"/>
  <c r="I6056" i="1"/>
  <c r="P6055" i="1"/>
  <c r="Q6055" i="1" s="1"/>
  <c r="O6055" i="1"/>
  <c r="N6055" i="1"/>
  <c r="I6055" i="1"/>
  <c r="Q6054" i="1"/>
  <c r="P6054" i="1"/>
  <c r="O6054" i="1"/>
  <c r="N6054" i="1"/>
  <c r="I6054" i="1"/>
  <c r="Q6053" i="1"/>
  <c r="P6053" i="1"/>
  <c r="O6053" i="1"/>
  <c r="N6053" i="1"/>
  <c r="I6053" i="1"/>
  <c r="P6052" i="1"/>
  <c r="Q6052" i="1" s="1"/>
  <c r="O6052" i="1"/>
  <c r="N6052" i="1"/>
  <c r="I6052" i="1"/>
  <c r="P6051" i="1"/>
  <c r="Q6051" i="1" s="1"/>
  <c r="O6051" i="1"/>
  <c r="N6051" i="1"/>
  <c r="I6051" i="1"/>
  <c r="P6050" i="1"/>
  <c r="Q6050" i="1" s="1"/>
  <c r="O6050" i="1"/>
  <c r="N6050" i="1"/>
  <c r="I6050" i="1"/>
  <c r="Q6049" i="1"/>
  <c r="P6049" i="1"/>
  <c r="O6049" i="1"/>
  <c r="N6049" i="1"/>
  <c r="I6049" i="1"/>
  <c r="Q6048" i="1"/>
  <c r="P6048" i="1"/>
  <c r="O6048" i="1"/>
  <c r="N6048" i="1"/>
  <c r="I6048" i="1"/>
  <c r="P6047" i="1"/>
  <c r="Q6047" i="1" s="1"/>
  <c r="O6047" i="1"/>
  <c r="N6047" i="1"/>
  <c r="I6047" i="1"/>
  <c r="P6046" i="1"/>
  <c r="Q6046" i="1" s="1"/>
  <c r="O6046" i="1"/>
  <c r="N6046" i="1"/>
  <c r="I6046" i="1"/>
  <c r="P6045" i="1"/>
  <c r="Q6045" i="1" s="1"/>
  <c r="O6045" i="1"/>
  <c r="N6045" i="1"/>
  <c r="I6045" i="1"/>
  <c r="Q6044" i="1"/>
  <c r="P6044" i="1"/>
  <c r="O6044" i="1"/>
  <c r="N6044" i="1"/>
  <c r="I6044" i="1"/>
  <c r="Q6043" i="1"/>
  <c r="P6043" i="1"/>
  <c r="O6043" i="1"/>
  <c r="N6043" i="1"/>
  <c r="I6043" i="1"/>
  <c r="Q6042" i="1"/>
  <c r="P6042" i="1"/>
  <c r="O6042" i="1"/>
  <c r="N6042" i="1"/>
  <c r="I6042" i="1"/>
  <c r="P6041" i="1"/>
  <c r="Q6041" i="1" s="1"/>
  <c r="O6041" i="1"/>
  <c r="N6041" i="1"/>
  <c r="I6041" i="1"/>
  <c r="P6040" i="1"/>
  <c r="Q6040" i="1" s="1"/>
  <c r="N6040" i="1"/>
  <c r="I6040" i="1"/>
  <c r="P6039" i="1"/>
  <c r="Q6039" i="1" s="1"/>
  <c r="N6039" i="1"/>
  <c r="I6039" i="1"/>
  <c r="Q6038" i="1"/>
  <c r="P6038" i="1"/>
  <c r="N6038" i="1"/>
  <c r="I6038" i="1"/>
  <c r="Q6037" i="1"/>
  <c r="P6037" i="1"/>
  <c r="N6037" i="1"/>
  <c r="I6037" i="1"/>
  <c r="P6036" i="1"/>
  <c r="Q6036" i="1" s="1"/>
  <c r="N6036" i="1"/>
  <c r="I6036" i="1"/>
  <c r="P6035" i="1"/>
  <c r="Q6035" i="1" s="1"/>
  <c r="O6035" i="1"/>
  <c r="N6035" i="1"/>
  <c r="I6035" i="1"/>
  <c r="P6034" i="1"/>
  <c r="Q6034" i="1" s="1"/>
  <c r="O6034" i="1"/>
  <c r="N6034" i="1"/>
  <c r="I6034" i="1"/>
  <c r="P6033" i="1"/>
  <c r="Q6033" i="1" s="1"/>
  <c r="O6033" i="1"/>
  <c r="N6033" i="1"/>
  <c r="I6033" i="1"/>
  <c r="Q6032" i="1"/>
  <c r="P6032" i="1"/>
  <c r="O6032" i="1"/>
  <c r="N6032" i="1"/>
  <c r="I6032" i="1"/>
  <c r="Q6031" i="1"/>
  <c r="P6031" i="1"/>
  <c r="O6031" i="1"/>
  <c r="N6031" i="1"/>
  <c r="I6031" i="1"/>
  <c r="P6030" i="1"/>
  <c r="Q6030" i="1" s="1"/>
  <c r="O6030" i="1"/>
  <c r="N6030" i="1"/>
  <c r="I6030" i="1"/>
  <c r="P6029" i="1"/>
  <c r="Q6029" i="1" s="1"/>
  <c r="O6029" i="1"/>
  <c r="N6029" i="1"/>
  <c r="I6029" i="1"/>
  <c r="P6028" i="1"/>
  <c r="Q6028" i="1" s="1"/>
  <c r="O6028" i="1"/>
  <c r="N6028" i="1"/>
  <c r="I6028" i="1"/>
  <c r="Q6027" i="1"/>
  <c r="P6027" i="1"/>
  <c r="O6027" i="1"/>
  <c r="N6027" i="1"/>
  <c r="I6027" i="1"/>
  <c r="Q6026" i="1"/>
  <c r="P6026" i="1"/>
  <c r="O6026" i="1"/>
  <c r="N6026" i="1"/>
  <c r="I6026" i="1"/>
  <c r="Q6025" i="1"/>
  <c r="P6025" i="1"/>
  <c r="O6025" i="1"/>
  <c r="N6025" i="1"/>
  <c r="I6025" i="1"/>
  <c r="P6024" i="1"/>
  <c r="Q6024" i="1" s="1"/>
  <c r="O6024" i="1"/>
  <c r="N6024" i="1"/>
  <c r="I6024" i="1"/>
  <c r="P6023" i="1"/>
  <c r="Q6023" i="1" s="1"/>
  <c r="O6023" i="1"/>
  <c r="N6023" i="1"/>
  <c r="I6023" i="1"/>
  <c r="P6022" i="1"/>
  <c r="Q6022" i="1" s="1"/>
  <c r="N6022" i="1"/>
  <c r="I6022" i="1"/>
  <c r="P6021" i="1"/>
  <c r="Q6021" i="1" s="1"/>
  <c r="O6021" i="1"/>
  <c r="N6021" i="1"/>
  <c r="I6021" i="1"/>
  <c r="P6020" i="1"/>
  <c r="Q6020" i="1" s="1"/>
  <c r="O6020" i="1"/>
  <c r="N6020" i="1"/>
  <c r="I6020" i="1"/>
  <c r="Q6019" i="1"/>
  <c r="P6019" i="1"/>
  <c r="O6019" i="1"/>
  <c r="N6019" i="1"/>
  <c r="I6019" i="1"/>
  <c r="Q6018" i="1"/>
  <c r="I6018" i="1"/>
  <c r="Q6017" i="1"/>
  <c r="I6017" i="1"/>
  <c r="Q6016" i="1"/>
  <c r="I6016" i="1"/>
  <c r="Q6015" i="1"/>
  <c r="I6015" i="1"/>
  <c r="Q6014" i="1"/>
  <c r="I6014" i="1"/>
  <c r="Q6013" i="1"/>
  <c r="I6013" i="1"/>
  <c r="Q6012" i="1"/>
  <c r="I6012" i="1"/>
  <c r="Q6011" i="1"/>
  <c r="I6011" i="1"/>
  <c r="Q6010" i="1"/>
  <c r="P6010" i="1"/>
  <c r="O6010" i="1"/>
  <c r="N6010" i="1"/>
  <c r="I6010" i="1"/>
  <c r="P6009" i="1"/>
  <c r="Q6009" i="1" s="1"/>
  <c r="O6009" i="1"/>
  <c r="N6009" i="1"/>
  <c r="I6009" i="1"/>
  <c r="P6008" i="1"/>
  <c r="Q6008" i="1" s="1"/>
  <c r="O6008" i="1"/>
  <c r="N6008" i="1"/>
  <c r="I6008" i="1"/>
  <c r="P6007" i="1"/>
  <c r="Q6007" i="1" s="1"/>
  <c r="O6007" i="1"/>
  <c r="N6007" i="1"/>
  <c r="I6007" i="1"/>
  <c r="Q6006" i="1"/>
  <c r="P6006" i="1"/>
  <c r="O6006" i="1"/>
  <c r="N6006" i="1"/>
  <c r="I6006" i="1"/>
  <c r="Q6005" i="1"/>
  <c r="P6005" i="1"/>
  <c r="O6005" i="1"/>
  <c r="N6005" i="1"/>
  <c r="I6005" i="1"/>
  <c r="Q6004" i="1"/>
  <c r="P6004" i="1"/>
  <c r="O6004" i="1"/>
  <c r="N6004" i="1"/>
  <c r="I6004" i="1"/>
  <c r="P6003" i="1"/>
  <c r="Q6003" i="1" s="1"/>
  <c r="O6003" i="1"/>
  <c r="N6003" i="1"/>
  <c r="I6003" i="1"/>
  <c r="P6002" i="1"/>
  <c r="Q6002" i="1" s="1"/>
  <c r="O6002" i="1"/>
  <c r="N6002" i="1"/>
  <c r="I6002" i="1"/>
  <c r="P6001" i="1"/>
  <c r="Q6001" i="1" s="1"/>
  <c r="O6001" i="1"/>
  <c r="N6001" i="1"/>
  <c r="I6001" i="1"/>
  <c r="Q6000" i="1"/>
  <c r="P6000" i="1"/>
  <c r="O6000" i="1"/>
  <c r="N6000" i="1"/>
  <c r="I6000" i="1"/>
  <c r="Q5999" i="1"/>
  <c r="P5999" i="1"/>
  <c r="O5999" i="1"/>
  <c r="N5999" i="1"/>
  <c r="I5999" i="1"/>
  <c r="P5998" i="1"/>
  <c r="Q5998" i="1" s="1"/>
  <c r="O5998" i="1"/>
  <c r="N5998" i="1"/>
  <c r="I5998" i="1"/>
  <c r="P5997" i="1"/>
  <c r="Q5997" i="1" s="1"/>
  <c r="O5997" i="1"/>
  <c r="N5997" i="1"/>
  <c r="I5997" i="1"/>
  <c r="P5996" i="1"/>
  <c r="Q5996" i="1" s="1"/>
  <c r="O5996" i="1"/>
  <c r="N5996" i="1"/>
  <c r="I5996" i="1"/>
  <c r="Q5995" i="1"/>
  <c r="P5995" i="1"/>
  <c r="N5995" i="1"/>
  <c r="I5995" i="1"/>
  <c r="P5994" i="1"/>
  <c r="Q5994" i="1" s="1"/>
  <c r="O5994" i="1"/>
  <c r="N5994" i="1"/>
  <c r="I5994" i="1"/>
  <c r="Q5993" i="1"/>
  <c r="P5993" i="1"/>
  <c r="O5993" i="1"/>
  <c r="N5993" i="1"/>
  <c r="I5993" i="1"/>
  <c r="Q5992" i="1"/>
  <c r="P5992" i="1"/>
  <c r="O5992" i="1"/>
  <c r="N5992" i="1"/>
  <c r="I5992" i="1"/>
  <c r="Q5991" i="1"/>
  <c r="P5991" i="1"/>
  <c r="O5991" i="1"/>
  <c r="N5991" i="1"/>
  <c r="I5991" i="1"/>
  <c r="P5990" i="1"/>
  <c r="Q5990" i="1" s="1"/>
  <c r="I5990" i="1"/>
  <c r="P5989" i="1"/>
  <c r="Q5989" i="1" s="1"/>
  <c r="O5989" i="1"/>
  <c r="N5989" i="1"/>
  <c r="I5989" i="1"/>
  <c r="Q5988" i="1"/>
  <c r="P5988" i="1"/>
  <c r="O5988" i="1"/>
  <c r="N5988" i="1"/>
  <c r="I5988" i="1"/>
  <c r="Q5987" i="1"/>
  <c r="P5987" i="1"/>
  <c r="N5987" i="1"/>
  <c r="I5987" i="1"/>
  <c r="Q5986" i="1"/>
  <c r="P5986" i="1"/>
  <c r="O5986" i="1"/>
  <c r="N5986" i="1"/>
  <c r="I5986" i="1"/>
  <c r="Q5985" i="1"/>
  <c r="P5985" i="1"/>
  <c r="O5985" i="1"/>
  <c r="N5985" i="1"/>
  <c r="I5985" i="1"/>
  <c r="Q5984" i="1"/>
  <c r="P5984" i="1"/>
  <c r="O5984" i="1"/>
  <c r="N5984" i="1"/>
  <c r="I5984" i="1"/>
  <c r="P5983" i="1"/>
  <c r="Q5983" i="1" s="1"/>
  <c r="O5983" i="1"/>
  <c r="N5983" i="1"/>
  <c r="I5983" i="1"/>
  <c r="P5982" i="1"/>
  <c r="Q5982" i="1" s="1"/>
  <c r="O5982" i="1"/>
  <c r="N5982" i="1"/>
  <c r="I5982" i="1"/>
  <c r="P5981" i="1"/>
  <c r="Q5981" i="1" s="1"/>
  <c r="O5981" i="1"/>
  <c r="N5981" i="1"/>
  <c r="I5981" i="1"/>
  <c r="Q5980" i="1"/>
  <c r="P5980" i="1"/>
  <c r="O5980" i="1"/>
  <c r="N5980" i="1"/>
  <c r="I5980" i="1"/>
  <c r="Q5979" i="1"/>
  <c r="P5979" i="1"/>
  <c r="O5979" i="1"/>
  <c r="N5979" i="1"/>
  <c r="I5979" i="1"/>
  <c r="P5978" i="1"/>
  <c r="Q5978" i="1" s="1"/>
  <c r="O5978" i="1"/>
  <c r="N5978" i="1"/>
  <c r="I5978" i="1"/>
  <c r="P5977" i="1"/>
  <c r="Q5977" i="1" s="1"/>
  <c r="O5977" i="1"/>
  <c r="N5977" i="1"/>
  <c r="I5977" i="1"/>
  <c r="P5976" i="1"/>
  <c r="Q5976" i="1" s="1"/>
  <c r="O5976" i="1"/>
  <c r="N5976" i="1"/>
  <c r="I5976" i="1"/>
  <c r="Q5975" i="1"/>
  <c r="P5975" i="1"/>
  <c r="O5975" i="1"/>
  <c r="N5975" i="1"/>
  <c r="I5975" i="1"/>
  <c r="Q5974" i="1"/>
  <c r="P5974" i="1"/>
  <c r="O5974" i="1"/>
  <c r="N5974" i="1"/>
  <c r="I5974" i="1"/>
  <c r="P5973" i="1"/>
  <c r="Q5973" i="1" s="1"/>
  <c r="O5973" i="1"/>
  <c r="N5973" i="1"/>
  <c r="I5973" i="1"/>
  <c r="P5972" i="1"/>
  <c r="Q5972" i="1" s="1"/>
  <c r="O5972" i="1"/>
  <c r="N5972" i="1"/>
  <c r="I5972" i="1"/>
  <c r="P5971" i="1"/>
  <c r="Q5971" i="1" s="1"/>
  <c r="O5971" i="1"/>
  <c r="N5971" i="1"/>
  <c r="I5971" i="1"/>
  <c r="Q5970" i="1"/>
  <c r="P5970" i="1"/>
  <c r="O5970" i="1"/>
  <c r="N5970" i="1"/>
  <c r="I5970" i="1"/>
  <c r="Q5969" i="1"/>
  <c r="P5969" i="1"/>
  <c r="O5969" i="1"/>
  <c r="N5969" i="1"/>
  <c r="I5969" i="1"/>
  <c r="Q5968" i="1"/>
  <c r="P5968" i="1"/>
  <c r="O5968" i="1"/>
  <c r="N5968" i="1"/>
  <c r="I5968" i="1"/>
  <c r="P5967" i="1"/>
  <c r="Q5967" i="1" s="1"/>
  <c r="O5967" i="1"/>
  <c r="N5967" i="1"/>
  <c r="I5967" i="1"/>
  <c r="P5966" i="1"/>
  <c r="Q5966" i="1" s="1"/>
  <c r="O5966" i="1"/>
  <c r="N5966" i="1"/>
  <c r="I5966" i="1"/>
  <c r="P5965" i="1"/>
  <c r="Q5965" i="1" s="1"/>
  <c r="O5965" i="1"/>
  <c r="N5965" i="1"/>
  <c r="I5965" i="1"/>
  <c r="Q5964" i="1"/>
  <c r="P5964" i="1"/>
  <c r="O5964" i="1"/>
  <c r="N5964" i="1"/>
  <c r="I5964" i="1"/>
  <c r="Q5963" i="1"/>
  <c r="P5963" i="1"/>
  <c r="O5963" i="1"/>
  <c r="N5963" i="1"/>
  <c r="I5963" i="1"/>
  <c r="P5962" i="1"/>
  <c r="Q5962" i="1" s="1"/>
  <c r="O5962" i="1"/>
  <c r="N5962" i="1"/>
  <c r="I5962" i="1"/>
  <c r="P5961" i="1"/>
  <c r="Q5961" i="1" s="1"/>
  <c r="O5961" i="1"/>
  <c r="N5961" i="1"/>
  <c r="I5961" i="1"/>
  <c r="P5960" i="1"/>
  <c r="Q5960" i="1" s="1"/>
  <c r="O5960" i="1"/>
  <c r="N5960" i="1"/>
  <c r="I5960" i="1"/>
  <c r="Q5959" i="1"/>
  <c r="P5959" i="1"/>
  <c r="O5959" i="1"/>
  <c r="N5959" i="1"/>
  <c r="I5959" i="1"/>
  <c r="Q5958" i="1"/>
  <c r="P5958" i="1"/>
  <c r="O5958" i="1"/>
  <c r="N5958" i="1"/>
  <c r="I5958" i="1"/>
  <c r="P5957" i="1"/>
  <c r="Q5957" i="1" s="1"/>
  <c r="O5957" i="1"/>
  <c r="N5957" i="1"/>
  <c r="I5957" i="1"/>
  <c r="P5956" i="1"/>
  <c r="Q5956" i="1" s="1"/>
  <c r="O5956" i="1"/>
  <c r="N5956" i="1"/>
  <c r="I5956" i="1"/>
  <c r="P5955" i="1"/>
  <c r="Q5955" i="1" s="1"/>
  <c r="O5955" i="1"/>
  <c r="N5955" i="1"/>
  <c r="I5955" i="1"/>
  <c r="Q5954" i="1"/>
  <c r="P5954" i="1"/>
  <c r="O5954" i="1"/>
  <c r="N5954" i="1"/>
  <c r="I5954" i="1"/>
  <c r="Q5953" i="1"/>
  <c r="P5953" i="1"/>
  <c r="O5953" i="1"/>
  <c r="N5953" i="1"/>
  <c r="I5953" i="1"/>
  <c r="Q5952" i="1"/>
  <c r="P5952" i="1"/>
  <c r="O5952" i="1"/>
  <c r="N5952" i="1"/>
  <c r="I5952" i="1"/>
  <c r="P5951" i="1"/>
  <c r="Q5951" i="1" s="1"/>
  <c r="O5951" i="1"/>
  <c r="N5951" i="1"/>
  <c r="I5951" i="1"/>
  <c r="P5950" i="1"/>
  <c r="Q5950" i="1" s="1"/>
  <c r="O5950" i="1"/>
  <c r="N5950" i="1"/>
  <c r="I5950" i="1"/>
  <c r="P5949" i="1"/>
  <c r="Q5949" i="1" s="1"/>
  <c r="O5949" i="1"/>
  <c r="N5949" i="1"/>
  <c r="I5949" i="1"/>
  <c r="Q5948" i="1"/>
  <c r="P5948" i="1"/>
  <c r="O5948" i="1"/>
  <c r="N5948" i="1"/>
  <c r="I5948" i="1"/>
  <c r="Q5947" i="1"/>
  <c r="P5947" i="1"/>
  <c r="O5947" i="1"/>
  <c r="N5947" i="1"/>
  <c r="I5947" i="1"/>
  <c r="P5946" i="1"/>
  <c r="Q5946" i="1" s="1"/>
  <c r="O5946" i="1"/>
  <c r="N5946" i="1"/>
  <c r="I5946" i="1"/>
  <c r="P5945" i="1"/>
  <c r="Q5945" i="1" s="1"/>
  <c r="O5945" i="1"/>
  <c r="N5945" i="1"/>
  <c r="I5945" i="1"/>
  <c r="P5944" i="1"/>
  <c r="Q5944" i="1" s="1"/>
  <c r="O5944" i="1"/>
  <c r="N5944" i="1"/>
  <c r="I5944" i="1"/>
  <c r="Q5943" i="1"/>
  <c r="P5943" i="1"/>
  <c r="O5943" i="1"/>
  <c r="N5943" i="1"/>
  <c r="I5943" i="1"/>
  <c r="Q5942" i="1"/>
  <c r="P5942" i="1"/>
  <c r="O5942" i="1"/>
  <c r="N5942" i="1"/>
  <c r="I5942" i="1"/>
  <c r="P5941" i="1"/>
  <c r="Q5941" i="1" s="1"/>
  <c r="O5941" i="1"/>
  <c r="N5941" i="1"/>
  <c r="I5941" i="1"/>
  <c r="P5940" i="1"/>
  <c r="Q5940" i="1" s="1"/>
  <c r="O5940" i="1"/>
  <c r="N5940" i="1"/>
  <c r="I5940" i="1"/>
  <c r="P5939" i="1"/>
  <c r="Q5939" i="1" s="1"/>
  <c r="O5939" i="1"/>
  <c r="N5939" i="1"/>
  <c r="I5939" i="1"/>
  <c r="Q5938" i="1"/>
  <c r="P5938" i="1"/>
  <c r="O5938" i="1"/>
  <c r="N5938" i="1"/>
  <c r="I5938" i="1"/>
  <c r="Q5937" i="1"/>
  <c r="P5937" i="1"/>
  <c r="O5937" i="1"/>
  <c r="N5937" i="1"/>
  <c r="I5937" i="1"/>
  <c r="Q5936" i="1"/>
  <c r="P5936" i="1"/>
  <c r="O5936" i="1"/>
  <c r="N5936" i="1"/>
  <c r="I5936" i="1"/>
  <c r="P5935" i="1"/>
  <c r="Q5935" i="1" s="1"/>
  <c r="O5935" i="1"/>
  <c r="N5935" i="1"/>
  <c r="I5935" i="1"/>
  <c r="P5934" i="1"/>
  <c r="Q5934" i="1" s="1"/>
  <c r="O5934" i="1"/>
  <c r="N5934" i="1"/>
  <c r="I5934" i="1"/>
  <c r="P5933" i="1"/>
  <c r="Q5933" i="1" s="1"/>
  <c r="O5933" i="1"/>
  <c r="N5933" i="1"/>
  <c r="I5933" i="1"/>
  <c r="Q5932" i="1"/>
  <c r="P5932" i="1"/>
  <c r="O5932" i="1"/>
  <c r="N5932" i="1"/>
  <c r="I5932" i="1"/>
  <c r="Q5931" i="1"/>
  <c r="P5931" i="1"/>
  <c r="O5931" i="1"/>
  <c r="N5931" i="1"/>
  <c r="I5931" i="1"/>
  <c r="P5930" i="1"/>
  <c r="Q5930" i="1" s="1"/>
  <c r="O5930" i="1"/>
  <c r="N5930" i="1"/>
  <c r="I5930" i="1"/>
  <c r="P5929" i="1"/>
  <c r="Q5929" i="1" s="1"/>
  <c r="O5929" i="1"/>
  <c r="N5929" i="1"/>
  <c r="I5929" i="1"/>
  <c r="P5928" i="1"/>
  <c r="Q5928" i="1" s="1"/>
  <c r="O5928" i="1"/>
  <c r="N5928" i="1"/>
  <c r="I5928" i="1"/>
  <c r="Q5927" i="1"/>
  <c r="P5927" i="1"/>
  <c r="O5927" i="1"/>
  <c r="N5927" i="1"/>
  <c r="I5927" i="1"/>
  <c r="Q5926" i="1"/>
  <c r="P5926" i="1"/>
  <c r="O5926" i="1"/>
  <c r="N5926" i="1"/>
  <c r="I5926" i="1"/>
  <c r="P5925" i="1"/>
  <c r="Q5925" i="1" s="1"/>
  <c r="O5925" i="1"/>
  <c r="N5925" i="1"/>
  <c r="I5925" i="1"/>
  <c r="P5924" i="1"/>
  <c r="Q5924" i="1" s="1"/>
  <c r="O5924" i="1"/>
  <c r="N5924" i="1"/>
  <c r="I5924" i="1"/>
  <c r="P5923" i="1"/>
  <c r="Q5923" i="1" s="1"/>
  <c r="O5923" i="1"/>
  <c r="N5923" i="1"/>
  <c r="I5923" i="1"/>
  <c r="Q5922" i="1"/>
  <c r="P5922" i="1"/>
  <c r="O5922" i="1"/>
  <c r="N5922" i="1"/>
  <c r="I5922" i="1"/>
  <c r="Q5921" i="1"/>
  <c r="P5921" i="1"/>
  <c r="O5921" i="1"/>
  <c r="N5921" i="1"/>
  <c r="I5921" i="1"/>
  <c r="Q5920" i="1"/>
  <c r="P5920" i="1"/>
  <c r="O5920" i="1"/>
  <c r="N5920" i="1"/>
  <c r="I5920" i="1"/>
  <c r="P5919" i="1"/>
  <c r="Q5919" i="1" s="1"/>
  <c r="O5919" i="1"/>
  <c r="N5919" i="1"/>
  <c r="I5919" i="1"/>
  <c r="P5918" i="1"/>
  <c r="Q5918" i="1" s="1"/>
  <c r="O5918" i="1"/>
  <c r="N5918" i="1"/>
  <c r="I5918" i="1"/>
  <c r="P5917" i="1"/>
  <c r="Q5917" i="1" s="1"/>
  <c r="O5917" i="1"/>
  <c r="N5917" i="1"/>
  <c r="I5917" i="1"/>
  <c r="Q5916" i="1"/>
  <c r="P5916" i="1"/>
  <c r="O5916" i="1"/>
  <c r="N5916" i="1"/>
  <c r="I5916" i="1"/>
  <c r="Q5915" i="1"/>
  <c r="P5915" i="1"/>
  <c r="O5915" i="1"/>
  <c r="N5915" i="1"/>
  <c r="I5915" i="1"/>
  <c r="P5914" i="1"/>
  <c r="Q5914" i="1" s="1"/>
  <c r="O5914" i="1"/>
  <c r="N5914" i="1"/>
  <c r="I5914" i="1"/>
  <c r="P5913" i="1"/>
  <c r="Q5913" i="1" s="1"/>
  <c r="O5913" i="1"/>
  <c r="N5913" i="1"/>
  <c r="I5913" i="1"/>
  <c r="P5912" i="1"/>
  <c r="Q5912" i="1" s="1"/>
  <c r="O5912" i="1"/>
  <c r="N5912" i="1"/>
  <c r="I5912" i="1"/>
  <c r="Q5911" i="1"/>
  <c r="P5911" i="1"/>
  <c r="O5911" i="1"/>
  <c r="N5911" i="1"/>
  <c r="I5911" i="1"/>
  <c r="Q5910" i="1"/>
  <c r="P5910" i="1"/>
  <c r="N5910" i="1"/>
  <c r="I5910" i="1"/>
  <c r="Q5909" i="1"/>
  <c r="P5909" i="1"/>
  <c r="O5909" i="1"/>
  <c r="N5909" i="1"/>
  <c r="I5909" i="1"/>
  <c r="Q5908" i="1"/>
  <c r="P5908" i="1"/>
  <c r="O5908" i="1"/>
  <c r="N5908" i="1"/>
  <c r="I5908" i="1"/>
  <c r="Q5907" i="1"/>
  <c r="P5907" i="1"/>
  <c r="O5907" i="1"/>
  <c r="N5907" i="1"/>
  <c r="I5907" i="1"/>
  <c r="P5906" i="1"/>
  <c r="Q5906" i="1" s="1"/>
  <c r="O5906" i="1"/>
  <c r="N5906" i="1"/>
  <c r="I5906" i="1"/>
  <c r="P5905" i="1"/>
  <c r="Q5905" i="1" s="1"/>
  <c r="O5905" i="1"/>
  <c r="N5905" i="1"/>
  <c r="I5905" i="1"/>
  <c r="P5904" i="1"/>
  <c r="Q5904" i="1" s="1"/>
  <c r="O5904" i="1"/>
  <c r="N5904" i="1"/>
  <c r="I5904" i="1"/>
  <c r="Q5903" i="1"/>
  <c r="P5903" i="1"/>
  <c r="O5903" i="1"/>
  <c r="N5903" i="1"/>
  <c r="I5903" i="1"/>
  <c r="Q5902" i="1"/>
  <c r="P5902" i="1"/>
  <c r="O5902" i="1"/>
  <c r="N5902" i="1"/>
  <c r="I5902" i="1"/>
  <c r="P5901" i="1"/>
  <c r="Q5901" i="1" s="1"/>
  <c r="O5901" i="1"/>
  <c r="N5901" i="1"/>
  <c r="I5901" i="1"/>
  <c r="P5900" i="1"/>
  <c r="Q5900" i="1" s="1"/>
  <c r="O5900" i="1"/>
  <c r="N5900" i="1"/>
  <c r="I5900" i="1"/>
  <c r="P5899" i="1"/>
  <c r="Q5899" i="1" s="1"/>
  <c r="O5899" i="1"/>
  <c r="N5899" i="1"/>
  <c r="I5899" i="1"/>
  <c r="Q5898" i="1"/>
  <c r="P5898" i="1"/>
  <c r="O5898" i="1"/>
  <c r="N5898" i="1"/>
  <c r="I5898" i="1"/>
  <c r="Q5897" i="1"/>
  <c r="P5897" i="1"/>
  <c r="O5897" i="1"/>
  <c r="N5897" i="1"/>
  <c r="I5897" i="1"/>
  <c r="P5896" i="1"/>
  <c r="Q5896" i="1" s="1"/>
  <c r="O5896" i="1"/>
  <c r="N5896" i="1"/>
  <c r="I5896" i="1"/>
  <c r="P5895" i="1"/>
  <c r="Q5895" i="1" s="1"/>
  <c r="O5895" i="1"/>
  <c r="N5895" i="1"/>
  <c r="I5895" i="1"/>
  <c r="P5894" i="1"/>
  <c r="Q5894" i="1" s="1"/>
  <c r="O5894" i="1"/>
  <c r="N5894" i="1"/>
  <c r="I5894" i="1"/>
  <c r="Q5893" i="1"/>
  <c r="P5893" i="1"/>
  <c r="O5893" i="1"/>
  <c r="N5893" i="1"/>
  <c r="I5893" i="1"/>
  <c r="Q5892" i="1"/>
  <c r="P5892" i="1"/>
  <c r="O5892" i="1"/>
  <c r="N5892" i="1"/>
  <c r="I5892" i="1"/>
  <c r="Q5891" i="1"/>
  <c r="P5891" i="1"/>
  <c r="O5891" i="1"/>
  <c r="N5891" i="1"/>
  <c r="I5891" i="1"/>
  <c r="P5890" i="1"/>
  <c r="Q5890" i="1" s="1"/>
  <c r="O5890" i="1"/>
  <c r="N5890" i="1"/>
  <c r="I5890" i="1"/>
  <c r="Q5889" i="1"/>
  <c r="I5889" i="1"/>
  <c r="Q5888" i="1"/>
  <c r="I5888" i="1"/>
  <c r="Q5887" i="1"/>
  <c r="I5887" i="1"/>
  <c r="Q5886" i="1"/>
  <c r="P5886" i="1"/>
  <c r="N5886" i="1"/>
  <c r="I5886" i="1"/>
  <c r="Q5885" i="1"/>
  <c r="P5885" i="1"/>
  <c r="O5885" i="1"/>
  <c r="N5885" i="1"/>
  <c r="I5885" i="1"/>
  <c r="Q5884" i="1"/>
  <c r="P5884" i="1"/>
  <c r="O5884" i="1"/>
  <c r="N5884" i="1"/>
  <c r="I5884" i="1"/>
  <c r="P5883" i="1"/>
  <c r="Q5883" i="1" s="1"/>
  <c r="O5883" i="1"/>
  <c r="N5883" i="1"/>
  <c r="I5883" i="1"/>
  <c r="P5882" i="1"/>
  <c r="Q5882" i="1" s="1"/>
  <c r="O5882" i="1"/>
  <c r="N5882" i="1"/>
  <c r="I5882" i="1"/>
  <c r="P5881" i="1"/>
  <c r="Q5881" i="1" s="1"/>
  <c r="O5881" i="1"/>
  <c r="N5881" i="1"/>
  <c r="I5881" i="1"/>
  <c r="Q5880" i="1"/>
  <c r="P5880" i="1"/>
  <c r="O5880" i="1"/>
  <c r="N5880" i="1"/>
  <c r="I5880" i="1"/>
  <c r="Q5879" i="1"/>
  <c r="P5879" i="1"/>
  <c r="O5879" i="1"/>
  <c r="N5879" i="1"/>
  <c r="I5879" i="1"/>
  <c r="P5878" i="1"/>
  <c r="Q5878" i="1" s="1"/>
  <c r="O5878" i="1"/>
  <c r="N5878" i="1"/>
  <c r="I5878" i="1"/>
  <c r="P5877" i="1"/>
  <c r="Q5877" i="1" s="1"/>
  <c r="O5877" i="1"/>
  <c r="N5877" i="1"/>
  <c r="I5877" i="1"/>
  <c r="P5876" i="1"/>
  <c r="Q5876" i="1" s="1"/>
  <c r="O5876" i="1"/>
  <c r="N5876" i="1"/>
  <c r="I5876" i="1"/>
  <c r="Q5875" i="1"/>
  <c r="P5875" i="1"/>
  <c r="O5875" i="1"/>
  <c r="N5875" i="1"/>
  <c r="I5875" i="1"/>
  <c r="Q5874" i="1"/>
  <c r="P5874" i="1"/>
  <c r="O5874" i="1"/>
  <c r="N5874" i="1"/>
  <c r="I5874" i="1"/>
  <c r="Q5873" i="1"/>
  <c r="P5873" i="1"/>
  <c r="O5873" i="1"/>
  <c r="N5873" i="1"/>
  <c r="I5873" i="1"/>
  <c r="P5872" i="1"/>
  <c r="Q5872" i="1" s="1"/>
  <c r="O5872" i="1"/>
  <c r="N5872" i="1"/>
  <c r="I5872" i="1"/>
  <c r="P5871" i="1"/>
  <c r="Q5871" i="1" s="1"/>
  <c r="O5871" i="1"/>
  <c r="N5871" i="1"/>
  <c r="I5871" i="1"/>
  <c r="P5870" i="1"/>
  <c r="Q5870" i="1" s="1"/>
  <c r="O5870" i="1"/>
  <c r="N5870" i="1"/>
  <c r="I5870" i="1"/>
  <c r="Q5869" i="1"/>
  <c r="P5869" i="1"/>
  <c r="O5869" i="1"/>
  <c r="N5869" i="1"/>
  <c r="I5869" i="1"/>
  <c r="Q5868" i="1"/>
  <c r="P5868" i="1"/>
  <c r="O5868" i="1"/>
  <c r="N5868" i="1"/>
  <c r="I5868" i="1"/>
  <c r="P5867" i="1"/>
  <c r="Q5867" i="1" s="1"/>
  <c r="O5867" i="1"/>
  <c r="N5867" i="1"/>
  <c r="I5867" i="1"/>
  <c r="P5866" i="1"/>
  <c r="Q5866" i="1" s="1"/>
  <c r="O5866" i="1"/>
  <c r="N5866" i="1"/>
  <c r="I5866" i="1"/>
  <c r="P5865" i="1"/>
  <c r="Q5865" i="1" s="1"/>
  <c r="O5865" i="1"/>
  <c r="N5865" i="1"/>
  <c r="I5865" i="1"/>
  <c r="Q5864" i="1"/>
  <c r="P5864" i="1"/>
  <c r="O5864" i="1"/>
  <c r="N5864" i="1"/>
  <c r="I5864" i="1"/>
  <c r="Q5863" i="1"/>
  <c r="P5863" i="1"/>
  <c r="O5863" i="1"/>
  <c r="N5863" i="1"/>
  <c r="I5863" i="1"/>
  <c r="P5862" i="1"/>
  <c r="Q5862" i="1" s="1"/>
  <c r="O5862" i="1"/>
  <c r="N5862" i="1"/>
  <c r="I5862" i="1"/>
  <c r="P5861" i="1"/>
  <c r="Q5861" i="1" s="1"/>
  <c r="O5861" i="1"/>
  <c r="N5861" i="1"/>
  <c r="I5861" i="1"/>
  <c r="P5860" i="1"/>
  <c r="Q5860" i="1" s="1"/>
  <c r="O5860" i="1"/>
  <c r="N5860" i="1"/>
  <c r="I5860" i="1"/>
  <c r="Q5859" i="1"/>
  <c r="P5859" i="1"/>
  <c r="O5859" i="1"/>
  <c r="N5859" i="1"/>
  <c r="I5859" i="1"/>
  <c r="Q5858" i="1"/>
  <c r="I5858" i="1"/>
  <c r="Q5857" i="1"/>
  <c r="I5857" i="1"/>
  <c r="Q5856" i="1"/>
  <c r="I5856" i="1"/>
  <c r="P5855" i="1"/>
  <c r="Q5855" i="1" s="1"/>
  <c r="O5855" i="1"/>
  <c r="N5855" i="1"/>
  <c r="I5855" i="1"/>
  <c r="Q5854" i="1"/>
  <c r="P5854" i="1"/>
  <c r="O5854" i="1"/>
  <c r="N5854" i="1"/>
  <c r="I5854" i="1"/>
  <c r="Q5853" i="1"/>
  <c r="P5853" i="1"/>
  <c r="N5853" i="1"/>
  <c r="I5853" i="1"/>
  <c r="P5852" i="1"/>
  <c r="Q5852" i="1" s="1"/>
  <c r="O5852" i="1"/>
  <c r="N5852" i="1"/>
  <c r="I5852" i="1"/>
  <c r="Q5851" i="1"/>
  <c r="P5851" i="1"/>
  <c r="O5851" i="1"/>
  <c r="N5851" i="1"/>
  <c r="I5851" i="1"/>
  <c r="Q5850" i="1"/>
  <c r="P5850" i="1"/>
  <c r="O5850" i="1"/>
  <c r="N5850" i="1"/>
  <c r="I5850" i="1"/>
  <c r="P5849" i="1"/>
  <c r="Q5849" i="1" s="1"/>
  <c r="O5849" i="1"/>
  <c r="N5849" i="1"/>
  <c r="I5849" i="1"/>
  <c r="P5848" i="1"/>
  <c r="Q5848" i="1" s="1"/>
  <c r="O5848" i="1"/>
  <c r="N5848" i="1"/>
  <c r="I5848" i="1"/>
  <c r="P5847" i="1"/>
  <c r="Q5847" i="1" s="1"/>
  <c r="O5847" i="1"/>
  <c r="N5847" i="1"/>
  <c r="I5847" i="1"/>
  <c r="Q5846" i="1"/>
  <c r="P5846" i="1"/>
  <c r="O5846" i="1"/>
  <c r="N5846" i="1"/>
  <c r="I5846" i="1"/>
  <c r="Q5845" i="1"/>
  <c r="P5845" i="1"/>
  <c r="N5845" i="1"/>
  <c r="I5845" i="1"/>
  <c r="Q5844" i="1"/>
  <c r="P5844" i="1"/>
  <c r="O5844" i="1"/>
  <c r="N5844" i="1"/>
  <c r="I5844" i="1"/>
  <c r="Q5843" i="1"/>
  <c r="P5843" i="1"/>
  <c r="O5843" i="1"/>
  <c r="N5843" i="1"/>
  <c r="I5843" i="1"/>
  <c r="Q5842" i="1"/>
  <c r="P5842" i="1"/>
  <c r="O5842" i="1"/>
  <c r="N5842" i="1"/>
  <c r="I5842" i="1"/>
  <c r="P5841" i="1"/>
  <c r="Q5841" i="1" s="1"/>
  <c r="O5841" i="1"/>
  <c r="N5841" i="1"/>
  <c r="I5841" i="1"/>
  <c r="P5840" i="1"/>
  <c r="Q5840" i="1" s="1"/>
  <c r="O5840" i="1"/>
  <c r="N5840" i="1"/>
  <c r="I5840" i="1"/>
  <c r="P5839" i="1"/>
  <c r="Q5839" i="1" s="1"/>
  <c r="N5839" i="1"/>
  <c r="I5839" i="1"/>
  <c r="P5838" i="1"/>
  <c r="Q5838" i="1" s="1"/>
  <c r="O5838" i="1"/>
  <c r="N5838" i="1"/>
  <c r="I5838" i="1"/>
  <c r="P5837" i="1"/>
  <c r="Q5837" i="1" s="1"/>
  <c r="I5837" i="1"/>
  <c r="Q5836" i="1"/>
  <c r="P5836" i="1"/>
  <c r="I5836" i="1"/>
  <c r="P5835" i="1"/>
  <c r="Q5835" i="1" s="1"/>
  <c r="O5835" i="1"/>
  <c r="N5835" i="1"/>
  <c r="I5835" i="1"/>
  <c r="P5834" i="1"/>
  <c r="Q5834" i="1" s="1"/>
  <c r="O5834" i="1"/>
  <c r="N5834" i="1"/>
  <c r="I5834" i="1"/>
  <c r="P5833" i="1"/>
  <c r="Q5833" i="1" s="1"/>
  <c r="O5833" i="1"/>
  <c r="N5833" i="1"/>
  <c r="I5833" i="1"/>
  <c r="Q5832" i="1"/>
  <c r="P5832" i="1"/>
  <c r="O5832" i="1"/>
  <c r="N5832" i="1"/>
  <c r="I5832" i="1"/>
  <c r="Q5831" i="1"/>
  <c r="P5831" i="1"/>
  <c r="O5831" i="1"/>
  <c r="N5831" i="1"/>
  <c r="I5831" i="1"/>
  <c r="P5830" i="1"/>
  <c r="Q5830" i="1" s="1"/>
  <c r="O5830" i="1"/>
  <c r="N5830" i="1"/>
  <c r="I5830" i="1"/>
  <c r="P5829" i="1"/>
  <c r="Q5829" i="1" s="1"/>
  <c r="O5829" i="1"/>
  <c r="N5829" i="1"/>
  <c r="I5829" i="1"/>
  <c r="P5828" i="1"/>
  <c r="Q5828" i="1" s="1"/>
  <c r="O5828" i="1"/>
  <c r="N5828" i="1"/>
  <c r="I5828" i="1"/>
  <c r="Q5827" i="1"/>
  <c r="P5827" i="1"/>
  <c r="O5827" i="1"/>
  <c r="N5827" i="1"/>
  <c r="I5827" i="1"/>
  <c r="Q5826" i="1"/>
  <c r="P5826" i="1"/>
  <c r="O5826" i="1"/>
  <c r="N5826" i="1"/>
  <c r="I5826" i="1"/>
  <c r="Q5825" i="1"/>
  <c r="P5825" i="1"/>
  <c r="O5825" i="1"/>
  <c r="N5825" i="1"/>
  <c r="I5825" i="1"/>
  <c r="P5824" i="1"/>
  <c r="Q5824" i="1" s="1"/>
  <c r="O5824" i="1"/>
  <c r="N5824" i="1"/>
  <c r="I5824" i="1"/>
  <c r="P5823" i="1"/>
  <c r="Q5823" i="1" s="1"/>
  <c r="O5823" i="1"/>
  <c r="N5823" i="1"/>
  <c r="I5823" i="1"/>
  <c r="P5822" i="1"/>
  <c r="Q5822" i="1" s="1"/>
  <c r="O5822" i="1"/>
  <c r="N5822" i="1"/>
  <c r="I5822" i="1"/>
  <c r="Q5821" i="1"/>
  <c r="P5821" i="1"/>
  <c r="O5821" i="1"/>
  <c r="N5821" i="1"/>
  <c r="I5821" i="1"/>
  <c r="Q5820" i="1"/>
  <c r="P5820" i="1"/>
  <c r="O5820" i="1"/>
  <c r="N5820" i="1"/>
  <c r="I5820" i="1"/>
  <c r="P5819" i="1"/>
  <c r="Q5819" i="1" s="1"/>
  <c r="O5819" i="1"/>
  <c r="N5819" i="1"/>
  <c r="I5819" i="1"/>
  <c r="P5818" i="1"/>
  <c r="Q5818" i="1" s="1"/>
  <c r="O5818" i="1"/>
  <c r="N5818" i="1"/>
  <c r="I5818" i="1"/>
  <c r="P5817" i="1"/>
  <c r="Q5817" i="1" s="1"/>
  <c r="O5817" i="1"/>
  <c r="N5817" i="1"/>
  <c r="I5817" i="1"/>
  <c r="Q5816" i="1"/>
  <c r="P5816" i="1"/>
  <c r="O5816" i="1"/>
  <c r="N5816" i="1"/>
  <c r="I5816" i="1"/>
  <c r="Q5815" i="1"/>
  <c r="P5815" i="1"/>
  <c r="O5815" i="1"/>
  <c r="N5815" i="1"/>
  <c r="I5815" i="1"/>
  <c r="P5814" i="1"/>
  <c r="Q5814" i="1" s="1"/>
  <c r="O5814" i="1"/>
  <c r="N5814" i="1"/>
  <c r="I5814" i="1"/>
  <c r="P5813" i="1"/>
  <c r="Q5813" i="1" s="1"/>
  <c r="O5813" i="1"/>
  <c r="N5813" i="1"/>
  <c r="I5813" i="1"/>
  <c r="P5812" i="1"/>
  <c r="Q5812" i="1" s="1"/>
  <c r="O5812" i="1"/>
  <c r="N5812" i="1"/>
  <c r="I5812" i="1"/>
  <c r="Q5811" i="1"/>
  <c r="P5811" i="1"/>
  <c r="O5811" i="1"/>
  <c r="N5811" i="1"/>
  <c r="I5811" i="1"/>
  <c r="Q5810" i="1"/>
  <c r="P5810" i="1"/>
  <c r="O5810" i="1"/>
  <c r="N5810" i="1"/>
  <c r="I5810" i="1"/>
  <c r="Q5809" i="1"/>
  <c r="P5809" i="1"/>
  <c r="O5809" i="1"/>
  <c r="N5809" i="1"/>
  <c r="I5809" i="1"/>
  <c r="P5808" i="1"/>
  <c r="Q5808" i="1" s="1"/>
  <c r="N5808" i="1"/>
  <c r="I5808" i="1"/>
  <c r="Q5807" i="1"/>
  <c r="P5807" i="1"/>
  <c r="N5807" i="1"/>
  <c r="I5807" i="1"/>
  <c r="Q5806" i="1"/>
  <c r="P5806" i="1"/>
  <c r="O5806" i="1"/>
  <c r="N5806" i="1"/>
  <c r="I5806" i="1"/>
  <c r="Q5805" i="1"/>
  <c r="P5805" i="1"/>
  <c r="O5805" i="1"/>
  <c r="N5805" i="1"/>
  <c r="I5805" i="1"/>
  <c r="P5804" i="1"/>
  <c r="Q5804" i="1" s="1"/>
  <c r="O5804" i="1"/>
  <c r="N5804" i="1"/>
  <c r="I5804" i="1"/>
  <c r="P5803" i="1"/>
  <c r="Q5803" i="1" s="1"/>
  <c r="N5803" i="1"/>
  <c r="I5803" i="1"/>
  <c r="Q5802" i="1"/>
  <c r="P5802" i="1"/>
  <c r="O5802" i="1"/>
  <c r="N5802" i="1"/>
  <c r="I5802" i="1"/>
  <c r="P5801" i="1"/>
  <c r="Q5801" i="1" s="1"/>
  <c r="O5801" i="1"/>
  <c r="N5801" i="1"/>
  <c r="I5801" i="1"/>
  <c r="P5800" i="1"/>
  <c r="Q5800" i="1" s="1"/>
  <c r="O5800" i="1"/>
  <c r="N5800" i="1"/>
  <c r="I5800" i="1"/>
  <c r="P5799" i="1"/>
  <c r="Q5799" i="1" s="1"/>
  <c r="N5799" i="1"/>
  <c r="I5799" i="1"/>
  <c r="P5798" i="1"/>
  <c r="Q5798" i="1" s="1"/>
  <c r="O5798" i="1"/>
  <c r="N5798" i="1"/>
  <c r="I5798" i="1"/>
  <c r="P5797" i="1"/>
  <c r="Q5797" i="1" s="1"/>
  <c r="O5797" i="1"/>
  <c r="N5797" i="1"/>
  <c r="I5797" i="1"/>
  <c r="Q5796" i="1"/>
  <c r="P5796" i="1"/>
  <c r="O5796" i="1"/>
  <c r="N5796" i="1"/>
  <c r="I5796" i="1"/>
  <c r="Q5795" i="1"/>
  <c r="P5795" i="1"/>
  <c r="O5795" i="1"/>
  <c r="N5795" i="1"/>
  <c r="I5795" i="1"/>
  <c r="P5794" i="1"/>
  <c r="Q5794" i="1" s="1"/>
  <c r="O5794" i="1"/>
  <c r="N5794" i="1"/>
  <c r="I5794" i="1"/>
  <c r="P5793" i="1"/>
  <c r="Q5793" i="1" s="1"/>
  <c r="O5793" i="1"/>
  <c r="N5793" i="1"/>
  <c r="I5793" i="1"/>
  <c r="P5792" i="1"/>
  <c r="Q5792" i="1" s="1"/>
  <c r="O5792" i="1"/>
  <c r="N5792" i="1"/>
  <c r="I5792" i="1"/>
  <c r="Q5791" i="1"/>
  <c r="P5791" i="1"/>
  <c r="O5791" i="1"/>
  <c r="N5791" i="1"/>
  <c r="I5791" i="1"/>
  <c r="Q5790" i="1"/>
  <c r="P5790" i="1"/>
  <c r="O5790" i="1"/>
  <c r="N5790" i="1"/>
  <c r="I5790" i="1"/>
  <c r="Q5789" i="1"/>
  <c r="P5789" i="1"/>
  <c r="O5789" i="1"/>
  <c r="N5789" i="1"/>
  <c r="I5789" i="1"/>
  <c r="P5788" i="1"/>
  <c r="Q5788" i="1" s="1"/>
  <c r="O5788" i="1"/>
  <c r="N5788" i="1"/>
  <c r="I5788" i="1"/>
  <c r="P5787" i="1"/>
  <c r="Q5787" i="1" s="1"/>
  <c r="O5787" i="1"/>
  <c r="N5787" i="1"/>
  <c r="I5787" i="1"/>
  <c r="P5786" i="1"/>
  <c r="Q5786" i="1" s="1"/>
  <c r="O5786" i="1"/>
  <c r="N5786" i="1"/>
  <c r="I5786" i="1"/>
  <c r="Q5785" i="1"/>
  <c r="P5785" i="1"/>
  <c r="N5785" i="1"/>
  <c r="I5785" i="1"/>
  <c r="P5784" i="1"/>
  <c r="Q5784" i="1" s="1"/>
  <c r="O5784" i="1"/>
  <c r="N5784" i="1"/>
  <c r="I5784" i="1"/>
  <c r="Q5783" i="1"/>
  <c r="P5783" i="1"/>
  <c r="O5783" i="1"/>
  <c r="N5783" i="1"/>
  <c r="I5783" i="1"/>
  <c r="Q5782" i="1"/>
  <c r="P5782" i="1"/>
  <c r="O5782" i="1"/>
  <c r="N5782" i="1"/>
  <c r="I5782" i="1"/>
  <c r="P5781" i="1"/>
  <c r="Q5781" i="1" s="1"/>
  <c r="O5781" i="1"/>
  <c r="N5781" i="1"/>
  <c r="I5781" i="1"/>
  <c r="P5780" i="1"/>
  <c r="Q5780" i="1" s="1"/>
  <c r="O5780" i="1"/>
  <c r="N5780" i="1"/>
  <c r="I5780" i="1"/>
  <c r="P5779" i="1"/>
  <c r="Q5779" i="1" s="1"/>
  <c r="O5779" i="1"/>
  <c r="N5779" i="1"/>
  <c r="I5779" i="1"/>
  <c r="Q5778" i="1"/>
  <c r="P5778" i="1"/>
  <c r="O5778" i="1"/>
  <c r="N5778" i="1"/>
  <c r="I5778" i="1"/>
  <c r="Q5777" i="1"/>
  <c r="P5777" i="1"/>
  <c r="O5777" i="1"/>
  <c r="N5777" i="1"/>
  <c r="I5777" i="1"/>
  <c r="Q5776" i="1"/>
  <c r="P5776" i="1"/>
  <c r="O5776" i="1"/>
  <c r="N5776" i="1"/>
  <c r="I5776" i="1"/>
  <c r="P5775" i="1"/>
  <c r="Q5775" i="1" s="1"/>
  <c r="O5775" i="1"/>
  <c r="N5775" i="1"/>
  <c r="I5775" i="1"/>
  <c r="P5774" i="1"/>
  <c r="Q5774" i="1" s="1"/>
  <c r="O5774" i="1"/>
  <c r="N5774" i="1"/>
  <c r="I5774" i="1"/>
  <c r="P5773" i="1"/>
  <c r="Q5773" i="1" s="1"/>
  <c r="O5773" i="1"/>
  <c r="N5773" i="1"/>
  <c r="I5773" i="1"/>
  <c r="Q5772" i="1"/>
  <c r="P5772" i="1"/>
  <c r="O5772" i="1"/>
  <c r="N5772" i="1"/>
  <c r="I5772" i="1"/>
  <c r="Q5771" i="1"/>
  <c r="P5771" i="1"/>
  <c r="O5771" i="1"/>
  <c r="N5771" i="1"/>
  <c r="I5771" i="1"/>
  <c r="P5770" i="1"/>
  <c r="Q5770" i="1" s="1"/>
  <c r="O5770" i="1"/>
  <c r="N5770" i="1"/>
  <c r="I5770" i="1"/>
  <c r="P5769" i="1"/>
  <c r="Q5769" i="1" s="1"/>
  <c r="O5769" i="1"/>
  <c r="N5769" i="1"/>
  <c r="I5769" i="1"/>
  <c r="P5768" i="1"/>
  <c r="Q5768" i="1" s="1"/>
  <c r="O5768" i="1"/>
  <c r="N5768" i="1"/>
  <c r="I5768" i="1"/>
  <c r="Q5767" i="1"/>
  <c r="P5767" i="1"/>
  <c r="O5767" i="1"/>
  <c r="N5767" i="1"/>
  <c r="I5767" i="1"/>
  <c r="Q5766" i="1"/>
  <c r="P5766" i="1"/>
  <c r="N5766" i="1"/>
  <c r="I5766" i="1"/>
  <c r="Q5765" i="1"/>
  <c r="P5765" i="1"/>
  <c r="N5765" i="1"/>
  <c r="I5765" i="1"/>
  <c r="P5764" i="1"/>
  <c r="Q5764" i="1" s="1"/>
  <c r="N5764" i="1"/>
  <c r="I5764" i="1"/>
  <c r="P5763" i="1"/>
  <c r="Q5763" i="1" s="1"/>
  <c r="O5763" i="1"/>
  <c r="N5763" i="1"/>
  <c r="I5763" i="1"/>
  <c r="P5762" i="1"/>
  <c r="Q5762" i="1" s="1"/>
  <c r="O5762" i="1"/>
  <c r="N5762" i="1"/>
  <c r="I5762" i="1"/>
  <c r="P5761" i="1"/>
  <c r="Q5761" i="1" s="1"/>
  <c r="O5761" i="1"/>
  <c r="N5761" i="1"/>
  <c r="I5761" i="1"/>
  <c r="Q5760" i="1"/>
  <c r="P5760" i="1"/>
  <c r="O5760" i="1"/>
  <c r="N5760" i="1"/>
  <c r="I5760" i="1"/>
  <c r="Q5759" i="1"/>
  <c r="P5759" i="1"/>
  <c r="N5759" i="1"/>
  <c r="I5759" i="1"/>
  <c r="Q5758" i="1"/>
  <c r="P5758" i="1"/>
  <c r="O5758" i="1"/>
  <c r="N5758" i="1"/>
  <c r="I5758" i="1"/>
  <c r="Q5757" i="1"/>
  <c r="P5757" i="1"/>
  <c r="O5757" i="1"/>
  <c r="N5757" i="1"/>
  <c r="I5757" i="1"/>
  <c r="Q5756" i="1"/>
  <c r="P5756" i="1"/>
  <c r="N5756" i="1"/>
  <c r="I5756" i="1"/>
  <c r="Q5755" i="1"/>
  <c r="P5755" i="1"/>
  <c r="O5755" i="1"/>
  <c r="N5755" i="1"/>
  <c r="I5755" i="1"/>
  <c r="Q5754" i="1"/>
  <c r="P5754" i="1"/>
  <c r="O5754" i="1"/>
  <c r="N5754" i="1"/>
  <c r="I5754" i="1"/>
  <c r="P5753" i="1"/>
  <c r="Q5753" i="1" s="1"/>
  <c r="O5753" i="1"/>
  <c r="N5753" i="1"/>
  <c r="I5753" i="1"/>
  <c r="P5752" i="1"/>
  <c r="Q5752" i="1" s="1"/>
  <c r="O5752" i="1"/>
  <c r="N5752" i="1"/>
  <c r="I5752" i="1"/>
  <c r="P5751" i="1"/>
  <c r="Q5751" i="1" s="1"/>
  <c r="O5751" i="1"/>
  <c r="N5751" i="1"/>
  <c r="I5751" i="1"/>
  <c r="Q5750" i="1"/>
  <c r="P5750" i="1"/>
  <c r="O5750" i="1"/>
  <c r="N5750" i="1"/>
  <c r="I5750" i="1"/>
  <c r="Q5749" i="1"/>
  <c r="P5749" i="1"/>
  <c r="O5749" i="1"/>
  <c r="N5749" i="1"/>
  <c r="I5749" i="1"/>
  <c r="P5748" i="1"/>
  <c r="Q5748" i="1" s="1"/>
  <c r="O5748" i="1"/>
  <c r="N5748" i="1"/>
  <c r="I5748" i="1"/>
  <c r="P5747" i="1"/>
  <c r="Q5747" i="1" s="1"/>
  <c r="O5747" i="1"/>
  <c r="N5747" i="1"/>
  <c r="I5747" i="1"/>
  <c r="P5746" i="1"/>
  <c r="Q5746" i="1" s="1"/>
  <c r="N5746" i="1"/>
  <c r="I5746" i="1"/>
  <c r="P5745" i="1"/>
  <c r="Q5745" i="1" s="1"/>
  <c r="N5745" i="1"/>
  <c r="I5745" i="1"/>
  <c r="Q5744" i="1"/>
  <c r="P5744" i="1"/>
  <c r="O5744" i="1"/>
  <c r="N5744" i="1"/>
  <c r="I5744" i="1"/>
  <c r="P5743" i="1"/>
  <c r="Q5743" i="1" s="1"/>
  <c r="O5743" i="1"/>
  <c r="N5743" i="1"/>
  <c r="I5743" i="1"/>
  <c r="P5742" i="1"/>
  <c r="Q5742" i="1" s="1"/>
  <c r="N5742" i="1"/>
  <c r="I5742" i="1"/>
  <c r="P5741" i="1"/>
  <c r="Q5741" i="1" s="1"/>
  <c r="O5741" i="1"/>
  <c r="N5741" i="1"/>
  <c r="I5741" i="1"/>
  <c r="P5740" i="1"/>
  <c r="Q5740" i="1" s="1"/>
  <c r="O5740" i="1"/>
  <c r="N5740" i="1"/>
  <c r="I5740" i="1"/>
  <c r="P5739" i="1"/>
  <c r="Q5739" i="1" s="1"/>
  <c r="O5739" i="1"/>
  <c r="N5739" i="1"/>
  <c r="I5739" i="1"/>
  <c r="Q5738" i="1"/>
  <c r="P5738" i="1"/>
  <c r="N5738" i="1"/>
  <c r="I5738" i="1"/>
  <c r="P5737" i="1"/>
  <c r="Q5737" i="1" s="1"/>
  <c r="O5737" i="1"/>
  <c r="N5737" i="1"/>
  <c r="I5737" i="1"/>
  <c r="P5736" i="1"/>
  <c r="Q5736" i="1" s="1"/>
  <c r="O5736" i="1"/>
  <c r="N5736" i="1"/>
  <c r="I5736" i="1"/>
  <c r="Q5735" i="1"/>
  <c r="P5735" i="1"/>
  <c r="O5735" i="1"/>
  <c r="N5735" i="1"/>
  <c r="I5735" i="1"/>
  <c r="Q5734" i="1"/>
  <c r="P5734" i="1"/>
  <c r="O5734" i="1"/>
  <c r="N5734" i="1"/>
  <c r="I5734" i="1"/>
  <c r="P5733" i="1"/>
  <c r="Q5733" i="1" s="1"/>
  <c r="O5733" i="1"/>
  <c r="N5733" i="1"/>
  <c r="I5733" i="1"/>
  <c r="P5732" i="1"/>
  <c r="Q5732" i="1" s="1"/>
  <c r="O5732" i="1"/>
  <c r="N5732" i="1"/>
  <c r="I5732" i="1"/>
  <c r="Q5731" i="1"/>
  <c r="P5731" i="1"/>
  <c r="O5731" i="1"/>
  <c r="N5731" i="1"/>
  <c r="I5731" i="1"/>
  <c r="Q5730" i="1"/>
  <c r="P5730" i="1"/>
  <c r="O5730" i="1"/>
  <c r="N5730" i="1"/>
  <c r="I5730" i="1"/>
  <c r="Q5729" i="1"/>
  <c r="P5729" i="1"/>
  <c r="O5729" i="1"/>
  <c r="N5729" i="1"/>
  <c r="I5729" i="1"/>
  <c r="P5728" i="1"/>
  <c r="Q5728" i="1" s="1"/>
  <c r="O5728" i="1"/>
  <c r="N5728" i="1"/>
  <c r="I5728" i="1"/>
  <c r="P5727" i="1"/>
  <c r="Q5727" i="1" s="1"/>
  <c r="O5727" i="1"/>
  <c r="N5727" i="1"/>
  <c r="I5727" i="1"/>
  <c r="P5726" i="1"/>
  <c r="Q5726" i="1" s="1"/>
  <c r="O5726" i="1"/>
  <c r="N5726" i="1"/>
  <c r="I5726" i="1"/>
  <c r="Q5725" i="1"/>
  <c r="P5725" i="1"/>
  <c r="O5725" i="1"/>
  <c r="N5725" i="1"/>
  <c r="I5725" i="1"/>
  <c r="Q5724" i="1"/>
  <c r="P5724" i="1"/>
  <c r="O5724" i="1"/>
  <c r="N5724" i="1"/>
  <c r="I5724" i="1"/>
  <c r="Q5723" i="1"/>
  <c r="P5723" i="1"/>
  <c r="O5723" i="1"/>
  <c r="N5723" i="1"/>
  <c r="I5723" i="1"/>
  <c r="P5722" i="1"/>
  <c r="Q5722" i="1" s="1"/>
  <c r="O5722" i="1"/>
  <c r="N5722" i="1"/>
  <c r="I5722" i="1"/>
  <c r="P5721" i="1"/>
  <c r="Q5721" i="1" s="1"/>
  <c r="O5721" i="1"/>
  <c r="N5721" i="1"/>
  <c r="I5721" i="1"/>
  <c r="P5720" i="1"/>
  <c r="Q5720" i="1" s="1"/>
  <c r="O5720" i="1"/>
  <c r="N5720" i="1"/>
  <c r="I5720" i="1"/>
  <c r="Q5719" i="1"/>
  <c r="P5719" i="1"/>
  <c r="O5719" i="1"/>
  <c r="N5719" i="1"/>
  <c r="I5719" i="1"/>
  <c r="Q5718" i="1"/>
  <c r="I5718" i="1"/>
  <c r="Q5717" i="1"/>
  <c r="I5717" i="1"/>
  <c r="Q5716" i="1"/>
  <c r="I5716" i="1"/>
  <c r="P5715" i="1"/>
  <c r="Q5715" i="1" s="1"/>
  <c r="O5715" i="1"/>
  <c r="N5715" i="1"/>
  <c r="I5715" i="1"/>
  <c r="Q5714" i="1"/>
  <c r="P5714" i="1"/>
  <c r="O5714" i="1"/>
  <c r="N5714" i="1"/>
  <c r="I5714" i="1"/>
  <c r="Q5713" i="1"/>
  <c r="P5713" i="1"/>
  <c r="O5713" i="1"/>
  <c r="N5713" i="1"/>
  <c r="I5713" i="1"/>
  <c r="P5712" i="1"/>
  <c r="Q5712" i="1" s="1"/>
  <c r="O5712" i="1"/>
  <c r="N5712" i="1"/>
  <c r="I5712" i="1"/>
  <c r="P5711" i="1"/>
  <c r="Q5711" i="1" s="1"/>
  <c r="O5711" i="1"/>
  <c r="N5711" i="1"/>
  <c r="I5711" i="1"/>
  <c r="Q5710" i="1"/>
  <c r="P5710" i="1"/>
  <c r="O5710" i="1"/>
  <c r="N5710" i="1"/>
  <c r="I5710" i="1"/>
  <c r="Q5709" i="1"/>
  <c r="P5709" i="1"/>
  <c r="O5709" i="1"/>
  <c r="N5709" i="1"/>
  <c r="I5709" i="1"/>
  <c r="Q5708" i="1"/>
  <c r="P5708" i="1"/>
  <c r="O5708" i="1"/>
  <c r="N5708" i="1"/>
  <c r="I5708" i="1"/>
  <c r="P5707" i="1"/>
  <c r="Q5707" i="1" s="1"/>
  <c r="O5707" i="1"/>
  <c r="N5707" i="1"/>
  <c r="I5707" i="1"/>
  <c r="P5706" i="1"/>
  <c r="Q5706" i="1" s="1"/>
  <c r="O5706" i="1"/>
  <c r="N5706" i="1"/>
  <c r="I5706" i="1"/>
  <c r="P5705" i="1"/>
  <c r="Q5705" i="1" s="1"/>
  <c r="O5705" i="1"/>
  <c r="N5705" i="1"/>
  <c r="I5705" i="1"/>
  <c r="Q5704" i="1"/>
  <c r="P5704" i="1"/>
  <c r="O5704" i="1"/>
  <c r="N5704" i="1"/>
  <c r="I5704" i="1"/>
  <c r="Q5703" i="1"/>
  <c r="P5703" i="1"/>
  <c r="O5703" i="1"/>
  <c r="N5703" i="1"/>
  <c r="I5703" i="1"/>
  <c r="Q5702" i="1"/>
  <c r="P5702" i="1"/>
  <c r="O5702" i="1"/>
  <c r="N5702" i="1"/>
  <c r="I5702" i="1"/>
  <c r="P5701" i="1"/>
  <c r="Q5701" i="1" s="1"/>
  <c r="O5701" i="1"/>
  <c r="N5701" i="1"/>
  <c r="I5701" i="1"/>
  <c r="P5700" i="1"/>
  <c r="Q5700" i="1" s="1"/>
  <c r="O5700" i="1"/>
  <c r="N5700" i="1"/>
  <c r="I5700" i="1"/>
  <c r="P5699" i="1"/>
  <c r="Q5699" i="1" s="1"/>
  <c r="O5699" i="1"/>
  <c r="N5699" i="1"/>
  <c r="I5699" i="1"/>
  <c r="Q5698" i="1"/>
  <c r="P5698" i="1"/>
  <c r="O5698" i="1"/>
  <c r="N5698" i="1"/>
  <c r="I5698" i="1"/>
  <c r="Q5697" i="1"/>
  <c r="P5697" i="1"/>
  <c r="O5697" i="1"/>
  <c r="N5697" i="1"/>
  <c r="I5697" i="1"/>
  <c r="P5696" i="1"/>
  <c r="Q5696" i="1" s="1"/>
  <c r="O5696" i="1"/>
  <c r="N5696" i="1"/>
  <c r="I5696" i="1"/>
  <c r="P5695" i="1"/>
  <c r="Q5695" i="1" s="1"/>
  <c r="N5695" i="1"/>
  <c r="I5695" i="1"/>
  <c r="P5694" i="1"/>
  <c r="Q5694" i="1" s="1"/>
  <c r="O5694" i="1"/>
  <c r="N5694" i="1"/>
  <c r="I5694" i="1"/>
  <c r="P5693" i="1"/>
  <c r="Q5693" i="1" s="1"/>
  <c r="O5693" i="1"/>
  <c r="N5693" i="1"/>
  <c r="I5693" i="1"/>
  <c r="P5692" i="1"/>
  <c r="Q5692" i="1" s="1"/>
  <c r="O5692" i="1"/>
  <c r="N5692" i="1"/>
  <c r="I5692" i="1"/>
  <c r="Q5691" i="1"/>
  <c r="P5691" i="1"/>
  <c r="O5691" i="1"/>
  <c r="N5691" i="1"/>
  <c r="I5691" i="1"/>
  <c r="Q5690" i="1"/>
  <c r="P5690" i="1"/>
  <c r="O5690" i="1"/>
  <c r="N5690" i="1"/>
  <c r="I5690" i="1"/>
  <c r="Q5689" i="1"/>
  <c r="P5689" i="1"/>
  <c r="O5689" i="1"/>
  <c r="N5689" i="1"/>
  <c r="I5689" i="1"/>
  <c r="P5688" i="1"/>
  <c r="Q5688" i="1" s="1"/>
  <c r="O5688" i="1"/>
  <c r="N5688" i="1"/>
  <c r="I5688" i="1"/>
  <c r="P5687" i="1"/>
  <c r="Q5687" i="1" s="1"/>
  <c r="O5687" i="1"/>
  <c r="N5687" i="1"/>
  <c r="I5687" i="1"/>
  <c r="P5686" i="1"/>
  <c r="Q5686" i="1" s="1"/>
  <c r="O5686" i="1"/>
  <c r="N5686" i="1"/>
  <c r="I5686" i="1"/>
  <c r="Q5685" i="1"/>
  <c r="P5685" i="1"/>
  <c r="O5685" i="1"/>
  <c r="N5685" i="1"/>
  <c r="I5685" i="1"/>
  <c r="Q5684" i="1"/>
  <c r="P5684" i="1"/>
  <c r="O5684" i="1"/>
  <c r="N5684" i="1"/>
  <c r="I5684" i="1"/>
  <c r="P5683" i="1"/>
  <c r="Q5683" i="1" s="1"/>
  <c r="O5683" i="1"/>
  <c r="N5683" i="1"/>
  <c r="I5683" i="1"/>
  <c r="P5682" i="1"/>
  <c r="Q5682" i="1" s="1"/>
  <c r="O5682" i="1"/>
  <c r="N5682" i="1"/>
  <c r="I5682" i="1"/>
  <c r="Q5681" i="1"/>
  <c r="P5681" i="1"/>
  <c r="O5681" i="1"/>
  <c r="N5681" i="1"/>
  <c r="I5681" i="1"/>
  <c r="Q5680" i="1"/>
  <c r="P5680" i="1"/>
  <c r="O5680" i="1"/>
  <c r="N5680" i="1"/>
  <c r="I5680" i="1"/>
  <c r="Q5679" i="1"/>
  <c r="P5679" i="1"/>
  <c r="O5679" i="1"/>
  <c r="N5679" i="1"/>
  <c r="I5679" i="1"/>
  <c r="P5678" i="1"/>
  <c r="Q5678" i="1" s="1"/>
  <c r="O5678" i="1"/>
  <c r="N5678" i="1"/>
  <c r="I5678" i="1"/>
  <c r="P5677" i="1"/>
  <c r="Q5677" i="1" s="1"/>
  <c r="O5677" i="1"/>
  <c r="N5677" i="1"/>
  <c r="I5677" i="1"/>
  <c r="P5676" i="1"/>
  <c r="Q5676" i="1" s="1"/>
  <c r="N5676" i="1"/>
  <c r="I5676" i="1"/>
  <c r="P5675" i="1"/>
  <c r="Q5675" i="1" s="1"/>
  <c r="O5675" i="1"/>
  <c r="N5675" i="1"/>
  <c r="I5675" i="1"/>
  <c r="P5674" i="1"/>
  <c r="Q5674" i="1" s="1"/>
  <c r="O5674" i="1"/>
  <c r="N5674" i="1"/>
  <c r="I5674" i="1"/>
  <c r="P5673" i="1"/>
  <c r="Q5673" i="1" s="1"/>
  <c r="O5673" i="1"/>
  <c r="N5673" i="1"/>
  <c r="I5673" i="1"/>
  <c r="Q5672" i="1"/>
  <c r="P5672" i="1"/>
  <c r="O5672" i="1"/>
  <c r="N5672" i="1"/>
  <c r="I5672" i="1"/>
  <c r="Q5671" i="1"/>
  <c r="P5671" i="1"/>
  <c r="O5671" i="1"/>
  <c r="N5671" i="1"/>
  <c r="I5671" i="1"/>
  <c r="P5670" i="1"/>
  <c r="Q5670" i="1" s="1"/>
  <c r="N5670" i="1"/>
  <c r="I5670" i="1"/>
  <c r="Q5669" i="1"/>
  <c r="P5669" i="1"/>
  <c r="N5669" i="1"/>
  <c r="I5669" i="1"/>
  <c r="Q5668" i="1"/>
  <c r="P5668" i="1"/>
  <c r="O5668" i="1"/>
  <c r="N5668" i="1"/>
  <c r="I5668" i="1"/>
  <c r="Q5667" i="1"/>
  <c r="P5667" i="1"/>
  <c r="O5667" i="1"/>
  <c r="N5667" i="1"/>
  <c r="I5667" i="1"/>
  <c r="Q5666" i="1"/>
  <c r="P5666" i="1"/>
  <c r="O5666" i="1"/>
  <c r="N5666" i="1"/>
  <c r="I5666" i="1"/>
  <c r="P5665" i="1"/>
  <c r="Q5665" i="1" s="1"/>
  <c r="O5665" i="1"/>
  <c r="N5665" i="1"/>
  <c r="I5665" i="1"/>
  <c r="P5664" i="1"/>
  <c r="Q5664" i="1" s="1"/>
  <c r="O5664" i="1"/>
  <c r="N5664" i="1"/>
  <c r="I5664" i="1"/>
  <c r="P5663" i="1"/>
  <c r="Q5663" i="1" s="1"/>
  <c r="O5663" i="1"/>
  <c r="N5663" i="1"/>
  <c r="I5663" i="1"/>
  <c r="Q5662" i="1"/>
  <c r="P5662" i="1"/>
  <c r="O5662" i="1"/>
  <c r="N5662" i="1"/>
  <c r="I5662" i="1"/>
  <c r="Q5661" i="1"/>
  <c r="P5661" i="1"/>
  <c r="O5661" i="1"/>
  <c r="N5661" i="1"/>
  <c r="I5661" i="1"/>
  <c r="P5660" i="1"/>
  <c r="Q5660" i="1" s="1"/>
  <c r="O5660" i="1"/>
  <c r="N5660" i="1"/>
  <c r="I5660" i="1"/>
  <c r="Q5659" i="1"/>
  <c r="P5659" i="1"/>
  <c r="O5659" i="1"/>
  <c r="N5659" i="1"/>
  <c r="I5659" i="1"/>
  <c r="P5658" i="1"/>
  <c r="Q5658" i="1" s="1"/>
  <c r="O5658" i="1"/>
  <c r="N5658" i="1"/>
  <c r="I5658" i="1"/>
  <c r="Q5657" i="1"/>
  <c r="P5657" i="1"/>
  <c r="O5657" i="1"/>
  <c r="N5657" i="1"/>
  <c r="I5657" i="1"/>
  <c r="Q5656" i="1"/>
  <c r="P5656" i="1"/>
  <c r="O5656" i="1"/>
  <c r="N5656" i="1"/>
  <c r="I5656" i="1"/>
  <c r="P5655" i="1"/>
  <c r="Q5655" i="1" s="1"/>
  <c r="O5655" i="1"/>
  <c r="N5655" i="1"/>
  <c r="I5655" i="1"/>
  <c r="P5654" i="1"/>
  <c r="Q5654" i="1" s="1"/>
  <c r="O5654" i="1"/>
  <c r="N5654" i="1"/>
  <c r="I5654" i="1"/>
  <c r="P5653" i="1"/>
  <c r="Q5653" i="1" s="1"/>
  <c r="O5653" i="1"/>
  <c r="N5653" i="1"/>
  <c r="I5653" i="1"/>
  <c r="Q5652" i="1"/>
  <c r="P5652" i="1"/>
  <c r="O5652" i="1"/>
  <c r="N5652" i="1"/>
  <c r="I5652" i="1"/>
  <c r="Q5651" i="1"/>
  <c r="P5651" i="1"/>
  <c r="O5651" i="1"/>
  <c r="N5651" i="1"/>
  <c r="I5651" i="1"/>
  <c r="Q5650" i="1"/>
  <c r="P5650" i="1"/>
  <c r="O5650" i="1"/>
  <c r="N5650" i="1"/>
  <c r="I5650" i="1"/>
  <c r="P5649" i="1"/>
  <c r="Q5649" i="1" s="1"/>
  <c r="O5649" i="1"/>
  <c r="N5649" i="1"/>
  <c r="I5649" i="1"/>
  <c r="P5648" i="1"/>
  <c r="Q5648" i="1" s="1"/>
  <c r="O5648" i="1"/>
  <c r="N5648" i="1"/>
  <c r="I5648" i="1"/>
  <c r="P5647" i="1"/>
  <c r="Q5647" i="1" s="1"/>
  <c r="O5647" i="1"/>
  <c r="N5647" i="1"/>
  <c r="I5647" i="1"/>
  <c r="Q5646" i="1"/>
  <c r="P5646" i="1"/>
  <c r="O5646" i="1"/>
  <c r="N5646" i="1"/>
  <c r="I5646" i="1"/>
  <c r="Q5645" i="1"/>
  <c r="P5645" i="1"/>
  <c r="O5645" i="1"/>
  <c r="N5645" i="1"/>
  <c r="I5645" i="1"/>
  <c r="P5644" i="1"/>
  <c r="Q5644" i="1" s="1"/>
  <c r="O5644" i="1"/>
  <c r="N5644" i="1"/>
  <c r="I5644" i="1"/>
  <c r="P5643" i="1"/>
  <c r="Q5643" i="1" s="1"/>
  <c r="O5643" i="1"/>
  <c r="N5643" i="1"/>
  <c r="I5643" i="1"/>
  <c r="Q5642" i="1"/>
  <c r="P5642" i="1"/>
  <c r="O5642" i="1"/>
  <c r="N5642" i="1"/>
  <c r="I5642" i="1"/>
  <c r="Q5641" i="1"/>
  <c r="P5641" i="1"/>
  <c r="O5641" i="1"/>
  <c r="N5641" i="1"/>
  <c r="I5641" i="1"/>
  <c r="P5640" i="1"/>
  <c r="Q5640" i="1" s="1"/>
  <c r="O5640" i="1"/>
  <c r="N5640" i="1"/>
  <c r="I5640" i="1"/>
  <c r="P5639" i="1"/>
  <c r="Q5639" i="1" s="1"/>
  <c r="O5639" i="1"/>
  <c r="N5639" i="1"/>
  <c r="I5639" i="1"/>
  <c r="P5638" i="1"/>
  <c r="Q5638" i="1" s="1"/>
  <c r="O5638" i="1"/>
  <c r="N5638" i="1"/>
  <c r="I5638" i="1"/>
  <c r="P5637" i="1"/>
  <c r="Q5637" i="1" s="1"/>
  <c r="O5637" i="1"/>
  <c r="N5637" i="1"/>
  <c r="I5637" i="1"/>
  <c r="Q5636" i="1"/>
  <c r="P5636" i="1"/>
  <c r="O5636" i="1"/>
  <c r="N5636" i="1"/>
  <c r="I5636" i="1"/>
  <c r="Q5635" i="1"/>
  <c r="P5635" i="1"/>
  <c r="N5635" i="1"/>
  <c r="I5635" i="1"/>
  <c r="Q5634" i="1"/>
  <c r="P5634" i="1"/>
  <c r="O5634" i="1"/>
  <c r="N5634" i="1"/>
  <c r="I5634" i="1"/>
  <c r="Q5633" i="1"/>
  <c r="P5633" i="1"/>
  <c r="O5633" i="1"/>
  <c r="N5633" i="1"/>
  <c r="I5633" i="1"/>
  <c r="Q5632" i="1"/>
  <c r="P5632" i="1"/>
  <c r="O5632" i="1"/>
  <c r="N5632" i="1"/>
  <c r="I5632" i="1"/>
  <c r="P5631" i="1"/>
  <c r="Q5631" i="1" s="1"/>
  <c r="O5631" i="1"/>
  <c r="N5631" i="1"/>
  <c r="I5631" i="1"/>
  <c r="Q5630" i="1"/>
  <c r="P5630" i="1"/>
  <c r="O5630" i="1"/>
  <c r="N5630" i="1"/>
  <c r="I5630" i="1"/>
  <c r="P5629" i="1"/>
  <c r="Q5629" i="1" s="1"/>
  <c r="O5629" i="1"/>
  <c r="N5629" i="1"/>
  <c r="I5629" i="1"/>
  <c r="Q5628" i="1"/>
  <c r="P5628" i="1"/>
  <c r="O5628" i="1"/>
  <c r="N5628" i="1"/>
  <c r="I5628" i="1"/>
  <c r="P5627" i="1"/>
  <c r="Q5627" i="1" s="1"/>
  <c r="O5627" i="1"/>
  <c r="N5627" i="1"/>
  <c r="I5627" i="1"/>
  <c r="P5626" i="1"/>
  <c r="Q5626" i="1" s="1"/>
  <c r="O5626" i="1"/>
  <c r="N5626" i="1"/>
  <c r="I5626" i="1"/>
  <c r="P5625" i="1"/>
  <c r="Q5625" i="1" s="1"/>
  <c r="O5625" i="1"/>
  <c r="N5625" i="1"/>
  <c r="I5625" i="1"/>
  <c r="P5624" i="1"/>
  <c r="Q5624" i="1" s="1"/>
  <c r="O5624" i="1"/>
  <c r="N5624" i="1"/>
  <c r="I5624" i="1"/>
  <c r="Q5623" i="1"/>
  <c r="P5623" i="1"/>
  <c r="O5623" i="1"/>
  <c r="N5623" i="1"/>
  <c r="I5623" i="1"/>
  <c r="Q5622" i="1"/>
  <c r="P5622" i="1"/>
  <c r="O5622" i="1"/>
  <c r="N5622" i="1"/>
  <c r="I5622" i="1"/>
  <c r="Q5621" i="1"/>
  <c r="P5621" i="1"/>
  <c r="O5621" i="1"/>
  <c r="N5621" i="1"/>
  <c r="I5621" i="1"/>
  <c r="P5620" i="1"/>
  <c r="Q5620" i="1" s="1"/>
  <c r="O5620" i="1"/>
  <c r="N5620" i="1"/>
  <c r="I5620" i="1"/>
  <c r="Q5619" i="1"/>
  <c r="P5619" i="1"/>
  <c r="O5619" i="1"/>
  <c r="N5619" i="1"/>
  <c r="I5619" i="1"/>
  <c r="Q5618" i="1"/>
  <c r="P5618" i="1"/>
  <c r="O5618" i="1"/>
  <c r="N5618" i="1"/>
  <c r="I5618" i="1"/>
  <c r="Q5617" i="1"/>
  <c r="P5617" i="1"/>
  <c r="O5617" i="1"/>
  <c r="N5617" i="1"/>
  <c r="I5617" i="1"/>
  <c r="P5616" i="1"/>
  <c r="Q5616" i="1" s="1"/>
  <c r="O5616" i="1"/>
  <c r="N5616" i="1"/>
  <c r="I5616" i="1"/>
  <c r="P5615" i="1"/>
  <c r="Q5615" i="1" s="1"/>
  <c r="O5615" i="1"/>
  <c r="N5615" i="1"/>
  <c r="I5615" i="1"/>
  <c r="P5614" i="1"/>
  <c r="Q5614" i="1" s="1"/>
  <c r="O5614" i="1"/>
  <c r="N5614" i="1"/>
  <c r="I5614" i="1"/>
  <c r="Q5613" i="1"/>
  <c r="P5613" i="1"/>
  <c r="O5613" i="1"/>
  <c r="N5613" i="1"/>
  <c r="I5613" i="1"/>
  <c r="Q5612" i="1"/>
  <c r="P5612" i="1"/>
  <c r="O5612" i="1"/>
  <c r="N5612" i="1"/>
  <c r="I5612" i="1"/>
  <c r="Q5611" i="1"/>
  <c r="P5611" i="1"/>
  <c r="O5611" i="1"/>
  <c r="N5611" i="1"/>
  <c r="I5611" i="1"/>
  <c r="P5610" i="1"/>
  <c r="Q5610" i="1" s="1"/>
  <c r="O5610" i="1"/>
  <c r="N5610" i="1"/>
  <c r="I5610" i="1"/>
  <c r="P5609" i="1"/>
  <c r="Q5609" i="1" s="1"/>
  <c r="N5609" i="1"/>
  <c r="I5609" i="1"/>
  <c r="P5608" i="1"/>
  <c r="Q5608" i="1" s="1"/>
  <c r="N5608" i="1"/>
  <c r="I5608" i="1"/>
  <c r="Q5607" i="1"/>
  <c r="P5607" i="1"/>
  <c r="O5607" i="1"/>
  <c r="N5607" i="1"/>
  <c r="I5607" i="1"/>
  <c r="P5606" i="1"/>
  <c r="Q5606" i="1" s="1"/>
  <c r="O5606" i="1"/>
  <c r="N5606" i="1"/>
  <c r="I5606" i="1"/>
  <c r="P5605" i="1"/>
  <c r="Q5605" i="1" s="1"/>
  <c r="N5605" i="1"/>
  <c r="I5605" i="1"/>
  <c r="Q5604" i="1"/>
  <c r="P5604" i="1"/>
  <c r="O5604" i="1"/>
  <c r="N5604" i="1"/>
  <c r="I5604" i="1"/>
  <c r="P5603" i="1"/>
  <c r="Q5603" i="1" s="1"/>
  <c r="O5603" i="1"/>
  <c r="N5603" i="1"/>
  <c r="I5603" i="1"/>
  <c r="Q5602" i="1"/>
  <c r="P5602" i="1"/>
  <c r="O5602" i="1"/>
  <c r="N5602" i="1"/>
  <c r="I5602" i="1"/>
  <c r="Q5601" i="1"/>
  <c r="P5601" i="1"/>
  <c r="N5601" i="1"/>
  <c r="I5601" i="1"/>
  <c r="P5600" i="1"/>
  <c r="Q5600" i="1" s="1"/>
  <c r="O5600" i="1"/>
  <c r="N5600" i="1"/>
  <c r="I5600" i="1"/>
  <c r="P5599" i="1"/>
  <c r="Q5599" i="1" s="1"/>
  <c r="O5599" i="1"/>
  <c r="N5599" i="1"/>
  <c r="I5599" i="1"/>
  <c r="P5598" i="1"/>
  <c r="Q5598" i="1" s="1"/>
  <c r="O5598" i="1"/>
  <c r="N5598" i="1"/>
  <c r="I5598" i="1"/>
  <c r="Q5597" i="1"/>
  <c r="P5597" i="1"/>
  <c r="O5597" i="1"/>
  <c r="N5597" i="1"/>
  <c r="I5597" i="1"/>
  <c r="Q5596" i="1"/>
  <c r="P5596" i="1"/>
  <c r="O5596" i="1"/>
  <c r="N5596" i="1"/>
  <c r="I5596" i="1"/>
  <c r="P5595" i="1"/>
  <c r="Q5595" i="1" s="1"/>
  <c r="O5595" i="1"/>
  <c r="N5595" i="1"/>
  <c r="I5595" i="1"/>
  <c r="Q5594" i="1"/>
  <c r="P5594" i="1"/>
  <c r="O5594" i="1"/>
  <c r="N5594" i="1"/>
  <c r="I5594" i="1"/>
  <c r="Q5593" i="1"/>
  <c r="P5593" i="1"/>
  <c r="O5593" i="1"/>
  <c r="N5593" i="1"/>
  <c r="I5593" i="1"/>
  <c r="Q5592" i="1"/>
  <c r="P5592" i="1"/>
  <c r="O5592" i="1"/>
  <c r="N5592" i="1"/>
  <c r="I5592" i="1"/>
  <c r="P5591" i="1"/>
  <c r="Q5591" i="1" s="1"/>
  <c r="O5591" i="1"/>
  <c r="N5591" i="1"/>
  <c r="I5591" i="1"/>
  <c r="P5590" i="1"/>
  <c r="Q5590" i="1" s="1"/>
  <c r="O5590" i="1"/>
  <c r="N5590" i="1"/>
  <c r="I5590" i="1"/>
  <c r="P5589" i="1"/>
  <c r="Q5589" i="1" s="1"/>
  <c r="O5589" i="1"/>
  <c r="N5589" i="1"/>
  <c r="I5589" i="1"/>
  <c r="P5588" i="1"/>
  <c r="Q5588" i="1" s="1"/>
  <c r="O5588" i="1"/>
  <c r="N5588" i="1"/>
  <c r="I5588" i="1"/>
  <c r="Q5587" i="1"/>
  <c r="P5587" i="1"/>
  <c r="O5587" i="1"/>
  <c r="N5587" i="1"/>
  <c r="I5587" i="1"/>
  <c r="Q5586" i="1"/>
  <c r="P5586" i="1"/>
  <c r="N5586" i="1"/>
  <c r="I5586" i="1"/>
  <c r="Q5585" i="1"/>
  <c r="P5585" i="1"/>
  <c r="N5585" i="1"/>
  <c r="I5585" i="1"/>
  <c r="P5584" i="1"/>
  <c r="Q5584" i="1" s="1"/>
  <c r="O5584" i="1"/>
  <c r="N5584" i="1"/>
  <c r="I5584" i="1"/>
  <c r="Q5583" i="1"/>
  <c r="P5583" i="1"/>
  <c r="N5583" i="1"/>
  <c r="I5583" i="1"/>
  <c r="P5582" i="1"/>
  <c r="Q5582" i="1" s="1"/>
  <c r="O5582" i="1"/>
  <c r="N5582" i="1"/>
  <c r="I5582" i="1"/>
  <c r="P5581" i="1"/>
  <c r="Q5581" i="1" s="1"/>
  <c r="O5581" i="1"/>
  <c r="N5581" i="1"/>
  <c r="I5581" i="1"/>
  <c r="Q5580" i="1"/>
  <c r="P5580" i="1"/>
  <c r="O5580" i="1"/>
  <c r="N5580" i="1"/>
  <c r="I5580" i="1"/>
  <c r="Q5579" i="1"/>
  <c r="P5579" i="1"/>
  <c r="O5579" i="1"/>
  <c r="N5579" i="1"/>
  <c r="I5579" i="1"/>
  <c r="P5578" i="1"/>
  <c r="Q5578" i="1" s="1"/>
  <c r="I5578" i="1"/>
  <c r="P5577" i="1"/>
  <c r="Q5577" i="1" s="1"/>
  <c r="O5577" i="1"/>
  <c r="N5577" i="1"/>
  <c r="I5577" i="1"/>
  <c r="Q5576" i="1"/>
  <c r="P5576" i="1"/>
  <c r="O5576" i="1"/>
  <c r="N5576" i="1"/>
  <c r="I5576" i="1"/>
  <c r="Q5575" i="1"/>
  <c r="P5575" i="1"/>
  <c r="O5575" i="1"/>
  <c r="N5575" i="1"/>
  <c r="I5575" i="1"/>
  <c r="Q5574" i="1"/>
  <c r="P5574" i="1"/>
  <c r="N5574" i="1"/>
  <c r="I5574" i="1"/>
  <c r="Q5573" i="1"/>
  <c r="P5573" i="1"/>
  <c r="O5573" i="1"/>
  <c r="N5573" i="1"/>
  <c r="I5573" i="1"/>
  <c r="Q5572" i="1"/>
  <c r="P5572" i="1"/>
  <c r="N5572" i="1"/>
  <c r="I5572" i="1"/>
  <c r="Q5571" i="1"/>
  <c r="P5571" i="1"/>
  <c r="O5571" i="1"/>
  <c r="N5571" i="1"/>
  <c r="I5571" i="1"/>
  <c r="Q5570" i="1"/>
  <c r="P5570" i="1"/>
  <c r="O5570" i="1"/>
  <c r="N5570" i="1"/>
  <c r="I5570" i="1"/>
  <c r="Q5569" i="1"/>
  <c r="P5569" i="1"/>
  <c r="O5569" i="1"/>
  <c r="N5569" i="1"/>
  <c r="I5569" i="1"/>
  <c r="P5568" i="1"/>
  <c r="Q5568" i="1" s="1"/>
  <c r="O5568" i="1"/>
  <c r="N5568" i="1"/>
  <c r="I5568" i="1"/>
  <c r="Q5567" i="1"/>
  <c r="P5567" i="1"/>
  <c r="O5567" i="1"/>
  <c r="N5567" i="1"/>
  <c r="I5567" i="1"/>
  <c r="P5566" i="1"/>
  <c r="Q5566" i="1" s="1"/>
  <c r="O5566" i="1"/>
  <c r="N5566" i="1"/>
  <c r="I5566" i="1"/>
  <c r="Q5565" i="1"/>
  <c r="P5565" i="1"/>
  <c r="O5565" i="1"/>
  <c r="N5565" i="1"/>
  <c r="I5565" i="1"/>
  <c r="P5564" i="1"/>
  <c r="Q5564" i="1" s="1"/>
  <c r="O5564" i="1"/>
  <c r="N5564" i="1"/>
  <c r="I5564" i="1"/>
  <c r="Q5563" i="1"/>
  <c r="P5563" i="1"/>
  <c r="N5563" i="1"/>
  <c r="I5563" i="1"/>
  <c r="P5562" i="1"/>
  <c r="Q5562" i="1" s="1"/>
  <c r="N5562" i="1"/>
  <c r="I5562" i="1"/>
  <c r="P5561" i="1"/>
  <c r="Q5561" i="1" s="1"/>
  <c r="O5561" i="1"/>
  <c r="N5561" i="1"/>
  <c r="I5561" i="1"/>
  <c r="P5560" i="1"/>
  <c r="Q5560" i="1" s="1"/>
  <c r="O5560" i="1"/>
  <c r="N5560" i="1"/>
  <c r="I5560" i="1"/>
  <c r="Q5559" i="1"/>
  <c r="P5559" i="1"/>
  <c r="N5559" i="1"/>
  <c r="I5559" i="1"/>
  <c r="Q5558" i="1"/>
  <c r="P5558" i="1"/>
  <c r="N5558" i="1"/>
  <c r="I5558" i="1"/>
  <c r="P5557" i="1"/>
  <c r="Q5557" i="1" s="1"/>
  <c r="O5557" i="1"/>
  <c r="N5557" i="1"/>
  <c r="I5557" i="1"/>
  <c r="P5556" i="1"/>
  <c r="Q5556" i="1" s="1"/>
  <c r="O5556" i="1"/>
  <c r="N5556" i="1"/>
  <c r="I5556" i="1"/>
  <c r="P5555" i="1"/>
  <c r="Q5555" i="1" s="1"/>
  <c r="O5555" i="1"/>
  <c r="N5555" i="1"/>
  <c r="I5555" i="1"/>
  <c r="Q5554" i="1"/>
  <c r="P5554" i="1"/>
  <c r="O5554" i="1"/>
  <c r="N5554" i="1"/>
  <c r="I5554" i="1"/>
  <c r="Q5553" i="1"/>
  <c r="P5553" i="1"/>
  <c r="O5553" i="1"/>
  <c r="N5553" i="1"/>
  <c r="I5553" i="1"/>
  <c r="P5552" i="1"/>
  <c r="Q5552" i="1" s="1"/>
  <c r="O5552" i="1"/>
  <c r="N5552" i="1"/>
  <c r="I5552" i="1"/>
  <c r="P5551" i="1"/>
  <c r="Q5551" i="1" s="1"/>
  <c r="O5551" i="1"/>
  <c r="N5551" i="1"/>
  <c r="I5551" i="1"/>
  <c r="P5550" i="1"/>
  <c r="Q5550" i="1" s="1"/>
  <c r="O5550" i="1"/>
  <c r="N5550" i="1"/>
  <c r="I5550" i="1"/>
  <c r="Q5549" i="1"/>
  <c r="P5549" i="1"/>
  <c r="O5549" i="1"/>
  <c r="N5549" i="1"/>
  <c r="I5549" i="1"/>
  <c r="P5548" i="1"/>
  <c r="Q5548" i="1" s="1"/>
  <c r="O5548" i="1"/>
  <c r="N5548" i="1"/>
  <c r="I5548" i="1"/>
  <c r="Q5547" i="1"/>
  <c r="P5547" i="1"/>
  <c r="O5547" i="1"/>
  <c r="N5547" i="1"/>
  <c r="I5547" i="1"/>
  <c r="P5546" i="1"/>
  <c r="Q5546" i="1" s="1"/>
  <c r="O5546" i="1"/>
  <c r="N5546" i="1"/>
  <c r="I5546" i="1"/>
  <c r="P5545" i="1"/>
  <c r="Q5545" i="1" s="1"/>
  <c r="O5545" i="1"/>
  <c r="N5545" i="1"/>
  <c r="I5545" i="1"/>
  <c r="P5544" i="1"/>
  <c r="Q5544" i="1" s="1"/>
  <c r="O5544" i="1"/>
  <c r="N5544" i="1"/>
  <c r="I5544" i="1"/>
  <c r="Q5543" i="1"/>
  <c r="P5543" i="1"/>
  <c r="O5543" i="1"/>
  <c r="N5543" i="1"/>
  <c r="I5543" i="1"/>
  <c r="Q5542" i="1"/>
  <c r="P5542" i="1"/>
  <c r="O5542" i="1"/>
  <c r="N5542" i="1"/>
  <c r="I5542" i="1"/>
  <c r="P5541" i="1"/>
  <c r="Q5541" i="1" s="1"/>
  <c r="O5541" i="1"/>
  <c r="N5541" i="1"/>
  <c r="I5541" i="1"/>
  <c r="P5540" i="1"/>
  <c r="Q5540" i="1" s="1"/>
  <c r="O5540" i="1"/>
  <c r="N5540" i="1"/>
  <c r="I5540" i="1"/>
  <c r="P5539" i="1"/>
  <c r="Q5539" i="1" s="1"/>
  <c r="O5539" i="1"/>
  <c r="N5539" i="1"/>
  <c r="I5539" i="1"/>
  <c r="Q5538" i="1"/>
  <c r="P5538" i="1"/>
  <c r="O5538" i="1"/>
  <c r="N5538" i="1"/>
  <c r="I5538" i="1"/>
  <c r="Q5537" i="1"/>
  <c r="P5537" i="1"/>
  <c r="O5537" i="1"/>
  <c r="N5537" i="1"/>
  <c r="I5537" i="1"/>
  <c r="Q5536" i="1"/>
  <c r="P5536" i="1"/>
  <c r="O5536" i="1"/>
  <c r="N5536" i="1"/>
  <c r="I5536" i="1"/>
  <c r="P5535" i="1"/>
  <c r="Q5535" i="1" s="1"/>
  <c r="O5535" i="1"/>
  <c r="N5535" i="1"/>
  <c r="I5535" i="1"/>
  <c r="P5534" i="1"/>
  <c r="Q5534" i="1" s="1"/>
  <c r="O5534" i="1"/>
  <c r="N5534" i="1"/>
  <c r="I5534" i="1"/>
  <c r="Q5533" i="1"/>
  <c r="P5533" i="1"/>
  <c r="O5533" i="1"/>
  <c r="N5533" i="1"/>
  <c r="I5533" i="1"/>
  <c r="P5532" i="1"/>
  <c r="Q5532" i="1" s="1"/>
  <c r="O5532" i="1"/>
  <c r="N5532" i="1"/>
  <c r="I5532" i="1"/>
  <c r="Q5531" i="1"/>
  <c r="P5531" i="1"/>
  <c r="O5531" i="1"/>
  <c r="N5531" i="1"/>
  <c r="I5531" i="1"/>
  <c r="P5530" i="1"/>
  <c r="Q5530" i="1" s="1"/>
  <c r="O5530" i="1"/>
  <c r="N5530" i="1"/>
  <c r="I5530" i="1"/>
  <c r="P5529" i="1"/>
  <c r="Q5529" i="1" s="1"/>
  <c r="O5529" i="1"/>
  <c r="N5529" i="1"/>
  <c r="I5529" i="1"/>
  <c r="P5528" i="1"/>
  <c r="Q5528" i="1" s="1"/>
  <c r="O5528" i="1"/>
  <c r="N5528" i="1"/>
  <c r="I5528" i="1"/>
  <c r="Q5527" i="1"/>
  <c r="P5527" i="1"/>
  <c r="O5527" i="1"/>
  <c r="N5527" i="1"/>
  <c r="I5527" i="1"/>
  <c r="Q5526" i="1"/>
  <c r="P5526" i="1"/>
  <c r="O5526" i="1"/>
  <c r="N5526" i="1"/>
  <c r="I5526" i="1"/>
  <c r="P5525" i="1"/>
  <c r="Q5525" i="1" s="1"/>
  <c r="O5525" i="1"/>
  <c r="N5525" i="1"/>
  <c r="I5525" i="1"/>
  <c r="P5524" i="1"/>
  <c r="Q5524" i="1" s="1"/>
  <c r="O5524" i="1"/>
  <c r="N5524" i="1"/>
  <c r="I5524" i="1"/>
  <c r="P5523" i="1"/>
  <c r="Q5523" i="1" s="1"/>
  <c r="O5523" i="1"/>
  <c r="N5523" i="1"/>
  <c r="I5523" i="1"/>
  <c r="Q5522" i="1"/>
  <c r="P5522" i="1"/>
  <c r="O5522" i="1"/>
  <c r="N5522" i="1"/>
  <c r="I5522" i="1"/>
  <c r="Q5521" i="1"/>
  <c r="P5521" i="1"/>
  <c r="O5521" i="1"/>
  <c r="N5521" i="1"/>
  <c r="I5521" i="1"/>
  <c r="P5520" i="1"/>
  <c r="Q5520" i="1" s="1"/>
  <c r="O5520" i="1"/>
  <c r="N5520" i="1"/>
  <c r="I5520" i="1"/>
  <c r="P5519" i="1"/>
  <c r="Q5519" i="1" s="1"/>
  <c r="O5519" i="1"/>
  <c r="N5519" i="1"/>
  <c r="I5519" i="1"/>
  <c r="P5518" i="1"/>
  <c r="Q5518" i="1" s="1"/>
  <c r="O5518" i="1"/>
  <c r="N5518" i="1"/>
  <c r="I5518" i="1"/>
  <c r="Q5517" i="1"/>
  <c r="P5517" i="1"/>
  <c r="O5517" i="1"/>
  <c r="N5517" i="1"/>
  <c r="I5517" i="1"/>
  <c r="P5516" i="1"/>
  <c r="Q5516" i="1" s="1"/>
  <c r="O5516" i="1"/>
  <c r="N5516" i="1"/>
  <c r="I5516" i="1"/>
  <c r="Q5515" i="1"/>
  <c r="I5515" i="1"/>
  <c r="Q5514" i="1"/>
  <c r="I5514" i="1"/>
  <c r="Q5513" i="1"/>
  <c r="I5513" i="1"/>
  <c r="Q5512" i="1"/>
  <c r="I5512" i="1"/>
  <c r="Q5511" i="1"/>
  <c r="I5511" i="1"/>
  <c r="Q5510" i="1"/>
  <c r="I5510" i="1"/>
  <c r="Q5509" i="1"/>
  <c r="I5509" i="1"/>
  <c r="Q5508" i="1"/>
  <c r="I5508" i="1"/>
  <c r="Q5507" i="1"/>
  <c r="I5507" i="1"/>
  <c r="Q5506" i="1"/>
  <c r="I5506" i="1"/>
  <c r="Q5505" i="1"/>
  <c r="I5505" i="1"/>
  <c r="Q5504" i="1"/>
  <c r="I5504" i="1"/>
  <c r="P5503" i="1"/>
  <c r="Q5503" i="1" s="1"/>
  <c r="O5503" i="1"/>
  <c r="N5503" i="1"/>
  <c r="I5503" i="1"/>
  <c r="Q5502" i="1"/>
  <c r="P5502" i="1"/>
  <c r="N5502" i="1"/>
  <c r="I5502" i="1"/>
  <c r="P5501" i="1"/>
  <c r="Q5501" i="1" s="1"/>
  <c r="O5501" i="1"/>
  <c r="N5501" i="1"/>
  <c r="I5501" i="1"/>
  <c r="Q5500" i="1"/>
  <c r="P5500" i="1"/>
  <c r="O5500" i="1"/>
  <c r="N5500" i="1"/>
  <c r="I5500" i="1"/>
  <c r="P5499" i="1"/>
  <c r="Q5499" i="1" s="1"/>
  <c r="N5499" i="1"/>
  <c r="I5499" i="1"/>
  <c r="P5498" i="1"/>
  <c r="Q5498" i="1" s="1"/>
  <c r="O5498" i="1"/>
  <c r="N5498" i="1"/>
  <c r="I5498" i="1"/>
  <c r="Q5497" i="1"/>
  <c r="P5497" i="1"/>
  <c r="O5497" i="1"/>
  <c r="N5497" i="1"/>
  <c r="I5497" i="1"/>
  <c r="Q5496" i="1"/>
  <c r="P5496" i="1"/>
  <c r="O5496" i="1"/>
  <c r="N5496" i="1"/>
  <c r="I5496" i="1"/>
  <c r="P5495" i="1"/>
  <c r="Q5495" i="1" s="1"/>
  <c r="O5495" i="1"/>
  <c r="N5495" i="1"/>
  <c r="I5495" i="1"/>
  <c r="P5494" i="1"/>
  <c r="Q5494" i="1" s="1"/>
  <c r="O5494" i="1"/>
  <c r="N5494" i="1"/>
  <c r="I5494" i="1"/>
  <c r="P5493" i="1"/>
  <c r="Q5493" i="1" s="1"/>
  <c r="O5493" i="1"/>
  <c r="N5493" i="1"/>
  <c r="I5493" i="1"/>
  <c r="Q5492" i="1"/>
  <c r="P5492" i="1"/>
  <c r="O5492" i="1"/>
  <c r="N5492" i="1"/>
  <c r="I5492" i="1"/>
  <c r="Q5491" i="1"/>
  <c r="P5491" i="1"/>
  <c r="O5491" i="1"/>
  <c r="N5491" i="1"/>
  <c r="I5491" i="1"/>
  <c r="P5490" i="1"/>
  <c r="Q5490" i="1" s="1"/>
  <c r="O5490" i="1"/>
  <c r="N5490" i="1"/>
  <c r="I5490" i="1"/>
  <c r="P5489" i="1"/>
  <c r="Q5489" i="1" s="1"/>
  <c r="N5489" i="1"/>
  <c r="I5489" i="1"/>
  <c r="Q5488" i="1"/>
  <c r="P5488" i="1"/>
  <c r="N5488" i="1"/>
  <c r="I5488" i="1"/>
  <c r="Q5487" i="1"/>
  <c r="P5487" i="1"/>
  <c r="O5487" i="1"/>
  <c r="N5487" i="1"/>
  <c r="I5487" i="1"/>
  <c r="Q5486" i="1"/>
  <c r="P5486" i="1"/>
  <c r="O5486" i="1"/>
  <c r="N5486" i="1"/>
  <c r="I5486" i="1"/>
  <c r="P5485" i="1"/>
  <c r="Q5485" i="1" s="1"/>
  <c r="O5485" i="1"/>
  <c r="N5485" i="1"/>
  <c r="I5485" i="1"/>
  <c r="P5484" i="1"/>
  <c r="Q5484" i="1" s="1"/>
  <c r="O5484" i="1"/>
  <c r="N5484" i="1"/>
  <c r="I5484" i="1"/>
  <c r="P5483" i="1"/>
  <c r="Q5483" i="1" s="1"/>
  <c r="N5483" i="1"/>
  <c r="I5483" i="1"/>
  <c r="P5482" i="1"/>
  <c r="Q5482" i="1" s="1"/>
  <c r="O5482" i="1"/>
  <c r="N5482" i="1"/>
  <c r="I5482" i="1"/>
  <c r="P5481" i="1"/>
  <c r="Q5481" i="1" s="1"/>
  <c r="O5481" i="1"/>
  <c r="N5481" i="1"/>
  <c r="I5481" i="1"/>
  <c r="Q5480" i="1"/>
  <c r="P5480" i="1"/>
  <c r="O5480" i="1"/>
  <c r="N5480" i="1"/>
  <c r="I5480" i="1"/>
  <c r="P5479" i="1"/>
  <c r="Q5479" i="1" s="1"/>
  <c r="O5479" i="1"/>
  <c r="N5479" i="1"/>
  <c r="I5479" i="1"/>
  <c r="Q5478" i="1"/>
  <c r="P5478" i="1"/>
  <c r="O5478" i="1"/>
  <c r="N5478" i="1"/>
  <c r="I5478" i="1"/>
  <c r="P5477" i="1"/>
  <c r="Q5477" i="1" s="1"/>
  <c r="N5477" i="1"/>
  <c r="I5477" i="1"/>
  <c r="Q5476" i="1"/>
  <c r="P5476" i="1"/>
  <c r="O5476" i="1"/>
  <c r="N5476" i="1"/>
  <c r="I5476" i="1"/>
  <c r="P5475" i="1"/>
  <c r="Q5475" i="1" s="1"/>
  <c r="O5475" i="1"/>
  <c r="N5475" i="1"/>
  <c r="I5475" i="1"/>
  <c r="P5474" i="1"/>
  <c r="Q5474" i="1" s="1"/>
  <c r="O5474" i="1"/>
  <c r="N5474" i="1"/>
  <c r="I5474" i="1"/>
  <c r="P5473" i="1"/>
  <c r="Q5473" i="1" s="1"/>
  <c r="O5473" i="1"/>
  <c r="N5473" i="1"/>
  <c r="I5473" i="1"/>
  <c r="Q5472" i="1"/>
  <c r="P5472" i="1"/>
  <c r="O5472" i="1"/>
  <c r="N5472" i="1"/>
  <c r="I5472" i="1"/>
  <c r="Q5471" i="1"/>
  <c r="P5471" i="1"/>
  <c r="N5471" i="1"/>
  <c r="I5471" i="1"/>
  <c r="Q5470" i="1"/>
  <c r="P5470" i="1"/>
  <c r="O5470" i="1"/>
  <c r="N5470" i="1"/>
  <c r="I5470" i="1"/>
  <c r="P5469" i="1"/>
  <c r="Q5469" i="1" s="1"/>
  <c r="O5469" i="1"/>
  <c r="N5469" i="1"/>
  <c r="I5469" i="1"/>
  <c r="Q5468" i="1"/>
  <c r="P5468" i="1"/>
  <c r="N5468" i="1"/>
  <c r="I5468" i="1"/>
  <c r="Q5467" i="1"/>
  <c r="P5467" i="1"/>
  <c r="O5467" i="1"/>
  <c r="N5467" i="1"/>
  <c r="I5467" i="1"/>
  <c r="Q5466" i="1"/>
  <c r="P5466" i="1"/>
  <c r="O5466" i="1"/>
  <c r="N5466" i="1"/>
  <c r="I5466" i="1"/>
  <c r="P5465" i="1"/>
  <c r="Q5465" i="1" s="1"/>
  <c r="O5465" i="1"/>
  <c r="N5465" i="1"/>
  <c r="I5465" i="1"/>
  <c r="P5464" i="1"/>
  <c r="Q5464" i="1" s="1"/>
  <c r="O5464" i="1"/>
  <c r="N5464" i="1"/>
  <c r="I5464" i="1"/>
  <c r="P5463" i="1"/>
  <c r="Q5463" i="1" s="1"/>
  <c r="O5463" i="1"/>
  <c r="N5463" i="1"/>
  <c r="I5463" i="1"/>
  <c r="Q5462" i="1"/>
  <c r="P5462" i="1"/>
  <c r="O5462" i="1"/>
  <c r="N5462" i="1"/>
  <c r="I5462" i="1"/>
  <c r="Q5461" i="1"/>
  <c r="P5461" i="1"/>
  <c r="N5461" i="1"/>
  <c r="I5461" i="1"/>
  <c r="Q5460" i="1"/>
  <c r="P5460" i="1"/>
  <c r="O5460" i="1"/>
  <c r="N5460" i="1"/>
  <c r="I5460" i="1"/>
  <c r="P5459" i="1"/>
  <c r="Q5459" i="1" s="1"/>
  <c r="O5459" i="1"/>
  <c r="N5459" i="1"/>
  <c r="I5459" i="1"/>
  <c r="Q5458" i="1"/>
  <c r="P5458" i="1"/>
  <c r="O5458" i="1"/>
  <c r="N5458" i="1"/>
  <c r="I5458" i="1"/>
  <c r="P5457" i="1"/>
  <c r="Q5457" i="1" s="1"/>
  <c r="O5457" i="1"/>
  <c r="N5457" i="1"/>
  <c r="I5457" i="1"/>
  <c r="P5456" i="1"/>
  <c r="Q5456" i="1" s="1"/>
  <c r="O5456" i="1"/>
  <c r="N5456" i="1"/>
  <c r="I5456" i="1"/>
  <c r="P5455" i="1"/>
  <c r="Q5455" i="1" s="1"/>
  <c r="O5455" i="1"/>
  <c r="N5455" i="1"/>
  <c r="I5455" i="1"/>
  <c r="Q5454" i="1"/>
  <c r="P5454" i="1"/>
  <c r="O5454" i="1"/>
  <c r="N5454" i="1"/>
  <c r="I5454" i="1"/>
  <c r="Q5453" i="1"/>
  <c r="P5453" i="1"/>
  <c r="O5453" i="1"/>
  <c r="N5453" i="1"/>
  <c r="I5453" i="1"/>
  <c r="P5452" i="1"/>
  <c r="Q5452" i="1" s="1"/>
  <c r="O5452" i="1"/>
  <c r="N5452" i="1"/>
  <c r="I5452" i="1"/>
  <c r="P5451" i="1"/>
  <c r="Q5451" i="1" s="1"/>
  <c r="O5451" i="1"/>
  <c r="N5451" i="1"/>
  <c r="I5451" i="1"/>
  <c r="P5450" i="1"/>
  <c r="Q5450" i="1" s="1"/>
  <c r="O5450" i="1"/>
  <c r="N5450" i="1"/>
  <c r="I5450" i="1"/>
  <c r="Q5449" i="1"/>
  <c r="P5449" i="1"/>
  <c r="O5449" i="1"/>
  <c r="N5449" i="1"/>
  <c r="I5449" i="1"/>
  <c r="Q5448" i="1"/>
  <c r="P5448" i="1"/>
  <c r="O5448" i="1"/>
  <c r="N5448" i="1"/>
  <c r="I5448" i="1"/>
  <c r="Q5447" i="1"/>
  <c r="P5447" i="1"/>
  <c r="O5447" i="1"/>
  <c r="N5447" i="1"/>
  <c r="I5447" i="1"/>
  <c r="P5446" i="1"/>
  <c r="Q5446" i="1" s="1"/>
  <c r="O5446" i="1"/>
  <c r="N5446" i="1"/>
  <c r="I5446" i="1"/>
  <c r="P5445" i="1"/>
  <c r="Q5445" i="1" s="1"/>
  <c r="O5445" i="1"/>
  <c r="N5445" i="1"/>
  <c r="I5445" i="1"/>
  <c r="Q5444" i="1"/>
  <c r="P5444" i="1"/>
  <c r="O5444" i="1"/>
  <c r="N5444" i="1"/>
  <c r="I5444" i="1"/>
  <c r="P5443" i="1"/>
  <c r="Q5443" i="1" s="1"/>
  <c r="O5443" i="1"/>
  <c r="N5443" i="1"/>
  <c r="I5443" i="1"/>
  <c r="Q5442" i="1"/>
  <c r="P5442" i="1"/>
  <c r="O5442" i="1"/>
  <c r="N5442" i="1"/>
  <c r="I5442" i="1"/>
  <c r="P5441" i="1"/>
  <c r="Q5441" i="1" s="1"/>
  <c r="O5441" i="1"/>
  <c r="N5441" i="1"/>
  <c r="I5441" i="1"/>
  <c r="P5440" i="1"/>
  <c r="Q5440" i="1" s="1"/>
  <c r="O5440" i="1"/>
  <c r="N5440" i="1"/>
  <c r="I5440" i="1"/>
  <c r="P5439" i="1"/>
  <c r="Q5439" i="1" s="1"/>
  <c r="O5439" i="1"/>
  <c r="N5439" i="1"/>
  <c r="I5439" i="1"/>
  <c r="Q5438" i="1"/>
  <c r="P5438" i="1"/>
  <c r="O5438" i="1"/>
  <c r="N5438" i="1"/>
  <c r="I5438" i="1"/>
  <c r="Q5437" i="1"/>
  <c r="P5437" i="1"/>
  <c r="O5437" i="1"/>
  <c r="N5437" i="1"/>
  <c r="I5437" i="1"/>
  <c r="P5436" i="1"/>
  <c r="Q5436" i="1" s="1"/>
  <c r="O5436" i="1"/>
  <c r="N5436" i="1"/>
  <c r="I5436" i="1"/>
  <c r="P5435" i="1"/>
  <c r="Q5435" i="1" s="1"/>
  <c r="O5435" i="1"/>
  <c r="N5435" i="1"/>
  <c r="I5435" i="1"/>
  <c r="P5434" i="1"/>
  <c r="Q5434" i="1" s="1"/>
  <c r="O5434" i="1"/>
  <c r="N5434" i="1"/>
  <c r="I5434" i="1"/>
  <c r="Q5433" i="1"/>
  <c r="P5433" i="1"/>
  <c r="O5433" i="1"/>
  <c r="N5433" i="1"/>
  <c r="I5433" i="1"/>
  <c r="Q5432" i="1"/>
  <c r="P5432" i="1"/>
  <c r="O5432" i="1"/>
  <c r="N5432" i="1"/>
  <c r="I5432" i="1"/>
  <c r="Q5431" i="1"/>
  <c r="P5431" i="1"/>
  <c r="O5431" i="1"/>
  <c r="N5431" i="1"/>
  <c r="I5431" i="1"/>
  <c r="P5430" i="1"/>
  <c r="Q5430" i="1" s="1"/>
  <c r="O5430" i="1"/>
  <c r="N5430" i="1"/>
  <c r="I5430" i="1"/>
  <c r="P5429" i="1"/>
  <c r="Q5429" i="1" s="1"/>
  <c r="O5429" i="1"/>
  <c r="N5429" i="1"/>
  <c r="I5429" i="1"/>
  <c r="Q5428" i="1"/>
  <c r="P5428" i="1"/>
  <c r="O5428" i="1"/>
  <c r="N5428" i="1"/>
  <c r="I5428" i="1"/>
  <c r="P5427" i="1"/>
  <c r="Q5427" i="1" s="1"/>
  <c r="O5427" i="1"/>
  <c r="N5427" i="1"/>
  <c r="I5427" i="1"/>
  <c r="Q5426" i="1"/>
  <c r="P5426" i="1"/>
  <c r="O5426" i="1"/>
  <c r="N5426" i="1"/>
  <c r="I5426" i="1"/>
  <c r="P5425" i="1"/>
  <c r="Q5425" i="1" s="1"/>
  <c r="O5425" i="1"/>
  <c r="N5425" i="1"/>
  <c r="I5425" i="1"/>
  <c r="P5424" i="1"/>
  <c r="Q5424" i="1" s="1"/>
  <c r="O5424" i="1"/>
  <c r="N5424" i="1"/>
  <c r="I5424" i="1"/>
  <c r="P5423" i="1"/>
  <c r="Q5423" i="1" s="1"/>
  <c r="O5423" i="1"/>
  <c r="N5423" i="1"/>
  <c r="I5423" i="1"/>
  <c r="Q5422" i="1"/>
  <c r="P5422" i="1"/>
  <c r="O5422" i="1"/>
  <c r="N5422" i="1"/>
  <c r="I5422" i="1"/>
  <c r="Q5421" i="1"/>
  <c r="P5421" i="1"/>
  <c r="O5421" i="1"/>
  <c r="N5421" i="1"/>
  <c r="I5421" i="1"/>
  <c r="P5420" i="1"/>
  <c r="Q5420" i="1" s="1"/>
  <c r="O5420" i="1"/>
  <c r="N5420" i="1"/>
  <c r="I5420" i="1"/>
  <c r="P5419" i="1"/>
  <c r="Q5419" i="1" s="1"/>
  <c r="O5419" i="1"/>
  <c r="N5419" i="1"/>
  <c r="I5419" i="1"/>
  <c r="P5418" i="1"/>
  <c r="Q5418" i="1" s="1"/>
  <c r="N5418" i="1"/>
  <c r="I5418" i="1"/>
  <c r="P5417" i="1"/>
  <c r="Q5417" i="1" s="1"/>
  <c r="O5417" i="1"/>
  <c r="N5417" i="1"/>
  <c r="I5417" i="1"/>
  <c r="P5416" i="1"/>
  <c r="Q5416" i="1" s="1"/>
  <c r="O5416" i="1"/>
  <c r="N5416" i="1"/>
  <c r="I5416" i="1"/>
  <c r="Q5415" i="1"/>
  <c r="P5415" i="1"/>
  <c r="I5415" i="1"/>
  <c r="Q5414" i="1"/>
  <c r="P5414" i="1"/>
  <c r="O5414" i="1"/>
  <c r="N5414" i="1"/>
  <c r="I5414" i="1"/>
  <c r="P5413" i="1"/>
  <c r="Q5413" i="1" s="1"/>
  <c r="O5413" i="1"/>
  <c r="N5413" i="1"/>
  <c r="I5413" i="1"/>
  <c r="P5412" i="1"/>
  <c r="Q5412" i="1" s="1"/>
  <c r="O5412" i="1"/>
  <c r="N5412" i="1"/>
  <c r="I5412" i="1"/>
  <c r="P5411" i="1"/>
  <c r="Q5411" i="1" s="1"/>
  <c r="O5411" i="1"/>
  <c r="N5411" i="1"/>
  <c r="I5411" i="1"/>
  <c r="Q5410" i="1"/>
  <c r="P5410" i="1"/>
  <c r="O5410" i="1"/>
  <c r="N5410" i="1"/>
  <c r="I5410" i="1"/>
  <c r="Q5409" i="1"/>
  <c r="P5409" i="1"/>
  <c r="O5409" i="1"/>
  <c r="N5409" i="1"/>
  <c r="I5409" i="1"/>
  <c r="Q5408" i="1"/>
  <c r="P5408" i="1"/>
  <c r="O5408" i="1"/>
  <c r="N5408" i="1"/>
  <c r="I5408" i="1"/>
  <c r="P5407" i="1"/>
  <c r="Q5407" i="1" s="1"/>
  <c r="O5407" i="1"/>
  <c r="N5407" i="1"/>
  <c r="I5407" i="1"/>
  <c r="P5406" i="1"/>
  <c r="Q5406" i="1" s="1"/>
  <c r="O5406" i="1"/>
  <c r="N5406" i="1"/>
  <c r="I5406" i="1"/>
  <c r="Q5405" i="1"/>
  <c r="P5405" i="1"/>
  <c r="O5405" i="1"/>
  <c r="N5405" i="1"/>
  <c r="I5405" i="1"/>
  <c r="P5404" i="1"/>
  <c r="Q5404" i="1" s="1"/>
  <c r="O5404" i="1"/>
  <c r="N5404" i="1"/>
  <c r="I5404" i="1"/>
  <c r="Q5403" i="1"/>
  <c r="I5403" i="1"/>
  <c r="Q5402" i="1"/>
  <c r="I5402" i="1"/>
  <c r="Q5401" i="1"/>
  <c r="P5401" i="1"/>
  <c r="O5401" i="1"/>
  <c r="N5401" i="1"/>
  <c r="I5401" i="1"/>
  <c r="Q5400" i="1"/>
  <c r="P5400" i="1"/>
  <c r="O5400" i="1"/>
  <c r="N5400" i="1"/>
  <c r="I5400" i="1"/>
  <c r="P5399" i="1"/>
  <c r="Q5399" i="1" s="1"/>
  <c r="O5399" i="1"/>
  <c r="N5399" i="1"/>
  <c r="I5399" i="1"/>
  <c r="P5398" i="1"/>
  <c r="Q5398" i="1" s="1"/>
  <c r="O5398" i="1"/>
  <c r="N5398" i="1"/>
  <c r="I5398" i="1"/>
  <c r="P5397" i="1"/>
  <c r="Q5397" i="1" s="1"/>
  <c r="O5397" i="1"/>
  <c r="N5397" i="1"/>
  <c r="I5397" i="1"/>
  <c r="Q5396" i="1"/>
  <c r="P5396" i="1"/>
  <c r="O5396" i="1"/>
  <c r="N5396" i="1"/>
  <c r="I5396" i="1"/>
  <c r="Q5395" i="1"/>
  <c r="P5395" i="1"/>
  <c r="O5395" i="1"/>
  <c r="N5395" i="1"/>
  <c r="I5395" i="1"/>
  <c r="Q5394" i="1"/>
  <c r="P5394" i="1"/>
  <c r="O5394" i="1"/>
  <c r="N5394" i="1"/>
  <c r="I5394" i="1"/>
  <c r="P5393" i="1"/>
  <c r="Q5393" i="1" s="1"/>
  <c r="O5393" i="1"/>
  <c r="N5393" i="1"/>
  <c r="I5393" i="1"/>
  <c r="P5392" i="1"/>
  <c r="Q5392" i="1" s="1"/>
  <c r="O5392" i="1"/>
  <c r="N5392" i="1"/>
  <c r="I5392" i="1"/>
  <c r="Q5391" i="1"/>
  <c r="P5391" i="1"/>
  <c r="O5391" i="1"/>
  <c r="N5391" i="1"/>
  <c r="I5391" i="1"/>
  <c r="P5390" i="1"/>
  <c r="Q5390" i="1" s="1"/>
  <c r="O5390" i="1"/>
  <c r="N5390" i="1"/>
  <c r="I5390" i="1"/>
  <c r="Q5389" i="1"/>
  <c r="P5389" i="1"/>
  <c r="O5389" i="1"/>
  <c r="N5389" i="1"/>
  <c r="I5389" i="1"/>
  <c r="P5388" i="1"/>
  <c r="Q5388" i="1" s="1"/>
  <c r="O5388" i="1"/>
  <c r="N5388" i="1"/>
  <c r="I5388" i="1"/>
  <c r="P5387" i="1"/>
  <c r="Q5387" i="1" s="1"/>
  <c r="O5387" i="1"/>
  <c r="N5387" i="1"/>
  <c r="I5387" i="1"/>
  <c r="P5386" i="1"/>
  <c r="Q5386" i="1" s="1"/>
  <c r="O5386" i="1"/>
  <c r="N5386" i="1"/>
  <c r="I5386" i="1"/>
  <c r="Q5385" i="1"/>
  <c r="P5385" i="1"/>
  <c r="O5385" i="1"/>
  <c r="N5385" i="1"/>
  <c r="I5385" i="1"/>
  <c r="Q5384" i="1"/>
  <c r="P5384" i="1"/>
  <c r="O5384" i="1"/>
  <c r="N5384" i="1"/>
  <c r="I5384" i="1"/>
  <c r="P5383" i="1"/>
  <c r="Q5383" i="1" s="1"/>
  <c r="O5383" i="1"/>
  <c r="N5383" i="1"/>
  <c r="I5383" i="1"/>
  <c r="P5382" i="1"/>
  <c r="Q5382" i="1" s="1"/>
  <c r="O5382" i="1"/>
  <c r="N5382" i="1"/>
  <c r="I5382" i="1"/>
  <c r="P5381" i="1"/>
  <c r="Q5381" i="1" s="1"/>
  <c r="N5381" i="1"/>
  <c r="I5381" i="1"/>
  <c r="Q5380" i="1"/>
  <c r="P5380" i="1"/>
  <c r="O5380" i="1"/>
  <c r="N5380" i="1"/>
  <c r="I5380" i="1"/>
  <c r="P5379" i="1"/>
  <c r="Q5379" i="1" s="1"/>
  <c r="O5379" i="1"/>
  <c r="N5379" i="1"/>
  <c r="I5379" i="1"/>
  <c r="Q5378" i="1"/>
  <c r="P5378" i="1"/>
  <c r="N5378" i="1"/>
  <c r="I5378" i="1"/>
  <c r="P5377" i="1"/>
  <c r="Q5377" i="1" s="1"/>
  <c r="O5377" i="1"/>
  <c r="N5377" i="1"/>
  <c r="I5377" i="1"/>
  <c r="P5376" i="1"/>
  <c r="Q5376" i="1" s="1"/>
  <c r="O5376" i="1"/>
  <c r="N5376" i="1"/>
  <c r="I5376" i="1"/>
  <c r="Q5375" i="1"/>
  <c r="P5375" i="1"/>
  <c r="N5375" i="1"/>
  <c r="I5375" i="1"/>
  <c r="P5374" i="1"/>
  <c r="Q5374" i="1" s="1"/>
  <c r="O5374" i="1"/>
  <c r="N5374" i="1"/>
  <c r="I5374" i="1"/>
  <c r="Q5373" i="1"/>
  <c r="P5373" i="1"/>
  <c r="O5373" i="1"/>
  <c r="N5373" i="1"/>
  <c r="I5373" i="1"/>
  <c r="Q5372" i="1"/>
  <c r="P5372" i="1"/>
  <c r="N5372" i="1"/>
  <c r="I5372" i="1"/>
  <c r="Q5371" i="1"/>
  <c r="P5371" i="1"/>
  <c r="O5371" i="1"/>
  <c r="N5371" i="1"/>
  <c r="I5371" i="1"/>
  <c r="P5370" i="1"/>
  <c r="Q5370" i="1" s="1"/>
  <c r="O5370" i="1"/>
  <c r="N5370" i="1"/>
  <c r="I5370" i="1"/>
  <c r="Q5369" i="1"/>
  <c r="P5369" i="1"/>
  <c r="O5369" i="1"/>
  <c r="N5369" i="1"/>
  <c r="I5369" i="1"/>
  <c r="P5368" i="1"/>
  <c r="Q5368" i="1" s="1"/>
  <c r="O5368" i="1"/>
  <c r="N5368" i="1"/>
  <c r="I5368" i="1"/>
  <c r="P5367" i="1"/>
  <c r="Q5367" i="1" s="1"/>
  <c r="O5367" i="1"/>
  <c r="N5367" i="1"/>
  <c r="I5367" i="1"/>
  <c r="P5366" i="1"/>
  <c r="Q5366" i="1" s="1"/>
  <c r="N5366" i="1"/>
  <c r="I5366" i="1"/>
  <c r="P5365" i="1"/>
  <c r="Q5365" i="1" s="1"/>
  <c r="O5365" i="1"/>
  <c r="N5365" i="1"/>
  <c r="I5365" i="1"/>
  <c r="P5364" i="1"/>
  <c r="Q5364" i="1" s="1"/>
  <c r="O5364" i="1"/>
  <c r="N5364" i="1"/>
  <c r="I5364" i="1"/>
  <c r="Q5363" i="1"/>
  <c r="P5363" i="1"/>
  <c r="O5363" i="1"/>
  <c r="N5363" i="1"/>
  <c r="I5363" i="1"/>
  <c r="Q5362" i="1"/>
  <c r="P5362" i="1"/>
  <c r="O5362" i="1"/>
  <c r="N5362" i="1"/>
  <c r="I5362" i="1"/>
  <c r="P5361" i="1"/>
  <c r="Q5361" i="1" s="1"/>
  <c r="N5361" i="1"/>
  <c r="I5361" i="1"/>
  <c r="P5360" i="1"/>
  <c r="Q5360" i="1" s="1"/>
  <c r="O5360" i="1"/>
  <c r="N5360" i="1"/>
  <c r="I5360" i="1"/>
  <c r="Q5359" i="1"/>
  <c r="P5359" i="1"/>
  <c r="O5359" i="1"/>
  <c r="N5359" i="1"/>
  <c r="I5359" i="1"/>
  <c r="P5358" i="1"/>
  <c r="Q5358" i="1" s="1"/>
  <c r="O5358" i="1"/>
  <c r="N5358" i="1"/>
  <c r="I5358" i="1"/>
  <c r="P5357" i="1"/>
  <c r="Q5357" i="1" s="1"/>
  <c r="O5357" i="1"/>
  <c r="N5357" i="1"/>
  <c r="I5357" i="1"/>
  <c r="P5356" i="1"/>
  <c r="Q5356" i="1" s="1"/>
  <c r="O5356" i="1"/>
  <c r="N5356" i="1"/>
  <c r="I5356" i="1"/>
  <c r="Q5355" i="1"/>
  <c r="P5355" i="1"/>
  <c r="N5355" i="1"/>
  <c r="I5355" i="1"/>
  <c r="P5354" i="1"/>
  <c r="Q5354" i="1" s="1"/>
  <c r="O5354" i="1"/>
  <c r="N5354" i="1"/>
  <c r="I5354" i="1"/>
  <c r="Q5353" i="1"/>
  <c r="P5353" i="1"/>
  <c r="O5353" i="1"/>
  <c r="N5353" i="1"/>
  <c r="I5353" i="1"/>
  <c r="Q5352" i="1"/>
  <c r="P5352" i="1"/>
  <c r="O5352" i="1"/>
  <c r="N5352" i="1"/>
  <c r="I5352" i="1"/>
  <c r="P5351" i="1"/>
  <c r="Q5351" i="1" s="1"/>
  <c r="O5351" i="1"/>
  <c r="N5351" i="1"/>
  <c r="I5351" i="1"/>
  <c r="P5350" i="1"/>
  <c r="Q5350" i="1" s="1"/>
  <c r="N5350" i="1"/>
  <c r="I5350" i="1"/>
  <c r="Q5349" i="1"/>
  <c r="P5349" i="1"/>
  <c r="O5349" i="1"/>
  <c r="N5349" i="1"/>
  <c r="I5349" i="1"/>
  <c r="P5348" i="1"/>
  <c r="Q5348" i="1" s="1"/>
  <c r="O5348" i="1"/>
  <c r="N5348" i="1"/>
  <c r="I5348" i="1"/>
  <c r="P5347" i="1"/>
  <c r="Q5347" i="1" s="1"/>
  <c r="O5347" i="1"/>
  <c r="N5347" i="1"/>
  <c r="I5347" i="1"/>
  <c r="P5346" i="1"/>
  <c r="Q5346" i="1" s="1"/>
  <c r="O5346" i="1"/>
  <c r="N5346" i="1"/>
  <c r="I5346" i="1"/>
  <c r="Q5345" i="1"/>
  <c r="P5345" i="1"/>
  <c r="O5345" i="1"/>
  <c r="N5345" i="1"/>
  <c r="I5345" i="1"/>
  <c r="Q5344" i="1"/>
  <c r="P5344" i="1"/>
  <c r="O5344" i="1"/>
  <c r="N5344" i="1"/>
  <c r="I5344" i="1"/>
  <c r="P5343" i="1"/>
  <c r="Q5343" i="1" s="1"/>
  <c r="O5343" i="1"/>
  <c r="N5343" i="1"/>
  <c r="I5343" i="1"/>
  <c r="P5342" i="1"/>
  <c r="Q5342" i="1" s="1"/>
  <c r="N5342" i="1"/>
  <c r="I5342" i="1"/>
  <c r="Q5341" i="1"/>
  <c r="P5341" i="1"/>
  <c r="N5341" i="1"/>
  <c r="I5341" i="1"/>
  <c r="P5340" i="1"/>
  <c r="Q5340" i="1" s="1"/>
  <c r="O5340" i="1"/>
  <c r="N5340" i="1"/>
  <c r="I5340" i="1"/>
  <c r="Q5339" i="1"/>
  <c r="P5339" i="1"/>
  <c r="N5339" i="1"/>
  <c r="I5339" i="1"/>
  <c r="Q5338" i="1"/>
  <c r="P5338" i="1"/>
  <c r="O5338" i="1"/>
  <c r="N5338" i="1"/>
  <c r="I5338" i="1"/>
  <c r="Q5337" i="1"/>
  <c r="P5337" i="1"/>
  <c r="O5337" i="1"/>
  <c r="N5337" i="1"/>
  <c r="I5337" i="1"/>
  <c r="P5336" i="1"/>
  <c r="Q5336" i="1" s="1"/>
  <c r="N5336" i="1"/>
  <c r="I5336" i="1"/>
  <c r="Q5335" i="1"/>
  <c r="P5335" i="1"/>
  <c r="N5335" i="1"/>
  <c r="I5335" i="1"/>
  <c r="Q5334" i="1"/>
  <c r="P5334" i="1"/>
  <c r="N5334" i="1"/>
  <c r="I5334" i="1"/>
  <c r="P5333" i="1"/>
  <c r="Q5333" i="1" s="1"/>
  <c r="N5333" i="1"/>
  <c r="I5333" i="1"/>
  <c r="P5332" i="1"/>
  <c r="Q5332" i="1" s="1"/>
  <c r="O5332" i="1"/>
  <c r="N5332" i="1"/>
  <c r="I5332" i="1"/>
  <c r="P5331" i="1"/>
  <c r="Q5331" i="1" s="1"/>
  <c r="N5331" i="1"/>
  <c r="I5331" i="1"/>
  <c r="Q5330" i="1"/>
  <c r="P5330" i="1"/>
  <c r="O5330" i="1"/>
  <c r="N5330" i="1"/>
  <c r="I5330" i="1"/>
  <c r="P5329" i="1"/>
  <c r="Q5329" i="1" s="1"/>
  <c r="O5329" i="1"/>
  <c r="N5329" i="1"/>
  <c r="I5329" i="1"/>
  <c r="P5328" i="1"/>
  <c r="Q5328" i="1" s="1"/>
  <c r="O5328" i="1"/>
  <c r="N5328" i="1"/>
  <c r="I5328" i="1"/>
  <c r="Q5327" i="1"/>
  <c r="P5327" i="1"/>
  <c r="N5327" i="1"/>
  <c r="I5327" i="1"/>
  <c r="P5326" i="1"/>
  <c r="Q5326" i="1" s="1"/>
  <c r="O5326" i="1"/>
  <c r="N5326" i="1"/>
  <c r="I5326" i="1"/>
  <c r="P5325" i="1"/>
  <c r="Q5325" i="1" s="1"/>
  <c r="O5325" i="1"/>
  <c r="N5325" i="1"/>
  <c r="I5325" i="1"/>
  <c r="Q5324" i="1"/>
  <c r="P5324" i="1"/>
  <c r="N5324" i="1"/>
  <c r="I5324" i="1"/>
  <c r="P5323" i="1"/>
  <c r="Q5323" i="1" s="1"/>
  <c r="N5323" i="1"/>
  <c r="I5323" i="1"/>
  <c r="P5322" i="1"/>
  <c r="Q5322" i="1" s="1"/>
  <c r="O5322" i="1"/>
  <c r="N5322" i="1"/>
  <c r="I5322" i="1"/>
  <c r="P5321" i="1"/>
  <c r="Q5321" i="1" s="1"/>
  <c r="O5321" i="1"/>
  <c r="N5321" i="1"/>
  <c r="I5321" i="1"/>
  <c r="Q5320" i="1"/>
  <c r="P5320" i="1"/>
  <c r="O5320" i="1"/>
  <c r="N5320" i="1"/>
  <c r="I5320" i="1"/>
  <c r="P5319" i="1"/>
  <c r="Q5319" i="1" s="1"/>
  <c r="O5319" i="1"/>
  <c r="N5319" i="1"/>
  <c r="I5319" i="1"/>
  <c r="Q5318" i="1"/>
  <c r="P5318" i="1"/>
  <c r="N5318" i="1"/>
  <c r="I5318" i="1"/>
  <c r="Q5317" i="1"/>
  <c r="P5317" i="1"/>
  <c r="N5317" i="1"/>
  <c r="I5317" i="1"/>
  <c r="P5316" i="1"/>
  <c r="Q5316" i="1" s="1"/>
  <c r="N5316" i="1"/>
  <c r="I5316" i="1"/>
  <c r="P5315" i="1"/>
  <c r="Q5315" i="1" s="1"/>
  <c r="N5315" i="1"/>
  <c r="I5315" i="1"/>
  <c r="Q5314" i="1"/>
  <c r="P5314" i="1"/>
  <c r="O5314" i="1"/>
  <c r="N5314" i="1"/>
  <c r="I5314" i="1"/>
  <c r="P5313" i="1"/>
  <c r="Q5313" i="1" s="1"/>
  <c r="O5313" i="1"/>
  <c r="N5313" i="1"/>
  <c r="I5313" i="1"/>
  <c r="P5312" i="1"/>
  <c r="Q5312" i="1" s="1"/>
  <c r="N5312" i="1"/>
  <c r="I5312" i="1"/>
  <c r="P5311" i="1"/>
  <c r="Q5311" i="1" s="1"/>
  <c r="O5311" i="1"/>
  <c r="N5311" i="1"/>
  <c r="I5311" i="1"/>
  <c r="P5310" i="1"/>
  <c r="Q5310" i="1" s="1"/>
  <c r="O5310" i="1"/>
  <c r="N5310" i="1"/>
  <c r="I5310" i="1"/>
  <c r="P5309" i="1"/>
  <c r="Q5309" i="1" s="1"/>
  <c r="O5309" i="1"/>
  <c r="N5309" i="1"/>
  <c r="I5309" i="1"/>
  <c r="Q5308" i="1"/>
  <c r="P5308" i="1"/>
  <c r="O5308" i="1"/>
  <c r="N5308" i="1"/>
  <c r="I5308" i="1"/>
  <c r="Q5307" i="1"/>
  <c r="P5307" i="1"/>
  <c r="O5307" i="1"/>
  <c r="N5307" i="1"/>
  <c r="I5307" i="1"/>
  <c r="P5306" i="1"/>
  <c r="Q5306" i="1" s="1"/>
  <c r="O5306" i="1"/>
  <c r="N5306" i="1"/>
  <c r="I5306" i="1"/>
  <c r="P5305" i="1"/>
  <c r="Q5305" i="1" s="1"/>
  <c r="O5305" i="1"/>
  <c r="N5305" i="1"/>
  <c r="I5305" i="1"/>
  <c r="P5304" i="1"/>
  <c r="Q5304" i="1" s="1"/>
  <c r="O5304" i="1"/>
  <c r="N5304" i="1"/>
  <c r="I5304" i="1"/>
  <c r="Q5303" i="1"/>
  <c r="P5303" i="1"/>
  <c r="O5303" i="1"/>
  <c r="N5303" i="1"/>
  <c r="I5303" i="1"/>
  <c r="P5302" i="1"/>
  <c r="Q5302" i="1" s="1"/>
  <c r="N5302" i="1"/>
  <c r="I5302" i="1"/>
  <c r="P5301" i="1"/>
  <c r="Q5301" i="1" s="1"/>
  <c r="N5301" i="1"/>
  <c r="I5301" i="1"/>
  <c r="P5300" i="1"/>
  <c r="Q5300" i="1" s="1"/>
  <c r="O5300" i="1"/>
  <c r="N5300" i="1"/>
  <c r="I5300" i="1"/>
  <c r="P5299" i="1"/>
  <c r="Q5299" i="1" s="1"/>
  <c r="O5299" i="1"/>
  <c r="N5299" i="1"/>
  <c r="I5299" i="1"/>
  <c r="Q5298" i="1"/>
  <c r="P5298" i="1"/>
  <c r="N5298" i="1"/>
  <c r="I5298" i="1"/>
  <c r="P5297" i="1"/>
  <c r="Q5297" i="1" s="1"/>
  <c r="N5297" i="1"/>
  <c r="I5297" i="1"/>
  <c r="P5296" i="1"/>
  <c r="Q5296" i="1" s="1"/>
  <c r="O5296" i="1"/>
  <c r="N5296" i="1"/>
  <c r="I5296" i="1"/>
  <c r="P5295" i="1"/>
  <c r="Q5295" i="1" s="1"/>
  <c r="O5295" i="1"/>
  <c r="N5295" i="1"/>
  <c r="I5295" i="1"/>
  <c r="P5294" i="1"/>
  <c r="Q5294" i="1" s="1"/>
  <c r="O5294" i="1"/>
  <c r="N5294" i="1"/>
  <c r="I5294" i="1"/>
  <c r="Q5293" i="1"/>
  <c r="P5293" i="1"/>
  <c r="O5293" i="1"/>
  <c r="N5293" i="1"/>
  <c r="I5293" i="1"/>
  <c r="Q5292" i="1"/>
  <c r="P5292" i="1"/>
  <c r="O5292" i="1"/>
  <c r="N5292" i="1"/>
  <c r="I5292" i="1"/>
  <c r="P5291" i="1"/>
  <c r="Q5291" i="1" s="1"/>
  <c r="O5291" i="1"/>
  <c r="N5291" i="1"/>
  <c r="I5291" i="1"/>
  <c r="P5290" i="1"/>
  <c r="Q5290" i="1" s="1"/>
  <c r="O5290" i="1"/>
  <c r="N5290" i="1"/>
  <c r="I5290" i="1"/>
  <c r="P5289" i="1"/>
  <c r="Q5289" i="1" s="1"/>
  <c r="N5289" i="1"/>
  <c r="I5289" i="1"/>
  <c r="P5288" i="1"/>
  <c r="Q5288" i="1" s="1"/>
  <c r="O5288" i="1"/>
  <c r="N5288" i="1"/>
  <c r="I5288" i="1"/>
  <c r="P5287" i="1"/>
  <c r="Q5287" i="1" s="1"/>
  <c r="O5287" i="1"/>
  <c r="N5287" i="1"/>
  <c r="I5287" i="1"/>
  <c r="Q5286" i="1"/>
  <c r="P5286" i="1"/>
  <c r="O5286" i="1"/>
  <c r="N5286" i="1"/>
  <c r="I5286" i="1"/>
  <c r="P5285" i="1"/>
  <c r="Q5285" i="1" s="1"/>
  <c r="O5285" i="1"/>
  <c r="N5285" i="1"/>
  <c r="I5285" i="1"/>
  <c r="Q5284" i="1"/>
  <c r="P5284" i="1"/>
  <c r="N5284" i="1"/>
  <c r="I5284" i="1"/>
  <c r="Q5283" i="1"/>
  <c r="P5283" i="1"/>
  <c r="N5283" i="1"/>
  <c r="I5283" i="1"/>
  <c r="P5282" i="1"/>
  <c r="Q5282" i="1" s="1"/>
  <c r="N5282" i="1"/>
  <c r="I5282" i="1"/>
  <c r="P5281" i="1"/>
  <c r="Q5281" i="1" s="1"/>
  <c r="O5281" i="1"/>
  <c r="N5281" i="1"/>
  <c r="I5281" i="1"/>
  <c r="P5280" i="1"/>
  <c r="Q5280" i="1" s="1"/>
  <c r="O5280" i="1"/>
  <c r="N5280" i="1"/>
  <c r="I5280" i="1"/>
  <c r="Q5279" i="1"/>
  <c r="P5279" i="1"/>
  <c r="O5279" i="1"/>
  <c r="N5279" i="1"/>
  <c r="I5279" i="1"/>
  <c r="P5278" i="1"/>
  <c r="Q5278" i="1" s="1"/>
  <c r="O5278" i="1"/>
  <c r="N5278" i="1"/>
  <c r="I5278" i="1"/>
  <c r="Q5277" i="1"/>
  <c r="P5277" i="1"/>
  <c r="O5277" i="1"/>
  <c r="N5277" i="1"/>
  <c r="I5277" i="1"/>
  <c r="P5276" i="1"/>
  <c r="Q5276" i="1" s="1"/>
  <c r="O5276" i="1"/>
  <c r="N5276" i="1"/>
  <c r="I5276" i="1"/>
  <c r="P5275" i="1"/>
  <c r="Q5275" i="1" s="1"/>
  <c r="O5275" i="1"/>
  <c r="N5275" i="1"/>
  <c r="I5275" i="1"/>
  <c r="P5274" i="1"/>
  <c r="Q5274" i="1" s="1"/>
  <c r="O5274" i="1"/>
  <c r="N5274" i="1"/>
  <c r="I5274" i="1"/>
  <c r="Q5273" i="1"/>
  <c r="P5273" i="1"/>
  <c r="O5273" i="1"/>
  <c r="N5273" i="1"/>
  <c r="I5273" i="1"/>
  <c r="P5272" i="1"/>
  <c r="Q5272" i="1" s="1"/>
  <c r="O5272" i="1"/>
  <c r="N5272" i="1"/>
  <c r="I5272" i="1"/>
  <c r="P5271" i="1"/>
  <c r="Q5271" i="1" s="1"/>
  <c r="N5271" i="1"/>
  <c r="I5271" i="1"/>
  <c r="Q5270" i="1"/>
  <c r="P5270" i="1"/>
  <c r="O5270" i="1"/>
  <c r="N5270" i="1"/>
  <c r="I5270" i="1"/>
  <c r="P5269" i="1"/>
  <c r="Q5269" i="1" s="1"/>
  <c r="O5269" i="1"/>
  <c r="N5269" i="1"/>
  <c r="I5269" i="1"/>
  <c r="P5268" i="1"/>
  <c r="Q5268" i="1" s="1"/>
  <c r="O5268" i="1"/>
  <c r="N5268" i="1"/>
  <c r="I5268" i="1"/>
  <c r="P5267" i="1"/>
  <c r="Q5267" i="1" s="1"/>
  <c r="N5267" i="1"/>
  <c r="I5267" i="1"/>
  <c r="P5266" i="1"/>
  <c r="Q5266" i="1" s="1"/>
  <c r="O5266" i="1"/>
  <c r="N5266" i="1"/>
  <c r="I5266" i="1"/>
  <c r="P5265" i="1"/>
  <c r="Q5265" i="1" s="1"/>
  <c r="O5265" i="1"/>
  <c r="N5265" i="1"/>
  <c r="I5265" i="1"/>
  <c r="P5264" i="1"/>
  <c r="Q5264" i="1" s="1"/>
  <c r="O5264" i="1"/>
  <c r="N5264" i="1"/>
  <c r="I5264" i="1"/>
  <c r="Q5263" i="1"/>
  <c r="P5263" i="1"/>
  <c r="N5263" i="1"/>
  <c r="I5263" i="1"/>
  <c r="P5262" i="1"/>
  <c r="Q5262" i="1" s="1"/>
  <c r="O5262" i="1"/>
  <c r="N5262" i="1"/>
  <c r="I5262" i="1"/>
  <c r="Q5261" i="1"/>
  <c r="P5261" i="1"/>
  <c r="O5261" i="1"/>
  <c r="N5261" i="1"/>
  <c r="I5261" i="1"/>
  <c r="Q5260" i="1"/>
  <c r="P5260" i="1"/>
  <c r="O5260" i="1"/>
  <c r="N5260" i="1"/>
  <c r="I5260" i="1"/>
  <c r="P5259" i="1"/>
  <c r="Q5259" i="1" s="1"/>
  <c r="O5259" i="1"/>
  <c r="N5259" i="1"/>
  <c r="I5259" i="1"/>
  <c r="P5258" i="1"/>
  <c r="Q5258" i="1" s="1"/>
  <c r="O5258" i="1"/>
  <c r="N5258" i="1"/>
  <c r="I5258" i="1"/>
  <c r="P5257" i="1"/>
  <c r="Q5257" i="1" s="1"/>
  <c r="O5257" i="1"/>
  <c r="N5257" i="1"/>
  <c r="I5257" i="1"/>
  <c r="Q5256" i="1"/>
  <c r="I5256" i="1"/>
  <c r="Q5255" i="1"/>
  <c r="I5255" i="1"/>
  <c r="Q5254" i="1"/>
  <c r="I5254" i="1"/>
  <c r="Q5253" i="1"/>
  <c r="I5253" i="1"/>
  <c r="Q5252" i="1"/>
  <c r="I5252" i="1"/>
  <c r="Q5251" i="1"/>
  <c r="P5251" i="1"/>
  <c r="O5251" i="1"/>
  <c r="N5251" i="1"/>
  <c r="I5251" i="1"/>
  <c r="P5250" i="1"/>
  <c r="Q5250" i="1" s="1"/>
  <c r="N5250" i="1"/>
  <c r="I5250" i="1"/>
  <c r="P5249" i="1"/>
  <c r="Q5249" i="1" s="1"/>
  <c r="O5249" i="1"/>
  <c r="N5249" i="1"/>
  <c r="I5249" i="1"/>
  <c r="P5248" i="1"/>
  <c r="Q5248" i="1" s="1"/>
  <c r="N5248" i="1"/>
  <c r="I5248" i="1"/>
  <c r="Q5247" i="1"/>
  <c r="P5247" i="1"/>
  <c r="N5247" i="1"/>
  <c r="I5247" i="1"/>
  <c r="Q5246" i="1"/>
  <c r="P5246" i="1"/>
  <c r="O5246" i="1"/>
  <c r="N5246" i="1"/>
  <c r="I5246" i="1"/>
  <c r="P5245" i="1"/>
  <c r="Q5245" i="1" s="1"/>
  <c r="O5245" i="1"/>
  <c r="N5245" i="1"/>
  <c r="I5245" i="1"/>
  <c r="Q5244" i="1"/>
  <c r="P5244" i="1"/>
  <c r="O5244" i="1"/>
  <c r="N5244" i="1"/>
  <c r="I5244" i="1"/>
  <c r="P5243" i="1"/>
  <c r="Q5243" i="1" s="1"/>
  <c r="O5243" i="1"/>
  <c r="N5243" i="1"/>
  <c r="I5243" i="1"/>
  <c r="P5242" i="1"/>
  <c r="Q5242" i="1" s="1"/>
  <c r="O5242" i="1"/>
  <c r="N5242" i="1"/>
  <c r="I5242" i="1"/>
  <c r="P5241" i="1"/>
  <c r="Q5241" i="1" s="1"/>
  <c r="O5241" i="1"/>
  <c r="N5241" i="1"/>
  <c r="I5241" i="1"/>
  <c r="Q5240" i="1"/>
  <c r="P5240" i="1"/>
  <c r="O5240" i="1"/>
  <c r="N5240" i="1"/>
  <c r="I5240" i="1"/>
  <c r="P5239" i="1"/>
  <c r="Q5239" i="1" s="1"/>
  <c r="O5239" i="1"/>
  <c r="N5239" i="1"/>
  <c r="I5239" i="1"/>
  <c r="P5238" i="1"/>
  <c r="Q5238" i="1" s="1"/>
  <c r="O5238" i="1"/>
  <c r="N5238" i="1"/>
  <c r="I5238" i="1"/>
  <c r="P5237" i="1"/>
  <c r="Q5237" i="1" s="1"/>
  <c r="O5237" i="1"/>
  <c r="N5237" i="1"/>
  <c r="I5237" i="1"/>
  <c r="P5236" i="1"/>
  <c r="Q5236" i="1" s="1"/>
  <c r="O5236" i="1"/>
  <c r="N5236" i="1"/>
  <c r="I5236" i="1"/>
  <c r="Q5235" i="1"/>
  <c r="P5235" i="1"/>
  <c r="O5235" i="1"/>
  <c r="N5235" i="1"/>
  <c r="I5235" i="1"/>
  <c r="Q5234" i="1"/>
  <c r="P5234" i="1"/>
  <c r="O5234" i="1"/>
  <c r="N5234" i="1"/>
  <c r="I5234" i="1"/>
  <c r="P5233" i="1"/>
  <c r="Q5233" i="1" s="1"/>
  <c r="O5233" i="1"/>
  <c r="N5233" i="1"/>
  <c r="I5233" i="1"/>
  <c r="P5232" i="1"/>
  <c r="Q5232" i="1" s="1"/>
  <c r="O5232" i="1"/>
  <c r="N5232" i="1"/>
  <c r="I5232" i="1"/>
  <c r="P5231" i="1"/>
  <c r="Q5231" i="1" s="1"/>
  <c r="O5231" i="1"/>
  <c r="N5231" i="1"/>
  <c r="I5231" i="1"/>
  <c r="Q5230" i="1"/>
  <c r="P5230" i="1"/>
  <c r="O5230" i="1"/>
  <c r="N5230" i="1"/>
  <c r="I5230" i="1"/>
  <c r="P5229" i="1"/>
  <c r="Q5229" i="1" s="1"/>
  <c r="O5229" i="1"/>
  <c r="N5229" i="1"/>
  <c r="I5229" i="1"/>
  <c r="Q5228" i="1"/>
  <c r="P5228" i="1"/>
  <c r="O5228" i="1"/>
  <c r="N5228" i="1"/>
  <c r="I5228" i="1"/>
  <c r="P5227" i="1"/>
  <c r="Q5227" i="1" s="1"/>
  <c r="O5227" i="1"/>
  <c r="N5227" i="1"/>
  <c r="I5227" i="1"/>
  <c r="P5226" i="1"/>
  <c r="Q5226" i="1" s="1"/>
  <c r="O5226" i="1"/>
  <c r="N5226" i="1"/>
  <c r="I5226" i="1"/>
  <c r="P5225" i="1"/>
  <c r="Q5225" i="1" s="1"/>
  <c r="O5225" i="1"/>
  <c r="N5225" i="1"/>
  <c r="I5225" i="1"/>
  <c r="Q5224" i="1"/>
  <c r="P5224" i="1"/>
  <c r="O5224" i="1"/>
  <c r="N5224" i="1"/>
  <c r="I5224" i="1"/>
  <c r="P5223" i="1"/>
  <c r="Q5223" i="1" s="1"/>
  <c r="O5223" i="1"/>
  <c r="N5223" i="1"/>
  <c r="I5223" i="1"/>
  <c r="P5222" i="1"/>
  <c r="Q5222" i="1" s="1"/>
  <c r="O5222" i="1"/>
  <c r="N5222" i="1"/>
  <c r="I5222" i="1"/>
  <c r="P5221" i="1"/>
  <c r="Q5221" i="1" s="1"/>
  <c r="O5221" i="1"/>
  <c r="N5221" i="1"/>
  <c r="I5221" i="1"/>
  <c r="P5220" i="1"/>
  <c r="Q5220" i="1" s="1"/>
  <c r="O5220" i="1"/>
  <c r="N5220" i="1"/>
  <c r="I5220" i="1"/>
  <c r="Q5219" i="1"/>
  <c r="P5219" i="1"/>
  <c r="O5219" i="1"/>
  <c r="N5219" i="1"/>
  <c r="I5219" i="1"/>
  <c r="Q5218" i="1"/>
  <c r="P5218" i="1"/>
  <c r="O5218" i="1"/>
  <c r="N5218" i="1"/>
  <c r="I5218" i="1"/>
  <c r="P5217" i="1"/>
  <c r="Q5217" i="1" s="1"/>
  <c r="O5217" i="1"/>
  <c r="N5217" i="1"/>
  <c r="I5217" i="1"/>
  <c r="P5216" i="1"/>
  <c r="Q5216" i="1" s="1"/>
  <c r="O5216" i="1"/>
  <c r="N5216" i="1"/>
  <c r="I5216" i="1"/>
  <c r="P5215" i="1"/>
  <c r="Q5215" i="1" s="1"/>
  <c r="N5215" i="1"/>
  <c r="I5215" i="1"/>
  <c r="P5214" i="1"/>
  <c r="Q5214" i="1" s="1"/>
  <c r="O5214" i="1"/>
  <c r="N5214" i="1"/>
  <c r="I5214" i="1"/>
  <c r="Q5213" i="1"/>
  <c r="P5213" i="1"/>
  <c r="O5213" i="1"/>
  <c r="N5213" i="1"/>
  <c r="I5213" i="1"/>
  <c r="P5212" i="1"/>
  <c r="Q5212" i="1" s="1"/>
  <c r="O5212" i="1"/>
  <c r="N5212" i="1"/>
  <c r="I5212" i="1"/>
  <c r="Q5211" i="1"/>
  <c r="P5211" i="1"/>
  <c r="O5211" i="1"/>
  <c r="N5211" i="1"/>
  <c r="I5211" i="1"/>
  <c r="P5210" i="1"/>
  <c r="Q5210" i="1" s="1"/>
  <c r="O5210" i="1"/>
  <c r="N5210" i="1"/>
  <c r="I5210" i="1"/>
  <c r="P5209" i="1"/>
  <c r="Q5209" i="1" s="1"/>
  <c r="O5209" i="1"/>
  <c r="N5209" i="1"/>
  <c r="I5209" i="1"/>
  <c r="P5208" i="1"/>
  <c r="Q5208" i="1" s="1"/>
  <c r="O5208" i="1"/>
  <c r="N5208" i="1"/>
  <c r="I5208" i="1"/>
  <c r="P5207" i="1"/>
  <c r="Q5207" i="1" s="1"/>
  <c r="N5207" i="1"/>
  <c r="I5207" i="1"/>
  <c r="P5206" i="1"/>
  <c r="Q5206" i="1" s="1"/>
  <c r="O5206" i="1"/>
  <c r="N5206" i="1"/>
  <c r="I5206" i="1"/>
  <c r="P5205" i="1"/>
  <c r="Q5205" i="1" s="1"/>
  <c r="O5205" i="1"/>
  <c r="N5205" i="1"/>
  <c r="I5205" i="1"/>
  <c r="Q5204" i="1"/>
  <c r="P5204" i="1"/>
  <c r="O5204" i="1"/>
  <c r="N5204" i="1"/>
  <c r="I5204" i="1"/>
  <c r="P5203" i="1"/>
  <c r="Q5203" i="1" s="1"/>
  <c r="O5203" i="1"/>
  <c r="N5203" i="1"/>
  <c r="I5203" i="1"/>
  <c r="Q5202" i="1"/>
  <c r="P5202" i="1"/>
  <c r="O5202" i="1"/>
  <c r="N5202" i="1"/>
  <c r="I5202" i="1"/>
  <c r="P5201" i="1"/>
  <c r="Q5201" i="1" s="1"/>
  <c r="O5201" i="1"/>
  <c r="N5201" i="1"/>
  <c r="I5201" i="1"/>
  <c r="Q5200" i="1"/>
  <c r="P5200" i="1"/>
  <c r="O5200" i="1"/>
  <c r="N5200" i="1"/>
  <c r="I5200" i="1"/>
  <c r="P5199" i="1"/>
  <c r="Q5199" i="1" s="1"/>
  <c r="O5199" i="1"/>
  <c r="N5199" i="1"/>
  <c r="I5199" i="1"/>
  <c r="Q5198" i="1"/>
  <c r="P5198" i="1"/>
  <c r="O5198" i="1"/>
  <c r="N5198" i="1"/>
  <c r="I5198" i="1"/>
  <c r="P5197" i="1"/>
  <c r="Q5197" i="1" s="1"/>
  <c r="O5197" i="1"/>
  <c r="N5197" i="1"/>
  <c r="I5197" i="1"/>
  <c r="P5196" i="1"/>
  <c r="Q5196" i="1" s="1"/>
  <c r="O5196" i="1"/>
  <c r="N5196" i="1"/>
  <c r="I5196" i="1"/>
  <c r="P5195" i="1"/>
  <c r="Q5195" i="1" s="1"/>
  <c r="O5195" i="1"/>
  <c r="N5195" i="1"/>
  <c r="I5195" i="1"/>
  <c r="Q5194" i="1"/>
  <c r="I5194" i="1"/>
  <c r="Q5193" i="1"/>
  <c r="I5193" i="1"/>
  <c r="Q5192" i="1"/>
  <c r="I5192" i="1"/>
  <c r="Q5191" i="1"/>
  <c r="I5191" i="1"/>
  <c r="Q5190" i="1"/>
  <c r="I5190" i="1"/>
  <c r="Q5189" i="1"/>
  <c r="I5189" i="1"/>
  <c r="Q5188" i="1"/>
  <c r="P5188" i="1"/>
  <c r="O5188" i="1"/>
  <c r="N5188" i="1"/>
  <c r="I5188" i="1"/>
  <c r="P5187" i="1"/>
  <c r="Q5187" i="1" s="1"/>
  <c r="O5187" i="1"/>
  <c r="N5187" i="1"/>
  <c r="I5187" i="1"/>
  <c r="P5186" i="1"/>
  <c r="Q5186" i="1" s="1"/>
  <c r="O5186" i="1"/>
  <c r="N5186" i="1"/>
  <c r="I5186" i="1"/>
  <c r="P5185" i="1"/>
  <c r="Q5185" i="1" s="1"/>
  <c r="O5185" i="1"/>
  <c r="N5185" i="1"/>
  <c r="I5185" i="1"/>
  <c r="Q5184" i="1"/>
  <c r="P5184" i="1"/>
  <c r="O5184" i="1"/>
  <c r="N5184" i="1"/>
  <c r="I5184" i="1"/>
  <c r="Q5183" i="1"/>
  <c r="P5183" i="1"/>
  <c r="N5183" i="1"/>
  <c r="I5183" i="1"/>
  <c r="P5182" i="1"/>
  <c r="Q5182" i="1" s="1"/>
  <c r="N5182" i="1"/>
  <c r="I5182" i="1"/>
  <c r="P5181" i="1"/>
  <c r="Q5181" i="1" s="1"/>
  <c r="O5181" i="1"/>
  <c r="N5181" i="1"/>
  <c r="I5181" i="1"/>
  <c r="Q5180" i="1"/>
  <c r="P5180" i="1"/>
  <c r="O5180" i="1"/>
  <c r="N5180" i="1"/>
  <c r="I5180" i="1"/>
  <c r="P5179" i="1"/>
  <c r="Q5179" i="1" s="1"/>
  <c r="O5179" i="1"/>
  <c r="N5179" i="1"/>
  <c r="I5179" i="1"/>
  <c r="Q5178" i="1"/>
  <c r="P5178" i="1"/>
  <c r="O5178" i="1"/>
  <c r="N5178" i="1"/>
  <c r="I5178" i="1"/>
  <c r="P5177" i="1"/>
  <c r="Q5177" i="1" s="1"/>
  <c r="O5177" i="1"/>
  <c r="N5177" i="1"/>
  <c r="I5177" i="1"/>
  <c r="P5176" i="1"/>
  <c r="Q5176" i="1" s="1"/>
  <c r="O5176" i="1"/>
  <c r="N5176" i="1"/>
  <c r="I5176" i="1"/>
  <c r="P5175" i="1"/>
  <c r="Q5175" i="1" s="1"/>
  <c r="O5175" i="1"/>
  <c r="N5175" i="1"/>
  <c r="I5175" i="1"/>
  <c r="Q5174" i="1"/>
  <c r="P5174" i="1"/>
  <c r="O5174" i="1"/>
  <c r="N5174" i="1"/>
  <c r="I5174" i="1"/>
  <c r="Q5173" i="1"/>
  <c r="P5173" i="1"/>
  <c r="O5173" i="1"/>
  <c r="N5173" i="1"/>
  <c r="I5173" i="1"/>
  <c r="Q5172" i="1"/>
  <c r="P5172" i="1"/>
  <c r="O5172" i="1"/>
  <c r="N5172" i="1"/>
  <c r="I5172" i="1"/>
  <c r="P5171" i="1"/>
  <c r="Q5171" i="1" s="1"/>
  <c r="O5171" i="1"/>
  <c r="N5171" i="1"/>
  <c r="I5171" i="1"/>
  <c r="P5170" i="1"/>
  <c r="Q5170" i="1" s="1"/>
  <c r="O5170" i="1"/>
  <c r="N5170" i="1"/>
  <c r="I5170" i="1"/>
  <c r="P5169" i="1"/>
  <c r="Q5169" i="1" s="1"/>
  <c r="O5169" i="1"/>
  <c r="N5169" i="1"/>
  <c r="I5169" i="1"/>
  <c r="Q5168" i="1"/>
  <c r="P5168" i="1"/>
  <c r="O5168" i="1"/>
  <c r="N5168" i="1"/>
  <c r="I5168" i="1"/>
  <c r="P5167" i="1"/>
  <c r="Q5167" i="1" s="1"/>
  <c r="O5167" i="1"/>
  <c r="N5167" i="1"/>
  <c r="I5167" i="1"/>
  <c r="Q5166" i="1"/>
  <c r="P5166" i="1"/>
  <c r="O5166" i="1"/>
  <c r="N5166" i="1"/>
  <c r="I5166" i="1"/>
  <c r="P5165" i="1"/>
  <c r="Q5165" i="1" s="1"/>
  <c r="N5165" i="1"/>
  <c r="I5165" i="1"/>
  <c r="P5164" i="1"/>
  <c r="Q5164" i="1" s="1"/>
  <c r="O5164" i="1"/>
  <c r="N5164" i="1"/>
  <c r="I5164" i="1"/>
  <c r="P5163" i="1"/>
  <c r="Q5163" i="1" s="1"/>
  <c r="O5163" i="1"/>
  <c r="N5163" i="1"/>
  <c r="I5163" i="1"/>
  <c r="P5162" i="1"/>
  <c r="Q5162" i="1" s="1"/>
  <c r="O5162" i="1"/>
  <c r="N5162" i="1"/>
  <c r="I5162" i="1"/>
  <c r="Q5161" i="1"/>
  <c r="P5161" i="1"/>
  <c r="O5161" i="1"/>
  <c r="N5161" i="1"/>
  <c r="I5161" i="1"/>
  <c r="Q5160" i="1"/>
  <c r="P5160" i="1"/>
  <c r="O5160" i="1"/>
  <c r="N5160" i="1"/>
  <c r="I5160" i="1"/>
  <c r="Q5159" i="1"/>
  <c r="P5159" i="1"/>
  <c r="O5159" i="1"/>
  <c r="N5159" i="1"/>
  <c r="I5159" i="1"/>
  <c r="P5158" i="1"/>
  <c r="Q5158" i="1" s="1"/>
  <c r="N5158" i="1"/>
  <c r="I5158" i="1"/>
  <c r="P5157" i="1"/>
  <c r="Q5157" i="1" s="1"/>
  <c r="O5157" i="1"/>
  <c r="N5157" i="1"/>
  <c r="I5157" i="1"/>
  <c r="Q5156" i="1"/>
  <c r="P5156" i="1"/>
  <c r="O5156" i="1"/>
  <c r="N5156" i="1"/>
  <c r="I5156" i="1"/>
  <c r="P5155" i="1"/>
  <c r="Q5155" i="1" s="1"/>
  <c r="N5155" i="1"/>
  <c r="I5155" i="1"/>
  <c r="P5154" i="1"/>
  <c r="Q5154" i="1" s="1"/>
  <c r="O5154" i="1"/>
  <c r="N5154" i="1"/>
  <c r="I5154" i="1"/>
  <c r="P5153" i="1"/>
  <c r="Q5153" i="1" s="1"/>
  <c r="N5153" i="1"/>
  <c r="I5153" i="1"/>
  <c r="Q5152" i="1"/>
  <c r="P5152" i="1"/>
  <c r="O5152" i="1"/>
  <c r="N5152" i="1"/>
  <c r="I5152" i="1"/>
  <c r="P5151" i="1"/>
  <c r="Q5151" i="1" s="1"/>
  <c r="O5151" i="1"/>
  <c r="N5151" i="1"/>
  <c r="I5151" i="1"/>
  <c r="P5150" i="1"/>
  <c r="Q5150" i="1" s="1"/>
  <c r="O5150" i="1"/>
  <c r="N5150" i="1"/>
  <c r="I5150" i="1"/>
  <c r="P5149" i="1"/>
  <c r="Q5149" i="1" s="1"/>
  <c r="O5149" i="1"/>
  <c r="N5149" i="1"/>
  <c r="I5149" i="1"/>
  <c r="Q5148" i="1"/>
  <c r="P5148" i="1"/>
  <c r="O5148" i="1"/>
  <c r="N5148" i="1"/>
  <c r="I5148" i="1"/>
  <c r="P5147" i="1"/>
  <c r="Q5147" i="1" s="1"/>
  <c r="N5147" i="1"/>
  <c r="I5147" i="1"/>
  <c r="P5146" i="1"/>
  <c r="Q5146" i="1" s="1"/>
  <c r="O5146" i="1"/>
  <c r="N5146" i="1"/>
  <c r="I5146" i="1"/>
  <c r="Q5145" i="1"/>
  <c r="P5145" i="1"/>
  <c r="O5145" i="1"/>
  <c r="N5145" i="1"/>
  <c r="I5145" i="1"/>
  <c r="P5144" i="1"/>
  <c r="Q5144" i="1" s="1"/>
  <c r="O5144" i="1"/>
  <c r="N5144" i="1"/>
  <c r="I5144" i="1"/>
  <c r="P5143" i="1"/>
  <c r="Q5143" i="1" s="1"/>
  <c r="O5143" i="1"/>
  <c r="N5143" i="1"/>
  <c r="I5143" i="1"/>
  <c r="P5142" i="1"/>
  <c r="Q5142" i="1" s="1"/>
  <c r="N5142" i="1"/>
  <c r="I5142" i="1"/>
  <c r="Q5141" i="1"/>
  <c r="P5141" i="1"/>
  <c r="O5141" i="1"/>
  <c r="N5141" i="1"/>
  <c r="I5141" i="1"/>
  <c r="P5140" i="1"/>
  <c r="Q5140" i="1" s="1"/>
  <c r="O5140" i="1"/>
  <c r="N5140" i="1"/>
  <c r="I5140" i="1"/>
  <c r="P5139" i="1"/>
  <c r="Q5139" i="1" s="1"/>
  <c r="O5139" i="1"/>
  <c r="N5139" i="1"/>
  <c r="I5139" i="1"/>
  <c r="Q5138" i="1"/>
  <c r="P5138" i="1"/>
  <c r="O5138" i="1"/>
  <c r="N5138" i="1"/>
  <c r="I5138" i="1"/>
  <c r="P5137" i="1"/>
  <c r="Q5137" i="1" s="1"/>
  <c r="O5137" i="1"/>
  <c r="N5137" i="1"/>
  <c r="I5137" i="1"/>
  <c r="Q5136" i="1"/>
  <c r="P5136" i="1"/>
  <c r="O5136" i="1"/>
  <c r="N5136" i="1"/>
  <c r="I5136" i="1"/>
  <c r="P5135" i="1"/>
  <c r="Q5135" i="1" s="1"/>
  <c r="O5135" i="1"/>
  <c r="N5135" i="1"/>
  <c r="I5135" i="1"/>
  <c r="Q5134" i="1"/>
  <c r="P5134" i="1"/>
  <c r="O5134" i="1"/>
  <c r="N5134" i="1"/>
  <c r="I5134" i="1"/>
  <c r="P5133" i="1"/>
  <c r="Q5133" i="1" s="1"/>
  <c r="O5133" i="1"/>
  <c r="N5133" i="1"/>
  <c r="I5133" i="1"/>
  <c r="Q5132" i="1"/>
  <c r="I5132" i="1"/>
  <c r="Q5131" i="1"/>
  <c r="P5131" i="1"/>
  <c r="O5131" i="1"/>
  <c r="N5131" i="1"/>
  <c r="I5131" i="1"/>
  <c r="P5130" i="1"/>
  <c r="Q5130" i="1" s="1"/>
  <c r="N5130" i="1"/>
  <c r="I5130" i="1"/>
  <c r="P5129" i="1"/>
  <c r="Q5129" i="1" s="1"/>
  <c r="O5129" i="1"/>
  <c r="N5129" i="1"/>
  <c r="I5129" i="1"/>
  <c r="Q5128" i="1"/>
  <c r="P5128" i="1"/>
  <c r="I5128" i="1"/>
  <c r="P5127" i="1"/>
  <c r="Q5127" i="1" s="1"/>
  <c r="O5127" i="1"/>
  <c r="N5127" i="1"/>
  <c r="I5127" i="1"/>
  <c r="P5126" i="1"/>
  <c r="Q5126" i="1" s="1"/>
  <c r="O5126" i="1"/>
  <c r="N5126" i="1"/>
  <c r="I5126" i="1"/>
  <c r="P5125" i="1"/>
  <c r="Q5125" i="1" s="1"/>
  <c r="I5125" i="1"/>
  <c r="Q5124" i="1"/>
  <c r="P5124" i="1"/>
  <c r="O5124" i="1"/>
  <c r="N5124" i="1"/>
  <c r="I5124" i="1"/>
  <c r="P5123" i="1"/>
  <c r="Q5123" i="1" s="1"/>
  <c r="O5123" i="1"/>
  <c r="N5123" i="1"/>
  <c r="I5123" i="1"/>
  <c r="Q5122" i="1"/>
  <c r="P5122" i="1"/>
  <c r="I5122" i="1"/>
  <c r="P5121" i="1"/>
  <c r="Q5121" i="1" s="1"/>
  <c r="O5121" i="1"/>
  <c r="N5121" i="1"/>
  <c r="I5121" i="1"/>
  <c r="Q5120" i="1"/>
  <c r="P5120" i="1"/>
  <c r="O5120" i="1"/>
  <c r="N5120" i="1"/>
  <c r="I5120" i="1"/>
  <c r="P5119" i="1"/>
  <c r="Q5119" i="1" s="1"/>
  <c r="I5119" i="1"/>
  <c r="Q5118" i="1"/>
  <c r="P5118" i="1"/>
  <c r="O5118" i="1"/>
  <c r="N5118" i="1"/>
  <c r="I5118" i="1"/>
  <c r="P5117" i="1"/>
  <c r="Q5117" i="1" s="1"/>
  <c r="O5117" i="1"/>
  <c r="N5117" i="1"/>
  <c r="I5117" i="1"/>
  <c r="Q5116" i="1"/>
  <c r="P5116" i="1"/>
  <c r="I5116" i="1"/>
  <c r="P5115" i="1"/>
  <c r="Q5115" i="1" s="1"/>
  <c r="O5115" i="1"/>
  <c r="N5115" i="1"/>
  <c r="I5115" i="1"/>
  <c r="Q5114" i="1"/>
  <c r="P5114" i="1"/>
  <c r="O5114" i="1"/>
  <c r="N5114" i="1"/>
  <c r="I5114" i="1"/>
  <c r="P5113" i="1"/>
  <c r="Q5113" i="1" s="1"/>
  <c r="I5113" i="1"/>
  <c r="Q5112" i="1"/>
  <c r="P5112" i="1"/>
  <c r="O5112" i="1"/>
  <c r="N5112" i="1"/>
  <c r="I5112" i="1"/>
  <c r="Q5111" i="1"/>
  <c r="P5111" i="1"/>
  <c r="O5111" i="1"/>
  <c r="N5111" i="1"/>
  <c r="I5111" i="1"/>
  <c r="Q5110" i="1"/>
  <c r="P5110" i="1"/>
  <c r="I5110" i="1"/>
  <c r="P5109" i="1"/>
  <c r="Q5109" i="1" s="1"/>
  <c r="O5109" i="1"/>
  <c r="N5109" i="1"/>
  <c r="I5109" i="1"/>
  <c r="Q5108" i="1"/>
  <c r="P5108" i="1"/>
  <c r="O5108" i="1"/>
  <c r="N5108" i="1"/>
  <c r="I5108" i="1"/>
  <c r="P5107" i="1"/>
  <c r="Q5107" i="1" s="1"/>
  <c r="I5107" i="1"/>
  <c r="Q5106" i="1"/>
  <c r="P5106" i="1"/>
  <c r="O5106" i="1"/>
  <c r="N5106" i="1"/>
  <c r="I5106" i="1"/>
  <c r="P5105" i="1"/>
  <c r="Q5105" i="1" s="1"/>
  <c r="O5105" i="1"/>
  <c r="N5105" i="1"/>
  <c r="I5105" i="1"/>
  <c r="P5104" i="1"/>
  <c r="Q5104" i="1" s="1"/>
  <c r="I5104" i="1"/>
  <c r="P5103" i="1"/>
  <c r="Q5103" i="1" s="1"/>
  <c r="O5103" i="1"/>
  <c r="N5103" i="1"/>
  <c r="I5103" i="1"/>
  <c r="Q5102" i="1"/>
  <c r="P5102" i="1"/>
  <c r="O5102" i="1"/>
  <c r="N5102" i="1"/>
  <c r="I5102" i="1"/>
  <c r="P5101" i="1"/>
  <c r="Q5101" i="1" s="1"/>
  <c r="I5101" i="1"/>
  <c r="P5100" i="1"/>
  <c r="Q5100" i="1" s="1"/>
  <c r="O5100" i="1"/>
  <c r="N5100" i="1"/>
  <c r="I5100" i="1"/>
  <c r="P5099" i="1"/>
  <c r="Q5099" i="1" s="1"/>
  <c r="O5099" i="1"/>
  <c r="N5099" i="1"/>
  <c r="I5099" i="1"/>
  <c r="Q5098" i="1"/>
  <c r="P5098" i="1"/>
  <c r="I5098" i="1"/>
  <c r="P5097" i="1"/>
  <c r="Q5097" i="1" s="1"/>
  <c r="O5097" i="1"/>
  <c r="N5097" i="1"/>
  <c r="I5097" i="1"/>
  <c r="Q5096" i="1"/>
  <c r="P5096" i="1"/>
  <c r="O5096" i="1"/>
  <c r="N5096" i="1"/>
  <c r="I5096" i="1"/>
  <c r="P5095" i="1"/>
  <c r="Q5095" i="1" s="1"/>
  <c r="I5095" i="1"/>
  <c r="Q5094" i="1"/>
  <c r="P5094" i="1"/>
  <c r="O5094" i="1"/>
  <c r="N5094" i="1"/>
  <c r="I5094" i="1"/>
  <c r="P5093" i="1"/>
  <c r="Q5093" i="1" s="1"/>
  <c r="O5093" i="1"/>
  <c r="N5093" i="1"/>
  <c r="I5093" i="1"/>
  <c r="Q5092" i="1"/>
  <c r="P5092" i="1"/>
  <c r="I5092" i="1"/>
  <c r="P5091" i="1"/>
  <c r="Q5091" i="1" s="1"/>
  <c r="O5091" i="1"/>
  <c r="N5091" i="1"/>
  <c r="I5091" i="1"/>
  <c r="Q5090" i="1"/>
  <c r="P5090" i="1"/>
  <c r="O5090" i="1"/>
  <c r="N5090" i="1"/>
  <c r="I5090" i="1"/>
  <c r="Q5089" i="1"/>
  <c r="P5089" i="1"/>
  <c r="I5089" i="1"/>
  <c r="Q5088" i="1"/>
  <c r="P5088" i="1"/>
  <c r="O5088" i="1"/>
  <c r="N5088" i="1"/>
  <c r="I5088" i="1"/>
  <c r="P5087" i="1"/>
  <c r="Q5087" i="1" s="1"/>
  <c r="O5087" i="1"/>
  <c r="N5087" i="1"/>
  <c r="I5087" i="1"/>
  <c r="Q5086" i="1"/>
  <c r="P5086" i="1"/>
  <c r="I5086" i="1"/>
  <c r="Q5085" i="1"/>
  <c r="P5085" i="1"/>
  <c r="O5085" i="1"/>
  <c r="N5085" i="1"/>
  <c r="I5085" i="1"/>
  <c r="Q5084" i="1"/>
  <c r="P5084" i="1"/>
  <c r="O5084" i="1"/>
  <c r="N5084" i="1"/>
  <c r="I5084" i="1"/>
  <c r="P5083" i="1"/>
  <c r="Q5083" i="1" s="1"/>
  <c r="I5083" i="1"/>
  <c r="Q5082" i="1"/>
  <c r="P5082" i="1"/>
  <c r="O5082" i="1"/>
  <c r="N5082" i="1"/>
  <c r="I5082" i="1"/>
  <c r="P5081" i="1"/>
  <c r="Q5081" i="1" s="1"/>
  <c r="O5081" i="1"/>
  <c r="N5081" i="1"/>
  <c r="I5081" i="1"/>
  <c r="Q5080" i="1"/>
  <c r="P5080" i="1"/>
  <c r="I5080" i="1"/>
  <c r="P5079" i="1"/>
  <c r="Q5079" i="1" s="1"/>
  <c r="O5079" i="1"/>
  <c r="N5079" i="1"/>
  <c r="I5079" i="1"/>
  <c r="P5078" i="1"/>
  <c r="Q5078" i="1" s="1"/>
  <c r="O5078" i="1"/>
  <c r="N5078" i="1"/>
  <c r="I5078" i="1"/>
  <c r="P5077" i="1"/>
  <c r="Q5077" i="1" s="1"/>
  <c r="O5077" i="1"/>
  <c r="N5077" i="1"/>
  <c r="I5077" i="1"/>
  <c r="Q5076" i="1"/>
  <c r="P5076" i="1"/>
  <c r="O5076" i="1"/>
  <c r="N5076" i="1"/>
  <c r="I5076" i="1"/>
  <c r="P5075" i="1"/>
  <c r="Q5075" i="1" s="1"/>
  <c r="O5075" i="1"/>
  <c r="N5075" i="1"/>
  <c r="I5075" i="1"/>
  <c r="Q5074" i="1"/>
  <c r="P5074" i="1"/>
  <c r="O5074" i="1"/>
  <c r="N5074" i="1"/>
  <c r="I5074" i="1"/>
  <c r="P5073" i="1"/>
  <c r="Q5073" i="1" s="1"/>
  <c r="O5073" i="1"/>
  <c r="N5073" i="1"/>
  <c r="I5073" i="1"/>
  <c r="Q5072" i="1"/>
  <c r="P5072" i="1"/>
  <c r="O5072" i="1"/>
  <c r="N5072" i="1"/>
  <c r="I5072" i="1"/>
  <c r="P5071" i="1"/>
  <c r="Q5071" i="1" s="1"/>
  <c r="O5071" i="1"/>
  <c r="N5071" i="1"/>
  <c r="I5071" i="1"/>
  <c r="Q5070" i="1"/>
  <c r="P5070" i="1"/>
  <c r="O5070" i="1"/>
  <c r="N5070" i="1"/>
  <c r="I5070" i="1"/>
  <c r="P5069" i="1"/>
  <c r="Q5069" i="1" s="1"/>
  <c r="O5069" i="1"/>
  <c r="N5069" i="1"/>
  <c r="I5069" i="1"/>
  <c r="Q5068" i="1"/>
  <c r="P5068" i="1"/>
  <c r="O5068" i="1"/>
  <c r="N5068" i="1"/>
  <c r="I5068" i="1"/>
  <c r="P5067" i="1"/>
  <c r="Q5067" i="1" s="1"/>
  <c r="O5067" i="1"/>
  <c r="N5067" i="1"/>
  <c r="I5067" i="1"/>
  <c r="Q5066" i="1"/>
  <c r="P5066" i="1"/>
  <c r="O5066" i="1"/>
  <c r="N5066" i="1"/>
  <c r="I5066" i="1"/>
  <c r="Q5065" i="1"/>
  <c r="P5065" i="1"/>
  <c r="O5065" i="1"/>
  <c r="N5065" i="1"/>
  <c r="I5065" i="1"/>
  <c r="Q5064" i="1"/>
  <c r="P5064" i="1"/>
  <c r="O5064" i="1"/>
  <c r="N5064" i="1"/>
  <c r="I5064" i="1"/>
  <c r="P5063" i="1"/>
  <c r="Q5063" i="1" s="1"/>
  <c r="O5063" i="1"/>
  <c r="N5063" i="1"/>
  <c r="I5063" i="1"/>
  <c r="P5062" i="1"/>
  <c r="Q5062" i="1" s="1"/>
  <c r="O5062" i="1"/>
  <c r="N5062" i="1"/>
  <c r="I5062" i="1"/>
  <c r="P5061" i="1"/>
  <c r="Q5061" i="1" s="1"/>
  <c r="O5061" i="1"/>
  <c r="N5061" i="1"/>
  <c r="I5061" i="1"/>
  <c r="Q5060" i="1"/>
  <c r="P5060" i="1"/>
  <c r="O5060" i="1"/>
  <c r="N5060" i="1"/>
  <c r="I5060" i="1"/>
  <c r="P5059" i="1"/>
  <c r="Q5059" i="1" s="1"/>
  <c r="O5059" i="1"/>
  <c r="N5059" i="1"/>
  <c r="I5059" i="1"/>
  <c r="Q5058" i="1"/>
  <c r="P5058" i="1"/>
  <c r="O5058" i="1"/>
  <c r="N5058" i="1"/>
  <c r="I5058" i="1"/>
  <c r="P5057" i="1"/>
  <c r="Q5057" i="1" s="1"/>
  <c r="O5057" i="1"/>
  <c r="N5057" i="1"/>
  <c r="I5057" i="1"/>
  <c r="Q5056" i="1"/>
  <c r="P5056" i="1"/>
  <c r="O5056" i="1"/>
  <c r="N5056" i="1"/>
  <c r="I5056" i="1"/>
  <c r="P5055" i="1"/>
  <c r="Q5055" i="1" s="1"/>
  <c r="O5055" i="1"/>
  <c r="N5055" i="1"/>
  <c r="I5055" i="1"/>
  <c r="Q5054" i="1"/>
  <c r="P5054" i="1"/>
  <c r="O5054" i="1"/>
  <c r="N5054" i="1"/>
  <c r="I5054" i="1"/>
  <c r="P5053" i="1"/>
  <c r="Q5053" i="1" s="1"/>
  <c r="O5053" i="1"/>
  <c r="N5053" i="1"/>
  <c r="I5053" i="1"/>
  <c r="Q5052" i="1"/>
  <c r="P5052" i="1"/>
  <c r="O5052" i="1"/>
  <c r="N5052" i="1"/>
  <c r="I5052" i="1"/>
  <c r="P5051" i="1"/>
  <c r="Q5051" i="1" s="1"/>
  <c r="O5051" i="1"/>
  <c r="N5051" i="1"/>
  <c r="I5051" i="1"/>
  <c r="Q5050" i="1"/>
  <c r="P5050" i="1"/>
  <c r="O5050" i="1"/>
  <c r="N5050" i="1"/>
  <c r="I5050" i="1"/>
  <c r="Q5049" i="1"/>
  <c r="P5049" i="1"/>
  <c r="O5049" i="1"/>
  <c r="N5049" i="1"/>
  <c r="I5049" i="1"/>
  <c r="Q5048" i="1"/>
  <c r="P5048" i="1"/>
  <c r="N5048" i="1"/>
  <c r="I5048" i="1"/>
  <c r="Q5047" i="1"/>
  <c r="P5047" i="1"/>
  <c r="O5047" i="1"/>
  <c r="N5047" i="1"/>
  <c r="I5047" i="1"/>
  <c r="P5046" i="1"/>
  <c r="Q5046" i="1" s="1"/>
  <c r="N5046" i="1"/>
  <c r="I5046" i="1"/>
  <c r="P5045" i="1"/>
  <c r="Q5045" i="1" s="1"/>
  <c r="O5045" i="1"/>
  <c r="N5045" i="1"/>
  <c r="I5045" i="1"/>
  <c r="Q5044" i="1"/>
  <c r="P5044" i="1"/>
  <c r="O5044" i="1"/>
  <c r="N5044" i="1"/>
  <c r="I5044" i="1"/>
  <c r="P5043" i="1"/>
  <c r="Q5043" i="1" s="1"/>
  <c r="O5043" i="1"/>
  <c r="N5043" i="1"/>
  <c r="I5043" i="1"/>
  <c r="Q5042" i="1"/>
  <c r="P5042" i="1"/>
  <c r="O5042" i="1"/>
  <c r="N5042" i="1"/>
  <c r="I5042" i="1"/>
  <c r="P5041" i="1"/>
  <c r="Q5041" i="1" s="1"/>
  <c r="O5041" i="1"/>
  <c r="N5041" i="1"/>
  <c r="I5041" i="1"/>
  <c r="Q5040" i="1"/>
  <c r="P5040" i="1"/>
  <c r="O5040" i="1"/>
  <c r="N5040" i="1"/>
  <c r="I5040" i="1"/>
  <c r="Q5039" i="1"/>
  <c r="P5039" i="1"/>
  <c r="O5039" i="1"/>
  <c r="N5039" i="1"/>
  <c r="I5039" i="1"/>
  <c r="Q5038" i="1"/>
  <c r="P5038" i="1"/>
  <c r="O5038" i="1"/>
  <c r="N5038" i="1"/>
  <c r="I5038" i="1"/>
  <c r="P5037" i="1"/>
  <c r="Q5037" i="1" s="1"/>
  <c r="O5037" i="1"/>
  <c r="N5037" i="1"/>
  <c r="I5037" i="1"/>
  <c r="P5036" i="1"/>
  <c r="Q5036" i="1" s="1"/>
  <c r="O5036" i="1"/>
  <c r="N5036" i="1"/>
  <c r="I5036" i="1"/>
  <c r="P5035" i="1"/>
  <c r="Q5035" i="1" s="1"/>
  <c r="O5035" i="1"/>
  <c r="N5035" i="1"/>
  <c r="I5035" i="1"/>
  <c r="Q5034" i="1"/>
  <c r="P5034" i="1"/>
  <c r="O5034" i="1"/>
  <c r="N5034" i="1"/>
  <c r="I5034" i="1"/>
  <c r="P5033" i="1"/>
  <c r="Q5033" i="1" s="1"/>
  <c r="O5033" i="1"/>
  <c r="N5033" i="1"/>
  <c r="I5033" i="1"/>
  <c r="Q5032" i="1"/>
  <c r="P5032" i="1"/>
  <c r="O5032" i="1"/>
  <c r="N5032" i="1"/>
  <c r="I5032" i="1"/>
  <c r="P5031" i="1"/>
  <c r="Q5031" i="1" s="1"/>
  <c r="O5031" i="1"/>
  <c r="N5031" i="1"/>
  <c r="I5031" i="1"/>
  <c r="Q5030" i="1"/>
  <c r="P5030" i="1"/>
  <c r="O5030" i="1"/>
  <c r="N5030" i="1"/>
  <c r="I5030" i="1"/>
  <c r="P5029" i="1"/>
  <c r="Q5029" i="1" s="1"/>
  <c r="O5029" i="1"/>
  <c r="N5029" i="1"/>
  <c r="I5029" i="1"/>
  <c r="Q5028" i="1"/>
  <c r="P5028" i="1"/>
  <c r="O5028" i="1"/>
  <c r="N5028" i="1"/>
  <c r="I5028" i="1"/>
  <c r="P5027" i="1"/>
  <c r="Q5027" i="1" s="1"/>
  <c r="O5027" i="1"/>
  <c r="N5027" i="1"/>
  <c r="I5027" i="1"/>
  <c r="Q5026" i="1"/>
  <c r="P5026" i="1"/>
  <c r="O5026" i="1"/>
  <c r="N5026" i="1"/>
  <c r="I5026" i="1"/>
  <c r="P5025" i="1"/>
  <c r="Q5025" i="1" s="1"/>
  <c r="O5025" i="1"/>
  <c r="N5025" i="1"/>
  <c r="I5025" i="1"/>
  <c r="Q5024" i="1"/>
  <c r="P5024" i="1"/>
  <c r="O5024" i="1"/>
  <c r="N5024" i="1"/>
  <c r="I5024" i="1"/>
  <c r="Q5023" i="1"/>
  <c r="P5023" i="1"/>
  <c r="O5023" i="1"/>
  <c r="N5023" i="1"/>
  <c r="I5023" i="1"/>
  <c r="Q5022" i="1"/>
  <c r="P5022" i="1"/>
  <c r="O5022" i="1"/>
  <c r="N5022" i="1"/>
  <c r="I5022" i="1"/>
  <c r="P5021" i="1"/>
  <c r="Q5021" i="1" s="1"/>
  <c r="O5021" i="1"/>
  <c r="N5021" i="1"/>
  <c r="I5021" i="1"/>
  <c r="P5020" i="1"/>
  <c r="Q5020" i="1" s="1"/>
  <c r="O5020" i="1"/>
  <c r="N5020" i="1"/>
  <c r="I5020" i="1"/>
  <c r="P5019" i="1"/>
  <c r="Q5019" i="1" s="1"/>
  <c r="O5019" i="1"/>
  <c r="N5019" i="1"/>
  <c r="I5019" i="1"/>
  <c r="Q5018" i="1"/>
  <c r="P5018" i="1"/>
  <c r="O5018" i="1"/>
  <c r="N5018" i="1"/>
  <c r="I5018" i="1"/>
  <c r="P5017" i="1"/>
  <c r="Q5017" i="1" s="1"/>
  <c r="O5017" i="1"/>
  <c r="N5017" i="1"/>
  <c r="I5017" i="1"/>
  <c r="Q5016" i="1"/>
  <c r="P5016" i="1"/>
  <c r="O5016" i="1"/>
  <c r="N5016" i="1"/>
  <c r="I5016" i="1"/>
  <c r="P5015" i="1"/>
  <c r="Q5015" i="1" s="1"/>
  <c r="O5015" i="1"/>
  <c r="N5015" i="1"/>
  <c r="I5015" i="1"/>
  <c r="Q5014" i="1"/>
  <c r="P5014" i="1"/>
  <c r="O5014" i="1"/>
  <c r="N5014" i="1"/>
  <c r="I5014" i="1"/>
  <c r="P5013" i="1"/>
  <c r="Q5013" i="1" s="1"/>
  <c r="O5013" i="1"/>
  <c r="N5013" i="1"/>
  <c r="I5013" i="1"/>
  <c r="Q5012" i="1"/>
  <c r="P5012" i="1"/>
  <c r="O5012" i="1"/>
  <c r="N5012" i="1"/>
  <c r="I5012" i="1"/>
  <c r="P5011" i="1"/>
  <c r="Q5011" i="1" s="1"/>
  <c r="O5011" i="1"/>
  <c r="N5011" i="1"/>
  <c r="I5011" i="1"/>
  <c r="Q5010" i="1"/>
  <c r="P5010" i="1"/>
  <c r="O5010" i="1"/>
  <c r="N5010" i="1"/>
  <c r="I5010" i="1"/>
  <c r="P5009" i="1"/>
  <c r="Q5009" i="1" s="1"/>
  <c r="N5009" i="1"/>
  <c r="I5009" i="1"/>
  <c r="P5008" i="1"/>
  <c r="Q5008" i="1" s="1"/>
  <c r="O5008" i="1"/>
  <c r="N5008" i="1"/>
  <c r="I5008" i="1"/>
  <c r="P5007" i="1"/>
  <c r="Q5007" i="1" s="1"/>
  <c r="O5007" i="1"/>
  <c r="N5007" i="1"/>
  <c r="I5007" i="1"/>
  <c r="P5006" i="1"/>
  <c r="Q5006" i="1" s="1"/>
  <c r="O5006" i="1"/>
  <c r="N5006" i="1"/>
  <c r="I5006" i="1"/>
  <c r="Q5005" i="1"/>
  <c r="P5005" i="1"/>
  <c r="O5005" i="1"/>
  <c r="N5005" i="1"/>
  <c r="I5005" i="1"/>
  <c r="P5004" i="1"/>
  <c r="Q5004" i="1" s="1"/>
  <c r="O5004" i="1"/>
  <c r="N5004" i="1"/>
  <c r="I5004" i="1"/>
  <c r="Q5003" i="1"/>
  <c r="P5003" i="1"/>
  <c r="O5003" i="1"/>
  <c r="N5003" i="1"/>
  <c r="I5003" i="1"/>
  <c r="P5002" i="1"/>
  <c r="Q5002" i="1" s="1"/>
  <c r="O5002" i="1"/>
  <c r="N5002" i="1"/>
  <c r="I5002" i="1"/>
  <c r="Q5001" i="1"/>
  <c r="P5001" i="1"/>
  <c r="O5001" i="1"/>
  <c r="N5001" i="1"/>
  <c r="I5001" i="1"/>
  <c r="P5000" i="1"/>
  <c r="Q5000" i="1" s="1"/>
  <c r="O5000" i="1"/>
  <c r="N5000" i="1"/>
  <c r="I5000" i="1"/>
  <c r="Q4999" i="1"/>
  <c r="P4999" i="1"/>
  <c r="N4999" i="1"/>
  <c r="I4999" i="1"/>
  <c r="Q4998" i="1"/>
  <c r="P4998" i="1"/>
  <c r="O4998" i="1"/>
  <c r="N4998" i="1"/>
  <c r="I4998" i="1"/>
  <c r="Q4997" i="1"/>
  <c r="P4997" i="1"/>
  <c r="O4997" i="1"/>
  <c r="N4997" i="1"/>
  <c r="I4997" i="1"/>
  <c r="Q4996" i="1"/>
  <c r="P4996" i="1"/>
  <c r="O4996" i="1"/>
  <c r="N4996" i="1"/>
  <c r="I4996" i="1"/>
  <c r="P4995" i="1"/>
  <c r="Q4995" i="1" s="1"/>
  <c r="O4995" i="1"/>
  <c r="N4995" i="1"/>
  <c r="I4995" i="1"/>
  <c r="P4994" i="1"/>
  <c r="Q4994" i="1" s="1"/>
  <c r="O4994" i="1"/>
  <c r="N4994" i="1"/>
  <c r="I4994" i="1"/>
  <c r="P4993" i="1"/>
  <c r="Q4993" i="1" s="1"/>
  <c r="O4993" i="1"/>
  <c r="N4993" i="1"/>
  <c r="I4993" i="1"/>
  <c r="Q4992" i="1"/>
  <c r="P4992" i="1"/>
  <c r="O4992" i="1"/>
  <c r="N4992" i="1"/>
  <c r="I4992" i="1"/>
  <c r="P4991" i="1"/>
  <c r="Q4991" i="1" s="1"/>
  <c r="O4991" i="1"/>
  <c r="N4991" i="1"/>
  <c r="I4991" i="1"/>
  <c r="Q4990" i="1"/>
  <c r="P4990" i="1"/>
  <c r="N4990" i="1"/>
  <c r="I4990" i="1"/>
  <c r="Q4989" i="1"/>
  <c r="P4989" i="1"/>
  <c r="O4989" i="1"/>
  <c r="N4989" i="1"/>
  <c r="I4989" i="1"/>
  <c r="P4988" i="1"/>
  <c r="Q4988" i="1" s="1"/>
  <c r="O4988" i="1"/>
  <c r="N4988" i="1"/>
  <c r="I4988" i="1"/>
  <c r="Q4987" i="1"/>
  <c r="P4987" i="1"/>
  <c r="O4987" i="1"/>
  <c r="N4987" i="1"/>
  <c r="I4987" i="1"/>
  <c r="P4986" i="1"/>
  <c r="Q4986" i="1" s="1"/>
  <c r="N4986" i="1"/>
  <c r="I4986" i="1"/>
  <c r="P4985" i="1"/>
  <c r="Q4985" i="1" s="1"/>
  <c r="O4985" i="1"/>
  <c r="N4985" i="1"/>
  <c r="I4985" i="1"/>
  <c r="P4984" i="1"/>
  <c r="Q4984" i="1" s="1"/>
  <c r="N4984" i="1"/>
  <c r="I4984" i="1"/>
  <c r="Q4983" i="1"/>
  <c r="P4983" i="1"/>
  <c r="O4983" i="1"/>
  <c r="N4983" i="1"/>
  <c r="I4983" i="1"/>
  <c r="P4982" i="1"/>
  <c r="Q4982" i="1" s="1"/>
  <c r="O4982" i="1"/>
  <c r="N4982" i="1"/>
  <c r="I4982" i="1"/>
  <c r="Q4981" i="1"/>
  <c r="P4981" i="1"/>
  <c r="O4981" i="1"/>
  <c r="N4981" i="1"/>
  <c r="I4981" i="1"/>
  <c r="P4980" i="1"/>
  <c r="Q4980" i="1" s="1"/>
  <c r="O4980" i="1"/>
  <c r="N4980" i="1"/>
  <c r="I4980" i="1"/>
  <c r="Q4979" i="1"/>
  <c r="P4979" i="1"/>
  <c r="O4979" i="1"/>
  <c r="N4979" i="1"/>
  <c r="I4979" i="1"/>
  <c r="P4978" i="1"/>
  <c r="Q4978" i="1" s="1"/>
  <c r="O4978" i="1"/>
  <c r="N4978" i="1"/>
  <c r="I4978" i="1"/>
  <c r="Q4977" i="1"/>
  <c r="P4977" i="1"/>
  <c r="O4977" i="1"/>
  <c r="N4977" i="1"/>
  <c r="I4977" i="1"/>
  <c r="P4976" i="1"/>
  <c r="Q4976" i="1" s="1"/>
  <c r="O4976" i="1"/>
  <c r="N4976" i="1"/>
  <c r="I4976" i="1"/>
  <c r="Q4975" i="1"/>
  <c r="P4975" i="1"/>
  <c r="O4975" i="1"/>
  <c r="N4975" i="1"/>
  <c r="I4975" i="1"/>
  <c r="Q4974" i="1"/>
  <c r="P4974" i="1"/>
  <c r="O4974" i="1"/>
  <c r="N4974" i="1"/>
  <c r="I4974" i="1"/>
  <c r="Q4973" i="1"/>
  <c r="P4973" i="1"/>
  <c r="N4973" i="1"/>
  <c r="I4973" i="1"/>
  <c r="Q4972" i="1"/>
  <c r="P4972" i="1"/>
  <c r="N4972" i="1"/>
  <c r="I4972" i="1"/>
  <c r="Q4971" i="1"/>
  <c r="P4971" i="1"/>
  <c r="N4971" i="1"/>
  <c r="I4971" i="1"/>
  <c r="Q4970" i="1"/>
  <c r="P4970" i="1"/>
  <c r="O4970" i="1"/>
  <c r="N4970" i="1"/>
  <c r="I4970" i="1"/>
  <c r="P4969" i="1"/>
  <c r="Q4969" i="1" s="1"/>
  <c r="O4969" i="1"/>
  <c r="N4969" i="1"/>
  <c r="I4969" i="1"/>
  <c r="Q4968" i="1"/>
  <c r="P4968" i="1"/>
  <c r="O4968" i="1"/>
  <c r="N4968" i="1"/>
  <c r="I4968" i="1"/>
  <c r="Q4967" i="1"/>
  <c r="P4967" i="1"/>
  <c r="O4967" i="1"/>
  <c r="N4967" i="1"/>
  <c r="I4967" i="1"/>
  <c r="Q4966" i="1"/>
  <c r="P4966" i="1"/>
  <c r="O4966" i="1"/>
  <c r="N4966" i="1"/>
  <c r="I4966" i="1"/>
  <c r="P4965" i="1"/>
  <c r="Q4965" i="1" s="1"/>
  <c r="O4965" i="1"/>
  <c r="N4965" i="1"/>
  <c r="I4965" i="1"/>
  <c r="P4964" i="1"/>
  <c r="Q4964" i="1" s="1"/>
  <c r="O4964" i="1"/>
  <c r="N4964" i="1"/>
  <c r="I4964" i="1"/>
  <c r="P4963" i="1"/>
  <c r="Q4963" i="1" s="1"/>
  <c r="O4963" i="1"/>
  <c r="N4963" i="1"/>
  <c r="I4963" i="1"/>
  <c r="Q4962" i="1"/>
  <c r="P4962" i="1"/>
  <c r="O4962" i="1"/>
  <c r="N4962" i="1"/>
  <c r="I4962" i="1"/>
  <c r="P4961" i="1"/>
  <c r="Q4961" i="1" s="1"/>
  <c r="O4961" i="1"/>
  <c r="N4961" i="1"/>
  <c r="I4961" i="1"/>
  <c r="Q4960" i="1"/>
  <c r="P4960" i="1"/>
  <c r="O4960" i="1"/>
  <c r="N4960" i="1"/>
  <c r="I4960" i="1"/>
  <c r="P4959" i="1"/>
  <c r="Q4959" i="1" s="1"/>
  <c r="O4959" i="1"/>
  <c r="N4959" i="1"/>
  <c r="I4959" i="1"/>
  <c r="Q4958" i="1"/>
  <c r="P4958" i="1"/>
  <c r="O4958" i="1"/>
  <c r="N4958" i="1"/>
  <c r="I4958" i="1"/>
  <c r="P4957" i="1"/>
  <c r="Q4957" i="1" s="1"/>
  <c r="O4957" i="1"/>
  <c r="N4957" i="1"/>
  <c r="I4957" i="1"/>
  <c r="Q4956" i="1"/>
  <c r="P4956" i="1"/>
  <c r="O4956" i="1"/>
  <c r="N4956" i="1"/>
  <c r="I4956" i="1"/>
  <c r="P4955" i="1"/>
  <c r="Q4955" i="1" s="1"/>
  <c r="O4955" i="1"/>
  <c r="N4955" i="1"/>
  <c r="I4955" i="1"/>
  <c r="Q4954" i="1"/>
  <c r="P4954" i="1"/>
  <c r="O4954" i="1"/>
  <c r="N4954" i="1"/>
  <c r="I4954" i="1"/>
  <c r="P4953" i="1"/>
  <c r="Q4953" i="1" s="1"/>
  <c r="O4953" i="1"/>
  <c r="N4953" i="1"/>
  <c r="I4953" i="1"/>
  <c r="Q4952" i="1"/>
  <c r="I4952" i="1"/>
  <c r="Q4951" i="1"/>
  <c r="I4951" i="1"/>
  <c r="Q4950" i="1"/>
  <c r="I4950" i="1"/>
  <c r="Q4949" i="1"/>
  <c r="I4949" i="1"/>
  <c r="Q4948" i="1"/>
  <c r="I4948" i="1"/>
  <c r="Q4947" i="1"/>
  <c r="I4947" i="1"/>
  <c r="Q4946" i="1"/>
  <c r="I4946" i="1"/>
  <c r="Q4945" i="1"/>
  <c r="I4945" i="1"/>
  <c r="Q4944" i="1"/>
  <c r="P4944" i="1"/>
  <c r="O4944" i="1"/>
  <c r="N4944" i="1"/>
  <c r="I4944" i="1"/>
  <c r="Q4943" i="1"/>
  <c r="P4943" i="1"/>
  <c r="N4943" i="1"/>
  <c r="I4943" i="1"/>
  <c r="P4942" i="1"/>
  <c r="Q4942" i="1" s="1"/>
  <c r="O4942" i="1"/>
  <c r="N4942" i="1"/>
  <c r="I4942" i="1"/>
  <c r="Q4941" i="1"/>
  <c r="P4941" i="1"/>
  <c r="N4941" i="1"/>
  <c r="I4941" i="1"/>
  <c r="Q4940" i="1"/>
  <c r="P4940" i="1"/>
  <c r="O4940" i="1"/>
  <c r="N4940" i="1"/>
  <c r="I4940" i="1"/>
  <c r="P4939" i="1"/>
  <c r="Q4939" i="1" s="1"/>
  <c r="N4939" i="1"/>
  <c r="I4939" i="1"/>
  <c r="P4938" i="1"/>
  <c r="Q4938" i="1" s="1"/>
  <c r="O4938" i="1"/>
  <c r="N4938" i="1"/>
  <c r="I4938" i="1"/>
  <c r="Q4937" i="1"/>
  <c r="P4937" i="1"/>
  <c r="O4937" i="1"/>
  <c r="N4937" i="1"/>
  <c r="I4937" i="1"/>
  <c r="Q4936" i="1"/>
  <c r="P4936" i="1"/>
  <c r="O4936" i="1"/>
  <c r="N4936" i="1"/>
  <c r="I4936" i="1"/>
  <c r="Q4935" i="1"/>
  <c r="P4935" i="1"/>
  <c r="O4935" i="1"/>
  <c r="N4935" i="1"/>
  <c r="I4935" i="1"/>
  <c r="P4934" i="1"/>
  <c r="Q4934" i="1" s="1"/>
  <c r="O4934" i="1"/>
  <c r="N4934" i="1"/>
  <c r="I4934" i="1"/>
  <c r="P4933" i="1"/>
  <c r="Q4933" i="1" s="1"/>
  <c r="O4933" i="1"/>
  <c r="N4933" i="1"/>
  <c r="I4933" i="1"/>
  <c r="P4932" i="1"/>
  <c r="Q4932" i="1" s="1"/>
  <c r="O4932" i="1"/>
  <c r="N4932" i="1"/>
  <c r="I4932" i="1"/>
  <c r="Q4931" i="1"/>
  <c r="P4931" i="1"/>
  <c r="O4931" i="1"/>
  <c r="N4931" i="1"/>
  <c r="I4931" i="1"/>
  <c r="P4930" i="1"/>
  <c r="Q4930" i="1" s="1"/>
  <c r="O4930" i="1"/>
  <c r="N4930" i="1"/>
  <c r="I4930" i="1"/>
  <c r="Q4929" i="1"/>
  <c r="P4929" i="1"/>
  <c r="O4929" i="1"/>
  <c r="N4929" i="1"/>
  <c r="I4929" i="1"/>
  <c r="P4928" i="1"/>
  <c r="Q4928" i="1" s="1"/>
  <c r="O4928" i="1"/>
  <c r="N4928" i="1"/>
  <c r="I4928" i="1"/>
  <c r="Q4927" i="1"/>
  <c r="P4927" i="1"/>
  <c r="O4927" i="1"/>
  <c r="N4927" i="1"/>
  <c r="I4927" i="1"/>
  <c r="P4926" i="1"/>
  <c r="Q4926" i="1" s="1"/>
  <c r="O4926" i="1"/>
  <c r="N4926" i="1"/>
  <c r="I4926" i="1"/>
  <c r="Q4925" i="1"/>
  <c r="P4925" i="1"/>
  <c r="O4925" i="1"/>
  <c r="N4925" i="1"/>
  <c r="I4925" i="1"/>
  <c r="P4924" i="1"/>
  <c r="Q4924" i="1" s="1"/>
  <c r="O4924" i="1"/>
  <c r="N4924" i="1"/>
  <c r="I4924" i="1"/>
  <c r="Q4923" i="1"/>
  <c r="P4923" i="1"/>
  <c r="O4923" i="1"/>
  <c r="N4923" i="1"/>
  <c r="I4923" i="1"/>
  <c r="P4922" i="1"/>
  <c r="Q4922" i="1" s="1"/>
  <c r="O4922" i="1"/>
  <c r="N4922" i="1"/>
  <c r="I4922" i="1"/>
  <c r="Q4921" i="1"/>
  <c r="P4921" i="1"/>
  <c r="O4921" i="1"/>
  <c r="N4921" i="1"/>
  <c r="I4921" i="1"/>
  <c r="Q4920" i="1"/>
  <c r="P4920" i="1"/>
  <c r="O4920" i="1"/>
  <c r="N4920" i="1"/>
  <c r="I4920" i="1"/>
  <c r="Q4919" i="1"/>
  <c r="P4919" i="1"/>
  <c r="O4919" i="1"/>
  <c r="N4919" i="1"/>
  <c r="I4919" i="1"/>
  <c r="P4918" i="1"/>
  <c r="Q4918" i="1" s="1"/>
  <c r="O4918" i="1"/>
  <c r="N4918" i="1"/>
  <c r="I4918" i="1"/>
  <c r="P4917" i="1"/>
  <c r="Q4917" i="1" s="1"/>
  <c r="O4917" i="1"/>
  <c r="N4917" i="1"/>
  <c r="I4917" i="1"/>
  <c r="P4916" i="1"/>
  <c r="Q4916" i="1" s="1"/>
  <c r="O4916" i="1"/>
  <c r="N4916" i="1"/>
  <c r="I4916" i="1"/>
  <c r="Q4915" i="1"/>
  <c r="P4915" i="1"/>
  <c r="O4915" i="1"/>
  <c r="N4915" i="1"/>
  <c r="I4915" i="1"/>
  <c r="P4914" i="1"/>
  <c r="Q4914" i="1" s="1"/>
  <c r="O4914" i="1"/>
  <c r="N4914" i="1"/>
  <c r="I4914" i="1"/>
  <c r="Q4913" i="1"/>
  <c r="P4913" i="1"/>
  <c r="O4913" i="1"/>
  <c r="N4913" i="1"/>
  <c r="I4913" i="1"/>
  <c r="P4912" i="1"/>
  <c r="Q4912" i="1" s="1"/>
  <c r="O4912" i="1"/>
  <c r="N4912" i="1"/>
  <c r="I4912" i="1"/>
  <c r="Q4911" i="1"/>
  <c r="P4911" i="1"/>
  <c r="O4911" i="1"/>
  <c r="N4911" i="1"/>
  <c r="I4911" i="1"/>
  <c r="P4910" i="1"/>
  <c r="Q4910" i="1" s="1"/>
  <c r="O4910" i="1"/>
  <c r="N4910" i="1"/>
  <c r="I4910" i="1"/>
  <c r="Q4909" i="1"/>
  <c r="P4909" i="1"/>
  <c r="O4909" i="1"/>
  <c r="N4909" i="1"/>
  <c r="I4909" i="1"/>
  <c r="P4908" i="1"/>
  <c r="Q4908" i="1" s="1"/>
  <c r="O4908" i="1"/>
  <c r="N4908" i="1"/>
  <c r="I4908" i="1"/>
  <c r="Q4907" i="1"/>
  <c r="P4907" i="1"/>
  <c r="O4907" i="1"/>
  <c r="N4907" i="1"/>
  <c r="I4907" i="1"/>
  <c r="P4906" i="1"/>
  <c r="Q4906" i="1" s="1"/>
  <c r="O4906" i="1"/>
  <c r="N4906" i="1"/>
  <c r="I4906" i="1"/>
  <c r="Q4905" i="1"/>
  <c r="P4905" i="1"/>
  <c r="O4905" i="1"/>
  <c r="N4905" i="1"/>
  <c r="I4905" i="1"/>
  <c r="Q4904" i="1"/>
  <c r="P4904" i="1"/>
  <c r="O4904" i="1"/>
  <c r="N4904" i="1"/>
  <c r="I4904" i="1"/>
  <c r="Q4903" i="1"/>
  <c r="P4903" i="1"/>
  <c r="O4903" i="1"/>
  <c r="N4903" i="1"/>
  <c r="I4903" i="1"/>
  <c r="P4902" i="1"/>
  <c r="Q4902" i="1" s="1"/>
  <c r="O4902" i="1"/>
  <c r="N4902" i="1"/>
  <c r="I4902" i="1"/>
  <c r="P4901" i="1"/>
  <c r="Q4901" i="1" s="1"/>
  <c r="O4901" i="1"/>
  <c r="N4901" i="1"/>
  <c r="I4901" i="1"/>
  <c r="P4900" i="1"/>
  <c r="Q4900" i="1" s="1"/>
  <c r="N4900" i="1"/>
  <c r="I4900" i="1"/>
  <c r="P4899" i="1"/>
  <c r="Q4899" i="1" s="1"/>
  <c r="O4899" i="1"/>
  <c r="N4899" i="1"/>
  <c r="I4899" i="1"/>
  <c r="Q4898" i="1"/>
  <c r="P4898" i="1"/>
  <c r="O4898" i="1"/>
  <c r="N4898" i="1"/>
  <c r="I4898" i="1"/>
  <c r="P4897" i="1"/>
  <c r="Q4897" i="1" s="1"/>
  <c r="O4897" i="1"/>
  <c r="N4897" i="1"/>
  <c r="I4897" i="1"/>
  <c r="Q4896" i="1"/>
  <c r="P4896" i="1"/>
  <c r="O4896" i="1"/>
  <c r="N4896" i="1"/>
  <c r="I4896" i="1"/>
  <c r="P4895" i="1"/>
  <c r="Q4895" i="1" s="1"/>
  <c r="O4895" i="1"/>
  <c r="N4895" i="1"/>
  <c r="I4895" i="1"/>
  <c r="Q4894" i="1"/>
  <c r="P4894" i="1"/>
  <c r="O4894" i="1"/>
  <c r="N4894" i="1"/>
  <c r="I4894" i="1"/>
  <c r="P4893" i="1"/>
  <c r="Q4893" i="1" s="1"/>
  <c r="O4893" i="1"/>
  <c r="N4893" i="1"/>
  <c r="I4893" i="1"/>
  <c r="Q4892" i="1"/>
  <c r="P4892" i="1"/>
  <c r="O4892" i="1"/>
  <c r="N4892" i="1"/>
  <c r="I4892" i="1"/>
  <c r="Q4891" i="1"/>
  <c r="P4891" i="1"/>
  <c r="O4891" i="1"/>
  <c r="N4891" i="1"/>
  <c r="I4891" i="1"/>
  <c r="Q4890" i="1"/>
  <c r="P4890" i="1"/>
  <c r="O4890" i="1"/>
  <c r="N4890" i="1"/>
  <c r="I4890" i="1"/>
  <c r="P4889" i="1"/>
  <c r="Q4889" i="1" s="1"/>
  <c r="N4889" i="1"/>
  <c r="I4889" i="1"/>
  <c r="P4888" i="1"/>
  <c r="Q4888" i="1" s="1"/>
  <c r="O4888" i="1"/>
  <c r="N4888" i="1"/>
  <c r="I4888" i="1"/>
  <c r="Q4887" i="1"/>
  <c r="P4887" i="1"/>
  <c r="O4887" i="1"/>
  <c r="N4887" i="1"/>
  <c r="I4887" i="1"/>
  <c r="P4886" i="1"/>
  <c r="Q4886" i="1" s="1"/>
  <c r="O4886" i="1"/>
  <c r="N4886" i="1"/>
  <c r="I4886" i="1"/>
  <c r="Q4885" i="1"/>
  <c r="P4885" i="1"/>
  <c r="O4885" i="1"/>
  <c r="N4885" i="1"/>
  <c r="I4885" i="1"/>
  <c r="P4884" i="1"/>
  <c r="Q4884" i="1" s="1"/>
  <c r="O4884" i="1"/>
  <c r="N4884" i="1"/>
  <c r="I4884" i="1"/>
  <c r="Q4883" i="1"/>
  <c r="P4883" i="1"/>
  <c r="O4883" i="1"/>
  <c r="N4883" i="1"/>
  <c r="I4883" i="1"/>
  <c r="P4882" i="1"/>
  <c r="Q4882" i="1" s="1"/>
  <c r="O4882" i="1"/>
  <c r="N4882" i="1"/>
  <c r="I4882" i="1"/>
  <c r="Q4881" i="1"/>
  <c r="P4881" i="1"/>
  <c r="O4881" i="1"/>
  <c r="N4881" i="1"/>
  <c r="I4881" i="1"/>
  <c r="P4880" i="1"/>
  <c r="Q4880" i="1" s="1"/>
  <c r="O4880" i="1"/>
  <c r="N4880" i="1"/>
  <c r="I4880" i="1"/>
  <c r="Q4879" i="1"/>
  <c r="P4879" i="1"/>
  <c r="O4879" i="1"/>
  <c r="N4879" i="1"/>
  <c r="I4879" i="1"/>
  <c r="Q4878" i="1"/>
  <c r="P4878" i="1"/>
  <c r="O4878" i="1"/>
  <c r="N4878" i="1"/>
  <c r="I4878" i="1"/>
  <c r="Q4877" i="1"/>
  <c r="P4877" i="1"/>
  <c r="O4877" i="1"/>
  <c r="N4877" i="1"/>
  <c r="I4877" i="1"/>
  <c r="P4876" i="1"/>
  <c r="Q4876" i="1" s="1"/>
  <c r="N4876" i="1"/>
  <c r="I4876" i="1"/>
  <c r="P4875" i="1"/>
  <c r="Q4875" i="1" s="1"/>
  <c r="O4875" i="1"/>
  <c r="N4875" i="1"/>
  <c r="I4875" i="1"/>
  <c r="Q4874" i="1"/>
  <c r="P4874" i="1"/>
  <c r="N4874" i="1"/>
  <c r="I4874" i="1"/>
  <c r="Q4873" i="1"/>
  <c r="P4873" i="1"/>
  <c r="O4873" i="1"/>
  <c r="N4873" i="1"/>
  <c r="I4873" i="1"/>
  <c r="P4872" i="1"/>
  <c r="Q4872" i="1" s="1"/>
  <c r="O4872" i="1"/>
  <c r="N4872" i="1"/>
  <c r="I4872" i="1"/>
  <c r="Q4871" i="1"/>
  <c r="P4871" i="1"/>
  <c r="O4871" i="1"/>
  <c r="N4871" i="1"/>
  <c r="I4871" i="1"/>
  <c r="P4870" i="1"/>
  <c r="Q4870" i="1" s="1"/>
  <c r="O4870" i="1"/>
  <c r="N4870" i="1"/>
  <c r="I4870" i="1"/>
  <c r="Q4869" i="1"/>
  <c r="P4869" i="1"/>
  <c r="O4869" i="1"/>
  <c r="N4869" i="1"/>
  <c r="I4869" i="1"/>
  <c r="Q4868" i="1"/>
  <c r="P4868" i="1"/>
  <c r="O4868" i="1"/>
  <c r="N4868" i="1"/>
  <c r="I4868" i="1"/>
  <c r="Q4867" i="1"/>
  <c r="P4867" i="1"/>
  <c r="O4867" i="1"/>
  <c r="N4867" i="1"/>
  <c r="I4867" i="1"/>
  <c r="P4866" i="1"/>
  <c r="Q4866" i="1" s="1"/>
  <c r="O4866" i="1"/>
  <c r="N4866" i="1"/>
  <c r="I4866" i="1"/>
  <c r="P4865" i="1"/>
  <c r="Q4865" i="1" s="1"/>
  <c r="O4865" i="1"/>
  <c r="N4865" i="1"/>
  <c r="I4865" i="1"/>
  <c r="P4864" i="1"/>
  <c r="Q4864" i="1" s="1"/>
  <c r="O4864" i="1"/>
  <c r="N4864" i="1"/>
  <c r="I4864" i="1"/>
  <c r="Q4863" i="1"/>
  <c r="P4863" i="1"/>
  <c r="O4863" i="1"/>
  <c r="N4863" i="1"/>
  <c r="I4863" i="1"/>
  <c r="P4862" i="1"/>
  <c r="Q4862" i="1" s="1"/>
  <c r="O4862" i="1"/>
  <c r="N4862" i="1"/>
  <c r="I4862" i="1"/>
  <c r="Q4861" i="1"/>
  <c r="P4861" i="1"/>
  <c r="O4861" i="1"/>
  <c r="N4861" i="1"/>
  <c r="I4861" i="1"/>
  <c r="P4860" i="1"/>
  <c r="Q4860" i="1" s="1"/>
  <c r="O4860" i="1"/>
  <c r="N4860" i="1"/>
  <c r="I4860" i="1"/>
  <c r="Q4859" i="1"/>
  <c r="P4859" i="1"/>
  <c r="O4859" i="1"/>
  <c r="N4859" i="1"/>
  <c r="I4859" i="1"/>
  <c r="P4858" i="1"/>
  <c r="Q4858" i="1" s="1"/>
  <c r="O4858" i="1"/>
  <c r="N4858" i="1"/>
  <c r="I4858" i="1"/>
  <c r="Q4857" i="1"/>
  <c r="P4857" i="1"/>
  <c r="O4857" i="1"/>
  <c r="N4857" i="1"/>
  <c r="I4857" i="1"/>
  <c r="P4856" i="1"/>
  <c r="Q4856" i="1" s="1"/>
  <c r="O4856" i="1"/>
  <c r="N4856" i="1"/>
  <c r="I4856" i="1"/>
  <c r="Q4855" i="1"/>
  <c r="P4855" i="1"/>
  <c r="O4855" i="1"/>
  <c r="N4855" i="1"/>
  <c r="I4855" i="1"/>
  <c r="P4854" i="1"/>
  <c r="Q4854" i="1" s="1"/>
  <c r="O4854" i="1"/>
  <c r="N4854" i="1"/>
  <c r="I4854" i="1"/>
  <c r="Q4853" i="1"/>
  <c r="P4853" i="1"/>
  <c r="O4853" i="1"/>
  <c r="N4853" i="1"/>
  <c r="I4853" i="1"/>
  <c r="Q4852" i="1"/>
  <c r="P4852" i="1"/>
  <c r="O4852" i="1"/>
  <c r="N4852" i="1"/>
  <c r="I4852" i="1"/>
  <c r="Q4851" i="1"/>
  <c r="P4851" i="1"/>
  <c r="O4851" i="1"/>
  <c r="N4851" i="1"/>
  <c r="I4851" i="1"/>
  <c r="P4850" i="1"/>
  <c r="Q4850" i="1" s="1"/>
  <c r="O4850" i="1"/>
  <c r="N4850" i="1"/>
  <c r="I4850" i="1"/>
  <c r="P4849" i="1"/>
  <c r="Q4849" i="1" s="1"/>
  <c r="O4849" i="1"/>
  <c r="N4849" i="1"/>
  <c r="I4849" i="1"/>
  <c r="P4848" i="1"/>
  <c r="Q4848" i="1" s="1"/>
  <c r="O4848" i="1"/>
  <c r="N4848" i="1"/>
  <c r="I4848" i="1"/>
  <c r="Q4847" i="1"/>
  <c r="P4847" i="1"/>
  <c r="O4847" i="1"/>
  <c r="N4847" i="1"/>
  <c r="I4847" i="1"/>
  <c r="P4846" i="1"/>
  <c r="Q4846" i="1" s="1"/>
  <c r="O4846" i="1"/>
  <c r="N4846" i="1"/>
  <c r="I4846" i="1"/>
  <c r="Q4845" i="1"/>
  <c r="P4845" i="1"/>
  <c r="O4845" i="1"/>
  <c r="N4845" i="1"/>
  <c r="I4845" i="1"/>
  <c r="P4844" i="1"/>
  <c r="Q4844" i="1" s="1"/>
  <c r="O4844" i="1"/>
  <c r="N4844" i="1"/>
  <c r="I4844" i="1"/>
  <c r="Q4843" i="1"/>
  <c r="P4843" i="1"/>
  <c r="N4843" i="1"/>
  <c r="I4843" i="1"/>
  <c r="Q4842" i="1"/>
  <c r="P4842" i="1"/>
  <c r="O4842" i="1"/>
  <c r="N4842" i="1"/>
  <c r="I4842" i="1"/>
  <c r="P4841" i="1"/>
  <c r="Q4841" i="1" s="1"/>
  <c r="O4841" i="1"/>
  <c r="N4841" i="1"/>
  <c r="I4841" i="1"/>
  <c r="Q4840" i="1"/>
  <c r="P4840" i="1"/>
  <c r="O4840" i="1"/>
  <c r="N4840" i="1"/>
  <c r="I4840" i="1"/>
  <c r="Q4839" i="1"/>
  <c r="P4839" i="1"/>
  <c r="O4839" i="1"/>
  <c r="N4839" i="1"/>
  <c r="I4839" i="1"/>
  <c r="Q4838" i="1"/>
  <c r="P4838" i="1"/>
  <c r="O4838" i="1"/>
  <c r="N4838" i="1"/>
  <c r="I4838" i="1"/>
  <c r="P4837" i="1"/>
  <c r="Q4837" i="1" s="1"/>
  <c r="O4837" i="1"/>
  <c r="N4837" i="1"/>
  <c r="I4837" i="1"/>
  <c r="P4836" i="1"/>
  <c r="Q4836" i="1" s="1"/>
  <c r="O4836" i="1"/>
  <c r="N4836" i="1"/>
  <c r="I4836" i="1"/>
  <c r="P4835" i="1"/>
  <c r="Q4835" i="1" s="1"/>
  <c r="O4835" i="1"/>
  <c r="N4835" i="1"/>
  <c r="I4835" i="1"/>
  <c r="Q4834" i="1"/>
  <c r="P4834" i="1"/>
  <c r="O4834" i="1"/>
  <c r="N4834" i="1"/>
  <c r="I4834" i="1"/>
  <c r="P4833" i="1"/>
  <c r="Q4833" i="1" s="1"/>
  <c r="O4833" i="1"/>
  <c r="N4833" i="1"/>
  <c r="I4833" i="1"/>
  <c r="Q4832" i="1"/>
  <c r="P4832" i="1"/>
  <c r="O4832" i="1"/>
  <c r="N4832" i="1"/>
  <c r="I4832" i="1"/>
  <c r="P4831" i="1"/>
  <c r="Q4831" i="1" s="1"/>
  <c r="O4831" i="1"/>
  <c r="N4831" i="1"/>
  <c r="I4831" i="1"/>
  <c r="Q4830" i="1"/>
  <c r="P4830" i="1"/>
  <c r="O4830" i="1"/>
  <c r="N4830" i="1"/>
  <c r="I4830" i="1"/>
  <c r="P4829" i="1"/>
  <c r="Q4829" i="1" s="1"/>
  <c r="O4829" i="1"/>
  <c r="N4829" i="1"/>
  <c r="I4829" i="1"/>
  <c r="Q4828" i="1"/>
  <c r="P4828" i="1"/>
  <c r="O4828" i="1"/>
  <c r="N4828" i="1"/>
  <c r="I4828" i="1"/>
  <c r="P4827" i="1"/>
  <c r="Q4827" i="1" s="1"/>
  <c r="O4827" i="1"/>
  <c r="N4827" i="1"/>
  <c r="I4827" i="1"/>
  <c r="Q4826" i="1"/>
  <c r="P4826" i="1"/>
  <c r="O4826" i="1"/>
  <c r="N4826" i="1"/>
  <c r="I4826" i="1"/>
  <c r="P4825" i="1"/>
  <c r="Q4825" i="1" s="1"/>
  <c r="O4825" i="1"/>
  <c r="N4825" i="1"/>
  <c r="I4825" i="1"/>
  <c r="Q4824" i="1"/>
  <c r="P4824" i="1"/>
  <c r="O4824" i="1"/>
  <c r="N4824" i="1"/>
  <c r="I4824" i="1"/>
  <c r="Q4823" i="1"/>
  <c r="P4823" i="1"/>
  <c r="O4823" i="1"/>
  <c r="N4823" i="1"/>
  <c r="I4823" i="1"/>
  <c r="Q4822" i="1"/>
  <c r="P4822" i="1"/>
  <c r="N4822" i="1"/>
  <c r="I4822" i="1"/>
  <c r="Q4821" i="1"/>
  <c r="P4821" i="1"/>
  <c r="N4821" i="1"/>
  <c r="I4821" i="1"/>
  <c r="Q4820" i="1"/>
  <c r="P4820" i="1"/>
  <c r="O4820" i="1"/>
  <c r="N4820" i="1"/>
  <c r="I4820" i="1"/>
  <c r="P4819" i="1"/>
  <c r="Q4819" i="1" s="1"/>
  <c r="O4819" i="1"/>
  <c r="N4819" i="1"/>
  <c r="I4819" i="1"/>
  <c r="Q4818" i="1"/>
  <c r="P4818" i="1"/>
  <c r="N4818" i="1"/>
  <c r="I4818" i="1"/>
  <c r="Q4817" i="1"/>
  <c r="P4817" i="1"/>
  <c r="O4817" i="1"/>
  <c r="N4817" i="1"/>
  <c r="I4817" i="1"/>
  <c r="Q4816" i="1"/>
  <c r="P4816" i="1"/>
  <c r="O4816" i="1"/>
  <c r="N4816" i="1"/>
  <c r="I4816" i="1"/>
  <c r="Q4815" i="1"/>
  <c r="P4815" i="1"/>
  <c r="O4815" i="1"/>
  <c r="N4815" i="1"/>
  <c r="I4815" i="1"/>
  <c r="P4814" i="1"/>
  <c r="Q4814" i="1" s="1"/>
  <c r="O4814" i="1"/>
  <c r="N4814" i="1"/>
  <c r="I4814" i="1"/>
  <c r="P4813" i="1"/>
  <c r="Q4813" i="1" s="1"/>
  <c r="N4813" i="1"/>
  <c r="I4813" i="1"/>
  <c r="Q4812" i="1"/>
  <c r="P4812" i="1"/>
  <c r="O4812" i="1"/>
  <c r="N4812" i="1"/>
  <c r="I4812" i="1"/>
  <c r="P4811" i="1"/>
  <c r="Q4811" i="1" s="1"/>
  <c r="O4811" i="1"/>
  <c r="N4811" i="1"/>
  <c r="I4811" i="1"/>
  <c r="Q4810" i="1"/>
  <c r="P4810" i="1"/>
  <c r="O4810" i="1"/>
  <c r="N4810" i="1"/>
  <c r="I4810" i="1"/>
  <c r="P4809" i="1"/>
  <c r="Q4809" i="1" s="1"/>
  <c r="O4809" i="1"/>
  <c r="N4809" i="1"/>
  <c r="I4809" i="1"/>
  <c r="Q4808" i="1"/>
  <c r="P4808" i="1"/>
  <c r="O4808" i="1"/>
  <c r="N4808" i="1"/>
  <c r="I4808" i="1"/>
  <c r="P4807" i="1"/>
  <c r="Q4807" i="1" s="1"/>
  <c r="O4807" i="1"/>
  <c r="N4807" i="1"/>
  <c r="I4807" i="1"/>
  <c r="Q4806" i="1"/>
  <c r="P4806" i="1"/>
  <c r="O4806" i="1"/>
  <c r="N4806" i="1"/>
  <c r="I4806" i="1"/>
  <c r="P4805" i="1"/>
  <c r="Q4805" i="1" s="1"/>
  <c r="N4805" i="1"/>
  <c r="I4805" i="1"/>
  <c r="P4804" i="1"/>
  <c r="Q4804" i="1" s="1"/>
  <c r="O4804" i="1"/>
  <c r="N4804" i="1"/>
  <c r="I4804" i="1"/>
  <c r="P4803" i="1"/>
  <c r="Q4803" i="1" s="1"/>
  <c r="O4803" i="1"/>
  <c r="N4803" i="1"/>
  <c r="I4803" i="1"/>
  <c r="P4802" i="1"/>
  <c r="Q4802" i="1" s="1"/>
  <c r="O4802" i="1"/>
  <c r="N4802" i="1"/>
  <c r="I4802" i="1"/>
  <c r="Q4801" i="1"/>
  <c r="P4801" i="1"/>
  <c r="O4801" i="1"/>
  <c r="N4801" i="1"/>
  <c r="I4801" i="1"/>
  <c r="P4800" i="1"/>
  <c r="Q4800" i="1" s="1"/>
  <c r="O4800" i="1"/>
  <c r="N4800" i="1"/>
  <c r="I4800" i="1"/>
  <c r="Q4799" i="1"/>
  <c r="P4799" i="1"/>
  <c r="O4799" i="1"/>
  <c r="N4799" i="1"/>
  <c r="I4799" i="1"/>
  <c r="P4798" i="1"/>
  <c r="Q4798" i="1" s="1"/>
  <c r="O4798" i="1"/>
  <c r="N4798" i="1"/>
  <c r="I4798" i="1"/>
  <c r="Q4797" i="1"/>
  <c r="P4797" i="1"/>
  <c r="O4797" i="1"/>
  <c r="N4797" i="1"/>
  <c r="I4797" i="1"/>
  <c r="P4796" i="1"/>
  <c r="Q4796" i="1" s="1"/>
  <c r="O4796" i="1"/>
  <c r="N4796" i="1"/>
  <c r="I4796" i="1"/>
  <c r="Q4795" i="1"/>
  <c r="P4795" i="1"/>
  <c r="O4795" i="1"/>
  <c r="N4795" i="1"/>
  <c r="I4795" i="1"/>
  <c r="P4794" i="1"/>
  <c r="Q4794" i="1" s="1"/>
  <c r="O4794" i="1"/>
  <c r="N4794" i="1"/>
  <c r="I4794" i="1"/>
  <c r="Q4793" i="1"/>
  <c r="P4793" i="1"/>
  <c r="O4793" i="1"/>
  <c r="N4793" i="1"/>
  <c r="I4793" i="1"/>
  <c r="P4792" i="1"/>
  <c r="Q4792" i="1" s="1"/>
  <c r="O4792" i="1"/>
  <c r="N4792" i="1"/>
  <c r="I4792" i="1"/>
  <c r="Q4791" i="1"/>
  <c r="P4791" i="1"/>
  <c r="O4791" i="1"/>
  <c r="N4791" i="1"/>
  <c r="I4791" i="1"/>
  <c r="Q4790" i="1"/>
  <c r="P4790" i="1"/>
  <c r="N4790" i="1"/>
  <c r="I4790" i="1"/>
  <c r="P4789" i="1"/>
  <c r="Q4789" i="1" s="1"/>
  <c r="O4789" i="1"/>
  <c r="N4789" i="1"/>
  <c r="I4789" i="1"/>
  <c r="Q4788" i="1"/>
  <c r="P4788" i="1"/>
  <c r="O4788" i="1"/>
  <c r="N4788" i="1"/>
  <c r="I4788" i="1"/>
  <c r="P4787" i="1"/>
  <c r="Q4787" i="1" s="1"/>
  <c r="N4787" i="1"/>
  <c r="I4787" i="1"/>
  <c r="P4786" i="1"/>
  <c r="Q4786" i="1" s="1"/>
  <c r="O4786" i="1"/>
  <c r="N4786" i="1"/>
  <c r="I4786" i="1"/>
  <c r="Q4785" i="1"/>
  <c r="P4785" i="1"/>
  <c r="O4785" i="1"/>
  <c r="N4785" i="1"/>
  <c r="I4785" i="1"/>
  <c r="P4784" i="1"/>
  <c r="Q4784" i="1" s="1"/>
  <c r="O4784" i="1"/>
  <c r="N4784" i="1"/>
  <c r="I4784" i="1"/>
  <c r="Q4783" i="1"/>
  <c r="P4783" i="1"/>
  <c r="O4783" i="1"/>
  <c r="N4783" i="1"/>
  <c r="I4783" i="1"/>
  <c r="P4782" i="1"/>
  <c r="Q4782" i="1" s="1"/>
  <c r="O4782" i="1"/>
  <c r="N4782" i="1"/>
  <c r="I4782" i="1"/>
  <c r="Q4781" i="1"/>
  <c r="P4781" i="1"/>
  <c r="O4781" i="1"/>
  <c r="N4781" i="1"/>
  <c r="I4781" i="1"/>
  <c r="Q4780" i="1"/>
  <c r="P4780" i="1"/>
  <c r="O4780" i="1"/>
  <c r="N4780" i="1"/>
  <c r="I4780" i="1"/>
  <c r="Q4779" i="1"/>
  <c r="P4779" i="1"/>
  <c r="O4779" i="1"/>
  <c r="N4779" i="1"/>
  <c r="I4779" i="1"/>
  <c r="P4778" i="1"/>
  <c r="Q4778" i="1" s="1"/>
  <c r="O4778" i="1"/>
  <c r="N4778" i="1"/>
  <c r="I4778" i="1"/>
  <c r="P4777" i="1"/>
  <c r="Q4777" i="1" s="1"/>
  <c r="N4777" i="1"/>
  <c r="I4777" i="1"/>
  <c r="Q4776" i="1"/>
  <c r="P4776" i="1"/>
  <c r="O4776" i="1"/>
  <c r="N4776" i="1"/>
  <c r="I4776" i="1"/>
  <c r="P4775" i="1"/>
  <c r="Q4775" i="1" s="1"/>
  <c r="O4775" i="1"/>
  <c r="N4775" i="1"/>
  <c r="I4775" i="1"/>
  <c r="Q4774" i="1"/>
  <c r="P4774" i="1"/>
  <c r="O4774" i="1"/>
  <c r="N4774" i="1"/>
  <c r="I4774" i="1"/>
  <c r="P4773" i="1"/>
  <c r="Q4773" i="1" s="1"/>
  <c r="O4773" i="1"/>
  <c r="N4773" i="1"/>
  <c r="I4773" i="1"/>
  <c r="Q4772" i="1"/>
  <c r="P4772" i="1"/>
  <c r="O4772" i="1"/>
  <c r="N4772" i="1"/>
  <c r="I4772" i="1"/>
  <c r="P4771" i="1"/>
  <c r="Q4771" i="1" s="1"/>
  <c r="O4771" i="1"/>
  <c r="N4771" i="1"/>
  <c r="I4771" i="1"/>
  <c r="Q4770" i="1"/>
  <c r="P4770" i="1"/>
  <c r="O4770" i="1"/>
  <c r="N4770" i="1"/>
  <c r="I4770" i="1"/>
  <c r="P4769" i="1"/>
  <c r="Q4769" i="1" s="1"/>
  <c r="O4769" i="1"/>
  <c r="N4769" i="1"/>
  <c r="I4769" i="1"/>
  <c r="Q4768" i="1"/>
  <c r="P4768" i="1"/>
  <c r="O4768" i="1"/>
  <c r="N4768" i="1"/>
  <c r="I4768" i="1"/>
  <c r="Q4767" i="1"/>
  <c r="P4767" i="1"/>
  <c r="N4767" i="1"/>
  <c r="I4767" i="1"/>
  <c r="P4766" i="1"/>
  <c r="Q4766" i="1" s="1"/>
  <c r="O4766" i="1"/>
  <c r="N4766" i="1"/>
  <c r="I4766" i="1"/>
  <c r="Q4765" i="1"/>
  <c r="P4765" i="1"/>
  <c r="O4765" i="1"/>
  <c r="N4765" i="1"/>
  <c r="I4765" i="1"/>
  <c r="P4764" i="1"/>
  <c r="Q4764" i="1" s="1"/>
  <c r="N4764" i="1"/>
  <c r="I4764" i="1"/>
  <c r="P4763" i="1"/>
  <c r="Q4763" i="1" s="1"/>
  <c r="O4763" i="1"/>
  <c r="N4763" i="1"/>
  <c r="I4763" i="1"/>
  <c r="Q4762" i="1"/>
  <c r="P4762" i="1"/>
  <c r="O4762" i="1"/>
  <c r="N4762" i="1"/>
  <c r="I4762" i="1"/>
  <c r="P4761" i="1"/>
  <c r="Q4761" i="1" s="1"/>
  <c r="O4761" i="1"/>
  <c r="N4761" i="1"/>
  <c r="I4761" i="1"/>
  <c r="Q4760" i="1"/>
  <c r="P4760" i="1"/>
  <c r="O4760" i="1"/>
  <c r="N4760" i="1"/>
  <c r="I4760" i="1"/>
  <c r="P4759" i="1"/>
  <c r="Q4759" i="1" s="1"/>
  <c r="O4759" i="1"/>
  <c r="N4759" i="1"/>
  <c r="I4759" i="1"/>
  <c r="Q4758" i="1"/>
  <c r="P4758" i="1"/>
  <c r="O4758" i="1"/>
  <c r="N4758" i="1"/>
  <c r="I4758" i="1"/>
  <c r="Q4757" i="1"/>
  <c r="P4757" i="1"/>
  <c r="O4757" i="1"/>
  <c r="N4757" i="1"/>
  <c r="I4757" i="1"/>
  <c r="Q4756" i="1"/>
  <c r="P4756" i="1"/>
  <c r="O4756" i="1"/>
  <c r="N4756" i="1"/>
  <c r="I4756" i="1"/>
  <c r="P4755" i="1"/>
  <c r="Q4755" i="1" s="1"/>
  <c r="O4755" i="1"/>
  <c r="N4755" i="1"/>
  <c r="I4755" i="1"/>
  <c r="P4754" i="1"/>
  <c r="Q4754" i="1" s="1"/>
  <c r="O4754" i="1"/>
  <c r="N4754" i="1"/>
  <c r="I4754" i="1"/>
  <c r="P4753" i="1"/>
  <c r="Q4753" i="1" s="1"/>
  <c r="O4753" i="1"/>
  <c r="N4753" i="1"/>
  <c r="I4753" i="1"/>
  <c r="Q4752" i="1"/>
  <c r="P4752" i="1"/>
  <c r="N4752" i="1"/>
  <c r="I4752" i="1"/>
  <c r="Q4751" i="1"/>
  <c r="P4751" i="1"/>
  <c r="O4751" i="1"/>
  <c r="N4751" i="1"/>
  <c r="I4751" i="1"/>
  <c r="P4750" i="1"/>
  <c r="Q4750" i="1" s="1"/>
  <c r="O4750" i="1"/>
  <c r="N4750" i="1"/>
  <c r="I4750" i="1"/>
  <c r="Q4749" i="1"/>
  <c r="P4749" i="1"/>
  <c r="O4749" i="1"/>
  <c r="N4749" i="1"/>
  <c r="I4749" i="1"/>
  <c r="P4748" i="1"/>
  <c r="Q4748" i="1" s="1"/>
  <c r="O4748" i="1"/>
  <c r="N4748" i="1"/>
  <c r="I4748" i="1"/>
  <c r="Q4747" i="1"/>
  <c r="P4747" i="1"/>
  <c r="O4747" i="1"/>
  <c r="N4747" i="1"/>
  <c r="I4747" i="1"/>
  <c r="P4746" i="1"/>
  <c r="Q4746" i="1" s="1"/>
  <c r="O4746" i="1"/>
  <c r="N4746" i="1"/>
  <c r="I4746" i="1"/>
  <c r="Q4745" i="1"/>
  <c r="P4745" i="1"/>
  <c r="N4745" i="1"/>
  <c r="I4745" i="1"/>
  <c r="P4744" i="1"/>
  <c r="Q4744" i="1" s="1"/>
  <c r="O4744" i="1"/>
  <c r="N4744" i="1"/>
  <c r="I4744" i="1"/>
  <c r="P4743" i="1"/>
  <c r="Q4743" i="1" s="1"/>
  <c r="O4743" i="1"/>
  <c r="N4743" i="1"/>
  <c r="I4743" i="1"/>
  <c r="Q4742" i="1"/>
  <c r="P4742" i="1"/>
  <c r="O4742" i="1"/>
  <c r="N4742" i="1"/>
  <c r="I4742" i="1"/>
  <c r="P4741" i="1"/>
  <c r="Q4741" i="1" s="1"/>
  <c r="O4741" i="1"/>
  <c r="N4741" i="1"/>
  <c r="I4741" i="1"/>
  <c r="Q4740" i="1"/>
  <c r="P4740" i="1"/>
  <c r="O4740" i="1"/>
  <c r="N4740" i="1"/>
  <c r="I4740" i="1"/>
  <c r="P4739" i="1"/>
  <c r="Q4739" i="1" s="1"/>
  <c r="N4739" i="1"/>
  <c r="I4739" i="1"/>
  <c r="P4738" i="1"/>
  <c r="Q4738" i="1" s="1"/>
  <c r="O4738" i="1"/>
  <c r="N4738" i="1"/>
  <c r="I4738" i="1"/>
  <c r="Q4737" i="1"/>
  <c r="P4737" i="1"/>
  <c r="N4737" i="1"/>
  <c r="I4737" i="1"/>
  <c r="Q4736" i="1"/>
  <c r="P4736" i="1"/>
  <c r="O4736" i="1"/>
  <c r="N4736" i="1"/>
  <c r="I4736" i="1"/>
  <c r="P4735" i="1"/>
  <c r="Q4735" i="1" s="1"/>
  <c r="O4735" i="1"/>
  <c r="N4735" i="1"/>
  <c r="I4735" i="1"/>
  <c r="P4734" i="1"/>
  <c r="Q4734" i="1" s="1"/>
  <c r="O4734" i="1"/>
  <c r="N4734" i="1"/>
  <c r="I4734" i="1"/>
  <c r="P4733" i="1"/>
  <c r="Q4733" i="1" s="1"/>
  <c r="O4733" i="1"/>
  <c r="N4733" i="1"/>
  <c r="I4733" i="1"/>
  <c r="Q4732" i="1"/>
  <c r="P4732" i="1"/>
  <c r="N4732" i="1"/>
  <c r="I4732" i="1"/>
  <c r="Q4731" i="1"/>
  <c r="P4731" i="1"/>
  <c r="O4731" i="1"/>
  <c r="N4731" i="1"/>
  <c r="I4731" i="1"/>
  <c r="P4730" i="1"/>
  <c r="Q4730" i="1" s="1"/>
  <c r="O4730" i="1"/>
  <c r="N4730" i="1"/>
  <c r="I4730" i="1"/>
  <c r="Q4729" i="1"/>
  <c r="P4729" i="1"/>
  <c r="O4729" i="1"/>
  <c r="N4729" i="1"/>
  <c r="I4729" i="1"/>
  <c r="P4728" i="1"/>
  <c r="Q4728" i="1" s="1"/>
  <c r="O4728" i="1"/>
  <c r="N4728" i="1"/>
  <c r="I4728" i="1"/>
  <c r="P4727" i="1"/>
  <c r="Q4727" i="1" s="1"/>
  <c r="O4727" i="1"/>
  <c r="N4727" i="1"/>
  <c r="I4727" i="1"/>
  <c r="P4726" i="1"/>
  <c r="Q4726" i="1" s="1"/>
  <c r="O4726" i="1"/>
  <c r="N4726" i="1"/>
  <c r="I4726" i="1"/>
  <c r="Q4725" i="1"/>
  <c r="P4725" i="1"/>
  <c r="O4725" i="1"/>
  <c r="N4725" i="1"/>
  <c r="I4725" i="1"/>
  <c r="Q4724" i="1"/>
  <c r="P4724" i="1"/>
  <c r="O4724" i="1"/>
  <c r="N4724" i="1"/>
  <c r="I4724" i="1"/>
  <c r="Q4723" i="1"/>
  <c r="P4723" i="1"/>
  <c r="O4723" i="1"/>
  <c r="N4723" i="1"/>
  <c r="I4723" i="1"/>
  <c r="P4722" i="1"/>
  <c r="Q4722" i="1" s="1"/>
  <c r="N4722" i="1"/>
  <c r="I4722" i="1"/>
  <c r="P4721" i="1"/>
  <c r="Q4721" i="1" s="1"/>
  <c r="O4721" i="1"/>
  <c r="N4721" i="1"/>
  <c r="I4721" i="1"/>
  <c r="Q4720" i="1"/>
  <c r="P4720" i="1"/>
  <c r="O4720" i="1"/>
  <c r="N4720" i="1"/>
  <c r="I4720" i="1"/>
  <c r="P4719" i="1"/>
  <c r="Q4719" i="1" s="1"/>
  <c r="O4719" i="1"/>
  <c r="N4719" i="1"/>
  <c r="I4719" i="1"/>
  <c r="Q4718" i="1"/>
  <c r="P4718" i="1"/>
  <c r="N4718" i="1"/>
  <c r="I4718" i="1"/>
  <c r="P4717" i="1"/>
  <c r="Q4717" i="1" s="1"/>
  <c r="O4717" i="1"/>
  <c r="N4717" i="1"/>
  <c r="I4717" i="1"/>
  <c r="P4716" i="1"/>
  <c r="Q4716" i="1" s="1"/>
  <c r="O4716" i="1"/>
  <c r="N4716" i="1"/>
  <c r="I4716" i="1"/>
  <c r="Q4715" i="1"/>
  <c r="P4715" i="1"/>
  <c r="O4715" i="1"/>
  <c r="N4715" i="1"/>
  <c r="I4715" i="1"/>
  <c r="Q4714" i="1"/>
  <c r="P4714" i="1"/>
  <c r="O4714" i="1"/>
  <c r="N4714" i="1"/>
  <c r="I4714" i="1"/>
  <c r="Q4713" i="1"/>
  <c r="P4713" i="1"/>
  <c r="O4713" i="1"/>
  <c r="N4713" i="1"/>
  <c r="I4713" i="1"/>
  <c r="P4712" i="1"/>
  <c r="Q4712" i="1" s="1"/>
  <c r="O4712" i="1"/>
  <c r="N4712" i="1"/>
  <c r="I4712" i="1"/>
  <c r="P4711" i="1"/>
  <c r="Q4711" i="1" s="1"/>
  <c r="O4711" i="1"/>
  <c r="N4711" i="1"/>
  <c r="I4711" i="1"/>
  <c r="P4710" i="1"/>
  <c r="Q4710" i="1" s="1"/>
  <c r="O4710" i="1"/>
  <c r="N4710" i="1"/>
  <c r="I4710" i="1"/>
  <c r="Q4709" i="1"/>
  <c r="P4709" i="1"/>
  <c r="O4709" i="1"/>
  <c r="N4709" i="1"/>
  <c r="I4709" i="1"/>
  <c r="P4708" i="1"/>
  <c r="Q4708" i="1" s="1"/>
  <c r="O4708" i="1"/>
  <c r="N4708" i="1"/>
  <c r="I4708" i="1"/>
  <c r="Q4707" i="1"/>
  <c r="P4707" i="1"/>
  <c r="O4707" i="1"/>
  <c r="N4707" i="1"/>
  <c r="I4707" i="1"/>
  <c r="P4706" i="1"/>
  <c r="Q4706" i="1" s="1"/>
  <c r="O4706" i="1"/>
  <c r="N4706" i="1"/>
  <c r="I4706" i="1"/>
  <c r="Q4705" i="1"/>
  <c r="P4705" i="1"/>
  <c r="O4705" i="1"/>
  <c r="N4705" i="1"/>
  <c r="I4705" i="1"/>
  <c r="P4704" i="1"/>
  <c r="Q4704" i="1" s="1"/>
  <c r="O4704" i="1"/>
  <c r="N4704" i="1"/>
  <c r="I4704" i="1"/>
  <c r="Q4703" i="1"/>
  <c r="P4703" i="1"/>
  <c r="O4703" i="1"/>
  <c r="N4703" i="1"/>
  <c r="I4703" i="1"/>
  <c r="P4702" i="1"/>
  <c r="Q4702" i="1" s="1"/>
  <c r="O4702" i="1"/>
  <c r="N4702" i="1"/>
  <c r="I4702" i="1"/>
  <c r="P4701" i="1"/>
  <c r="Q4701" i="1" s="1"/>
  <c r="O4701" i="1"/>
  <c r="N4701" i="1"/>
  <c r="I4701" i="1"/>
  <c r="P4700" i="1"/>
  <c r="Q4700" i="1" s="1"/>
  <c r="N4700" i="1"/>
  <c r="I4700" i="1"/>
  <c r="P4699" i="1"/>
  <c r="Q4699" i="1" s="1"/>
  <c r="O4699" i="1"/>
  <c r="N4699" i="1"/>
  <c r="I4699" i="1"/>
  <c r="P4698" i="1"/>
  <c r="Q4698" i="1" s="1"/>
  <c r="O4698" i="1"/>
  <c r="N4698" i="1"/>
  <c r="I4698" i="1"/>
  <c r="P4697" i="1"/>
  <c r="Q4697" i="1" s="1"/>
  <c r="O4697" i="1"/>
  <c r="N4697" i="1"/>
  <c r="I4697" i="1"/>
  <c r="Q4696" i="1"/>
  <c r="P4696" i="1"/>
  <c r="O4696" i="1"/>
  <c r="N4696" i="1"/>
  <c r="I4696" i="1"/>
  <c r="P4695" i="1"/>
  <c r="Q4695" i="1" s="1"/>
  <c r="O4695" i="1"/>
  <c r="N4695" i="1"/>
  <c r="I4695" i="1"/>
  <c r="Q4694" i="1"/>
  <c r="P4694" i="1"/>
  <c r="O4694" i="1"/>
  <c r="N4694" i="1"/>
  <c r="I4694" i="1"/>
  <c r="P4693" i="1"/>
  <c r="Q4693" i="1" s="1"/>
  <c r="O4693" i="1"/>
  <c r="N4693" i="1"/>
  <c r="I4693" i="1"/>
  <c r="Q4692" i="1"/>
  <c r="P4692" i="1"/>
  <c r="O4692" i="1"/>
  <c r="N4692" i="1"/>
  <c r="I4692" i="1"/>
  <c r="P4691" i="1"/>
  <c r="Q4691" i="1" s="1"/>
  <c r="O4691" i="1"/>
  <c r="N4691" i="1"/>
  <c r="I4691" i="1"/>
  <c r="Q4690" i="1"/>
  <c r="P4690" i="1"/>
  <c r="O4690" i="1"/>
  <c r="N4690" i="1"/>
  <c r="I4690" i="1"/>
  <c r="P4689" i="1"/>
  <c r="Q4689" i="1" s="1"/>
  <c r="N4689" i="1"/>
  <c r="I4689" i="1"/>
  <c r="Q4688" i="1"/>
  <c r="P4688" i="1"/>
  <c r="O4688" i="1"/>
  <c r="N4688" i="1"/>
  <c r="I4688" i="1"/>
  <c r="Q4687" i="1"/>
  <c r="P4687" i="1"/>
  <c r="O4687" i="1"/>
  <c r="N4687" i="1"/>
  <c r="I4687" i="1"/>
  <c r="P4686" i="1"/>
  <c r="Q4686" i="1" s="1"/>
  <c r="O4686" i="1"/>
  <c r="N4686" i="1"/>
  <c r="I4686" i="1"/>
  <c r="P4685" i="1"/>
  <c r="Q4685" i="1" s="1"/>
  <c r="O4685" i="1"/>
  <c r="N4685" i="1"/>
  <c r="I4685" i="1"/>
  <c r="P4684" i="1"/>
  <c r="Q4684" i="1" s="1"/>
  <c r="N4684" i="1"/>
  <c r="I4684" i="1"/>
  <c r="P4683" i="1"/>
  <c r="Q4683" i="1" s="1"/>
  <c r="O4683" i="1"/>
  <c r="N4683" i="1"/>
  <c r="I4683" i="1"/>
  <c r="Q4682" i="1"/>
  <c r="P4682" i="1"/>
  <c r="O4682" i="1"/>
  <c r="N4682" i="1"/>
  <c r="I4682" i="1"/>
  <c r="P4681" i="1"/>
  <c r="Q4681" i="1" s="1"/>
  <c r="O4681" i="1"/>
  <c r="N4681" i="1"/>
  <c r="I4681" i="1"/>
  <c r="Q4680" i="1"/>
  <c r="P4680" i="1"/>
  <c r="O4680" i="1"/>
  <c r="N4680" i="1"/>
  <c r="I4680" i="1"/>
  <c r="P4679" i="1"/>
  <c r="Q4679" i="1" s="1"/>
  <c r="O4679" i="1"/>
  <c r="N4679" i="1"/>
  <c r="I4679" i="1"/>
  <c r="P4678" i="1"/>
  <c r="Q4678" i="1" s="1"/>
  <c r="O4678" i="1"/>
  <c r="N4678" i="1"/>
  <c r="I4678" i="1"/>
  <c r="P4677" i="1"/>
  <c r="Q4677" i="1" s="1"/>
  <c r="O4677" i="1"/>
  <c r="N4677" i="1"/>
  <c r="I4677" i="1"/>
  <c r="Q4676" i="1"/>
  <c r="P4676" i="1"/>
  <c r="O4676" i="1"/>
  <c r="N4676" i="1"/>
  <c r="I4676" i="1"/>
  <c r="Q4675" i="1"/>
  <c r="P4675" i="1"/>
  <c r="O4675" i="1"/>
  <c r="N4675" i="1"/>
  <c r="I4675" i="1"/>
  <c r="Q4674" i="1"/>
  <c r="P4674" i="1"/>
  <c r="O4674" i="1"/>
  <c r="N4674" i="1"/>
  <c r="I4674" i="1"/>
  <c r="P4673" i="1"/>
  <c r="Q4673" i="1" s="1"/>
  <c r="N4673" i="1"/>
  <c r="I4673" i="1"/>
  <c r="P4672" i="1"/>
  <c r="Q4672" i="1" s="1"/>
  <c r="O4672" i="1"/>
  <c r="N4672" i="1"/>
  <c r="I4672" i="1"/>
  <c r="Q4671" i="1"/>
  <c r="P4671" i="1"/>
  <c r="N4671" i="1"/>
  <c r="I4671" i="1"/>
  <c r="Q4670" i="1"/>
  <c r="P4670" i="1"/>
  <c r="N4670" i="1"/>
  <c r="I4670" i="1"/>
  <c r="Q4669" i="1"/>
  <c r="P4669" i="1"/>
  <c r="O4669" i="1"/>
  <c r="N4669" i="1"/>
  <c r="I4669" i="1"/>
  <c r="Q4668" i="1"/>
  <c r="P4668" i="1"/>
  <c r="O4668" i="1"/>
  <c r="N4668" i="1"/>
  <c r="I4668" i="1"/>
  <c r="Q4667" i="1"/>
  <c r="P4667" i="1"/>
  <c r="O4667" i="1"/>
  <c r="N4667" i="1"/>
  <c r="I4667" i="1"/>
  <c r="P4666" i="1"/>
  <c r="Q4666" i="1" s="1"/>
  <c r="O4666" i="1"/>
  <c r="N4666" i="1"/>
  <c r="I4666" i="1"/>
  <c r="P4665" i="1"/>
  <c r="Q4665" i="1" s="1"/>
  <c r="O4665" i="1"/>
  <c r="N4665" i="1"/>
  <c r="I4665" i="1"/>
  <c r="P4664" i="1"/>
  <c r="Q4664" i="1" s="1"/>
  <c r="O4664" i="1"/>
  <c r="N4664" i="1"/>
  <c r="I4664" i="1"/>
  <c r="Q4663" i="1"/>
  <c r="P4663" i="1"/>
  <c r="O4663" i="1"/>
  <c r="N4663" i="1"/>
  <c r="I4663" i="1"/>
  <c r="P4662" i="1"/>
  <c r="Q4662" i="1" s="1"/>
  <c r="O4662" i="1"/>
  <c r="N4662" i="1"/>
  <c r="I4662" i="1"/>
  <c r="Q4661" i="1"/>
  <c r="P4661" i="1"/>
  <c r="O4661" i="1"/>
  <c r="N4661" i="1"/>
  <c r="I4661" i="1"/>
  <c r="P4660" i="1"/>
  <c r="Q4660" i="1" s="1"/>
  <c r="O4660" i="1"/>
  <c r="N4660" i="1"/>
  <c r="I4660" i="1"/>
  <c r="Q4659" i="1"/>
  <c r="P4659" i="1"/>
  <c r="O4659" i="1"/>
  <c r="N4659" i="1"/>
  <c r="I4659" i="1"/>
  <c r="P4658" i="1"/>
  <c r="Q4658" i="1" s="1"/>
  <c r="O4658" i="1"/>
  <c r="N4658" i="1"/>
  <c r="I4658" i="1"/>
  <c r="Q4657" i="1"/>
  <c r="P4657" i="1"/>
  <c r="O4657" i="1"/>
  <c r="N4657" i="1"/>
  <c r="I4657" i="1"/>
  <c r="P4656" i="1"/>
  <c r="Q4656" i="1" s="1"/>
  <c r="O4656" i="1"/>
  <c r="N4656" i="1"/>
  <c r="I4656" i="1"/>
  <c r="P4655" i="1"/>
  <c r="Q4655" i="1" s="1"/>
  <c r="N4655" i="1"/>
  <c r="I4655" i="1"/>
  <c r="Q4654" i="1"/>
  <c r="P4654" i="1"/>
  <c r="O4654" i="1"/>
  <c r="N4654" i="1"/>
  <c r="I4654" i="1"/>
  <c r="P4653" i="1"/>
  <c r="Q4653" i="1" s="1"/>
  <c r="O4653" i="1"/>
  <c r="N4653" i="1"/>
  <c r="I4653" i="1"/>
  <c r="P4652" i="1"/>
  <c r="Q4652" i="1" s="1"/>
  <c r="O4652" i="1"/>
  <c r="N4652" i="1"/>
  <c r="I4652" i="1"/>
  <c r="P4651" i="1"/>
  <c r="Q4651" i="1" s="1"/>
  <c r="O4651" i="1"/>
  <c r="N4651" i="1"/>
  <c r="I4651" i="1"/>
  <c r="Q4650" i="1"/>
  <c r="P4650" i="1"/>
  <c r="N4650" i="1"/>
  <c r="I4650" i="1"/>
  <c r="Q4649" i="1"/>
  <c r="P4649" i="1"/>
  <c r="O4649" i="1"/>
  <c r="N4649" i="1"/>
  <c r="I4649" i="1"/>
  <c r="P4648" i="1"/>
  <c r="Q4648" i="1" s="1"/>
  <c r="O4648" i="1"/>
  <c r="N4648" i="1"/>
  <c r="I4648" i="1"/>
  <c r="Q4647" i="1"/>
  <c r="P4647" i="1"/>
  <c r="O4647" i="1"/>
  <c r="N4647" i="1"/>
  <c r="I4647" i="1"/>
  <c r="P4646" i="1"/>
  <c r="Q4646" i="1" s="1"/>
  <c r="O4646" i="1"/>
  <c r="N4646" i="1"/>
  <c r="I4646" i="1"/>
  <c r="P4645" i="1"/>
  <c r="Q4645" i="1" s="1"/>
  <c r="N4645" i="1"/>
  <c r="I4645" i="1"/>
  <c r="Q4644" i="1"/>
  <c r="P4644" i="1"/>
  <c r="O4644" i="1"/>
  <c r="N4644" i="1"/>
  <c r="I4644" i="1"/>
  <c r="P4643" i="1"/>
  <c r="Q4643" i="1" s="1"/>
  <c r="O4643" i="1"/>
  <c r="N4643" i="1"/>
  <c r="I4643" i="1"/>
  <c r="Q4642" i="1"/>
  <c r="P4642" i="1"/>
  <c r="O4642" i="1"/>
  <c r="N4642" i="1"/>
  <c r="I4642" i="1"/>
  <c r="P4641" i="1"/>
  <c r="Q4641" i="1" s="1"/>
  <c r="I4641" i="1"/>
  <c r="Q4640" i="1"/>
  <c r="P4640" i="1"/>
  <c r="O4640" i="1"/>
  <c r="N4640" i="1"/>
  <c r="I4640" i="1"/>
  <c r="P4639" i="1"/>
  <c r="Q4639" i="1" s="1"/>
  <c r="O4639" i="1"/>
  <c r="N4639" i="1"/>
  <c r="I4639" i="1"/>
  <c r="P4638" i="1"/>
  <c r="Q4638" i="1" s="1"/>
  <c r="N4638" i="1"/>
  <c r="I4638" i="1"/>
  <c r="Q4637" i="1"/>
  <c r="P4637" i="1"/>
  <c r="O4637" i="1"/>
  <c r="N4637" i="1"/>
  <c r="I4637" i="1"/>
  <c r="P4636" i="1"/>
  <c r="Q4636" i="1" s="1"/>
  <c r="O4636" i="1"/>
  <c r="N4636" i="1"/>
  <c r="I4636" i="1"/>
  <c r="Q4635" i="1"/>
  <c r="P4635" i="1"/>
  <c r="O4635" i="1"/>
  <c r="N4635" i="1"/>
  <c r="I4635" i="1"/>
  <c r="P4634" i="1"/>
  <c r="Q4634" i="1" s="1"/>
  <c r="O4634" i="1"/>
  <c r="N4634" i="1"/>
  <c r="I4634" i="1"/>
  <c r="Q4633" i="1"/>
  <c r="P4633" i="1"/>
  <c r="O4633" i="1"/>
  <c r="N4633" i="1"/>
  <c r="I4633" i="1"/>
  <c r="Q4632" i="1"/>
  <c r="O4632" i="1"/>
  <c r="N4632" i="1"/>
  <c r="I4632" i="1"/>
  <c r="P4631" i="1"/>
  <c r="Q4631" i="1" s="1"/>
  <c r="O4631" i="1"/>
  <c r="N4631" i="1"/>
  <c r="I4631" i="1"/>
  <c r="Q4630" i="1"/>
  <c r="P4630" i="1"/>
  <c r="O4630" i="1"/>
  <c r="N4630" i="1"/>
  <c r="I4630" i="1"/>
  <c r="P4629" i="1"/>
  <c r="Q4629" i="1" s="1"/>
  <c r="O4629" i="1"/>
  <c r="N4629" i="1"/>
  <c r="I4629" i="1"/>
  <c r="P4628" i="1"/>
  <c r="Q4628" i="1" s="1"/>
  <c r="O4628" i="1"/>
  <c r="N4628" i="1"/>
  <c r="I4628" i="1"/>
  <c r="Q4627" i="1"/>
  <c r="O4627" i="1"/>
  <c r="N4627" i="1"/>
  <c r="I4627" i="1"/>
  <c r="P4626" i="1"/>
  <c r="Q4626" i="1" s="1"/>
  <c r="O4626" i="1"/>
  <c r="N4626" i="1"/>
  <c r="I4626" i="1"/>
  <c r="Q4625" i="1"/>
  <c r="O4625" i="1"/>
  <c r="N4625" i="1"/>
  <c r="I4625" i="1"/>
  <c r="Q4624" i="1"/>
  <c r="P4624" i="1"/>
  <c r="O4624" i="1"/>
  <c r="N4624" i="1"/>
  <c r="I4624" i="1"/>
  <c r="Q4623" i="1"/>
  <c r="O4623" i="1"/>
  <c r="N4623" i="1"/>
  <c r="I4623" i="1"/>
  <c r="P4622" i="1"/>
  <c r="Q4622" i="1" s="1"/>
  <c r="O4622" i="1"/>
  <c r="N4622" i="1"/>
  <c r="I4622" i="1"/>
  <c r="Q4621" i="1"/>
  <c r="O4621" i="1"/>
  <c r="N4621" i="1"/>
  <c r="I4621" i="1"/>
  <c r="Q4620" i="1"/>
  <c r="P4620" i="1"/>
  <c r="O4620" i="1"/>
  <c r="N4620" i="1"/>
  <c r="I4620" i="1"/>
  <c r="P4619" i="1"/>
  <c r="Q4619" i="1" s="1"/>
  <c r="O4619" i="1"/>
  <c r="N4619" i="1"/>
  <c r="I4619" i="1"/>
  <c r="Q4618" i="1"/>
  <c r="P4618" i="1"/>
  <c r="O4618" i="1"/>
  <c r="N4618" i="1"/>
  <c r="I4618" i="1"/>
  <c r="P4617" i="1"/>
  <c r="Q4617" i="1" s="1"/>
  <c r="O4617" i="1"/>
  <c r="N4617" i="1"/>
  <c r="I4617" i="1"/>
  <c r="Q4616" i="1"/>
  <c r="I4616" i="1"/>
  <c r="P4615" i="1"/>
  <c r="Q4615" i="1" s="1"/>
  <c r="O4615" i="1"/>
  <c r="N4615" i="1"/>
  <c r="I4615" i="1"/>
  <c r="Q4614" i="1"/>
  <c r="P4614" i="1"/>
  <c r="O4614" i="1"/>
  <c r="N4614" i="1"/>
  <c r="I4614" i="1"/>
  <c r="Q4613" i="1"/>
  <c r="P4613" i="1"/>
  <c r="O4613" i="1"/>
  <c r="N4613" i="1"/>
  <c r="I4613" i="1"/>
  <c r="P4612" i="1"/>
  <c r="Q4612" i="1" s="1"/>
  <c r="O4612" i="1"/>
  <c r="N4612" i="1"/>
  <c r="I4612" i="1"/>
  <c r="Q4611" i="1"/>
  <c r="P4611" i="1"/>
  <c r="N4611" i="1"/>
  <c r="I4611" i="1"/>
  <c r="Q4610" i="1"/>
  <c r="P4610" i="1"/>
  <c r="O4610" i="1"/>
  <c r="N4610" i="1"/>
  <c r="I4610" i="1"/>
  <c r="P4609" i="1"/>
  <c r="Q4609" i="1" s="1"/>
  <c r="O4609" i="1"/>
  <c r="N4609" i="1"/>
  <c r="I4609" i="1"/>
  <c r="Q4608" i="1"/>
  <c r="P4608" i="1"/>
  <c r="O4608" i="1"/>
  <c r="N4608" i="1"/>
  <c r="I4608" i="1"/>
  <c r="P4607" i="1"/>
  <c r="Q4607" i="1" s="1"/>
  <c r="O4607" i="1"/>
  <c r="N4607" i="1"/>
  <c r="I4607" i="1"/>
  <c r="Q4606" i="1"/>
  <c r="P4606" i="1"/>
  <c r="O4606" i="1"/>
  <c r="N4606" i="1"/>
  <c r="I4606" i="1"/>
  <c r="P4605" i="1"/>
  <c r="Q4605" i="1" s="1"/>
  <c r="N4605" i="1"/>
  <c r="I4605" i="1"/>
  <c r="Q4604" i="1"/>
  <c r="P4604" i="1"/>
  <c r="O4604" i="1"/>
  <c r="N4604" i="1"/>
  <c r="I4604" i="1"/>
  <c r="Q4603" i="1"/>
  <c r="P4603" i="1"/>
  <c r="O4603" i="1"/>
  <c r="N4603" i="1"/>
  <c r="I4603" i="1"/>
  <c r="P4602" i="1"/>
  <c r="Q4602" i="1" s="1"/>
  <c r="O4602" i="1"/>
  <c r="N4602" i="1"/>
  <c r="I4602" i="1"/>
  <c r="Q4601" i="1"/>
  <c r="P4601" i="1"/>
  <c r="O4601" i="1"/>
  <c r="N4601" i="1"/>
  <c r="I4601" i="1"/>
  <c r="P4600" i="1"/>
  <c r="Q4600" i="1" s="1"/>
  <c r="O4600" i="1"/>
  <c r="N4600" i="1"/>
  <c r="I4600" i="1"/>
  <c r="Q4599" i="1"/>
  <c r="P4599" i="1"/>
  <c r="N4599" i="1"/>
  <c r="I4599" i="1"/>
  <c r="Q4598" i="1"/>
  <c r="P4598" i="1"/>
  <c r="O4598" i="1"/>
  <c r="N4598" i="1"/>
  <c r="I4598" i="1"/>
  <c r="P4597" i="1"/>
  <c r="Q4597" i="1" s="1"/>
  <c r="O4597" i="1"/>
  <c r="N4597" i="1"/>
  <c r="I4597" i="1"/>
  <c r="Q4596" i="1"/>
  <c r="P4596" i="1"/>
  <c r="O4596" i="1"/>
  <c r="N4596" i="1"/>
  <c r="I4596" i="1"/>
  <c r="P4595" i="1"/>
  <c r="Q4595" i="1" s="1"/>
  <c r="O4595" i="1"/>
  <c r="N4595" i="1"/>
  <c r="I4595" i="1"/>
  <c r="P4594" i="1"/>
  <c r="Q4594" i="1" s="1"/>
  <c r="O4594" i="1"/>
  <c r="N4594" i="1"/>
  <c r="I4594" i="1"/>
  <c r="P4593" i="1"/>
  <c r="Q4593" i="1" s="1"/>
  <c r="N4593" i="1"/>
  <c r="I4593" i="1"/>
  <c r="P4592" i="1"/>
  <c r="Q4592" i="1" s="1"/>
  <c r="O4592" i="1"/>
  <c r="N4592" i="1"/>
  <c r="I4592" i="1"/>
  <c r="Q4591" i="1"/>
  <c r="P4591" i="1"/>
  <c r="O4591" i="1"/>
  <c r="N4591" i="1"/>
  <c r="I4591" i="1"/>
  <c r="P4590" i="1"/>
  <c r="Q4590" i="1" s="1"/>
  <c r="O4590" i="1"/>
  <c r="N4590" i="1"/>
  <c r="I4590" i="1"/>
  <c r="Q4589" i="1"/>
  <c r="P4589" i="1"/>
  <c r="O4589" i="1"/>
  <c r="N4589" i="1"/>
  <c r="I4589" i="1"/>
  <c r="P4588" i="1"/>
  <c r="Q4588" i="1" s="1"/>
  <c r="O4588" i="1"/>
  <c r="N4588" i="1"/>
  <c r="I4588" i="1"/>
  <c r="Q4587" i="1"/>
  <c r="P4587" i="1"/>
  <c r="N4587" i="1"/>
  <c r="I4587" i="1"/>
  <c r="Q4586" i="1"/>
  <c r="P4586" i="1"/>
  <c r="O4586" i="1"/>
  <c r="N4586" i="1"/>
  <c r="I4586" i="1"/>
  <c r="P4585" i="1"/>
  <c r="Q4585" i="1" s="1"/>
  <c r="O4585" i="1"/>
  <c r="N4585" i="1"/>
  <c r="I4585" i="1"/>
  <c r="P4584" i="1"/>
  <c r="Q4584" i="1" s="1"/>
  <c r="O4584" i="1"/>
  <c r="N4584" i="1"/>
  <c r="I4584" i="1"/>
  <c r="P4583" i="1"/>
  <c r="Q4583" i="1" s="1"/>
  <c r="O4583" i="1"/>
  <c r="N4583" i="1"/>
  <c r="I4583" i="1"/>
  <c r="P4582" i="1"/>
  <c r="Q4582" i="1" s="1"/>
  <c r="O4582" i="1"/>
  <c r="N4582" i="1"/>
  <c r="I4582" i="1"/>
  <c r="Q4581" i="1"/>
  <c r="P4581" i="1"/>
  <c r="N4581" i="1"/>
  <c r="I4581" i="1"/>
  <c r="P4580" i="1"/>
  <c r="Q4580" i="1" s="1"/>
  <c r="O4580" i="1"/>
  <c r="N4580" i="1"/>
  <c r="I4580" i="1"/>
  <c r="Q4579" i="1"/>
  <c r="P4579" i="1"/>
  <c r="O4579" i="1"/>
  <c r="N4579" i="1"/>
  <c r="I4579" i="1"/>
  <c r="P4578" i="1"/>
  <c r="Q4578" i="1" s="1"/>
  <c r="O4578" i="1"/>
  <c r="N4578" i="1"/>
  <c r="I4578" i="1"/>
  <c r="Q4577" i="1"/>
  <c r="P4577" i="1"/>
  <c r="O4577" i="1"/>
  <c r="N4577" i="1"/>
  <c r="I4577" i="1"/>
  <c r="P4576" i="1"/>
  <c r="Q4576" i="1" s="1"/>
  <c r="O4576" i="1"/>
  <c r="N4576" i="1"/>
  <c r="I4576" i="1"/>
  <c r="Q4575" i="1"/>
  <c r="P4575" i="1"/>
  <c r="N4575" i="1"/>
  <c r="I4575" i="1"/>
  <c r="P4574" i="1"/>
  <c r="Q4574" i="1" s="1"/>
  <c r="O4574" i="1"/>
  <c r="N4574" i="1"/>
  <c r="I4574" i="1"/>
  <c r="Q4573" i="1"/>
  <c r="I4573" i="1"/>
  <c r="Q4572" i="1"/>
  <c r="I4572" i="1"/>
  <c r="Q4571" i="1"/>
  <c r="I4571" i="1"/>
  <c r="P4570" i="1"/>
  <c r="Q4570" i="1" s="1"/>
  <c r="O4570" i="1"/>
  <c r="N4570" i="1"/>
  <c r="I4570" i="1"/>
  <c r="P4569" i="1"/>
  <c r="Q4569" i="1" s="1"/>
  <c r="O4569" i="1"/>
  <c r="N4569" i="1"/>
  <c r="I4569" i="1"/>
  <c r="P4568" i="1"/>
  <c r="Q4568" i="1" s="1"/>
  <c r="O4568" i="1"/>
  <c r="N4568" i="1"/>
  <c r="I4568" i="1"/>
  <c r="P4567" i="1"/>
  <c r="Q4567" i="1" s="1"/>
  <c r="O4567" i="1"/>
  <c r="N4567" i="1"/>
  <c r="I4567" i="1"/>
  <c r="Q4566" i="1"/>
  <c r="P4566" i="1"/>
  <c r="O4566" i="1"/>
  <c r="N4566" i="1"/>
  <c r="I4566" i="1"/>
  <c r="Q4565" i="1"/>
  <c r="P4565" i="1"/>
  <c r="O4565" i="1"/>
  <c r="N4565" i="1"/>
  <c r="I4565" i="1"/>
  <c r="P4564" i="1"/>
  <c r="Q4564" i="1" s="1"/>
  <c r="O4564" i="1"/>
  <c r="N4564" i="1"/>
  <c r="I4564" i="1"/>
  <c r="Q4563" i="1"/>
  <c r="P4563" i="1"/>
  <c r="N4563" i="1"/>
  <c r="I4563" i="1"/>
  <c r="Q4562" i="1"/>
  <c r="P4562" i="1"/>
  <c r="N4562" i="1"/>
  <c r="I4562" i="1"/>
  <c r="Q4561" i="1"/>
  <c r="P4561" i="1"/>
  <c r="O4561" i="1"/>
  <c r="N4561" i="1"/>
  <c r="I4561" i="1"/>
  <c r="P4560" i="1"/>
  <c r="Q4560" i="1" s="1"/>
  <c r="N4560" i="1"/>
  <c r="I4560" i="1"/>
  <c r="Q4559" i="1"/>
  <c r="P4559" i="1"/>
  <c r="O4559" i="1"/>
  <c r="N4559" i="1"/>
  <c r="I4559" i="1"/>
  <c r="Q4558" i="1"/>
  <c r="P4558" i="1"/>
  <c r="O4558" i="1"/>
  <c r="N4558" i="1"/>
  <c r="I4558" i="1"/>
  <c r="P4557" i="1"/>
  <c r="Q4557" i="1" s="1"/>
  <c r="O4557" i="1"/>
  <c r="N4557" i="1"/>
  <c r="I4557" i="1"/>
  <c r="Q4556" i="1"/>
  <c r="P4556" i="1"/>
  <c r="O4556" i="1"/>
  <c r="N4556" i="1"/>
  <c r="I4556" i="1"/>
  <c r="P4555" i="1"/>
  <c r="Q4555" i="1" s="1"/>
  <c r="O4555" i="1"/>
  <c r="N4555" i="1"/>
  <c r="I4555" i="1"/>
  <c r="Q4554" i="1"/>
  <c r="P4554" i="1"/>
  <c r="O4554" i="1"/>
  <c r="N4554" i="1"/>
  <c r="I4554" i="1"/>
  <c r="P4553" i="1"/>
  <c r="Q4553" i="1" s="1"/>
  <c r="O4553" i="1"/>
  <c r="N4553" i="1"/>
  <c r="I4553" i="1"/>
  <c r="Q4552" i="1"/>
  <c r="P4552" i="1"/>
  <c r="O4552" i="1"/>
  <c r="N4552" i="1"/>
  <c r="I4552" i="1"/>
  <c r="P4551" i="1"/>
  <c r="Q4551" i="1" s="1"/>
  <c r="O4551" i="1"/>
  <c r="N4551" i="1"/>
  <c r="I4551" i="1"/>
  <c r="Q4550" i="1"/>
  <c r="P4550" i="1"/>
  <c r="O4550" i="1"/>
  <c r="N4550" i="1"/>
  <c r="I4550" i="1"/>
  <c r="P4549" i="1"/>
  <c r="Q4549" i="1" s="1"/>
  <c r="O4549" i="1"/>
  <c r="N4549" i="1"/>
  <c r="I4549" i="1"/>
  <c r="Q4548" i="1"/>
  <c r="P4548" i="1"/>
  <c r="O4548" i="1"/>
  <c r="N4548" i="1"/>
  <c r="I4548" i="1"/>
  <c r="P4547" i="1"/>
  <c r="Q4547" i="1" s="1"/>
  <c r="O4547" i="1"/>
  <c r="N4547" i="1"/>
  <c r="I4547" i="1"/>
  <c r="P4546" i="1"/>
  <c r="Q4546" i="1" s="1"/>
  <c r="O4546" i="1"/>
  <c r="N4546" i="1"/>
  <c r="I4546" i="1"/>
  <c r="P4545" i="1"/>
  <c r="Q4545" i="1" s="1"/>
  <c r="N4545" i="1"/>
  <c r="I4545" i="1"/>
  <c r="P4544" i="1"/>
  <c r="Q4544" i="1" s="1"/>
  <c r="N4544" i="1"/>
  <c r="I4544" i="1"/>
  <c r="P4543" i="1"/>
  <c r="Q4543" i="1" s="1"/>
  <c r="O4543" i="1"/>
  <c r="N4543" i="1"/>
  <c r="I4543" i="1"/>
  <c r="Q4542" i="1"/>
  <c r="P4542" i="1"/>
  <c r="N4542" i="1"/>
  <c r="I4542" i="1"/>
  <c r="Q4541" i="1"/>
  <c r="P4541" i="1"/>
  <c r="O4541" i="1"/>
  <c r="N4541" i="1"/>
  <c r="I4541" i="1"/>
  <c r="P4540" i="1"/>
  <c r="Q4540" i="1" s="1"/>
  <c r="O4540" i="1"/>
  <c r="N4540" i="1"/>
  <c r="I4540" i="1"/>
  <c r="Q4539" i="1"/>
  <c r="P4539" i="1"/>
  <c r="O4539" i="1"/>
  <c r="N4539" i="1"/>
  <c r="I4539" i="1"/>
  <c r="P4538" i="1"/>
  <c r="Q4538" i="1" s="1"/>
  <c r="O4538" i="1"/>
  <c r="N4538" i="1"/>
  <c r="I4538" i="1"/>
  <c r="P4537" i="1"/>
  <c r="Q4537" i="1" s="1"/>
  <c r="O4537" i="1"/>
  <c r="N4537" i="1"/>
  <c r="I4537" i="1"/>
  <c r="Q4536" i="1"/>
  <c r="P4536" i="1"/>
  <c r="O4536" i="1"/>
  <c r="N4536" i="1"/>
  <c r="I4536" i="1"/>
  <c r="Q4535" i="1"/>
  <c r="P4535" i="1"/>
  <c r="O4535" i="1"/>
  <c r="N4535" i="1"/>
  <c r="I4535" i="1"/>
  <c r="Q4534" i="1"/>
  <c r="P4534" i="1"/>
  <c r="O4534" i="1"/>
  <c r="N4534" i="1"/>
  <c r="I4534" i="1"/>
  <c r="Q4533" i="1"/>
  <c r="P4533" i="1"/>
  <c r="O4533" i="1"/>
  <c r="N4533" i="1"/>
  <c r="I4533" i="1"/>
  <c r="P4532" i="1"/>
  <c r="Q4532" i="1" s="1"/>
  <c r="O4532" i="1"/>
  <c r="N4532" i="1"/>
  <c r="I4532" i="1"/>
  <c r="Q4531" i="1"/>
  <c r="P4531" i="1"/>
  <c r="O4531" i="1"/>
  <c r="N4531" i="1"/>
  <c r="I4531" i="1"/>
  <c r="P4530" i="1"/>
  <c r="Q4530" i="1" s="1"/>
  <c r="O4530" i="1"/>
  <c r="N4530" i="1"/>
  <c r="I4530" i="1"/>
  <c r="Q4529" i="1"/>
  <c r="P4529" i="1"/>
  <c r="O4529" i="1"/>
  <c r="N4529" i="1"/>
  <c r="I4529" i="1"/>
  <c r="P4528" i="1"/>
  <c r="Q4528" i="1" s="1"/>
  <c r="O4528" i="1"/>
  <c r="N4528" i="1"/>
  <c r="I4528" i="1"/>
  <c r="Q4527" i="1"/>
  <c r="P4527" i="1"/>
  <c r="O4527" i="1"/>
  <c r="N4527" i="1"/>
  <c r="I4527" i="1"/>
  <c r="P4526" i="1"/>
  <c r="Q4526" i="1" s="1"/>
  <c r="O4526" i="1"/>
  <c r="N4526" i="1"/>
  <c r="I4526" i="1"/>
  <c r="Q4525" i="1"/>
  <c r="P4525" i="1"/>
  <c r="N4525" i="1"/>
  <c r="I4525" i="1"/>
  <c r="P4524" i="1"/>
  <c r="Q4524" i="1" s="1"/>
  <c r="N4524" i="1"/>
  <c r="I4524" i="1"/>
  <c r="Q4523" i="1"/>
  <c r="P4523" i="1"/>
  <c r="O4523" i="1"/>
  <c r="N4523" i="1"/>
  <c r="I4523" i="1"/>
  <c r="P4522" i="1"/>
  <c r="Q4522" i="1" s="1"/>
  <c r="O4522" i="1"/>
  <c r="N4522" i="1"/>
  <c r="I4522" i="1"/>
  <c r="Q4521" i="1"/>
  <c r="P4521" i="1"/>
  <c r="N4521" i="1"/>
  <c r="I4521" i="1"/>
  <c r="Q4520" i="1"/>
  <c r="P4520" i="1"/>
  <c r="O4520" i="1"/>
  <c r="N4520" i="1"/>
  <c r="I4520" i="1"/>
  <c r="P4519" i="1"/>
  <c r="Q4519" i="1" s="1"/>
  <c r="O4519" i="1"/>
  <c r="N4519" i="1"/>
  <c r="I4519" i="1"/>
  <c r="Q4518" i="1"/>
  <c r="P4518" i="1"/>
  <c r="O4518" i="1"/>
  <c r="N4518" i="1"/>
  <c r="I4518" i="1"/>
  <c r="P4517" i="1"/>
  <c r="Q4517" i="1" s="1"/>
  <c r="O4517" i="1"/>
  <c r="N4517" i="1"/>
  <c r="I4517" i="1"/>
  <c r="Q4516" i="1"/>
  <c r="P4516" i="1"/>
  <c r="O4516" i="1"/>
  <c r="N4516" i="1"/>
  <c r="I4516" i="1"/>
  <c r="P4515" i="1"/>
  <c r="Q4515" i="1" s="1"/>
  <c r="O4515" i="1"/>
  <c r="N4515" i="1"/>
  <c r="I4515" i="1"/>
  <c r="P4514" i="1"/>
  <c r="Q4514" i="1" s="1"/>
  <c r="O4514" i="1"/>
  <c r="N4514" i="1"/>
  <c r="I4514" i="1"/>
  <c r="Q4513" i="1"/>
  <c r="O4513" i="1"/>
  <c r="N4513" i="1"/>
  <c r="I4513" i="1"/>
  <c r="P4512" i="1"/>
  <c r="Q4512" i="1" s="1"/>
  <c r="O4512" i="1"/>
  <c r="N4512" i="1"/>
  <c r="I4512" i="1"/>
  <c r="Q4511" i="1"/>
  <c r="P4511" i="1"/>
  <c r="O4511" i="1"/>
  <c r="N4511" i="1"/>
  <c r="I4511" i="1"/>
  <c r="P4510" i="1"/>
  <c r="Q4510" i="1" s="1"/>
  <c r="O4510" i="1"/>
  <c r="N4510" i="1"/>
  <c r="I4510" i="1"/>
  <c r="Q4509" i="1"/>
  <c r="P4509" i="1"/>
  <c r="O4509" i="1"/>
  <c r="N4509" i="1"/>
  <c r="I4509" i="1"/>
  <c r="P4508" i="1"/>
  <c r="Q4508" i="1" s="1"/>
  <c r="O4508" i="1"/>
  <c r="N4508" i="1"/>
  <c r="I4508" i="1"/>
  <c r="Q4507" i="1"/>
  <c r="P4507" i="1"/>
  <c r="O4507" i="1"/>
  <c r="N4507" i="1"/>
  <c r="I4507" i="1"/>
  <c r="P4506" i="1"/>
  <c r="Q4506" i="1" s="1"/>
  <c r="O4506" i="1"/>
  <c r="N4506" i="1"/>
  <c r="I4506" i="1"/>
  <c r="Q4505" i="1"/>
  <c r="P4505" i="1"/>
  <c r="O4505" i="1"/>
  <c r="N4505" i="1"/>
  <c r="I4505" i="1"/>
  <c r="P4504" i="1"/>
  <c r="Q4504" i="1" s="1"/>
  <c r="O4504" i="1"/>
  <c r="N4504" i="1"/>
  <c r="I4504" i="1"/>
  <c r="Q4503" i="1"/>
  <c r="P4503" i="1"/>
  <c r="O4503" i="1"/>
  <c r="N4503" i="1"/>
  <c r="I4503" i="1"/>
  <c r="P4502" i="1"/>
  <c r="Q4502" i="1" s="1"/>
  <c r="O4502" i="1"/>
  <c r="N4502" i="1"/>
  <c r="I4502" i="1"/>
  <c r="P4501" i="1"/>
  <c r="Q4501" i="1" s="1"/>
  <c r="N4501" i="1"/>
  <c r="I4501" i="1"/>
  <c r="Q4500" i="1"/>
  <c r="P4500" i="1"/>
  <c r="N4500" i="1"/>
  <c r="I4500" i="1"/>
  <c r="Q4499" i="1"/>
  <c r="P4499" i="1"/>
  <c r="O4499" i="1"/>
  <c r="N4499" i="1"/>
  <c r="I4499" i="1"/>
  <c r="P4498" i="1"/>
  <c r="Q4498" i="1" s="1"/>
  <c r="O4498" i="1"/>
  <c r="N4498" i="1"/>
  <c r="I4498" i="1"/>
  <c r="Q4497" i="1"/>
  <c r="P4497" i="1"/>
  <c r="N4497" i="1"/>
  <c r="I4497" i="1"/>
  <c r="Q4496" i="1"/>
  <c r="P4496" i="1"/>
  <c r="O4496" i="1"/>
  <c r="N4496" i="1"/>
  <c r="I4496" i="1"/>
  <c r="P4495" i="1"/>
  <c r="Q4495" i="1" s="1"/>
  <c r="O4495" i="1"/>
  <c r="N4495" i="1"/>
  <c r="I4495" i="1"/>
  <c r="P4494" i="1"/>
  <c r="Q4494" i="1" s="1"/>
  <c r="O4494" i="1"/>
  <c r="N4494" i="1"/>
  <c r="I4494" i="1"/>
  <c r="Q4493" i="1"/>
  <c r="P4493" i="1"/>
  <c r="O4493" i="1"/>
  <c r="N4493" i="1"/>
  <c r="I4493" i="1"/>
  <c r="Q4492" i="1"/>
  <c r="P4492" i="1"/>
  <c r="O4492" i="1"/>
  <c r="N4492" i="1"/>
  <c r="I4492" i="1"/>
  <c r="Q4491" i="1"/>
  <c r="P4491" i="1"/>
  <c r="O4491" i="1"/>
  <c r="N4491" i="1"/>
  <c r="I4491" i="1"/>
  <c r="Q4490" i="1"/>
  <c r="P4490" i="1"/>
  <c r="O4490" i="1"/>
  <c r="N4490" i="1"/>
  <c r="I4490" i="1"/>
  <c r="Q4489" i="1"/>
  <c r="O4489" i="1"/>
  <c r="N4489" i="1"/>
  <c r="I4489" i="1"/>
  <c r="P4488" i="1"/>
  <c r="Q4488" i="1" s="1"/>
  <c r="O4488" i="1"/>
  <c r="N4488" i="1"/>
  <c r="I4488" i="1"/>
  <c r="Q4487" i="1"/>
  <c r="P4487" i="1"/>
  <c r="O4487" i="1"/>
  <c r="N4487" i="1"/>
  <c r="I4487" i="1"/>
  <c r="P4486" i="1"/>
  <c r="Q4486" i="1" s="1"/>
  <c r="O4486" i="1"/>
  <c r="N4486" i="1"/>
  <c r="I4486" i="1"/>
  <c r="Q4485" i="1"/>
  <c r="P4485" i="1"/>
  <c r="O4485" i="1"/>
  <c r="N4485" i="1"/>
  <c r="I4485" i="1"/>
  <c r="P4484" i="1"/>
  <c r="Q4484" i="1" s="1"/>
  <c r="O4484" i="1"/>
  <c r="N4484" i="1"/>
  <c r="I4484" i="1"/>
  <c r="Q4483" i="1"/>
  <c r="P4483" i="1"/>
  <c r="O4483" i="1"/>
  <c r="N4483" i="1"/>
  <c r="I4483" i="1"/>
  <c r="P4482" i="1"/>
  <c r="Q4482" i="1" s="1"/>
  <c r="O4482" i="1"/>
  <c r="N4482" i="1"/>
  <c r="I4482" i="1"/>
  <c r="P4481" i="1"/>
  <c r="Q4481" i="1" s="1"/>
  <c r="O4481" i="1"/>
  <c r="N4481" i="1"/>
  <c r="I4481" i="1"/>
  <c r="Q4480" i="1"/>
  <c r="P4480" i="1"/>
  <c r="O4480" i="1"/>
  <c r="N4480" i="1"/>
  <c r="I4480" i="1"/>
  <c r="Q4479" i="1"/>
  <c r="P4479" i="1"/>
  <c r="O4479" i="1"/>
  <c r="N4479" i="1"/>
  <c r="I4479" i="1"/>
  <c r="P4478" i="1"/>
  <c r="Q4478" i="1" s="1"/>
  <c r="O4478" i="1"/>
  <c r="N4478" i="1"/>
  <c r="I4478" i="1"/>
  <c r="Q4477" i="1"/>
  <c r="P4477" i="1"/>
  <c r="N4477" i="1"/>
  <c r="I4477" i="1"/>
  <c r="Q4476" i="1"/>
  <c r="P4476" i="1"/>
  <c r="N4476" i="1"/>
  <c r="I4476" i="1"/>
  <c r="Q4475" i="1"/>
  <c r="P4475" i="1"/>
  <c r="O4475" i="1"/>
  <c r="N4475" i="1"/>
  <c r="I4475" i="1"/>
  <c r="P4474" i="1"/>
  <c r="Q4474" i="1" s="1"/>
  <c r="O4474" i="1"/>
  <c r="N4474" i="1"/>
  <c r="I4474" i="1"/>
  <c r="Q4473" i="1"/>
  <c r="P4473" i="1"/>
  <c r="N4473" i="1"/>
  <c r="I4473" i="1"/>
  <c r="Q4472" i="1"/>
  <c r="P4472" i="1"/>
  <c r="O4472" i="1"/>
  <c r="N4472" i="1"/>
  <c r="I4472" i="1"/>
  <c r="Q4471" i="1"/>
  <c r="P4471" i="1"/>
  <c r="O4471" i="1"/>
  <c r="N4471" i="1"/>
  <c r="I4471" i="1"/>
  <c r="Q4470" i="1"/>
  <c r="P4470" i="1"/>
  <c r="O4470" i="1"/>
  <c r="N4470" i="1"/>
  <c r="I4470" i="1"/>
  <c r="P4469" i="1"/>
  <c r="Q4469" i="1" s="1"/>
  <c r="O4469" i="1"/>
  <c r="N4469" i="1"/>
  <c r="I4469" i="1"/>
  <c r="Q4468" i="1"/>
  <c r="P4468" i="1"/>
  <c r="O4468" i="1"/>
  <c r="N4468" i="1"/>
  <c r="I4468" i="1"/>
  <c r="P4467" i="1"/>
  <c r="Q4467" i="1" s="1"/>
  <c r="O4467" i="1"/>
  <c r="N4467" i="1"/>
  <c r="I4467" i="1"/>
  <c r="Q4466" i="1"/>
  <c r="P4466" i="1"/>
  <c r="O4466" i="1"/>
  <c r="N4466" i="1"/>
  <c r="I4466" i="1"/>
  <c r="P4465" i="1"/>
  <c r="Q4465" i="1" s="1"/>
  <c r="O4465" i="1"/>
  <c r="N4465" i="1"/>
  <c r="I4465" i="1"/>
  <c r="Q4464" i="1"/>
  <c r="P4464" i="1"/>
  <c r="O4464" i="1"/>
  <c r="N4464" i="1"/>
  <c r="I4464" i="1"/>
  <c r="P4463" i="1"/>
  <c r="Q4463" i="1" s="1"/>
  <c r="O4463" i="1"/>
  <c r="N4463" i="1"/>
  <c r="I4463" i="1"/>
  <c r="Q4462" i="1"/>
  <c r="P4462" i="1"/>
  <c r="O4462" i="1"/>
  <c r="N4462" i="1"/>
  <c r="I4462" i="1"/>
  <c r="P4461" i="1"/>
  <c r="Q4461" i="1" s="1"/>
  <c r="O4461" i="1"/>
  <c r="N4461" i="1"/>
  <c r="I4461" i="1"/>
  <c r="Q4460" i="1"/>
  <c r="P4460" i="1"/>
  <c r="O4460" i="1"/>
  <c r="N4460" i="1"/>
  <c r="I4460" i="1"/>
  <c r="P4459" i="1"/>
  <c r="Q4459" i="1" s="1"/>
  <c r="O4459" i="1"/>
  <c r="N4459" i="1"/>
  <c r="I4459" i="1"/>
  <c r="P4458" i="1"/>
  <c r="Q4458" i="1" s="1"/>
  <c r="O4458" i="1"/>
  <c r="N4458" i="1"/>
  <c r="I4458" i="1"/>
  <c r="Q4457" i="1"/>
  <c r="P4457" i="1"/>
  <c r="O4457" i="1"/>
  <c r="N4457" i="1"/>
  <c r="I4457" i="1"/>
  <c r="Q4456" i="1"/>
  <c r="P4456" i="1"/>
  <c r="O4456" i="1"/>
  <c r="N4456" i="1"/>
  <c r="I4456" i="1"/>
  <c r="Q4455" i="1"/>
  <c r="P4455" i="1"/>
  <c r="N4455" i="1"/>
  <c r="I4455" i="1"/>
  <c r="P4454" i="1"/>
  <c r="Q4454" i="1" s="1"/>
  <c r="N4454" i="1"/>
  <c r="I4454" i="1"/>
  <c r="P4453" i="1"/>
  <c r="Q4453" i="1" s="1"/>
  <c r="O4453" i="1"/>
  <c r="N4453" i="1"/>
  <c r="I4453" i="1"/>
  <c r="Q4452" i="1"/>
  <c r="P4452" i="1"/>
  <c r="N4452" i="1"/>
  <c r="I4452" i="1"/>
  <c r="P4451" i="1"/>
  <c r="Q4451" i="1" s="1"/>
  <c r="O4451" i="1"/>
  <c r="N4451" i="1"/>
  <c r="I4451" i="1"/>
  <c r="Q4450" i="1"/>
  <c r="P4450" i="1"/>
  <c r="O4450" i="1"/>
  <c r="N4450" i="1"/>
  <c r="I4450" i="1"/>
  <c r="Q4449" i="1"/>
  <c r="P4449" i="1"/>
  <c r="O4449" i="1"/>
  <c r="N4449" i="1"/>
  <c r="I4449" i="1"/>
  <c r="Q4448" i="1"/>
  <c r="P4448" i="1"/>
  <c r="O4448" i="1"/>
  <c r="N4448" i="1"/>
  <c r="I4448" i="1"/>
  <c r="Q4447" i="1"/>
  <c r="P4447" i="1"/>
  <c r="O4447" i="1"/>
  <c r="N4447" i="1"/>
  <c r="I4447" i="1"/>
  <c r="P4446" i="1"/>
  <c r="Q4446" i="1" s="1"/>
  <c r="O4446" i="1"/>
  <c r="N4446" i="1"/>
  <c r="I4446" i="1"/>
  <c r="Q4445" i="1"/>
  <c r="P4445" i="1"/>
  <c r="O4445" i="1"/>
  <c r="N4445" i="1"/>
  <c r="I4445" i="1"/>
  <c r="P4444" i="1"/>
  <c r="Q4444" i="1" s="1"/>
  <c r="O4444" i="1"/>
  <c r="N4444" i="1"/>
  <c r="I4444" i="1"/>
  <c r="Q4443" i="1"/>
  <c r="P4443" i="1"/>
  <c r="O4443" i="1"/>
  <c r="N4443" i="1"/>
  <c r="I4443" i="1"/>
  <c r="P4442" i="1"/>
  <c r="Q4442" i="1" s="1"/>
  <c r="O4442" i="1"/>
  <c r="N4442" i="1"/>
  <c r="I4442" i="1"/>
  <c r="Q4441" i="1"/>
  <c r="P4441" i="1"/>
  <c r="O4441" i="1"/>
  <c r="N4441" i="1"/>
  <c r="I4441" i="1"/>
  <c r="P4440" i="1"/>
  <c r="Q4440" i="1" s="1"/>
  <c r="O4440" i="1"/>
  <c r="N4440" i="1"/>
  <c r="I4440" i="1"/>
  <c r="Q4439" i="1"/>
  <c r="P4439" i="1"/>
  <c r="O4439" i="1"/>
  <c r="N4439" i="1"/>
  <c r="I4439" i="1"/>
  <c r="P4438" i="1"/>
  <c r="Q4438" i="1" s="1"/>
  <c r="O4438" i="1"/>
  <c r="N4438" i="1"/>
  <c r="I4438" i="1"/>
  <c r="Q4437" i="1"/>
  <c r="P4437" i="1"/>
  <c r="O4437" i="1"/>
  <c r="N4437" i="1"/>
  <c r="I4437" i="1"/>
  <c r="P4436" i="1"/>
  <c r="Q4436" i="1" s="1"/>
  <c r="O4436" i="1"/>
  <c r="N4436" i="1"/>
  <c r="I4436" i="1"/>
  <c r="P4435" i="1"/>
  <c r="Q4435" i="1" s="1"/>
  <c r="N4435" i="1"/>
  <c r="I4435" i="1"/>
  <c r="Q4434" i="1"/>
  <c r="P4434" i="1"/>
  <c r="N4434" i="1"/>
  <c r="I4434" i="1"/>
  <c r="Q4433" i="1"/>
  <c r="P4433" i="1"/>
  <c r="O4433" i="1"/>
  <c r="N4433" i="1"/>
  <c r="I4433" i="1"/>
  <c r="P4432" i="1"/>
  <c r="Q4432" i="1" s="1"/>
  <c r="O4432" i="1"/>
  <c r="N4432" i="1"/>
  <c r="I4432" i="1"/>
  <c r="Q4431" i="1"/>
  <c r="P4431" i="1"/>
  <c r="N4431" i="1"/>
  <c r="I4431" i="1"/>
  <c r="Q4430" i="1"/>
  <c r="P4430" i="1"/>
  <c r="O4430" i="1"/>
  <c r="N4430" i="1"/>
  <c r="I4430" i="1"/>
  <c r="P4429" i="1"/>
  <c r="Q4429" i="1" s="1"/>
  <c r="O4429" i="1"/>
  <c r="N4429" i="1"/>
  <c r="I4429" i="1"/>
  <c r="P4428" i="1"/>
  <c r="Q4428" i="1" s="1"/>
  <c r="O4428" i="1"/>
  <c r="N4428" i="1"/>
  <c r="I4428" i="1"/>
  <c r="Q4427" i="1"/>
  <c r="P4427" i="1"/>
  <c r="O4427" i="1"/>
  <c r="N4427" i="1"/>
  <c r="I4427" i="1"/>
  <c r="Q4426" i="1"/>
  <c r="P4426" i="1"/>
  <c r="O4426" i="1"/>
  <c r="N4426" i="1"/>
  <c r="I4426" i="1"/>
  <c r="Q4425" i="1"/>
  <c r="P4425" i="1"/>
  <c r="O4425" i="1"/>
  <c r="N4425" i="1"/>
  <c r="I4425" i="1"/>
  <c r="Q4424" i="1"/>
  <c r="P4424" i="1"/>
  <c r="O4424" i="1"/>
  <c r="N4424" i="1"/>
  <c r="I4424" i="1"/>
  <c r="P4423" i="1"/>
  <c r="Q4423" i="1" s="1"/>
  <c r="O4423" i="1"/>
  <c r="N4423" i="1"/>
  <c r="I4423" i="1"/>
  <c r="Q4422" i="1"/>
  <c r="P4422" i="1"/>
  <c r="O4422" i="1"/>
  <c r="N4422" i="1"/>
  <c r="I4422" i="1"/>
  <c r="P4421" i="1"/>
  <c r="Q4421" i="1" s="1"/>
  <c r="O4421" i="1"/>
  <c r="N4421" i="1"/>
  <c r="I4421" i="1"/>
  <c r="Q4420" i="1"/>
  <c r="P4420" i="1"/>
  <c r="O4420" i="1"/>
  <c r="N4420" i="1"/>
  <c r="I4420" i="1"/>
  <c r="P4419" i="1"/>
  <c r="Q4419" i="1" s="1"/>
  <c r="O4419" i="1"/>
  <c r="N4419" i="1"/>
  <c r="I4419" i="1"/>
  <c r="Q4418" i="1"/>
  <c r="P4418" i="1"/>
  <c r="O4418" i="1"/>
  <c r="N4418" i="1"/>
  <c r="I4418" i="1"/>
  <c r="P4417" i="1"/>
  <c r="Q4417" i="1" s="1"/>
  <c r="O4417" i="1"/>
  <c r="N4417" i="1"/>
  <c r="I4417" i="1"/>
  <c r="Q4416" i="1"/>
  <c r="P4416" i="1"/>
  <c r="O4416" i="1"/>
  <c r="N4416" i="1"/>
  <c r="I4416" i="1"/>
  <c r="P4415" i="1"/>
  <c r="Q4415" i="1" s="1"/>
  <c r="O4415" i="1"/>
  <c r="N4415" i="1"/>
  <c r="I4415" i="1"/>
  <c r="Q4414" i="1"/>
  <c r="P4414" i="1"/>
  <c r="O4414" i="1"/>
  <c r="N4414" i="1"/>
  <c r="I4414" i="1"/>
  <c r="P4413" i="1"/>
  <c r="Q4413" i="1" s="1"/>
  <c r="O4413" i="1"/>
  <c r="N4413" i="1"/>
  <c r="I4413" i="1"/>
  <c r="P4412" i="1"/>
  <c r="Q4412" i="1" s="1"/>
  <c r="O4412" i="1"/>
  <c r="N4412" i="1"/>
  <c r="I4412" i="1"/>
  <c r="Q4411" i="1"/>
  <c r="P4411" i="1"/>
  <c r="O4411" i="1"/>
  <c r="N4411" i="1"/>
  <c r="I4411" i="1"/>
  <c r="Q4410" i="1"/>
  <c r="P4410" i="1"/>
  <c r="O4410" i="1"/>
  <c r="N4410" i="1"/>
  <c r="I4410" i="1"/>
  <c r="P4409" i="1"/>
  <c r="Q4409" i="1" s="1"/>
  <c r="N4409" i="1"/>
  <c r="I4409" i="1"/>
  <c r="P4408" i="1"/>
  <c r="Q4408" i="1" s="1"/>
  <c r="O4408" i="1"/>
  <c r="N4408" i="1"/>
  <c r="I4408" i="1"/>
  <c r="Q4407" i="1"/>
  <c r="P4407" i="1"/>
  <c r="O4407" i="1"/>
  <c r="N4407" i="1"/>
  <c r="I4407" i="1"/>
  <c r="P4406" i="1"/>
  <c r="Q4406" i="1" s="1"/>
  <c r="O4406" i="1"/>
  <c r="N4406" i="1"/>
  <c r="I4406" i="1"/>
  <c r="Q4405" i="1"/>
  <c r="P4405" i="1"/>
  <c r="O4405" i="1"/>
  <c r="N4405" i="1"/>
  <c r="I4405" i="1"/>
  <c r="P4404" i="1"/>
  <c r="Q4404" i="1" s="1"/>
  <c r="O4404" i="1"/>
  <c r="N4404" i="1"/>
  <c r="I4404" i="1"/>
  <c r="Q4403" i="1"/>
  <c r="P4403" i="1"/>
  <c r="N4403" i="1"/>
  <c r="I4403" i="1"/>
  <c r="P4402" i="1"/>
  <c r="Q4402" i="1" s="1"/>
  <c r="O4402" i="1"/>
  <c r="N4402" i="1"/>
  <c r="I4402" i="1"/>
  <c r="P4401" i="1"/>
  <c r="Q4401" i="1" s="1"/>
  <c r="O4401" i="1"/>
  <c r="N4401" i="1"/>
  <c r="I4401" i="1"/>
  <c r="Q4400" i="1"/>
  <c r="P4400" i="1"/>
  <c r="O4400" i="1"/>
  <c r="N4400" i="1"/>
  <c r="I4400" i="1"/>
  <c r="P4399" i="1"/>
  <c r="Q4399" i="1" s="1"/>
  <c r="O4399" i="1"/>
  <c r="N4399" i="1"/>
  <c r="I4399" i="1"/>
  <c r="P4398" i="1"/>
  <c r="Q4398" i="1" s="1"/>
  <c r="O4398" i="1"/>
  <c r="N4398" i="1"/>
  <c r="I4398" i="1"/>
  <c r="P4397" i="1"/>
  <c r="Q4397" i="1" s="1"/>
  <c r="N4397" i="1"/>
  <c r="I4397" i="1"/>
  <c r="P4396" i="1"/>
  <c r="Q4396" i="1" s="1"/>
  <c r="O4396" i="1"/>
  <c r="N4396" i="1"/>
  <c r="I4396" i="1"/>
  <c r="Q4395" i="1"/>
  <c r="P4395" i="1"/>
  <c r="O4395" i="1"/>
  <c r="N4395" i="1"/>
  <c r="I4395" i="1"/>
  <c r="P4394" i="1"/>
  <c r="Q4394" i="1" s="1"/>
  <c r="O4394" i="1"/>
  <c r="N4394" i="1"/>
  <c r="I4394" i="1"/>
  <c r="Q4393" i="1"/>
  <c r="P4393" i="1"/>
  <c r="O4393" i="1"/>
  <c r="N4393" i="1"/>
  <c r="I4393" i="1"/>
  <c r="P4392" i="1"/>
  <c r="Q4392" i="1" s="1"/>
  <c r="O4392" i="1"/>
  <c r="N4392" i="1"/>
  <c r="I4392" i="1"/>
  <c r="Q4391" i="1"/>
  <c r="P4391" i="1"/>
  <c r="O4391" i="1"/>
  <c r="N4391" i="1"/>
  <c r="I4391" i="1"/>
  <c r="P4390" i="1"/>
  <c r="Q4390" i="1" s="1"/>
  <c r="O4390" i="1"/>
  <c r="N4390" i="1"/>
  <c r="I4390" i="1"/>
  <c r="P4389" i="1"/>
  <c r="Q4389" i="1" s="1"/>
  <c r="O4389" i="1"/>
  <c r="N4389" i="1"/>
  <c r="I4389" i="1"/>
  <c r="P4388" i="1"/>
  <c r="Q4388" i="1" s="1"/>
  <c r="O4388" i="1"/>
  <c r="N4388" i="1"/>
  <c r="I4388" i="1"/>
  <c r="Q4387" i="1"/>
  <c r="P4387" i="1"/>
  <c r="O4387" i="1"/>
  <c r="N4387" i="1"/>
  <c r="I4387" i="1"/>
  <c r="P4386" i="1"/>
  <c r="Q4386" i="1" s="1"/>
  <c r="O4386" i="1"/>
  <c r="N4386" i="1"/>
  <c r="I4386" i="1"/>
  <c r="Q4385" i="1"/>
  <c r="P4385" i="1"/>
  <c r="O4385" i="1"/>
  <c r="N4385" i="1"/>
  <c r="I4385" i="1"/>
  <c r="P4384" i="1"/>
  <c r="Q4384" i="1" s="1"/>
  <c r="O4384" i="1"/>
  <c r="N4384" i="1"/>
  <c r="I4384" i="1"/>
  <c r="Q4383" i="1"/>
  <c r="P4383" i="1"/>
  <c r="O4383" i="1"/>
  <c r="N4383" i="1"/>
  <c r="I4383" i="1"/>
  <c r="P4382" i="1"/>
  <c r="Q4382" i="1" s="1"/>
  <c r="O4382" i="1"/>
  <c r="N4382" i="1"/>
  <c r="I4382" i="1"/>
  <c r="Q4381" i="1"/>
  <c r="P4381" i="1"/>
  <c r="N4381" i="1"/>
  <c r="I4381" i="1"/>
  <c r="Q4380" i="1"/>
  <c r="P4380" i="1"/>
  <c r="O4380" i="1"/>
  <c r="N4380" i="1"/>
  <c r="I4380" i="1"/>
  <c r="P4379" i="1"/>
  <c r="Q4379" i="1" s="1"/>
  <c r="N4379" i="1"/>
  <c r="I4379" i="1"/>
  <c r="P4378" i="1"/>
  <c r="Q4378" i="1" s="1"/>
  <c r="N4378" i="1"/>
  <c r="I4378" i="1"/>
  <c r="P4377" i="1"/>
  <c r="Q4377" i="1" s="1"/>
  <c r="O4377" i="1"/>
  <c r="N4377" i="1"/>
  <c r="I4377" i="1"/>
  <c r="Q4376" i="1"/>
  <c r="P4376" i="1"/>
  <c r="O4376" i="1"/>
  <c r="N4376" i="1"/>
  <c r="I4376" i="1"/>
  <c r="P4375" i="1"/>
  <c r="Q4375" i="1" s="1"/>
  <c r="O4375" i="1"/>
  <c r="N4375" i="1"/>
  <c r="I4375" i="1"/>
  <c r="Q4374" i="1"/>
  <c r="P4374" i="1"/>
  <c r="O4374" i="1"/>
  <c r="N4374" i="1"/>
  <c r="I4374" i="1"/>
  <c r="P4373" i="1"/>
  <c r="Q4373" i="1" s="1"/>
  <c r="O4373" i="1"/>
  <c r="N4373" i="1"/>
  <c r="I4373" i="1"/>
  <c r="Q4372" i="1"/>
  <c r="P4372" i="1"/>
  <c r="O4372" i="1"/>
  <c r="N4372" i="1"/>
  <c r="I4372" i="1"/>
  <c r="Q4371" i="1"/>
  <c r="P4371" i="1"/>
  <c r="N4371" i="1"/>
  <c r="I4371" i="1"/>
  <c r="P4370" i="1"/>
  <c r="Q4370" i="1" s="1"/>
  <c r="O4370" i="1"/>
  <c r="N4370" i="1"/>
  <c r="I4370" i="1"/>
  <c r="P4369" i="1"/>
  <c r="Q4369" i="1" s="1"/>
  <c r="N4369" i="1"/>
  <c r="I4369" i="1"/>
  <c r="Q4368" i="1"/>
  <c r="P4368" i="1"/>
  <c r="N4368" i="1"/>
  <c r="I4368" i="1"/>
  <c r="Q4367" i="1"/>
  <c r="P4367" i="1"/>
  <c r="O4367" i="1"/>
  <c r="N4367" i="1"/>
  <c r="I4367" i="1"/>
  <c r="P4366" i="1"/>
  <c r="Q4366" i="1" s="1"/>
  <c r="O4366" i="1"/>
  <c r="N4366" i="1"/>
  <c r="I4366" i="1"/>
  <c r="Q4365" i="1"/>
  <c r="P4365" i="1"/>
  <c r="O4365" i="1"/>
  <c r="N4365" i="1"/>
  <c r="I4365" i="1"/>
  <c r="Q4364" i="1"/>
  <c r="P4364" i="1"/>
  <c r="O4364" i="1"/>
  <c r="N4364" i="1"/>
  <c r="I4364" i="1"/>
  <c r="Q4363" i="1"/>
  <c r="P4363" i="1"/>
  <c r="O4363" i="1"/>
  <c r="N4363" i="1"/>
  <c r="I4363" i="1"/>
  <c r="P4362" i="1"/>
  <c r="Q4362" i="1" s="1"/>
  <c r="O4362" i="1"/>
  <c r="N4362" i="1"/>
  <c r="I4362" i="1"/>
  <c r="Q4361" i="1"/>
  <c r="P4361" i="1"/>
  <c r="O4361" i="1"/>
  <c r="N4361" i="1"/>
  <c r="I4361" i="1"/>
  <c r="P4360" i="1"/>
  <c r="Q4360" i="1" s="1"/>
  <c r="O4360" i="1"/>
  <c r="N4360" i="1"/>
  <c r="I4360" i="1"/>
  <c r="P4359" i="1"/>
  <c r="Q4359" i="1" s="1"/>
  <c r="O4359" i="1"/>
  <c r="N4359" i="1"/>
  <c r="I4359" i="1"/>
  <c r="Q4358" i="1"/>
  <c r="P4358" i="1"/>
  <c r="O4358" i="1"/>
  <c r="N4358" i="1"/>
  <c r="I4358" i="1"/>
  <c r="Q4357" i="1"/>
  <c r="P4357" i="1"/>
  <c r="O4357" i="1"/>
  <c r="N4357" i="1"/>
  <c r="I4357" i="1"/>
  <c r="P4356" i="1"/>
  <c r="Q4356" i="1" s="1"/>
  <c r="O4356" i="1"/>
  <c r="N4356" i="1"/>
  <c r="I4356" i="1"/>
  <c r="P4355" i="1"/>
  <c r="Q4355" i="1" s="1"/>
  <c r="O4355" i="1"/>
  <c r="N4355" i="1"/>
  <c r="I4355" i="1"/>
  <c r="P4354" i="1"/>
  <c r="Q4354" i="1" s="1"/>
  <c r="O4354" i="1"/>
  <c r="N4354" i="1"/>
  <c r="I4354" i="1"/>
  <c r="Q4353" i="1"/>
  <c r="P4353" i="1"/>
  <c r="O4353" i="1"/>
  <c r="N4353" i="1"/>
  <c r="I4353" i="1"/>
  <c r="P4352" i="1"/>
  <c r="Q4352" i="1" s="1"/>
  <c r="O4352" i="1"/>
  <c r="N4352" i="1"/>
  <c r="I4352" i="1"/>
  <c r="Q4351" i="1"/>
  <c r="P4351" i="1"/>
  <c r="O4351" i="1"/>
  <c r="N4351" i="1"/>
  <c r="I4351" i="1"/>
  <c r="P4350" i="1"/>
  <c r="Q4350" i="1" s="1"/>
  <c r="N4350" i="1"/>
  <c r="I4350" i="1"/>
  <c r="P4349" i="1"/>
  <c r="Q4349" i="1" s="1"/>
  <c r="O4349" i="1"/>
  <c r="N4349" i="1"/>
  <c r="I4349" i="1"/>
  <c r="P4348" i="1"/>
  <c r="Q4348" i="1" s="1"/>
  <c r="O4348" i="1"/>
  <c r="N4348" i="1"/>
  <c r="I4348" i="1"/>
  <c r="P4347" i="1"/>
  <c r="Q4347" i="1" s="1"/>
  <c r="O4347" i="1"/>
  <c r="N4347" i="1"/>
  <c r="I4347" i="1"/>
  <c r="P4346" i="1"/>
  <c r="Q4346" i="1" s="1"/>
  <c r="O4346" i="1"/>
  <c r="N4346" i="1"/>
  <c r="I4346" i="1"/>
  <c r="P4345" i="1"/>
  <c r="Q4345" i="1" s="1"/>
  <c r="O4345" i="1"/>
  <c r="N4345" i="1"/>
  <c r="I4345" i="1"/>
  <c r="Q4344" i="1"/>
  <c r="P4344" i="1"/>
  <c r="O4344" i="1"/>
  <c r="N4344" i="1"/>
  <c r="I4344" i="1"/>
  <c r="Q4343" i="1"/>
  <c r="P4343" i="1"/>
  <c r="O4343" i="1"/>
  <c r="N4343" i="1"/>
  <c r="I4343" i="1"/>
  <c r="Q4342" i="1"/>
  <c r="P4342" i="1"/>
  <c r="O4342" i="1"/>
  <c r="N4342" i="1"/>
  <c r="I4342" i="1"/>
  <c r="P4341" i="1"/>
  <c r="Q4341" i="1" s="1"/>
  <c r="O4341" i="1"/>
  <c r="N4341" i="1"/>
  <c r="I4341" i="1"/>
  <c r="Q4340" i="1"/>
  <c r="P4340" i="1"/>
  <c r="O4340" i="1"/>
  <c r="N4340" i="1"/>
  <c r="I4340" i="1"/>
  <c r="P4339" i="1"/>
  <c r="Q4339" i="1" s="1"/>
  <c r="N4339" i="1"/>
  <c r="I4339" i="1"/>
  <c r="P4338" i="1"/>
  <c r="Q4338" i="1" s="1"/>
  <c r="O4338" i="1"/>
  <c r="N4338" i="1"/>
  <c r="I4338" i="1"/>
  <c r="Q4337" i="1"/>
  <c r="P4337" i="1"/>
  <c r="O4337" i="1"/>
  <c r="N4337" i="1"/>
  <c r="I4337" i="1"/>
  <c r="P4336" i="1"/>
  <c r="Q4336" i="1" s="1"/>
  <c r="O4336" i="1"/>
  <c r="N4336" i="1"/>
  <c r="I4336" i="1"/>
  <c r="P4335" i="1"/>
  <c r="Q4335" i="1" s="1"/>
  <c r="O4335" i="1"/>
  <c r="N4335" i="1"/>
  <c r="I4335" i="1"/>
  <c r="P4334" i="1"/>
  <c r="Q4334" i="1" s="1"/>
  <c r="O4334" i="1"/>
  <c r="N4334" i="1"/>
  <c r="I4334" i="1"/>
  <c r="P4333" i="1"/>
  <c r="Q4333" i="1" s="1"/>
  <c r="O4333" i="1"/>
  <c r="N4333" i="1"/>
  <c r="I4333" i="1"/>
  <c r="P4332" i="1"/>
  <c r="Q4332" i="1" s="1"/>
  <c r="O4332" i="1"/>
  <c r="N4332" i="1"/>
  <c r="I4332" i="1"/>
  <c r="Q4331" i="1"/>
  <c r="P4331" i="1"/>
  <c r="O4331" i="1"/>
  <c r="N4331" i="1"/>
  <c r="I4331" i="1"/>
  <c r="Q4330" i="1"/>
  <c r="P4330" i="1"/>
  <c r="N4330" i="1"/>
  <c r="I4330" i="1"/>
  <c r="P4329" i="1"/>
  <c r="Q4329" i="1" s="1"/>
  <c r="O4329" i="1"/>
  <c r="N4329" i="1"/>
  <c r="I4329" i="1"/>
  <c r="Q4328" i="1"/>
  <c r="P4328" i="1"/>
  <c r="O4328" i="1"/>
  <c r="N4328" i="1"/>
  <c r="I4328" i="1"/>
  <c r="P4327" i="1"/>
  <c r="Q4327" i="1" s="1"/>
  <c r="O4327" i="1"/>
  <c r="N4327" i="1"/>
  <c r="I4327" i="1"/>
  <c r="Q4326" i="1"/>
  <c r="P4326" i="1"/>
  <c r="O4326" i="1"/>
  <c r="N4326" i="1"/>
  <c r="I4326" i="1"/>
  <c r="P4325" i="1"/>
  <c r="Q4325" i="1" s="1"/>
  <c r="O4325" i="1"/>
  <c r="N4325" i="1"/>
  <c r="I4325" i="1"/>
  <c r="Q4324" i="1"/>
  <c r="P4324" i="1"/>
  <c r="N4324" i="1"/>
  <c r="I4324" i="1"/>
  <c r="P4323" i="1"/>
  <c r="Q4323" i="1" s="1"/>
  <c r="O4323" i="1"/>
  <c r="N4323" i="1"/>
  <c r="I4323" i="1"/>
  <c r="P4322" i="1"/>
  <c r="Q4322" i="1" s="1"/>
  <c r="O4322" i="1"/>
  <c r="N4322" i="1"/>
  <c r="I4322" i="1"/>
  <c r="Q4321" i="1"/>
  <c r="P4321" i="1"/>
  <c r="O4321" i="1"/>
  <c r="N4321" i="1"/>
  <c r="I4321" i="1"/>
  <c r="P4320" i="1"/>
  <c r="Q4320" i="1" s="1"/>
  <c r="O4320" i="1"/>
  <c r="N4320" i="1"/>
  <c r="I4320" i="1"/>
  <c r="P4319" i="1"/>
  <c r="Q4319" i="1" s="1"/>
  <c r="O4319" i="1"/>
  <c r="N4319" i="1"/>
  <c r="I4319" i="1"/>
  <c r="P4318" i="1"/>
  <c r="Q4318" i="1" s="1"/>
  <c r="O4318" i="1"/>
  <c r="N4318" i="1"/>
  <c r="I4318" i="1"/>
  <c r="Q4317" i="1"/>
  <c r="P4317" i="1"/>
  <c r="N4317" i="1"/>
  <c r="I4317" i="1"/>
  <c r="Q4316" i="1"/>
  <c r="P4316" i="1"/>
  <c r="O4316" i="1"/>
  <c r="N4316" i="1"/>
  <c r="I4316" i="1"/>
  <c r="P4315" i="1"/>
  <c r="Q4315" i="1" s="1"/>
  <c r="O4315" i="1"/>
  <c r="N4315" i="1"/>
  <c r="I4315" i="1"/>
  <c r="Q4314" i="1"/>
  <c r="P4314" i="1"/>
  <c r="O4314" i="1"/>
  <c r="N4314" i="1"/>
  <c r="I4314" i="1"/>
  <c r="P4313" i="1"/>
  <c r="Q4313" i="1" s="1"/>
  <c r="O4313" i="1"/>
  <c r="N4313" i="1"/>
  <c r="I4313" i="1"/>
  <c r="P4312" i="1"/>
  <c r="Q4312" i="1" s="1"/>
  <c r="O4312" i="1"/>
  <c r="N4312" i="1"/>
  <c r="I4312" i="1"/>
  <c r="P4311" i="1"/>
  <c r="Q4311" i="1" s="1"/>
  <c r="O4311" i="1"/>
  <c r="N4311" i="1"/>
  <c r="I4311" i="1"/>
  <c r="P4310" i="1"/>
  <c r="Q4310" i="1" s="1"/>
  <c r="O4310" i="1"/>
  <c r="N4310" i="1"/>
  <c r="I4310" i="1"/>
  <c r="P4309" i="1"/>
  <c r="Q4309" i="1" s="1"/>
  <c r="N4309" i="1"/>
  <c r="I4309" i="1"/>
  <c r="P4308" i="1"/>
  <c r="Q4308" i="1" s="1"/>
  <c r="O4308" i="1"/>
  <c r="N4308" i="1"/>
  <c r="I4308" i="1"/>
  <c r="Q4307" i="1"/>
  <c r="P4307" i="1"/>
  <c r="O4307" i="1"/>
  <c r="N4307" i="1"/>
  <c r="I4307" i="1"/>
  <c r="P4306" i="1"/>
  <c r="Q4306" i="1" s="1"/>
  <c r="O4306" i="1"/>
  <c r="N4306" i="1"/>
  <c r="I4306" i="1"/>
  <c r="Q4305" i="1"/>
  <c r="P4305" i="1"/>
  <c r="O4305" i="1"/>
  <c r="N4305" i="1"/>
  <c r="I4305" i="1"/>
  <c r="P4304" i="1"/>
  <c r="Q4304" i="1" s="1"/>
  <c r="O4304" i="1"/>
  <c r="N4304" i="1"/>
  <c r="I4304" i="1"/>
  <c r="P4303" i="1"/>
  <c r="Q4303" i="1" s="1"/>
  <c r="O4303" i="1"/>
  <c r="N4303" i="1"/>
  <c r="I4303" i="1"/>
  <c r="P4302" i="1"/>
  <c r="Q4302" i="1" s="1"/>
  <c r="O4302" i="1"/>
  <c r="N4302" i="1"/>
  <c r="I4302" i="1"/>
  <c r="Q4301" i="1"/>
  <c r="P4301" i="1"/>
  <c r="O4301" i="1"/>
  <c r="N4301" i="1"/>
  <c r="I4301" i="1"/>
  <c r="P4300" i="1"/>
  <c r="Q4300" i="1" s="1"/>
  <c r="O4300" i="1"/>
  <c r="N4300" i="1"/>
  <c r="I4300" i="1"/>
  <c r="Q4299" i="1"/>
  <c r="P4299" i="1"/>
  <c r="O4299" i="1"/>
  <c r="N4299" i="1"/>
  <c r="I4299" i="1"/>
  <c r="P4298" i="1"/>
  <c r="Q4298" i="1" s="1"/>
  <c r="O4298" i="1"/>
  <c r="N4298" i="1"/>
  <c r="I4298" i="1"/>
  <c r="P4297" i="1"/>
  <c r="Q4297" i="1" s="1"/>
  <c r="O4297" i="1"/>
  <c r="N4297" i="1"/>
  <c r="I4297" i="1"/>
  <c r="P4296" i="1"/>
  <c r="Q4296" i="1" s="1"/>
  <c r="O4296" i="1"/>
  <c r="N4296" i="1"/>
  <c r="I4296" i="1"/>
  <c r="Q4295" i="1"/>
  <c r="P4295" i="1"/>
  <c r="O4295" i="1"/>
  <c r="N4295" i="1"/>
  <c r="I4295" i="1"/>
  <c r="P4294" i="1"/>
  <c r="Q4294" i="1" s="1"/>
  <c r="O4294" i="1"/>
  <c r="N4294" i="1"/>
  <c r="I4294" i="1"/>
  <c r="Q4293" i="1"/>
  <c r="P4293" i="1"/>
  <c r="O4293" i="1"/>
  <c r="N4293" i="1"/>
  <c r="I4293" i="1"/>
  <c r="Q4292" i="1"/>
  <c r="P4292" i="1"/>
  <c r="O4292" i="1"/>
  <c r="N4292" i="1"/>
  <c r="I4292" i="1"/>
  <c r="Q4291" i="1"/>
  <c r="P4291" i="1"/>
  <c r="O4291" i="1"/>
  <c r="N4291" i="1"/>
  <c r="I4291" i="1"/>
  <c r="P4290" i="1"/>
  <c r="Q4290" i="1" s="1"/>
  <c r="O4290" i="1"/>
  <c r="N4290" i="1"/>
  <c r="I4290" i="1"/>
  <c r="P4289" i="1"/>
  <c r="Q4289" i="1" s="1"/>
  <c r="O4289" i="1"/>
  <c r="N4289" i="1"/>
  <c r="I4289" i="1"/>
  <c r="P4288" i="1"/>
  <c r="Q4288" i="1" s="1"/>
  <c r="O4288" i="1"/>
  <c r="N4288" i="1"/>
  <c r="I4288" i="1"/>
  <c r="P4287" i="1"/>
  <c r="Q4287" i="1" s="1"/>
  <c r="O4287" i="1"/>
  <c r="N4287" i="1"/>
  <c r="I4287" i="1"/>
  <c r="P4286" i="1"/>
  <c r="Q4286" i="1" s="1"/>
  <c r="N4286" i="1"/>
  <c r="I4286" i="1"/>
  <c r="P4285" i="1"/>
  <c r="Q4285" i="1" s="1"/>
  <c r="O4285" i="1"/>
  <c r="N4285" i="1"/>
  <c r="I4285" i="1"/>
  <c r="P4284" i="1"/>
  <c r="Q4284" i="1" s="1"/>
  <c r="O4284" i="1"/>
  <c r="N4284" i="1"/>
  <c r="I4284" i="1"/>
  <c r="Q4283" i="1"/>
  <c r="P4283" i="1"/>
  <c r="O4283" i="1"/>
  <c r="N4283" i="1"/>
  <c r="I4283" i="1"/>
  <c r="Q4282" i="1"/>
  <c r="P4282" i="1"/>
  <c r="O4282" i="1"/>
  <c r="N4282" i="1"/>
  <c r="I4282" i="1"/>
  <c r="P4281" i="1"/>
  <c r="Q4281" i="1" s="1"/>
  <c r="O4281" i="1"/>
  <c r="N4281" i="1"/>
  <c r="I4281" i="1"/>
  <c r="Q4280" i="1"/>
  <c r="P4280" i="1"/>
  <c r="O4280" i="1"/>
  <c r="N4280" i="1"/>
  <c r="I4280" i="1"/>
  <c r="P4279" i="1"/>
  <c r="Q4279" i="1" s="1"/>
  <c r="O4279" i="1"/>
  <c r="N4279" i="1"/>
  <c r="I4279" i="1"/>
  <c r="Q4278" i="1"/>
  <c r="P4278" i="1"/>
  <c r="O4278" i="1"/>
  <c r="N4278" i="1"/>
  <c r="I4278" i="1"/>
  <c r="Q4277" i="1"/>
  <c r="P4277" i="1"/>
  <c r="O4277" i="1"/>
  <c r="N4277" i="1"/>
  <c r="I4277" i="1"/>
  <c r="Q4276" i="1"/>
  <c r="P4276" i="1"/>
  <c r="O4276" i="1"/>
  <c r="N4276" i="1"/>
  <c r="I4276" i="1"/>
  <c r="Q4275" i="1"/>
  <c r="P4275" i="1"/>
  <c r="O4275" i="1"/>
  <c r="N4275" i="1"/>
  <c r="I4275" i="1"/>
  <c r="P4274" i="1"/>
  <c r="Q4274" i="1" s="1"/>
  <c r="O4274" i="1"/>
  <c r="N4274" i="1"/>
  <c r="I4274" i="1"/>
  <c r="P4273" i="1"/>
  <c r="Q4273" i="1" s="1"/>
  <c r="O4273" i="1"/>
  <c r="N4273" i="1"/>
  <c r="I4273" i="1"/>
  <c r="P4272" i="1"/>
  <c r="Q4272" i="1" s="1"/>
  <c r="O4272" i="1"/>
  <c r="N4272" i="1"/>
  <c r="I4272" i="1"/>
  <c r="Q4271" i="1"/>
  <c r="P4271" i="1"/>
  <c r="O4271" i="1"/>
  <c r="N4271" i="1"/>
  <c r="I4271" i="1"/>
  <c r="Q4270" i="1"/>
  <c r="P4270" i="1"/>
  <c r="O4270" i="1"/>
  <c r="N4270" i="1"/>
  <c r="I4270" i="1"/>
  <c r="P4269" i="1"/>
  <c r="Q4269" i="1" s="1"/>
  <c r="O4269" i="1"/>
  <c r="N4269" i="1"/>
  <c r="I4269" i="1"/>
  <c r="P4268" i="1"/>
  <c r="Q4268" i="1" s="1"/>
  <c r="O4268" i="1"/>
  <c r="N4268" i="1"/>
  <c r="I4268" i="1"/>
  <c r="Q4267" i="1"/>
  <c r="P4267" i="1"/>
  <c r="O4267" i="1"/>
  <c r="N4267" i="1"/>
  <c r="I4267" i="1"/>
  <c r="Q4266" i="1"/>
  <c r="P4266" i="1"/>
  <c r="N4266" i="1"/>
  <c r="I4266" i="1"/>
  <c r="Q4265" i="1"/>
  <c r="P4265" i="1"/>
  <c r="O4265" i="1"/>
  <c r="N4265" i="1"/>
  <c r="I4265" i="1"/>
  <c r="Q4264" i="1"/>
  <c r="P4264" i="1"/>
  <c r="O4264" i="1"/>
  <c r="N4264" i="1"/>
  <c r="I4264" i="1"/>
  <c r="Q4263" i="1"/>
  <c r="P4263" i="1"/>
  <c r="O4263" i="1"/>
  <c r="N4263" i="1"/>
  <c r="I4263" i="1"/>
  <c r="Q4262" i="1"/>
  <c r="P4262" i="1"/>
  <c r="O4262" i="1"/>
  <c r="N4262" i="1"/>
  <c r="I4262" i="1"/>
  <c r="P4261" i="1"/>
  <c r="Q4261" i="1" s="1"/>
  <c r="O4261" i="1"/>
  <c r="N4261" i="1"/>
  <c r="I4261" i="1"/>
  <c r="P4260" i="1"/>
  <c r="Q4260" i="1" s="1"/>
  <c r="O4260" i="1"/>
  <c r="N4260" i="1"/>
  <c r="I4260" i="1"/>
  <c r="P4259" i="1"/>
  <c r="Q4259" i="1" s="1"/>
  <c r="O4259" i="1"/>
  <c r="N4259" i="1"/>
  <c r="I4259" i="1"/>
  <c r="P4258" i="1"/>
  <c r="Q4258" i="1" s="1"/>
  <c r="O4258" i="1"/>
  <c r="N4258" i="1"/>
  <c r="I4258" i="1"/>
  <c r="Q4257" i="1"/>
  <c r="P4257" i="1"/>
  <c r="N4257" i="1"/>
  <c r="I4257" i="1"/>
  <c r="Q4256" i="1"/>
  <c r="P4256" i="1"/>
  <c r="O4256" i="1"/>
  <c r="N4256" i="1"/>
  <c r="I4256" i="1"/>
  <c r="P4255" i="1"/>
  <c r="Q4255" i="1" s="1"/>
  <c r="O4255" i="1"/>
  <c r="N4255" i="1"/>
  <c r="I4255" i="1"/>
  <c r="Q4254" i="1"/>
  <c r="P4254" i="1"/>
  <c r="O4254" i="1"/>
  <c r="N4254" i="1"/>
  <c r="I4254" i="1"/>
  <c r="Q4253" i="1"/>
  <c r="P4253" i="1"/>
  <c r="N4253" i="1"/>
  <c r="I4253" i="1"/>
  <c r="P4252" i="1"/>
  <c r="Q4252" i="1" s="1"/>
  <c r="N4252" i="1"/>
  <c r="I4252" i="1"/>
  <c r="Q4251" i="1"/>
  <c r="P4251" i="1"/>
  <c r="O4251" i="1"/>
  <c r="N4251" i="1"/>
  <c r="I4251" i="1"/>
  <c r="Q4250" i="1"/>
  <c r="P4250" i="1"/>
  <c r="O4250" i="1"/>
  <c r="N4250" i="1"/>
  <c r="I4250" i="1"/>
  <c r="P4249" i="1"/>
  <c r="Q4249" i="1" s="1"/>
  <c r="O4249" i="1"/>
  <c r="N4249" i="1"/>
  <c r="I4249" i="1"/>
  <c r="P4248" i="1"/>
  <c r="Q4248" i="1" s="1"/>
  <c r="O4248" i="1"/>
  <c r="N4248" i="1"/>
  <c r="I4248" i="1"/>
  <c r="Q4247" i="1"/>
  <c r="P4247" i="1"/>
  <c r="O4247" i="1"/>
  <c r="N4247" i="1"/>
  <c r="I4247" i="1"/>
  <c r="Q4246" i="1"/>
  <c r="P4246" i="1"/>
  <c r="O4246" i="1"/>
  <c r="N4246" i="1"/>
  <c r="I4246" i="1"/>
  <c r="P4245" i="1"/>
  <c r="Q4245" i="1" s="1"/>
  <c r="O4245" i="1"/>
  <c r="N4245" i="1"/>
  <c r="I4245" i="1"/>
  <c r="P4244" i="1"/>
  <c r="Q4244" i="1" s="1"/>
  <c r="O4244" i="1"/>
  <c r="N4244" i="1"/>
  <c r="I4244" i="1"/>
  <c r="Q4243" i="1"/>
  <c r="P4243" i="1"/>
  <c r="O4243" i="1"/>
  <c r="N4243" i="1"/>
  <c r="I4243" i="1"/>
  <c r="Q4242" i="1"/>
  <c r="P4242" i="1"/>
  <c r="O4242" i="1"/>
  <c r="N4242" i="1"/>
  <c r="I4242" i="1"/>
  <c r="Q4241" i="1"/>
  <c r="P4241" i="1"/>
  <c r="O4241" i="1"/>
  <c r="N4241" i="1"/>
  <c r="I4241" i="1"/>
  <c r="Q4240" i="1"/>
  <c r="P4240" i="1"/>
  <c r="O4240" i="1"/>
  <c r="N4240" i="1"/>
  <c r="I4240" i="1"/>
  <c r="Q4239" i="1"/>
  <c r="I4239" i="1"/>
  <c r="P4238" i="1"/>
  <c r="Q4238" i="1" s="1"/>
  <c r="N4238" i="1"/>
  <c r="I4238" i="1"/>
  <c r="Q4237" i="1"/>
  <c r="P4237" i="1"/>
  <c r="O4237" i="1"/>
  <c r="N4237" i="1"/>
  <c r="I4237" i="1"/>
  <c r="P4236" i="1"/>
  <c r="Q4236" i="1" s="1"/>
  <c r="N4236" i="1"/>
  <c r="I4236" i="1"/>
  <c r="Q4235" i="1"/>
  <c r="P4235" i="1"/>
  <c r="O4235" i="1"/>
  <c r="N4235" i="1"/>
  <c r="I4235" i="1"/>
  <c r="Q4234" i="1"/>
  <c r="P4234" i="1"/>
  <c r="O4234" i="1"/>
  <c r="N4234" i="1"/>
  <c r="I4234" i="1"/>
  <c r="P4233" i="1"/>
  <c r="Q4233" i="1" s="1"/>
  <c r="O4233" i="1"/>
  <c r="N4233" i="1"/>
  <c r="I4233" i="1"/>
  <c r="P4232" i="1"/>
  <c r="Q4232" i="1" s="1"/>
  <c r="O4232" i="1"/>
  <c r="N4232" i="1"/>
  <c r="I4232" i="1"/>
  <c r="P4231" i="1"/>
  <c r="Q4231" i="1" s="1"/>
  <c r="O4231" i="1"/>
  <c r="N4231" i="1"/>
  <c r="I4231" i="1"/>
  <c r="Q4230" i="1"/>
  <c r="P4230" i="1"/>
  <c r="O4230" i="1"/>
  <c r="N4230" i="1"/>
  <c r="I4230" i="1"/>
  <c r="Q4229" i="1"/>
  <c r="P4229" i="1"/>
  <c r="N4229" i="1"/>
  <c r="I4229" i="1"/>
  <c r="P4228" i="1"/>
  <c r="Q4228" i="1" s="1"/>
  <c r="O4228" i="1"/>
  <c r="N4228" i="1"/>
  <c r="I4228" i="1"/>
  <c r="Q4227" i="1"/>
  <c r="P4227" i="1"/>
  <c r="O4227" i="1"/>
  <c r="N4227" i="1"/>
  <c r="I4227" i="1"/>
  <c r="Q4226" i="1"/>
  <c r="P4226" i="1"/>
  <c r="O4226" i="1"/>
  <c r="N4226" i="1"/>
  <c r="I4226" i="1"/>
  <c r="Q4225" i="1"/>
  <c r="P4225" i="1"/>
  <c r="O4225" i="1"/>
  <c r="N4225" i="1"/>
  <c r="I4225" i="1"/>
  <c r="Q4224" i="1"/>
  <c r="P4224" i="1"/>
  <c r="O4224" i="1"/>
  <c r="N4224" i="1"/>
  <c r="I4224" i="1"/>
  <c r="P4223" i="1"/>
  <c r="Q4223" i="1" s="1"/>
  <c r="O4223" i="1"/>
  <c r="N4223" i="1"/>
  <c r="I4223" i="1"/>
  <c r="P4222" i="1"/>
  <c r="Q4222" i="1" s="1"/>
  <c r="O4222" i="1"/>
  <c r="N4222" i="1"/>
  <c r="I4222" i="1"/>
  <c r="P4221" i="1"/>
  <c r="Q4221" i="1" s="1"/>
  <c r="O4221" i="1"/>
  <c r="N4221" i="1"/>
  <c r="I4221" i="1"/>
  <c r="P4220" i="1"/>
  <c r="Q4220" i="1" s="1"/>
  <c r="O4220" i="1"/>
  <c r="N4220" i="1"/>
  <c r="I4220" i="1"/>
  <c r="P4219" i="1"/>
  <c r="Q4219" i="1" s="1"/>
  <c r="O4219" i="1"/>
  <c r="N4219" i="1"/>
  <c r="I4219" i="1"/>
  <c r="Q4218" i="1"/>
  <c r="P4218" i="1"/>
  <c r="O4218" i="1"/>
  <c r="N4218" i="1"/>
  <c r="I4218" i="1"/>
  <c r="Q4217" i="1"/>
  <c r="P4217" i="1"/>
  <c r="O4217" i="1"/>
  <c r="N4217" i="1"/>
  <c r="I4217" i="1"/>
  <c r="Q4216" i="1"/>
  <c r="P4216" i="1"/>
  <c r="O4216" i="1"/>
  <c r="N4216" i="1"/>
  <c r="I4216" i="1"/>
  <c r="P4215" i="1"/>
  <c r="Q4215" i="1" s="1"/>
  <c r="O4215" i="1"/>
  <c r="N4215" i="1"/>
  <c r="I4215" i="1"/>
  <c r="P4214" i="1"/>
  <c r="Q4214" i="1" s="1"/>
  <c r="O4214" i="1"/>
  <c r="N4214" i="1"/>
  <c r="I4214" i="1"/>
  <c r="Q4213" i="1"/>
  <c r="P4213" i="1"/>
  <c r="O4213" i="1"/>
  <c r="N4213" i="1"/>
  <c r="I4213" i="1"/>
  <c r="Q4212" i="1"/>
  <c r="P4212" i="1"/>
  <c r="O4212" i="1"/>
  <c r="N4212" i="1"/>
  <c r="I4212" i="1"/>
  <c r="Q4211" i="1"/>
  <c r="P4211" i="1"/>
  <c r="O4211" i="1"/>
  <c r="N4211" i="1"/>
  <c r="I4211" i="1"/>
  <c r="P4210" i="1"/>
  <c r="Q4210" i="1" s="1"/>
  <c r="O4210" i="1"/>
  <c r="N4210" i="1"/>
  <c r="I4210" i="1"/>
  <c r="P4209" i="1"/>
  <c r="Q4209" i="1" s="1"/>
  <c r="O4209" i="1"/>
  <c r="N4209" i="1"/>
  <c r="I4209" i="1"/>
  <c r="P4208" i="1"/>
  <c r="Q4208" i="1" s="1"/>
  <c r="N4208" i="1"/>
  <c r="I4208" i="1"/>
  <c r="Q4207" i="1"/>
  <c r="P4207" i="1"/>
  <c r="O4207" i="1"/>
  <c r="N4207" i="1"/>
  <c r="I4207" i="1"/>
  <c r="P4206" i="1"/>
  <c r="Q4206" i="1" s="1"/>
  <c r="O4206" i="1"/>
  <c r="N4206" i="1"/>
  <c r="I4206" i="1"/>
  <c r="P4205" i="1"/>
  <c r="Q4205" i="1" s="1"/>
  <c r="N4205" i="1"/>
  <c r="I4205" i="1"/>
  <c r="Q4204" i="1"/>
  <c r="P4204" i="1"/>
  <c r="O4204" i="1"/>
  <c r="N4204" i="1"/>
  <c r="I4204" i="1"/>
  <c r="P4203" i="1"/>
  <c r="Q4203" i="1" s="1"/>
  <c r="O4203" i="1"/>
  <c r="N4203" i="1"/>
  <c r="I4203" i="1"/>
  <c r="P4202" i="1"/>
  <c r="Q4202" i="1" s="1"/>
  <c r="O4202" i="1"/>
  <c r="N4202" i="1"/>
  <c r="I4202" i="1"/>
  <c r="P4201" i="1"/>
  <c r="Q4201" i="1" s="1"/>
  <c r="O4201" i="1"/>
  <c r="N4201" i="1"/>
  <c r="I4201" i="1"/>
  <c r="P4200" i="1"/>
  <c r="Q4200" i="1" s="1"/>
  <c r="O4200" i="1"/>
  <c r="N4200" i="1"/>
  <c r="I4200" i="1"/>
  <c r="Q4199" i="1"/>
  <c r="P4199" i="1"/>
  <c r="N4199" i="1"/>
  <c r="I4199" i="1"/>
  <c r="Q4198" i="1"/>
  <c r="P4198" i="1"/>
  <c r="N4198" i="1"/>
  <c r="I4198" i="1"/>
  <c r="P4197" i="1"/>
  <c r="Q4197" i="1" s="1"/>
  <c r="N4197" i="1"/>
  <c r="I4197" i="1"/>
  <c r="P4196" i="1"/>
  <c r="Q4196" i="1" s="1"/>
  <c r="N4196" i="1"/>
  <c r="I4196" i="1"/>
  <c r="Q4195" i="1"/>
  <c r="P4195" i="1"/>
  <c r="O4195" i="1"/>
  <c r="N4195" i="1"/>
  <c r="I4195" i="1"/>
  <c r="P4194" i="1"/>
  <c r="Q4194" i="1" s="1"/>
  <c r="O4194" i="1"/>
  <c r="N4194" i="1"/>
  <c r="I4194" i="1"/>
  <c r="Q4193" i="1"/>
  <c r="P4193" i="1"/>
  <c r="O4193" i="1"/>
  <c r="N4193" i="1"/>
  <c r="I4193" i="1"/>
  <c r="Q4192" i="1"/>
  <c r="P4192" i="1"/>
  <c r="O4192" i="1"/>
  <c r="N4192" i="1"/>
  <c r="I4192" i="1"/>
  <c r="Q4191" i="1"/>
  <c r="P4191" i="1"/>
  <c r="O4191" i="1"/>
  <c r="N4191" i="1"/>
  <c r="I4191" i="1"/>
  <c r="P4190" i="1"/>
  <c r="Q4190" i="1" s="1"/>
  <c r="O4190" i="1"/>
  <c r="N4190" i="1"/>
  <c r="I4190" i="1"/>
  <c r="P4189" i="1"/>
  <c r="Q4189" i="1" s="1"/>
  <c r="O4189" i="1"/>
  <c r="N4189" i="1"/>
  <c r="I4189" i="1"/>
  <c r="P4188" i="1"/>
  <c r="Q4188" i="1" s="1"/>
  <c r="O4188" i="1"/>
  <c r="N4188" i="1"/>
  <c r="I4188" i="1"/>
  <c r="Q4187" i="1"/>
  <c r="P4187" i="1"/>
  <c r="O4187" i="1"/>
  <c r="N4187" i="1"/>
  <c r="I4187" i="1"/>
  <c r="Q4186" i="1"/>
  <c r="P4186" i="1"/>
  <c r="O4186" i="1"/>
  <c r="N4186" i="1"/>
  <c r="I4186" i="1"/>
  <c r="Q4185" i="1"/>
  <c r="P4185" i="1"/>
  <c r="O4185" i="1"/>
  <c r="N4185" i="1"/>
  <c r="I4185" i="1"/>
  <c r="Q4184" i="1"/>
  <c r="P4184" i="1"/>
  <c r="O4184" i="1"/>
  <c r="N4184" i="1"/>
  <c r="I4184" i="1"/>
  <c r="P4183" i="1"/>
  <c r="Q4183" i="1" s="1"/>
  <c r="O4183" i="1"/>
  <c r="N4183" i="1"/>
  <c r="I4183" i="1"/>
  <c r="P4182" i="1"/>
  <c r="Q4182" i="1" s="1"/>
  <c r="O4182" i="1"/>
  <c r="N4182" i="1"/>
  <c r="I4182" i="1"/>
  <c r="P4181" i="1"/>
  <c r="Q4181" i="1" s="1"/>
  <c r="O4181" i="1"/>
  <c r="N4181" i="1"/>
  <c r="I4181" i="1"/>
  <c r="P4180" i="1"/>
  <c r="Q4180" i="1" s="1"/>
  <c r="O4180" i="1"/>
  <c r="N4180" i="1"/>
  <c r="I4180" i="1"/>
  <c r="Q4179" i="1"/>
  <c r="P4179" i="1"/>
  <c r="O4179" i="1"/>
  <c r="N4179" i="1"/>
  <c r="I4179" i="1"/>
  <c r="P4178" i="1"/>
  <c r="Q4178" i="1" s="1"/>
  <c r="O4178" i="1"/>
  <c r="N4178" i="1"/>
  <c r="I4178" i="1"/>
  <c r="Q4177" i="1"/>
  <c r="P4177" i="1"/>
  <c r="O4177" i="1"/>
  <c r="N4177" i="1"/>
  <c r="I4177" i="1"/>
  <c r="Q4176" i="1"/>
  <c r="P4176" i="1"/>
  <c r="O4176" i="1"/>
  <c r="N4176" i="1"/>
  <c r="I4176" i="1"/>
  <c r="Q4175" i="1"/>
  <c r="P4175" i="1"/>
  <c r="O4175" i="1"/>
  <c r="N4175" i="1"/>
  <c r="I4175" i="1"/>
  <c r="P4174" i="1"/>
  <c r="Q4174" i="1" s="1"/>
  <c r="O4174" i="1"/>
  <c r="N4174" i="1"/>
  <c r="I4174" i="1"/>
  <c r="P4173" i="1"/>
  <c r="Q4173" i="1" s="1"/>
  <c r="O4173" i="1"/>
  <c r="N4173" i="1"/>
  <c r="I4173" i="1"/>
  <c r="P4172" i="1"/>
  <c r="Q4172" i="1" s="1"/>
  <c r="O4172" i="1"/>
  <c r="N4172" i="1"/>
  <c r="I4172" i="1"/>
  <c r="Q4171" i="1"/>
  <c r="P4171" i="1"/>
  <c r="O4171" i="1"/>
  <c r="N4171" i="1"/>
  <c r="I4171" i="1"/>
  <c r="Q4170" i="1"/>
  <c r="P4170" i="1"/>
  <c r="O4170" i="1"/>
  <c r="N4170" i="1"/>
  <c r="I4170" i="1"/>
  <c r="Q4169" i="1"/>
  <c r="P4169" i="1"/>
  <c r="O4169" i="1"/>
  <c r="N4169" i="1"/>
  <c r="I4169" i="1"/>
  <c r="Q4168" i="1"/>
  <c r="P4168" i="1"/>
  <c r="O4168" i="1"/>
  <c r="N4168" i="1"/>
  <c r="I4168" i="1"/>
  <c r="P4167" i="1"/>
  <c r="Q4167" i="1" s="1"/>
  <c r="O4167" i="1"/>
  <c r="N4167" i="1"/>
  <c r="I4167" i="1"/>
  <c r="P4166" i="1"/>
  <c r="Q4166" i="1" s="1"/>
  <c r="O4166" i="1"/>
  <c r="N4166" i="1"/>
  <c r="I4166" i="1"/>
  <c r="P4165" i="1"/>
  <c r="Q4165" i="1" s="1"/>
  <c r="O4165" i="1"/>
  <c r="N4165" i="1"/>
  <c r="I4165" i="1"/>
  <c r="P4164" i="1"/>
  <c r="Q4164" i="1" s="1"/>
  <c r="O4164" i="1"/>
  <c r="N4164" i="1"/>
  <c r="I4164" i="1"/>
  <c r="Q4163" i="1"/>
  <c r="P4163" i="1"/>
  <c r="O4163" i="1"/>
  <c r="N4163" i="1"/>
  <c r="I4163" i="1"/>
  <c r="P4162" i="1"/>
  <c r="Q4162" i="1" s="1"/>
  <c r="O4162" i="1"/>
  <c r="N4162" i="1"/>
  <c r="I4162" i="1"/>
  <c r="Q4161" i="1"/>
  <c r="P4161" i="1"/>
  <c r="O4161" i="1"/>
  <c r="N4161" i="1"/>
  <c r="I4161" i="1"/>
  <c r="Q4160" i="1"/>
  <c r="P4160" i="1"/>
  <c r="O4160" i="1"/>
  <c r="N4160" i="1"/>
  <c r="I4160" i="1"/>
  <c r="Q4159" i="1"/>
  <c r="P4159" i="1"/>
  <c r="O4159" i="1"/>
  <c r="N4159" i="1"/>
  <c r="I4159" i="1"/>
  <c r="P4158" i="1"/>
  <c r="Q4158" i="1" s="1"/>
  <c r="O4158" i="1"/>
  <c r="N4158" i="1"/>
  <c r="I4158" i="1"/>
  <c r="P4157" i="1"/>
  <c r="Q4157" i="1" s="1"/>
  <c r="O4157" i="1"/>
  <c r="N4157" i="1"/>
  <c r="I4157" i="1"/>
  <c r="P4156" i="1"/>
  <c r="Q4156" i="1" s="1"/>
  <c r="O4156" i="1"/>
  <c r="N4156" i="1"/>
  <c r="I4156" i="1"/>
  <c r="Q4155" i="1"/>
  <c r="P4155" i="1"/>
  <c r="O4155" i="1"/>
  <c r="N4155" i="1"/>
  <c r="I4155" i="1"/>
  <c r="Q4154" i="1"/>
  <c r="P4154" i="1"/>
  <c r="O4154" i="1"/>
  <c r="N4154" i="1"/>
  <c r="I4154" i="1"/>
  <c r="Q4153" i="1"/>
  <c r="P4153" i="1"/>
  <c r="O4153" i="1"/>
  <c r="N4153" i="1"/>
  <c r="I4153" i="1"/>
  <c r="Q4152" i="1"/>
  <c r="P4152" i="1"/>
  <c r="O4152" i="1"/>
  <c r="N4152" i="1"/>
  <c r="I4152" i="1"/>
  <c r="P4151" i="1"/>
  <c r="Q4151" i="1" s="1"/>
  <c r="O4151" i="1"/>
  <c r="N4151" i="1"/>
  <c r="I4151" i="1"/>
  <c r="P4150" i="1"/>
  <c r="Q4150" i="1" s="1"/>
  <c r="O4150" i="1"/>
  <c r="N4150" i="1"/>
  <c r="I4150" i="1"/>
  <c r="P4149" i="1"/>
  <c r="Q4149" i="1" s="1"/>
  <c r="O4149" i="1"/>
  <c r="N4149" i="1"/>
  <c r="I4149" i="1"/>
  <c r="P4148" i="1"/>
  <c r="Q4148" i="1" s="1"/>
  <c r="O4148" i="1"/>
  <c r="N4148" i="1"/>
  <c r="I4148" i="1"/>
  <c r="Q4147" i="1"/>
  <c r="P4147" i="1"/>
  <c r="O4147" i="1"/>
  <c r="N4147" i="1"/>
  <c r="I4147" i="1"/>
  <c r="P4146" i="1"/>
  <c r="Q4146" i="1" s="1"/>
  <c r="O4146" i="1"/>
  <c r="N4146" i="1"/>
  <c r="I4146" i="1"/>
  <c r="Q4145" i="1"/>
  <c r="P4145" i="1"/>
  <c r="O4145" i="1"/>
  <c r="N4145" i="1"/>
  <c r="I4145" i="1"/>
  <c r="Q4144" i="1"/>
  <c r="P4144" i="1"/>
  <c r="O4144" i="1"/>
  <c r="N4144" i="1"/>
  <c r="I4144" i="1"/>
  <c r="Q4143" i="1"/>
  <c r="P4143" i="1"/>
  <c r="O4143" i="1"/>
  <c r="N4143" i="1"/>
  <c r="I4143" i="1"/>
  <c r="P4142" i="1"/>
  <c r="Q4142" i="1" s="1"/>
  <c r="N4142" i="1"/>
  <c r="I4142" i="1"/>
  <c r="Q4141" i="1"/>
  <c r="P4141" i="1"/>
  <c r="O4141" i="1"/>
  <c r="N4141" i="1"/>
  <c r="I4141" i="1"/>
  <c r="Q4140" i="1"/>
  <c r="P4140" i="1"/>
  <c r="O4140" i="1"/>
  <c r="N4140" i="1"/>
  <c r="I4140" i="1"/>
  <c r="Q4139" i="1"/>
  <c r="P4139" i="1"/>
  <c r="O4139" i="1"/>
  <c r="N4139" i="1"/>
  <c r="I4139" i="1"/>
  <c r="P4138" i="1"/>
  <c r="Q4138" i="1" s="1"/>
  <c r="O4138" i="1"/>
  <c r="N4138" i="1"/>
  <c r="I4138" i="1"/>
  <c r="P4137" i="1"/>
  <c r="Q4137" i="1" s="1"/>
  <c r="O4137" i="1"/>
  <c r="N4137" i="1"/>
  <c r="I4137" i="1"/>
  <c r="P4136" i="1"/>
  <c r="Q4136" i="1" s="1"/>
  <c r="O4136" i="1"/>
  <c r="N4136" i="1"/>
  <c r="I4136" i="1"/>
  <c r="P4135" i="1"/>
  <c r="Q4135" i="1" s="1"/>
  <c r="O4135" i="1"/>
  <c r="N4135" i="1"/>
  <c r="I4135" i="1"/>
  <c r="Q4134" i="1"/>
  <c r="P4134" i="1"/>
  <c r="O4134" i="1"/>
  <c r="N4134" i="1"/>
  <c r="I4134" i="1"/>
  <c r="P4133" i="1"/>
  <c r="Q4133" i="1" s="1"/>
  <c r="O4133" i="1"/>
  <c r="N4133" i="1"/>
  <c r="I4133" i="1"/>
  <c r="Q4132" i="1"/>
  <c r="P4132" i="1"/>
  <c r="O4132" i="1"/>
  <c r="N4132" i="1"/>
  <c r="I4132" i="1"/>
  <c r="Q4131" i="1"/>
  <c r="P4131" i="1"/>
  <c r="O4131" i="1"/>
  <c r="N4131" i="1"/>
  <c r="I4131" i="1"/>
  <c r="Q4130" i="1"/>
  <c r="P4130" i="1"/>
  <c r="O4130" i="1"/>
  <c r="N4130" i="1"/>
  <c r="I4130" i="1"/>
  <c r="Q4129" i="1"/>
  <c r="P4129" i="1"/>
  <c r="O4129" i="1"/>
  <c r="N4129" i="1"/>
  <c r="I4129" i="1"/>
  <c r="P4128" i="1"/>
  <c r="Q4128" i="1" s="1"/>
  <c r="O4128" i="1"/>
  <c r="N4128" i="1"/>
  <c r="I4128" i="1"/>
  <c r="P4127" i="1"/>
  <c r="Q4127" i="1" s="1"/>
  <c r="O4127" i="1"/>
  <c r="N4127" i="1"/>
  <c r="I4127" i="1"/>
  <c r="Q4126" i="1"/>
  <c r="P4126" i="1"/>
  <c r="O4126" i="1"/>
  <c r="N4126" i="1"/>
  <c r="I4126" i="1"/>
  <c r="Q4125" i="1"/>
  <c r="P4125" i="1"/>
  <c r="O4125" i="1"/>
  <c r="N4125" i="1"/>
  <c r="I4125" i="1"/>
  <c r="Q4124" i="1"/>
  <c r="P4124" i="1"/>
  <c r="O4124" i="1"/>
  <c r="N4124" i="1"/>
  <c r="I4124" i="1"/>
  <c r="Q4123" i="1"/>
  <c r="P4123" i="1"/>
  <c r="O4123" i="1"/>
  <c r="N4123" i="1"/>
  <c r="I4123" i="1"/>
  <c r="P4122" i="1"/>
  <c r="Q4122" i="1" s="1"/>
  <c r="O4122" i="1"/>
  <c r="N4122" i="1"/>
  <c r="I4122" i="1"/>
  <c r="P4121" i="1"/>
  <c r="Q4121" i="1" s="1"/>
  <c r="O4121" i="1"/>
  <c r="N4121" i="1"/>
  <c r="I4121" i="1"/>
  <c r="P4120" i="1"/>
  <c r="Q4120" i="1" s="1"/>
  <c r="O4120" i="1"/>
  <c r="N4120" i="1"/>
  <c r="I4120" i="1"/>
  <c r="P4119" i="1"/>
  <c r="Q4119" i="1" s="1"/>
  <c r="O4119" i="1"/>
  <c r="N4119" i="1"/>
  <c r="I4119" i="1"/>
  <c r="Q4118" i="1"/>
  <c r="P4118" i="1"/>
  <c r="O4118" i="1"/>
  <c r="N4118" i="1"/>
  <c r="I4118" i="1"/>
  <c r="P4117" i="1"/>
  <c r="Q4117" i="1" s="1"/>
  <c r="O4117" i="1"/>
  <c r="N4117" i="1"/>
  <c r="I4117" i="1"/>
  <c r="Q4116" i="1"/>
  <c r="P4116" i="1"/>
  <c r="O4116" i="1"/>
  <c r="N4116" i="1"/>
  <c r="I4116" i="1"/>
  <c r="Q4115" i="1"/>
  <c r="P4115" i="1"/>
  <c r="O4115" i="1"/>
  <c r="N4115" i="1"/>
  <c r="I4115" i="1"/>
  <c r="Q4114" i="1"/>
  <c r="P4114" i="1"/>
  <c r="O4114" i="1"/>
  <c r="N4114" i="1"/>
  <c r="I4114" i="1"/>
  <c r="Q4113" i="1"/>
  <c r="I4113" i="1"/>
  <c r="P4112" i="1"/>
  <c r="Q4112" i="1" s="1"/>
  <c r="O4112" i="1"/>
  <c r="N4112" i="1"/>
  <c r="I4112" i="1"/>
  <c r="Q4111" i="1"/>
  <c r="I4111" i="1"/>
  <c r="Q4110" i="1"/>
  <c r="I4110" i="1"/>
  <c r="Q4109" i="1"/>
  <c r="I4109" i="1"/>
  <c r="Q4108" i="1"/>
  <c r="I4108" i="1"/>
  <c r="Q4107" i="1"/>
  <c r="P4107" i="1"/>
  <c r="O4107" i="1"/>
  <c r="N4107" i="1"/>
  <c r="I4107" i="1"/>
  <c r="Q4106" i="1"/>
  <c r="N4106" i="1"/>
  <c r="I4106" i="1"/>
  <c r="Q4105" i="1"/>
  <c r="O4105" i="1"/>
  <c r="N4105" i="1"/>
  <c r="I4105" i="1"/>
  <c r="Q4104" i="1"/>
  <c r="P4104" i="1"/>
  <c r="O4104" i="1"/>
  <c r="N4104" i="1"/>
  <c r="I4104" i="1"/>
  <c r="P4103" i="1"/>
  <c r="Q4103" i="1" s="1"/>
  <c r="O4103" i="1"/>
  <c r="N4103" i="1"/>
  <c r="I4103" i="1"/>
  <c r="P4102" i="1"/>
  <c r="Q4102" i="1" s="1"/>
  <c r="O4102" i="1"/>
  <c r="N4102" i="1"/>
  <c r="I4102" i="1"/>
  <c r="P4101" i="1"/>
  <c r="Q4101" i="1" s="1"/>
  <c r="O4101" i="1"/>
  <c r="N4101" i="1"/>
  <c r="I4101" i="1"/>
  <c r="Q4100" i="1"/>
  <c r="P4100" i="1"/>
  <c r="O4100" i="1"/>
  <c r="N4100" i="1"/>
  <c r="I4100" i="1"/>
  <c r="Q4099" i="1"/>
  <c r="P4099" i="1"/>
  <c r="O4099" i="1"/>
  <c r="N4099" i="1"/>
  <c r="I4099" i="1"/>
  <c r="Q4098" i="1"/>
  <c r="P4098" i="1"/>
  <c r="O4098" i="1"/>
  <c r="N4098" i="1"/>
  <c r="I4098" i="1"/>
  <c r="Q4097" i="1"/>
  <c r="P4097" i="1"/>
  <c r="O4097" i="1"/>
  <c r="N4097" i="1"/>
  <c r="I4097" i="1"/>
  <c r="P4096" i="1"/>
  <c r="Q4096" i="1" s="1"/>
  <c r="O4096" i="1"/>
  <c r="N4096" i="1"/>
  <c r="I4096" i="1"/>
  <c r="P4095" i="1"/>
  <c r="Q4095" i="1" s="1"/>
  <c r="O4095" i="1"/>
  <c r="N4095" i="1"/>
  <c r="I4095" i="1"/>
  <c r="P4094" i="1"/>
  <c r="Q4094" i="1" s="1"/>
  <c r="O4094" i="1"/>
  <c r="N4094" i="1"/>
  <c r="I4094" i="1"/>
  <c r="P4093" i="1"/>
  <c r="Q4093" i="1" s="1"/>
  <c r="O4093" i="1"/>
  <c r="N4093" i="1"/>
  <c r="I4093" i="1"/>
  <c r="Q4092" i="1"/>
  <c r="P4092" i="1"/>
  <c r="N4092" i="1"/>
  <c r="I4092" i="1"/>
  <c r="Q4091" i="1"/>
  <c r="P4091" i="1"/>
  <c r="O4091" i="1"/>
  <c r="N4091" i="1"/>
  <c r="I4091" i="1"/>
  <c r="P4090" i="1"/>
  <c r="Q4090" i="1" s="1"/>
  <c r="N4090" i="1"/>
  <c r="I4090" i="1"/>
  <c r="Q4089" i="1"/>
  <c r="P4089" i="1"/>
  <c r="O4089" i="1"/>
  <c r="N4089" i="1"/>
  <c r="I4089" i="1"/>
  <c r="Q4088" i="1"/>
  <c r="P4088" i="1"/>
  <c r="O4088" i="1"/>
  <c r="N4088" i="1"/>
  <c r="I4088" i="1"/>
  <c r="Q4087" i="1"/>
  <c r="P4087" i="1"/>
  <c r="N4087" i="1"/>
  <c r="I4087" i="1"/>
  <c r="P4086" i="1"/>
  <c r="Q4086" i="1" s="1"/>
  <c r="O4086" i="1"/>
  <c r="N4086" i="1"/>
  <c r="I4086" i="1"/>
  <c r="Q4085" i="1"/>
  <c r="P4085" i="1"/>
  <c r="O4085" i="1"/>
  <c r="N4085" i="1"/>
  <c r="I4085" i="1"/>
  <c r="P4084" i="1"/>
  <c r="Q4084" i="1" s="1"/>
  <c r="O4084" i="1"/>
  <c r="N4084" i="1"/>
  <c r="I4084" i="1"/>
  <c r="Q4083" i="1"/>
  <c r="P4083" i="1"/>
  <c r="O4083" i="1"/>
  <c r="N4083" i="1"/>
  <c r="I4083" i="1"/>
  <c r="Q4082" i="1"/>
  <c r="P4082" i="1"/>
  <c r="O4082" i="1"/>
  <c r="N4082" i="1"/>
  <c r="I4082" i="1"/>
  <c r="Q4081" i="1"/>
  <c r="P4081" i="1"/>
  <c r="O4081" i="1"/>
  <c r="N4081" i="1"/>
  <c r="I4081" i="1"/>
  <c r="P4080" i="1"/>
  <c r="Q4080" i="1" s="1"/>
  <c r="O4080" i="1"/>
  <c r="N4080" i="1"/>
  <c r="I4080" i="1"/>
  <c r="P4079" i="1"/>
  <c r="Q4079" i="1" s="1"/>
  <c r="O4079" i="1"/>
  <c r="N4079" i="1"/>
  <c r="I4079" i="1"/>
  <c r="P4078" i="1"/>
  <c r="Q4078" i="1" s="1"/>
  <c r="O4078" i="1"/>
  <c r="N4078" i="1"/>
  <c r="I4078" i="1"/>
  <c r="Q4077" i="1"/>
  <c r="P4077" i="1"/>
  <c r="O4077" i="1"/>
  <c r="N4077" i="1"/>
  <c r="I4077" i="1"/>
  <c r="Q4076" i="1"/>
  <c r="P4076" i="1"/>
  <c r="O4076" i="1"/>
  <c r="N4076" i="1"/>
  <c r="I4076" i="1"/>
  <c r="Q4075" i="1"/>
  <c r="P4075" i="1"/>
  <c r="O4075" i="1"/>
  <c r="N4075" i="1"/>
  <c r="I4075" i="1"/>
  <c r="Q4074" i="1"/>
  <c r="P4074" i="1"/>
  <c r="O4074" i="1"/>
  <c r="N4074" i="1"/>
  <c r="I4074" i="1"/>
  <c r="P4073" i="1"/>
  <c r="Q4073" i="1" s="1"/>
  <c r="O4073" i="1"/>
  <c r="N4073" i="1"/>
  <c r="I4073" i="1"/>
  <c r="P4072" i="1"/>
  <c r="Q4072" i="1" s="1"/>
  <c r="O4072" i="1"/>
  <c r="N4072" i="1"/>
  <c r="I4072" i="1"/>
  <c r="P4071" i="1"/>
  <c r="Q4071" i="1" s="1"/>
  <c r="O4071" i="1"/>
  <c r="N4071" i="1"/>
  <c r="I4071" i="1"/>
  <c r="P4070" i="1"/>
  <c r="Q4070" i="1" s="1"/>
  <c r="O4070" i="1"/>
  <c r="N4070" i="1"/>
  <c r="I4070" i="1"/>
  <c r="Q4069" i="1"/>
  <c r="P4069" i="1"/>
  <c r="O4069" i="1"/>
  <c r="N4069" i="1"/>
  <c r="I4069" i="1"/>
  <c r="P4068" i="1"/>
  <c r="Q4068" i="1" s="1"/>
  <c r="I4068" i="1"/>
  <c r="P4067" i="1"/>
  <c r="Q4067" i="1" s="1"/>
  <c r="N4067" i="1"/>
  <c r="I4067" i="1"/>
  <c r="P4066" i="1"/>
  <c r="Q4066" i="1" s="1"/>
  <c r="O4066" i="1"/>
  <c r="N4066" i="1"/>
  <c r="I4066" i="1"/>
  <c r="P4065" i="1"/>
  <c r="Q4065" i="1" s="1"/>
  <c r="N4065" i="1"/>
  <c r="I4065" i="1"/>
  <c r="P4064" i="1"/>
  <c r="Q4064" i="1" s="1"/>
  <c r="O4064" i="1"/>
  <c r="N4064" i="1"/>
  <c r="I4064" i="1"/>
  <c r="Q4063" i="1"/>
  <c r="P4063" i="1"/>
  <c r="O4063" i="1"/>
  <c r="N4063" i="1"/>
  <c r="I4063" i="1"/>
  <c r="Q4062" i="1"/>
  <c r="P4062" i="1"/>
  <c r="O4062" i="1"/>
  <c r="N4062" i="1"/>
  <c r="I4062" i="1"/>
  <c r="Q4061" i="1"/>
  <c r="P4061" i="1"/>
  <c r="O4061" i="1"/>
  <c r="N4061" i="1"/>
  <c r="I4061" i="1"/>
  <c r="P4060" i="1"/>
  <c r="Q4060" i="1" s="1"/>
  <c r="O4060" i="1"/>
  <c r="N4060" i="1"/>
  <c r="I4060" i="1"/>
  <c r="P4059" i="1"/>
  <c r="Q4059" i="1" s="1"/>
  <c r="N4059" i="1"/>
  <c r="I4059" i="1"/>
  <c r="Q4058" i="1"/>
  <c r="P4058" i="1"/>
  <c r="O4058" i="1"/>
  <c r="N4058" i="1"/>
  <c r="I4058" i="1"/>
  <c r="Q4057" i="1"/>
  <c r="P4057" i="1"/>
  <c r="O4057" i="1"/>
  <c r="N4057" i="1"/>
  <c r="I4057" i="1"/>
  <c r="P4056" i="1"/>
  <c r="Q4056" i="1" s="1"/>
  <c r="O4056" i="1"/>
  <c r="N4056" i="1"/>
  <c r="I4056" i="1"/>
  <c r="P4055" i="1"/>
  <c r="Q4055" i="1" s="1"/>
  <c r="O4055" i="1"/>
  <c r="N4055" i="1"/>
  <c r="I4055" i="1"/>
  <c r="P4054" i="1"/>
  <c r="Q4054" i="1" s="1"/>
  <c r="O4054" i="1"/>
  <c r="N4054" i="1"/>
  <c r="I4054" i="1"/>
  <c r="P4053" i="1"/>
  <c r="Q4053" i="1" s="1"/>
  <c r="O4053" i="1"/>
  <c r="N4053" i="1"/>
  <c r="I4053" i="1"/>
  <c r="Q4052" i="1"/>
  <c r="P4052" i="1"/>
  <c r="O4052" i="1"/>
  <c r="N4052" i="1"/>
  <c r="I4052" i="1"/>
  <c r="P4051" i="1"/>
  <c r="Q4051" i="1" s="1"/>
  <c r="O4051" i="1"/>
  <c r="N4051" i="1"/>
  <c r="I4051" i="1"/>
  <c r="Q4050" i="1"/>
  <c r="P4050" i="1"/>
  <c r="O4050" i="1"/>
  <c r="N4050" i="1"/>
  <c r="I4050" i="1"/>
  <c r="Q4049" i="1"/>
  <c r="P4049" i="1"/>
  <c r="O4049" i="1"/>
  <c r="N4049" i="1"/>
  <c r="I4049" i="1"/>
  <c r="Q4048" i="1"/>
  <c r="P4048" i="1"/>
  <c r="O4048" i="1"/>
  <c r="N4048" i="1"/>
  <c r="I4048" i="1"/>
  <c r="P4047" i="1"/>
  <c r="Q4047" i="1" s="1"/>
  <c r="O4047" i="1"/>
  <c r="N4047" i="1"/>
  <c r="I4047" i="1"/>
  <c r="P4046" i="1"/>
  <c r="Q4046" i="1" s="1"/>
  <c r="O4046" i="1"/>
  <c r="N4046" i="1"/>
  <c r="I4046" i="1"/>
  <c r="P4045" i="1"/>
  <c r="Q4045" i="1" s="1"/>
  <c r="O4045" i="1"/>
  <c r="N4045" i="1"/>
  <c r="I4045" i="1"/>
  <c r="P4044" i="1"/>
  <c r="Q4044" i="1" s="1"/>
  <c r="O4044" i="1"/>
  <c r="N4044" i="1"/>
  <c r="I4044" i="1"/>
  <c r="Q4043" i="1"/>
  <c r="P4043" i="1"/>
  <c r="O4043" i="1"/>
  <c r="N4043" i="1"/>
  <c r="I4043" i="1"/>
  <c r="Q4042" i="1"/>
  <c r="P4042" i="1"/>
  <c r="O4042" i="1"/>
  <c r="N4042" i="1"/>
  <c r="I4042" i="1"/>
  <c r="Q4041" i="1"/>
  <c r="P4041" i="1"/>
  <c r="O4041" i="1"/>
  <c r="N4041" i="1"/>
  <c r="I4041" i="1"/>
  <c r="P4040" i="1"/>
  <c r="Q4040" i="1" s="1"/>
  <c r="O4040" i="1"/>
  <c r="N4040" i="1"/>
  <c r="I4040" i="1"/>
  <c r="P4039" i="1"/>
  <c r="Q4039" i="1" s="1"/>
  <c r="O4039" i="1"/>
  <c r="N4039" i="1"/>
  <c r="I4039" i="1"/>
  <c r="P4038" i="1"/>
  <c r="Q4038" i="1" s="1"/>
  <c r="O4038" i="1"/>
  <c r="N4038" i="1"/>
  <c r="I4038" i="1"/>
  <c r="P4037" i="1"/>
  <c r="Q4037" i="1" s="1"/>
  <c r="N4037" i="1"/>
  <c r="I4037" i="1"/>
  <c r="Q4036" i="1"/>
  <c r="P4036" i="1"/>
  <c r="O4036" i="1"/>
  <c r="N4036" i="1"/>
  <c r="I4036" i="1"/>
  <c r="Q4035" i="1"/>
  <c r="P4035" i="1"/>
  <c r="O4035" i="1"/>
  <c r="N4035" i="1"/>
  <c r="I4035" i="1"/>
  <c r="P4034" i="1"/>
  <c r="Q4034" i="1" s="1"/>
  <c r="O4034" i="1"/>
  <c r="N4034" i="1"/>
  <c r="I4034" i="1"/>
  <c r="P4033" i="1"/>
  <c r="Q4033" i="1" s="1"/>
  <c r="O4033" i="1"/>
  <c r="N4033" i="1"/>
  <c r="I4033" i="1"/>
  <c r="P4032" i="1"/>
  <c r="Q4032" i="1" s="1"/>
  <c r="N4032" i="1"/>
  <c r="I4032" i="1"/>
  <c r="Q4031" i="1"/>
  <c r="P4031" i="1"/>
  <c r="O4031" i="1"/>
  <c r="N4031" i="1"/>
  <c r="I4031" i="1"/>
  <c r="P4030" i="1"/>
  <c r="Q4030" i="1" s="1"/>
  <c r="O4030" i="1"/>
  <c r="N4030" i="1"/>
  <c r="I4030" i="1"/>
  <c r="P4029" i="1"/>
  <c r="Q4029" i="1" s="1"/>
  <c r="O4029" i="1"/>
  <c r="N4029" i="1"/>
  <c r="I4029" i="1"/>
  <c r="P4028" i="1"/>
  <c r="Q4028" i="1" s="1"/>
  <c r="O4028" i="1"/>
  <c r="N4028" i="1"/>
  <c r="I4028" i="1"/>
  <c r="P4027" i="1"/>
  <c r="Q4027" i="1" s="1"/>
  <c r="O4027" i="1"/>
  <c r="N4027" i="1"/>
  <c r="I4027" i="1"/>
  <c r="Q4026" i="1"/>
  <c r="P4026" i="1"/>
  <c r="N4026" i="1"/>
  <c r="I4026" i="1"/>
  <c r="Q4025" i="1"/>
  <c r="P4025" i="1"/>
  <c r="O4025" i="1"/>
  <c r="N4025" i="1"/>
  <c r="I4025" i="1"/>
  <c r="Q4024" i="1"/>
  <c r="P4024" i="1"/>
  <c r="N4024" i="1"/>
  <c r="I4024" i="1"/>
  <c r="P4023" i="1"/>
  <c r="Q4023" i="1" s="1"/>
  <c r="O4023" i="1"/>
  <c r="N4023" i="1"/>
  <c r="I4023" i="1"/>
  <c r="Q4022" i="1"/>
  <c r="P4022" i="1"/>
  <c r="O4022" i="1"/>
  <c r="N4022" i="1"/>
  <c r="I4022" i="1"/>
  <c r="Q4021" i="1"/>
  <c r="P4021" i="1"/>
  <c r="O4021" i="1"/>
  <c r="N4021" i="1"/>
  <c r="I4021" i="1"/>
  <c r="P4020" i="1"/>
  <c r="Q4020" i="1" s="1"/>
  <c r="O4020" i="1"/>
  <c r="N4020" i="1"/>
  <c r="I4020" i="1"/>
  <c r="P4019" i="1"/>
  <c r="Q4019" i="1" s="1"/>
  <c r="O4019" i="1"/>
  <c r="N4019" i="1"/>
  <c r="I4019" i="1"/>
  <c r="P4018" i="1"/>
  <c r="Q4018" i="1" s="1"/>
  <c r="O4018" i="1"/>
  <c r="N4018" i="1"/>
  <c r="I4018" i="1"/>
  <c r="P4017" i="1"/>
  <c r="Q4017" i="1" s="1"/>
  <c r="O4017" i="1"/>
  <c r="N4017" i="1"/>
  <c r="I4017" i="1"/>
  <c r="Q4016" i="1"/>
  <c r="P4016" i="1"/>
  <c r="O4016" i="1"/>
  <c r="N4016" i="1"/>
  <c r="I4016" i="1"/>
  <c r="P4015" i="1"/>
  <c r="Q4015" i="1" s="1"/>
  <c r="O4015" i="1"/>
  <c r="N4015" i="1"/>
  <c r="I4015" i="1"/>
  <c r="Q4014" i="1"/>
  <c r="P4014" i="1"/>
  <c r="O4014" i="1"/>
  <c r="N4014" i="1"/>
  <c r="I4014" i="1"/>
  <c r="Q4013" i="1"/>
  <c r="P4013" i="1"/>
  <c r="O4013" i="1"/>
  <c r="N4013" i="1"/>
  <c r="I4013" i="1"/>
  <c r="Q4012" i="1"/>
  <c r="P4012" i="1"/>
  <c r="O4012" i="1"/>
  <c r="N4012" i="1"/>
  <c r="I4012" i="1"/>
  <c r="Q4011" i="1"/>
  <c r="P4011" i="1"/>
  <c r="O4011" i="1"/>
  <c r="N4011" i="1"/>
  <c r="I4011" i="1"/>
  <c r="P4010" i="1"/>
  <c r="Q4010" i="1" s="1"/>
  <c r="O4010" i="1"/>
  <c r="N4010" i="1"/>
  <c r="I4010" i="1"/>
  <c r="P4009" i="1"/>
  <c r="Q4009" i="1" s="1"/>
  <c r="O4009" i="1"/>
  <c r="N4009" i="1"/>
  <c r="I4009" i="1"/>
  <c r="P4008" i="1"/>
  <c r="Q4008" i="1" s="1"/>
  <c r="O4008" i="1"/>
  <c r="N4008" i="1"/>
  <c r="I4008" i="1"/>
  <c r="P4007" i="1"/>
  <c r="Q4007" i="1" s="1"/>
  <c r="O4007" i="1"/>
  <c r="N4007" i="1"/>
  <c r="I4007" i="1"/>
  <c r="Q4006" i="1"/>
  <c r="P4006" i="1"/>
  <c r="O4006" i="1"/>
  <c r="N4006" i="1"/>
  <c r="I4006" i="1"/>
  <c r="Q4005" i="1"/>
  <c r="P4005" i="1"/>
  <c r="O4005" i="1"/>
  <c r="N4005" i="1"/>
  <c r="I4005" i="1"/>
  <c r="P4004" i="1"/>
  <c r="Q4004" i="1" s="1"/>
  <c r="O4004" i="1"/>
  <c r="N4004" i="1"/>
  <c r="I4004" i="1"/>
  <c r="P4003" i="1"/>
  <c r="Q4003" i="1" s="1"/>
  <c r="O4003" i="1"/>
  <c r="N4003" i="1"/>
  <c r="I4003" i="1"/>
  <c r="P4002" i="1"/>
  <c r="Q4002" i="1" s="1"/>
  <c r="O4002" i="1"/>
  <c r="N4002" i="1"/>
  <c r="I4002" i="1"/>
  <c r="P4001" i="1"/>
  <c r="Q4001" i="1" s="1"/>
  <c r="O4001" i="1"/>
  <c r="N4001" i="1"/>
  <c r="I4001" i="1"/>
  <c r="Q4000" i="1"/>
  <c r="P4000" i="1"/>
  <c r="O4000" i="1"/>
  <c r="N4000" i="1"/>
  <c r="I4000" i="1"/>
  <c r="P3999" i="1"/>
  <c r="Q3999" i="1" s="1"/>
  <c r="O3999" i="1"/>
  <c r="N3999" i="1"/>
  <c r="I3999" i="1"/>
  <c r="Q3998" i="1"/>
  <c r="P3998" i="1"/>
  <c r="O3998" i="1"/>
  <c r="N3998" i="1"/>
  <c r="I3998" i="1"/>
  <c r="Q3997" i="1"/>
  <c r="P3997" i="1"/>
  <c r="O3997" i="1"/>
  <c r="N3997" i="1"/>
  <c r="I3997" i="1"/>
  <c r="Q3996" i="1"/>
  <c r="P3996" i="1"/>
  <c r="O3996" i="1"/>
  <c r="N3996" i="1"/>
  <c r="I3996" i="1"/>
  <c r="Q3995" i="1"/>
  <c r="P3995" i="1"/>
  <c r="O3995" i="1"/>
  <c r="N3995" i="1"/>
  <c r="I3995" i="1"/>
  <c r="P3994" i="1"/>
  <c r="Q3994" i="1" s="1"/>
  <c r="O3994" i="1"/>
  <c r="N3994" i="1"/>
  <c r="I3994" i="1"/>
  <c r="P3993" i="1"/>
  <c r="Q3993" i="1" s="1"/>
  <c r="O3993" i="1"/>
  <c r="N3993" i="1"/>
  <c r="I3993" i="1"/>
  <c r="P3992" i="1"/>
  <c r="Q3992" i="1" s="1"/>
  <c r="O3992" i="1"/>
  <c r="N3992" i="1"/>
  <c r="I3992" i="1"/>
  <c r="P3991" i="1"/>
  <c r="Q3991" i="1" s="1"/>
  <c r="O3991" i="1"/>
  <c r="N3991" i="1"/>
  <c r="I3991" i="1"/>
  <c r="Q3990" i="1"/>
  <c r="P3990" i="1"/>
  <c r="O3990" i="1"/>
  <c r="N3990" i="1"/>
  <c r="I3990" i="1"/>
  <c r="Q3989" i="1"/>
  <c r="P3989" i="1"/>
  <c r="O3989" i="1"/>
  <c r="N3989" i="1"/>
  <c r="I3989" i="1"/>
  <c r="P3988" i="1"/>
  <c r="Q3988" i="1" s="1"/>
  <c r="O3988" i="1"/>
  <c r="N3988" i="1"/>
  <c r="I3988" i="1"/>
  <c r="P3987" i="1"/>
  <c r="Q3987" i="1" s="1"/>
  <c r="O3987" i="1"/>
  <c r="N3987" i="1"/>
  <c r="I3987" i="1"/>
  <c r="P3986" i="1"/>
  <c r="Q3986" i="1" s="1"/>
  <c r="O3986" i="1"/>
  <c r="N3986" i="1"/>
  <c r="I3986" i="1"/>
  <c r="P3985" i="1"/>
  <c r="Q3985" i="1" s="1"/>
  <c r="O3985" i="1"/>
  <c r="N3985" i="1"/>
  <c r="I3985" i="1"/>
  <c r="Q3984" i="1"/>
  <c r="P3984" i="1"/>
  <c r="O3984" i="1"/>
  <c r="N3984" i="1"/>
  <c r="I3984" i="1"/>
  <c r="P3983" i="1"/>
  <c r="Q3983" i="1" s="1"/>
  <c r="O3983" i="1"/>
  <c r="N3983" i="1"/>
  <c r="I3983" i="1"/>
  <c r="Q3982" i="1"/>
  <c r="P3982" i="1"/>
  <c r="O3982" i="1"/>
  <c r="N3982" i="1"/>
  <c r="I3982" i="1"/>
  <c r="Q3981" i="1"/>
  <c r="P3981" i="1"/>
  <c r="O3981" i="1"/>
  <c r="N3981" i="1"/>
  <c r="I3981" i="1"/>
  <c r="Q3980" i="1"/>
  <c r="P3980" i="1"/>
  <c r="O3980" i="1"/>
  <c r="N3980" i="1"/>
  <c r="I3980" i="1"/>
  <c r="Q3979" i="1"/>
  <c r="P3979" i="1"/>
  <c r="O3979" i="1"/>
  <c r="N3979" i="1"/>
  <c r="I3979" i="1"/>
  <c r="P3978" i="1"/>
  <c r="Q3978" i="1" s="1"/>
  <c r="O3978" i="1"/>
  <c r="N3978" i="1"/>
  <c r="I3978" i="1"/>
  <c r="P3977" i="1"/>
  <c r="Q3977" i="1" s="1"/>
  <c r="O3977" i="1"/>
  <c r="N3977" i="1"/>
  <c r="I3977" i="1"/>
  <c r="P3976" i="1"/>
  <c r="Q3976" i="1" s="1"/>
  <c r="O3976" i="1"/>
  <c r="N3976" i="1"/>
  <c r="I3976" i="1"/>
  <c r="P3975" i="1"/>
  <c r="Q3975" i="1" s="1"/>
  <c r="O3975" i="1"/>
  <c r="N3975" i="1"/>
  <c r="I3975" i="1"/>
  <c r="Q3974" i="1"/>
  <c r="I3974" i="1"/>
  <c r="Q3973" i="1"/>
  <c r="I3973" i="1"/>
  <c r="Q3972" i="1"/>
  <c r="I3972" i="1"/>
  <c r="Q3971" i="1"/>
  <c r="I3971" i="1"/>
  <c r="Q3970" i="1"/>
  <c r="I3970" i="1"/>
  <c r="P3969" i="1"/>
  <c r="Q3969" i="1" s="1"/>
  <c r="N3969" i="1"/>
  <c r="I3969" i="1"/>
  <c r="Q3968" i="1"/>
  <c r="P3968" i="1"/>
  <c r="O3968" i="1"/>
  <c r="N3968" i="1"/>
  <c r="I3968" i="1"/>
  <c r="P3967" i="1"/>
  <c r="Q3967" i="1" s="1"/>
  <c r="N3967" i="1"/>
  <c r="I3967" i="1"/>
  <c r="P3966" i="1"/>
  <c r="Q3966" i="1" s="1"/>
  <c r="N3966" i="1"/>
  <c r="I3966" i="1"/>
  <c r="P3965" i="1"/>
  <c r="Q3965" i="1" s="1"/>
  <c r="O3965" i="1"/>
  <c r="N3965" i="1"/>
  <c r="I3965" i="1"/>
  <c r="Q3964" i="1"/>
  <c r="P3964" i="1"/>
  <c r="O3964" i="1"/>
  <c r="N3964" i="1"/>
  <c r="I3964" i="1"/>
  <c r="Q3963" i="1"/>
  <c r="P3963" i="1"/>
  <c r="O3963" i="1"/>
  <c r="N3963" i="1"/>
  <c r="I3963" i="1"/>
  <c r="P3962" i="1"/>
  <c r="Q3962" i="1" s="1"/>
  <c r="O3962" i="1"/>
  <c r="N3962" i="1"/>
  <c r="I3962" i="1"/>
  <c r="P3961" i="1"/>
  <c r="Q3961" i="1" s="1"/>
  <c r="O3961" i="1"/>
  <c r="N3961" i="1"/>
  <c r="I3961" i="1"/>
  <c r="P3960" i="1"/>
  <c r="Q3960" i="1" s="1"/>
  <c r="O3960" i="1"/>
  <c r="N3960" i="1"/>
  <c r="I3960" i="1"/>
  <c r="Q3959" i="1"/>
  <c r="P3959" i="1"/>
  <c r="O3959" i="1"/>
  <c r="N3959" i="1"/>
  <c r="I3959" i="1"/>
  <c r="Q3958" i="1"/>
  <c r="P3958" i="1"/>
  <c r="O3958" i="1"/>
  <c r="N3958" i="1"/>
  <c r="I3958" i="1"/>
  <c r="P3957" i="1"/>
  <c r="Q3957" i="1" s="1"/>
  <c r="O3957" i="1"/>
  <c r="N3957" i="1"/>
  <c r="I3957" i="1"/>
  <c r="Q3956" i="1"/>
  <c r="P3956" i="1"/>
  <c r="N3956" i="1"/>
  <c r="I3956" i="1"/>
  <c r="P3955" i="1"/>
  <c r="Q3955" i="1" s="1"/>
  <c r="O3955" i="1"/>
  <c r="N3955" i="1"/>
  <c r="I3955" i="1"/>
  <c r="P3954" i="1"/>
  <c r="Q3954" i="1" s="1"/>
  <c r="N3954" i="1"/>
  <c r="I3954" i="1"/>
  <c r="Q3953" i="1"/>
  <c r="P3953" i="1"/>
  <c r="N3953" i="1"/>
  <c r="I3953" i="1"/>
  <c r="Q3952" i="1"/>
  <c r="P3952" i="1"/>
  <c r="O3952" i="1"/>
  <c r="N3952" i="1"/>
  <c r="I3952" i="1"/>
  <c r="Q3951" i="1"/>
  <c r="P3951" i="1"/>
  <c r="O3951" i="1"/>
  <c r="N3951" i="1"/>
  <c r="I3951" i="1"/>
  <c r="P3950" i="1"/>
  <c r="Q3950" i="1" s="1"/>
  <c r="O3950" i="1"/>
  <c r="N3950" i="1"/>
  <c r="I3950" i="1"/>
  <c r="Q3949" i="1"/>
  <c r="P3949" i="1"/>
  <c r="O3949" i="1"/>
  <c r="N3949" i="1"/>
  <c r="I3949" i="1"/>
  <c r="Q3948" i="1"/>
  <c r="P3948" i="1"/>
  <c r="O3948" i="1"/>
  <c r="N3948" i="1"/>
  <c r="I3948" i="1"/>
  <c r="Q3947" i="1"/>
  <c r="P3947" i="1"/>
  <c r="O3947" i="1"/>
  <c r="N3947" i="1"/>
  <c r="I3947" i="1"/>
  <c r="Q3946" i="1"/>
  <c r="P3946" i="1"/>
  <c r="O3946" i="1"/>
  <c r="N3946" i="1"/>
  <c r="I3946" i="1"/>
  <c r="P3945" i="1"/>
  <c r="Q3945" i="1" s="1"/>
  <c r="O3945" i="1"/>
  <c r="N3945" i="1"/>
  <c r="I3945" i="1"/>
  <c r="P3944" i="1"/>
  <c r="Q3944" i="1" s="1"/>
  <c r="O3944" i="1"/>
  <c r="N3944" i="1"/>
  <c r="I3944" i="1"/>
  <c r="P3943" i="1"/>
  <c r="Q3943" i="1" s="1"/>
  <c r="O3943" i="1"/>
  <c r="N3943" i="1"/>
  <c r="I3943" i="1"/>
  <c r="P3942" i="1"/>
  <c r="Q3942" i="1" s="1"/>
  <c r="O3942" i="1"/>
  <c r="N3942" i="1"/>
  <c r="I3942" i="1"/>
  <c r="Q3941" i="1"/>
  <c r="P3941" i="1"/>
  <c r="O3941" i="1"/>
  <c r="N3941" i="1"/>
  <c r="I3941" i="1"/>
  <c r="Q3940" i="1"/>
  <c r="P3940" i="1"/>
  <c r="O3940" i="1"/>
  <c r="N3940" i="1"/>
  <c r="I3940" i="1"/>
  <c r="P3939" i="1"/>
  <c r="Q3939" i="1" s="1"/>
  <c r="O3939" i="1"/>
  <c r="N3939" i="1"/>
  <c r="I3939" i="1"/>
  <c r="P3938" i="1"/>
  <c r="Q3938" i="1" s="1"/>
  <c r="O3938" i="1"/>
  <c r="N3938" i="1"/>
  <c r="I3938" i="1"/>
  <c r="P3937" i="1"/>
  <c r="Q3937" i="1" s="1"/>
  <c r="O3937" i="1"/>
  <c r="N3937" i="1"/>
  <c r="I3937" i="1"/>
  <c r="P3936" i="1"/>
  <c r="Q3936" i="1" s="1"/>
  <c r="N3936" i="1"/>
  <c r="I3936" i="1"/>
  <c r="Q3935" i="1"/>
  <c r="P3935" i="1"/>
  <c r="N3935" i="1"/>
  <c r="I3935" i="1"/>
  <c r="P3934" i="1"/>
  <c r="Q3934" i="1" s="1"/>
  <c r="O3934" i="1"/>
  <c r="N3934" i="1"/>
  <c r="I3934" i="1"/>
  <c r="P3933" i="1"/>
  <c r="Q3933" i="1" s="1"/>
  <c r="O3933" i="1"/>
  <c r="N3933" i="1"/>
  <c r="I3933" i="1"/>
  <c r="P3932" i="1"/>
  <c r="Q3932" i="1" s="1"/>
  <c r="N3932" i="1"/>
  <c r="I3932" i="1"/>
  <c r="P3931" i="1"/>
  <c r="Q3931" i="1" s="1"/>
  <c r="O3931" i="1"/>
  <c r="N3931" i="1"/>
  <c r="I3931" i="1"/>
  <c r="P3930" i="1"/>
  <c r="Q3930" i="1" s="1"/>
  <c r="O3930" i="1"/>
  <c r="N3930" i="1"/>
  <c r="I3930" i="1"/>
  <c r="Q3929" i="1"/>
  <c r="P3929" i="1"/>
  <c r="O3929" i="1"/>
  <c r="N3929" i="1"/>
  <c r="I3929" i="1"/>
  <c r="Q3928" i="1"/>
  <c r="P3928" i="1"/>
  <c r="O3928" i="1"/>
  <c r="N3928" i="1"/>
  <c r="I3928" i="1"/>
  <c r="P3927" i="1"/>
  <c r="Q3927" i="1" s="1"/>
  <c r="O3927" i="1"/>
  <c r="N3927" i="1"/>
  <c r="I3927" i="1"/>
  <c r="Q3926" i="1"/>
  <c r="P3926" i="1"/>
  <c r="O3926" i="1"/>
  <c r="N3926" i="1"/>
  <c r="I3926" i="1"/>
  <c r="Q3925" i="1"/>
  <c r="P3925" i="1"/>
  <c r="O3925" i="1"/>
  <c r="N3925" i="1"/>
  <c r="I3925" i="1"/>
  <c r="Q3924" i="1"/>
  <c r="P3924" i="1"/>
  <c r="O3924" i="1"/>
  <c r="N3924" i="1"/>
  <c r="I3924" i="1"/>
  <c r="Q3923" i="1"/>
  <c r="P3923" i="1"/>
  <c r="O3923" i="1"/>
  <c r="N3923" i="1"/>
  <c r="I3923" i="1"/>
  <c r="P3922" i="1"/>
  <c r="Q3922" i="1" s="1"/>
  <c r="O3922" i="1"/>
  <c r="N3922" i="1"/>
  <c r="I3922" i="1"/>
  <c r="P3921" i="1"/>
  <c r="Q3921" i="1" s="1"/>
  <c r="O3921" i="1"/>
  <c r="N3921" i="1"/>
  <c r="I3921" i="1"/>
  <c r="P3920" i="1"/>
  <c r="Q3920" i="1" s="1"/>
  <c r="O3920" i="1"/>
  <c r="N3920" i="1"/>
  <c r="I3920" i="1"/>
  <c r="P3919" i="1"/>
  <c r="Q3919" i="1" s="1"/>
  <c r="O3919" i="1"/>
  <c r="N3919" i="1"/>
  <c r="I3919" i="1"/>
  <c r="Q3918" i="1"/>
  <c r="P3918" i="1"/>
  <c r="O3918" i="1"/>
  <c r="N3918" i="1"/>
  <c r="I3918" i="1"/>
  <c r="Q3917" i="1"/>
  <c r="P3917" i="1"/>
  <c r="O3917" i="1"/>
  <c r="N3917" i="1"/>
  <c r="I3917" i="1"/>
  <c r="P3916" i="1"/>
  <c r="Q3916" i="1" s="1"/>
  <c r="O3916" i="1"/>
  <c r="N3916" i="1"/>
  <c r="I3916" i="1"/>
  <c r="P3915" i="1"/>
  <c r="Q3915" i="1" s="1"/>
  <c r="O3915" i="1"/>
  <c r="N3915" i="1"/>
  <c r="I3915" i="1"/>
  <c r="P3914" i="1"/>
  <c r="Q3914" i="1" s="1"/>
  <c r="O3914" i="1"/>
  <c r="N3914" i="1"/>
  <c r="I3914" i="1"/>
  <c r="Q3913" i="1"/>
  <c r="P3913" i="1"/>
  <c r="O3913" i="1"/>
  <c r="N3913" i="1"/>
  <c r="I3913" i="1"/>
  <c r="Q3912" i="1"/>
  <c r="P3912" i="1"/>
  <c r="N3912" i="1"/>
  <c r="I3912" i="1"/>
  <c r="Q3911" i="1"/>
  <c r="P3911" i="1"/>
  <c r="N3911" i="1"/>
  <c r="I3911" i="1"/>
  <c r="P3910" i="1"/>
  <c r="Q3910" i="1" s="1"/>
  <c r="O3910" i="1"/>
  <c r="N3910" i="1"/>
  <c r="I3910" i="1"/>
  <c r="P3909" i="1"/>
  <c r="Q3909" i="1" s="1"/>
  <c r="O3909" i="1"/>
  <c r="N3909" i="1"/>
  <c r="I3909" i="1"/>
  <c r="Q3908" i="1"/>
  <c r="P3908" i="1"/>
  <c r="N3908" i="1"/>
  <c r="I3908" i="1"/>
  <c r="P3907" i="1"/>
  <c r="Q3907" i="1" s="1"/>
  <c r="O3907" i="1"/>
  <c r="N3907" i="1"/>
  <c r="I3907" i="1"/>
  <c r="Q3906" i="1"/>
  <c r="P3906" i="1"/>
  <c r="O3906" i="1"/>
  <c r="N3906" i="1"/>
  <c r="I3906" i="1"/>
  <c r="Q3905" i="1"/>
  <c r="P3905" i="1"/>
  <c r="O3905" i="1"/>
  <c r="N3905" i="1"/>
  <c r="I3905" i="1"/>
  <c r="P3904" i="1"/>
  <c r="Q3904" i="1" s="1"/>
  <c r="O3904" i="1"/>
  <c r="N3904" i="1"/>
  <c r="I3904" i="1"/>
  <c r="Q3903" i="1"/>
  <c r="P3903" i="1"/>
  <c r="O3903" i="1"/>
  <c r="N3903" i="1"/>
  <c r="I3903" i="1"/>
  <c r="Q3902" i="1"/>
  <c r="P3902" i="1"/>
  <c r="O3902" i="1"/>
  <c r="N3902" i="1"/>
  <c r="I3902" i="1"/>
  <c r="Q3901" i="1"/>
  <c r="P3901" i="1"/>
  <c r="O3901" i="1"/>
  <c r="N3901" i="1"/>
  <c r="I3901" i="1"/>
  <c r="Q3900" i="1"/>
  <c r="P3900" i="1"/>
  <c r="O3900" i="1"/>
  <c r="N3900" i="1"/>
  <c r="I3900" i="1"/>
  <c r="P3899" i="1"/>
  <c r="Q3899" i="1" s="1"/>
  <c r="O3899" i="1"/>
  <c r="N3899" i="1"/>
  <c r="I3899" i="1"/>
  <c r="P3898" i="1"/>
  <c r="Q3898" i="1" s="1"/>
  <c r="O3898" i="1"/>
  <c r="N3898" i="1"/>
  <c r="I3898" i="1"/>
  <c r="P3897" i="1"/>
  <c r="Q3897" i="1" s="1"/>
  <c r="O3897" i="1"/>
  <c r="N3897" i="1"/>
  <c r="I3897" i="1"/>
  <c r="Q3896" i="1"/>
  <c r="P3896" i="1"/>
  <c r="O3896" i="1"/>
  <c r="N3896" i="1"/>
  <c r="I3896" i="1"/>
  <c r="Q3895" i="1"/>
  <c r="P3895" i="1"/>
  <c r="O3895" i="1"/>
  <c r="N3895" i="1"/>
  <c r="I3895" i="1"/>
  <c r="Q3894" i="1"/>
  <c r="P3894" i="1"/>
  <c r="O3894" i="1"/>
  <c r="N3894" i="1"/>
  <c r="I3894" i="1"/>
  <c r="P3893" i="1"/>
  <c r="Q3893" i="1" s="1"/>
  <c r="O3893" i="1"/>
  <c r="N3893" i="1"/>
  <c r="I3893" i="1"/>
  <c r="P3892" i="1"/>
  <c r="Q3892" i="1" s="1"/>
  <c r="O3892" i="1"/>
  <c r="N3892" i="1"/>
  <c r="I3892" i="1"/>
  <c r="P3891" i="1"/>
  <c r="Q3891" i="1" s="1"/>
  <c r="O3891" i="1"/>
  <c r="N3891" i="1"/>
  <c r="I3891" i="1"/>
  <c r="Q3890" i="1"/>
  <c r="P3890" i="1"/>
  <c r="O3890" i="1"/>
  <c r="N3890" i="1"/>
  <c r="I3890" i="1"/>
  <c r="Q3889" i="1"/>
  <c r="P3889" i="1"/>
  <c r="O3889" i="1"/>
  <c r="N3889" i="1"/>
  <c r="I3889" i="1"/>
  <c r="P3888" i="1"/>
  <c r="Q3888" i="1" s="1"/>
  <c r="O3888" i="1"/>
  <c r="N3888" i="1"/>
  <c r="I3888" i="1"/>
  <c r="Q3887" i="1"/>
  <c r="P3887" i="1"/>
  <c r="O3887" i="1"/>
  <c r="N3887" i="1"/>
  <c r="I3887" i="1"/>
  <c r="Q3886" i="1"/>
  <c r="P3886" i="1"/>
  <c r="O3886" i="1"/>
  <c r="N3886" i="1"/>
  <c r="I3886" i="1"/>
  <c r="Q3885" i="1"/>
  <c r="P3885" i="1"/>
  <c r="N3885" i="1"/>
  <c r="I3885" i="1"/>
  <c r="P3884" i="1"/>
  <c r="Q3884" i="1" s="1"/>
  <c r="O3884" i="1"/>
  <c r="N3884" i="1"/>
  <c r="I3884" i="1"/>
  <c r="P3883" i="1"/>
  <c r="Q3883" i="1" s="1"/>
  <c r="O3883" i="1"/>
  <c r="N3883" i="1"/>
  <c r="I3883" i="1"/>
  <c r="Q3882" i="1"/>
  <c r="P3882" i="1"/>
  <c r="N3882" i="1"/>
  <c r="I3882" i="1"/>
  <c r="P3881" i="1"/>
  <c r="Q3881" i="1" s="1"/>
  <c r="O3881" i="1"/>
  <c r="N3881" i="1"/>
  <c r="I3881" i="1"/>
  <c r="Q3880" i="1"/>
  <c r="P3880" i="1"/>
  <c r="O3880" i="1"/>
  <c r="N3880" i="1"/>
  <c r="I3880" i="1"/>
  <c r="Q3879" i="1"/>
  <c r="P3879" i="1"/>
  <c r="O3879" i="1"/>
  <c r="N3879" i="1"/>
  <c r="I3879" i="1"/>
  <c r="P3878" i="1"/>
  <c r="Q3878" i="1" s="1"/>
  <c r="O3878" i="1"/>
  <c r="N3878" i="1"/>
  <c r="I3878" i="1"/>
  <c r="Q3877" i="1"/>
  <c r="P3877" i="1"/>
  <c r="O3877" i="1"/>
  <c r="N3877" i="1"/>
  <c r="I3877" i="1"/>
  <c r="Q3876" i="1"/>
  <c r="P3876" i="1"/>
  <c r="O3876" i="1"/>
  <c r="N3876" i="1"/>
  <c r="I3876" i="1"/>
  <c r="Q3875" i="1"/>
  <c r="P3875" i="1"/>
  <c r="O3875" i="1"/>
  <c r="N3875" i="1"/>
  <c r="I3875" i="1"/>
  <c r="Q3874" i="1"/>
  <c r="P3874" i="1"/>
  <c r="O3874" i="1"/>
  <c r="N3874" i="1"/>
  <c r="I3874" i="1"/>
  <c r="P3873" i="1"/>
  <c r="Q3873" i="1" s="1"/>
  <c r="O3873" i="1"/>
  <c r="N3873" i="1"/>
  <c r="I3873" i="1"/>
  <c r="P3872" i="1"/>
  <c r="Q3872" i="1" s="1"/>
  <c r="O3872" i="1"/>
  <c r="N3872" i="1"/>
  <c r="I3872" i="1"/>
  <c r="P3871" i="1"/>
  <c r="Q3871" i="1" s="1"/>
  <c r="O3871" i="1"/>
  <c r="N3871" i="1"/>
  <c r="I3871" i="1"/>
  <c r="Q3870" i="1"/>
  <c r="I3870" i="1"/>
  <c r="Q3869" i="1"/>
  <c r="I3869" i="1"/>
  <c r="P3868" i="1"/>
  <c r="Q3868" i="1" s="1"/>
  <c r="O3868" i="1"/>
  <c r="N3868" i="1"/>
  <c r="I3868" i="1"/>
  <c r="P3867" i="1"/>
  <c r="Q3867" i="1" s="1"/>
  <c r="O3867" i="1"/>
  <c r="N3867" i="1"/>
  <c r="I3867" i="1"/>
  <c r="Q3866" i="1"/>
  <c r="P3866" i="1"/>
  <c r="O3866" i="1"/>
  <c r="N3866" i="1"/>
  <c r="I3866" i="1"/>
  <c r="Q3865" i="1"/>
  <c r="P3865" i="1"/>
  <c r="O3865" i="1"/>
  <c r="N3865" i="1"/>
  <c r="I3865" i="1"/>
  <c r="P3864" i="1"/>
  <c r="Q3864" i="1" s="1"/>
  <c r="O3864" i="1"/>
  <c r="N3864" i="1"/>
  <c r="I3864" i="1"/>
  <c r="Q3863" i="1"/>
  <c r="P3863" i="1"/>
  <c r="O3863" i="1"/>
  <c r="N3863" i="1"/>
  <c r="I3863" i="1"/>
  <c r="O3862" i="1"/>
  <c r="N3862" i="1"/>
  <c r="H3862" i="1"/>
  <c r="P3862" i="1" s="1"/>
  <c r="Q3862" i="1" s="1"/>
  <c r="P3861" i="1"/>
  <c r="Q3861" i="1" s="1"/>
  <c r="O3861" i="1"/>
  <c r="N3861" i="1"/>
  <c r="I3861" i="1"/>
  <c r="Q3860" i="1"/>
  <c r="P3860" i="1"/>
  <c r="N3860" i="1"/>
  <c r="I3860" i="1"/>
  <c r="P3859" i="1"/>
  <c r="Q3859" i="1" s="1"/>
  <c r="O3859" i="1"/>
  <c r="N3859" i="1"/>
  <c r="I3859" i="1"/>
  <c r="P3858" i="1"/>
  <c r="Q3858" i="1" s="1"/>
  <c r="O3858" i="1"/>
  <c r="N3858" i="1"/>
  <c r="I3858" i="1"/>
  <c r="Q3857" i="1"/>
  <c r="P3857" i="1"/>
  <c r="O3857" i="1"/>
  <c r="N3857" i="1"/>
  <c r="I3857" i="1"/>
  <c r="P3856" i="1"/>
  <c r="Q3856" i="1" s="1"/>
  <c r="O3856" i="1"/>
  <c r="N3856" i="1"/>
  <c r="I3856" i="1"/>
  <c r="Q3855" i="1"/>
  <c r="P3855" i="1"/>
  <c r="O3855" i="1"/>
  <c r="N3855" i="1"/>
  <c r="I3855" i="1"/>
  <c r="Q3854" i="1"/>
  <c r="P3854" i="1"/>
  <c r="O3854" i="1"/>
  <c r="N3854" i="1"/>
  <c r="I3854" i="1"/>
  <c r="P3853" i="1"/>
  <c r="Q3853" i="1" s="1"/>
  <c r="O3853" i="1"/>
  <c r="N3853" i="1"/>
  <c r="I3853" i="1"/>
  <c r="P3852" i="1"/>
  <c r="Q3852" i="1" s="1"/>
  <c r="O3852" i="1"/>
  <c r="N3852" i="1"/>
  <c r="I3852" i="1"/>
  <c r="P3851" i="1"/>
  <c r="Q3851" i="1" s="1"/>
  <c r="O3851" i="1"/>
  <c r="N3851" i="1"/>
  <c r="I3851" i="1"/>
  <c r="Q3850" i="1"/>
  <c r="P3850" i="1"/>
  <c r="O3850" i="1"/>
  <c r="N3850" i="1"/>
  <c r="I3850" i="1"/>
  <c r="Q3849" i="1"/>
  <c r="P3849" i="1"/>
  <c r="O3849" i="1"/>
  <c r="N3849" i="1"/>
  <c r="I3849" i="1"/>
  <c r="P3848" i="1"/>
  <c r="Q3848" i="1" s="1"/>
  <c r="O3848" i="1"/>
  <c r="N3848" i="1"/>
  <c r="I3848" i="1"/>
  <c r="Q3847" i="1"/>
  <c r="P3847" i="1"/>
  <c r="O3847" i="1"/>
  <c r="N3847" i="1"/>
  <c r="I3847" i="1"/>
  <c r="Q3846" i="1"/>
  <c r="P3846" i="1"/>
  <c r="O3846" i="1"/>
  <c r="N3846" i="1"/>
  <c r="I3846" i="1"/>
  <c r="Q3845" i="1"/>
  <c r="P3845" i="1"/>
  <c r="O3845" i="1"/>
  <c r="N3845" i="1"/>
  <c r="I3845" i="1"/>
  <c r="Q3844" i="1"/>
  <c r="P3844" i="1"/>
  <c r="O3844" i="1"/>
  <c r="N3844" i="1"/>
  <c r="I3844" i="1"/>
  <c r="P3843" i="1"/>
  <c r="Q3843" i="1" s="1"/>
  <c r="O3843" i="1"/>
  <c r="N3843" i="1"/>
  <c r="I3843" i="1"/>
  <c r="P3842" i="1"/>
  <c r="Q3842" i="1" s="1"/>
  <c r="O3842" i="1"/>
  <c r="N3842" i="1"/>
  <c r="I3842" i="1"/>
  <c r="Q3841" i="1"/>
  <c r="P3841" i="1"/>
  <c r="O3841" i="1"/>
  <c r="N3841" i="1"/>
  <c r="I3841" i="1"/>
  <c r="P3840" i="1"/>
  <c r="Q3840" i="1" s="1"/>
  <c r="O3840" i="1"/>
  <c r="N3840" i="1"/>
  <c r="I3840" i="1"/>
  <c r="Q3839" i="1"/>
  <c r="P3839" i="1"/>
  <c r="O3839" i="1"/>
  <c r="N3839" i="1"/>
  <c r="I3839" i="1"/>
  <c r="Q3838" i="1"/>
  <c r="P3838" i="1"/>
  <c r="O3838" i="1"/>
  <c r="N3838" i="1"/>
  <c r="I3838" i="1"/>
  <c r="P3837" i="1"/>
  <c r="Q3837" i="1" s="1"/>
  <c r="O3837" i="1"/>
  <c r="N3837" i="1"/>
  <c r="I3837" i="1"/>
  <c r="P3836" i="1"/>
  <c r="Q3836" i="1" s="1"/>
  <c r="O3836" i="1"/>
  <c r="N3836" i="1"/>
  <c r="I3836" i="1"/>
  <c r="P3835" i="1"/>
  <c r="Q3835" i="1" s="1"/>
  <c r="I3835" i="1"/>
  <c r="Q3834" i="1"/>
  <c r="P3834" i="1"/>
  <c r="O3834" i="1"/>
  <c r="I3834" i="1"/>
  <c r="P3833" i="1"/>
  <c r="Q3833" i="1" s="1"/>
  <c r="O3833" i="1"/>
  <c r="I3833" i="1"/>
  <c r="Q3832" i="1"/>
  <c r="I3832" i="1"/>
  <c r="P3831" i="1"/>
  <c r="Q3831" i="1" s="1"/>
  <c r="O3831" i="1"/>
  <c r="N3831" i="1"/>
  <c r="I3831" i="1"/>
  <c r="P3830" i="1"/>
  <c r="Q3830" i="1" s="1"/>
  <c r="O3830" i="1"/>
  <c r="N3830" i="1"/>
  <c r="I3830" i="1"/>
  <c r="P3829" i="1"/>
  <c r="Q3829" i="1" s="1"/>
  <c r="O3829" i="1"/>
  <c r="N3829" i="1"/>
  <c r="I3829" i="1"/>
  <c r="Q3828" i="1"/>
  <c r="P3828" i="1"/>
  <c r="O3828" i="1"/>
  <c r="N3828" i="1"/>
  <c r="I3828" i="1"/>
  <c r="Q3827" i="1"/>
  <c r="P3827" i="1"/>
  <c r="O3827" i="1"/>
  <c r="N3827" i="1"/>
  <c r="I3827" i="1"/>
  <c r="P3826" i="1"/>
  <c r="Q3826" i="1" s="1"/>
  <c r="O3826" i="1"/>
  <c r="N3826" i="1"/>
  <c r="I3826" i="1"/>
  <c r="P3825" i="1"/>
  <c r="Q3825" i="1" s="1"/>
  <c r="O3825" i="1"/>
  <c r="N3825" i="1"/>
  <c r="I3825" i="1"/>
  <c r="P3824" i="1"/>
  <c r="Q3824" i="1" s="1"/>
  <c r="O3824" i="1"/>
  <c r="N3824" i="1"/>
  <c r="I3824" i="1"/>
  <c r="Q3823" i="1"/>
  <c r="P3823" i="1"/>
  <c r="N3823" i="1"/>
  <c r="I3823" i="1"/>
  <c r="Q3822" i="1"/>
  <c r="P3822" i="1"/>
  <c r="N3822" i="1"/>
  <c r="I3822" i="1"/>
  <c r="P3821" i="1"/>
  <c r="Q3821" i="1" s="1"/>
  <c r="O3821" i="1"/>
  <c r="N3821" i="1"/>
  <c r="I3821" i="1"/>
  <c r="P3820" i="1"/>
  <c r="Q3820" i="1" s="1"/>
  <c r="O3820" i="1"/>
  <c r="N3820" i="1"/>
  <c r="I3820" i="1"/>
  <c r="P3819" i="1"/>
  <c r="Q3819" i="1" s="1"/>
  <c r="N3819" i="1"/>
  <c r="I3819" i="1"/>
  <c r="P3818" i="1"/>
  <c r="Q3818" i="1" s="1"/>
  <c r="O3818" i="1"/>
  <c r="N3818" i="1"/>
  <c r="I3818" i="1"/>
  <c r="P3817" i="1"/>
  <c r="Q3817" i="1" s="1"/>
  <c r="O3817" i="1"/>
  <c r="N3817" i="1"/>
  <c r="I3817" i="1"/>
  <c r="Q3816" i="1"/>
  <c r="P3816" i="1"/>
  <c r="O3816" i="1"/>
  <c r="N3816" i="1"/>
  <c r="I3816" i="1"/>
  <c r="Q3815" i="1"/>
  <c r="P3815" i="1"/>
  <c r="O3815" i="1"/>
  <c r="N3815" i="1"/>
  <c r="I3815" i="1"/>
  <c r="P3814" i="1"/>
  <c r="Q3814" i="1" s="1"/>
  <c r="O3814" i="1"/>
  <c r="N3814" i="1"/>
  <c r="I3814" i="1"/>
  <c r="Q3813" i="1"/>
  <c r="P3813" i="1"/>
  <c r="O3813" i="1"/>
  <c r="N3813" i="1"/>
  <c r="I3813" i="1"/>
  <c r="Q3812" i="1"/>
  <c r="P3812" i="1"/>
  <c r="O3812" i="1"/>
  <c r="N3812" i="1"/>
  <c r="I3812" i="1"/>
  <c r="Q3811" i="1"/>
  <c r="P3811" i="1"/>
  <c r="O3811" i="1"/>
  <c r="N3811" i="1"/>
  <c r="I3811" i="1"/>
  <c r="Q3810" i="1"/>
  <c r="P3810" i="1"/>
  <c r="O3810" i="1"/>
  <c r="N3810" i="1"/>
  <c r="I3810" i="1"/>
  <c r="P3809" i="1"/>
  <c r="Q3809" i="1" s="1"/>
  <c r="O3809" i="1"/>
  <c r="N3809" i="1"/>
  <c r="I3809" i="1"/>
  <c r="P3808" i="1"/>
  <c r="Q3808" i="1" s="1"/>
  <c r="O3808" i="1"/>
  <c r="N3808" i="1"/>
  <c r="I3808" i="1"/>
  <c r="P3807" i="1"/>
  <c r="Q3807" i="1" s="1"/>
  <c r="O3807" i="1"/>
  <c r="N3807" i="1"/>
  <c r="I3807" i="1"/>
  <c r="P3806" i="1"/>
  <c r="Q3806" i="1" s="1"/>
  <c r="O3806" i="1"/>
  <c r="N3806" i="1"/>
  <c r="I3806" i="1"/>
  <c r="Q3805" i="1"/>
  <c r="P3805" i="1"/>
  <c r="O3805" i="1"/>
  <c r="N3805" i="1"/>
  <c r="I3805" i="1"/>
  <c r="Q3804" i="1"/>
  <c r="P3804" i="1"/>
  <c r="O3804" i="1"/>
  <c r="N3804" i="1"/>
  <c r="I3804" i="1"/>
  <c r="P3803" i="1"/>
  <c r="Q3803" i="1" s="1"/>
  <c r="O3803" i="1"/>
  <c r="N3803" i="1"/>
  <c r="I3803" i="1"/>
  <c r="P3802" i="1"/>
  <c r="Q3802" i="1" s="1"/>
  <c r="O3802" i="1"/>
  <c r="N3802" i="1"/>
  <c r="I3802" i="1"/>
  <c r="P3801" i="1"/>
  <c r="Q3801" i="1" s="1"/>
  <c r="N3801" i="1"/>
  <c r="I3801" i="1"/>
  <c r="Q3800" i="1"/>
  <c r="P3800" i="1"/>
  <c r="N3800" i="1"/>
  <c r="I3800" i="1"/>
  <c r="P3799" i="1"/>
  <c r="Q3799" i="1" s="1"/>
  <c r="O3799" i="1"/>
  <c r="N3799" i="1"/>
  <c r="I3799" i="1"/>
  <c r="P3798" i="1"/>
  <c r="Q3798" i="1" s="1"/>
  <c r="O3798" i="1"/>
  <c r="N3798" i="1"/>
  <c r="I3798" i="1"/>
  <c r="P3797" i="1"/>
  <c r="Q3797" i="1" s="1"/>
  <c r="N3797" i="1"/>
  <c r="I3797" i="1"/>
  <c r="P3796" i="1"/>
  <c r="Q3796" i="1" s="1"/>
  <c r="O3796" i="1"/>
  <c r="N3796" i="1"/>
  <c r="I3796" i="1"/>
  <c r="P3795" i="1"/>
  <c r="Q3795" i="1" s="1"/>
  <c r="O3795" i="1"/>
  <c r="N3795" i="1"/>
  <c r="I3795" i="1"/>
  <c r="P3794" i="1"/>
  <c r="Q3794" i="1" s="1"/>
  <c r="O3794" i="1"/>
  <c r="N3794" i="1"/>
  <c r="I3794" i="1"/>
  <c r="Q3793" i="1"/>
  <c r="P3793" i="1"/>
  <c r="O3793" i="1"/>
  <c r="N3793" i="1"/>
  <c r="I3793" i="1"/>
  <c r="Q3792" i="1"/>
  <c r="P3792" i="1"/>
  <c r="O3792" i="1"/>
  <c r="N3792" i="1"/>
  <c r="I3792" i="1"/>
  <c r="P3791" i="1"/>
  <c r="Q3791" i="1" s="1"/>
  <c r="O3791" i="1"/>
  <c r="N3791" i="1"/>
  <c r="I3791" i="1"/>
  <c r="Q3790" i="1"/>
  <c r="P3790" i="1"/>
  <c r="O3790" i="1"/>
  <c r="N3790" i="1"/>
  <c r="I3790" i="1"/>
  <c r="Q3789" i="1"/>
  <c r="P3789" i="1"/>
  <c r="O3789" i="1"/>
  <c r="N3789" i="1"/>
  <c r="I3789" i="1"/>
  <c r="Q3788" i="1"/>
  <c r="P3788" i="1"/>
  <c r="O3788" i="1"/>
  <c r="N3788" i="1"/>
  <c r="I3788" i="1"/>
  <c r="Q3787" i="1"/>
  <c r="P3787" i="1"/>
  <c r="O3787" i="1"/>
  <c r="N3787" i="1"/>
  <c r="I3787" i="1"/>
  <c r="P3786" i="1"/>
  <c r="Q3786" i="1" s="1"/>
  <c r="O3786" i="1"/>
  <c r="N3786" i="1"/>
  <c r="I3786" i="1"/>
  <c r="P3785" i="1"/>
  <c r="Q3785" i="1" s="1"/>
  <c r="O3785" i="1"/>
  <c r="N3785" i="1"/>
  <c r="I3785" i="1"/>
  <c r="Q3784" i="1"/>
  <c r="P3784" i="1"/>
  <c r="O3784" i="1"/>
  <c r="N3784" i="1"/>
  <c r="I3784" i="1"/>
  <c r="P3783" i="1"/>
  <c r="Q3783" i="1" s="1"/>
  <c r="N3783" i="1"/>
  <c r="I3783" i="1"/>
  <c r="P3782" i="1"/>
  <c r="Q3782" i="1" s="1"/>
  <c r="O3782" i="1"/>
  <c r="N3782" i="1"/>
  <c r="I3782" i="1"/>
  <c r="P3781" i="1"/>
  <c r="Q3781" i="1" s="1"/>
  <c r="N3781" i="1"/>
  <c r="I3781" i="1"/>
  <c r="Q3780" i="1"/>
  <c r="P3780" i="1"/>
  <c r="O3780" i="1"/>
  <c r="N3780" i="1"/>
  <c r="I3780" i="1"/>
  <c r="Q3779" i="1"/>
  <c r="P3779" i="1"/>
  <c r="O3779" i="1"/>
  <c r="N3779" i="1"/>
  <c r="I3779" i="1"/>
  <c r="Q3778" i="1"/>
  <c r="P3778" i="1"/>
  <c r="O3778" i="1"/>
  <c r="N3778" i="1"/>
  <c r="I3778" i="1"/>
  <c r="P3777" i="1"/>
  <c r="Q3777" i="1" s="1"/>
  <c r="O3777" i="1"/>
  <c r="N3777" i="1"/>
  <c r="I3777" i="1"/>
  <c r="P3776" i="1"/>
  <c r="Q3776" i="1" s="1"/>
  <c r="O3776" i="1"/>
  <c r="N3776" i="1"/>
  <c r="I3776" i="1"/>
  <c r="P3775" i="1"/>
  <c r="Q3775" i="1" s="1"/>
  <c r="O3775" i="1"/>
  <c r="N3775" i="1"/>
  <c r="I3775" i="1"/>
  <c r="Q3774" i="1"/>
  <c r="P3774" i="1"/>
  <c r="O3774" i="1"/>
  <c r="N3774" i="1"/>
  <c r="I3774" i="1"/>
  <c r="P3773" i="1"/>
  <c r="Q3773" i="1" s="1"/>
  <c r="O3773" i="1"/>
  <c r="N3773" i="1"/>
  <c r="I3773" i="1"/>
  <c r="Q3772" i="1"/>
  <c r="P3772" i="1"/>
  <c r="O3772" i="1"/>
  <c r="N3772" i="1"/>
  <c r="I3772" i="1"/>
  <c r="Q3771" i="1"/>
  <c r="P3771" i="1"/>
  <c r="N3771" i="1"/>
  <c r="I3771" i="1"/>
  <c r="Q3770" i="1"/>
  <c r="P3770" i="1"/>
  <c r="O3770" i="1"/>
  <c r="N3770" i="1"/>
  <c r="I3770" i="1"/>
  <c r="Q3769" i="1"/>
  <c r="P3769" i="1"/>
  <c r="N3769" i="1"/>
  <c r="I3769" i="1"/>
  <c r="Q3768" i="1"/>
  <c r="P3768" i="1"/>
  <c r="O3768" i="1"/>
  <c r="N3768" i="1"/>
  <c r="I3768" i="1"/>
  <c r="P3767" i="1"/>
  <c r="Q3767" i="1" s="1"/>
  <c r="O3767" i="1"/>
  <c r="N3767" i="1"/>
  <c r="I3767" i="1"/>
  <c r="P3766" i="1"/>
  <c r="Q3766" i="1" s="1"/>
  <c r="O3766" i="1"/>
  <c r="N3766" i="1"/>
  <c r="I3766" i="1"/>
  <c r="P3765" i="1"/>
  <c r="Q3765" i="1" s="1"/>
  <c r="O3765" i="1"/>
  <c r="N3765" i="1"/>
  <c r="I3765" i="1"/>
  <c r="Q3764" i="1"/>
  <c r="P3764" i="1"/>
  <c r="O3764" i="1"/>
  <c r="N3764" i="1"/>
  <c r="I3764" i="1"/>
  <c r="P3763" i="1"/>
  <c r="Q3763" i="1" s="1"/>
  <c r="O3763" i="1"/>
  <c r="N3763" i="1"/>
  <c r="I3763" i="1"/>
  <c r="Q3762" i="1"/>
  <c r="P3762" i="1"/>
  <c r="O3762" i="1"/>
  <c r="N3762" i="1"/>
  <c r="I3762" i="1"/>
  <c r="Q3761" i="1"/>
  <c r="P3761" i="1"/>
  <c r="O3761" i="1"/>
  <c r="N3761" i="1"/>
  <c r="I3761" i="1"/>
  <c r="P3760" i="1"/>
  <c r="Q3760" i="1" s="1"/>
  <c r="O3760" i="1"/>
  <c r="N3760" i="1"/>
  <c r="I3760" i="1"/>
  <c r="P3759" i="1"/>
  <c r="Q3759" i="1" s="1"/>
  <c r="N3759" i="1"/>
  <c r="I3759" i="1"/>
  <c r="P3758" i="1"/>
  <c r="Q3758" i="1" s="1"/>
  <c r="O3758" i="1"/>
  <c r="N3758" i="1"/>
  <c r="I3758" i="1"/>
  <c r="Q3757" i="1"/>
  <c r="P3757" i="1"/>
  <c r="N3757" i="1"/>
  <c r="I3757" i="1"/>
  <c r="P3756" i="1"/>
  <c r="Q3756" i="1" s="1"/>
  <c r="O3756" i="1"/>
  <c r="N3756" i="1"/>
  <c r="I3756" i="1"/>
  <c r="P3755" i="1"/>
  <c r="Q3755" i="1" s="1"/>
  <c r="O3755" i="1"/>
  <c r="N3755" i="1"/>
  <c r="I3755" i="1"/>
  <c r="Q3754" i="1"/>
  <c r="P3754" i="1"/>
  <c r="O3754" i="1"/>
  <c r="N3754" i="1"/>
  <c r="I3754" i="1"/>
  <c r="P3753" i="1"/>
  <c r="Q3753" i="1" s="1"/>
  <c r="O3753" i="1"/>
  <c r="N3753" i="1"/>
  <c r="I3753" i="1"/>
  <c r="Q3752" i="1"/>
  <c r="P3752" i="1"/>
  <c r="O3752" i="1"/>
  <c r="N3752" i="1"/>
  <c r="I3752" i="1"/>
  <c r="Q3751" i="1"/>
  <c r="P3751" i="1"/>
  <c r="O3751" i="1"/>
  <c r="N3751" i="1"/>
  <c r="I3751" i="1"/>
  <c r="P3750" i="1"/>
  <c r="Q3750" i="1" s="1"/>
  <c r="O3750" i="1"/>
  <c r="N3750" i="1"/>
  <c r="I3750" i="1"/>
  <c r="P3749" i="1"/>
  <c r="Q3749" i="1" s="1"/>
  <c r="O3749" i="1"/>
  <c r="N3749" i="1"/>
  <c r="I3749" i="1"/>
  <c r="P3748" i="1"/>
  <c r="Q3748" i="1" s="1"/>
  <c r="O3748" i="1"/>
  <c r="N3748" i="1"/>
  <c r="I3748" i="1"/>
  <c r="Q3747" i="1"/>
  <c r="P3747" i="1"/>
  <c r="N3747" i="1"/>
  <c r="I3747" i="1"/>
  <c r="Q3746" i="1"/>
  <c r="P3746" i="1"/>
  <c r="O3746" i="1"/>
  <c r="N3746" i="1"/>
  <c r="I3746" i="1"/>
  <c r="Q3745" i="1"/>
  <c r="P3745" i="1"/>
  <c r="N3745" i="1"/>
  <c r="I3745" i="1"/>
  <c r="Q3744" i="1"/>
  <c r="P3744" i="1"/>
  <c r="O3744" i="1"/>
  <c r="N3744" i="1"/>
  <c r="I3744" i="1"/>
  <c r="P3743" i="1"/>
  <c r="Q3743" i="1" s="1"/>
  <c r="O3743" i="1"/>
  <c r="N3743" i="1"/>
  <c r="I3743" i="1"/>
  <c r="Q3742" i="1"/>
  <c r="P3742" i="1"/>
  <c r="O3742" i="1"/>
  <c r="N3742" i="1"/>
  <c r="I3742" i="1"/>
  <c r="Q3741" i="1"/>
  <c r="P3741" i="1"/>
  <c r="O3741" i="1"/>
  <c r="N3741" i="1"/>
  <c r="I3741" i="1"/>
  <c r="P3740" i="1"/>
  <c r="Q3740" i="1" s="1"/>
  <c r="O3740" i="1"/>
  <c r="N3740" i="1"/>
  <c r="I3740" i="1"/>
  <c r="P3739" i="1"/>
  <c r="Q3739" i="1" s="1"/>
  <c r="O3739" i="1"/>
  <c r="N3739" i="1"/>
  <c r="I3739" i="1"/>
  <c r="P3738" i="1"/>
  <c r="Q3738" i="1" s="1"/>
  <c r="O3738" i="1"/>
  <c r="N3738" i="1"/>
  <c r="I3738" i="1"/>
  <c r="Q3737" i="1"/>
  <c r="P3737" i="1"/>
  <c r="O3737" i="1"/>
  <c r="N3737" i="1"/>
  <c r="I3737" i="1"/>
  <c r="Q3736" i="1"/>
  <c r="P3736" i="1"/>
  <c r="O3736" i="1"/>
  <c r="N3736" i="1"/>
  <c r="I3736" i="1"/>
  <c r="P3735" i="1"/>
  <c r="Q3735" i="1" s="1"/>
  <c r="O3735" i="1"/>
  <c r="N3735" i="1"/>
  <c r="I3735" i="1"/>
  <c r="Q3734" i="1"/>
  <c r="P3734" i="1"/>
  <c r="O3734" i="1"/>
  <c r="N3734" i="1"/>
  <c r="I3734" i="1"/>
  <c r="Q3733" i="1"/>
  <c r="P3733" i="1"/>
  <c r="O3733" i="1"/>
  <c r="N3733" i="1"/>
  <c r="I3733" i="1"/>
  <c r="Q3732" i="1"/>
  <c r="P3732" i="1"/>
  <c r="O3732" i="1"/>
  <c r="N3732" i="1"/>
  <c r="I3732" i="1"/>
  <c r="P3731" i="1"/>
  <c r="Q3731" i="1" s="1"/>
  <c r="O3731" i="1"/>
  <c r="N3731" i="1"/>
  <c r="I3731" i="1"/>
  <c r="P3730" i="1"/>
  <c r="Q3730" i="1" s="1"/>
  <c r="O3730" i="1"/>
  <c r="N3730" i="1"/>
  <c r="I3730" i="1"/>
  <c r="P3729" i="1"/>
  <c r="Q3729" i="1" s="1"/>
  <c r="O3729" i="1"/>
  <c r="N3729" i="1"/>
  <c r="I3729" i="1"/>
  <c r="Q3728" i="1"/>
  <c r="P3728" i="1"/>
  <c r="O3728" i="1"/>
  <c r="N3728" i="1"/>
  <c r="I3728" i="1"/>
  <c r="P3727" i="1"/>
  <c r="Q3727" i="1" s="1"/>
  <c r="O3727" i="1"/>
  <c r="N3727" i="1"/>
  <c r="I3727" i="1"/>
  <c r="Q3726" i="1"/>
  <c r="P3726" i="1"/>
  <c r="O3726" i="1"/>
  <c r="N3726" i="1"/>
  <c r="I3726" i="1"/>
  <c r="Q3725" i="1"/>
  <c r="P3725" i="1"/>
  <c r="O3725" i="1"/>
  <c r="N3725" i="1"/>
  <c r="I3725" i="1"/>
  <c r="P3724" i="1"/>
  <c r="Q3724" i="1" s="1"/>
  <c r="O3724" i="1"/>
  <c r="N3724" i="1"/>
  <c r="I3724" i="1"/>
  <c r="P3723" i="1"/>
  <c r="Q3723" i="1" s="1"/>
  <c r="N3723" i="1"/>
  <c r="I3723" i="1"/>
  <c r="P3722" i="1"/>
  <c r="Q3722" i="1" s="1"/>
  <c r="N3722" i="1"/>
  <c r="I3722" i="1"/>
  <c r="P3721" i="1"/>
  <c r="Q3721" i="1" s="1"/>
  <c r="O3721" i="1"/>
  <c r="N3721" i="1"/>
  <c r="I3721" i="1"/>
  <c r="P3720" i="1"/>
  <c r="Q3720" i="1" s="1"/>
  <c r="O3720" i="1"/>
  <c r="N3720" i="1"/>
  <c r="I3720" i="1"/>
  <c r="P3719" i="1"/>
  <c r="Q3719" i="1" s="1"/>
  <c r="N3719" i="1"/>
  <c r="I3719" i="1"/>
  <c r="Q3718" i="1"/>
  <c r="P3718" i="1"/>
  <c r="O3718" i="1"/>
  <c r="N3718" i="1"/>
  <c r="I3718" i="1"/>
  <c r="P3717" i="1"/>
  <c r="Q3717" i="1" s="1"/>
  <c r="O3717" i="1"/>
  <c r="N3717" i="1"/>
  <c r="I3717" i="1"/>
  <c r="P3716" i="1"/>
  <c r="Q3716" i="1" s="1"/>
  <c r="O3716" i="1"/>
  <c r="N3716" i="1"/>
  <c r="I3716" i="1"/>
  <c r="P3715" i="1"/>
  <c r="Q3715" i="1" s="1"/>
  <c r="O3715" i="1"/>
  <c r="N3715" i="1"/>
  <c r="I3715" i="1"/>
  <c r="Q3714" i="1"/>
  <c r="P3714" i="1"/>
  <c r="O3714" i="1"/>
  <c r="N3714" i="1"/>
  <c r="I3714" i="1"/>
  <c r="Q3713" i="1"/>
  <c r="P3713" i="1"/>
  <c r="O3713" i="1"/>
  <c r="N3713" i="1"/>
  <c r="I3713" i="1"/>
  <c r="P3712" i="1"/>
  <c r="Q3712" i="1" s="1"/>
  <c r="O3712" i="1"/>
  <c r="N3712" i="1"/>
  <c r="I3712" i="1"/>
  <c r="Q3711" i="1"/>
  <c r="P3711" i="1"/>
  <c r="O3711" i="1"/>
  <c r="N3711" i="1"/>
  <c r="I3711" i="1"/>
  <c r="Q3710" i="1"/>
  <c r="P3710" i="1"/>
  <c r="O3710" i="1"/>
  <c r="N3710" i="1"/>
  <c r="I3710" i="1"/>
  <c r="Q3709" i="1"/>
  <c r="P3709" i="1"/>
  <c r="O3709" i="1"/>
  <c r="N3709" i="1"/>
  <c r="I3709" i="1"/>
  <c r="P3708" i="1"/>
  <c r="Q3708" i="1" s="1"/>
  <c r="O3708" i="1"/>
  <c r="N3708" i="1"/>
  <c r="I3708" i="1"/>
  <c r="P3707" i="1"/>
  <c r="Q3707" i="1" s="1"/>
  <c r="O3707" i="1"/>
  <c r="N3707" i="1"/>
  <c r="I3707" i="1"/>
  <c r="P3706" i="1"/>
  <c r="Q3706" i="1" s="1"/>
  <c r="O3706" i="1"/>
  <c r="N3706" i="1"/>
  <c r="I3706" i="1"/>
  <c r="P3705" i="1"/>
  <c r="Q3705" i="1" s="1"/>
  <c r="O3705" i="1"/>
  <c r="N3705" i="1"/>
  <c r="I3705" i="1"/>
  <c r="P3704" i="1"/>
  <c r="Q3704" i="1" s="1"/>
  <c r="O3704" i="1"/>
  <c r="N3704" i="1"/>
  <c r="I3704" i="1"/>
  <c r="Q3703" i="1"/>
  <c r="P3703" i="1"/>
  <c r="N3703" i="1"/>
  <c r="I3703" i="1"/>
  <c r="P3702" i="1"/>
  <c r="Q3702" i="1" s="1"/>
  <c r="N3702" i="1"/>
  <c r="I3702" i="1"/>
  <c r="Q3701" i="1"/>
  <c r="P3701" i="1"/>
  <c r="O3701" i="1"/>
  <c r="N3701" i="1"/>
  <c r="I3701" i="1"/>
  <c r="Q3700" i="1"/>
  <c r="P3700" i="1"/>
  <c r="O3700" i="1"/>
  <c r="N3700" i="1"/>
  <c r="I3700" i="1"/>
  <c r="Q3699" i="1"/>
  <c r="P3699" i="1"/>
  <c r="N3699" i="1"/>
  <c r="I3699" i="1"/>
  <c r="Q3698" i="1"/>
  <c r="P3698" i="1"/>
  <c r="O3698" i="1"/>
  <c r="N3698" i="1"/>
  <c r="I3698" i="1"/>
  <c r="P3697" i="1"/>
  <c r="Q3697" i="1" s="1"/>
  <c r="O3697" i="1"/>
  <c r="N3697" i="1"/>
  <c r="I3697" i="1"/>
  <c r="Q3696" i="1"/>
  <c r="P3696" i="1"/>
  <c r="O3696" i="1"/>
  <c r="N3696" i="1"/>
  <c r="I3696" i="1"/>
  <c r="Q3695" i="1"/>
  <c r="P3695" i="1"/>
  <c r="O3695" i="1"/>
  <c r="N3695" i="1"/>
  <c r="I3695" i="1"/>
  <c r="P3694" i="1"/>
  <c r="Q3694" i="1" s="1"/>
  <c r="N3694" i="1"/>
  <c r="I3694" i="1"/>
  <c r="Q3693" i="1"/>
  <c r="P3693" i="1"/>
  <c r="O3693" i="1"/>
  <c r="N3693" i="1"/>
  <c r="I3693" i="1"/>
  <c r="P3692" i="1"/>
  <c r="Q3692" i="1" s="1"/>
  <c r="O3692" i="1"/>
  <c r="N3692" i="1"/>
  <c r="I3692" i="1"/>
  <c r="Q3691" i="1"/>
  <c r="P3691" i="1"/>
  <c r="O3691" i="1"/>
  <c r="N3691" i="1"/>
  <c r="I3691" i="1"/>
  <c r="Q3690" i="1"/>
  <c r="P3690" i="1"/>
  <c r="O3690" i="1"/>
  <c r="N3690" i="1"/>
  <c r="I3690" i="1"/>
  <c r="Q3689" i="1"/>
  <c r="P3689" i="1"/>
  <c r="O3689" i="1"/>
  <c r="N3689" i="1"/>
  <c r="I3689" i="1"/>
  <c r="P3688" i="1"/>
  <c r="Q3688" i="1" s="1"/>
  <c r="O3688" i="1"/>
  <c r="N3688" i="1"/>
  <c r="I3688" i="1"/>
  <c r="P3687" i="1"/>
  <c r="Q3687" i="1" s="1"/>
  <c r="O3687" i="1"/>
  <c r="N3687" i="1"/>
  <c r="I3687" i="1"/>
  <c r="P3686" i="1"/>
  <c r="Q3686" i="1" s="1"/>
  <c r="O3686" i="1"/>
  <c r="N3686" i="1"/>
  <c r="I3686" i="1"/>
  <c r="Q3685" i="1"/>
  <c r="P3685" i="1"/>
  <c r="N3685" i="1"/>
  <c r="I3685" i="1"/>
  <c r="P3684" i="1"/>
  <c r="Q3684" i="1" s="1"/>
  <c r="O3684" i="1"/>
  <c r="N3684" i="1"/>
  <c r="I3684" i="1"/>
  <c r="P3683" i="1"/>
  <c r="Q3683" i="1" s="1"/>
  <c r="O3683" i="1"/>
  <c r="N3683" i="1"/>
  <c r="I3683" i="1"/>
  <c r="P3682" i="1"/>
  <c r="Q3682" i="1" s="1"/>
  <c r="N3682" i="1"/>
  <c r="I3682" i="1"/>
  <c r="Q3681" i="1"/>
  <c r="P3681" i="1"/>
  <c r="N3681" i="1"/>
  <c r="I3681" i="1"/>
  <c r="P3680" i="1"/>
  <c r="Q3680" i="1" s="1"/>
  <c r="O3680" i="1"/>
  <c r="N3680" i="1"/>
  <c r="I3680" i="1"/>
  <c r="P3679" i="1"/>
  <c r="Q3679" i="1" s="1"/>
  <c r="O3679" i="1"/>
  <c r="N3679" i="1"/>
  <c r="I3679" i="1"/>
  <c r="Q3678" i="1"/>
  <c r="P3678" i="1"/>
  <c r="O3678" i="1"/>
  <c r="N3678" i="1"/>
  <c r="I3678" i="1"/>
  <c r="P3677" i="1"/>
  <c r="Q3677" i="1" s="1"/>
  <c r="O3677" i="1"/>
  <c r="N3677" i="1"/>
  <c r="I3677" i="1"/>
  <c r="Q3676" i="1"/>
  <c r="P3676" i="1"/>
  <c r="O3676" i="1"/>
  <c r="N3676" i="1"/>
  <c r="I3676" i="1"/>
  <c r="Q3675" i="1"/>
  <c r="P3675" i="1"/>
  <c r="O3675" i="1"/>
  <c r="N3675" i="1"/>
  <c r="I3675" i="1"/>
  <c r="P3674" i="1"/>
  <c r="Q3674" i="1" s="1"/>
  <c r="O3674" i="1"/>
  <c r="N3674" i="1"/>
  <c r="I3674" i="1"/>
  <c r="P3673" i="1"/>
  <c r="Q3673" i="1" s="1"/>
  <c r="O3673" i="1"/>
  <c r="N3673" i="1"/>
  <c r="I3673" i="1"/>
  <c r="P3672" i="1"/>
  <c r="Q3672" i="1" s="1"/>
  <c r="O3672" i="1"/>
  <c r="N3672" i="1"/>
  <c r="I3672" i="1"/>
  <c r="Q3671" i="1"/>
  <c r="P3671" i="1"/>
  <c r="O3671" i="1"/>
  <c r="N3671" i="1"/>
  <c r="I3671" i="1"/>
  <c r="Q3670" i="1"/>
  <c r="P3670" i="1"/>
  <c r="O3670" i="1"/>
  <c r="N3670" i="1"/>
  <c r="I3670" i="1"/>
  <c r="P3669" i="1"/>
  <c r="Q3669" i="1" s="1"/>
  <c r="O3669" i="1"/>
  <c r="N3669" i="1"/>
  <c r="I3669" i="1"/>
  <c r="Q3668" i="1"/>
  <c r="P3668" i="1"/>
  <c r="N3668" i="1"/>
  <c r="I3668" i="1"/>
  <c r="P3667" i="1"/>
  <c r="Q3667" i="1" s="1"/>
  <c r="N3667" i="1"/>
  <c r="I3667" i="1"/>
  <c r="Q3666" i="1"/>
  <c r="P3666" i="1"/>
  <c r="O3666" i="1"/>
  <c r="N3666" i="1"/>
  <c r="I3666" i="1"/>
  <c r="Q3665" i="1"/>
  <c r="P3665" i="1"/>
  <c r="O3665" i="1"/>
  <c r="N3665" i="1"/>
  <c r="I3665" i="1"/>
  <c r="P3664" i="1"/>
  <c r="Q3664" i="1" s="1"/>
  <c r="N3664" i="1"/>
  <c r="I3664" i="1"/>
  <c r="Q3663" i="1"/>
  <c r="P3663" i="1"/>
  <c r="O3663" i="1"/>
  <c r="N3663" i="1"/>
  <c r="I3663" i="1"/>
  <c r="P3662" i="1"/>
  <c r="Q3662" i="1" s="1"/>
  <c r="O3662" i="1"/>
  <c r="N3662" i="1"/>
  <c r="I3662" i="1"/>
  <c r="Q3661" i="1"/>
  <c r="P3661" i="1"/>
  <c r="O3661" i="1"/>
  <c r="N3661" i="1"/>
  <c r="I3661" i="1"/>
  <c r="Q3660" i="1"/>
  <c r="P3660" i="1"/>
  <c r="O3660" i="1"/>
  <c r="N3660" i="1"/>
  <c r="I3660" i="1"/>
  <c r="Q3659" i="1"/>
  <c r="P3659" i="1"/>
  <c r="O3659" i="1"/>
  <c r="N3659" i="1"/>
  <c r="I3659" i="1"/>
  <c r="P3658" i="1"/>
  <c r="Q3658" i="1" s="1"/>
  <c r="O3658" i="1"/>
  <c r="N3658" i="1"/>
  <c r="I3658" i="1"/>
  <c r="P3657" i="1"/>
  <c r="Q3657" i="1" s="1"/>
  <c r="O3657" i="1"/>
  <c r="N3657" i="1"/>
  <c r="I3657" i="1"/>
  <c r="P3656" i="1"/>
  <c r="Q3656" i="1" s="1"/>
  <c r="O3656" i="1"/>
  <c r="N3656" i="1"/>
  <c r="I3656" i="1"/>
  <c r="Q3655" i="1"/>
  <c r="P3655" i="1"/>
  <c r="O3655" i="1"/>
  <c r="N3655" i="1"/>
  <c r="I3655" i="1"/>
  <c r="P3654" i="1"/>
  <c r="Q3654" i="1" s="1"/>
  <c r="O3654" i="1"/>
  <c r="N3654" i="1"/>
  <c r="I3654" i="1"/>
  <c r="Q3653" i="1"/>
  <c r="P3653" i="1"/>
  <c r="O3653" i="1"/>
  <c r="N3653" i="1"/>
  <c r="I3653" i="1"/>
  <c r="Q3652" i="1"/>
  <c r="P3652" i="1"/>
  <c r="O3652" i="1"/>
  <c r="N3652" i="1"/>
  <c r="I3652" i="1"/>
  <c r="P3651" i="1"/>
  <c r="Q3651" i="1" s="1"/>
  <c r="N3651" i="1"/>
  <c r="I3651" i="1"/>
  <c r="Q3650" i="1"/>
  <c r="P3650" i="1"/>
  <c r="O3650" i="1"/>
  <c r="N3650" i="1"/>
  <c r="I3650" i="1"/>
  <c r="P3649" i="1"/>
  <c r="Q3649" i="1" s="1"/>
  <c r="O3649" i="1"/>
  <c r="N3649" i="1"/>
  <c r="I3649" i="1"/>
  <c r="Q3648" i="1"/>
  <c r="P3648" i="1"/>
  <c r="O3648" i="1"/>
  <c r="N3648" i="1"/>
  <c r="I3648" i="1"/>
  <c r="Q3647" i="1"/>
  <c r="P3647" i="1"/>
  <c r="O3647" i="1"/>
  <c r="N3647" i="1"/>
  <c r="I3647" i="1"/>
  <c r="Q3646" i="1"/>
  <c r="P3646" i="1"/>
  <c r="O3646" i="1"/>
  <c r="N3646" i="1"/>
  <c r="I3646" i="1"/>
  <c r="P3645" i="1"/>
  <c r="Q3645" i="1" s="1"/>
  <c r="O3645" i="1"/>
  <c r="N3645" i="1"/>
  <c r="I3645" i="1"/>
  <c r="P3644" i="1"/>
  <c r="Q3644" i="1" s="1"/>
  <c r="O3644" i="1"/>
  <c r="N3644" i="1"/>
  <c r="I3644" i="1"/>
  <c r="P3643" i="1"/>
  <c r="Q3643" i="1" s="1"/>
  <c r="O3643" i="1"/>
  <c r="N3643" i="1"/>
  <c r="I3643" i="1"/>
  <c r="Q3642" i="1"/>
  <c r="P3642" i="1"/>
  <c r="O3642" i="1"/>
  <c r="N3642" i="1"/>
  <c r="I3642" i="1"/>
  <c r="P3641" i="1"/>
  <c r="Q3641" i="1" s="1"/>
  <c r="O3641" i="1"/>
  <c r="N3641" i="1"/>
  <c r="I3641" i="1"/>
  <c r="Q3640" i="1"/>
  <c r="P3640" i="1"/>
  <c r="O3640" i="1"/>
  <c r="N3640" i="1"/>
  <c r="I3640" i="1"/>
  <c r="Q3639" i="1"/>
  <c r="P3639" i="1"/>
  <c r="O3639" i="1"/>
  <c r="N3639" i="1"/>
  <c r="I3639" i="1"/>
  <c r="P3638" i="1"/>
  <c r="Q3638" i="1" s="1"/>
  <c r="O3638" i="1"/>
  <c r="N3638" i="1"/>
  <c r="I3638" i="1"/>
  <c r="P3637" i="1"/>
  <c r="Q3637" i="1" s="1"/>
  <c r="N3637" i="1"/>
  <c r="I3637" i="1"/>
  <c r="P3636" i="1"/>
  <c r="Q3636" i="1" s="1"/>
  <c r="N3636" i="1"/>
  <c r="I3636" i="1"/>
  <c r="P3635" i="1"/>
  <c r="Q3635" i="1" s="1"/>
  <c r="O3635" i="1"/>
  <c r="N3635" i="1"/>
  <c r="I3635" i="1"/>
  <c r="P3634" i="1"/>
  <c r="Q3634" i="1" s="1"/>
  <c r="O3634" i="1"/>
  <c r="N3634" i="1"/>
  <c r="I3634" i="1"/>
  <c r="P3633" i="1"/>
  <c r="Q3633" i="1" s="1"/>
  <c r="N3633" i="1"/>
  <c r="I3633" i="1"/>
  <c r="Q3632" i="1"/>
  <c r="P3632" i="1"/>
  <c r="O3632" i="1"/>
  <c r="N3632" i="1"/>
  <c r="I3632" i="1"/>
  <c r="P3631" i="1"/>
  <c r="Q3631" i="1" s="1"/>
  <c r="O3631" i="1"/>
  <c r="N3631" i="1"/>
  <c r="I3631" i="1"/>
  <c r="P3630" i="1"/>
  <c r="Q3630" i="1" s="1"/>
  <c r="O3630" i="1"/>
  <c r="N3630" i="1"/>
  <c r="I3630" i="1"/>
  <c r="P3629" i="1"/>
  <c r="Q3629" i="1" s="1"/>
  <c r="O3629" i="1"/>
  <c r="N3629" i="1"/>
  <c r="I3629" i="1"/>
  <c r="Q3628" i="1"/>
  <c r="P3628" i="1"/>
  <c r="O3628" i="1"/>
  <c r="N3628" i="1"/>
  <c r="I3628" i="1"/>
  <c r="Q3627" i="1"/>
  <c r="P3627" i="1"/>
  <c r="O3627" i="1"/>
  <c r="N3627" i="1"/>
  <c r="I3627" i="1"/>
  <c r="P3626" i="1"/>
  <c r="Q3626" i="1" s="1"/>
  <c r="O3626" i="1"/>
  <c r="N3626" i="1"/>
  <c r="I3626" i="1"/>
  <c r="Q3625" i="1"/>
  <c r="P3625" i="1"/>
  <c r="O3625" i="1"/>
  <c r="N3625" i="1"/>
  <c r="I3625" i="1"/>
  <c r="Q3624" i="1"/>
  <c r="P3624" i="1"/>
  <c r="O3624" i="1"/>
  <c r="N3624" i="1"/>
  <c r="I3624" i="1"/>
  <c r="Q3623" i="1"/>
  <c r="P3623" i="1"/>
  <c r="O3623" i="1"/>
  <c r="N3623" i="1"/>
  <c r="I3623" i="1"/>
  <c r="P3622" i="1"/>
  <c r="Q3622" i="1" s="1"/>
  <c r="O3622" i="1"/>
  <c r="N3622" i="1"/>
  <c r="I3622" i="1"/>
  <c r="P3621" i="1"/>
  <c r="Q3621" i="1" s="1"/>
  <c r="O3621" i="1"/>
  <c r="N3621" i="1"/>
  <c r="I3621" i="1"/>
  <c r="P3620" i="1"/>
  <c r="Q3620" i="1" s="1"/>
  <c r="O3620" i="1"/>
  <c r="N3620" i="1"/>
  <c r="I3620" i="1"/>
  <c r="Q3619" i="1"/>
  <c r="P3619" i="1"/>
  <c r="O3619" i="1"/>
  <c r="N3619" i="1"/>
  <c r="I3619" i="1"/>
  <c r="P3618" i="1"/>
  <c r="Q3618" i="1" s="1"/>
  <c r="O3618" i="1"/>
  <c r="N3618" i="1"/>
  <c r="I3618" i="1"/>
  <c r="Q3617" i="1"/>
  <c r="P3617" i="1"/>
  <c r="O3617" i="1"/>
  <c r="N3617" i="1"/>
  <c r="I3617" i="1"/>
  <c r="Q3616" i="1"/>
  <c r="P3616" i="1"/>
  <c r="O3616" i="1"/>
  <c r="N3616" i="1"/>
  <c r="I3616" i="1"/>
  <c r="P3615" i="1"/>
  <c r="Q3615" i="1" s="1"/>
  <c r="N3615" i="1"/>
  <c r="I3615" i="1"/>
  <c r="Q3614" i="1"/>
  <c r="P3614" i="1"/>
  <c r="N3614" i="1"/>
  <c r="I3614" i="1"/>
  <c r="Q3613" i="1"/>
  <c r="P3613" i="1"/>
  <c r="O3613" i="1"/>
  <c r="N3613" i="1"/>
  <c r="I3613" i="1"/>
  <c r="P3612" i="1"/>
  <c r="Q3612" i="1" s="1"/>
  <c r="O3612" i="1"/>
  <c r="N3612" i="1"/>
  <c r="I3612" i="1"/>
  <c r="P3611" i="1"/>
  <c r="Q3611" i="1" s="1"/>
  <c r="N3611" i="1"/>
  <c r="I3611" i="1"/>
  <c r="Q3610" i="1"/>
  <c r="P3610" i="1"/>
  <c r="O3610" i="1"/>
  <c r="N3610" i="1"/>
  <c r="I3610" i="1"/>
  <c r="Q3609" i="1"/>
  <c r="P3609" i="1"/>
  <c r="O3609" i="1"/>
  <c r="N3609" i="1"/>
  <c r="I3609" i="1"/>
  <c r="P3608" i="1"/>
  <c r="Q3608" i="1" s="1"/>
  <c r="O3608" i="1"/>
  <c r="N3608" i="1"/>
  <c r="I3608" i="1"/>
  <c r="P3607" i="1"/>
  <c r="Q3607" i="1" s="1"/>
  <c r="O3607" i="1"/>
  <c r="N3607" i="1"/>
  <c r="I3607" i="1"/>
  <c r="P3606" i="1"/>
  <c r="Q3606" i="1" s="1"/>
  <c r="O3606" i="1"/>
  <c r="N3606" i="1"/>
  <c r="I3606" i="1"/>
  <c r="Q3605" i="1"/>
  <c r="P3605" i="1"/>
  <c r="O3605" i="1"/>
  <c r="N3605" i="1"/>
  <c r="I3605" i="1"/>
  <c r="Q3604" i="1"/>
  <c r="P3604" i="1"/>
  <c r="O3604" i="1"/>
  <c r="N3604" i="1"/>
  <c r="I3604" i="1"/>
  <c r="P3603" i="1"/>
  <c r="Q3603" i="1" s="1"/>
  <c r="O3603" i="1"/>
  <c r="N3603" i="1"/>
  <c r="I3603" i="1"/>
  <c r="Q3602" i="1"/>
  <c r="P3602" i="1"/>
  <c r="O3602" i="1"/>
  <c r="N3602" i="1"/>
  <c r="I3602" i="1"/>
  <c r="Q3601" i="1"/>
  <c r="P3601" i="1"/>
  <c r="O3601" i="1"/>
  <c r="N3601" i="1"/>
  <c r="I3601" i="1"/>
  <c r="Q3600" i="1"/>
  <c r="P3600" i="1"/>
  <c r="O3600" i="1"/>
  <c r="N3600" i="1"/>
  <c r="I3600" i="1"/>
  <c r="P3599" i="1"/>
  <c r="Q3599" i="1" s="1"/>
  <c r="O3599" i="1"/>
  <c r="N3599" i="1"/>
  <c r="I3599" i="1"/>
  <c r="P3598" i="1"/>
  <c r="Q3598" i="1" s="1"/>
  <c r="N3598" i="1"/>
  <c r="I3598" i="1"/>
  <c r="Q3597" i="1"/>
  <c r="P3597" i="1"/>
  <c r="O3597" i="1"/>
  <c r="N3597" i="1"/>
  <c r="I3597" i="1"/>
  <c r="Q3596" i="1"/>
  <c r="P3596" i="1"/>
  <c r="N3596" i="1"/>
  <c r="I3596" i="1"/>
  <c r="Q3595" i="1"/>
  <c r="P3595" i="1"/>
  <c r="O3595" i="1"/>
  <c r="N3595" i="1"/>
  <c r="I3595" i="1"/>
  <c r="Q3594" i="1"/>
  <c r="P3594" i="1"/>
  <c r="O3594" i="1"/>
  <c r="N3594" i="1"/>
  <c r="I3594" i="1"/>
  <c r="P3593" i="1"/>
  <c r="Q3593" i="1" s="1"/>
  <c r="O3593" i="1"/>
  <c r="N3593" i="1"/>
  <c r="I3593" i="1"/>
  <c r="Q3592" i="1"/>
  <c r="P3592" i="1"/>
  <c r="O3592" i="1"/>
  <c r="N3592" i="1"/>
  <c r="I3592" i="1"/>
  <c r="Q3591" i="1"/>
  <c r="P3591" i="1"/>
  <c r="O3591" i="1"/>
  <c r="N3591" i="1"/>
  <c r="I3591" i="1"/>
  <c r="Q3590" i="1"/>
  <c r="P3590" i="1"/>
  <c r="O3590" i="1"/>
  <c r="N3590" i="1"/>
  <c r="I3590" i="1"/>
  <c r="P3589" i="1"/>
  <c r="Q3589" i="1" s="1"/>
  <c r="O3589" i="1"/>
  <c r="N3589" i="1"/>
  <c r="I3589" i="1"/>
  <c r="P3588" i="1"/>
  <c r="Q3588" i="1" s="1"/>
  <c r="O3588" i="1"/>
  <c r="N3588" i="1"/>
  <c r="I3588" i="1"/>
  <c r="P3587" i="1"/>
  <c r="Q3587" i="1" s="1"/>
  <c r="O3587" i="1"/>
  <c r="N3587" i="1"/>
  <c r="I3587" i="1"/>
  <c r="Q3586" i="1"/>
  <c r="P3586" i="1"/>
  <c r="O3586" i="1"/>
  <c r="N3586" i="1"/>
  <c r="I3586" i="1"/>
  <c r="P3585" i="1"/>
  <c r="Q3585" i="1" s="1"/>
  <c r="O3585" i="1"/>
  <c r="N3585" i="1"/>
  <c r="I3585" i="1"/>
  <c r="Q3584" i="1"/>
  <c r="P3584" i="1"/>
  <c r="O3584" i="1"/>
  <c r="N3584" i="1"/>
  <c r="I3584" i="1"/>
  <c r="Q3583" i="1"/>
  <c r="P3583" i="1"/>
  <c r="O3583" i="1"/>
  <c r="N3583" i="1"/>
  <c r="I3583" i="1"/>
  <c r="P3582" i="1"/>
  <c r="Q3582" i="1" s="1"/>
  <c r="O3582" i="1"/>
  <c r="N3582" i="1"/>
  <c r="I3582" i="1"/>
  <c r="P3581" i="1"/>
  <c r="Q3581" i="1" s="1"/>
  <c r="O3581" i="1"/>
  <c r="N3581" i="1"/>
  <c r="I3581" i="1"/>
  <c r="P3580" i="1"/>
  <c r="Q3580" i="1" s="1"/>
  <c r="O3580" i="1"/>
  <c r="N3580" i="1"/>
  <c r="I3580" i="1"/>
  <c r="Q3579" i="1"/>
  <c r="P3579" i="1"/>
  <c r="N3579" i="1"/>
  <c r="I3579" i="1"/>
  <c r="Q3578" i="1"/>
  <c r="I3578" i="1"/>
  <c r="P3577" i="1"/>
  <c r="Q3577" i="1" s="1"/>
  <c r="O3577" i="1"/>
  <c r="N3577" i="1"/>
  <c r="I3577" i="1"/>
  <c r="P3576" i="1"/>
  <c r="Q3576" i="1" s="1"/>
  <c r="O3576" i="1"/>
  <c r="N3576" i="1"/>
  <c r="I3576" i="1"/>
  <c r="Q3575" i="1"/>
  <c r="P3575" i="1"/>
  <c r="N3575" i="1"/>
  <c r="I3575" i="1"/>
  <c r="Q3574" i="1"/>
  <c r="P3574" i="1"/>
  <c r="N3574" i="1"/>
  <c r="I3574" i="1"/>
  <c r="P3573" i="1"/>
  <c r="Q3573" i="1" s="1"/>
  <c r="O3573" i="1"/>
  <c r="N3573" i="1"/>
  <c r="I3573" i="1"/>
  <c r="Q3572" i="1"/>
  <c r="P3572" i="1"/>
  <c r="O3572" i="1"/>
  <c r="N3572" i="1"/>
  <c r="I3572" i="1"/>
  <c r="P3571" i="1"/>
  <c r="Q3571" i="1" s="1"/>
  <c r="O3571" i="1"/>
  <c r="N3571" i="1"/>
  <c r="I3571" i="1"/>
  <c r="Q3570" i="1"/>
  <c r="P3570" i="1"/>
  <c r="O3570" i="1"/>
  <c r="N3570" i="1"/>
  <c r="I3570" i="1"/>
  <c r="Q3569" i="1"/>
  <c r="P3569" i="1"/>
  <c r="O3569" i="1"/>
  <c r="N3569" i="1"/>
  <c r="I3569" i="1"/>
  <c r="P3568" i="1"/>
  <c r="Q3568" i="1" s="1"/>
  <c r="O3568" i="1"/>
  <c r="N3568" i="1"/>
  <c r="I3568" i="1"/>
  <c r="P3567" i="1"/>
  <c r="Q3567" i="1" s="1"/>
  <c r="O3567" i="1"/>
  <c r="N3567" i="1"/>
  <c r="I3567" i="1"/>
  <c r="P3566" i="1"/>
  <c r="Q3566" i="1" s="1"/>
  <c r="N3566" i="1"/>
  <c r="I3566" i="1"/>
  <c r="Q3565" i="1"/>
  <c r="P3565" i="1"/>
  <c r="N3565" i="1"/>
  <c r="I3565" i="1"/>
  <c r="P3564" i="1"/>
  <c r="Q3564" i="1" s="1"/>
  <c r="O3564" i="1"/>
  <c r="N3564" i="1"/>
  <c r="I3564" i="1"/>
  <c r="P3563" i="1"/>
  <c r="Q3563" i="1" s="1"/>
  <c r="O3563" i="1"/>
  <c r="N3563" i="1"/>
  <c r="I3563" i="1"/>
  <c r="Q3562" i="1"/>
  <c r="P3562" i="1"/>
  <c r="O3562" i="1"/>
  <c r="N3562" i="1"/>
  <c r="I3562" i="1"/>
  <c r="P3561" i="1"/>
  <c r="Q3561" i="1" s="1"/>
  <c r="O3561" i="1"/>
  <c r="N3561" i="1"/>
  <c r="I3561" i="1"/>
  <c r="Q3560" i="1"/>
  <c r="P3560" i="1"/>
  <c r="O3560" i="1"/>
  <c r="N3560" i="1"/>
  <c r="I3560" i="1"/>
  <c r="Q3559" i="1"/>
  <c r="P3559" i="1"/>
  <c r="O3559" i="1"/>
  <c r="N3559" i="1"/>
  <c r="I3559" i="1"/>
  <c r="P3558" i="1"/>
  <c r="Q3558" i="1" s="1"/>
  <c r="O3558" i="1"/>
  <c r="N3558" i="1"/>
  <c r="I3558" i="1"/>
  <c r="P3557" i="1"/>
  <c r="Q3557" i="1" s="1"/>
  <c r="N3557" i="1"/>
  <c r="I3557" i="1"/>
  <c r="P3556" i="1"/>
  <c r="Q3556" i="1" s="1"/>
  <c r="N3556" i="1"/>
  <c r="I3556" i="1"/>
  <c r="P3555" i="1"/>
  <c r="Q3555" i="1" s="1"/>
  <c r="O3555" i="1"/>
  <c r="N3555" i="1"/>
  <c r="I3555" i="1"/>
  <c r="P3554" i="1"/>
  <c r="Q3554" i="1" s="1"/>
  <c r="O3554" i="1"/>
  <c r="N3554" i="1"/>
  <c r="I3554" i="1"/>
  <c r="P3553" i="1"/>
  <c r="Q3553" i="1" s="1"/>
  <c r="O3553" i="1"/>
  <c r="N3553" i="1"/>
  <c r="I3553" i="1"/>
  <c r="Q3552" i="1"/>
  <c r="P3552" i="1"/>
  <c r="O3552" i="1"/>
  <c r="N3552" i="1"/>
  <c r="I3552" i="1"/>
  <c r="P3551" i="1"/>
  <c r="Q3551" i="1" s="1"/>
  <c r="O3551" i="1"/>
  <c r="N3551" i="1"/>
  <c r="I3551" i="1"/>
  <c r="Q3550" i="1"/>
  <c r="P3550" i="1"/>
  <c r="O3550" i="1"/>
  <c r="N3550" i="1"/>
  <c r="I3550" i="1"/>
  <c r="Q3549" i="1"/>
  <c r="P3549" i="1"/>
  <c r="O3549" i="1"/>
  <c r="N3549" i="1"/>
  <c r="I3549" i="1"/>
  <c r="P3548" i="1"/>
  <c r="Q3548" i="1" s="1"/>
  <c r="N3548" i="1"/>
  <c r="I3548" i="1"/>
  <c r="Q3547" i="1"/>
  <c r="P3547" i="1"/>
  <c r="N3547" i="1"/>
  <c r="I3547" i="1"/>
  <c r="Q3546" i="1"/>
  <c r="P3546" i="1"/>
  <c r="O3546" i="1"/>
  <c r="N3546" i="1"/>
  <c r="I3546" i="1"/>
  <c r="P3545" i="1"/>
  <c r="Q3545" i="1" s="1"/>
  <c r="O3545" i="1"/>
  <c r="N3545" i="1"/>
  <c r="I3545" i="1"/>
  <c r="P3544" i="1"/>
  <c r="Q3544" i="1" s="1"/>
  <c r="O3544" i="1"/>
  <c r="N3544" i="1"/>
  <c r="I3544" i="1"/>
  <c r="P3543" i="1"/>
  <c r="Q3543" i="1" s="1"/>
  <c r="O3543" i="1"/>
  <c r="N3543" i="1"/>
  <c r="I3543" i="1"/>
  <c r="Q3542" i="1"/>
  <c r="P3542" i="1"/>
  <c r="O3542" i="1"/>
  <c r="N3542" i="1"/>
  <c r="I3542" i="1"/>
  <c r="P3541" i="1"/>
  <c r="Q3541" i="1" s="1"/>
  <c r="O3541" i="1"/>
  <c r="N3541" i="1"/>
  <c r="I3541" i="1"/>
  <c r="Q3540" i="1"/>
  <c r="P3540" i="1"/>
  <c r="O3540" i="1"/>
  <c r="N3540" i="1"/>
  <c r="I3540" i="1"/>
  <c r="Q3539" i="1"/>
  <c r="P3539" i="1"/>
  <c r="O3539" i="1"/>
  <c r="N3539" i="1"/>
  <c r="I3539" i="1"/>
  <c r="P3538" i="1"/>
  <c r="Q3538" i="1" s="1"/>
  <c r="O3538" i="1"/>
  <c r="N3538" i="1"/>
  <c r="I3538" i="1"/>
  <c r="P3537" i="1"/>
  <c r="Q3537" i="1" s="1"/>
  <c r="O3537" i="1"/>
  <c r="N3537" i="1"/>
  <c r="I3537" i="1"/>
  <c r="P3536" i="1"/>
  <c r="Q3536" i="1" s="1"/>
  <c r="O3536" i="1"/>
  <c r="N3536" i="1"/>
  <c r="I3536" i="1"/>
  <c r="Q3535" i="1"/>
  <c r="P3535" i="1"/>
  <c r="O3535" i="1"/>
  <c r="N3535" i="1"/>
  <c r="I3535" i="1"/>
  <c r="Q3534" i="1"/>
  <c r="P3534" i="1"/>
  <c r="O3534" i="1"/>
  <c r="N3534" i="1"/>
  <c r="I3534" i="1"/>
  <c r="P3533" i="1"/>
  <c r="Q3533" i="1" s="1"/>
  <c r="O3533" i="1"/>
  <c r="N3533" i="1"/>
  <c r="I3533" i="1"/>
  <c r="Q3532" i="1"/>
  <c r="P3532" i="1"/>
  <c r="O3532" i="1"/>
  <c r="N3532" i="1"/>
  <c r="I3532" i="1"/>
  <c r="Q3531" i="1"/>
  <c r="P3531" i="1"/>
  <c r="O3531" i="1"/>
  <c r="N3531" i="1"/>
  <c r="I3531" i="1"/>
  <c r="Q3530" i="1"/>
  <c r="P3530" i="1"/>
  <c r="O3530" i="1"/>
  <c r="N3530" i="1"/>
  <c r="I3530" i="1"/>
  <c r="P3529" i="1"/>
  <c r="Q3529" i="1" s="1"/>
  <c r="O3529" i="1"/>
  <c r="N3529" i="1"/>
  <c r="I3529" i="1"/>
  <c r="P3528" i="1"/>
  <c r="Q3528" i="1" s="1"/>
  <c r="O3528" i="1"/>
  <c r="N3528" i="1"/>
  <c r="I3528" i="1"/>
  <c r="P3527" i="1"/>
  <c r="Q3527" i="1" s="1"/>
  <c r="O3527" i="1"/>
  <c r="N3527" i="1"/>
  <c r="I3527" i="1"/>
  <c r="Q3526" i="1"/>
  <c r="P3526" i="1"/>
  <c r="O3526" i="1"/>
  <c r="N3526" i="1"/>
  <c r="I3526" i="1"/>
  <c r="P3525" i="1"/>
  <c r="Q3525" i="1" s="1"/>
  <c r="O3525" i="1"/>
  <c r="N3525" i="1"/>
  <c r="I3525" i="1"/>
  <c r="Q3524" i="1"/>
  <c r="P3524" i="1"/>
  <c r="O3524" i="1"/>
  <c r="N3524" i="1"/>
  <c r="I3524" i="1"/>
  <c r="Q3523" i="1"/>
  <c r="P3523" i="1"/>
  <c r="O3523" i="1"/>
  <c r="N3523" i="1"/>
  <c r="I3523" i="1"/>
  <c r="P3522" i="1"/>
  <c r="Q3522" i="1" s="1"/>
  <c r="O3522" i="1"/>
  <c r="N3522" i="1"/>
  <c r="I3522" i="1"/>
  <c r="P3521" i="1"/>
  <c r="Q3521" i="1" s="1"/>
  <c r="O3521" i="1"/>
  <c r="N3521" i="1"/>
  <c r="I3521" i="1"/>
  <c r="P3520" i="1"/>
  <c r="Q3520" i="1" s="1"/>
  <c r="O3520" i="1"/>
  <c r="N3520" i="1"/>
  <c r="I3520" i="1"/>
  <c r="Q3519" i="1"/>
  <c r="P3519" i="1"/>
  <c r="O3519" i="1"/>
  <c r="N3519" i="1"/>
  <c r="I3519" i="1"/>
  <c r="Q3518" i="1"/>
  <c r="P3518" i="1"/>
  <c r="O3518" i="1"/>
  <c r="N3518" i="1"/>
  <c r="I3518" i="1"/>
  <c r="P3517" i="1"/>
  <c r="Q3517" i="1" s="1"/>
  <c r="O3517" i="1"/>
  <c r="N3517" i="1"/>
  <c r="I3517" i="1"/>
  <c r="Q3516" i="1"/>
  <c r="P3516" i="1"/>
  <c r="O3516" i="1"/>
  <c r="N3516" i="1"/>
  <c r="I3516" i="1"/>
  <c r="Q3515" i="1"/>
  <c r="P3515" i="1"/>
  <c r="O3515" i="1"/>
  <c r="N3515" i="1"/>
  <c r="I3515" i="1"/>
  <c r="Q3514" i="1"/>
  <c r="P3514" i="1"/>
  <c r="O3514" i="1"/>
  <c r="N3514" i="1"/>
  <c r="I3514" i="1"/>
  <c r="P3513" i="1"/>
  <c r="Q3513" i="1" s="1"/>
  <c r="O3513" i="1"/>
  <c r="N3513" i="1"/>
  <c r="I3513" i="1"/>
  <c r="P3512" i="1"/>
  <c r="Q3512" i="1" s="1"/>
  <c r="O3512" i="1"/>
  <c r="N3512" i="1"/>
  <c r="I3512" i="1"/>
  <c r="P3511" i="1"/>
  <c r="Q3511" i="1" s="1"/>
  <c r="O3511" i="1"/>
  <c r="N3511" i="1"/>
  <c r="I3511" i="1"/>
  <c r="Q3510" i="1"/>
  <c r="P3510" i="1"/>
  <c r="O3510" i="1"/>
  <c r="N3510" i="1"/>
  <c r="I3510" i="1"/>
  <c r="P3509" i="1"/>
  <c r="Q3509" i="1" s="1"/>
  <c r="O3509" i="1"/>
  <c r="N3509" i="1"/>
  <c r="I3509" i="1"/>
  <c r="Q3508" i="1"/>
  <c r="P3508" i="1"/>
  <c r="O3508" i="1"/>
  <c r="N3508" i="1"/>
  <c r="I3508" i="1"/>
  <c r="Q3507" i="1"/>
  <c r="P3507" i="1"/>
  <c r="N3507" i="1"/>
  <c r="I3507" i="1"/>
  <c r="Q3506" i="1"/>
  <c r="P3506" i="1"/>
  <c r="O3506" i="1"/>
  <c r="N3506" i="1"/>
  <c r="I3506" i="1"/>
  <c r="Q3505" i="1"/>
  <c r="P3505" i="1"/>
  <c r="N3505" i="1"/>
  <c r="I3505" i="1"/>
  <c r="Q3504" i="1"/>
  <c r="P3504" i="1"/>
  <c r="O3504" i="1"/>
  <c r="N3504" i="1"/>
  <c r="I3504" i="1"/>
  <c r="P3503" i="1"/>
  <c r="Q3503" i="1" s="1"/>
  <c r="N3503" i="1"/>
  <c r="I3503" i="1"/>
  <c r="P3502" i="1"/>
  <c r="Q3502" i="1" s="1"/>
  <c r="O3502" i="1"/>
  <c r="N3502" i="1"/>
  <c r="I3502" i="1"/>
  <c r="Q3501" i="1"/>
  <c r="P3501" i="1"/>
  <c r="O3501" i="1"/>
  <c r="N3501" i="1"/>
  <c r="I3501" i="1"/>
  <c r="Q3500" i="1"/>
  <c r="P3500" i="1"/>
  <c r="O3500" i="1"/>
  <c r="N3500" i="1"/>
  <c r="I3500" i="1"/>
  <c r="P3499" i="1"/>
  <c r="Q3499" i="1" s="1"/>
  <c r="O3499" i="1"/>
  <c r="N3499" i="1"/>
  <c r="I3499" i="1"/>
  <c r="P3498" i="1"/>
  <c r="Q3498" i="1" s="1"/>
  <c r="O3498" i="1"/>
  <c r="N3498" i="1"/>
  <c r="I3498" i="1"/>
  <c r="P3497" i="1"/>
  <c r="Q3497" i="1" s="1"/>
  <c r="O3497" i="1"/>
  <c r="N3497" i="1"/>
  <c r="I3497" i="1"/>
  <c r="Q3496" i="1"/>
  <c r="P3496" i="1"/>
  <c r="O3496" i="1"/>
  <c r="N3496" i="1"/>
  <c r="I3496" i="1"/>
  <c r="Q3495" i="1"/>
  <c r="P3495" i="1"/>
  <c r="O3495" i="1"/>
  <c r="N3495" i="1"/>
  <c r="I3495" i="1"/>
  <c r="P3494" i="1"/>
  <c r="Q3494" i="1" s="1"/>
  <c r="O3494" i="1"/>
  <c r="N3494" i="1"/>
  <c r="I3494" i="1"/>
  <c r="Q3493" i="1"/>
  <c r="P3493" i="1"/>
  <c r="O3493" i="1"/>
  <c r="N3493" i="1"/>
  <c r="I3493" i="1"/>
  <c r="Q3492" i="1"/>
  <c r="P3492" i="1"/>
  <c r="O3492" i="1"/>
  <c r="N3492" i="1"/>
  <c r="I3492" i="1"/>
  <c r="Q3491" i="1"/>
  <c r="P3491" i="1"/>
  <c r="O3491" i="1"/>
  <c r="N3491" i="1"/>
  <c r="I3491" i="1"/>
  <c r="P3490" i="1"/>
  <c r="Q3490" i="1" s="1"/>
  <c r="O3490" i="1"/>
  <c r="N3490" i="1"/>
  <c r="I3490" i="1"/>
  <c r="P3489" i="1"/>
  <c r="Q3489" i="1" s="1"/>
  <c r="O3489" i="1"/>
  <c r="N3489" i="1"/>
  <c r="I3489" i="1"/>
  <c r="P3488" i="1"/>
  <c r="Q3488" i="1" s="1"/>
  <c r="O3488" i="1"/>
  <c r="N3488" i="1"/>
  <c r="I3488" i="1"/>
  <c r="P3487" i="1"/>
  <c r="Q3487" i="1" s="1"/>
  <c r="O3487" i="1"/>
  <c r="N3487" i="1"/>
  <c r="I3487" i="1"/>
  <c r="P3486" i="1"/>
  <c r="Q3486" i="1" s="1"/>
  <c r="O3486" i="1"/>
  <c r="N3486" i="1"/>
  <c r="I3486" i="1"/>
  <c r="Q3485" i="1"/>
  <c r="P3485" i="1"/>
  <c r="O3485" i="1"/>
  <c r="N3485" i="1"/>
  <c r="I3485" i="1"/>
  <c r="Q3484" i="1"/>
  <c r="P3484" i="1"/>
  <c r="O3484" i="1"/>
  <c r="N3484" i="1"/>
  <c r="I3484" i="1"/>
  <c r="P3483" i="1"/>
  <c r="Q3483" i="1" s="1"/>
  <c r="O3483" i="1"/>
  <c r="N3483" i="1"/>
  <c r="I3483" i="1"/>
  <c r="P3482" i="1"/>
  <c r="Q3482" i="1" s="1"/>
  <c r="N3482" i="1"/>
  <c r="I3482" i="1"/>
  <c r="P3481" i="1"/>
  <c r="Q3481" i="1" s="1"/>
  <c r="N3481" i="1"/>
  <c r="I3481" i="1"/>
  <c r="P3480" i="1"/>
  <c r="Q3480" i="1" s="1"/>
  <c r="O3480" i="1"/>
  <c r="N3480" i="1"/>
  <c r="I3480" i="1"/>
  <c r="P3479" i="1"/>
  <c r="Q3479" i="1" s="1"/>
  <c r="O3479" i="1"/>
  <c r="N3479" i="1"/>
  <c r="I3479" i="1"/>
  <c r="P3478" i="1"/>
  <c r="Q3478" i="1" s="1"/>
  <c r="N3478" i="1"/>
  <c r="I3478" i="1"/>
  <c r="Q3477" i="1"/>
  <c r="P3477" i="1"/>
  <c r="O3477" i="1"/>
  <c r="N3477" i="1"/>
  <c r="I3477" i="1"/>
  <c r="P3476" i="1"/>
  <c r="Q3476" i="1" s="1"/>
  <c r="O3476" i="1"/>
  <c r="N3476" i="1"/>
  <c r="I3476" i="1"/>
  <c r="P3475" i="1"/>
  <c r="Q3475" i="1" s="1"/>
  <c r="O3475" i="1"/>
  <c r="N3475" i="1"/>
  <c r="I3475" i="1"/>
  <c r="P3474" i="1"/>
  <c r="Q3474" i="1" s="1"/>
  <c r="O3474" i="1"/>
  <c r="N3474" i="1"/>
  <c r="I3474" i="1"/>
  <c r="Q3473" i="1"/>
  <c r="P3473" i="1"/>
  <c r="O3473" i="1"/>
  <c r="N3473" i="1"/>
  <c r="I3473" i="1"/>
  <c r="Q3472" i="1"/>
  <c r="P3472" i="1"/>
  <c r="O3472" i="1"/>
  <c r="N3472" i="1"/>
  <c r="I3472" i="1"/>
  <c r="P3471" i="1"/>
  <c r="Q3471" i="1" s="1"/>
  <c r="O3471" i="1"/>
  <c r="N3471" i="1"/>
  <c r="I3471" i="1"/>
  <c r="Q3470" i="1"/>
  <c r="P3470" i="1"/>
  <c r="N3470" i="1"/>
  <c r="I3470" i="1"/>
  <c r="P3469" i="1"/>
  <c r="Q3469" i="1" s="1"/>
  <c r="O3469" i="1"/>
  <c r="N3469" i="1"/>
  <c r="I3469" i="1"/>
  <c r="P3468" i="1"/>
  <c r="Q3468" i="1" s="1"/>
  <c r="O3468" i="1"/>
  <c r="N3468" i="1"/>
  <c r="I3468" i="1"/>
  <c r="P3467" i="1"/>
  <c r="Q3467" i="1" s="1"/>
  <c r="O3467" i="1"/>
  <c r="N3467" i="1"/>
  <c r="I3467" i="1"/>
  <c r="P3466" i="1"/>
  <c r="Q3466" i="1" s="1"/>
  <c r="O3466" i="1"/>
  <c r="N3466" i="1"/>
  <c r="I3466" i="1"/>
  <c r="Q3465" i="1"/>
  <c r="P3465" i="1"/>
  <c r="O3465" i="1"/>
  <c r="N3465" i="1"/>
  <c r="I3465" i="1"/>
  <c r="Q3464" i="1"/>
  <c r="P3464" i="1"/>
  <c r="O3464" i="1"/>
  <c r="N3464" i="1"/>
  <c r="I3464" i="1"/>
  <c r="P3463" i="1"/>
  <c r="Q3463" i="1" s="1"/>
  <c r="O3463" i="1"/>
  <c r="N3463" i="1"/>
  <c r="I3463" i="1"/>
  <c r="P3462" i="1"/>
  <c r="Q3462" i="1" s="1"/>
  <c r="O3462" i="1"/>
  <c r="N3462" i="1"/>
  <c r="I3462" i="1"/>
  <c r="P3461" i="1"/>
  <c r="Q3461" i="1" s="1"/>
  <c r="O3461" i="1"/>
  <c r="N3461" i="1"/>
  <c r="I3461" i="1"/>
  <c r="Q3460" i="1"/>
  <c r="P3460" i="1"/>
  <c r="N3460" i="1"/>
  <c r="I3460" i="1"/>
  <c r="Q3459" i="1"/>
  <c r="P3459" i="1"/>
  <c r="N3459" i="1"/>
  <c r="I3459" i="1"/>
  <c r="P3458" i="1"/>
  <c r="Q3458" i="1" s="1"/>
  <c r="O3458" i="1"/>
  <c r="N3458" i="1"/>
  <c r="I3458" i="1"/>
  <c r="P3457" i="1"/>
  <c r="Q3457" i="1" s="1"/>
  <c r="O3457" i="1"/>
  <c r="N3457" i="1"/>
  <c r="I3457" i="1"/>
  <c r="P3456" i="1"/>
  <c r="Q3456" i="1" s="1"/>
  <c r="N3456" i="1"/>
  <c r="I3456" i="1"/>
  <c r="P3455" i="1"/>
  <c r="Q3455" i="1" s="1"/>
  <c r="O3455" i="1"/>
  <c r="N3455" i="1"/>
  <c r="I3455" i="1"/>
  <c r="P3454" i="1"/>
  <c r="Q3454" i="1" s="1"/>
  <c r="O3454" i="1"/>
  <c r="N3454" i="1"/>
  <c r="I3454" i="1"/>
  <c r="Q3453" i="1"/>
  <c r="P3453" i="1"/>
  <c r="O3453" i="1"/>
  <c r="N3453" i="1"/>
  <c r="I3453" i="1"/>
  <c r="Q3452" i="1"/>
  <c r="P3452" i="1"/>
  <c r="O3452" i="1"/>
  <c r="N3452" i="1"/>
  <c r="I3452" i="1"/>
  <c r="P3451" i="1"/>
  <c r="Q3451" i="1" s="1"/>
  <c r="O3451" i="1"/>
  <c r="N3451" i="1"/>
  <c r="I3451" i="1"/>
  <c r="Q3450" i="1"/>
  <c r="P3450" i="1"/>
  <c r="O3450" i="1"/>
  <c r="N3450" i="1"/>
  <c r="I3450" i="1"/>
  <c r="Q3449" i="1"/>
  <c r="P3449" i="1"/>
  <c r="O3449" i="1"/>
  <c r="N3449" i="1"/>
  <c r="I3449" i="1"/>
  <c r="Q3448" i="1"/>
  <c r="P3448" i="1"/>
  <c r="N3448" i="1"/>
  <c r="I3448" i="1"/>
  <c r="P3447" i="1"/>
  <c r="Q3447" i="1" s="1"/>
  <c r="O3447" i="1"/>
  <c r="N3447" i="1"/>
  <c r="I3447" i="1"/>
  <c r="P3446" i="1"/>
  <c r="Q3446" i="1" s="1"/>
  <c r="O3446" i="1"/>
  <c r="N3446" i="1"/>
  <c r="I3446" i="1"/>
  <c r="Q3445" i="1"/>
  <c r="P3445" i="1"/>
  <c r="O3445" i="1"/>
  <c r="N3445" i="1"/>
  <c r="I3445" i="1"/>
  <c r="Q3444" i="1"/>
  <c r="P3444" i="1"/>
  <c r="O3444" i="1"/>
  <c r="N3444" i="1"/>
  <c r="I3444" i="1"/>
  <c r="P3443" i="1"/>
  <c r="Q3443" i="1" s="1"/>
  <c r="O3443" i="1"/>
  <c r="N3443" i="1"/>
  <c r="I3443" i="1"/>
  <c r="P3442" i="1"/>
  <c r="Q3442" i="1" s="1"/>
  <c r="O3442" i="1"/>
  <c r="N3442" i="1"/>
  <c r="I3442" i="1"/>
  <c r="P3441" i="1"/>
  <c r="Q3441" i="1" s="1"/>
  <c r="O3441" i="1"/>
  <c r="N3441" i="1"/>
  <c r="I3441" i="1"/>
  <c r="Q3440" i="1"/>
  <c r="P3440" i="1"/>
  <c r="O3440" i="1"/>
  <c r="N3440" i="1"/>
  <c r="I3440" i="1"/>
  <c r="Q3439" i="1"/>
  <c r="P3439" i="1"/>
  <c r="O3439" i="1"/>
  <c r="N3439" i="1"/>
  <c r="I3439" i="1"/>
  <c r="P3438" i="1"/>
  <c r="Q3438" i="1" s="1"/>
  <c r="O3438" i="1"/>
  <c r="N3438" i="1"/>
  <c r="I3438" i="1"/>
  <c r="Q3437" i="1"/>
  <c r="P3437" i="1"/>
  <c r="O3437" i="1"/>
  <c r="N3437" i="1"/>
  <c r="I3437" i="1"/>
  <c r="Q3436" i="1"/>
  <c r="P3436" i="1"/>
  <c r="O3436" i="1"/>
  <c r="N3436" i="1"/>
  <c r="I3436" i="1"/>
  <c r="Q3435" i="1"/>
  <c r="P3435" i="1"/>
  <c r="O3435" i="1"/>
  <c r="N3435" i="1"/>
  <c r="I3435" i="1"/>
  <c r="P3434" i="1"/>
  <c r="Q3434" i="1" s="1"/>
  <c r="O3434" i="1"/>
  <c r="N3434" i="1"/>
  <c r="I3434" i="1"/>
  <c r="P3433" i="1"/>
  <c r="Q3433" i="1" s="1"/>
  <c r="N3433" i="1"/>
  <c r="I3433" i="1"/>
  <c r="Q3432" i="1"/>
  <c r="P3432" i="1"/>
  <c r="N3432" i="1"/>
  <c r="I3432" i="1"/>
  <c r="P3431" i="1"/>
  <c r="Q3431" i="1" s="1"/>
  <c r="O3431" i="1"/>
  <c r="N3431" i="1"/>
  <c r="I3431" i="1"/>
  <c r="Q3430" i="1"/>
  <c r="P3430" i="1"/>
  <c r="O3430" i="1"/>
  <c r="N3430" i="1"/>
  <c r="I3430" i="1"/>
  <c r="Q3429" i="1"/>
  <c r="P3429" i="1"/>
  <c r="N3429" i="1"/>
  <c r="I3429" i="1"/>
  <c r="Q3428" i="1"/>
  <c r="P3428" i="1"/>
  <c r="O3428" i="1"/>
  <c r="N3428" i="1"/>
  <c r="I3428" i="1"/>
  <c r="P3427" i="1"/>
  <c r="Q3427" i="1" s="1"/>
  <c r="O3427" i="1"/>
  <c r="N3427" i="1"/>
  <c r="I3427" i="1"/>
  <c r="P3426" i="1"/>
  <c r="Q3426" i="1" s="1"/>
  <c r="O3426" i="1"/>
  <c r="N3426" i="1"/>
  <c r="I3426" i="1"/>
  <c r="P3425" i="1"/>
  <c r="Q3425" i="1" s="1"/>
  <c r="O3425" i="1"/>
  <c r="N3425" i="1"/>
  <c r="I3425" i="1"/>
  <c r="Q3424" i="1"/>
  <c r="P3424" i="1"/>
  <c r="O3424" i="1"/>
  <c r="N3424" i="1"/>
  <c r="I3424" i="1"/>
  <c r="P3423" i="1"/>
  <c r="Q3423" i="1" s="1"/>
  <c r="O3423" i="1"/>
  <c r="N3423" i="1"/>
  <c r="I3423" i="1"/>
  <c r="Q3422" i="1"/>
  <c r="P3422" i="1"/>
  <c r="O3422" i="1"/>
  <c r="N3422" i="1"/>
  <c r="I3422" i="1"/>
  <c r="Q3421" i="1"/>
  <c r="P3421" i="1"/>
  <c r="N3421" i="1"/>
  <c r="I3421" i="1"/>
  <c r="Q3420" i="1"/>
  <c r="P3420" i="1"/>
  <c r="O3420" i="1"/>
  <c r="N3420" i="1"/>
  <c r="I3420" i="1"/>
  <c r="Q3419" i="1"/>
  <c r="P3419" i="1"/>
  <c r="O3419" i="1"/>
  <c r="N3419" i="1"/>
  <c r="I3419" i="1"/>
  <c r="P3418" i="1"/>
  <c r="Q3418" i="1" s="1"/>
  <c r="O3418" i="1"/>
  <c r="N3418" i="1"/>
  <c r="I3418" i="1"/>
  <c r="Q3417" i="1"/>
  <c r="P3417" i="1"/>
  <c r="O3417" i="1"/>
  <c r="N3417" i="1"/>
  <c r="I3417" i="1"/>
  <c r="Q3416" i="1"/>
  <c r="P3416" i="1"/>
  <c r="O3416" i="1"/>
  <c r="N3416" i="1"/>
  <c r="I3416" i="1"/>
  <c r="Q3415" i="1"/>
  <c r="P3415" i="1"/>
  <c r="O3415" i="1"/>
  <c r="N3415" i="1"/>
  <c r="I3415" i="1"/>
  <c r="P3414" i="1"/>
  <c r="Q3414" i="1" s="1"/>
  <c r="O3414" i="1"/>
  <c r="N3414" i="1"/>
  <c r="I3414" i="1"/>
  <c r="P3413" i="1"/>
  <c r="Q3413" i="1" s="1"/>
  <c r="O3413" i="1"/>
  <c r="N3413" i="1"/>
  <c r="I3413" i="1"/>
  <c r="P3412" i="1"/>
  <c r="Q3412" i="1" s="1"/>
  <c r="O3412" i="1"/>
  <c r="N3412" i="1"/>
  <c r="I3412" i="1"/>
  <c r="P3411" i="1"/>
  <c r="Q3411" i="1" s="1"/>
  <c r="O3411" i="1"/>
  <c r="N3411" i="1"/>
  <c r="I3411" i="1"/>
  <c r="P3410" i="1"/>
  <c r="Q3410" i="1" s="1"/>
  <c r="O3410" i="1"/>
  <c r="N3410" i="1"/>
  <c r="I3410" i="1"/>
  <c r="Q3409" i="1"/>
  <c r="P3409" i="1"/>
  <c r="O3409" i="1"/>
  <c r="N3409" i="1"/>
  <c r="I3409" i="1"/>
  <c r="Q3408" i="1"/>
  <c r="P3408" i="1"/>
  <c r="N3408" i="1"/>
  <c r="I3408" i="1"/>
  <c r="Q3407" i="1"/>
  <c r="P3407" i="1"/>
  <c r="O3407" i="1"/>
  <c r="N3407" i="1"/>
  <c r="I3407" i="1"/>
  <c r="Q3406" i="1"/>
  <c r="P3406" i="1"/>
  <c r="O3406" i="1"/>
  <c r="N3406" i="1"/>
  <c r="I3406" i="1"/>
  <c r="P3405" i="1"/>
  <c r="Q3405" i="1" s="1"/>
  <c r="N3405" i="1"/>
  <c r="I3405" i="1"/>
  <c r="P3404" i="1"/>
  <c r="Q3404" i="1" s="1"/>
  <c r="O3404" i="1"/>
  <c r="N3404" i="1"/>
  <c r="I3404" i="1"/>
  <c r="P3403" i="1"/>
  <c r="Q3403" i="1" s="1"/>
  <c r="N3403" i="1"/>
  <c r="I3403" i="1"/>
  <c r="Q3402" i="1"/>
  <c r="P3402" i="1"/>
  <c r="O3402" i="1"/>
  <c r="N3402" i="1"/>
  <c r="I3402" i="1"/>
  <c r="Q3401" i="1"/>
  <c r="P3401" i="1"/>
  <c r="O3401" i="1"/>
  <c r="N3401" i="1"/>
  <c r="I3401" i="1"/>
  <c r="P3400" i="1"/>
  <c r="Q3400" i="1" s="1"/>
  <c r="O3400" i="1"/>
  <c r="N3400" i="1"/>
  <c r="I3400" i="1"/>
  <c r="P3399" i="1"/>
  <c r="Q3399" i="1" s="1"/>
  <c r="O3399" i="1"/>
  <c r="N3399" i="1"/>
  <c r="I3399" i="1"/>
  <c r="P3398" i="1"/>
  <c r="Q3398" i="1" s="1"/>
  <c r="N3398" i="1"/>
  <c r="I3398" i="1"/>
  <c r="Q3397" i="1"/>
  <c r="P3397" i="1"/>
  <c r="O3397" i="1"/>
  <c r="N3397" i="1"/>
  <c r="I3397" i="1"/>
  <c r="Q3396" i="1"/>
  <c r="P3396" i="1"/>
  <c r="O3396" i="1"/>
  <c r="N3396" i="1"/>
  <c r="I3396" i="1"/>
  <c r="Q3395" i="1"/>
  <c r="P3395" i="1"/>
  <c r="O3395" i="1"/>
  <c r="N3395" i="1"/>
  <c r="I3395" i="1"/>
  <c r="P3394" i="1"/>
  <c r="Q3394" i="1" s="1"/>
  <c r="O3394" i="1"/>
  <c r="N3394" i="1"/>
  <c r="I3394" i="1"/>
  <c r="P3393" i="1"/>
  <c r="Q3393" i="1" s="1"/>
  <c r="I3393" i="1"/>
  <c r="P3392" i="1"/>
  <c r="Q3392" i="1" s="1"/>
  <c r="I3392" i="1"/>
  <c r="Q3391" i="1"/>
  <c r="P3391" i="1"/>
  <c r="I3391" i="1"/>
  <c r="Q3390" i="1"/>
  <c r="P3390" i="1"/>
  <c r="I3390" i="1"/>
  <c r="Q3389" i="1"/>
  <c r="P3389" i="1"/>
  <c r="I3389" i="1"/>
  <c r="P3388" i="1"/>
  <c r="Q3388" i="1" s="1"/>
  <c r="I3388" i="1"/>
  <c r="Q3387" i="1"/>
  <c r="P3387" i="1"/>
  <c r="I3387" i="1"/>
  <c r="P3386" i="1"/>
  <c r="Q3386" i="1" s="1"/>
  <c r="I3386" i="1"/>
  <c r="P3385" i="1"/>
  <c r="Q3385" i="1" s="1"/>
  <c r="O3385" i="1"/>
  <c r="N3385" i="1"/>
  <c r="I3385" i="1"/>
  <c r="Q3384" i="1"/>
  <c r="P3384" i="1"/>
  <c r="O3384" i="1"/>
  <c r="N3384" i="1"/>
  <c r="I3384" i="1"/>
  <c r="Q3383" i="1"/>
  <c r="P3383" i="1"/>
  <c r="O3383" i="1"/>
  <c r="N3383" i="1"/>
  <c r="I3383" i="1"/>
  <c r="P3382" i="1"/>
  <c r="Q3382" i="1" s="1"/>
  <c r="O3382" i="1"/>
  <c r="N3382" i="1"/>
  <c r="I3382" i="1"/>
  <c r="Q3381" i="1"/>
  <c r="P3381" i="1"/>
  <c r="O3381" i="1"/>
  <c r="N3381" i="1"/>
  <c r="I3381" i="1"/>
  <c r="Q3380" i="1"/>
  <c r="P3380" i="1"/>
  <c r="O3380" i="1"/>
  <c r="N3380" i="1"/>
  <c r="I3380" i="1"/>
  <c r="Q3379" i="1"/>
  <c r="P3379" i="1"/>
  <c r="O3379" i="1"/>
  <c r="N3379" i="1"/>
  <c r="I3379" i="1"/>
  <c r="P3378" i="1"/>
  <c r="Q3378" i="1" s="1"/>
  <c r="O3378" i="1"/>
  <c r="N3378" i="1"/>
  <c r="I3378" i="1"/>
  <c r="P3377" i="1"/>
  <c r="Q3377" i="1" s="1"/>
  <c r="O3377" i="1"/>
  <c r="N3377" i="1"/>
  <c r="I3377" i="1"/>
  <c r="P3376" i="1"/>
  <c r="Q3376" i="1" s="1"/>
  <c r="O3376" i="1"/>
  <c r="N3376" i="1"/>
  <c r="I3376" i="1"/>
  <c r="P3375" i="1"/>
  <c r="Q3375" i="1" s="1"/>
  <c r="O3375" i="1"/>
  <c r="N3375" i="1"/>
  <c r="I3375" i="1"/>
  <c r="P3374" i="1"/>
  <c r="Q3374" i="1" s="1"/>
  <c r="O3374" i="1"/>
  <c r="N3374" i="1"/>
  <c r="I3374" i="1"/>
  <c r="Q3373" i="1"/>
  <c r="P3373" i="1"/>
  <c r="O3373" i="1"/>
  <c r="N3373" i="1"/>
  <c r="I3373" i="1"/>
  <c r="Q3372" i="1"/>
  <c r="P3372" i="1"/>
  <c r="O3372" i="1"/>
  <c r="N3372" i="1"/>
  <c r="I3372" i="1"/>
  <c r="P3371" i="1"/>
  <c r="Q3371" i="1" s="1"/>
  <c r="O3371" i="1"/>
  <c r="N3371" i="1"/>
  <c r="I3371" i="1"/>
  <c r="P3370" i="1"/>
  <c r="Q3370" i="1" s="1"/>
  <c r="O3370" i="1"/>
  <c r="N3370" i="1"/>
  <c r="I3370" i="1"/>
  <c r="P3369" i="1"/>
  <c r="Q3369" i="1" s="1"/>
  <c r="O3369" i="1"/>
  <c r="N3369" i="1"/>
  <c r="I3369" i="1"/>
  <c r="Q3368" i="1"/>
  <c r="P3368" i="1"/>
  <c r="O3368" i="1"/>
  <c r="N3368" i="1"/>
  <c r="I3368" i="1"/>
  <c r="Q3367" i="1"/>
  <c r="P3367" i="1"/>
  <c r="O3367" i="1"/>
  <c r="N3367" i="1"/>
  <c r="I3367" i="1"/>
  <c r="P3366" i="1"/>
  <c r="Q3366" i="1" s="1"/>
  <c r="O3366" i="1"/>
  <c r="N3366" i="1"/>
  <c r="I3366" i="1"/>
  <c r="Q3365" i="1"/>
  <c r="P3365" i="1"/>
  <c r="O3365" i="1"/>
  <c r="N3365" i="1"/>
  <c r="I3365" i="1"/>
  <c r="Q3364" i="1"/>
  <c r="P3364" i="1"/>
  <c r="O3364" i="1"/>
  <c r="N3364" i="1"/>
  <c r="I3364" i="1"/>
  <c r="Q3363" i="1"/>
  <c r="P3363" i="1"/>
  <c r="O3363" i="1"/>
  <c r="N3363" i="1"/>
  <c r="I3363" i="1"/>
  <c r="P3362" i="1"/>
  <c r="Q3362" i="1" s="1"/>
  <c r="O3362" i="1"/>
  <c r="N3362" i="1"/>
  <c r="I3362" i="1"/>
  <c r="P3361" i="1"/>
  <c r="Q3361" i="1" s="1"/>
  <c r="O3361" i="1"/>
  <c r="N3361" i="1"/>
  <c r="I3361" i="1"/>
  <c r="P3360" i="1"/>
  <c r="Q3360" i="1" s="1"/>
  <c r="O3360" i="1"/>
  <c r="N3360" i="1"/>
  <c r="I3360" i="1"/>
  <c r="P3359" i="1"/>
  <c r="Q3359" i="1" s="1"/>
  <c r="O3359" i="1"/>
  <c r="N3359" i="1"/>
  <c r="I3359" i="1"/>
  <c r="P3358" i="1"/>
  <c r="Q3358" i="1" s="1"/>
  <c r="O3358" i="1"/>
  <c r="N3358" i="1"/>
  <c r="I3358" i="1"/>
  <c r="Q3357" i="1"/>
  <c r="P3357" i="1"/>
  <c r="O3357" i="1"/>
  <c r="N3357" i="1"/>
  <c r="I3357" i="1"/>
  <c r="Q3356" i="1"/>
  <c r="P3356" i="1"/>
  <c r="O3356" i="1"/>
  <c r="N3356" i="1"/>
  <c r="I3356" i="1"/>
  <c r="P3355" i="1"/>
  <c r="Q3355" i="1" s="1"/>
  <c r="O3355" i="1"/>
  <c r="N3355" i="1"/>
  <c r="I3355" i="1"/>
  <c r="P3354" i="1"/>
  <c r="Q3354" i="1" s="1"/>
  <c r="O3354" i="1"/>
  <c r="N3354" i="1"/>
  <c r="I3354" i="1"/>
  <c r="P3353" i="1"/>
  <c r="Q3353" i="1" s="1"/>
  <c r="O3353" i="1"/>
  <c r="N3353" i="1"/>
  <c r="I3353" i="1"/>
  <c r="Q3352" i="1"/>
  <c r="P3352" i="1"/>
  <c r="O3352" i="1"/>
  <c r="N3352" i="1"/>
  <c r="I3352" i="1"/>
  <c r="Q3351" i="1"/>
  <c r="P3351" i="1"/>
  <c r="O3351" i="1"/>
  <c r="N3351" i="1"/>
  <c r="I3351" i="1"/>
  <c r="P3350" i="1"/>
  <c r="Q3350" i="1" s="1"/>
  <c r="O3350" i="1"/>
  <c r="N3350" i="1"/>
  <c r="I3350" i="1"/>
  <c r="Q3349" i="1"/>
  <c r="P3349" i="1"/>
  <c r="O3349" i="1"/>
  <c r="N3349" i="1"/>
  <c r="I3349" i="1"/>
  <c r="Q3348" i="1"/>
  <c r="P3348" i="1"/>
  <c r="O3348" i="1"/>
  <c r="N3348" i="1"/>
  <c r="I3348" i="1"/>
  <c r="Q3347" i="1"/>
  <c r="P3347" i="1"/>
  <c r="O3347" i="1"/>
  <c r="N3347" i="1"/>
  <c r="I3347" i="1"/>
  <c r="P3346" i="1"/>
  <c r="Q3346" i="1" s="1"/>
  <c r="O3346" i="1"/>
  <c r="N3346" i="1"/>
  <c r="I3346" i="1"/>
  <c r="P3345" i="1"/>
  <c r="Q3345" i="1" s="1"/>
  <c r="O3345" i="1"/>
  <c r="N3345" i="1"/>
  <c r="I3345" i="1"/>
  <c r="P3344" i="1"/>
  <c r="Q3344" i="1" s="1"/>
  <c r="O3344" i="1"/>
  <c r="N3344" i="1"/>
  <c r="I3344" i="1"/>
  <c r="P3343" i="1"/>
  <c r="Q3343" i="1" s="1"/>
  <c r="O3343" i="1"/>
  <c r="N3343" i="1"/>
  <c r="I3343" i="1"/>
  <c r="P3342" i="1"/>
  <c r="Q3342" i="1" s="1"/>
  <c r="O3342" i="1"/>
  <c r="N3342" i="1"/>
  <c r="I3342" i="1"/>
  <c r="Q3341" i="1"/>
  <c r="P3341" i="1"/>
  <c r="O3341" i="1"/>
  <c r="N3341" i="1"/>
  <c r="I3341" i="1"/>
  <c r="Q3340" i="1"/>
  <c r="P3340" i="1"/>
  <c r="O3340" i="1"/>
  <c r="N3340" i="1"/>
  <c r="I3340" i="1"/>
  <c r="P3339" i="1"/>
  <c r="Q3339" i="1" s="1"/>
  <c r="O3339" i="1"/>
  <c r="N3339" i="1"/>
  <c r="I3339" i="1"/>
  <c r="P3338" i="1"/>
  <c r="Q3338" i="1" s="1"/>
  <c r="O3338" i="1"/>
  <c r="N3338" i="1"/>
  <c r="I3338" i="1"/>
  <c r="P3337" i="1"/>
  <c r="Q3337" i="1" s="1"/>
  <c r="O3337" i="1"/>
  <c r="N3337" i="1"/>
  <c r="I3337" i="1"/>
  <c r="Q3336" i="1"/>
  <c r="P3336" i="1"/>
  <c r="O3336" i="1"/>
  <c r="N3336" i="1"/>
  <c r="I3336" i="1"/>
  <c r="Q3335" i="1"/>
  <c r="P3335" i="1"/>
  <c r="O3335" i="1"/>
  <c r="N3335" i="1"/>
  <c r="I3335" i="1"/>
  <c r="P3334" i="1"/>
  <c r="Q3334" i="1" s="1"/>
  <c r="O3334" i="1"/>
  <c r="N3334" i="1"/>
  <c r="I3334" i="1"/>
  <c r="Q3333" i="1"/>
  <c r="P3333" i="1"/>
  <c r="N3333" i="1"/>
  <c r="I3333" i="1"/>
  <c r="P3332" i="1"/>
  <c r="Q3332" i="1" s="1"/>
  <c r="O3332" i="1"/>
  <c r="N3332" i="1"/>
  <c r="I3332" i="1"/>
  <c r="P3331" i="1"/>
  <c r="Q3331" i="1" s="1"/>
  <c r="O3331" i="1"/>
  <c r="N3331" i="1"/>
  <c r="I3331" i="1"/>
  <c r="P3330" i="1"/>
  <c r="Q3330" i="1" s="1"/>
  <c r="O3330" i="1"/>
  <c r="N3330" i="1"/>
  <c r="I3330" i="1"/>
  <c r="P3329" i="1"/>
  <c r="Q3329" i="1" s="1"/>
  <c r="N3329" i="1"/>
  <c r="I3329" i="1"/>
  <c r="P3328" i="1"/>
  <c r="Q3328" i="1" s="1"/>
  <c r="O3328" i="1"/>
  <c r="N3328" i="1"/>
  <c r="I3328" i="1"/>
  <c r="P3327" i="1"/>
  <c r="Q3327" i="1" s="1"/>
  <c r="O3327" i="1"/>
  <c r="N3327" i="1"/>
  <c r="I3327" i="1"/>
  <c r="Q3326" i="1"/>
  <c r="P3326" i="1"/>
  <c r="O3326" i="1"/>
  <c r="N3326" i="1"/>
  <c r="I3326" i="1"/>
  <c r="Q3325" i="1"/>
  <c r="P3325" i="1"/>
  <c r="O3325" i="1"/>
  <c r="N3325" i="1"/>
  <c r="I3325" i="1"/>
  <c r="P3324" i="1"/>
  <c r="Q3324" i="1" s="1"/>
  <c r="O3324" i="1"/>
  <c r="N3324" i="1"/>
  <c r="I3324" i="1"/>
  <c r="Q3323" i="1"/>
  <c r="P3323" i="1"/>
  <c r="O3323" i="1"/>
  <c r="N3323" i="1"/>
  <c r="I3323" i="1"/>
  <c r="Q3322" i="1"/>
  <c r="P3322" i="1"/>
  <c r="O3322" i="1"/>
  <c r="N3322" i="1"/>
  <c r="I3322" i="1"/>
  <c r="Q3321" i="1"/>
  <c r="P3321" i="1"/>
  <c r="O3321" i="1"/>
  <c r="N3321" i="1"/>
  <c r="I3321" i="1"/>
  <c r="P3320" i="1"/>
  <c r="Q3320" i="1" s="1"/>
  <c r="O3320" i="1"/>
  <c r="N3320" i="1"/>
  <c r="I3320" i="1"/>
  <c r="P3319" i="1"/>
  <c r="Q3319" i="1" s="1"/>
  <c r="O3319" i="1"/>
  <c r="N3319" i="1"/>
  <c r="I3319" i="1"/>
  <c r="P3318" i="1"/>
  <c r="Q3318" i="1" s="1"/>
  <c r="O3318" i="1"/>
  <c r="N3318" i="1"/>
  <c r="I3318" i="1"/>
  <c r="P3317" i="1"/>
  <c r="Q3317" i="1" s="1"/>
  <c r="O3317" i="1"/>
  <c r="N3317" i="1"/>
  <c r="I3317" i="1"/>
  <c r="P3316" i="1"/>
  <c r="Q3316" i="1" s="1"/>
  <c r="O3316" i="1"/>
  <c r="N3316" i="1"/>
  <c r="I3316" i="1"/>
  <c r="Q3315" i="1"/>
  <c r="P3315" i="1"/>
  <c r="O3315" i="1"/>
  <c r="N3315" i="1"/>
  <c r="I3315" i="1"/>
  <c r="Q3314" i="1"/>
  <c r="P3314" i="1"/>
  <c r="O3314" i="1"/>
  <c r="N3314" i="1"/>
  <c r="I3314" i="1"/>
  <c r="P3313" i="1"/>
  <c r="Q3313" i="1" s="1"/>
  <c r="O3313" i="1"/>
  <c r="N3313" i="1"/>
  <c r="I3313" i="1"/>
  <c r="P3312" i="1"/>
  <c r="Q3312" i="1" s="1"/>
  <c r="O3312" i="1"/>
  <c r="N3312" i="1"/>
  <c r="I3312" i="1"/>
  <c r="P3311" i="1"/>
  <c r="Q3311" i="1" s="1"/>
  <c r="O3311" i="1"/>
  <c r="N3311" i="1"/>
  <c r="I3311" i="1"/>
  <c r="Q3310" i="1"/>
  <c r="P3310" i="1"/>
  <c r="O3310" i="1"/>
  <c r="N3310" i="1"/>
  <c r="I3310" i="1"/>
  <c r="Q3309" i="1"/>
  <c r="P3309" i="1"/>
  <c r="O3309" i="1"/>
  <c r="N3309" i="1"/>
  <c r="I3309" i="1"/>
  <c r="P3308" i="1"/>
  <c r="Q3308" i="1" s="1"/>
  <c r="O3308" i="1"/>
  <c r="N3308" i="1"/>
  <c r="I3308" i="1"/>
  <c r="Q3307" i="1"/>
  <c r="P3307" i="1"/>
  <c r="O3307" i="1"/>
  <c r="N3307" i="1"/>
  <c r="I3307" i="1"/>
  <c r="Q3306" i="1"/>
  <c r="P3306" i="1"/>
  <c r="O3306" i="1"/>
  <c r="N3306" i="1"/>
  <c r="I3306" i="1"/>
  <c r="Q3305" i="1"/>
  <c r="P3305" i="1"/>
  <c r="O3305" i="1"/>
  <c r="N3305" i="1"/>
  <c r="I3305" i="1"/>
  <c r="P3304" i="1"/>
  <c r="Q3304" i="1" s="1"/>
  <c r="O3304" i="1"/>
  <c r="N3304" i="1"/>
  <c r="I3304" i="1"/>
  <c r="P3303" i="1"/>
  <c r="Q3303" i="1" s="1"/>
  <c r="O3303" i="1"/>
  <c r="N3303" i="1"/>
  <c r="I3303" i="1"/>
  <c r="P3302" i="1"/>
  <c r="Q3302" i="1" s="1"/>
  <c r="O3302" i="1"/>
  <c r="N3302" i="1"/>
  <c r="I3302" i="1"/>
  <c r="P3301" i="1"/>
  <c r="Q3301" i="1" s="1"/>
  <c r="O3301" i="1"/>
  <c r="N3301" i="1"/>
  <c r="I3301" i="1"/>
  <c r="P3300" i="1"/>
  <c r="Q3300" i="1" s="1"/>
  <c r="O3300" i="1"/>
  <c r="N3300" i="1"/>
  <c r="I3300" i="1"/>
  <c r="Q3299" i="1"/>
  <c r="P3299" i="1"/>
  <c r="O3299" i="1"/>
  <c r="N3299" i="1"/>
  <c r="I3299" i="1"/>
  <c r="Q3298" i="1"/>
  <c r="P3298" i="1"/>
  <c r="O3298" i="1"/>
  <c r="N3298" i="1"/>
  <c r="I3298" i="1"/>
  <c r="P3297" i="1"/>
  <c r="Q3297" i="1" s="1"/>
  <c r="O3297" i="1"/>
  <c r="N3297" i="1"/>
  <c r="I3297" i="1"/>
  <c r="P3296" i="1"/>
  <c r="Q3296" i="1" s="1"/>
  <c r="O3296" i="1"/>
  <c r="N3296" i="1"/>
  <c r="I3296" i="1"/>
  <c r="P3295" i="1"/>
  <c r="Q3295" i="1" s="1"/>
  <c r="O3295" i="1"/>
  <c r="N3295" i="1"/>
  <c r="I3295" i="1"/>
  <c r="Q3294" i="1"/>
  <c r="P3294" i="1"/>
  <c r="O3294" i="1"/>
  <c r="N3294" i="1"/>
  <c r="I3294" i="1"/>
  <c r="Q3293" i="1"/>
  <c r="P3293" i="1"/>
  <c r="O3293" i="1"/>
  <c r="N3293" i="1"/>
  <c r="I3293" i="1"/>
  <c r="P3292" i="1"/>
  <c r="Q3292" i="1" s="1"/>
  <c r="O3292" i="1"/>
  <c r="N3292" i="1"/>
  <c r="I3292" i="1"/>
  <c r="Q3291" i="1"/>
  <c r="P3291" i="1"/>
  <c r="O3291" i="1"/>
  <c r="N3291" i="1"/>
  <c r="I3291" i="1"/>
  <c r="Q3290" i="1"/>
  <c r="P3290" i="1"/>
  <c r="O3290" i="1"/>
  <c r="N3290" i="1"/>
  <c r="I3290" i="1"/>
  <c r="Q3289" i="1"/>
  <c r="P3289" i="1"/>
  <c r="O3289" i="1"/>
  <c r="N3289" i="1"/>
  <c r="I3289" i="1"/>
  <c r="P3288" i="1"/>
  <c r="Q3288" i="1" s="1"/>
  <c r="O3288" i="1"/>
  <c r="N3288" i="1"/>
  <c r="I3288" i="1"/>
  <c r="P3287" i="1"/>
  <c r="Q3287" i="1" s="1"/>
  <c r="O3287" i="1"/>
  <c r="N3287" i="1"/>
  <c r="I3287" i="1"/>
  <c r="P3286" i="1"/>
  <c r="Q3286" i="1" s="1"/>
  <c r="O3286" i="1"/>
  <c r="N3286" i="1"/>
  <c r="I3286" i="1"/>
  <c r="P3285" i="1"/>
  <c r="Q3285" i="1" s="1"/>
  <c r="O3285" i="1"/>
  <c r="N3285" i="1"/>
  <c r="I3285" i="1"/>
  <c r="P3284" i="1"/>
  <c r="Q3284" i="1" s="1"/>
  <c r="O3284" i="1"/>
  <c r="N3284" i="1"/>
  <c r="I3284" i="1"/>
  <c r="Q3283" i="1"/>
  <c r="P3283" i="1"/>
  <c r="O3283" i="1"/>
  <c r="N3283" i="1"/>
  <c r="I3283" i="1"/>
  <c r="Q3282" i="1"/>
  <c r="P3282" i="1"/>
  <c r="O3282" i="1"/>
  <c r="N3282" i="1"/>
  <c r="I3282" i="1"/>
  <c r="P3281" i="1"/>
  <c r="Q3281" i="1" s="1"/>
  <c r="N3281" i="1"/>
  <c r="I3281" i="1"/>
  <c r="Q3280" i="1"/>
  <c r="P3280" i="1"/>
  <c r="N3280" i="1"/>
  <c r="I3280" i="1"/>
  <c r="Q3279" i="1"/>
  <c r="P3279" i="1"/>
  <c r="O3279" i="1"/>
  <c r="N3279" i="1"/>
  <c r="I3279" i="1"/>
  <c r="P3278" i="1"/>
  <c r="Q3278" i="1" s="1"/>
  <c r="O3278" i="1"/>
  <c r="N3278" i="1"/>
  <c r="I3278" i="1"/>
  <c r="P3277" i="1"/>
  <c r="Q3277" i="1" s="1"/>
  <c r="O3277" i="1"/>
  <c r="N3277" i="1"/>
  <c r="I3277" i="1"/>
  <c r="P3276" i="1"/>
  <c r="Q3276" i="1" s="1"/>
  <c r="O3276" i="1"/>
  <c r="N3276" i="1"/>
  <c r="I3276" i="1"/>
  <c r="P3275" i="1"/>
  <c r="Q3275" i="1" s="1"/>
  <c r="O3275" i="1"/>
  <c r="N3275" i="1"/>
  <c r="I3275" i="1"/>
  <c r="P3274" i="1"/>
  <c r="Q3274" i="1" s="1"/>
  <c r="O3274" i="1"/>
  <c r="N3274" i="1"/>
  <c r="I3274" i="1"/>
  <c r="Q3273" i="1"/>
  <c r="P3273" i="1"/>
  <c r="O3273" i="1"/>
  <c r="N3273" i="1"/>
  <c r="I3273" i="1"/>
  <c r="Q3272" i="1"/>
  <c r="P3272" i="1"/>
  <c r="O3272" i="1"/>
  <c r="N3272" i="1"/>
  <c r="I3272" i="1"/>
  <c r="P3271" i="1"/>
  <c r="Q3271" i="1" s="1"/>
  <c r="O3271" i="1"/>
  <c r="N3271" i="1"/>
  <c r="I3271" i="1"/>
  <c r="P3270" i="1"/>
  <c r="Q3270" i="1" s="1"/>
  <c r="O3270" i="1"/>
  <c r="N3270" i="1"/>
  <c r="I3270" i="1"/>
  <c r="P3269" i="1"/>
  <c r="Q3269" i="1" s="1"/>
  <c r="O3269" i="1"/>
  <c r="N3269" i="1"/>
  <c r="I3269" i="1"/>
  <c r="Q3268" i="1"/>
  <c r="P3268" i="1"/>
  <c r="O3268" i="1"/>
  <c r="N3268" i="1"/>
  <c r="I3268" i="1"/>
  <c r="Q3267" i="1"/>
  <c r="P3267" i="1"/>
  <c r="O3267" i="1"/>
  <c r="N3267" i="1"/>
  <c r="I3267" i="1"/>
  <c r="P3266" i="1"/>
  <c r="Q3266" i="1" s="1"/>
  <c r="O3266" i="1"/>
  <c r="N3266" i="1"/>
  <c r="I3266" i="1"/>
  <c r="Q3265" i="1"/>
  <c r="P3265" i="1"/>
  <c r="O3265" i="1"/>
  <c r="N3265" i="1"/>
  <c r="I3265" i="1"/>
  <c r="Q3264" i="1"/>
  <c r="P3264" i="1"/>
  <c r="O3264" i="1"/>
  <c r="N3264" i="1"/>
  <c r="I3264" i="1"/>
  <c r="Q3263" i="1"/>
  <c r="P3263" i="1"/>
  <c r="N3263" i="1"/>
  <c r="I3263" i="1"/>
  <c r="P3262" i="1"/>
  <c r="Q3262" i="1" s="1"/>
  <c r="N3262" i="1"/>
  <c r="I3262" i="1"/>
  <c r="P3261" i="1"/>
  <c r="Q3261" i="1" s="1"/>
  <c r="O3261" i="1"/>
  <c r="N3261" i="1"/>
  <c r="I3261" i="1"/>
  <c r="P3260" i="1"/>
  <c r="Q3260" i="1" s="1"/>
  <c r="O3260" i="1"/>
  <c r="N3260" i="1"/>
  <c r="I3260" i="1"/>
  <c r="P3259" i="1"/>
  <c r="Q3259" i="1" s="1"/>
  <c r="N3259" i="1"/>
  <c r="I3259" i="1"/>
  <c r="Q3258" i="1"/>
  <c r="P3258" i="1"/>
  <c r="O3258" i="1"/>
  <c r="N3258" i="1"/>
  <c r="I3258" i="1"/>
  <c r="Q3257" i="1"/>
  <c r="P3257" i="1"/>
  <c r="O3257" i="1"/>
  <c r="N3257" i="1"/>
  <c r="I3257" i="1"/>
  <c r="Q3256" i="1"/>
  <c r="P3256" i="1"/>
  <c r="O3256" i="1"/>
  <c r="N3256" i="1"/>
  <c r="I3256" i="1"/>
  <c r="P3255" i="1"/>
  <c r="Q3255" i="1" s="1"/>
  <c r="O3255" i="1"/>
  <c r="N3255" i="1"/>
  <c r="I3255" i="1"/>
  <c r="P3254" i="1"/>
  <c r="Q3254" i="1" s="1"/>
  <c r="O3254" i="1"/>
  <c r="N3254" i="1"/>
  <c r="I3254" i="1"/>
  <c r="P3253" i="1"/>
  <c r="Q3253" i="1" s="1"/>
  <c r="O3253" i="1"/>
  <c r="N3253" i="1"/>
  <c r="I3253" i="1"/>
  <c r="P3252" i="1"/>
  <c r="Q3252" i="1" s="1"/>
  <c r="N3252" i="1"/>
  <c r="I3252" i="1"/>
  <c r="P3251" i="1"/>
  <c r="Q3251" i="1" s="1"/>
  <c r="O3251" i="1"/>
  <c r="N3251" i="1"/>
  <c r="I3251" i="1"/>
  <c r="P3250" i="1"/>
  <c r="Q3250" i="1" s="1"/>
  <c r="O3250" i="1"/>
  <c r="N3250" i="1"/>
  <c r="I3250" i="1"/>
  <c r="P3249" i="1"/>
  <c r="Q3249" i="1" s="1"/>
  <c r="O3249" i="1"/>
  <c r="N3249" i="1"/>
  <c r="I3249" i="1"/>
  <c r="Q3248" i="1"/>
  <c r="P3248" i="1"/>
  <c r="O3248" i="1"/>
  <c r="N3248" i="1"/>
  <c r="I3248" i="1"/>
  <c r="Q3247" i="1"/>
  <c r="P3247" i="1"/>
  <c r="O3247" i="1"/>
  <c r="N3247" i="1"/>
  <c r="I3247" i="1"/>
  <c r="P3246" i="1"/>
  <c r="Q3246" i="1" s="1"/>
  <c r="O3246" i="1"/>
  <c r="N3246" i="1"/>
  <c r="I3246" i="1"/>
  <c r="Q3245" i="1"/>
  <c r="P3245" i="1"/>
  <c r="O3245" i="1"/>
  <c r="N3245" i="1"/>
  <c r="I3245" i="1"/>
  <c r="Q3244" i="1"/>
  <c r="P3244" i="1"/>
  <c r="O3244" i="1"/>
  <c r="N3244" i="1"/>
  <c r="I3244" i="1"/>
  <c r="Q3243" i="1"/>
  <c r="P3243" i="1"/>
  <c r="O3243" i="1"/>
  <c r="N3243" i="1"/>
  <c r="I3243" i="1"/>
  <c r="P3242" i="1"/>
  <c r="Q3242" i="1" s="1"/>
  <c r="O3242" i="1"/>
  <c r="N3242" i="1"/>
  <c r="I3242" i="1"/>
  <c r="P3241" i="1"/>
  <c r="Q3241" i="1" s="1"/>
  <c r="N3241" i="1"/>
  <c r="I3241" i="1"/>
  <c r="Q3240" i="1"/>
  <c r="P3240" i="1"/>
  <c r="N3240" i="1"/>
  <c r="I3240" i="1"/>
  <c r="P3239" i="1"/>
  <c r="Q3239" i="1" s="1"/>
  <c r="O3239" i="1"/>
  <c r="N3239" i="1"/>
  <c r="I3239" i="1"/>
  <c r="Q3238" i="1"/>
  <c r="P3238" i="1"/>
  <c r="O3238" i="1"/>
  <c r="N3238" i="1"/>
  <c r="I3238" i="1"/>
  <c r="Q3237" i="1"/>
  <c r="P3237" i="1"/>
  <c r="N3237" i="1"/>
  <c r="I3237" i="1"/>
  <c r="Q3236" i="1"/>
  <c r="P3236" i="1"/>
  <c r="O3236" i="1"/>
  <c r="N3236" i="1"/>
  <c r="I3236" i="1"/>
  <c r="P3235" i="1"/>
  <c r="Q3235" i="1" s="1"/>
  <c r="O3235" i="1"/>
  <c r="N3235" i="1"/>
  <c r="I3235" i="1"/>
  <c r="P3234" i="1"/>
  <c r="Q3234" i="1" s="1"/>
  <c r="O3234" i="1"/>
  <c r="N3234" i="1"/>
  <c r="I3234" i="1"/>
  <c r="P3233" i="1"/>
  <c r="Q3233" i="1" s="1"/>
  <c r="O3233" i="1"/>
  <c r="N3233" i="1"/>
  <c r="I3233" i="1"/>
  <c r="Q3232" i="1"/>
  <c r="P3232" i="1"/>
  <c r="O3232" i="1"/>
  <c r="N3232" i="1"/>
  <c r="I3232" i="1"/>
  <c r="P3231" i="1"/>
  <c r="Q3231" i="1" s="1"/>
  <c r="O3231" i="1"/>
  <c r="N3231" i="1"/>
  <c r="I3231" i="1"/>
  <c r="Q3230" i="1"/>
  <c r="P3230" i="1"/>
  <c r="O3230" i="1"/>
  <c r="N3230" i="1"/>
  <c r="I3230" i="1"/>
  <c r="Q3229" i="1"/>
  <c r="P3229" i="1"/>
  <c r="N3229" i="1"/>
  <c r="I3229" i="1"/>
  <c r="Q3228" i="1"/>
  <c r="P3228" i="1"/>
  <c r="O3228" i="1"/>
  <c r="N3228" i="1"/>
  <c r="I3228" i="1"/>
  <c r="Q3227" i="1"/>
  <c r="P3227" i="1"/>
  <c r="O3227" i="1"/>
  <c r="N3227" i="1"/>
  <c r="I3227" i="1"/>
  <c r="P3226" i="1"/>
  <c r="Q3226" i="1" s="1"/>
  <c r="O3226" i="1"/>
  <c r="N3226" i="1"/>
  <c r="I3226" i="1"/>
  <c r="Q3225" i="1"/>
  <c r="P3225" i="1"/>
  <c r="O3225" i="1"/>
  <c r="N3225" i="1"/>
  <c r="I3225" i="1"/>
  <c r="Q3224" i="1"/>
  <c r="P3224" i="1"/>
  <c r="O3224" i="1"/>
  <c r="N3224" i="1"/>
  <c r="I3224" i="1"/>
  <c r="Q3223" i="1"/>
  <c r="P3223" i="1"/>
  <c r="O3223" i="1"/>
  <c r="N3223" i="1"/>
  <c r="I3223" i="1"/>
  <c r="P3222" i="1"/>
  <c r="Q3222" i="1" s="1"/>
  <c r="O3222" i="1"/>
  <c r="N3222" i="1"/>
  <c r="I3222" i="1"/>
  <c r="P3221" i="1"/>
  <c r="Q3221" i="1" s="1"/>
  <c r="O3221" i="1"/>
  <c r="N3221" i="1"/>
  <c r="I3221" i="1"/>
  <c r="P3220" i="1"/>
  <c r="Q3220" i="1" s="1"/>
  <c r="O3220" i="1"/>
  <c r="N3220" i="1"/>
  <c r="I3220" i="1"/>
  <c r="P3219" i="1"/>
  <c r="Q3219" i="1" s="1"/>
  <c r="O3219" i="1"/>
  <c r="N3219" i="1"/>
  <c r="I3219" i="1"/>
  <c r="P3218" i="1"/>
  <c r="Q3218" i="1" s="1"/>
  <c r="O3218" i="1"/>
  <c r="N3218" i="1"/>
  <c r="I3218" i="1"/>
  <c r="Q3217" i="1"/>
  <c r="P3217" i="1"/>
  <c r="O3217" i="1"/>
  <c r="N3217" i="1"/>
  <c r="I3217" i="1"/>
  <c r="Q3216" i="1"/>
  <c r="P3216" i="1"/>
  <c r="O3216" i="1"/>
  <c r="N3216" i="1"/>
  <c r="I3216" i="1"/>
  <c r="P3215" i="1"/>
  <c r="Q3215" i="1" s="1"/>
  <c r="N3215" i="1"/>
  <c r="I3215" i="1"/>
  <c r="Q3214" i="1"/>
  <c r="P3214" i="1"/>
  <c r="O3214" i="1"/>
  <c r="N3214" i="1"/>
  <c r="I3214" i="1"/>
  <c r="P3213" i="1"/>
  <c r="Q3213" i="1" s="1"/>
  <c r="O3213" i="1"/>
  <c r="N3213" i="1"/>
  <c r="I3213" i="1"/>
  <c r="Q3212" i="1"/>
  <c r="P3212" i="1"/>
  <c r="N3212" i="1"/>
  <c r="I3212" i="1"/>
  <c r="P3211" i="1"/>
  <c r="Q3211" i="1" s="1"/>
  <c r="O3211" i="1"/>
  <c r="N3211" i="1"/>
  <c r="I3211" i="1"/>
  <c r="P3210" i="1"/>
  <c r="Q3210" i="1" s="1"/>
  <c r="O3210" i="1"/>
  <c r="N3210" i="1"/>
  <c r="I3210" i="1"/>
  <c r="P3209" i="1"/>
  <c r="Q3209" i="1" s="1"/>
  <c r="O3209" i="1"/>
  <c r="N3209" i="1"/>
  <c r="I3209" i="1"/>
  <c r="P3208" i="1"/>
  <c r="Q3208" i="1" s="1"/>
  <c r="O3208" i="1"/>
  <c r="N3208" i="1"/>
  <c r="I3208" i="1"/>
  <c r="Q3207" i="1"/>
  <c r="P3207" i="1"/>
  <c r="O3207" i="1"/>
  <c r="N3207" i="1"/>
  <c r="I3207" i="1"/>
  <c r="Q3206" i="1"/>
  <c r="P3206" i="1"/>
  <c r="O3206" i="1"/>
  <c r="N3206" i="1"/>
  <c r="I3206" i="1"/>
  <c r="P3205" i="1"/>
  <c r="Q3205" i="1" s="1"/>
  <c r="O3205" i="1"/>
  <c r="N3205" i="1"/>
  <c r="I3205" i="1"/>
  <c r="P3204" i="1"/>
  <c r="Q3204" i="1" s="1"/>
  <c r="N3204" i="1"/>
  <c r="I3204" i="1"/>
  <c r="P3203" i="1"/>
  <c r="Q3203" i="1" s="1"/>
  <c r="O3203" i="1"/>
  <c r="N3203" i="1"/>
  <c r="I3203" i="1"/>
  <c r="Q3202" i="1"/>
  <c r="P3202" i="1"/>
  <c r="O3202" i="1"/>
  <c r="N3202" i="1"/>
  <c r="I3202" i="1"/>
  <c r="Q3201" i="1"/>
  <c r="P3201" i="1"/>
  <c r="O3201" i="1"/>
  <c r="N3201" i="1"/>
  <c r="I3201" i="1"/>
  <c r="Q3200" i="1"/>
  <c r="P3200" i="1"/>
  <c r="O3200" i="1"/>
  <c r="N3200" i="1"/>
  <c r="I3200" i="1"/>
  <c r="P3199" i="1"/>
  <c r="Q3199" i="1" s="1"/>
  <c r="O3199" i="1"/>
  <c r="N3199" i="1"/>
  <c r="I3199" i="1"/>
  <c r="P3198" i="1"/>
  <c r="Q3198" i="1" s="1"/>
  <c r="O3198" i="1"/>
  <c r="N3198" i="1"/>
  <c r="I3198" i="1"/>
  <c r="P3197" i="1"/>
  <c r="Q3197" i="1" s="1"/>
  <c r="O3197" i="1"/>
  <c r="N3197" i="1"/>
  <c r="I3197" i="1"/>
  <c r="P3196" i="1"/>
  <c r="Q3196" i="1" s="1"/>
  <c r="O3196" i="1"/>
  <c r="N3196" i="1"/>
  <c r="I3196" i="1"/>
  <c r="P3195" i="1"/>
  <c r="Q3195" i="1" s="1"/>
  <c r="O3195" i="1"/>
  <c r="N3195" i="1"/>
  <c r="I3195" i="1"/>
  <c r="Q3194" i="1"/>
  <c r="P3194" i="1"/>
  <c r="N3194" i="1"/>
  <c r="I3194" i="1"/>
  <c r="P3193" i="1"/>
  <c r="Q3193" i="1" s="1"/>
  <c r="N3193" i="1"/>
  <c r="I3193" i="1"/>
  <c r="Q3192" i="1"/>
  <c r="P3192" i="1"/>
  <c r="O3192" i="1"/>
  <c r="N3192" i="1"/>
  <c r="I3192" i="1"/>
  <c r="Q3191" i="1"/>
  <c r="P3191" i="1"/>
  <c r="O3191" i="1"/>
  <c r="N3191" i="1"/>
  <c r="I3191" i="1"/>
  <c r="Q3190" i="1"/>
  <c r="P3190" i="1"/>
  <c r="N3190" i="1"/>
  <c r="I3190" i="1"/>
  <c r="Q3189" i="1"/>
  <c r="P3189" i="1"/>
  <c r="O3189" i="1"/>
  <c r="N3189" i="1"/>
  <c r="I3189" i="1"/>
  <c r="P3188" i="1"/>
  <c r="Q3188" i="1" s="1"/>
  <c r="O3188" i="1"/>
  <c r="N3188" i="1"/>
  <c r="I3188" i="1"/>
  <c r="Q3187" i="1"/>
  <c r="P3187" i="1"/>
  <c r="O3187" i="1"/>
  <c r="N3187" i="1"/>
  <c r="I3187" i="1"/>
  <c r="Q3186" i="1"/>
  <c r="P3186" i="1"/>
  <c r="O3186" i="1"/>
  <c r="N3186" i="1"/>
  <c r="I3186" i="1"/>
  <c r="P3185" i="1"/>
  <c r="Q3185" i="1" s="1"/>
  <c r="O3185" i="1"/>
  <c r="N3185" i="1"/>
  <c r="I3185" i="1"/>
  <c r="P3184" i="1"/>
  <c r="Q3184" i="1" s="1"/>
  <c r="O3184" i="1"/>
  <c r="N3184" i="1"/>
  <c r="I3184" i="1"/>
  <c r="P3183" i="1"/>
  <c r="Q3183" i="1" s="1"/>
  <c r="O3183" i="1"/>
  <c r="N3183" i="1"/>
  <c r="I3183" i="1"/>
  <c r="Q3182" i="1"/>
  <c r="P3182" i="1"/>
  <c r="N3182" i="1"/>
  <c r="I3182" i="1"/>
  <c r="Q3181" i="1"/>
  <c r="P3181" i="1"/>
  <c r="O3181" i="1"/>
  <c r="N3181" i="1"/>
  <c r="I3181" i="1"/>
  <c r="Q3180" i="1"/>
  <c r="P3180" i="1"/>
  <c r="O3180" i="1"/>
  <c r="N3180" i="1"/>
  <c r="I3180" i="1"/>
  <c r="P3179" i="1"/>
  <c r="Q3179" i="1" s="1"/>
  <c r="O3179" i="1"/>
  <c r="N3179" i="1"/>
  <c r="I3179" i="1"/>
  <c r="P3178" i="1"/>
  <c r="Q3178" i="1" s="1"/>
  <c r="O3178" i="1"/>
  <c r="N3178" i="1"/>
  <c r="I3178" i="1"/>
  <c r="P3177" i="1"/>
  <c r="Q3177" i="1" s="1"/>
  <c r="O3177" i="1"/>
  <c r="N3177" i="1"/>
  <c r="I3177" i="1"/>
  <c r="P3176" i="1"/>
  <c r="Q3176" i="1" s="1"/>
  <c r="O3176" i="1"/>
  <c r="N3176" i="1"/>
  <c r="I3176" i="1"/>
  <c r="P3175" i="1"/>
  <c r="Q3175" i="1" s="1"/>
  <c r="O3175" i="1"/>
  <c r="N3175" i="1"/>
  <c r="I3175" i="1"/>
  <c r="Q3174" i="1"/>
  <c r="P3174" i="1"/>
  <c r="O3174" i="1"/>
  <c r="N3174" i="1"/>
  <c r="I3174" i="1"/>
  <c r="Q3173" i="1"/>
  <c r="P3173" i="1"/>
  <c r="O3173" i="1"/>
  <c r="N3173" i="1"/>
  <c r="I3173" i="1"/>
  <c r="P3172" i="1"/>
  <c r="Q3172" i="1" s="1"/>
  <c r="O3172" i="1"/>
  <c r="N3172" i="1"/>
  <c r="I3172" i="1"/>
  <c r="P3171" i="1"/>
  <c r="Q3171" i="1" s="1"/>
  <c r="N3171" i="1"/>
  <c r="I3171" i="1"/>
  <c r="P3170" i="1"/>
  <c r="Q3170" i="1" s="1"/>
  <c r="O3170" i="1"/>
  <c r="N3170" i="1"/>
  <c r="I3170" i="1"/>
  <c r="Q3169" i="1"/>
  <c r="P3169" i="1"/>
  <c r="O3169" i="1"/>
  <c r="N3169" i="1"/>
  <c r="I3169" i="1"/>
  <c r="Q3168" i="1"/>
  <c r="P3168" i="1"/>
  <c r="O3168" i="1"/>
  <c r="N3168" i="1"/>
  <c r="I3168" i="1"/>
  <c r="Q3167" i="1"/>
  <c r="P3167" i="1"/>
  <c r="O3167" i="1"/>
  <c r="N3167" i="1"/>
  <c r="I3167" i="1"/>
  <c r="P3166" i="1"/>
  <c r="Q3166" i="1" s="1"/>
  <c r="O3166" i="1"/>
  <c r="N3166" i="1"/>
  <c r="I3166" i="1"/>
  <c r="P3165" i="1"/>
  <c r="Q3165" i="1" s="1"/>
  <c r="O3165" i="1"/>
  <c r="N3165" i="1"/>
  <c r="I3165" i="1"/>
  <c r="P3164" i="1"/>
  <c r="Q3164" i="1" s="1"/>
  <c r="O3164" i="1"/>
  <c r="N3164" i="1"/>
  <c r="I3164" i="1"/>
  <c r="P3163" i="1"/>
  <c r="Q3163" i="1" s="1"/>
  <c r="O3163" i="1"/>
  <c r="N3163" i="1"/>
  <c r="I3163" i="1"/>
  <c r="P3162" i="1"/>
  <c r="Q3162" i="1" s="1"/>
  <c r="O3162" i="1"/>
  <c r="N3162" i="1"/>
  <c r="I3162" i="1"/>
  <c r="Q3161" i="1"/>
  <c r="P3161" i="1"/>
  <c r="O3161" i="1"/>
  <c r="N3161" i="1"/>
  <c r="I3161" i="1"/>
  <c r="Q3160" i="1"/>
  <c r="P3160" i="1"/>
  <c r="N3160" i="1"/>
  <c r="I3160" i="1"/>
  <c r="Q3159" i="1"/>
  <c r="P3159" i="1"/>
  <c r="O3159" i="1"/>
  <c r="N3159" i="1"/>
  <c r="I3159" i="1"/>
  <c r="Q3158" i="1"/>
  <c r="P3158" i="1"/>
  <c r="O3158" i="1"/>
  <c r="N3158" i="1"/>
  <c r="I3158" i="1"/>
  <c r="P3157" i="1"/>
  <c r="Q3157" i="1" s="1"/>
  <c r="O3157" i="1"/>
  <c r="N3157" i="1"/>
  <c r="I3157" i="1"/>
  <c r="Q3156" i="1"/>
  <c r="P3156" i="1"/>
  <c r="O3156" i="1"/>
  <c r="N3156" i="1"/>
  <c r="I3156" i="1"/>
  <c r="Q3155" i="1"/>
  <c r="P3155" i="1"/>
  <c r="O3155" i="1"/>
  <c r="N3155" i="1"/>
  <c r="I3155" i="1"/>
  <c r="Q3154" i="1"/>
  <c r="P3154" i="1"/>
  <c r="O3154" i="1"/>
  <c r="N3154" i="1"/>
  <c r="I3154" i="1"/>
  <c r="P3153" i="1"/>
  <c r="Q3153" i="1" s="1"/>
  <c r="O3153" i="1"/>
  <c r="N3153" i="1"/>
  <c r="I3153" i="1"/>
  <c r="P3152" i="1"/>
  <c r="Q3152" i="1" s="1"/>
  <c r="O3152" i="1"/>
  <c r="N3152" i="1"/>
  <c r="I3152" i="1"/>
  <c r="P3151" i="1"/>
  <c r="Q3151" i="1" s="1"/>
  <c r="O3151" i="1"/>
  <c r="N3151" i="1"/>
  <c r="I3151" i="1"/>
  <c r="P3150" i="1"/>
  <c r="Q3150" i="1" s="1"/>
  <c r="O3150" i="1"/>
  <c r="N3150" i="1"/>
  <c r="I3150" i="1"/>
  <c r="P3149" i="1"/>
  <c r="Q3149" i="1" s="1"/>
  <c r="O3149" i="1"/>
  <c r="N3149" i="1"/>
  <c r="I3149" i="1"/>
  <c r="Q3148" i="1"/>
  <c r="P3148" i="1"/>
  <c r="O3148" i="1"/>
  <c r="N3148" i="1"/>
  <c r="I3148" i="1"/>
  <c r="Q3147" i="1"/>
  <c r="P3147" i="1"/>
  <c r="O3147" i="1"/>
  <c r="N3147" i="1"/>
  <c r="I3147" i="1"/>
  <c r="P3146" i="1"/>
  <c r="Q3146" i="1" s="1"/>
  <c r="O3146" i="1"/>
  <c r="N3146" i="1"/>
  <c r="I3146" i="1"/>
  <c r="P3145" i="1"/>
  <c r="Q3145" i="1" s="1"/>
  <c r="O3145" i="1"/>
  <c r="N3145" i="1"/>
  <c r="I3145" i="1"/>
  <c r="P3144" i="1"/>
  <c r="Q3144" i="1" s="1"/>
  <c r="O3144" i="1"/>
  <c r="N3144" i="1"/>
  <c r="I3144" i="1"/>
  <c r="Q3143" i="1"/>
  <c r="P3143" i="1"/>
  <c r="O3143" i="1"/>
  <c r="N3143" i="1"/>
  <c r="I3143" i="1"/>
  <c r="Q3142" i="1"/>
  <c r="P3142" i="1"/>
  <c r="O3142" i="1"/>
  <c r="N3142" i="1"/>
  <c r="I3142" i="1"/>
  <c r="P3141" i="1"/>
  <c r="Q3141" i="1" s="1"/>
  <c r="O3141" i="1"/>
  <c r="N3141" i="1"/>
  <c r="I3141" i="1"/>
  <c r="Q3140" i="1"/>
  <c r="P3140" i="1"/>
  <c r="O3140" i="1"/>
  <c r="N3140" i="1"/>
  <c r="I3140" i="1"/>
  <c r="Q3139" i="1"/>
  <c r="P3139" i="1"/>
  <c r="O3139" i="1"/>
  <c r="N3139" i="1"/>
  <c r="I3139" i="1"/>
  <c r="Q3138" i="1"/>
  <c r="P3138" i="1"/>
  <c r="O3138" i="1"/>
  <c r="N3138" i="1"/>
  <c r="I3138" i="1"/>
  <c r="P3137" i="1"/>
  <c r="Q3137" i="1" s="1"/>
  <c r="O3137" i="1"/>
  <c r="N3137" i="1"/>
  <c r="I3137" i="1"/>
  <c r="P3136" i="1"/>
  <c r="Q3136" i="1" s="1"/>
  <c r="O3136" i="1"/>
  <c r="N3136" i="1"/>
  <c r="I3136" i="1"/>
  <c r="P3135" i="1"/>
  <c r="Q3135" i="1" s="1"/>
  <c r="O3135" i="1"/>
  <c r="N3135" i="1"/>
  <c r="I3135" i="1"/>
  <c r="P3134" i="1"/>
  <c r="Q3134" i="1" s="1"/>
  <c r="O3134" i="1"/>
  <c r="N3134" i="1"/>
  <c r="I3134" i="1"/>
  <c r="P3133" i="1"/>
  <c r="Q3133" i="1" s="1"/>
  <c r="O3133" i="1"/>
  <c r="N3133" i="1"/>
  <c r="I3133" i="1"/>
  <c r="Q3132" i="1"/>
  <c r="P3132" i="1"/>
  <c r="O3132" i="1"/>
  <c r="N3132" i="1"/>
  <c r="I3132" i="1"/>
  <c r="Q3131" i="1"/>
  <c r="P3131" i="1"/>
  <c r="O3131" i="1"/>
  <c r="N3131" i="1"/>
  <c r="I3131" i="1"/>
  <c r="P3130" i="1"/>
  <c r="Q3130" i="1" s="1"/>
  <c r="O3130" i="1"/>
  <c r="N3130" i="1"/>
  <c r="I3130" i="1"/>
  <c r="P3129" i="1"/>
  <c r="Q3129" i="1" s="1"/>
  <c r="O3129" i="1"/>
  <c r="N3129" i="1"/>
  <c r="I3129" i="1"/>
  <c r="P3128" i="1"/>
  <c r="Q3128" i="1" s="1"/>
  <c r="O3128" i="1"/>
  <c r="N3128" i="1"/>
  <c r="I3128" i="1"/>
  <c r="Q3127" i="1"/>
  <c r="P3127" i="1"/>
  <c r="O3127" i="1"/>
  <c r="N3127" i="1"/>
  <c r="I3127" i="1"/>
  <c r="Q3126" i="1"/>
  <c r="P3126" i="1"/>
  <c r="O3126" i="1"/>
  <c r="N3126" i="1"/>
  <c r="I3126" i="1"/>
  <c r="P3125" i="1"/>
  <c r="Q3125" i="1" s="1"/>
  <c r="O3125" i="1"/>
  <c r="N3125" i="1"/>
  <c r="I3125" i="1"/>
  <c r="Q3124" i="1"/>
  <c r="P3124" i="1"/>
  <c r="O3124" i="1"/>
  <c r="N3124" i="1"/>
  <c r="I3124" i="1"/>
  <c r="Q3123" i="1"/>
  <c r="P3123" i="1"/>
  <c r="O3123" i="1"/>
  <c r="N3123" i="1"/>
  <c r="I3123" i="1"/>
  <c r="Q3122" i="1"/>
  <c r="P3122" i="1"/>
  <c r="O3122" i="1"/>
  <c r="N3122" i="1"/>
  <c r="I3122" i="1"/>
  <c r="P3121" i="1"/>
  <c r="Q3121" i="1" s="1"/>
  <c r="O3121" i="1"/>
  <c r="N3121" i="1"/>
  <c r="I3121" i="1"/>
  <c r="P3120" i="1"/>
  <c r="Q3120" i="1" s="1"/>
  <c r="O3120" i="1"/>
  <c r="N3120" i="1"/>
  <c r="I3120" i="1"/>
  <c r="P3119" i="1"/>
  <c r="Q3119" i="1" s="1"/>
  <c r="O3119" i="1"/>
  <c r="N3119" i="1"/>
  <c r="I3119" i="1"/>
  <c r="P3118" i="1"/>
  <c r="Q3118" i="1" s="1"/>
  <c r="O3118" i="1"/>
  <c r="N3118" i="1"/>
  <c r="I3118" i="1"/>
  <c r="P3117" i="1"/>
  <c r="Q3117" i="1" s="1"/>
  <c r="O3117" i="1"/>
  <c r="N3117" i="1"/>
  <c r="I3117" i="1"/>
  <c r="Q3116" i="1"/>
  <c r="P3116" i="1"/>
  <c r="O3116" i="1"/>
  <c r="N3116" i="1"/>
  <c r="I3116" i="1"/>
  <c r="Q3115" i="1"/>
  <c r="P3115" i="1"/>
  <c r="O3115" i="1"/>
  <c r="N3115" i="1"/>
  <c r="I3115" i="1"/>
  <c r="P3114" i="1"/>
  <c r="Q3114" i="1" s="1"/>
  <c r="O3114" i="1"/>
  <c r="N3114" i="1"/>
  <c r="I3114" i="1"/>
  <c r="P3113" i="1"/>
  <c r="Q3113" i="1" s="1"/>
  <c r="O3113" i="1"/>
  <c r="N3113" i="1"/>
  <c r="I3113" i="1"/>
  <c r="P3112" i="1"/>
  <c r="Q3112" i="1" s="1"/>
  <c r="O3112" i="1"/>
  <c r="N3112" i="1"/>
  <c r="I3112" i="1"/>
  <c r="Q3111" i="1"/>
  <c r="P3111" i="1"/>
  <c r="O3111" i="1"/>
  <c r="N3111" i="1"/>
  <c r="I3111" i="1"/>
  <c r="Q3110" i="1"/>
  <c r="P3110" i="1"/>
  <c r="O3110" i="1"/>
  <c r="N3110" i="1"/>
  <c r="I3110" i="1"/>
  <c r="P3109" i="1"/>
  <c r="Q3109" i="1" s="1"/>
  <c r="N3109" i="1"/>
  <c r="I3109" i="1"/>
  <c r="P3108" i="1"/>
  <c r="Q3108" i="1" s="1"/>
  <c r="O3108" i="1"/>
  <c r="N3108" i="1"/>
  <c r="I3108" i="1"/>
  <c r="P3107" i="1"/>
  <c r="Q3107" i="1" s="1"/>
  <c r="O3107" i="1"/>
  <c r="N3107" i="1"/>
  <c r="I3107" i="1"/>
  <c r="P3106" i="1"/>
  <c r="Q3106" i="1" s="1"/>
  <c r="N3106" i="1"/>
  <c r="I3106" i="1"/>
  <c r="Q3105" i="1"/>
  <c r="P3105" i="1"/>
  <c r="N3105" i="1"/>
  <c r="I3105" i="1"/>
  <c r="Q3104" i="1"/>
  <c r="P3104" i="1"/>
  <c r="O3104" i="1"/>
  <c r="N3104" i="1"/>
  <c r="I3104" i="1"/>
  <c r="Q3103" i="1"/>
  <c r="P3103" i="1"/>
  <c r="O3103" i="1"/>
  <c r="N3103" i="1"/>
  <c r="I3103" i="1"/>
  <c r="P3102" i="1"/>
  <c r="Q3102" i="1" s="1"/>
  <c r="O3102" i="1"/>
  <c r="N3102" i="1"/>
  <c r="I3102" i="1"/>
  <c r="Q3101" i="1"/>
  <c r="P3101" i="1"/>
  <c r="O3101" i="1"/>
  <c r="N3101" i="1"/>
  <c r="I3101" i="1"/>
  <c r="Q3100" i="1"/>
  <c r="P3100" i="1"/>
  <c r="O3100" i="1"/>
  <c r="N3100" i="1"/>
  <c r="I3100" i="1"/>
  <c r="Q3099" i="1"/>
  <c r="P3099" i="1"/>
  <c r="O3099" i="1"/>
  <c r="N3099" i="1"/>
  <c r="I3099" i="1"/>
  <c r="P3098" i="1"/>
  <c r="Q3098" i="1" s="1"/>
  <c r="N3098" i="1"/>
  <c r="I3098" i="1"/>
  <c r="P3097" i="1"/>
  <c r="Q3097" i="1" s="1"/>
  <c r="O3097" i="1"/>
  <c r="N3097" i="1"/>
  <c r="I3097" i="1"/>
  <c r="Q3096" i="1"/>
  <c r="P3096" i="1"/>
  <c r="O3096" i="1"/>
  <c r="N3096" i="1"/>
  <c r="I3096" i="1"/>
  <c r="Q3095" i="1"/>
  <c r="P3095" i="1"/>
  <c r="N3095" i="1"/>
  <c r="I3095" i="1"/>
  <c r="Q3094" i="1"/>
  <c r="P3094" i="1"/>
  <c r="N3094" i="1"/>
  <c r="I3094" i="1"/>
  <c r="P3093" i="1"/>
  <c r="Q3093" i="1" s="1"/>
  <c r="O3093" i="1"/>
  <c r="N3093" i="1"/>
  <c r="I3093" i="1"/>
  <c r="Q3092" i="1"/>
  <c r="P3092" i="1"/>
  <c r="O3092" i="1"/>
  <c r="N3092" i="1"/>
  <c r="I3092" i="1"/>
  <c r="P3091" i="1"/>
  <c r="Q3091" i="1" s="1"/>
  <c r="O3091" i="1"/>
  <c r="N3091" i="1"/>
  <c r="I3091" i="1"/>
  <c r="P3090" i="1"/>
  <c r="Q3090" i="1" s="1"/>
  <c r="O3090" i="1"/>
  <c r="N3090" i="1"/>
  <c r="I3090" i="1"/>
  <c r="P3089" i="1"/>
  <c r="Q3089" i="1" s="1"/>
  <c r="N3089" i="1"/>
  <c r="I3089" i="1"/>
  <c r="Q3088" i="1"/>
  <c r="P3088" i="1"/>
  <c r="O3088" i="1"/>
  <c r="N3088" i="1"/>
  <c r="I3088" i="1"/>
  <c r="P3087" i="1"/>
  <c r="Q3087" i="1" s="1"/>
  <c r="O3087" i="1"/>
  <c r="N3087" i="1"/>
  <c r="I3087" i="1"/>
  <c r="P3086" i="1"/>
  <c r="Q3086" i="1" s="1"/>
  <c r="O3086" i="1"/>
  <c r="N3086" i="1"/>
  <c r="I3086" i="1"/>
  <c r="P3085" i="1"/>
  <c r="Q3085" i="1" s="1"/>
  <c r="N3085" i="1"/>
  <c r="I3085" i="1"/>
  <c r="Q3084" i="1"/>
  <c r="P3084" i="1"/>
  <c r="O3084" i="1"/>
  <c r="N3084" i="1"/>
  <c r="I3084" i="1"/>
  <c r="Q3083" i="1"/>
  <c r="P3083" i="1"/>
  <c r="O3083" i="1"/>
  <c r="N3083" i="1"/>
  <c r="I3083" i="1"/>
  <c r="Q3082" i="1"/>
  <c r="P3082" i="1"/>
  <c r="O3082" i="1"/>
  <c r="N3082" i="1"/>
  <c r="I3082" i="1"/>
  <c r="P3081" i="1"/>
  <c r="Q3081" i="1" s="1"/>
  <c r="N3081" i="1"/>
  <c r="I3081" i="1"/>
  <c r="P3080" i="1"/>
  <c r="Q3080" i="1" s="1"/>
  <c r="O3080" i="1"/>
  <c r="N3080" i="1"/>
  <c r="I3080" i="1"/>
  <c r="Q3079" i="1"/>
  <c r="P3079" i="1"/>
  <c r="O3079" i="1"/>
  <c r="N3079" i="1"/>
  <c r="I3079" i="1"/>
  <c r="Q3078" i="1"/>
  <c r="P3078" i="1"/>
  <c r="O3078" i="1"/>
  <c r="N3078" i="1"/>
  <c r="I3078" i="1"/>
  <c r="P3077" i="1"/>
  <c r="Q3077" i="1" s="1"/>
  <c r="O3077" i="1"/>
  <c r="N3077" i="1"/>
  <c r="I3077" i="1"/>
  <c r="P3076" i="1"/>
  <c r="Q3076" i="1" s="1"/>
  <c r="O3076" i="1"/>
  <c r="N3076" i="1"/>
  <c r="I3076" i="1"/>
  <c r="P3075" i="1"/>
  <c r="Q3075" i="1" s="1"/>
  <c r="O3075" i="1"/>
  <c r="N3075" i="1"/>
  <c r="I3075" i="1"/>
  <c r="Q3074" i="1"/>
  <c r="P3074" i="1"/>
  <c r="O3074" i="1"/>
  <c r="N3074" i="1"/>
  <c r="I3074" i="1"/>
  <c r="Q3073" i="1"/>
  <c r="P3073" i="1"/>
  <c r="O3073" i="1"/>
  <c r="N3073" i="1"/>
  <c r="I3073" i="1"/>
  <c r="P3072" i="1"/>
  <c r="Q3072" i="1" s="1"/>
  <c r="O3072" i="1"/>
  <c r="N3072" i="1"/>
  <c r="I3072" i="1"/>
  <c r="Q3071" i="1"/>
  <c r="P3071" i="1"/>
  <c r="O3071" i="1"/>
  <c r="N3071" i="1"/>
  <c r="I3071" i="1"/>
  <c r="Q3070" i="1"/>
  <c r="P3070" i="1"/>
  <c r="O3070" i="1"/>
  <c r="N3070" i="1"/>
  <c r="I3070" i="1"/>
  <c r="Q3069" i="1"/>
  <c r="P3069" i="1"/>
  <c r="O3069" i="1"/>
  <c r="N3069" i="1"/>
  <c r="I3069" i="1"/>
  <c r="P3068" i="1"/>
  <c r="Q3068" i="1" s="1"/>
  <c r="O3068" i="1"/>
  <c r="N3068" i="1"/>
  <c r="I3068" i="1"/>
  <c r="P3067" i="1"/>
  <c r="Q3067" i="1" s="1"/>
  <c r="O3067" i="1"/>
  <c r="N3067" i="1"/>
  <c r="I3067" i="1"/>
  <c r="P3066" i="1"/>
  <c r="Q3066" i="1" s="1"/>
  <c r="O3066" i="1"/>
  <c r="N3066" i="1"/>
  <c r="I3066" i="1"/>
  <c r="P3065" i="1"/>
  <c r="Q3065" i="1" s="1"/>
  <c r="O3065" i="1"/>
  <c r="N3065" i="1"/>
  <c r="I3065" i="1"/>
  <c r="P3064" i="1"/>
  <c r="Q3064" i="1" s="1"/>
  <c r="O3064" i="1"/>
  <c r="N3064" i="1"/>
  <c r="I3064" i="1"/>
  <c r="Q3063" i="1"/>
  <c r="P3063" i="1"/>
  <c r="O3063" i="1"/>
  <c r="N3063" i="1"/>
  <c r="I3063" i="1"/>
  <c r="Q3062" i="1"/>
  <c r="P3062" i="1"/>
  <c r="O3062" i="1"/>
  <c r="N3062" i="1"/>
  <c r="I3062" i="1"/>
  <c r="P3061" i="1"/>
  <c r="Q3061" i="1" s="1"/>
  <c r="O3061" i="1"/>
  <c r="N3061" i="1"/>
  <c r="I3061" i="1"/>
  <c r="P3060" i="1"/>
  <c r="Q3060" i="1" s="1"/>
  <c r="O3060" i="1"/>
  <c r="N3060" i="1"/>
  <c r="I3060" i="1"/>
  <c r="P3059" i="1"/>
  <c r="Q3059" i="1" s="1"/>
  <c r="O3059" i="1"/>
  <c r="N3059" i="1"/>
  <c r="I3059" i="1"/>
  <c r="Q3058" i="1"/>
  <c r="P3058" i="1"/>
  <c r="N3058" i="1"/>
  <c r="I3058" i="1"/>
  <c r="Q3057" i="1"/>
  <c r="P3057" i="1"/>
  <c r="N3057" i="1"/>
  <c r="I3057" i="1"/>
  <c r="P3056" i="1"/>
  <c r="Q3056" i="1" s="1"/>
  <c r="O3056" i="1"/>
  <c r="N3056" i="1"/>
  <c r="I3056" i="1"/>
  <c r="P3055" i="1"/>
  <c r="Q3055" i="1" s="1"/>
  <c r="O3055" i="1"/>
  <c r="N3055" i="1"/>
  <c r="I3055" i="1"/>
  <c r="P3054" i="1"/>
  <c r="Q3054" i="1" s="1"/>
  <c r="N3054" i="1"/>
  <c r="I3054" i="1"/>
  <c r="P3053" i="1"/>
  <c r="Q3053" i="1" s="1"/>
  <c r="O3053" i="1"/>
  <c r="N3053" i="1"/>
  <c r="I3053" i="1"/>
  <c r="P3052" i="1"/>
  <c r="Q3052" i="1" s="1"/>
  <c r="O3052" i="1"/>
  <c r="N3052" i="1"/>
  <c r="I3052" i="1"/>
  <c r="Q3051" i="1"/>
  <c r="P3051" i="1"/>
  <c r="O3051" i="1"/>
  <c r="N3051" i="1"/>
  <c r="I3051" i="1"/>
  <c r="Q3050" i="1"/>
  <c r="P3050" i="1"/>
  <c r="O3050" i="1"/>
  <c r="N3050" i="1"/>
  <c r="I3050" i="1"/>
  <c r="P3049" i="1"/>
  <c r="Q3049" i="1" s="1"/>
  <c r="O3049" i="1"/>
  <c r="N3049" i="1"/>
  <c r="I3049" i="1"/>
  <c r="Q3048" i="1"/>
  <c r="P3048" i="1"/>
  <c r="O3048" i="1"/>
  <c r="N3048" i="1"/>
  <c r="I3048" i="1"/>
  <c r="P3047" i="1"/>
  <c r="Q3047" i="1" s="1"/>
  <c r="O3047" i="1"/>
  <c r="N3047" i="1"/>
  <c r="I3047" i="1"/>
  <c r="Q3046" i="1"/>
  <c r="P3046" i="1"/>
  <c r="O3046" i="1"/>
  <c r="N3046" i="1"/>
  <c r="I3046" i="1"/>
  <c r="P3045" i="1"/>
  <c r="Q3045" i="1" s="1"/>
  <c r="O3045" i="1"/>
  <c r="N3045" i="1"/>
  <c r="I3045" i="1"/>
  <c r="P3044" i="1"/>
  <c r="Q3044" i="1" s="1"/>
  <c r="O3044" i="1"/>
  <c r="N3044" i="1"/>
  <c r="I3044" i="1"/>
  <c r="P3043" i="1"/>
  <c r="Q3043" i="1" s="1"/>
  <c r="O3043" i="1"/>
  <c r="N3043" i="1"/>
  <c r="I3043" i="1"/>
  <c r="P3042" i="1"/>
  <c r="Q3042" i="1" s="1"/>
  <c r="O3042" i="1"/>
  <c r="N3042" i="1"/>
  <c r="I3042" i="1"/>
  <c r="Q3041" i="1"/>
  <c r="P3041" i="1"/>
  <c r="O3041" i="1"/>
  <c r="N3041" i="1"/>
  <c r="I3041" i="1"/>
  <c r="Q3040" i="1"/>
  <c r="P3040" i="1"/>
  <c r="O3040" i="1"/>
  <c r="N3040" i="1"/>
  <c r="I3040" i="1"/>
  <c r="Q3039" i="1"/>
  <c r="P3039" i="1"/>
  <c r="O3039" i="1"/>
  <c r="N3039" i="1"/>
  <c r="I3039" i="1"/>
  <c r="P3038" i="1"/>
  <c r="Q3038" i="1" s="1"/>
  <c r="O3038" i="1"/>
  <c r="N3038" i="1"/>
  <c r="I3038" i="1"/>
  <c r="P3037" i="1"/>
  <c r="Q3037" i="1" s="1"/>
  <c r="N3037" i="1"/>
  <c r="I3037" i="1"/>
  <c r="P3036" i="1"/>
  <c r="Q3036" i="1" s="1"/>
  <c r="N3036" i="1"/>
  <c r="I3036" i="1"/>
  <c r="P3035" i="1"/>
  <c r="Q3035" i="1" s="1"/>
  <c r="O3035" i="1"/>
  <c r="N3035" i="1"/>
  <c r="I3035" i="1"/>
  <c r="P3034" i="1"/>
  <c r="Q3034" i="1" s="1"/>
  <c r="O3034" i="1"/>
  <c r="N3034" i="1"/>
  <c r="I3034" i="1"/>
  <c r="P3033" i="1"/>
  <c r="Q3033" i="1" s="1"/>
  <c r="N3033" i="1"/>
  <c r="I3033" i="1"/>
  <c r="Q3032" i="1"/>
  <c r="P3032" i="1"/>
  <c r="O3032" i="1"/>
  <c r="N3032" i="1"/>
  <c r="I3032" i="1"/>
  <c r="P3031" i="1"/>
  <c r="Q3031" i="1" s="1"/>
  <c r="O3031" i="1"/>
  <c r="N3031" i="1"/>
  <c r="I3031" i="1"/>
  <c r="P3030" i="1"/>
  <c r="Q3030" i="1" s="1"/>
  <c r="O3030" i="1"/>
  <c r="N3030" i="1"/>
  <c r="I3030" i="1"/>
  <c r="P3029" i="1"/>
  <c r="Q3029" i="1" s="1"/>
  <c r="O3029" i="1"/>
  <c r="N3029" i="1"/>
  <c r="I3029" i="1"/>
  <c r="Q3028" i="1"/>
  <c r="P3028" i="1"/>
  <c r="O3028" i="1"/>
  <c r="N3028" i="1"/>
  <c r="I3028" i="1"/>
  <c r="Q3027" i="1"/>
  <c r="P3027" i="1"/>
  <c r="O3027" i="1"/>
  <c r="N3027" i="1"/>
  <c r="I3027" i="1"/>
  <c r="P3026" i="1"/>
  <c r="Q3026" i="1" s="1"/>
  <c r="O3026" i="1"/>
  <c r="N3026" i="1"/>
  <c r="I3026" i="1"/>
  <c r="P3025" i="1"/>
  <c r="Q3025" i="1" s="1"/>
  <c r="O3025" i="1"/>
  <c r="N3025" i="1"/>
  <c r="I3025" i="1"/>
  <c r="P3024" i="1"/>
  <c r="Q3024" i="1" s="1"/>
  <c r="O3024" i="1"/>
  <c r="N3024" i="1"/>
  <c r="I3024" i="1"/>
  <c r="Q3023" i="1"/>
  <c r="P3023" i="1"/>
  <c r="O3023" i="1"/>
  <c r="N3023" i="1"/>
  <c r="I3023" i="1"/>
  <c r="P3022" i="1"/>
  <c r="Q3022" i="1" s="1"/>
  <c r="O3022" i="1"/>
  <c r="N3022" i="1"/>
  <c r="I3022" i="1"/>
  <c r="P3021" i="1"/>
  <c r="Q3021" i="1" s="1"/>
  <c r="O3021" i="1"/>
  <c r="N3021" i="1"/>
  <c r="I3021" i="1"/>
  <c r="P3020" i="1"/>
  <c r="Q3020" i="1" s="1"/>
  <c r="O3020" i="1"/>
  <c r="N3020" i="1"/>
  <c r="I3020" i="1"/>
  <c r="P3019" i="1"/>
  <c r="Q3019" i="1" s="1"/>
  <c r="O3019" i="1"/>
  <c r="N3019" i="1"/>
  <c r="I3019" i="1"/>
  <c r="Q3018" i="1"/>
  <c r="P3018" i="1"/>
  <c r="O3018" i="1"/>
  <c r="N3018" i="1"/>
  <c r="I3018" i="1"/>
  <c r="Q3017" i="1"/>
  <c r="P3017" i="1"/>
  <c r="O3017" i="1"/>
  <c r="N3017" i="1"/>
  <c r="I3017" i="1"/>
  <c r="Q3016" i="1"/>
  <c r="P3016" i="1"/>
  <c r="N3016" i="1"/>
  <c r="I3016" i="1"/>
  <c r="Q3015" i="1"/>
  <c r="P3015" i="1"/>
  <c r="N3015" i="1"/>
  <c r="I3015" i="1"/>
  <c r="Q3014" i="1"/>
  <c r="P3014" i="1"/>
  <c r="O3014" i="1"/>
  <c r="N3014" i="1"/>
  <c r="I3014" i="1"/>
  <c r="Q3013" i="1"/>
  <c r="P3013" i="1"/>
  <c r="O3013" i="1"/>
  <c r="N3013" i="1"/>
  <c r="I3013" i="1"/>
  <c r="P3012" i="1"/>
  <c r="Q3012" i="1" s="1"/>
  <c r="N3012" i="1"/>
  <c r="I3012" i="1"/>
  <c r="Q3011" i="1"/>
  <c r="P3011" i="1"/>
  <c r="O3011" i="1"/>
  <c r="N3011" i="1"/>
  <c r="I3011" i="1"/>
  <c r="Q3010" i="1"/>
  <c r="P3010" i="1"/>
  <c r="O3010" i="1"/>
  <c r="N3010" i="1"/>
  <c r="I3010" i="1"/>
  <c r="Q3009" i="1"/>
  <c r="P3009" i="1"/>
  <c r="O3009" i="1"/>
  <c r="N3009" i="1"/>
  <c r="I3009" i="1"/>
  <c r="P3008" i="1"/>
  <c r="Q3008" i="1" s="1"/>
  <c r="O3008" i="1"/>
  <c r="N3008" i="1"/>
  <c r="I3008" i="1"/>
  <c r="P3007" i="1"/>
  <c r="Q3007" i="1" s="1"/>
  <c r="O3007" i="1"/>
  <c r="N3007" i="1"/>
  <c r="I3007" i="1"/>
  <c r="P3006" i="1"/>
  <c r="Q3006" i="1" s="1"/>
  <c r="O3006" i="1"/>
  <c r="N3006" i="1"/>
  <c r="I3006" i="1"/>
  <c r="Q3005" i="1"/>
  <c r="P3005" i="1"/>
  <c r="O3005" i="1"/>
  <c r="N3005" i="1"/>
  <c r="I3005" i="1"/>
  <c r="Q3004" i="1"/>
  <c r="P3004" i="1"/>
  <c r="O3004" i="1"/>
  <c r="N3004" i="1"/>
  <c r="I3004" i="1"/>
  <c r="P3003" i="1"/>
  <c r="Q3003" i="1" s="1"/>
  <c r="O3003" i="1"/>
  <c r="N3003" i="1"/>
  <c r="I3003" i="1"/>
  <c r="Q3002" i="1"/>
  <c r="P3002" i="1"/>
  <c r="O3002" i="1"/>
  <c r="N3002" i="1"/>
  <c r="I3002" i="1"/>
  <c r="Q3001" i="1"/>
  <c r="P3001" i="1"/>
  <c r="O3001" i="1"/>
  <c r="N3001" i="1"/>
  <c r="I3001" i="1"/>
  <c r="Q3000" i="1"/>
  <c r="P3000" i="1"/>
  <c r="O3000" i="1"/>
  <c r="N3000" i="1"/>
  <c r="I3000" i="1"/>
  <c r="P2999" i="1"/>
  <c r="Q2999" i="1" s="1"/>
  <c r="O2999" i="1"/>
  <c r="N2999" i="1"/>
  <c r="I2999" i="1"/>
  <c r="P2998" i="1"/>
  <c r="Q2998" i="1" s="1"/>
  <c r="O2998" i="1"/>
  <c r="N2998" i="1"/>
  <c r="I2998" i="1"/>
  <c r="P2997" i="1"/>
  <c r="Q2997" i="1" s="1"/>
  <c r="O2997" i="1"/>
  <c r="N2997" i="1"/>
  <c r="I2997" i="1"/>
  <c r="P2996" i="1"/>
  <c r="Q2996" i="1" s="1"/>
  <c r="O2996" i="1"/>
  <c r="N2996" i="1"/>
  <c r="I2996" i="1"/>
  <c r="Q2995" i="1"/>
  <c r="P2995" i="1"/>
  <c r="N2995" i="1"/>
  <c r="I2995" i="1"/>
  <c r="P2994" i="1"/>
  <c r="Q2994" i="1" s="1"/>
  <c r="N2994" i="1"/>
  <c r="I2994" i="1"/>
  <c r="P2993" i="1"/>
  <c r="Q2993" i="1" s="1"/>
  <c r="O2993" i="1"/>
  <c r="N2993" i="1"/>
  <c r="I2993" i="1"/>
  <c r="P2992" i="1"/>
  <c r="Q2992" i="1" s="1"/>
  <c r="O2992" i="1"/>
  <c r="N2992" i="1"/>
  <c r="I2992" i="1"/>
  <c r="Q2991" i="1"/>
  <c r="P2991" i="1"/>
  <c r="N2991" i="1"/>
  <c r="I2991" i="1"/>
  <c r="P2990" i="1"/>
  <c r="Q2990" i="1" s="1"/>
  <c r="O2990" i="1"/>
  <c r="N2990" i="1"/>
  <c r="I2990" i="1"/>
  <c r="P2989" i="1"/>
  <c r="Q2989" i="1" s="1"/>
  <c r="O2989" i="1"/>
  <c r="N2989" i="1"/>
  <c r="I2989" i="1"/>
  <c r="P2988" i="1"/>
  <c r="Q2988" i="1" s="1"/>
  <c r="O2988" i="1"/>
  <c r="N2988" i="1"/>
  <c r="I2988" i="1"/>
  <c r="Q2987" i="1"/>
  <c r="P2987" i="1"/>
  <c r="O2987" i="1"/>
  <c r="N2987" i="1"/>
  <c r="I2987" i="1"/>
  <c r="Q2986" i="1"/>
  <c r="P2986" i="1"/>
  <c r="O2986" i="1"/>
  <c r="N2986" i="1"/>
  <c r="I2986" i="1"/>
  <c r="P2985" i="1"/>
  <c r="Q2985" i="1" s="1"/>
  <c r="O2985" i="1"/>
  <c r="N2985" i="1"/>
  <c r="I2985" i="1"/>
  <c r="P2984" i="1"/>
  <c r="Q2984" i="1" s="1"/>
  <c r="O2984" i="1"/>
  <c r="N2984" i="1"/>
  <c r="I2984" i="1"/>
  <c r="P2983" i="1"/>
  <c r="Q2983" i="1" s="1"/>
  <c r="O2983" i="1"/>
  <c r="N2983" i="1"/>
  <c r="I2983" i="1"/>
  <c r="Q2982" i="1"/>
  <c r="P2982" i="1"/>
  <c r="O2982" i="1"/>
  <c r="N2982" i="1"/>
  <c r="I2982" i="1"/>
  <c r="Q2981" i="1"/>
  <c r="P2981" i="1"/>
  <c r="O2981" i="1"/>
  <c r="N2981" i="1"/>
  <c r="I2981" i="1"/>
  <c r="P2980" i="1"/>
  <c r="Q2980" i="1" s="1"/>
  <c r="O2980" i="1"/>
  <c r="N2980" i="1"/>
  <c r="I2980" i="1"/>
  <c r="Q2979" i="1"/>
  <c r="P2979" i="1"/>
  <c r="O2979" i="1"/>
  <c r="N2979" i="1"/>
  <c r="I2979" i="1"/>
  <c r="Q2978" i="1"/>
  <c r="P2978" i="1"/>
  <c r="O2978" i="1"/>
  <c r="N2978" i="1"/>
  <c r="I2978" i="1"/>
  <c r="Q2977" i="1"/>
  <c r="P2977" i="1"/>
  <c r="O2977" i="1"/>
  <c r="N2977" i="1"/>
  <c r="I2977" i="1"/>
  <c r="P2976" i="1"/>
  <c r="Q2976" i="1" s="1"/>
  <c r="O2976" i="1"/>
  <c r="N2976" i="1"/>
  <c r="I2976" i="1"/>
  <c r="Q2975" i="1"/>
  <c r="P2975" i="1"/>
  <c r="O2975" i="1"/>
  <c r="N2975" i="1"/>
  <c r="I2975" i="1"/>
  <c r="P2974" i="1"/>
  <c r="Q2974" i="1" s="1"/>
  <c r="N2974" i="1"/>
  <c r="I2974" i="1"/>
  <c r="Q2973" i="1"/>
  <c r="P2973" i="1"/>
  <c r="N2973" i="1"/>
  <c r="I2973" i="1"/>
  <c r="Q2972" i="1"/>
  <c r="P2972" i="1"/>
  <c r="O2972" i="1"/>
  <c r="N2972" i="1"/>
  <c r="I2972" i="1"/>
  <c r="Q2971" i="1"/>
  <c r="P2971" i="1"/>
  <c r="O2971" i="1"/>
  <c r="N2971" i="1"/>
  <c r="I2971" i="1"/>
  <c r="P2970" i="1"/>
  <c r="Q2970" i="1" s="1"/>
  <c r="N2970" i="1"/>
  <c r="I2970" i="1"/>
  <c r="P2969" i="1"/>
  <c r="Q2969" i="1" s="1"/>
  <c r="O2969" i="1"/>
  <c r="N2969" i="1"/>
  <c r="I2969" i="1"/>
  <c r="Q2968" i="1"/>
  <c r="P2968" i="1"/>
  <c r="O2968" i="1"/>
  <c r="N2968" i="1"/>
  <c r="I2968" i="1"/>
  <c r="P2967" i="1"/>
  <c r="Q2967" i="1" s="1"/>
  <c r="O2967" i="1"/>
  <c r="N2967" i="1"/>
  <c r="I2967" i="1"/>
  <c r="P2966" i="1"/>
  <c r="Q2966" i="1" s="1"/>
  <c r="O2966" i="1"/>
  <c r="N2966" i="1"/>
  <c r="I2966" i="1"/>
  <c r="Q2965" i="1"/>
  <c r="P2965" i="1"/>
  <c r="O2965" i="1"/>
  <c r="N2965" i="1"/>
  <c r="I2965" i="1"/>
  <c r="Q2964" i="1"/>
  <c r="P2964" i="1"/>
  <c r="O2964" i="1"/>
  <c r="N2964" i="1"/>
  <c r="I2964" i="1"/>
  <c r="Q2963" i="1"/>
  <c r="P2963" i="1"/>
  <c r="O2963" i="1"/>
  <c r="N2963" i="1"/>
  <c r="I2963" i="1"/>
  <c r="P2962" i="1"/>
  <c r="Q2962" i="1" s="1"/>
  <c r="O2962" i="1"/>
  <c r="N2962" i="1"/>
  <c r="I2962" i="1"/>
  <c r="P2961" i="1"/>
  <c r="Q2961" i="1" s="1"/>
  <c r="O2961" i="1"/>
  <c r="N2961" i="1"/>
  <c r="I2961" i="1"/>
  <c r="P2960" i="1"/>
  <c r="Q2960" i="1" s="1"/>
  <c r="O2960" i="1"/>
  <c r="N2960" i="1"/>
  <c r="I2960" i="1"/>
  <c r="Q2959" i="1"/>
  <c r="P2959" i="1"/>
  <c r="O2959" i="1"/>
  <c r="N2959" i="1"/>
  <c r="I2959" i="1"/>
  <c r="Q2958" i="1"/>
  <c r="P2958" i="1"/>
  <c r="O2958" i="1"/>
  <c r="N2958" i="1"/>
  <c r="I2958" i="1"/>
  <c r="P2957" i="1"/>
  <c r="Q2957" i="1" s="1"/>
  <c r="O2957" i="1"/>
  <c r="N2957" i="1"/>
  <c r="I2957" i="1"/>
  <c r="P2956" i="1"/>
  <c r="Q2956" i="1" s="1"/>
  <c r="O2956" i="1"/>
  <c r="N2956" i="1"/>
  <c r="I2956" i="1"/>
  <c r="Q2955" i="1"/>
  <c r="P2955" i="1"/>
  <c r="O2955" i="1"/>
  <c r="N2955" i="1"/>
  <c r="I2955" i="1"/>
  <c r="Q2954" i="1"/>
  <c r="P2954" i="1"/>
  <c r="O2954" i="1"/>
  <c r="N2954" i="1"/>
  <c r="I2954" i="1"/>
  <c r="P2953" i="1"/>
  <c r="Q2953" i="1" s="1"/>
  <c r="O2953" i="1"/>
  <c r="N2953" i="1"/>
  <c r="I2953" i="1"/>
  <c r="P2952" i="1"/>
  <c r="Q2952" i="1" s="1"/>
  <c r="O2952" i="1"/>
  <c r="N2952" i="1"/>
  <c r="I2952" i="1"/>
  <c r="P2951" i="1"/>
  <c r="Q2951" i="1" s="1"/>
  <c r="O2951" i="1"/>
  <c r="N2951" i="1"/>
  <c r="I2951" i="1"/>
  <c r="P2950" i="1"/>
  <c r="Q2950" i="1" s="1"/>
  <c r="N2950" i="1"/>
  <c r="I2950" i="1"/>
  <c r="P2949" i="1"/>
  <c r="Q2949" i="1" s="1"/>
  <c r="N2949" i="1"/>
  <c r="I2949" i="1"/>
  <c r="Q2948" i="1"/>
  <c r="P2948" i="1"/>
  <c r="O2948" i="1"/>
  <c r="N2948" i="1"/>
  <c r="I2948" i="1"/>
  <c r="P2947" i="1"/>
  <c r="Q2947" i="1" s="1"/>
  <c r="N2947" i="1"/>
  <c r="I2947" i="1"/>
  <c r="P2946" i="1"/>
  <c r="Q2946" i="1" s="1"/>
  <c r="O2946" i="1"/>
  <c r="N2946" i="1"/>
  <c r="I2946" i="1"/>
  <c r="Q2945" i="1"/>
  <c r="P2945" i="1"/>
  <c r="O2945" i="1"/>
  <c r="N2945" i="1"/>
  <c r="I2945" i="1"/>
  <c r="P2944" i="1"/>
  <c r="Q2944" i="1" s="1"/>
  <c r="O2944" i="1"/>
  <c r="N2944" i="1"/>
  <c r="I2944" i="1"/>
  <c r="P2943" i="1"/>
  <c r="Q2943" i="1" s="1"/>
  <c r="O2943" i="1"/>
  <c r="N2943" i="1"/>
  <c r="I2943" i="1"/>
  <c r="P2942" i="1"/>
  <c r="Q2942" i="1" s="1"/>
  <c r="O2942" i="1"/>
  <c r="N2942" i="1"/>
  <c r="I2942" i="1"/>
  <c r="Q2941" i="1"/>
  <c r="P2941" i="1"/>
  <c r="N2941" i="1"/>
  <c r="I2941" i="1"/>
  <c r="Q2940" i="1"/>
  <c r="P2940" i="1"/>
  <c r="O2940" i="1"/>
  <c r="N2940" i="1"/>
  <c r="I2940" i="1"/>
  <c r="Q2939" i="1"/>
  <c r="P2939" i="1"/>
  <c r="O2939" i="1"/>
  <c r="N2939" i="1"/>
  <c r="I2939" i="1"/>
  <c r="Q2938" i="1"/>
  <c r="P2938" i="1"/>
  <c r="O2938" i="1"/>
  <c r="N2938" i="1"/>
  <c r="I2938" i="1"/>
  <c r="P2937" i="1"/>
  <c r="Q2937" i="1" s="1"/>
  <c r="O2937" i="1"/>
  <c r="N2937" i="1"/>
  <c r="I2937" i="1"/>
  <c r="Q2936" i="1"/>
  <c r="P2936" i="1"/>
  <c r="O2936" i="1"/>
  <c r="N2936" i="1"/>
  <c r="I2936" i="1"/>
  <c r="P2935" i="1"/>
  <c r="Q2935" i="1" s="1"/>
  <c r="O2935" i="1"/>
  <c r="N2935" i="1"/>
  <c r="I2935" i="1"/>
  <c r="Q2934" i="1"/>
  <c r="P2934" i="1"/>
  <c r="O2934" i="1"/>
  <c r="N2934" i="1"/>
  <c r="I2934" i="1"/>
  <c r="P2933" i="1"/>
  <c r="Q2933" i="1" s="1"/>
  <c r="O2933" i="1"/>
  <c r="N2933" i="1"/>
  <c r="I2933" i="1"/>
  <c r="P2932" i="1"/>
  <c r="Q2932" i="1" s="1"/>
  <c r="O2932" i="1"/>
  <c r="N2932" i="1"/>
  <c r="I2932" i="1"/>
  <c r="P2931" i="1"/>
  <c r="Q2931" i="1" s="1"/>
  <c r="O2931" i="1"/>
  <c r="N2931" i="1"/>
  <c r="I2931" i="1"/>
  <c r="P2930" i="1"/>
  <c r="Q2930" i="1" s="1"/>
  <c r="N2930" i="1"/>
  <c r="I2930" i="1"/>
  <c r="P2929" i="1"/>
  <c r="Q2929" i="1" s="1"/>
  <c r="N2929" i="1"/>
  <c r="I2929" i="1"/>
  <c r="Q2928" i="1"/>
  <c r="P2928" i="1"/>
  <c r="O2928" i="1"/>
  <c r="N2928" i="1"/>
  <c r="I2928" i="1"/>
  <c r="P2927" i="1"/>
  <c r="Q2927" i="1" s="1"/>
  <c r="O2927" i="1"/>
  <c r="N2927" i="1"/>
  <c r="I2927" i="1"/>
  <c r="P2926" i="1"/>
  <c r="Q2926" i="1" s="1"/>
  <c r="N2926" i="1"/>
  <c r="I2926" i="1"/>
  <c r="Q2925" i="1"/>
  <c r="P2925" i="1"/>
  <c r="O2925" i="1"/>
  <c r="N2925" i="1"/>
  <c r="I2925" i="1"/>
  <c r="P2924" i="1"/>
  <c r="Q2924" i="1" s="1"/>
  <c r="O2924" i="1"/>
  <c r="N2924" i="1"/>
  <c r="I2924" i="1"/>
  <c r="P2923" i="1"/>
  <c r="Q2923" i="1" s="1"/>
  <c r="O2923" i="1"/>
  <c r="N2923" i="1"/>
  <c r="I2923" i="1"/>
  <c r="Q2922" i="1"/>
  <c r="P2922" i="1"/>
  <c r="O2922" i="1"/>
  <c r="N2922" i="1"/>
  <c r="I2922" i="1"/>
  <c r="Q2921" i="1"/>
  <c r="P2921" i="1"/>
  <c r="O2921" i="1"/>
  <c r="N2921" i="1"/>
  <c r="I2921" i="1"/>
  <c r="Q2920" i="1"/>
  <c r="P2920" i="1"/>
  <c r="O2920" i="1"/>
  <c r="N2920" i="1"/>
  <c r="I2920" i="1"/>
  <c r="P2919" i="1"/>
  <c r="Q2919" i="1" s="1"/>
  <c r="O2919" i="1"/>
  <c r="N2919" i="1"/>
  <c r="I2919" i="1"/>
  <c r="P2918" i="1"/>
  <c r="Q2918" i="1" s="1"/>
  <c r="N2918" i="1"/>
  <c r="I2918" i="1"/>
  <c r="P2917" i="1"/>
  <c r="Q2917" i="1" s="1"/>
  <c r="O2917" i="1"/>
  <c r="N2917" i="1"/>
  <c r="I2917" i="1"/>
  <c r="Q2916" i="1"/>
  <c r="P2916" i="1"/>
  <c r="O2916" i="1"/>
  <c r="N2916" i="1"/>
  <c r="I2916" i="1"/>
  <c r="Q2915" i="1"/>
  <c r="P2915" i="1"/>
  <c r="O2915" i="1"/>
  <c r="N2915" i="1"/>
  <c r="I2915" i="1"/>
  <c r="Q2914" i="1"/>
  <c r="P2914" i="1"/>
  <c r="O2914" i="1"/>
  <c r="N2914" i="1"/>
  <c r="I2914" i="1"/>
  <c r="Q2913" i="1"/>
  <c r="P2913" i="1"/>
  <c r="O2913" i="1"/>
  <c r="N2913" i="1"/>
  <c r="I2913" i="1"/>
  <c r="Q2912" i="1"/>
  <c r="P2912" i="1"/>
  <c r="O2912" i="1"/>
  <c r="N2912" i="1"/>
  <c r="I2912" i="1"/>
  <c r="Q2911" i="1"/>
  <c r="P2911" i="1"/>
  <c r="O2911" i="1"/>
  <c r="N2911" i="1"/>
  <c r="I2911" i="1"/>
  <c r="P2910" i="1"/>
  <c r="Q2910" i="1" s="1"/>
  <c r="O2910" i="1"/>
  <c r="N2910" i="1"/>
  <c r="I2910" i="1"/>
  <c r="Q2909" i="1"/>
  <c r="P2909" i="1"/>
  <c r="O2909" i="1"/>
  <c r="N2909" i="1"/>
  <c r="I2909" i="1"/>
  <c r="Q2908" i="1"/>
  <c r="P2908" i="1"/>
  <c r="O2908" i="1"/>
  <c r="N2908" i="1"/>
  <c r="I2908" i="1"/>
  <c r="Q2907" i="1"/>
  <c r="P2907" i="1"/>
  <c r="O2907" i="1"/>
  <c r="N2907" i="1"/>
  <c r="I2907" i="1"/>
  <c r="P2906" i="1"/>
  <c r="Q2906" i="1" s="1"/>
  <c r="N2906" i="1"/>
  <c r="I2906" i="1"/>
  <c r="Q2905" i="1"/>
  <c r="P2905" i="1"/>
  <c r="N2905" i="1"/>
  <c r="I2905" i="1"/>
  <c r="P2904" i="1"/>
  <c r="Q2904" i="1" s="1"/>
  <c r="O2904" i="1"/>
  <c r="N2904" i="1"/>
  <c r="I2904" i="1"/>
  <c r="Q2903" i="1"/>
  <c r="P2903" i="1"/>
  <c r="O2903" i="1"/>
  <c r="N2903" i="1"/>
  <c r="I2903" i="1"/>
  <c r="Q2902" i="1"/>
  <c r="P2902" i="1"/>
  <c r="N2902" i="1"/>
  <c r="I2902" i="1"/>
  <c r="P2901" i="1"/>
  <c r="Q2901" i="1" s="1"/>
  <c r="O2901" i="1"/>
  <c r="N2901" i="1"/>
  <c r="I2901" i="1"/>
  <c r="Q2900" i="1"/>
  <c r="P2900" i="1"/>
  <c r="O2900" i="1"/>
  <c r="N2900" i="1"/>
  <c r="I2900" i="1"/>
  <c r="Q2899" i="1"/>
  <c r="P2899" i="1"/>
  <c r="O2899" i="1"/>
  <c r="N2899" i="1"/>
  <c r="I2899" i="1"/>
  <c r="Q2898" i="1"/>
  <c r="P2898" i="1"/>
  <c r="O2898" i="1"/>
  <c r="N2898" i="1"/>
  <c r="I2898" i="1"/>
  <c r="Q2897" i="1"/>
  <c r="P2897" i="1"/>
  <c r="O2897" i="1"/>
  <c r="N2897" i="1"/>
  <c r="I2897" i="1"/>
  <c r="Q2896" i="1"/>
  <c r="P2896" i="1"/>
  <c r="O2896" i="1"/>
  <c r="N2896" i="1"/>
  <c r="I2896" i="1"/>
  <c r="Q2895" i="1"/>
  <c r="P2895" i="1"/>
  <c r="O2895" i="1"/>
  <c r="N2895" i="1"/>
  <c r="I2895" i="1"/>
  <c r="P2894" i="1"/>
  <c r="Q2894" i="1" s="1"/>
  <c r="N2894" i="1"/>
  <c r="I2894" i="1"/>
  <c r="Q2893" i="1"/>
  <c r="P2893" i="1"/>
  <c r="O2893" i="1"/>
  <c r="N2893" i="1"/>
  <c r="I2893" i="1"/>
  <c r="Q2892" i="1"/>
  <c r="P2892" i="1"/>
  <c r="O2892" i="1"/>
  <c r="N2892" i="1"/>
  <c r="I2892" i="1"/>
  <c r="Q2891" i="1"/>
  <c r="P2891" i="1"/>
  <c r="O2891" i="1"/>
  <c r="N2891" i="1"/>
  <c r="I2891" i="1"/>
  <c r="P2890" i="1"/>
  <c r="Q2890" i="1" s="1"/>
  <c r="O2890" i="1"/>
  <c r="N2890" i="1"/>
  <c r="I2890" i="1"/>
  <c r="Q2889" i="1"/>
  <c r="P2889" i="1"/>
  <c r="O2889" i="1"/>
  <c r="N2889" i="1"/>
  <c r="I2889" i="1"/>
  <c r="Q2888" i="1"/>
  <c r="P2888" i="1"/>
  <c r="O2888" i="1"/>
  <c r="N2888" i="1"/>
  <c r="I2888" i="1"/>
  <c r="Q2887" i="1"/>
  <c r="P2887" i="1"/>
  <c r="O2887" i="1"/>
  <c r="N2887" i="1"/>
  <c r="I2887" i="1"/>
  <c r="Q2886" i="1"/>
  <c r="P2886" i="1"/>
  <c r="O2886" i="1"/>
  <c r="N2886" i="1"/>
  <c r="I2886" i="1"/>
  <c r="Q2885" i="1"/>
  <c r="P2885" i="1"/>
  <c r="O2885" i="1"/>
  <c r="N2885" i="1"/>
  <c r="I2885" i="1"/>
  <c r="P2884" i="1"/>
  <c r="Q2884" i="1" s="1"/>
  <c r="O2884" i="1"/>
  <c r="N2884" i="1"/>
  <c r="I2884" i="1"/>
  <c r="P2883" i="1"/>
  <c r="Q2883" i="1" s="1"/>
  <c r="O2883" i="1"/>
  <c r="N2883" i="1"/>
  <c r="I2883" i="1"/>
  <c r="P2882" i="1"/>
  <c r="Q2882" i="1" s="1"/>
  <c r="O2882" i="1"/>
  <c r="N2882" i="1"/>
  <c r="I2882" i="1"/>
  <c r="P2881" i="1"/>
  <c r="Q2881" i="1" s="1"/>
  <c r="N2881" i="1"/>
  <c r="I2881" i="1"/>
  <c r="P2880" i="1"/>
  <c r="Q2880" i="1" s="1"/>
  <c r="O2880" i="1"/>
  <c r="N2880" i="1"/>
  <c r="I2880" i="1"/>
  <c r="P2879" i="1"/>
  <c r="Q2879" i="1" s="1"/>
  <c r="O2879" i="1"/>
  <c r="N2879" i="1"/>
  <c r="I2879" i="1"/>
  <c r="P2878" i="1"/>
  <c r="Q2878" i="1" s="1"/>
  <c r="O2878" i="1"/>
  <c r="N2878" i="1"/>
  <c r="I2878" i="1"/>
  <c r="P2877" i="1"/>
  <c r="Q2877" i="1" s="1"/>
  <c r="O2877" i="1"/>
  <c r="N2877" i="1"/>
  <c r="I2877" i="1"/>
  <c r="Q2876" i="1"/>
  <c r="P2876" i="1"/>
  <c r="O2876" i="1"/>
  <c r="N2876" i="1"/>
  <c r="I2876" i="1"/>
  <c r="Q2875" i="1"/>
  <c r="P2875" i="1"/>
  <c r="O2875" i="1"/>
  <c r="N2875" i="1"/>
  <c r="I2875" i="1"/>
  <c r="Q2874" i="1"/>
  <c r="P2874" i="1"/>
  <c r="O2874" i="1"/>
  <c r="N2874" i="1"/>
  <c r="I2874" i="1"/>
  <c r="Q2873" i="1"/>
  <c r="P2873" i="1"/>
  <c r="O2873" i="1"/>
  <c r="N2873" i="1"/>
  <c r="I2873" i="1"/>
  <c r="Q2872" i="1"/>
  <c r="P2872" i="1"/>
  <c r="O2872" i="1"/>
  <c r="N2872" i="1"/>
  <c r="I2872" i="1"/>
  <c r="P2871" i="1"/>
  <c r="Q2871" i="1" s="1"/>
  <c r="O2871" i="1"/>
  <c r="N2871" i="1"/>
  <c r="I2871" i="1"/>
  <c r="P2870" i="1"/>
  <c r="Q2870" i="1" s="1"/>
  <c r="O2870" i="1"/>
  <c r="N2870" i="1"/>
  <c r="I2870" i="1"/>
  <c r="P2869" i="1"/>
  <c r="Q2869" i="1" s="1"/>
  <c r="O2869" i="1"/>
  <c r="N2869" i="1"/>
  <c r="I2869" i="1"/>
  <c r="P2868" i="1"/>
  <c r="Q2868" i="1" s="1"/>
  <c r="O2868" i="1"/>
  <c r="N2868" i="1"/>
  <c r="I2868" i="1"/>
  <c r="Q2867" i="1"/>
  <c r="P2867" i="1"/>
  <c r="O2867" i="1"/>
  <c r="N2867" i="1"/>
  <c r="I2867" i="1"/>
  <c r="Q2866" i="1"/>
  <c r="P2866" i="1"/>
  <c r="O2866" i="1"/>
  <c r="N2866" i="1"/>
  <c r="I2866" i="1"/>
  <c r="Q2865" i="1"/>
  <c r="P2865" i="1"/>
  <c r="O2865" i="1"/>
  <c r="N2865" i="1"/>
  <c r="I2865" i="1"/>
  <c r="P2864" i="1"/>
  <c r="Q2864" i="1" s="1"/>
  <c r="O2864" i="1"/>
  <c r="N2864" i="1"/>
  <c r="I2864" i="1"/>
  <c r="P2863" i="1"/>
  <c r="Q2863" i="1" s="1"/>
  <c r="O2863" i="1"/>
  <c r="N2863" i="1"/>
  <c r="I2863" i="1"/>
  <c r="P2862" i="1"/>
  <c r="Q2862" i="1" s="1"/>
  <c r="O2862" i="1"/>
  <c r="N2862" i="1"/>
  <c r="I2862" i="1"/>
  <c r="P2861" i="1"/>
  <c r="Q2861" i="1" s="1"/>
  <c r="O2861" i="1"/>
  <c r="N2861" i="1"/>
  <c r="I2861" i="1"/>
  <c r="Q2860" i="1"/>
  <c r="P2860" i="1"/>
  <c r="O2860" i="1"/>
  <c r="N2860" i="1"/>
  <c r="I2860" i="1"/>
  <c r="Q2859" i="1"/>
  <c r="P2859" i="1"/>
  <c r="O2859" i="1"/>
  <c r="N2859" i="1"/>
  <c r="I2859" i="1"/>
  <c r="Q2858" i="1"/>
  <c r="P2858" i="1"/>
  <c r="O2858" i="1"/>
  <c r="N2858" i="1"/>
  <c r="I2858" i="1"/>
  <c r="Q2857" i="1"/>
  <c r="P2857" i="1"/>
  <c r="O2857" i="1"/>
  <c r="N2857" i="1"/>
  <c r="I2857" i="1"/>
  <c r="Q2856" i="1"/>
  <c r="P2856" i="1"/>
  <c r="O2856" i="1"/>
  <c r="N2856" i="1"/>
  <c r="I2856" i="1"/>
  <c r="P2855" i="1"/>
  <c r="Q2855" i="1" s="1"/>
  <c r="O2855" i="1"/>
  <c r="N2855" i="1"/>
  <c r="I2855" i="1"/>
  <c r="P2854" i="1"/>
  <c r="Q2854" i="1" s="1"/>
  <c r="O2854" i="1"/>
  <c r="N2854" i="1"/>
  <c r="I2854" i="1"/>
  <c r="P2853" i="1"/>
  <c r="Q2853" i="1" s="1"/>
  <c r="O2853" i="1"/>
  <c r="N2853" i="1"/>
  <c r="I2853" i="1"/>
  <c r="P2852" i="1"/>
  <c r="Q2852" i="1" s="1"/>
  <c r="O2852" i="1"/>
  <c r="N2852" i="1"/>
  <c r="I2852" i="1"/>
  <c r="Q2851" i="1"/>
  <c r="P2851" i="1"/>
  <c r="O2851" i="1"/>
  <c r="N2851" i="1"/>
  <c r="I2851" i="1"/>
  <c r="Q2850" i="1"/>
  <c r="P2850" i="1"/>
  <c r="O2850" i="1"/>
  <c r="N2850" i="1"/>
  <c r="I2850" i="1"/>
  <c r="Q2849" i="1"/>
  <c r="P2849" i="1"/>
  <c r="O2849" i="1"/>
  <c r="N2849" i="1"/>
  <c r="I2849" i="1"/>
  <c r="P2848" i="1"/>
  <c r="Q2848" i="1" s="1"/>
  <c r="O2848" i="1"/>
  <c r="N2848" i="1"/>
  <c r="I2848" i="1"/>
  <c r="P2847" i="1"/>
  <c r="Q2847" i="1" s="1"/>
  <c r="O2847" i="1"/>
  <c r="N2847" i="1"/>
  <c r="I2847" i="1"/>
  <c r="P2846" i="1"/>
  <c r="Q2846" i="1" s="1"/>
  <c r="O2846" i="1"/>
  <c r="N2846" i="1"/>
  <c r="I2846" i="1"/>
  <c r="P2845" i="1"/>
  <c r="Q2845" i="1" s="1"/>
  <c r="O2845" i="1"/>
  <c r="N2845" i="1"/>
  <c r="I2845" i="1"/>
  <c r="Q2844" i="1"/>
  <c r="P2844" i="1"/>
  <c r="O2844" i="1"/>
  <c r="N2844" i="1"/>
  <c r="I2844" i="1"/>
  <c r="Q2843" i="1"/>
  <c r="P2843" i="1"/>
  <c r="O2843" i="1"/>
  <c r="N2843" i="1"/>
  <c r="I2843" i="1"/>
  <c r="Q2842" i="1"/>
  <c r="P2842" i="1"/>
  <c r="O2842" i="1"/>
  <c r="N2842" i="1"/>
  <c r="I2842" i="1"/>
  <c r="Q2841" i="1"/>
  <c r="P2841" i="1"/>
  <c r="O2841" i="1"/>
  <c r="N2841" i="1"/>
  <c r="I2841" i="1"/>
  <c r="Q2840" i="1"/>
  <c r="P2840" i="1"/>
  <c r="O2840" i="1"/>
  <c r="N2840" i="1"/>
  <c r="I2840" i="1"/>
  <c r="P2839" i="1"/>
  <c r="Q2839" i="1" s="1"/>
  <c r="O2839" i="1"/>
  <c r="N2839" i="1"/>
  <c r="I2839" i="1"/>
  <c r="P2838" i="1"/>
  <c r="Q2838" i="1" s="1"/>
  <c r="O2838" i="1"/>
  <c r="N2838" i="1"/>
  <c r="I2838" i="1"/>
  <c r="P2837" i="1"/>
  <c r="Q2837" i="1" s="1"/>
  <c r="O2837" i="1"/>
  <c r="N2837" i="1"/>
  <c r="I2837" i="1"/>
  <c r="P2836" i="1"/>
  <c r="Q2836" i="1" s="1"/>
  <c r="O2836" i="1"/>
  <c r="N2836" i="1"/>
  <c r="I2836" i="1"/>
  <c r="Q2835" i="1"/>
  <c r="P2835" i="1"/>
  <c r="O2835" i="1"/>
  <c r="N2835" i="1"/>
  <c r="I2835" i="1"/>
  <c r="Q2834" i="1"/>
  <c r="P2834" i="1"/>
  <c r="O2834" i="1"/>
  <c r="N2834" i="1"/>
  <c r="I2834" i="1"/>
  <c r="Q2833" i="1"/>
  <c r="P2833" i="1"/>
  <c r="O2833" i="1"/>
  <c r="N2833" i="1"/>
  <c r="I2833" i="1"/>
  <c r="P2832" i="1"/>
  <c r="Q2832" i="1" s="1"/>
  <c r="O2832" i="1"/>
  <c r="N2832" i="1"/>
  <c r="I2832" i="1"/>
  <c r="P2831" i="1"/>
  <c r="Q2831" i="1" s="1"/>
  <c r="O2831" i="1"/>
  <c r="N2831" i="1"/>
  <c r="I2831" i="1"/>
  <c r="P2830" i="1"/>
  <c r="Q2830" i="1" s="1"/>
  <c r="O2830" i="1"/>
  <c r="N2830" i="1"/>
  <c r="I2830" i="1"/>
  <c r="P2829" i="1"/>
  <c r="Q2829" i="1" s="1"/>
  <c r="O2829" i="1"/>
  <c r="N2829" i="1"/>
  <c r="I2829" i="1"/>
  <c r="Q2828" i="1"/>
  <c r="P2828" i="1"/>
  <c r="O2828" i="1"/>
  <c r="N2828" i="1"/>
  <c r="I2828" i="1"/>
  <c r="Q2827" i="1"/>
  <c r="P2827" i="1"/>
  <c r="O2827" i="1"/>
  <c r="N2827" i="1"/>
  <c r="I2827" i="1"/>
  <c r="Q2826" i="1"/>
  <c r="P2826" i="1"/>
  <c r="O2826" i="1"/>
  <c r="N2826" i="1"/>
  <c r="I2826" i="1"/>
  <c r="Q2825" i="1"/>
  <c r="P2825" i="1"/>
  <c r="O2825" i="1"/>
  <c r="N2825" i="1"/>
  <c r="I2825" i="1"/>
  <c r="Q2824" i="1"/>
  <c r="P2824" i="1"/>
  <c r="O2824" i="1"/>
  <c r="N2824" i="1"/>
  <c r="I2824" i="1"/>
  <c r="P2823" i="1"/>
  <c r="Q2823" i="1" s="1"/>
  <c r="O2823" i="1"/>
  <c r="N2823" i="1"/>
  <c r="I2823" i="1"/>
  <c r="P2822" i="1"/>
  <c r="Q2822" i="1" s="1"/>
  <c r="O2822" i="1"/>
  <c r="N2822" i="1"/>
  <c r="I2822" i="1"/>
  <c r="P2821" i="1"/>
  <c r="Q2821" i="1" s="1"/>
  <c r="O2821" i="1"/>
  <c r="N2821" i="1"/>
  <c r="I2821" i="1"/>
  <c r="P2820" i="1"/>
  <c r="Q2820" i="1" s="1"/>
  <c r="O2820" i="1"/>
  <c r="N2820" i="1"/>
  <c r="I2820" i="1"/>
  <c r="Q2819" i="1"/>
  <c r="P2819" i="1"/>
  <c r="O2819" i="1"/>
  <c r="N2819" i="1"/>
  <c r="I2819" i="1"/>
  <c r="Q2818" i="1"/>
  <c r="P2818" i="1"/>
  <c r="O2818" i="1"/>
  <c r="N2818" i="1"/>
  <c r="I2818" i="1"/>
  <c r="Q2817" i="1"/>
  <c r="P2817" i="1"/>
  <c r="O2817" i="1"/>
  <c r="N2817" i="1"/>
  <c r="I2817" i="1"/>
  <c r="P2816" i="1"/>
  <c r="Q2816" i="1" s="1"/>
  <c r="O2816" i="1"/>
  <c r="N2816" i="1"/>
  <c r="I2816" i="1"/>
  <c r="P2815" i="1"/>
  <c r="Q2815" i="1" s="1"/>
  <c r="O2815" i="1"/>
  <c r="N2815" i="1"/>
  <c r="I2815" i="1"/>
  <c r="P2814" i="1"/>
  <c r="Q2814" i="1" s="1"/>
  <c r="O2814" i="1"/>
  <c r="N2814" i="1"/>
  <c r="I2814" i="1"/>
  <c r="P2813" i="1"/>
  <c r="Q2813" i="1" s="1"/>
  <c r="O2813" i="1"/>
  <c r="N2813" i="1"/>
  <c r="I2813" i="1"/>
  <c r="Q2812" i="1"/>
  <c r="P2812" i="1"/>
  <c r="O2812" i="1"/>
  <c r="N2812" i="1"/>
  <c r="I2812" i="1"/>
  <c r="Q2811" i="1"/>
  <c r="P2811" i="1"/>
  <c r="N2811" i="1"/>
  <c r="I2811" i="1"/>
  <c r="P2810" i="1"/>
  <c r="Q2810" i="1" s="1"/>
  <c r="O2810" i="1"/>
  <c r="N2810" i="1"/>
  <c r="I2810" i="1"/>
  <c r="P2809" i="1"/>
  <c r="Q2809" i="1" s="1"/>
  <c r="N2809" i="1"/>
  <c r="I2809" i="1"/>
  <c r="Q2808" i="1"/>
  <c r="P2808" i="1"/>
  <c r="O2808" i="1"/>
  <c r="N2808" i="1"/>
  <c r="I2808" i="1"/>
  <c r="Q2807" i="1"/>
  <c r="P2807" i="1"/>
  <c r="O2807" i="1"/>
  <c r="N2807" i="1"/>
  <c r="I2807" i="1"/>
  <c r="P2806" i="1"/>
  <c r="Q2806" i="1" s="1"/>
  <c r="O2806" i="1"/>
  <c r="N2806" i="1"/>
  <c r="I2806" i="1"/>
  <c r="P2805" i="1"/>
  <c r="Q2805" i="1" s="1"/>
  <c r="O2805" i="1"/>
  <c r="N2805" i="1"/>
  <c r="I2805" i="1"/>
  <c r="P2804" i="1"/>
  <c r="Q2804" i="1" s="1"/>
  <c r="O2804" i="1"/>
  <c r="N2804" i="1"/>
  <c r="I2804" i="1"/>
  <c r="P2803" i="1"/>
  <c r="Q2803" i="1" s="1"/>
  <c r="O2803" i="1"/>
  <c r="N2803" i="1"/>
  <c r="I2803" i="1"/>
  <c r="Q2802" i="1"/>
  <c r="P2802" i="1"/>
  <c r="O2802" i="1"/>
  <c r="N2802" i="1"/>
  <c r="I2802" i="1"/>
  <c r="Q2801" i="1"/>
  <c r="P2801" i="1"/>
  <c r="O2801" i="1"/>
  <c r="N2801" i="1"/>
  <c r="I2801" i="1"/>
  <c r="Q2800" i="1"/>
  <c r="P2800" i="1"/>
  <c r="O2800" i="1"/>
  <c r="N2800" i="1"/>
  <c r="I2800" i="1"/>
  <c r="Q2799" i="1"/>
  <c r="P2799" i="1"/>
  <c r="O2799" i="1"/>
  <c r="N2799" i="1"/>
  <c r="I2799" i="1"/>
  <c r="Q2798" i="1"/>
  <c r="P2798" i="1"/>
  <c r="O2798" i="1"/>
  <c r="N2798" i="1"/>
  <c r="I2798" i="1"/>
  <c r="Q2797" i="1"/>
  <c r="P2797" i="1"/>
  <c r="O2797" i="1"/>
  <c r="N2797" i="1"/>
  <c r="I2797" i="1"/>
  <c r="P2796" i="1"/>
  <c r="Q2796" i="1" s="1"/>
  <c r="O2796" i="1"/>
  <c r="N2796" i="1"/>
  <c r="I2796" i="1"/>
  <c r="P2795" i="1"/>
  <c r="Q2795" i="1" s="1"/>
  <c r="O2795" i="1"/>
  <c r="N2795" i="1"/>
  <c r="I2795" i="1"/>
  <c r="P2794" i="1"/>
  <c r="Q2794" i="1" s="1"/>
  <c r="N2794" i="1"/>
  <c r="I2794" i="1"/>
  <c r="P2793" i="1"/>
  <c r="Q2793" i="1" s="1"/>
  <c r="O2793" i="1"/>
  <c r="N2793" i="1"/>
  <c r="I2793" i="1"/>
  <c r="P2792" i="1"/>
  <c r="Q2792" i="1" s="1"/>
  <c r="N2792" i="1"/>
  <c r="I2792" i="1"/>
  <c r="Q2791" i="1"/>
  <c r="P2791" i="1"/>
  <c r="O2791" i="1"/>
  <c r="N2791" i="1"/>
  <c r="I2791" i="1"/>
  <c r="Q2790" i="1"/>
  <c r="P2790" i="1"/>
  <c r="O2790" i="1"/>
  <c r="N2790" i="1"/>
  <c r="I2790" i="1"/>
  <c r="Q2789" i="1"/>
  <c r="P2789" i="1"/>
  <c r="O2789" i="1"/>
  <c r="N2789" i="1"/>
  <c r="I2789" i="1"/>
  <c r="Q2788" i="1"/>
  <c r="P2788" i="1"/>
  <c r="O2788" i="1"/>
  <c r="N2788" i="1"/>
  <c r="I2788" i="1"/>
  <c r="P2787" i="1"/>
  <c r="Q2787" i="1" s="1"/>
  <c r="N2787" i="1"/>
  <c r="I2787" i="1"/>
  <c r="Q2786" i="1"/>
  <c r="P2786" i="1"/>
  <c r="O2786" i="1"/>
  <c r="N2786" i="1"/>
  <c r="I2786" i="1"/>
  <c r="Q2785" i="1"/>
  <c r="P2785" i="1"/>
  <c r="O2785" i="1"/>
  <c r="N2785" i="1"/>
  <c r="I2785" i="1"/>
  <c r="Q2784" i="1"/>
  <c r="P2784" i="1"/>
  <c r="O2784" i="1"/>
  <c r="N2784" i="1"/>
  <c r="I2784" i="1"/>
  <c r="P2783" i="1"/>
  <c r="Q2783" i="1" s="1"/>
  <c r="O2783" i="1"/>
  <c r="N2783" i="1"/>
  <c r="I2783" i="1"/>
  <c r="P2782" i="1"/>
  <c r="Q2782" i="1" s="1"/>
  <c r="O2782" i="1"/>
  <c r="N2782" i="1"/>
  <c r="I2782" i="1"/>
  <c r="P2781" i="1"/>
  <c r="Q2781" i="1" s="1"/>
  <c r="O2781" i="1"/>
  <c r="N2781" i="1"/>
  <c r="I2781" i="1"/>
  <c r="P2780" i="1"/>
  <c r="Q2780" i="1" s="1"/>
  <c r="O2780" i="1"/>
  <c r="N2780" i="1"/>
  <c r="I2780" i="1"/>
  <c r="Q2779" i="1"/>
  <c r="P2779" i="1"/>
  <c r="O2779" i="1"/>
  <c r="N2779" i="1"/>
  <c r="I2779" i="1"/>
  <c r="Q2778" i="1"/>
  <c r="P2778" i="1"/>
  <c r="O2778" i="1"/>
  <c r="N2778" i="1"/>
  <c r="I2778" i="1"/>
  <c r="Q2777" i="1"/>
  <c r="P2777" i="1"/>
  <c r="N2777" i="1"/>
  <c r="I2777" i="1"/>
  <c r="P2776" i="1"/>
  <c r="Q2776" i="1" s="1"/>
  <c r="O2776" i="1"/>
  <c r="N2776" i="1"/>
  <c r="I2776" i="1"/>
  <c r="P2775" i="1"/>
  <c r="Q2775" i="1" s="1"/>
  <c r="O2775" i="1"/>
  <c r="N2775" i="1"/>
  <c r="I2775" i="1"/>
  <c r="P2774" i="1"/>
  <c r="Q2774" i="1" s="1"/>
  <c r="O2774" i="1"/>
  <c r="N2774" i="1"/>
  <c r="I2774" i="1"/>
  <c r="Q2773" i="1"/>
  <c r="P2773" i="1"/>
  <c r="O2773" i="1"/>
  <c r="N2773" i="1"/>
  <c r="I2773" i="1"/>
  <c r="Q2772" i="1"/>
  <c r="P2772" i="1"/>
  <c r="O2772" i="1"/>
  <c r="N2772" i="1"/>
  <c r="I2772" i="1"/>
  <c r="Q2771" i="1"/>
  <c r="P2771" i="1"/>
  <c r="N2771" i="1"/>
  <c r="I2771" i="1"/>
  <c r="P2770" i="1"/>
  <c r="Q2770" i="1" s="1"/>
  <c r="O2770" i="1"/>
  <c r="N2770" i="1"/>
  <c r="I2770" i="1"/>
  <c r="Q2769" i="1"/>
  <c r="P2769" i="1"/>
  <c r="O2769" i="1"/>
  <c r="N2769" i="1"/>
  <c r="I2769" i="1"/>
  <c r="Q2768" i="1"/>
  <c r="P2768" i="1"/>
  <c r="O2768" i="1"/>
  <c r="N2768" i="1"/>
  <c r="I2768" i="1"/>
  <c r="Q2767" i="1"/>
  <c r="P2767" i="1"/>
  <c r="O2767" i="1"/>
  <c r="N2767" i="1"/>
  <c r="I2767" i="1"/>
  <c r="Q2766" i="1"/>
  <c r="P2766" i="1"/>
  <c r="O2766" i="1"/>
  <c r="N2766" i="1"/>
  <c r="I2766" i="1"/>
  <c r="Q2765" i="1"/>
  <c r="P2765" i="1"/>
  <c r="O2765" i="1"/>
  <c r="N2765" i="1"/>
  <c r="I2765" i="1"/>
  <c r="Q2764" i="1"/>
  <c r="P2764" i="1"/>
  <c r="O2764" i="1"/>
  <c r="N2764" i="1"/>
  <c r="I2764" i="1"/>
  <c r="P2763" i="1"/>
  <c r="Q2763" i="1" s="1"/>
  <c r="O2763" i="1"/>
  <c r="N2763" i="1"/>
  <c r="I2763" i="1"/>
  <c r="P2762" i="1"/>
  <c r="Q2762" i="1" s="1"/>
  <c r="O2762" i="1"/>
  <c r="N2762" i="1"/>
  <c r="I2762" i="1"/>
  <c r="P2761" i="1"/>
  <c r="Q2761" i="1" s="1"/>
  <c r="O2761" i="1"/>
  <c r="N2761" i="1"/>
  <c r="I2761" i="1"/>
  <c r="Q2760" i="1"/>
  <c r="P2760" i="1"/>
  <c r="O2760" i="1"/>
  <c r="N2760" i="1"/>
  <c r="I2760" i="1"/>
  <c r="Q2759" i="1"/>
  <c r="P2759" i="1"/>
  <c r="O2759" i="1"/>
  <c r="N2759" i="1"/>
  <c r="I2759" i="1"/>
  <c r="Q2758" i="1"/>
  <c r="P2758" i="1"/>
  <c r="O2758" i="1"/>
  <c r="N2758" i="1"/>
  <c r="I2758" i="1"/>
  <c r="P2757" i="1"/>
  <c r="Q2757" i="1" s="1"/>
  <c r="O2757" i="1"/>
  <c r="N2757" i="1"/>
  <c r="I2757" i="1"/>
  <c r="P2756" i="1"/>
  <c r="Q2756" i="1" s="1"/>
  <c r="O2756" i="1"/>
  <c r="N2756" i="1"/>
  <c r="I2756" i="1"/>
  <c r="P2755" i="1"/>
  <c r="Q2755" i="1" s="1"/>
  <c r="O2755" i="1"/>
  <c r="N2755" i="1"/>
  <c r="I2755" i="1"/>
  <c r="P2754" i="1"/>
  <c r="Q2754" i="1" s="1"/>
  <c r="O2754" i="1"/>
  <c r="N2754" i="1"/>
  <c r="I2754" i="1"/>
  <c r="Q2753" i="1"/>
  <c r="P2753" i="1"/>
  <c r="O2753" i="1"/>
  <c r="N2753" i="1"/>
  <c r="I2753" i="1"/>
  <c r="Q2752" i="1"/>
  <c r="P2752" i="1"/>
  <c r="O2752" i="1"/>
  <c r="N2752" i="1"/>
  <c r="I2752" i="1"/>
  <c r="Q2751" i="1"/>
  <c r="P2751" i="1"/>
  <c r="O2751" i="1"/>
  <c r="N2751" i="1"/>
  <c r="I2751" i="1"/>
  <c r="Q2750" i="1"/>
  <c r="P2750" i="1"/>
  <c r="O2750" i="1"/>
  <c r="N2750" i="1"/>
  <c r="I2750" i="1"/>
  <c r="Q2749" i="1"/>
  <c r="P2749" i="1"/>
  <c r="O2749" i="1"/>
  <c r="N2749" i="1"/>
  <c r="I2749" i="1"/>
  <c r="Q2748" i="1"/>
  <c r="P2748" i="1"/>
  <c r="O2748" i="1"/>
  <c r="N2748" i="1"/>
  <c r="I2748" i="1"/>
  <c r="P2747" i="1"/>
  <c r="Q2747" i="1" s="1"/>
  <c r="O2747" i="1"/>
  <c r="N2747" i="1"/>
  <c r="I2747" i="1"/>
  <c r="P2746" i="1"/>
  <c r="Q2746" i="1" s="1"/>
  <c r="O2746" i="1"/>
  <c r="N2746" i="1"/>
  <c r="I2746" i="1"/>
  <c r="P2745" i="1"/>
  <c r="Q2745" i="1" s="1"/>
  <c r="O2745" i="1"/>
  <c r="N2745" i="1"/>
  <c r="I2745" i="1"/>
  <c r="Q2744" i="1"/>
  <c r="P2744" i="1"/>
  <c r="O2744" i="1"/>
  <c r="N2744" i="1"/>
  <c r="I2744" i="1"/>
  <c r="Q2743" i="1"/>
  <c r="P2743" i="1"/>
  <c r="N2743" i="1"/>
  <c r="I2743" i="1"/>
  <c r="P2742" i="1"/>
  <c r="Q2742" i="1" s="1"/>
  <c r="N2742" i="1"/>
  <c r="I2742" i="1"/>
  <c r="Q2741" i="1"/>
  <c r="P2741" i="1"/>
  <c r="O2741" i="1"/>
  <c r="N2741" i="1"/>
  <c r="I2741" i="1"/>
  <c r="Q2740" i="1"/>
  <c r="P2740" i="1"/>
  <c r="O2740" i="1"/>
  <c r="N2740" i="1"/>
  <c r="I2740" i="1"/>
  <c r="Q2739" i="1"/>
  <c r="P2739" i="1"/>
  <c r="N2739" i="1"/>
  <c r="I2739" i="1"/>
  <c r="P2738" i="1"/>
  <c r="Q2738" i="1" s="1"/>
  <c r="O2738" i="1"/>
  <c r="N2738" i="1"/>
  <c r="I2738" i="1"/>
  <c r="Q2737" i="1"/>
  <c r="P2737" i="1"/>
  <c r="O2737" i="1"/>
  <c r="N2737" i="1"/>
  <c r="I2737" i="1"/>
  <c r="Q2736" i="1"/>
  <c r="P2736" i="1"/>
  <c r="O2736" i="1"/>
  <c r="N2736" i="1"/>
  <c r="I2736" i="1"/>
  <c r="P2735" i="1"/>
  <c r="Q2735" i="1" s="1"/>
  <c r="O2735" i="1"/>
  <c r="N2735" i="1"/>
  <c r="I2735" i="1"/>
  <c r="P2734" i="1"/>
  <c r="Q2734" i="1" s="1"/>
  <c r="O2734" i="1"/>
  <c r="N2734" i="1"/>
  <c r="I2734" i="1"/>
  <c r="P2733" i="1"/>
  <c r="Q2733" i="1" s="1"/>
  <c r="O2733" i="1"/>
  <c r="N2733" i="1"/>
  <c r="I2733" i="1"/>
  <c r="P2732" i="1"/>
  <c r="Q2732" i="1" s="1"/>
  <c r="O2732" i="1"/>
  <c r="N2732" i="1"/>
  <c r="I2732" i="1"/>
  <c r="P2731" i="1"/>
  <c r="Q2731" i="1" s="1"/>
  <c r="O2731" i="1"/>
  <c r="N2731" i="1"/>
  <c r="I2731" i="1"/>
  <c r="Q2730" i="1"/>
  <c r="P2730" i="1"/>
  <c r="O2730" i="1"/>
  <c r="N2730" i="1"/>
  <c r="I2730" i="1"/>
  <c r="Q2729" i="1"/>
  <c r="P2729" i="1"/>
  <c r="O2729" i="1"/>
  <c r="N2729" i="1"/>
  <c r="I2729" i="1"/>
  <c r="Q2728" i="1"/>
  <c r="P2728" i="1"/>
  <c r="O2728" i="1"/>
  <c r="N2728" i="1"/>
  <c r="I2728" i="1"/>
  <c r="Q2727" i="1"/>
  <c r="P2727" i="1"/>
  <c r="O2727" i="1"/>
  <c r="N2727" i="1"/>
  <c r="I2727" i="1"/>
  <c r="Q2726" i="1"/>
  <c r="P2726" i="1"/>
  <c r="O2726" i="1"/>
  <c r="N2726" i="1"/>
  <c r="I2726" i="1"/>
  <c r="Q2725" i="1"/>
  <c r="P2725" i="1"/>
  <c r="O2725" i="1"/>
  <c r="N2725" i="1"/>
  <c r="I2725" i="1"/>
  <c r="P2724" i="1"/>
  <c r="Q2724" i="1" s="1"/>
  <c r="O2724" i="1"/>
  <c r="N2724" i="1"/>
  <c r="I2724" i="1"/>
  <c r="P2723" i="1"/>
  <c r="Q2723" i="1" s="1"/>
  <c r="O2723" i="1"/>
  <c r="N2723" i="1"/>
  <c r="I2723" i="1"/>
  <c r="P2722" i="1"/>
  <c r="Q2722" i="1" s="1"/>
  <c r="N2722" i="1"/>
  <c r="I2722" i="1"/>
  <c r="P2721" i="1"/>
  <c r="Q2721" i="1" s="1"/>
  <c r="N2721" i="1"/>
  <c r="I2721" i="1"/>
  <c r="Q2720" i="1"/>
  <c r="P2720" i="1"/>
  <c r="O2720" i="1"/>
  <c r="N2720" i="1"/>
  <c r="I2720" i="1"/>
  <c r="Q2719" i="1"/>
  <c r="P2719" i="1"/>
  <c r="N2719" i="1"/>
  <c r="I2719" i="1"/>
  <c r="Q2718" i="1"/>
  <c r="P2718" i="1"/>
  <c r="O2718" i="1"/>
  <c r="N2718" i="1"/>
  <c r="I2718" i="1"/>
  <c r="P2717" i="1"/>
  <c r="Q2717" i="1" s="1"/>
  <c r="O2717" i="1"/>
  <c r="N2717" i="1"/>
  <c r="I2717" i="1"/>
  <c r="P2716" i="1"/>
  <c r="Q2716" i="1" s="1"/>
  <c r="O2716" i="1"/>
  <c r="N2716" i="1"/>
  <c r="I2716" i="1"/>
  <c r="P2715" i="1"/>
  <c r="Q2715" i="1" s="1"/>
  <c r="O2715" i="1"/>
  <c r="N2715" i="1"/>
  <c r="I2715" i="1"/>
  <c r="Q2714" i="1"/>
  <c r="P2714" i="1"/>
  <c r="O2714" i="1"/>
  <c r="N2714" i="1"/>
  <c r="I2714" i="1"/>
  <c r="Q2713" i="1"/>
  <c r="P2713" i="1"/>
  <c r="O2713" i="1"/>
  <c r="N2713" i="1"/>
  <c r="I2713" i="1"/>
  <c r="Q2712" i="1"/>
  <c r="P2712" i="1"/>
  <c r="O2712" i="1"/>
  <c r="N2712" i="1"/>
  <c r="I2712" i="1"/>
  <c r="P2711" i="1"/>
  <c r="Q2711" i="1" s="1"/>
  <c r="O2711" i="1"/>
  <c r="N2711" i="1"/>
  <c r="I2711" i="1"/>
  <c r="P2710" i="1"/>
  <c r="Q2710" i="1" s="1"/>
  <c r="O2710" i="1"/>
  <c r="N2710" i="1"/>
  <c r="I2710" i="1"/>
  <c r="P2709" i="1"/>
  <c r="Q2709" i="1" s="1"/>
  <c r="O2709" i="1"/>
  <c r="N2709" i="1"/>
  <c r="I2709" i="1"/>
  <c r="P2708" i="1"/>
  <c r="Q2708" i="1" s="1"/>
  <c r="O2708" i="1"/>
  <c r="N2708" i="1"/>
  <c r="I2708" i="1"/>
  <c r="Q2707" i="1"/>
  <c r="P2707" i="1"/>
  <c r="O2707" i="1"/>
  <c r="N2707" i="1"/>
  <c r="I2707" i="1"/>
  <c r="Q2706" i="1"/>
  <c r="P2706" i="1"/>
  <c r="O2706" i="1"/>
  <c r="N2706" i="1"/>
  <c r="I2706" i="1"/>
  <c r="Q2705" i="1"/>
  <c r="P2705" i="1"/>
  <c r="O2705" i="1"/>
  <c r="N2705" i="1"/>
  <c r="I2705" i="1"/>
  <c r="Q2704" i="1"/>
  <c r="P2704" i="1"/>
  <c r="N2704" i="1"/>
  <c r="I2704" i="1"/>
  <c r="P2703" i="1"/>
  <c r="Q2703" i="1" s="1"/>
  <c r="N2703" i="1"/>
  <c r="I2703" i="1"/>
  <c r="Q2702" i="1"/>
  <c r="P2702" i="1"/>
  <c r="O2702" i="1"/>
  <c r="N2702" i="1"/>
  <c r="I2702" i="1"/>
  <c r="P2701" i="1"/>
  <c r="Q2701" i="1" s="1"/>
  <c r="N2701" i="1"/>
  <c r="I2701" i="1"/>
  <c r="Q2700" i="1"/>
  <c r="P2700" i="1"/>
  <c r="O2700" i="1"/>
  <c r="N2700" i="1"/>
  <c r="I2700" i="1"/>
  <c r="Q2699" i="1"/>
  <c r="P2699" i="1"/>
  <c r="O2699" i="1"/>
  <c r="N2699" i="1"/>
  <c r="I2699" i="1"/>
  <c r="Q2698" i="1"/>
  <c r="P2698" i="1"/>
  <c r="O2698" i="1"/>
  <c r="N2698" i="1"/>
  <c r="I2698" i="1"/>
  <c r="Q2697" i="1"/>
  <c r="P2697" i="1"/>
  <c r="O2697" i="1"/>
  <c r="N2697" i="1"/>
  <c r="I2697" i="1"/>
  <c r="Q2696" i="1"/>
  <c r="P2696" i="1"/>
  <c r="O2696" i="1"/>
  <c r="N2696" i="1"/>
  <c r="I2696" i="1"/>
  <c r="P2695" i="1"/>
  <c r="Q2695" i="1" s="1"/>
  <c r="O2695" i="1"/>
  <c r="N2695" i="1"/>
  <c r="I2695" i="1"/>
  <c r="P2694" i="1"/>
  <c r="Q2694" i="1" s="1"/>
  <c r="O2694" i="1"/>
  <c r="N2694" i="1"/>
  <c r="I2694" i="1"/>
  <c r="P2693" i="1"/>
  <c r="Q2693" i="1" s="1"/>
  <c r="O2693" i="1"/>
  <c r="N2693" i="1"/>
  <c r="I2693" i="1"/>
  <c r="P2692" i="1"/>
  <c r="Q2692" i="1" s="1"/>
  <c r="O2692" i="1"/>
  <c r="N2692" i="1"/>
  <c r="I2692" i="1"/>
  <c r="Q2691" i="1"/>
  <c r="P2691" i="1"/>
  <c r="O2691" i="1"/>
  <c r="N2691" i="1"/>
  <c r="I2691" i="1"/>
  <c r="Q2690" i="1"/>
  <c r="P2690" i="1"/>
  <c r="O2690" i="1"/>
  <c r="N2690" i="1"/>
  <c r="I2690" i="1"/>
  <c r="Q2689" i="1"/>
  <c r="P2689" i="1"/>
  <c r="O2689" i="1"/>
  <c r="N2689" i="1"/>
  <c r="I2689" i="1"/>
  <c r="P2688" i="1"/>
  <c r="Q2688" i="1" s="1"/>
  <c r="O2688" i="1"/>
  <c r="N2688" i="1"/>
  <c r="I2688" i="1"/>
  <c r="P2687" i="1"/>
  <c r="Q2687" i="1" s="1"/>
  <c r="O2687" i="1"/>
  <c r="N2687" i="1"/>
  <c r="I2687" i="1"/>
  <c r="P2686" i="1"/>
  <c r="Q2686" i="1" s="1"/>
  <c r="O2686" i="1"/>
  <c r="N2686" i="1"/>
  <c r="I2686" i="1"/>
  <c r="P2685" i="1"/>
  <c r="Q2685" i="1" s="1"/>
  <c r="O2685" i="1"/>
  <c r="N2685" i="1"/>
  <c r="I2685" i="1"/>
  <c r="Q2684" i="1"/>
  <c r="P2684" i="1"/>
  <c r="O2684" i="1"/>
  <c r="N2684" i="1"/>
  <c r="I2684" i="1"/>
  <c r="Q2683" i="1"/>
  <c r="P2683" i="1"/>
  <c r="O2683" i="1"/>
  <c r="N2683" i="1"/>
  <c r="I2683" i="1"/>
  <c r="Q2682" i="1"/>
  <c r="P2682" i="1"/>
  <c r="O2682" i="1"/>
  <c r="N2682" i="1"/>
  <c r="I2682" i="1"/>
  <c r="Q2681" i="1"/>
  <c r="P2681" i="1"/>
  <c r="N2681" i="1"/>
  <c r="I2681" i="1"/>
  <c r="P2680" i="1"/>
  <c r="Q2680" i="1" s="1"/>
  <c r="N2680" i="1"/>
  <c r="I2680" i="1"/>
  <c r="Q2679" i="1"/>
  <c r="P2679" i="1"/>
  <c r="O2679" i="1"/>
  <c r="N2679" i="1"/>
  <c r="I2679" i="1"/>
  <c r="P2678" i="1"/>
  <c r="Q2678" i="1" s="1"/>
  <c r="O2678" i="1"/>
  <c r="N2678" i="1"/>
  <c r="I2678" i="1"/>
  <c r="P2677" i="1"/>
  <c r="Q2677" i="1" s="1"/>
  <c r="N2677" i="1"/>
  <c r="I2677" i="1"/>
  <c r="Q2676" i="1"/>
  <c r="P2676" i="1"/>
  <c r="O2676" i="1"/>
  <c r="N2676" i="1"/>
  <c r="I2676" i="1"/>
  <c r="Q2675" i="1"/>
  <c r="P2675" i="1"/>
  <c r="O2675" i="1"/>
  <c r="N2675" i="1"/>
  <c r="I2675" i="1"/>
  <c r="Q2674" i="1"/>
  <c r="P2674" i="1"/>
  <c r="O2674" i="1"/>
  <c r="N2674" i="1"/>
  <c r="I2674" i="1"/>
  <c r="Q2673" i="1"/>
  <c r="P2673" i="1"/>
  <c r="O2673" i="1"/>
  <c r="N2673" i="1"/>
  <c r="I2673" i="1"/>
  <c r="P2672" i="1"/>
  <c r="Q2672" i="1" s="1"/>
  <c r="O2672" i="1"/>
  <c r="N2672" i="1"/>
  <c r="I2672" i="1"/>
  <c r="P2671" i="1"/>
  <c r="Q2671" i="1" s="1"/>
  <c r="O2671" i="1"/>
  <c r="N2671" i="1"/>
  <c r="I2671" i="1"/>
  <c r="P2670" i="1"/>
  <c r="Q2670" i="1" s="1"/>
  <c r="O2670" i="1"/>
  <c r="N2670" i="1"/>
  <c r="I2670" i="1"/>
  <c r="P2669" i="1"/>
  <c r="Q2669" i="1" s="1"/>
  <c r="O2669" i="1"/>
  <c r="N2669" i="1"/>
  <c r="I2669" i="1"/>
  <c r="Q2668" i="1"/>
  <c r="P2668" i="1"/>
  <c r="O2668" i="1"/>
  <c r="N2668" i="1"/>
  <c r="I2668" i="1"/>
  <c r="Q2667" i="1"/>
  <c r="P2667" i="1"/>
  <c r="O2667" i="1"/>
  <c r="N2667" i="1"/>
  <c r="I2667" i="1"/>
  <c r="Q2666" i="1"/>
  <c r="P2666" i="1"/>
  <c r="O2666" i="1"/>
  <c r="N2666" i="1"/>
  <c r="I2666" i="1"/>
  <c r="P2665" i="1"/>
  <c r="Q2665" i="1" s="1"/>
  <c r="O2665" i="1"/>
  <c r="N2665" i="1"/>
  <c r="I2665" i="1"/>
  <c r="P2664" i="1"/>
  <c r="Q2664" i="1" s="1"/>
  <c r="O2664" i="1"/>
  <c r="N2664" i="1"/>
  <c r="I2664" i="1"/>
  <c r="P2663" i="1"/>
  <c r="Q2663" i="1" s="1"/>
  <c r="O2663" i="1"/>
  <c r="N2663" i="1"/>
  <c r="I2663" i="1"/>
  <c r="P2662" i="1"/>
  <c r="Q2662" i="1" s="1"/>
  <c r="O2662" i="1"/>
  <c r="N2662" i="1"/>
  <c r="I2662" i="1"/>
  <c r="Q2661" i="1"/>
  <c r="P2661" i="1"/>
  <c r="N2661" i="1"/>
  <c r="I2661" i="1"/>
  <c r="Q2660" i="1"/>
  <c r="P2660" i="1"/>
  <c r="N2660" i="1"/>
  <c r="I2660" i="1"/>
  <c r="P2659" i="1"/>
  <c r="Q2659" i="1" s="1"/>
  <c r="O2659" i="1"/>
  <c r="N2659" i="1"/>
  <c r="I2659" i="1"/>
  <c r="Q2658" i="1"/>
  <c r="P2658" i="1"/>
  <c r="O2658" i="1"/>
  <c r="N2658" i="1"/>
  <c r="I2658" i="1"/>
  <c r="Q2657" i="1"/>
  <c r="P2657" i="1"/>
  <c r="N2657" i="1"/>
  <c r="I2657" i="1"/>
  <c r="P2656" i="1"/>
  <c r="Q2656" i="1" s="1"/>
  <c r="O2656" i="1"/>
  <c r="N2656" i="1"/>
  <c r="I2656" i="1"/>
  <c r="P2655" i="1"/>
  <c r="Q2655" i="1" s="1"/>
  <c r="O2655" i="1"/>
  <c r="N2655" i="1"/>
  <c r="I2655" i="1"/>
  <c r="Q2654" i="1"/>
  <c r="P2654" i="1"/>
  <c r="O2654" i="1"/>
  <c r="N2654" i="1"/>
  <c r="I2654" i="1"/>
  <c r="Q2653" i="1"/>
  <c r="P2653" i="1"/>
  <c r="O2653" i="1"/>
  <c r="N2653" i="1"/>
  <c r="I2653" i="1"/>
  <c r="Q2652" i="1"/>
  <c r="P2652" i="1"/>
  <c r="O2652" i="1"/>
  <c r="N2652" i="1"/>
  <c r="I2652" i="1"/>
  <c r="Q2651" i="1"/>
  <c r="P2651" i="1"/>
  <c r="O2651" i="1"/>
  <c r="N2651" i="1"/>
  <c r="I2651" i="1"/>
  <c r="Q2650" i="1"/>
  <c r="P2650" i="1"/>
  <c r="O2650" i="1"/>
  <c r="N2650" i="1"/>
  <c r="I2650" i="1"/>
  <c r="P2649" i="1"/>
  <c r="Q2649" i="1" s="1"/>
  <c r="O2649" i="1"/>
  <c r="N2649" i="1"/>
  <c r="I2649" i="1"/>
  <c r="P2648" i="1"/>
  <c r="Q2648" i="1" s="1"/>
  <c r="O2648" i="1"/>
  <c r="N2648" i="1"/>
  <c r="I2648" i="1"/>
  <c r="P2647" i="1"/>
  <c r="Q2647" i="1" s="1"/>
  <c r="O2647" i="1"/>
  <c r="N2647" i="1"/>
  <c r="I2647" i="1"/>
  <c r="P2646" i="1"/>
  <c r="Q2646" i="1" s="1"/>
  <c r="O2646" i="1"/>
  <c r="N2646" i="1"/>
  <c r="I2646" i="1"/>
  <c r="Q2645" i="1"/>
  <c r="P2645" i="1"/>
  <c r="O2645" i="1"/>
  <c r="N2645" i="1"/>
  <c r="I2645" i="1"/>
  <c r="Q2644" i="1"/>
  <c r="P2644" i="1"/>
  <c r="O2644" i="1"/>
  <c r="N2644" i="1"/>
  <c r="I2644" i="1"/>
  <c r="Q2643" i="1"/>
  <c r="P2643" i="1"/>
  <c r="O2643" i="1"/>
  <c r="N2643" i="1"/>
  <c r="I2643" i="1"/>
  <c r="P2642" i="1"/>
  <c r="Q2642" i="1" s="1"/>
  <c r="O2642" i="1"/>
  <c r="N2642" i="1"/>
  <c r="I2642" i="1"/>
  <c r="P2641" i="1"/>
  <c r="Q2641" i="1" s="1"/>
  <c r="O2641" i="1"/>
  <c r="N2641" i="1"/>
  <c r="I2641" i="1"/>
  <c r="P2640" i="1"/>
  <c r="Q2640" i="1" s="1"/>
  <c r="O2640" i="1"/>
  <c r="N2640" i="1"/>
  <c r="I2640" i="1"/>
  <c r="P2639" i="1"/>
  <c r="Q2639" i="1" s="1"/>
  <c r="O2639" i="1"/>
  <c r="N2639" i="1"/>
  <c r="I2639" i="1"/>
  <c r="Q2638" i="1"/>
  <c r="P2638" i="1"/>
  <c r="O2638" i="1"/>
  <c r="N2638" i="1"/>
  <c r="I2638" i="1"/>
  <c r="Q2637" i="1"/>
  <c r="P2637" i="1"/>
  <c r="N2637" i="1"/>
  <c r="I2637" i="1"/>
  <c r="P2636" i="1"/>
  <c r="Q2636" i="1" s="1"/>
  <c r="N2636" i="1"/>
  <c r="I2636" i="1"/>
  <c r="Q2635" i="1"/>
  <c r="P2635" i="1"/>
  <c r="O2635" i="1"/>
  <c r="N2635" i="1"/>
  <c r="I2635" i="1"/>
  <c r="Q2634" i="1"/>
  <c r="P2634" i="1"/>
  <c r="O2634" i="1"/>
  <c r="N2634" i="1"/>
  <c r="I2634" i="1"/>
  <c r="Q2633" i="1"/>
  <c r="P2633" i="1"/>
  <c r="N2633" i="1"/>
  <c r="I2633" i="1"/>
  <c r="P2632" i="1"/>
  <c r="Q2632" i="1" s="1"/>
  <c r="O2632" i="1"/>
  <c r="N2632" i="1"/>
  <c r="I2632" i="1"/>
  <c r="Q2631" i="1"/>
  <c r="P2631" i="1"/>
  <c r="O2631" i="1"/>
  <c r="N2631" i="1"/>
  <c r="I2631" i="1"/>
  <c r="Q2630" i="1"/>
  <c r="P2630" i="1"/>
  <c r="O2630" i="1"/>
  <c r="N2630" i="1"/>
  <c r="I2630" i="1"/>
  <c r="Q2629" i="1"/>
  <c r="P2629" i="1"/>
  <c r="O2629" i="1"/>
  <c r="N2629" i="1"/>
  <c r="I2629" i="1"/>
  <c r="Q2628" i="1"/>
  <c r="P2628" i="1"/>
  <c r="O2628" i="1"/>
  <c r="N2628" i="1"/>
  <c r="I2628" i="1"/>
  <c r="Q2627" i="1"/>
  <c r="P2627" i="1"/>
  <c r="O2627" i="1"/>
  <c r="N2627" i="1"/>
  <c r="I2627" i="1"/>
  <c r="P2626" i="1"/>
  <c r="Q2626" i="1" s="1"/>
  <c r="O2626" i="1"/>
  <c r="N2626" i="1"/>
  <c r="I2626" i="1"/>
  <c r="P2625" i="1"/>
  <c r="Q2625" i="1" s="1"/>
  <c r="O2625" i="1"/>
  <c r="N2625" i="1"/>
  <c r="I2625" i="1"/>
  <c r="P2624" i="1"/>
  <c r="Q2624" i="1" s="1"/>
  <c r="O2624" i="1"/>
  <c r="N2624" i="1"/>
  <c r="I2624" i="1"/>
  <c r="P2623" i="1"/>
  <c r="Q2623" i="1" s="1"/>
  <c r="O2623" i="1"/>
  <c r="N2623" i="1"/>
  <c r="I2623" i="1"/>
  <c r="Q2622" i="1"/>
  <c r="P2622" i="1"/>
  <c r="O2622" i="1"/>
  <c r="N2622" i="1"/>
  <c r="I2622" i="1"/>
  <c r="Q2621" i="1"/>
  <c r="P2621" i="1"/>
  <c r="O2621" i="1"/>
  <c r="N2621" i="1"/>
  <c r="I2621" i="1"/>
  <c r="Q2620" i="1"/>
  <c r="P2620" i="1"/>
  <c r="O2620" i="1"/>
  <c r="N2620" i="1"/>
  <c r="I2620" i="1"/>
  <c r="P2619" i="1"/>
  <c r="Q2619" i="1" s="1"/>
  <c r="O2619" i="1"/>
  <c r="N2619" i="1"/>
  <c r="I2619" i="1"/>
  <c r="P2618" i="1"/>
  <c r="Q2618" i="1" s="1"/>
  <c r="O2618" i="1"/>
  <c r="N2618" i="1"/>
  <c r="I2618" i="1"/>
  <c r="P2617" i="1"/>
  <c r="Q2617" i="1" s="1"/>
  <c r="O2617" i="1"/>
  <c r="N2617" i="1"/>
  <c r="I2617" i="1"/>
  <c r="P2616" i="1"/>
  <c r="Q2616" i="1" s="1"/>
  <c r="O2616" i="1"/>
  <c r="N2616" i="1"/>
  <c r="I2616" i="1"/>
  <c r="Q2615" i="1"/>
  <c r="P2615" i="1"/>
  <c r="O2615" i="1"/>
  <c r="N2615" i="1"/>
  <c r="I2615" i="1"/>
  <c r="Q2614" i="1"/>
  <c r="P2614" i="1"/>
  <c r="O2614" i="1"/>
  <c r="N2614" i="1"/>
  <c r="I2614" i="1"/>
  <c r="Q2613" i="1"/>
  <c r="P2613" i="1"/>
  <c r="O2613" i="1"/>
  <c r="N2613" i="1"/>
  <c r="I2613" i="1"/>
  <c r="Q2612" i="1"/>
  <c r="P2612" i="1"/>
  <c r="N2612" i="1"/>
  <c r="I2612" i="1"/>
  <c r="P2611" i="1"/>
  <c r="Q2611" i="1" s="1"/>
  <c r="N2611" i="1"/>
  <c r="I2611" i="1"/>
  <c r="Q2610" i="1"/>
  <c r="P2610" i="1"/>
  <c r="O2610" i="1"/>
  <c r="N2610" i="1"/>
  <c r="I2610" i="1"/>
  <c r="P2609" i="1"/>
  <c r="Q2609" i="1" s="1"/>
  <c r="O2609" i="1"/>
  <c r="N2609" i="1"/>
  <c r="I2609" i="1"/>
  <c r="P2608" i="1"/>
  <c r="Q2608" i="1" s="1"/>
  <c r="N2608" i="1"/>
  <c r="I2608" i="1"/>
  <c r="Q2607" i="1"/>
  <c r="P2607" i="1"/>
  <c r="O2607" i="1"/>
  <c r="N2607" i="1"/>
  <c r="I2607" i="1"/>
  <c r="Q2606" i="1"/>
  <c r="P2606" i="1"/>
  <c r="O2606" i="1"/>
  <c r="N2606" i="1"/>
  <c r="I2606" i="1"/>
  <c r="Q2605" i="1"/>
  <c r="P2605" i="1"/>
  <c r="O2605" i="1"/>
  <c r="N2605" i="1"/>
  <c r="I2605" i="1"/>
  <c r="Q2604" i="1"/>
  <c r="P2604" i="1"/>
  <c r="O2604" i="1"/>
  <c r="N2604" i="1"/>
  <c r="I2604" i="1"/>
  <c r="P2603" i="1"/>
  <c r="Q2603" i="1" s="1"/>
  <c r="O2603" i="1"/>
  <c r="N2603" i="1"/>
  <c r="I2603" i="1"/>
  <c r="P2602" i="1"/>
  <c r="Q2602" i="1" s="1"/>
  <c r="O2602" i="1"/>
  <c r="N2602" i="1"/>
  <c r="I2602" i="1"/>
  <c r="P2601" i="1"/>
  <c r="Q2601" i="1" s="1"/>
  <c r="O2601" i="1"/>
  <c r="N2601" i="1"/>
  <c r="I2601" i="1"/>
  <c r="P2600" i="1"/>
  <c r="Q2600" i="1" s="1"/>
  <c r="O2600" i="1"/>
  <c r="N2600" i="1"/>
  <c r="I2600" i="1"/>
  <c r="Q2599" i="1"/>
  <c r="P2599" i="1"/>
  <c r="O2599" i="1"/>
  <c r="N2599" i="1"/>
  <c r="I2599" i="1"/>
  <c r="Q2598" i="1"/>
  <c r="P2598" i="1"/>
  <c r="O2598" i="1"/>
  <c r="N2598" i="1"/>
  <c r="I2598" i="1"/>
  <c r="Q2597" i="1"/>
  <c r="P2597" i="1"/>
  <c r="O2597" i="1"/>
  <c r="N2597" i="1"/>
  <c r="I2597" i="1"/>
  <c r="P2596" i="1"/>
  <c r="Q2596" i="1" s="1"/>
  <c r="O2596" i="1"/>
  <c r="N2596" i="1"/>
  <c r="I2596" i="1"/>
  <c r="P2595" i="1"/>
  <c r="Q2595" i="1" s="1"/>
  <c r="O2595" i="1"/>
  <c r="N2595" i="1"/>
  <c r="I2595" i="1"/>
  <c r="P2594" i="1"/>
  <c r="Q2594" i="1" s="1"/>
  <c r="O2594" i="1"/>
  <c r="N2594" i="1"/>
  <c r="I2594" i="1"/>
  <c r="P2593" i="1"/>
  <c r="Q2593" i="1" s="1"/>
  <c r="O2593" i="1"/>
  <c r="N2593" i="1"/>
  <c r="I2593" i="1"/>
  <c r="Q2592" i="1"/>
  <c r="P2592" i="1"/>
  <c r="O2592" i="1"/>
  <c r="N2592" i="1"/>
  <c r="I2592" i="1"/>
  <c r="Q2591" i="1"/>
  <c r="P2591" i="1"/>
  <c r="O2591" i="1"/>
  <c r="N2591" i="1"/>
  <c r="I2591" i="1"/>
  <c r="Q2590" i="1"/>
  <c r="P2590" i="1"/>
  <c r="N2590" i="1"/>
  <c r="I2590" i="1"/>
  <c r="P2589" i="1"/>
  <c r="Q2589" i="1" s="1"/>
  <c r="N2589" i="1"/>
  <c r="I2589" i="1"/>
  <c r="Q2588" i="1"/>
  <c r="P2588" i="1"/>
  <c r="O2588" i="1"/>
  <c r="N2588" i="1"/>
  <c r="I2588" i="1"/>
  <c r="Q2587" i="1"/>
  <c r="P2587" i="1"/>
  <c r="N2587" i="1"/>
  <c r="I2587" i="1"/>
  <c r="P2586" i="1"/>
  <c r="Q2586" i="1" s="1"/>
  <c r="O2586" i="1"/>
  <c r="N2586" i="1"/>
  <c r="I2586" i="1"/>
  <c r="Q2585" i="1"/>
  <c r="P2585" i="1"/>
  <c r="O2585" i="1"/>
  <c r="N2585" i="1"/>
  <c r="I2585" i="1"/>
  <c r="Q2584" i="1"/>
  <c r="P2584" i="1"/>
  <c r="O2584" i="1"/>
  <c r="N2584" i="1"/>
  <c r="I2584" i="1"/>
  <c r="Q2583" i="1"/>
  <c r="P2583" i="1"/>
  <c r="O2583" i="1"/>
  <c r="N2583" i="1"/>
  <c r="I2583" i="1"/>
  <c r="Q2582" i="1"/>
  <c r="P2582" i="1"/>
  <c r="N2582" i="1"/>
  <c r="I2582" i="1"/>
  <c r="P2581" i="1"/>
  <c r="Q2581" i="1" s="1"/>
  <c r="O2581" i="1"/>
  <c r="N2581" i="1"/>
  <c r="I2581" i="1"/>
  <c r="P2580" i="1"/>
  <c r="Q2580" i="1" s="1"/>
  <c r="O2580" i="1"/>
  <c r="N2580" i="1"/>
  <c r="I2580" i="1"/>
  <c r="Q2579" i="1"/>
  <c r="P2579" i="1"/>
  <c r="O2579" i="1"/>
  <c r="N2579" i="1"/>
  <c r="I2579" i="1"/>
  <c r="Q2578" i="1"/>
  <c r="P2578" i="1"/>
  <c r="O2578" i="1"/>
  <c r="N2578" i="1"/>
  <c r="I2578" i="1"/>
  <c r="Q2577" i="1"/>
  <c r="P2577" i="1"/>
  <c r="O2577" i="1"/>
  <c r="N2577" i="1"/>
  <c r="I2577" i="1"/>
  <c r="P2576" i="1"/>
  <c r="Q2576" i="1" s="1"/>
  <c r="O2576" i="1"/>
  <c r="N2576" i="1"/>
  <c r="I2576" i="1"/>
  <c r="P2575" i="1"/>
  <c r="Q2575" i="1" s="1"/>
  <c r="O2575" i="1"/>
  <c r="N2575" i="1"/>
  <c r="I2575" i="1"/>
  <c r="P2574" i="1"/>
  <c r="Q2574" i="1" s="1"/>
  <c r="O2574" i="1"/>
  <c r="N2574" i="1"/>
  <c r="I2574" i="1"/>
  <c r="P2573" i="1"/>
  <c r="Q2573" i="1" s="1"/>
  <c r="O2573" i="1"/>
  <c r="N2573" i="1"/>
  <c r="I2573" i="1"/>
  <c r="Q2572" i="1"/>
  <c r="P2572" i="1"/>
  <c r="O2572" i="1"/>
  <c r="N2572" i="1"/>
  <c r="I2572" i="1"/>
  <c r="Q2571" i="1"/>
  <c r="P2571" i="1"/>
  <c r="O2571" i="1"/>
  <c r="N2571" i="1"/>
  <c r="I2571" i="1"/>
  <c r="Q2570" i="1"/>
  <c r="P2570" i="1"/>
  <c r="O2570" i="1"/>
  <c r="N2570" i="1"/>
  <c r="I2570" i="1"/>
  <c r="Q2569" i="1"/>
  <c r="P2569" i="1"/>
  <c r="O2569" i="1"/>
  <c r="N2569" i="1"/>
  <c r="I2569" i="1"/>
  <c r="P2568" i="1"/>
  <c r="Q2568" i="1" s="1"/>
  <c r="O2568" i="1"/>
  <c r="N2568" i="1"/>
  <c r="I2568" i="1"/>
  <c r="P2567" i="1"/>
  <c r="Q2567" i="1" s="1"/>
  <c r="O2567" i="1"/>
  <c r="N2567" i="1"/>
  <c r="I2567" i="1"/>
  <c r="P2566" i="1"/>
  <c r="Q2566" i="1" s="1"/>
  <c r="O2566" i="1"/>
  <c r="N2566" i="1"/>
  <c r="I2566" i="1"/>
  <c r="P2565" i="1"/>
  <c r="Q2565" i="1" s="1"/>
  <c r="O2565" i="1"/>
  <c r="N2565" i="1"/>
  <c r="I2565" i="1"/>
  <c r="P2564" i="1"/>
  <c r="Q2564" i="1" s="1"/>
  <c r="O2564" i="1"/>
  <c r="N2564" i="1"/>
  <c r="I2564" i="1"/>
  <c r="Q2563" i="1"/>
  <c r="P2563" i="1"/>
  <c r="O2563" i="1"/>
  <c r="N2563" i="1"/>
  <c r="I2563" i="1"/>
  <c r="Q2562" i="1"/>
  <c r="P2562" i="1"/>
  <c r="O2562" i="1"/>
  <c r="N2562" i="1"/>
  <c r="I2562" i="1"/>
  <c r="Q2561" i="1"/>
  <c r="P2561" i="1"/>
  <c r="N2561" i="1"/>
  <c r="I2561" i="1"/>
  <c r="P2560" i="1"/>
  <c r="Q2560" i="1" s="1"/>
  <c r="N2560" i="1"/>
  <c r="I2560" i="1"/>
  <c r="Q2559" i="1"/>
  <c r="P2559" i="1"/>
  <c r="O2559" i="1"/>
  <c r="N2559" i="1"/>
  <c r="I2559" i="1"/>
  <c r="P2558" i="1"/>
  <c r="Q2558" i="1" s="1"/>
  <c r="O2558" i="1"/>
  <c r="N2558" i="1"/>
  <c r="I2558" i="1"/>
  <c r="P2557" i="1"/>
  <c r="Q2557" i="1" s="1"/>
  <c r="N2557" i="1"/>
  <c r="I2557" i="1"/>
  <c r="Q2556" i="1"/>
  <c r="P2556" i="1"/>
  <c r="O2556" i="1"/>
  <c r="N2556" i="1"/>
  <c r="I2556" i="1"/>
  <c r="Q2555" i="1"/>
  <c r="P2555" i="1"/>
  <c r="O2555" i="1"/>
  <c r="N2555" i="1"/>
  <c r="I2555" i="1"/>
  <c r="Q2554" i="1"/>
  <c r="P2554" i="1"/>
  <c r="O2554" i="1"/>
  <c r="N2554" i="1"/>
  <c r="I2554" i="1"/>
  <c r="P2553" i="1"/>
  <c r="Q2553" i="1" s="1"/>
  <c r="O2553" i="1"/>
  <c r="N2553" i="1"/>
  <c r="I2553" i="1"/>
  <c r="P2552" i="1"/>
  <c r="Q2552" i="1" s="1"/>
  <c r="O2552" i="1"/>
  <c r="N2552" i="1"/>
  <c r="I2552" i="1"/>
  <c r="P2551" i="1"/>
  <c r="Q2551" i="1" s="1"/>
  <c r="O2551" i="1"/>
  <c r="N2551" i="1"/>
  <c r="I2551" i="1"/>
  <c r="P2550" i="1"/>
  <c r="Q2550" i="1" s="1"/>
  <c r="O2550" i="1"/>
  <c r="N2550" i="1"/>
  <c r="I2550" i="1"/>
  <c r="Q2549" i="1"/>
  <c r="P2549" i="1"/>
  <c r="O2549" i="1"/>
  <c r="N2549" i="1"/>
  <c r="I2549" i="1"/>
  <c r="Q2548" i="1"/>
  <c r="P2548" i="1"/>
  <c r="O2548" i="1"/>
  <c r="N2548" i="1"/>
  <c r="I2548" i="1"/>
  <c r="Q2547" i="1"/>
  <c r="P2547" i="1"/>
  <c r="O2547" i="1"/>
  <c r="N2547" i="1"/>
  <c r="I2547" i="1"/>
  <c r="Q2546" i="1"/>
  <c r="P2546" i="1"/>
  <c r="O2546" i="1"/>
  <c r="N2546" i="1"/>
  <c r="I2546" i="1"/>
  <c r="P2545" i="1"/>
  <c r="Q2545" i="1" s="1"/>
  <c r="O2545" i="1"/>
  <c r="N2545" i="1"/>
  <c r="I2545" i="1"/>
  <c r="P2544" i="1"/>
  <c r="Q2544" i="1" s="1"/>
  <c r="O2544" i="1"/>
  <c r="N2544" i="1"/>
  <c r="I2544" i="1"/>
  <c r="P2543" i="1"/>
  <c r="Q2543" i="1" s="1"/>
  <c r="O2543" i="1"/>
  <c r="N2543" i="1"/>
  <c r="I2543" i="1"/>
  <c r="P2542" i="1"/>
  <c r="Q2542" i="1" s="1"/>
  <c r="O2542" i="1"/>
  <c r="N2542" i="1"/>
  <c r="I2542" i="1"/>
  <c r="P2541" i="1"/>
  <c r="Q2541" i="1" s="1"/>
  <c r="N2541" i="1"/>
  <c r="I2541" i="1"/>
  <c r="P2540" i="1"/>
  <c r="Q2540" i="1" s="1"/>
  <c r="N2540" i="1"/>
  <c r="I2540" i="1"/>
  <c r="Q2539" i="1"/>
  <c r="P2539" i="1"/>
  <c r="O2539" i="1"/>
  <c r="N2539" i="1"/>
  <c r="I2539" i="1"/>
  <c r="Q2538" i="1"/>
  <c r="P2538" i="1"/>
  <c r="O2538" i="1"/>
  <c r="N2538" i="1"/>
  <c r="I2538" i="1"/>
  <c r="Q2537" i="1"/>
  <c r="P2537" i="1"/>
  <c r="N2537" i="1"/>
  <c r="I2537" i="1"/>
  <c r="P2536" i="1"/>
  <c r="Q2536" i="1" s="1"/>
  <c r="O2536" i="1"/>
  <c r="N2536" i="1"/>
  <c r="I2536" i="1"/>
  <c r="P2535" i="1"/>
  <c r="Q2535" i="1" s="1"/>
  <c r="O2535" i="1"/>
  <c r="N2535" i="1"/>
  <c r="I2535" i="1"/>
  <c r="P2534" i="1"/>
  <c r="Q2534" i="1" s="1"/>
  <c r="O2534" i="1"/>
  <c r="N2534" i="1"/>
  <c r="I2534" i="1"/>
  <c r="Q2533" i="1"/>
  <c r="P2533" i="1"/>
  <c r="O2533" i="1"/>
  <c r="N2533" i="1"/>
  <c r="I2533" i="1"/>
  <c r="Q2532" i="1"/>
  <c r="P2532" i="1"/>
  <c r="O2532" i="1"/>
  <c r="N2532" i="1"/>
  <c r="I2532" i="1"/>
  <c r="Q2531" i="1"/>
  <c r="P2531" i="1"/>
  <c r="O2531" i="1"/>
  <c r="N2531" i="1"/>
  <c r="I2531" i="1"/>
  <c r="P2530" i="1"/>
  <c r="Q2530" i="1" s="1"/>
  <c r="N2530" i="1"/>
  <c r="I2530" i="1"/>
  <c r="Q2529" i="1"/>
  <c r="P2529" i="1"/>
  <c r="O2529" i="1"/>
  <c r="N2529" i="1"/>
  <c r="I2529" i="1"/>
  <c r="Q2528" i="1"/>
  <c r="P2528" i="1"/>
  <c r="O2528" i="1"/>
  <c r="N2528" i="1"/>
  <c r="I2528" i="1"/>
  <c r="Q2527" i="1"/>
  <c r="P2527" i="1"/>
  <c r="O2527" i="1"/>
  <c r="N2527" i="1"/>
  <c r="I2527" i="1"/>
  <c r="Q2526" i="1"/>
  <c r="P2526" i="1"/>
  <c r="O2526" i="1"/>
  <c r="N2526" i="1"/>
  <c r="I2526" i="1"/>
  <c r="P2525" i="1"/>
  <c r="Q2525" i="1" s="1"/>
  <c r="O2525" i="1"/>
  <c r="N2525" i="1"/>
  <c r="I2525" i="1"/>
  <c r="P2524" i="1"/>
  <c r="Q2524" i="1" s="1"/>
  <c r="O2524" i="1"/>
  <c r="N2524" i="1"/>
  <c r="I2524" i="1"/>
  <c r="P2523" i="1"/>
  <c r="Q2523" i="1" s="1"/>
  <c r="O2523" i="1"/>
  <c r="N2523" i="1"/>
  <c r="I2523" i="1"/>
  <c r="P2522" i="1"/>
  <c r="Q2522" i="1" s="1"/>
  <c r="O2522" i="1"/>
  <c r="N2522" i="1"/>
  <c r="I2522" i="1"/>
  <c r="P2521" i="1"/>
  <c r="Q2521" i="1" s="1"/>
  <c r="N2521" i="1"/>
  <c r="I2521" i="1"/>
  <c r="P2520" i="1"/>
  <c r="Q2520" i="1" s="1"/>
  <c r="N2520" i="1"/>
  <c r="I2520" i="1"/>
  <c r="Q2519" i="1"/>
  <c r="P2519" i="1"/>
  <c r="O2519" i="1"/>
  <c r="N2519" i="1"/>
  <c r="I2519" i="1"/>
  <c r="Q2518" i="1"/>
  <c r="P2518" i="1"/>
  <c r="O2518" i="1"/>
  <c r="N2518" i="1"/>
  <c r="I2518" i="1"/>
  <c r="Q2517" i="1"/>
  <c r="P2517" i="1"/>
  <c r="N2517" i="1"/>
  <c r="I2517" i="1"/>
  <c r="P2516" i="1"/>
  <c r="Q2516" i="1" s="1"/>
  <c r="O2516" i="1"/>
  <c r="N2516" i="1"/>
  <c r="I2516" i="1"/>
  <c r="Q2515" i="1"/>
  <c r="P2515" i="1"/>
  <c r="O2515" i="1"/>
  <c r="N2515" i="1"/>
  <c r="I2515" i="1"/>
  <c r="P2514" i="1"/>
  <c r="Q2514" i="1" s="1"/>
  <c r="O2514" i="1"/>
  <c r="N2514" i="1"/>
  <c r="I2514" i="1"/>
  <c r="Q2513" i="1"/>
  <c r="P2513" i="1"/>
  <c r="O2513" i="1"/>
  <c r="N2513" i="1"/>
  <c r="I2513" i="1"/>
  <c r="Q2512" i="1"/>
  <c r="P2512" i="1"/>
  <c r="O2512" i="1"/>
  <c r="N2512" i="1"/>
  <c r="I2512" i="1"/>
  <c r="Q2511" i="1"/>
  <c r="P2511" i="1"/>
  <c r="O2511" i="1"/>
  <c r="N2511" i="1"/>
  <c r="I2511" i="1"/>
  <c r="P2510" i="1"/>
  <c r="Q2510" i="1" s="1"/>
  <c r="O2510" i="1"/>
  <c r="N2510" i="1"/>
  <c r="I2510" i="1"/>
  <c r="P2509" i="1"/>
  <c r="Q2509" i="1" s="1"/>
  <c r="N2509" i="1"/>
  <c r="I2509" i="1"/>
  <c r="Q2508" i="1"/>
  <c r="P2508" i="1"/>
  <c r="O2508" i="1"/>
  <c r="N2508" i="1"/>
  <c r="I2508" i="1"/>
  <c r="Q2507" i="1"/>
  <c r="P2507" i="1"/>
  <c r="O2507" i="1"/>
  <c r="N2507" i="1"/>
  <c r="I2507" i="1"/>
  <c r="Q2506" i="1"/>
  <c r="P2506" i="1"/>
  <c r="O2506" i="1"/>
  <c r="N2506" i="1"/>
  <c r="I2506" i="1"/>
  <c r="P2505" i="1"/>
  <c r="Q2505" i="1" s="1"/>
  <c r="O2505" i="1"/>
  <c r="N2505" i="1"/>
  <c r="I2505" i="1"/>
  <c r="P2504" i="1"/>
  <c r="Q2504" i="1" s="1"/>
  <c r="O2504" i="1"/>
  <c r="N2504" i="1"/>
  <c r="I2504" i="1"/>
  <c r="P2503" i="1"/>
  <c r="Q2503" i="1" s="1"/>
  <c r="O2503" i="1"/>
  <c r="N2503" i="1"/>
  <c r="I2503" i="1"/>
  <c r="Q2502" i="1"/>
  <c r="P2502" i="1"/>
  <c r="O2502" i="1"/>
  <c r="N2502" i="1"/>
  <c r="I2502" i="1"/>
  <c r="P2501" i="1"/>
  <c r="Q2501" i="1" s="1"/>
  <c r="O2501" i="1"/>
  <c r="N2501" i="1"/>
  <c r="I2501" i="1"/>
  <c r="Q2500" i="1"/>
  <c r="P2500" i="1"/>
  <c r="N2500" i="1"/>
  <c r="I2500" i="1"/>
  <c r="P2499" i="1"/>
  <c r="Q2499" i="1" s="1"/>
  <c r="N2499" i="1"/>
  <c r="I2499" i="1"/>
  <c r="Q2498" i="1"/>
  <c r="P2498" i="1"/>
  <c r="O2498" i="1"/>
  <c r="N2498" i="1"/>
  <c r="I2498" i="1"/>
  <c r="Q2497" i="1"/>
  <c r="P2497" i="1"/>
  <c r="O2497" i="1"/>
  <c r="N2497" i="1"/>
  <c r="I2497" i="1"/>
  <c r="Q2496" i="1"/>
  <c r="P2496" i="1"/>
  <c r="N2496" i="1"/>
  <c r="I2496" i="1"/>
  <c r="Q2495" i="1"/>
  <c r="P2495" i="1"/>
  <c r="O2495" i="1"/>
  <c r="N2495" i="1"/>
  <c r="I2495" i="1"/>
  <c r="Q2494" i="1"/>
  <c r="P2494" i="1"/>
  <c r="O2494" i="1"/>
  <c r="N2494" i="1"/>
  <c r="I2494" i="1"/>
  <c r="Q2493" i="1"/>
  <c r="P2493" i="1"/>
  <c r="O2493" i="1"/>
  <c r="N2493" i="1"/>
  <c r="I2493" i="1"/>
  <c r="Q2492" i="1"/>
  <c r="P2492" i="1"/>
  <c r="O2492" i="1"/>
  <c r="N2492" i="1"/>
  <c r="I2492" i="1"/>
  <c r="Q2491" i="1"/>
  <c r="P2491" i="1"/>
  <c r="O2491" i="1"/>
  <c r="N2491" i="1"/>
  <c r="I2491" i="1"/>
  <c r="P2490" i="1"/>
  <c r="Q2490" i="1" s="1"/>
  <c r="O2490" i="1"/>
  <c r="N2490" i="1"/>
  <c r="I2490" i="1"/>
  <c r="P2489" i="1"/>
  <c r="Q2489" i="1" s="1"/>
  <c r="N2489" i="1"/>
  <c r="I2489" i="1"/>
  <c r="Q2488" i="1"/>
  <c r="P2488" i="1"/>
  <c r="O2488" i="1"/>
  <c r="N2488" i="1"/>
  <c r="I2488" i="1"/>
  <c r="Q2487" i="1"/>
  <c r="P2487" i="1"/>
  <c r="O2487" i="1"/>
  <c r="N2487" i="1"/>
  <c r="I2487" i="1"/>
  <c r="Q2486" i="1"/>
  <c r="P2486" i="1"/>
  <c r="O2486" i="1"/>
  <c r="N2486" i="1"/>
  <c r="I2486" i="1"/>
  <c r="P2485" i="1"/>
  <c r="Q2485" i="1" s="1"/>
  <c r="O2485" i="1"/>
  <c r="N2485" i="1"/>
  <c r="I2485" i="1"/>
  <c r="P2484" i="1"/>
  <c r="Q2484" i="1" s="1"/>
  <c r="O2484" i="1"/>
  <c r="N2484" i="1"/>
  <c r="I2484" i="1"/>
  <c r="P2483" i="1"/>
  <c r="Q2483" i="1" s="1"/>
  <c r="O2483" i="1"/>
  <c r="N2483" i="1"/>
  <c r="I2483" i="1"/>
  <c r="Q2482" i="1"/>
  <c r="P2482" i="1"/>
  <c r="O2482" i="1"/>
  <c r="N2482" i="1"/>
  <c r="I2482" i="1"/>
  <c r="Q2481" i="1"/>
  <c r="P2481" i="1"/>
  <c r="O2481" i="1"/>
  <c r="N2481" i="1"/>
  <c r="I2481" i="1"/>
  <c r="Q2480" i="1"/>
  <c r="P2480" i="1"/>
  <c r="O2480" i="1"/>
  <c r="N2480" i="1"/>
  <c r="I2480" i="1"/>
  <c r="Q2479" i="1"/>
  <c r="P2479" i="1"/>
  <c r="O2479" i="1"/>
  <c r="N2479" i="1"/>
  <c r="I2479" i="1"/>
  <c r="Q2478" i="1"/>
  <c r="P2478" i="1"/>
  <c r="O2478" i="1"/>
  <c r="N2478" i="1"/>
  <c r="I2478" i="1"/>
  <c r="P2477" i="1"/>
  <c r="Q2477" i="1" s="1"/>
  <c r="O2477" i="1"/>
  <c r="N2477" i="1"/>
  <c r="I2477" i="1"/>
  <c r="P2476" i="1"/>
  <c r="Q2476" i="1" s="1"/>
  <c r="N2476" i="1"/>
  <c r="I2476" i="1"/>
  <c r="Q2475" i="1"/>
  <c r="P2475" i="1"/>
  <c r="N2475" i="1"/>
  <c r="I2475" i="1"/>
  <c r="P2474" i="1"/>
  <c r="Q2474" i="1" s="1"/>
  <c r="O2474" i="1"/>
  <c r="N2474" i="1"/>
  <c r="I2474" i="1"/>
  <c r="P2473" i="1"/>
  <c r="Q2473" i="1" s="1"/>
  <c r="O2473" i="1"/>
  <c r="N2473" i="1"/>
  <c r="I2473" i="1"/>
  <c r="Q2472" i="1"/>
  <c r="P2472" i="1"/>
  <c r="N2472" i="1"/>
  <c r="I2472" i="1"/>
  <c r="Q2471" i="1"/>
  <c r="P2471" i="1"/>
  <c r="O2471" i="1"/>
  <c r="N2471" i="1"/>
  <c r="I2471" i="1"/>
  <c r="P2470" i="1"/>
  <c r="Q2470" i="1" s="1"/>
  <c r="O2470" i="1"/>
  <c r="N2470" i="1"/>
  <c r="I2470" i="1"/>
  <c r="P2469" i="1"/>
  <c r="Q2469" i="1" s="1"/>
  <c r="O2469" i="1"/>
  <c r="N2469" i="1"/>
  <c r="I2469" i="1"/>
  <c r="P2468" i="1"/>
  <c r="Q2468" i="1" s="1"/>
  <c r="O2468" i="1"/>
  <c r="N2468" i="1"/>
  <c r="I2468" i="1"/>
  <c r="P2467" i="1"/>
  <c r="Q2467" i="1" s="1"/>
  <c r="O2467" i="1"/>
  <c r="N2467" i="1"/>
  <c r="I2467" i="1"/>
  <c r="Q2466" i="1"/>
  <c r="P2466" i="1"/>
  <c r="O2466" i="1"/>
  <c r="N2466" i="1"/>
  <c r="I2466" i="1"/>
  <c r="Q2465" i="1"/>
  <c r="P2465" i="1"/>
  <c r="N2465" i="1"/>
  <c r="I2465" i="1"/>
  <c r="P2464" i="1"/>
  <c r="Q2464" i="1" s="1"/>
  <c r="O2464" i="1"/>
  <c r="N2464" i="1"/>
  <c r="I2464" i="1"/>
  <c r="P2463" i="1"/>
  <c r="Q2463" i="1" s="1"/>
  <c r="O2463" i="1"/>
  <c r="N2463" i="1"/>
  <c r="I2463" i="1"/>
  <c r="Q2462" i="1"/>
  <c r="P2462" i="1"/>
  <c r="O2462" i="1"/>
  <c r="N2462" i="1"/>
  <c r="I2462" i="1"/>
  <c r="Q2461" i="1"/>
  <c r="P2461" i="1"/>
  <c r="O2461" i="1"/>
  <c r="N2461" i="1"/>
  <c r="I2461" i="1"/>
  <c r="Q2460" i="1"/>
  <c r="P2460" i="1"/>
  <c r="O2460" i="1"/>
  <c r="N2460" i="1"/>
  <c r="I2460" i="1"/>
  <c r="Q2459" i="1"/>
  <c r="P2459" i="1"/>
  <c r="O2459" i="1"/>
  <c r="N2459" i="1"/>
  <c r="I2459" i="1"/>
  <c r="Q2458" i="1"/>
  <c r="P2458" i="1"/>
  <c r="O2458" i="1"/>
  <c r="N2458" i="1"/>
  <c r="I2458" i="1"/>
  <c r="P2457" i="1"/>
  <c r="Q2457" i="1" s="1"/>
  <c r="O2457" i="1"/>
  <c r="N2457" i="1"/>
  <c r="I2457" i="1"/>
  <c r="P2456" i="1"/>
  <c r="Q2456" i="1" s="1"/>
  <c r="O2456" i="1"/>
  <c r="N2456" i="1"/>
  <c r="I2456" i="1"/>
  <c r="P2455" i="1"/>
  <c r="Q2455" i="1" s="1"/>
  <c r="O2455" i="1"/>
  <c r="N2455" i="1"/>
  <c r="I2455" i="1"/>
  <c r="P2454" i="1"/>
  <c r="Q2454" i="1" s="1"/>
  <c r="O2454" i="1"/>
  <c r="N2454" i="1"/>
  <c r="I2454" i="1"/>
  <c r="Q2453" i="1"/>
  <c r="P2453" i="1"/>
  <c r="O2453" i="1"/>
  <c r="N2453" i="1"/>
  <c r="I2453" i="1"/>
  <c r="Q2452" i="1"/>
  <c r="P2452" i="1"/>
  <c r="N2452" i="1"/>
  <c r="I2452" i="1"/>
  <c r="P2451" i="1"/>
  <c r="Q2451" i="1" s="1"/>
  <c r="N2451" i="1"/>
  <c r="I2451" i="1"/>
  <c r="Q2450" i="1"/>
  <c r="P2450" i="1"/>
  <c r="O2450" i="1"/>
  <c r="N2450" i="1"/>
  <c r="I2450" i="1"/>
  <c r="Q2449" i="1"/>
  <c r="P2449" i="1"/>
  <c r="O2449" i="1"/>
  <c r="N2449" i="1"/>
  <c r="I2449" i="1"/>
  <c r="Q2448" i="1"/>
  <c r="P2448" i="1"/>
  <c r="N2448" i="1"/>
  <c r="I2448" i="1"/>
  <c r="P2447" i="1"/>
  <c r="Q2447" i="1" s="1"/>
  <c r="O2447" i="1"/>
  <c r="N2447" i="1"/>
  <c r="I2447" i="1"/>
  <c r="Q2446" i="1"/>
  <c r="P2446" i="1"/>
  <c r="O2446" i="1"/>
  <c r="N2446" i="1"/>
  <c r="I2446" i="1"/>
  <c r="Q2445" i="1"/>
  <c r="P2445" i="1"/>
  <c r="O2445" i="1"/>
  <c r="N2445" i="1"/>
  <c r="I2445" i="1"/>
  <c r="Q2444" i="1"/>
  <c r="P2444" i="1"/>
  <c r="O2444" i="1"/>
  <c r="N2444" i="1"/>
  <c r="I2444" i="1"/>
  <c r="Q2443" i="1"/>
  <c r="P2443" i="1"/>
  <c r="O2443" i="1"/>
  <c r="N2443" i="1"/>
  <c r="I2443" i="1"/>
  <c r="P2442" i="1"/>
  <c r="Q2442" i="1" s="1"/>
  <c r="O2442" i="1"/>
  <c r="N2442" i="1"/>
  <c r="I2442" i="1"/>
  <c r="P2441" i="1"/>
  <c r="Q2441" i="1" s="1"/>
  <c r="N2441" i="1"/>
  <c r="I2441" i="1"/>
  <c r="Q2440" i="1"/>
  <c r="P2440" i="1"/>
  <c r="O2440" i="1"/>
  <c r="N2440" i="1"/>
  <c r="I2440" i="1"/>
  <c r="Q2439" i="1"/>
  <c r="P2439" i="1"/>
  <c r="O2439" i="1"/>
  <c r="N2439" i="1"/>
  <c r="I2439" i="1"/>
  <c r="Q2438" i="1"/>
  <c r="P2438" i="1"/>
  <c r="O2438" i="1"/>
  <c r="N2438" i="1"/>
  <c r="I2438" i="1"/>
  <c r="P2437" i="1"/>
  <c r="Q2437" i="1" s="1"/>
  <c r="O2437" i="1"/>
  <c r="N2437" i="1"/>
  <c r="I2437" i="1"/>
  <c r="P2436" i="1"/>
  <c r="Q2436" i="1" s="1"/>
  <c r="O2436" i="1"/>
  <c r="N2436" i="1"/>
  <c r="I2436" i="1"/>
  <c r="P2435" i="1"/>
  <c r="Q2435" i="1" s="1"/>
  <c r="O2435" i="1"/>
  <c r="N2435" i="1"/>
  <c r="I2435" i="1"/>
  <c r="P2434" i="1"/>
  <c r="Q2434" i="1" s="1"/>
  <c r="O2434" i="1"/>
  <c r="N2434" i="1"/>
  <c r="I2434" i="1"/>
  <c r="Q2433" i="1"/>
  <c r="P2433" i="1"/>
  <c r="O2433" i="1"/>
  <c r="N2433" i="1"/>
  <c r="I2433" i="1"/>
  <c r="Q2432" i="1"/>
  <c r="P2432" i="1"/>
  <c r="O2432" i="1"/>
  <c r="N2432" i="1"/>
  <c r="I2432" i="1"/>
  <c r="Q2431" i="1"/>
  <c r="P2431" i="1"/>
  <c r="O2431" i="1"/>
  <c r="N2431" i="1"/>
  <c r="I2431" i="1"/>
  <c r="Q2430" i="1"/>
  <c r="P2430" i="1"/>
  <c r="O2430" i="1"/>
  <c r="N2430" i="1"/>
  <c r="I2430" i="1"/>
  <c r="P2429" i="1"/>
  <c r="Q2429" i="1" s="1"/>
  <c r="O2429" i="1"/>
  <c r="N2429" i="1"/>
  <c r="I2429" i="1"/>
  <c r="P2428" i="1"/>
  <c r="Q2428" i="1" s="1"/>
  <c r="N2428" i="1"/>
  <c r="I2428" i="1"/>
  <c r="Q2427" i="1"/>
  <c r="P2427" i="1"/>
  <c r="N2427" i="1"/>
  <c r="I2427" i="1"/>
  <c r="P2426" i="1"/>
  <c r="Q2426" i="1" s="1"/>
  <c r="O2426" i="1"/>
  <c r="N2426" i="1"/>
  <c r="I2426" i="1"/>
  <c r="P2425" i="1"/>
  <c r="Q2425" i="1" s="1"/>
  <c r="O2425" i="1"/>
  <c r="N2425" i="1"/>
  <c r="I2425" i="1"/>
  <c r="P2424" i="1"/>
  <c r="Q2424" i="1" s="1"/>
  <c r="N2424" i="1"/>
  <c r="I2424" i="1"/>
  <c r="Q2423" i="1"/>
  <c r="P2423" i="1"/>
  <c r="O2423" i="1"/>
  <c r="N2423" i="1"/>
  <c r="I2423" i="1"/>
  <c r="P2422" i="1"/>
  <c r="Q2422" i="1" s="1"/>
  <c r="O2422" i="1"/>
  <c r="N2422" i="1"/>
  <c r="I2422" i="1"/>
  <c r="P2421" i="1"/>
  <c r="Q2421" i="1" s="1"/>
  <c r="O2421" i="1"/>
  <c r="N2421" i="1"/>
  <c r="I2421" i="1"/>
  <c r="P2420" i="1"/>
  <c r="Q2420" i="1" s="1"/>
  <c r="O2420" i="1"/>
  <c r="N2420" i="1"/>
  <c r="I2420" i="1"/>
  <c r="Q2419" i="1"/>
  <c r="P2419" i="1"/>
  <c r="O2419" i="1"/>
  <c r="N2419" i="1"/>
  <c r="I2419" i="1"/>
  <c r="Q2418" i="1"/>
  <c r="P2418" i="1"/>
  <c r="O2418" i="1"/>
  <c r="N2418" i="1"/>
  <c r="I2418" i="1"/>
  <c r="Q2417" i="1"/>
  <c r="P2417" i="1"/>
  <c r="N2417" i="1"/>
  <c r="I2417" i="1"/>
  <c r="P2416" i="1"/>
  <c r="Q2416" i="1" s="1"/>
  <c r="O2416" i="1"/>
  <c r="N2416" i="1"/>
  <c r="I2416" i="1"/>
  <c r="P2415" i="1"/>
  <c r="Q2415" i="1" s="1"/>
  <c r="O2415" i="1"/>
  <c r="N2415" i="1"/>
  <c r="I2415" i="1"/>
  <c r="P2414" i="1"/>
  <c r="Q2414" i="1" s="1"/>
  <c r="O2414" i="1"/>
  <c r="N2414" i="1"/>
  <c r="I2414" i="1"/>
  <c r="Q2413" i="1"/>
  <c r="P2413" i="1"/>
  <c r="O2413" i="1"/>
  <c r="N2413" i="1"/>
  <c r="I2413" i="1"/>
  <c r="Q2412" i="1"/>
  <c r="P2412" i="1"/>
  <c r="O2412" i="1"/>
  <c r="N2412" i="1"/>
  <c r="I2412" i="1"/>
  <c r="Q2411" i="1"/>
  <c r="P2411" i="1"/>
  <c r="O2411" i="1"/>
  <c r="N2411" i="1"/>
  <c r="I2411" i="1"/>
  <c r="Q2410" i="1"/>
  <c r="P2410" i="1"/>
  <c r="O2410" i="1"/>
  <c r="N2410" i="1"/>
  <c r="I2410" i="1"/>
  <c r="P2409" i="1"/>
  <c r="Q2409" i="1" s="1"/>
  <c r="O2409" i="1"/>
  <c r="N2409" i="1"/>
  <c r="I2409" i="1"/>
  <c r="P2408" i="1"/>
  <c r="Q2408" i="1" s="1"/>
  <c r="N2408" i="1"/>
  <c r="I2408" i="1"/>
  <c r="Q2407" i="1"/>
  <c r="P2407" i="1"/>
  <c r="N2407" i="1"/>
  <c r="I2407" i="1"/>
  <c r="P2406" i="1"/>
  <c r="Q2406" i="1" s="1"/>
  <c r="O2406" i="1"/>
  <c r="N2406" i="1"/>
  <c r="I2406" i="1"/>
  <c r="P2405" i="1"/>
  <c r="Q2405" i="1" s="1"/>
  <c r="O2405" i="1"/>
  <c r="N2405" i="1"/>
  <c r="I2405" i="1"/>
  <c r="P2404" i="1"/>
  <c r="Q2404" i="1" s="1"/>
  <c r="N2404" i="1"/>
  <c r="I2404" i="1"/>
  <c r="Q2403" i="1"/>
  <c r="P2403" i="1"/>
  <c r="O2403" i="1"/>
  <c r="N2403" i="1"/>
  <c r="I2403" i="1"/>
  <c r="P2402" i="1"/>
  <c r="Q2402" i="1" s="1"/>
  <c r="O2402" i="1"/>
  <c r="N2402" i="1"/>
  <c r="I2402" i="1"/>
  <c r="P2401" i="1"/>
  <c r="Q2401" i="1" s="1"/>
  <c r="O2401" i="1"/>
  <c r="N2401" i="1"/>
  <c r="I2401" i="1"/>
  <c r="P2400" i="1"/>
  <c r="Q2400" i="1" s="1"/>
  <c r="O2400" i="1"/>
  <c r="N2400" i="1"/>
  <c r="I2400" i="1"/>
  <c r="Q2399" i="1"/>
  <c r="P2399" i="1"/>
  <c r="O2399" i="1"/>
  <c r="N2399" i="1"/>
  <c r="I2399" i="1"/>
  <c r="Q2398" i="1"/>
  <c r="P2398" i="1"/>
  <c r="O2398" i="1"/>
  <c r="N2398" i="1"/>
  <c r="I2398" i="1"/>
  <c r="Q2397" i="1"/>
  <c r="P2397" i="1"/>
  <c r="O2397" i="1"/>
  <c r="N2397" i="1"/>
  <c r="I2397" i="1"/>
  <c r="Q2396" i="1"/>
  <c r="P2396" i="1"/>
  <c r="O2396" i="1"/>
  <c r="N2396" i="1"/>
  <c r="I2396" i="1"/>
  <c r="Q2395" i="1"/>
  <c r="P2395" i="1"/>
  <c r="O2395" i="1"/>
  <c r="N2395" i="1"/>
  <c r="I2395" i="1"/>
  <c r="P2394" i="1"/>
  <c r="Q2394" i="1" s="1"/>
  <c r="O2394" i="1"/>
  <c r="N2394" i="1"/>
  <c r="I2394" i="1"/>
  <c r="P2393" i="1"/>
  <c r="Q2393" i="1" s="1"/>
  <c r="O2393" i="1"/>
  <c r="N2393" i="1"/>
  <c r="I2393" i="1"/>
  <c r="P2392" i="1"/>
  <c r="Q2392" i="1" s="1"/>
  <c r="O2392" i="1"/>
  <c r="N2392" i="1"/>
  <c r="I2392" i="1"/>
  <c r="P2391" i="1"/>
  <c r="Q2391" i="1" s="1"/>
  <c r="O2391" i="1"/>
  <c r="N2391" i="1"/>
  <c r="I2391" i="1"/>
  <c r="Q2390" i="1"/>
  <c r="P2390" i="1"/>
  <c r="O2390" i="1"/>
  <c r="N2390" i="1"/>
  <c r="I2390" i="1"/>
  <c r="Q2389" i="1"/>
  <c r="P2389" i="1"/>
  <c r="O2389" i="1"/>
  <c r="N2389" i="1"/>
  <c r="I2389" i="1"/>
  <c r="Q2388" i="1"/>
  <c r="P2388" i="1"/>
  <c r="O2388" i="1"/>
  <c r="N2388" i="1"/>
  <c r="I2388" i="1"/>
  <c r="Q2387" i="1"/>
  <c r="P2387" i="1"/>
  <c r="N2387" i="1"/>
  <c r="I2387" i="1"/>
  <c r="Q2386" i="1"/>
  <c r="P2386" i="1"/>
  <c r="N2386" i="1"/>
  <c r="I2386" i="1"/>
  <c r="Q2385" i="1"/>
  <c r="P2385" i="1"/>
  <c r="O2385" i="1"/>
  <c r="N2385" i="1"/>
  <c r="I2385" i="1"/>
  <c r="P2384" i="1"/>
  <c r="Q2384" i="1" s="1"/>
  <c r="O2384" i="1"/>
  <c r="N2384" i="1"/>
  <c r="I2384" i="1"/>
  <c r="P2383" i="1"/>
  <c r="Q2383" i="1" s="1"/>
  <c r="N2383" i="1"/>
  <c r="I2383" i="1"/>
  <c r="Q2382" i="1"/>
  <c r="P2382" i="1"/>
  <c r="O2382" i="1"/>
  <c r="N2382" i="1"/>
  <c r="I2382" i="1"/>
  <c r="Q2381" i="1"/>
  <c r="P2381" i="1"/>
  <c r="O2381" i="1"/>
  <c r="N2381" i="1"/>
  <c r="I2381" i="1"/>
  <c r="Q2380" i="1"/>
  <c r="P2380" i="1"/>
  <c r="O2380" i="1"/>
  <c r="N2380" i="1"/>
  <c r="I2380" i="1"/>
  <c r="P2379" i="1"/>
  <c r="Q2379" i="1" s="1"/>
  <c r="O2379" i="1"/>
  <c r="N2379" i="1"/>
  <c r="I2379" i="1"/>
  <c r="P2378" i="1"/>
  <c r="Q2378" i="1" s="1"/>
  <c r="O2378" i="1"/>
  <c r="N2378" i="1"/>
  <c r="I2378" i="1"/>
  <c r="P2377" i="1"/>
  <c r="Q2377" i="1" s="1"/>
  <c r="O2377" i="1"/>
  <c r="N2377" i="1"/>
  <c r="I2377" i="1"/>
  <c r="Q2376" i="1"/>
  <c r="P2376" i="1"/>
  <c r="O2376" i="1"/>
  <c r="N2376" i="1"/>
  <c r="I2376" i="1"/>
  <c r="Q2375" i="1"/>
  <c r="P2375" i="1"/>
  <c r="O2375" i="1"/>
  <c r="N2375" i="1"/>
  <c r="I2375" i="1"/>
  <c r="Q2374" i="1"/>
  <c r="P2374" i="1"/>
  <c r="O2374" i="1"/>
  <c r="N2374" i="1"/>
  <c r="I2374" i="1"/>
  <c r="Q2373" i="1"/>
  <c r="P2373" i="1"/>
  <c r="O2373" i="1"/>
  <c r="N2373" i="1"/>
  <c r="I2373" i="1"/>
  <c r="Q2372" i="1"/>
  <c r="P2372" i="1"/>
  <c r="O2372" i="1"/>
  <c r="N2372" i="1"/>
  <c r="I2372" i="1"/>
  <c r="P2371" i="1"/>
  <c r="Q2371" i="1" s="1"/>
  <c r="O2371" i="1"/>
  <c r="N2371" i="1"/>
  <c r="I2371" i="1"/>
  <c r="P2370" i="1"/>
  <c r="Q2370" i="1" s="1"/>
  <c r="O2370" i="1"/>
  <c r="N2370" i="1"/>
  <c r="I2370" i="1"/>
  <c r="P2369" i="1"/>
  <c r="Q2369" i="1" s="1"/>
  <c r="O2369" i="1"/>
  <c r="N2369" i="1"/>
  <c r="I2369" i="1"/>
  <c r="P2368" i="1"/>
  <c r="Q2368" i="1" s="1"/>
  <c r="O2368" i="1"/>
  <c r="N2368" i="1"/>
  <c r="I2368" i="1"/>
  <c r="Q2367" i="1"/>
  <c r="P2367" i="1"/>
  <c r="O2367" i="1"/>
  <c r="N2367" i="1"/>
  <c r="I2367" i="1"/>
  <c r="Q2366" i="1"/>
  <c r="P2366" i="1"/>
  <c r="N2366" i="1"/>
  <c r="I2366" i="1"/>
  <c r="P2365" i="1"/>
  <c r="Q2365" i="1" s="1"/>
  <c r="N2365" i="1"/>
  <c r="I2365" i="1"/>
  <c r="Q2364" i="1"/>
  <c r="P2364" i="1"/>
  <c r="O2364" i="1"/>
  <c r="N2364" i="1"/>
  <c r="I2364" i="1"/>
  <c r="Q2363" i="1"/>
  <c r="P2363" i="1"/>
  <c r="O2363" i="1"/>
  <c r="N2363" i="1"/>
  <c r="I2363" i="1"/>
  <c r="Q2362" i="1"/>
  <c r="P2362" i="1"/>
  <c r="N2362" i="1"/>
  <c r="I2362" i="1"/>
  <c r="P2361" i="1"/>
  <c r="Q2361" i="1" s="1"/>
  <c r="O2361" i="1"/>
  <c r="N2361" i="1"/>
  <c r="I2361" i="1"/>
  <c r="Q2360" i="1"/>
  <c r="P2360" i="1"/>
  <c r="O2360" i="1"/>
  <c r="N2360" i="1"/>
  <c r="I2360" i="1"/>
  <c r="Q2359" i="1"/>
  <c r="P2359" i="1"/>
  <c r="O2359" i="1"/>
  <c r="N2359" i="1"/>
  <c r="I2359" i="1"/>
  <c r="Q2358" i="1"/>
  <c r="P2358" i="1"/>
  <c r="O2358" i="1"/>
  <c r="N2358" i="1"/>
  <c r="I2358" i="1"/>
  <c r="Q2357" i="1"/>
  <c r="P2357" i="1"/>
  <c r="O2357" i="1"/>
  <c r="N2357" i="1"/>
  <c r="I2357" i="1"/>
  <c r="P2356" i="1"/>
  <c r="Q2356" i="1" s="1"/>
  <c r="O2356" i="1"/>
  <c r="N2356" i="1"/>
  <c r="I2356" i="1"/>
  <c r="P2355" i="1"/>
  <c r="Q2355" i="1" s="1"/>
  <c r="O2355" i="1"/>
  <c r="N2355" i="1"/>
  <c r="I2355" i="1"/>
  <c r="P2354" i="1"/>
  <c r="Q2354" i="1" s="1"/>
  <c r="O2354" i="1"/>
  <c r="N2354" i="1"/>
  <c r="I2354" i="1"/>
  <c r="Q2353" i="1"/>
  <c r="P2353" i="1"/>
  <c r="O2353" i="1"/>
  <c r="N2353" i="1"/>
  <c r="I2353" i="1"/>
  <c r="Q2352" i="1"/>
  <c r="P2352" i="1"/>
  <c r="O2352" i="1"/>
  <c r="N2352" i="1"/>
  <c r="I2352" i="1"/>
  <c r="Q2351" i="1"/>
  <c r="P2351" i="1"/>
  <c r="O2351" i="1"/>
  <c r="N2351" i="1"/>
  <c r="I2351" i="1"/>
  <c r="Q2350" i="1"/>
  <c r="P2350" i="1"/>
  <c r="O2350" i="1"/>
  <c r="N2350" i="1"/>
  <c r="I2350" i="1"/>
  <c r="Q2349" i="1"/>
  <c r="P2349" i="1"/>
  <c r="O2349" i="1"/>
  <c r="N2349" i="1"/>
  <c r="I2349" i="1"/>
  <c r="P2348" i="1"/>
  <c r="Q2348" i="1" s="1"/>
  <c r="O2348" i="1"/>
  <c r="N2348" i="1"/>
  <c r="I2348" i="1"/>
  <c r="P2347" i="1"/>
  <c r="Q2347" i="1" s="1"/>
  <c r="O2347" i="1"/>
  <c r="N2347" i="1"/>
  <c r="I2347" i="1"/>
  <c r="P2346" i="1"/>
  <c r="Q2346" i="1" s="1"/>
  <c r="O2346" i="1"/>
  <c r="N2346" i="1"/>
  <c r="I2346" i="1"/>
  <c r="P2345" i="1"/>
  <c r="Q2345" i="1" s="1"/>
  <c r="N2345" i="1"/>
  <c r="I2345" i="1"/>
  <c r="Q2344" i="1"/>
  <c r="P2344" i="1"/>
  <c r="N2344" i="1"/>
  <c r="I2344" i="1"/>
  <c r="Q2343" i="1"/>
  <c r="P2343" i="1"/>
  <c r="O2343" i="1"/>
  <c r="N2343" i="1"/>
  <c r="I2343" i="1"/>
  <c r="Q2342" i="1"/>
  <c r="P2342" i="1"/>
  <c r="O2342" i="1"/>
  <c r="N2342" i="1"/>
  <c r="I2342" i="1"/>
  <c r="Q2341" i="1"/>
  <c r="P2341" i="1"/>
  <c r="N2341" i="1"/>
  <c r="I2341" i="1"/>
  <c r="P2340" i="1"/>
  <c r="Q2340" i="1" s="1"/>
  <c r="O2340" i="1"/>
  <c r="N2340" i="1"/>
  <c r="I2340" i="1"/>
  <c r="P2339" i="1"/>
  <c r="Q2339" i="1" s="1"/>
  <c r="O2339" i="1"/>
  <c r="N2339" i="1"/>
  <c r="I2339" i="1"/>
  <c r="P2338" i="1"/>
  <c r="Q2338" i="1" s="1"/>
  <c r="O2338" i="1"/>
  <c r="N2338" i="1"/>
  <c r="I2338" i="1"/>
  <c r="Q2337" i="1"/>
  <c r="P2337" i="1"/>
  <c r="O2337" i="1"/>
  <c r="N2337" i="1"/>
  <c r="I2337" i="1"/>
  <c r="Q2336" i="1"/>
  <c r="P2336" i="1"/>
  <c r="O2336" i="1"/>
  <c r="N2336" i="1"/>
  <c r="I2336" i="1"/>
  <c r="Q2335" i="1"/>
  <c r="P2335" i="1"/>
  <c r="O2335" i="1"/>
  <c r="N2335" i="1"/>
  <c r="I2335" i="1"/>
  <c r="Q2334" i="1"/>
  <c r="P2334" i="1"/>
  <c r="N2334" i="1"/>
  <c r="I2334" i="1"/>
  <c r="Q2333" i="1"/>
  <c r="P2333" i="1"/>
  <c r="O2333" i="1"/>
  <c r="N2333" i="1"/>
  <c r="I2333" i="1"/>
  <c r="Q2332" i="1"/>
  <c r="P2332" i="1"/>
  <c r="O2332" i="1"/>
  <c r="N2332" i="1"/>
  <c r="I2332" i="1"/>
  <c r="Q2331" i="1"/>
  <c r="P2331" i="1"/>
  <c r="O2331" i="1"/>
  <c r="N2331" i="1"/>
  <c r="I2331" i="1"/>
  <c r="Q2330" i="1"/>
  <c r="P2330" i="1"/>
  <c r="O2330" i="1"/>
  <c r="N2330" i="1"/>
  <c r="I2330" i="1"/>
  <c r="Q2329" i="1"/>
  <c r="P2329" i="1"/>
  <c r="O2329" i="1"/>
  <c r="N2329" i="1"/>
  <c r="I2329" i="1"/>
  <c r="P2328" i="1"/>
  <c r="Q2328" i="1" s="1"/>
  <c r="O2328" i="1"/>
  <c r="N2328" i="1"/>
  <c r="I2328" i="1"/>
  <c r="P2327" i="1"/>
  <c r="Q2327" i="1" s="1"/>
  <c r="O2327" i="1"/>
  <c r="N2327" i="1"/>
  <c r="I2327" i="1"/>
  <c r="P2326" i="1"/>
  <c r="Q2326" i="1" s="1"/>
  <c r="O2326" i="1"/>
  <c r="N2326" i="1"/>
  <c r="I2326" i="1"/>
  <c r="P2325" i="1"/>
  <c r="Q2325" i="1" s="1"/>
  <c r="O2325" i="1"/>
  <c r="N2325" i="1"/>
  <c r="I2325" i="1"/>
  <c r="Q2324" i="1"/>
  <c r="P2324" i="1"/>
  <c r="N2324" i="1"/>
  <c r="I2324" i="1"/>
  <c r="P2323" i="1"/>
  <c r="Q2323" i="1" s="1"/>
  <c r="N2323" i="1"/>
  <c r="I2323" i="1"/>
  <c r="Q2322" i="1"/>
  <c r="P2322" i="1"/>
  <c r="O2322" i="1"/>
  <c r="N2322" i="1"/>
  <c r="I2322" i="1"/>
  <c r="Q2321" i="1"/>
  <c r="P2321" i="1"/>
  <c r="O2321" i="1"/>
  <c r="N2321" i="1"/>
  <c r="I2321" i="1"/>
  <c r="Q2320" i="1"/>
  <c r="P2320" i="1"/>
  <c r="N2320" i="1"/>
  <c r="I2320" i="1"/>
  <c r="P2319" i="1"/>
  <c r="Q2319" i="1" s="1"/>
  <c r="O2319" i="1"/>
  <c r="N2319" i="1"/>
  <c r="I2319" i="1"/>
  <c r="P2318" i="1"/>
  <c r="Q2318" i="1" s="1"/>
  <c r="O2318" i="1"/>
  <c r="N2318" i="1"/>
  <c r="I2318" i="1"/>
  <c r="Q2317" i="1"/>
  <c r="P2317" i="1"/>
  <c r="O2317" i="1"/>
  <c r="N2317" i="1"/>
  <c r="I2317" i="1"/>
  <c r="Q2316" i="1"/>
  <c r="P2316" i="1"/>
  <c r="O2316" i="1"/>
  <c r="N2316" i="1"/>
  <c r="I2316" i="1"/>
  <c r="Q2315" i="1"/>
  <c r="P2315" i="1"/>
  <c r="O2315" i="1"/>
  <c r="N2315" i="1"/>
  <c r="I2315" i="1"/>
  <c r="Q2314" i="1"/>
  <c r="P2314" i="1"/>
  <c r="O2314" i="1"/>
  <c r="N2314" i="1"/>
  <c r="I2314" i="1"/>
  <c r="P2313" i="1"/>
  <c r="Q2313" i="1" s="1"/>
  <c r="N2313" i="1"/>
  <c r="I2313" i="1"/>
  <c r="Q2312" i="1"/>
  <c r="P2312" i="1"/>
  <c r="O2312" i="1"/>
  <c r="N2312" i="1"/>
  <c r="I2312" i="1"/>
  <c r="Q2311" i="1"/>
  <c r="P2311" i="1"/>
  <c r="O2311" i="1"/>
  <c r="N2311" i="1"/>
  <c r="I2311" i="1"/>
  <c r="Q2310" i="1"/>
  <c r="P2310" i="1"/>
  <c r="O2310" i="1"/>
  <c r="N2310" i="1"/>
  <c r="I2310" i="1"/>
  <c r="Q2309" i="1"/>
  <c r="P2309" i="1"/>
  <c r="O2309" i="1"/>
  <c r="N2309" i="1"/>
  <c r="I2309" i="1"/>
  <c r="P2308" i="1"/>
  <c r="Q2308" i="1" s="1"/>
  <c r="N2308" i="1"/>
  <c r="I2308" i="1"/>
  <c r="Q2307" i="1"/>
  <c r="P2307" i="1"/>
  <c r="O2307" i="1"/>
  <c r="N2307" i="1"/>
  <c r="I2307" i="1"/>
  <c r="Q2306" i="1"/>
  <c r="P2306" i="1"/>
  <c r="N2306" i="1"/>
  <c r="I2306" i="1"/>
  <c r="P2305" i="1"/>
  <c r="Q2305" i="1" s="1"/>
  <c r="O2305" i="1"/>
  <c r="N2305" i="1"/>
  <c r="I2305" i="1"/>
  <c r="P2304" i="1"/>
  <c r="Q2304" i="1" s="1"/>
  <c r="I2304" i="1"/>
  <c r="P2303" i="1"/>
  <c r="Q2303" i="1" s="1"/>
  <c r="I2303" i="1"/>
  <c r="P2302" i="1"/>
  <c r="Q2302" i="1" s="1"/>
  <c r="I2302" i="1"/>
  <c r="Q2301" i="1"/>
  <c r="P2301" i="1"/>
  <c r="I2301" i="1"/>
  <c r="Q2300" i="1"/>
  <c r="P2300" i="1"/>
  <c r="I2300" i="1"/>
  <c r="Q2299" i="1"/>
  <c r="P2299" i="1"/>
  <c r="I2299" i="1"/>
  <c r="Q2298" i="1"/>
  <c r="P2298" i="1"/>
  <c r="O2298" i="1"/>
  <c r="N2298" i="1"/>
  <c r="I2298" i="1"/>
  <c r="Q2297" i="1"/>
  <c r="P2297" i="1"/>
  <c r="O2297" i="1"/>
  <c r="N2297" i="1"/>
  <c r="I2297" i="1"/>
  <c r="Q2296" i="1"/>
  <c r="P2296" i="1"/>
  <c r="O2296" i="1"/>
  <c r="N2296" i="1"/>
  <c r="I2296" i="1"/>
  <c r="Q2295" i="1"/>
  <c r="P2295" i="1"/>
  <c r="O2295" i="1"/>
  <c r="N2295" i="1"/>
  <c r="I2295" i="1"/>
  <c r="P2294" i="1"/>
  <c r="Q2294" i="1" s="1"/>
  <c r="O2294" i="1"/>
  <c r="N2294" i="1"/>
  <c r="I2294" i="1"/>
  <c r="P2293" i="1"/>
  <c r="Q2293" i="1" s="1"/>
  <c r="O2293" i="1"/>
  <c r="N2293" i="1"/>
  <c r="I2293" i="1"/>
  <c r="P2292" i="1"/>
  <c r="Q2292" i="1" s="1"/>
  <c r="O2292" i="1"/>
  <c r="N2292" i="1"/>
  <c r="I2292" i="1"/>
  <c r="Q2291" i="1"/>
  <c r="P2291" i="1"/>
  <c r="O2291" i="1"/>
  <c r="N2291" i="1"/>
  <c r="I2291" i="1"/>
  <c r="Q2290" i="1"/>
  <c r="P2290" i="1"/>
  <c r="O2290" i="1"/>
  <c r="N2290" i="1"/>
  <c r="I2290" i="1"/>
  <c r="Q2289" i="1"/>
  <c r="P2289" i="1"/>
  <c r="O2289" i="1"/>
  <c r="N2289" i="1"/>
  <c r="I2289" i="1"/>
  <c r="Q2288" i="1"/>
  <c r="P2288" i="1"/>
  <c r="O2288" i="1"/>
  <c r="N2288" i="1"/>
  <c r="I2288" i="1"/>
  <c r="Q2287" i="1"/>
  <c r="P2287" i="1"/>
  <c r="O2287" i="1"/>
  <c r="N2287" i="1"/>
  <c r="I2287" i="1"/>
  <c r="P2286" i="1"/>
  <c r="Q2286" i="1" s="1"/>
  <c r="O2286" i="1"/>
  <c r="N2286" i="1"/>
  <c r="I2286" i="1"/>
  <c r="P2285" i="1"/>
  <c r="Q2285" i="1" s="1"/>
  <c r="O2285" i="1"/>
  <c r="N2285" i="1"/>
  <c r="I2285" i="1"/>
  <c r="P2284" i="1"/>
  <c r="Q2284" i="1" s="1"/>
  <c r="O2284" i="1"/>
  <c r="N2284" i="1"/>
  <c r="I2284" i="1"/>
  <c r="P2283" i="1"/>
  <c r="Q2283" i="1" s="1"/>
  <c r="O2283" i="1"/>
  <c r="N2283" i="1"/>
  <c r="I2283" i="1"/>
  <c r="Q2282" i="1"/>
  <c r="P2282" i="1"/>
  <c r="O2282" i="1"/>
  <c r="N2282" i="1"/>
  <c r="I2282" i="1"/>
  <c r="Q2281" i="1"/>
  <c r="P2281" i="1"/>
  <c r="O2281" i="1"/>
  <c r="N2281" i="1"/>
  <c r="I2281" i="1"/>
  <c r="Q2280" i="1"/>
  <c r="P2280" i="1"/>
  <c r="O2280" i="1"/>
  <c r="N2280" i="1"/>
  <c r="I2280" i="1"/>
  <c r="Q2279" i="1"/>
  <c r="P2279" i="1"/>
  <c r="O2279" i="1"/>
  <c r="N2279" i="1"/>
  <c r="I2279" i="1"/>
  <c r="P2278" i="1"/>
  <c r="Q2278" i="1" s="1"/>
  <c r="O2278" i="1"/>
  <c r="N2278" i="1"/>
  <c r="I2278" i="1"/>
  <c r="P2277" i="1"/>
  <c r="Q2277" i="1" s="1"/>
  <c r="O2277" i="1"/>
  <c r="N2277" i="1"/>
  <c r="I2277" i="1"/>
  <c r="P2276" i="1"/>
  <c r="Q2276" i="1" s="1"/>
  <c r="O2276" i="1"/>
  <c r="N2276" i="1"/>
  <c r="I2276" i="1"/>
  <c r="Q2275" i="1"/>
  <c r="P2275" i="1"/>
  <c r="O2275" i="1"/>
  <c r="N2275" i="1"/>
  <c r="I2275" i="1"/>
  <c r="Q2274" i="1"/>
  <c r="P2274" i="1"/>
  <c r="O2274" i="1"/>
  <c r="N2274" i="1"/>
  <c r="I2274" i="1"/>
  <c r="Q2273" i="1"/>
  <c r="P2273" i="1"/>
  <c r="O2273" i="1"/>
  <c r="N2273" i="1"/>
  <c r="I2273" i="1"/>
  <c r="Q2272" i="1"/>
  <c r="P2272" i="1"/>
  <c r="O2272" i="1"/>
  <c r="N2272" i="1"/>
  <c r="I2272" i="1"/>
  <c r="Q2271" i="1"/>
  <c r="P2271" i="1"/>
  <c r="O2271" i="1"/>
  <c r="N2271" i="1"/>
  <c r="I2271" i="1"/>
  <c r="P2270" i="1"/>
  <c r="Q2270" i="1" s="1"/>
  <c r="O2270" i="1"/>
  <c r="N2270" i="1"/>
  <c r="I2270" i="1"/>
  <c r="P2269" i="1"/>
  <c r="Q2269" i="1" s="1"/>
  <c r="O2269" i="1"/>
  <c r="N2269" i="1"/>
  <c r="I2269" i="1"/>
  <c r="P2268" i="1"/>
  <c r="Q2268" i="1" s="1"/>
  <c r="O2268" i="1"/>
  <c r="N2268" i="1"/>
  <c r="I2268" i="1"/>
  <c r="P2267" i="1"/>
  <c r="Q2267" i="1" s="1"/>
  <c r="O2267" i="1"/>
  <c r="N2267" i="1"/>
  <c r="I2267" i="1"/>
  <c r="Q2266" i="1"/>
  <c r="P2266" i="1"/>
  <c r="O2266" i="1"/>
  <c r="N2266" i="1"/>
  <c r="I2266" i="1"/>
  <c r="Q2265" i="1"/>
  <c r="P2265" i="1"/>
  <c r="N2265" i="1"/>
  <c r="I2265" i="1"/>
  <c r="P2264" i="1"/>
  <c r="Q2264" i="1" s="1"/>
  <c r="O2264" i="1"/>
  <c r="N2264" i="1"/>
  <c r="I2264" i="1"/>
  <c r="P2263" i="1"/>
  <c r="Q2263" i="1" s="1"/>
  <c r="N2263" i="1"/>
  <c r="I2263" i="1"/>
  <c r="Q2262" i="1"/>
  <c r="P2262" i="1"/>
  <c r="O2262" i="1"/>
  <c r="N2262" i="1"/>
  <c r="I2262" i="1"/>
  <c r="Q2261" i="1"/>
  <c r="P2261" i="1"/>
  <c r="O2261" i="1"/>
  <c r="N2261" i="1"/>
  <c r="I2261" i="1"/>
  <c r="P2260" i="1"/>
  <c r="Q2260" i="1" s="1"/>
  <c r="O2260" i="1"/>
  <c r="N2260" i="1"/>
  <c r="I2260" i="1"/>
  <c r="P2259" i="1"/>
  <c r="Q2259" i="1" s="1"/>
  <c r="O2259" i="1"/>
  <c r="N2259" i="1"/>
  <c r="I2259" i="1"/>
  <c r="P2258" i="1"/>
  <c r="Q2258" i="1" s="1"/>
  <c r="O2258" i="1"/>
  <c r="N2258" i="1"/>
  <c r="I2258" i="1"/>
  <c r="P2257" i="1"/>
  <c r="Q2257" i="1" s="1"/>
  <c r="N2257" i="1"/>
  <c r="I2257" i="1"/>
  <c r="Q2256" i="1"/>
  <c r="P2256" i="1"/>
  <c r="O2256" i="1"/>
  <c r="N2256" i="1"/>
  <c r="I2256" i="1"/>
  <c r="P2255" i="1"/>
  <c r="Q2255" i="1" s="1"/>
  <c r="O2255" i="1"/>
  <c r="N2255" i="1"/>
  <c r="I2255" i="1"/>
  <c r="P2254" i="1"/>
  <c r="Q2254" i="1" s="1"/>
  <c r="O2254" i="1"/>
  <c r="N2254" i="1"/>
  <c r="I2254" i="1"/>
  <c r="P2253" i="1"/>
  <c r="Q2253" i="1" s="1"/>
  <c r="O2253" i="1"/>
  <c r="N2253" i="1"/>
  <c r="I2253" i="1"/>
  <c r="Q2252" i="1"/>
  <c r="P2252" i="1"/>
  <c r="O2252" i="1"/>
  <c r="N2252" i="1"/>
  <c r="I2252" i="1"/>
  <c r="Q2251" i="1"/>
  <c r="P2251" i="1"/>
  <c r="O2251" i="1"/>
  <c r="N2251" i="1"/>
  <c r="I2251" i="1"/>
  <c r="Q2250" i="1"/>
  <c r="P2250" i="1"/>
  <c r="O2250" i="1"/>
  <c r="N2250" i="1"/>
  <c r="I2250" i="1"/>
  <c r="Q2249" i="1"/>
  <c r="P2249" i="1"/>
  <c r="O2249" i="1"/>
  <c r="N2249" i="1"/>
  <c r="I2249" i="1"/>
  <c r="Q2248" i="1"/>
  <c r="P2248" i="1"/>
  <c r="O2248" i="1"/>
  <c r="N2248" i="1"/>
  <c r="I2248" i="1"/>
  <c r="P2247" i="1"/>
  <c r="Q2247" i="1" s="1"/>
  <c r="O2247" i="1"/>
  <c r="N2247" i="1"/>
  <c r="I2247" i="1"/>
  <c r="P2246" i="1"/>
  <c r="Q2246" i="1" s="1"/>
  <c r="O2246" i="1"/>
  <c r="N2246" i="1"/>
  <c r="I2246" i="1"/>
  <c r="P2245" i="1"/>
  <c r="Q2245" i="1" s="1"/>
  <c r="O2245" i="1"/>
  <c r="N2245" i="1"/>
  <c r="I2245" i="1"/>
  <c r="P2244" i="1"/>
  <c r="Q2244" i="1" s="1"/>
  <c r="O2244" i="1"/>
  <c r="N2244" i="1"/>
  <c r="I2244" i="1"/>
  <c r="Q2243" i="1"/>
  <c r="P2243" i="1"/>
  <c r="O2243" i="1"/>
  <c r="N2243" i="1"/>
  <c r="I2243" i="1"/>
  <c r="Q2242" i="1"/>
  <c r="P2242" i="1"/>
  <c r="O2242" i="1"/>
  <c r="N2242" i="1"/>
  <c r="I2242" i="1"/>
  <c r="Q2241" i="1"/>
  <c r="P2241" i="1"/>
  <c r="O2241" i="1"/>
  <c r="N2241" i="1"/>
  <c r="I2241" i="1"/>
  <c r="Q2240" i="1"/>
  <c r="P2240" i="1"/>
  <c r="O2240" i="1"/>
  <c r="N2240" i="1"/>
  <c r="I2240" i="1"/>
  <c r="P2239" i="1"/>
  <c r="Q2239" i="1" s="1"/>
  <c r="O2239" i="1"/>
  <c r="N2239" i="1"/>
  <c r="I2239" i="1"/>
  <c r="P2238" i="1"/>
  <c r="Q2238" i="1" s="1"/>
  <c r="O2238" i="1"/>
  <c r="N2238" i="1"/>
  <c r="I2238" i="1"/>
  <c r="P2237" i="1"/>
  <c r="Q2237" i="1" s="1"/>
  <c r="O2237" i="1"/>
  <c r="N2237" i="1"/>
  <c r="I2237" i="1"/>
  <c r="Q2236" i="1"/>
  <c r="P2236" i="1"/>
  <c r="O2236" i="1"/>
  <c r="N2236" i="1"/>
  <c r="I2236" i="1"/>
  <c r="Q2235" i="1"/>
  <c r="P2235" i="1"/>
  <c r="O2235" i="1"/>
  <c r="N2235" i="1"/>
  <c r="I2235" i="1"/>
  <c r="Q2234" i="1"/>
  <c r="P2234" i="1"/>
  <c r="O2234" i="1"/>
  <c r="N2234" i="1"/>
  <c r="I2234" i="1"/>
  <c r="Q2233" i="1"/>
  <c r="P2233" i="1"/>
  <c r="O2233" i="1"/>
  <c r="N2233" i="1"/>
  <c r="I2233" i="1"/>
  <c r="Q2232" i="1"/>
  <c r="P2232" i="1"/>
  <c r="O2232" i="1"/>
  <c r="N2232" i="1"/>
  <c r="I2232" i="1"/>
  <c r="P2231" i="1"/>
  <c r="Q2231" i="1" s="1"/>
  <c r="O2231" i="1"/>
  <c r="N2231" i="1"/>
  <c r="I2231" i="1"/>
  <c r="P2230" i="1"/>
  <c r="Q2230" i="1" s="1"/>
  <c r="N2230" i="1"/>
  <c r="I2230" i="1"/>
  <c r="Q2229" i="1"/>
  <c r="P2229" i="1"/>
  <c r="O2229" i="1"/>
  <c r="N2229" i="1"/>
  <c r="I2229" i="1"/>
  <c r="Q2228" i="1"/>
  <c r="P2228" i="1"/>
  <c r="N2228" i="1"/>
  <c r="I2228" i="1"/>
  <c r="P2227" i="1"/>
  <c r="Q2227" i="1" s="1"/>
  <c r="O2227" i="1"/>
  <c r="N2227" i="1"/>
  <c r="I2227" i="1"/>
  <c r="Q2226" i="1"/>
  <c r="P2226" i="1"/>
  <c r="O2226" i="1"/>
  <c r="N2226" i="1"/>
  <c r="I2226" i="1"/>
  <c r="Q2225" i="1"/>
  <c r="P2225" i="1"/>
  <c r="O2225" i="1"/>
  <c r="N2225" i="1"/>
  <c r="I2225" i="1"/>
  <c r="Q2224" i="1"/>
  <c r="P2224" i="1"/>
  <c r="O2224" i="1"/>
  <c r="N2224" i="1"/>
  <c r="I2224" i="1"/>
  <c r="Q2223" i="1"/>
  <c r="P2223" i="1"/>
  <c r="O2223" i="1"/>
  <c r="N2223" i="1"/>
  <c r="I2223" i="1"/>
  <c r="Q2222" i="1"/>
  <c r="P2222" i="1"/>
  <c r="O2222" i="1"/>
  <c r="N2222" i="1"/>
  <c r="I2222" i="1"/>
  <c r="P2221" i="1"/>
  <c r="Q2221" i="1" s="1"/>
  <c r="O2221" i="1"/>
  <c r="N2221" i="1"/>
  <c r="I2221" i="1"/>
  <c r="P2220" i="1"/>
  <c r="Q2220" i="1" s="1"/>
  <c r="O2220" i="1"/>
  <c r="N2220" i="1"/>
  <c r="I2220" i="1"/>
  <c r="P2219" i="1"/>
  <c r="Q2219" i="1" s="1"/>
  <c r="O2219" i="1"/>
  <c r="N2219" i="1"/>
  <c r="I2219" i="1"/>
  <c r="O2218" i="1"/>
  <c r="N2218" i="1"/>
  <c r="I2218" i="1"/>
  <c r="H2218" i="1"/>
  <c r="P2218" i="1" s="1"/>
  <c r="Q2218" i="1" s="1"/>
  <c r="P2217" i="1"/>
  <c r="Q2217" i="1" s="1"/>
  <c r="O2217" i="1"/>
  <c r="N2217" i="1"/>
  <c r="I2217" i="1"/>
  <c r="P2216" i="1"/>
  <c r="Q2216" i="1" s="1"/>
  <c r="O2216" i="1"/>
  <c r="N2216" i="1"/>
  <c r="I2216" i="1"/>
  <c r="P2215" i="1"/>
  <c r="Q2215" i="1" s="1"/>
  <c r="O2215" i="1"/>
  <c r="N2215" i="1"/>
  <c r="I2215" i="1"/>
  <c r="Q2214" i="1"/>
  <c r="P2214" i="1"/>
  <c r="O2214" i="1"/>
  <c r="N2214" i="1"/>
  <c r="I2214" i="1"/>
  <c r="Q2213" i="1"/>
  <c r="P2213" i="1"/>
  <c r="O2213" i="1"/>
  <c r="N2213" i="1"/>
  <c r="I2213" i="1"/>
  <c r="Q2212" i="1"/>
  <c r="P2212" i="1"/>
  <c r="O2212" i="1"/>
  <c r="N2212" i="1"/>
  <c r="I2212" i="1"/>
  <c r="Q2211" i="1"/>
  <c r="P2211" i="1"/>
  <c r="O2211" i="1"/>
  <c r="N2211" i="1"/>
  <c r="I2211" i="1"/>
  <c r="P2210" i="1"/>
  <c r="Q2210" i="1" s="1"/>
  <c r="N2210" i="1"/>
  <c r="I2210" i="1"/>
  <c r="Q2209" i="1"/>
  <c r="P2209" i="1"/>
  <c r="O2209" i="1"/>
  <c r="N2209" i="1"/>
  <c r="I2209" i="1"/>
  <c r="Q2208" i="1"/>
  <c r="P2208" i="1"/>
  <c r="O2208" i="1"/>
  <c r="N2208" i="1"/>
  <c r="I2208" i="1"/>
  <c r="Q2207" i="1"/>
  <c r="P2207" i="1"/>
  <c r="O2207" i="1"/>
  <c r="N2207" i="1"/>
  <c r="I2207" i="1"/>
  <c r="Q2206" i="1"/>
  <c r="P2206" i="1"/>
  <c r="O2206" i="1"/>
  <c r="N2206" i="1"/>
  <c r="I2206" i="1"/>
  <c r="P2205" i="1"/>
  <c r="Q2205" i="1" s="1"/>
  <c r="O2205" i="1"/>
  <c r="N2205" i="1"/>
  <c r="I2205" i="1"/>
  <c r="P2204" i="1"/>
  <c r="Q2204" i="1" s="1"/>
  <c r="O2204" i="1"/>
  <c r="N2204" i="1"/>
  <c r="I2204" i="1"/>
  <c r="P2203" i="1"/>
  <c r="Q2203" i="1" s="1"/>
  <c r="O2203" i="1"/>
  <c r="N2203" i="1"/>
  <c r="I2203" i="1"/>
  <c r="P2202" i="1"/>
  <c r="Q2202" i="1" s="1"/>
  <c r="O2202" i="1"/>
  <c r="N2202" i="1"/>
  <c r="I2202" i="1"/>
  <c r="Q2201" i="1"/>
  <c r="P2201" i="1"/>
  <c r="N2201" i="1"/>
  <c r="I2201" i="1"/>
  <c r="P2200" i="1"/>
  <c r="Q2200" i="1" s="1"/>
  <c r="O2200" i="1"/>
  <c r="N2200" i="1"/>
  <c r="I2200" i="1"/>
  <c r="P2199" i="1"/>
  <c r="Q2199" i="1" s="1"/>
  <c r="O2199" i="1"/>
  <c r="N2199" i="1"/>
  <c r="I2199" i="1"/>
  <c r="P2198" i="1"/>
  <c r="Q2198" i="1" s="1"/>
  <c r="O2198" i="1"/>
  <c r="N2198" i="1"/>
  <c r="I2198" i="1"/>
  <c r="Q2197" i="1"/>
  <c r="P2197" i="1"/>
  <c r="N2197" i="1"/>
  <c r="I2197" i="1"/>
  <c r="Q2196" i="1"/>
  <c r="P2196" i="1"/>
  <c r="O2196" i="1"/>
  <c r="N2196" i="1"/>
  <c r="I2196" i="1"/>
  <c r="P2195" i="1"/>
  <c r="Q2195" i="1" s="1"/>
  <c r="O2195" i="1"/>
  <c r="N2195" i="1"/>
  <c r="I2195" i="1"/>
  <c r="P2194" i="1"/>
  <c r="Q2194" i="1" s="1"/>
  <c r="N2194" i="1"/>
  <c r="I2194" i="1"/>
  <c r="Q2193" i="1"/>
  <c r="P2193" i="1"/>
  <c r="O2193" i="1"/>
  <c r="N2193" i="1"/>
  <c r="I2193" i="1"/>
  <c r="Q2192" i="1"/>
  <c r="P2192" i="1"/>
  <c r="O2192" i="1"/>
  <c r="N2192" i="1"/>
  <c r="I2192" i="1"/>
  <c r="Q2191" i="1"/>
  <c r="P2191" i="1"/>
  <c r="O2191" i="1"/>
  <c r="N2191" i="1"/>
  <c r="I2191" i="1"/>
  <c r="P2190" i="1"/>
  <c r="Q2190" i="1" s="1"/>
  <c r="O2190" i="1"/>
  <c r="N2190" i="1"/>
  <c r="I2190" i="1"/>
  <c r="P2189" i="1"/>
  <c r="Q2189" i="1" s="1"/>
  <c r="O2189" i="1"/>
  <c r="N2189" i="1"/>
  <c r="I2189" i="1"/>
  <c r="P2188" i="1"/>
  <c r="Q2188" i="1" s="1"/>
  <c r="N2188" i="1"/>
  <c r="I2188" i="1"/>
  <c r="Q2187" i="1"/>
  <c r="P2187" i="1"/>
  <c r="O2187" i="1"/>
  <c r="N2187" i="1"/>
  <c r="I2187" i="1"/>
  <c r="Q2186" i="1"/>
  <c r="P2186" i="1"/>
  <c r="O2186" i="1"/>
  <c r="N2186" i="1"/>
  <c r="I2186" i="1"/>
  <c r="P2185" i="1"/>
  <c r="Q2185" i="1" s="1"/>
  <c r="N2185" i="1"/>
  <c r="I2185" i="1"/>
  <c r="Q2184" i="1"/>
  <c r="P2184" i="1"/>
  <c r="O2184" i="1"/>
  <c r="N2184" i="1"/>
  <c r="I2184" i="1"/>
  <c r="Q2183" i="1"/>
  <c r="P2183" i="1"/>
  <c r="O2183" i="1"/>
  <c r="N2183" i="1"/>
  <c r="I2183" i="1"/>
  <c r="Q2182" i="1"/>
  <c r="P2182" i="1"/>
  <c r="O2182" i="1"/>
  <c r="N2182" i="1"/>
  <c r="I2182" i="1"/>
  <c r="Q2181" i="1"/>
  <c r="P2181" i="1"/>
  <c r="O2181" i="1"/>
  <c r="N2181" i="1"/>
  <c r="I2181" i="1"/>
  <c r="P2180" i="1"/>
  <c r="Q2180" i="1" s="1"/>
  <c r="O2180" i="1"/>
  <c r="N2180" i="1"/>
  <c r="I2180" i="1"/>
  <c r="P2179" i="1"/>
  <c r="Q2179" i="1" s="1"/>
  <c r="O2179" i="1"/>
  <c r="N2179" i="1"/>
  <c r="I2179" i="1"/>
  <c r="P2178" i="1"/>
  <c r="Q2178" i="1" s="1"/>
  <c r="O2178" i="1"/>
  <c r="N2178" i="1"/>
  <c r="I2178" i="1"/>
  <c r="Q2177" i="1"/>
  <c r="P2177" i="1"/>
  <c r="O2177" i="1"/>
  <c r="N2177" i="1"/>
  <c r="I2177" i="1"/>
  <c r="Q2176" i="1"/>
  <c r="P2176" i="1"/>
  <c r="O2176" i="1"/>
  <c r="N2176" i="1"/>
  <c r="I2176" i="1"/>
  <c r="Q2175" i="1"/>
  <c r="P2175" i="1"/>
  <c r="O2175" i="1"/>
  <c r="N2175" i="1"/>
  <c r="I2175" i="1"/>
  <c r="Q2174" i="1"/>
  <c r="P2174" i="1"/>
  <c r="O2174" i="1"/>
  <c r="N2174" i="1"/>
  <c r="I2174" i="1"/>
  <c r="Q2173" i="1"/>
  <c r="P2173" i="1"/>
  <c r="O2173" i="1"/>
  <c r="N2173" i="1"/>
  <c r="I2173" i="1"/>
  <c r="P2172" i="1"/>
  <c r="Q2172" i="1" s="1"/>
  <c r="O2172" i="1"/>
  <c r="N2172" i="1"/>
  <c r="I2172" i="1"/>
  <c r="P2171" i="1"/>
  <c r="Q2171" i="1" s="1"/>
  <c r="O2171" i="1"/>
  <c r="N2171" i="1"/>
  <c r="I2171" i="1"/>
  <c r="P2170" i="1"/>
  <c r="Q2170" i="1" s="1"/>
  <c r="O2170" i="1"/>
  <c r="N2170" i="1"/>
  <c r="I2170" i="1"/>
  <c r="P2169" i="1"/>
  <c r="Q2169" i="1" s="1"/>
  <c r="O2169" i="1"/>
  <c r="N2169" i="1"/>
  <c r="I2169" i="1"/>
  <c r="Q2168" i="1"/>
  <c r="P2168" i="1"/>
  <c r="O2168" i="1"/>
  <c r="N2168" i="1"/>
  <c r="I2168" i="1"/>
  <c r="Q2167" i="1"/>
  <c r="P2167" i="1"/>
  <c r="O2167" i="1"/>
  <c r="N2167" i="1"/>
  <c r="I2167" i="1"/>
  <c r="Q2166" i="1"/>
  <c r="P2166" i="1"/>
  <c r="O2166" i="1"/>
  <c r="N2166" i="1"/>
  <c r="I2166" i="1"/>
  <c r="Q2165" i="1"/>
  <c r="P2165" i="1"/>
  <c r="O2165" i="1"/>
  <c r="N2165" i="1"/>
  <c r="I2165" i="1"/>
  <c r="P2164" i="1"/>
  <c r="Q2164" i="1" s="1"/>
  <c r="O2164" i="1"/>
  <c r="N2164" i="1"/>
  <c r="I2164" i="1"/>
  <c r="P2163" i="1"/>
  <c r="Q2163" i="1" s="1"/>
  <c r="O2163" i="1"/>
  <c r="N2163" i="1"/>
  <c r="I2163" i="1"/>
  <c r="P2162" i="1"/>
  <c r="Q2162" i="1" s="1"/>
  <c r="N2162" i="1"/>
  <c r="I2162" i="1"/>
  <c r="Q2161" i="1"/>
  <c r="P2161" i="1"/>
  <c r="O2161" i="1"/>
  <c r="N2161" i="1"/>
  <c r="I2161" i="1"/>
  <c r="Q2160" i="1"/>
  <c r="P2160" i="1"/>
  <c r="O2160" i="1"/>
  <c r="N2160" i="1"/>
  <c r="I2160" i="1"/>
  <c r="P2159" i="1"/>
  <c r="Q2159" i="1" s="1"/>
  <c r="O2159" i="1"/>
  <c r="N2159" i="1"/>
  <c r="I2159" i="1"/>
  <c r="P2158" i="1"/>
  <c r="Q2158" i="1" s="1"/>
  <c r="O2158" i="1"/>
  <c r="N2158" i="1"/>
  <c r="I2158" i="1"/>
  <c r="P2157" i="1"/>
  <c r="Q2157" i="1" s="1"/>
  <c r="O2157" i="1"/>
  <c r="N2157" i="1"/>
  <c r="I2157" i="1"/>
  <c r="P2156" i="1"/>
  <c r="Q2156" i="1" s="1"/>
  <c r="O2156" i="1"/>
  <c r="N2156" i="1"/>
  <c r="I2156" i="1"/>
  <c r="Q2155" i="1"/>
  <c r="P2155" i="1"/>
  <c r="O2155" i="1"/>
  <c r="N2155" i="1"/>
  <c r="I2155" i="1"/>
  <c r="Q2154" i="1"/>
  <c r="P2154" i="1"/>
  <c r="O2154" i="1"/>
  <c r="N2154" i="1"/>
  <c r="I2154" i="1"/>
  <c r="Q2153" i="1"/>
  <c r="P2153" i="1"/>
  <c r="O2153" i="1"/>
  <c r="N2153" i="1"/>
  <c r="I2153" i="1"/>
  <c r="Q2152" i="1"/>
  <c r="P2152" i="1"/>
  <c r="O2152" i="1"/>
  <c r="N2152" i="1"/>
  <c r="I2152" i="1"/>
  <c r="P2151" i="1"/>
  <c r="Q2151" i="1" s="1"/>
  <c r="O2151" i="1"/>
  <c r="N2151" i="1"/>
  <c r="I2151" i="1"/>
  <c r="P2150" i="1"/>
  <c r="Q2150" i="1" s="1"/>
  <c r="O2150" i="1"/>
  <c r="N2150" i="1"/>
  <c r="I2150" i="1"/>
  <c r="P2149" i="1"/>
  <c r="Q2149" i="1" s="1"/>
  <c r="O2149" i="1"/>
  <c r="N2149" i="1"/>
  <c r="I2149" i="1"/>
  <c r="Q2148" i="1"/>
  <c r="P2148" i="1"/>
  <c r="O2148" i="1"/>
  <c r="N2148" i="1"/>
  <c r="I2148" i="1"/>
  <c r="Q2147" i="1"/>
  <c r="P2147" i="1"/>
  <c r="O2147" i="1"/>
  <c r="N2147" i="1"/>
  <c r="I2147" i="1"/>
  <c r="Q2146" i="1"/>
  <c r="P2146" i="1"/>
  <c r="O2146" i="1"/>
  <c r="N2146" i="1"/>
  <c r="I2146" i="1"/>
  <c r="Q2145" i="1"/>
  <c r="P2145" i="1"/>
  <c r="O2145" i="1"/>
  <c r="N2145" i="1"/>
  <c r="I2145" i="1"/>
  <c r="Q2144" i="1"/>
  <c r="P2144" i="1"/>
  <c r="O2144" i="1"/>
  <c r="N2144" i="1"/>
  <c r="I2144" i="1"/>
  <c r="P2143" i="1"/>
  <c r="Q2143" i="1" s="1"/>
  <c r="O2143" i="1"/>
  <c r="N2143" i="1"/>
  <c r="I2143" i="1"/>
  <c r="P2142" i="1"/>
  <c r="Q2142" i="1" s="1"/>
  <c r="O2142" i="1"/>
  <c r="N2142" i="1"/>
  <c r="I2142" i="1"/>
  <c r="P2141" i="1"/>
  <c r="Q2141" i="1" s="1"/>
  <c r="O2141" i="1"/>
  <c r="N2141" i="1"/>
  <c r="I2141" i="1"/>
  <c r="P2140" i="1"/>
  <c r="Q2140" i="1" s="1"/>
  <c r="O2140" i="1"/>
  <c r="N2140" i="1"/>
  <c r="I2140" i="1"/>
  <c r="Q2139" i="1"/>
  <c r="P2139" i="1"/>
  <c r="O2139" i="1"/>
  <c r="N2139" i="1"/>
  <c r="I2139" i="1"/>
  <c r="Q2138" i="1"/>
  <c r="P2138" i="1"/>
  <c r="O2138" i="1"/>
  <c r="N2138" i="1"/>
  <c r="I2138" i="1"/>
  <c r="Q2137" i="1"/>
  <c r="P2137" i="1"/>
  <c r="O2137" i="1"/>
  <c r="N2137" i="1"/>
  <c r="I2137" i="1"/>
  <c r="Q2136" i="1"/>
  <c r="P2136" i="1"/>
  <c r="O2136" i="1"/>
  <c r="N2136" i="1"/>
  <c r="I2136" i="1"/>
  <c r="P2135" i="1"/>
  <c r="Q2135" i="1" s="1"/>
  <c r="N2135" i="1"/>
  <c r="I2135" i="1"/>
  <c r="Q2134" i="1"/>
  <c r="P2134" i="1"/>
  <c r="O2134" i="1"/>
  <c r="N2134" i="1"/>
  <c r="I2134" i="1"/>
  <c r="Q2133" i="1"/>
  <c r="P2133" i="1"/>
  <c r="O2133" i="1"/>
  <c r="N2133" i="1"/>
  <c r="I2133" i="1"/>
  <c r="Q2132" i="1"/>
  <c r="P2132" i="1"/>
  <c r="O2132" i="1"/>
  <c r="N2132" i="1"/>
  <c r="I2132" i="1"/>
  <c r="Q2131" i="1"/>
  <c r="P2131" i="1"/>
  <c r="N2131" i="1"/>
  <c r="I2131" i="1"/>
  <c r="P2130" i="1"/>
  <c r="Q2130" i="1" s="1"/>
  <c r="O2130" i="1"/>
  <c r="N2130" i="1"/>
  <c r="I2130" i="1"/>
  <c r="Q2129" i="1"/>
  <c r="P2129" i="1"/>
  <c r="O2129" i="1"/>
  <c r="N2129" i="1"/>
  <c r="I2129" i="1"/>
  <c r="Q2128" i="1"/>
  <c r="P2128" i="1"/>
  <c r="O2128" i="1"/>
  <c r="N2128" i="1"/>
  <c r="I2128" i="1"/>
  <c r="Q2127" i="1"/>
  <c r="P2127" i="1"/>
  <c r="O2127" i="1"/>
  <c r="N2127" i="1"/>
  <c r="I2127" i="1"/>
  <c r="Q2126" i="1"/>
  <c r="P2126" i="1"/>
  <c r="O2126" i="1"/>
  <c r="N2126" i="1"/>
  <c r="I2126" i="1"/>
  <c r="P2125" i="1"/>
  <c r="Q2125" i="1" s="1"/>
  <c r="O2125" i="1"/>
  <c r="N2125" i="1"/>
  <c r="I2125" i="1"/>
  <c r="P2124" i="1"/>
  <c r="Q2124" i="1" s="1"/>
  <c r="N2124" i="1"/>
  <c r="I2124" i="1"/>
  <c r="Q2123" i="1"/>
  <c r="P2123" i="1"/>
  <c r="O2123" i="1"/>
  <c r="N2123" i="1"/>
  <c r="I2123" i="1"/>
  <c r="Q2122" i="1"/>
  <c r="P2122" i="1"/>
  <c r="O2122" i="1"/>
  <c r="N2122" i="1"/>
  <c r="I2122" i="1"/>
  <c r="Q2121" i="1"/>
  <c r="P2121" i="1"/>
  <c r="O2121" i="1"/>
  <c r="N2121" i="1"/>
  <c r="I2121" i="1"/>
  <c r="P2120" i="1"/>
  <c r="Q2120" i="1" s="1"/>
  <c r="O2120" i="1"/>
  <c r="N2120" i="1"/>
  <c r="I2120" i="1"/>
  <c r="P2119" i="1"/>
  <c r="Q2119" i="1" s="1"/>
  <c r="O2119" i="1"/>
  <c r="N2119" i="1"/>
  <c r="I2119" i="1"/>
  <c r="P2118" i="1"/>
  <c r="Q2118" i="1" s="1"/>
  <c r="O2118" i="1"/>
  <c r="N2118" i="1"/>
  <c r="I2118" i="1"/>
  <c r="P2117" i="1"/>
  <c r="Q2117" i="1" s="1"/>
  <c r="O2117" i="1"/>
  <c r="N2117" i="1"/>
  <c r="I2117" i="1"/>
  <c r="Q2116" i="1"/>
  <c r="P2116" i="1"/>
  <c r="O2116" i="1"/>
  <c r="N2116" i="1"/>
  <c r="I2116" i="1"/>
  <c r="Q2115" i="1"/>
  <c r="P2115" i="1"/>
  <c r="O2115" i="1"/>
  <c r="N2115" i="1"/>
  <c r="I2115" i="1"/>
  <c r="Q2114" i="1"/>
  <c r="P2114" i="1"/>
  <c r="O2114" i="1"/>
  <c r="N2114" i="1"/>
  <c r="I2114" i="1"/>
  <c r="Q2113" i="1"/>
  <c r="P2113" i="1"/>
  <c r="O2113" i="1"/>
  <c r="N2113" i="1"/>
  <c r="I2113" i="1"/>
  <c r="P2112" i="1"/>
  <c r="Q2112" i="1" s="1"/>
  <c r="O2112" i="1"/>
  <c r="N2112" i="1"/>
  <c r="I2112" i="1"/>
  <c r="P2111" i="1"/>
  <c r="Q2111" i="1" s="1"/>
  <c r="O2111" i="1"/>
  <c r="N2111" i="1"/>
  <c r="I2111" i="1"/>
  <c r="P2110" i="1"/>
  <c r="Q2110" i="1" s="1"/>
  <c r="O2110" i="1"/>
  <c r="N2110" i="1"/>
  <c r="I2110" i="1"/>
  <c r="Q2109" i="1"/>
  <c r="P2109" i="1"/>
  <c r="N2109" i="1"/>
  <c r="I2109" i="1"/>
  <c r="Q2108" i="1"/>
  <c r="P2108" i="1"/>
  <c r="O2108" i="1"/>
  <c r="N2108" i="1"/>
  <c r="I2108" i="1"/>
  <c r="P2107" i="1"/>
  <c r="Q2107" i="1" s="1"/>
  <c r="O2107" i="1"/>
  <c r="N2107" i="1"/>
  <c r="I2107" i="1"/>
  <c r="P2106" i="1"/>
  <c r="Q2106" i="1" s="1"/>
  <c r="N2106" i="1"/>
  <c r="I2106" i="1"/>
  <c r="Q2105" i="1"/>
  <c r="P2105" i="1"/>
  <c r="N2105" i="1"/>
  <c r="I2105" i="1"/>
  <c r="P2104" i="1"/>
  <c r="Q2104" i="1" s="1"/>
  <c r="O2104" i="1"/>
  <c r="N2104" i="1"/>
  <c r="I2104" i="1"/>
  <c r="P2103" i="1"/>
  <c r="Q2103" i="1" s="1"/>
  <c r="N2103" i="1"/>
  <c r="I2103" i="1"/>
  <c r="Q2102" i="1"/>
  <c r="P2102" i="1"/>
  <c r="O2102" i="1"/>
  <c r="N2102" i="1"/>
  <c r="I2102" i="1"/>
  <c r="Q2101" i="1"/>
  <c r="P2101" i="1"/>
  <c r="O2101" i="1"/>
  <c r="N2101" i="1"/>
  <c r="I2101" i="1"/>
  <c r="P2100" i="1"/>
  <c r="Q2100" i="1" s="1"/>
  <c r="O2100" i="1"/>
  <c r="N2100" i="1"/>
  <c r="I2100" i="1"/>
  <c r="P2099" i="1"/>
  <c r="Q2099" i="1" s="1"/>
  <c r="O2099" i="1"/>
  <c r="N2099" i="1"/>
  <c r="I2099" i="1"/>
  <c r="P2098" i="1"/>
  <c r="Q2098" i="1" s="1"/>
  <c r="O2098" i="1"/>
  <c r="N2098" i="1"/>
  <c r="I2098" i="1"/>
  <c r="P2097" i="1"/>
  <c r="Q2097" i="1" s="1"/>
  <c r="N2097" i="1"/>
  <c r="I2097" i="1"/>
  <c r="Q2096" i="1"/>
  <c r="P2096" i="1"/>
  <c r="O2096" i="1"/>
  <c r="N2096" i="1"/>
  <c r="I2096" i="1"/>
  <c r="P2095" i="1"/>
  <c r="Q2095" i="1" s="1"/>
  <c r="O2095" i="1"/>
  <c r="N2095" i="1"/>
  <c r="I2095" i="1"/>
  <c r="P2094" i="1"/>
  <c r="Q2094" i="1" s="1"/>
  <c r="O2094" i="1"/>
  <c r="N2094" i="1"/>
  <c r="I2094" i="1"/>
  <c r="P2093" i="1"/>
  <c r="Q2093" i="1" s="1"/>
  <c r="O2093" i="1"/>
  <c r="N2093" i="1"/>
  <c r="I2093" i="1"/>
  <c r="Q2092" i="1"/>
  <c r="P2092" i="1"/>
  <c r="O2092" i="1"/>
  <c r="N2092" i="1"/>
  <c r="I2092" i="1"/>
  <c r="P2091" i="1"/>
  <c r="Q2091" i="1" s="1"/>
  <c r="O2091" i="1"/>
  <c r="N2091" i="1"/>
  <c r="I2091" i="1"/>
  <c r="Q2090" i="1"/>
  <c r="P2090" i="1"/>
  <c r="O2090" i="1"/>
  <c r="N2090" i="1"/>
  <c r="I2090" i="1"/>
  <c r="Q2089" i="1"/>
  <c r="P2089" i="1"/>
  <c r="O2089" i="1"/>
  <c r="N2089" i="1"/>
  <c r="I2089" i="1"/>
  <c r="Q2088" i="1"/>
  <c r="P2088" i="1"/>
  <c r="O2088" i="1"/>
  <c r="N2088" i="1"/>
  <c r="I2088" i="1"/>
  <c r="P2087" i="1"/>
  <c r="Q2087" i="1" s="1"/>
  <c r="O2087" i="1"/>
  <c r="N2087" i="1"/>
  <c r="I2087" i="1"/>
  <c r="P2086" i="1"/>
  <c r="Q2086" i="1" s="1"/>
  <c r="O2086" i="1"/>
  <c r="N2086" i="1"/>
  <c r="I2086" i="1"/>
  <c r="P2085" i="1"/>
  <c r="Q2085" i="1" s="1"/>
  <c r="O2085" i="1"/>
  <c r="N2085" i="1"/>
  <c r="I2085" i="1"/>
  <c r="P2084" i="1"/>
  <c r="Q2084" i="1" s="1"/>
  <c r="O2084" i="1"/>
  <c r="N2084" i="1"/>
  <c r="I2084" i="1"/>
  <c r="Q2083" i="1"/>
  <c r="P2083" i="1"/>
  <c r="O2083" i="1"/>
  <c r="N2083" i="1"/>
  <c r="I2083" i="1"/>
  <c r="Q2082" i="1"/>
  <c r="P2082" i="1"/>
  <c r="O2082" i="1"/>
  <c r="N2082" i="1"/>
  <c r="I2082" i="1"/>
  <c r="Q2081" i="1"/>
  <c r="P2081" i="1"/>
  <c r="O2081" i="1"/>
  <c r="N2081" i="1"/>
  <c r="I2081" i="1"/>
  <c r="Q2080" i="1"/>
  <c r="P2080" i="1"/>
  <c r="O2080" i="1"/>
  <c r="N2080" i="1"/>
  <c r="I2080" i="1"/>
  <c r="H2080" i="1"/>
  <c r="O2079" i="1"/>
  <c r="N2079" i="1"/>
  <c r="H2079" i="1"/>
  <c r="P2079" i="1" s="1"/>
  <c r="Q2079" i="1" s="1"/>
  <c r="O2078" i="1"/>
  <c r="N2078" i="1"/>
  <c r="I2078" i="1"/>
  <c r="H2078" i="1"/>
  <c r="P2078" i="1" s="1"/>
  <c r="Q2078" i="1" s="1"/>
  <c r="P2077" i="1"/>
  <c r="Q2077" i="1" s="1"/>
  <c r="O2077" i="1"/>
  <c r="N2077" i="1"/>
  <c r="I2077" i="1"/>
  <c r="H2077" i="1"/>
  <c r="O2076" i="1"/>
  <c r="N2076" i="1"/>
  <c r="H2076" i="1"/>
  <c r="P2076" i="1" s="1"/>
  <c r="Q2076" i="1" s="1"/>
  <c r="O2075" i="1"/>
  <c r="N2075" i="1"/>
  <c r="H2075" i="1"/>
  <c r="P2075" i="1" s="1"/>
  <c r="Q2075" i="1" s="1"/>
  <c r="N2074" i="1"/>
  <c r="H2074" i="1"/>
  <c r="P2074" i="1" s="1"/>
  <c r="Q2074" i="1" s="1"/>
  <c r="N2073" i="1"/>
  <c r="H2073" i="1"/>
  <c r="P2073" i="1" s="1"/>
  <c r="Q2073" i="1" s="1"/>
  <c r="O2072" i="1"/>
  <c r="N2072" i="1"/>
  <c r="H2072" i="1"/>
  <c r="P2072" i="1" s="1"/>
  <c r="Q2072" i="1" s="1"/>
  <c r="O2071" i="1"/>
  <c r="N2071" i="1"/>
  <c r="I2071" i="1"/>
  <c r="H2071" i="1"/>
  <c r="P2071" i="1" s="1"/>
  <c r="Q2071" i="1" s="1"/>
  <c r="N2070" i="1"/>
  <c r="H2070" i="1"/>
  <c r="P2070" i="1" s="1"/>
  <c r="Q2070" i="1" s="1"/>
  <c r="P2069" i="1"/>
  <c r="Q2069" i="1" s="1"/>
  <c r="O2069" i="1"/>
  <c r="N2069" i="1"/>
  <c r="I2069" i="1"/>
  <c r="H2069" i="1"/>
  <c r="P2068" i="1"/>
  <c r="Q2068" i="1" s="1"/>
  <c r="O2068" i="1"/>
  <c r="N2068" i="1"/>
  <c r="H2068" i="1"/>
  <c r="I2068" i="1" s="1"/>
  <c r="O2067" i="1"/>
  <c r="N2067" i="1"/>
  <c r="H2067" i="1"/>
  <c r="P2067" i="1" s="1"/>
  <c r="Q2067" i="1" s="1"/>
  <c r="O2066" i="1"/>
  <c r="N2066" i="1"/>
  <c r="H2066" i="1"/>
  <c r="I2066" i="1" s="1"/>
  <c r="P2065" i="1"/>
  <c r="Q2065" i="1" s="1"/>
  <c r="O2065" i="1"/>
  <c r="N2065" i="1"/>
  <c r="I2065" i="1"/>
  <c r="H2065" i="1"/>
  <c r="P2064" i="1"/>
  <c r="Q2064" i="1" s="1"/>
  <c r="N2064" i="1"/>
  <c r="I2064" i="1"/>
  <c r="H2064" i="1"/>
  <c r="P2063" i="1"/>
  <c r="Q2063" i="1" s="1"/>
  <c r="N2063" i="1"/>
  <c r="H2063" i="1"/>
  <c r="I2063" i="1" s="1"/>
  <c r="P2062" i="1"/>
  <c r="Q2062" i="1" s="1"/>
  <c r="O2062" i="1"/>
  <c r="N2062" i="1"/>
  <c r="I2062" i="1"/>
  <c r="H2062" i="1"/>
  <c r="P2061" i="1"/>
  <c r="Q2061" i="1" s="1"/>
  <c r="O2061" i="1"/>
  <c r="N2061" i="1"/>
  <c r="I2061" i="1"/>
  <c r="H2061" i="1"/>
  <c r="Q2060" i="1"/>
  <c r="P2060" i="1"/>
  <c r="N2060" i="1"/>
  <c r="I2060" i="1"/>
  <c r="H2060" i="1"/>
  <c r="O2059" i="1"/>
  <c r="N2059" i="1"/>
  <c r="H2059" i="1"/>
  <c r="P2059" i="1" s="1"/>
  <c r="Q2059" i="1" s="1"/>
  <c r="O2058" i="1"/>
  <c r="N2058" i="1"/>
  <c r="H2058" i="1"/>
  <c r="P2058" i="1" s="1"/>
  <c r="Q2058" i="1" s="1"/>
  <c r="O2057" i="1"/>
  <c r="N2057" i="1"/>
  <c r="I2057" i="1"/>
  <c r="H2057" i="1"/>
  <c r="P2057" i="1" s="1"/>
  <c r="Q2057" i="1" s="1"/>
  <c r="P2056" i="1"/>
  <c r="Q2056" i="1" s="1"/>
  <c r="O2056" i="1"/>
  <c r="N2056" i="1"/>
  <c r="I2056" i="1"/>
  <c r="P2055" i="1"/>
  <c r="Q2055" i="1" s="1"/>
  <c r="O2055" i="1"/>
  <c r="N2055" i="1"/>
  <c r="I2055" i="1"/>
  <c r="Q2054" i="1"/>
  <c r="P2054" i="1"/>
  <c r="O2054" i="1"/>
  <c r="N2054" i="1"/>
  <c r="I2054" i="1"/>
  <c r="P2053" i="1"/>
  <c r="Q2053" i="1" s="1"/>
  <c r="O2053" i="1"/>
  <c r="N2053" i="1"/>
  <c r="I2053" i="1"/>
  <c r="Q2052" i="1"/>
  <c r="P2052" i="1"/>
  <c r="O2052" i="1"/>
  <c r="N2052" i="1"/>
  <c r="I2052" i="1"/>
  <c r="Q2051" i="1"/>
  <c r="P2051" i="1"/>
  <c r="O2051" i="1"/>
  <c r="N2051" i="1"/>
  <c r="I2051" i="1"/>
  <c r="Q2050" i="1"/>
  <c r="P2050" i="1"/>
  <c r="O2050" i="1"/>
  <c r="N2050" i="1"/>
  <c r="I2050" i="1"/>
  <c r="P2049" i="1"/>
  <c r="Q2049" i="1" s="1"/>
  <c r="O2049" i="1"/>
  <c r="N2049" i="1"/>
  <c r="I2049" i="1"/>
  <c r="P2048" i="1"/>
  <c r="Q2048" i="1" s="1"/>
  <c r="O2048" i="1"/>
  <c r="N2048" i="1"/>
  <c r="I2048" i="1"/>
  <c r="P2047" i="1"/>
  <c r="Q2047" i="1" s="1"/>
  <c r="O2047" i="1"/>
  <c r="N2047" i="1"/>
  <c r="I2047" i="1"/>
  <c r="P2046" i="1"/>
  <c r="Q2046" i="1" s="1"/>
  <c r="O2046" i="1"/>
  <c r="N2046" i="1"/>
  <c r="I2046" i="1"/>
  <c r="Q2045" i="1"/>
  <c r="P2045" i="1"/>
  <c r="O2045" i="1"/>
  <c r="N2045" i="1"/>
  <c r="I2045" i="1"/>
  <c r="Q2044" i="1"/>
  <c r="P2044" i="1"/>
  <c r="O2044" i="1"/>
  <c r="N2044" i="1"/>
  <c r="I2044" i="1"/>
  <c r="Q2043" i="1"/>
  <c r="P2043" i="1"/>
  <c r="O2043" i="1"/>
  <c r="N2043" i="1"/>
  <c r="I2043" i="1"/>
  <c r="Q2042" i="1"/>
  <c r="P2042" i="1"/>
  <c r="O2042" i="1"/>
  <c r="N2042" i="1"/>
  <c r="I2042" i="1"/>
  <c r="P2041" i="1"/>
  <c r="Q2041" i="1" s="1"/>
  <c r="O2041" i="1"/>
  <c r="N2041" i="1"/>
  <c r="I2041" i="1"/>
  <c r="P2040" i="1"/>
  <c r="Q2040" i="1" s="1"/>
  <c r="O2040" i="1"/>
  <c r="N2040" i="1"/>
  <c r="I2040" i="1"/>
  <c r="P2039" i="1"/>
  <c r="Q2039" i="1" s="1"/>
  <c r="O2039" i="1"/>
  <c r="N2039" i="1"/>
  <c r="I2039" i="1"/>
  <c r="Q2038" i="1"/>
  <c r="P2038" i="1"/>
  <c r="O2038" i="1"/>
  <c r="N2038" i="1"/>
  <c r="I2038" i="1"/>
  <c r="P2037" i="1"/>
  <c r="Q2037" i="1" s="1"/>
  <c r="O2037" i="1"/>
  <c r="N2037" i="1"/>
  <c r="I2037" i="1"/>
  <c r="Q2036" i="1"/>
  <c r="P2036" i="1"/>
  <c r="O2036" i="1"/>
  <c r="N2036" i="1"/>
  <c r="I2036" i="1"/>
  <c r="Q2035" i="1"/>
  <c r="P2035" i="1"/>
  <c r="O2035" i="1"/>
  <c r="N2035" i="1"/>
  <c r="I2035" i="1"/>
  <c r="Q2034" i="1"/>
  <c r="P2034" i="1"/>
  <c r="N2034" i="1"/>
  <c r="I2034" i="1"/>
  <c r="P2033" i="1"/>
  <c r="Q2033" i="1" s="1"/>
  <c r="O2033" i="1"/>
  <c r="N2033" i="1"/>
  <c r="I2033" i="1"/>
  <c r="Q2032" i="1"/>
  <c r="P2032" i="1"/>
  <c r="N2032" i="1"/>
  <c r="I2032" i="1"/>
  <c r="P2031" i="1"/>
  <c r="Q2031" i="1" s="1"/>
  <c r="O2031" i="1"/>
  <c r="N2031" i="1"/>
  <c r="I2031" i="1"/>
  <c r="P2030" i="1"/>
  <c r="Q2030" i="1" s="1"/>
  <c r="O2030" i="1"/>
  <c r="N2030" i="1"/>
  <c r="I2030" i="1"/>
  <c r="P2029" i="1"/>
  <c r="Q2029" i="1" s="1"/>
  <c r="O2029" i="1"/>
  <c r="N2029" i="1"/>
  <c r="I2029" i="1"/>
  <c r="Q2028" i="1"/>
  <c r="P2028" i="1"/>
  <c r="O2028" i="1"/>
  <c r="N2028" i="1"/>
  <c r="I2028" i="1"/>
  <c r="P2027" i="1"/>
  <c r="Q2027" i="1" s="1"/>
  <c r="N2027" i="1"/>
  <c r="I2027" i="1"/>
  <c r="P2026" i="1"/>
  <c r="Q2026" i="1" s="1"/>
  <c r="O2026" i="1"/>
  <c r="N2026" i="1"/>
  <c r="I2026" i="1"/>
  <c r="P2025" i="1"/>
  <c r="Q2025" i="1" s="1"/>
  <c r="O2025" i="1"/>
  <c r="N2025" i="1"/>
  <c r="I2025" i="1"/>
  <c r="P2024" i="1"/>
  <c r="Q2024" i="1" s="1"/>
  <c r="N2024" i="1"/>
  <c r="I2024" i="1"/>
  <c r="Q2023" i="1"/>
  <c r="P2023" i="1"/>
  <c r="O2023" i="1"/>
  <c r="N2023" i="1"/>
  <c r="I2023" i="1"/>
  <c r="Q2022" i="1"/>
  <c r="P2022" i="1"/>
  <c r="N2022" i="1"/>
  <c r="I2022" i="1"/>
  <c r="Q2021" i="1"/>
  <c r="P2021" i="1"/>
  <c r="O2021" i="1"/>
  <c r="N2021" i="1"/>
  <c r="I2021" i="1"/>
  <c r="P2020" i="1"/>
  <c r="Q2020" i="1" s="1"/>
  <c r="O2020" i="1"/>
  <c r="N2020" i="1"/>
  <c r="I2020" i="1"/>
  <c r="Q2019" i="1"/>
  <c r="P2019" i="1"/>
  <c r="O2019" i="1"/>
  <c r="N2019" i="1"/>
  <c r="I2019" i="1"/>
  <c r="Q2018" i="1"/>
  <c r="P2018" i="1"/>
  <c r="O2018" i="1"/>
  <c r="N2018" i="1"/>
  <c r="I2018" i="1"/>
  <c r="Q2017" i="1"/>
  <c r="P2017" i="1"/>
  <c r="O2017" i="1"/>
  <c r="N2017" i="1"/>
  <c r="I2017" i="1"/>
  <c r="P2016" i="1"/>
  <c r="Q2016" i="1" s="1"/>
  <c r="O2016" i="1"/>
  <c r="N2016" i="1"/>
  <c r="I2016" i="1"/>
  <c r="P2015" i="1"/>
  <c r="Q2015" i="1" s="1"/>
  <c r="O2015" i="1"/>
  <c r="N2015" i="1"/>
  <c r="I2015" i="1"/>
  <c r="P2014" i="1"/>
  <c r="Q2014" i="1" s="1"/>
  <c r="O2014" i="1"/>
  <c r="N2014" i="1"/>
  <c r="I2014" i="1"/>
  <c r="P2013" i="1"/>
  <c r="Q2013" i="1" s="1"/>
  <c r="O2013" i="1"/>
  <c r="N2013" i="1"/>
  <c r="I2013" i="1"/>
  <c r="Q2012" i="1"/>
  <c r="P2012" i="1"/>
  <c r="I2012" i="1"/>
  <c r="Q2011" i="1"/>
  <c r="P2011" i="1"/>
  <c r="I2011" i="1"/>
  <c r="P2010" i="1"/>
  <c r="Q2010" i="1" s="1"/>
  <c r="O2010" i="1"/>
  <c r="N2010" i="1"/>
  <c r="I2010" i="1"/>
  <c r="P2009" i="1"/>
  <c r="Q2009" i="1" s="1"/>
  <c r="O2009" i="1"/>
  <c r="N2009" i="1"/>
  <c r="I2009" i="1"/>
  <c r="Q2008" i="1"/>
  <c r="P2008" i="1"/>
  <c r="O2008" i="1"/>
  <c r="N2008" i="1"/>
  <c r="I2008" i="1"/>
  <c r="Q2007" i="1"/>
  <c r="P2007" i="1"/>
  <c r="O2007" i="1"/>
  <c r="N2007" i="1"/>
  <c r="I2007" i="1"/>
  <c r="Q2006" i="1"/>
  <c r="P2006" i="1"/>
  <c r="O2006" i="1"/>
  <c r="N2006" i="1"/>
  <c r="I2006" i="1"/>
  <c r="Q2005" i="1"/>
  <c r="P2005" i="1"/>
  <c r="O2005" i="1"/>
  <c r="N2005" i="1"/>
  <c r="I2005" i="1"/>
  <c r="P2004" i="1"/>
  <c r="Q2004" i="1" s="1"/>
  <c r="O2004" i="1"/>
  <c r="N2004" i="1"/>
  <c r="I2004" i="1"/>
  <c r="P2003" i="1"/>
  <c r="Q2003" i="1" s="1"/>
  <c r="O2003" i="1"/>
  <c r="N2003" i="1"/>
  <c r="I2003" i="1"/>
  <c r="P2002" i="1"/>
  <c r="Q2002" i="1" s="1"/>
  <c r="O2002" i="1"/>
  <c r="N2002" i="1"/>
  <c r="I2002" i="1"/>
  <c r="Q2001" i="1"/>
  <c r="P2001" i="1"/>
  <c r="O2001" i="1"/>
  <c r="N2001" i="1"/>
  <c r="I2001" i="1"/>
  <c r="P2000" i="1"/>
  <c r="Q2000" i="1" s="1"/>
  <c r="N2000" i="1"/>
  <c r="I2000" i="1"/>
  <c r="P1999" i="1"/>
  <c r="Q1999" i="1" s="1"/>
  <c r="N1999" i="1"/>
  <c r="I1999" i="1"/>
  <c r="Q1998" i="1"/>
  <c r="P1998" i="1"/>
  <c r="O1998" i="1"/>
  <c r="N1998" i="1"/>
  <c r="I1998" i="1"/>
  <c r="Q1997" i="1"/>
  <c r="P1997" i="1"/>
  <c r="O1997" i="1"/>
  <c r="N1997" i="1"/>
  <c r="I1997" i="1"/>
  <c r="Q1996" i="1"/>
  <c r="P1996" i="1"/>
  <c r="O1996" i="1"/>
  <c r="N1996" i="1"/>
  <c r="I1996" i="1"/>
  <c r="Q1995" i="1"/>
  <c r="P1995" i="1"/>
  <c r="O1995" i="1"/>
  <c r="N1995" i="1"/>
  <c r="I1995" i="1"/>
  <c r="P1994" i="1"/>
  <c r="Q1994" i="1" s="1"/>
  <c r="O1994" i="1"/>
  <c r="N1994" i="1"/>
  <c r="I1994" i="1"/>
  <c r="P1993" i="1"/>
  <c r="Q1993" i="1" s="1"/>
  <c r="O1993" i="1"/>
  <c r="N1993" i="1"/>
  <c r="I1993" i="1"/>
  <c r="P1992" i="1"/>
  <c r="Q1992" i="1" s="1"/>
  <c r="N1992" i="1"/>
  <c r="I1992" i="1"/>
  <c r="Q1991" i="1"/>
  <c r="P1991" i="1"/>
  <c r="O1991" i="1"/>
  <c r="N1991" i="1"/>
  <c r="I1991" i="1"/>
  <c r="Q1990" i="1"/>
  <c r="P1990" i="1"/>
  <c r="N1990" i="1"/>
  <c r="I1990" i="1"/>
  <c r="P1989" i="1"/>
  <c r="Q1989" i="1" s="1"/>
  <c r="N1989" i="1"/>
  <c r="I1989" i="1"/>
  <c r="Q1988" i="1"/>
  <c r="P1988" i="1"/>
  <c r="O1988" i="1"/>
  <c r="N1988" i="1"/>
  <c r="I1988" i="1"/>
  <c r="P1987" i="1"/>
  <c r="Q1987" i="1" s="1"/>
  <c r="O1987" i="1"/>
  <c r="N1987" i="1"/>
  <c r="I1987" i="1"/>
  <c r="P1986" i="1"/>
  <c r="Q1986" i="1" s="1"/>
  <c r="O1986" i="1"/>
  <c r="N1986" i="1"/>
  <c r="I1986" i="1"/>
  <c r="P1985" i="1"/>
  <c r="Q1985" i="1" s="1"/>
  <c r="O1985" i="1"/>
  <c r="N1985" i="1"/>
  <c r="I1985" i="1"/>
  <c r="Q1984" i="1"/>
  <c r="P1984" i="1"/>
  <c r="O1984" i="1"/>
  <c r="N1984" i="1"/>
  <c r="I1984" i="1"/>
  <c r="P1983" i="1"/>
  <c r="Q1983" i="1" s="1"/>
  <c r="N1983" i="1"/>
  <c r="I1983" i="1"/>
  <c r="P1982" i="1"/>
  <c r="Q1982" i="1" s="1"/>
  <c r="N1982" i="1"/>
  <c r="I1982" i="1"/>
  <c r="Q1981" i="1"/>
  <c r="P1981" i="1"/>
  <c r="N1981" i="1"/>
  <c r="I1981" i="1"/>
  <c r="P1980" i="1"/>
  <c r="Q1980" i="1" s="1"/>
  <c r="N1980" i="1"/>
  <c r="I1980" i="1"/>
  <c r="P1979" i="1"/>
  <c r="Q1979" i="1" s="1"/>
  <c r="O1979" i="1"/>
  <c r="N1979" i="1"/>
  <c r="I1979" i="1"/>
  <c r="Q1978" i="1"/>
  <c r="P1978" i="1"/>
  <c r="O1978" i="1"/>
  <c r="N1978" i="1"/>
  <c r="I1978" i="1"/>
  <c r="Q1977" i="1"/>
  <c r="P1977" i="1"/>
  <c r="O1977" i="1"/>
  <c r="N1977" i="1"/>
  <c r="I1977" i="1"/>
  <c r="Q1976" i="1"/>
  <c r="P1976" i="1"/>
  <c r="O1976" i="1"/>
  <c r="N1976" i="1"/>
  <c r="I1976" i="1"/>
  <c r="P1975" i="1"/>
  <c r="Q1975" i="1" s="1"/>
  <c r="N1975" i="1"/>
  <c r="I1975" i="1"/>
  <c r="Q1974" i="1"/>
  <c r="P1974" i="1"/>
  <c r="O1974" i="1"/>
  <c r="N1974" i="1"/>
  <c r="I1974" i="1"/>
  <c r="Q1973" i="1"/>
  <c r="P1973" i="1"/>
  <c r="O1973" i="1"/>
  <c r="N1973" i="1"/>
  <c r="I1973" i="1"/>
  <c r="Q1972" i="1"/>
  <c r="P1972" i="1"/>
  <c r="O1972" i="1"/>
  <c r="N1972" i="1"/>
  <c r="I1972" i="1"/>
  <c r="Q1971" i="1"/>
  <c r="P1971" i="1"/>
  <c r="O1971" i="1"/>
  <c r="N1971" i="1"/>
  <c r="I1971" i="1"/>
  <c r="P1970" i="1"/>
  <c r="Q1970" i="1" s="1"/>
  <c r="O1970" i="1"/>
  <c r="N1970" i="1"/>
  <c r="I1970" i="1"/>
  <c r="P1969" i="1"/>
  <c r="Q1969" i="1" s="1"/>
  <c r="N1969" i="1"/>
  <c r="I1969" i="1"/>
  <c r="Q1968" i="1"/>
  <c r="P1968" i="1"/>
  <c r="O1968" i="1"/>
  <c r="N1968" i="1"/>
  <c r="I1968" i="1"/>
  <c r="Q1967" i="1"/>
  <c r="P1967" i="1"/>
  <c r="O1967" i="1"/>
  <c r="N1967" i="1"/>
  <c r="I1967" i="1"/>
  <c r="Q1966" i="1"/>
  <c r="P1966" i="1"/>
  <c r="O1966" i="1"/>
  <c r="N1966" i="1"/>
  <c r="I1966" i="1"/>
  <c r="P1965" i="1"/>
  <c r="Q1965" i="1" s="1"/>
  <c r="O1965" i="1"/>
  <c r="N1965" i="1"/>
  <c r="I1965" i="1"/>
  <c r="P1964" i="1"/>
  <c r="Q1964" i="1" s="1"/>
  <c r="O1964" i="1"/>
  <c r="N1964" i="1"/>
  <c r="I1964" i="1"/>
  <c r="P1963" i="1"/>
  <c r="Q1963" i="1" s="1"/>
  <c r="O1963" i="1"/>
  <c r="N1963" i="1"/>
  <c r="I1963" i="1"/>
  <c r="P1962" i="1"/>
  <c r="Q1962" i="1" s="1"/>
  <c r="N1962" i="1"/>
  <c r="I1962" i="1"/>
  <c r="Q1961" i="1"/>
  <c r="P1961" i="1"/>
  <c r="O1961" i="1"/>
  <c r="N1961" i="1"/>
  <c r="I1961" i="1"/>
  <c r="P1960" i="1"/>
  <c r="Q1960" i="1" s="1"/>
  <c r="O1960" i="1"/>
  <c r="N1960" i="1"/>
  <c r="I1960" i="1"/>
  <c r="P1959" i="1"/>
  <c r="Q1959" i="1" s="1"/>
  <c r="O1959" i="1"/>
  <c r="N1959" i="1"/>
  <c r="I1959" i="1"/>
  <c r="P1958" i="1"/>
  <c r="Q1958" i="1" s="1"/>
  <c r="O1958" i="1"/>
  <c r="N1958" i="1"/>
  <c r="I1958" i="1"/>
  <c r="Q1957" i="1"/>
  <c r="P1957" i="1"/>
  <c r="O1957" i="1"/>
  <c r="N1957" i="1"/>
  <c r="I1957" i="1"/>
  <c r="P1956" i="1"/>
  <c r="Q1956" i="1" s="1"/>
  <c r="N1956" i="1"/>
  <c r="I1956" i="1"/>
  <c r="P1955" i="1"/>
  <c r="Q1955" i="1" s="1"/>
  <c r="O1955" i="1"/>
  <c r="N1955" i="1"/>
  <c r="I1955" i="1"/>
  <c r="P1954" i="1"/>
  <c r="Q1954" i="1" s="1"/>
  <c r="O1954" i="1"/>
  <c r="N1954" i="1"/>
  <c r="I1954" i="1"/>
  <c r="P1953" i="1"/>
  <c r="Q1953" i="1" s="1"/>
  <c r="O1953" i="1"/>
  <c r="N1953" i="1"/>
  <c r="I1953" i="1"/>
  <c r="P1952" i="1"/>
  <c r="Q1952" i="1" s="1"/>
  <c r="N1952" i="1"/>
  <c r="I1952" i="1"/>
  <c r="Q1951" i="1"/>
  <c r="P1951" i="1"/>
  <c r="O1951" i="1"/>
  <c r="N1951" i="1"/>
  <c r="I1951" i="1"/>
  <c r="P1950" i="1"/>
  <c r="Q1950" i="1" s="1"/>
  <c r="O1950" i="1"/>
  <c r="N1950" i="1"/>
  <c r="I1950" i="1"/>
  <c r="P1949" i="1"/>
  <c r="Q1949" i="1" s="1"/>
  <c r="O1949" i="1"/>
  <c r="N1949" i="1"/>
  <c r="I1949" i="1"/>
  <c r="P1948" i="1"/>
  <c r="Q1948" i="1" s="1"/>
  <c r="O1948" i="1"/>
  <c r="N1948" i="1"/>
  <c r="I1948" i="1"/>
  <c r="Q1947" i="1"/>
  <c r="P1947" i="1"/>
  <c r="O1947" i="1"/>
  <c r="N1947" i="1"/>
  <c r="I1947" i="1"/>
  <c r="P1946" i="1"/>
  <c r="Q1946" i="1" s="1"/>
  <c r="O1946" i="1"/>
  <c r="N1946" i="1"/>
  <c r="I1946" i="1"/>
  <c r="Q1945" i="1"/>
  <c r="P1945" i="1"/>
  <c r="O1945" i="1"/>
  <c r="N1945" i="1"/>
  <c r="I1945" i="1"/>
  <c r="Q1944" i="1"/>
  <c r="P1944" i="1"/>
  <c r="O1944" i="1"/>
  <c r="N1944" i="1"/>
  <c r="I1944" i="1"/>
  <c r="Q1943" i="1"/>
  <c r="P1943" i="1"/>
  <c r="O1943" i="1"/>
  <c r="N1943" i="1"/>
  <c r="I1943" i="1"/>
  <c r="P1942" i="1"/>
  <c r="Q1942" i="1" s="1"/>
  <c r="O1942" i="1"/>
  <c r="N1942" i="1"/>
  <c r="I1942" i="1"/>
  <c r="P1941" i="1"/>
  <c r="Q1941" i="1" s="1"/>
  <c r="O1941" i="1"/>
  <c r="N1941" i="1"/>
  <c r="I1941" i="1"/>
  <c r="P1940" i="1"/>
  <c r="Q1940" i="1" s="1"/>
  <c r="O1940" i="1"/>
  <c r="N1940" i="1"/>
  <c r="I1940" i="1"/>
  <c r="P1939" i="1"/>
  <c r="Q1939" i="1" s="1"/>
  <c r="O1939" i="1"/>
  <c r="N1939" i="1"/>
  <c r="I1939" i="1"/>
  <c r="Q1938" i="1"/>
  <c r="P1938" i="1"/>
  <c r="O1938" i="1"/>
  <c r="N1938" i="1"/>
  <c r="I1938" i="1"/>
  <c r="Q1937" i="1"/>
  <c r="P1937" i="1"/>
  <c r="O1937" i="1"/>
  <c r="N1937" i="1"/>
  <c r="I1937" i="1"/>
  <c r="Q1936" i="1"/>
  <c r="P1936" i="1"/>
  <c r="O1936" i="1"/>
  <c r="N1936" i="1"/>
  <c r="I1936" i="1"/>
  <c r="Q1935" i="1"/>
  <c r="P1935" i="1"/>
  <c r="O1935" i="1"/>
  <c r="N1935" i="1"/>
  <c r="I1935" i="1"/>
  <c r="P1934" i="1"/>
  <c r="Q1934" i="1" s="1"/>
  <c r="O1934" i="1"/>
  <c r="N1934" i="1"/>
  <c r="I1934" i="1"/>
  <c r="P1933" i="1"/>
  <c r="Q1933" i="1" s="1"/>
  <c r="N1933" i="1"/>
  <c r="I1933" i="1"/>
  <c r="Q1932" i="1"/>
  <c r="P1932" i="1"/>
  <c r="O1932" i="1"/>
  <c r="N1932" i="1"/>
  <c r="I1932" i="1"/>
  <c r="Q1931" i="1"/>
  <c r="P1931" i="1"/>
  <c r="O1931" i="1"/>
  <c r="N1931" i="1"/>
  <c r="I1931" i="1"/>
  <c r="Q1930" i="1"/>
  <c r="P1930" i="1"/>
  <c r="O1930" i="1"/>
  <c r="N1930" i="1"/>
  <c r="I1930" i="1"/>
  <c r="P1929" i="1"/>
  <c r="Q1929" i="1" s="1"/>
  <c r="O1929" i="1"/>
  <c r="N1929" i="1"/>
  <c r="I1929" i="1"/>
  <c r="P1928" i="1"/>
  <c r="Q1928" i="1" s="1"/>
  <c r="O1928" i="1"/>
  <c r="N1928" i="1"/>
  <c r="I1928" i="1"/>
  <c r="P1927" i="1"/>
  <c r="Q1927" i="1" s="1"/>
  <c r="O1927" i="1"/>
  <c r="N1927" i="1"/>
  <c r="I1927" i="1"/>
  <c r="P1926" i="1"/>
  <c r="Q1926" i="1" s="1"/>
  <c r="O1926" i="1"/>
  <c r="N1926" i="1"/>
  <c r="I1926" i="1"/>
  <c r="Q1925" i="1"/>
  <c r="P1925" i="1"/>
  <c r="O1925" i="1"/>
  <c r="N1925" i="1"/>
  <c r="I1925" i="1"/>
  <c r="Q1924" i="1"/>
  <c r="P1924" i="1"/>
  <c r="O1924" i="1"/>
  <c r="N1924" i="1"/>
  <c r="I1924" i="1"/>
  <c r="Q1923" i="1"/>
  <c r="P1923" i="1"/>
  <c r="O1923" i="1"/>
  <c r="N1923" i="1"/>
  <c r="I1923" i="1"/>
  <c r="Q1922" i="1"/>
  <c r="P1922" i="1"/>
  <c r="I1922" i="1"/>
  <c r="Q1921" i="1"/>
  <c r="P1921" i="1"/>
  <c r="I1921" i="1"/>
  <c r="Q1920" i="1"/>
  <c r="P1920" i="1"/>
  <c r="I1920" i="1"/>
  <c r="P1919" i="1"/>
  <c r="Q1919" i="1" s="1"/>
  <c r="I1919" i="1"/>
  <c r="P1918" i="1"/>
  <c r="Q1918" i="1" s="1"/>
  <c r="O1918" i="1"/>
  <c r="N1918" i="1"/>
  <c r="I1918" i="1"/>
  <c r="Q1917" i="1"/>
  <c r="P1917" i="1"/>
  <c r="N1917" i="1"/>
  <c r="I1917" i="1"/>
  <c r="P1916" i="1"/>
  <c r="Q1916" i="1" s="1"/>
  <c r="N1916" i="1"/>
  <c r="I1916" i="1"/>
  <c r="P1915" i="1"/>
  <c r="Q1915" i="1" s="1"/>
  <c r="N1915" i="1"/>
  <c r="I1915" i="1"/>
  <c r="P1914" i="1"/>
  <c r="Q1914" i="1" s="1"/>
  <c r="O1914" i="1"/>
  <c r="N1914" i="1"/>
  <c r="I1914" i="1"/>
  <c r="P1913" i="1"/>
  <c r="Q1913" i="1" s="1"/>
  <c r="O1913" i="1"/>
  <c r="N1913" i="1"/>
  <c r="I1913" i="1"/>
  <c r="P1912" i="1"/>
  <c r="Q1912" i="1" s="1"/>
  <c r="O1912" i="1"/>
  <c r="N1912" i="1"/>
  <c r="I1912" i="1"/>
  <c r="P1911" i="1"/>
  <c r="Q1911" i="1" s="1"/>
  <c r="O1911" i="1"/>
  <c r="N1911" i="1"/>
  <c r="I1911" i="1"/>
  <c r="Q1910" i="1"/>
  <c r="P1910" i="1"/>
  <c r="O1910" i="1"/>
  <c r="N1910" i="1"/>
  <c r="I1910" i="1"/>
  <c r="Q1909" i="1"/>
  <c r="P1909" i="1"/>
  <c r="N1909" i="1"/>
  <c r="I1909" i="1"/>
  <c r="P1908" i="1"/>
  <c r="Q1908" i="1" s="1"/>
  <c r="O1908" i="1"/>
  <c r="N1908" i="1"/>
  <c r="I1908" i="1"/>
  <c r="P1907" i="1"/>
  <c r="Q1907" i="1" s="1"/>
  <c r="O1907" i="1"/>
  <c r="N1907" i="1"/>
  <c r="I1907" i="1"/>
  <c r="Q1906" i="1"/>
  <c r="P1906" i="1"/>
  <c r="O1906" i="1"/>
  <c r="N1906" i="1"/>
  <c r="I1906" i="1"/>
  <c r="P1905" i="1"/>
  <c r="Q1905" i="1" s="1"/>
  <c r="O1905" i="1"/>
  <c r="N1905" i="1"/>
  <c r="I1905" i="1"/>
  <c r="Q1904" i="1"/>
  <c r="P1904" i="1"/>
  <c r="O1904" i="1"/>
  <c r="N1904" i="1"/>
  <c r="I1904" i="1"/>
  <c r="Q1903" i="1"/>
  <c r="P1903" i="1"/>
  <c r="O1903" i="1"/>
  <c r="N1903" i="1"/>
  <c r="I1903" i="1"/>
  <c r="Q1902" i="1"/>
  <c r="P1902" i="1"/>
  <c r="O1902" i="1"/>
  <c r="N1902" i="1"/>
  <c r="I1902" i="1"/>
  <c r="P1901" i="1"/>
  <c r="Q1901" i="1" s="1"/>
  <c r="O1901" i="1"/>
  <c r="N1901" i="1"/>
  <c r="I1901" i="1"/>
  <c r="P1900" i="1"/>
  <c r="Q1900" i="1" s="1"/>
  <c r="O1900" i="1"/>
  <c r="N1900" i="1"/>
  <c r="I1900" i="1"/>
  <c r="P1899" i="1"/>
  <c r="Q1899" i="1" s="1"/>
  <c r="O1899" i="1"/>
  <c r="N1899" i="1"/>
  <c r="I1899" i="1"/>
  <c r="P1898" i="1"/>
  <c r="Q1898" i="1" s="1"/>
  <c r="N1898" i="1"/>
  <c r="I1898" i="1"/>
  <c r="Q1897" i="1"/>
  <c r="P1897" i="1"/>
  <c r="O1897" i="1"/>
  <c r="N1897" i="1"/>
  <c r="I1897" i="1"/>
  <c r="P1896" i="1"/>
  <c r="Q1896" i="1" s="1"/>
  <c r="O1896" i="1"/>
  <c r="N1896" i="1"/>
  <c r="I1896" i="1"/>
  <c r="P1895" i="1"/>
  <c r="Q1895" i="1" s="1"/>
  <c r="O1895" i="1"/>
  <c r="N1895" i="1"/>
  <c r="I1895" i="1"/>
  <c r="P1894" i="1"/>
  <c r="Q1894" i="1" s="1"/>
  <c r="O1894" i="1"/>
  <c r="N1894" i="1"/>
  <c r="I1894" i="1"/>
  <c r="Q1893" i="1"/>
  <c r="P1893" i="1"/>
  <c r="O1893" i="1"/>
  <c r="N1893" i="1"/>
  <c r="I1893" i="1"/>
  <c r="P1892" i="1"/>
  <c r="Q1892" i="1" s="1"/>
  <c r="O1892" i="1"/>
  <c r="N1892" i="1"/>
  <c r="I1892" i="1"/>
  <c r="Q1891" i="1"/>
  <c r="P1891" i="1"/>
  <c r="O1891" i="1"/>
  <c r="N1891" i="1"/>
  <c r="I1891" i="1"/>
  <c r="Q1890" i="1"/>
  <c r="P1890" i="1"/>
  <c r="O1890" i="1"/>
  <c r="N1890" i="1"/>
  <c r="I1890" i="1"/>
  <c r="Q1889" i="1"/>
  <c r="P1889" i="1"/>
  <c r="O1889" i="1"/>
  <c r="N1889" i="1"/>
  <c r="I1889" i="1"/>
  <c r="P1888" i="1"/>
  <c r="Q1888" i="1" s="1"/>
  <c r="O1888" i="1"/>
  <c r="N1888" i="1"/>
  <c r="I1888" i="1"/>
  <c r="P1887" i="1"/>
  <c r="Q1887" i="1" s="1"/>
  <c r="N1887" i="1"/>
  <c r="I1887" i="1"/>
  <c r="Q1886" i="1"/>
  <c r="P1886" i="1"/>
  <c r="O1886" i="1"/>
  <c r="N1886" i="1"/>
  <c r="I1886" i="1"/>
  <c r="Q1885" i="1"/>
  <c r="P1885" i="1"/>
  <c r="O1885" i="1"/>
  <c r="N1885" i="1"/>
  <c r="I1885" i="1"/>
  <c r="Q1884" i="1"/>
  <c r="P1884" i="1"/>
  <c r="O1884" i="1"/>
  <c r="N1884" i="1"/>
  <c r="I1884" i="1"/>
  <c r="P1883" i="1"/>
  <c r="Q1883" i="1" s="1"/>
  <c r="O1883" i="1"/>
  <c r="N1883" i="1"/>
  <c r="I1883" i="1"/>
  <c r="P1882" i="1"/>
  <c r="Q1882" i="1" s="1"/>
  <c r="O1882" i="1"/>
  <c r="N1882" i="1"/>
  <c r="I1882" i="1"/>
  <c r="P1881" i="1"/>
  <c r="Q1881" i="1" s="1"/>
  <c r="O1881" i="1"/>
  <c r="N1881" i="1"/>
  <c r="I1881" i="1"/>
  <c r="Q1880" i="1"/>
  <c r="P1880" i="1"/>
  <c r="O1880" i="1"/>
  <c r="N1880" i="1"/>
  <c r="I1880" i="1"/>
  <c r="P1879" i="1"/>
  <c r="Q1879" i="1" s="1"/>
  <c r="O1879" i="1"/>
  <c r="N1879" i="1"/>
  <c r="I1879" i="1"/>
  <c r="Q1878" i="1"/>
  <c r="P1878" i="1"/>
  <c r="O1878" i="1"/>
  <c r="N1878" i="1"/>
  <c r="I1878" i="1"/>
  <c r="Q1877" i="1"/>
  <c r="P1877" i="1"/>
  <c r="O1877" i="1"/>
  <c r="N1877" i="1"/>
  <c r="I1877" i="1"/>
  <c r="Q1876" i="1"/>
  <c r="P1876" i="1"/>
  <c r="O1876" i="1"/>
  <c r="N1876" i="1"/>
  <c r="I1876" i="1"/>
  <c r="P1875" i="1"/>
  <c r="Q1875" i="1" s="1"/>
  <c r="N1875" i="1"/>
  <c r="I1875" i="1"/>
  <c r="Q1874" i="1"/>
  <c r="P1874" i="1"/>
  <c r="N1874" i="1"/>
  <c r="I1874" i="1"/>
  <c r="P1873" i="1"/>
  <c r="Q1873" i="1" s="1"/>
  <c r="N1873" i="1"/>
  <c r="I1873" i="1"/>
  <c r="P1872" i="1"/>
  <c r="Q1872" i="1" s="1"/>
  <c r="N1872" i="1"/>
  <c r="I1872" i="1"/>
  <c r="P1871" i="1"/>
  <c r="Q1871" i="1" s="1"/>
  <c r="O1871" i="1"/>
  <c r="N1871" i="1"/>
  <c r="I1871" i="1"/>
  <c r="P1870" i="1"/>
  <c r="Q1870" i="1" s="1"/>
  <c r="O1870" i="1"/>
  <c r="N1870" i="1"/>
  <c r="I1870" i="1"/>
  <c r="P1869" i="1"/>
  <c r="Q1869" i="1" s="1"/>
  <c r="O1869" i="1"/>
  <c r="N1869" i="1"/>
  <c r="I1869" i="1"/>
  <c r="P1868" i="1"/>
  <c r="Q1868" i="1" s="1"/>
  <c r="O1868" i="1"/>
  <c r="N1868" i="1"/>
  <c r="I1868" i="1"/>
  <c r="Q1867" i="1"/>
  <c r="P1867" i="1"/>
  <c r="O1867" i="1"/>
  <c r="N1867" i="1"/>
  <c r="I1867" i="1"/>
  <c r="O1866" i="1"/>
  <c r="N1866" i="1"/>
  <c r="H1866" i="1"/>
  <c r="O1865" i="1"/>
  <c r="N1865" i="1"/>
  <c r="I1865" i="1"/>
  <c r="H1865" i="1"/>
  <c r="P1865" i="1" s="1"/>
  <c r="Q1865" i="1" s="1"/>
  <c r="P1864" i="1"/>
  <c r="Q1864" i="1" s="1"/>
  <c r="O1864" i="1"/>
  <c r="N1864" i="1"/>
  <c r="I1864" i="1"/>
  <c r="H1864" i="1"/>
  <c r="Q1863" i="1"/>
  <c r="P1863" i="1"/>
  <c r="O1863" i="1"/>
  <c r="N1863" i="1"/>
  <c r="H1863" i="1"/>
  <c r="I1863" i="1" s="1"/>
  <c r="O1862" i="1"/>
  <c r="N1862" i="1"/>
  <c r="H1862" i="1"/>
  <c r="O1861" i="1"/>
  <c r="N1861" i="1"/>
  <c r="I1861" i="1"/>
  <c r="H1861" i="1"/>
  <c r="P1861" i="1" s="1"/>
  <c r="Q1861" i="1" s="1"/>
  <c r="P1860" i="1"/>
  <c r="Q1860" i="1" s="1"/>
  <c r="O1860" i="1"/>
  <c r="N1860" i="1"/>
  <c r="I1860" i="1"/>
  <c r="H1860" i="1"/>
  <c r="Q1859" i="1"/>
  <c r="P1859" i="1"/>
  <c r="O1859" i="1"/>
  <c r="N1859" i="1"/>
  <c r="I1859" i="1"/>
  <c r="H1859" i="1"/>
  <c r="O1858" i="1"/>
  <c r="N1858" i="1"/>
  <c r="H1858" i="1"/>
  <c r="O1857" i="1"/>
  <c r="N1857" i="1"/>
  <c r="I1857" i="1"/>
  <c r="H1857" i="1"/>
  <c r="P1857" i="1" s="1"/>
  <c r="Q1857" i="1" s="1"/>
  <c r="P1856" i="1"/>
  <c r="Q1856" i="1" s="1"/>
  <c r="O1856" i="1"/>
  <c r="N1856" i="1"/>
  <c r="I1856" i="1"/>
  <c r="H1856" i="1"/>
  <c r="Q1855" i="1"/>
  <c r="P1855" i="1"/>
  <c r="O1855" i="1"/>
  <c r="N1855" i="1"/>
  <c r="H1855" i="1"/>
  <c r="I1855" i="1" s="1"/>
  <c r="Q1854" i="1"/>
  <c r="P1854" i="1"/>
  <c r="N1854" i="1"/>
  <c r="I1854" i="1"/>
  <c r="H1854" i="1"/>
  <c r="O1853" i="1"/>
  <c r="N1853" i="1"/>
  <c r="H1853" i="1"/>
  <c r="O1852" i="1"/>
  <c r="N1852" i="1"/>
  <c r="H1852" i="1"/>
  <c r="P1851" i="1"/>
  <c r="Q1851" i="1" s="1"/>
  <c r="N1851" i="1"/>
  <c r="H1851" i="1"/>
  <c r="I1851" i="1" s="1"/>
  <c r="O1850" i="1"/>
  <c r="N1850" i="1"/>
  <c r="I1850" i="1"/>
  <c r="H1850" i="1"/>
  <c r="P1850" i="1" s="1"/>
  <c r="Q1850" i="1" s="1"/>
  <c r="P1849" i="1"/>
  <c r="Q1849" i="1" s="1"/>
  <c r="O1849" i="1"/>
  <c r="N1849" i="1"/>
  <c r="I1849" i="1"/>
  <c r="P1848" i="1"/>
  <c r="Q1848" i="1" s="1"/>
  <c r="O1848" i="1"/>
  <c r="N1848" i="1"/>
  <c r="I1848" i="1"/>
  <c r="Q1847" i="1"/>
  <c r="P1847" i="1"/>
  <c r="O1847" i="1"/>
  <c r="N1847" i="1"/>
  <c r="I1847" i="1"/>
  <c r="P1846" i="1"/>
  <c r="Q1846" i="1" s="1"/>
  <c r="N1846" i="1"/>
  <c r="I1846" i="1"/>
  <c r="P1845" i="1"/>
  <c r="Q1845" i="1" s="1"/>
  <c r="O1845" i="1"/>
  <c r="N1845" i="1"/>
  <c r="I1845" i="1"/>
  <c r="P1844" i="1"/>
  <c r="Q1844" i="1" s="1"/>
  <c r="O1844" i="1"/>
  <c r="N1844" i="1"/>
  <c r="I1844" i="1"/>
  <c r="P1843" i="1"/>
  <c r="Q1843" i="1" s="1"/>
  <c r="O1843" i="1"/>
  <c r="N1843" i="1"/>
  <c r="I1843" i="1"/>
  <c r="P1842" i="1"/>
  <c r="Q1842" i="1" s="1"/>
  <c r="O1842" i="1"/>
  <c r="N1842" i="1"/>
  <c r="I1842" i="1"/>
  <c r="Q1841" i="1"/>
  <c r="P1841" i="1"/>
  <c r="O1841" i="1"/>
  <c r="N1841" i="1"/>
  <c r="I1841" i="1"/>
  <c r="Q1840" i="1"/>
  <c r="P1840" i="1"/>
  <c r="O1840" i="1"/>
  <c r="N1840" i="1"/>
  <c r="I1840" i="1"/>
  <c r="Q1839" i="1"/>
  <c r="P1839" i="1"/>
  <c r="O1839" i="1"/>
  <c r="N1839" i="1"/>
  <c r="I1839" i="1"/>
  <c r="Q1838" i="1"/>
  <c r="P1838" i="1"/>
  <c r="O1838" i="1"/>
  <c r="N1838" i="1"/>
  <c r="I1838" i="1"/>
  <c r="P1837" i="1"/>
  <c r="Q1837" i="1" s="1"/>
  <c r="O1837" i="1"/>
  <c r="N1837" i="1"/>
  <c r="I1837" i="1"/>
  <c r="P1836" i="1"/>
  <c r="Q1836" i="1" s="1"/>
  <c r="O1836" i="1"/>
  <c r="N1836" i="1"/>
  <c r="I1836" i="1"/>
  <c r="P1835" i="1"/>
  <c r="Q1835" i="1" s="1"/>
  <c r="N1835" i="1"/>
  <c r="I1835" i="1"/>
  <c r="Q1834" i="1"/>
  <c r="P1834" i="1"/>
  <c r="O1834" i="1"/>
  <c r="N1834" i="1"/>
  <c r="I1834" i="1"/>
  <c r="Q1833" i="1"/>
  <c r="P1833" i="1"/>
  <c r="O1833" i="1"/>
  <c r="N1833" i="1"/>
  <c r="I1833" i="1"/>
  <c r="P1832" i="1"/>
  <c r="Q1832" i="1" s="1"/>
  <c r="O1832" i="1"/>
  <c r="N1832" i="1"/>
  <c r="I1832" i="1"/>
  <c r="P1831" i="1"/>
  <c r="Q1831" i="1" s="1"/>
  <c r="O1831" i="1"/>
  <c r="N1831" i="1"/>
  <c r="I1831" i="1"/>
  <c r="P1830" i="1"/>
  <c r="Q1830" i="1" s="1"/>
  <c r="O1830" i="1"/>
  <c r="N1830" i="1"/>
  <c r="I1830" i="1"/>
  <c r="P1829" i="1"/>
  <c r="Q1829" i="1" s="1"/>
  <c r="O1829" i="1"/>
  <c r="N1829" i="1"/>
  <c r="I1829" i="1"/>
  <c r="Q1828" i="1"/>
  <c r="P1828" i="1"/>
  <c r="O1828" i="1"/>
  <c r="N1828" i="1"/>
  <c r="I1828" i="1"/>
  <c r="Q1827" i="1"/>
  <c r="P1827" i="1"/>
  <c r="O1827" i="1"/>
  <c r="N1827" i="1"/>
  <c r="I1827" i="1"/>
  <c r="Q1826" i="1"/>
  <c r="P1826" i="1"/>
  <c r="O1826" i="1"/>
  <c r="N1826" i="1"/>
  <c r="I1826" i="1"/>
  <c r="P1825" i="1"/>
  <c r="Q1825" i="1" s="1"/>
  <c r="O1825" i="1"/>
  <c r="N1825" i="1"/>
  <c r="I1825" i="1"/>
  <c r="P1824" i="1"/>
  <c r="Q1824" i="1" s="1"/>
  <c r="O1824" i="1"/>
  <c r="N1824" i="1"/>
  <c r="I1824" i="1"/>
  <c r="P1823" i="1"/>
  <c r="Q1823" i="1" s="1"/>
  <c r="N1823" i="1"/>
  <c r="I1823" i="1"/>
  <c r="Q1822" i="1"/>
  <c r="P1822" i="1"/>
  <c r="O1822" i="1"/>
  <c r="N1822" i="1"/>
  <c r="I1822" i="1"/>
  <c r="Q1821" i="1"/>
  <c r="P1821" i="1"/>
  <c r="O1821" i="1"/>
  <c r="N1821" i="1"/>
  <c r="I1821" i="1"/>
  <c r="Q1820" i="1"/>
  <c r="P1820" i="1"/>
  <c r="O1820" i="1"/>
  <c r="N1820" i="1"/>
  <c r="I1820" i="1"/>
  <c r="P1819" i="1"/>
  <c r="Q1819" i="1" s="1"/>
  <c r="I1819" i="1"/>
  <c r="P1818" i="1"/>
  <c r="Q1818" i="1" s="1"/>
  <c r="I1818" i="1"/>
  <c r="Q1817" i="1"/>
  <c r="P1817" i="1"/>
  <c r="I1817" i="1"/>
  <c r="Q1816" i="1"/>
  <c r="P1816" i="1"/>
  <c r="I1816" i="1"/>
  <c r="P1815" i="1"/>
  <c r="Q1815" i="1" s="1"/>
  <c r="I1815" i="1"/>
  <c r="P1814" i="1"/>
  <c r="Q1814" i="1" s="1"/>
  <c r="I1814" i="1"/>
  <c r="P1813" i="1"/>
  <c r="Q1813" i="1" s="1"/>
  <c r="O1813" i="1"/>
  <c r="N1813" i="1"/>
  <c r="I1813" i="1"/>
  <c r="Q1812" i="1"/>
  <c r="P1812" i="1"/>
  <c r="O1812" i="1"/>
  <c r="N1812" i="1"/>
  <c r="I1812" i="1"/>
  <c r="P1811" i="1"/>
  <c r="Q1811" i="1" s="1"/>
  <c r="O1811" i="1"/>
  <c r="N1811" i="1"/>
  <c r="I1811" i="1"/>
  <c r="Q1810" i="1"/>
  <c r="P1810" i="1"/>
  <c r="O1810" i="1"/>
  <c r="N1810" i="1"/>
  <c r="I1810" i="1"/>
  <c r="Q1809" i="1"/>
  <c r="P1809" i="1"/>
  <c r="O1809" i="1"/>
  <c r="N1809" i="1"/>
  <c r="I1809" i="1"/>
  <c r="Q1808" i="1"/>
  <c r="P1808" i="1"/>
  <c r="O1808" i="1"/>
  <c r="N1808" i="1"/>
  <c r="I1808" i="1"/>
  <c r="P1807" i="1"/>
  <c r="Q1807" i="1" s="1"/>
  <c r="O1807" i="1"/>
  <c r="N1807" i="1"/>
  <c r="I1807" i="1"/>
  <c r="P1806" i="1"/>
  <c r="Q1806" i="1" s="1"/>
  <c r="O1806" i="1"/>
  <c r="N1806" i="1"/>
  <c r="I1806" i="1"/>
  <c r="P1805" i="1"/>
  <c r="Q1805" i="1" s="1"/>
  <c r="N1805" i="1"/>
  <c r="I1805" i="1"/>
  <c r="Q1804" i="1"/>
  <c r="P1804" i="1"/>
  <c r="N1804" i="1"/>
  <c r="I1804" i="1"/>
  <c r="P1803" i="1"/>
  <c r="Q1803" i="1" s="1"/>
  <c r="O1803" i="1"/>
  <c r="N1803" i="1"/>
  <c r="I1803" i="1"/>
  <c r="Q1802" i="1"/>
  <c r="P1802" i="1"/>
  <c r="O1802" i="1"/>
  <c r="N1802" i="1"/>
  <c r="I1802" i="1"/>
  <c r="P1801" i="1"/>
  <c r="Q1801" i="1" s="1"/>
  <c r="O1801" i="1"/>
  <c r="N1801" i="1"/>
  <c r="I1801" i="1"/>
  <c r="Q1800" i="1"/>
  <c r="P1800" i="1"/>
  <c r="O1800" i="1"/>
  <c r="N1800" i="1"/>
  <c r="I1800" i="1"/>
  <c r="Q1799" i="1"/>
  <c r="P1799" i="1"/>
  <c r="N1799" i="1"/>
  <c r="I1799" i="1"/>
  <c r="P1798" i="1"/>
  <c r="Q1798" i="1" s="1"/>
  <c r="O1798" i="1"/>
  <c r="N1798" i="1"/>
  <c r="I1798" i="1"/>
  <c r="P1797" i="1"/>
  <c r="Q1797" i="1" s="1"/>
  <c r="O1797" i="1"/>
  <c r="N1797" i="1"/>
  <c r="I1797" i="1"/>
  <c r="Q1796" i="1"/>
  <c r="P1796" i="1"/>
  <c r="O1796" i="1"/>
  <c r="N1796" i="1"/>
  <c r="I1796" i="1"/>
  <c r="Q1795" i="1"/>
  <c r="P1795" i="1"/>
  <c r="O1795" i="1"/>
  <c r="N1795" i="1"/>
  <c r="I1795" i="1"/>
  <c r="Q1794" i="1"/>
  <c r="P1794" i="1"/>
  <c r="O1794" i="1"/>
  <c r="N1794" i="1"/>
  <c r="I1794" i="1"/>
  <c r="P1793" i="1"/>
  <c r="Q1793" i="1" s="1"/>
  <c r="O1793" i="1"/>
  <c r="N1793" i="1"/>
  <c r="I1793" i="1"/>
  <c r="P1792" i="1"/>
  <c r="Q1792" i="1" s="1"/>
  <c r="O1792" i="1"/>
  <c r="N1792" i="1"/>
  <c r="I1792" i="1"/>
  <c r="P1791" i="1"/>
  <c r="Q1791" i="1" s="1"/>
  <c r="O1791" i="1"/>
  <c r="N1791" i="1"/>
  <c r="I1791" i="1"/>
  <c r="P1790" i="1"/>
  <c r="Q1790" i="1" s="1"/>
  <c r="O1790" i="1"/>
  <c r="N1790" i="1"/>
  <c r="I1790" i="1"/>
  <c r="Q1789" i="1"/>
  <c r="P1789" i="1"/>
  <c r="N1789" i="1"/>
  <c r="I1789" i="1"/>
  <c r="Q1788" i="1"/>
  <c r="P1788" i="1"/>
  <c r="N1788" i="1"/>
  <c r="I1788" i="1"/>
  <c r="P1787" i="1"/>
  <c r="Q1787" i="1" s="1"/>
  <c r="O1787" i="1"/>
  <c r="N1787" i="1"/>
  <c r="I1787" i="1"/>
  <c r="Q1786" i="1"/>
  <c r="P1786" i="1"/>
  <c r="O1786" i="1"/>
  <c r="N1786" i="1"/>
  <c r="I1786" i="1"/>
  <c r="Q1785" i="1"/>
  <c r="P1785" i="1"/>
  <c r="O1785" i="1"/>
  <c r="N1785" i="1"/>
  <c r="I1785" i="1"/>
  <c r="Q1784" i="1"/>
  <c r="P1784" i="1"/>
  <c r="O1784" i="1"/>
  <c r="N1784" i="1"/>
  <c r="I1784" i="1"/>
  <c r="Q1783" i="1"/>
  <c r="P1783" i="1"/>
  <c r="N1783" i="1"/>
  <c r="I1783" i="1"/>
  <c r="Q1782" i="1"/>
  <c r="P1782" i="1"/>
  <c r="O1782" i="1"/>
  <c r="N1782" i="1"/>
  <c r="I1782" i="1"/>
  <c r="P1781" i="1"/>
  <c r="Q1781" i="1" s="1"/>
  <c r="O1781" i="1"/>
  <c r="N1781" i="1"/>
  <c r="I1781" i="1"/>
  <c r="Q1780" i="1"/>
  <c r="P1780" i="1"/>
  <c r="O1780" i="1"/>
  <c r="N1780" i="1"/>
  <c r="I1780" i="1"/>
  <c r="Q1779" i="1"/>
  <c r="P1779" i="1"/>
  <c r="O1779" i="1"/>
  <c r="N1779" i="1"/>
  <c r="I1779" i="1"/>
  <c r="Q1778" i="1"/>
  <c r="P1778" i="1"/>
  <c r="O1778" i="1"/>
  <c r="N1778" i="1"/>
  <c r="I1778" i="1"/>
  <c r="P1777" i="1"/>
  <c r="Q1777" i="1" s="1"/>
  <c r="O1777" i="1"/>
  <c r="N1777" i="1"/>
  <c r="I1777" i="1"/>
  <c r="P1776" i="1"/>
  <c r="Q1776" i="1" s="1"/>
  <c r="O1776" i="1"/>
  <c r="N1776" i="1"/>
  <c r="I1776" i="1"/>
  <c r="P1775" i="1"/>
  <c r="Q1775" i="1" s="1"/>
  <c r="O1775" i="1"/>
  <c r="N1775" i="1"/>
  <c r="I1775" i="1"/>
  <c r="P1774" i="1"/>
  <c r="Q1774" i="1" s="1"/>
  <c r="O1774" i="1"/>
  <c r="N1774" i="1"/>
  <c r="I1774" i="1"/>
  <c r="Q1773" i="1"/>
  <c r="P1773" i="1"/>
  <c r="N1773" i="1"/>
  <c r="I1773" i="1"/>
  <c r="P1772" i="1"/>
  <c r="Q1772" i="1" s="1"/>
  <c r="N1772" i="1"/>
  <c r="I1772" i="1"/>
  <c r="P1771" i="1"/>
  <c r="Q1771" i="1" s="1"/>
  <c r="O1771" i="1"/>
  <c r="N1771" i="1"/>
  <c r="I1771" i="1"/>
  <c r="Q1770" i="1"/>
  <c r="P1770" i="1"/>
  <c r="O1770" i="1"/>
  <c r="N1770" i="1"/>
  <c r="I1770" i="1"/>
  <c r="Q1769" i="1"/>
  <c r="P1769" i="1"/>
  <c r="O1769" i="1"/>
  <c r="N1769" i="1"/>
  <c r="I1769" i="1"/>
  <c r="Q1768" i="1"/>
  <c r="P1768" i="1"/>
  <c r="O1768" i="1"/>
  <c r="N1768" i="1"/>
  <c r="I1768" i="1"/>
  <c r="P1767" i="1"/>
  <c r="Q1767" i="1" s="1"/>
  <c r="N1767" i="1"/>
  <c r="I1767" i="1"/>
  <c r="Q1766" i="1"/>
  <c r="P1766" i="1"/>
  <c r="O1766" i="1"/>
  <c r="N1766" i="1"/>
  <c r="I1766" i="1"/>
  <c r="Q1765" i="1"/>
  <c r="P1765" i="1"/>
  <c r="O1765" i="1"/>
  <c r="N1765" i="1"/>
  <c r="I1765" i="1"/>
  <c r="Q1764" i="1"/>
  <c r="P1764" i="1"/>
  <c r="O1764" i="1"/>
  <c r="N1764" i="1"/>
  <c r="I1764" i="1"/>
  <c r="P1763" i="1"/>
  <c r="Q1763" i="1" s="1"/>
  <c r="O1763" i="1"/>
  <c r="N1763" i="1"/>
  <c r="I1763" i="1"/>
  <c r="P1762" i="1"/>
  <c r="Q1762" i="1" s="1"/>
  <c r="O1762" i="1"/>
  <c r="N1762" i="1"/>
  <c r="I1762" i="1"/>
  <c r="Q1761" i="1"/>
  <c r="P1761" i="1"/>
  <c r="O1761" i="1"/>
  <c r="N1761" i="1"/>
  <c r="I1761" i="1"/>
  <c r="P1760" i="1"/>
  <c r="Q1760" i="1" s="1"/>
  <c r="N1760" i="1"/>
  <c r="I1760" i="1"/>
  <c r="P1759" i="1"/>
  <c r="Q1759" i="1" s="1"/>
  <c r="O1759" i="1"/>
  <c r="N1759" i="1"/>
  <c r="I1759" i="1"/>
  <c r="P1758" i="1"/>
  <c r="Q1758" i="1" s="1"/>
  <c r="O1758" i="1"/>
  <c r="N1758" i="1"/>
  <c r="I1758" i="1"/>
  <c r="P1757" i="1"/>
  <c r="Q1757" i="1" s="1"/>
  <c r="O1757" i="1"/>
  <c r="N1757" i="1"/>
  <c r="I1757" i="1"/>
  <c r="P1756" i="1"/>
  <c r="Q1756" i="1" s="1"/>
  <c r="O1756" i="1"/>
  <c r="N1756" i="1"/>
  <c r="I1756" i="1"/>
  <c r="P1755" i="1"/>
  <c r="Q1755" i="1" s="1"/>
  <c r="O1755" i="1"/>
  <c r="N1755" i="1"/>
  <c r="I1755" i="1"/>
  <c r="P1754" i="1"/>
  <c r="Q1754" i="1" s="1"/>
  <c r="N1754" i="1"/>
  <c r="I1754" i="1"/>
  <c r="P1753" i="1"/>
  <c r="Q1753" i="1" s="1"/>
  <c r="O1753" i="1"/>
  <c r="N1753" i="1"/>
  <c r="I1753" i="1"/>
  <c r="P1752" i="1"/>
  <c r="Q1752" i="1" s="1"/>
  <c r="O1752" i="1"/>
  <c r="N1752" i="1"/>
  <c r="I1752" i="1"/>
  <c r="P1751" i="1"/>
  <c r="Q1751" i="1" s="1"/>
  <c r="O1751" i="1"/>
  <c r="N1751" i="1"/>
  <c r="I1751" i="1"/>
  <c r="P1750" i="1"/>
  <c r="Q1750" i="1" s="1"/>
  <c r="O1750" i="1"/>
  <c r="N1750" i="1"/>
  <c r="I1750" i="1"/>
  <c r="Q1749" i="1"/>
  <c r="P1749" i="1"/>
  <c r="O1749" i="1"/>
  <c r="N1749" i="1"/>
  <c r="I1749" i="1"/>
  <c r="P1748" i="1"/>
  <c r="Q1748" i="1" s="1"/>
  <c r="O1748" i="1"/>
  <c r="N1748" i="1"/>
  <c r="I1748" i="1"/>
  <c r="Q1747" i="1"/>
  <c r="P1747" i="1"/>
  <c r="O1747" i="1"/>
  <c r="N1747" i="1"/>
  <c r="I1747" i="1"/>
  <c r="P1746" i="1"/>
  <c r="Q1746" i="1" s="1"/>
  <c r="O1746" i="1"/>
  <c r="N1746" i="1"/>
  <c r="I1746" i="1"/>
  <c r="P1745" i="1"/>
  <c r="Q1745" i="1" s="1"/>
  <c r="O1745" i="1"/>
  <c r="N1745" i="1"/>
  <c r="I1745" i="1"/>
  <c r="P1744" i="1"/>
  <c r="Q1744" i="1" s="1"/>
  <c r="O1744" i="1"/>
  <c r="N1744" i="1"/>
  <c r="I1744" i="1"/>
  <c r="P1743" i="1"/>
  <c r="Q1743" i="1" s="1"/>
  <c r="O1743" i="1"/>
  <c r="N1743" i="1"/>
  <c r="I1743" i="1"/>
  <c r="P1742" i="1"/>
  <c r="Q1742" i="1" s="1"/>
  <c r="O1742" i="1"/>
  <c r="N1742" i="1"/>
  <c r="I1742" i="1"/>
  <c r="P1741" i="1"/>
  <c r="Q1741" i="1" s="1"/>
  <c r="O1741" i="1"/>
  <c r="N1741" i="1"/>
  <c r="I1741" i="1"/>
  <c r="Q1740" i="1"/>
  <c r="P1740" i="1"/>
  <c r="N1740" i="1"/>
  <c r="I1740" i="1"/>
  <c r="P1739" i="1"/>
  <c r="Q1739" i="1" s="1"/>
  <c r="N1739" i="1"/>
  <c r="I1739" i="1"/>
  <c r="P1738" i="1"/>
  <c r="Q1738" i="1" s="1"/>
  <c r="O1738" i="1"/>
  <c r="N1738" i="1"/>
  <c r="I1738" i="1"/>
  <c r="P1737" i="1"/>
  <c r="Q1737" i="1" s="1"/>
  <c r="O1737" i="1"/>
  <c r="N1737" i="1"/>
  <c r="I1737" i="1"/>
  <c r="P1736" i="1"/>
  <c r="Q1736" i="1" s="1"/>
  <c r="N1736" i="1"/>
  <c r="I1736" i="1"/>
  <c r="P1735" i="1"/>
  <c r="Q1735" i="1" s="1"/>
  <c r="O1735" i="1"/>
  <c r="N1735" i="1"/>
  <c r="I1735" i="1"/>
  <c r="P1734" i="1"/>
  <c r="Q1734" i="1" s="1"/>
  <c r="O1734" i="1"/>
  <c r="N1734" i="1"/>
  <c r="I1734" i="1"/>
  <c r="Q1733" i="1"/>
  <c r="P1733" i="1"/>
  <c r="O1733" i="1"/>
  <c r="N1733" i="1"/>
  <c r="I1733" i="1"/>
  <c r="Q1732" i="1"/>
  <c r="P1732" i="1"/>
  <c r="O1732" i="1"/>
  <c r="N1732" i="1"/>
  <c r="I1732" i="1"/>
  <c r="Q1731" i="1"/>
  <c r="P1731" i="1"/>
  <c r="O1731" i="1"/>
  <c r="N1731" i="1"/>
  <c r="I1731" i="1"/>
  <c r="Q1730" i="1"/>
  <c r="P1730" i="1"/>
  <c r="O1730" i="1"/>
  <c r="N1730" i="1"/>
  <c r="I1730" i="1"/>
  <c r="P1729" i="1"/>
  <c r="Q1729" i="1" s="1"/>
  <c r="O1729" i="1"/>
  <c r="N1729" i="1"/>
  <c r="I1729" i="1"/>
  <c r="P1728" i="1"/>
  <c r="Q1728" i="1" s="1"/>
  <c r="O1728" i="1"/>
  <c r="N1728" i="1"/>
  <c r="I1728" i="1"/>
  <c r="P1727" i="1"/>
  <c r="Q1727" i="1" s="1"/>
  <c r="O1727" i="1"/>
  <c r="N1727" i="1"/>
  <c r="I1727" i="1"/>
  <c r="Q1726" i="1"/>
  <c r="P1726" i="1"/>
  <c r="O1726" i="1"/>
  <c r="N1726" i="1"/>
  <c r="I1726" i="1"/>
  <c r="P1725" i="1"/>
  <c r="Q1725" i="1" s="1"/>
  <c r="N1725" i="1"/>
  <c r="I1725" i="1"/>
  <c r="Q1724" i="1"/>
  <c r="P1724" i="1"/>
  <c r="O1724" i="1"/>
  <c r="N1724" i="1"/>
  <c r="I1724" i="1"/>
  <c r="P1723" i="1"/>
  <c r="Q1723" i="1" s="1"/>
  <c r="O1723" i="1"/>
  <c r="N1723" i="1"/>
  <c r="I1723" i="1"/>
  <c r="P1722" i="1"/>
  <c r="Q1722" i="1" s="1"/>
  <c r="O1722" i="1"/>
  <c r="N1722" i="1"/>
  <c r="I1722" i="1"/>
  <c r="P1721" i="1"/>
  <c r="Q1721" i="1" s="1"/>
  <c r="O1721" i="1"/>
  <c r="N1721" i="1"/>
  <c r="I1721" i="1"/>
  <c r="Q1720" i="1"/>
  <c r="P1720" i="1"/>
  <c r="O1720" i="1"/>
  <c r="N1720" i="1"/>
  <c r="I1720" i="1"/>
  <c r="Q1719" i="1"/>
  <c r="P1719" i="1"/>
  <c r="O1719" i="1"/>
  <c r="N1719" i="1"/>
  <c r="I1719" i="1"/>
  <c r="P1718" i="1"/>
  <c r="Q1718" i="1" s="1"/>
  <c r="O1718" i="1"/>
  <c r="N1718" i="1"/>
  <c r="I1718" i="1"/>
  <c r="P1717" i="1"/>
  <c r="Q1717" i="1" s="1"/>
  <c r="O1717" i="1"/>
  <c r="N1717" i="1"/>
  <c r="I1717" i="1"/>
  <c r="P1716" i="1"/>
  <c r="Q1716" i="1" s="1"/>
  <c r="O1716" i="1"/>
  <c r="N1716" i="1"/>
  <c r="I1716" i="1"/>
  <c r="P1715" i="1"/>
  <c r="Q1715" i="1" s="1"/>
  <c r="O1715" i="1"/>
  <c r="N1715" i="1"/>
  <c r="I1715" i="1"/>
  <c r="Q1714" i="1"/>
  <c r="P1714" i="1"/>
  <c r="O1714" i="1"/>
  <c r="N1714" i="1"/>
  <c r="I1714" i="1"/>
  <c r="Q1713" i="1"/>
  <c r="P1713" i="1"/>
  <c r="O1713" i="1"/>
  <c r="N1713" i="1"/>
  <c r="I1713" i="1"/>
  <c r="Q1712" i="1"/>
  <c r="P1712" i="1"/>
  <c r="O1712" i="1"/>
  <c r="N1712" i="1"/>
  <c r="I1712" i="1"/>
  <c r="P1711" i="1"/>
  <c r="Q1711" i="1" s="1"/>
  <c r="O1711" i="1"/>
  <c r="N1711" i="1"/>
  <c r="I1711" i="1"/>
  <c r="P1710" i="1"/>
  <c r="Q1710" i="1" s="1"/>
  <c r="O1710" i="1"/>
  <c r="N1710" i="1"/>
  <c r="I1710" i="1"/>
  <c r="P1709" i="1"/>
  <c r="Q1709" i="1" s="1"/>
  <c r="O1709" i="1"/>
  <c r="N1709" i="1"/>
  <c r="I1709" i="1"/>
  <c r="Q1708" i="1"/>
  <c r="P1708" i="1"/>
  <c r="O1708" i="1"/>
  <c r="N1708" i="1"/>
  <c r="I1708" i="1"/>
  <c r="P1707" i="1"/>
  <c r="Q1707" i="1" s="1"/>
  <c r="O1707" i="1"/>
  <c r="N1707" i="1"/>
  <c r="I1707" i="1"/>
  <c r="P1706" i="1"/>
  <c r="Q1706" i="1" s="1"/>
  <c r="O1706" i="1"/>
  <c r="N1706" i="1"/>
  <c r="I1706" i="1"/>
  <c r="P1705" i="1"/>
  <c r="Q1705" i="1" s="1"/>
  <c r="O1705" i="1"/>
  <c r="N1705" i="1"/>
  <c r="I1705" i="1"/>
  <c r="Q1704" i="1"/>
  <c r="P1704" i="1"/>
  <c r="O1704" i="1"/>
  <c r="N1704" i="1"/>
  <c r="I1704" i="1"/>
  <c r="Q1703" i="1"/>
  <c r="P1703" i="1"/>
  <c r="N1703" i="1"/>
  <c r="I1703" i="1"/>
  <c r="P1702" i="1"/>
  <c r="Q1702" i="1" s="1"/>
  <c r="O1702" i="1"/>
  <c r="N1702" i="1"/>
  <c r="I1702" i="1"/>
  <c r="Q1701" i="1"/>
  <c r="P1701" i="1"/>
  <c r="O1701" i="1"/>
  <c r="N1701" i="1"/>
  <c r="I1701" i="1"/>
  <c r="P1700" i="1"/>
  <c r="Q1700" i="1" s="1"/>
  <c r="O1700" i="1"/>
  <c r="N1700" i="1"/>
  <c r="I1700" i="1"/>
  <c r="Q1699" i="1"/>
  <c r="P1699" i="1"/>
  <c r="O1699" i="1"/>
  <c r="N1699" i="1"/>
  <c r="I1699" i="1"/>
  <c r="P1698" i="1"/>
  <c r="Q1698" i="1" s="1"/>
  <c r="O1698" i="1"/>
  <c r="N1698" i="1"/>
  <c r="I1698" i="1"/>
  <c r="P1697" i="1"/>
  <c r="Q1697" i="1" s="1"/>
  <c r="O1697" i="1"/>
  <c r="N1697" i="1"/>
  <c r="I1697" i="1"/>
  <c r="Q1696" i="1"/>
  <c r="P1696" i="1"/>
  <c r="O1696" i="1"/>
  <c r="N1696" i="1"/>
  <c r="I1696" i="1"/>
  <c r="P1695" i="1"/>
  <c r="Q1695" i="1" s="1"/>
  <c r="O1695" i="1"/>
  <c r="N1695" i="1"/>
  <c r="I1695" i="1"/>
  <c r="P1694" i="1"/>
  <c r="Q1694" i="1" s="1"/>
  <c r="O1694" i="1"/>
  <c r="N1694" i="1"/>
  <c r="I1694" i="1"/>
  <c r="P1693" i="1"/>
  <c r="Q1693" i="1" s="1"/>
  <c r="O1693" i="1"/>
  <c r="N1693" i="1"/>
  <c r="I1693" i="1"/>
  <c r="P1692" i="1"/>
  <c r="Q1692" i="1" s="1"/>
  <c r="O1692" i="1"/>
  <c r="N1692" i="1"/>
  <c r="I1692" i="1"/>
  <c r="Q1691" i="1"/>
  <c r="P1691" i="1"/>
  <c r="O1691" i="1"/>
  <c r="N1691" i="1"/>
  <c r="I1691" i="1"/>
  <c r="Q1690" i="1"/>
  <c r="P1690" i="1"/>
  <c r="O1690" i="1"/>
  <c r="N1690" i="1"/>
  <c r="I1690" i="1"/>
  <c r="Q1689" i="1"/>
  <c r="P1689" i="1"/>
  <c r="O1689" i="1"/>
  <c r="N1689" i="1"/>
  <c r="I1689" i="1"/>
  <c r="P1688" i="1"/>
  <c r="Q1688" i="1" s="1"/>
  <c r="O1688" i="1"/>
  <c r="N1688" i="1"/>
  <c r="I1688" i="1"/>
  <c r="P1687" i="1"/>
  <c r="Q1687" i="1" s="1"/>
  <c r="O1687" i="1"/>
  <c r="N1687" i="1"/>
  <c r="I1687" i="1"/>
  <c r="P1686" i="1"/>
  <c r="Q1686" i="1" s="1"/>
  <c r="O1686" i="1"/>
  <c r="N1686" i="1"/>
  <c r="I1686" i="1"/>
  <c r="Q1685" i="1"/>
  <c r="P1685" i="1"/>
  <c r="O1685" i="1"/>
  <c r="N1685" i="1"/>
  <c r="I1685" i="1"/>
  <c r="P1684" i="1"/>
  <c r="Q1684" i="1" s="1"/>
  <c r="O1684" i="1"/>
  <c r="N1684" i="1"/>
  <c r="I1684" i="1"/>
  <c r="Q1683" i="1"/>
  <c r="P1683" i="1"/>
  <c r="O1683" i="1"/>
  <c r="N1683" i="1"/>
  <c r="I1683" i="1"/>
  <c r="P1682" i="1"/>
  <c r="Q1682" i="1" s="1"/>
  <c r="O1682" i="1"/>
  <c r="N1682" i="1"/>
  <c r="I1682" i="1"/>
  <c r="P1681" i="1"/>
  <c r="Q1681" i="1" s="1"/>
  <c r="O1681" i="1"/>
  <c r="N1681" i="1"/>
  <c r="I1681" i="1"/>
  <c r="Q1680" i="1"/>
  <c r="P1680" i="1"/>
  <c r="O1680" i="1"/>
  <c r="N1680" i="1"/>
  <c r="I1680" i="1"/>
  <c r="P1679" i="1"/>
  <c r="Q1679" i="1" s="1"/>
  <c r="O1679" i="1"/>
  <c r="N1679" i="1"/>
  <c r="I1679" i="1"/>
  <c r="P1678" i="1"/>
  <c r="Q1678" i="1" s="1"/>
  <c r="N1678" i="1"/>
  <c r="I1678" i="1"/>
  <c r="Q1677" i="1"/>
  <c r="P1677" i="1"/>
  <c r="O1677" i="1"/>
  <c r="N1677" i="1"/>
  <c r="I1677" i="1"/>
  <c r="Q1676" i="1"/>
  <c r="P1676" i="1"/>
  <c r="N1676" i="1"/>
  <c r="I1676" i="1"/>
  <c r="Q1675" i="1"/>
  <c r="P1675" i="1"/>
  <c r="N1675" i="1"/>
  <c r="I1675" i="1"/>
  <c r="P1674" i="1"/>
  <c r="Q1674" i="1" s="1"/>
  <c r="O1674" i="1"/>
  <c r="N1674" i="1"/>
  <c r="I1674" i="1"/>
  <c r="Q1673" i="1"/>
  <c r="P1673" i="1"/>
  <c r="O1673" i="1"/>
  <c r="N1673" i="1"/>
  <c r="I1673" i="1"/>
  <c r="P1672" i="1"/>
  <c r="Q1672" i="1" s="1"/>
  <c r="O1672" i="1"/>
  <c r="N1672" i="1"/>
  <c r="I1672" i="1"/>
  <c r="P1671" i="1"/>
  <c r="Q1671" i="1" s="1"/>
  <c r="O1671" i="1"/>
  <c r="N1671" i="1"/>
  <c r="I1671" i="1"/>
  <c r="P1670" i="1"/>
  <c r="Q1670" i="1" s="1"/>
  <c r="O1670" i="1"/>
  <c r="N1670" i="1"/>
  <c r="I1670" i="1"/>
  <c r="H1670" i="1"/>
  <c r="P1669" i="1"/>
  <c r="Q1669" i="1" s="1"/>
  <c r="O1669" i="1"/>
  <c r="N1669" i="1"/>
  <c r="I1669" i="1"/>
  <c r="H1669" i="1"/>
  <c r="P1668" i="1"/>
  <c r="Q1668" i="1" s="1"/>
  <c r="O1668" i="1"/>
  <c r="N1668" i="1"/>
  <c r="H1668" i="1"/>
  <c r="I1668" i="1" s="1"/>
  <c r="O1667" i="1"/>
  <c r="N1667" i="1"/>
  <c r="H1667" i="1"/>
  <c r="P1667" i="1" s="1"/>
  <c r="Q1667" i="1" s="1"/>
  <c r="Q1666" i="1"/>
  <c r="P1666" i="1"/>
  <c r="O1666" i="1"/>
  <c r="N1666" i="1"/>
  <c r="H1666" i="1"/>
  <c r="I1666" i="1" s="1"/>
  <c r="P1665" i="1"/>
  <c r="Q1665" i="1" s="1"/>
  <c r="O1665" i="1"/>
  <c r="N1665" i="1"/>
  <c r="I1665" i="1"/>
  <c r="H1665" i="1"/>
  <c r="O1664" i="1"/>
  <c r="N1664" i="1"/>
  <c r="I1664" i="1"/>
  <c r="H1664" i="1"/>
  <c r="P1664" i="1" s="1"/>
  <c r="Q1664" i="1" s="1"/>
  <c r="O1663" i="1"/>
  <c r="N1663" i="1"/>
  <c r="I1663" i="1"/>
  <c r="H1663" i="1"/>
  <c r="P1663" i="1" s="1"/>
  <c r="Q1663" i="1" s="1"/>
  <c r="P1662" i="1"/>
  <c r="Q1662" i="1" s="1"/>
  <c r="O1662" i="1"/>
  <c r="N1662" i="1"/>
  <c r="I1662" i="1"/>
  <c r="H1662" i="1"/>
  <c r="P1661" i="1"/>
  <c r="Q1661" i="1" s="1"/>
  <c r="O1661" i="1"/>
  <c r="N1661" i="1"/>
  <c r="I1661" i="1"/>
  <c r="H1661" i="1"/>
  <c r="P1660" i="1"/>
  <c r="Q1660" i="1" s="1"/>
  <c r="O1660" i="1"/>
  <c r="N1660" i="1"/>
  <c r="H1660" i="1"/>
  <c r="I1660" i="1" s="1"/>
  <c r="Q1659" i="1"/>
  <c r="P1659" i="1"/>
  <c r="N1659" i="1"/>
  <c r="H1659" i="1"/>
  <c r="I1659" i="1" s="1"/>
  <c r="P1658" i="1"/>
  <c r="Q1658" i="1" s="1"/>
  <c r="O1658" i="1"/>
  <c r="N1658" i="1"/>
  <c r="H1658" i="1"/>
  <c r="I1658" i="1" s="1"/>
  <c r="P1657" i="1"/>
  <c r="Q1657" i="1" s="1"/>
  <c r="O1657" i="1"/>
  <c r="N1657" i="1"/>
  <c r="H1657" i="1"/>
  <c r="I1657" i="1" s="1"/>
  <c r="O1656" i="1"/>
  <c r="N1656" i="1"/>
  <c r="H1656" i="1"/>
  <c r="P1656" i="1" s="1"/>
  <c r="Q1656" i="1" s="1"/>
  <c r="P1655" i="1"/>
  <c r="Q1655" i="1" s="1"/>
  <c r="N1655" i="1"/>
  <c r="H1655" i="1"/>
  <c r="I1655" i="1" s="1"/>
  <c r="P1654" i="1"/>
  <c r="Q1654" i="1" s="1"/>
  <c r="O1654" i="1"/>
  <c r="N1654" i="1"/>
  <c r="I1654" i="1"/>
  <c r="H1654" i="1"/>
  <c r="O1653" i="1"/>
  <c r="N1653" i="1"/>
  <c r="I1653" i="1"/>
  <c r="H1653" i="1"/>
  <c r="P1653" i="1" s="1"/>
  <c r="Q1653" i="1" s="1"/>
  <c r="N1652" i="1"/>
  <c r="H1652" i="1"/>
  <c r="Q1651" i="1"/>
  <c r="P1651" i="1"/>
  <c r="O1651" i="1"/>
  <c r="N1651" i="1"/>
  <c r="I1651" i="1"/>
  <c r="Q1650" i="1"/>
  <c r="P1650" i="1"/>
  <c r="O1650" i="1"/>
  <c r="N1650" i="1"/>
  <c r="I1650" i="1"/>
  <c r="P1649" i="1"/>
  <c r="Q1649" i="1" s="1"/>
  <c r="O1649" i="1"/>
  <c r="N1649" i="1"/>
  <c r="I1649" i="1"/>
  <c r="Q1648" i="1"/>
  <c r="P1648" i="1"/>
  <c r="N1648" i="1"/>
  <c r="I1648" i="1"/>
  <c r="Q1647" i="1"/>
  <c r="P1647" i="1"/>
  <c r="O1647" i="1"/>
  <c r="N1647" i="1"/>
  <c r="I1647" i="1"/>
  <c r="P1646" i="1"/>
  <c r="Q1646" i="1" s="1"/>
  <c r="O1646" i="1"/>
  <c r="N1646" i="1"/>
  <c r="I1646" i="1"/>
  <c r="Q1645" i="1"/>
  <c r="P1645" i="1"/>
  <c r="O1645" i="1"/>
  <c r="N1645" i="1"/>
  <c r="I1645" i="1"/>
  <c r="Q1644" i="1"/>
  <c r="P1644" i="1"/>
  <c r="N1644" i="1"/>
  <c r="I1644" i="1"/>
  <c r="P1643" i="1"/>
  <c r="Q1643" i="1" s="1"/>
  <c r="O1643" i="1"/>
  <c r="N1643" i="1"/>
  <c r="I1643" i="1"/>
  <c r="Q1642" i="1"/>
  <c r="P1642" i="1"/>
  <c r="O1642" i="1"/>
  <c r="N1642" i="1"/>
  <c r="I1642" i="1"/>
  <c r="Q1641" i="1"/>
  <c r="P1641" i="1"/>
  <c r="O1641" i="1"/>
  <c r="N1641" i="1"/>
  <c r="I1641" i="1"/>
  <c r="Q1640" i="1"/>
  <c r="P1640" i="1"/>
  <c r="O1640" i="1"/>
  <c r="N1640" i="1"/>
  <c r="I1640" i="1"/>
  <c r="P1639" i="1"/>
  <c r="Q1639" i="1" s="1"/>
  <c r="O1639" i="1"/>
  <c r="N1639" i="1"/>
  <c r="I1639" i="1"/>
  <c r="Q1638" i="1"/>
  <c r="P1638" i="1"/>
  <c r="O1638" i="1"/>
  <c r="N1638" i="1"/>
  <c r="I1638" i="1"/>
  <c r="P1637" i="1"/>
  <c r="Q1637" i="1" s="1"/>
  <c r="O1637" i="1"/>
  <c r="N1637" i="1"/>
  <c r="I1637" i="1"/>
  <c r="Q1636" i="1"/>
  <c r="P1636" i="1"/>
  <c r="N1636" i="1"/>
  <c r="I1636" i="1"/>
  <c r="Q1635" i="1"/>
  <c r="P1635" i="1"/>
  <c r="O1635" i="1"/>
  <c r="N1635" i="1"/>
  <c r="I1635" i="1"/>
  <c r="Q1634" i="1"/>
  <c r="P1634" i="1"/>
  <c r="O1634" i="1"/>
  <c r="N1634" i="1"/>
  <c r="I1634" i="1"/>
  <c r="P1633" i="1"/>
  <c r="Q1633" i="1" s="1"/>
  <c r="O1633" i="1"/>
  <c r="N1633" i="1"/>
  <c r="I1633" i="1"/>
  <c r="P1632" i="1"/>
  <c r="Q1632" i="1" s="1"/>
  <c r="O1632" i="1"/>
  <c r="N1632" i="1"/>
  <c r="I1632" i="1"/>
  <c r="P1631" i="1"/>
  <c r="Q1631" i="1" s="1"/>
  <c r="N1631" i="1"/>
  <c r="I1631" i="1"/>
  <c r="Q1630" i="1"/>
  <c r="P1630" i="1"/>
  <c r="O1630" i="1"/>
  <c r="N1630" i="1"/>
  <c r="I1630" i="1"/>
  <c r="P1629" i="1"/>
  <c r="Q1629" i="1" s="1"/>
  <c r="O1629" i="1"/>
  <c r="N1629" i="1"/>
  <c r="I1629" i="1"/>
  <c r="P1628" i="1"/>
  <c r="Q1628" i="1" s="1"/>
  <c r="O1628" i="1"/>
  <c r="N1628" i="1"/>
  <c r="I1628" i="1"/>
  <c r="P1627" i="1"/>
  <c r="Q1627" i="1" s="1"/>
  <c r="N1627" i="1"/>
  <c r="I1627" i="1"/>
  <c r="P1626" i="1"/>
  <c r="Q1626" i="1" s="1"/>
  <c r="O1626" i="1"/>
  <c r="N1626" i="1"/>
  <c r="I1626" i="1"/>
  <c r="Q1625" i="1"/>
  <c r="P1625" i="1"/>
  <c r="O1625" i="1"/>
  <c r="N1625" i="1"/>
  <c r="I1625" i="1"/>
  <c r="Q1624" i="1"/>
  <c r="P1624" i="1"/>
  <c r="N1624" i="1"/>
  <c r="I1624" i="1"/>
  <c r="P1623" i="1"/>
  <c r="Q1623" i="1" s="1"/>
  <c r="O1623" i="1"/>
  <c r="N1623" i="1"/>
  <c r="I1623" i="1"/>
  <c r="Q1622" i="1"/>
  <c r="P1622" i="1"/>
  <c r="O1622" i="1"/>
  <c r="N1622" i="1"/>
  <c r="I1622" i="1"/>
  <c r="Q1621" i="1"/>
  <c r="P1621" i="1"/>
  <c r="O1621" i="1"/>
  <c r="N1621" i="1"/>
  <c r="I1621" i="1"/>
  <c r="Q1620" i="1"/>
  <c r="P1620" i="1"/>
  <c r="O1620" i="1"/>
  <c r="N1620" i="1"/>
  <c r="I1620" i="1"/>
  <c r="P1619" i="1"/>
  <c r="Q1619" i="1" s="1"/>
  <c r="N1619" i="1"/>
  <c r="I1619" i="1"/>
  <c r="P1618" i="1"/>
  <c r="Q1618" i="1" s="1"/>
  <c r="N1618" i="1"/>
  <c r="I1618" i="1"/>
  <c r="Q1617" i="1"/>
  <c r="P1617" i="1"/>
  <c r="O1617" i="1"/>
  <c r="N1617" i="1"/>
  <c r="I1617" i="1"/>
  <c r="P1616" i="1"/>
  <c r="Q1616" i="1" s="1"/>
  <c r="N1616" i="1"/>
  <c r="I1616" i="1"/>
  <c r="Q1615" i="1"/>
  <c r="P1615" i="1"/>
  <c r="N1615" i="1"/>
  <c r="I1615" i="1"/>
  <c r="Q1614" i="1"/>
  <c r="P1614" i="1"/>
  <c r="O1614" i="1"/>
  <c r="N1614" i="1"/>
  <c r="I1614" i="1"/>
  <c r="P1613" i="1"/>
  <c r="Q1613" i="1" s="1"/>
  <c r="N1613" i="1"/>
  <c r="I1613" i="1"/>
  <c r="P1612" i="1"/>
  <c r="Q1612" i="1" s="1"/>
  <c r="O1612" i="1"/>
  <c r="N1612" i="1"/>
  <c r="I1612" i="1"/>
  <c r="Q1611" i="1"/>
  <c r="P1611" i="1"/>
  <c r="O1611" i="1"/>
  <c r="N1611" i="1"/>
  <c r="I1611" i="1"/>
  <c r="Q1610" i="1"/>
  <c r="P1610" i="1"/>
  <c r="I1610" i="1"/>
  <c r="Q1609" i="1"/>
  <c r="P1609" i="1"/>
  <c r="N1609" i="1"/>
  <c r="I1609" i="1"/>
  <c r="Q1608" i="1"/>
  <c r="P1608" i="1"/>
  <c r="O1608" i="1"/>
  <c r="N1608" i="1"/>
  <c r="I1608" i="1"/>
  <c r="P1607" i="1"/>
  <c r="Q1607" i="1" s="1"/>
  <c r="N1607" i="1"/>
  <c r="I1607" i="1"/>
  <c r="Q1606" i="1"/>
  <c r="P1606" i="1"/>
  <c r="N1606" i="1"/>
  <c r="I1606" i="1"/>
  <c r="P1605" i="1"/>
  <c r="Q1605" i="1" s="1"/>
  <c r="O1605" i="1"/>
  <c r="N1605" i="1"/>
  <c r="I1605" i="1"/>
  <c r="Q1604" i="1"/>
  <c r="P1604" i="1"/>
  <c r="O1604" i="1"/>
  <c r="N1604" i="1"/>
  <c r="I1604" i="1"/>
  <c r="Q1603" i="1"/>
  <c r="P1603" i="1"/>
  <c r="O1603" i="1"/>
  <c r="N1603" i="1"/>
  <c r="I1603" i="1"/>
  <c r="Q1602" i="1"/>
  <c r="P1602" i="1"/>
  <c r="O1602" i="1"/>
  <c r="N1602" i="1"/>
  <c r="I1602" i="1"/>
  <c r="P1601" i="1"/>
  <c r="Q1601" i="1" s="1"/>
  <c r="O1601" i="1"/>
  <c r="N1601" i="1"/>
  <c r="I1601" i="1"/>
  <c r="Q1600" i="1"/>
  <c r="P1600" i="1"/>
  <c r="O1600" i="1"/>
  <c r="N1600" i="1"/>
  <c r="I1600" i="1"/>
  <c r="P1599" i="1"/>
  <c r="Q1599" i="1" s="1"/>
  <c r="O1599" i="1"/>
  <c r="N1599" i="1"/>
  <c r="I1599" i="1"/>
  <c r="Q1598" i="1"/>
  <c r="P1598" i="1"/>
  <c r="O1598" i="1"/>
  <c r="N1598" i="1"/>
  <c r="I1598" i="1"/>
  <c r="P1597" i="1"/>
  <c r="Q1597" i="1" s="1"/>
  <c r="O1597" i="1"/>
  <c r="N1597" i="1"/>
  <c r="I1597" i="1"/>
  <c r="Q1596" i="1"/>
  <c r="P1596" i="1"/>
  <c r="O1596" i="1"/>
  <c r="N1596" i="1"/>
  <c r="I1596" i="1"/>
  <c r="P1595" i="1"/>
  <c r="Q1595" i="1" s="1"/>
  <c r="O1595" i="1"/>
  <c r="N1595" i="1"/>
  <c r="I1595" i="1"/>
  <c r="Q1594" i="1"/>
  <c r="P1594" i="1"/>
  <c r="O1594" i="1"/>
  <c r="N1594" i="1"/>
  <c r="I1594" i="1"/>
  <c r="Q1593" i="1"/>
  <c r="P1593" i="1"/>
  <c r="N1593" i="1"/>
  <c r="I1593" i="1"/>
  <c r="P1592" i="1"/>
  <c r="Q1592" i="1" s="1"/>
  <c r="O1592" i="1"/>
  <c r="N1592" i="1"/>
  <c r="I1592" i="1"/>
  <c r="Q1591" i="1"/>
  <c r="P1591" i="1"/>
  <c r="N1591" i="1"/>
  <c r="I1591" i="1"/>
  <c r="P1590" i="1"/>
  <c r="Q1590" i="1" s="1"/>
  <c r="O1590" i="1"/>
  <c r="N1590" i="1"/>
  <c r="I1590" i="1"/>
  <c r="P1589" i="1"/>
  <c r="Q1589" i="1" s="1"/>
  <c r="O1589" i="1"/>
  <c r="N1589" i="1"/>
  <c r="I1589" i="1"/>
  <c r="Q1588" i="1"/>
  <c r="P1588" i="1"/>
  <c r="O1588" i="1"/>
  <c r="N1588" i="1"/>
  <c r="I1588" i="1"/>
  <c r="P1587" i="1"/>
  <c r="Q1587" i="1" s="1"/>
  <c r="O1587" i="1"/>
  <c r="N1587" i="1"/>
  <c r="I1587" i="1"/>
  <c r="H1587" i="1"/>
  <c r="O1586" i="1"/>
  <c r="N1586" i="1"/>
  <c r="H1586" i="1"/>
  <c r="P1586" i="1" s="1"/>
  <c r="Q1586" i="1" s="1"/>
  <c r="P1585" i="1"/>
  <c r="Q1585" i="1" s="1"/>
  <c r="N1585" i="1"/>
  <c r="I1585" i="1"/>
  <c r="H1585" i="1"/>
  <c r="Q1584" i="1"/>
  <c r="P1584" i="1"/>
  <c r="O1584" i="1"/>
  <c r="N1584" i="1"/>
  <c r="I1584" i="1"/>
  <c r="P1583" i="1"/>
  <c r="Q1583" i="1" s="1"/>
  <c r="O1583" i="1"/>
  <c r="N1583" i="1"/>
  <c r="I1583" i="1"/>
  <c r="Q1582" i="1"/>
  <c r="P1582" i="1"/>
  <c r="O1582" i="1"/>
  <c r="N1582" i="1"/>
  <c r="I1582" i="1"/>
  <c r="P1581" i="1"/>
  <c r="Q1581" i="1" s="1"/>
  <c r="O1581" i="1"/>
  <c r="N1581" i="1"/>
  <c r="I1581" i="1"/>
  <c r="Q1580" i="1"/>
  <c r="P1580" i="1"/>
  <c r="O1580" i="1"/>
  <c r="N1580" i="1"/>
  <c r="I1580" i="1"/>
  <c r="P1579" i="1"/>
  <c r="Q1579" i="1" s="1"/>
  <c r="O1579" i="1"/>
  <c r="N1579" i="1"/>
  <c r="I1579" i="1"/>
  <c r="Q1578" i="1"/>
  <c r="P1578" i="1"/>
  <c r="O1578" i="1"/>
  <c r="N1578" i="1"/>
  <c r="I1578" i="1"/>
  <c r="Q1577" i="1"/>
  <c r="P1577" i="1"/>
  <c r="O1577" i="1"/>
  <c r="N1577" i="1"/>
  <c r="I1577" i="1"/>
  <c r="P1576" i="1"/>
  <c r="Q1576" i="1" s="1"/>
  <c r="O1576" i="1"/>
  <c r="N1576" i="1"/>
  <c r="I1576" i="1"/>
  <c r="P1575" i="1"/>
  <c r="Q1575" i="1" s="1"/>
  <c r="O1575" i="1"/>
  <c r="N1575" i="1"/>
  <c r="I1575" i="1"/>
  <c r="P1574" i="1"/>
  <c r="Q1574" i="1" s="1"/>
  <c r="O1574" i="1"/>
  <c r="N1574" i="1"/>
  <c r="I1574" i="1"/>
  <c r="P1573" i="1"/>
  <c r="Q1573" i="1" s="1"/>
  <c r="O1573" i="1"/>
  <c r="N1573" i="1"/>
  <c r="I1573" i="1"/>
  <c r="Q1572" i="1"/>
  <c r="P1572" i="1"/>
  <c r="O1572" i="1"/>
  <c r="N1572" i="1"/>
  <c r="I1572" i="1"/>
  <c r="Q1571" i="1"/>
  <c r="P1571" i="1"/>
  <c r="O1571" i="1"/>
  <c r="N1571" i="1"/>
  <c r="I1571" i="1"/>
  <c r="Q1570" i="1"/>
  <c r="P1570" i="1"/>
  <c r="O1570" i="1"/>
  <c r="N1570" i="1"/>
  <c r="I1570" i="1"/>
  <c r="P1569" i="1"/>
  <c r="Q1569" i="1" s="1"/>
  <c r="O1569" i="1"/>
  <c r="N1569" i="1"/>
  <c r="I1569" i="1"/>
  <c r="P1568" i="1"/>
  <c r="Q1568" i="1" s="1"/>
  <c r="O1568" i="1"/>
  <c r="N1568" i="1"/>
  <c r="I1568" i="1"/>
  <c r="P1567" i="1"/>
  <c r="Q1567" i="1" s="1"/>
  <c r="O1567" i="1"/>
  <c r="N1567" i="1"/>
  <c r="I1567" i="1"/>
  <c r="Q1566" i="1"/>
  <c r="P1566" i="1"/>
  <c r="O1566" i="1"/>
  <c r="N1566" i="1"/>
  <c r="I1566" i="1"/>
  <c r="P1565" i="1"/>
  <c r="Q1565" i="1" s="1"/>
  <c r="O1565" i="1"/>
  <c r="N1565" i="1"/>
  <c r="I1565" i="1"/>
  <c r="Q1564" i="1"/>
  <c r="P1564" i="1"/>
  <c r="I1564" i="1"/>
  <c r="P1563" i="1"/>
  <c r="Q1563" i="1" s="1"/>
  <c r="I1563" i="1"/>
  <c r="Q1562" i="1"/>
  <c r="P1562" i="1"/>
  <c r="I1562" i="1"/>
  <c r="P1561" i="1"/>
  <c r="Q1561" i="1" s="1"/>
  <c r="O1561" i="1"/>
  <c r="N1561" i="1"/>
  <c r="I1561" i="1"/>
  <c r="P1560" i="1"/>
  <c r="Q1560" i="1" s="1"/>
  <c r="O1560" i="1"/>
  <c r="N1560" i="1"/>
  <c r="I1560" i="1"/>
  <c r="P1559" i="1"/>
  <c r="Q1559" i="1" s="1"/>
  <c r="N1559" i="1"/>
  <c r="I1559" i="1"/>
  <c r="P1558" i="1"/>
  <c r="Q1558" i="1" s="1"/>
  <c r="N1558" i="1"/>
  <c r="I1558" i="1"/>
  <c r="P1557" i="1"/>
  <c r="Q1557" i="1" s="1"/>
  <c r="O1557" i="1"/>
  <c r="N1557" i="1"/>
  <c r="I1557" i="1"/>
  <c r="Q1556" i="1"/>
  <c r="P1556" i="1"/>
  <c r="O1556" i="1"/>
  <c r="N1556" i="1"/>
  <c r="I1556" i="1"/>
  <c r="P1555" i="1"/>
  <c r="Q1555" i="1" s="1"/>
  <c r="O1555" i="1"/>
  <c r="N1555" i="1"/>
  <c r="I1555" i="1"/>
  <c r="Q1554" i="1"/>
  <c r="P1554" i="1"/>
  <c r="O1554" i="1"/>
  <c r="N1554" i="1"/>
  <c r="I1554" i="1"/>
  <c r="Q1553" i="1"/>
  <c r="P1553" i="1"/>
  <c r="O1553" i="1"/>
  <c r="N1553" i="1"/>
  <c r="I1553" i="1"/>
  <c r="P1552" i="1"/>
  <c r="Q1552" i="1" s="1"/>
  <c r="O1552" i="1"/>
  <c r="N1552" i="1"/>
  <c r="I1552" i="1"/>
  <c r="P1551" i="1"/>
  <c r="Q1551" i="1" s="1"/>
  <c r="O1551" i="1"/>
  <c r="N1551" i="1"/>
  <c r="I1551" i="1"/>
  <c r="P1550" i="1"/>
  <c r="Q1550" i="1" s="1"/>
  <c r="O1550" i="1"/>
  <c r="N1550" i="1"/>
  <c r="I1550" i="1"/>
  <c r="H1550" i="1"/>
  <c r="N1549" i="1"/>
  <c r="H1549" i="1"/>
  <c r="P1549" i="1" s="1"/>
  <c r="Q1549" i="1" s="1"/>
  <c r="P1548" i="1"/>
  <c r="Q1548" i="1" s="1"/>
  <c r="O1548" i="1"/>
  <c r="N1548" i="1"/>
  <c r="I1548" i="1"/>
  <c r="H1548" i="1"/>
  <c r="Q1547" i="1"/>
  <c r="P1547" i="1"/>
  <c r="N1547" i="1"/>
  <c r="I1547" i="1"/>
  <c r="P1546" i="1"/>
  <c r="Q1546" i="1" s="1"/>
  <c r="O1546" i="1"/>
  <c r="N1546" i="1"/>
  <c r="I1546" i="1"/>
  <c r="Q1545" i="1"/>
  <c r="P1545" i="1"/>
  <c r="N1545" i="1"/>
  <c r="I1545" i="1"/>
  <c r="Q1544" i="1"/>
  <c r="P1544" i="1"/>
  <c r="N1544" i="1"/>
  <c r="I1544" i="1"/>
  <c r="Q1543" i="1"/>
  <c r="P1543" i="1"/>
  <c r="O1543" i="1"/>
  <c r="N1543" i="1"/>
  <c r="I1543" i="1"/>
  <c r="P1542" i="1"/>
  <c r="Q1542" i="1" s="1"/>
  <c r="O1542" i="1"/>
  <c r="N1542" i="1"/>
  <c r="I1542" i="1"/>
  <c r="Q1541" i="1"/>
  <c r="P1541" i="1"/>
  <c r="O1541" i="1"/>
  <c r="N1541" i="1"/>
  <c r="I1541" i="1"/>
  <c r="Q1540" i="1"/>
  <c r="P1540" i="1"/>
  <c r="O1540" i="1"/>
  <c r="N1540" i="1"/>
  <c r="I1540" i="1"/>
  <c r="P1539" i="1"/>
  <c r="Q1539" i="1" s="1"/>
  <c r="O1539" i="1"/>
  <c r="N1539" i="1"/>
  <c r="I1539" i="1"/>
  <c r="P1538" i="1"/>
  <c r="Q1538" i="1" s="1"/>
  <c r="O1538" i="1"/>
  <c r="N1538" i="1"/>
  <c r="I1538" i="1"/>
  <c r="P1537" i="1"/>
  <c r="Q1537" i="1" s="1"/>
  <c r="O1537" i="1"/>
  <c r="N1537" i="1"/>
  <c r="I1537" i="1"/>
  <c r="P1536" i="1"/>
  <c r="Q1536" i="1" s="1"/>
  <c r="O1536" i="1"/>
  <c r="N1536" i="1"/>
  <c r="I1536" i="1"/>
  <c r="Q1535" i="1"/>
  <c r="P1535" i="1"/>
  <c r="N1535" i="1"/>
  <c r="I1535" i="1"/>
  <c r="P1534" i="1"/>
  <c r="Q1534" i="1" s="1"/>
  <c r="O1534" i="1"/>
  <c r="N1534" i="1"/>
  <c r="I1534" i="1"/>
  <c r="P1533" i="1"/>
  <c r="Q1533" i="1" s="1"/>
  <c r="N1533" i="1"/>
  <c r="I1533" i="1"/>
  <c r="P1532" i="1"/>
  <c r="Q1532" i="1" s="1"/>
  <c r="O1532" i="1"/>
  <c r="N1532" i="1"/>
  <c r="I1532" i="1"/>
  <c r="Q1531" i="1"/>
  <c r="P1531" i="1"/>
  <c r="O1531" i="1"/>
  <c r="N1531" i="1"/>
  <c r="I1531" i="1"/>
  <c r="Q1530" i="1"/>
  <c r="P1530" i="1"/>
  <c r="O1530" i="1"/>
  <c r="N1530" i="1"/>
  <c r="I1530" i="1"/>
  <c r="P1529" i="1"/>
  <c r="Q1529" i="1" s="1"/>
  <c r="O1529" i="1"/>
  <c r="N1529" i="1"/>
  <c r="I1529" i="1"/>
  <c r="P1528" i="1"/>
  <c r="Q1528" i="1" s="1"/>
  <c r="N1528" i="1"/>
  <c r="I1528" i="1"/>
  <c r="Q1527" i="1"/>
  <c r="P1527" i="1"/>
  <c r="O1527" i="1"/>
  <c r="N1527" i="1"/>
  <c r="I1527" i="1"/>
  <c r="Q1526" i="1"/>
  <c r="P1526" i="1"/>
  <c r="O1526" i="1"/>
  <c r="N1526" i="1"/>
  <c r="I1526" i="1"/>
  <c r="P1525" i="1"/>
  <c r="Q1525" i="1" s="1"/>
  <c r="O1525" i="1"/>
  <c r="N1525" i="1"/>
  <c r="I1525" i="1"/>
  <c r="Q1524" i="1"/>
  <c r="P1524" i="1"/>
  <c r="O1524" i="1"/>
  <c r="N1524" i="1"/>
  <c r="I1524" i="1"/>
  <c r="P1523" i="1"/>
  <c r="Q1523" i="1" s="1"/>
  <c r="O1523" i="1"/>
  <c r="N1523" i="1"/>
  <c r="I1523" i="1"/>
  <c r="Q1522" i="1"/>
  <c r="P1522" i="1"/>
  <c r="O1522" i="1"/>
  <c r="N1522" i="1"/>
  <c r="I1522" i="1"/>
  <c r="P1521" i="1"/>
  <c r="Q1521" i="1" s="1"/>
  <c r="O1521" i="1"/>
  <c r="N1521" i="1"/>
  <c r="I1521" i="1"/>
  <c r="Q1520" i="1"/>
  <c r="P1520" i="1"/>
  <c r="O1520" i="1"/>
  <c r="N1520" i="1"/>
  <c r="I1520" i="1"/>
  <c r="P1519" i="1"/>
  <c r="Q1519" i="1" s="1"/>
  <c r="O1519" i="1"/>
  <c r="N1519" i="1"/>
  <c r="I1519" i="1"/>
  <c r="Q1518" i="1"/>
  <c r="P1518" i="1"/>
  <c r="O1518" i="1"/>
  <c r="N1518" i="1"/>
  <c r="I1518" i="1"/>
  <c r="Q1517" i="1"/>
  <c r="P1517" i="1"/>
  <c r="O1517" i="1"/>
  <c r="N1517" i="1"/>
  <c r="I1517" i="1"/>
  <c r="P1516" i="1"/>
  <c r="Q1516" i="1" s="1"/>
  <c r="N1516" i="1"/>
  <c r="I1516" i="1"/>
  <c r="Q1515" i="1"/>
  <c r="P1515" i="1"/>
  <c r="O1515" i="1"/>
  <c r="N1515" i="1"/>
  <c r="I1515" i="1"/>
  <c r="Q1514" i="1"/>
  <c r="P1514" i="1"/>
  <c r="O1514" i="1"/>
  <c r="N1514" i="1"/>
  <c r="I1514" i="1"/>
  <c r="Q1513" i="1"/>
  <c r="P1513" i="1"/>
  <c r="O1513" i="1"/>
  <c r="N1513" i="1"/>
  <c r="I1513" i="1"/>
  <c r="P1512" i="1"/>
  <c r="Q1512" i="1" s="1"/>
  <c r="O1512" i="1"/>
  <c r="N1512" i="1"/>
  <c r="I1512" i="1"/>
  <c r="P1511" i="1"/>
  <c r="Q1511" i="1" s="1"/>
  <c r="O1511" i="1"/>
  <c r="N1511" i="1"/>
  <c r="I1511" i="1"/>
  <c r="P1510" i="1"/>
  <c r="Q1510" i="1" s="1"/>
  <c r="O1510" i="1"/>
  <c r="N1510" i="1"/>
  <c r="I1510" i="1"/>
  <c r="Q1509" i="1"/>
  <c r="P1509" i="1"/>
  <c r="O1509" i="1"/>
  <c r="N1509" i="1"/>
  <c r="I1509" i="1"/>
  <c r="P1508" i="1"/>
  <c r="Q1508" i="1" s="1"/>
  <c r="O1508" i="1"/>
  <c r="N1508" i="1"/>
  <c r="I1508" i="1"/>
  <c r="Q1507" i="1"/>
  <c r="P1507" i="1"/>
  <c r="O1507" i="1"/>
  <c r="N1507" i="1"/>
  <c r="I1507" i="1"/>
  <c r="P1506" i="1"/>
  <c r="Q1506" i="1" s="1"/>
  <c r="O1506" i="1"/>
  <c r="N1506" i="1"/>
  <c r="I1506" i="1"/>
  <c r="Q1505" i="1"/>
  <c r="P1505" i="1"/>
  <c r="O1505" i="1"/>
  <c r="N1505" i="1"/>
  <c r="I1505" i="1"/>
  <c r="Q1504" i="1"/>
  <c r="P1504" i="1"/>
  <c r="O1504" i="1"/>
  <c r="N1504" i="1"/>
  <c r="I1504" i="1"/>
  <c r="P1503" i="1"/>
  <c r="Q1503" i="1" s="1"/>
  <c r="O1503" i="1"/>
  <c r="N1503" i="1"/>
  <c r="I1503" i="1"/>
  <c r="P1502" i="1"/>
  <c r="Q1502" i="1" s="1"/>
  <c r="O1502" i="1"/>
  <c r="N1502" i="1"/>
  <c r="I1502" i="1"/>
  <c r="P1501" i="1"/>
  <c r="Q1501" i="1" s="1"/>
  <c r="O1501" i="1"/>
  <c r="N1501" i="1"/>
  <c r="I1501" i="1"/>
  <c r="P1500" i="1"/>
  <c r="Q1500" i="1" s="1"/>
  <c r="O1500" i="1"/>
  <c r="N1500" i="1"/>
  <c r="I1500" i="1"/>
  <c r="Q1499" i="1"/>
  <c r="P1499" i="1"/>
  <c r="O1499" i="1"/>
  <c r="N1499" i="1"/>
  <c r="I1499" i="1"/>
  <c r="Q1498" i="1"/>
  <c r="P1498" i="1"/>
  <c r="O1498" i="1"/>
  <c r="N1498" i="1"/>
  <c r="I1498" i="1"/>
  <c r="Q1497" i="1"/>
  <c r="P1497" i="1"/>
  <c r="O1497" i="1"/>
  <c r="N1497" i="1"/>
  <c r="I1497" i="1"/>
  <c r="P1496" i="1"/>
  <c r="Q1496" i="1" s="1"/>
  <c r="O1496" i="1"/>
  <c r="N1496" i="1"/>
  <c r="I1496" i="1"/>
  <c r="Q1495" i="1"/>
  <c r="P1495" i="1"/>
  <c r="N1495" i="1"/>
  <c r="I1495" i="1"/>
  <c r="Q1494" i="1"/>
  <c r="P1494" i="1"/>
  <c r="O1494" i="1"/>
  <c r="N1494" i="1"/>
  <c r="I1494" i="1"/>
  <c r="P1493" i="1"/>
  <c r="Q1493" i="1" s="1"/>
  <c r="N1493" i="1"/>
  <c r="I1493" i="1"/>
  <c r="P1492" i="1"/>
  <c r="Q1492" i="1" s="1"/>
  <c r="O1492" i="1"/>
  <c r="N1492" i="1"/>
  <c r="I1492" i="1"/>
  <c r="P1491" i="1"/>
  <c r="Q1491" i="1" s="1"/>
  <c r="O1491" i="1"/>
  <c r="N1491" i="1"/>
  <c r="I1491" i="1"/>
  <c r="P1490" i="1"/>
  <c r="Q1490" i="1" s="1"/>
  <c r="O1490" i="1"/>
  <c r="N1490" i="1"/>
  <c r="I1490" i="1"/>
  <c r="Q1489" i="1"/>
  <c r="P1489" i="1"/>
  <c r="O1489" i="1"/>
  <c r="N1489" i="1"/>
  <c r="I1489" i="1"/>
  <c r="Q1488" i="1"/>
  <c r="P1488" i="1"/>
  <c r="O1488" i="1"/>
  <c r="N1488" i="1"/>
  <c r="I1488" i="1"/>
  <c r="Q1487" i="1"/>
  <c r="P1487" i="1"/>
  <c r="O1487" i="1"/>
  <c r="N1487" i="1"/>
  <c r="I1487" i="1"/>
  <c r="P1486" i="1"/>
  <c r="Q1486" i="1" s="1"/>
  <c r="O1486" i="1"/>
  <c r="N1486" i="1"/>
  <c r="I1486" i="1"/>
  <c r="P1485" i="1"/>
  <c r="Q1485" i="1" s="1"/>
  <c r="O1485" i="1"/>
  <c r="N1485" i="1"/>
  <c r="I1485" i="1"/>
  <c r="P1484" i="1"/>
  <c r="Q1484" i="1" s="1"/>
  <c r="O1484" i="1"/>
  <c r="N1484" i="1"/>
  <c r="I1484" i="1"/>
  <c r="Q1483" i="1"/>
  <c r="P1483" i="1"/>
  <c r="O1483" i="1"/>
  <c r="N1483" i="1"/>
  <c r="I1483" i="1"/>
  <c r="P1482" i="1"/>
  <c r="Q1482" i="1" s="1"/>
  <c r="O1482" i="1"/>
  <c r="N1482" i="1"/>
  <c r="I1482" i="1"/>
  <c r="Q1481" i="1"/>
  <c r="P1481" i="1"/>
  <c r="O1481" i="1"/>
  <c r="N1481" i="1"/>
  <c r="I1481" i="1"/>
  <c r="P1480" i="1"/>
  <c r="Q1480" i="1" s="1"/>
  <c r="N1480" i="1"/>
  <c r="I1480" i="1"/>
  <c r="P1479" i="1"/>
  <c r="Q1479" i="1" s="1"/>
  <c r="O1479" i="1"/>
  <c r="N1479" i="1"/>
  <c r="I1479" i="1"/>
  <c r="P1478" i="1"/>
  <c r="Q1478" i="1" s="1"/>
  <c r="O1478" i="1"/>
  <c r="N1478" i="1"/>
  <c r="I1478" i="1"/>
  <c r="P1477" i="1"/>
  <c r="Q1477" i="1" s="1"/>
  <c r="O1477" i="1"/>
  <c r="N1477" i="1"/>
  <c r="I1477" i="1"/>
  <c r="Q1476" i="1"/>
  <c r="P1476" i="1"/>
  <c r="O1476" i="1"/>
  <c r="N1476" i="1"/>
  <c r="I1476" i="1"/>
  <c r="Q1475" i="1"/>
  <c r="P1475" i="1"/>
  <c r="O1475" i="1"/>
  <c r="N1475" i="1"/>
  <c r="I1475" i="1"/>
  <c r="Q1474" i="1"/>
  <c r="P1474" i="1"/>
  <c r="O1474" i="1"/>
  <c r="N1474" i="1"/>
  <c r="I1474" i="1"/>
  <c r="P1473" i="1"/>
  <c r="Q1473" i="1" s="1"/>
  <c r="O1473" i="1"/>
  <c r="N1473" i="1"/>
  <c r="I1473" i="1"/>
  <c r="Q1472" i="1"/>
  <c r="P1472" i="1"/>
  <c r="O1472" i="1"/>
  <c r="N1472" i="1"/>
  <c r="I1472" i="1"/>
  <c r="P1471" i="1"/>
  <c r="Q1471" i="1" s="1"/>
  <c r="O1471" i="1"/>
  <c r="N1471" i="1"/>
  <c r="I1471" i="1"/>
  <c r="Q1470" i="1"/>
  <c r="P1470" i="1"/>
  <c r="O1470" i="1"/>
  <c r="N1470" i="1"/>
  <c r="I1470" i="1"/>
  <c r="P1469" i="1"/>
  <c r="Q1469" i="1" s="1"/>
  <c r="O1469" i="1"/>
  <c r="N1469" i="1"/>
  <c r="I1469" i="1"/>
  <c r="Q1468" i="1"/>
  <c r="P1468" i="1"/>
  <c r="O1468" i="1"/>
  <c r="N1468" i="1"/>
  <c r="I1468" i="1"/>
  <c r="P1467" i="1"/>
  <c r="Q1467" i="1" s="1"/>
  <c r="N1467" i="1"/>
  <c r="I1467" i="1"/>
  <c r="P1466" i="1"/>
  <c r="Q1466" i="1" s="1"/>
  <c r="O1466" i="1"/>
  <c r="N1466" i="1"/>
  <c r="I1466" i="1"/>
  <c r="P1465" i="1"/>
  <c r="Q1465" i="1" s="1"/>
  <c r="O1465" i="1"/>
  <c r="N1465" i="1"/>
  <c r="I1465" i="1"/>
  <c r="P1464" i="1"/>
  <c r="Q1464" i="1" s="1"/>
  <c r="O1464" i="1"/>
  <c r="N1464" i="1"/>
  <c r="I1464" i="1"/>
  <c r="Q1463" i="1"/>
  <c r="P1463" i="1"/>
  <c r="O1463" i="1"/>
  <c r="N1463" i="1"/>
  <c r="I1463" i="1"/>
  <c r="Q1462" i="1"/>
  <c r="P1462" i="1"/>
  <c r="N1462" i="1"/>
  <c r="I1462" i="1"/>
  <c r="P1461" i="1"/>
  <c r="Q1461" i="1" s="1"/>
  <c r="O1461" i="1"/>
  <c r="N1461" i="1"/>
  <c r="I1461" i="1"/>
  <c r="Q1460" i="1"/>
  <c r="P1460" i="1"/>
  <c r="O1460" i="1"/>
  <c r="N1460" i="1"/>
  <c r="I1460" i="1"/>
  <c r="P1459" i="1"/>
  <c r="Q1459" i="1" s="1"/>
  <c r="O1459" i="1"/>
  <c r="N1459" i="1"/>
  <c r="I1459" i="1"/>
  <c r="Q1458" i="1"/>
  <c r="P1458" i="1"/>
  <c r="N1458" i="1"/>
  <c r="I1458" i="1"/>
  <c r="P1457" i="1"/>
  <c r="Q1457" i="1" s="1"/>
  <c r="N1457" i="1"/>
  <c r="I1457" i="1"/>
  <c r="Q1456" i="1"/>
  <c r="P1456" i="1"/>
  <c r="N1456" i="1"/>
  <c r="I1456" i="1"/>
  <c r="P1455" i="1"/>
  <c r="Q1455" i="1" s="1"/>
  <c r="N1455" i="1"/>
  <c r="I1455" i="1"/>
  <c r="Q1454" i="1"/>
  <c r="P1454" i="1"/>
  <c r="O1454" i="1"/>
  <c r="N1454" i="1"/>
  <c r="I1454" i="1"/>
  <c r="P1453" i="1"/>
  <c r="Q1453" i="1" s="1"/>
  <c r="O1453" i="1"/>
  <c r="N1453" i="1"/>
  <c r="I1453" i="1"/>
  <c r="Q1452" i="1"/>
  <c r="P1452" i="1"/>
  <c r="O1452" i="1"/>
  <c r="N1452" i="1"/>
  <c r="I1452" i="1"/>
  <c r="Q1451" i="1"/>
  <c r="P1451" i="1"/>
  <c r="O1451" i="1"/>
  <c r="N1451" i="1"/>
  <c r="I1451" i="1"/>
  <c r="P1450" i="1"/>
  <c r="Q1450" i="1" s="1"/>
  <c r="O1450" i="1"/>
  <c r="N1450" i="1"/>
  <c r="I1450" i="1"/>
  <c r="P1449" i="1"/>
  <c r="Q1449" i="1" s="1"/>
  <c r="O1449" i="1"/>
  <c r="N1449" i="1"/>
  <c r="I1449" i="1"/>
  <c r="P1448" i="1"/>
  <c r="Q1448" i="1" s="1"/>
  <c r="O1448" i="1"/>
  <c r="N1448" i="1"/>
  <c r="I1448" i="1"/>
  <c r="P1447" i="1"/>
  <c r="Q1447" i="1" s="1"/>
  <c r="O1447" i="1"/>
  <c r="N1447" i="1"/>
  <c r="I1447" i="1"/>
  <c r="Q1446" i="1"/>
  <c r="P1446" i="1"/>
  <c r="O1446" i="1"/>
  <c r="N1446" i="1"/>
  <c r="I1446" i="1"/>
  <c r="Q1445" i="1"/>
  <c r="P1445" i="1"/>
  <c r="O1445" i="1"/>
  <c r="N1445" i="1"/>
  <c r="I1445" i="1"/>
  <c r="Q1444" i="1"/>
  <c r="P1444" i="1"/>
  <c r="O1444" i="1"/>
  <c r="N1444" i="1"/>
  <c r="I1444" i="1"/>
  <c r="O1443" i="1"/>
  <c r="N1443" i="1"/>
  <c r="H1443" i="1"/>
  <c r="Q1442" i="1"/>
  <c r="P1442" i="1"/>
  <c r="O1442" i="1"/>
  <c r="N1442" i="1"/>
  <c r="I1442" i="1"/>
  <c r="Q1441" i="1"/>
  <c r="P1441" i="1"/>
  <c r="O1441" i="1"/>
  <c r="N1441" i="1"/>
  <c r="I1441" i="1"/>
  <c r="P1440" i="1"/>
  <c r="Q1440" i="1" s="1"/>
  <c r="O1440" i="1"/>
  <c r="N1440" i="1"/>
  <c r="I1440" i="1"/>
  <c r="P1439" i="1"/>
  <c r="Q1439" i="1" s="1"/>
  <c r="O1439" i="1"/>
  <c r="N1439" i="1"/>
  <c r="I1439" i="1"/>
  <c r="P1438" i="1"/>
  <c r="Q1438" i="1" s="1"/>
  <c r="O1438" i="1"/>
  <c r="N1438" i="1"/>
  <c r="I1438" i="1"/>
  <c r="Q1437" i="1"/>
  <c r="P1437" i="1"/>
  <c r="O1437" i="1"/>
  <c r="N1437" i="1"/>
  <c r="I1437" i="1"/>
  <c r="P1436" i="1"/>
  <c r="Q1436" i="1" s="1"/>
  <c r="O1436" i="1"/>
  <c r="N1436" i="1"/>
  <c r="I1436" i="1"/>
  <c r="Q1435" i="1"/>
  <c r="P1435" i="1"/>
  <c r="O1435" i="1"/>
  <c r="N1435" i="1"/>
  <c r="I1435" i="1"/>
  <c r="P1434" i="1"/>
  <c r="Q1434" i="1" s="1"/>
  <c r="N1434" i="1"/>
  <c r="I1434" i="1"/>
  <c r="P1433" i="1"/>
  <c r="Q1433" i="1" s="1"/>
  <c r="N1433" i="1"/>
  <c r="I1433" i="1"/>
  <c r="Q1432" i="1"/>
  <c r="P1432" i="1"/>
  <c r="O1432" i="1"/>
  <c r="N1432" i="1"/>
  <c r="I1432" i="1"/>
  <c r="Q1431" i="1"/>
  <c r="P1431" i="1"/>
  <c r="O1431" i="1"/>
  <c r="N1431" i="1"/>
  <c r="I1431" i="1"/>
  <c r="P1430" i="1"/>
  <c r="Q1430" i="1" s="1"/>
  <c r="N1430" i="1"/>
  <c r="I1430" i="1"/>
  <c r="P1429" i="1"/>
  <c r="Q1429" i="1" s="1"/>
  <c r="O1429" i="1"/>
  <c r="N1429" i="1"/>
  <c r="I1429" i="1"/>
  <c r="Q1428" i="1"/>
  <c r="P1428" i="1"/>
  <c r="O1428" i="1"/>
  <c r="N1428" i="1"/>
  <c r="I1428" i="1"/>
  <c r="P1427" i="1"/>
  <c r="Q1427" i="1" s="1"/>
  <c r="O1427" i="1"/>
  <c r="N1427" i="1"/>
  <c r="I1427" i="1"/>
  <c r="Q1426" i="1"/>
  <c r="P1426" i="1"/>
  <c r="O1426" i="1"/>
  <c r="N1426" i="1"/>
  <c r="I1426" i="1"/>
  <c r="Q1425" i="1"/>
  <c r="P1425" i="1"/>
  <c r="N1425" i="1"/>
  <c r="I1425" i="1"/>
  <c r="P1424" i="1"/>
  <c r="Q1424" i="1" s="1"/>
  <c r="O1424" i="1"/>
  <c r="N1424" i="1"/>
  <c r="I1424" i="1"/>
  <c r="Q1423" i="1"/>
  <c r="P1423" i="1"/>
  <c r="O1423" i="1"/>
  <c r="N1423" i="1"/>
  <c r="I1423" i="1"/>
  <c r="Q1422" i="1"/>
  <c r="P1422" i="1"/>
  <c r="O1422" i="1"/>
  <c r="N1422" i="1"/>
  <c r="I1422" i="1"/>
  <c r="Q1421" i="1"/>
  <c r="P1421" i="1"/>
  <c r="O1421" i="1"/>
  <c r="N1421" i="1"/>
  <c r="I1421" i="1"/>
  <c r="P1420" i="1"/>
  <c r="Q1420" i="1" s="1"/>
  <c r="N1420" i="1"/>
  <c r="I1420" i="1"/>
  <c r="P1419" i="1"/>
  <c r="Q1419" i="1" s="1"/>
  <c r="O1419" i="1"/>
  <c r="N1419" i="1"/>
  <c r="I1419" i="1"/>
  <c r="Q1418" i="1"/>
  <c r="P1418" i="1"/>
  <c r="N1418" i="1"/>
  <c r="I1418" i="1"/>
  <c r="P1417" i="1"/>
  <c r="Q1417" i="1" s="1"/>
  <c r="O1417" i="1"/>
  <c r="N1417" i="1"/>
  <c r="I1417" i="1"/>
  <c r="P1416" i="1"/>
  <c r="Q1416" i="1" s="1"/>
  <c r="O1416" i="1"/>
  <c r="N1416" i="1"/>
  <c r="I1416" i="1"/>
  <c r="P1415" i="1"/>
  <c r="Q1415" i="1" s="1"/>
  <c r="N1415" i="1"/>
  <c r="I1415" i="1"/>
  <c r="Q1414" i="1"/>
  <c r="P1414" i="1"/>
  <c r="O1414" i="1"/>
  <c r="N1414" i="1"/>
  <c r="I1414" i="1"/>
  <c r="P1413" i="1"/>
  <c r="Q1413" i="1" s="1"/>
  <c r="N1413" i="1"/>
  <c r="I1413" i="1"/>
  <c r="P1412" i="1"/>
  <c r="Q1412" i="1" s="1"/>
  <c r="N1412" i="1"/>
  <c r="I1412" i="1"/>
  <c r="Q1411" i="1"/>
  <c r="P1411" i="1"/>
  <c r="N1411" i="1"/>
  <c r="I1411" i="1"/>
  <c r="P1410" i="1"/>
  <c r="Q1410" i="1" s="1"/>
  <c r="N1410" i="1"/>
  <c r="I1410" i="1"/>
  <c r="P1409" i="1"/>
  <c r="Q1409" i="1" s="1"/>
  <c r="O1409" i="1"/>
  <c r="N1409" i="1"/>
  <c r="I1409" i="1"/>
  <c r="Q1408" i="1"/>
  <c r="P1408" i="1"/>
  <c r="O1408" i="1"/>
  <c r="N1408" i="1"/>
  <c r="I1408" i="1"/>
  <c r="P1407" i="1"/>
  <c r="Q1407" i="1" s="1"/>
  <c r="O1407" i="1"/>
  <c r="N1407" i="1"/>
  <c r="I1407" i="1"/>
  <c r="Q1406" i="1"/>
  <c r="P1406" i="1"/>
  <c r="O1406" i="1"/>
  <c r="N1406" i="1"/>
  <c r="I1406" i="1"/>
  <c r="P1405" i="1"/>
  <c r="Q1405" i="1" s="1"/>
  <c r="O1405" i="1"/>
  <c r="N1405" i="1"/>
  <c r="I1405" i="1"/>
  <c r="Q1404" i="1"/>
  <c r="P1404" i="1"/>
  <c r="O1404" i="1"/>
  <c r="N1404" i="1"/>
  <c r="I1404" i="1"/>
  <c r="P1403" i="1"/>
  <c r="Q1403" i="1" s="1"/>
  <c r="O1403" i="1"/>
  <c r="N1403" i="1"/>
  <c r="I1403" i="1"/>
  <c r="Q1402" i="1"/>
  <c r="P1402" i="1"/>
  <c r="O1402" i="1"/>
  <c r="N1402" i="1"/>
  <c r="I1402" i="1"/>
  <c r="Q1401" i="1"/>
  <c r="P1401" i="1"/>
  <c r="O1401" i="1"/>
  <c r="N1401" i="1"/>
  <c r="I1401" i="1"/>
  <c r="P1400" i="1"/>
  <c r="Q1400" i="1" s="1"/>
  <c r="O1400" i="1"/>
  <c r="N1400" i="1"/>
  <c r="I1400" i="1"/>
  <c r="P1399" i="1"/>
  <c r="Q1399" i="1" s="1"/>
  <c r="O1399" i="1"/>
  <c r="N1399" i="1"/>
  <c r="I1399" i="1"/>
  <c r="P1398" i="1"/>
  <c r="Q1398" i="1" s="1"/>
  <c r="O1398" i="1"/>
  <c r="N1398" i="1"/>
  <c r="I1398" i="1"/>
  <c r="P1397" i="1"/>
  <c r="Q1397" i="1" s="1"/>
  <c r="O1397" i="1"/>
  <c r="N1397" i="1"/>
  <c r="I1397" i="1"/>
  <c r="Q1396" i="1"/>
  <c r="P1396" i="1"/>
  <c r="O1396" i="1"/>
  <c r="N1396" i="1"/>
  <c r="I1396" i="1"/>
  <c r="Q1395" i="1"/>
  <c r="P1395" i="1"/>
  <c r="O1395" i="1"/>
  <c r="N1395" i="1"/>
  <c r="I1395" i="1"/>
  <c r="Q1394" i="1"/>
  <c r="P1394" i="1"/>
  <c r="O1394" i="1"/>
  <c r="N1394" i="1"/>
  <c r="I1394" i="1"/>
  <c r="P1393" i="1"/>
  <c r="Q1393" i="1" s="1"/>
  <c r="O1393" i="1"/>
  <c r="N1393" i="1"/>
  <c r="I1393" i="1"/>
  <c r="P1392" i="1"/>
  <c r="Q1392" i="1" s="1"/>
  <c r="O1392" i="1"/>
  <c r="N1392" i="1"/>
  <c r="I1392" i="1"/>
  <c r="P1391" i="1"/>
  <c r="Q1391" i="1" s="1"/>
  <c r="O1391" i="1"/>
  <c r="N1391" i="1"/>
  <c r="I1391" i="1"/>
  <c r="Q1390" i="1"/>
  <c r="P1390" i="1"/>
  <c r="O1390" i="1"/>
  <c r="N1390" i="1"/>
  <c r="I1390" i="1"/>
  <c r="P1389" i="1"/>
  <c r="Q1389" i="1" s="1"/>
  <c r="O1389" i="1"/>
  <c r="N1389" i="1"/>
  <c r="I1389" i="1"/>
  <c r="Q1388" i="1"/>
  <c r="P1388" i="1"/>
  <c r="O1388" i="1"/>
  <c r="N1388" i="1"/>
  <c r="I1388" i="1"/>
  <c r="P1387" i="1"/>
  <c r="Q1387" i="1" s="1"/>
  <c r="O1387" i="1"/>
  <c r="N1387" i="1"/>
  <c r="I1387" i="1"/>
  <c r="Q1386" i="1"/>
  <c r="P1386" i="1"/>
  <c r="O1386" i="1"/>
  <c r="N1386" i="1"/>
  <c r="I1386" i="1"/>
  <c r="Q1385" i="1"/>
  <c r="P1385" i="1"/>
  <c r="O1385" i="1"/>
  <c r="N1385" i="1"/>
  <c r="I1385" i="1"/>
  <c r="P1384" i="1"/>
  <c r="Q1384" i="1" s="1"/>
  <c r="O1384" i="1"/>
  <c r="N1384" i="1"/>
  <c r="I1384" i="1"/>
  <c r="P1383" i="1"/>
  <c r="Q1383" i="1" s="1"/>
  <c r="O1383" i="1"/>
  <c r="N1383" i="1"/>
  <c r="I1383" i="1"/>
  <c r="P1382" i="1"/>
  <c r="Q1382" i="1" s="1"/>
  <c r="O1382" i="1"/>
  <c r="N1382" i="1"/>
  <c r="I1382" i="1"/>
  <c r="P1381" i="1"/>
  <c r="Q1381" i="1" s="1"/>
  <c r="O1381" i="1"/>
  <c r="N1381" i="1"/>
  <c r="I1381" i="1"/>
  <c r="Q1380" i="1"/>
  <c r="P1380" i="1"/>
  <c r="O1380" i="1"/>
  <c r="N1380" i="1"/>
  <c r="I1380" i="1"/>
  <c r="Q1379" i="1"/>
  <c r="P1379" i="1"/>
  <c r="O1379" i="1"/>
  <c r="N1379" i="1"/>
  <c r="I1379" i="1"/>
  <c r="Q1378" i="1"/>
  <c r="P1378" i="1"/>
  <c r="O1378" i="1"/>
  <c r="N1378" i="1"/>
  <c r="I1378" i="1"/>
  <c r="Q1377" i="1"/>
  <c r="P1377" i="1"/>
  <c r="I1377" i="1"/>
  <c r="Q1376" i="1"/>
  <c r="P1376" i="1"/>
  <c r="O1376" i="1"/>
  <c r="N1376" i="1"/>
  <c r="I1376" i="1"/>
  <c r="Q1375" i="1"/>
  <c r="P1375" i="1"/>
  <c r="O1375" i="1"/>
  <c r="N1375" i="1"/>
  <c r="I1375" i="1"/>
  <c r="P1374" i="1"/>
  <c r="Q1374" i="1" s="1"/>
  <c r="O1374" i="1"/>
  <c r="N1374" i="1"/>
  <c r="I1374" i="1"/>
  <c r="P1373" i="1"/>
  <c r="Q1373" i="1" s="1"/>
  <c r="O1373" i="1"/>
  <c r="N1373" i="1"/>
  <c r="I1373" i="1"/>
  <c r="P1372" i="1"/>
  <c r="Q1372" i="1" s="1"/>
  <c r="O1372" i="1"/>
  <c r="N1372" i="1"/>
  <c r="I1372" i="1"/>
  <c r="P1371" i="1"/>
  <c r="Q1371" i="1" s="1"/>
  <c r="O1371" i="1"/>
  <c r="N1371" i="1"/>
  <c r="I1371" i="1"/>
  <c r="Q1370" i="1"/>
  <c r="P1370" i="1"/>
  <c r="N1370" i="1"/>
  <c r="I1370" i="1"/>
  <c r="P1369" i="1"/>
  <c r="Q1369" i="1" s="1"/>
  <c r="O1369" i="1"/>
  <c r="N1369" i="1"/>
  <c r="I1369" i="1"/>
  <c r="P1368" i="1"/>
  <c r="Q1368" i="1" s="1"/>
  <c r="O1368" i="1"/>
  <c r="N1368" i="1"/>
  <c r="I1368" i="1"/>
  <c r="P1367" i="1"/>
  <c r="Q1367" i="1" s="1"/>
  <c r="N1367" i="1"/>
  <c r="I1367" i="1"/>
  <c r="Q1366" i="1"/>
  <c r="P1366" i="1"/>
  <c r="O1366" i="1"/>
  <c r="N1366" i="1"/>
  <c r="I1366" i="1"/>
  <c r="Q1365" i="1"/>
  <c r="P1365" i="1"/>
  <c r="N1365" i="1"/>
  <c r="I1365" i="1"/>
  <c r="P1364" i="1"/>
  <c r="Q1364" i="1" s="1"/>
  <c r="O1364" i="1"/>
  <c r="N1364" i="1"/>
  <c r="I1364" i="1"/>
  <c r="Q1363" i="1"/>
  <c r="P1363" i="1"/>
  <c r="O1363" i="1"/>
  <c r="N1363" i="1"/>
  <c r="I1363" i="1"/>
  <c r="P1362" i="1"/>
  <c r="Q1362" i="1" s="1"/>
  <c r="O1362" i="1"/>
  <c r="N1362" i="1"/>
  <c r="I1362" i="1"/>
  <c r="Q1361" i="1"/>
  <c r="P1361" i="1"/>
  <c r="O1361" i="1"/>
  <c r="N1361" i="1"/>
  <c r="I1361" i="1"/>
  <c r="P1360" i="1"/>
  <c r="Q1360" i="1" s="1"/>
  <c r="N1360" i="1"/>
  <c r="I1360" i="1"/>
  <c r="P1359" i="1"/>
  <c r="Q1359" i="1" s="1"/>
  <c r="N1359" i="1"/>
  <c r="I1359" i="1"/>
  <c r="P1358" i="1"/>
  <c r="Q1358" i="1" s="1"/>
  <c r="O1358" i="1"/>
  <c r="N1358" i="1"/>
  <c r="I1358" i="1"/>
  <c r="P1357" i="1"/>
  <c r="Q1357" i="1" s="1"/>
  <c r="N1357" i="1"/>
  <c r="I1357" i="1"/>
  <c r="Q1356" i="1"/>
  <c r="P1356" i="1"/>
  <c r="O1356" i="1"/>
  <c r="N1356" i="1"/>
  <c r="I1356" i="1"/>
  <c r="Q1355" i="1"/>
  <c r="P1355" i="1"/>
  <c r="O1355" i="1"/>
  <c r="N1355" i="1"/>
  <c r="I1355" i="1"/>
  <c r="Q1354" i="1"/>
  <c r="P1354" i="1"/>
  <c r="O1354" i="1"/>
  <c r="N1354" i="1"/>
  <c r="I1354" i="1"/>
  <c r="P1353" i="1"/>
  <c r="Q1353" i="1" s="1"/>
  <c r="O1353" i="1"/>
  <c r="N1353" i="1"/>
  <c r="I1353" i="1"/>
  <c r="Q1352" i="1"/>
  <c r="P1352" i="1"/>
  <c r="N1352" i="1"/>
  <c r="I1352" i="1"/>
  <c r="Q1351" i="1"/>
  <c r="P1351" i="1"/>
  <c r="N1351" i="1"/>
  <c r="I1351" i="1"/>
  <c r="P1350" i="1"/>
  <c r="Q1350" i="1" s="1"/>
  <c r="N1350" i="1"/>
  <c r="I1350" i="1"/>
  <c r="Q1349" i="1"/>
  <c r="P1349" i="1"/>
  <c r="O1349" i="1"/>
  <c r="N1349" i="1"/>
  <c r="I1349" i="1"/>
  <c r="Q1348" i="1"/>
  <c r="P1348" i="1"/>
  <c r="N1348" i="1"/>
  <c r="I1348" i="1"/>
  <c r="P1347" i="1"/>
  <c r="Q1347" i="1" s="1"/>
  <c r="N1347" i="1"/>
  <c r="I1347" i="1"/>
  <c r="P1346" i="1"/>
  <c r="Q1346" i="1" s="1"/>
  <c r="N1346" i="1"/>
  <c r="I1346" i="1"/>
  <c r="P1345" i="1"/>
  <c r="Q1345" i="1" s="1"/>
  <c r="O1345" i="1"/>
  <c r="N1345" i="1"/>
  <c r="I1345" i="1"/>
  <c r="Q1344" i="1"/>
  <c r="P1344" i="1"/>
  <c r="N1344" i="1"/>
  <c r="I1344" i="1"/>
  <c r="Q1343" i="1"/>
  <c r="P1343" i="1"/>
  <c r="N1343" i="1"/>
  <c r="I1343" i="1"/>
  <c r="P1342" i="1"/>
  <c r="Q1342" i="1" s="1"/>
  <c r="N1342" i="1"/>
  <c r="I1342" i="1"/>
  <c r="Q1341" i="1"/>
  <c r="P1341" i="1"/>
  <c r="O1341" i="1"/>
  <c r="N1341" i="1"/>
  <c r="I1341" i="1"/>
  <c r="Q1340" i="1"/>
  <c r="P1340" i="1"/>
  <c r="N1340" i="1"/>
  <c r="I1340" i="1"/>
  <c r="P1339" i="1"/>
  <c r="Q1339" i="1" s="1"/>
  <c r="N1339" i="1"/>
  <c r="I1339" i="1"/>
  <c r="P1338" i="1"/>
  <c r="Q1338" i="1" s="1"/>
  <c r="N1338" i="1"/>
  <c r="I1338" i="1"/>
  <c r="P1337" i="1"/>
  <c r="Q1337" i="1" s="1"/>
  <c r="O1337" i="1"/>
  <c r="N1337" i="1"/>
  <c r="I1337" i="1"/>
  <c r="Q1336" i="1"/>
  <c r="P1336" i="1"/>
  <c r="N1336" i="1"/>
  <c r="I1336" i="1"/>
  <c r="Q1335" i="1"/>
  <c r="P1335" i="1"/>
  <c r="N1335" i="1"/>
  <c r="I1335" i="1"/>
  <c r="Q1334" i="1"/>
  <c r="P1334" i="1"/>
  <c r="O1334" i="1"/>
  <c r="N1334" i="1"/>
  <c r="I1334" i="1"/>
  <c r="Q1333" i="1"/>
  <c r="P1333" i="1"/>
  <c r="O1333" i="1"/>
  <c r="N1333" i="1"/>
  <c r="I1333" i="1"/>
  <c r="Q1332" i="1"/>
  <c r="P1332" i="1"/>
  <c r="N1332" i="1"/>
  <c r="I1332" i="1"/>
  <c r="Q1331" i="1"/>
  <c r="P1331" i="1"/>
  <c r="O1331" i="1"/>
  <c r="N1331" i="1"/>
  <c r="I1331" i="1"/>
  <c r="P1330" i="1"/>
  <c r="Q1330" i="1" s="1"/>
  <c r="O1330" i="1"/>
  <c r="N1330" i="1"/>
  <c r="I1330" i="1"/>
  <c r="P1329" i="1"/>
  <c r="Q1329" i="1" s="1"/>
  <c r="N1329" i="1"/>
  <c r="I1329" i="1"/>
  <c r="P1328" i="1"/>
  <c r="Q1328" i="1" s="1"/>
  <c r="O1328" i="1"/>
  <c r="N1328" i="1"/>
  <c r="I1328" i="1"/>
  <c r="P1327" i="1"/>
  <c r="Q1327" i="1" s="1"/>
  <c r="O1327" i="1"/>
  <c r="N1327" i="1"/>
  <c r="I1327" i="1"/>
  <c r="P1326" i="1"/>
  <c r="Q1326" i="1" s="1"/>
  <c r="O1326" i="1"/>
  <c r="N1326" i="1"/>
  <c r="I1326" i="1"/>
  <c r="P1325" i="1"/>
  <c r="Q1325" i="1" s="1"/>
  <c r="O1325" i="1"/>
  <c r="N1325" i="1"/>
  <c r="I1325" i="1"/>
  <c r="Q1324" i="1"/>
  <c r="P1324" i="1"/>
  <c r="O1324" i="1"/>
  <c r="N1324" i="1"/>
  <c r="I1324" i="1"/>
  <c r="Q1323" i="1"/>
  <c r="P1323" i="1"/>
  <c r="O1323" i="1"/>
  <c r="N1323" i="1"/>
  <c r="I1323" i="1"/>
  <c r="Q1322" i="1"/>
  <c r="P1322" i="1"/>
  <c r="N1322" i="1"/>
  <c r="I1322" i="1"/>
  <c r="P1321" i="1"/>
  <c r="Q1321" i="1" s="1"/>
  <c r="O1321" i="1"/>
  <c r="N1321" i="1"/>
  <c r="I1321" i="1"/>
  <c r="P1320" i="1"/>
  <c r="Q1320" i="1" s="1"/>
  <c r="O1320" i="1"/>
  <c r="N1320" i="1"/>
  <c r="I1320" i="1"/>
  <c r="P1319" i="1"/>
  <c r="Q1319" i="1" s="1"/>
  <c r="O1319" i="1"/>
  <c r="N1319" i="1"/>
  <c r="I1319" i="1"/>
  <c r="P1318" i="1"/>
  <c r="Q1318" i="1" s="1"/>
  <c r="O1318" i="1"/>
  <c r="N1318" i="1"/>
  <c r="I1318" i="1"/>
  <c r="Q1317" i="1"/>
  <c r="P1317" i="1"/>
  <c r="O1317" i="1"/>
  <c r="N1317" i="1"/>
  <c r="I1317" i="1"/>
  <c r="P1316" i="1"/>
  <c r="Q1316" i="1" s="1"/>
  <c r="O1316" i="1"/>
  <c r="N1316" i="1"/>
  <c r="I1316" i="1"/>
  <c r="Q1315" i="1"/>
  <c r="P1315" i="1"/>
  <c r="I1315" i="1"/>
  <c r="P1314" i="1"/>
  <c r="Q1314" i="1" s="1"/>
  <c r="I1314" i="1"/>
  <c r="Q1313" i="1"/>
  <c r="P1313" i="1"/>
  <c r="I1313" i="1"/>
  <c r="P1312" i="1"/>
  <c r="Q1312" i="1" s="1"/>
  <c r="I1312" i="1"/>
  <c r="P1311" i="1"/>
  <c r="Q1311" i="1" s="1"/>
  <c r="I1311" i="1"/>
  <c r="P1310" i="1"/>
  <c r="Q1310" i="1" s="1"/>
  <c r="I1310" i="1"/>
  <c r="P1309" i="1"/>
  <c r="Q1309" i="1" s="1"/>
  <c r="I1309" i="1"/>
  <c r="P1308" i="1"/>
  <c r="Q1308" i="1" s="1"/>
  <c r="I1308" i="1"/>
  <c r="Q1307" i="1"/>
  <c r="P1307" i="1"/>
  <c r="I1307" i="1"/>
  <c r="P1306" i="1"/>
  <c r="Q1306" i="1" s="1"/>
  <c r="I1306" i="1"/>
  <c r="Q1305" i="1"/>
  <c r="P1305" i="1"/>
  <c r="I1305" i="1"/>
  <c r="Q1304" i="1"/>
  <c r="P1304" i="1"/>
  <c r="I1304" i="1"/>
  <c r="Q1303" i="1"/>
  <c r="P1303" i="1"/>
  <c r="I1303" i="1"/>
  <c r="P1302" i="1"/>
  <c r="Q1302" i="1" s="1"/>
  <c r="I1302" i="1"/>
  <c r="Q1301" i="1"/>
  <c r="P1301" i="1"/>
  <c r="I1301" i="1"/>
  <c r="Q1300" i="1"/>
  <c r="P1300" i="1"/>
  <c r="I1300" i="1"/>
  <c r="Q1299" i="1"/>
  <c r="P1299" i="1"/>
  <c r="I1299" i="1"/>
  <c r="Q1298" i="1"/>
  <c r="P1298" i="1"/>
  <c r="I1298" i="1"/>
  <c r="Q1297" i="1"/>
  <c r="P1297" i="1"/>
  <c r="I1297" i="1"/>
  <c r="Q1296" i="1"/>
  <c r="P1296" i="1"/>
  <c r="I1296" i="1"/>
  <c r="P1295" i="1"/>
  <c r="Q1295" i="1" s="1"/>
  <c r="I1295" i="1"/>
  <c r="P1294" i="1"/>
  <c r="Q1294" i="1" s="1"/>
  <c r="I1294" i="1"/>
  <c r="Q1293" i="1"/>
  <c r="P1293" i="1"/>
  <c r="I1293" i="1"/>
  <c r="P1292" i="1"/>
  <c r="Q1292" i="1" s="1"/>
  <c r="I1292" i="1"/>
  <c r="P1291" i="1"/>
  <c r="Q1291" i="1" s="1"/>
  <c r="I1291" i="1"/>
  <c r="Q1290" i="1"/>
  <c r="P1290" i="1"/>
  <c r="I1290" i="1"/>
  <c r="Q1289" i="1"/>
  <c r="P1289" i="1"/>
  <c r="I1289" i="1"/>
  <c r="P1288" i="1"/>
  <c r="Q1288" i="1" s="1"/>
  <c r="I1288" i="1"/>
  <c r="Q1287" i="1"/>
  <c r="P1287" i="1"/>
  <c r="I1287" i="1"/>
  <c r="P1286" i="1"/>
  <c r="Q1286" i="1" s="1"/>
  <c r="I1286" i="1"/>
  <c r="Q1285" i="1"/>
  <c r="P1285" i="1"/>
  <c r="I1285" i="1"/>
  <c r="Q1284" i="1"/>
  <c r="P1284" i="1"/>
  <c r="I1284" i="1"/>
  <c r="Q1283" i="1"/>
  <c r="P1283" i="1"/>
  <c r="I1283" i="1"/>
  <c r="Q1282" i="1"/>
  <c r="P1282" i="1"/>
  <c r="I1282" i="1"/>
  <c r="Q1281" i="1"/>
  <c r="P1281" i="1"/>
  <c r="I1281" i="1"/>
  <c r="P1280" i="1"/>
  <c r="Q1280" i="1" s="1"/>
  <c r="I1280" i="1"/>
  <c r="Q1279" i="1"/>
  <c r="P1279" i="1"/>
  <c r="I1279" i="1"/>
  <c r="P1278" i="1"/>
  <c r="Q1278" i="1" s="1"/>
  <c r="I1278" i="1"/>
  <c r="P1277" i="1"/>
  <c r="Q1277" i="1" s="1"/>
  <c r="I1277" i="1"/>
  <c r="P1276" i="1"/>
  <c r="Q1276" i="1" s="1"/>
  <c r="I1276" i="1"/>
  <c r="Q1275" i="1"/>
  <c r="P1275" i="1"/>
  <c r="I1275" i="1"/>
  <c r="P1274" i="1"/>
  <c r="Q1274" i="1" s="1"/>
  <c r="I1274" i="1"/>
  <c r="Q1273" i="1"/>
  <c r="P1273" i="1"/>
  <c r="I1273" i="1"/>
  <c r="P1272" i="1"/>
  <c r="Q1272" i="1" s="1"/>
  <c r="I1272" i="1"/>
  <c r="Q1271" i="1"/>
  <c r="P1271" i="1"/>
  <c r="I1271" i="1"/>
  <c r="P1270" i="1"/>
  <c r="Q1270" i="1" s="1"/>
  <c r="I1270" i="1"/>
  <c r="P1269" i="1"/>
  <c r="Q1269" i="1" s="1"/>
  <c r="I1269" i="1"/>
  <c r="Q1268" i="1"/>
  <c r="P1268" i="1"/>
  <c r="I1268" i="1"/>
  <c r="Q1267" i="1"/>
  <c r="P1267" i="1"/>
  <c r="I1267" i="1"/>
  <c r="Q1266" i="1"/>
  <c r="P1266" i="1"/>
  <c r="I1266" i="1"/>
  <c r="Q1265" i="1"/>
  <c r="P1265" i="1"/>
  <c r="I1265" i="1"/>
  <c r="Q1264" i="1"/>
  <c r="P1264" i="1"/>
  <c r="I1264" i="1"/>
  <c r="P1263" i="1"/>
  <c r="Q1263" i="1" s="1"/>
  <c r="I1263" i="1"/>
  <c r="P1262" i="1"/>
  <c r="Q1262" i="1" s="1"/>
  <c r="I1262" i="1"/>
  <c r="P1261" i="1"/>
  <c r="Q1261" i="1" s="1"/>
  <c r="I1261" i="1"/>
  <c r="P1260" i="1"/>
  <c r="Q1260" i="1" s="1"/>
  <c r="I1260" i="1"/>
  <c r="P1259" i="1"/>
  <c r="Q1259" i="1" s="1"/>
  <c r="I1259" i="1"/>
  <c r="Q1258" i="1"/>
  <c r="P1258" i="1"/>
  <c r="I1258" i="1"/>
  <c r="Q1257" i="1"/>
  <c r="P1257" i="1"/>
  <c r="I1257" i="1"/>
  <c r="Q1256" i="1"/>
  <c r="P1256" i="1"/>
  <c r="I1256" i="1"/>
  <c r="Q1255" i="1"/>
  <c r="P1255" i="1"/>
  <c r="I1255" i="1"/>
  <c r="P1254" i="1"/>
  <c r="Q1254" i="1" s="1"/>
  <c r="I1254" i="1"/>
  <c r="Q1253" i="1"/>
  <c r="P1253" i="1"/>
  <c r="I1253" i="1"/>
  <c r="P1252" i="1"/>
  <c r="Q1252" i="1" s="1"/>
  <c r="I1252" i="1"/>
  <c r="Q1251" i="1"/>
  <c r="P1251" i="1"/>
  <c r="I1251" i="1"/>
  <c r="Q1250" i="1"/>
  <c r="P1250" i="1"/>
  <c r="I1250" i="1"/>
  <c r="Q1249" i="1"/>
  <c r="P1249" i="1"/>
  <c r="I1249" i="1"/>
  <c r="Q1248" i="1"/>
  <c r="P1248" i="1"/>
  <c r="I1248" i="1"/>
  <c r="Q1247" i="1"/>
  <c r="P1247" i="1"/>
  <c r="I1247" i="1"/>
  <c r="P1246" i="1"/>
  <c r="Q1246" i="1" s="1"/>
  <c r="I1246" i="1"/>
  <c r="P1245" i="1"/>
  <c r="Q1245" i="1" s="1"/>
  <c r="I1245" i="1"/>
  <c r="P1244" i="1"/>
  <c r="Q1244" i="1" s="1"/>
  <c r="I1244" i="1"/>
  <c r="Q1243" i="1"/>
  <c r="P1243" i="1"/>
  <c r="I1243" i="1"/>
  <c r="P1242" i="1"/>
  <c r="Q1242" i="1" s="1"/>
  <c r="I1242" i="1"/>
  <c r="Q1241" i="1"/>
  <c r="P1241" i="1"/>
  <c r="I1241" i="1"/>
  <c r="P1240" i="1"/>
  <c r="Q1240" i="1" s="1"/>
  <c r="I1240" i="1"/>
  <c r="Q1239" i="1"/>
  <c r="P1239" i="1"/>
  <c r="I1239" i="1"/>
  <c r="P1238" i="1"/>
  <c r="Q1238" i="1" s="1"/>
  <c r="I1238" i="1"/>
  <c r="P1237" i="1"/>
  <c r="Q1237" i="1" s="1"/>
  <c r="I1237" i="1"/>
  <c r="Q1236" i="1"/>
  <c r="P1236" i="1"/>
  <c r="I1236" i="1"/>
  <c r="P1235" i="1"/>
  <c r="Q1235" i="1" s="1"/>
  <c r="I1235" i="1"/>
  <c r="Q1234" i="1"/>
  <c r="P1234" i="1"/>
  <c r="I1234" i="1"/>
  <c r="Q1233" i="1"/>
  <c r="P1233" i="1"/>
  <c r="I1233" i="1"/>
  <c r="Q1232" i="1"/>
  <c r="P1232" i="1"/>
  <c r="I1232" i="1"/>
  <c r="Q1231" i="1"/>
  <c r="P1231" i="1"/>
  <c r="I1231" i="1"/>
  <c r="P1230" i="1"/>
  <c r="Q1230" i="1" s="1"/>
  <c r="I1230" i="1"/>
  <c r="Q1229" i="1"/>
  <c r="P1229" i="1"/>
  <c r="I1229" i="1"/>
  <c r="P1228" i="1"/>
  <c r="Q1228" i="1" s="1"/>
  <c r="I1228" i="1"/>
  <c r="Q1227" i="1"/>
  <c r="P1227" i="1"/>
  <c r="I1227" i="1"/>
  <c r="Q1226" i="1"/>
  <c r="P1226" i="1"/>
  <c r="I1226" i="1"/>
  <c r="Q1225" i="1"/>
  <c r="P1225" i="1"/>
  <c r="I1225" i="1"/>
  <c r="Q1224" i="1"/>
  <c r="P1224" i="1"/>
  <c r="I1224" i="1"/>
  <c r="Q1223" i="1"/>
  <c r="P1223" i="1"/>
  <c r="I1223" i="1"/>
  <c r="P1222" i="1"/>
  <c r="Q1222" i="1" s="1"/>
  <c r="I1222" i="1"/>
  <c r="P1221" i="1"/>
  <c r="Q1221" i="1" s="1"/>
  <c r="I1221" i="1"/>
  <c r="P1220" i="1"/>
  <c r="Q1220" i="1" s="1"/>
  <c r="I1220" i="1"/>
  <c r="Q1219" i="1"/>
  <c r="P1219" i="1"/>
  <c r="I1219" i="1"/>
  <c r="P1218" i="1"/>
  <c r="Q1218" i="1" s="1"/>
  <c r="I1218" i="1"/>
  <c r="Q1217" i="1"/>
  <c r="P1217" i="1"/>
  <c r="I1217" i="1"/>
  <c r="Q1216" i="1"/>
  <c r="P1216" i="1"/>
  <c r="I1216" i="1"/>
  <c r="Q1215" i="1"/>
  <c r="P1215" i="1"/>
  <c r="I1215" i="1"/>
  <c r="P1214" i="1"/>
  <c r="Q1214" i="1" s="1"/>
  <c r="I1214" i="1"/>
  <c r="P1213" i="1"/>
  <c r="Q1213" i="1" s="1"/>
  <c r="I1213" i="1"/>
  <c r="P1212" i="1"/>
  <c r="Q1212" i="1" s="1"/>
  <c r="I1212" i="1"/>
  <c r="Q1211" i="1"/>
  <c r="P1211" i="1"/>
  <c r="I1211" i="1"/>
  <c r="Q1210" i="1"/>
  <c r="P1210" i="1"/>
  <c r="I1210" i="1"/>
  <c r="Q1209" i="1"/>
  <c r="P1209" i="1"/>
  <c r="I1209" i="1"/>
  <c r="Q1208" i="1"/>
  <c r="P1208" i="1"/>
  <c r="I1208" i="1"/>
  <c r="Q1207" i="1"/>
  <c r="P1207" i="1"/>
  <c r="I1207" i="1"/>
  <c r="P1206" i="1"/>
  <c r="Q1206" i="1" s="1"/>
  <c r="I1206" i="1"/>
  <c r="P1205" i="1"/>
  <c r="Q1205" i="1" s="1"/>
  <c r="I1205" i="1"/>
  <c r="P1204" i="1"/>
  <c r="Q1204" i="1" s="1"/>
  <c r="I1204" i="1"/>
  <c r="P1203" i="1"/>
  <c r="Q1203" i="1" s="1"/>
  <c r="I1203" i="1"/>
  <c r="Q1202" i="1"/>
  <c r="P1202" i="1"/>
  <c r="I1202" i="1"/>
  <c r="Q1201" i="1"/>
  <c r="P1201" i="1"/>
  <c r="I1201" i="1"/>
  <c r="Q1200" i="1"/>
  <c r="P1200" i="1"/>
  <c r="I1200" i="1"/>
  <c r="Q1199" i="1"/>
  <c r="P1199" i="1"/>
  <c r="I1199" i="1"/>
  <c r="P1198" i="1"/>
  <c r="Q1198" i="1" s="1"/>
  <c r="I1198" i="1"/>
  <c r="P1197" i="1"/>
  <c r="Q1197" i="1" s="1"/>
  <c r="I1197" i="1"/>
  <c r="P1196" i="1"/>
  <c r="Q1196" i="1" s="1"/>
  <c r="I1196" i="1"/>
  <c r="P1195" i="1"/>
  <c r="Q1195" i="1" s="1"/>
  <c r="I1195" i="1"/>
  <c r="Q1194" i="1"/>
  <c r="P1194" i="1"/>
  <c r="I1194" i="1"/>
  <c r="Q1193" i="1"/>
  <c r="P1193" i="1"/>
  <c r="I1193" i="1"/>
  <c r="Q1192" i="1"/>
  <c r="P1192" i="1"/>
  <c r="I1192" i="1"/>
  <c r="Q1191" i="1"/>
  <c r="P1191" i="1"/>
  <c r="I1191" i="1"/>
  <c r="P1190" i="1"/>
  <c r="Q1190" i="1" s="1"/>
  <c r="I1190" i="1"/>
  <c r="Q1189" i="1"/>
  <c r="P1189" i="1"/>
  <c r="I1189" i="1"/>
  <c r="P1188" i="1"/>
  <c r="Q1188" i="1" s="1"/>
  <c r="I1188" i="1"/>
  <c r="P1187" i="1"/>
  <c r="Q1187" i="1" s="1"/>
  <c r="I1187" i="1"/>
  <c r="P1186" i="1"/>
  <c r="Q1186" i="1" s="1"/>
  <c r="I1186" i="1"/>
  <c r="Q1185" i="1"/>
  <c r="P1185" i="1"/>
  <c r="I1185" i="1"/>
  <c r="P1184" i="1"/>
  <c r="Q1184" i="1" s="1"/>
  <c r="I1184" i="1"/>
  <c r="Q1183" i="1"/>
  <c r="P1183" i="1"/>
  <c r="I1183" i="1"/>
  <c r="P1182" i="1"/>
  <c r="Q1182" i="1" s="1"/>
  <c r="I1182" i="1"/>
  <c r="P1181" i="1"/>
  <c r="Q1181" i="1" s="1"/>
  <c r="I1181" i="1"/>
  <c r="P1180" i="1"/>
  <c r="Q1180" i="1" s="1"/>
  <c r="I1180" i="1"/>
  <c r="Q1179" i="1"/>
  <c r="P1179" i="1"/>
  <c r="I1179" i="1"/>
  <c r="P1178" i="1"/>
  <c r="Q1178" i="1" s="1"/>
  <c r="I1178" i="1"/>
  <c r="Q1177" i="1"/>
  <c r="P1177" i="1"/>
  <c r="I1177" i="1"/>
  <c r="Q1176" i="1"/>
  <c r="P1176" i="1"/>
  <c r="I1176" i="1"/>
  <c r="Q1175" i="1"/>
  <c r="P1175" i="1"/>
  <c r="I1175" i="1"/>
  <c r="P1174" i="1"/>
  <c r="Q1174" i="1" s="1"/>
  <c r="I1174" i="1"/>
  <c r="Q1173" i="1"/>
  <c r="P1173" i="1"/>
  <c r="I1173" i="1"/>
  <c r="P1172" i="1"/>
  <c r="Q1172" i="1" s="1"/>
  <c r="I1172" i="1"/>
  <c r="Q1171" i="1"/>
  <c r="P1171" i="1"/>
  <c r="I1171" i="1"/>
  <c r="P1170" i="1"/>
  <c r="Q1170" i="1" s="1"/>
  <c r="I1170" i="1"/>
  <c r="P1169" i="1"/>
  <c r="Q1169" i="1" s="1"/>
  <c r="I1169" i="1"/>
  <c r="P1168" i="1"/>
  <c r="Q1168" i="1" s="1"/>
  <c r="I1168" i="1"/>
  <c r="Q1167" i="1"/>
  <c r="P1167" i="1"/>
  <c r="I1167" i="1"/>
  <c r="P1166" i="1"/>
  <c r="Q1166" i="1" s="1"/>
  <c r="I1166" i="1"/>
  <c r="Q1165" i="1"/>
  <c r="P1165" i="1"/>
  <c r="I1165" i="1"/>
  <c r="P1164" i="1"/>
  <c r="Q1164" i="1" s="1"/>
  <c r="I1164" i="1"/>
  <c r="P1163" i="1"/>
  <c r="Q1163" i="1" s="1"/>
  <c r="I1163" i="1"/>
  <c r="P1162" i="1"/>
  <c r="Q1162" i="1" s="1"/>
  <c r="I1162" i="1"/>
  <c r="Q1161" i="1"/>
  <c r="P1161" i="1"/>
  <c r="I1161" i="1"/>
  <c r="P1160" i="1"/>
  <c r="Q1160" i="1" s="1"/>
  <c r="I1160" i="1"/>
  <c r="Q1159" i="1"/>
  <c r="P1159" i="1"/>
  <c r="I1159" i="1"/>
  <c r="P1158" i="1"/>
  <c r="Q1158" i="1" s="1"/>
  <c r="I1158" i="1"/>
  <c r="Q1157" i="1"/>
  <c r="P1157" i="1"/>
  <c r="I1157" i="1"/>
  <c r="P1156" i="1"/>
  <c r="Q1156" i="1" s="1"/>
  <c r="I1156" i="1"/>
  <c r="Q1155" i="1"/>
  <c r="P1155" i="1"/>
  <c r="I1155" i="1"/>
  <c r="Q1154" i="1"/>
  <c r="P1154" i="1"/>
  <c r="I1154" i="1"/>
  <c r="Q1153" i="1"/>
  <c r="P1153" i="1"/>
  <c r="I1153" i="1"/>
  <c r="P1152" i="1"/>
  <c r="Q1152" i="1" s="1"/>
  <c r="I1152" i="1"/>
  <c r="Q1151" i="1"/>
  <c r="P1151" i="1"/>
  <c r="I1151" i="1"/>
  <c r="P1150" i="1"/>
  <c r="Q1150" i="1" s="1"/>
  <c r="I1150" i="1"/>
  <c r="P1149" i="1"/>
  <c r="Q1149" i="1" s="1"/>
  <c r="I1149" i="1"/>
  <c r="P1148" i="1"/>
  <c r="Q1148" i="1" s="1"/>
  <c r="I1148" i="1"/>
  <c r="Q1147" i="1"/>
  <c r="P1147" i="1"/>
  <c r="I1147" i="1"/>
  <c r="P1146" i="1"/>
  <c r="Q1146" i="1" s="1"/>
  <c r="I1146" i="1"/>
  <c r="Q1145" i="1"/>
  <c r="P1145" i="1"/>
  <c r="I1145" i="1"/>
  <c r="P1144" i="1"/>
  <c r="Q1144" i="1" s="1"/>
  <c r="I1144" i="1"/>
  <c r="Q1143" i="1"/>
  <c r="P1143" i="1"/>
  <c r="I1143" i="1"/>
  <c r="P1142" i="1"/>
  <c r="Q1142" i="1" s="1"/>
  <c r="I1142" i="1"/>
  <c r="P1141" i="1"/>
  <c r="Q1141" i="1" s="1"/>
  <c r="I1141" i="1"/>
  <c r="P1140" i="1"/>
  <c r="Q1140" i="1" s="1"/>
  <c r="I1140" i="1"/>
  <c r="Q1139" i="1"/>
  <c r="P1139" i="1"/>
  <c r="I1139" i="1"/>
  <c r="P1138" i="1"/>
  <c r="Q1138" i="1" s="1"/>
  <c r="I1138" i="1"/>
  <c r="P1137" i="1"/>
  <c r="Q1137" i="1" s="1"/>
  <c r="I1137" i="1"/>
  <c r="P1136" i="1"/>
  <c r="Q1136" i="1" s="1"/>
  <c r="I1136" i="1"/>
  <c r="Q1135" i="1"/>
  <c r="P1135" i="1"/>
  <c r="I1135" i="1"/>
  <c r="P1134" i="1"/>
  <c r="Q1134" i="1" s="1"/>
  <c r="I1134" i="1"/>
  <c r="P1133" i="1"/>
  <c r="Q1133" i="1" s="1"/>
  <c r="I1133" i="1"/>
  <c r="P1132" i="1"/>
  <c r="Q1132" i="1" s="1"/>
  <c r="I1132" i="1"/>
  <c r="P1131" i="1"/>
  <c r="Q1131" i="1" s="1"/>
  <c r="I1131" i="1"/>
  <c r="P1130" i="1"/>
  <c r="Q1130" i="1" s="1"/>
  <c r="I1130" i="1"/>
  <c r="Q1129" i="1"/>
  <c r="P1129" i="1"/>
  <c r="I1129" i="1"/>
  <c r="P1128" i="1"/>
  <c r="Q1128" i="1" s="1"/>
  <c r="I1128" i="1"/>
  <c r="Q1127" i="1"/>
  <c r="P1127" i="1"/>
  <c r="I1127" i="1"/>
  <c r="Q1126" i="1"/>
  <c r="P1126" i="1"/>
  <c r="I1126" i="1"/>
  <c r="Q1125" i="1"/>
  <c r="P1125" i="1"/>
  <c r="I1125" i="1"/>
  <c r="Q1124" i="1"/>
  <c r="P1124" i="1"/>
  <c r="I1124" i="1"/>
  <c r="Q1123" i="1"/>
  <c r="P1123" i="1"/>
  <c r="I1123" i="1"/>
  <c r="P1122" i="1"/>
  <c r="Q1122" i="1" s="1"/>
  <c r="I1122" i="1"/>
  <c r="Q1121" i="1"/>
  <c r="P1121" i="1"/>
  <c r="I1121" i="1"/>
  <c r="P1120" i="1"/>
  <c r="Q1120" i="1" s="1"/>
  <c r="I1120" i="1"/>
  <c r="P1119" i="1"/>
  <c r="Q1119" i="1" s="1"/>
  <c r="I1119" i="1"/>
  <c r="P1118" i="1"/>
  <c r="Q1118" i="1" s="1"/>
  <c r="I1118" i="1"/>
  <c r="P1117" i="1"/>
  <c r="Q1117" i="1" s="1"/>
  <c r="I1117" i="1"/>
  <c r="P1116" i="1"/>
  <c r="Q1116" i="1" s="1"/>
  <c r="I1116" i="1"/>
  <c r="Q1115" i="1"/>
  <c r="P1115" i="1"/>
  <c r="I1115" i="1"/>
  <c r="P1114" i="1"/>
  <c r="Q1114" i="1" s="1"/>
  <c r="I1114" i="1"/>
  <c r="Q1113" i="1"/>
  <c r="P1113" i="1"/>
  <c r="I1113" i="1"/>
  <c r="P1112" i="1"/>
  <c r="Q1112" i="1" s="1"/>
  <c r="I1112" i="1"/>
  <c r="Q1111" i="1"/>
  <c r="P1111" i="1"/>
  <c r="I1111" i="1"/>
  <c r="P1110" i="1"/>
  <c r="Q1110" i="1" s="1"/>
  <c r="I1110" i="1"/>
  <c r="P1109" i="1"/>
  <c r="Q1109" i="1" s="1"/>
  <c r="I1109" i="1"/>
  <c r="P1108" i="1"/>
  <c r="Q1108" i="1" s="1"/>
  <c r="I1108" i="1"/>
  <c r="Q1107" i="1"/>
  <c r="P1107" i="1"/>
  <c r="I1107" i="1"/>
  <c r="P1106" i="1"/>
  <c r="Q1106" i="1" s="1"/>
  <c r="I1106" i="1"/>
  <c r="Q1105" i="1"/>
  <c r="P1105" i="1"/>
  <c r="I1105" i="1"/>
  <c r="Q1104" i="1"/>
  <c r="P1104" i="1"/>
  <c r="I1104" i="1"/>
  <c r="Q1103" i="1"/>
  <c r="P1103" i="1"/>
  <c r="I1103" i="1"/>
  <c r="P1102" i="1"/>
  <c r="Q1102" i="1" s="1"/>
  <c r="I1102" i="1"/>
  <c r="P1101" i="1"/>
  <c r="Q1101" i="1" s="1"/>
  <c r="I1101" i="1"/>
  <c r="Q1100" i="1"/>
  <c r="P1100" i="1"/>
  <c r="I1100" i="1"/>
  <c r="P1099" i="1"/>
  <c r="Q1099" i="1" s="1"/>
  <c r="I1099" i="1"/>
  <c r="P1098" i="1"/>
  <c r="Q1098" i="1" s="1"/>
  <c r="I1098" i="1"/>
  <c r="Q1097" i="1"/>
  <c r="P1097" i="1"/>
  <c r="I1097" i="1"/>
  <c r="Q1096" i="1"/>
  <c r="P1096" i="1"/>
  <c r="I1096" i="1"/>
  <c r="P1095" i="1"/>
  <c r="Q1095" i="1" s="1"/>
  <c r="I1095" i="1"/>
  <c r="Q1094" i="1"/>
  <c r="P1094" i="1"/>
  <c r="I1094" i="1"/>
  <c r="Q1093" i="1"/>
  <c r="P1093" i="1"/>
  <c r="I1093" i="1"/>
  <c r="Q1092" i="1"/>
  <c r="P1092" i="1"/>
  <c r="I1092" i="1"/>
  <c r="Q1091" i="1"/>
  <c r="P1091" i="1"/>
  <c r="I1091" i="1"/>
  <c r="Q1090" i="1"/>
  <c r="P1090" i="1"/>
  <c r="I1090" i="1"/>
  <c r="P1089" i="1"/>
  <c r="Q1089" i="1" s="1"/>
  <c r="I1089" i="1"/>
  <c r="Q1088" i="1"/>
  <c r="P1088" i="1"/>
  <c r="I1088" i="1"/>
  <c r="P1087" i="1"/>
  <c r="Q1087" i="1" s="1"/>
  <c r="I1087" i="1"/>
  <c r="P1086" i="1"/>
  <c r="Q1086" i="1" s="1"/>
  <c r="I1086" i="1"/>
  <c r="Q1085" i="1"/>
  <c r="P1085" i="1"/>
  <c r="I1085" i="1"/>
  <c r="P1084" i="1"/>
  <c r="Q1084" i="1" s="1"/>
  <c r="I1084" i="1"/>
  <c r="Q1083" i="1"/>
  <c r="P1083" i="1"/>
  <c r="I1083" i="1"/>
  <c r="Q1082" i="1"/>
  <c r="P1082" i="1"/>
  <c r="I1082" i="1"/>
  <c r="Q1081" i="1"/>
  <c r="P1081" i="1"/>
  <c r="I1081" i="1"/>
  <c r="Q1080" i="1"/>
  <c r="P1080" i="1"/>
  <c r="I1080" i="1"/>
  <c r="Q1079" i="1"/>
  <c r="P1079" i="1"/>
  <c r="I1079" i="1"/>
  <c r="P1078" i="1"/>
  <c r="Q1078" i="1" s="1"/>
  <c r="I1078" i="1"/>
  <c r="Q1077" i="1"/>
  <c r="P1077" i="1"/>
  <c r="I1077" i="1"/>
  <c r="P1076" i="1"/>
  <c r="Q1076" i="1" s="1"/>
  <c r="I1076" i="1"/>
  <c r="P1075" i="1"/>
  <c r="Q1075" i="1" s="1"/>
  <c r="I1075" i="1"/>
  <c r="P1074" i="1"/>
  <c r="Q1074" i="1" s="1"/>
  <c r="I1074" i="1"/>
  <c r="P1073" i="1"/>
  <c r="Q1073" i="1" s="1"/>
  <c r="I1073" i="1"/>
  <c r="P1072" i="1"/>
  <c r="Q1072" i="1" s="1"/>
  <c r="I1072" i="1"/>
  <c r="P1071" i="1"/>
  <c r="Q1071" i="1" s="1"/>
  <c r="I1071" i="1"/>
  <c r="P1070" i="1"/>
  <c r="Q1070" i="1" s="1"/>
  <c r="I1070" i="1"/>
  <c r="Q1069" i="1"/>
  <c r="P1069" i="1"/>
  <c r="I1069" i="1"/>
  <c r="Q1068" i="1"/>
  <c r="P1068" i="1"/>
  <c r="I1068" i="1"/>
  <c r="P1067" i="1"/>
  <c r="Q1067" i="1" s="1"/>
  <c r="I1067" i="1"/>
  <c r="Q1066" i="1"/>
  <c r="P1066" i="1"/>
  <c r="I1066" i="1"/>
  <c r="Q1065" i="1"/>
  <c r="P1065" i="1"/>
  <c r="I1065" i="1"/>
  <c r="P1064" i="1"/>
  <c r="Q1064" i="1" s="1"/>
  <c r="I1064" i="1"/>
  <c r="P1063" i="1"/>
  <c r="Q1063" i="1" s="1"/>
  <c r="I1063" i="1"/>
  <c r="P1062" i="1"/>
  <c r="Q1062" i="1" s="1"/>
  <c r="I1062" i="1"/>
  <c r="P1061" i="1"/>
  <c r="Q1061" i="1" s="1"/>
  <c r="I1061" i="1"/>
  <c r="P1060" i="1"/>
  <c r="Q1060" i="1" s="1"/>
  <c r="I1060" i="1"/>
  <c r="P1059" i="1"/>
  <c r="Q1059" i="1" s="1"/>
  <c r="I1059" i="1"/>
  <c r="Q1058" i="1"/>
  <c r="P1058" i="1"/>
  <c r="I1058" i="1"/>
  <c r="P1057" i="1"/>
  <c r="Q1057" i="1" s="1"/>
  <c r="I1057" i="1"/>
  <c r="Q1056" i="1"/>
  <c r="P1056" i="1"/>
  <c r="I1056" i="1"/>
  <c r="Q1055" i="1"/>
  <c r="P1055" i="1"/>
  <c r="I1055" i="1"/>
  <c r="P1054" i="1"/>
  <c r="Q1054" i="1" s="1"/>
  <c r="I1054" i="1"/>
  <c r="P1053" i="1"/>
  <c r="Q1053" i="1" s="1"/>
  <c r="I1053" i="1"/>
  <c r="P1052" i="1"/>
  <c r="Q1052" i="1" s="1"/>
  <c r="I1052" i="1"/>
  <c r="P1051" i="1"/>
  <c r="Q1051" i="1" s="1"/>
  <c r="I1051" i="1"/>
  <c r="P1050" i="1"/>
  <c r="Q1050" i="1" s="1"/>
  <c r="I1050" i="1"/>
  <c r="Q1049" i="1"/>
  <c r="P1049" i="1"/>
  <c r="I1049" i="1"/>
  <c r="P1048" i="1"/>
  <c r="Q1048" i="1" s="1"/>
  <c r="I1048" i="1"/>
  <c r="Q1047" i="1"/>
  <c r="P1047" i="1"/>
  <c r="I1047" i="1"/>
  <c r="P1046" i="1"/>
  <c r="Q1046" i="1" s="1"/>
  <c r="I1046" i="1"/>
  <c r="Q1045" i="1"/>
  <c r="P1045" i="1"/>
  <c r="I1045" i="1"/>
  <c r="Q1044" i="1"/>
  <c r="P1044" i="1"/>
  <c r="I1044" i="1"/>
  <c r="Q1043" i="1"/>
  <c r="P1043" i="1"/>
  <c r="I1043" i="1"/>
  <c r="Q1042" i="1"/>
  <c r="P1042" i="1"/>
  <c r="I1042" i="1"/>
  <c r="Q1041" i="1"/>
  <c r="P1041" i="1"/>
  <c r="I1041" i="1"/>
  <c r="P1040" i="1"/>
  <c r="Q1040" i="1" s="1"/>
  <c r="I1040" i="1"/>
  <c r="P1039" i="1"/>
  <c r="Q1039" i="1" s="1"/>
  <c r="I1039" i="1"/>
  <c r="P1038" i="1"/>
  <c r="Q1038" i="1" s="1"/>
  <c r="I1038" i="1"/>
  <c r="P1037" i="1"/>
  <c r="Q1037" i="1" s="1"/>
  <c r="I1037" i="1"/>
  <c r="Q1036" i="1"/>
  <c r="P1036" i="1"/>
  <c r="I1036" i="1"/>
  <c r="P1035" i="1"/>
  <c r="Q1035" i="1" s="1"/>
  <c r="I1035" i="1"/>
  <c r="Q1034" i="1"/>
  <c r="P1034" i="1"/>
  <c r="I1034" i="1"/>
  <c r="Q1033" i="1"/>
  <c r="P1033" i="1"/>
  <c r="I1033" i="1"/>
  <c r="Q1032" i="1"/>
  <c r="P1032" i="1"/>
  <c r="I1032" i="1"/>
  <c r="P1031" i="1"/>
  <c r="Q1031" i="1" s="1"/>
  <c r="I1031" i="1"/>
  <c r="Q1030" i="1"/>
  <c r="P1030" i="1"/>
  <c r="I1030" i="1"/>
  <c r="P1029" i="1"/>
  <c r="Q1029" i="1" s="1"/>
  <c r="I1029" i="1"/>
  <c r="P1028" i="1"/>
  <c r="Q1028" i="1" s="1"/>
  <c r="I1028" i="1"/>
  <c r="P1027" i="1"/>
  <c r="Q1027" i="1" s="1"/>
  <c r="I1027" i="1"/>
  <c r="P1026" i="1"/>
  <c r="Q1026" i="1" s="1"/>
  <c r="I1026" i="1"/>
  <c r="P1025" i="1"/>
  <c r="Q1025" i="1" s="1"/>
  <c r="I1025" i="1"/>
  <c r="P1024" i="1"/>
  <c r="Q1024" i="1" s="1"/>
  <c r="I1024" i="1"/>
  <c r="P1023" i="1"/>
  <c r="Q1023" i="1" s="1"/>
  <c r="I1023" i="1"/>
  <c r="P1022" i="1"/>
  <c r="Q1022" i="1" s="1"/>
  <c r="I1022" i="1"/>
  <c r="Q1021" i="1"/>
  <c r="P1021" i="1"/>
  <c r="I1021" i="1"/>
  <c r="Q1020" i="1"/>
  <c r="P1020" i="1"/>
  <c r="I1020" i="1"/>
  <c r="Q1019" i="1"/>
  <c r="P1019" i="1"/>
  <c r="I1019" i="1"/>
  <c r="P1018" i="1"/>
  <c r="Q1018" i="1" s="1"/>
  <c r="I1018" i="1"/>
  <c r="Q1017" i="1"/>
  <c r="P1017" i="1"/>
  <c r="I1017" i="1"/>
  <c r="P1016" i="1"/>
  <c r="Q1016" i="1" s="1"/>
  <c r="I1016" i="1"/>
  <c r="P1015" i="1"/>
  <c r="Q1015" i="1" s="1"/>
  <c r="I1015" i="1"/>
  <c r="P1014" i="1"/>
  <c r="Q1014" i="1" s="1"/>
  <c r="I1014" i="1"/>
  <c r="P1013" i="1"/>
  <c r="Q1013" i="1" s="1"/>
  <c r="I1013" i="1"/>
  <c r="P1012" i="1"/>
  <c r="Q1012" i="1" s="1"/>
  <c r="I1012" i="1"/>
  <c r="P1011" i="1"/>
  <c r="Q1011" i="1" s="1"/>
  <c r="I1011" i="1"/>
  <c r="P1010" i="1"/>
  <c r="Q1010" i="1" s="1"/>
  <c r="I1010" i="1"/>
  <c r="Q1009" i="1"/>
  <c r="P1009" i="1"/>
  <c r="I1009" i="1"/>
  <c r="P1008" i="1"/>
  <c r="Q1008" i="1" s="1"/>
  <c r="I1008" i="1"/>
  <c r="Q1007" i="1"/>
  <c r="P1007" i="1"/>
  <c r="I1007" i="1"/>
  <c r="P1006" i="1"/>
  <c r="Q1006" i="1" s="1"/>
  <c r="I1006" i="1"/>
  <c r="P1005" i="1"/>
  <c r="Q1005" i="1" s="1"/>
  <c r="I1005" i="1"/>
  <c r="P1004" i="1"/>
  <c r="Q1004" i="1" s="1"/>
  <c r="I1004" i="1"/>
  <c r="P1003" i="1"/>
  <c r="Q1003" i="1" s="1"/>
  <c r="I1003" i="1"/>
  <c r="P1002" i="1"/>
  <c r="Q1002" i="1" s="1"/>
  <c r="I1002" i="1"/>
  <c r="Q1001" i="1"/>
  <c r="P1001" i="1"/>
  <c r="I1001" i="1"/>
  <c r="P1000" i="1"/>
  <c r="Q1000" i="1" s="1"/>
  <c r="I1000" i="1"/>
  <c r="P999" i="1"/>
  <c r="Q999" i="1" s="1"/>
  <c r="I999" i="1"/>
  <c r="Q998" i="1"/>
  <c r="P998" i="1"/>
  <c r="I998" i="1"/>
  <c r="P997" i="1"/>
  <c r="Q997" i="1" s="1"/>
  <c r="I997" i="1"/>
  <c r="Q996" i="1"/>
  <c r="P996" i="1"/>
  <c r="I996" i="1"/>
  <c r="Q995" i="1"/>
  <c r="P995" i="1"/>
  <c r="I995" i="1"/>
  <c r="Q994" i="1"/>
  <c r="P994" i="1"/>
  <c r="I994" i="1"/>
  <c r="Q993" i="1"/>
  <c r="P993" i="1"/>
  <c r="I993" i="1"/>
  <c r="Q992" i="1"/>
  <c r="P992" i="1"/>
  <c r="I992" i="1"/>
  <c r="P991" i="1"/>
  <c r="Q991" i="1" s="1"/>
  <c r="I991" i="1"/>
  <c r="P990" i="1"/>
  <c r="Q990" i="1" s="1"/>
  <c r="I990" i="1"/>
  <c r="P989" i="1"/>
  <c r="Q989" i="1" s="1"/>
  <c r="I989" i="1"/>
  <c r="P988" i="1"/>
  <c r="Q988" i="1" s="1"/>
  <c r="I988" i="1"/>
  <c r="Q987" i="1"/>
  <c r="P987" i="1"/>
  <c r="I987" i="1"/>
  <c r="P986" i="1"/>
  <c r="Q986" i="1" s="1"/>
  <c r="I986" i="1"/>
  <c r="Q985" i="1"/>
  <c r="P985" i="1"/>
  <c r="I985" i="1"/>
  <c r="Q984" i="1"/>
  <c r="P984" i="1"/>
  <c r="I984" i="1"/>
  <c r="Q983" i="1"/>
  <c r="P983" i="1"/>
  <c r="I983" i="1"/>
  <c r="P982" i="1"/>
  <c r="Q982" i="1" s="1"/>
  <c r="I982" i="1"/>
  <c r="Q981" i="1"/>
  <c r="P981" i="1"/>
  <c r="I981" i="1"/>
  <c r="P980" i="1"/>
  <c r="Q980" i="1" s="1"/>
  <c r="I980" i="1"/>
  <c r="P979" i="1"/>
  <c r="Q979" i="1" s="1"/>
  <c r="I979" i="1"/>
  <c r="P978" i="1"/>
  <c r="Q978" i="1" s="1"/>
  <c r="I978" i="1"/>
  <c r="P977" i="1"/>
  <c r="Q977" i="1" s="1"/>
  <c r="I977" i="1"/>
  <c r="P976" i="1"/>
  <c r="Q976" i="1" s="1"/>
  <c r="I976" i="1"/>
  <c r="P975" i="1"/>
  <c r="Q975" i="1" s="1"/>
  <c r="I975" i="1"/>
  <c r="P974" i="1"/>
  <c r="Q974" i="1" s="1"/>
  <c r="I974" i="1"/>
  <c r="Q973" i="1"/>
  <c r="P973" i="1"/>
  <c r="I973" i="1"/>
  <c r="Q972" i="1"/>
  <c r="P972" i="1"/>
  <c r="I972" i="1"/>
  <c r="P971" i="1"/>
  <c r="Q971" i="1" s="1"/>
  <c r="I971" i="1"/>
  <c r="Q970" i="1"/>
  <c r="P970" i="1"/>
  <c r="I970" i="1"/>
  <c r="Q969" i="1"/>
  <c r="P969" i="1"/>
  <c r="I969" i="1"/>
  <c r="P968" i="1"/>
  <c r="Q968" i="1" s="1"/>
  <c r="I968" i="1"/>
  <c r="P967" i="1"/>
  <c r="Q967" i="1" s="1"/>
  <c r="I967" i="1"/>
  <c r="P966" i="1"/>
  <c r="Q966" i="1" s="1"/>
  <c r="I966" i="1"/>
  <c r="P965" i="1"/>
  <c r="Q965" i="1" s="1"/>
  <c r="I965" i="1"/>
  <c r="P964" i="1"/>
  <c r="Q964" i="1" s="1"/>
  <c r="I964" i="1"/>
  <c r="P963" i="1"/>
  <c r="Q963" i="1" s="1"/>
  <c r="I963" i="1"/>
  <c r="P962" i="1"/>
  <c r="Q962" i="1" s="1"/>
  <c r="I962" i="1"/>
  <c r="P961" i="1"/>
  <c r="Q961" i="1" s="1"/>
  <c r="I961" i="1"/>
  <c r="Q960" i="1"/>
  <c r="P960" i="1"/>
  <c r="I960" i="1"/>
  <c r="P959" i="1"/>
  <c r="Q959" i="1" s="1"/>
  <c r="I959" i="1"/>
  <c r="P958" i="1"/>
  <c r="Q958" i="1" s="1"/>
  <c r="I958" i="1"/>
  <c r="P957" i="1"/>
  <c r="Q957" i="1" s="1"/>
  <c r="I957" i="1"/>
  <c r="P956" i="1"/>
  <c r="Q956" i="1" s="1"/>
  <c r="I956" i="1"/>
  <c r="P955" i="1"/>
  <c r="Q955" i="1" s="1"/>
  <c r="I955" i="1"/>
  <c r="P954" i="1"/>
  <c r="Q954" i="1" s="1"/>
  <c r="I954" i="1"/>
  <c r="Q953" i="1"/>
  <c r="P953" i="1"/>
  <c r="I953" i="1"/>
  <c r="P952" i="1"/>
  <c r="Q952" i="1" s="1"/>
  <c r="I952" i="1"/>
  <c r="P951" i="1"/>
  <c r="Q951" i="1" s="1"/>
  <c r="I951" i="1"/>
  <c r="P950" i="1"/>
  <c r="Q950" i="1" s="1"/>
  <c r="I950" i="1"/>
  <c r="Q949" i="1"/>
  <c r="P949" i="1"/>
  <c r="I949" i="1"/>
  <c r="P948" i="1"/>
  <c r="Q948" i="1" s="1"/>
  <c r="I948" i="1"/>
  <c r="Q947" i="1"/>
  <c r="P947" i="1"/>
  <c r="I947" i="1"/>
  <c r="Q946" i="1"/>
  <c r="P946" i="1"/>
  <c r="I946" i="1"/>
  <c r="Q945" i="1"/>
  <c r="P945" i="1"/>
  <c r="I945" i="1"/>
  <c r="Q944" i="1"/>
  <c r="P944" i="1"/>
  <c r="I944" i="1"/>
  <c r="Q943" i="1"/>
  <c r="P943" i="1"/>
  <c r="I943" i="1"/>
  <c r="P942" i="1"/>
  <c r="Q942" i="1" s="1"/>
  <c r="I942" i="1"/>
  <c r="P941" i="1"/>
  <c r="Q941" i="1" s="1"/>
  <c r="I941" i="1"/>
  <c r="P940" i="1"/>
  <c r="Q940" i="1" s="1"/>
  <c r="I940" i="1"/>
  <c r="P939" i="1"/>
  <c r="Q939" i="1" s="1"/>
  <c r="I939" i="1"/>
  <c r="Q938" i="1"/>
  <c r="P938" i="1"/>
  <c r="I938" i="1"/>
  <c r="Q937" i="1"/>
  <c r="P937" i="1"/>
  <c r="I937" i="1"/>
  <c r="Q936" i="1"/>
  <c r="P936" i="1"/>
  <c r="I936" i="1"/>
  <c r="Q935" i="1"/>
  <c r="P935" i="1"/>
  <c r="I935" i="1"/>
  <c r="Q934" i="1"/>
  <c r="P934" i="1"/>
  <c r="I934" i="1"/>
  <c r="Q933" i="1"/>
  <c r="I933" i="1"/>
  <c r="Q932" i="1"/>
  <c r="I932" i="1"/>
  <c r="Q931" i="1"/>
  <c r="I931" i="1"/>
  <c r="P930" i="1"/>
  <c r="Q930" i="1" s="1"/>
  <c r="I930" i="1"/>
  <c r="P929" i="1"/>
  <c r="Q929" i="1" s="1"/>
  <c r="I929" i="1"/>
  <c r="P928" i="1"/>
  <c r="Q928" i="1" s="1"/>
  <c r="I928" i="1"/>
  <c r="P927" i="1"/>
  <c r="Q927" i="1" s="1"/>
  <c r="I927" i="1"/>
  <c r="P926" i="1"/>
  <c r="Q926" i="1" s="1"/>
  <c r="I926" i="1"/>
  <c r="P925" i="1"/>
  <c r="Q925" i="1" s="1"/>
  <c r="I925" i="1"/>
  <c r="Q924" i="1"/>
  <c r="P924" i="1"/>
  <c r="I924" i="1"/>
  <c r="Q923" i="1"/>
  <c r="P923" i="1"/>
  <c r="I923" i="1"/>
  <c r="Q922" i="1"/>
  <c r="P922" i="1"/>
  <c r="I922" i="1"/>
  <c r="P921" i="1"/>
  <c r="Q921" i="1" s="1"/>
  <c r="I921" i="1"/>
  <c r="Q920" i="1"/>
  <c r="P920" i="1"/>
  <c r="I920" i="1"/>
  <c r="P919" i="1"/>
  <c r="Q919" i="1" s="1"/>
  <c r="I919" i="1"/>
  <c r="P918" i="1"/>
  <c r="Q918" i="1" s="1"/>
  <c r="I918" i="1"/>
  <c r="P917" i="1"/>
  <c r="Q917" i="1" s="1"/>
  <c r="I917" i="1"/>
  <c r="P916" i="1"/>
  <c r="Q916" i="1" s="1"/>
  <c r="I916" i="1"/>
  <c r="P915" i="1"/>
  <c r="Q915" i="1" s="1"/>
  <c r="I915" i="1"/>
  <c r="P914" i="1"/>
  <c r="Q914" i="1" s="1"/>
  <c r="I914" i="1"/>
  <c r="P913" i="1"/>
  <c r="Q913" i="1" s="1"/>
  <c r="I913" i="1"/>
  <c r="P912" i="1"/>
  <c r="Q912" i="1" s="1"/>
  <c r="I912" i="1"/>
  <c r="P911" i="1"/>
  <c r="Q911" i="1" s="1"/>
  <c r="I911" i="1"/>
  <c r="Q910" i="1"/>
  <c r="P910" i="1"/>
  <c r="I910" i="1"/>
  <c r="P909" i="1"/>
  <c r="Q909" i="1" s="1"/>
  <c r="I909" i="1"/>
  <c r="P908" i="1"/>
  <c r="Q908" i="1" s="1"/>
  <c r="I908" i="1"/>
  <c r="P907" i="1"/>
  <c r="Q907" i="1" s="1"/>
  <c r="I907" i="1"/>
  <c r="P906" i="1"/>
  <c r="Q906" i="1" s="1"/>
  <c r="I906" i="1"/>
  <c r="P905" i="1"/>
  <c r="Q905" i="1" s="1"/>
  <c r="I905" i="1"/>
  <c r="Q904" i="1"/>
  <c r="P904" i="1"/>
  <c r="I904" i="1"/>
  <c r="P903" i="1"/>
  <c r="Q903" i="1" s="1"/>
  <c r="I903" i="1"/>
  <c r="P902" i="1"/>
  <c r="Q902" i="1" s="1"/>
  <c r="I902" i="1"/>
  <c r="P901" i="1"/>
  <c r="Q901" i="1" s="1"/>
  <c r="I901" i="1"/>
  <c r="P900" i="1"/>
  <c r="Q900" i="1" s="1"/>
  <c r="I900" i="1"/>
  <c r="Q899" i="1"/>
  <c r="P899" i="1"/>
  <c r="I899" i="1"/>
  <c r="P898" i="1"/>
  <c r="Q898" i="1" s="1"/>
  <c r="I898" i="1"/>
  <c r="Q897" i="1"/>
  <c r="P897" i="1"/>
  <c r="I897" i="1"/>
  <c r="Q896" i="1"/>
  <c r="P896" i="1"/>
  <c r="I896" i="1"/>
  <c r="Q895" i="1"/>
  <c r="P895" i="1"/>
  <c r="I895" i="1"/>
  <c r="Q894" i="1"/>
  <c r="P894" i="1"/>
  <c r="I894" i="1"/>
  <c r="P893" i="1"/>
  <c r="Q893" i="1" s="1"/>
  <c r="I893" i="1"/>
  <c r="P892" i="1"/>
  <c r="Q892" i="1" s="1"/>
  <c r="I892" i="1"/>
  <c r="P891" i="1"/>
  <c r="Q891" i="1" s="1"/>
  <c r="I891" i="1"/>
  <c r="P890" i="1"/>
  <c r="Q890" i="1" s="1"/>
  <c r="I890" i="1"/>
  <c r="P889" i="1"/>
  <c r="Q889" i="1" s="1"/>
  <c r="I889" i="1"/>
  <c r="Q888" i="1"/>
  <c r="P888" i="1"/>
  <c r="I888" i="1"/>
  <c r="P887" i="1"/>
  <c r="Q887" i="1" s="1"/>
  <c r="I887" i="1"/>
  <c r="Q886" i="1"/>
  <c r="P886" i="1"/>
  <c r="I886" i="1"/>
  <c r="Q885" i="1"/>
  <c r="P885" i="1"/>
  <c r="I885" i="1"/>
  <c r="Q884" i="1"/>
  <c r="P884" i="1"/>
  <c r="I884" i="1"/>
  <c r="P883" i="1"/>
  <c r="Q883" i="1" s="1"/>
  <c r="I883" i="1"/>
  <c r="Q882" i="1"/>
  <c r="P882" i="1"/>
  <c r="I882" i="1"/>
  <c r="P881" i="1"/>
  <c r="Q881" i="1" s="1"/>
  <c r="I881" i="1"/>
  <c r="P880" i="1"/>
  <c r="Q880" i="1" s="1"/>
  <c r="I880" i="1"/>
  <c r="P879" i="1"/>
  <c r="Q879" i="1" s="1"/>
  <c r="I879" i="1"/>
  <c r="P878" i="1"/>
  <c r="Q878" i="1" s="1"/>
  <c r="I878" i="1"/>
  <c r="P877" i="1"/>
  <c r="Q877" i="1" s="1"/>
  <c r="I877" i="1"/>
  <c r="P876" i="1"/>
  <c r="Q876" i="1" s="1"/>
  <c r="I876" i="1"/>
  <c r="Q875" i="1"/>
  <c r="P875" i="1"/>
  <c r="I875" i="1"/>
  <c r="Q874" i="1"/>
  <c r="P874" i="1"/>
  <c r="I874" i="1"/>
  <c r="Q873" i="1"/>
  <c r="P873" i="1"/>
  <c r="I873" i="1"/>
  <c r="Q872" i="1"/>
  <c r="P872" i="1"/>
  <c r="I872" i="1"/>
  <c r="Q871" i="1"/>
  <c r="P871" i="1"/>
  <c r="I871" i="1"/>
  <c r="P870" i="1"/>
  <c r="Q870" i="1" s="1"/>
  <c r="I870" i="1"/>
  <c r="P869" i="1"/>
  <c r="Q869" i="1" s="1"/>
  <c r="I869" i="1"/>
  <c r="P868" i="1"/>
  <c r="Q868" i="1" s="1"/>
  <c r="I868" i="1"/>
  <c r="P867" i="1"/>
  <c r="Q867" i="1" s="1"/>
  <c r="I867" i="1"/>
  <c r="P866" i="1"/>
  <c r="Q866" i="1" s="1"/>
  <c r="I866" i="1"/>
  <c r="P865" i="1"/>
  <c r="Q865" i="1" s="1"/>
  <c r="I865" i="1"/>
  <c r="P864" i="1"/>
  <c r="Q864" i="1" s="1"/>
  <c r="I864" i="1"/>
  <c r="P863" i="1"/>
  <c r="Q863" i="1" s="1"/>
  <c r="I863" i="1"/>
  <c r="P862" i="1"/>
  <c r="Q862" i="1" s="1"/>
  <c r="I862" i="1"/>
  <c r="P861" i="1"/>
  <c r="Q861" i="1" s="1"/>
  <c r="I861" i="1"/>
  <c r="Q860" i="1"/>
  <c r="P860" i="1"/>
  <c r="I860" i="1"/>
  <c r="P859" i="1"/>
  <c r="Q859" i="1" s="1"/>
  <c r="I859" i="1"/>
  <c r="P858" i="1"/>
  <c r="Q858" i="1" s="1"/>
  <c r="I858" i="1"/>
  <c r="P857" i="1"/>
  <c r="Q857" i="1" s="1"/>
  <c r="I857" i="1"/>
  <c r="Q856" i="1"/>
  <c r="P856" i="1"/>
  <c r="I856" i="1"/>
  <c r="P855" i="1"/>
  <c r="Q855" i="1" s="1"/>
  <c r="I855" i="1"/>
  <c r="S854" i="1"/>
  <c r="P854" i="1"/>
  <c r="Q854" i="1" s="1"/>
  <c r="I854" i="1"/>
  <c r="P853" i="1"/>
  <c r="Q853" i="1" s="1"/>
  <c r="I853" i="1"/>
  <c r="P852" i="1"/>
  <c r="Q852" i="1" s="1"/>
  <c r="I852" i="1"/>
  <c r="Q851" i="1"/>
  <c r="P851" i="1"/>
  <c r="I851" i="1"/>
  <c r="P850" i="1"/>
  <c r="Q850" i="1" s="1"/>
  <c r="I850" i="1"/>
  <c r="P849" i="1"/>
  <c r="Q849" i="1" s="1"/>
  <c r="I849" i="1"/>
  <c r="P848" i="1"/>
  <c r="Q848" i="1" s="1"/>
  <c r="I848" i="1"/>
  <c r="P847" i="1"/>
  <c r="Q847" i="1" s="1"/>
  <c r="I847" i="1"/>
  <c r="P846" i="1"/>
  <c r="Q846" i="1" s="1"/>
  <c r="I846" i="1"/>
  <c r="Q845" i="1"/>
  <c r="P845" i="1"/>
  <c r="I845" i="1"/>
  <c r="P844" i="1"/>
  <c r="Q844" i="1" s="1"/>
  <c r="I844" i="1"/>
  <c r="Q843" i="1"/>
  <c r="P843" i="1"/>
  <c r="I843" i="1"/>
  <c r="Q842" i="1"/>
  <c r="P842" i="1"/>
  <c r="I842" i="1"/>
  <c r="Q841" i="1"/>
  <c r="P841" i="1"/>
  <c r="I841" i="1"/>
  <c r="P840" i="1"/>
  <c r="Q840" i="1" s="1"/>
  <c r="I840" i="1"/>
  <c r="P839" i="1"/>
  <c r="Q839" i="1" s="1"/>
  <c r="I839" i="1"/>
  <c r="P838" i="1"/>
  <c r="Q838" i="1" s="1"/>
  <c r="I838" i="1"/>
  <c r="P837" i="1"/>
  <c r="Q837" i="1" s="1"/>
  <c r="I837" i="1"/>
  <c r="P836" i="1"/>
  <c r="Q836" i="1" s="1"/>
  <c r="I836" i="1"/>
  <c r="Q835" i="1"/>
  <c r="P835" i="1"/>
  <c r="I835" i="1"/>
  <c r="Q834" i="1"/>
  <c r="P834" i="1"/>
  <c r="I834" i="1"/>
  <c r="P833" i="1"/>
  <c r="Q833" i="1" s="1"/>
  <c r="I833" i="1"/>
  <c r="S832" i="1"/>
  <c r="P832" i="1"/>
  <c r="Q832" i="1" s="1"/>
  <c r="I832" i="1"/>
  <c r="P831" i="1"/>
  <c r="Q831" i="1" s="1"/>
  <c r="I831" i="1"/>
  <c r="Q830" i="1"/>
  <c r="P830" i="1"/>
  <c r="I830" i="1"/>
  <c r="Q829" i="1"/>
  <c r="P829" i="1"/>
  <c r="I829" i="1"/>
  <c r="P828" i="1"/>
  <c r="Q828" i="1" s="1"/>
  <c r="I828" i="1"/>
  <c r="Q827" i="1"/>
  <c r="P827" i="1"/>
  <c r="I827" i="1"/>
  <c r="Q826" i="1"/>
  <c r="P826" i="1"/>
  <c r="I826" i="1"/>
  <c r="Q825" i="1"/>
  <c r="P825" i="1"/>
  <c r="I825" i="1"/>
  <c r="Q824" i="1"/>
  <c r="P824" i="1"/>
  <c r="I824" i="1"/>
  <c r="Q823" i="1"/>
  <c r="P823" i="1"/>
  <c r="I823" i="1"/>
  <c r="P822" i="1"/>
  <c r="Q822" i="1" s="1"/>
  <c r="I822" i="1"/>
  <c r="P821" i="1"/>
  <c r="Q821" i="1" s="1"/>
  <c r="I821" i="1"/>
  <c r="P820" i="1"/>
  <c r="Q820" i="1" s="1"/>
  <c r="I820" i="1"/>
  <c r="P819" i="1"/>
  <c r="Q819" i="1" s="1"/>
  <c r="I819" i="1"/>
  <c r="Q818" i="1"/>
  <c r="P818" i="1"/>
  <c r="I818" i="1"/>
  <c r="S817" i="1"/>
  <c r="P817" i="1"/>
  <c r="Q817" i="1" s="1"/>
  <c r="I817" i="1"/>
  <c r="P816" i="1"/>
  <c r="Q816" i="1" s="1"/>
  <c r="I816" i="1"/>
  <c r="P815" i="1"/>
  <c r="Q815" i="1" s="1"/>
  <c r="I815" i="1"/>
  <c r="P814" i="1"/>
  <c r="Q814" i="1" s="1"/>
  <c r="I814" i="1"/>
  <c r="P813" i="1"/>
  <c r="Q813" i="1" s="1"/>
  <c r="I813" i="1"/>
  <c r="Q812" i="1"/>
  <c r="P812" i="1"/>
  <c r="I812" i="1"/>
  <c r="P811" i="1"/>
  <c r="Q811" i="1" s="1"/>
  <c r="I811" i="1"/>
  <c r="P810" i="1"/>
  <c r="Q810" i="1" s="1"/>
  <c r="I810" i="1"/>
  <c r="Q809" i="1"/>
  <c r="P809" i="1"/>
  <c r="I809" i="1"/>
  <c r="P808" i="1"/>
  <c r="Q808" i="1" s="1"/>
  <c r="I808" i="1"/>
  <c r="P807" i="1"/>
  <c r="Q807" i="1" s="1"/>
  <c r="I807" i="1"/>
  <c r="P806" i="1"/>
  <c r="Q806" i="1" s="1"/>
  <c r="I806" i="1"/>
  <c r="P805" i="1"/>
  <c r="Q805" i="1" s="1"/>
  <c r="I805" i="1"/>
  <c r="S804" i="1"/>
  <c r="Q804" i="1"/>
  <c r="P804" i="1"/>
  <c r="I804" i="1"/>
  <c r="P803" i="1"/>
  <c r="Q803" i="1" s="1"/>
  <c r="I803" i="1"/>
  <c r="P802" i="1"/>
  <c r="Q802" i="1" s="1"/>
  <c r="I802" i="1"/>
  <c r="P801" i="1"/>
  <c r="Q801" i="1" s="1"/>
  <c r="I801" i="1"/>
  <c r="P800" i="1"/>
  <c r="Q800" i="1" s="1"/>
  <c r="I800" i="1"/>
  <c r="P799" i="1"/>
  <c r="Q799" i="1" s="1"/>
  <c r="I799" i="1"/>
  <c r="P798" i="1"/>
  <c r="Q798" i="1" s="1"/>
  <c r="I798" i="1"/>
  <c r="Q797" i="1"/>
  <c r="P797" i="1"/>
  <c r="I797" i="1"/>
  <c r="P796" i="1"/>
  <c r="Q796" i="1" s="1"/>
  <c r="I796" i="1"/>
  <c r="Q795" i="1"/>
  <c r="P795" i="1"/>
  <c r="I795" i="1"/>
  <c r="S794" i="1"/>
  <c r="P794" i="1"/>
  <c r="Q794" i="1" s="1"/>
  <c r="I794" i="1"/>
  <c r="P793" i="1"/>
  <c r="Q793" i="1" s="1"/>
  <c r="I793" i="1"/>
  <c r="Q792" i="1"/>
  <c r="P792" i="1"/>
  <c r="I792" i="1"/>
  <c r="P791" i="1"/>
  <c r="Q791" i="1" s="1"/>
  <c r="I791" i="1"/>
  <c r="Q790" i="1"/>
  <c r="P790" i="1"/>
  <c r="I790" i="1"/>
  <c r="Q789" i="1"/>
  <c r="P789" i="1"/>
  <c r="I789" i="1"/>
  <c r="P788" i="1"/>
  <c r="Q788" i="1" s="1"/>
  <c r="I788" i="1"/>
  <c r="P787" i="1"/>
  <c r="Q787" i="1" s="1"/>
  <c r="I787" i="1"/>
  <c r="P786" i="1"/>
  <c r="Q786" i="1" s="1"/>
  <c r="I786" i="1"/>
  <c r="P785" i="1"/>
  <c r="Q785" i="1" s="1"/>
  <c r="I785" i="1"/>
  <c r="P784" i="1"/>
  <c r="Q784" i="1" s="1"/>
  <c r="I784" i="1"/>
  <c r="Q783" i="1"/>
  <c r="P783" i="1"/>
  <c r="I783" i="1"/>
  <c r="P782" i="1"/>
  <c r="Q782" i="1" s="1"/>
  <c r="I782" i="1"/>
  <c r="Q781" i="1"/>
  <c r="P781" i="1"/>
  <c r="I781" i="1"/>
  <c r="P780" i="1"/>
  <c r="Q780" i="1" s="1"/>
  <c r="I780" i="1"/>
  <c r="Q779" i="1"/>
  <c r="P779" i="1"/>
  <c r="I779" i="1"/>
  <c r="Q778" i="1"/>
  <c r="P778" i="1"/>
  <c r="I778" i="1"/>
  <c r="Q777" i="1"/>
  <c r="P777" i="1"/>
  <c r="I777" i="1"/>
  <c r="P776" i="1"/>
  <c r="Q776" i="1" s="1"/>
  <c r="I776" i="1"/>
  <c r="Q775" i="1"/>
  <c r="P775" i="1"/>
  <c r="I775" i="1"/>
  <c r="P774" i="1"/>
  <c r="Q774" i="1" s="1"/>
  <c r="I774" i="1"/>
  <c r="P773" i="1"/>
  <c r="Q773" i="1" s="1"/>
  <c r="I773" i="1"/>
  <c r="P772" i="1"/>
  <c r="Q772" i="1" s="1"/>
  <c r="I772" i="1"/>
  <c r="S771" i="1"/>
  <c r="P771" i="1"/>
  <c r="Q771" i="1" s="1"/>
  <c r="I771" i="1"/>
  <c r="S770" i="1"/>
  <c r="Q770" i="1"/>
  <c r="P770" i="1"/>
  <c r="I770" i="1"/>
  <c r="S769" i="1"/>
  <c r="Q769" i="1"/>
  <c r="P769" i="1"/>
  <c r="I769" i="1"/>
  <c r="S768" i="1"/>
  <c r="P768" i="1"/>
  <c r="Q768" i="1" s="1"/>
  <c r="I768" i="1"/>
  <c r="S767" i="1"/>
  <c r="P767" i="1"/>
  <c r="Q767" i="1" s="1"/>
  <c r="I767" i="1"/>
  <c r="Q766" i="1"/>
  <c r="P766" i="1"/>
  <c r="I766" i="1"/>
  <c r="P765" i="1"/>
  <c r="Q765" i="1" s="1"/>
  <c r="I765" i="1"/>
  <c r="Q764" i="1"/>
  <c r="P764" i="1"/>
  <c r="I764" i="1"/>
  <c r="P763" i="1"/>
  <c r="Q763" i="1" s="1"/>
  <c r="I763" i="1"/>
  <c r="P762" i="1"/>
  <c r="Q762" i="1" s="1"/>
  <c r="I762" i="1"/>
  <c r="P761" i="1"/>
  <c r="Q761" i="1" s="1"/>
  <c r="I761" i="1"/>
  <c r="S760" i="1"/>
  <c r="Q760" i="1"/>
  <c r="P760" i="1"/>
  <c r="I760" i="1"/>
  <c r="P759" i="1"/>
  <c r="Q759" i="1" s="1"/>
  <c r="I759" i="1"/>
  <c r="P758" i="1"/>
  <c r="Q758" i="1" s="1"/>
  <c r="I758" i="1"/>
  <c r="P757" i="1"/>
  <c r="Q757" i="1" s="1"/>
  <c r="I757" i="1"/>
  <c r="P756" i="1"/>
  <c r="Q756" i="1" s="1"/>
  <c r="I756" i="1"/>
  <c r="Q755" i="1"/>
  <c r="P755" i="1"/>
  <c r="I755" i="1"/>
  <c r="P754" i="1"/>
  <c r="Q754" i="1" s="1"/>
  <c r="I754" i="1"/>
  <c r="Q753" i="1"/>
  <c r="I753" i="1"/>
  <c r="Q752" i="1"/>
  <c r="I752" i="1"/>
  <c r="P751" i="1"/>
  <c r="Q751" i="1" s="1"/>
  <c r="I751" i="1"/>
  <c r="P750" i="1"/>
  <c r="Q750" i="1" s="1"/>
  <c r="I750" i="1"/>
  <c r="Q749" i="1"/>
  <c r="P749" i="1"/>
  <c r="I749" i="1"/>
  <c r="P748" i="1"/>
  <c r="Q748" i="1" s="1"/>
  <c r="I748" i="1"/>
  <c r="Q747" i="1"/>
  <c r="P747" i="1"/>
  <c r="I747" i="1"/>
  <c r="Q746" i="1"/>
  <c r="P746" i="1"/>
  <c r="I746" i="1"/>
  <c r="Q745" i="1"/>
  <c r="P745" i="1"/>
  <c r="I745" i="1"/>
  <c r="Q744" i="1"/>
  <c r="P744" i="1"/>
  <c r="I744" i="1"/>
  <c r="Q743" i="1"/>
  <c r="P743" i="1"/>
  <c r="I743" i="1"/>
  <c r="P742" i="1"/>
  <c r="Q742" i="1" s="1"/>
  <c r="I742" i="1"/>
  <c r="P741" i="1"/>
  <c r="Q741" i="1" s="1"/>
  <c r="I741" i="1"/>
  <c r="P740" i="1"/>
  <c r="Q740" i="1" s="1"/>
  <c r="I740" i="1"/>
  <c r="P739" i="1"/>
  <c r="Q739" i="1" s="1"/>
  <c r="I739" i="1"/>
  <c r="P738" i="1"/>
  <c r="Q738" i="1" s="1"/>
  <c r="I738" i="1"/>
  <c r="P737" i="1"/>
  <c r="Q737" i="1" s="1"/>
  <c r="I737" i="1"/>
  <c r="P736" i="1"/>
  <c r="Q736" i="1" s="1"/>
  <c r="I736" i="1"/>
  <c r="Q735" i="1"/>
  <c r="P735" i="1"/>
  <c r="I735" i="1"/>
  <c r="Q734" i="1"/>
  <c r="P734" i="1"/>
  <c r="I734" i="1"/>
  <c r="Q733" i="1"/>
  <c r="P733" i="1"/>
  <c r="I733" i="1"/>
  <c r="Q732" i="1"/>
  <c r="P732" i="1"/>
  <c r="I732" i="1"/>
  <c r="Q731" i="1"/>
  <c r="P731" i="1"/>
  <c r="I731" i="1"/>
  <c r="P730" i="1"/>
  <c r="Q730" i="1" s="1"/>
  <c r="I730" i="1"/>
  <c r="P729" i="1"/>
  <c r="Q729" i="1" s="1"/>
  <c r="I729" i="1"/>
  <c r="P728" i="1"/>
  <c r="Q728" i="1" s="1"/>
  <c r="I728" i="1"/>
  <c r="P727" i="1"/>
  <c r="Q727" i="1" s="1"/>
  <c r="I727" i="1"/>
  <c r="P726" i="1"/>
  <c r="Q726" i="1" s="1"/>
  <c r="I726" i="1"/>
  <c r="P725" i="1"/>
  <c r="Q725" i="1" s="1"/>
  <c r="I725" i="1"/>
  <c r="P724" i="1"/>
  <c r="Q724" i="1" s="1"/>
  <c r="I724" i="1"/>
  <c r="P723" i="1"/>
  <c r="Q723" i="1" s="1"/>
  <c r="I723" i="1"/>
  <c r="Q722" i="1"/>
  <c r="P722" i="1"/>
  <c r="I722" i="1"/>
  <c r="P721" i="1"/>
  <c r="Q721" i="1" s="1"/>
  <c r="I721" i="1"/>
  <c r="P720" i="1"/>
  <c r="Q720" i="1" s="1"/>
  <c r="I720" i="1"/>
  <c r="P719" i="1"/>
  <c r="Q719" i="1" s="1"/>
  <c r="I719" i="1"/>
  <c r="P718" i="1"/>
  <c r="Q718" i="1" s="1"/>
  <c r="I718" i="1"/>
  <c r="P717" i="1"/>
  <c r="Q717" i="1" s="1"/>
  <c r="I717" i="1"/>
  <c r="P716" i="1"/>
  <c r="Q716" i="1" s="1"/>
  <c r="I716" i="1"/>
  <c r="Q715" i="1"/>
  <c r="P715" i="1"/>
  <c r="I715" i="1"/>
  <c r="P714" i="1"/>
  <c r="Q714" i="1" s="1"/>
  <c r="I714" i="1"/>
  <c r="P713" i="1"/>
  <c r="Q713" i="1" s="1"/>
  <c r="I713" i="1"/>
  <c r="P712" i="1"/>
  <c r="Q712" i="1" s="1"/>
  <c r="I712" i="1"/>
  <c r="Q711" i="1"/>
  <c r="P711" i="1"/>
  <c r="I711" i="1"/>
  <c r="P710" i="1"/>
  <c r="Q710" i="1" s="1"/>
  <c r="I710" i="1"/>
  <c r="Q709" i="1"/>
  <c r="P709" i="1"/>
  <c r="I709" i="1"/>
  <c r="Q708" i="1"/>
  <c r="P708" i="1"/>
  <c r="I708" i="1"/>
  <c r="Q707" i="1"/>
  <c r="P707" i="1"/>
  <c r="I707" i="1"/>
  <c r="P706" i="1"/>
  <c r="Q706" i="1" s="1"/>
  <c r="I706" i="1"/>
  <c r="Q705" i="1"/>
  <c r="P705" i="1"/>
  <c r="I705" i="1"/>
  <c r="P704" i="1"/>
  <c r="Q704" i="1" s="1"/>
  <c r="I704" i="1"/>
  <c r="P703" i="1"/>
  <c r="Q703" i="1" s="1"/>
  <c r="I703" i="1"/>
  <c r="P702" i="1"/>
  <c r="Q702" i="1" s="1"/>
  <c r="I702" i="1"/>
  <c r="P701" i="1"/>
  <c r="Q701" i="1" s="1"/>
  <c r="I701" i="1"/>
  <c r="Q700" i="1"/>
  <c r="P700" i="1"/>
  <c r="I700" i="1"/>
  <c r="Q699" i="1"/>
  <c r="P699" i="1"/>
  <c r="I699" i="1"/>
  <c r="Q698" i="1"/>
  <c r="P698" i="1"/>
  <c r="I698" i="1"/>
  <c r="Q697" i="1"/>
  <c r="P697" i="1"/>
  <c r="I697" i="1"/>
  <c r="Q696" i="1"/>
  <c r="P696" i="1"/>
  <c r="I696" i="1"/>
  <c r="P695" i="1"/>
  <c r="Q695" i="1" s="1"/>
  <c r="I695" i="1"/>
  <c r="Q694" i="1"/>
  <c r="P694" i="1"/>
  <c r="I694" i="1"/>
  <c r="P693" i="1"/>
  <c r="Q693" i="1" s="1"/>
  <c r="I693" i="1"/>
  <c r="P692" i="1"/>
  <c r="Q692" i="1" s="1"/>
  <c r="I692" i="1"/>
  <c r="P691" i="1"/>
  <c r="Q691" i="1" s="1"/>
  <c r="I691" i="1"/>
  <c r="P690" i="1"/>
  <c r="Q690" i="1" s="1"/>
  <c r="I690" i="1"/>
  <c r="P689" i="1"/>
  <c r="Q689" i="1" s="1"/>
  <c r="I689" i="1"/>
  <c r="P688" i="1"/>
  <c r="Q688" i="1" s="1"/>
  <c r="I688" i="1"/>
  <c r="Q687" i="1"/>
  <c r="P687" i="1"/>
  <c r="I687" i="1"/>
  <c r="Q686" i="1"/>
  <c r="P686" i="1"/>
  <c r="I686" i="1"/>
  <c r="Q685" i="1"/>
  <c r="P685" i="1"/>
  <c r="I685" i="1"/>
  <c r="P684" i="1"/>
  <c r="Q684" i="1" s="1"/>
  <c r="I684" i="1"/>
  <c r="Q683" i="1"/>
  <c r="P683" i="1"/>
  <c r="I683" i="1"/>
  <c r="P682" i="1"/>
  <c r="Q682" i="1" s="1"/>
  <c r="I682" i="1"/>
  <c r="P681" i="1"/>
  <c r="Q681" i="1" s="1"/>
  <c r="I681" i="1"/>
  <c r="P680" i="1"/>
  <c r="Q680" i="1" s="1"/>
  <c r="I680" i="1"/>
  <c r="P679" i="1"/>
  <c r="Q679" i="1" s="1"/>
  <c r="I679" i="1"/>
  <c r="P678" i="1"/>
  <c r="Q678" i="1" s="1"/>
  <c r="I678" i="1"/>
  <c r="P677" i="1"/>
  <c r="Q677" i="1" s="1"/>
  <c r="I677" i="1"/>
  <c r="P676" i="1"/>
  <c r="Q676" i="1" s="1"/>
  <c r="I676" i="1"/>
  <c r="P675" i="1"/>
  <c r="Q675" i="1" s="1"/>
  <c r="I675" i="1"/>
  <c r="P674" i="1"/>
  <c r="Q674" i="1" s="1"/>
  <c r="I674" i="1"/>
  <c r="Q673" i="1"/>
  <c r="P673" i="1"/>
  <c r="I673" i="1"/>
  <c r="P672" i="1"/>
  <c r="Q672" i="1" s="1"/>
  <c r="I672" i="1"/>
  <c r="P671" i="1"/>
  <c r="Q671" i="1" s="1"/>
  <c r="I671" i="1"/>
  <c r="P670" i="1"/>
  <c r="Q670" i="1" s="1"/>
  <c r="I670" i="1"/>
  <c r="P669" i="1"/>
  <c r="Q669" i="1" s="1"/>
  <c r="I669" i="1"/>
  <c r="P668" i="1"/>
  <c r="Q668" i="1" s="1"/>
  <c r="I668" i="1"/>
  <c r="Q667" i="1"/>
  <c r="P667" i="1"/>
  <c r="I667" i="1"/>
  <c r="P666" i="1"/>
  <c r="Q666" i="1" s="1"/>
  <c r="I666" i="1"/>
  <c r="P665" i="1"/>
  <c r="Q665" i="1" s="1"/>
  <c r="I665" i="1"/>
  <c r="P664" i="1"/>
  <c r="Q664" i="1" s="1"/>
  <c r="I664" i="1"/>
  <c r="P663" i="1"/>
  <c r="Q663" i="1" s="1"/>
  <c r="I663" i="1"/>
  <c r="Q662" i="1"/>
  <c r="P662" i="1"/>
  <c r="I662" i="1"/>
  <c r="P661" i="1"/>
  <c r="Q661" i="1" s="1"/>
  <c r="I661" i="1"/>
  <c r="Q660" i="1"/>
  <c r="P660" i="1"/>
  <c r="I660" i="1"/>
  <c r="Q659" i="1"/>
  <c r="P659" i="1"/>
  <c r="I659" i="1"/>
  <c r="Q658" i="1"/>
  <c r="P658" i="1"/>
  <c r="I658" i="1"/>
  <c r="P657" i="1"/>
  <c r="Q657" i="1" s="1"/>
  <c r="I657" i="1"/>
  <c r="P656" i="1"/>
  <c r="Q656" i="1" s="1"/>
  <c r="I656" i="1"/>
  <c r="P655" i="1"/>
  <c r="Q655" i="1" s="1"/>
  <c r="I655" i="1"/>
  <c r="P654" i="1"/>
  <c r="Q654" i="1" s="1"/>
  <c r="I654" i="1"/>
  <c r="P653" i="1"/>
  <c r="Q653" i="1" s="1"/>
  <c r="I653" i="1"/>
  <c r="P652" i="1"/>
  <c r="Q652" i="1" s="1"/>
  <c r="I652" i="1"/>
  <c r="Q651" i="1"/>
  <c r="P651" i="1"/>
  <c r="I651" i="1"/>
  <c r="P650" i="1"/>
  <c r="Q650" i="1" s="1"/>
  <c r="I650" i="1"/>
  <c r="Q649" i="1"/>
  <c r="P649" i="1"/>
  <c r="I649" i="1"/>
  <c r="Q648" i="1"/>
  <c r="P648" i="1"/>
  <c r="I648" i="1"/>
  <c r="Q647" i="1"/>
  <c r="P647" i="1"/>
  <c r="I647" i="1"/>
  <c r="Q646" i="1"/>
  <c r="P646" i="1"/>
  <c r="I646" i="1"/>
  <c r="Q645" i="1"/>
  <c r="P645" i="1"/>
  <c r="I645" i="1"/>
  <c r="P644" i="1"/>
  <c r="Q644" i="1" s="1"/>
  <c r="I644" i="1"/>
  <c r="P643" i="1"/>
  <c r="Q643" i="1" s="1"/>
  <c r="I643" i="1"/>
  <c r="P642" i="1"/>
  <c r="Q642" i="1" s="1"/>
  <c r="I642" i="1"/>
  <c r="P641" i="1"/>
  <c r="Q641" i="1" s="1"/>
  <c r="I641" i="1"/>
  <c r="P640" i="1"/>
  <c r="Q640" i="1" s="1"/>
  <c r="I640" i="1"/>
  <c r="P639" i="1"/>
  <c r="Q639" i="1" s="1"/>
  <c r="I639" i="1"/>
  <c r="Q638" i="1"/>
  <c r="P638" i="1"/>
  <c r="I638" i="1"/>
  <c r="Q637" i="1"/>
  <c r="P637" i="1"/>
  <c r="I637" i="1"/>
  <c r="Q636" i="1"/>
  <c r="P636" i="1"/>
  <c r="I636" i="1"/>
  <c r="Q635" i="1"/>
  <c r="P635" i="1"/>
  <c r="I635" i="1"/>
  <c r="Q634" i="1"/>
  <c r="P634" i="1"/>
  <c r="I634" i="1"/>
  <c r="P633" i="1"/>
  <c r="Q633" i="1" s="1"/>
  <c r="I633" i="1"/>
  <c r="P632" i="1"/>
  <c r="Q632" i="1" s="1"/>
  <c r="I632" i="1"/>
  <c r="P631" i="1"/>
  <c r="Q631" i="1" s="1"/>
  <c r="I631" i="1"/>
  <c r="P630" i="1"/>
  <c r="Q630" i="1" s="1"/>
  <c r="I630" i="1"/>
  <c r="P629" i="1"/>
  <c r="Q629" i="1" s="1"/>
  <c r="I629" i="1"/>
  <c r="P628" i="1"/>
  <c r="Q628" i="1" s="1"/>
  <c r="I628" i="1"/>
  <c r="P627" i="1"/>
  <c r="Q627" i="1" s="1"/>
  <c r="I627" i="1"/>
  <c r="P626" i="1"/>
  <c r="Q626" i="1" s="1"/>
  <c r="I626" i="1"/>
  <c r="P625" i="1"/>
  <c r="Q625" i="1" s="1"/>
  <c r="I625" i="1"/>
  <c r="P624" i="1"/>
  <c r="Q624" i="1" s="1"/>
  <c r="I624" i="1"/>
  <c r="Q623" i="1"/>
  <c r="P623" i="1"/>
  <c r="I623" i="1"/>
  <c r="P622" i="1"/>
  <c r="Q622" i="1" s="1"/>
  <c r="I622" i="1"/>
  <c r="P621" i="1"/>
  <c r="Q621" i="1" s="1"/>
  <c r="I621" i="1"/>
  <c r="P620" i="1"/>
  <c r="Q620" i="1" s="1"/>
  <c r="I620" i="1"/>
  <c r="Q619" i="1"/>
  <c r="P619" i="1"/>
  <c r="I619" i="1"/>
  <c r="S618" i="1"/>
  <c r="Q618" i="1"/>
  <c r="P618" i="1"/>
  <c r="I618" i="1"/>
  <c r="P617" i="1"/>
  <c r="Q617" i="1" s="1"/>
  <c r="I617" i="1"/>
  <c r="P616" i="1"/>
  <c r="Q616" i="1" s="1"/>
  <c r="I616" i="1"/>
  <c r="P615" i="1"/>
  <c r="Q615" i="1" s="1"/>
  <c r="I615" i="1"/>
  <c r="S614" i="1"/>
  <c r="P614" i="1"/>
  <c r="Q614" i="1" s="1"/>
  <c r="I614" i="1"/>
  <c r="S613" i="1"/>
  <c r="Q613" i="1"/>
  <c r="P613" i="1"/>
  <c r="I613" i="1"/>
  <c r="S612" i="1"/>
  <c r="Q612" i="1"/>
  <c r="P612" i="1"/>
  <c r="I612" i="1"/>
  <c r="S611" i="1"/>
  <c r="P611" i="1"/>
  <c r="Q611" i="1" s="1"/>
  <c r="I611" i="1"/>
  <c r="S610" i="1"/>
  <c r="P610" i="1"/>
  <c r="Q610" i="1" s="1"/>
  <c r="I610" i="1"/>
  <c r="Q609" i="1"/>
  <c r="P609" i="1"/>
  <c r="I609" i="1"/>
  <c r="P608" i="1"/>
  <c r="Q608" i="1" s="1"/>
  <c r="I608" i="1"/>
  <c r="Q607" i="1"/>
  <c r="P607" i="1"/>
  <c r="I607" i="1"/>
  <c r="Q606" i="1"/>
  <c r="P606" i="1"/>
  <c r="I606" i="1"/>
  <c r="Q605" i="1"/>
  <c r="P605" i="1"/>
  <c r="I605" i="1"/>
  <c r="P604" i="1"/>
  <c r="Q604" i="1" s="1"/>
  <c r="I604" i="1"/>
  <c r="Q603" i="1"/>
  <c r="P603" i="1"/>
  <c r="I603" i="1"/>
  <c r="P602" i="1"/>
  <c r="Q602" i="1" s="1"/>
  <c r="I602" i="1"/>
  <c r="P601" i="1"/>
  <c r="Q601" i="1" s="1"/>
  <c r="I601" i="1"/>
  <c r="P600" i="1"/>
  <c r="Q600" i="1" s="1"/>
  <c r="I600" i="1"/>
  <c r="P599" i="1"/>
  <c r="Q599" i="1" s="1"/>
  <c r="I599" i="1"/>
  <c r="Q598" i="1"/>
  <c r="P598" i="1"/>
  <c r="I598" i="1"/>
  <c r="P597" i="1"/>
  <c r="Q597" i="1" s="1"/>
  <c r="I597" i="1"/>
  <c r="P596" i="1"/>
  <c r="Q596" i="1" s="1"/>
  <c r="I596" i="1"/>
  <c r="P595" i="1"/>
  <c r="Q595" i="1" s="1"/>
  <c r="I595" i="1"/>
  <c r="P594" i="1"/>
  <c r="Q594" i="1" s="1"/>
  <c r="I594" i="1"/>
  <c r="P593" i="1"/>
  <c r="Q593" i="1" s="1"/>
  <c r="I593" i="1"/>
  <c r="Q592" i="1"/>
  <c r="P592" i="1"/>
  <c r="I592" i="1"/>
  <c r="P591" i="1"/>
  <c r="Q591" i="1" s="1"/>
  <c r="I591" i="1"/>
  <c r="P590" i="1"/>
  <c r="Q590" i="1" s="1"/>
  <c r="I590" i="1"/>
  <c r="Q589" i="1"/>
  <c r="P589" i="1"/>
  <c r="I589" i="1"/>
  <c r="P588" i="1"/>
  <c r="Q588" i="1" s="1"/>
  <c r="I588" i="1"/>
  <c r="Q587" i="1"/>
  <c r="P587" i="1"/>
  <c r="I587" i="1"/>
  <c r="P586" i="1"/>
  <c r="Q586" i="1" s="1"/>
  <c r="I586" i="1"/>
  <c r="P585" i="1"/>
  <c r="Q585" i="1" s="1"/>
  <c r="I585" i="1"/>
  <c r="P584" i="1"/>
  <c r="Q584" i="1" s="1"/>
  <c r="I584" i="1"/>
  <c r="P583" i="1"/>
  <c r="Q583" i="1" s="1"/>
  <c r="I583" i="1"/>
  <c r="Q582" i="1"/>
  <c r="P582" i="1"/>
  <c r="I582" i="1"/>
  <c r="P581" i="1"/>
  <c r="Q581" i="1" s="1"/>
  <c r="I581" i="1"/>
  <c r="Q580" i="1"/>
  <c r="P580" i="1"/>
  <c r="I580" i="1"/>
  <c r="Q579" i="1"/>
  <c r="P579" i="1"/>
  <c r="I579" i="1"/>
  <c r="P578" i="1"/>
  <c r="Q578" i="1" s="1"/>
  <c r="I578" i="1"/>
  <c r="P577" i="1"/>
  <c r="Q577" i="1" s="1"/>
  <c r="I577" i="1"/>
  <c r="P576" i="1"/>
  <c r="Q576" i="1" s="1"/>
  <c r="I576" i="1"/>
  <c r="P575" i="1"/>
  <c r="Q575" i="1" s="1"/>
  <c r="I575" i="1"/>
  <c r="P574" i="1"/>
  <c r="Q574" i="1" s="1"/>
  <c r="I574" i="1"/>
  <c r="Q573" i="1"/>
  <c r="P573" i="1"/>
  <c r="I573" i="1"/>
  <c r="Q572" i="1"/>
  <c r="I572" i="1"/>
  <c r="Q571" i="1"/>
  <c r="I571" i="1"/>
  <c r="Q570" i="1"/>
  <c r="I570" i="1"/>
  <c r="S569" i="1"/>
  <c r="Q569" i="1"/>
  <c r="I569" i="1"/>
  <c r="S568" i="1"/>
  <c r="Q568" i="1"/>
  <c r="I568" i="1"/>
  <c r="S567" i="1"/>
  <c r="Q567" i="1"/>
  <c r="I567" i="1"/>
  <c r="S566" i="1"/>
  <c r="Q566" i="1"/>
  <c r="I566" i="1"/>
  <c r="S565" i="1"/>
  <c r="Q565" i="1"/>
  <c r="I565" i="1"/>
  <c r="S564" i="1"/>
  <c r="Q564" i="1"/>
  <c r="I564" i="1"/>
  <c r="Q563" i="1"/>
  <c r="I563" i="1"/>
  <c r="S562" i="1"/>
  <c r="Q562" i="1"/>
  <c r="I562" i="1"/>
  <c r="Q561" i="1"/>
  <c r="I561" i="1"/>
  <c r="Q560" i="1"/>
  <c r="I560" i="1"/>
  <c r="P559" i="1"/>
  <c r="Q559" i="1" s="1"/>
  <c r="I559" i="1"/>
  <c r="P558" i="1"/>
  <c r="Q558" i="1" s="1"/>
  <c r="I558" i="1"/>
  <c r="P557" i="1"/>
  <c r="Q557" i="1" s="1"/>
  <c r="I557" i="1"/>
  <c r="P556" i="1"/>
  <c r="Q556" i="1" s="1"/>
  <c r="I556" i="1"/>
  <c r="Q555" i="1"/>
  <c r="P555" i="1"/>
  <c r="I555" i="1"/>
  <c r="P554" i="1"/>
  <c r="Q554" i="1" s="1"/>
  <c r="I554" i="1"/>
  <c r="P553" i="1"/>
  <c r="Q553" i="1" s="1"/>
  <c r="I553" i="1"/>
  <c r="P552" i="1"/>
  <c r="Q552" i="1" s="1"/>
  <c r="I552" i="1"/>
  <c r="Q551" i="1"/>
  <c r="P551" i="1"/>
  <c r="I551" i="1"/>
  <c r="Q550" i="1"/>
  <c r="P550" i="1"/>
  <c r="I550" i="1"/>
  <c r="Q549" i="1"/>
  <c r="P549" i="1"/>
  <c r="I549" i="1"/>
  <c r="P548" i="1"/>
  <c r="Q548" i="1" s="1"/>
  <c r="I548" i="1"/>
  <c r="Q547" i="1"/>
  <c r="P547" i="1"/>
  <c r="I547" i="1"/>
  <c r="P546" i="1"/>
  <c r="Q546" i="1" s="1"/>
  <c r="I546" i="1"/>
  <c r="P545" i="1"/>
  <c r="Q545" i="1" s="1"/>
  <c r="I545" i="1"/>
  <c r="P544" i="1"/>
  <c r="Q544" i="1" s="1"/>
  <c r="I544" i="1"/>
  <c r="P543" i="1"/>
  <c r="Q543" i="1" s="1"/>
  <c r="I543" i="1"/>
  <c r="P542" i="1"/>
  <c r="Q542" i="1" s="1"/>
  <c r="I542" i="1"/>
  <c r="P541" i="1"/>
  <c r="Q541" i="1" s="1"/>
  <c r="I541" i="1"/>
  <c r="Q540" i="1"/>
  <c r="P540" i="1"/>
  <c r="I540" i="1"/>
  <c r="Q539" i="1"/>
  <c r="P539" i="1"/>
  <c r="I539" i="1"/>
  <c r="Q538" i="1"/>
  <c r="P538" i="1"/>
  <c r="I538" i="1"/>
  <c r="P537" i="1"/>
  <c r="Q537" i="1" s="1"/>
  <c r="I537" i="1"/>
  <c r="Q536" i="1"/>
  <c r="P536" i="1"/>
  <c r="I536" i="1"/>
  <c r="P535" i="1"/>
  <c r="Q535" i="1" s="1"/>
  <c r="I535" i="1"/>
  <c r="P534" i="1"/>
  <c r="Q534" i="1" s="1"/>
  <c r="I534" i="1"/>
  <c r="P533" i="1"/>
  <c r="Q533" i="1" s="1"/>
  <c r="I533" i="1"/>
  <c r="P532" i="1"/>
  <c r="Q532" i="1" s="1"/>
  <c r="I532" i="1"/>
  <c r="Q531" i="1"/>
  <c r="P531" i="1"/>
  <c r="I531" i="1"/>
  <c r="P530" i="1"/>
  <c r="Q530" i="1" s="1"/>
  <c r="I530" i="1"/>
  <c r="P529" i="1"/>
  <c r="Q529" i="1" s="1"/>
  <c r="I529" i="1"/>
  <c r="P528" i="1"/>
  <c r="Q528" i="1" s="1"/>
  <c r="I528" i="1"/>
  <c r="Q527" i="1"/>
  <c r="P527" i="1"/>
  <c r="I527" i="1"/>
  <c r="S526" i="1"/>
  <c r="P526" i="1"/>
  <c r="Q526" i="1" s="1"/>
  <c r="I526" i="1"/>
  <c r="S525" i="1"/>
  <c r="P525" i="1"/>
  <c r="Q525" i="1" s="1"/>
  <c r="I525" i="1"/>
  <c r="P524" i="1"/>
  <c r="Q524" i="1" s="1"/>
  <c r="I524" i="1"/>
  <c r="P523" i="1"/>
  <c r="Q523" i="1" s="1"/>
  <c r="I523" i="1"/>
  <c r="P522" i="1"/>
  <c r="Q522" i="1" s="1"/>
  <c r="I522" i="1"/>
  <c r="Q521" i="1"/>
  <c r="P521" i="1"/>
  <c r="I521" i="1"/>
  <c r="P520" i="1"/>
  <c r="Q520" i="1" s="1"/>
  <c r="I520" i="1"/>
  <c r="Q519" i="1"/>
  <c r="P519" i="1"/>
  <c r="I519" i="1"/>
  <c r="P518" i="1"/>
  <c r="Q518" i="1" s="1"/>
  <c r="I518" i="1"/>
  <c r="P517" i="1"/>
  <c r="Q517" i="1" s="1"/>
  <c r="I517" i="1"/>
  <c r="P516" i="1"/>
  <c r="Q516" i="1" s="1"/>
  <c r="I516" i="1"/>
  <c r="S515" i="1"/>
  <c r="Q515" i="1"/>
  <c r="P515" i="1"/>
  <c r="I515" i="1"/>
  <c r="P514" i="1"/>
  <c r="Q514" i="1" s="1"/>
  <c r="I514" i="1"/>
  <c r="P513" i="1"/>
  <c r="Q513" i="1" s="1"/>
  <c r="I513" i="1"/>
  <c r="P512" i="1"/>
  <c r="Q512" i="1" s="1"/>
  <c r="I512" i="1"/>
  <c r="P511" i="1"/>
  <c r="Q511" i="1" s="1"/>
  <c r="I511" i="1"/>
  <c r="Q510" i="1"/>
  <c r="P510" i="1"/>
  <c r="I510" i="1"/>
  <c r="P509" i="1"/>
  <c r="Q509" i="1" s="1"/>
  <c r="I509" i="1"/>
  <c r="Q508" i="1"/>
  <c r="P508" i="1"/>
  <c r="I508" i="1"/>
  <c r="Q507" i="1"/>
  <c r="P507" i="1"/>
  <c r="I507" i="1"/>
  <c r="Q506" i="1"/>
  <c r="P506" i="1"/>
  <c r="I506" i="1"/>
  <c r="Q505" i="1"/>
  <c r="P505" i="1"/>
  <c r="I505" i="1"/>
  <c r="Q504" i="1"/>
  <c r="P504" i="1"/>
  <c r="I504" i="1"/>
  <c r="P503" i="1"/>
  <c r="Q503" i="1" s="1"/>
  <c r="I503" i="1"/>
  <c r="P502" i="1"/>
  <c r="Q502" i="1" s="1"/>
  <c r="I502" i="1"/>
  <c r="P501" i="1"/>
  <c r="Q501" i="1" s="1"/>
  <c r="I501" i="1"/>
  <c r="P500" i="1"/>
  <c r="Q500" i="1" s="1"/>
  <c r="I500" i="1"/>
  <c r="P499" i="1"/>
  <c r="Q499" i="1" s="1"/>
  <c r="I499" i="1"/>
  <c r="Q498" i="1"/>
  <c r="P498" i="1"/>
  <c r="I498" i="1"/>
  <c r="P497" i="1"/>
  <c r="Q497" i="1" s="1"/>
  <c r="I497" i="1"/>
  <c r="Q496" i="1"/>
  <c r="P496" i="1"/>
  <c r="I496" i="1"/>
  <c r="Q495" i="1"/>
  <c r="P495" i="1"/>
  <c r="I495" i="1"/>
  <c r="P494" i="1"/>
  <c r="Q494" i="1" s="1"/>
  <c r="I494" i="1"/>
  <c r="Q493" i="1"/>
  <c r="P493" i="1"/>
  <c r="I493" i="1"/>
  <c r="P492" i="1"/>
  <c r="Q492" i="1" s="1"/>
  <c r="I492" i="1"/>
  <c r="P491" i="1"/>
  <c r="Q491" i="1" s="1"/>
  <c r="I491" i="1"/>
  <c r="P490" i="1"/>
  <c r="Q490" i="1" s="1"/>
  <c r="I490" i="1"/>
  <c r="P489" i="1"/>
  <c r="Q489" i="1" s="1"/>
  <c r="I489" i="1"/>
  <c r="Q488" i="1"/>
  <c r="P488" i="1"/>
  <c r="I488" i="1"/>
  <c r="Q487" i="1"/>
  <c r="P487" i="1"/>
  <c r="I487" i="1"/>
  <c r="P486" i="1"/>
  <c r="Q486" i="1" s="1"/>
  <c r="I486" i="1"/>
  <c r="P485" i="1"/>
  <c r="Q485" i="1" s="1"/>
  <c r="I485" i="1"/>
  <c r="P484" i="1"/>
  <c r="Q484" i="1" s="1"/>
  <c r="I484" i="1"/>
  <c r="Q483" i="1"/>
  <c r="P483" i="1"/>
  <c r="I483" i="1"/>
  <c r="P482" i="1"/>
  <c r="Q482" i="1" s="1"/>
  <c r="I482" i="1"/>
  <c r="Q481" i="1"/>
  <c r="P481" i="1"/>
  <c r="I481" i="1"/>
  <c r="Q480" i="1"/>
  <c r="P480" i="1"/>
  <c r="I480" i="1"/>
  <c r="Q479" i="1"/>
  <c r="P479" i="1"/>
  <c r="I479" i="1"/>
  <c r="Q478" i="1"/>
  <c r="P478" i="1"/>
  <c r="I478" i="1"/>
  <c r="Q477" i="1"/>
  <c r="P477" i="1"/>
  <c r="I477" i="1"/>
  <c r="P476" i="1"/>
  <c r="Q476" i="1" s="1"/>
  <c r="I476" i="1"/>
  <c r="P475" i="1"/>
  <c r="Q475" i="1" s="1"/>
  <c r="I475" i="1"/>
  <c r="P474" i="1"/>
  <c r="Q474" i="1" s="1"/>
  <c r="I474" i="1"/>
  <c r="P473" i="1"/>
  <c r="Q473" i="1" s="1"/>
  <c r="I473" i="1"/>
  <c r="Q472" i="1"/>
  <c r="P472" i="1"/>
  <c r="I472" i="1"/>
  <c r="Q471" i="1"/>
  <c r="P471" i="1"/>
  <c r="I471" i="1"/>
  <c r="P470" i="1"/>
  <c r="Q470" i="1" s="1"/>
  <c r="I470" i="1"/>
  <c r="P469" i="1"/>
  <c r="Q469" i="1" s="1"/>
  <c r="I469" i="1"/>
  <c r="P468" i="1"/>
  <c r="Q468" i="1" s="1"/>
  <c r="I468" i="1"/>
  <c r="P467" i="1"/>
  <c r="Q467" i="1" s="1"/>
  <c r="I467" i="1"/>
  <c r="P466" i="1"/>
  <c r="Q466" i="1" s="1"/>
  <c r="I466" i="1"/>
  <c r="Q465" i="1"/>
  <c r="P465" i="1"/>
  <c r="I465" i="1"/>
  <c r="Q464" i="1"/>
  <c r="P464" i="1"/>
  <c r="I464" i="1"/>
  <c r="Q463" i="1"/>
  <c r="P463" i="1"/>
  <c r="I463" i="1"/>
  <c r="P462" i="1"/>
  <c r="Q462" i="1" s="1"/>
  <c r="I462" i="1"/>
  <c r="Q461" i="1"/>
  <c r="P461" i="1"/>
  <c r="I461" i="1"/>
  <c r="P460" i="1"/>
  <c r="Q460" i="1" s="1"/>
  <c r="I460" i="1"/>
  <c r="P459" i="1"/>
  <c r="Q459" i="1" s="1"/>
  <c r="I459" i="1"/>
  <c r="P458" i="1"/>
  <c r="Q458" i="1" s="1"/>
  <c r="I458" i="1"/>
  <c r="P457" i="1"/>
  <c r="Q457" i="1" s="1"/>
  <c r="I457" i="1"/>
  <c r="Q456" i="1"/>
  <c r="P456" i="1"/>
  <c r="I456" i="1"/>
  <c r="Q455" i="1"/>
  <c r="P455" i="1"/>
  <c r="I455" i="1"/>
  <c r="P454" i="1"/>
  <c r="Q454" i="1" s="1"/>
  <c r="I454" i="1"/>
  <c r="P453" i="1"/>
  <c r="Q453" i="1" s="1"/>
  <c r="I453" i="1"/>
  <c r="P452" i="1"/>
  <c r="Q452" i="1" s="1"/>
  <c r="I452" i="1"/>
  <c r="Q451" i="1"/>
  <c r="P451" i="1"/>
  <c r="I451" i="1"/>
  <c r="P450" i="1"/>
  <c r="Q450" i="1" s="1"/>
  <c r="I450" i="1"/>
  <c r="Q449" i="1"/>
  <c r="P449" i="1"/>
  <c r="I449" i="1"/>
  <c r="Q448" i="1"/>
  <c r="P448" i="1"/>
  <c r="I448" i="1"/>
  <c r="Q447" i="1"/>
  <c r="P447" i="1"/>
  <c r="I447" i="1"/>
  <c r="Q446" i="1"/>
  <c r="P446" i="1"/>
  <c r="I446" i="1"/>
  <c r="Q445" i="1"/>
  <c r="P445" i="1"/>
  <c r="I445" i="1"/>
  <c r="P444" i="1"/>
  <c r="Q444" i="1" s="1"/>
  <c r="I444" i="1"/>
  <c r="P443" i="1"/>
  <c r="Q443" i="1" s="1"/>
  <c r="I443" i="1"/>
  <c r="P442" i="1"/>
  <c r="Q442" i="1" s="1"/>
  <c r="I442" i="1"/>
  <c r="P441" i="1"/>
  <c r="Q441" i="1" s="1"/>
  <c r="I441" i="1"/>
  <c r="Q440" i="1"/>
  <c r="P440" i="1"/>
  <c r="I440" i="1"/>
  <c r="Q439" i="1"/>
  <c r="P439" i="1"/>
  <c r="I439" i="1"/>
  <c r="P438" i="1"/>
  <c r="Q438" i="1" s="1"/>
  <c r="I438" i="1"/>
  <c r="P437" i="1"/>
  <c r="Q437" i="1" s="1"/>
  <c r="I437" i="1"/>
  <c r="P436" i="1"/>
  <c r="Q436" i="1" s="1"/>
  <c r="I436" i="1"/>
  <c r="P435" i="1"/>
  <c r="Q435" i="1" s="1"/>
  <c r="I435" i="1"/>
  <c r="P434" i="1"/>
  <c r="Q434" i="1" s="1"/>
  <c r="I434" i="1"/>
  <c r="Q433" i="1"/>
  <c r="P433" i="1"/>
  <c r="I433" i="1"/>
  <c r="Q432" i="1"/>
  <c r="P432" i="1"/>
  <c r="I432" i="1"/>
  <c r="Q431" i="1"/>
  <c r="P431" i="1"/>
  <c r="I431" i="1"/>
  <c r="P430" i="1"/>
  <c r="Q430" i="1" s="1"/>
  <c r="I430" i="1"/>
  <c r="Q429" i="1"/>
  <c r="P429" i="1"/>
  <c r="I429" i="1"/>
  <c r="P428" i="1"/>
  <c r="Q428" i="1" s="1"/>
  <c r="I428" i="1"/>
  <c r="Q427" i="1"/>
  <c r="P427" i="1"/>
  <c r="I427" i="1"/>
  <c r="P426" i="1"/>
  <c r="Q426" i="1" s="1"/>
  <c r="I426" i="1"/>
  <c r="P425" i="1"/>
  <c r="Q425" i="1" s="1"/>
  <c r="I425" i="1"/>
  <c r="P424" i="1"/>
  <c r="Q424" i="1" s="1"/>
  <c r="I424" i="1"/>
  <c r="Q423" i="1"/>
  <c r="P423" i="1"/>
  <c r="I423" i="1"/>
  <c r="P422" i="1"/>
  <c r="Q422" i="1" s="1"/>
  <c r="I422" i="1"/>
  <c r="P421" i="1"/>
  <c r="Q421" i="1" s="1"/>
  <c r="I421" i="1"/>
  <c r="P420" i="1"/>
  <c r="Q420" i="1" s="1"/>
  <c r="I420" i="1"/>
  <c r="P419" i="1"/>
  <c r="Q419" i="1" s="1"/>
  <c r="I419" i="1"/>
  <c r="P418" i="1"/>
  <c r="Q418" i="1" s="1"/>
  <c r="I418" i="1"/>
  <c r="S417" i="1"/>
  <c r="P417" i="1"/>
  <c r="Q417" i="1" s="1"/>
  <c r="I417" i="1"/>
  <c r="P416" i="1"/>
  <c r="Q416" i="1" s="1"/>
  <c r="I416" i="1"/>
  <c r="S415" i="1"/>
  <c r="P415" i="1"/>
  <c r="Q415" i="1" s="1"/>
  <c r="I415" i="1"/>
  <c r="S414" i="1"/>
  <c r="Q414" i="1"/>
  <c r="P414" i="1"/>
  <c r="I414" i="1"/>
  <c r="P413" i="1"/>
  <c r="Q413" i="1" s="1"/>
  <c r="I413" i="1"/>
  <c r="Q412" i="1"/>
  <c r="P412" i="1"/>
  <c r="I412" i="1"/>
  <c r="P411" i="1"/>
  <c r="Q411" i="1" s="1"/>
  <c r="I411" i="1"/>
  <c r="P410" i="1"/>
  <c r="Q410" i="1" s="1"/>
  <c r="I410" i="1"/>
  <c r="P409" i="1"/>
  <c r="Q409" i="1" s="1"/>
  <c r="I409" i="1"/>
  <c r="Q408" i="1"/>
  <c r="P408" i="1"/>
  <c r="I408" i="1"/>
  <c r="P407" i="1"/>
  <c r="Q407" i="1" s="1"/>
  <c r="I407" i="1"/>
  <c r="P406" i="1"/>
  <c r="Q406" i="1" s="1"/>
  <c r="I406" i="1"/>
  <c r="P405" i="1"/>
  <c r="Q405" i="1" s="1"/>
  <c r="I405" i="1"/>
  <c r="Q404" i="1"/>
  <c r="P404" i="1"/>
  <c r="I404" i="1"/>
  <c r="P403" i="1"/>
  <c r="Q403" i="1" s="1"/>
  <c r="I403" i="1"/>
  <c r="Q402" i="1"/>
  <c r="P402" i="1"/>
  <c r="I402" i="1"/>
  <c r="Q401" i="1"/>
  <c r="P401" i="1"/>
  <c r="I401" i="1"/>
  <c r="Q400" i="1"/>
  <c r="P400" i="1"/>
  <c r="I400" i="1"/>
  <c r="P399" i="1"/>
  <c r="Q399" i="1" s="1"/>
  <c r="I399" i="1"/>
  <c r="Q398" i="1"/>
  <c r="P398" i="1"/>
  <c r="I398" i="1"/>
  <c r="P397" i="1"/>
  <c r="Q397" i="1" s="1"/>
  <c r="I397" i="1"/>
  <c r="P396" i="1"/>
  <c r="Q396" i="1" s="1"/>
  <c r="I396" i="1"/>
  <c r="P395" i="1"/>
  <c r="Q395" i="1" s="1"/>
  <c r="I395" i="1"/>
  <c r="P394" i="1"/>
  <c r="Q394" i="1" s="1"/>
  <c r="I394" i="1"/>
  <c r="Q393" i="1"/>
  <c r="P393" i="1"/>
  <c r="I393" i="1"/>
  <c r="Q392" i="1"/>
  <c r="I392" i="1"/>
  <c r="Q391" i="1"/>
  <c r="I391" i="1"/>
  <c r="Q390" i="1"/>
  <c r="I390" i="1"/>
  <c r="Q389" i="1"/>
  <c r="I389" i="1"/>
  <c r="Q388" i="1"/>
  <c r="I388" i="1"/>
  <c r="Q387" i="1"/>
  <c r="I387" i="1"/>
  <c r="Q386" i="1"/>
  <c r="I386" i="1"/>
  <c r="Q385" i="1"/>
  <c r="I385" i="1"/>
  <c r="Q384" i="1"/>
  <c r="I384" i="1"/>
  <c r="Q383" i="1"/>
  <c r="I383" i="1"/>
  <c r="Q382" i="1"/>
  <c r="I382" i="1"/>
  <c r="P381" i="1"/>
  <c r="Q381" i="1" s="1"/>
  <c r="I381" i="1"/>
  <c r="P380" i="1"/>
  <c r="Q380" i="1" s="1"/>
  <c r="I380" i="1"/>
  <c r="P379" i="1"/>
  <c r="Q379" i="1" s="1"/>
  <c r="I379" i="1"/>
  <c r="P378" i="1"/>
  <c r="Q378" i="1" s="1"/>
  <c r="I378" i="1"/>
  <c r="Q377" i="1"/>
  <c r="P377" i="1"/>
  <c r="I377" i="1"/>
  <c r="Q376" i="1"/>
  <c r="P376" i="1"/>
  <c r="I376" i="1"/>
  <c r="S375" i="1"/>
  <c r="P375" i="1"/>
  <c r="Q375" i="1" s="1"/>
  <c r="I375" i="1"/>
  <c r="P374" i="1"/>
  <c r="Q374" i="1" s="1"/>
  <c r="I374" i="1"/>
  <c r="P373" i="1"/>
  <c r="Q373" i="1" s="1"/>
  <c r="I373" i="1"/>
  <c r="Q372" i="1"/>
  <c r="P372" i="1"/>
  <c r="I372" i="1"/>
  <c r="Q371" i="1"/>
  <c r="P371" i="1"/>
  <c r="I371" i="1"/>
  <c r="Q370" i="1"/>
  <c r="P370" i="1"/>
  <c r="I370" i="1"/>
  <c r="P369" i="1"/>
  <c r="Q369" i="1" s="1"/>
  <c r="I369" i="1"/>
  <c r="Q368" i="1"/>
  <c r="P368" i="1"/>
  <c r="I368" i="1"/>
  <c r="P367" i="1"/>
  <c r="Q367" i="1" s="1"/>
  <c r="I367" i="1"/>
  <c r="S366" i="1"/>
  <c r="Q366" i="1"/>
  <c r="P366" i="1"/>
  <c r="I366" i="1"/>
  <c r="Q365" i="1"/>
  <c r="P365" i="1"/>
  <c r="I365" i="1"/>
  <c r="Q364" i="1"/>
  <c r="P364" i="1"/>
  <c r="I364" i="1"/>
  <c r="Q363" i="1"/>
  <c r="P363" i="1"/>
  <c r="I363" i="1"/>
  <c r="S362" i="1"/>
  <c r="Q362" i="1"/>
  <c r="P362" i="1"/>
  <c r="I362" i="1"/>
  <c r="S361" i="1"/>
  <c r="P361" i="1"/>
  <c r="Q361" i="1" s="1"/>
  <c r="I361" i="1"/>
  <c r="P360" i="1"/>
  <c r="Q360" i="1" s="1"/>
  <c r="I360" i="1"/>
  <c r="P359" i="1"/>
  <c r="Q359" i="1" s="1"/>
  <c r="I359" i="1"/>
  <c r="P358" i="1"/>
  <c r="Q358" i="1" s="1"/>
  <c r="I358" i="1"/>
  <c r="Q357" i="1"/>
  <c r="P357" i="1"/>
  <c r="I357" i="1"/>
  <c r="Q356" i="1"/>
  <c r="P356" i="1"/>
  <c r="I356" i="1"/>
  <c r="S355" i="1"/>
  <c r="P355" i="1"/>
  <c r="Q355" i="1" s="1"/>
  <c r="I355" i="1"/>
  <c r="Q354" i="1"/>
  <c r="P354" i="1"/>
  <c r="I354" i="1"/>
  <c r="P353" i="1"/>
  <c r="Q353" i="1" s="1"/>
  <c r="I353" i="1"/>
  <c r="Q352" i="1"/>
  <c r="P352" i="1"/>
  <c r="I352" i="1"/>
  <c r="Q351" i="1"/>
  <c r="P351" i="1"/>
  <c r="I351" i="1"/>
  <c r="Q350" i="1"/>
  <c r="P350" i="1"/>
  <c r="I350" i="1"/>
  <c r="Q349" i="1"/>
  <c r="P349" i="1"/>
  <c r="I349" i="1"/>
  <c r="Q348" i="1"/>
  <c r="P348" i="1"/>
  <c r="I348" i="1"/>
  <c r="S347" i="1"/>
  <c r="Q347" i="1"/>
  <c r="P347" i="1"/>
  <c r="I347" i="1"/>
  <c r="Q346" i="1"/>
  <c r="P346" i="1"/>
  <c r="I346" i="1"/>
  <c r="Q345" i="1"/>
  <c r="P345" i="1"/>
  <c r="I345" i="1"/>
  <c r="Q344" i="1"/>
  <c r="P344" i="1"/>
  <c r="I344" i="1"/>
  <c r="Q343" i="1"/>
  <c r="P343" i="1"/>
  <c r="I343" i="1"/>
  <c r="P342" i="1"/>
  <c r="Q342" i="1" s="1"/>
  <c r="I342" i="1"/>
  <c r="P341" i="1"/>
  <c r="Q341" i="1" s="1"/>
  <c r="I341" i="1"/>
  <c r="P340" i="1"/>
  <c r="Q340" i="1" s="1"/>
  <c r="I340" i="1"/>
  <c r="P339" i="1"/>
  <c r="Q339" i="1" s="1"/>
  <c r="I339" i="1"/>
  <c r="P338" i="1"/>
  <c r="Q338" i="1" s="1"/>
  <c r="I338" i="1"/>
  <c r="S337" i="1"/>
  <c r="P337" i="1"/>
  <c r="Q337" i="1" s="1"/>
  <c r="I337" i="1"/>
  <c r="Q336" i="1"/>
  <c r="P336" i="1"/>
  <c r="I336" i="1"/>
  <c r="P335" i="1"/>
  <c r="Q335" i="1" s="1"/>
  <c r="I335" i="1"/>
  <c r="P334" i="1"/>
  <c r="Q334" i="1" s="1"/>
  <c r="I334" i="1"/>
  <c r="P333" i="1"/>
  <c r="Q333" i="1" s="1"/>
  <c r="I333" i="1"/>
  <c r="Q332" i="1"/>
  <c r="P332" i="1"/>
  <c r="I332" i="1"/>
  <c r="P331" i="1"/>
  <c r="Q331" i="1" s="1"/>
  <c r="I331" i="1"/>
  <c r="P330" i="1"/>
  <c r="Q330" i="1" s="1"/>
  <c r="I330" i="1"/>
  <c r="P329" i="1"/>
  <c r="Q329" i="1" s="1"/>
  <c r="I329" i="1"/>
  <c r="P328" i="1"/>
  <c r="Q328" i="1" s="1"/>
  <c r="I328" i="1"/>
  <c r="P327" i="1"/>
  <c r="Q327" i="1" s="1"/>
  <c r="I327" i="1"/>
  <c r="Q326" i="1"/>
  <c r="P326" i="1"/>
  <c r="I326" i="1"/>
  <c r="Q325" i="1"/>
  <c r="P325" i="1"/>
  <c r="I325" i="1"/>
  <c r="Q324" i="1"/>
  <c r="P324" i="1"/>
  <c r="I324" i="1"/>
  <c r="P323" i="1"/>
  <c r="Q323" i="1" s="1"/>
  <c r="I323" i="1"/>
  <c r="Q322" i="1"/>
  <c r="P322" i="1"/>
  <c r="I322" i="1"/>
  <c r="P321" i="1"/>
  <c r="Q321" i="1" s="1"/>
  <c r="I321" i="1"/>
  <c r="P320" i="1"/>
  <c r="Q320" i="1" s="1"/>
  <c r="I320" i="1"/>
  <c r="P319" i="1"/>
  <c r="Q319" i="1" s="1"/>
  <c r="I319" i="1"/>
  <c r="P318" i="1"/>
  <c r="Q318" i="1" s="1"/>
  <c r="I318" i="1"/>
  <c r="Q317" i="1"/>
  <c r="P317" i="1"/>
  <c r="I317" i="1"/>
  <c r="Q316" i="1"/>
  <c r="P316" i="1"/>
  <c r="I316" i="1"/>
  <c r="P315" i="1"/>
  <c r="Q315" i="1" s="1"/>
  <c r="I315" i="1"/>
  <c r="P314" i="1"/>
  <c r="Q314" i="1" s="1"/>
  <c r="I314" i="1"/>
  <c r="P313" i="1"/>
  <c r="Q313" i="1" s="1"/>
  <c r="I313" i="1"/>
  <c r="P312" i="1"/>
  <c r="Q312" i="1" s="1"/>
  <c r="I312" i="1"/>
  <c r="P311" i="1"/>
  <c r="Q311" i="1" s="1"/>
  <c r="I311" i="1"/>
  <c r="Q310" i="1"/>
  <c r="P310" i="1"/>
  <c r="I310" i="1"/>
  <c r="Q309" i="1"/>
  <c r="P309" i="1"/>
  <c r="I309" i="1"/>
  <c r="Q308" i="1"/>
  <c r="P308" i="1"/>
  <c r="I308" i="1"/>
  <c r="P307" i="1"/>
  <c r="Q307" i="1" s="1"/>
  <c r="I307" i="1"/>
  <c r="S306" i="1"/>
  <c r="P306" i="1"/>
  <c r="Q306" i="1" s="1"/>
  <c r="I306" i="1"/>
  <c r="Q305" i="1"/>
  <c r="P305" i="1"/>
  <c r="I305" i="1"/>
  <c r="Q304" i="1"/>
  <c r="P304" i="1"/>
  <c r="I304" i="1"/>
  <c r="Q303" i="1"/>
  <c r="P303" i="1"/>
  <c r="I303" i="1"/>
  <c r="P302" i="1"/>
  <c r="Q302" i="1" s="1"/>
  <c r="I302" i="1"/>
  <c r="Q301" i="1"/>
  <c r="P301" i="1"/>
  <c r="I301" i="1"/>
  <c r="P300" i="1"/>
  <c r="Q300" i="1" s="1"/>
  <c r="I300" i="1"/>
  <c r="P299" i="1"/>
  <c r="Q299" i="1" s="1"/>
  <c r="I299" i="1"/>
  <c r="P298" i="1"/>
  <c r="Q298" i="1" s="1"/>
  <c r="I298" i="1"/>
  <c r="S297" i="1"/>
  <c r="P297" i="1"/>
  <c r="Q297" i="1" s="1"/>
  <c r="I297" i="1"/>
  <c r="S296" i="1"/>
  <c r="P296" i="1"/>
  <c r="Q296" i="1" s="1"/>
  <c r="I296" i="1"/>
  <c r="S295" i="1"/>
  <c r="P295" i="1"/>
  <c r="Q295" i="1" s="1"/>
  <c r="I295" i="1"/>
  <c r="S294" i="1"/>
  <c r="P294" i="1"/>
  <c r="Q294" i="1" s="1"/>
  <c r="I294" i="1"/>
  <c r="S293" i="1"/>
  <c r="Q293" i="1"/>
  <c r="P293" i="1"/>
  <c r="I293" i="1"/>
  <c r="Q292" i="1"/>
  <c r="P292" i="1"/>
  <c r="I292" i="1"/>
  <c r="P291" i="1"/>
  <c r="Q291" i="1" s="1"/>
  <c r="I291" i="1"/>
  <c r="P290" i="1"/>
  <c r="Q290" i="1" s="1"/>
  <c r="I290" i="1"/>
  <c r="P289" i="1"/>
  <c r="Q289" i="1" s="1"/>
  <c r="I289" i="1"/>
  <c r="P288" i="1"/>
  <c r="Q288" i="1" s="1"/>
  <c r="I288" i="1"/>
  <c r="P287" i="1"/>
  <c r="Q287" i="1" s="1"/>
  <c r="I287" i="1"/>
  <c r="Q286" i="1"/>
  <c r="P286" i="1"/>
  <c r="I286" i="1"/>
  <c r="P285" i="1"/>
  <c r="Q285" i="1" s="1"/>
  <c r="I285" i="1"/>
  <c r="P284" i="1"/>
  <c r="Q284" i="1" s="1"/>
  <c r="I284" i="1"/>
  <c r="P283" i="1"/>
  <c r="Q283" i="1" s="1"/>
  <c r="I283" i="1"/>
  <c r="P282" i="1"/>
  <c r="Q282" i="1" s="1"/>
  <c r="I282" i="1"/>
  <c r="S281" i="1"/>
  <c r="Q281" i="1"/>
  <c r="P281" i="1"/>
  <c r="I281" i="1"/>
  <c r="S280" i="1"/>
  <c r="P280" i="1"/>
  <c r="Q280" i="1" s="1"/>
  <c r="I280" i="1"/>
  <c r="S279" i="1"/>
  <c r="Q279" i="1"/>
  <c r="P279" i="1"/>
  <c r="I279" i="1"/>
  <c r="S278" i="1"/>
  <c r="P278" i="1"/>
  <c r="Q278" i="1" s="1"/>
  <c r="I278" i="1"/>
  <c r="S277" i="1"/>
  <c r="Q277" i="1"/>
  <c r="P277" i="1"/>
  <c r="I277" i="1"/>
  <c r="S276" i="1"/>
  <c r="P276" i="1"/>
  <c r="Q276" i="1" s="1"/>
  <c r="I276" i="1"/>
  <c r="S275" i="1"/>
  <c r="Q275" i="1"/>
  <c r="P275" i="1"/>
  <c r="I275" i="1"/>
  <c r="S274" i="1"/>
  <c r="P274" i="1"/>
  <c r="Q274" i="1" s="1"/>
  <c r="I274" i="1"/>
  <c r="P273" i="1"/>
  <c r="Q273" i="1" s="1"/>
  <c r="I273" i="1"/>
  <c r="Q272" i="1"/>
  <c r="P272" i="1"/>
  <c r="I272" i="1"/>
  <c r="Q271" i="1"/>
  <c r="P271" i="1"/>
  <c r="I271" i="1"/>
  <c r="Q270" i="1"/>
  <c r="P270" i="1"/>
  <c r="I270" i="1"/>
  <c r="Q269" i="1"/>
  <c r="P269" i="1"/>
  <c r="I269" i="1"/>
  <c r="Q268" i="1"/>
  <c r="P268" i="1"/>
  <c r="I268" i="1"/>
  <c r="P267" i="1"/>
  <c r="Q267" i="1" s="1"/>
  <c r="I267" i="1"/>
  <c r="P266" i="1"/>
  <c r="Q266" i="1" s="1"/>
  <c r="I266" i="1"/>
  <c r="P265" i="1"/>
  <c r="Q265" i="1" s="1"/>
  <c r="I265" i="1"/>
  <c r="P264" i="1"/>
  <c r="Q264" i="1" s="1"/>
  <c r="I264" i="1"/>
  <c r="S263" i="1"/>
  <c r="Q263" i="1"/>
  <c r="P263" i="1"/>
  <c r="I263" i="1"/>
  <c r="P262" i="1"/>
  <c r="Q262" i="1" s="1"/>
  <c r="I262" i="1"/>
  <c r="Q261" i="1"/>
  <c r="P261" i="1"/>
  <c r="I261" i="1"/>
  <c r="P260" i="1"/>
  <c r="Q260" i="1" s="1"/>
  <c r="I260" i="1"/>
  <c r="P259" i="1"/>
  <c r="Q259" i="1" s="1"/>
  <c r="I259" i="1"/>
  <c r="P258" i="1"/>
  <c r="Q258" i="1" s="1"/>
  <c r="I258" i="1"/>
  <c r="Q257" i="1"/>
  <c r="P257" i="1"/>
  <c r="I257" i="1"/>
  <c r="Q256" i="1"/>
  <c r="I256" i="1"/>
  <c r="Q255" i="1"/>
  <c r="P255" i="1"/>
  <c r="I255" i="1"/>
  <c r="Q254" i="1"/>
  <c r="P254" i="1"/>
  <c r="I254" i="1"/>
  <c r="P253" i="1"/>
  <c r="Q253" i="1" s="1"/>
  <c r="I253" i="1"/>
  <c r="Q252" i="1"/>
  <c r="P252" i="1"/>
  <c r="I252" i="1"/>
  <c r="P251" i="1"/>
  <c r="Q251" i="1" s="1"/>
  <c r="I251" i="1"/>
  <c r="P250" i="1"/>
  <c r="Q250" i="1" s="1"/>
  <c r="I250" i="1"/>
  <c r="P249" i="1"/>
  <c r="Q249" i="1" s="1"/>
  <c r="I249" i="1"/>
  <c r="S248" i="1"/>
  <c r="P248" i="1"/>
  <c r="Q248" i="1" s="1"/>
  <c r="I248" i="1"/>
  <c r="Q247" i="1"/>
  <c r="P247" i="1"/>
  <c r="I247" i="1"/>
  <c r="P246" i="1"/>
  <c r="Q246" i="1" s="1"/>
  <c r="I246" i="1"/>
  <c r="Q245" i="1"/>
  <c r="P245" i="1"/>
  <c r="I245" i="1"/>
  <c r="S244" i="1"/>
  <c r="Q244" i="1"/>
  <c r="P244" i="1"/>
  <c r="I244" i="1"/>
  <c r="Q243" i="1"/>
  <c r="P243" i="1"/>
  <c r="I243" i="1"/>
  <c r="Q242" i="1"/>
  <c r="P242" i="1"/>
  <c r="I242" i="1"/>
  <c r="P241" i="1"/>
  <c r="Q241" i="1" s="1"/>
  <c r="I241" i="1"/>
  <c r="P240" i="1"/>
  <c r="Q240" i="1" s="1"/>
  <c r="I240" i="1"/>
  <c r="S239" i="1"/>
  <c r="Q239" i="1"/>
  <c r="P239" i="1"/>
  <c r="I239" i="1"/>
  <c r="P238" i="1"/>
  <c r="Q238" i="1" s="1"/>
  <c r="I238" i="1"/>
  <c r="Q237" i="1"/>
  <c r="P237" i="1"/>
  <c r="I237" i="1"/>
  <c r="P236" i="1"/>
  <c r="Q236" i="1" s="1"/>
  <c r="I236" i="1"/>
  <c r="S235" i="1"/>
  <c r="Q235" i="1"/>
  <c r="P235" i="1"/>
  <c r="I235" i="1"/>
  <c r="Q234" i="1"/>
  <c r="P234" i="1"/>
  <c r="I234" i="1"/>
  <c r="Q233" i="1"/>
  <c r="P233" i="1"/>
  <c r="I233" i="1"/>
  <c r="Q232" i="1"/>
  <c r="P232" i="1"/>
  <c r="I232" i="1"/>
  <c r="S231" i="1"/>
  <c r="Q231" i="1"/>
  <c r="P231" i="1"/>
  <c r="I231" i="1"/>
  <c r="Q230" i="1"/>
  <c r="P230" i="1"/>
  <c r="I230" i="1"/>
  <c r="Q229" i="1"/>
  <c r="I229" i="1"/>
  <c r="S228" i="1"/>
  <c r="Q228" i="1"/>
  <c r="P228" i="1"/>
  <c r="I228" i="1"/>
  <c r="Q227" i="1"/>
  <c r="P227" i="1"/>
  <c r="I227" i="1"/>
  <c r="P226" i="1"/>
  <c r="Q226" i="1" s="1"/>
  <c r="I226" i="1"/>
  <c r="S225" i="1"/>
  <c r="Q225" i="1"/>
  <c r="P225" i="1"/>
  <c r="I225" i="1"/>
  <c r="S224" i="1"/>
  <c r="P224" i="1"/>
  <c r="Q224" i="1" s="1"/>
  <c r="I224" i="1"/>
  <c r="P223" i="1"/>
  <c r="Q223" i="1" s="1"/>
  <c r="I223" i="1"/>
  <c r="P222" i="1"/>
  <c r="Q222" i="1" s="1"/>
  <c r="I222" i="1"/>
  <c r="S221" i="1"/>
  <c r="P221" i="1"/>
  <c r="Q221" i="1" s="1"/>
  <c r="I221" i="1"/>
  <c r="P220" i="1"/>
  <c r="Q220" i="1" s="1"/>
  <c r="I220" i="1"/>
  <c r="P219" i="1"/>
  <c r="Q219" i="1" s="1"/>
  <c r="I219" i="1"/>
  <c r="S218" i="1"/>
  <c r="Q218" i="1"/>
  <c r="P218" i="1"/>
  <c r="I218" i="1"/>
  <c r="Q217" i="1"/>
  <c r="P217" i="1"/>
  <c r="I217" i="1"/>
  <c r="S216" i="1"/>
  <c r="P216" i="1"/>
  <c r="Q216" i="1" s="1"/>
  <c r="I216" i="1"/>
  <c r="S215" i="1"/>
  <c r="Q215" i="1"/>
  <c r="P215" i="1"/>
  <c r="I215" i="1"/>
  <c r="S214" i="1"/>
  <c r="Q214" i="1"/>
  <c r="P214" i="1"/>
  <c r="I214" i="1"/>
  <c r="S213" i="1"/>
  <c r="Q213" i="1"/>
  <c r="P213" i="1"/>
  <c r="I213" i="1"/>
  <c r="P212" i="1"/>
  <c r="Q212" i="1" s="1"/>
  <c r="I212" i="1"/>
  <c r="P211" i="1"/>
  <c r="Q211" i="1" s="1"/>
  <c r="I211" i="1"/>
  <c r="P210" i="1"/>
  <c r="Q210" i="1" s="1"/>
  <c r="I210" i="1"/>
  <c r="P209" i="1"/>
  <c r="Q209" i="1" s="1"/>
  <c r="I209" i="1"/>
  <c r="P208" i="1"/>
  <c r="Q208" i="1" s="1"/>
  <c r="I208" i="1"/>
  <c r="Q207" i="1"/>
  <c r="P207" i="1"/>
  <c r="I207" i="1"/>
  <c r="Q206" i="1"/>
  <c r="P206" i="1"/>
  <c r="I206" i="1"/>
  <c r="Q205" i="1"/>
  <c r="P205" i="1"/>
  <c r="I205" i="1"/>
  <c r="Q204" i="1"/>
  <c r="P204" i="1"/>
  <c r="I204" i="1"/>
  <c r="S203" i="1"/>
  <c r="P203" i="1"/>
  <c r="Q203" i="1" s="1"/>
  <c r="I203" i="1"/>
  <c r="S202" i="1"/>
  <c r="P202" i="1"/>
  <c r="Q202" i="1" s="1"/>
  <c r="I202" i="1"/>
  <c r="P201" i="1"/>
  <c r="Q201" i="1" s="1"/>
  <c r="I201" i="1"/>
  <c r="P200" i="1"/>
  <c r="Q200" i="1" s="1"/>
  <c r="I200" i="1"/>
  <c r="S199" i="1"/>
  <c r="Q199" i="1"/>
  <c r="P199" i="1"/>
  <c r="I199" i="1"/>
  <c r="Q198" i="1"/>
  <c r="P198" i="1"/>
  <c r="I198" i="1"/>
  <c r="P197" i="1"/>
  <c r="Q197" i="1" s="1"/>
  <c r="I197" i="1"/>
  <c r="P196" i="1"/>
  <c r="Q196" i="1" s="1"/>
  <c r="I196" i="1"/>
  <c r="P195" i="1"/>
  <c r="Q195" i="1" s="1"/>
  <c r="I195" i="1"/>
  <c r="Q194" i="1"/>
  <c r="P194" i="1"/>
  <c r="I194" i="1"/>
  <c r="P193" i="1"/>
  <c r="Q193" i="1" s="1"/>
  <c r="I193" i="1"/>
  <c r="Q192" i="1"/>
  <c r="P192" i="1"/>
  <c r="I192" i="1"/>
  <c r="Q191" i="1"/>
  <c r="P191" i="1"/>
  <c r="I191" i="1"/>
  <c r="Q190" i="1"/>
  <c r="P190" i="1"/>
  <c r="I190" i="1"/>
  <c r="Q189" i="1"/>
  <c r="P189" i="1"/>
  <c r="I189" i="1"/>
  <c r="Q188" i="1"/>
  <c r="P188" i="1"/>
  <c r="I188" i="1"/>
  <c r="P187" i="1"/>
  <c r="Q187" i="1" s="1"/>
  <c r="I187" i="1"/>
  <c r="Q186" i="1"/>
  <c r="P186" i="1"/>
  <c r="I186" i="1"/>
  <c r="P185" i="1"/>
  <c r="Q185" i="1" s="1"/>
  <c r="I185" i="1"/>
  <c r="P184" i="1"/>
  <c r="Q184" i="1" s="1"/>
  <c r="I184" i="1"/>
  <c r="P183" i="1"/>
  <c r="Q183" i="1" s="1"/>
  <c r="I183" i="1"/>
  <c r="Q182" i="1"/>
  <c r="P182" i="1"/>
  <c r="I182" i="1"/>
  <c r="P181" i="1"/>
  <c r="Q181" i="1" s="1"/>
  <c r="I181" i="1"/>
  <c r="P180" i="1"/>
  <c r="Q180" i="1" s="1"/>
  <c r="I180" i="1"/>
  <c r="P179" i="1"/>
  <c r="Q179" i="1" s="1"/>
  <c r="I179" i="1"/>
  <c r="Q178" i="1"/>
  <c r="P178" i="1"/>
  <c r="I178" i="1"/>
  <c r="P177" i="1"/>
  <c r="Q177" i="1" s="1"/>
  <c r="I177" i="1"/>
  <c r="Q176" i="1"/>
  <c r="P176" i="1"/>
  <c r="I176" i="1"/>
  <c r="S175" i="1"/>
  <c r="P175" i="1"/>
  <c r="Q175" i="1" s="1"/>
  <c r="I175" i="1"/>
  <c r="P174" i="1"/>
  <c r="Q174" i="1" s="1"/>
  <c r="I174" i="1"/>
  <c r="Q173" i="1"/>
  <c r="P173" i="1"/>
  <c r="I173" i="1"/>
  <c r="P172" i="1"/>
  <c r="Q172" i="1" s="1"/>
  <c r="I172" i="1"/>
  <c r="Q171" i="1"/>
  <c r="P171" i="1"/>
  <c r="I171" i="1"/>
  <c r="S170" i="1"/>
  <c r="P170" i="1"/>
  <c r="Q170" i="1" s="1"/>
  <c r="I170" i="1"/>
  <c r="P169" i="1"/>
  <c r="Q169" i="1" s="1"/>
  <c r="I169" i="1"/>
  <c r="P168" i="1"/>
  <c r="Q168" i="1" s="1"/>
  <c r="I168" i="1"/>
  <c r="P167" i="1"/>
  <c r="Q167" i="1" s="1"/>
  <c r="I167" i="1"/>
  <c r="Q166" i="1"/>
  <c r="P166" i="1"/>
  <c r="I166" i="1"/>
  <c r="S165" i="1"/>
  <c r="P165" i="1"/>
  <c r="Q165" i="1" s="1"/>
  <c r="I165" i="1"/>
  <c r="S164" i="1"/>
  <c r="P164" i="1"/>
  <c r="Q164" i="1" s="1"/>
  <c r="I164" i="1"/>
  <c r="S163" i="1"/>
  <c r="Q163" i="1"/>
  <c r="P163" i="1"/>
  <c r="I163" i="1"/>
  <c r="S162" i="1"/>
  <c r="Q162" i="1"/>
  <c r="P162" i="1"/>
  <c r="I162" i="1"/>
  <c r="Q161" i="1"/>
  <c r="P161" i="1"/>
  <c r="I161" i="1"/>
  <c r="Q160" i="1"/>
  <c r="P160" i="1"/>
  <c r="I160" i="1"/>
  <c r="S159" i="1"/>
  <c r="Q159" i="1"/>
  <c r="P159" i="1"/>
  <c r="I159" i="1"/>
  <c r="S158" i="1"/>
  <c r="Q158" i="1"/>
  <c r="P158" i="1"/>
  <c r="I158" i="1"/>
  <c r="S157" i="1"/>
  <c r="P157" i="1"/>
  <c r="Q157" i="1" s="1"/>
  <c r="I157" i="1"/>
  <c r="S156" i="1"/>
  <c r="Q156" i="1"/>
  <c r="P156" i="1"/>
  <c r="I156" i="1"/>
  <c r="S155" i="1"/>
  <c r="Q155" i="1"/>
  <c r="P155" i="1"/>
  <c r="I155" i="1"/>
  <c r="S154" i="1"/>
  <c r="Q154" i="1"/>
  <c r="P154" i="1"/>
  <c r="I154" i="1"/>
  <c r="S153" i="1"/>
  <c r="P153" i="1"/>
  <c r="Q153" i="1" s="1"/>
  <c r="I153" i="1"/>
  <c r="P152" i="1"/>
  <c r="Q152" i="1" s="1"/>
  <c r="I152" i="1"/>
  <c r="P151" i="1"/>
  <c r="Q151" i="1" s="1"/>
  <c r="I151" i="1"/>
  <c r="S150" i="1"/>
  <c r="Q150" i="1"/>
  <c r="P150" i="1"/>
  <c r="I150" i="1"/>
  <c r="S149" i="1"/>
  <c r="Q149" i="1"/>
  <c r="P149" i="1"/>
  <c r="I149" i="1"/>
  <c r="S148" i="1"/>
  <c r="P148" i="1"/>
  <c r="Q148" i="1" s="1"/>
  <c r="I148" i="1"/>
  <c r="P147" i="1"/>
  <c r="Q147" i="1" s="1"/>
  <c r="I147" i="1"/>
  <c r="S146" i="1"/>
  <c r="P146" i="1"/>
  <c r="Q146" i="1" s="1"/>
  <c r="I146" i="1"/>
  <c r="S145" i="1"/>
  <c r="P145" i="1"/>
  <c r="Q145" i="1" s="1"/>
  <c r="I145" i="1"/>
  <c r="S144" i="1"/>
  <c r="Q144" i="1"/>
  <c r="P144" i="1"/>
  <c r="I144" i="1"/>
  <c r="Q143" i="1"/>
  <c r="P143" i="1"/>
  <c r="I143" i="1"/>
  <c r="S142" i="1"/>
  <c r="Q142" i="1"/>
  <c r="P142" i="1"/>
  <c r="I142" i="1"/>
  <c r="S141" i="1"/>
  <c r="Q141" i="1"/>
  <c r="P141" i="1"/>
  <c r="I141" i="1"/>
  <c r="S140" i="1"/>
  <c r="P140" i="1"/>
  <c r="Q140" i="1" s="1"/>
  <c r="I140" i="1"/>
  <c r="P139" i="1"/>
  <c r="Q139" i="1" s="1"/>
  <c r="I139" i="1"/>
  <c r="P138" i="1"/>
  <c r="Q138" i="1" s="1"/>
  <c r="I138" i="1"/>
  <c r="P137" i="1"/>
  <c r="Q137" i="1" s="1"/>
  <c r="I137" i="1"/>
  <c r="Q136" i="1"/>
  <c r="P136" i="1"/>
  <c r="I136" i="1"/>
  <c r="S135" i="1"/>
  <c r="P135" i="1"/>
  <c r="Q135" i="1" s="1"/>
  <c r="I135" i="1"/>
  <c r="P134" i="1"/>
  <c r="Q134" i="1" s="1"/>
  <c r="I134" i="1"/>
  <c r="P133" i="1"/>
  <c r="Q133" i="1" s="1"/>
  <c r="I133" i="1"/>
  <c r="P132" i="1"/>
  <c r="Q132" i="1" s="1"/>
  <c r="I132" i="1"/>
  <c r="S131" i="1"/>
  <c r="P131" i="1"/>
  <c r="Q131" i="1" s="1"/>
  <c r="I131" i="1"/>
  <c r="Q130" i="1"/>
  <c r="P130" i="1"/>
  <c r="I130" i="1"/>
  <c r="P129" i="1"/>
  <c r="Q129" i="1" s="1"/>
  <c r="I129" i="1"/>
  <c r="P128" i="1"/>
  <c r="Q128" i="1" s="1"/>
  <c r="I128" i="1"/>
  <c r="P127" i="1"/>
  <c r="Q127" i="1" s="1"/>
  <c r="I127" i="1"/>
  <c r="Q126" i="1"/>
  <c r="P126" i="1"/>
  <c r="I126" i="1"/>
  <c r="P125" i="1"/>
  <c r="Q125" i="1" s="1"/>
  <c r="I125" i="1"/>
  <c r="S124" i="1"/>
  <c r="P124" i="1"/>
  <c r="Q124" i="1" s="1"/>
  <c r="I124" i="1"/>
  <c r="S123" i="1"/>
  <c r="P123" i="1"/>
  <c r="Q123" i="1" s="1"/>
  <c r="I123" i="1"/>
  <c r="Q122" i="1"/>
  <c r="P122" i="1"/>
  <c r="I122" i="1"/>
  <c r="S121" i="1"/>
  <c r="Q121" i="1"/>
  <c r="P121" i="1"/>
  <c r="I121" i="1"/>
  <c r="S120" i="1"/>
  <c r="P120" i="1"/>
  <c r="Q120" i="1" s="1"/>
  <c r="I120" i="1"/>
  <c r="S119" i="1"/>
  <c r="P119" i="1"/>
  <c r="Q119" i="1" s="1"/>
  <c r="I119" i="1"/>
  <c r="S118" i="1"/>
  <c r="Q118" i="1"/>
  <c r="P118" i="1"/>
  <c r="I118" i="1"/>
  <c r="S117" i="1"/>
  <c r="Q117" i="1"/>
  <c r="P117" i="1"/>
  <c r="I117" i="1"/>
  <c r="S116" i="1"/>
  <c r="P116" i="1"/>
  <c r="Q116" i="1" s="1"/>
  <c r="I116" i="1"/>
  <c r="S115" i="1"/>
  <c r="P115" i="1"/>
  <c r="Q115" i="1" s="1"/>
  <c r="I115" i="1"/>
  <c r="S114" i="1"/>
  <c r="Q114" i="1"/>
  <c r="P114" i="1"/>
  <c r="I114" i="1"/>
  <c r="S113" i="1"/>
  <c r="Q113" i="1"/>
  <c r="P113" i="1"/>
  <c r="I113" i="1"/>
  <c r="S112" i="1"/>
  <c r="P112" i="1"/>
  <c r="Q112" i="1" s="1"/>
  <c r="I112" i="1"/>
  <c r="P111" i="1"/>
  <c r="Q111" i="1" s="1"/>
  <c r="I111" i="1"/>
  <c r="S110" i="1"/>
  <c r="P110" i="1"/>
  <c r="Q110" i="1" s="1"/>
  <c r="I110" i="1"/>
  <c r="S109" i="1"/>
  <c r="P109" i="1"/>
  <c r="Q109" i="1" s="1"/>
  <c r="I109" i="1"/>
  <c r="S108" i="1"/>
  <c r="Q108" i="1"/>
  <c r="P108" i="1"/>
  <c r="I108" i="1"/>
  <c r="S107" i="1"/>
  <c r="P107" i="1"/>
  <c r="Q107" i="1" s="1"/>
  <c r="I107" i="1"/>
  <c r="P106" i="1"/>
  <c r="Q106" i="1" s="1"/>
  <c r="I106" i="1"/>
  <c r="S105" i="1"/>
  <c r="Q105" i="1"/>
  <c r="P105" i="1"/>
  <c r="I105" i="1"/>
  <c r="S104" i="1"/>
  <c r="Q104" i="1"/>
  <c r="P104" i="1"/>
  <c r="I104" i="1"/>
  <c r="S103" i="1"/>
  <c r="Q103" i="1"/>
  <c r="P103" i="1"/>
  <c r="I103" i="1"/>
  <c r="S102" i="1"/>
  <c r="P102" i="1"/>
  <c r="Q102" i="1" s="1"/>
  <c r="I102" i="1"/>
  <c r="S101" i="1"/>
  <c r="Q101" i="1"/>
  <c r="P101" i="1"/>
  <c r="I101" i="1"/>
  <c r="S100" i="1"/>
  <c r="Q100" i="1"/>
  <c r="P100" i="1"/>
  <c r="I100" i="1"/>
  <c r="S99" i="1"/>
  <c r="Q99" i="1"/>
  <c r="P99" i="1"/>
  <c r="I99" i="1"/>
  <c r="Q98" i="1"/>
  <c r="I98" i="1"/>
  <c r="Q97" i="1"/>
  <c r="I97" i="1"/>
  <c r="Q96" i="1"/>
  <c r="I96" i="1"/>
  <c r="S95" i="1"/>
  <c r="Q95" i="1"/>
  <c r="I95" i="1"/>
  <c r="S94" i="1"/>
  <c r="Q94" i="1"/>
  <c r="I94" i="1"/>
  <c r="Q93" i="1"/>
  <c r="I93" i="1"/>
  <c r="S92" i="1"/>
  <c r="Q92" i="1"/>
  <c r="I92" i="1"/>
  <c r="S91" i="1"/>
  <c r="Q91" i="1"/>
  <c r="I91" i="1"/>
  <c r="Q90" i="1"/>
  <c r="I90" i="1"/>
  <c r="Q89" i="1"/>
  <c r="I89" i="1"/>
  <c r="Q88" i="1"/>
  <c r="I88" i="1"/>
  <c r="Q87" i="1"/>
  <c r="I87" i="1"/>
  <c r="P86" i="1"/>
  <c r="Q86" i="1" s="1"/>
  <c r="I86" i="1"/>
  <c r="P85" i="1"/>
  <c r="Q85" i="1" s="1"/>
  <c r="I85" i="1"/>
  <c r="Q84" i="1"/>
  <c r="P84" i="1"/>
  <c r="I84" i="1"/>
  <c r="Q83" i="1"/>
  <c r="P83" i="1"/>
  <c r="I83" i="1"/>
  <c r="P82" i="1"/>
  <c r="Q82" i="1" s="1"/>
  <c r="I82" i="1"/>
  <c r="P81" i="1"/>
  <c r="Q81" i="1" s="1"/>
  <c r="I81" i="1"/>
  <c r="P80" i="1"/>
  <c r="Q80" i="1" s="1"/>
  <c r="I80" i="1"/>
  <c r="P79" i="1"/>
  <c r="Q79" i="1" s="1"/>
  <c r="I79" i="1"/>
  <c r="P78" i="1"/>
  <c r="Q78" i="1" s="1"/>
  <c r="I78" i="1"/>
  <c r="Q77" i="1"/>
  <c r="P77" i="1"/>
  <c r="I77" i="1"/>
  <c r="Q76" i="1"/>
  <c r="P76" i="1"/>
  <c r="I76" i="1"/>
  <c r="Q75" i="1"/>
  <c r="P75" i="1"/>
  <c r="I75" i="1"/>
  <c r="P74" i="1"/>
  <c r="Q74" i="1" s="1"/>
  <c r="I74" i="1"/>
  <c r="S73" i="1"/>
  <c r="P73" i="1"/>
  <c r="Q73" i="1" s="1"/>
  <c r="I73" i="1"/>
  <c r="S72" i="1"/>
  <c r="P72" i="1"/>
  <c r="Q72" i="1" s="1"/>
  <c r="I72" i="1"/>
  <c r="S71" i="1"/>
  <c r="P71" i="1"/>
  <c r="Q71" i="1" s="1"/>
  <c r="I71" i="1"/>
  <c r="P70" i="1"/>
  <c r="Q70" i="1" s="1"/>
  <c r="I70" i="1"/>
  <c r="P69" i="1"/>
  <c r="Q69" i="1" s="1"/>
  <c r="I69" i="1"/>
  <c r="S68" i="1"/>
  <c r="P68" i="1"/>
  <c r="Q68" i="1" s="1"/>
  <c r="I68" i="1"/>
  <c r="P67" i="1"/>
  <c r="Q67" i="1" s="1"/>
  <c r="I67" i="1"/>
  <c r="P66" i="1"/>
  <c r="Q66" i="1" s="1"/>
  <c r="I66" i="1"/>
  <c r="P65" i="1"/>
  <c r="Q65" i="1" s="1"/>
  <c r="I65" i="1"/>
  <c r="Q64" i="1"/>
  <c r="P64" i="1"/>
  <c r="I64" i="1"/>
  <c r="Q63" i="1"/>
  <c r="P63" i="1"/>
  <c r="I63" i="1"/>
  <c r="S62" i="1"/>
  <c r="P62" i="1"/>
  <c r="Q62" i="1" s="1"/>
  <c r="I62" i="1"/>
  <c r="P61" i="1"/>
  <c r="Q61" i="1" s="1"/>
  <c r="I61" i="1"/>
  <c r="P60" i="1"/>
  <c r="Q60" i="1" s="1"/>
  <c r="I60" i="1"/>
  <c r="S59" i="1"/>
  <c r="Q59" i="1"/>
  <c r="P59" i="1"/>
  <c r="I59" i="1"/>
  <c r="S58" i="1"/>
  <c r="Q58" i="1"/>
  <c r="P58" i="1"/>
  <c r="I58" i="1"/>
  <c r="Q57" i="1"/>
  <c r="P57" i="1"/>
  <c r="I57" i="1"/>
  <c r="S56" i="1"/>
  <c r="P56" i="1"/>
  <c r="Q56" i="1" s="1"/>
  <c r="I56" i="1"/>
  <c r="P55" i="1"/>
  <c r="Q55" i="1" s="1"/>
  <c r="I55" i="1"/>
  <c r="S54" i="1"/>
  <c r="Q54" i="1"/>
  <c r="P54" i="1"/>
  <c r="I54" i="1"/>
  <c r="S53" i="1"/>
  <c r="P53" i="1"/>
  <c r="Q53" i="1" s="1"/>
  <c r="I53" i="1"/>
  <c r="P52" i="1"/>
  <c r="Q52" i="1" s="1"/>
  <c r="I52" i="1"/>
  <c r="P51" i="1"/>
  <c r="Q51" i="1" s="1"/>
  <c r="I51" i="1"/>
  <c r="Q50" i="1"/>
  <c r="P50" i="1"/>
  <c r="I50" i="1"/>
  <c r="Q49" i="1"/>
  <c r="P49" i="1"/>
  <c r="I49" i="1"/>
  <c r="P48" i="1"/>
  <c r="Q48" i="1" s="1"/>
  <c r="I48" i="1"/>
  <c r="P47" i="1"/>
  <c r="Q47" i="1" s="1"/>
  <c r="I47" i="1"/>
  <c r="P46" i="1"/>
  <c r="Q46" i="1" s="1"/>
  <c r="I46" i="1"/>
  <c r="P45" i="1"/>
  <c r="Q45" i="1" s="1"/>
  <c r="I45" i="1"/>
  <c r="P44" i="1"/>
  <c r="Q44" i="1" s="1"/>
  <c r="I44" i="1"/>
  <c r="S43" i="1"/>
  <c r="P43" i="1"/>
  <c r="Q43" i="1" s="1"/>
  <c r="I43" i="1"/>
  <c r="P42" i="1"/>
  <c r="Q42" i="1" s="1"/>
  <c r="I42" i="1"/>
  <c r="P41" i="1"/>
  <c r="Q41" i="1" s="1"/>
  <c r="I41" i="1"/>
  <c r="P40" i="1"/>
  <c r="Q40" i="1" s="1"/>
  <c r="I40" i="1"/>
  <c r="P39" i="1"/>
  <c r="Q39" i="1" s="1"/>
  <c r="I39" i="1"/>
  <c r="Q38" i="1"/>
  <c r="P38" i="1"/>
  <c r="I38" i="1"/>
  <c r="Q37" i="1"/>
  <c r="P37" i="1"/>
  <c r="I37" i="1"/>
  <c r="Q36" i="1"/>
  <c r="P36" i="1"/>
  <c r="I36" i="1"/>
  <c r="S35" i="1"/>
  <c r="Q35" i="1"/>
  <c r="P35" i="1"/>
  <c r="I35" i="1"/>
  <c r="P34" i="1"/>
  <c r="Q34" i="1" s="1"/>
  <c r="I34" i="1"/>
  <c r="S33" i="1"/>
  <c r="P33" i="1"/>
  <c r="Q33" i="1" s="1"/>
  <c r="I33" i="1"/>
  <c r="S32" i="1"/>
  <c r="Q32" i="1"/>
  <c r="P32" i="1"/>
  <c r="I32" i="1"/>
  <c r="S31" i="1"/>
  <c r="P31" i="1"/>
  <c r="Q31" i="1" s="1"/>
  <c r="I31" i="1"/>
  <c r="S30" i="1"/>
  <c r="P30" i="1"/>
  <c r="Q30" i="1" s="1"/>
  <c r="I30" i="1"/>
  <c r="Q29" i="1"/>
  <c r="P29" i="1"/>
  <c r="I29" i="1"/>
  <c r="Q28" i="1"/>
  <c r="P28" i="1"/>
  <c r="I28" i="1"/>
  <c r="Q27" i="1"/>
  <c r="P27" i="1"/>
  <c r="I27" i="1"/>
  <c r="Q26" i="1"/>
  <c r="P26" i="1"/>
  <c r="I26" i="1"/>
  <c r="Q25" i="1"/>
  <c r="P25" i="1"/>
  <c r="I25" i="1"/>
  <c r="P24" i="1"/>
  <c r="Q24" i="1" s="1"/>
  <c r="I24" i="1"/>
  <c r="Q23" i="1"/>
  <c r="P23" i="1"/>
  <c r="I23" i="1"/>
  <c r="P22" i="1"/>
  <c r="Q22" i="1" s="1"/>
  <c r="I22" i="1"/>
  <c r="P21" i="1"/>
  <c r="Q21" i="1" s="1"/>
  <c r="I21" i="1"/>
  <c r="Q20" i="1"/>
  <c r="P20" i="1"/>
  <c r="I20" i="1"/>
  <c r="Q19" i="1"/>
  <c r="P19" i="1"/>
  <c r="I19" i="1"/>
  <c r="P18" i="1"/>
  <c r="Q18" i="1" s="1"/>
  <c r="I18" i="1"/>
  <c r="P17" i="1"/>
  <c r="Q17" i="1" s="1"/>
  <c r="I17" i="1"/>
  <c r="P16" i="1"/>
  <c r="Q16" i="1" s="1"/>
  <c r="I16" i="1"/>
  <c r="P15" i="1"/>
  <c r="Q15" i="1" s="1"/>
  <c r="I15" i="1"/>
  <c r="P14" i="1"/>
  <c r="Q14" i="1" s="1"/>
  <c r="I14" i="1"/>
  <c r="Q13" i="1"/>
  <c r="P13" i="1"/>
  <c r="I13" i="1"/>
  <c r="Q12" i="1"/>
  <c r="P12" i="1"/>
  <c r="I12" i="1"/>
  <c r="Q11" i="1"/>
  <c r="P11" i="1"/>
  <c r="I11" i="1"/>
  <c r="Q10" i="1"/>
  <c r="P10" i="1"/>
  <c r="I10" i="1"/>
  <c r="Q9" i="1"/>
  <c r="P9" i="1"/>
  <c r="I9" i="1"/>
  <c r="P8" i="1"/>
  <c r="Q8" i="1" s="1"/>
  <c r="I8" i="1"/>
  <c r="Q7" i="1"/>
  <c r="P7" i="1"/>
  <c r="I7" i="1"/>
  <c r="A6" i="1"/>
  <c r="X3" i="1"/>
  <c r="W3" i="1"/>
  <c r="V3" i="1"/>
  <c r="U3" i="1"/>
  <c r="T3" i="1"/>
  <c r="Y3" i="1" s="1"/>
  <c r="L3" i="1"/>
  <c r="P1652" i="1" l="1"/>
  <c r="Q1652" i="1" s="1"/>
  <c r="I1652" i="1"/>
  <c r="P1443" i="1"/>
  <c r="Q1443" i="1" s="1"/>
  <c r="I1443" i="1"/>
  <c r="I1549" i="1"/>
  <c r="P1858" i="1"/>
  <c r="Q1858" i="1" s="1"/>
  <c r="I1858" i="1"/>
  <c r="I1586" i="1"/>
  <c r="I1656" i="1"/>
  <c r="I1667" i="1"/>
  <c r="P1862" i="1"/>
  <c r="Q1862" i="1" s="1"/>
  <c r="I1862" i="1"/>
  <c r="P1866" i="1"/>
  <c r="Q1866" i="1" s="1"/>
  <c r="I1866" i="1"/>
  <c r="P1852" i="1"/>
  <c r="Q1852" i="1" s="1"/>
  <c r="I1852" i="1"/>
  <c r="I1853" i="1"/>
  <c r="P1853" i="1"/>
  <c r="Q1853" i="1" s="1"/>
  <c r="I2058" i="1"/>
  <c r="P2066" i="1"/>
  <c r="Q2066" i="1" s="1"/>
  <c r="I2072" i="1"/>
  <c r="I2075" i="1"/>
  <c r="I2067" i="1"/>
  <c r="I2070" i="1"/>
  <c r="I2059" i="1"/>
  <c r="I2073" i="1"/>
  <c r="I2076" i="1"/>
  <c r="I2079" i="1"/>
  <c r="I2074" i="1"/>
  <c r="I386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鍾蕙羽01</author>
  </authors>
  <commentList>
    <comment ref="E6" authorId="0" shapeId="0" xr:uid="{6962A92D-64DD-4B0A-870A-F3739C39FE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10"/>
            <color indexed="81"/>
            <rFont val="Arial Unicode MS"/>
            <family val="2"/>
            <charset val="136"/>
          </rPr>
          <t>速別定義：
1.特急件 7天內(日曆天)
2.急件    10天內(日曆天)
3.臨時插件 當週委託或進樣</t>
        </r>
      </text>
    </comment>
    <comment ref="R6" authorId="0" shapeId="0" xr:uid="{E47E9A25-8534-47D6-BF07-A20B9C1FAE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10"/>
            <rFont val="Arial Unicode MS"/>
            <family val="2"/>
            <charset val="136"/>
          </rPr>
          <t>紅字</t>
        </r>
        <r>
          <rPr>
            <sz val="11"/>
            <color indexed="81"/>
            <rFont val="細明體"/>
            <family val="3"/>
            <charset val="136"/>
          </rPr>
          <t>表示逾期</t>
        </r>
      </text>
    </comment>
    <comment ref="S157" authorId="0" shapeId="0" xr:uid="{6EBFC715-E219-4718-81D9-286A375796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6/21
</t>
        </r>
      </text>
    </comment>
    <comment ref="P182" authorId="0" shapeId="0" xr:uid="{65C67EE6-23C1-47C7-B655-DD255B33D9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6/8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6/1</t>
        </r>
        <r>
          <rPr>
            <sz val="9"/>
            <color indexed="81"/>
            <rFont val="細明體"/>
            <family val="3"/>
            <charset val="136"/>
          </rPr>
          <t>收樣</t>
        </r>
        <r>
          <rPr>
            <sz val="9"/>
            <color indexed="81"/>
            <rFont val="Tahoma"/>
            <family val="2"/>
          </rPr>
          <t>(17:40)</t>
        </r>
        <r>
          <rPr>
            <sz val="9"/>
            <color indexed="81"/>
            <rFont val="細明體"/>
            <family val="3"/>
            <charset val="136"/>
          </rPr>
          <t>，若沒有註明急件；</t>
        </r>
        <r>
          <rPr>
            <sz val="9"/>
            <color indexed="81"/>
            <rFont val="Tahoma"/>
            <family val="2"/>
          </rPr>
          <t>BOD</t>
        </r>
        <r>
          <rPr>
            <sz val="9"/>
            <color indexed="81"/>
            <rFont val="細明體"/>
            <family val="3"/>
            <charset val="136"/>
          </rPr>
          <t>需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個工作天。</t>
        </r>
      </text>
    </comment>
    <comment ref="P245" authorId="0" shapeId="0" xr:uid="{77FD0AD2-23D1-4847-B4D6-CEB8974143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6/8</t>
        </r>
        <r>
          <rPr>
            <sz val="9"/>
            <color indexed="81"/>
            <rFont val="細明體"/>
            <family val="3"/>
            <charset val="136"/>
          </rPr>
          <t>：
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246" authorId="0" shapeId="0" xr:uid="{486D5E36-7F32-4B96-BC51-FC4095DE62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30" authorId="0" shapeId="0" xr:uid="{A1B5FD1F-E7E3-4A25-B43C-D1D2269A65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31" authorId="0" shapeId="0" xr:uid="{FA80F248-5BB5-462F-8AE7-88309AD7C7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6/8</t>
        </r>
        <r>
          <rPr>
            <sz val="9"/>
            <color indexed="81"/>
            <rFont val="細明體"/>
            <family val="3"/>
            <charset val="136"/>
          </rPr>
          <t>：
水分</t>
        </r>
        <r>
          <rPr>
            <sz val="9"/>
            <color indexed="81"/>
            <rFont val="Tahoma"/>
            <family val="2"/>
          </rPr>
          <t>6/6</t>
        </r>
        <r>
          <rPr>
            <sz val="9"/>
            <color indexed="81"/>
            <rFont val="細明體"/>
            <family val="3"/>
            <charset val="136"/>
          </rPr>
          <t>進樣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細明體"/>
            <family val="3"/>
            <charset val="136"/>
          </rPr>
          <t>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個工作天出具報告用印</t>
        </r>
      </text>
    </comment>
    <comment ref="P393" authorId="0" shapeId="0" xr:uid="{8C78180E-8629-4D3C-B72F-73BB09C111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94" authorId="0" shapeId="0" xr:uid="{7959F615-67C0-49A8-B0B2-71562B18C1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95" authorId="0" shapeId="0" xr:uid="{32D56A47-0706-4313-B7E3-A4A5F3C2E5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96" authorId="0" shapeId="0" xr:uid="{1B95CC27-01E8-45FB-9CED-C74563D1B1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440" authorId="0" shapeId="0" xr:uid="{AC6751BE-B596-4842-9B83-9AC4BC6697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</t>
        </r>
      </text>
    </comment>
    <comment ref="F530" authorId="0" shapeId="0" xr:uid="{7D0E87B2-DB8E-4389-BE2C-36F05F54B8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1" authorId="0" shapeId="0" xr:uid="{CCFE619B-8543-45BA-9B64-57167BB86F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2" authorId="0" shapeId="0" xr:uid="{A86A7740-5C8C-4B81-9F99-D4412946F8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3" authorId="0" shapeId="0" xr:uid="{283A94C0-3665-4C27-A870-C7DB9405DE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4" authorId="0" shapeId="0" xr:uid="{20BA8BDA-9B9A-403F-A975-9E6673BFA0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5" authorId="0" shapeId="0" xr:uid="{4F3E33DF-E972-43D8-9EC2-40279501DB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6" authorId="0" shapeId="0" xr:uid="{9975F8D1-9C69-49D1-A2D9-6378B486ED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R572" authorId="0" shapeId="0" xr:uid="{1C9F0465-2359-423A-8412-531F8C2375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6/8    x1
6/14   x3</t>
        </r>
      </text>
    </comment>
    <comment ref="P575" authorId="0" shapeId="0" xr:uid="{F031C44F-AC8B-4CA1-8906-F8352FBEB8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P591" authorId="0" shapeId="0" xr:uid="{EBB0E962-019E-4B3F-8699-442C609110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P601" authorId="0" shapeId="0" xr:uid="{2C8635D7-AECA-44A6-8819-BADB169CCB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P602" authorId="0" shapeId="0" xr:uid="{1E35F6AB-7D8A-4735-B42A-EB5D956775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P603" authorId="0" shapeId="0" xr:uid="{BBE99B93-1136-40D3-9B6E-05BDAEF4F9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J608" authorId="0" shapeId="0" xr:uid="{6D1F5FDF-744B-4F06-A35C-21DD78EDD7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K612" authorId="0" shapeId="0" xr:uid="{3275F4BD-884A-4668-B905-311819DAD3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S280 x10</t>
        </r>
      </text>
    </comment>
    <comment ref="P633" authorId="0" shapeId="0" xr:uid="{923BE804-194B-4254-A733-E33A2A934A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6/9 </t>
        </r>
        <r>
          <rPr>
            <b/>
            <sz val="9"/>
            <color indexed="81"/>
            <rFont val="細明體"/>
            <family val="3"/>
            <charset val="136"/>
          </rPr>
          <t>收樣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J739" authorId="0" shapeId="0" xr:uid="{0DE1CCFA-9A45-4008-9786-7C563FCD4F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K949" authorId="0" shapeId="0" xr:uid="{EB78304E-F986-467D-B821-B6B940EAEA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J972" authorId="0" shapeId="0" xr:uid="{99D28EA1-4135-4A56-8002-45DBE8BC3A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L1072" authorId="0" shapeId="0" xr:uid="{4999AC48-B38F-44AA-B78A-905846A595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37" authorId="0" shapeId="0" xr:uid="{9232A67B-447B-4781-BAAC-8F5068498E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
</t>
        </r>
      </text>
    </comment>
    <comment ref="L1138" authorId="0" shapeId="0" xr:uid="{095F5A3B-81C5-4A70-B6D8-FE649BDFC5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
</t>
        </r>
      </text>
    </comment>
    <comment ref="L1141" authorId="0" shapeId="0" xr:uid="{A0895F7D-AD00-4954-B389-69EAA48F00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42" authorId="0" shapeId="0" xr:uid="{48EB7D33-FAE8-47BD-83CC-80444F8906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43" authorId="0" shapeId="0" xr:uid="{251CE544-EB4B-4F10-84B7-BFF3FC28B1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44" authorId="0" shapeId="0" xr:uid="{0D72C2E4-3DC6-494C-9EF5-4979773AAA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45" authorId="0" shapeId="0" xr:uid="{01BD4383-1CE1-4F6A-8CEA-40ECEA8F7B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*2</t>
        </r>
      </text>
    </comment>
    <comment ref="L1146" authorId="0" shapeId="0" xr:uid="{E6D79170-3715-4ED2-8F50-D167F51C22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*2</t>
        </r>
      </text>
    </comment>
    <comment ref="L1147" authorId="0" shapeId="0" xr:uid="{548ED326-A1DC-43BD-A680-F0D3A36116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*2</t>
        </r>
      </text>
    </comment>
    <comment ref="L1148" authorId="0" shapeId="0" xr:uid="{27EC9E9E-7496-4C9A-91D2-A0686952E4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*2</t>
        </r>
      </text>
    </comment>
    <comment ref="L1187" authorId="0" shapeId="0" xr:uid="{5ECBD6C2-09DC-444A-802B-042C1A5812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88" authorId="0" shapeId="0" xr:uid="{57F06A8A-1936-4195-8230-0C71FFE87E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K1210" authorId="0" shapeId="0" xr:uid="{F008E189-3CD3-4CE0-9BA6-23DD7CFB7B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K1211" authorId="0" shapeId="0" xr:uid="{8085EA99-040D-4D68-AEB6-1D47F08653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F1242" authorId="0" shapeId="0" xr:uid="{4920A4BE-9153-4EA4-A0F6-F2B4303A60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243" authorId="0" shapeId="0" xr:uid="{42BA3AEA-59FD-47AE-B88C-8036767C72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277" authorId="0" shapeId="0" xr:uid="{D5CF1AFB-664D-490E-B6BA-FE1C75CD66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George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6/28</t>
        </r>
        <r>
          <rPr>
            <sz val="9"/>
            <color indexed="81"/>
            <rFont val="細明體"/>
            <family val="3"/>
            <charset val="136"/>
          </rPr>
          <t xml:space="preserve">委外寄回樣品；
</t>
        </r>
        <r>
          <rPr>
            <sz val="9"/>
            <color indexed="81"/>
            <rFont val="Tahoma"/>
            <family val="2"/>
          </rPr>
          <t>7/1</t>
        </r>
        <r>
          <rPr>
            <sz val="9"/>
            <color indexed="81"/>
            <rFont val="細明體"/>
            <family val="3"/>
            <charset val="136"/>
          </rPr>
          <t>才知道要採氣體積</t>
        </r>
      </text>
    </comment>
    <comment ref="J1277" authorId="0" shapeId="0" xr:uid="{DF1643DA-9FBA-4E59-9678-3143FF4D9D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R1277" authorId="0" shapeId="0" xr:uid="{FB73BFE0-6E3B-41DF-A1CF-F4514B8FD2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7/1George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6/28</t>
        </r>
        <r>
          <rPr>
            <sz val="9"/>
            <color indexed="81"/>
            <rFont val="細明體"/>
            <family val="3"/>
            <charset val="136"/>
          </rPr>
          <t xml:space="preserve">委外瑩諮寄回樣品；
</t>
        </r>
        <r>
          <rPr>
            <sz val="9"/>
            <color indexed="81"/>
            <rFont val="Tahoma"/>
            <family val="2"/>
          </rPr>
          <t>7/1</t>
        </r>
        <r>
          <rPr>
            <sz val="9"/>
            <color indexed="81"/>
            <rFont val="細明體"/>
            <family val="3"/>
            <charset val="136"/>
          </rPr>
          <t>才知道要採氣體積</t>
        </r>
      </text>
    </comment>
    <comment ref="F1317" authorId="0" shapeId="0" xr:uid="{B7DEE587-A2FC-47D9-9AEA-43C1CD89EA1C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334" authorId="0" shapeId="0" xr:uid="{BE01EF09-16A9-45BE-AAC4-BBBF8A020B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George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6/28</t>
        </r>
        <r>
          <rPr>
            <sz val="9"/>
            <color indexed="81"/>
            <rFont val="細明體"/>
            <family val="3"/>
            <charset val="136"/>
          </rPr>
          <t xml:space="preserve">委外寄回樣品；
</t>
        </r>
        <r>
          <rPr>
            <sz val="9"/>
            <color indexed="81"/>
            <rFont val="Tahoma"/>
            <family val="2"/>
          </rPr>
          <t>7/1</t>
        </r>
        <r>
          <rPr>
            <sz val="9"/>
            <color indexed="81"/>
            <rFont val="細明體"/>
            <family val="3"/>
            <charset val="136"/>
          </rPr>
          <t>才知道要採氣體積</t>
        </r>
      </text>
    </comment>
    <comment ref="R1364" authorId="0" shapeId="0" xr:uid="{9CECE381-CB98-4BB4-AAEF-5A7828B900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6/24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*67
6/28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</t>
        </r>
      </text>
    </comment>
    <comment ref="R1365" authorId="0" shapeId="0" xr:uid="{24B21F4F-21DD-4B68-9804-B2B64FADE5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*19
6/22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*20
6/23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*18
6/24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*17</t>
        </r>
      </text>
    </comment>
    <comment ref="K1373" authorId="0" shapeId="0" xr:uid="{7402C716-A424-47F5-A128-2476BAA968FA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374" authorId="0" shapeId="0" xr:uid="{FA4E3D8C-78FB-4244-89CA-38F02CDA64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日揚自送樣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U92-31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銅、鐵、錳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，加測樣品將於今日</t>
        </r>
        <r>
          <rPr>
            <sz val="9"/>
            <color indexed="81"/>
            <rFont val="Tahoma"/>
            <family val="2"/>
          </rPr>
          <t>18:00</t>
        </r>
        <r>
          <rPr>
            <sz val="9"/>
            <color indexed="81"/>
            <rFont val="細明體"/>
            <family val="3"/>
            <charset val="136"/>
          </rPr>
          <t>左右送達。</t>
        </r>
      </text>
    </comment>
    <comment ref="F1375" authorId="0" shapeId="0" xr:uid="{823643AB-3956-4BCC-858F-38F29DDED0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日揚自送樣
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U92-31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銅、鐵、錳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，加測樣品將於今日</t>
        </r>
        <r>
          <rPr>
            <sz val="9"/>
            <color indexed="81"/>
            <rFont val="Tahoma"/>
            <family val="2"/>
          </rPr>
          <t>18:00</t>
        </r>
        <r>
          <rPr>
            <sz val="9"/>
            <color indexed="81"/>
            <rFont val="細明體"/>
            <family val="3"/>
            <charset val="136"/>
          </rPr>
          <t>左右送達</t>
        </r>
      </text>
    </comment>
    <comment ref="F1376" authorId="0" shapeId="0" xr:uid="{CB19C7EB-2A44-41BF-8826-D4306F5DCC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日揚自送樣
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U92-31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銅、鐵、錳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，加測樣品將於今日</t>
        </r>
        <r>
          <rPr>
            <sz val="9"/>
            <color indexed="81"/>
            <rFont val="Tahoma"/>
            <family val="2"/>
          </rPr>
          <t>18:00</t>
        </r>
        <r>
          <rPr>
            <sz val="9"/>
            <color indexed="81"/>
            <rFont val="細明體"/>
            <family val="3"/>
            <charset val="136"/>
          </rPr>
          <t>左右送達</t>
        </r>
      </text>
    </comment>
    <comment ref="F1441" authorId="0" shapeId="0" xr:uid="{444B1493-D07B-432F-B088-CCC42E01B576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準時出具紙本報告。</t>
        </r>
      </text>
    </comment>
    <comment ref="K1441" authorId="0" shapeId="0" xr:uid="{1237D2F3-86EA-4DD1-BA88-3BA9C343CE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442" authorId="0" shapeId="0" xr:uid="{11A1F716-0AB2-44C3-B4E0-727D73223147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準時出具紙本報告。</t>
        </r>
      </text>
    </comment>
    <comment ref="R1443" authorId="0" shapeId="0" xr:uid="{E4F5333B-58A3-4B19-B663-F27043A493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6/30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K1465" authorId="0" shapeId="0" xr:uid="{27D2F6BE-BCB3-47A9-9D48-8C593E0E7FB0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468" authorId="0" shapeId="0" xr:uid="{54DD3AC9-673F-4EA1-8FD7-5DBE98E81F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1.</t>
        </r>
        <r>
          <rPr>
            <sz val="9"/>
            <color indexed="81"/>
            <rFont val="細明體"/>
            <family val="3"/>
            <charset val="136"/>
          </rPr>
          <t>日揚自送樣。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L27-85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鎘、鉛、銅、鋅、鉻、鎳、汞、砷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</t>
        </r>
        <r>
          <rPr>
            <sz val="9"/>
            <color indexed="81"/>
            <rFont val="Tahoma"/>
            <family val="2"/>
          </rPr>
          <t>6/27(</t>
        </r>
        <r>
          <rPr>
            <sz val="9"/>
            <color indexed="81"/>
            <rFont val="細明體"/>
            <family val="3"/>
            <charset val="136"/>
          </rPr>
          <t>一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送達</t>
        </r>
      </text>
    </comment>
    <comment ref="F1469" authorId="0" shapeId="0" xr:uid="{05492480-7B8A-42A5-899C-CD1F68FBED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 xml:space="preserve">Janet E-Mail:
</t>
        </r>
        <r>
          <rPr>
            <sz val="9"/>
            <color indexed="81"/>
            <rFont val="Tahoma"/>
            <family val="2"/>
          </rPr>
          <t>1.</t>
        </r>
        <r>
          <rPr>
            <sz val="9"/>
            <color indexed="81"/>
            <rFont val="細明體"/>
            <family val="3"/>
            <charset val="136"/>
          </rPr>
          <t>日揚自送樣。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L27-85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鎘、鉛、銅、鋅、鉻、鎳、汞、砷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</t>
        </r>
        <r>
          <rPr>
            <sz val="9"/>
            <color indexed="81"/>
            <rFont val="Tahoma"/>
            <family val="2"/>
          </rPr>
          <t>6/27(</t>
        </r>
        <r>
          <rPr>
            <sz val="9"/>
            <color indexed="81"/>
            <rFont val="細明體"/>
            <family val="3"/>
            <charset val="136"/>
          </rPr>
          <t>一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送達</t>
        </r>
      </text>
    </comment>
    <comment ref="F1470" authorId="0" shapeId="0" xr:uid="{DB002A98-F560-4868-B181-A5B6751B94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 xml:space="preserve">Janet E-Mail:
</t>
        </r>
        <r>
          <rPr>
            <sz val="9"/>
            <color indexed="81"/>
            <rFont val="Tahoma"/>
            <family val="2"/>
          </rPr>
          <t>1.</t>
        </r>
        <r>
          <rPr>
            <sz val="9"/>
            <color indexed="81"/>
            <rFont val="細明體"/>
            <family val="3"/>
            <charset val="136"/>
          </rPr>
          <t>日揚自送樣。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L27-85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鎘、鉛、銅、鋅、鉻、鎳、汞、砷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</t>
        </r>
        <r>
          <rPr>
            <sz val="9"/>
            <color indexed="81"/>
            <rFont val="Tahoma"/>
            <family val="2"/>
          </rPr>
          <t>6/27(</t>
        </r>
        <r>
          <rPr>
            <sz val="9"/>
            <color indexed="81"/>
            <rFont val="細明體"/>
            <family val="3"/>
            <charset val="136"/>
          </rPr>
          <t>一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送達</t>
        </r>
      </text>
    </comment>
    <comment ref="F1517" authorId="0" shapeId="0" xr:uid="{CE8567E4-B82F-48AB-9681-79E34A7192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18" authorId="0" shapeId="0" xr:uid="{0113EB15-CB9E-4889-85E4-B1D0EFC861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19" authorId="0" shapeId="0" xr:uid="{16BC8348-60F6-416D-B027-82C6213183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0" authorId="0" shapeId="0" xr:uid="{29AFC7C3-DDA3-404D-9890-B2A94603BF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1" authorId="0" shapeId="0" xr:uid="{4F95BEE0-922F-4041-9BA7-05EB62A06B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2" authorId="0" shapeId="0" xr:uid="{D3D9449E-2D1B-4E32-962D-853CF4EBEF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3" authorId="0" shapeId="0" xr:uid="{28B6D574-2468-4DE1-B9B8-0E3AEECD09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4" authorId="0" shapeId="0" xr:uid="{1012907B-D734-46FB-94AF-C4EBDCF748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5" authorId="0" shapeId="0" xr:uid="{8DB5CD1E-FC9B-416E-864D-006525CD7D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6" authorId="0" shapeId="0" xr:uid="{1EFFF666-AF15-40A8-A425-2CFF1714FD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35" authorId="0" shapeId="0" xr:uid="{7E957E22-9EDC-4F43-92AB-D693F2456AF5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本案不得延遲，請準時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1536" authorId="0" shapeId="0" xr:uid="{1BD22C1B-0FDF-4BE4-8424-1567F349C8EB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本案不得延遲，請準時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1537" authorId="0" shapeId="0" xr:uid="{504665D0-AE9C-4254-9185-27F44D440ED0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本案不得延遲，請準時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R1548" authorId="0" shapeId="0" xr:uid="{2B04A225-CFC9-464A-83D8-32FDDE7774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  
6/30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7/5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</t>
        </r>
      </text>
    </comment>
    <comment ref="R1549" authorId="0" shapeId="0" xr:uid="{988A57F0-45E8-4C8B-B6D6-0B50F98C41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R1550" authorId="0" shapeId="0" xr:uid="{683D78AC-DB55-4632-A922-5A05570E8C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</t>
        </r>
      </text>
    </comment>
    <comment ref="J1594" authorId="0" shapeId="0" xr:uid="{3F456824-70FD-4C34-836B-2D33A4E69F21}">
      <text>
        <r>
          <rPr>
            <sz val="10"/>
            <color indexed="81"/>
            <rFont val="細明體"/>
            <family val="3"/>
            <charset val="136"/>
          </rPr>
          <t>6/29 Vicky：6/28完成"氯"鹽檢紀後，才發現收樣收成"氯"鹽；故重做"</t>
        </r>
        <r>
          <rPr>
            <sz val="10"/>
            <color indexed="10"/>
            <rFont val="細明體"/>
            <family val="3"/>
            <charset val="136"/>
          </rPr>
          <t>氟</t>
        </r>
        <r>
          <rPr>
            <sz val="10"/>
            <color indexed="81"/>
            <rFont val="細明體"/>
            <family val="3"/>
            <charset val="136"/>
          </rPr>
          <t>"鹽分析。</t>
        </r>
      </text>
    </comment>
    <comment ref="K1621" authorId="0" shapeId="0" xr:uid="{29DADE68-D4A8-4C43-82CD-B10D1171CF7F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648" authorId="0" shapeId="0" xr:uid="{52D16FFF-2F50-40FE-8BF0-F4F758A978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Arial Unicode MS"/>
            <family val="2"/>
            <charset val="136"/>
          </rPr>
          <t xml:space="preserve">日揚自送樣
</t>
        </r>
        <r>
          <rPr>
            <b/>
            <sz val="9"/>
            <color indexed="81"/>
            <rFont val="新細明體"/>
            <family val="1"/>
            <charset val="136"/>
            <scheme val="major"/>
          </rPr>
          <t>委託單備註：</t>
        </r>
        <r>
          <rPr>
            <sz val="10"/>
            <color indexed="81"/>
            <rFont val="Arial Unicode MS"/>
            <family val="2"/>
            <charset val="136"/>
          </rPr>
          <t xml:space="preserve">
本案不得延遲，請準時7/7出具紙本報告。</t>
        </r>
      </text>
    </comment>
    <comment ref="K1648" authorId="0" shapeId="0" xr:uid="{0DD79707-3EE0-41CB-A8C6-4EDF87644875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649" authorId="0" shapeId="0" xr:uid="{2E335E46-141E-4EAA-B7B5-EF8210DDFE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Arial Unicode MS"/>
            <family val="2"/>
            <charset val="136"/>
          </rPr>
          <t xml:space="preserve">日揚自送樣
</t>
        </r>
        <r>
          <rPr>
            <b/>
            <sz val="9"/>
            <color indexed="81"/>
            <rFont val="新細明體"/>
            <family val="1"/>
            <charset val="136"/>
            <scheme val="major"/>
          </rPr>
          <t>委託單備註：</t>
        </r>
        <r>
          <rPr>
            <sz val="10"/>
            <color indexed="81"/>
            <rFont val="Arial Unicode MS"/>
            <family val="2"/>
            <charset val="136"/>
          </rPr>
          <t xml:space="preserve">
本案不得延遲，請準時7/7出具紙本報告。</t>
        </r>
      </text>
    </comment>
    <comment ref="F1650" authorId="0" shapeId="0" xr:uid="{50682B09-4D0B-458C-9EE4-5FBF4D1432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Arial Unicode MS"/>
            <family val="2"/>
            <charset val="136"/>
          </rPr>
          <t xml:space="preserve">日揚自送樣
</t>
        </r>
        <r>
          <rPr>
            <b/>
            <sz val="9"/>
            <color indexed="81"/>
            <rFont val="新細明體"/>
            <family val="1"/>
            <charset val="136"/>
            <scheme val="major"/>
          </rPr>
          <t>委託單備註：</t>
        </r>
        <r>
          <rPr>
            <sz val="10"/>
            <color indexed="81"/>
            <rFont val="Arial Unicode MS"/>
            <family val="2"/>
            <charset val="136"/>
          </rPr>
          <t xml:space="preserve">
本案不得延遲，請準時7/7出具紙本報告。</t>
        </r>
      </text>
    </comment>
    <comment ref="F1651" authorId="0" shapeId="0" xr:uid="{DF16E93D-63E0-44FD-9D0A-80DB96C77B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Arial Unicode MS"/>
            <family val="2"/>
            <charset val="136"/>
          </rPr>
          <t xml:space="preserve">日揚自送樣
</t>
        </r>
        <r>
          <rPr>
            <b/>
            <sz val="9"/>
            <color indexed="81"/>
            <rFont val="新細明體"/>
            <family val="1"/>
            <charset val="136"/>
            <scheme val="major"/>
          </rPr>
          <t>委託單備註：</t>
        </r>
        <r>
          <rPr>
            <sz val="10"/>
            <color indexed="81"/>
            <rFont val="Arial Unicode MS"/>
            <family val="2"/>
            <charset val="136"/>
          </rPr>
          <t xml:space="preserve">
本案不得延遲，請準時7/7出具紙本報告。</t>
        </r>
      </text>
    </comment>
    <comment ref="R1869" authorId="0" shapeId="0" xr:uid="{F0272839-2B07-4B22-9423-DBB003402B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7/6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</t>
        </r>
      </text>
    </comment>
    <comment ref="R1870" authorId="0" shapeId="0" xr:uid="{4A570DFE-DA07-4B48-857C-5E63DDFFB2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F1871" authorId="0" shapeId="0" xr:uid="{2592DCDF-C373-4A09-AF70-9D6ACEA330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872" authorId="0" shapeId="0" xr:uid="{E4494BAA-9709-48F8-8A40-5BCE704F64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882" authorId="0" shapeId="0" xr:uid="{98706595-2203-4565-98C7-4814B4C219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7/7: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完成檢紀</t>
        </r>
      </text>
    </comment>
    <comment ref="R1893" authorId="0" shapeId="0" xr:uid="{F74B3B73-DF23-4BAA-9EEB-A9B21CAB4A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7/7: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完成檢紀</t>
        </r>
      </text>
    </comment>
    <comment ref="R1904" authorId="0" shapeId="0" xr:uid="{D3AD5D0B-2FAB-4C7B-90E6-ED55C218DC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7/7: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完成檢紀</t>
        </r>
      </text>
    </comment>
    <comment ref="K1916" authorId="0" shapeId="0" xr:uid="{47F93187-E009-4B13-A66E-78C29D2A1870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R1916" authorId="0" shapeId="0" xr:uid="{9C52FB82-44B6-4A8C-B1A7-B4C5E65483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7/11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1917" authorId="0" shapeId="0" xr:uid="{3C96912D-EF5E-45CC-BF0C-E15E46B8B8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7/11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1918" authorId="0" shapeId="0" xr:uid="{205CF530-8BA9-49E6-AECA-6331185449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K1952" authorId="0" shapeId="0" xr:uid="{4FE8DC98-2902-44E6-ABDE-0464999BA6D3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7/1</t>
        </r>
        <r>
          <rPr>
            <sz val="9"/>
            <color indexed="81"/>
            <rFont val="細明體"/>
            <family val="3"/>
            <charset val="136"/>
          </rPr>
          <t>收到樣品，
樣品名稱：廢棄物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細明體"/>
            <family val="3"/>
            <charset val="136"/>
          </rPr>
          <t>含水率。</t>
        </r>
      </text>
    </comment>
    <comment ref="F1977" authorId="0" shapeId="0" xr:uid="{0E11F87B-D62E-4778-AAC2-1023D1AEB9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臨時通知加測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金，樣品</t>
        </r>
        <r>
          <rPr>
            <sz val="9"/>
            <color indexed="81"/>
            <rFont val="Tahoma"/>
            <family val="2"/>
          </rPr>
          <t>7/5(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下班前到。
報告日期：</t>
        </r>
        <r>
          <rPr>
            <sz val="9"/>
            <color indexed="81"/>
            <rFont val="Tahoma"/>
            <family val="2"/>
          </rPr>
          <t>7/15</t>
        </r>
      </text>
    </comment>
    <comment ref="F1978" authorId="0" shapeId="0" xr:uid="{CB012E32-2C92-453C-9877-C4F7D0AA95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臨時通知加測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金，樣品</t>
        </r>
        <r>
          <rPr>
            <sz val="9"/>
            <color indexed="81"/>
            <rFont val="Tahoma"/>
            <family val="2"/>
          </rPr>
          <t>7/5(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下班前到。
報告日期：</t>
        </r>
        <r>
          <rPr>
            <sz val="9"/>
            <color indexed="81"/>
            <rFont val="Tahoma"/>
            <family val="2"/>
          </rPr>
          <t>7/15</t>
        </r>
      </text>
    </comment>
    <comment ref="F1979" authorId="0" shapeId="0" xr:uid="{F2A9DA06-9B3E-4E52-96FB-A6AF6862B8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臨時通知加測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金，樣品</t>
        </r>
        <r>
          <rPr>
            <sz val="9"/>
            <color indexed="81"/>
            <rFont val="Tahoma"/>
            <family val="2"/>
          </rPr>
          <t>7/5(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下班前到。
報告日期：</t>
        </r>
        <r>
          <rPr>
            <sz val="9"/>
            <color indexed="81"/>
            <rFont val="Tahoma"/>
            <family val="2"/>
          </rPr>
          <t>7/15</t>
        </r>
      </text>
    </comment>
    <comment ref="F2006" authorId="0" shapeId="0" xr:uid="{4B86C16E-DFC6-4208-9E61-1582B8EFE2BD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06" authorId="0" shapeId="0" xr:uid="{7DDD679F-FA9D-4BFA-9F7E-B364F02E38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K2006" authorId="0" shapeId="0" xr:uid="{5F2BE0FA-175D-4FDC-9B84-FCF25E6B0AA4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F2007" authorId="0" shapeId="0" xr:uid="{0E66A481-B71F-4646-9387-9A48754D4831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07" authorId="0" shapeId="0" xr:uid="{183DD1BF-8816-4EB6-B51B-47FBA965AE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F2008" authorId="0" shapeId="0" xr:uid="{DC5CA1A4-65EC-479E-B384-2FBCF8471C9F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08" authorId="0" shapeId="0" xr:uid="{8D9CC52A-AEEF-4377-B2EB-0706F5A6DC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F2009" authorId="0" shapeId="0" xr:uid="{E56EEFA3-8057-4B2B-A441-81D6100710C7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09" authorId="0" shapeId="0" xr:uid="{61FC9BD1-1585-4433-8805-3D0BAA5F3E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F2010" authorId="0" shapeId="0" xr:uid="{C6AE45DD-F49F-4A10-B260-2885FC7114E8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10" authorId="0" shapeId="0" xr:uid="{C99FA24D-3A6C-4E18-B846-0EE4E9EC7A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F2021" authorId="0" shapeId="0" xr:uid="{D7752997-1AB2-43DF-A8C5-0A91B3BB43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022" authorId="0" shapeId="0" xr:uid="{DB1E1DD3-403A-44F6-8AD8-9167D7F1C6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023" authorId="0" shapeId="0" xr:uid="{7C94FC15-0DDB-47FF-98A3-396143C8E2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024" authorId="0" shapeId="0" xr:uid="{3FACE82A-C46F-4CD2-8398-53487CAACE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066" authorId="0" shapeId="0" xr:uid="{90095AE2-B921-4B19-84B0-FF966BA79F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放流池放流水</t>
        </r>
      </text>
    </comment>
    <comment ref="K2076" authorId="0" shapeId="0" xr:uid="{F3499A77-AF29-47B2-BC30-753FF87ADA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放流池放流水</t>
        </r>
      </text>
    </comment>
    <comment ref="K2082" authorId="0" shapeId="0" xr:uid="{D8ADDDA2-3499-4832-B80E-9D4770261984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084" authorId="0" shapeId="0" xr:uid="{042F9ECD-9812-4104-8C0F-73C5D5CF38A3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086" authorId="0" shapeId="0" xr:uid="{2A413F79-51CE-4E03-84FB-F090A73DA5D0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R2115" authorId="0" shapeId="0" xr:uid="{83F835A9-E8EB-4E02-8307-D350EA984D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
7/13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</t>
        </r>
      </text>
    </comment>
    <comment ref="K2141" authorId="0" shapeId="0" xr:uid="{7470BE2B-1D13-4374-9996-ED7682F4EC1B}">
      <text>
        <r>
          <rPr>
            <b/>
            <sz val="9"/>
            <color indexed="81"/>
            <rFont val="細明體"/>
            <family val="3"/>
            <charset val="136"/>
          </rPr>
          <t>委託單備註: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K2191" authorId="0" shapeId="0" xr:uid="{BAE64FA3-A77F-4D68-8C11-072E37DDB0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委託單備註：
空白備查不分析</t>
        </r>
      </text>
    </comment>
    <comment ref="F2214" authorId="0" shapeId="0" xr:uid="{F35A95FA-CD02-4F63-ABC3-3B1D1FFF09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委託單備註：
請於</t>
        </r>
        <r>
          <rPr>
            <sz val="9"/>
            <color indexed="81"/>
            <rFont val="Tahoma"/>
            <family val="2"/>
          </rPr>
          <t>7/18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</text>
    </comment>
    <comment ref="R2232" authorId="0" shapeId="0" xr:uid="{5306CD5B-A950-4821-9364-6451B87D32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F2233" authorId="0" shapeId="0" xr:uid="{7E2388D1-1FA2-45A6-B072-64B4D2E94D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7/6~7/8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233" authorId="0" shapeId="0" xr:uid="{F2462F6E-78DB-4988-9A20-B137FDB234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</t>
        </r>
      </text>
    </comment>
    <comment ref="F2234" authorId="0" shapeId="0" xr:uid="{67EC58B5-87A3-4CBA-9920-44087FBD25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7/6~7/8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234" authorId="0" shapeId="0" xr:uid="{4C833EBF-62EC-4468-9010-17C6C549DC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F2235" authorId="0" shapeId="0" xr:uid="{7C75F618-AEF0-440D-87C4-D1708CF843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7/6~7/8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235" authorId="0" shapeId="0" xr:uid="{7E1E98AA-0322-403D-A4DF-5FD60660F4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7/19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2262" authorId="0" shapeId="0" xr:uid="{24427B48-4F4B-4D9B-B2CB-CB954BEF30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263" authorId="0" shapeId="0" xr:uid="{D304CAAF-4556-4F8B-9448-278F798246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266" authorId="0" shapeId="0" xr:uid="{04EC9113-6D72-4943-9163-A705B20E84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268" authorId="0" shapeId="0" xr:uid="{753B4751-F772-4C8C-9B76-B1BB0A4D1445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0" authorId="0" shapeId="0" xr:uid="{C226C546-D23A-4FDD-9E52-417024CD0A05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2" authorId="0" shapeId="0" xr:uid="{0CF42ED3-F662-47E8-A6C3-8470E93E478D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4" authorId="0" shapeId="0" xr:uid="{F6969CD3-5018-43C7-882F-B6FAB8FBF9D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6" authorId="0" shapeId="0" xr:uid="{55783E7A-DC20-454A-A89F-2DACA0BBAA8D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8" authorId="0" shapeId="0" xr:uid="{0E54EC2E-FB42-42B4-AE74-55251896A90C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0" authorId="0" shapeId="0" xr:uid="{3CB36D85-33FB-4523-94A4-0BDBF1D6475A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2" authorId="0" shapeId="0" xr:uid="{CA1F59D8-66CC-4B83-B6C4-10C1838D8A61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4" authorId="0" shapeId="0" xr:uid="{B5689AA6-0061-45AA-8DCE-2DC9DE07503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6" authorId="0" shapeId="0" xr:uid="{969A5CF7-4ABA-4C55-B1D7-59F2F019DE19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8" authorId="0" shapeId="0" xr:uid="{8B0812CD-92B4-4DF9-AE00-1970822A768E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0" authorId="0" shapeId="0" xr:uid="{5EA1F3CE-2941-4C09-A938-175B32E8D32E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2" authorId="0" shapeId="0" xr:uid="{C8BE0412-661A-4C7D-A886-69539D55CD0D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4" authorId="0" shapeId="0" xr:uid="{24FAC39D-FC6E-40FD-9942-A7BD6869FD89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6" authorId="0" shapeId="0" xr:uid="{5F259C50-FC77-4AD0-8B5D-A1F1A3BA72EB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8" authorId="0" shapeId="0" xr:uid="{E65B9548-062B-402A-94FF-1AFD4F19028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F2352" authorId="0" shapeId="0" xr:uid="{4FFDFEB1-3526-4134-8E01-A758AB82B6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3" authorId="0" shapeId="0" xr:uid="{BCEDE953-34FD-44C0-97B8-B6CA97BD87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4" authorId="0" shapeId="0" xr:uid="{6C73B90A-49FA-4CF3-BCE1-B1C7112829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5" authorId="0" shapeId="0" xr:uid="{10BF7388-C984-4A6E-9286-A36B320CCC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6" authorId="0" shapeId="0" xr:uid="{357EBB74-4941-4C5B-91B8-18E7155DC8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7" authorId="0" shapeId="0" xr:uid="{38570EE5-6F80-4902-9839-38288EBCF6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8" authorId="0" shapeId="0" xr:uid="{8E3F00D1-CE6A-4EE0-A000-5E5CBB97B1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9" authorId="0" shapeId="0" xr:uid="{817D88F6-A00A-47EB-98B1-5090128942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0" authorId="0" shapeId="0" xr:uid="{4FD84CDA-6D0D-41AA-8E98-6C76744AB2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1" authorId="0" shapeId="0" xr:uid="{43C94543-1AC5-4149-817D-6B802F8BDA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2" authorId="0" shapeId="0" xr:uid="{F072E755-02E8-4D3F-A34A-F36FF2644B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3" authorId="0" shapeId="0" xr:uid="{2129D5CB-52C2-4BD0-8830-93A34F2196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4" authorId="0" shapeId="0" xr:uid="{F69565E3-33E2-4270-8F2A-159CB21912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5" authorId="0" shapeId="0" xr:uid="{E16E45DE-D541-4D67-B9D7-8B33E6845F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6" authorId="0" shapeId="0" xr:uid="{A68AC51D-DF3F-49CF-9051-8783B3A24C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7" authorId="0" shapeId="0" xr:uid="{5FEE9B6C-9558-4BD4-AB83-13B0601250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8" authorId="0" shapeId="0" xr:uid="{8D838158-2473-481C-B6A0-F0C7D5DDBC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9" authorId="0" shapeId="0" xr:uid="{22C5FEEA-628F-437D-8B05-E44CEE69E7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0" authorId="0" shapeId="0" xr:uid="{EFF1A471-4F80-493E-BCE3-FF19E633AD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1" authorId="0" shapeId="0" xr:uid="{A393A2E9-FDF2-42F9-B53C-B01B650708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2" authorId="0" shapeId="0" xr:uid="{F3309F35-9B6F-4B00-9E07-A51D1DEAF3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3" authorId="0" shapeId="0" xr:uid="{82AE35A3-108A-4AB2-BB18-9A234EA8F5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4" authorId="0" shapeId="0" xr:uid="{E962103C-DE13-4D98-9432-DF3F0BA4C0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5" authorId="0" shapeId="0" xr:uid="{607FADCC-3F96-4395-A845-65039B5037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6" authorId="0" shapeId="0" xr:uid="{40E30EF2-48B6-4C80-BA5D-9B12648F53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7" authorId="0" shapeId="0" xr:uid="{1096D851-5C0C-4CE6-BF73-516ED57137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8" authorId="0" shapeId="0" xr:uid="{D07AE4E2-C890-4495-81E8-0689FA6BDE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9" authorId="0" shapeId="0" xr:uid="{CCDBA718-2F0E-4068-AF5E-7EC3A63B88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0" authorId="0" shapeId="0" xr:uid="{4EDFC7EA-A77E-4922-8527-DA4E122659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1" authorId="0" shapeId="0" xr:uid="{8764E810-CC01-4BA1-919B-AE5B286093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2" authorId="0" shapeId="0" xr:uid="{CF6BF03B-F42E-4FF7-A68D-0CC07B364B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3" authorId="0" shapeId="0" xr:uid="{EB1BE9CE-ED3E-434D-AD85-236A9EB06A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4" authorId="0" shapeId="0" xr:uid="{016D0527-E966-4C94-983F-C68AB4796E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5" authorId="0" shapeId="0" xr:uid="{881A39C5-94F8-4023-BC1A-6C47F76793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6" authorId="0" shapeId="0" xr:uid="{917C25C2-4CBD-435B-B3BB-79C20E328E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7" authorId="0" shapeId="0" xr:uid="{D6214922-D150-4F00-9C3E-04997E88ED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8" authorId="0" shapeId="0" xr:uid="{FFAA161C-4584-4EB8-BB7F-57A5892853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9" authorId="0" shapeId="0" xr:uid="{52C8E25B-30FC-44CA-8CE8-CE25F498DD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0" authorId="0" shapeId="0" xr:uid="{96129C64-37D8-4BA6-ADBE-BAB8FDDF05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1" authorId="0" shapeId="0" xr:uid="{3F81125F-3534-42B8-A71A-00F7041454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2" authorId="0" shapeId="0" xr:uid="{3F3DCED3-F26F-4E6B-A07F-658CB5E357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3" authorId="0" shapeId="0" xr:uid="{DC34BD25-9856-499D-BDA0-1014FC3AD4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4" authorId="0" shapeId="0" xr:uid="{B2C59ADB-9E3B-4B56-AC90-451DCEE288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5" authorId="0" shapeId="0" xr:uid="{0EED42AA-FD11-4494-8380-40448C91B1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6" authorId="0" shapeId="0" xr:uid="{AFD10574-8E82-4C07-BDA4-E6220806C9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7" authorId="0" shapeId="0" xr:uid="{6E535566-6082-4EC3-BFEE-5899EF5CC8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8" authorId="0" shapeId="0" xr:uid="{F9C0C76B-164F-46D4-85CB-E27F346F2E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9" authorId="0" shapeId="0" xr:uid="{10EA938C-61B3-47CC-9596-4D6820FE4E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0" authorId="0" shapeId="0" xr:uid="{909F9393-D1F1-4882-B725-877D329C81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1" authorId="0" shapeId="0" xr:uid="{A32B8F07-2570-4E3B-BA8E-2F9A442E4C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2" authorId="0" shapeId="0" xr:uid="{28E87DAA-8641-4221-9741-E19D5ECC7D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3" authorId="0" shapeId="0" xr:uid="{1A906FAC-1BED-498D-8F88-6151180E54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4" authorId="0" shapeId="0" xr:uid="{73C8AD97-F1D2-41D4-9D4E-140DD93B8C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5" authorId="0" shapeId="0" xr:uid="{4FBE1E43-E5CD-46BE-B52F-1CCCC049BB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6" authorId="0" shapeId="0" xr:uid="{471A83ED-F737-46EB-81A9-2BE543BEA6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7" authorId="0" shapeId="0" xr:uid="{9529112C-E8AA-4E7D-9A98-B90C5D74F4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8" authorId="0" shapeId="0" xr:uid="{5F495046-61E8-4F66-B033-1C3903EFF4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9" authorId="0" shapeId="0" xr:uid="{C3623BFE-E15C-44D6-8CA2-9A8085217D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0" authorId="0" shapeId="0" xr:uid="{5C3F742D-599E-4B92-A78F-0621AF57AF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1" authorId="0" shapeId="0" xr:uid="{4071D255-69A6-4118-91EF-A1A8BF2FBC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2" authorId="0" shapeId="0" xr:uid="{02537CAF-0047-4967-8565-9A6CD1E0C6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3" authorId="0" shapeId="0" xr:uid="{E93D0C82-FDBC-48C4-8BD3-379A1C59BB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4" authorId="0" shapeId="0" xr:uid="{6596229B-A363-4A6E-9E8D-A7D3701AB8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07" authorId="0" shapeId="0" xr:uid="{F63D7900-F026-43F1-A7D6-DB750ADE6E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08" authorId="0" shapeId="0" xr:uid="{676B1134-5066-4C8B-89F6-AF603C4457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09" authorId="0" shapeId="0" xr:uid="{1EA9BADB-880F-4C7C-9052-92EA3C8588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0" authorId="0" shapeId="0" xr:uid="{1E45C0F7-B664-4F39-B4D1-ADC8237BD7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1" authorId="0" shapeId="0" xr:uid="{FEF226B4-8CC4-483E-B5BF-8C00A663E1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2" authorId="0" shapeId="0" xr:uid="{AF48FA8A-0D2B-40C2-8EAB-F7505C0259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3" authorId="0" shapeId="0" xr:uid="{7ED7C964-7087-4627-BADE-1CB0939C7A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4" authorId="0" shapeId="0" xr:uid="{D66288D0-C52B-41E0-88F2-760E9256B9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5" authorId="0" shapeId="0" xr:uid="{53A3D019-D8F7-444D-8CD4-594A66FEAD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6" authorId="0" shapeId="0" xr:uid="{82119B02-40EF-43E9-8498-2DE1D10EF6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7" authorId="0" shapeId="0" xr:uid="{D18E8B9E-FD01-4492-A922-75E3E0B319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8" authorId="0" shapeId="0" xr:uid="{F018D0AD-5593-4A51-878C-9D59BE69C7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9" authorId="0" shapeId="0" xr:uid="{3444DDC6-A033-4914-AE0F-3D707DAFBB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0" authorId="0" shapeId="0" xr:uid="{0E9939E3-EA76-449B-8B6D-861AF419EF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1" authorId="0" shapeId="0" xr:uid="{199AB5A1-2E9C-4D77-A703-D1626FC2B3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2" authorId="0" shapeId="0" xr:uid="{9BF27F62-EE93-40EC-B7EC-8210F222D3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3" authorId="0" shapeId="0" xr:uid="{E2D138AE-376D-4032-8676-51D7A5D947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4" authorId="0" shapeId="0" xr:uid="{82D6989A-F462-4026-AF10-2715BD4A92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5" authorId="0" shapeId="0" xr:uid="{B70166A1-1813-4703-8B52-82B0BF208C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6" authorId="0" shapeId="0" xr:uid="{7836B653-5D33-4772-A557-4D36124A97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7" authorId="0" shapeId="0" xr:uid="{EBD727A0-78E8-4882-8D6F-7F16571294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48" authorId="0" shapeId="0" xr:uid="{AF2DBB6E-F947-497D-9CC3-2C7DCA4B69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49" authorId="0" shapeId="0" xr:uid="{0518E02A-CE04-48D1-8D2D-79F94C13FF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0" authorId="0" shapeId="0" xr:uid="{7A490E07-F386-4C8F-9288-01ED9244C2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1" authorId="0" shapeId="0" xr:uid="{1D73B718-89F5-442D-AADF-D33FFF3617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2" authorId="0" shapeId="0" xr:uid="{D7E43850-7E04-4034-B2E9-16D11D71D4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3" authorId="0" shapeId="0" xr:uid="{624EB73F-4139-4019-9C25-F36F3D1C45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4" authorId="0" shapeId="0" xr:uid="{DBE40CA0-1173-4599-B396-70B2C414CB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5" authorId="0" shapeId="0" xr:uid="{29AB2231-3910-43E5-952A-7686FF0351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6" authorId="0" shapeId="0" xr:uid="{3358CB72-8248-420B-94C6-C54ED7ADF0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7" authorId="0" shapeId="0" xr:uid="{C94A5E69-D954-41C0-BD1A-E54A4FD555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8" authorId="0" shapeId="0" xr:uid="{039675D8-29C2-473C-9690-DEBF64BA48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9" authorId="0" shapeId="0" xr:uid="{ED7605C1-E47A-4673-9728-0458260858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0" authorId="0" shapeId="0" xr:uid="{DC84367D-C6AE-4713-88C7-1ECD1F116C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1" authorId="0" shapeId="0" xr:uid="{A02BF264-F2B4-4FAE-A457-716B88B80F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2" authorId="0" shapeId="0" xr:uid="{5CE5C5A7-D70A-49C4-B394-32D225EB3C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3" authorId="0" shapeId="0" xr:uid="{216A301A-176F-4359-99FE-00AD2B8DB9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4" authorId="0" shapeId="0" xr:uid="{54F171F5-BAF9-49F5-8829-1AABB3166F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5" authorId="0" shapeId="0" xr:uid="{F112A453-ACC5-4B46-91D0-8D416C0043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6" authorId="0" shapeId="0" xr:uid="{13558BB8-9A7D-425C-994C-8B2067D1CC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7" authorId="0" shapeId="0" xr:uid="{FF934567-469C-41C5-9805-86C355A078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79" authorId="0" shapeId="0" xr:uid="{74728349-6AB1-403B-BEC7-F0E2D7FF73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0" authorId="0" shapeId="0" xr:uid="{F29289B7-EB21-4387-88B2-775746B29D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1" authorId="0" shapeId="0" xr:uid="{9D8BCD9A-8E19-4A7A-80F4-1C57BE4CC0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2" authorId="0" shapeId="0" xr:uid="{EE25F6C9-0D23-4AD8-AE94-8C8E04BF9F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3" authorId="0" shapeId="0" xr:uid="{466315DC-65E8-4ECF-B411-A63B6C5640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4" authorId="0" shapeId="0" xr:uid="{2AE67425-777A-48FE-AB92-D8668E883C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5" authorId="0" shapeId="0" xr:uid="{9484A434-2315-42DD-B148-2AC2A9E149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6" authorId="0" shapeId="0" xr:uid="{E4CFDB85-B604-455D-9D39-EAF65A5361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7" authorId="0" shapeId="0" xr:uid="{494FA457-D2B4-4748-A2ED-1336B12A2F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8" authorId="0" shapeId="0" xr:uid="{19A505FF-A017-4B81-9C16-6C89D368BE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9" authorId="0" shapeId="0" xr:uid="{8FEBE48E-7650-4EEC-86C5-9165F8775C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0" authorId="0" shapeId="0" xr:uid="{4D4E3782-45C8-48B1-9F83-948F715880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1" authorId="0" shapeId="0" xr:uid="{6AB391D3-DE67-43CD-B7C2-2AF05A54B1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2" authorId="0" shapeId="0" xr:uid="{B574B75B-BADD-4505-BD02-AC993A6E8D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3" authorId="0" shapeId="0" xr:uid="{839C3DB1-9B21-4572-B170-229C1DBA56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4" authorId="0" shapeId="0" xr:uid="{4B29855B-9E55-4175-92AD-F30B919333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5" authorId="0" shapeId="0" xr:uid="{5252168E-3296-4602-AA85-5A0BDE8DE7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6" authorId="0" shapeId="0" xr:uid="{778E9163-210E-4F08-B2FF-E21677258A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7" authorId="0" shapeId="0" xr:uid="{6EF77FAB-4E91-408D-AB0D-570D2A7EBB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8" authorId="0" shapeId="0" xr:uid="{0EAEE0E3-136C-4AF5-95D2-D4B497C7B3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9" authorId="0" shapeId="0" xr:uid="{A9B9C59C-F427-4BD0-B412-10EF345D7D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0" authorId="0" shapeId="0" xr:uid="{7534E7F4-344E-4508-B05B-0E40A2E82E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1" authorId="0" shapeId="0" xr:uid="{A321EFD7-155A-4CE4-A54E-CC73F75392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2" authorId="0" shapeId="0" xr:uid="{ACEA8550-C3B1-4074-9FA1-39D215D095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3" authorId="0" shapeId="0" xr:uid="{AF97E736-6409-4BAC-8052-9506CCA751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4" authorId="0" shapeId="0" xr:uid="{8A74DB49-506A-4CE2-A2FB-0EDB0860BE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5" authorId="0" shapeId="0" xr:uid="{19DF5250-5407-4BC8-9219-9EF3A628BA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6" authorId="0" shapeId="0" xr:uid="{AF62D5E9-EDCB-44A9-8618-DFDDE755CA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7" authorId="0" shapeId="0" xr:uid="{DA1D38A4-E0D8-4B75-9BBA-F1CA80538B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8" authorId="0" shapeId="0" xr:uid="{5941ED2C-8DF5-42FB-BCB8-4A0B1249A3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9" authorId="0" shapeId="0" xr:uid="{010FA7A5-921F-4A46-B3AC-8BC67BB51F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0" authorId="0" shapeId="0" xr:uid="{EFF77972-F023-4DC2-A7C0-7828C44FAD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1" authorId="0" shapeId="0" xr:uid="{C06BD287-C6B0-422B-A708-DF44530C3E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2" authorId="0" shapeId="0" xr:uid="{5492A0BF-46A6-4E4D-B521-A37D339483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3" authorId="0" shapeId="0" xr:uid="{F9390D03-185A-41A0-84C5-0D0EACFA3C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4" authorId="0" shapeId="0" xr:uid="{CD9C7B10-6799-43BA-9C5E-EC99748A84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5" authorId="0" shapeId="0" xr:uid="{8D1B1218-95DC-42E2-90CC-81A9907194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6" authorId="0" shapeId="0" xr:uid="{AA81F2BE-6B74-4746-8CC5-5A64ECB8E3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7" authorId="0" shapeId="0" xr:uid="{785D463E-97BE-42BD-93D2-22336B12CD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8" authorId="0" shapeId="0" xr:uid="{ACD7F1AF-7A67-4569-955F-62BB461737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9" authorId="0" shapeId="0" xr:uid="{DC3B815F-4A0A-4EC2-B982-2EAA6AD2C6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0" authorId="0" shapeId="0" xr:uid="{499E0FB1-7CCA-4F5C-A0A5-21920CDB9D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1" authorId="0" shapeId="0" xr:uid="{2791D91D-98AB-4AAA-A447-726FB1374C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2" authorId="0" shapeId="0" xr:uid="{1D32D28D-FC60-4AF2-B0CD-1905B2F0C8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3" authorId="0" shapeId="0" xr:uid="{E423A048-B05A-4DD6-9DF7-6910CE3B37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4" authorId="0" shapeId="0" xr:uid="{026E7FB8-8213-4027-9D20-AA29D31152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5" authorId="0" shapeId="0" xr:uid="{8158824D-D091-43FE-914B-E721B513F5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6" authorId="0" shapeId="0" xr:uid="{3B11A3FA-CEA0-4C51-B681-998FF06A0D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7" authorId="0" shapeId="0" xr:uid="{1A51ED3E-5E3B-4EDA-8D1B-58DA2DB5C8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8" authorId="0" shapeId="0" xr:uid="{01FC9687-8449-4BBF-922E-101D78F90F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9" authorId="0" shapeId="0" xr:uid="{180D2A6A-261C-4842-BF20-716495FB69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0" authorId="0" shapeId="0" xr:uid="{9D1C1B2A-8A94-4E9A-A150-7B7DE8195C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1" authorId="0" shapeId="0" xr:uid="{FF4AE756-6E7D-4F80-93B1-98BFFB8EDD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2" authorId="0" shapeId="0" xr:uid="{F9F29374-246B-49CA-B090-F3031877D1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3" authorId="0" shapeId="0" xr:uid="{B4FBE326-6F16-48BF-A044-F9949046CB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4" authorId="0" shapeId="0" xr:uid="{3D659A23-A984-4FD5-8B31-8215C1AA69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5" authorId="0" shapeId="0" xr:uid="{B978AA3C-1666-4510-A1B7-CF700784AB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6" authorId="0" shapeId="0" xr:uid="{9233C69D-6995-41EB-947A-996FCFA950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7" authorId="0" shapeId="0" xr:uid="{BED5ED67-DE45-4AB3-8CE3-1473BC1852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8" authorId="0" shapeId="0" xr:uid="{2CFDE1D4-2E16-467D-9872-5DDB5D9D26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9" authorId="0" shapeId="0" xr:uid="{DAA5459B-F249-4CBD-81A0-CF3E608212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0" authorId="0" shapeId="0" xr:uid="{DFC887AF-1258-4435-B23F-D73C5BF205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1" authorId="0" shapeId="0" xr:uid="{A02E9FE4-85E3-4E0B-94A5-A86A7D773D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2" authorId="0" shapeId="0" xr:uid="{BE804881-4879-4808-9068-17C3E860F2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3" authorId="0" shapeId="0" xr:uid="{6F6A1CCD-E24B-4359-86F4-62C8514D8F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4" authorId="0" shapeId="0" xr:uid="{D99F1B73-63D1-41A2-AD4D-9E6531183F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5" authorId="0" shapeId="0" xr:uid="{6BC9D27E-77B1-41A6-804C-2445FB963F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6" authorId="0" shapeId="0" xr:uid="{2296CE6B-4868-46EF-96D5-A41CD4FFA6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7" authorId="0" shapeId="0" xr:uid="{D58E595D-86A3-4EE8-A249-8365A7A90D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8" authorId="0" shapeId="0" xr:uid="{EF23DAB6-C0AF-446C-8A02-E807962EF7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9" authorId="0" shapeId="0" xr:uid="{15237815-BB67-4909-8225-77456F40EF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0" authorId="0" shapeId="0" xr:uid="{71D6EA7F-52DF-4BA6-9314-51ACB2366C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1" authorId="0" shapeId="0" xr:uid="{C0B85A14-5564-400E-8338-7D27BEAC7C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2" authorId="0" shapeId="0" xr:uid="{ECE93A64-E4BF-4F0E-A1BE-38681D1F8F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3" authorId="0" shapeId="0" xr:uid="{28EE5BDD-86C4-4DB3-A5C6-18D298CEB5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4" authorId="0" shapeId="0" xr:uid="{724304A2-DF38-459F-B5C3-50B9DC6099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5" authorId="0" shapeId="0" xr:uid="{6DC2DF6E-D8C9-42FC-8806-62D977860E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6" authorId="0" shapeId="0" xr:uid="{9539504C-3641-4ED5-ADC9-B4F1CDDE91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7" authorId="0" shapeId="0" xr:uid="{40C6CFFD-811E-42CA-A965-8852EE7339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8" authorId="0" shapeId="0" xr:uid="{7E96FE48-F64C-4DBB-A4B2-EB6491A295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9" authorId="0" shapeId="0" xr:uid="{41728997-A4CC-4D1E-A269-77BFCD5D88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0" authorId="0" shapeId="0" xr:uid="{ACC966C1-5BD6-443A-8AD6-2527AA3FD2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1" authorId="0" shapeId="0" xr:uid="{FD5A3401-BF20-46B2-88BD-A4B4E5C029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2" authorId="0" shapeId="0" xr:uid="{848CF4E0-680E-4578-9B5D-E82ECD06E5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3" authorId="0" shapeId="0" xr:uid="{2F790F67-21C4-45B5-8430-760A7524C1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4" authorId="0" shapeId="0" xr:uid="{270AF335-9492-45D0-B2B9-9E164A9804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5" authorId="0" shapeId="0" xr:uid="{C8AC9267-7B56-4832-9A88-4508F1E18D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6" authorId="0" shapeId="0" xr:uid="{E7B3A8A1-A436-4032-9107-36D379B2B4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7" authorId="0" shapeId="0" xr:uid="{962994EA-1A91-40FA-9B3F-92C1E35E7C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8" authorId="0" shapeId="0" xr:uid="{E21B1452-41DF-4C17-947C-7509C3BA7E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9" authorId="0" shapeId="0" xr:uid="{006AC20D-80B3-4A2F-8AE3-A6D7CD2A23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0" authorId="0" shapeId="0" xr:uid="{93A146CA-4C1D-46ED-BB8F-9EDFE58B9E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1" authorId="0" shapeId="0" xr:uid="{9BE53A2D-B332-4EA9-A671-2EFF58E920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2" authorId="0" shapeId="0" xr:uid="{671656B4-4DFF-4538-A7D6-EC865BAA0D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3" authorId="0" shapeId="0" xr:uid="{6E716A92-FB6B-4886-AA72-B816C2559F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4" authorId="0" shapeId="0" xr:uid="{C210A0DB-DB65-413C-96EE-BC1D49477A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5" authorId="0" shapeId="0" xr:uid="{0B433DF6-69B5-4DF9-9A81-001840C6A6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6" authorId="0" shapeId="0" xr:uid="{AE1C0BD4-C174-4D0E-8080-22A699F141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7" authorId="0" shapeId="0" xr:uid="{7D79AB17-3632-4689-95A3-6196E70161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8" authorId="0" shapeId="0" xr:uid="{5B843144-3878-4FB5-AAF2-3D9B77397A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9" authorId="0" shapeId="0" xr:uid="{F9AE44FF-18CD-42F0-ADCD-EC81B04D6B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0" authorId="0" shapeId="0" xr:uid="{41BAF29C-8F54-4451-BF92-8062AD94F6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1" authorId="0" shapeId="0" xr:uid="{FCA158F0-4D1E-4FCD-89E3-C6E33464EB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2" authorId="0" shapeId="0" xr:uid="{C0ACE1C3-6C5D-4264-AD2D-70BAC4BE6D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3" authorId="0" shapeId="0" xr:uid="{94D70116-4BD9-4545-8B7A-AA8E81AFE3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4" authorId="0" shapeId="0" xr:uid="{61A9820F-3EAE-49C7-905A-5D6D27A458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5" authorId="0" shapeId="0" xr:uid="{2C22FD8C-0D17-4217-88D6-0B8404C57A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6" authorId="0" shapeId="0" xr:uid="{A52637E9-72F2-4744-AFBA-AE04AE0E0D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7" authorId="0" shapeId="0" xr:uid="{B1D644BE-0557-4611-BB87-04C2ACA043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8" authorId="0" shapeId="0" xr:uid="{C8B04FDC-7576-4052-A93F-511B87FE7B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9" authorId="0" shapeId="0" xr:uid="{E099C42D-5564-4C73-BCCD-0BF53DEAFE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90" authorId="0" shapeId="0" xr:uid="{D8489930-78FF-4E86-B7BB-60F29EA783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91" authorId="0" shapeId="0" xr:uid="{1C076B5B-CE43-4617-8B59-8E9163CE1C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92" authorId="0" shapeId="0" xr:uid="{1C53BCDD-E5A7-4032-B548-54169B81E4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93" authorId="0" shapeId="0" xr:uid="{9E1173E3-F7E6-470C-A3CF-C188139391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4" authorId="0" shapeId="0" xr:uid="{62B02E00-16F6-4EBA-AB83-D20D036E9D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5" authorId="0" shapeId="0" xr:uid="{0DC6BFD7-8174-4394-9298-DE9192FB8B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6" authorId="0" shapeId="0" xr:uid="{A8066F8B-6E07-476F-AADB-ECC4971E10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7" authorId="0" shapeId="0" xr:uid="{768B5C37-390C-47E1-81E5-32D85AFCBD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8" authorId="0" shapeId="0" xr:uid="{B55AA6B1-199D-4AEF-A3AB-498807E695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9" authorId="0" shapeId="0" xr:uid="{9FCD79A5-DEDF-4085-8327-C30B7AC4B9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0" authorId="0" shapeId="0" xr:uid="{40810874-DEB3-4A07-A009-83DB877F13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1" authorId="0" shapeId="0" xr:uid="{F61D5CE2-17C3-4571-8B7F-C8FD529194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2" authorId="0" shapeId="0" xr:uid="{A8A8ADBF-79AA-4B96-9703-A0D7D649F5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3" authorId="0" shapeId="0" xr:uid="{B2797F19-1287-4F03-AC25-E01272D2C4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4" authorId="0" shapeId="0" xr:uid="{D26CCE51-F345-4D20-8DCC-B023FC1AC0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5" authorId="0" shapeId="0" xr:uid="{37BC3691-C5D3-46C3-BF7C-48C8DFE09C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6" authorId="0" shapeId="0" xr:uid="{9A9EAA94-E29F-4407-8006-1200D8C7C2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7" authorId="0" shapeId="0" xr:uid="{208B32E8-B579-421E-969A-D0028F870B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8" authorId="0" shapeId="0" xr:uid="{03DAD799-90B3-4A45-BBCA-5BF19AC0F6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9" authorId="0" shapeId="0" xr:uid="{6D0DC073-EB62-4920-A605-4E922876C9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0" authorId="0" shapeId="0" xr:uid="{C145B93B-16C3-4D97-8661-78D2311B43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1" authorId="0" shapeId="0" xr:uid="{A85F03A7-84BD-4F82-BB17-EE4D6833C1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2" authorId="0" shapeId="0" xr:uid="{755D7B6D-B5ED-4FE9-8FA2-4F8A108762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3" authorId="0" shapeId="0" xr:uid="{5052AF2F-7247-4A89-85F3-719C897F3B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4" authorId="0" shapeId="0" xr:uid="{F89EED1E-1154-423C-8117-39753D518B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5" authorId="0" shapeId="0" xr:uid="{36679E81-0860-46B8-9C35-EFBD34856D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6" authorId="0" shapeId="0" xr:uid="{D6102856-ADC9-4E0C-8F6E-1819E00120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7" authorId="0" shapeId="0" xr:uid="{BD4EE9E9-7BD3-4AAA-9190-0B99893D31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8" authorId="0" shapeId="0" xr:uid="{B6226F2D-69AE-498E-A6DB-ADD112F69A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9" authorId="0" shapeId="0" xr:uid="{F289BB26-7367-4D9F-97A4-1012391BB2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0" authorId="0" shapeId="0" xr:uid="{1C7A0061-5159-4354-99B0-A8041942E3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1" authorId="0" shapeId="0" xr:uid="{FCF35A3E-9DB0-43ED-81CD-9EF169BD3D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2" authorId="0" shapeId="0" xr:uid="{F58F2DC9-1911-43CA-AD11-8C80C20273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3" authorId="0" shapeId="0" xr:uid="{0FE149CC-CFAB-4F1D-8D07-751201AB2A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4" authorId="0" shapeId="0" xr:uid="{879F3F99-2F7B-4A12-BAF8-FB4DF0521B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5" authorId="0" shapeId="0" xr:uid="{65A96859-431D-4CA6-9150-2BE98FC918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6" authorId="0" shapeId="0" xr:uid="{8A7D974B-4A24-492E-8BEF-0BEF5AE5F5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7" authorId="0" shapeId="0" xr:uid="{99DB3E80-D1B7-467B-BBD9-5153434EC7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8" authorId="0" shapeId="0" xr:uid="{13919293-D0B0-4E9E-B610-FF51687F25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9" authorId="0" shapeId="0" xr:uid="{7990C264-6AFB-4431-A7E2-0DDDEA3BE0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0" authorId="0" shapeId="0" xr:uid="{17358035-C96C-4DED-A25E-3AE3C2BA52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1" authorId="0" shapeId="0" xr:uid="{61765BE4-A120-4A93-BE53-4B7829C86A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2" authorId="0" shapeId="0" xr:uid="{59F032C9-C0EC-4923-AF5A-2C569F8676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3" authorId="0" shapeId="0" xr:uid="{ABE0B011-46F1-4831-B24A-E79A2E085D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4" authorId="0" shapeId="0" xr:uid="{48592AC0-22B0-46FD-A6B9-5994D2F311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5" authorId="0" shapeId="0" xr:uid="{860B1E24-7696-4376-9D5D-E47C41A2CE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6" authorId="0" shapeId="0" xr:uid="{BA7536B0-77AD-489E-9BCB-A0884272DE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7" authorId="0" shapeId="0" xr:uid="{F03654B6-3AB2-4FEF-9803-4D76E4279C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8" authorId="0" shapeId="0" xr:uid="{73A4AA7E-6B9B-4308-962D-5E98F1E9BA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9" authorId="0" shapeId="0" xr:uid="{BB852A30-EC15-4D02-94A2-C625E26C6B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0" authorId="0" shapeId="0" xr:uid="{3143FA1E-B783-4D75-B210-B26B604497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1" authorId="0" shapeId="0" xr:uid="{2E09FE67-9C80-43FF-AD0A-AB14434ADA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2" authorId="0" shapeId="0" xr:uid="{BFD2A0A0-4495-47A0-96AA-A6A487B046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3" authorId="0" shapeId="0" xr:uid="{0D7B8490-EE5C-49DA-95E8-9F44CA9FFE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4" authorId="0" shapeId="0" xr:uid="{27C42C0B-4167-48E1-8C15-41A25E6C50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5" authorId="0" shapeId="0" xr:uid="{B08E3AB6-C7A9-48FB-A792-F23D1A02E4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6" authorId="0" shapeId="0" xr:uid="{958F3BF0-B639-43EE-AEB1-B1F88190B2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7" authorId="0" shapeId="0" xr:uid="{06302516-2AFE-4988-A606-B07498679D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8" authorId="0" shapeId="0" xr:uid="{76258113-F05F-4C20-A719-0F021ED6C3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9" authorId="0" shapeId="0" xr:uid="{C6F59BBD-A5A2-48E3-A596-0120925A38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0" authorId="0" shapeId="0" xr:uid="{A2478578-CBFF-4F03-A736-C1CFC2DC74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7/19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1" authorId="0" shapeId="0" xr:uid="{1F6D135C-2CDB-4EFB-8F05-8FFEB33E6F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7/19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4" authorId="0" shapeId="0" xr:uid="{2A70F7F4-149D-4ACF-B262-F136998594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774" authorId="0" shapeId="0" xr:uid="{7F300F2E-0C02-476A-A8DB-274DD069A0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2775" authorId="0" shapeId="0" xr:uid="{BAD567E1-8507-47C3-95E1-2116ED12BB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6" authorId="0" shapeId="0" xr:uid="{87620BE4-73B0-4629-AB5F-5D7EE5BDB6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7" authorId="0" shapeId="0" xr:uid="{9B35E307-C6FE-4450-BDCB-036EEC1A16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8" authorId="0" shapeId="0" xr:uid="{9690952A-1F6B-407E-8883-E110389A4C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89" authorId="0" shapeId="0" xr:uid="{E36DF066-2674-4F62-A850-E49EBA0958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0" authorId="0" shapeId="0" xr:uid="{9546868A-DDC0-439F-8C6D-BBD2913397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1" authorId="0" shapeId="0" xr:uid="{26FBEBB5-78F2-491B-AF12-085FA27490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2" authorId="0" shapeId="0" xr:uid="{B3EE7F21-0B94-4D8F-92A2-04FFA6A6B9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3" authorId="0" shapeId="0" xr:uid="{43D30F86-DE57-4F03-A01E-CFF615268A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4" authorId="0" shapeId="0" xr:uid="{1798ABA7-A470-49DA-9081-6C6BD5D3B3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5" authorId="0" shapeId="0" xr:uid="{66489D62-4777-4AC7-B1EB-72653D8AA0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6" authorId="0" shapeId="0" xr:uid="{69658C7E-1309-407F-BFE2-7C688A0AC3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796" authorId="0" shapeId="0" xr:uid="{015042BD-0CB7-4903-A333-1BEC44EC5E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委託單備註：放流水</t>
        </r>
      </text>
    </comment>
    <comment ref="F2797" authorId="0" shapeId="0" xr:uid="{92BCF7C4-CC2D-4BDB-BA29-FD21B40277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7/11</t>
        </r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台境今日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通知寄出</t>
        </r>
        <r>
          <rPr>
            <sz val="9"/>
            <color indexed="81"/>
            <rFont val="Tahoma"/>
            <family val="2"/>
          </rPr>
          <t>SVOC*10</t>
        </r>
        <r>
          <rPr>
            <sz val="9"/>
            <color indexed="81"/>
            <rFont val="細明體"/>
            <family val="3"/>
            <charset val="136"/>
          </rPr>
          <t>個，預計明天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 xml:space="preserve">送達。
</t>
        </r>
        <r>
          <rPr>
            <b/>
            <sz val="9"/>
            <color indexed="81"/>
            <rFont val="Tahoma"/>
            <family val="2"/>
          </rPr>
          <t>7/11</t>
        </r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：
此專編更正為</t>
        </r>
        <r>
          <rPr>
            <b/>
            <sz val="9"/>
            <color indexed="81"/>
            <rFont val="Tahoma"/>
            <family val="2"/>
          </rPr>
          <t>:S13-2(</t>
        </r>
        <r>
          <rPr>
            <b/>
            <sz val="9"/>
            <color indexed="81"/>
            <rFont val="細明體"/>
            <family val="3"/>
            <charset val="136"/>
          </rPr>
          <t>原</t>
        </r>
        <r>
          <rPr>
            <b/>
            <sz val="9"/>
            <color indexed="81"/>
            <rFont val="Tahoma"/>
            <family val="2"/>
          </rPr>
          <t>S8-32)
(111/07/09</t>
        </r>
        <r>
          <rPr>
            <b/>
            <sz val="9"/>
            <color indexed="81"/>
            <rFont val="細明體"/>
            <family val="3"/>
            <charset val="136"/>
          </rPr>
          <t>採樣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細明體"/>
            <family val="3"/>
            <charset val="136"/>
          </rPr>
          <t>，今日</t>
        </r>
        <r>
          <rPr>
            <b/>
            <sz val="9"/>
            <color indexed="81"/>
            <rFont val="Tahoma"/>
            <family val="2"/>
          </rPr>
          <t>(7/12)</t>
        </r>
        <r>
          <rPr>
            <b/>
            <sz val="9"/>
            <color indexed="81"/>
            <rFont val="細明體"/>
            <family val="3"/>
            <charset val="136"/>
          </rPr>
          <t>已進樣。</t>
        </r>
      </text>
    </comment>
    <comment ref="F2799" authorId="0" shapeId="0" xr:uid="{AD1071FB-1619-4FAC-BC62-F9519A4DE5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0" authorId="0" shapeId="0" xr:uid="{BA123CF6-5042-4249-9167-0488D0C97E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1" authorId="0" shapeId="0" xr:uid="{22C1347C-A510-43A3-BE28-16986E173B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2" authorId="0" shapeId="0" xr:uid="{112110A8-9D2F-4371-8889-AD2F214AE0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3" authorId="0" shapeId="0" xr:uid="{396C4CA0-2C10-4EEA-95AE-5384CBDE6D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4" authorId="0" shapeId="0" xr:uid="{EF67EF96-1A68-433E-80BD-C66FE02F05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5" authorId="0" shapeId="0" xr:uid="{ED27F6FE-8EE8-49D0-8714-236BCF086E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6" authorId="0" shapeId="0" xr:uid="{1768217B-9191-4EBA-878F-D20E3052B1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7" authorId="0" shapeId="0" xr:uid="{1A4D0275-1F02-4E06-9EEA-21B497284A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807" authorId="0" shapeId="0" xr:uid="{00EE768F-93C7-4778-84FE-79C0B80784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7/19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</t>
        </r>
      </text>
    </comment>
    <comment ref="F2808" authorId="0" shapeId="0" xr:uid="{32E8E544-976E-4C6C-9744-5CD1992F53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808" authorId="0" shapeId="0" xr:uid="{7C021B3F-2121-4533-954E-64A91B700C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*5
</t>
        </r>
      </text>
    </comment>
    <comment ref="F2809" authorId="0" shapeId="0" xr:uid="{3EA44E8C-E3F9-4A3E-93EB-5D9B0FE395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0" authorId="0" shapeId="0" xr:uid="{C8C50A9D-1239-4125-B70C-8B83D97B38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1" authorId="0" shapeId="0" xr:uid="{C5374497-6C10-4DD9-B7CF-722F45B097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2" authorId="0" shapeId="0" xr:uid="{A612C06C-26B1-4E46-9AEE-9BB940FDAC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3" authorId="0" shapeId="0" xr:uid="{311567EE-0FD6-4B58-B609-DD1DC270D6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813" authorId="0" shapeId="0" xr:uid="{D8D97AFF-6A57-4F6A-90A3-81ED85A9D9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814" authorId="0" shapeId="0" xr:uid="{D54C2DCD-1988-483F-ABF6-3118E7A7FF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5" authorId="0" shapeId="0" xr:uid="{F79BC4C5-FE2B-4C91-A459-AA493F1A5D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6" authorId="0" shapeId="0" xr:uid="{A6A5454A-E218-4256-8F27-3A45719B6C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7" authorId="0" shapeId="0" xr:uid="{F3D1084C-E740-4F84-A793-9A4269054B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8" authorId="0" shapeId="0" xr:uid="{A237E1AC-586D-45B0-80F0-A8C57CBD9D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9" authorId="0" shapeId="0" xr:uid="{D2BCBD10-ECF8-4A67-A967-40F187BDC1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0" authorId="0" shapeId="0" xr:uid="{59DCBC6D-88C8-4BA2-B3AB-0433874103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1" authorId="0" shapeId="0" xr:uid="{389FCBF6-3DF4-414E-9E89-5C1B06E097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2" authorId="0" shapeId="0" xr:uid="{35A2E140-D172-4D96-A9EE-EF4E978AFE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3" authorId="0" shapeId="0" xr:uid="{4B561C15-4A59-48BF-9A0D-84EB52BDB5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4" authorId="0" shapeId="0" xr:uid="{298BA19E-3914-4E32-B8D9-1AE5849DAC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5" authorId="0" shapeId="0" xr:uid="{FBA333EF-7BA6-42CF-96F7-8BC22933EF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6" authorId="0" shapeId="0" xr:uid="{2AA159CD-6DDC-4B26-A391-4F01D6B4F8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7" authorId="0" shapeId="0" xr:uid="{B57C310B-E5F3-4CC7-92AA-19238E33F4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8" authorId="0" shapeId="0" xr:uid="{41067744-87DB-4A67-9023-562FF380FA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9" authorId="0" shapeId="0" xr:uid="{4B480C15-21D7-404B-80FA-844CF2486C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0" authorId="0" shapeId="0" xr:uid="{6F80DD01-DF6F-4EBF-B15C-4374864304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1" authorId="0" shapeId="0" xr:uid="{1D2916C3-6930-460F-92D8-FD8E3BBA60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2" authorId="0" shapeId="0" xr:uid="{9C6A51CC-0BC1-4D42-A43E-68A3CCC8E5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3" authorId="0" shapeId="0" xr:uid="{621EA450-F86A-4B91-AAF9-B9D83C60D8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4" authorId="0" shapeId="0" xr:uid="{263D588D-8377-4A2B-8415-FFB3800CDB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5" authorId="0" shapeId="0" xr:uid="{705112C7-0763-4480-803D-94FA86F5E4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6" authorId="0" shapeId="0" xr:uid="{C081C7C0-CDBF-40CF-B840-018EAC9651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7" authorId="0" shapeId="0" xr:uid="{47ADB17C-CF56-4129-95FE-8A908A241E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8" authorId="0" shapeId="0" xr:uid="{20BAE74D-E2E3-4C86-8AB0-FBC32CCE24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9" authorId="0" shapeId="0" xr:uid="{CEC750FC-16E4-4344-83F9-8CC2BF2BB1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0" authorId="0" shapeId="0" xr:uid="{E682F588-CCD1-4FEF-90DE-060460C831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1" authorId="0" shapeId="0" xr:uid="{9C279C4B-0366-4BB7-97D1-7673389C4E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2" authorId="0" shapeId="0" xr:uid="{B252248E-C68B-41A8-B03D-C6C5D752AB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3" authorId="0" shapeId="0" xr:uid="{ED0A648D-0202-4989-A31C-7F9BB16A51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4" authorId="0" shapeId="0" xr:uid="{85D937F4-803B-4B77-95FD-92D18D37B4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5" authorId="0" shapeId="0" xr:uid="{D8D526D1-D322-4CA3-93CA-A0B8B4FC13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6" authorId="0" shapeId="0" xr:uid="{6BE8EF90-48D6-47BF-B12A-499B0E42EA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7" authorId="0" shapeId="0" xr:uid="{A03C95B9-8D40-4D98-BC76-315555EDB8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8" authorId="0" shapeId="0" xr:uid="{46C8C32D-DC65-4F8A-BF58-969FF5A545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9" authorId="0" shapeId="0" xr:uid="{2E1554FC-7C2B-4730-B801-F59AB08F46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0" authorId="0" shapeId="0" xr:uid="{4E3DD2C6-94C3-4F28-AFD3-6ADC363700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1" authorId="0" shapeId="0" xr:uid="{E74C309F-43B6-4793-A650-CF4777FC2B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2" authorId="0" shapeId="0" xr:uid="{2FD2E8BD-9000-460E-850C-1EFDC72FF5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3" authorId="0" shapeId="0" xr:uid="{AF11FD1A-5918-4955-B5BC-B2D60FBD38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4" authorId="0" shapeId="0" xr:uid="{4F6C85EB-60BE-4D7F-8478-11EE8388C4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5" authorId="0" shapeId="0" xr:uid="{5934C449-BB4E-461C-B3D4-670529C307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6" authorId="0" shapeId="0" xr:uid="{2509D138-516E-4D8C-8B83-1A28E59DB4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7" authorId="0" shapeId="0" xr:uid="{BDA97ABB-EDD0-4961-8B9B-4344ED81F2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8" authorId="0" shapeId="0" xr:uid="{A9683BBE-DAB1-4F87-AF8B-F66EDAFB2F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9" authorId="0" shapeId="0" xr:uid="{2F87DF23-52A7-43E3-BFAA-21F99D0806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0" authorId="0" shapeId="0" xr:uid="{5AC22A3E-1647-4EF9-A39D-DB8D541580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1" authorId="0" shapeId="0" xr:uid="{11D13D44-5A79-4991-87E9-3FAA593736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2" authorId="0" shapeId="0" xr:uid="{2234AD9D-7347-4F10-BA5F-9AABE5BDC7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3" authorId="0" shapeId="0" xr:uid="{B3EAFCDA-17F8-4474-A356-B0A035CFD0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4" authorId="0" shapeId="0" xr:uid="{D1BE6449-8400-4030-8E7F-A58805ECB2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5" authorId="0" shapeId="0" xr:uid="{5F9B7530-20FA-484B-BF2E-1B54056227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6" authorId="0" shapeId="0" xr:uid="{5A223013-205A-43D2-A17F-60FC994FF6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7" authorId="0" shapeId="0" xr:uid="{59140312-3346-4F74-A27B-108CED681B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8" authorId="0" shapeId="0" xr:uid="{C0D83FE2-72DA-4B50-B225-FC7F3C9A73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9" authorId="0" shapeId="0" xr:uid="{3EEAB74F-CEA3-4AB9-8CD5-E9DE89B55E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0" authorId="0" shapeId="0" xr:uid="{EDD26274-4C20-4A7C-AE23-0D05F70FE5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1" authorId="0" shapeId="0" xr:uid="{70B22A27-42D9-46B0-A6A8-623012486E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2" authorId="0" shapeId="0" xr:uid="{89F9FC1A-4E15-4089-A6DA-EB8BF6354B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3" authorId="0" shapeId="0" xr:uid="{8D0939EA-D1BD-44C1-AE37-AEB2A7FD46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4" authorId="0" shapeId="0" xr:uid="{1D8C92B7-8596-4AB7-B5D9-0D20D4A24C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5" authorId="0" shapeId="0" xr:uid="{F02E1969-98BA-4B9E-8F61-A542AC5D1A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6" authorId="0" shapeId="0" xr:uid="{C0D21823-2C4F-4B6F-9B26-960AE62F7A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7" authorId="0" shapeId="0" xr:uid="{DAAD5038-D96E-45DF-8F5A-E94D397D0E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8" authorId="0" shapeId="0" xr:uid="{AAB66FB9-561E-4F7C-818B-F776D39DA0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9" authorId="0" shapeId="0" xr:uid="{5F30DC2B-B016-48A5-BA61-8CB293464D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0" authorId="0" shapeId="0" xr:uid="{443163C6-3F3A-4A52-BF9D-CD1F8FCAA1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7/??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(7/??)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7/20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1" authorId="0" shapeId="0" xr:uid="{3B74C4C4-CD47-44DF-8DEC-7B55A4235A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7/??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(7/??)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7/20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2" authorId="0" shapeId="0" xr:uid="{97EA8D13-EA36-4B5C-99C4-6C9A12452F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3" authorId="0" shapeId="0" xr:uid="{B3120DBD-54B9-4743-82CF-497C950840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4" authorId="0" shapeId="0" xr:uid="{B148EC5D-D25F-46A9-BB81-6989FF40E7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5" authorId="0" shapeId="0" xr:uid="{961D99CD-1CC1-4537-B29C-BB34446B10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6" authorId="0" shapeId="0" xr:uid="{EA96AE20-656A-4916-9DCD-53E21AD402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7" authorId="0" shapeId="0" xr:uid="{01F02E32-CB77-49BE-B17C-7F97EE0C7A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8" authorId="0" shapeId="0" xr:uid="{3AF0714C-C41E-4946-AAB7-524B30DC82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9" authorId="0" shapeId="0" xr:uid="{C88B5A68-30EE-4127-BA5C-988E0B12DE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J2949" authorId="0" shapeId="0" xr:uid="{3F5609AF-1FF4-4740-8BA6-6EACC7A84D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免出分析項目：</t>
        </r>
        <r>
          <rPr>
            <sz val="9"/>
            <color indexed="81"/>
            <rFont val="Tahoma"/>
            <family val="2"/>
          </rPr>
          <t>1,3-</t>
        </r>
        <r>
          <rPr>
            <sz val="9"/>
            <color indexed="81"/>
            <rFont val="細明體"/>
            <family val="3"/>
            <charset val="136"/>
          </rPr>
          <t>丁二烯</t>
        </r>
        <r>
          <rPr>
            <sz val="9"/>
            <color indexed="81"/>
            <rFont val="Tahoma"/>
            <family val="2"/>
          </rPr>
          <t>/MTBE/</t>
        </r>
        <r>
          <rPr>
            <sz val="9"/>
            <color indexed="81"/>
            <rFont val="細明體"/>
            <family val="3"/>
            <charset val="136"/>
          </rPr>
          <t>鄰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二甲苯</t>
        </r>
        <r>
          <rPr>
            <sz val="9"/>
            <color indexed="81"/>
            <rFont val="Tahoma"/>
            <family val="2"/>
          </rPr>
          <t>/1,3,5-</t>
        </r>
        <r>
          <rPr>
            <sz val="9"/>
            <color indexed="81"/>
            <rFont val="細明體"/>
            <family val="3"/>
            <charset val="136"/>
          </rPr>
          <t>三氯苯</t>
        </r>
      </text>
    </comment>
    <comment ref="F2960" authorId="0" shapeId="0" xr:uid="{A30FD9BE-BE79-4901-A100-E56AA89505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1" authorId="0" shapeId="0" xr:uid="{100DBE2E-B1DD-4B4C-8E6F-C7B7E5CFDE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2" authorId="0" shapeId="0" xr:uid="{B27D42E8-6A4B-4D0A-91DD-CB33849E88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3" authorId="0" shapeId="0" xr:uid="{158C1CCB-B01B-464D-885F-B8D5284459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4" authorId="0" shapeId="0" xr:uid="{24F45B7E-3EC9-4C01-8E36-4EA4ABA123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5" authorId="0" shapeId="0" xr:uid="{952D0B2E-FECC-4A6D-A5EF-98DF5EF035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6" authorId="0" shapeId="0" xr:uid="{FB777F6A-6AFC-42CB-82F7-7F79CE78AC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7" authorId="0" shapeId="0" xr:uid="{C0A66B90-7A8E-4548-948B-C2B66B5685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8" authorId="0" shapeId="0" xr:uid="{8F3301A4-F25C-4F07-B82B-1FCF788C29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9" authorId="0" shapeId="0" xr:uid="{83AC4AB2-C242-4DEC-ABC3-7BEECE95E7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0" authorId="0" shapeId="0" xr:uid="{4C241C16-61D6-4496-9F25-FA2B2ED37C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1" authorId="0" shapeId="0" xr:uid="{821E3335-36A6-4722-8EE9-16B1B769B1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2" authorId="0" shapeId="0" xr:uid="{47FAB46C-DC2D-4EDB-AFB7-36E3061CC8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3" authorId="0" shapeId="0" xr:uid="{58647CBF-8A95-43A3-B610-9A2CE7F08E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4" authorId="0" shapeId="0" xr:uid="{6EAFA695-0AAD-4CF8-BE2E-580C8E883E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5" authorId="0" shapeId="0" xr:uid="{44F5990C-3DA0-461D-A15B-008F4571CB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6" authorId="0" shapeId="0" xr:uid="{8B556EC3-052F-451C-80C0-9510CC3ED0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7" authorId="0" shapeId="0" xr:uid="{E232801B-AF1E-448B-AAA6-1B36806D32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8" authorId="0" shapeId="0" xr:uid="{E6BA5834-5663-463B-BD9A-5E039466A9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9" authorId="0" shapeId="0" xr:uid="{C1977527-F516-4F14-9961-5A93FD0F47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0" authorId="0" shapeId="0" xr:uid="{484A4E56-60A8-46FD-8750-9ED593A32B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1" authorId="0" shapeId="0" xr:uid="{36CAA00B-15C9-4E05-99D9-BE953D5970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2" authorId="0" shapeId="0" xr:uid="{4AE47F6F-956F-4B28-990D-48274DEC14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3" authorId="0" shapeId="0" xr:uid="{6D5A49A6-35DF-4913-8DC3-BD66B160B4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4" authorId="0" shapeId="0" xr:uid="{21A5A54F-260B-49F8-8626-E039A20D03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5" authorId="0" shapeId="0" xr:uid="{12539B4B-C9F5-47FF-8B75-1FE71F6DF7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6" authorId="0" shapeId="0" xr:uid="{26DD3DCE-8476-4D50-AE7E-694D24FB03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7" authorId="0" shapeId="0" xr:uid="{1F64E94B-E6AD-4BEE-8C90-2803F32844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8" authorId="0" shapeId="0" xr:uid="{9CCB35F6-F0CC-44F6-BDA8-8BEAD9A25E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9" authorId="0" shapeId="0" xr:uid="{48733D70-139E-4A94-AB03-F07F830CE8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0" authorId="0" shapeId="0" xr:uid="{CAAD46FB-A393-41D5-A294-8EAC845658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1" authorId="0" shapeId="0" xr:uid="{8114B991-578F-4FE1-8696-1E4562F1F3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2" authorId="0" shapeId="0" xr:uid="{AA3DDAC3-FAF6-434F-9EB6-FAD5E1AC51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3" authorId="0" shapeId="0" xr:uid="{611A39A3-8912-4D37-8280-4B0B9764A3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4" authorId="0" shapeId="0" xr:uid="{E8F2BBBC-C3D5-41CE-AC61-315E7F373D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5" authorId="0" shapeId="0" xr:uid="{6EE741E1-4603-4D00-BC42-E8F9550B98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6" authorId="0" shapeId="0" xr:uid="{FA2E0EE6-3809-4B13-ACB5-F16F478D0C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7" authorId="0" shapeId="0" xr:uid="{03AC7FBA-2E78-479C-B8A3-FFDBA3684D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8" authorId="0" shapeId="0" xr:uid="{A90F39B6-E704-4AE9-B882-B32A3B0294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9" authorId="0" shapeId="0" xr:uid="{E4610F37-64C7-4A3E-A3F0-91EF4A7977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0" authorId="0" shapeId="0" xr:uid="{C86D0558-2DAD-4C46-9EAD-B3CCF0D4BF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1" authorId="0" shapeId="0" xr:uid="{C3129449-91F8-4BA6-89D3-5C50D3A274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2" authorId="0" shapeId="0" xr:uid="{D4EC79B5-7AD2-48E2-A9C6-380BE2E41E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3" authorId="0" shapeId="0" xr:uid="{732E4B28-277C-472D-ACB2-4DF7AF1221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4" authorId="0" shapeId="0" xr:uid="{A1624BF8-BEC2-4C25-ADB1-61743DBF83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5" authorId="0" shapeId="0" xr:uid="{B233EF57-98B3-4D23-8B47-C0BAB670FB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6" authorId="0" shapeId="0" xr:uid="{A896B897-DA2F-47BD-9C66-F8D8EF3586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7" authorId="0" shapeId="0" xr:uid="{2094AB09-6507-4FAE-80FA-73A4CEB76E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8" authorId="0" shapeId="0" xr:uid="{9D554554-266B-48B0-8901-C03276359C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9" authorId="0" shapeId="0" xr:uid="{0F7E421A-4875-485F-B997-CA109C1518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0" authorId="0" shapeId="0" xr:uid="{909B3CFB-D795-4884-B966-F0D40A9CD0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1" authorId="0" shapeId="0" xr:uid="{A5FDB669-9E80-4333-AC1E-B2372D0DF0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2" authorId="0" shapeId="0" xr:uid="{22057CEC-F383-4D96-9ABF-EF8D57D296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3" authorId="0" shapeId="0" xr:uid="{775A61DB-FF91-4AF0-8268-359F5A6D2B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4" authorId="0" shapeId="0" xr:uid="{C88E647E-C2FB-4787-9FF9-3D1ABF24E3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5" authorId="0" shapeId="0" xr:uid="{267536A0-CCEC-4450-84AC-4F9564BCC8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6" authorId="0" shapeId="0" xr:uid="{90B55ED2-B771-4E08-A544-2A17405EA0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7" authorId="0" shapeId="0" xr:uid="{3E41AC69-5CD0-4AF4-9699-79676224A1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8" authorId="0" shapeId="0" xr:uid="{AAE48C7D-0E3B-4D58-A796-EBDFAD9567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9" authorId="0" shapeId="0" xr:uid="{4AE6A38B-60EB-458D-BB9E-14863F78AC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0" authorId="0" shapeId="0" xr:uid="{F8CCE517-DB7B-4FCB-B9CE-FED65F7D23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1" authorId="0" shapeId="0" xr:uid="{DCE500A3-B9C7-4821-8EDC-D503CDE4BE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2" authorId="0" shapeId="0" xr:uid="{8BC8920B-2B5F-4129-972E-BD3632F1C2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3" authorId="0" shapeId="0" xr:uid="{942CBA9E-B828-43AF-8A45-C417C97DEA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4" authorId="0" shapeId="0" xr:uid="{C3F816E2-920F-4544-A376-B0E8B1FF0C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5" authorId="0" shapeId="0" xr:uid="{36B8B599-F199-4FF3-9B90-3FD0F38B8D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6" authorId="0" shapeId="0" xr:uid="{C2D2A849-BD65-4210-9C42-3E7DB95BD8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7" authorId="0" shapeId="0" xr:uid="{678929FC-85B9-40D0-A268-C30A97B07A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8" authorId="0" shapeId="0" xr:uid="{A89F17C7-521A-44DC-94D4-40EB011405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9" authorId="0" shapeId="0" xr:uid="{6990523D-55B3-4550-BF0E-673E349D6A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0" authorId="0" shapeId="0" xr:uid="{8DB485BE-C821-4294-93A7-28D69845C0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1" authorId="0" shapeId="0" xr:uid="{E623EA21-B590-4C47-9F71-72847C9EFD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2" authorId="0" shapeId="0" xr:uid="{53D0A8A1-CDB8-439D-B9F3-092E29BCBE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3" authorId="0" shapeId="0" xr:uid="{D38E94FE-AC9A-4920-9885-04AC986724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4" authorId="0" shapeId="0" xr:uid="{7606023B-5024-4D59-98A7-94A5D12A73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5" authorId="0" shapeId="0" xr:uid="{F432A205-B24B-406F-AA63-8863998557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6" authorId="0" shapeId="0" xr:uid="{1C3A1055-6073-4EAD-8722-626AD5135D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7" authorId="0" shapeId="0" xr:uid="{86FE1BB3-4F81-4A8B-8310-D0EB053DDF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8" authorId="0" shapeId="0" xr:uid="{BDF0A441-9B77-4A09-8079-2121490445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9" authorId="0" shapeId="0" xr:uid="{DEE73E6B-8169-43E0-B394-253206BA65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0" authorId="0" shapeId="0" xr:uid="{85C4A74B-6D8A-45DB-A9ED-9F8980FB64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1" authorId="0" shapeId="0" xr:uid="{42F3116A-05CE-44E9-8FB4-F157543DDB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2" authorId="0" shapeId="0" xr:uid="{273D7106-35F4-4EE8-AB80-730CAD734F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3" authorId="0" shapeId="0" xr:uid="{76164212-FB64-43A6-895B-DC0155E4F1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4" authorId="0" shapeId="0" xr:uid="{919D5729-ADC1-41A8-A3DE-A9703E20AB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5" authorId="0" shapeId="0" xr:uid="{75EB03C7-18FF-4AEC-92E4-4826D059FF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6" authorId="0" shapeId="0" xr:uid="{DD3ECDF6-B0DC-42FD-B10E-8113107D9D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7" authorId="0" shapeId="0" xr:uid="{FA7CF954-6976-416B-A664-99C226E54C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8" authorId="0" shapeId="0" xr:uid="{398805D0-847D-4AF9-9CAA-CF57D9C024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9" authorId="0" shapeId="0" xr:uid="{F8B443DE-39E8-46AE-ABC3-17EEC5D378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0" authorId="0" shapeId="0" xr:uid="{5646D500-C52E-4604-927C-402C3423AC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1" authorId="0" shapeId="0" xr:uid="{D8E2BC43-8E06-4986-8B54-917C8377E3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2" authorId="0" shapeId="0" xr:uid="{2AE1FA79-D97D-47AD-99D8-04D80D2540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3" authorId="0" shapeId="0" xr:uid="{80855460-D72A-44BF-A737-E429E2D197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4" authorId="0" shapeId="0" xr:uid="{8D5B225D-A22B-4204-856C-534473BD33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5" authorId="0" shapeId="0" xr:uid="{0C48EDCD-972A-49C1-9AB7-ED7B80EEBA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6" authorId="0" shapeId="0" xr:uid="{0CE6C6AD-0113-42E6-A9DC-5272F78C03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7" authorId="0" shapeId="0" xr:uid="{606DE235-A0BF-4B57-804A-6BCA9258B2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8" authorId="0" shapeId="0" xr:uid="{32D48ED4-572E-424F-9CBF-E7004A4A97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9" authorId="0" shapeId="0" xr:uid="{A6FC4250-67F3-4A5A-96D4-AE28B9B3F5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0" authorId="0" shapeId="0" xr:uid="{FF12032F-E6C0-437A-8C0D-5462D96894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1" authorId="0" shapeId="0" xr:uid="{F798C059-DF28-48B5-956C-3C1B8F0034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2" authorId="0" shapeId="0" xr:uid="{7C1CD10B-1CD7-45F4-850D-C67BA772D3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3" authorId="0" shapeId="0" xr:uid="{51E3C9F8-0945-4836-B1A2-5FBEADC7F8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4" authorId="0" shapeId="0" xr:uid="{9D006978-599A-444E-9A8B-DC3594CAFB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5" authorId="0" shapeId="0" xr:uid="{EA09F76B-C308-4616-9CB0-B40DD004ED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3065" authorId="0" shapeId="0" xr:uid="{C11028BA-6F75-4F11-B7A2-09445949E1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F3066" authorId="0" shapeId="0" xr:uid="{B927FE5E-A4CC-40D4-8F29-6D4A435A5D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</t>
        </r>
        <r>
          <rPr>
            <sz val="9"/>
            <color indexed="81"/>
            <rFont val="細明體"/>
            <family val="3"/>
            <charset val="136"/>
          </rPr>
          <t>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7" authorId="0" shapeId="0" xr:uid="{95631AD4-D58F-4822-A237-7624AD9F86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</t>
        </r>
        <r>
          <rPr>
            <sz val="9"/>
            <color indexed="81"/>
            <rFont val="細明體"/>
            <family val="3"/>
            <charset val="136"/>
          </rPr>
          <t>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8" authorId="0" shapeId="0" xr:uid="{188949FD-17C9-41A9-8A7B-F7C143991A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</t>
        </r>
        <r>
          <rPr>
            <sz val="9"/>
            <color indexed="81"/>
            <rFont val="細明體"/>
            <family val="3"/>
            <charset val="136"/>
          </rPr>
          <t>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9" authorId="0" shapeId="0" xr:uid="{CD1998E5-74F9-4782-8184-70011AAFAD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0" authorId="0" shapeId="0" xr:uid="{7D7D7151-63B7-4D11-AC84-6F95167066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1" authorId="0" shapeId="0" xr:uid="{27369CA8-22F5-4969-880A-3551B1B6F2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2" authorId="0" shapeId="0" xr:uid="{81BFA24D-0974-4695-9371-EC29637266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3" authorId="0" shapeId="0" xr:uid="{0234EED0-029C-41DF-84E0-B11B2A4E3D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4" authorId="0" shapeId="0" xr:uid="{A43D775C-9573-4622-8BC5-98017CEAF7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5" authorId="0" shapeId="0" xr:uid="{F71CE9C4-0707-4609-9963-77061C821F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6" authorId="0" shapeId="0" xr:uid="{ABC8FE97-03B8-4C68-B619-EC7455B463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7" authorId="0" shapeId="0" xr:uid="{FE651035-3C76-40A2-8188-4352A2E009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8" authorId="0" shapeId="0" xr:uid="{CB47B5B5-AF71-4DB3-8D9A-EAAAB8F09E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9" authorId="0" shapeId="0" xr:uid="{6E046CE7-5170-400E-AE63-F1DFA117D1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0" authorId="0" shapeId="0" xr:uid="{8902C9DA-DFEB-4112-9D88-7F386836A6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1" authorId="0" shapeId="0" xr:uid="{CD32BECD-0F76-4AA3-8BC1-EF6F602328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2" authorId="0" shapeId="0" xr:uid="{15307CBD-95DA-44D9-9D8F-8701436621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3" authorId="0" shapeId="0" xr:uid="{68B512A0-D3E5-427F-96B3-C58477BF72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4" authorId="0" shapeId="0" xr:uid="{18EE9B7E-A610-48D9-A34E-1E508076A7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5" authorId="0" shapeId="0" xr:uid="{C967DB47-706A-49C5-83BA-36F70F65F6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6" authorId="0" shapeId="0" xr:uid="{3110B578-10FE-4EAD-A90E-0194F2E74C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7" authorId="0" shapeId="0" xr:uid="{5C135AA0-2CBB-42F9-B40B-1F29E1966C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8" authorId="0" shapeId="0" xr:uid="{6CBC0AF3-2E0D-403C-B685-C43D9035BA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9" authorId="0" shapeId="0" xr:uid="{C75567FE-97F2-486F-ABBF-A3A0E3573C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90" authorId="0" shapeId="0" xr:uid="{78A31061-2E40-4F96-A650-A464FD7CEB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4" authorId="0" shapeId="0" xr:uid="{0D4E9FEF-E314-4AA9-9D19-78B53C1B16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5" authorId="0" shapeId="0" xr:uid="{24C23C80-D183-4AA1-B262-D20C5869D8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7" authorId="0" shapeId="0" xr:uid="{D196B193-4314-4B52-846A-BDD6046C16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8" authorId="0" shapeId="0" xr:uid="{68B512B7-98D4-45F7-AE71-CCB752ABF0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9" authorId="0" shapeId="0" xr:uid="{D7C17820-1ABF-4158-BBCA-BD8EE13C0B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0" authorId="0" shapeId="0" xr:uid="{405D0A8E-4F47-41DD-B077-D39818C134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1" authorId="0" shapeId="0" xr:uid="{829D999E-64CD-4C41-8E18-D4033CB705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2" authorId="0" shapeId="0" xr:uid="{AF7CE16B-D32C-4411-9135-49BD5BAC38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3" authorId="0" shapeId="0" xr:uid="{F213F8A8-5522-4B5E-BE5E-0FE1B60E94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4" authorId="0" shapeId="0" xr:uid="{1348FB5F-6A88-499A-AABB-EAEBB52DEF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5" authorId="0" shapeId="0" xr:uid="{0B5F568B-2391-4BD5-A0A7-D6CFE13062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6" authorId="0" shapeId="0" xr:uid="{D6F85BC4-24CD-4E91-A5E0-BFC4F5B1B1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7" authorId="0" shapeId="0" xr:uid="{EA20E50D-CD51-42FB-A788-F476A3BB2D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8" authorId="0" shapeId="0" xr:uid="{40992560-1E38-441D-8039-2771C9F324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9" authorId="0" shapeId="0" xr:uid="{60A89FFD-3691-48C5-BB1B-F4728612D2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0" authorId="0" shapeId="0" xr:uid="{0B7CFCAE-8522-4927-ABBF-41A594250D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1" authorId="0" shapeId="0" xr:uid="{63DEEB17-E429-4FB9-8D40-D248A7AED3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2" authorId="0" shapeId="0" xr:uid="{2241F0D1-B0F8-4A08-B837-E3C8B72C81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3" authorId="0" shapeId="0" xr:uid="{5DBB0BA3-A35E-43FF-ADB4-1734763B0D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4" authorId="0" shapeId="0" xr:uid="{1E638A3D-83B4-4B6D-8415-21250B24C3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5" authorId="0" shapeId="0" xr:uid="{DBD8EE20-F586-4551-90BE-8AAAA68EBC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6" authorId="0" shapeId="0" xr:uid="{B2BDCD67-BE5E-43B8-B8A1-4DE7FDAAD2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7" authorId="0" shapeId="0" xr:uid="{B7EEFCDC-0681-4A9F-82B4-8BDEF60FC9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8" authorId="0" shapeId="0" xr:uid="{E07892FB-5BE6-4607-BAB4-113C7481B7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9" authorId="0" shapeId="0" xr:uid="{B75E3487-4028-40CA-BF75-87A9738539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0" authorId="0" shapeId="0" xr:uid="{90FBE97A-7C9B-4F01-A137-CF44BD418F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3" authorId="0" shapeId="0" xr:uid="{01C10D84-642E-4906-800E-EA79E3FA59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4" authorId="0" shapeId="0" xr:uid="{16A23C4D-9C01-4A48-A818-057F994C29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5" authorId="0" shapeId="0" xr:uid="{F62811BE-1F9B-4BC4-892A-ED47B00D62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6" authorId="0" shapeId="0" xr:uid="{9569A399-4296-458F-9B19-471D5675C1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7" authorId="0" shapeId="0" xr:uid="{DB3FB311-F50B-4FF4-8023-FBAAF3C2A8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8" authorId="0" shapeId="0" xr:uid="{045990DC-5A89-4F00-8AF4-4FE36DDE55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9" authorId="0" shapeId="0" xr:uid="{D1A24420-449C-4AB4-B947-42CBE8C5D8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50" authorId="0" shapeId="0" xr:uid="{90EADE06-3B90-44A0-8939-111E0B444C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51" authorId="0" shapeId="0" xr:uid="{778360B6-F23D-440C-A173-03A03840D8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52" authorId="0" shapeId="0" xr:uid="{5D187AD9-E5A9-4BF3-90E8-298675E710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64" authorId="0" shapeId="0" xr:uid="{BB3923F9-B424-4ADE-96FE-9CA8BB4A92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5" authorId="0" shapeId="0" xr:uid="{306294C0-580E-406C-85E0-5965B8B3C6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6" authorId="0" shapeId="0" xr:uid="{57B9B3F4-1D91-411C-BC61-F78283A15B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7" authorId="0" shapeId="0" xr:uid="{B18881D8-5438-4137-A73F-EAB6D524E1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8" authorId="0" shapeId="0" xr:uid="{557EC7B5-236E-4B47-98D8-66E8862F83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9" authorId="0" shapeId="0" xr:uid="{AFAC599A-1EBC-4466-9D95-D9519A1320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0" authorId="0" shapeId="0" xr:uid="{9927B404-57C5-4F09-939B-864185A5A1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1" authorId="0" shapeId="0" xr:uid="{F2CEDD4E-02AE-4DDB-AA59-699ADA6CBD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2" authorId="0" shapeId="0" xr:uid="{3EE31A07-6117-453E-AC7F-FA3A97B7C0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3" authorId="0" shapeId="0" xr:uid="{2E8A5F0E-DB86-40E8-9FB6-DB37E42BC0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4" authorId="0" shapeId="0" xr:uid="{9B3523D1-C195-4DC0-BBBF-6F1278A19B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5" authorId="0" shapeId="0" xr:uid="{5C7A764B-BCD3-4CA4-A014-912B0C1FBC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76" authorId="0" shapeId="0" xr:uid="{CA6B21D0-4ED7-4E9B-9C51-C52A38DEBE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77" authorId="0" shapeId="0" xr:uid="{C3DCCA0F-2849-4DF0-8F73-05C9E506A8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78" authorId="0" shapeId="0" xr:uid="{AF7BAE51-D8C5-42C4-AC8E-96C665AE91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J3179" authorId="0" shapeId="0" xr:uid="{CB69AB50-0C6D-4323-AAB1-233570F682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J3180" authorId="0" shapeId="0" xr:uid="{A46C1844-2E22-488F-99D5-67A853D657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J3188" authorId="0" shapeId="0" xr:uid="{A2D1D8E6-9001-4906-9F34-A0F3CA9EF8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J3189" authorId="0" shapeId="0" xr:uid="{7005E829-21D9-44C5-824C-DF989BC988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3262" authorId="0" shapeId="0" xr:uid="{63D91605-0351-4AAC-864A-D53662A644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總磷</t>
        </r>
        <r>
          <rPr>
            <sz val="9"/>
            <color indexed="81"/>
            <rFont val="Tahoma"/>
            <family val="2"/>
          </rPr>
          <t>*2</t>
        </r>
      </text>
    </comment>
    <comment ref="R3263" authorId="0" shapeId="0" xr:uid="{29C2703A-AD05-4ADC-9F71-4ACA63A765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總磷</t>
        </r>
        <r>
          <rPr>
            <sz val="9"/>
            <color indexed="81"/>
            <rFont val="Tahoma"/>
            <family val="2"/>
          </rPr>
          <t>*2</t>
        </r>
      </text>
    </comment>
    <comment ref="F3278" authorId="0" shapeId="0" xr:uid="{F7BB72C1-B4F6-4327-9526-C070F2FFB1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79" authorId="0" shapeId="0" xr:uid="{1F3F4E2C-7D04-47C8-9BA3-762CA9B8EC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0" authorId="0" shapeId="0" xr:uid="{09616EFE-F203-4B6D-99A2-600A90AF10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1" authorId="0" shapeId="0" xr:uid="{2ED04396-5E2D-45F3-BEE1-1A4A427B17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2" authorId="0" shapeId="0" xr:uid="{4B26A17A-F22F-4035-ABFA-417B175D2E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3" authorId="0" shapeId="0" xr:uid="{837A4B3F-8B99-44F1-8073-D7D44F4B82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4" authorId="0" shapeId="0" xr:uid="{A758811F-0D98-4B8A-B1A3-74638BAECF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5" authorId="0" shapeId="0" xr:uid="{24D25B85-BB8F-43DC-AED0-959AB4B41B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6" authorId="0" shapeId="0" xr:uid="{7B96782E-2320-484A-A834-E7FD978281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7" authorId="0" shapeId="0" xr:uid="{FA61269F-D348-4601-8F15-62466CC5C6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8" authorId="0" shapeId="0" xr:uid="{6C3B0372-0FCF-4EFF-B97C-CC17E391A8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9" authorId="0" shapeId="0" xr:uid="{28C7F992-85F4-4383-A83B-8BE52816FA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0" authorId="0" shapeId="0" xr:uid="{8350CFD5-1371-4448-B24C-136A01A8BE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1" authorId="0" shapeId="0" xr:uid="{FDDAFF99-7F33-4782-BEF2-BE4665F654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2" authorId="0" shapeId="0" xr:uid="{D010203A-CD1D-4FB6-977D-47C1AFB952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3" authorId="0" shapeId="0" xr:uid="{69CE3FBC-3A69-46E3-9EC8-623A0D11D7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4" authorId="0" shapeId="0" xr:uid="{D3B2E6C8-17E0-4A39-B9A8-E80D7270FA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5" authorId="0" shapeId="0" xr:uid="{F0D53AD2-93EE-4DE4-B8F2-95BDCA7E38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6" authorId="0" shapeId="0" xr:uid="{87FF9CFB-BF3B-4603-8643-4F2C17947D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7" authorId="0" shapeId="0" xr:uid="{FC9EEC40-384B-477D-B8FC-2AA37FFAAC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8" authorId="0" shapeId="0" xr:uid="{A4D3B1E5-1D06-42D9-BA76-DA5EEE1EB6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9" authorId="0" shapeId="0" xr:uid="{C193E562-2F6A-45C8-9860-BE992329C3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0" authorId="0" shapeId="0" xr:uid="{813B0C70-A142-405A-8411-C6EE7C869C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1" authorId="0" shapeId="0" xr:uid="{B9B4D771-C4F5-4B1B-98FE-AFD703AB5E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2" authorId="0" shapeId="0" xr:uid="{B30B78AD-1611-4518-B073-18651B2A42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3" authorId="0" shapeId="0" xr:uid="{9577ED2B-20FA-4D4C-BC0A-1D347590C7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4" authorId="0" shapeId="0" xr:uid="{5EC0855C-F4DE-48CA-9889-8DF75FDC66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5" authorId="0" shapeId="0" xr:uid="{F718C3C0-71A8-42E3-AC4D-A776493DA3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6" authorId="0" shapeId="0" xr:uid="{C79679B7-0200-4ACB-9304-8E98F0898F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7" authorId="0" shapeId="0" xr:uid="{4208C263-F9EC-462E-9F1F-0E265BE1DA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8" authorId="0" shapeId="0" xr:uid="{444180A7-12F5-4698-85F0-FE14A72F98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9" authorId="0" shapeId="0" xr:uid="{10AF2A0F-3514-492A-8B1F-54ADAD56E9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0" authorId="0" shapeId="0" xr:uid="{F697DC5B-51C7-477D-8B81-538A7285ED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1" authorId="0" shapeId="0" xr:uid="{F203D9F6-7309-42FE-8E7B-848DA6B4F8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2" authorId="0" shapeId="0" xr:uid="{67991036-8D3F-4ACB-B62A-A720976646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3" authorId="0" shapeId="0" xr:uid="{8DCD4890-6EC4-4AB0-9216-E837A014C3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4" authorId="0" shapeId="0" xr:uid="{28E8C7EB-2802-42D2-93C3-B8CEB3220A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5" authorId="0" shapeId="0" xr:uid="{DD091798-73B1-4867-A140-CBE5D22E73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6" authorId="0" shapeId="0" xr:uid="{3466E4C8-6DF4-4E8E-8628-6140608791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7" authorId="0" shapeId="0" xr:uid="{83EB513F-978C-48B0-B4FD-A0B9FD5C9B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8" authorId="0" shapeId="0" xr:uid="{BD90C739-6959-410E-8585-33832EF865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9" authorId="0" shapeId="0" xr:uid="{B16F2C2B-DD25-416B-AF9F-E0726E0BC0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0" authorId="0" shapeId="0" xr:uid="{174A6AAC-DB5D-4AE2-8977-85904B1F52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1" authorId="0" shapeId="0" xr:uid="{8263C903-793B-406F-833B-63555CB90C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2" authorId="0" shapeId="0" xr:uid="{B2A04356-7122-4F13-9404-E5C596127E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3" authorId="0" shapeId="0" xr:uid="{160C69DD-4A7F-42AA-94ED-88784DD4CE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4" authorId="0" shapeId="0" xr:uid="{3BA42DF9-F763-41F9-AC10-AC956EA022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5" authorId="0" shapeId="0" xr:uid="{F157EE2B-C4BB-495E-B12B-158C9333DC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6" authorId="0" shapeId="0" xr:uid="{A1339309-202A-442E-9A7D-63F3CE7D42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8" authorId="0" shapeId="0" xr:uid="{1C72E205-92A6-4FC3-B060-093013C82C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9" authorId="0" shapeId="0" xr:uid="{EE6CFBBE-88D0-480B-800D-9D1F9192EA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330" authorId="0" shapeId="0" xr:uid="{ADEE3E09-CF89-49B0-8742-D43969E1FA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*29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331" authorId="0" shapeId="0" xr:uid="{8071715D-CBAE-4BD1-877B-D9C7815CD9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*18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332" authorId="0" shapeId="0" xr:uid="{6D25EE14-99E4-427D-A4A8-7D49016FB1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*20
7/19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333" authorId="0" shapeId="0" xr:uid="{D9F1D5CB-BDB8-4AA3-9E15-5FEE3ABC8F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*12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</t>
        </r>
      </text>
    </comment>
    <comment ref="K3335" authorId="0" shapeId="0" xr:uid="{FD906065-E48A-4A50-9D38-01C873B1DC75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37" authorId="0" shapeId="0" xr:uid="{B5B1228E-28B1-466D-8A9B-D3E639E9F899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39" authorId="0" shapeId="0" xr:uid="{1F75657A-97DF-4DB5-A708-9C5FAE4A524A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1" authorId="0" shapeId="0" xr:uid="{C3D45A54-22B1-4EA1-BE5C-914016D110E2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3" authorId="0" shapeId="0" xr:uid="{A327D4A3-6073-49FD-A1D3-111568A4A6B5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5" authorId="0" shapeId="0" xr:uid="{7F4EB84A-79DB-4E4B-8322-71A6E267BDC2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7" authorId="0" shapeId="0" xr:uid="{2BF6DCE8-C800-48C8-BBFC-82A13AA51324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9" authorId="0" shapeId="0" xr:uid="{5DE3C9F1-936A-4F99-B5C3-157AD2BE499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1" authorId="0" shapeId="0" xr:uid="{5552AE5A-BB68-4291-A2B3-94A4B0863969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3" authorId="0" shapeId="0" xr:uid="{C8AB75C4-1E74-4BDB-9686-22FA5017DC4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5" authorId="0" shapeId="0" xr:uid="{772FA84C-8CA2-4320-A1D9-A95D24D62CB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7" authorId="0" shapeId="0" xr:uid="{459A4A16-C3AA-4E1C-8B0E-9A27C71B8D3A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9" authorId="0" shapeId="0" xr:uid="{4677C823-27F0-412C-9D3F-8C25952031CA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1" authorId="0" shapeId="0" xr:uid="{A48071F4-57EE-403F-B463-44000778559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3" authorId="0" shapeId="0" xr:uid="{6AE6D703-7FCF-465D-8ECC-F6D4EA6A234B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5" authorId="0" shapeId="0" xr:uid="{53F63D21-9C9C-416F-A908-1771BF5D0B5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7" authorId="0" shapeId="0" xr:uid="{4882ABB5-1AB8-4284-97D7-5BC05C270C7B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9" authorId="0" shapeId="0" xr:uid="{54D27865-1E8D-40D0-816D-1B0F3E5CC085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1" authorId="0" shapeId="0" xr:uid="{021DB0F2-2E51-4615-BFD7-FD1A6C94B91A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3" authorId="0" shapeId="0" xr:uid="{D32F959D-BE20-4E2B-A6F0-494B8D0CD33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5" authorId="0" shapeId="0" xr:uid="{1D34AC86-BAFA-4CB1-A7C1-5F872F518371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7" authorId="0" shapeId="0" xr:uid="{8668FA6D-2926-4A72-9C8D-276265D083E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9" authorId="0" shapeId="0" xr:uid="{6BACEFEA-9E02-41A8-A43E-CC2583920DDC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81" authorId="0" shapeId="0" xr:uid="{7BD285BB-4FF1-4D78-8CE9-0776C59F7ECB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83" authorId="0" shapeId="0" xr:uid="{A2CFEE50-BFF0-4194-82BC-820160151CAE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85" authorId="0" shapeId="0" xr:uid="{5167D2F6-3666-47F6-83B7-67ACB863D2BF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F3397" authorId="0" shapeId="0" xr:uid="{1E4AA490-AF3A-4A2B-89C2-C143E42AC3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98" authorId="0" shapeId="0" xr:uid="{467CA51C-3300-438D-9510-5C4166D850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406" authorId="0" shapeId="0" xr:uid="{0E5D3D32-6126-4F31-872B-FF23C6E22F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 xml:space="preserve">Nina E-Mail
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L27-97</t>
        </r>
        <r>
          <rPr>
            <sz val="9"/>
            <color indexed="81"/>
            <rFont val="細明體"/>
            <family val="3"/>
            <charset val="136"/>
          </rPr>
          <t>進樣通知；將於今日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約</t>
        </r>
        <r>
          <rPr>
            <sz val="9"/>
            <color indexed="81"/>
            <rFont val="Tahoma"/>
            <family val="2"/>
          </rPr>
          <t>18:30</t>
        </r>
        <r>
          <rPr>
            <sz val="9"/>
            <color indexed="81"/>
            <rFont val="細明體"/>
            <family val="3"/>
            <charset val="136"/>
          </rPr>
          <t>親送樣品。</t>
        </r>
      </text>
    </comment>
    <comment ref="H3406" authorId="0" shapeId="0" xr:uid="{358D3648-AB66-4DD5-A7F6-771978CD77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 18:30</t>
        </r>
        <r>
          <rPr>
            <sz val="9"/>
            <color indexed="81"/>
            <rFont val="細明體"/>
            <family val="3"/>
            <charset val="136"/>
          </rPr>
          <t>收到樣品；委託單報告日往後延</t>
        </r>
      </text>
    </comment>
    <comment ref="F3407" authorId="0" shapeId="0" xr:uid="{5BB1A18B-F196-459C-BC0B-3E49DD913E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 xml:space="preserve">Nina E-Mail
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L27-97</t>
        </r>
        <r>
          <rPr>
            <sz val="9"/>
            <color indexed="81"/>
            <rFont val="細明體"/>
            <family val="3"/>
            <charset val="136"/>
          </rPr>
          <t>進樣通知；將於今日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約</t>
        </r>
        <r>
          <rPr>
            <sz val="9"/>
            <color indexed="81"/>
            <rFont val="Tahoma"/>
            <family val="2"/>
          </rPr>
          <t>18:30</t>
        </r>
        <r>
          <rPr>
            <sz val="9"/>
            <color indexed="81"/>
            <rFont val="細明體"/>
            <family val="3"/>
            <charset val="136"/>
          </rPr>
          <t>親送樣品。</t>
        </r>
      </text>
    </comment>
    <comment ref="H3407" authorId="0" shapeId="0" xr:uid="{DA634440-0184-47DE-A012-C97583BA93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 18:30</t>
        </r>
        <r>
          <rPr>
            <sz val="9"/>
            <color indexed="81"/>
            <rFont val="細明體"/>
            <family val="3"/>
            <charset val="136"/>
          </rPr>
          <t>收到樣品；委託單報告日往後延</t>
        </r>
      </text>
    </comment>
    <comment ref="F3408" authorId="0" shapeId="0" xr:uid="{CB1EC98F-7CA2-4725-BA23-BE932CEB8E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 xml:space="preserve">Nina E-Mail
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L27-97</t>
        </r>
        <r>
          <rPr>
            <sz val="9"/>
            <color indexed="81"/>
            <rFont val="細明體"/>
            <family val="3"/>
            <charset val="136"/>
          </rPr>
          <t>進樣通知；將於今日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約</t>
        </r>
        <r>
          <rPr>
            <sz val="9"/>
            <color indexed="81"/>
            <rFont val="Tahoma"/>
            <family val="2"/>
          </rPr>
          <t>18:30</t>
        </r>
        <r>
          <rPr>
            <sz val="9"/>
            <color indexed="81"/>
            <rFont val="細明體"/>
            <family val="3"/>
            <charset val="136"/>
          </rPr>
          <t>親送樣品。</t>
        </r>
      </text>
    </comment>
    <comment ref="H3408" authorId="0" shapeId="0" xr:uid="{9463CCC7-C393-4EB0-8CB8-A0C47338DE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 18:30</t>
        </r>
        <r>
          <rPr>
            <sz val="9"/>
            <color indexed="81"/>
            <rFont val="細明體"/>
            <family val="3"/>
            <charset val="136"/>
          </rPr>
          <t>收到樣品；委託單報告日往後延</t>
        </r>
      </text>
    </comment>
    <comment ref="F3409" authorId="0" shapeId="0" xr:uid="{F00080B5-3FBD-4EA0-AA21-88E0601DA5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 xml:space="preserve">Nina E-Mail
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L27-97</t>
        </r>
        <r>
          <rPr>
            <sz val="9"/>
            <color indexed="81"/>
            <rFont val="細明體"/>
            <family val="3"/>
            <charset val="136"/>
          </rPr>
          <t>進樣通知；將於今日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約</t>
        </r>
        <r>
          <rPr>
            <sz val="9"/>
            <color indexed="81"/>
            <rFont val="Tahoma"/>
            <family val="2"/>
          </rPr>
          <t>18:30</t>
        </r>
        <r>
          <rPr>
            <sz val="9"/>
            <color indexed="81"/>
            <rFont val="細明體"/>
            <family val="3"/>
            <charset val="136"/>
          </rPr>
          <t>親送樣品。</t>
        </r>
      </text>
    </comment>
    <comment ref="H3409" authorId="0" shapeId="0" xr:uid="{52C415EC-5843-473C-A70A-2D3C67AD1A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 18:30</t>
        </r>
        <r>
          <rPr>
            <sz val="9"/>
            <color indexed="81"/>
            <rFont val="細明體"/>
            <family val="3"/>
            <charset val="136"/>
          </rPr>
          <t>收到樣品；委託單報告日往後延</t>
        </r>
      </text>
    </comment>
    <comment ref="R3489" authorId="0" shapeId="0" xr:uid="{52CF054F-0180-404A-B0A7-9C0130266E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*2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1" authorId="0" shapeId="0" xr:uid="{D22D05D0-E5E8-4CD0-8AAC-28164603C1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492" authorId="0" shapeId="0" xr:uid="{D022A241-DD86-4FD5-9A45-30217238BD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3" authorId="0" shapeId="0" xr:uid="{9C95AAA9-4A80-4AEA-BA91-431B5CAB71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4" authorId="0" shapeId="0" xr:uid="{B5D59493-453E-4666-A197-54F61DB6A2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5" authorId="0" shapeId="0" xr:uid="{B07C910B-C10C-47D3-A978-4F4B76F043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6" authorId="0" shapeId="0" xr:uid="{350BEA79-4B15-4950-B357-8B49DC3B34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7" authorId="0" shapeId="0" xr:uid="{523607B2-4DD5-4D6F-A75F-3FC6F95BEE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8" authorId="0" shapeId="0" xr:uid="{EEBBFD4E-57CA-425C-8633-736515C646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9" authorId="0" shapeId="0" xr:uid="{AD930853-6A8F-4036-8AAC-E00F3CA6E8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500" authorId="0" shapeId="0" xr:uid="{DA313B8B-17CD-4F80-BA05-E866C9E142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502" authorId="0" shapeId="0" xr:uid="{5FE4191F-CB2C-49AA-8CBE-AF152C2D17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8/1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503" authorId="0" shapeId="0" xr:uid="{B1BF8447-9C42-4EF7-A80B-EFE7A32D12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505" authorId="0" shapeId="0" xr:uid="{9393C8EC-8093-4503-9A8C-7047ED3D7A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*4
</t>
        </r>
      </text>
    </comment>
    <comment ref="R3506" authorId="0" shapeId="0" xr:uid="{F0CA5901-6EDB-4680-8093-D17B8E6201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507" authorId="0" shapeId="0" xr:uid="{D6E78195-6ADF-4852-B6FC-E3FCB3379F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F3509" authorId="0" shapeId="0" xr:uid="{2539750A-C216-4F06-908C-84B1E33B24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7/19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0" authorId="0" shapeId="0" xr:uid="{A7C72773-AE10-4C6F-98DD-E0402A27E0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(7/11.12.13.15)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7/13.7/18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510" authorId="0" shapeId="0" xr:uid="{6644C94D-203C-4137-82C3-BF617E2D1F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F3511" authorId="0" shapeId="0" xr:uid="{2F68DF39-B7AD-46C4-999C-A886B80F19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2" authorId="0" shapeId="0" xr:uid="{0CC5EA69-AB9A-49FF-ABE0-90527F8771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3" authorId="0" shapeId="0" xr:uid="{F762329A-3E8B-4A63-8F04-D8A6B88AC5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4" authorId="0" shapeId="0" xr:uid="{FB9BA66C-D2C6-41E9-9BEA-AE3048D9B9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5" authorId="0" shapeId="0" xr:uid="{55521C31-F4BF-4751-8271-FAB755D13C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6" authorId="0" shapeId="0" xr:uid="{6C8D2441-794A-486D-8AC7-E0CF16166E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7" authorId="0" shapeId="0" xr:uid="{91648DE2-1AA6-49E0-99B6-0B0613D797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3517" authorId="0" shapeId="0" xr:uid="{6526AEF9-E8F0-4CF7-8AE3-0AC27A54F1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F3518" authorId="0" shapeId="0" xr:uid="{6F7C417E-4F37-418A-BB95-7FB2B4FD47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9" authorId="0" shapeId="0" xr:uid="{F4F414CE-9B13-4EDA-A102-AD55D68124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0" authorId="0" shapeId="0" xr:uid="{5A0C0839-D1FD-4112-91DA-0846A5CB21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1" authorId="0" shapeId="0" xr:uid="{55204B40-AC7B-4B54-AB54-925AF145BC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2" authorId="0" shapeId="0" xr:uid="{5627344F-58DD-480C-BBC4-FE23EAD9EB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3" authorId="0" shapeId="0" xr:uid="{A4DED487-EFE2-46D3-B0ED-8968DA162F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4" authorId="0" shapeId="0" xr:uid="{23F8479C-A058-41C6-B917-58C768A63D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5" authorId="0" shapeId="0" xr:uid="{E2AE06BA-46FF-4E6C-A554-75C23847E6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6" authorId="0" shapeId="0" xr:uid="{6D622C69-3269-4661-8D57-2B7B82C882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7" authorId="0" shapeId="0" xr:uid="{AE844CE1-D379-4C47-966F-58FB7291E5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8" authorId="0" shapeId="0" xr:uid="{B03FA28C-54E3-4962-B839-C7CF23A002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9" authorId="0" shapeId="0" xr:uid="{4D25056B-F9F5-4183-B18F-695B2B7DF7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0" authorId="0" shapeId="0" xr:uid="{4C4AF31D-D6D9-42F6-BA1C-1263ECAFFD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1" authorId="0" shapeId="0" xr:uid="{2F56F150-2A3F-4879-B9AC-2774CF17C2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2" authorId="0" shapeId="0" xr:uid="{617121EC-9A22-49C5-96ED-9CD7920B72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3" authorId="0" shapeId="0" xr:uid="{08B9D7CB-842D-4A2F-8142-452257E255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4" authorId="0" shapeId="0" xr:uid="{0D70A90F-542D-44EA-845A-971A40F8D9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5" authorId="0" shapeId="0" xr:uid="{BE80AD38-EC1A-48F7-B7B8-9C391A49B7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本案請勿延遲，請於</t>
        </r>
        <r>
          <rPr>
            <sz val="9"/>
            <color indexed="81"/>
            <rFont val="Tahoma"/>
            <family val="2"/>
          </rPr>
          <t>111.8.2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3539" authorId="0" shapeId="0" xr:uid="{7C7E1EBF-BCE0-4B54-BBB7-67EFF6179E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77" authorId="0" shapeId="0" xr:uid="{FB1E1D05-1309-457D-8E92-6C8AF41282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(7/20)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7/20~7/21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3644" authorId="0" shapeId="0" xr:uid="{85CDE3F5-3B24-44A9-A37F-7D992A30CF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5" authorId="0" shapeId="0" xr:uid="{C4A97686-5BC9-41DF-93B2-4A23DA2385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6" authorId="0" shapeId="0" xr:uid="{6DC0679C-9F0A-434D-B17B-08680FD3B9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7" authorId="0" shapeId="0" xr:uid="{2BACE79E-915F-480A-AF14-FFB060E106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8" authorId="0" shapeId="0" xr:uid="{71812A0A-60D7-4FB3-BE3B-9F95613BD8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9" authorId="0" shapeId="0" xr:uid="{346A678A-FF97-41C3-8405-E6A0F46C15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50" authorId="0" shapeId="0" xr:uid="{56A6CEA0-1D0A-4B8B-B202-DF77FC81FD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51" authorId="0" shapeId="0" xr:uid="{11D087EA-891E-4A40-9010-8DC70BC3B0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52" authorId="0" shapeId="0" xr:uid="{16FB4126-73AD-4B97-BD33-2A58581CD5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F3657" authorId="0" shapeId="0" xr:uid="{6BC8509E-C07A-4450-BD15-2FF7E8F7F2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F3712" authorId="0" shapeId="0" xr:uid="{5C41B17A-DE3A-47D5-B773-5C3DD398C6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J3786" authorId="0" shapeId="0" xr:uid="{6842F611-BCF4-4A29-9ADD-BECAEE6269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7/18</t>
        </r>
        <r>
          <rPr>
            <b/>
            <sz val="9"/>
            <color indexed="81"/>
            <rFont val="細明體"/>
            <family val="3"/>
            <charset val="136"/>
          </rPr>
          <t>：委託單備註：</t>
        </r>
        <r>
          <rPr>
            <sz val="9"/>
            <color indexed="81"/>
            <rFont val="細明體"/>
            <family val="3"/>
            <charset val="136"/>
          </rPr>
          <t>轉委託：淇荃環保</t>
        </r>
      </text>
    </comment>
    <comment ref="F3790" authorId="0" shapeId="0" xr:uid="{8FF215A2-1076-4C0A-A5E8-86D05A8F1A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J3808" authorId="0" shapeId="0" xr:uid="{E625BF45-ADE8-4EA3-85B2-AD3F9BCA8C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7/18</t>
        </r>
        <r>
          <rPr>
            <b/>
            <sz val="9"/>
            <color indexed="81"/>
            <rFont val="細明體"/>
            <family val="3"/>
            <charset val="136"/>
          </rPr>
          <t>：委託單備註：</t>
        </r>
        <r>
          <rPr>
            <sz val="9"/>
            <color indexed="81"/>
            <rFont val="細明體"/>
            <family val="3"/>
            <charset val="136"/>
          </rPr>
          <t>轉委託：淇荃環保</t>
        </r>
      </text>
    </comment>
    <comment ref="F3812" authorId="0" shapeId="0" xr:uid="{7D20CA9E-FF33-4E0D-B2E4-17B56F299E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F3830" authorId="0" shapeId="0" xr:uid="{60B6A2DF-5BDF-4BA5-99EF-D63FA5D95F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(7/20)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830" authorId="0" shapeId="0" xr:uid="{9B8DDEC0-EFCB-464C-8694-B700D83350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7/29</t>
        </r>
        <r>
          <rPr>
            <sz val="9"/>
            <color indexed="81"/>
            <rFont val="細明體"/>
            <family val="3"/>
            <charset val="136"/>
          </rPr>
          <t>：*5</t>
        </r>
      </text>
    </comment>
    <comment ref="F3831" authorId="0" shapeId="0" xr:uid="{75215B69-AC5F-48FA-A0E7-A202A4DDD9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(7/20)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831" authorId="0" shapeId="0" xr:uid="{7B1E8057-76A2-4518-AAE2-4E8FC40F8B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3836" authorId="0" shapeId="0" xr:uid="{67FA44D0-50D2-403A-9FF4-5AE4D77E33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37" authorId="0" shapeId="0" xr:uid="{525A1C52-23B6-403C-9C85-76253F69F6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38" authorId="0" shapeId="0" xr:uid="{F1E05060-F599-4CC6-908A-CCE9B496B5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39" authorId="0" shapeId="0" xr:uid="{5B981C85-8D7C-403C-BF33-7745F9BA76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0" authorId="0" shapeId="0" xr:uid="{07E2C3BC-0559-4813-BA6B-243EFD7828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1" authorId="0" shapeId="0" xr:uid="{CBCB4C38-880C-44B1-817B-89A7EC4165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2" authorId="0" shapeId="0" xr:uid="{E19BDEA8-5E56-4B6E-AA2A-6E6884D63B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3" authorId="0" shapeId="0" xr:uid="{53C44FBA-D5B2-4DD4-8D60-C1DD1AC28D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4" authorId="0" shapeId="0" xr:uid="{A4C2FDF1-7DF3-429E-BC3D-2748AA043C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5" authorId="0" shapeId="0" xr:uid="{C9B4AB55-068F-430B-958C-A08B3B4E58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6" authorId="0" shapeId="0" xr:uid="{F4E6CB00-5714-420F-8900-5D392C394F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7" authorId="0" shapeId="0" xr:uid="{9CC53FA3-53B4-45FD-B17C-C0063B5EAD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8" authorId="0" shapeId="0" xr:uid="{0B4ECD93-4B42-494F-A6E3-AEE3989EFE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9" authorId="0" shapeId="0" xr:uid="{02348C7A-FB0D-4A8B-8420-01C5FA4331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50" authorId="0" shapeId="0" xr:uid="{B9F913BD-6E9A-4716-A815-F8DED45C01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51" authorId="0" shapeId="0" xr:uid="{7DBC5219-7BB4-4B84-9ABE-DFF4BBA3A4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52" authorId="0" shapeId="0" xr:uid="{B7E83C1C-5A9C-49B9-B98D-CE48B51032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53" authorId="0" shapeId="0" xr:uid="{46B49D2C-6585-4283-8719-708BCF1BBD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63" authorId="0" shapeId="0" xr:uid="{B7EADB27-BAE0-4FF9-98B5-252C3A7FCB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64" authorId="0" shapeId="0" xr:uid="{AA2458BD-46AA-41E4-8DD1-F60744EB4B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864" authorId="0" shapeId="0" xr:uid="{0DDA2145-7774-4266-907E-6A1A6EB09D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3865" authorId="0" shapeId="0" xr:uid="{ECA5B704-4823-4E0C-992B-E6D26B9083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2" authorId="0" shapeId="0" xr:uid="{E41676D0-F7C5-4652-A24D-6F1E8F9494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3" authorId="0" shapeId="0" xr:uid="{CF7AC9BD-09BA-4CBD-99B3-D349188AA5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4" authorId="0" shapeId="0" xr:uid="{15C0A7F0-37B4-4CE5-8629-CCA331EDB6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5" authorId="0" shapeId="0" xr:uid="{8A3B45CD-C284-4D66-B0A3-7CAC0BBC6E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6" authorId="0" shapeId="0" xr:uid="{B1958AC9-6454-4B0E-9C18-0CEE04F43A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7" authorId="0" shapeId="0" xr:uid="{58762CB2-4C35-4D95-8435-620E3C67F0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8" authorId="0" shapeId="0" xr:uid="{FAEE4C2F-08F7-4142-8312-DE37390812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9" authorId="0" shapeId="0" xr:uid="{78843F03-E4F8-4E05-BF5B-FC4DA23C07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3883" authorId="0" shapeId="0" xr:uid="{AB814400-F1A5-4F9E-90AD-CB05964334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導電度</t>
        </r>
        <r>
          <rPr>
            <sz val="9"/>
            <color indexed="81"/>
            <rFont val="Tahoma"/>
            <family val="2"/>
          </rPr>
          <t xml:space="preserve">&gt;4000 μmho/cm </t>
        </r>
        <r>
          <rPr>
            <sz val="9"/>
            <color indexed="81"/>
            <rFont val="細明體"/>
            <family val="3"/>
            <charset val="136"/>
          </rPr>
          <t>或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氯離子試紙測試濃度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≧</t>
        </r>
        <r>
          <rPr>
            <sz val="9"/>
            <color indexed="81"/>
            <rFont val="Tahoma"/>
            <family val="2"/>
          </rPr>
          <t>2000 mg/L</t>
        </r>
        <r>
          <rPr>
            <sz val="9"/>
            <color indexed="81"/>
            <rFont val="細明體"/>
            <family val="3"/>
            <charset val="136"/>
          </rPr>
          <t>時改用含高鹵</t>
        </r>
        <r>
          <rPr>
            <sz val="9"/>
            <color indexed="81"/>
            <rFont val="Tahoma"/>
            <family val="2"/>
          </rPr>
          <t>COD</t>
        </r>
        <r>
          <rPr>
            <sz val="9"/>
            <color indexed="81"/>
            <rFont val="細明體"/>
            <family val="3"/>
            <charset val="136"/>
          </rPr>
          <t>分析</t>
        </r>
      </text>
    </comment>
    <comment ref="F3884" authorId="0" shapeId="0" xr:uid="{935CE03F-F69F-4D12-844D-CFA416FDBA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：派工單</t>
        </r>
        <r>
          <rPr>
            <sz val="9"/>
            <color indexed="81"/>
            <rFont val="Tahoma"/>
            <family val="2"/>
          </rPr>
          <t>(Ray)</t>
        </r>
        <r>
          <rPr>
            <sz val="9"/>
            <color indexed="81"/>
            <rFont val="細明體"/>
            <family val="3"/>
            <charset val="136"/>
          </rPr>
          <t>未有此專編，</t>
        </r>
        <r>
          <rPr>
            <sz val="9"/>
            <color indexed="81"/>
            <rFont val="Tahoma"/>
            <family val="2"/>
          </rPr>
          <t>7/29(</t>
        </r>
        <r>
          <rPr>
            <sz val="9"/>
            <color indexed="81"/>
            <rFont val="細明體"/>
            <family val="3"/>
            <charset val="136"/>
          </rPr>
          <t>五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分析員繳交檢紀才知有此派工專編。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，派工單未開立，採樣日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85" authorId="0" shapeId="0" xr:uid="{0BBF273C-6006-44DE-ACBA-629ECB3A17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：派工單</t>
        </r>
        <r>
          <rPr>
            <sz val="9"/>
            <color indexed="81"/>
            <rFont val="Tahoma"/>
            <family val="2"/>
          </rPr>
          <t>(Ray)</t>
        </r>
        <r>
          <rPr>
            <sz val="9"/>
            <color indexed="81"/>
            <rFont val="細明體"/>
            <family val="3"/>
            <charset val="136"/>
          </rPr>
          <t>未有此專編，</t>
        </r>
        <r>
          <rPr>
            <sz val="9"/>
            <color indexed="81"/>
            <rFont val="Tahoma"/>
            <family val="2"/>
          </rPr>
          <t>7/29(</t>
        </r>
        <r>
          <rPr>
            <sz val="9"/>
            <color indexed="81"/>
            <rFont val="細明體"/>
            <family val="3"/>
            <charset val="136"/>
          </rPr>
          <t>五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分析員繳交檢紀才知有此派工專編。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，派工單未開立，採樣日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86" authorId="0" shapeId="0" xr:uid="{759AC9B2-CD54-44C4-A756-7EEB9A5E8F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：派工單</t>
        </r>
        <r>
          <rPr>
            <sz val="9"/>
            <color indexed="81"/>
            <rFont val="Tahoma"/>
            <family val="2"/>
          </rPr>
          <t>(Ray)</t>
        </r>
        <r>
          <rPr>
            <sz val="9"/>
            <color indexed="81"/>
            <rFont val="細明體"/>
            <family val="3"/>
            <charset val="136"/>
          </rPr>
          <t>未有此專編，</t>
        </r>
        <r>
          <rPr>
            <sz val="9"/>
            <color indexed="81"/>
            <rFont val="Tahoma"/>
            <family val="2"/>
          </rPr>
          <t>7/29(</t>
        </r>
        <r>
          <rPr>
            <sz val="9"/>
            <color indexed="81"/>
            <rFont val="細明體"/>
            <family val="3"/>
            <charset val="136"/>
          </rPr>
          <t>五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分析員繳交檢紀才知有此派工專編。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，派工單未開立，採樣日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87" authorId="0" shapeId="0" xr:uid="{82219037-F5A3-4144-9FBA-B67CF5493D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：派工單</t>
        </r>
        <r>
          <rPr>
            <sz val="9"/>
            <color indexed="81"/>
            <rFont val="Tahoma"/>
            <family val="2"/>
          </rPr>
          <t>(Ray)</t>
        </r>
        <r>
          <rPr>
            <sz val="9"/>
            <color indexed="81"/>
            <rFont val="細明體"/>
            <family val="3"/>
            <charset val="136"/>
          </rPr>
          <t>未有此專編，</t>
        </r>
        <r>
          <rPr>
            <sz val="9"/>
            <color indexed="81"/>
            <rFont val="Tahoma"/>
            <family val="2"/>
          </rPr>
          <t>7/29(</t>
        </r>
        <r>
          <rPr>
            <sz val="9"/>
            <color indexed="81"/>
            <rFont val="細明體"/>
            <family val="3"/>
            <charset val="136"/>
          </rPr>
          <t>五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分析員繳交檢紀才知有此派工專編。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，派工單未開立，採樣日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88" authorId="0" shapeId="0" xr:uid="{D5CE1E38-3837-4495-A7AC-8AB5437A21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 xml:space="preserve">
此案為儀器校正，校正當日需提供儀器校正紀錄影本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份</t>
        </r>
      </text>
    </comment>
    <comment ref="F3889" authorId="0" shapeId="0" xr:uid="{2DB96540-7443-46A9-A60F-407BD7330A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90" authorId="0" shapeId="0" xr:uid="{F420945E-18F1-46D2-9527-16112355DE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91" authorId="0" shapeId="0" xr:uid="{ECB7874F-7E33-4AAF-8534-BD362A9CC2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92" authorId="0" shapeId="0" xr:uid="{D33B5F6A-EC12-435C-8E6A-6A913A3A88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93" authorId="0" shapeId="0" xr:uid="{2BC5F388-0EC1-4AB5-9825-B937E4F0EE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1" authorId="0" shapeId="0" xr:uid="{604403CC-43D0-4DC4-8CE2-D181B4B5A7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2" authorId="0" shapeId="0" xr:uid="{0D28294B-E16F-4E8F-A1F1-BDD8AA088F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3" authorId="0" shapeId="0" xr:uid="{257ACF37-95BD-487D-BC2F-579E1B1B47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4" authorId="0" shapeId="0" xr:uid="{6D8E139A-8108-42E3-B7E9-75DED62B0B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5" authorId="0" shapeId="0" xr:uid="{CDA9292B-3366-416C-8108-263663DB92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6" authorId="0" shapeId="0" xr:uid="{1E239D8C-96D6-4C73-8DC9-39223EE2FB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7" authorId="0" shapeId="0" xr:uid="{32AE880A-2CC1-4ABC-B8B4-EBDAECA0F1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8" authorId="0" shapeId="0" xr:uid="{208DA4C1-D13C-4A21-9D43-B6C13B3AFB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9" authorId="0" shapeId="0" xr:uid="{F19A2E5A-6911-4E8F-B61C-95C6DD2305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0" authorId="0" shapeId="0" xr:uid="{B0DF9B4C-C0B5-49CD-AA8F-9CED19D3F2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1" authorId="0" shapeId="0" xr:uid="{27373E5D-6ECB-45D6-9348-CE423F6A3E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2" authorId="0" shapeId="0" xr:uid="{11184DCD-2828-4903-BC40-3F7C271D15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3" authorId="0" shapeId="0" xr:uid="{190D05DA-7FB2-4398-9F4B-2C94680AF5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4" authorId="0" shapeId="0" xr:uid="{CDDCC539-F26B-49FB-9202-8D4FB2CE69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5" authorId="0" shapeId="0" xr:uid="{CC19876F-D9D3-44B1-A176-832759F521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6" authorId="0" shapeId="0" xr:uid="{D01F1AFD-C727-4ED7-B8CD-C5CD7D7E25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7" authorId="0" shapeId="0" xr:uid="{BCFCD487-F5C5-460D-8596-AC8B6CF6E3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8" authorId="0" shapeId="0" xr:uid="{29C65995-BCD8-4E52-85FE-E40544BCEE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9" authorId="0" shapeId="0" xr:uid="{47EBBC6D-E1A7-459F-B932-70D44C5F3E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0" authorId="0" shapeId="0" xr:uid="{0E4FD441-6986-4A3C-8BFD-3AF5D3C049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1" authorId="0" shapeId="0" xr:uid="{78832783-F1A9-4F0F-A07E-ED84B717AC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2" authorId="0" shapeId="0" xr:uid="{F53F1C33-2AF6-4555-B8AB-F3367FFCC2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3" authorId="0" shapeId="0" xr:uid="{D4D82C30-FA42-410D-BC90-12CB02B579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4" authorId="0" shapeId="0" xr:uid="{FEB07A20-0F7F-4E5A-9933-0B50B3869C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5" authorId="0" shapeId="0" xr:uid="{0F509F24-721B-4FB8-AFC9-3091DCF6B0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58" authorId="0" shapeId="0" xr:uid="{2B038192-8767-4BB1-B662-E820BB0D2F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59" authorId="0" shapeId="0" xr:uid="{7A8A8F28-1A49-469C-9FFA-B719DACDDE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975" authorId="0" shapeId="0" xr:uid="{DFBF9E75-5201-40D5-B3D4-440E4F63CB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*16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*16</t>
        </r>
      </text>
    </comment>
    <comment ref="F3976" authorId="0" shapeId="0" xr:uid="{FD366A22-38D5-49AB-99BD-0D8960377C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77" authorId="0" shapeId="0" xr:uid="{3F985B86-530E-4064-9DCF-DCB4FE440B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78" authorId="0" shapeId="0" xr:uid="{54646027-E3FF-4D66-B4FB-3D8940407B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79" authorId="0" shapeId="0" xr:uid="{EEC2B590-5585-495B-AFD4-59466D6E65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0" authorId="0" shapeId="0" xr:uid="{996F5ED3-478E-488E-8131-38141D7D36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1" authorId="0" shapeId="0" xr:uid="{39FB791C-D2CA-4C83-9C7D-A1A0BDF3E8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2" authorId="0" shapeId="0" xr:uid="{8BEE863B-FD48-48A5-8816-C615DB1B57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3" authorId="0" shapeId="0" xr:uid="{CA3646D1-4874-4900-B7F3-F69A784EEA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4" authorId="0" shapeId="0" xr:uid="{E6E479B2-4A47-4B8C-A212-464D7722C4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5" authorId="0" shapeId="0" xr:uid="{3E1043DB-F804-4D7E-95DF-545084B28F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6" authorId="0" shapeId="0" xr:uid="{C64D2412-1FEC-45FB-9299-2E74CA7CE0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7" authorId="0" shapeId="0" xr:uid="{0C7BE3BA-44C1-4470-9134-9E7C47081A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8" authorId="0" shapeId="0" xr:uid="{78F0B852-3FDB-4296-8491-BC0E4CD6A4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9" authorId="0" shapeId="0" xr:uid="{F26A5F3D-0C5C-43F6-AA50-25A6B8D222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0" authorId="0" shapeId="0" xr:uid="{CB773FB2-1287-46DE-B4B0-5C8F842B40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1" authorId="0" shapeId="0" xr:uid="{84B3C679-B22D-44A4-81A2-7FF369025E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2" authorId="0" shapeId="0" xr:uid="{F124774D-79B2-4F21-AD3A-A7CA7EDD1A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3" authorId="0" shapeId="0" xr:uid="{CCF8855D-C3C8-402D-B842-04274F404F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4" authorId="0" shapeId="0" xr:uid="{52EFD4A1-196B-42C4-8E66-460CD680E3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5" authorId="0" shapeId="0" xr:uid="{E3B8992C-A005-46FB-BA47-5ACAD88DAD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6" authorId="0" shapeId="0" xr:uid="{9269942E-9540-4920-A66D-26B5984F4B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7" authorId="0" shapeId="0" xr:uid="{5AD52413-5BFA-4DE0-A096-CA75EA0003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8" authorId="0" shapeId="0" xr:uid="{73103673-AAA6-4BB9-888C-DB563197AF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9" authorId="0" shapeId="0" xr:uid="{81B3CEB8-802C-475E-AA68-26A73A7C12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0" authorId="0" shapeId="0" xr:uid="{2787EAA9-BA4B-4E83-B1C9-2D71A2E629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1" authorId="0" shapeId="0" xr:uid="{E01808F7-71B2-4EB0-BD42-B00B799A7C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2" authorId="0" shapeId="0" xr:uid="{73D74356-B94D-47C7-A343-ED1DD56AF6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4002" authorId="0" shapeId="0" xr:uid="{210994E2-28C2-417D-A13C-2EECA6C643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F4003" authorId="0" shapeId="0" xr:uid="{7AA58A85-0E42-431B-8134-F0E5AC4EF3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4" authorId="0" shapeId="0" xr:uid="{C979E81C-C9EE-4E49-971B-125323B8C6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5" authorId="0" shapeId="0" xr:uid="{8BF8289B-973D-4EA8-9239-5DCB559536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6" authorId="0" shapeId="0" xr:uid="{F534703F-1E0A-412B-A036-6796F90188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7" authorId="0" shapeId="0" xr:uid="{69B1CB98-9714-4130-A5C2-3EB7A9F679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8" authorId="0" shapeId="0" xr:uid="{855BED01-EDF6-4D93-8655-E2839E5B43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9" authorId="0" shapeId="0" xr:uid="{97143900-B292-4754-895D-419C51D1C9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0" authorId="0" shapeId="0" xr:uid="{833E1332-1601-406D-9363-9877399192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1" authorId="0" shapeId="0" xr:uid="{2ACFE0F4-4C35-44F8-8C50-CF36F1DEBF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2" authorId="0" shapeId="0" xr:uid="{700143F6-CEC2-4AB8-A0E5-F9BD4A2D00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3" authorId="0" shapeId="0" xr:uid="{84CA0B19-5CE2-4930-8FBE-27379611C9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4" authorId="0" shapeId="0" xr:uid="{66DFA749-EFDD-48E9-A47D-5FCC30D2F3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(7/20)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5" authorId="0" shapeId="0" xr:uid="{848120FA-5406-469E-A8F6-6CA7B4D957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6" authorId="0" shapeId="0" xr:uid="{E8473785-9E50-4250-AB2A-90199084E3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7" authorId="0" shapeId="0" xr:uid="{00262F00-004C-4777-A565-C3D60CF22D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8" authorId="0" shapeId="0" xr:uid="{5E5CCC19-A000-48B0-9F91-D6C6AE9853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9" authorId="0" shapeId="0" xr:uid="{44AD4083-B5FD-4088-888F-B5C423C8AD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20" authorId="0" shapeId="0" xr:uid="{DD716C2B-514D-42CA-AA9D-0314B87316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21" authorId="0" shapeId="0" xr:uid="{98A26014-E403-410A-B019-381F3442F5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22" authorId="0" shapeId="0" xr:uid="{3938C99A-DC4E-42BC-9094-B3888BEFDB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36" authorId="0" shapeId="0" xr:uid="{5A6F41F2-D34A-47ED-862F-ABBBE265AC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37" authorId="0" shapeId="0" xr:uid="{B84DA0AF-1610-4D27-9FDB-4A4C622D2C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38" authorId="0" shapeId="0" xr:uid="{4C986E6D-318E-4996-993D-8798C0C3F5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39" authorId="0" shapeId="0" xr:uid="{41381235-EA64-4841-A631-1EEC3046ED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0" authorId="0" shapeId="0" xr:uid="{957C9C27-14D2-4B48-86B4-FBCFBA7BF5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1" authorId="0" shapeId="0" xr:uid="{4F47F693-1D0C-4549-BF58-A829FF71FC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2" authorId="0" shapeId="0" xr:uid="{9B142FA1-4FCB-4B4D-A4E5-A6325095C7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3" authorId="0" shapeId="0" xr:uid="{E276C8EF-FF57-4486-A079-B604301ABD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4" authorId="0" shapeId="0" xr:uid="{E00DD030-F135-4549-9200-44BA00C22D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5" authorId="0" shapeId="0" xr:uid="{46775F40-F689-4E44-BDD0-15C3343DD2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6" authorId="0" shapeId="0" xr:uid="{7E528D60-E26A-44A5-ADA8-543837B052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7" authorId="0" shapeId="0" xr:uid="{DAAAD553-1C4E-4A6A-BDBE-7A1E4978AE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8" authorId="0" shapeId="0" xr:uid="{5C06F463-2980-4071-8E14-5F7DFA4F24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9" authorId="0" shapeId="0" xr:uid="{BA0AB071-24F5-4476-8F6E-6CEA8E77FC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50" authorId="0" shapeId="0" xr:uid="{2D14405D-4471-4CAC-9D84-1F25E12F38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51" authorId="0" shapeId="0" xr:uid="{13799394-601E-4B71-8F30-394A6CDA37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4053" authorId="0" shapeId="0" xr:uid="{DA445705-3BD5-4ECD-8DD0-BF77A57142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4054" authorId="0" shapeId="0" xr:uid="{0CF2F5F6-EC20-4B84-BE06-E1C013200A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F4061" authorId="0" shapeId="0" xr:uid="{7CA40A0D-511E-4994-8F62-1448BD41AA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62" authorId="0" shapeId="0" xr:uid="{AE9F5DA7-6699-4DFF-9DCB-4DACC70D95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63" authorId="0" shapeId="0" xr:uid="{B527528C-55C4-487B-966B-48F2AD35EB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備註單備註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本案不能延遲出具報告
</t>
        </r>
        <r>
          <rPr>
            <b/>
            <sz val="9"/>
            <color indexed="81"/>
            <rFont val="細明體"/>
            <family val="3"/>
            <charset val="136"/>
          </rPr>
          <t>此分析項目，確實是未建檔</t>
        </r>
      </text>
    </comment>
    <comment ref="F4064" authorId="0" shapeId="0" xr:uid="{1FC7C100-9EB4-46CF-9C4A-EA1F49A62A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備註單備註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4065" authorId="0" shapeId="0" xr:uid="{59674CED-E82F-4F6A-BB2B-284E2A4393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備註單備註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4066" authorId="0" shapeId="0" xr:uid="{27E22849-B467-4674-8A8F-7BDAC20DF1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備註單備註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4067" authorId="0" shapeId="0" xr:uid="{F5F1F120-BB06-4D67-BF4A-7930A50037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，採樣日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71" authorId="0" shapeId="0" xr:uid="{060254F4-DECC-4103-9C8F-2F7E634EBF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 xml:space="preserve">：自送樣工作排程表資料填單不完整，且未預開派工單，報告日期、分析方法皆為空白。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；自送樣工作排程表資料尚未更新，</t>
        </r>
        <r>
          <rPr>
            <sz val="9"/>
            <color indexed="81"/>
            <rFont val="Tahoma"/>
            <family val="2"/>
          </rPr>
          <t>Z</t>
        </r>
        <r>
          <rPr>
            <sz val="9"/>
            <color indexed="81"/>
            <rFont val="細明體"/>
            <family val="3"/>
            <charset val="136"/>
          </rPr>
          <t>槽公共區派工單已建立。</t>
        </r>
      </text>
    </comment>
    <comment ref="F4072" authorId="0" shapeId="0" xr:uid="{1A705CEF-0262-445D-9E55-0AD6CA4E7C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4098" authorId="0" shapeId="0" xr:uid="{6D49D181-6E6C-409C-AC81-B7D60EEAF4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*16
8/8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*4</t>
        </r>
      </text>
    </comment>
    <comment ref="F4100" authorId="0" shapeId="0" xr:uid="{DBE35438-4514-406D-9021-CC3C11C80E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101" authorId="0" shapeId="0" xr:uid="{51C68525-DF83-4859-B39C-ED295109D6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102" authorId="0" shapeId="0" xr:uid="{0324528C-4AE9-4243-A807-701D617F53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103" authorId="0" shapeId="0" xr:uid="{DF9B0945-FF47-4DF1-B903-BA5730C409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104" authorId="0" shapeId="0" xr:uid="{4F9BEBDC-254D-4F28-88B7-F18F53AE62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4142" authorId="0" shapeId="0" xr:uid="{B7E07BF1-879D-4A88-8F1B-611BC36098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4145" authorId="0" shapeId="0" xr:uid="{BC772D33-C211-4CCA-AEF3-5AE0614DEF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111/08/13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4162" authorId="0" shapeId="0" xr:uid="{0529F254-1C59-435F-B5FD-5BCC58225B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J4162" authorId="0" shapeId="0" xr:uid="{3B44EEE2-A850-4152-8EB3-4C8E1C5836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G4163" authorId="0" shapeId="0" xr:uid="{19B69E17-C619-4524-8009-8E5C2F4475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J4163" authorId="0" shapeId="0" xr:uid="{DBC356C9-D71A-446C-BAB3-7E2EFB653C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G4164" authorId="0" shapeId="0" xr:uid="{CCEDFF6D-F32F-4D68-B2CD-6275961FFC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5" authorId="0" shapeId="0" xr:uid="{9FBAD644-E19E-45A2-A065-F31153B37D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6" authorId="0" shapeId="0" xr:uid="{FD21F513-77DB-480B-919C-B57E5A8838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7" authorId="0" shapeId="0" xr:uid="{A349D1B6-6CFC-4487-B6AF-488302F3D7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8" authorId="0" shapeId="0" xr:uid="{B05AA85F-3D7B-40ED-B014-40036CB07F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9" authorId="0" shapeId="0" xr:uid="{0F7DD12B-1E00-4959-BF37-753F5A2F79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70" authorId="0" shapeId="0" xr:uid="{AC1A9818-0004-4BC1-B9DF-0AD16614A4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71" authorId="0" shapeId="0" xr:uid="{2EBB814E-FB84-4501-9CF3-2B5043FDB6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J4171" authorId="0" shapeId="0" xr:uid="{702728D7-F2BF-462B-9FE3-5839E8477F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G4172" authorId="0" shapeId="0" xr:uid="{10F82B6E-3A5F-4AF7-9CCF-2CC40914CE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J4172" authorId="0" shapeId="0" xr:uid="{476D72A8-E95A-4687-B524-0C1BB5C700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4264" authorId="0" shapeId="0" xr:uid="{389F5978-B6FA-4524-9387-27DD6D87ED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F4278" authorId="0" shapeId="0" xr:uid="{DDEBCF8C-0F22-4F00-9670-13C177A45D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：自送樣工作排程表與預開派工單資料填單不完整；報告日期空白。</t>
        </r>
      </text>
    </comment>
    <comment ref="C4279" authorId="0" shapeId="0" xr:uid="{C15CDED2-C472-41E1-B5C1-0BE2CF1471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R4279" authorId="0" shapeId="0" xr:uid="{56EBE409-B237-4FEF-AB87-DEAF93F26E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4281" authorId="0" shapeId="0" xr:uid="{B11FD98F-EF1B-4642-92BD-876F49D958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4282" authorId="0" shapeId="0" xr:uid="{14E52B78-8EB0-46EB-B72D-245325C21A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8/16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2</t>
        </r>
      </text>
    </comment>
    <comment ref="R4283" authorId="0" shapeId="0" xr:uid="{32B03E38-CBB9-4553-8A57-FD2B71CEC4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4284" authorId="0" shapeId="0" xr:uid="{8616DB14-6934-4CBB-9F08-68036F9F63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8/10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4285" authorId="0" shapeId="0" xr:uid="{61880CCA-3895-4434-9A81-A4800679C6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4286" authorId="0" shapeId="0" xr:uid="{2705C450-8539-448B-8300-39EE521A47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L4312" authorId="0" shapeId="0" xr:uid="{67D42006-2068-47CA-A347-3CAC620E35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3" authorId="0" shapeId="0" xr:uid="{84341E38-E0E0-4505-9C84-2A14303F62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4" authorId="0" shapeId="0" xr:uid="{19E90979-8B83-41D0-A7E8-BF5DD70A3B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5" authorId="0" shapeId="0" xr:uid="{D1449C08-7151-400F-A975-527E013DC5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6" authorId="0" shapeId="0" xr:uid="{0D32620F-26A1-47C7-A270-886A63318C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7" authorId="0" shapeId="0" xr:uid="{8320C4EE-53F1-4CF2-9A22-52FAE0DFF1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8" authorId="0" shapeId="0" xr:uid="{385A379C-12ED-4FBF-9CD1-21A9667350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26" authorId="0" shapeId="0" xr:uid="{CA2E8B1A-9179-419F-BA71-0E0CC2FA0F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27" authorId="0" shapeId="0" xr:uid="{DA550EFD-72B5-44F5-AA4E-EDA16C14CA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28" authorId="0" shapeId="0" xr:uid="{7CB1911D-D8DE-4EBE-B5EF-AAD9C2A1B7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29" authorId="0" shapeId="0" xr:uid="{A09608EF-A98C-487C-B7B5-3CD29336FB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30" authorId="0" shapeId="0" xr:uid="{79D0B9B3-FD2C-40B0-BDD7-B4DA1CECAB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31" authorId="0" shapeId="0" xr:uid="{FB5CC8A7-D7DF-4148-A975-87ECABF202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F4354" authorId="0" shapeId="0" xr:uid="{EF8BDFE5-B69C-4F83-A508-85391F6F95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355" authorId="0" shapeId="0" xr:uid="{BF6DC41E-EC61-4CC2-9532-2E6156E0DB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355" authorId="0" shapeId="0" xr:uid="{D06DD77E-342C-48BB-8282-220A49D88C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56" authorId="0" shapeId="0" xr:uid="{A4C06448-798B-4722-9125-FF55F4F4A8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357" authorId="0" shapeId="0" xr:uid="{B7CC5307-3FDC-4BCE-8832-4EFD7C4CDB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357" authorId="0" shapeId="0" xr:uid="{21197157-0290-42EF-AF85-64184359BC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58" authorId="0" shapeId="0" xr:uid="{31305981-E53D-4E08-AD83-08B15D11A7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358" authorId="0" shapeId="0" xr:uid="{0C2A2DFE-0BC3-4E03-8162-78DDF95047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59" authorId="0" shapeId="0" xr:uid="{7612F8C6-4DBD-413B-9F83-3645F143A0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360" authorId="0" shapeId="0" xr:uid="{6702496F-55FC-49A4-91FB-8DDBC5E3E9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360" authorId="0" shapeId="0" xr:uid="{29A0BD44-092F-4310-B029-7A3FD3E17A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61" authorId="0" shapeId="0" xr:uid="{36C95E2B-1608-4D80-964E-3E5F1039B4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362" authorId="0" shapeId="0" xr:uid="{E3B048F2-9852-47EB-81D0-BF0DBDBC9C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急件，</t>
        </r>
        <r>
          <rPr>
            <sz val="9"/>
            <color indexed="81"/>
            <rFont val="Tahoma"/>
            <family val="2"/>
          </rPr>
          <t>8/18</t>
        </r>
        <r>
          <rPr>
            <sz val="9"/>
            <color indexed="81"/>
            <rFont val="細明體"/>
            <family val="3"/>
            <charset val="136"/>
          </rPr>
          <t>晚上六點前務必提供紙本</t>
        </r>
      </text>
    </comment>
    <comment ref="K4369" authorId="0" shapeId="0" xr:uid="{6D2E9F9C-E448-4360-850D-334B487E68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檢測報告以硝酸鹽測值呈現</t>
        </r>
      </text>
    </comment>
    <comment ref="K4411" authorId="0" shapeId="0" xr:uid="{16186905-3286-42BD-BB46-2549000010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413" authorId="0" shapeId="0" xr:uid="{F32C54EC-7994-4D13-A4CB-EAE101DD42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415" authorId="0" shapeId="0" xr:uid="{063A1091-2BDA-4423-819C-96F6F7C59D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417" authorId="0" shapeId="0" xr:uid="{D02671B9-7DB9-4580-9B4B-264A13943A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484" authorId="0" shapeId="0" xr:uid="{3D2C0FA2-CDF5-4FB9-BC61-0D79B48AF3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轉委託：淇荃環保
</t>
        </r>
      </text>
    </comment>
    <comment ref="F4489" authorId="0" shapeId="0" xr:uid="{806CA1FA-2D43-4700-A2F3-136DD9C423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K4508" authorId="0" shapeId="0" xr:uid="{45C32BDD-82BA-4EB9-8C73-4C6B42AF29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轉委託：淇荃環保
</t>
        </r>
      </text>
    </comment>
    <comment ref="F4513" authorId="0" shapeId="0" xr:uid="{04E09660-0ADD-48EE-86E5-9AE5EFD799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K4532" authorId="0" shapeId="0" xr:uid="{A43B0E05-9FB6-4416-B7BA-0382D4D1CD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轉委託：淇荃環保
</t>
        </r>
      </text>
    </comment>
    <comment ref="K4550" authorId="0" shapeId="0" xr:uid="{F905805E-49E4-4B35-8B8C-936A8BDF83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轉委託：淇荃環保
</t>
        </r>
      </text>
    </comment>
    <comment ref="P4574" authorId="0" shapeId="0" xr:uid="{C58951AD-228D-4683-BF78-CA035C7C0A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5" authorId="0" shapeId="0" xr:uid="{981A16FC-7E70-422C-82FE-C06C42B700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6" authorId="0" shapeId="0" xr:uid="{833606D2-B2F1-4B12-8E24-C8FC4DB145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7" authorId="0" shapeId="0" xr:uid="{75380E99-9BB7-4701-ACC3-C4CA8D46D1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8" authorId="0" shapeId="0" xr:uid="{AE7F064F-20F4-4EF1-B3D7-F0DF093403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9" authorId="0" shapeId="0" xr:uid="{410D2940-61BA-4CA1-B618-F861EBDA41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0" authorId="0" shapeId="0" xr:uid="{647E690D-2336-4652-8B7E-3D584CC533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1" authorId="0" shapeId="0" xr:uid="{A4750109-78BC-4992-96E5-126709626B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2" authorId="0" shapeId="0" xr:uid="{19FD6BD7-1F88-4245-B86D-C8CFCB308C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3" authorId="0" shapeId="0" xr:uid="{A690713E-1C96-498C-A3C7-15283B217F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4" authorId="0" shapeId="0" xr:uid="{97BC5281-E2D7-4D39-B542-12B350E8FB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5" authorId="0" shapeId="0" xr:uid="{D99AD8C1-3A8B-4921-A80D-D13FB3426D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6" authorId="0" shapeId="0" xr:uid="{C9889CFC-53AB-4CBB-ACCF-ACE0C2E47A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7" authorId="0" shapeId="0" xr:uid="{343F41DF-86E7-48E8-90C4-18363E7FBC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8" authorId="0" shapeId="0" xr:uid="{A74B09B3-3F68-48A6-A275-604BF09993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9" authorId="0" shapeId="0" xr:uid="{5F514329-96E2-40D4-BAD3-1855486D0D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0" authorId="0" shapeId="0" xr:uid="{A496C092-7DB3-400D-8971-66CBB1CB99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1" authorId="0" shapeId="0" xr:uid="{E3D5A1B6-23E3-4C63-A4D0-17006EBF10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2" authorId="0" shapeId="0" xr:uid="{C1C42DC2-1F45-4FE2-B79F-B7C8B4F5C3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3" authorId="0" shapeId="0" xr:uid="{7932EC82-49DF-49A9-8B86-8266378F59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4" authorId="0" shapeId="0" xr:uid="{F486CBFF-990D-4194-84AD-A971A773A6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5" authorId="0" shapeId="0" xr:uid="{4F52D0D5-100D-4B94-B356-811AB5B045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6" authorId="0" shapeId="0" xr:uid="{16146076-D7BD-4EC8-B64E-7D890A67D2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7" authorId="0" shapeId="0" xr:uid="{EE59A3A1-48BA-40F4-BE87-8A3F4ECB03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8" authorId="0" shapeId="0" xr:uid="{15977326-16B3-435B-997C-07A1C0FCA6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9" authorId="0" shapeId="0" xr:uid="{C68559AF-8246-4F33-896D-D23DF23A41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0" authorId="0" shapeId="0" xr:uid="{3999034F-2784-406F-BD32-6923BED72E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1" authorId="0" shapeId="0" xr:uid="{DB596947-D3B5-4379-B0B0-DA907E7524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2" authorId="0" shapeId="0" xr:uid="{FA9508E2-8D10-4F44-A324-552BB64049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3" authorId="0" shapeId="0" xr:uid="{31304CBF-0637-4A4B-984B-50ECA4BD8D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4" authorId="0" shapeId="0" xr:uid="{0F201AAC-F77B-4EA4-AE24-7B308D52B6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5" authorId="0" shapeId="0" xr:uid="{F167EC89-48A5-4445-B4ED-A863088AA4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6" authorId="0" shapeId="0" xr:uid="{5E9AAAA7-EC0B-45FF-89F0-14DC1E2AFB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7" authorId="0" shapeId="0" xr:uid="{1DE33834-104D-4AEA-9BF1-8AB2453FBA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8" authorId="0" shapeId="0" xr:uid="{2808FB4B-2698-41BA-9714-8E81CB9393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9" authorId="0" shapeId="0" xr:uid="{F1E32173-96D6-4353-80A2-CC26BCFA1A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0" authorId="0" shapeId="0" xr:uid="{7138948B-BF5C-446F-9645-7C26F50210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1" authorId="0" shapeId="0" xr:uid="{0332B057-31A3-4311-A9BF-F90118C177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2" authorId="0" shapeId="0" xr:uid="{900BD71B-3594-4EC3-B051-0DF9BA5B0E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3" authorId="0" shapeId="0" xr:uid="{7378369A-F966-402F-B3CD-BC0E06DAE7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4" authorId="0" shapeId="0" xr:uid="{86E97FE2-137E-47D3-BD74-C3F5451E27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5" authorId="0" shapeId="0" xr:uid="{3DE02945-3B94-449E-B3F3-8F2F762BB2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4636" authorId="0" shapeId="0" xr:uid="{1C109572-A2BB-4E7E-B5E8-BB0544C841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委託單註明：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鎘及其化合物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以鎘計</t>
        </r>
        <r>
          <rPr>
            <sz val="9"/>
            <color indexed="81"/>
            <rFont val="Tahoma"/>
            <family val="2"/>
          </rPr>
          <t xml:space="preserve">) </t>
        </r>
      </text>
    </comment>
    <comment ref="K4658" authorId="0" shapeId="0" xr:uid="{3AD1B4DB-D41A-467F-85E9-C2957F68CC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660" authorId="0" shapeId="0" xr:uid="{8F569D51-B48E-4781-BD8F-5B2AE1B570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662" authorId="0" shapeId="0" xr:uid="{4313BE16-E78C-4755-952E-8FFE968588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664" authorId="0" shapeId="0" xr:uid="{70E3CF89-85DE-4310-905D-95FA2C51A4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65" authorId="0" shapeId="0" xr:uid="{4DD76772-B65A-422B-92AE-D45D029D8C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666" authorId="0" shapeId="0" xr:uid="{1F218426-FD0A-4C63-AC01-6B8B6E9D45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K4671" authorId="0" shapeId="0" xr:uid="{8FE8005F-AC8D-46E9-8318-972A4C978D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檢測項目【硝酸鹽氮】，請於出具檢測報告時以【硝酸鹽】呈現及測值。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4674" authorId="0" shapeId="0" xr:uid="{CA588007-9A44-4ACB-A47D-CA8086DC0A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8/15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C4724" authorId="0" shapeId="0" xr:uid="{D122CC60-5898-4D0D-87EB-2560C3247A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5" authorId="0" shapeId="0" xr:uid="{74F31E87-D055-44A4-A045-08238DF378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6" authorId="0" shapeId="0" xr:uid="{A093CFAC-89C9-4194-934B-79D3D6B218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7" authorId="0" shapeId="0" xr:uid="{22B5C8BA-B37A-43DC-B7C6-E6EB5D881E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8" authorId="0" shapeId="0" xr:uid="{62660792-9C2C-4827-B8F8-74E33ECAB9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9" authorId="0" shapeId="0" xr:uid="{DABB542B-BA2F-4663-97E3-A2E84A761C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0" authorId="0" shapeId="0" xr:uid="{844BFD5B-FF9C-4D3A-9D9C-47A6000D62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1" authorId="0" shapeId="0" xr:uid="{0CDC6FCF-411B-489A-B070-76A00E4FDA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2" authorId="0" shapeId="0" xr:uid="{299E199B-3AA1-4EFD-BCA2-EC486A5FCB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3" authorId="0" shapeId="0" xr:uid="{9038DC4E-B50F-4BDB-AEB6-B00FA5AFCD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4" authorId="0" shapeId="0" xr:uid="{04418B4D-DA67-4E5C-B8FB-D914F62E08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5" authorId="0" shapeId="0" xr:uid="{4224C53A-98AF-43BC-A354-1D6EEAAD36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6" authorId="0" shapeId="0" xr:uid="{A895D995-C49D-4112-9A44-BFD750B3A6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7" authorId="0" shapeId="0" xr:uid="{77854F43-F9A7-40C1-A253-96756C61B1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8" authorId="0" shapeId="0" xr:uid="{41AE2454-FC5C-4057-B052-E408B8B347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9" authorId="0" shapeId="0" xr:uid="{BC9B39DB-058D-46D1-8E8C-DC462A2569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40" authorId="0" shapeId="0" xr:uid="{92C602A6-121D-4D5F-92F4-9BB1B29CE1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K4749" authorId="0" shapeId="0" xr:uid="{F98CC7F2-04BB-4944-A84B-9F0E4618B8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正磷酸鹽，請以三價磷酸根表示</t>
        </r>
      </text>
    </comment>
    <comment ref="C4754" authorId="0" shapeId="0" xr:uid="{D65E5E8E-9DCC-4191-BA72-0272D83F19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5" authorId="0" shapeId="0" xr:uid="{A4284ACB-BB3B-4494-B7FD-FD2CFA8849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6" authorId="0" shapeId="0" xr:uid="{42DA97C3-DBBE-4D3E-9D02-324458B0A5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7" authorId="0" shapeId="0" xr:uid="{4AE7F69D-64DC-474B-9280-936C2FE2BA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8" authorId="0" shapeId="0" xr:uid="{E449E6DF-161A-4B50-B484-CC0593C38C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9" authorId="0" shapeId="0" xr:uid="{99EDA53B-0F08-4439-AAF2-D0996BDEA9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93" authorId="0" shapeId="0" xr:uid="{84E12293-9406-4830-844D-92A1E6FDEB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 xml:space="preserve">：第一次修正預計繳交日期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>：第二次修正預計繳交日期</t>
        </r>
      </text>
    </comment>
    <comment ref="F4794" authorId="0" shapeId="0" xr:uid="{39EEE1B9-6509-4127-8CD1-85F73FAC35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>8/11.8/12.8/15</t>
        </r>
        <r>
          <rPr>
            <sz val="9"/>
            <color indexed="81"/>
            <rFont val="細明體"/>
            <family val="3"/>
            <charset val="136"/>
          </rPr>
          <t>收到樣品
所有空白皆要分析</t>
        </r>
      </text>
    </comment>
    <comment ref="R4794" authorId="0" shapeId="0" xr:uid="{05D81924-4495-4C8C-BA17-B8B1E1B498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8/17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F4795" authorId="0" shapeId="0" xr:uid="{A2F259C9-0746-4381-907D-3463BCB47F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>8/11.8/12.8/15</t>
        </r>
        <r>
          <rPr>
            <sz val="9"/>
            <color indexed="81"/>
            <rFont val="細明體"/>
            <family val="3"/>
            <charset val="136"/>
          </rPr>
          <t>收到樣品
所有空白皆要分析</t>
        </r>
      </text>
    </comment>
    <comment ref="R4795" authorId="0" shapeId="0" xr:uid="{75D1D27D-42D9-4354-ACDA-F885FD1624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*14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F4827" authorId="0" shapeId="0" xr:uid="{4F50F2C8-5270-4E32-82EF-B26E94B19D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27" authorId="0" shapeId="0" xr:uid="{AF968934-BE3F-4EE7-85B9-02C1815F5B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28" authorId="0" shapeId="0" xr:uid="{366D3634-4899-4603-9F18-520F178919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30" authorId="0" shapeId="0" xr:uid="{FDDB8B56-3D15-494F-BA92-1269EBF8FD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832" authorId="0" shapeId="0" xr:uid="{A79E8E52-4EC0-43E8-A5BE-9E27BD9F4A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33" authorId="0" shapeId="0" xr:uid="{BA9008A2-12A8-44E0-BE37-7ECF08D311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33" authorId="0" shapeId="0" xr:uid="{BEA1825C-BBE0-4B6E-A9ED-169FA4E402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34" authorId="0" shapeId="0" xr:uid="{ADD89862-2CE3-4023-91FF-19B2A46D85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835" authorId="0" shapeId="0" xr:uid="{793281D5-F2B9-4C9F-A541-82B801AC0B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35" authorId="0" shapeId="0" xr:uid="{AD60E15D-A560-4B3B-8B7B-47F9904FDF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36" authorId="0" shapeId="0" xr:uid="{AA57C33C-BDF3-43CC-B0BD-213B7E04AE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837" authorId="0" shapeId="0" xr:uid="{7AA6B49C-30B2-4FFE-9461-DD9ABD3565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37" authorId="0" shapeId="0" xr:uid="{72A8A33F-DE7E-47EA-BCD4-F759E7171C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38" authorId="0" shapeId="0" xr:uid="{A594E45E-EB19-4F80-B15D-881F975934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R4841" authorId="0" shapeId="0" xr:uid="{CDE63EF9-F5BC-44EB-B888-11C343355C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</t>
        </r>
      </text>
    </comment>
    <comment ref="R4844" authorId="0" shapeId="0" xr:uid="{E43E52B1-5E4F-4FAB-B549-28F8223212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8/10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4845" authorId="0" shapeId="0" xr:uid="{DD682663-0C18-49D0-970B-464CC38A12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8/10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*4
</t>
        </r>
      </text>
    </comment>
    <comment ref="C4846" authorId="0" shapeId="0" xr:uid="{F2616CEE-923B-4E1B-92DD-6CC39BCC7C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 xml:space="preserve">修正委託單報告日期。
</t>
        </r>
        <r>
          <rPr>
            <sz val="9"/>
            <color indexed="81"/>
            <rFont val="Tahoma"/>
            <family val="2"/>
          </rPr>
          <t>8/23</t>
        </r>
        <r>
          <rPr>
            <sz val="9"/>
            <color indexed="81"/>
            <rFont val="細明體"/>
            <family val="3"/>
            <charset val="136"/>
          </rPr>
          <t xml:space="preserve">第一次修正預計繳交日期。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 xml:space="preserve">第二次修正預計繳交日期。
</t>
        </r>
        <r>
          <rPr>
            <sz val="9"/>
            <color indexed="81"/>
            <rFont val="Tahoma"/>
            <family val="2"/>
          </rPr>
          <t>9/2</t>
        </r>
        <r>
          <rPr>
            <sz val="9"/>
            <color indexed="81"/>
            <rFont val="細明體"/>
            <family val="3"/>
            <charset val="136"/>
          </rPr>
          <t>第三次修正預計繳交日期。</t>
        </r>
      </text>
    </comment>
    <comment ref="R4846" authorId="0" shapeId="0" xr:uid="{AC8D9293-E531-40E4-9473-C9AB40A1BE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9/1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L4850" authorId="0" shapeId="0" xr:uid="{D1CD8DF2-9302-490B-8866-9AF534F011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8/12</t>
        </r>
        <r>
          <rPr>
            <sz val="9"/>
            <color indexed="81"/>
            <rFont val="細明體"/>
            <family val="3"/>
            <charset val="136"/>
          </rPr>
          <t>已確認磷酸鹽進樣數量更改為</t>
        </r>
        <r>
          <rPr>
            <sz val="9"/>
            <color indexed="81"/>
            <rFont val="Tahoma"/>
            <family val="2"/>
          </rPr>
          <t>4</t>
        </r>
      </text>
    </comment>
    <comment ref="C4851" authorId="0" shapeId="0" xr:uid="{B5937869-0EA9-4F1D-9FEB-F4003C5568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 xml:space="preserve">修正委託單報告日期。
</t>
        </r>
        <r>
          <rPr>
            <sz val="9"/>
            <color indexed="81"/>
            <rFont val="Tahoma"/>
            <family val="2"/>
          </rPr>
          <t>8/23</t>
        </r>
        <r>
          <rPr>
            <sz val="9"/>
            <color indexed="81"/>
            <rFont val="細明體"/>
            <family val="3"/>
            <charset val="136"/>
          </rPr>
          <t xml:space="preserve">第一次修正預計繳交日期。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 xml:space="preserve">第二次修正預計繳交日期。
</t>
        </r>
        <r>
          <rPr>
            <sz val="9"/>
            <color indexed="81"/>
            <rFont val="Tahoma"/>
            <family val="2"/>
          </rPr>
          <t>9/2</t>
        </r>
        <r>
          <rPr>
            <sz val="9"/>
            <color indexed="81"/>
            <rFont val="細明體"/>
            <family val="3"/>
            <charset val="136"/>
          </rPr>
          <t>第三次修正預計繳交日期。</t>
        </r>
      </text>
    </comment>
    <comment ref="C4877" authorId="0" shapeId="0" xr:uid="{823B4C56-017D-4D28-A961-789F3CB3C1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L4882" authorId="0" shapeId="0" xr:uid="{54B7F25A-98A8-4203-9D11-3790A604E9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3" authorId="0" shapeId="0" xr:uid="{BF144DAB-DB78-478B-A781-AF04F01BFD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R4883" authorId="0" shapeId="0" xr:uid="{D7824F12-8225-4D9B-A97C-C7BCAC0217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8/25*6</t>
        </r>
      </text>
    </comment>
    <comment ref="L4884" authorId="0" shapeId="0" xr:uid="{3D98E4CB-1DB0-41B3-8021-45820C45AD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5" authorId="0" shapeId="0" xr:uid="{9B977F0A-1377-4BFD-8EA8-AF754E8FF6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6" authorId="0" shapeId="0" xr:uid="{3C57B738-BACF-4179-912D-6FB116E78B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7" authorId="0" shapeId="0" xr:uid="{317877A1-EF98-471D-8722-461795F7B0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8" authorId="0" shapeId="0" xr:uid="{1BE86F61-3F4C-4F9B-9998-9674B926A2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9" authorId="0" shapeId="0" xr:uid="{9CA5CB95-D03A-4621-A3D7-83D4935678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0" authorId="0" shapeId="0" xr:uid="{D8D89B9C-9AB7-4286-932B-A0B45B0909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1" authorId="0" shapeId="0" xr:uid="{80A59676-4669-4335-9B13-30A25D03E2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2" authorId="0" shapeId="0" xr:uid="{D4507114-FB89-4E0C-902F-F468E6133B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3" authorId="0" shapeId="0" xr:uid="{F34EC605-D3BA-4967-AD42-9A9A048E4C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4" authorId="0" shapeId="0" xr:uid="{9E75F371-F014-4519-8C3B-D86D45BF1E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R4894" authorId="0" shapeId="0" xr:uid="{CF22B9D5-2C1A-4FAA-80B3-624DC7D6D3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8/25*6</t>
        </r>
      </text>
    </comment>
    <comment ref="L4895" authorId="0" shapeId="0" xr:uid="{A2801F47-5FA3-4C09-A477-02CFE07E78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6" authorId="0" shapeId="0" xr:uid="{B5C75560-D1D4-40FD-9B23-6D40BFA025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7" authorId="0" shapeId="0" xr:uid="{E55A8125-13CD-4321-8C4C-EFEA676720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8" authorId="0" shapeId="0" xr:uid="{0EBF7792-EA5A-4890-BFCE-8EB32222BD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9" authorId="0" shapeId="0" xr:uid="{CD6EA46C-A107-4B26-92C4-C0E63A72AA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900" authorId="0" shapeId="0" xr:uid="{EDA553C1-D515-41E7-AD86-B60EC2327E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901" authorId="0" shapeId="0" xr:uid="{0FA72CBF-6D08-4CAF-A8D1-0CD1F3D27D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902" authorId="0" shapeId="0" xr:uid="{5105E6AD-2E9A-440F-B15D-1D44F41805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903" authorId="0" shapeId="0" xr:uid="{0A1FA99C-6D67-4921-BC67-E09E97A34A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K4905" authorId="0" shapeId="0" xr:uid="{8B8B7B3C-948F-4CDF-A6DA-6A31116DEE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07" authorId="0" shapeId="0" xr:uid="{62EFD000-F120-4927-AB67-D8B3DA1BB3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09" authorId="0" shapeId="0" xr:uid="{32C8D8F4-6CB7-448B-A7DC-3DF7375EF2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1" authorId="0" shapeId="0" xr:uid="{C5E20358-EE33-4C6C-BA32-AC5AF3A759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3" authorId="0" shapeId="0" xr:uid="{76EB015A-AD40-4CD5-8724-C6EDF683D9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5" authorId="0" shapeId="0" xr:uid="{8D92D75B-8B5D-4664-BAB1-13463827CB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7" authorId="0" shapeId="0" xr:uid="{806DFF56-4640-44C9-9ADA-660CBC555C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9" authorId="0" shapeId="0" xr:uid="{AA0AD4B3-2B64-49C0-BAA7-75EF2851FF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21" authorId="0" shapeId="0" xr:uid="{E0D83E8E-AF04-4E29-890F-AF56DE9488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23" authorId="0" shapeId="0" xr:uid="{EE84E698-EB52-48DE-B45D-2DBE2BE661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960" authorId="0" shapeId="0" xr:uid="{E4274012-CE1F-4275-8CB3-A522921BBC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>8/11.8/12.8/15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R4960" authorId="0" shapeId="0" xr:uid="{80504635-D098-4327-AC97-AA243D5EF3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8/24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</t>
        </r>
      </text>
    </comment>
    <comment ref="F4970" authorId="0" shapeId="0" xr:uid="{426A8E45-2951-478E-9B69-A26CD5F2D7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8/16</t>
        </r>
        <r>
          <rPr>
            <sz val="9"/>
            <color indexed="81"/>
            <rFont val="細明體"/>
            <family val="3"/>
            <charset val="136"/>
          </rPr>
          <t>業主通知取消進樣，</t>
        </r>
        <r>
          <rPr>
            <sz val="9"/>
            <color indexed="81"/>
            <rFont val="Tahoma"/>
            <family val="2"/>
          </rPr>
          <t>D7-122</t>
        </r>
        <r>
          <rPr>
            <sz val="9"/>
            <color indexed="81"/>
            <rFont val="細明體"/>
            <family val="3"/>
            <charset val="136"/>
          </rPr>
          <t>將給其他案件續用</t>
        </r>
      </text>
    </comment>
    <comment ref="L4992" authorId="0" shapeId="0" xr:uid="{B5C5E31D-BEB2-47A5-9557-D7B4801373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3" authorId="0" shapeId="0" xr:uid="{277888DF-131A-4317-BCBC-7CE98E2175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R4993" authorId="0" shapeId="0" xr:uid="{7708D259-6BAB-4B7D-830D-8AED80FEFB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8/25*5</t>
        </r>
      </text>
    </comment>
    <comment ref="L4994" authorId="0" shapeId="0" xr:uid="{26A57907-ACC0-4373-94F1-FC41E7349C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5" authorId="0" shapeId="0" xr:uid="{94411C74-7EE3-4442-8340-5CBD2B0198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6" authorId="0" shapeId="0" xr:uid="{C8B1BB9A-6A38-4C5B-8626-7AED1FD27B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7" authorId="0" shapeId="0" xr:uid="{6C61F57D-39E3-4AAD-BD32-57D72930D6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8" authorId="0" shapeId="0" xr:uid="{40DB1598-CF04-416E-818B-492E2E8C93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9" authorId="0" shapeId="0" xr:uid="{693A3087-150E-4547-A5B3-2D0FCAF329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5000" authorId="0" shapeId="0" xr:uid="{DC15CD7B-4039-4BE2-AA5A-8D61155A78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5001" authorId="0" shapeId="0" xr:uid="{91A1226B-DA65-44D0-8117-01D7708FD0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5002" authorId="0" shapeId="0" xr:uid="{683CA574-095E-406E-9B55-7900C966AA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K5004" authorId="0" shapeId="0" xr:uid="{73EAC2CC-80EF-4F7E-B355-2C1E601B6C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006" authorId="0" shapeId="0" xr:uid="{98AB55E5-8070-4D2D-8998-B6BFF638CB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008" authorId="0" shapeId="0" xr:uid="{C955ED8E-EE7E-4AC2-B815-1F7CEEEE50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022" authorId="0" shapeId="0" xr:uid="{9586796B-D742-4766-86FE-E1C3B34265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第二種粉塵</t>
        </r>
      </text>
    </comment>
    <comment ref="K5023" authorId="0" shapeId="0" xr:uid="{83792E30-7A72-47B3-8DB4-D83D831B7C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第二種粉塵</t>
        </r>
      </text>
    </comment>
    <comment ref="K5026" authorId="0" shapeId="0" xr:uid="{D11540AC-ED0C-44B9-B991-0BE23C1215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燻煙（以錳計）</t>
        </r>
      </text>
    </comment>
    <comment ref="R5034" authorId="0" shapeId="0" xr:uid="{6C021BF3-BB64-4472-A777-C151594610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</t>
        </r>
      </text>
    </comment>
    <comment ref="R5039" authorId="0" shapeId="0" xr:uid="{4B99ED85-DF55-4991-AC08-88AD4DDC0E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8/25*3</t>
        </r>
      </text>
    </comment>
    <comment ref="G5063" authorId="0" shapeId="0" xr:uid="{545BEC0F-ADC1-4950-B271-E3B00BFBE1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8/11</t>
        </r>
        <r>
          <rPr>
            <b/>
            <sz val="9"/>
            <color indexed="81"/>
            <rFont val="細明體"/>
            <family val="3"/>
            <charset val="136"/>
          </rPr>
          <t>自送樣工作排程表：預計送樣日</t>
        </r>
        <r>
          <rPr>
            <b/>
            <sz val="9"/>
            <color indexed="81"/>
            <rFont val="Tahoma"/>
            <family val="2"/>
          </rPr>
          <t>8/17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5065" authorId="0" shapeId="0" xr:uid="{109E4CE4-5A02-4474-9871-C47BAF5BFF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8/25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
8/27 : *1</t>
        </r>
      </text>
    </comment>
    <comment ref="F5077" authorId="0" shapeId="0" xr:uid="{EE81843B-A0CC-4352-BFE6-C0E2966C48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於</t>
        </r>
        <r>
          <rPr>
            <sz val="9"/>
            <color indexed="81"/>
            <rFont val="Tahoma"/>
            <family val="2"/>
          </rPr>
          <t>8/17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5129" authorId="0" shapeId="0" xr:uid="{6B0D04C6-D8BA-490F-8F26-A504CE5473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8/16.18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5129" authorId="0" shapeId="0" xr:uid="{87F52DEE-80CC-42C4-BD05-1114718F9D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*13
8/26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5130" authorId="0" shapeId="0" xr:uid="{1D57BDB9-D4B9-4832-92A1-FB9FDD2F7D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8/16.18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5131" authorId="0" shapeId="0" xr:uid="{9C31F67C-5FA0-44E1-ACF7-7B6D071D54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8/16.18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5131" authorId="0" shapeId="0" xr:uid="{DDE9BB76-D62C-4A43-813A-96B1891591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8/29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K5168" authorId="0" shapeId="0" xr:uid="{E1112C46-F0DA-4961-B82F-DD0B5B3335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0" authorId="0" shapeId="0" xr:uid="{399B10AB-933D-4D29-B37C-42ECCDFADA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2" authorId="0" shapeId="0" xr:uid="{03A75B3F-B0B6-4F8C-8F6E-F18AE66BF0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4" authorId="0" shapeId="0" xr:uid="{4CC3DD46-E4DE-4DC4-8538-7BCBBD65A7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6" authorId="0" shapeId="0" xr:uid="{22303CDD-7F06-4ECD-ABC5-34759DE280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8" authorId="0" shapeId="0" xr:uid="{B919741C-720F-4DC0-AC0E-E24A0E3BD6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80" authorId="0" shapeId="0" xr:uid="{3BEF160C-5A00-4C0E-8BB5-F148385700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02" authorId="0" shapeId="0" xr:uid="{57818114-02D9-4857-B0D7-C168EBCB37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>：專案</t>
        </r>
        <r>
          <rPr>
            <sz val="9"/>
            <color indexed="81"/>
            <rFont val="Tahoma"/>
            <family val="2"/>
          </rPr>
          <t>(Janet)</t>
        </r>
        <r>
          <rPr>
            <sz val="9"/>
            <color indexed="81"/>
            <rFont val="細明體"/>
            <family val="3"/>
            <charset val="136"/>
          </rPr>
          <t xml:space="preserve">待樣品進來後才能確認要那種方法
</t>
        </r>
        <r>
          <rPr>
            <sz val="9"/>
            <color indexed="81"/>
            <rFont val="Tahoma"/>
            <family val="2"/>
          </rPr>
          <t>8/18</t>
        </r>
        <r>
          <rPr>
            <sz val="9"/>
            <color indexed="81"/>
            <rFont val="細明體"/>
            <family val="3"/>
            <charset val="136"/>
          </rPr>
          <t>：確認</t>
        </r>
      </text>
    </comment>
    <comment ref="F5206" authorId="0" shapeId="0" xr:uid="{DA809B15-C3E5-4189-9A60-BAED025F39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請先提供數據給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，以利數據之確認及後續報告出具作業。</t>
        </r>
      </text>
    </comment>
    <comment ref="R5210" authorId="0" shapeId="0" xr:uid="{0456AF78-34F1-404D-8A18-FB43E52081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8/25*2</t>
        </r>
      </text>
    </comment>
    <comment ref="F5219" authorId="0" shapeId="0" xr:uid="{6FD78D19-4DA1-40CA-85C6-B790E3A95F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220" authorId="0" shapeId="0" xr:uid="{E3336141-F364-47AC-82D4-C88AF62A3E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220" authorId="0" shapeId="0" xr:uid="{A455FC00-A348-48ED-B1FB-0948E4F1CF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22" authorId="0" shapeId="0" xr:uid="{DADFC8EB-4472-4509-A907-83DBBFDD5C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223" authorId="0" shapeId="0" xr:uid="{D5457F03-4DE3-435F-A34E-66049A3895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223" authorId="0" shapeId="0" xr:uid="{C296EBA5-B4A0-4BFE-8E4E-BDED4D53CD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224" authorId="0" shapeId="0" xr:uid="{81A07F6B-1E17-4023-BC1E-E5DC2D298F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225" authorId="0" shapeId="0" xr:uid="{AED8B5AA-CD0D-4AF9-A532-8673BC6827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226" authorId="0" shapeId="0" xr:uid="{DA1B889C-4FE1-438D-BD2B-7CFE1DE7F1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226" authorId="0" shapeId="0" xr:uid="{CD998733-C983-4A9B-91AF-7357E2DF35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28" authorId="0" shapeId="0" xr:uid="{9B7DAE51-794B-4C78-B9FD-9F5BFC2757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30" authorId="0" shapeId="0" xr:uid="{879067E1-7DF8-4C06-B0FB-2949ABC596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32" authorId="0" shapeId="0" xr:uid="{A543B8B2-3E8E-4501-88EE-BCBD6D6CDD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233" authorId="0" shapeId="0" xr:uid="{BD1E3676-367E-47D7-8C96-7117858531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234" authorId="0" shapeId="0" xr:uid="{64614083-1016-4690-BFDE-2E2C35D8C3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234" authorId="0" shapeId="0" xr:uid="{AA06B02A-950E-4C1C-8656-AB6904B6E8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5235" authorId="0" shapeId="0" xr:uid="{DF9E8CAE-FEA6-4C3D-879E-F1DD2492FB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S280*18</t>
        </r>
      </text>
    </comment>
    <comment ref="R5237" authorId="0" shapeId="0" xr:uid="{2876E548-B1D6-4610-B57D-3C264C00E0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S280*1</t>
        </r>
      </text>
    </comment>
    <comment ref="R5239" authorId="0" shapeId="0" xr:uid="{1B3E3D88-B150-4092-B88E-B4EFA2E919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S280*1</t>
        </r>
      </text>
    </comment>
    <comment ref="G5279" authorId="0" shapeId="0" xr:uid="{D2C30FEE-5090-4B49-A563-CC30B3CE94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8/11</t>
        </r>
        <r>
          <rPr>
            <b/>
            <sz val="9"/>
            <color indexed="81"/>
            <rFont val="細明體"/>
            <family val="3"/>
            <charset val="136"/>
          </rPr>
          <t>自送樣工作排程表：預計送樣日</t>
        </r>
        <r>
          <rPr>
            <b/>
            <sz val="9"/>
            <color indexed="81"/>
            <rFont val="Tahoma"/>
            <family val="2"/>
          </rPr>
          <t>8/17.19.22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5279" authorId="0" shapeId="0" xr:uid="{B89C98A6-1937-471E-AA30-192823D6B2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8/27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K5287" authorId="0" shapeId="0" xr:uid="{67F2F1F7-4CD1-49AC-9F31-5BDC7B00E5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K5291" authorId="0" shapeId="0" xr:uid="{DA91F904-1A4F-4826-A99D-A7BE9E2891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Y5311" authorId="0" shapeId="0" xr:uid="{7C70E5A8-8BD8-4D73-92F3-93647EE902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9/5: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次最後交出日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次最後交出日</t>
        </r>
      </text>
    </comment>
    <comment ref="R5327" authorId="0" shapeId="0" xr:uid="{3A2BDCC3-2D03-4A36-9399-D05DD3A3A9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</t>
        </r>
      </text>
    </comment>
    <comment ref="R5358" authorId="0" shapeId="0" xr:uid="{C25E1846-F8F0-4B5B-850B-ADE49021C8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>9/2</t>
        </r>
      </text>
    </comment>
    <comment ref="R5364" authorId="0" shapeId="0" xr:uid="{B5AC463D-D4D6-41BD-A54B-4F84D7A340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>9/2</t>
        </r>
      </text>
    </comment>
    <comment ref="G5365" authorId="0" shapeId="0" xr:uid="{A271AD59-D852-4617-87F9-92F9AA089B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預計採樣日：</t>
        </r>
        <r>
          <rPr>
            <sz val="9"/>
            <color indexed="81"/>
            <rFont val="Tahoma"/>
            <family val="2"/>
          </rPr>
          <t>8/17.18.19.22</t>
        </r>
      </text>
    </comment>
    <comment ref="R5365" authorId="0" shapeId="0" xr:uid="{24C27C83-3207-4125-AE55-1610302249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9/2</t>
        </r>
        <r>
          <rPr>
            <sz val="9"/>
            <color indexed="81"/>
            <rFont val="Arial Unicode MS"/>
            <family val="2"/>
            <charset val="136"/>
          </rPr>
          <t>；</t>
        </r>
        <r>
          <rPr>
            <sz val="9"/>
            <color indexed="81"/>
            <rFont val="Tahoma"/>
            <family val="2"/>
          </rPr>
          <t>*10</t>
        </r>
      </text>
    </comment>
    <comment ref="G5366" authorId="0" shapeId="0" xr:uid="{BA675EAB-BB1C-497C-8A4E-B131EC1F16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預計採樣日：</t>
        </r>
        <r>
          <rPr>
            <sz val="9"/>
            <color indexed="81"/>
            <rFont val="Tahoma"/>
            <family val="2"/>
          </rPr>
          <t>8/17.18.19.22</t>
        </r>
      </text>
    </comment>
    <comment ref="R5366" authorId="0" shapeId="0" xr:uid="{71FE9637-D884-4EEB-A9E7-8E0CA2C386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G5367" authorId="0" shapeId="0" xr:uid="{581996C7-0178-41FB-A136-9D7DAE8CA3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預計採樣日：</t>
        </r>
        <r>
          <rPr>
            <sz val="9"/>
            <color indexed="81"/>
            <rFont val="Tahoma"/>
            <family val="2"/>
          </rPr>
          <t>8/17.18.19.22</t>
        </r>
      </text>
    </comment>
    <comment ref="R5367" authorId="0" shapeId="0" xr:uid="{C3C81BC3-3ADD-4FD9-B639-F26512471C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8/29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5384" authorId="0" shapeId="0" xr:uid="{52EA54C7-A9C7-4665-ACC8-0AC9156639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>9/2</t>
        </r>
      </text>
    </comment>
    <comment ref="K5386" authorId="0" shapeId="0" xr:uid="{9BD280A1-61AF-44FC-8F48-A2D22F7B52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388" authorId="0" shapeId="0" xr:uid="{FB7D43FF-7B87-4755-A68C-8AC64FEC99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390" authorId="0" shapeId="0" xr:uid="{BC488722-297A-4B26-A33A-6CE9BD4B40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392" authorId="0" shapeId="0" xr:uid="{BCF028E6-4151-4FC2-9F4C-6A589F1CF9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394" authorId="0" shapeId="0" xr:uid="{F1B2B252-0173-4B21-A616-14B2AE6040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395" authorId="0" shapeId="0" xr:uid="{CE0E427C-7DC1-485E-B17B-68D22B49E8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：第一次修正採樣日期、報告日期。
</t>
        </r>
        <r>
          <rPr>
            <sz val="9"/>
            <color indexed="81"/>
            <rFont val="Tahoma"/>
            <family val="2"/>
          </rPr>
          <t>8/29</t>
        </r>
        <r>
          <rPr>
            <sz val="9"/>
            <color indexed="81"/>
            <rFont val="細明體"/>
            <family val="3"/>
            <charset val="136"/>
          </rPr>
          <t>：第二次修正採樣日期、報告日期</t>
        </r>
      </text>
    </comment>
    <comment ref="C5396" authorId="0" shapeId="0" xr:uid="{EF02B38F-537C-49B9-86B6-9B9ECD0EBC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：第一次修正採樣日期、報告日期。
</t>
        </r>
        <r>
          <rPr>
            <sz val="9"/>
            <color indexed="81"/>
            <rFont val="Tahoma"/>
            <family val="2"/>
          </rPr>
          <t>8/29</t>
        </r>
        <r>
          <rPr>
            <sz val="9"/>
            <color indexed="81"/>
            <rFont val="細明體"/>
            <family val="3"/>
            <charset val="136"/>
          </rPr>
          <t>：第二次修正採樣日期、報告日期</t>
        </r>
      </text>
    </comment>
    <comment ref="K5396" authorId="0" shapeId="0" xr:uid="{7DEC3914-6174-4FC3-A794-A5C3929D62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397" authorId="0" shapeId="0" xr:uid="{2A97EAC1-5169-4B54-9617-3822679AEA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：第一次修正採樣日期、報告日期。
</t>
        </r>
        <r>
          <rPr>
            <sz val="9"/>
            <color indexed="81"/>
            <rFont val="Tahoma"/>
            <family val="2"/>
          </rPr>
          <t>8/29</t>
        </r>
        <r>
          <rPr>
            <sz val="9"/>
            <color indexed="81"/>
            <rFont val="細明體"/>
            <family val="3"/>
            <charset val="136"/>
          </rPr>
          <t>：第二次修正採樣日期、報告日期</t>
        </r>
      </text>
    </comment>
    <comment ref="C5398" authorId="0" shapeId="0" xr:uid="{9C6E049D-F959-4C0C-A194-1CBF143E29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：第一次修正採樣日期、報告日期。
</t>
        </r>
        <r>
          <rPr>
            <sz val="9"/>
            <color indexed="81"/>
            <rFont val="Tahoma"/>
            <family val="2"/>
          </rPr>
          <t>8/29</t>
        </r>
        <r>
          <rPr>
            <sz val="9"/>
            <color indexed="81"/>
            <rFont val="細明體"/>
            <family val="3"/>
            <charset val="136"/>
          </rPr>
          <t>：第二次修正採樣日期、報告日期</t>
        </r>
      </text>
    </comment>
    <comment ref="K5398" authorId="0" shapeId="0" xr:uid="{C4E05172-8801-4F7D-8229-C01847E7EE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5399" authorId="0" shapeId="0" xr:uid="{66F63461-6968-4D8F-8406-5428EC9BBE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S280*2</t>
        </r>
      </text>
    </comment>
    <comment ref="R5400" authorId="0" shapeId="0" xr:uid="{C5A3C6F9-B214-4E13-A8D0-0B14F8326F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S280*4</t>
        </r>
      </text>
    </comment>
    <comment ref="R5401" authorId="0" shapeId="0" xr:uid="{31294352-42A4-433C-ABA7-6C4B581573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9/6</t>
        </r>
      </text>
    </comment>
    <comment ref="K5414" authorId="0" shapeId="0" xr:uid="{6C456FB8-0955-4BB9-B4BC-83B87C84BB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僅</t>
        </r>
        <r>
          <rPr>
            <sz val="9"/>
            <color indexed="81"/>
            <rFont val="Tahoma"/>
            <family val="2"/>
          </rPr>
          <t>C-0156</t>
        </r>
        <r>
          <rPr>
            <sz val="9"/>
            <color indexed="81"/>
            <rFont val="細明體"/>
            <family val="3"/>
            <charset val="136"/>
          </rPr>
          <t>丁酮分析此項</t>
        </r>
      </text>
    </comment>
    <comment ref="K5415" authorId="0" shapeId="0" xr:uid="{EAB8DCAD-6C29-4460-ABF5-A8546D5DC4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僅</t>
        </r>
        <r>
          <rPr>
            <sz val="9"/>
            <color indexed="81"/>
            <rFont val="Tahoma"/>
            <family val="2"/>
          </rPr>
          <t>C-0156</t>
        </r>
        <r>
          <rPr>
            <sz val="9"/>
            <color indexed="81"/>
            <rFont val="細明體"/>
            <family val="3"/>
            <charset val="136"/>
          </rPr>
          <t>丁酮分析此項</t>
        </r>
      </text>
    </comment>
    <comment ref="R5421" authorId="0" shapeId="0" xr:uid="{FACAB5C6-8AD7-4D94-B701-AD9927B739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9/2
</t>
        </r>
      </text>
    </comment>
    <comment ref="F5422" authorId="0" shapeId="0" xr:uid="{D455A9C0-9CFF-4EC3-AB5F-76626F19D0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422" authorId="0" shapeId="0" xr:uid="{4BB32237-2B4F-42E4-8D33-BD83122D29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23" authorId="0" shapeId="0" xr:uid="{204A532B-96C3-46CE-BE08-E59231B3E0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424" authorId="0" shapeId="0" xr:uid="{985E1EFB-2D7B-4501-B2CA-1B8F932C36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424" authorId="0" shapeId="0" xr:uid="{551904C4-CC06-47B7-8761-D9EAF3E388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25" authorId="0" shapeId="0" xr:uid="{2AEE9C23-6405-478C-9025-03AC334B7B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426" authorId="0" shapeId="0" xr:uid="{72BD2A4B-4F20-4B80-8C7D-61E10221C7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426" authorId="0" shapeId="0" xr:uid="{DD876320-CEA0-493D-9502-EC6AD537E7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27" authorId="0" shapeId="0" xr:uid="{B179FE36-7F5E-4DF3-BFFC-0F03FCAC9C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428" authorId="0" shapeId="0" xr:uid="{68CEA6D8-7EFB-4BC3-9C9A-801B91E880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428" authorId="0" shapeId="0" xr:uid="{F23351DA-C0D5-47B6-8CE4-01C7C0E771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29" authorId="0" shapeId="0" xr:uid="{6D64D255-C9B8-45E2-987E-AEDEC0B85D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R5430" authorId="0" shapeId="0" xr:uid="{D5E64787-A0AB-447D-80AD-C7D13833D2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S280*10</t>
        </r>
      </text>
    </comment>
    <comment ref="C5437" authorId="0" shapeId="0" xr:uid="{441123F6-97AE-4ADD-8A32-800B0C7D31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>：分析方法</t>
        </r>
        <r>
          <rPr>
            <sz val="9"/>
            <color indexed="81"/>
            <rFont val="Tahoma"/>
            <family val="2"/>
          </rPr>
          <t>CLA1215
8/25</t>
        </r>
        <r>
          <rPr>
            <sz val="9"/>
            <color indexed="81"/>
            <rFont val="細明體"/>
            <family val="3"/>
            <charset val="136"/>
          </rPr>
          <t>：改分析方法</t>
        </r>
        <r>
          <rPr>
            <sz val="9"/>
            <color indexed="81"/>
            <rFont val="Tahoma"/>
            <family val="2"/>
          </rPr>
          <t>CLA1901</t>
        </r>
      </text>
    </comment>
    <comment ref="C5438" authorId="0" shapeId="0" xr:uid="{C932ED91-570E-4CD0-A16C-4B0C2EE96B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>：分析方法</t>
        </r>
        <r>
          <rPr>
            <sz val="9"/>
            <color indexed="81"/>
            <rFont val="Tahoma"/>
            <family val="2"/>
          </rPr>
          <t>CLA1215
8/25</t>
        </r>
        <r>
          <rPr>
            <sz val="9"/>
            <color indexed="81"/>
            <rFont val="細明體"/>
            <family val="3"/>
            <charset val="136"/>
          </rPr>
          <t>：改分析方法</t>
        </r>
        <r>
          <rPr>
            <sz val="9"/>
            <color indexed="81"/>
            <rFont val="Tahoma"/>
            <family val="2"/>
          </rPr>
          <t>CLA1903</t>
        </r>
      </text>
    </comment>
    <comment ref="R5456" authorId="0" shapeId="0" xr:uid="{1CEBEB57-092F-42B3-8681-4A5C1166AE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*12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
9/2/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*14</t>
        </r>
      </text>
    </comment>
    <comment ref="C5461" authorId="0" shapeId="0" xr:uid="{FEF4CB49-80BA-478C-AAB8-8C643D8B77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2" authorId="0" shapeId="0" xr:uid="{76A64B7E-EB6A-4777-85E9-38F670075B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3" authorId="0" shapeId="0" xr:uid="{F96525E9-EF07-4C2C-B4AA-EBF576DFE6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4" authorId="0" shapeId="0" xr:uid="{68FDB3C4-C98E-4C56-9DA5-CBE7E8B280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5" authorId="0" shapeId="0" xr:uid="{FC510A78-F3B4-4912-BA23-AFD55033AB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6" authorId="0" shapeId="0" xr:uid="{BE9927F2-7210-424A-A4CA-9030282C2D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K5466" authorId="0" shapeId="0" xr:uid="{0F00286D-1216-4CA6-B566-8A8C836688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C5467" authorId="0" shapeId="0" xr:uid="{9AA4378C-07CE-4D3D-A42C-0E076A4E4C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8" authorId="0" shapeId="0" xr:uid="{991250CC-F4B4-4CD3-B0BA-49DD92ECB7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R5474" authorId="0" shapeId="0" xr:uid="{EA93B961-5DAC-4D44-AD0D-FA1EE66E74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9/2
</t>
        </r>
      </text>
    </comment>
    <comment ref="R5480" authorId="0" shapeId="0" xr:uid="{BB83C46C-FAB0-49A7-ABD5-363A5EB301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9/2
</t>
        </r>
      </text>
    </comment>
    <comment ref="R5486" authorId="0" shapeId="0" xr:uid="{8094330D-6D62-4B8D-8EE0-B56A3F6D11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9/2
</t>
        </r>
      </text>
    </comment>
    <comment ref="C5487" authorId="0" shapeId="0" xr:uid="{1525951C-1A56-46EE-908D-910B0C68EF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88" authorId="0" shapeId="0" xr:uid="{46F213F1-7FFD-4AC1-9E78-D3F3778A89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89" authorId="0" shapeId="0" xr:uid="{EC84E51C-C91D-45BE-921C-6CF9F674DD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90" authorId="0" shapeId="0" xr:uid="{02A79B32-333D-4423-9628-3031185B77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91" authorId="0" shapeId="0" xr:uid="{22F6A91F-41D6-46E1-9D6A-6BEFBB2F68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K5491" authorId="0" shapeId="0" xr:uid="{F571F75E-8E3C-4488-8656-84080FE035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C5492" authorId="0" shapeId="0" xr:uid="{14A7E665-5C28-4C92-A3BB-0C5BA14448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93" authorId="0" shapeId="0" xr:uid="{84CD1C55-9E3D-489E-9893-7BD1A32B89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K5495" authorId="0" shapeId="0" xr:uid="{B23965D9-1D55-48F0-B4AC-EFA5B766D3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空白備查不分析</t>
        </r>
      </text>
    </comment>
    <comment ref="R5503" authorId="0" shapeId="0" xr:uid="{94D433AD-0CDE-41AE-96D9-BD77B2A767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M317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
9/7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NIEA S280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C5517" authorId="0" shapeId="0" xr:uid="{028038F4-29B2-4ED7-8989-122268E321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 xml:space="preserve">：修正報告日期。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：修正數量。</t>
        </r>
      </text>
    </comment>
    <comment ref="C5520" authorId="0" shapeId="0" xr:uid="{20C47B4E-B5E1-4735-87FC-634A768347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 xml:space="preserve">：修正分析方法。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>：修正報告日期。</t>
        </r>
      </text>
    </comment>
    <comment ref="C5521" authorId="0" shapeId="0" xr:uid="{D97EF717-75FF-45CC-89EA-09E7608DC2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 xml:space="preserve">：修正分析方法。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 xml:space="preserve">：修正報告日期。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：再次修正分析方法，及修正數量。</t>
        </r>
      </text>
    </comment>
    <comment ref="C5523" authorId="0" shapeId="0" xr:uid="{2A2C54CC-8E3F-45FD-B9B3-420A04E3EA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 xml:space="preserve">：修正報告日期。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：修正數量。</t>
        </r>
      </text>
    </comment>
    <comment ref="C5527" authorId="0" shapeId="0" xr:uid="{14791837-D615-4994-8634-EBF0939AB8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 xml:space="preserve">：修正報告日期。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：修正數量。</t>
        </r>
      </text>
    </comment>
    <comment ref="F5549" authorId="0" shapeId="0" xr:uid="{8365C415-F6F9-4624-972C-4EADE71CA2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準時出具紙本報告。</t>
        </r>
      </text>
    </comment>
    <comment ref="F5550" authorId="0" shapeId="0" xr:uid="{E05122CD-A88D-4522-B5B1-413317286A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準時出具紙本報告。</t>
        </r>
      </text>
    </comment>
    <comment ref="L5560" authorId="0" shapeId="0" xr:uid="{26764A03-A855-4F19-BF9A-643205262C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0044-8L02</t>
        </r>
        <r>
          <rPr>
            <sz val="9"/>
            <color indexed="81"/>
            <rFont val="細明體"/>
            <family val="3"/>
            <charset val="136"/>
          </rPr>
          <t>現場無水可採，不分析。</t>
        </r>
      </text>
    </comment>
    <comment ref="L5562" authorId="0" shapeId="0" xr:uid="{63D4B105-2567-4D0B-8649-A1ED8FB6BD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進樣查詢備註：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0044-8L02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F5578" authorId="0" shapeId="0" xr:uid="{E41D6170-6EC0-4D2E-98AD-83F651D4E2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急件，</t>
        </r>
        <r>
          <rPr>
            <sz val="9"/>
            <color indexed="81"/>
            <rFont val="Tahoma"/>
            <family val="2"/>
          </rPr>
          <t>9/12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R5580" authorId="0" shapeId="0" xr:uid="{EDCB9E55-7603-42E1-A945-6AC928E1E0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9/12
</t>
        </r>
      </text>
    </comment>
    <comment ref="K5591" authorId="0" shapeId="0" xr:uid="{107D252E-EBF3-4F97-A724-7D69C18E15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5603" authorId="0" shapeId="0" xr:uid="{473B523A-5353-4AE6-81B8-F867C0E9CF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>9/8</t>
        </r>
      </text>
    </comment>
    <comment ref="F5627" authorId="0" shapeId="0" xr:uid="{8CF23548-1069-4B0D-B0FA-F49363432F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 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回覆，此測項為現場自動測定不會有樣品；派工單檢測項目未標記自動測定。</t>
        </r>
      </text>
    </comment>
    <comment ref="F5629" authorId="0" shapeId="0" xr:uid="{9DE283BE-1572-485C-81AB-B92619FFB6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630" authorId="0" shapeId="0" xr:uid="{1B35F3BA-5B75-49A1-B748-F66ADD700E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631" authorId="0" shapeId="0" xr:uid="{CD070F71-FCB4-4C86-9942-89793F8C2E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632" authorId="0" shapeId="0" xr:uid="{579FECAF-7BCD-47D7-9C32-7F578E7A5C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5637" authorId="0" shapeId="0" xr:uid="{3CCB78A0-7EDF-4477-80A9-EDBE0D8262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5668" authorId="0" shapeId="0" xr:uid="{3F8A9156-C1A6-4119-9242-A5077DEAE3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</t>
        </r>
      </text>
    </comment>
    <comment ref="K5674" authorId="0" shapeId="0" xr:uid="{0924B0AB-F15F-46BF-94B3-84F3A235A0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5675" authorId="0" shapeId="0" xr:uid="{C8A59482-BFB5-4C15-BC8F-FEAE8CE4A6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9/15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9/16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</t>
        </r>
      </text>
    </comment>
    <comment ref="R5676" authorId="0" shapeId="0" xr:uid="{B54C57FE-2069-4E17-8C62-2AC7EEF556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9/13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</t>
        </r>
      </text>
    </comment>
    <comment ref="Y5676" authorId="0" shapeId="0" xr:uid="{7FA4FBF9-FDB0-4339-99D0-1C1DE153D0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  <r>
          <rPr>
            <sz val="9"/>
            <color indexed="81"/>
            <rFont val="細明體"/>
            <family val="3"/>
            <charset val="136"/>
          </rPr>
          <t>先交的檢記取用單未簽名。</t>
        </r>
      </text>
    </comment>
    <comment ref="R5677" authorId="0" shapeId="0" xr:uid="{AA253B63-81F1-49E8-8A36-1C077C9077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9/6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9/12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R5714" authorId="0" shapeId="0" xr:uid="{25CD91D5-1FE2-4F19-B6A9-816B288C1E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9/12</t>
        </r>
      </text>
    </comment>
    <comment ref="K5726" authorId="0" shapeId="0" xr:uid="{E5C8C404-6397-4F12-AE62-26CF604F23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甲醇為效期最後一日，須留意收樣及分析時間</t>
        </r>
      </text>
    </comment>
    <comment ref="K5761" authorId="0" shapeId="0" xr:uid="{16B9246C-46D7-4F17-BF86-D43020B285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5771" authorId="0" shapeId="0" xr:uid="{8E580752-241E-4B48-99CA-1862DE5C12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9/14*10</t>
        </r>
      </text>
    </comment>
    <comment ref="F5772" authorId="0" shapeId="0" xr:uid="{E6EA0C76-2843-4220-8E6B-9AE1A7664F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3" authorId="0" shapeId="0" xr:uid="{E854A655-CF39-41AE-88DF-EF41D23FF9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5773" authorId="0" shapeId="0" xr:uid="{4A80BCDB-BD10-4B07-B042-8B3F980D61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F5774" authorId="0" shapeId="0" xr:uid="{9FA37FB3-852A-4C8F-BB45-022903442B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5" authorId="0" shapeId="0" xr:uid="{73ECCBBB-DFA4-40B0-8958-1747A82854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6" authorId="0" shapeId="0" xr:uid="{5881CB98-EBB8-483F-86BA-5FE73D70D4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7" authorId="0" shapeId="0" xr:uid="{F86152CE-035D-4302-AD45-DD8A495023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8" authorId="0" shapeId="0" xr:uid="{48CBB48C-E1B4-446F-9B16-EC8A3D4043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9" authorId="0" shapeId="0" xr:uid="{03A133AF-69D4-431B-91FD-BE3BDE4675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0" authorId="0" shapeId="0" xr:uid="{16D4E302-BC40-4A7E-AC0A-B68FA5BBD2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1" authorId="0" shapeId="0" xr:uid="{88FAAB33-9C56-4680-9024-AF64ACB9F9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2" authorId="0" shapeId="0" xr:uid="{06C96A9B-6B3D-45FC-84A3-8656A23249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5782" authorId="0" shapeId="0" xr:uid="{30118EB1-2430-4151-95D4-6F41EFE478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9/14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F5783" authorId="0" shapeId="0" xr:uid="{43D939C0-5E7B-490A-8283-3EC144A08F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4" authorId="0" shapeId="0" xr:uid="{A745EBE4-1C31-4284-B131-EA06837E80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5" authorId="0" shapeId="0" xr:uid="{13D48E32-DC2E-40F7-B29D-E44119B442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6" authorId="0" shapeId="0" xr:uid="{55847B7B-2DBA-48D0-B0EA-1B4F05E2E8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7" authorId="0" shapeId="0" xr:uid="{78104D6D-E4BE-48A6-BC02-C36588C5F4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8" authorId="0" shapeId="0" xr:uid="{C8197244-A610-4FB0-893D-810DD1019E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9" authorId="0" shapeId="0" xr:uid="{B399253A-7C02-4330-9EE9-E5804AE640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5789" authorId="0" shapeId="0" xr:uid="{3849C197-F8A3-4C40-9982-AB7F9EC343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G5790" authorId="0" shapeId="0" xr:uid="{E672E4BA-9C30-4B46-955B-C49928011E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預計送樣日：</t>
        </r>
        <r>
          <rPr>
            <sz val="9"/>
            <color indexed="81"/>
            <rFont val="Tahoma"/>
            <family val="2"/>
          </rPr>
          <t>2022/9/5</t>
        </r>
      </text>
    </comment>
    <comment ref="G5791" authorId="0" shapeId="0" xr:uid="{F43F77BA-D831-4AD0-BA34-660E3A871A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預計送樣日：</t>
        </r>
        <r>
          <rPr>
            <sz val="9"/>
            <color indexed="81"/>
            <rFont val="Tahoma"/>
            <family val="2"/>
          </rPr>
          <t>2022/9/5</t>
        </r>
      </text>
    </comment>
    <comment ref="G5792" authorId="0" shapeId="0" xr:uid="{9BD2D49B-9A4D-4AEB-9008-CF2C47B148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預計送樣日：</t>
        </r>
        <r>
          <rPr>
            <sz val="9"/>
            <color indexed="81"/>
            <rFont val="Tahoma"/>
            <family val="2"/>
          </rPr>
          <t>2022/9/5</t>
        </r>
      </text>
    </comment>
    <comment ref="K5836" authorId="0" shapeId="0" xr:uid="{5FC2D7E1-C739-4E64-A88E-CFDFA81AE7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單位為</t>
        </r>
        <r>
          <rPr>
            <b/>
            <sz val="9"/>
            <color indexed="81"/>
            <rFont val="細明體"/>
            <family val="3"/>
            <charset val="136"/>
          </rPr>
          <t>μ</t>
        </r>
        <r>
          <rPr>
            <sz val="9"/>
            <color indexed="81"/>
            <rFont val="Tahoma"/>
            <family val="2"/>
          </rPr>
          <t>s/cm</t>
        </r>
      </text>
    </comment>
    <comment ref="K5837" authorId="0" shapeId="0" xr:uid="{44BC2FE8-5657-479B-B4BD-F4A33A9788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報告請呈現【電阻值】，測值請用【次方】呈現，電阻值單位為Ω</t>
        </r>
        <r>
          <rPr>
            <sz val="9"/>
            <color indexed="81"/>
            <rFont val="Tahoma"/>
            <family val="2"/>
          </rPr>
          <t>-cm</t>
        </r>
      </text>
    </comment>
    <comment ref="K5838" authorId="0" shapeId="0" xr:uid="{9CEAFEF2-C7CC-4303-9C63-94E8850FFA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5839" authorId="0" shapeId="0" xr:uid="{E3AF72E7-CF62-4935-AED0-9976F35DE1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5840" authorId="0" shapeId="0" xr:uid="{E04DBC54-F747-4A73-9A6D-51E637C276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F5859" authorId="0" shapeId="0" xr:uid="{EEF88E75-CC1F-4582-899E-C9D5BEC6F0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0" authorId="0" shapeId="0" xr:uid="{8ADD15B6-EE20-42D1-8CC8-18D92E5BE7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1" authorId="0" shapeId="0" xr:uid="{BB30E667-2D07-4658-9A5C-5596431EBE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2" authorId="0" shapeId="0" xr:uid="{85B556B9-4A7C-4903-A17C-3C0AA9185E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3" authorId="0" shapeId="0" xr:uid="{DC43CB40-4B76-45C2-9C24-44A4291DF5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4" authorId="0" shapeId="0" xr:uid="{A01F5019-45E9-4708-AC23-063C2E810C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5" authorId="0" shapeId="0" xr:uid="{09AC7799-0F42-4646-8135-1F2965F78E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6" authorId="0" shapeId="0" xr:uid="{187E8B37-BD4A-4DD0-B61A-A4506C4674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7" authorId="0" shapeId="0" xr:uid="{2E2651B8-BA65-4249-AAF9-CCE1E9E6B8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915" authorId="0" shapeId="0" xr:uid="{72B2C1B6-F74E-4B05-9AC3-3B81A8B70A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16" authorId="0" shapeId="0" xr:uid="{B6342A27-5453-48B5-A88F-E7C12EB7B1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17" authorId="0" shapeId="0" xr:uid="{F27EA0C6-7186-4E12-AA29-95C9D0D6E4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18" authorId="0" shapeId="0" xr:uid="{04D63BBC-8DC3-4820-BD9D-6A5FF1DF02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19" authorId="0" shapeId="0" xr:uid="{FCDE4BEC-8AFD-4653-AC62-A780E67AA4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R5944" authorId="0" shapeId="0" xr:uid="{B9715147-FB36-421B-8834-CA365C4F6F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
9/16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9/20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F5945" authorId="0" shapeId="0" xr:uid="{56A3902A-2ED2-477E-BF5A-35A4FFA7B4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46" authorId="0" shapeId="0" xr:uid="{B220830A-430D-4E05-A430-FB80D7E73A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K5961" authorId="0" shapeId="0" xr:uid="{3EDD2934-387E-40CD-9B4E-AA74703461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9/8</t>
        </r>
        <r>
          <rPr>
            <sz val="9"/>
            <color indexed="81"/>
            <rFont val="細明體"/>
            <family val="3"/>
            <charset val="136"/>
          </rPr>
          <t>與業主確認加測</t>
        </r>
      </text>
    </comment>
    <comment ref="K5962" authorId="0" shapeId="0" xr:uid="{10531E98-51AD-4A77-BD34-468027201A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9/8</t>
        </r>
        <r>
          <rPr>
            <sz val="9"/>
            <color indexed="81"/>
            <rFont val="細明體"/>
            <family val="3"/>
            <charset val="136"/>
          </rPr>
          <t>與業主確認加測</t>
        </r>
      </text>
    </comment>
    <comment ref="K5990" authorId="0" shapeId="0" xr:uid="{78A1A9D1-38A4-4B16-B7D3-B83B94E224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D-0201</t>
        </r>
        <r>
          <rPr>
            <sz val="9"/>
            <color indexed="81"/>
            <rFont val="細明體"/>
            <family val="3"/>
            <charset val="136"/>
          </rPr>
          <t>廢離子交換樹脂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委外給正修分析；參考</t>
        </r>
        <r>
          <rPr>
            <sz val="9"/>
            <color indexed="81"/>
            <rFont val="Tahoma"/>
            <family val="2"/>
          </rPr>
          <t>ASTM D3466</t>
        </r>
        <r>
          <rPr>
            <sz val="9"/>
            <color indexed="81"/>
            <rFont val="細明體"/>
            <family val="3"/>
            <charset val="136"/>
          </rPr>
          <t>方法。</t>
        </r>
      </text>
    </comment>
    <comment ref="C5991" authorId="0" shapeId="0" xr:uid="{A66DDFBF-F07D-4312-B5BF-7E5D6F137C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C5992" authorId="0" shapeId="0" xr:uid="{56931749-1C71-479F-8F05-AB8ECB2D6F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C5993" authorId="0" shapeId="0" xr:uid="{059DB618-D600-4433-936A-C550F1E8FE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C5994" authorId="0" shapeId="0" xr:uid="{1CC7FD43-0D40-4873-9436-167CA4FA29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C5995" authorId="0" shapeId="0" xr:uid="{255695C3-C316-4E29-BD8E-843C1281FB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R5995" authorId="0" shapeId="0" xr:uid="{3DB0E280-B771-40F4-BA40-3150AB7139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9/6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C5996" authorId="0" shapeId="0" xr:uid="{4DA72537-4536-4ED1-B944-9DF4C68897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R6002" authorId="0" shapeId="0" xr:uid="{B8A84F19-184A-45F3-8BBA-DB986D0536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:9/22*5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:9/23*5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:9/23*5</t>
        </r>
      </text>
    </comment>
    <comment ref="K6020" authorId="0" shapeId="0" xr:uid="{0C67FCA2-35EE-4263-B7A6-DCD74F71F3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季</t>
        </r>
      </text>
    </comment>
    <comment ref="K6021" authorId="0" shapeId="0" xr:uid="{F3D0B6EA-8F0E-46E4-9175-169757456F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季</t>
        </r>
      </text>
    </comment>
    <comment ref="K6022" authorId="0" shapeId="0" xr:uid="{5EC1A35F-9068-4A6C-B978-0EC5B7F001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季</t>
        </r>
      </text>
    </comment>
    <comment ref="K6023" authorId="0" shapeId="0" xr:uid="{DB69AD5B-344A-4CE4-8212-AEE5998A94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季</t>
        </r>
      </text>
    </comment>
    <comment ref="K6045" authorId="0" shapeId="0" xr:uid="{BE60774D-A382-43EC-B9F1-EA6591B260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L6050" authorId="0" shapeId="0" xr:uid="{7F64A430-A9A7-4333-8356-818FF4C153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1" authorId="0" shapeId="0" xr:uid="{0CCAAA76-4A89-4CAE-9EEB-80901EA822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2" authorId="0" shapeId="0" xr:uid="{CF6EE635-9D68-41E1-B016-49641F2220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052" authorId="0" shapeId="0" xr:uid="{184C76BA-C230-4589-B8BC-E5205ACA66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:9/22*5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:9/23*5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:9/23:*5</t>
        </r>
      </text>
    </comment>
    <comment ref="L6053" authorId="0" shapeId="0" xr:uid="{28F747C2-AF42-4F39-94BE-970C491AFD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4" authorId="0" shapeId="0" xr:uid="{4ECB872D-8362-4878-B994-4E0061FCF4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5" authorId="0" shapeId="0" xr:uid="{473A7F72-9EA6-4AAD-B0BD-05ED4480AF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6" authorId="0" shapeId="0" xr:uid="{0C9D7B68-EDE6-4B7E-BA8C-E748A3E119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7" authorId="0" shapeId="0" xr:uid="{C9CE142A-2418-467E-8CE7-AA4F53D93E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8" authorId="0" shapeId="0" xr:uid="{5277358D-F274-4B9D-B6E5-6BB92E01B6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9" authorId="0" shapeId="0" xr:uid="{A1E6D5E2-4457-4788-B816-FA2CB0089A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60" authorId="0" shapeId="0" xr:uid="{67609597-C48F-403D-8391-C17650331C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069" authorId="0" shapeId="0" xr:uid="{EC1C9F08-B861-4D78-8BC3-B2597B2F24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:9/23*2</t>
        </r>
      </text>
    </comment>
    <comment ref="F6098" authorId="0" shapeId="0" xr:uid="{389F0525-A323-41D3-BC56-42FF6BAAE0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本案請勿延遲</t>
        </r>
      </text>
    </comment>
    <comment ref="F6100" authorId="0" shapeId="0" xr:uid="{824EFCBB-1793-4DE9-9FEB-4E44EB0771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因業主需求需在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天先行提供數據</t>
        </r>
      </text>
    </comment>
    <comment ref="L6102" authorId="0" shapeId="0" xr:uid="{F9101AEA-83D6-4998-A1A4-033D20408C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3" authorId="0" shapeId="0" xr:uid="{35253DA5-3016-4878-9ABC-1498598221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4" authorId="0" shapeId="0" xr:uid="{9B1E5FE5-5758-4A49-BB84-5FF11B1675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5" authorId="0" shapeId="0" xr:uid="{EB65ED29-8CBC-4B84-9328-47E11AE782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6" authorId="0" shapeId="0" xr:uid="{BF75FBC4-F47F-4157-8F9D-393DFC3D3D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7" authorId="0" shapeId="0" xr:uid="{60F2F75A-F3E9-4216-9EAB-4E6DFEC05C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8" authorId="0" shapeId="0" xr:uid="{D858C4E7-CEE2-442D-8148-5ACF7F005D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K6119" authorId="0" shapeId="0" xr:uid="{71728790-64ED-4C3E-AAA4-326B894BCF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121" authorId="0" shapeId="0" xr:uid="{27ECD2AE-DA8E-4285-94A7-48A88762F8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:9/23*3</t>
        </r>
      </text>
    </comment>
    <comment ref="L6128" authorId="0" shapeId="0" xr:uid="{87F06037-1FDA-4AC4-BBD2-C811AFA1D8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29" authorId="0" shapeId="0" xr:uid="{23584009-4D16-4057-85D5-63820D2916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0" authorId="0" shapeId="0" xr:uid="{1F50C935-D261-409E-8FE3-4970EB1187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R6130" authorId="0" shapeId="0" xr:uid="{A5DAD9E1-1D80-49D8-B309-152A3EA18A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:9/22*7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:9/23*7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:9/23:*7</t>
        </r>
      </text>
    </comment>
    <comment ref="L6131" authorId="0" shapeId="0" xr:uid="{15EF1262-A9FD-416B-B3DC-F9D1426940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2" authorId="0" shapeId="0" xr:uid="{93802F2F-865D-45AE-BCA1-8059A455A3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3" authorId="0" shapeId="0" xr:uid="{9BC9A14D-B431-4C19-B577-8026A348A7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4" authorId="0" shapeId="0" xr:uid="{60AC5456-6936-4966-8375-1624C3CE1E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5" authorId="0" shapeId="0" xr:uid="{15871D3A-5DD0-4CDC-85A5-6421DF3C00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6" authorId="0" shapeId="0" xr:uid="{45EC93EF-F1F2-473E-91C4-2D79E1018F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7" authorId="0" shapeId="0" xr:uid="{D40E45E3-55C8-4328-BC55-91A71F42F7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R6137" authorId="0" shapeId="0" xr:uid="{4F57D3C0-F757-4EE6-A6FB-9B2CDF86A3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9/22:*5
9/22:*2</t>
        </r>
      </text>
    </comment>
    <comment ref="L6138" authorId="0" shapeId="0" xr:uid="{97D8E054-C72E-4AAB-AB2A-F3E5CA1F0B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K6145" authorId="0" shapeId="0" xr:uid="{C7EF62A2-DEB4-4D55-B612-E8429C42DB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檢測報告以硝酸鹽測值呈現</t>
        </r>
      </text>
    </comment>
    <comment ref="R6145" authorId="0" shapeId="0" xr:uid="{F81472BA-8D14-439C-B598-2DF1D44397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:9/23*2</t>
        </r>
      </text>
    </comment>
    <comment ref="F6156" authorId="0" shapeId="0" xr:uid="{041ACE0C-1EB9-4FE0-83D1-EC023925A3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57" authorId="0" shapeId="0" xr:uid="{5037643A-EC80-4927-940E-7335FF763C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58" authorId="0" shapeId="0" xr:uid="{62EF3AC6-872C-4453-A898-F61C94469E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59" authorId="0" shapeId="0" xr:uid="{BD69D1E8-FDF8-4CC1-A29D-8153949556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0" authorId="0" shapeId="0" xr:uid="{4CF78E7F-BD7E-4CAD-8712-6D1EA72897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1" authorId="0" shapeId="0" xr:uid="{851E0FEC-C0EE-4A85-BE65-6CCFE69B08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2" authorId="0" shapeId="0" xr:uid="{956FA2CD-1997-40CE-A6C6-B95FC0E365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3" authorId="0" shapeId="0" xr:uid="{AF6F792F-3018-4F03-BD61-945189B303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4" authorId="0" shapeId="0" xr:uid="{14365779-903C-4E26-AF90-A3897D521A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5" authorId="0" shapeId="0" xr:uid="{E76FC74B-8FB7-4265-AB80-EEDE08BF47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6" authorId="0" shapeId="0" xr:uid="{86652BAB-1D70-4C78-94E5-67B55FDDEE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7" authorId="0" shapeId="0" xr:uid="{94E57805-CBAC-4473-ABFD-6C423C6434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8" authorId="0" shapeId="0" xr:uid="{6B105826-B33A-431D-86BD-8560E903C1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9" authorId="0" shapeId="0" xr:uid="{9050BEEE-313F-4DFE-90AA-4A8FA3F446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0" authorId="0" shapeId="0" xr:uid="{554AE8EF-52E8-44B6-8B56-671768FE0A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1" authorId="0" shapeId="0" xr:uid="{1D8D2077-7E30-4081-93E1-6A2B8F7F89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2" authorId="0" shapeId="0" xr:uid="{394018C7-8BFE-456C-B16A-A3F069E3EC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3" authorId="0" shapeId="0" xr:uid="{B1DFCA35-5C99-448B-9541-283FB87D6D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4" authorId="0" shapeId="0" xr:uid="{965B1278-F979-48A6-BC83-EEABDC3942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5" authorId="0" shapeId="0" xr:uid="{D1FA5921-30C3-4614-8C3B-BC562C75DF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0" authorId="0" shapeId="0" xr:uid="{08C57B57-33E3-4032-8C78-2D9293057C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5" authorId="0" shapeId="0" xr:uid="{4E8F9947-3B04-4C8C-82AB-891B316363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6" authorId="0" shapeId="0" xr:uid="{026ED64F-4C5F-424A-A2FA-F99BCEF1B8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7" authorId="0" shapeId="0" xr:uid="{6C4D865B-D47E-400F-88D3-6813730511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8" authorId="0" shapeId="0" xr:uid="{D73DD707-A027-4400-94C4-C56BC0E0EF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9" authorId="0" shapeId="0" xr:uid="{96F69D37-9275-41A3-B032-9E2AA81470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0" authorId="0" shapeId="0" xr:uid="{C8761D7D-B3BB-412B-A18C-675C70DBF2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1" authorId="0" shapeId="0" xr:uid="{E6837B8E-9893-4704-B63F-0EB8BD51D5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6191" authorId="0" shapeId="0" xr:uid="{5D15840C-BC7E-4AC2-A39A-67C76988B5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S280:9/27*1</t>
        </r>
      </text>
    </comment>
    <comment ref="F6192" authorId="0" shapeId="0" xr:uid="{A982F42B-070E-4A95-A9DD-B1C55EFA4F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3" authorId="0" shapeId="0" xr:uid="{F59E4CC3-68D4-418F-A348-E8D7797AE5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4" authorId="0" shapeId="0" xr:uid="{1E2F9B7A-991F-44D6-9992-8EF3FE2C32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5" authorId="0" shapeId="0" xr:uid="{3FBDCEE3-F671-4EDF-BF29-4956391E89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6" authorId="0" shapeId="0" xr:uid="{595CE139-D63A-468B-9259-020F08047B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7" authorId="0" shapeId="0" xr:uid="{EEAEFC2D-083C-49B6-AA3B-C3D0F69DC3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8" authorId="0" shapeId="0" xr:uid="{F9F95495-0F58-4224-A779-2EADD66A4B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9" authorId="0" shapeId="0" xr:uid="{EE66642D-0E6B-4983-9383-2B7CB55CA4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此為高廠案不可延遲，</t>
        </r>
        <r>
          <rPr>
            <sz val="9"/>
            <color indexed="81"/>
            <rFont val="Tahoma"/>
            <family val="2"/>
          </rPr>
          <t>111/09/28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199" authorId="0" shapeId="0" xr:uid="{99E339D9-93F6-4120-A1DA-DC26B2E3AC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9/27:*10
9/27:*10
9/27:*10
9/27:*10</t>
        </r>
        <r>
          <rPr>
            <sz val="9"/>
            <color indexed="81"/>
            <rFont val="Tahoma"/>
            <family val="2"/>
          </rPr>
          <t xml:space="preserve">
NIEA S280:*40</t>
        </r>
      </text>
    </comment>
    <comment ref="F6200" authorId="0" shapeId="0" xr:uid="{589DE38C-FA2D-494C-9617-5F5F93B0E9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1" authorId="0" shapeId="0" xr:uid="{AF183513-B304-42C6-9CD6-916A3DA2E7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2" authorId="0" shapeId="0" xr:uid="{B2E2477A-A618-4091-A3DD-48027E825D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3" authorId="0" shapeId="0" xr:uid="{9DBEEEC0-98C1-48AA-9339-44132E5516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4" authorId="0" shapeId="0" xr:uid="{F65070E5-ED43-4431-938D-7DF41849BE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5" authorId="0" shapeId="0" xr:uid="{5468E1E3-717B-43C1-A198-F1DB2F7C22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6" authorId="0" shapeId="0" xr:uid="{EBC4D3FF-2459-4B6B-BDB6-6675A70B78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7" authorId="0" shapeId="0" xr:uid="{B3314412-E393-4EC1-8208-EE00F5EBB1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8" authorId="0" shapeId="0" xr:uid="{E2C633D3-0455-418E-877C-61AC50A42B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9" authorId="0" shapeId="0" xr:uid="{1EE67908-78B7-4A96-98AA-23EF16A915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0" authorId="0" shapeId="0" xr:uid="{FA3117B9-1A30-48A9-A0BE-BD4793E604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1" authorId="0" shapeId="0" xr:uid="{3A12D863-A3F9-43B2-89D5-8054832DC7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2" authorId="0" shapeId="0" xr:uid="{41A80EA4-8744-4327-8846-E6B09F7B61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3" authorId="0" shapeId="0" xr:uid="{3B56A19D-5987-4D8D-AA86-F58D517CF6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4" authorId="0" shapeId="0" xr:uid="{7E015CB8-5191-4A14-97F9-424122E0D5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5" authorId="0" shapeId="0" xr:uid="{209A464C-0171-498D-BAF9-0BA883174E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6" authorId="0" shapeId="0" xr:uid="{DFFC2E56-48A8-473E-8F1D-096B664701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7" authorId="0" shapeId="0" xr:uid="{423DFBEB-6CB2-467F-9589-59A4C61D23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8" authorId="0" shapeId="0" xr:uid="{BB6D755B-09C1-4878-AB59-16BB5FA69F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9" authorId="0" shapeId="0" xr:uid="{951F622F-61D8-498B-A5F0-B834CE42CD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0" authorId="0" shapeId="0" xr:uid="{3872FE7E-F472-4F85-B556-95326AE813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1" authorId="0" shapeId="0" xr:uid="{CD550CA5-8E01-4F31-A7AA-7A648B5075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2" authorId="0" shapeId="0" xr:uid="{1FFEA595-D546-4666-9D5B-A9103750D1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3" authorId="0" shapeId="0" xr:uid="{5C9E5F22-1618-43F7-9D9C-0CA55076A9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4" authorId="0" shapeId="0" xr:uid="{E136B389-C9E2-4D59-A63A-40FFF68B81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5" authorId="0" shapeId="0" xr:uid="{AD9DC64A-C35D-49FB-AFD5-815D64F1D6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6" authorId="0" shapeId="0" xr:uid="{72DC6762-7FE4-4129-AF1C-C45FEEC3F4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7" authorId="0" shapeId="0" xr:uid="{6BFC7288-9181-4D4F-8032-CCC6A55012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8" authorId="0" shapeId="0" xr:uid="{F50B148E-9DD6-446F-A1FC-68D61CE350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9" authorId="0" shapeId="0" xr:uid="{B0CC80A7-2DC6-4085-8D6B-6F97C3766B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0" authorId="0" shapeId="0" xr:uid="{46404FDD-9A28-4E4A-8471-CF293C2E10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1" authorId="0" shapeId="0" xr:uid="{400A279C-4865-4498-B599-6332B99924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2" authorId="0" shapeId="0" xr:uid="{D8DD5FE1-4144-45D8-86CD-23BFE626EA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3" authorId="0" shapeId="0" xr:uid="{89D06266-F57A-48A8-B7F2-48ED72583A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4" authorId="0" shapeId="0" xr:uid="{3558EFA6-1509-4A79-9E26-A214074AF5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5" authorId="0" shapeId="0" xr:uid="{AF52342B-A025-41B5-99DF-047C0FF86E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6" authorId="0" shapeId="0" xr:uid="{525EAB3B-B2B4-4CEA-B784-2D4A48D87D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7" authorId="0" shapeId="0" xr:uid="{095DDF70-38ED-4800-B23F-881F797583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6246" authorId="0" shapeId="0" xr:uid="{1D9DE001-FDD2-4429-8FC6-39F6ACB91B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R6272" authorId="0" shapeId="0" xr:uid="{F8082D5A-1D69-4CD3-824B-7361CE8F87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J6274" authorId="0" shapeId="0" xr:uid="{6BD58C88-652C-42B2-A083-01E9802E1D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分樣</t>
        </r>
      </text>
    </comment>
    <comment ref="K6274" authorId="0" shapeId="0" xr:uid="{FFEF5BC1-D5EB-4F04-AFC4-239DA2D8E7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分樣</t>
        </r>
      </text>
    </comment>
    <comment ref="R6279" authorId="0" shapeId="0" xr:uid="{E7FDAEC6-8274-4005-9CD1-0D74FD0D43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R6285" authorId="0" shapeId="0" xr:uid="{DC1EC660-BF0C-4019-9973-A0330B8BA5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C6293" authorId="0" shapeId="0" xr:uid="{F0A67E44-5B39-4598-B479-6E7E6E0203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3" authorId="0" shapeId="0" xr:uid="{D68DB480-829E-4E10-97A0-FB54CCB69D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294" authorId="0" shapeId="0" xr:uid="{D2235022-BC3C-41B6-BBFF-5C70AE66F9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4" authorId="0" shapeId="0" xr:uid="{0549D7EF-9002-4938-A2D6-A8B5F5D13B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294" authorId="0" shapeId="0" xr:uid="{56BA5951-85D5-4070-829E-D30563948C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:9/22*5</t>
        </r>
      </text>
    </comment>
    <comment ref="C6295" authorId="0" shapeId="0" xr:uid="{EE9762CC-8C52-43C6-8773-E5A5662A79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5" authorId="0" shapeId="0" xr:uid="{DC7AB1D7-3145-41F3-85BA-322E8CBCB4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296" authorId="0" shapeId="0" xr:uid="{D21593FD-E7A0-4EF6-A20D-722E82C621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6" authorId="0" shapeId="0" xr:uid="{97786885-9B9C-45DD-B419-23B6D3604E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297" authorId="0" shapeId="0" xr:uid="{5734325C-C51A-4C36-B9AC-5F4129B75F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7" authorId="0" shapeId="0" xr:uid="{966DFAD0-E77A-49BE-B042-B1DDBAE5A8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298" authorId="0" shapeId="0" xr:uid="{4814669A-E2C5-4773-A2E3-4660D95633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8" authorId="0" shapeId="0" xr:uid="{87820BB5-B030-41FA-AA50-BDF2FEC782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298" authorId="0" shapeId="0" xr:uid="{C7C103EC-4D94-40B1-965B-BCE3A1628C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:9/24*1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:9/24*1</t>
        </r>
      </text>
    </comment>
    <comment ref="C6299" authorId="0" shapeId="0" xr:uid="{13E3F570-850B-4CCF-9B82-FC30805CEB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9" authorId="0" shapeId="0" xr:uid="{75DB79ED-D9DB-4F2C-9832-5D7AC38269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300" authorId="0" shapeId="0" xr:uid="{A248381D-1A28-4078-BCA8-ACCA4C96BE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300" authorId="0" shapeId="0" xr:uid="{52D9C2FF-C55C-4B63-BA53-E563E7365E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301" authorId="0" shapeId="0" xr:uid="{088E5CA1-29CB-4C11-B9B8-3C369076D9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301" authorId="0" shapeId="0" xr:uid="{C66A0F36-C0B0-48A5-815D-4E226159DC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302" authorId="0" shapeId="0" xr:uid="{6FD94E36-2136-448D-BFFE-0AE2DE9517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302" authorId="0" shapeId="0" xr:uid="{4AB7E7D8-8978-4841-8830-B61392E0F3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303" authorId="0" shapeId="0" xr:uid="{5E70CCCB-0E0F-4208-8862-C5C6EF4E2C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303" authorId="0" shapeId="0" xr:uid="{37AF9110-450D-4098-8798-21C9A12822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310" authorId="0" shapeId="0" xr:uid="{3D1A8F7F-00CA-4B0A-8402-EBD220CC30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:9/22*4</t>
        </r>
      </text>
    </comment>
    <comment ref="K6348" authorId="0" shapeId="0" xr:uid="{0B90DB46-F75A-453F-8163-BDF788E45E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選樣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先</t>
        </r>
        <r>
          <rPr>
            <sz val="9"/>
            <color indexed="81"/>
            <rFont val="Tahoma"/>
            <family val="2"/>
          </rPr>
          <t>XRF</t>
        </r>
        <r>
          <rPr>
            <sz val="9"/>
            <color indexed="81"/>
            <rFont val="細明體"/>
            <family val="3"/>
            <charset val="136"/>
          </rPr>
          <t>前處理篩測後選樣</t>
        </r>
        <r>
          <rPr>
            <sz val="9"/>
            <color indexed="81"/>
            <rFont val="Tahoma"/>
            <family val="2"/>
          </rPr>
          <t>)</t>
        </r>
      </text>
    </comment>
    <comment ref="K6349" authorId="0" shapeId="0" xr:uid="{B8C78A20-46A5-4F43-9D5B-75015BFD6F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選樣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先</t>
        </r>
        <r>
          <rPr>
            <sz val="9"/>
            <color indexed="81"/>
            <rFont val="Tahoma"/>
            <family val="2"/>
          </rPr>
          <t>XRF</t>
        </r>
        <r>
          <rPr>
            <sz val="9"/>
            <color indexed="81"/>
            <rFont val="細明體"/>
            <family val="3"/>
            <charset val="136"/>
          </rPr>
          <t>前處理篩測後選樣</t>
        </r>
        <r>
          <rPr>
            <sz val="9"/>
            <color indexed="81"/>
            <rFont val="Tahoma"/>
            <family val="2"/>
          </rPr>
          <t>)</t>
        </r>
      </text>
    </comment>
    <comment ref="K6350" authorId="0" shapeId="0" xr:uid="{03773C1E-75ED-417A-B873-A3504BBD35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選樣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先</t>
        </r>
        <r>
          <rPr>
            <sz val="9"/>
            <color indexed="81"/>
            <rFont val="Tahoma"/>
            <family val="2"/>
          </rPr>
          <t>XRF</t>
        </r>
        <r>
          <rPr>
            <sz val="9"/>
            <color indexed="81"/>
            <rFont val="細明體"/>
            <family val="3"/>
            <charset val="136"/>
          </rPr>
          <t>前處理篩測後選樣</t>
        </r>
        <r>
          <rPr>
            <sz val="9"/>
            <color indexed="81"/>
            <rFont val="Tahoma"/>
            <family val="2"/>
          </rPr>
          <t>)</t>
        </r>
      </text>
    </comment>
    <comment ref="K6354" authorId="0" shapeId="0" xr:uid="{205763A3-98C8-4B6F-978C-2DE32DF9C8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357" authorId="0" shapeId="0" xr:uid="{AB999064-A2C2-47A3-8872-A05B37A71C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L6363" authorId="0" shapeId="0" xr:uid="{737A54A2-0B23-4CAB-9A8C-FB25063F16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F6401" authorId="0" shapeId="0" xr:uid="{86F5F338-E23C-49AA-B204-BFA80FFDBF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E-Mail</t>
        </r>
        <r>
          <rPr>
            <b/>
            <sz val="9"/>
            <color indexed="81"/>
            <rFont val="細明體"/>
            <family val="3"/>
            <charset val="136"/>
          </rPr>
          <t>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111.09.30</t>
        </r>
        <r>
          <rPr>
            <sz val="9"/>
            <color indexed="81"/>
            <rFont val="細明體"/>
            <family val="3"/>
            <charset val="136"/>
          </rPr>
          <t>提供紙本報告，報告勿延遲</t>
        </r>
      </text>
    </comment>
    <comment ref="K6404" authorId="0" shapeId="0" xr:uid="{1761A2E0-1117-4086-B641-8F51A27344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氧化鋅</t>
        </r>
        <r>
          <rPr>
            <sz val="9"/>
            <color indexed="81"/>
            <rFont val="Tahoma"/>
            <family val="2"/>
          </rPr>
          <t>,(</t>
        </r>
        <r>
          <rPr>
            <sz val="9"/>
            <color indexed="81"/>
            <rFont val="細明體"/>
            <family val="3"/>
            <charset val="136"/>
          </rPr>
          <t>燻煙</t>
        </r>
        <r>
          <rPr>
            <sz val="9"/>
            <color indexed="81"/>
            <rFont val="Tahoma"/>
            <family val="2"/>
          </rPr>
          <t>)</t>
        </r>
      </text>
    </comment>
    <comment ref="F6405" authorId="0" shapeId="0" xr:uid="{52F98131-7EFD-492F-B3F0-3719285E69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職衛盲樣</t>
        </r>
      </text>
    </comment>
    <comment ref="F6406" authorId="0" shapeId="0" xr:uid="{0422905A-8A56-416B-95DB-8AFFE6B493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職衛盲樣</t>
        </r>
      </text>
    </comment>
    <comment ref="F6407" authorId="0" shapeId="0" xr:uid="{18B95441-1D5F-4945-8931-72683A738E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職衛盲樣</t>
        </r>
      </text>
    </comment>
    <comment ref="F6411" authorId="0" shapeId="0" xr:uid="{80CC002B-0C7A-49A9-9094-ED1A895FC9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K6413" authorId="0" shapeId="0" xr:uid="{54607B67-6115-4602-83B1-2AF1EEB30B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15" authorId="0" shapeId="0" xr:uid="{EA2B89E6-2E5E-4314-ABBF-DBBDF8E853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17" authorId="0" shapeId="0" xr:uid="{F4EEC51A-0F0F-4289-A054-4B947CE57E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19" authorId="0" shapeId="0" xr:uid="{C0E20AFE-5B89-4182-9059-68A226C598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21" authorId="0" shapeId="0" xr:uid="{528F44C0-37B4-453C-83C6-E843C423F8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23" authorId="0" shapeId="0" xr:uid="{EFD2F506-6A39-4111-BA05-83488AD0B4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25" authorId="0" shapeId="0" xr:uid="{C3E20637-4589-4C67-AA92-B07B6F249B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R6438" authorId="0" shapeId="0" xr:uid="{7E4B0A22-9F96-4C80-A1DA-470AE54B2B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:9/22*3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:9/30*3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:9/30*3</t>
        </r>
      </text>
    </comment>
    <comment ref="F6444" authorId="0" shapeId="0" xr:uid="{0DE3CC9D-D3C9-465E-AD26-099D8F1196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本案不可延，請</t>
        </r>
        <r>
          <rPr>
            <sz val="9"/>
            <color indexed="81"/>
            <rFont val="Tahoma"/>
            <family val="2"/>
          </rPr>
          <t>9/30</t>
        </r>
        <r>
          <rPr>
            <sz val="9"/>
            <color indexed="81"/>
            <rFont val="細明體"/>
            <family val="3"/>
            <charset val="136"/>
          </rPr>
          <t>準時提供檢記及出具報告。</t>
        </r>
      </text>
    </comment>
    <comment ref="F6445" authorId="0" shapeId="0" xr:uid="{5EBEDDA0-2EA2-432B-B447-5E6270FB76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本案不可延，請</t>
        </r>
        <r>
          <rPr>
            <sz val="9"/>
            <color indexed="81"/>
            <rFont val="Tahoma"/>
            <family val="2"/>
          </rPr>
          <t>9/30</t>
        </r>
        <r>
          <rPr>
            <sz val="9"/>
            <color indexed="81"/>
            <rFont val="細明體"/>
            <family val="3"/>
            <charset val="136"/>
          </rPr>
          <t>準時提供檢記及出具報告。</t>
        </r>
      </text>
    </comment>
    <comment ref="R6458" authorId="0" shapeId="0" xr:uid="{5CD085EC-3D99-4C69-AF56-831A035445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9/26:*10
9/27:*5</t>
        </r>
      </text>
    </comment>
    <comment ref="R6459" authorId="0" shapeId="0" xr:uid="{F75204DC-D5C5-4C56-B644-D3C3F4AA7A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9/29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R6460" authorId="0" shapeId="0" xr:uid="{8AEFA447-80AE-4FC1-981B-EDE887CB41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9/20:*5
9/30:*7
10/4:*3</t>
        </r>
      </text>
    </comment>
    <comment ref="C6463" authorId="0" shapeId="0" xr:uid="{05A972DF-95A4-42F4-8D59-1D70484018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9/12:</t>
        </r>
        <r>
          <rPr>
            <sz val="9"/>
            <color indexed="81"/>
            <rFont val="細明體"/>
            <family val="3"/>
            <charset val="136"/>
          </rPr>
          <t xml:space="preserve">修改採樣日期。
</t>
        </r>
        <r>
          <rPr>
            <sz val="9"/>
            <color indexed="81"/>
            <rFont val="Tahoma"/>
            <family val="2"/>
          </rPr>
          <t>9/20:</t>
        </r>
        <r>
          <rPr>
            <sz val="9"/>
            <color indexed="81"/>
            <rFont val="細明體"/>
            <family val="3"/>
            <charset val="136"/>
          </rPr>
          <t>修改報告日期。</t>
        </r>
      </text>
    </comment>
    <comment ref="F6463" authorId="0" shapeId="0" xr:uid="{55057DDF-9938-4693-934D-FD03FE2937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業主通知此案粉塵類樣本先採樣並先進樣，報告日期依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採樣的剩餘樣本進樣後起算</t>
        </r>
      </text>
    </comment>
    <comment ref="C6464" authorId="0" shapeId="0" xr:uid="{4E252D4F-D522-4D58-918C-496462F472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9/12:</t>
        </r>
        <r>
          <rPr>
            <sz val="9"/>
            <color indexed="81"/>
            <rFont val="細明體"/>
            <family val="3"/>
            <charset val="136"/>
          </rPr>
          <t xml:space="preserve">修改採樣日期。
</t>
        </r>
        <r>
          <rPr>
            <sz val="9"/>
            <color indexed="81"/>
            <rFont val="Tahoma"/>
            <family val="2"/>
          </rPr>
          <t>9/20:</t>
        </r>
        <r>
          <rPr>
            <sz val="9"/>
            <color indexed="81"/>
            <rFont val="細明體"/>
            <family val="3"/>
            <charset val="136"/>
          </rPr>
          <t>修改報告日期。</t>
        </r>
      </text>
    </comment>
    <comment ref="F6464" authorId="0" shapeId="0" xr:uid="{7F088882-8428-458E-BE22-B34DDFF4CD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業主通知此案粉塵類樣本先採樣並先進樣，報告日期依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採樣的剩餘樣本進樣後起算</t>
        </r>
      </text>
    </comment>
    <comment ref="F6465" authorId="0" shapeId="0" xr:uid="{F3C04E68-16C9-49BC-A065-0E90F5E8C5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業主通知此案粉塵類樣本先採樣並先進樣，報告日期依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採樣的剩餘樣本進樣後起算</t>
        </r>
      </text>
    </comment>
    <comment ref="F6466" authorId="0" shapeId="0" xr:uid="{EA4096CE-7F86-467A-99EF-F61C8E4C75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業主通知此案粉塵類樣本先採樣並先進樣，報告日期依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採樣的剩餘樣本進樣後起算</t>
        </r>
      </text>
    </comment>
    <comment ref="K6478" authorId="0" shapeId="0" xr:uid="{B91B3995-19EB-44AF-8032-46D1510FE0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F6518" authorId="0" shapeId="0" xr:uid="{7A33E2AF-1D3A-4BB0-B799-36C352D5FE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519" authorId="0" shapeId="0" xr:uid="{D7F662AD-98DC-4A12-8555-131F9D354F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520" authorId="0" shapeId="0" xr:uid="{8C1ECCBB-3FC4-468D-8D6D-428CF87B36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520" authorId="0" shapeId="0" xr:uid="{C5462961-CC75-4759-BD73-F8963A5F2C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:9/30*5</t>
        </r>
      </text>
    </comment>
    <comment ref="F6521" authorId="0" shapeId="0" xr:uid="{B7F6117D-6B99-441C-BE22-8FCCEBB808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K6537" authorId="0" shapeId="0" xr:uid="{25DFADC5-F012-4D26-8236-22FCBD80AD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9/21</t>
        </r>
        <r>
          <rPr>
            <sz val="9"/>
            <color indexed="81"/>
            <rFont val="細明體"/>
            <family val="3"/>
            <charset val="136"/>
          </rPr>
          <t>起可以分析許可項目</t>
        </r>
      </text>
    </comment>
    <comment ref="F6540" authorId="0" shapeId="0" xr:uid="{4705D6D6-2848-408E-ABEC-D70906C41C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6540" authorId="0" shapeId="0" xr:uid="{928591F0-D363-4F2F-99F0-A2E55836D3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:9/30*1</t>
        </r>
      </text>
    </comment>
    <comment ref="F6541" authorId="0" shapeId="0" xr:uid="{E5F9310E-2FAB-4743-AE59-65973C8DEC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6542" authorId="0" shapeId="0" xr:uid="{AB284F71-54AC-4EF9-BD02-71ABD3E63A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6543" authorId="0" shapeId="0" xr:uid="{80E8A9D2-F111-4633-AC20-7376D3FCF1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6544" authorId="0" shapeId="0" xr:uid="{2F86B055-A70E-4FC3-B7A4-EAE54DA3F6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6545" authorId="0" shapeId="0" xr:uid="{C52EAE79-10FA-42E6-80D9-082147CA4C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6545" authorId="0" shapeId="0" xr:uid="{3EEA102C-C00C-4507-A558-E807785670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552" authorId="0" shapeId="0" xr:uid="{890D0268-7340-4AF9-91E3-13FE37DA78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:9/30*6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:9/30*6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:10/3*6</t>
        </r>
      </text>
    </comment>
    <comment ref="R6563" authorId="0" shapeId="0" xr:uid="{65D3A683-533B-47B7-B764-310F237DDD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9/20:*3
9/30:*3</t>
        </r>
      </text>
    </comment>
    <comment ref="F6564" authorId="0" shapeId="0" xr:uid="{9DAFEFC3-1164-4728-8F05-3279A58FAC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565" authorId="0" shapeId="0" xr:uid="{8D15E749-AC6A-42B4-8C3A-DE4A488F95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566" authorId="0" shapeId="0" xr:uid="{45F94C3C-2CF5-423D-B289-71AD37B116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566" authorId="0" shapeId="0" xr:uid="{17186F41-DDD7-4184-B73D-B102CCEC36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9/30:*4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9/30:*5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:9/30*4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:9/30*5</t>
        </r>
      </text>
    </comment>
    <comment ref="F6567" authorId="0" shapeId="0" xr:uid="{191BFB03-EB58-42FF-B4C6-0215B09249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C6570" authorId="0" shapeId="0" xr:uid="{84406DDD-E40A-426D-9387-2ED638F651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9/14</t>
        </r>
        <r>
          <rPr>
            <sz val="9"/>
            <color indexed="81"/>
            <rFont val="細明體"/>
            <family val="3"/>
            <charset val="136"/>
          </rPr>
          <t>：第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
</t>
        </r>
        <r>
          <rPr>
            <sz val="9"/>
            <color indexed="81"/>
            <rFont val="Tahoma"/>
            <family val="2"/>
          </rPr>
          <t>9/22</t>
        </r>
        <r>
          <rPr>
            <sz val="9"/>
            <color indexed="81"/>
            <rFont val="細明體"/>
            <family val="3"/>
            <charset val="136"/>
          </rPr>
          <t>：第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</t>
        </r>
      </text>
    </comment>
    <comment ref="F6594" authorId="0" shapeId="0" xr:uid="{7A6F047A-71B3-4E45-B768-88C51EBF7C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10/3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</text>
    </comment>
    <comment ref="R6594" authorId="0" shapeId="0" xr:uid="{3D74F55E-08D5-4E25-9638-DE8FEC5C4C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S280:10/5*8</t>
        </r>
      </text>
    </comment>
    <comment ref="R6595" authorId="0" shapeId="0" xr:uid="{453C1080-DAAD-4DC4-BEA6-F8EDA4C3AF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S280:9/27*8</t>
        </r>
      </text>
    </comment>
    <comment ref="R6596" authorId="0" shapeId="0" xr:uid="{A13F2B82-B4C4-48C5-96E5-69B07E70F0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S280:*8</t>
        </r>
      </text>
    </comment>
    <comment ref="R6610" authorId="0" shapeId="0" xr:uid="{AFEC41BE-AACE-426A-8C2A-59CD2E314E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10/3:*4
10/4:*7</t>
        </r>
      </text>
    </comment>
    <comment ref="R6614" authorId="0" shapeId="0" xr:uid="{A59D6F0E-7E83-4FAA-8E26-A29C22837D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9/30:*2
9/30:*2
9/30*6</t>
        </r>
      </text>
    </comment>
    <comment ref="K6615" authorId="0" shapeId="0" xr:uid="{E599DE5F-0CD3-41ED-8B02-AEC4091218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R6615" authorId="0" shapeId="0" xr:uid="{D598CC34-7E10-4388-9121-8AA3297785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9/30:*2
9/30:*2
9/30*6</t>
        </r>
      </text>
    </comment>
    <comment ref="R6616" authorId="0" shapeId="0" xr:uid="{6D53F8C6-94D6-48D4-9406-3BBA4E0298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9/27:*4
9/30:*6</t>
        </r>
      </text>
    </comment>
    <comment ref="L6617" authorId="0" shapeId="0" xr:uid="{B72D9A39-6B7F-4D6E-B7A4-7E2C4FAE70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現場一口地下水井</t>
        </r>
        <r>
          <rPr>
            <sz val="9"/>
            <color indexed="81"/>
            <rFont val="Tahoma"/>
            <family val="2"/>
          </rPr>
          <t>(B)</t>
        </r>
        <r>
          <rPr>
            <sz val="9"/>
            <color indexed="81"/>
            <rFont val="細明體"/>
            <family val="3"/>
            <charset val="136"/>
          </rPr>
          <t>被破壞故這次不採；原採樣數量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6618" authorId="0" shapeId="0" xr:uid="{7E7B2584-2FB6-44FF-A1AC-B45086C5DB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618" authorId="0" shapeId="0" xr:uid="{82222D13-6628-40D2-B577-3236288A1E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9/28:*5
10/3:*1</t>
        </r>
      </text>
    </comment>
    <comment ref="F6619" authorId="0" shapeId="0" xr:uid="{DE464748-6DF0-4DA4-A3A0-2CB2DB610D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620" authorId="0" shapeId="0" xr:uid="{E0326AA8-40CA-405D-A073-B358C49E43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620" authorId="0" shapeId="0" xr:uid="{D3C3B3A5-6902-40E1-8BC7-20211635A2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:9/30*6</t>
        </r>
      </text>
    </comment>
    <comment ref="F6621" authorId="0" shapeId="0" xr:uid="{E335DEA3-BE18-4E8F-91C6-4D70AE4288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638" authorId="0" shapeId="0" xr:uid="{1CFD03FB-11AA-45F7-BF18-02E38D17BA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小時監測，共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天。</t>
        </r>
      </text>
    </comment>
    <comment ref="C6643" authorId="0" shapeId="0" xr:uid="{E1AA7412-8C98-41E1-8B32-F557F6CFFD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9/23:</t>
        </r>
        <r>
          <rPr>
            <sz val="9"/>
            <color indexed="81"/>
            <rFont val="細明體"/>
            <family val="3"/>
            <charset val="136"/>
          </rPr>
          <t>此案暫取消，專編會於另進新案時重新使用。</t>
        </r>
      </text>
    </comment>
    <comment ref="C6644" authorId="0" shapeId="0" xr:uid="{963E23B4-2581-4290-AF60-3D5F5BF1A6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9/23:</t>
        </r>
        <r>
          <rPr>
            <sz val="9"/>
            <color indexed="81"/>
            <rFont val="細明體"/>
            <family val="3"/>
            <charset val="136"/>
          </rPr>
          <t>此案暫取消，專編會於另進新案時重新使用。</t>
        </r>
      </text>
    </comment>
    <comment ref="R6663" authorId="0" shapeId="0" xr:uid="{F8138879-16C5-40DE-991E-10B844A044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10/6:*24
10/6:*20</t>
        </r>
      </text>
    </comment>
    <comment ref="K6689" authorId="0" shapeId="0" xr:uid="{3793B264-C733-4A5C-B4D2-45B9F618AA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691" authorId="0" shapeId="0" xr:uid="{5821EC25-12C4-4152-A04F-38E4A1454C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:9/30*1</t>
        </r>
      </text>
    </comment>
    <comment ref="K6694" authorId="0" shapeId="0" xr:uid="{E2BF11C2-4829-4C35-A143-FB30F32B5D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708" authorId="0" shapeId="0" xr:uid="{56C828A8-3519-441B-A134-8A29A753D6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:9/30*3</t>
        </r>
      </text>
    </comment>
    <comment ref="R6724" authorId="0" shapeId="0" xr:uid="{DC379242-6CBD-416E-8751-B5DB323263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:9/30*1</t>
        </r>
      </text>
    </comment>
    <comment ref="K6727" authorId="0" shapeId="0" xr:uid="{FAC7EAD5-037D-4F91-9F60-579047EF9B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6736" authorId="0" shapeId="0" xr:uid="{2C843144-B48A-48B2-AFBB-438DDD8F05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6736" authorId="0" shapeId="0" xr:uid="{C79EA350-2681-4D97-8668-56123F0C5D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S280:10/5*2</t>
        </r>
      </text>
    </comment>
    <comment ref="F6737" authorId="0" shapeId="0" xr:uid="{B75A8F54-2DD7-4253-8B37-BC80C66C51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37" authorId="0" shapeId="0" xr:uid="{F306A2BE-4C57-4405-97E6-B3E882E84F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38" authorId="0" shapeId="0" xr:uid="{23DBDD1A-8458-4CF9-9947-72BD6BB686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38" authorId="0" shapeId="0" xr:uid="{C4A1170A-6DB2-4A94-ACED-F725D3BAA3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39" authorId="0" shapeId="0" xr:uid="{3DB4B820-D2DD-4E57-9EFD-F307D1D0AB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39" authorId="0" shapeId="0" xr:uid="{A88F596C-D312-45A1-8DF7-EC08E8CD71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0" authorId="0" shapeId="0" xr:uid="{1F4350F7-0317-4B21-BE99-D031B2D50C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0" authorId="0" shapeId="0" xr:uid="{CA1554DC-5458-4504-BD60-C928170701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1" authorId="0" shapeId="0" xr:uid="{4B662AE4-8BB8-427D-B0B7-F992C327B4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6741" authorId="0" shapeId="0" xr:uid="{1A9533AF-9A8E-49F0-8938-B5DB68AA72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S280:10/5*2</t>
        </r>
      </text>
    </comment>
    <comment ref="F6742" authorId="0" shapeId="0" xr:uid="{46852D69-43FA-45E5-995E-9A1E6FA6CB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2" authorId="0" shapeId="0" xr:uid="{947E8B29-BFCE-47D3-A905-3BE106FA39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3" authorId="0" shapeId="0" xr:uid="{E2FD6EE2-00EF-48CC-94EB-E0F4B78101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3" authorId="0" shapeId="0" xr:uid="{636C5C7C-E0E5-4AEA-AEC1-11EA9D60C6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4" authorId="0" shapeId="0" xr:uid="{19849F51-354C-4CC9-8AF2-EE13E4950C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4" authorId="0" shapeId="0" xr:uid="{70CC4168-291E-4F2E-98DC-36C9464DF0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5" authorId="0" shapeId="0" xr:uid="{D3A6C4B4-278B-4256-A109-A5393A951B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5" authorId="0" shapeId="0" xr:uid="{611C8D52-030A-48DA-8EE1-A5D7C28EDA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6" authorId="0" shapeId="0" xr:uid="{48983789-20AE-4091-831F-6C42092395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前處理</t>
        </r>
        <r>
          <rPr>
            <sz val="9"/>
            <color indexed="81"/>
            <rFont val="Tahoma"/>
            <family val="2"/>
          </rPr>
          <t>Bino</t>
        </r>
        <r>
          <rPr>
            <sz val="9"/>
            <color indexed="81"/>
            <rFont val="細明體"/>
            <family val="3"/>
            <charset val="136"/>
          </rPr>
          <t>協助；
參考</t>
        </r>
        <r>
          <rPr>
            <sz val="9"/>
            <color indexed="81"/>
            <rFont val="Tahoma"/>
            <family val="2"/>
          </rPr>
          <t>R10X0038-1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6746" authorId="0" shapeId="0" xr:uid="{9D41BF12-E9A6-4ED4-87B9-93FDBC7C3E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前處理</t>
        </r>
        <r>
          <rPr>
            <sz val="9"/>
            <color indexed="81"/>
            <rFont val="Tahoma"/>
            <family val="2"/>
          </rPr>
          <t>Bino</t>
        </r>
        <r>
          <rPr>
            <sz val="9"/>
            <color indexed="81"/>
            <rFont val="細明體"/>
            <family val="3"/>
            <charset val="136"/>
          </rPr>
          <t>協助；
參考</t>
        </r>
        <r>
          <rPr>
            <sz val="9"/>
            <color indexed="81"/>
            <rFont val="Tahoma"/>
            <family val="2"/>
          </rPr>
          <t>R10X0038-1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6748" authorId="0" shapeId="0" xr:uid="{281A8CFB-EB5A-4C01-B8E9-AB43069B85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10/6:*2</t>
        </r>
      </text>
    </comment>
    <comment ref="L6751" authorId="0" shapeId="0" xr:uid="{4FEB1F83-36BC-4A91-92CD-3A9BF6D08D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6755" authorId="0" shapeId="0" xr:uid="{53EA1547-5EDA-4600-A2A8-CA509AEE22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12</t>
        </r>
      </text>
    </comment>
    <comment ref="R6755" authorId="0" shapeId="0" xr:uid="{55FC3AD7-D3DE-49A1-B54C-DFA15DCF26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10/5:*5
10/7:*7</t>
        </r>
      </text>
    </comment>
    <comment ref="L6758" authorId="0" shapeId="0" xr:uid="{B3E2EFC3-CE37-4335-A82C-06833AEE9D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2
</t>
        </r>
      </text>
    </comment>
    <comment ref="L6759" authorId="0" shapeId="0" xr:uid="{AF69652F-43F5-47E1-AEB8-6C3F9D3468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</text>
    </comment>
    <comment ref="K6760" authorId="0" shapeId="0" xr:uid="{DB591856-A56D-48F1-86CF-A21AE39BE0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R6765" authorId="0" shapeId="0" xr:uid="{6171F31C-3DFC-4180-B9FB-9D26887D96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10/5:*1
10/7:*1</t>
        </r>
      </text>
    </comment>
    <comment ref="K6767" authorId="0" shapeId="0" xr:uid="{71E56E33-36F1-4EA8-B1D4-39F48366D6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檢測項目【銅】，請於出具檢測報告時以【總銅】呈現；</t>
        </r>
        <r>
          <rPr>
            <b/>
            <sz val="9"/>
            <color indexed="81"/>
            <rFont val="細明體"/>
            <family val="3"/>
            <charset val="136"/>
          </rPr>
          <t>數據請以</t>
        </r>
        <r>
          <rPr>
            <b/>
            <sz val="9"/>
            <color indexed="81"/>
            <rFont val="Tahoma"/>
            <family val="2"/>
          </rPr>
          <t>%</t>
        </r>
        <r>
          <rPr>
            <b/>
            <sz val="9"/>
            <color indexed="81"/>
            <rFont val="細明體"/>
            <family val="3"/>
            <charset val="136"/>
          </rPr>
          <t>為單位呈現。</t>
        </r>
      </text>
    </comment>
    <comment ref="L6778" authorId="0" shapeId="0" xr:uid="{0390BA59-3247-4986-BB09-7A6466E978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79" authorId="0" shapeId="0" xr:uid="{33EF94BC-B325-4025-B59B-98B7CBE31D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0" authorId="0" shapeId="0" xr:uid="{345C6686-0F7E-439D-A3F2-B19F5B6374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R6780" authorId="0" shapeId="0" xr:uid="{FA822025-FDF1-4DEC-9B0C-2705A6AC75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:10/4*6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:10/4*6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:10/8*6</t>
        </r>
      </text>
    </comment>
    <comment ref="L6781" authorId="0" shapeId="0" xr:uid="{38FCBAE8-77BA-4ECA-B2AE-9BBCCA0BD1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2" authorId="0" shapeId="0" xr:uid="{BD37FEC9-150E-4279-A83F-977DF64623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3" authorId="0" shapeId="0" xr:uid="{7C5D73EA-6793-40C8-BAB0-C0656BDC51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4" authorId="0" shapeId="0" xr:uid="{41D965D7-33DA-4B1A-9A4C-0DA39B9E6E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5" authorId="0" shapeId="0" xr:uid="{037860FE-D09E-4622-9A3E-19141E9EE4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6" authorId="0" shapeId="0" xr:uid="{7D4E3E17-E19B-4745-8C88-034B89605D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7" authorId="0" shapeId="0" xr:uid="{990A3292-46BC-4ADD-8A56-49783F5EC8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8" authorId="0" shapeId="0" xr:uid="{2DEF3147-1D76-4179-96D2-0AD10EF4C7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R6791" authorId="0" shapeId="0" xr:uid="{E61BB6B5-0C80-4461-8DFB-B271E7E149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S280:10/5*28
NIEA M711:10/5*10
NIEA M711:10/5*10
NIEA M711:10/5*8</t>
        </r>
      </text>
    </comment>
    <comment ref="R6792" authorId="0" shapeId="0" xr:uid="{CB573C8C-5409-45D2-8263-FF0712F759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10/3:*8
10/6:*20
NIEA S280:10/5*8</t>
        </r>
      </text>
    </comment>
    <comment ref="H6794" authorId="0" shapeId="0" xr:uid="{65C9E6AC-C084-4923-BAF5-7DF9C581B9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10/12</t>
        </r>
      </text>
    </comment>
    <comment ref="R6794" authorId="0" shapeId="0" xr:uid="{4ECAE73A-C83A-4F61-A18F-C19C2FBDEC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10/11:NIEA S280*2</t>
        </r>
      </text>
    </comment>
    <comment ref="F6797" authorId="0" shapeId="0" xr:uid="{695C2264-8A70-47D3-9508-53E08B93CB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6797" authorId="0" shapeId="0" xr:uid="{588CB66E-0885-4CDE-8DD0-83FF93D398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S280:10/5*2</t>
        </r>
      </text>
    </comment>
    <comment ref="F6798" authorId="0" shapeId="0" xr:uid="{F757CE97-48FB-402E-8086-07E975D907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98" authorId="0" shapeId="0" xr:uid="{F0805F40-CB79-4E6A-B7CE-71C42E9052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99" authorId="0" shapeId="0" xr:uid="{C83503E0-D605-4B70-84F2-B76CCA37CA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99" authorId="0" shapeId="0" xr:uid="{D4D20EED-4430-4C9A-8F26-38AB095546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800" authorId="0" shapeId="0" xr:uid="{7953D0BD-D2BB-4BC3-9F9C-979F8A8DDC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800" authorId="0" shapeId="0" xr:uid="{DF0421FB-43B3-4AAC-B831-F329853A7E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801" authorId="0" shapeId="0" xr:uid="{AEB36C52-BBA0-4E80-B93D-020D06732C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801" authorId="0" shapeId="0" xr:uid="{C49851B7-B4E5-436A-A109-886F3D866E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802" authorId="0" shapeId="0" xr:uid="{B1C4F61F-5A57-416C-83DF-94E985275F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請務必準時出具報告。</t>
        </r>
      </text>
    </comment>
    <comment ref="F6803" authorId="0" shapeId="0" xr:uid="{CE7F804D-22CE-4467-B0D9-20772FAFBF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請務必準時出具報告。</t>
        </r>
      </text>
    </comment>
    <comment ref="R6806" authorId="0" shapeId="0" xr:uid="{AD2814D5-EAE8-425C-BB97-3A222E5599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:10/4*4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:10/4*4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:10/8*4</t>
        </r>
      </text>
    </comment>
    <comment ref="G6815" authorId="0" shapeId="0" xr:uid="{EC8C5A2D-D80F-4B1A-8B0B-E7B6AD0B78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G6816" authorId="0" shapeId="0" xr:uid="{DFF746D8-2A6D-4330-B77E-6DBB306EE9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16" authorId="0" shapeId="0" xr:uid="{E5808143-4D36-4A69-B923-F5A2FF2E58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μs/cm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G6817" authorId="0" shapeId="0" xr:uid="{1AB4C09D-F243-4B4F-80F7-21F80B9B5D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17" authorId="0" shapeId="0" xr:uid="{1DFD6AD7-F498-413D-91C5-3FAE01BE28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報告請呈現【電阻值】，測值請用【次方】呈現，電阻值單位為</t>
        </r>
        <r>
          <rPr>
            <sz val="9"/>
            <color indexed="81"/>
            <rFont val="Tahoma"/>
            <family val="2"/>
          </rPr>
          <t>Ω-cm</t>
        </r>
        <r>
          <rPr>
            <b/>
            <sz val="9"/>
            <color indexed="81"/>
            <rFont val="Tahoma"/>
            <family val="2"/>
          </rPr>
          <t xml:space="preserve">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G6818" authorId="0" shapeId="0" xr:uid="{BF33569C-8307-4AA9-87D0-22E44FD835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18" authorId="0" shapeId="0" xr:uid="{44113342-7DEF-41D0-93B6-53E83F4F28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 xml:space="preserve">mg/kg
</t>
        </r>
        <r>
          <rPr>
            <sz val="9"/>
            <color indexed="81"/>
            <rFont val="細明體"/>
            <family val="3"/>
            <charset val="136"/>
          </rPr>
          <t>檢測項目氯，報告請呈現【氯鹽】。</t>
        </r>
      </text>
    </comment>
    <comment ref="G6819" authorId="0" shapeId="0" xr:uid="{1B8C55FC-5076-45B4-BCF2-2163ABCCA1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19" authorId="0" shapeId="0" xr:uid="{F7A037BB-0117-4DB6-945E-3D8903BD1C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G6820" authorId="0" shapeId="0" xr:uid="{3825BEFE-9967-4007-A566-1EA8B87F5A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20" authorId="0" shapeId="0" xr:uid="{4270A83A-AF50-4406-8C30-B638FB160C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K6822" authorId="0" shapeId="0" xr:uid="{A15F02A6-3472-4951-8788-E8F76139F9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μs/cm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23" authorId="0" shapeId="0" xr:uid="{B6834F8E-46F0-4BC7-9E7E-5A7B0E668B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報告請呈現【電阻值】，測值請用【次方】呈現，電阻值單位為</t>
        </r>
        <r>
          <rPr>
            <sz val="9"/>
            <color indexed="81"/>
            <rFont val="Tahoma"/>
            <family val="2"/>
          </rPr>
          <t>Ω-cm</t>
        </r>
        <r>
          <rPr>
            <b/>
            <sz val="9"/>
            <color indexed="81"/>
            <rFont val="Tahoma"/>
            <family val="2"/>
          </rPr>
          <t xml:space="preserve">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24" authorId="0" shapeId="0" xr:uid="{F9592B30-DADF-4B25-A4D6-30391AA556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 xml:space="preserve">mg/kg
</t>
        </r>
        <r>
          <rPr>
            <sz val="9"/>
            <color indexed="81"/>
            <rFont val="細明體"/>
            <family val="3"/>
            <charset val="136"/>
          </rPr>
          <t>檢測項目氯，報告請呈現【氯鹽】。</t>
        </r>
      </text>
    </comment>
    <comment ref="K6825" authorId="0" shapeId="0" xr:uid="{1006AE16-FFF9-4A35-B40F-580062F4C8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6826" authorId="0" shapeId="0" xr:uid="{59E9620B-5451-41C9-AF9A-CBEA9C3BD7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K6828" authorId="0" shapeId="0" xr:uid="{092ECA2B-D840-4F55-A833-62DBC5D89E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μs/cm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29" authorId="0" shapeId="0" xr:uid="{22678E14-8D0F-40E1-9A78-253D185204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報告請呈現【電阻值】，測值請用【次方】呈現，電阻值單位為</t>
        </r>
        <r>
          <rPr>
            <sz val="9"/>
            <color indexed="81"/>
            <rFont val="Tahoma"/>
            <family val="2"/>
          </rPr>
          <t>Ω-cm</t>
        </r>
        <r>
          <rPr>
            <b/>
            <sz val="9"/>
            <color indexed="81"/>
            <rFont val="Tahoma"/>
            <family val="2"/>
          </rPr>
          <t xml:space="preserve">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30" authorId="0" shapeId="0" xr:uid="{DF69EF13-0226-46E0-A43D-7C45779955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 xml:space="preserve">mg/kg
</t>
        </r>
        <r>
          <rPr>
            <sz val="9"/>
            <color indexed="81"/>
            <rFont val="細明體"/>
            <family val="3"/>
            <charset val="136"/>
          </rPr>
          <t>檢測項目氯，報告請呈現【氯鹽】。</t>
        </r>
      </text>
    </comment>
    <comment ref="K6831" authorId="0" shapeId="0" xr:uid="{793D8391-843C-4A4E-AF4A-632E6586AE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6832" authorId="0" shapeId="0" xr:uid="{F67173F8-37CC-4822-A86E-1DC0CBBBDD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K6834" authorId="0" shapeId="0" xr:uid="{E228856E-4567-41BD-AD88-AAF2034025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μs/cm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35" authorId="0" shapeId="0" xr:uid="{29FB4068-4192-4506-B3F0-4F193CECFD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報告請呈現【電阻值】，測值請用【次方】呈現，電阻值單位為</t>
        </r>
        <r>
          <rPr>
            <sz val="9"/>
            <color indexed="81"/>
            <rFont val="Tahoma"/>
            <family val="2"/>
          </rPr>
          <t>Ω-cm</t>
        </r>
        <r>
          <rPr>
            <b/>
            <sz val="9"/>
            <color indexed="81"/>
            <rFont val="Tahoma"/>
            <family val="2"/>
          </rPr>
          <t xml:space="preserve">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36" authorId="0" shapeId="0" xr:uid="{489913C3-E433-460C-A973-740F05CDB8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 xml:space="preserve">mg/kg
</t>
        </r>
        <r>
          <rPr>
            <sz val="9"/>
            <color indexed="81"/>
            <rFont val="細明體"/>
            <family val="3"/>
            <charset val="136"/>
          </rPr>
          <t>檢測項目氯，報告請呈現【氯鹽】。</t>
        </r>
      </text>
    </comment>
    <comment ref="K6837" authorId="0" shapeId="0" xr:uid="{7DBEDC13-07F2-4D01-AAFA-0D23D0EC4B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6838" authorId="0" shapeId="0" xr:uid="{1DC4981C-15FA-4275-A4F3-129712886F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C6839" authorId="0" shapeId="0" xr:uid="{EDE79DA1-E5BD-44F3-B7B8-4BC790A127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9/23:</t>
        </r>
        <r>
          <rPr>
            <sz val="9"/>
            <color indexed="81"/>
            <rFont val="細明體"/>
            <family val="3"/>
            <charset val="136"/>
          </rPr>
          <t>修正檢測項目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數量
</t>
        </r>
        <r>
          <rPr>
            <sz val="9"/>
            <color indexed="81"/>
            <rFont val="Tahoma"/>
            <family val="2"/>
          </rPr>
          <t>9/29: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R6839" authorId="0" shapeId="0" xr:uid="{19F2CF99-C398-488A-B34D-DEA98BCD60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10/5:*6
10/7:*1</t>
        </r>
      </text>
    </comment>
    <comment ref="F6841" authorId="0" shapeId="0" xr:uid="{F55EF3AB-A515-402F-B8AE-63A4F2FF5E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R6841" authorId="0" shapeId="0" xr:uid="{0C316100-8EE7-47DA-A0C6-78CED48C16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S280:10/5*4</t>
        </r>
      </text>
    </comment>
    <comment ref="L6872" authorId="0" shapeId="0" xr:uid="{1D1F754F-979B-4479-93A3-5056CB261F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C6878" authorId="0" shapeId="0" xr:uid="{12E4FF82-A9BC-4899-98CD-918A3ED758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78" authorId="0" shapeId="0" xr:uid="{A6FB0362-BA63-4958-BA36-EC41F1E70A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879" authorId="0" shapeId="0" xr:uid="{2CF0C492-DD73-4F2F-AEF0-CCCBCF8E12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79" authorId="0" shapeId="0" xr:uid="{038D5C7E-A0DC-46B6-9049-0A27E4CA28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880" authorId="0" shapeId="0" xr:uid="{549EB15E-B7C8-4183-8AE3-551122CAAB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0" authorId="0" shapeId="0" xr:uid="{7EC43926-F7DE-4104-93D7-07696CCF6A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881" authorId="0" shapeId="0" xr:uid="{62D81467-F2AF-442B-A670-8989AA5CBF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1" authorId="0" shapeId="0" xr:uid="{1B9FBAE4-839E-48CB-BB76-334EF222CF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882" authorId="0" shapeId="0" xr:uid="{9AB66686-1226-49E9-821C-0107551FF9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2" authorId="0" shapeId="0" xr:uid="{BFF6FE6D-F3D5-4F5D-8195-2A171D487C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8" authorId="0" shapeId="0" xr:uid="{3ED043E8-57D1-4D1D-805B-CD690CBB18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9" authorId="0" shapeId="0" xr:uid="{75A9B25B-7B3B-409C-B547-0EEE1C1884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0" authorId="0" shapeId="0" xr:uid="{D86B0310-B5CA-4A48-9E8D-B5017AB5E4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6890" authorId="0" shapeId="0" xr:uid="{73591421-9E88-405A-B621-FDF24A089F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::10/6*4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::10/6*4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:10/8*4</t>
        </r>
      </text>
    </comment>
    <comment ref="L6891" authorId="0" shapeId="0" xr:uid="{1545CA5C-47FB-4A77-888B-97F806FA5D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2" authorId="0" shapeId="0" xr:uid="{C872D8D4-56A8-4443-92D6-EF069D582F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3" authorId="0" shapeId="0" xr:uid="{69824E77-5C96-47C6-AA6D-5D104C352B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4" authorId="0" shapeId="0" xr:uid="{25871CC2-934B-4068-B604-1DDC5AA0B3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5" authorId="0" shapeId="0" xr:uid="{9489808E-A106-4581-8EEF-757CB8F08E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6" authorId="0" shapeId="0" xr:uid="{A1CF4742-310F-486D-AF10-9B8241326E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7" authorId="0" shapeId="0" xr:uid="{0EB79B8B-A95A-489F-8A60-E3941B29CE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8" authorId="0" shapeId="0" xr:uid="{EBD6F904-55B6-48F6-876D-6F771080F0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902" authorId="0" shapeId="0" xr:uid="{59924EC2-2958-47CC-9A7C-C3AA8F2DB1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9/23:</t>
        </r>
        <r>
          <rPr>
            <sz val="9"/>
            <color indexed="81"/>
            <rFont val="細明體"/>
            <family val="3"/>
            <charset val="136"/>
          </rPr>
          <t xml:space="preserve">修正分析項目。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6903" authorId="0" shapeId="0" xr:uid="{132D9B5F-1BB2-4F46-B758-25ADF158C8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9/23:</t>
        </r>
        <r>
          <rPr>
            <sz val="9"/>
            <color indexed="81"/>
            <rFont val="細明體"/>
            <family val="3"/>
            <charset val="136"/>
          </rPr>
          <t>修正分析項目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數量
</t>
        </r>
        <r>
          <rPr>
            <sz val="9"/>
            <color indexed="81"/>
            <rFont val="Tahoma"/>
            <family val="2"/>
          </rPr>
          <t>9/29:</t>
        </r>
        <r>
          <rPr>
            <sz val="9"/>
            <color indexed="81"/>
            <rFont val="細明體"/>
            <family val="3"/>
            <charset val="136"/>
          </rPr>
          <t>修正分析方法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數量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L6903" authorId="0" shapeId="0" xr:uid="{DBF4B4B6-C3E5-43DF-81AB-D93717575D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10</t>
        </r>
      </text>
    </comment>
    <comment ref="R6903" authorId="0" shapeId="0" xr:uid="{1E8C49A9-8DF1-45BC-AAD2-FF7ED507AB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10/12:*2
10/12:*6</t>
        </r>
      </text>
    </comment>
    <comment ref="R6908" authorId="0" shapeId="0" xr:uid="{46612F4F-40AB-450D-9428-F0FCB84380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9/30:*2
9/30:*3
</t>
        </r>
      </text>
    </comment>
    <comment ref="R6909" authorId="0" shapeId="0" xr:uid="{51BC8813-798A-4739-B3C5-F53DA84561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9/30:*2
9/30:*3
</t>
        </r>
      </text>
    </comment>
    <comment ref="R6914" authorId="0" shapeId="0" xr:uid="{192A79DA-6F6A-4040-A480-BFBBC0DECE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</t>
        </r>
        <r>
          <rPr>
            <sz val="9"/>
            <color indexed="81"/>
            <rFont val="Tahoma"/>
            <family val="2"/>
          </rPr>
          <t>Mo:10/1*5</t>
        </r>
      </text>
    </comment>
    <comment ref="R6915" authorId="0" shapeId="0" xr:uid="{BFF71879-A4D5-4A47-AE8B-20A1DBC81A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9/27:*2
10/18:*3</t>
        </r>
      </text>
    </comment>
    <comment ref="R6920" authorId="0" shapeId="0" xr:uid="{CB558255-B5B2-430C-BF00-AB07CF121B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10/4:*2
10/11:*3</t>
        </r>
      </text>
    </comment>
    <comment ref="K6939" authorId="0" shapeId="0" xr:uid="{C33C3B34-DCED-4686-97A7-165376BB39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6947" authorId="0" shapeId="0" xr:uid="{30D6AB83-FFBE-4DAF-8EEB-F3750D1E26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請參考</t>
        </r>
        <r>
          <rPr>
            <sz val="9"/>
            <color indexed="81"/>
            <rFont val="Tahoma"/>
            <family val="2"/>
          </rPr>
          <t>NIEA W203</t>
        </r>
      </text>
    </comment>
    <comment ref="R6951" authorId="0" shapeId="0" xr:uid="{C11B14A0-A55B-48E4-9588-014CCC2E51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:10/8*5
</t>
        </r>
        <r>
          <rPr>
            <sz val="9"/>
            <color indexed="81"/>
            <rFont val="細明體"/>
            <family val="3"/>
            <charset val="136"/>
          </rPr>
          <t>硝酸鹽氣</t>
        </r>
        <r>
          <rPr>
            <sz val="9"/>
            <color indexed="81"/>
            <rFont val="Tahoma"/>
            <family val="2"/>
          </rPr>
          <t xml:space="preserve">:10/8:*5
</t>
        </r>
        <r>
          <rPr>
            <sz val="9"/>
            <color indexed="81"/>
            <rFont val="細明體"/>
            <family val="3"/>
            <charset val="136"/>
          </rPr>
          <t>亞硝酸鹽氣</t>
        </r>
        <r>
          <rPr>
            <sz val="9"/>
            <color indexed="81"/>
            <rFont val="Tahoma"/>
            <family val="2"/>
          </rPr>
          <t>:10/8:*5</t>
        </r>
      </text>
    </comment>
    <comment ref="K6964" authorId="0" shapeId="0" xr:uid="{FC2ACB08-4B3E-4CFE-A965-D751EA1D39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下班前先提供檢記給專案</t>
        </r>
      </text>
    </comment>
    <comment ref="J6968" authorId="0" shapeId="0" xr:uid="{7BDA4BA5-B0E2-4887-AE9B-3E5A0ABE64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10/14</t>
        </r>
        <r>
          <rPr>
            <sz val="9"/>
            <color indexed="81"/>
            <rFont val="細明體"/>
            <family val="3"/>
            <charset val="136"/>
          </rPr>
          <t>原分析項目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化學需氧量，因鹽類過高，改用高鹵分析</t>
        </r>
        <r>
          <rPr>
            <sz val="9"/>
            <color indexed="81"/>
            <rFont val="Tahoma"/>
            <family val="2"/>
          </rPr>
          <t>(W516)</t>
        </r>
      </text>
    </comment>
    <comment ref="K6968" authorId="0" shapeId="0" xr:uid="{3EEAC7BC-3AA0-4296-AC08-293F770E7C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10/14</t>
        </r>
        <r>
          <rPr>
            <sz val="9"/>
            <color indexed="81"/>
            <rFont val="細明體"/>
            <family val="3"/>
            <charset val="136"/>
          </rPr>
          <t>原分析方法</t>
        </r>
        <r>
          <rPr>
            <sz val="9"/>
            <color indexed="81"/>
            <rFont val="Tahoma"/>
            <family val="2"/>
          </rPr>
          <t>:W517</t>
        </r>
        <r>
          <rPr>
            <sz val="9"/>
            <color indexed="81"/>
            <rFont val="細明體"/>
            <family val="3"/>
            <charset val="136"/>
          </rPr>
          <t>，因鹽類過高，改用高鹵分析</t>
        </r>
        <r>
          <rPr>
            <sz val="9"/>
            <color indexed="81"/>
            <rFont val="Tahoma"/>
            <family val="2"/>
          </rPr>
          <t>(W516)</t>
        </r>
      </text>
    </comment>
    <comment ref="K6975" authorId="0" shapeId="0" xr:uid="{14EC1B15-3904-4F63-9B61-604B23713E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以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呈現</t>
        </r>
      </text>
    </comment>
    <comment ref="R6978" authorId="0" shapeId="0" xr:uid="{E11E7AE5-76E9-4ABC-9B8E-7E3DA031C9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:10/4*2</t>
        </r>
      </text>
    </comment>
    <comment ref="F6988" authorId="0" shapeId="0" xr:uid="{AA226A6C-459D-4830-848C-6DD7B32E75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</text>
    </comment>
    <comment ref="R6988" authorId="0" shapeId="0" xr:uid="{F8CA5E25-D56E-4553-B2EC-BC6E631513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10/14:*1
NIEA S280:*1</t>
        </r>
      </text>
    </comment>
    <comment ref="R6993" authorId="0" shapeId="0" xr:uid="{9F527FD1-EA70-4A88-ADE0-845FA34907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10/4:*2    10/4:*9
10/5:*3     10/7:*8
10/7:*8     10/11:*6</t>
        </r>
      </text>
    </comment>
    <comment ref="F6995" authorId="0" shapeId="0" xr:uid="{93780B91-D567-4E85-BC1C-D99D41A173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G6995" authorId="0" shapeId="0" xr:uid="{0F0BC305-A6F5-4892-8148-FAC2B1BC35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</t>
        </r>
        <r>
          <rPr>
            <sz val="9"/>
            <color indexed="81"/>
            <rFont val="細明體"/>
            <family val="3"/>
            <charset val="136"/>
          </rPr>
          <t>分析組</t>
        </r>
        <r>
          <rPr>
            <sz val="9"/>
            <color indexed="81"/>
            <rFont val="Tahoma"/>
            <family val="2"/>
          </rPr>
          <t>(Ken):</t>
        </r>
        <r>
          <rPr>
            <sz val="9"/>
            <color indexed="81"/>
            <rFont val="細明體"/>
            <family val="3"/>
            <charset val="136"/>
          </rPr>
          <t>採樣組</t>
        </r>
        <r>
          <rPr>
            <sz val="9"/>
            <color indexed="81"/>
            <rFont val="Tahoma"/>
            <family val="2"/>
          </rPr>
          <t>Alan IU11A0025-10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10/11</t>
        </r>
        <r>
          <rPr>
            <sz val="9"/>
            <color indexed="81"/>
            <rFont val="細明體"/>
            <family val="3"/>
            <charset val="136"/>
          </rPr>
          <t>進樣；採樣</t>
        </r>
        <r>
          <rPr>
            <sz val="9"/>
            <color indexed="81"/>
            <rFont val="細明體"/>
            <family val="3"/>
            <charset val="136"/>
          </rPr>
          <t>日期回壓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收</t>
        </r>
      </text>
    </comment>
    <comment ref="L7015" authorId="0" shapeId="0" xr:uid="{E2A6ED3A-7882-4EDF-A8FF-A3189D249D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1(</t>
        </r>
        <r>
          <rPr>
            <sz val="9"/>
            <color indexed="81"/>
            <rFont val="細明體"/>
            <family val="3"/>
            <charset val="136"/>
          </rPr>
          <t>沉沙池無水可採)</t>
        </r>
      </text>
    </comment>
    <comment ref="L7016" authorId="0" shapeId="0" xr:uid="{A6994115-4040-4D70-8D65-3C5215CB04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7017" authorId="0" shapeId="0" xr:uid="{135D28BF-5E3E-452D-9A8B-AD01306918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K7018" authorId="0" shapeId="0" xr:uid="{B9B1D896-A150-4637-942D-BF01FC2435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導電度</t>
        </r>
        <r>
          <rPr>
            <sz val="9"/>
            <color indexed="81"/>
            <rFont val="Tahoma"/>
            <family val="2"/>
          </rPr>
          <t xml:space="preserve">&gt;4000 μmho/cm </t>
        </r>
        <r>
          <rPr>
            <sz val="9"/>
            <color indexed="81"/>
            <rFont val="細明體"/>
            <family val="3"/>
            <charset val="136"/>
          </rPr>
          <t>或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氯離子試紙測試濃度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≧</t>
        </r>
        <r>
          <rPr>
            <sz val="9"/>
            <color indexed="81"/>
            <rFont val="Tahoma"/>
            <family val="2"/>
          </rPr>
          <t>2000 mg/L</t>
        </r>
        <r>
          <rPr>
            <sz val="9"/>
            <color indexed="81"/>
            <rFont val="細明體"/>
            <family val="3"/>
            <charset val="136"/>
          </rPr>
          <t>時改用含高鹵</t>
        </r>
        <r>
          <rPr>
            <sz val="9"/>
            <color indexed="81"/>
            <rFont val="Tahoma"/>
            <family val="2"/>
          </rPr>
          <t>COD</t>
        </r>
        <r>
          <rPr>
            <sz val="9"/>
            <color indexed="81"/>
            <rFont val="細明體"/>
            <family val="3"/>
            <charset val="136"/>
          </rPr>
          <t>分析</t>
        </r>
      </text>
    </comment>
    <comment ref="L7018" authorId="0" shapeId="0" xr:uid="{68998A4D-7006-46AA-9B6E-911F988A3D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F7027" authorId="0" shapeId="0" xr:uid="{467E8D5F-A5F1-4B96-A5C9-3C65460A59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28" authorId="0" shapeId="0" xr:uid="{A2E1746C-4B79-4135-8E32-7DCD20CF4E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29" authorId="0" shapeId="0" xr:uid="{B474E081-D949-443F-A545-CDA30C32E8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029" authorId="0" shapeId="0" xr:uid="{9B3E1B16-E6BC-496D-8CB0-9031770EC4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正磷酸鹽，請以三價磷酸根表示</t>
        </r>
      </text>
    </comment>
    <comment ref="F7030" authorId="0" shapeId="0" xr:uid="{424F449E-C927-48BD-B868-C8E9BCA641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31" authorId="0" shapeId="0" xr:uid="{6BE2BC37-28A2-4970-941B-68D4133347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32" authorId="0" shapeId="0" xr:uid="{D8795127-C14B-4D9D-8297-F3AA459024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33" authorId="0" shapeId="0" xr:uid="{F784C0E7-79A1-4257-9F03-4C57080389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7064" authorId="0" shapeId="0" xr:uid="{E17EAE2F-713F-484A-9C8E-27286E3D2A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硝酸鹽氣</t>
        </r>
        <r>
          <rPr>
            <sz val="9"/>
            <color indexed="81"/>
            <rFont val="Tahoma"/>
            <family val="2"/>
          </rPr>
          <t xml:space="preserve">:10/8:*5
</t>
        </r>
        <r>
          <rPr>
            <sz val="9"/>
            <color indexed="81"/>
            <rFont val="細明體"/>
            <family val="3"/>
            <charset val="136"/>
          </rPr>
          <t>亞硝酸鹽氣</t>
        </r>
        <r>
          <rPr>
            <sz val="9"/>
            <color indexed="81"/>
            <rFont val="Tahoma"/>
            <family val="2"/>
          </rPr>
          <t xml:space="preserve">:10/8:*5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:10/14*5</t>
        </r>
      </text>
    </comment>
    <comment ref="R7070" authorId="0" shapeId="0" xr:uid="{A62B84E6-9C08-470B-82DD-45BF7FB245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10/12:*1
10/14:*4</t>
        </r>
      </text>
    </comment>
    <comment ref="F7073" authorId="0" shapeId="0" xr:uid="{8B4C63DF-F2AF-4388-9B47-0CA06F28C6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4" authorId="0" shapeId="0" xr:uid="{08C033F0-3842-4013-B6B2-37225F8B9A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5" authorId="0" shapeId="0" xr:uid="{506C57E4-FB49-476D-932A-9A201B3F96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075" authorId="0" shapeId="0" xr:uid="{EDAE421B-F277-4AA8-97C4-3F6A5FFE25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正磷酸鹽，請以三價磷酸根表示</t>
        </r>
      </text>
    </comment>
    <comment ref="F7076" authorId="0" shapeId="0" xr:uid="{D11ED810-6A29-43A5-B86D-D57323876A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7" authorId="0" shapeId="0" xr:uid="{9E93E05A-270E-4AA6-9889-AA9A40D35D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8" authorId="0" shapeId="0" xr:uid="{ECA6997C-2F4B-4587-98C1-9D68D59837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9" authorId="0" shapeId="0" xr:uid="{213E1F61-BABA-4974-BD2B-496E7EB52D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085" authorId="0" shapeId="0" xr:uid="{DBEF37B8-F700-4978-909A-7E36FC76DF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087" authorId="0" shapeId="0" xr:uid="{7F16E807-F747-4C57-BED4-693F215265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089" authorId="0" shapeId="0" xr:uid="{343FF136-8382-4F29-8D52-B748A0731D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7091" authorId="0" shapeId="0" xr:uid="{F5FCC8F5-0BDB-4E33-BECC-8490809216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提供初步數據，不可延遲。</t>
        </r>
      </text>
    </comment>
    <comment ref="F7092" authorId="0" shapeId="0" xr:uid="{98BA4457-34AC-476A-813C-C1FD3274C3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提供初步數據，不可延遲。</t>
        </r>
      </text>
    </comment>
    <comment ref="R7092" authorId="0" shapeId="0" xr:uid="{869EF259-83AD-4895-A9B7-F46DB5912C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S280:10/14*2</t>
        </r>
      </text>
    </comment>
    <comment ref="F7093" authorId="0" shapeId="0" xr:uid="{22A6CC4E-ECFC-4B28-8DA9-9940212445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提供初步數據，不可延遲。</t>
        </r>
      </text>
    </comment>
    <comment ref="F7094" authorId="0" shapeId="0" xr:uid="{625375C8-2195-4CFF-95E3-F7DAE6E0F2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提供初步數據，不可延遲。</t>
        </r>
      </text>
    </comment>
    <comment ref="F7095" authorId="0" shapeId="0" xr:uid="{BA95E1D2-C06C-499F-B510-B508F453E4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10/7</t>
        </r>
        <r>
          <rPr>
            <sz val="9"/>
            <color indexed="81"/>
            <rFont val="細明體"/>
            <family val="3"/>
            <charset val="136"/>
          </rPr>
          <t>提供</t>
        </r>
        <r>
          <rPr>
            <sz val="9"/>
            <color indexed="81"/>
            <rFont val="Tahoma"/>
            <family val="2"/>
          </rPr>
          <t>XRF</t>
        </r>
        <r>
          <rPr>
            <sz val="9"/>
            <color indexed="81"/>
            <rFont val="細明體"/>
            <family val="3"/>
            <charset val="136"/>
          </rPr>
          <t>篩測數據，不可延遲。</t>
        </r>
      </text>
    </comment>
    <comment ref="R7104" authorId="0" shapeId="0" xr:uid="{BEBC0CF2-2E60-47B0-A008-ACD4FF9F08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:10/8*1</t>
        </r>
      </text>
    </comment>
    <comment ref="R7125" authorId="0" shapeId="0" xr:uid="{929100E9-2F9C-4F07-9221-5A2E002E4C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:10/8*1</t>
        </r>
      </text>
    </comment>
    <comment ref="R7166" authorId="0" shapeId="0" xr:uid="{B947476A-AD38-4E0F-95C2-6E417BEF81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10/6:*2
10/11:*1</t>
        </r>
      </text>
    </comment>
    <comment ref="L7169" authorId="0" shapeId="0" xr:uid="{F9109F17-7996-45A5-9DC1-FEFCD17A84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R7169" authorId="0" shapeId="0" xr:uid="{E7413F7B-2710-4C8D-9EA2-2D1FA73B2E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10/11:*3</t>
        </r>
      </text>
    </comment>
    <comment ref="L7171" authorId="0" shapeId="0" xr:uid="{ED2950FA-4225-4DA2-8B82-F69DE916BC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2
</t>
        </r>
      </text>
    </comment>
    <comment ref="R7171" authorId="0" shapeId="0" xr:uid="{DAAE8AFD-8DCA-413F-9AA9-3AFB4E98E7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10/12:*2</t>
        </r>
      </text>
    </comment>
    <comment ref="K7178" authorId="0" shapeId="0" xr:uid="{AE634541-DF13-44B0-9FCA-094522D817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請以『硝酸鹽』呈現其名稱與測值。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7195" authorId="0" shapeId="0" xr:uid="{597B6D41-6E54-4ED2-BC61-20963B6D34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10/17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次退件。
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次退件。</t>
        </r>
      </text>
    </comment>
    <comment ref="L7204" authorId="0" shapeId="0" xr:uid="{D5B04021-6EB2-4FA6-A581-623BDFAA68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F7219" authorId="0" shapeId="0" xr:uid="{D69B59BE-031A-4318-B5F7-E3886FB09F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K7219" authorId="0" shapeId="0" xr:uid="{66ED03B7-AB87-45F1-9928-41C32B501F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7220" authorId="0" shapeId="0" xr:uid="{55C33FC2-73B0-494C-94CF-47EC8BFD58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F7221" authorId="0" shapeId="0" xr:uid="{9593B7E5-C9F4-4647-9773-455F3F0908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F7222" authorId="0" shapeId="0" xr:uid="{0C195099-CF80-447D-8E44-42EB7B9EAA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F7223" authorId="0" shapeId="0" xr:uid="{12106118-389B-4B07-8381-7DBD32C52F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R7234" authorId="0" shapeId="0" xr:uid="{04B7FF17-7B54-425F-A9C9-357EB87DF6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硝酸鹽氣</t>
        </r>
        <r>
          <rPr>
            <sz val="9"/>
            <color indexed="81"/>
            <rFont val="Tahoma"/>
            <family val="2"/>
          </rPr>
          <t xml:space="preserve">:10/14:*6
</t>
        </r>
        <r>
          <rPr>
            <sz val="9"/>
            <color indexed="81"/>
            <rFont val="細明體"/>
            <family val="3"/>
            <charset val="136"/>
          </rPr>
          <t>亞硝酸鹽氣</t>
        </r>
        <r>
          <rPr>
            <sz val="9"/>
            <color indexed="81"/>
            <rFont val="Tahoma"/>
            <family val="2"/>
          </rPr>
          <t xml:space="preserve">:10/14:*6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:10/14*6</t>
        </r>
      </text>
    </comment>
    <comment ref="R7245" authorId="0" shapeId="0" xr:uid="{F74CEA45-B35D-4547-AD05-EC62E8580C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硝酸鹽氣</t>
        </r>
        <r>
          <rPr>
            <sz val="9"/>
            <color indexed="81"/>
            <rFont val="Tahoma"/>
            <family val="2"/>
          </rPr>
          <t xml:space="preserve">:10/14:*4
</t>
        </r>
        <r>
          <rPr>
            <sz val="9"/>
            <color indexed="81"/>
            <rFont val="細明體"/>
            <family val="3"/>
            <charset val="136"/>
          </rPr>
          <t>亞硝酸鹽氣</t>
        </r>
        <r>
          <rPr>
            <sz val="9"/>
            <color indexed="81"/>
            <rFont val="Tahoma"/>
            <family val="2"/>
          </rPr>
          <t xml:space="preserve">:10/14:*4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:10/14*4</t>
        </r>
      </text>
    </comment>
    <comment ref="R7251" authorId="0" shapeId="0" xr:uid="{E2EAB6E0-7BFB-4CC8-B1CE-227228BAB2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10/12:*2
10/14:*2</t>
        </r>
      </text>
    </comment>
    <comment ref="R7261" authorId="0" shapeId="0" xr:uid="{CCE57B3D-71F8-4EE1-9852-7011CBD404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285" authorId="0" shapeId="0" xr:uid="{65FE15E5-83C9-47B9-969F-EFD300B8AB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309" authorId="0" shapeId="0" xr:uid="{A6C41ACB-B136-4637-89EC-29C1211D71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333" authorId="0" shapeId="0" xr:uid="{3DDF3742-1C97-4BCF-8D66-B8C29DCFAE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355" authorId="0" shapeId="0" xr:uid="{34DDAD21-96E3-4988-99E6-E594537FED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375" authorId="0" shapeId="0" xr:uid="{6A80807F-A698-4DF0-A5CF-DA1182CF32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F7388" authorId="0" shapeId="0" xr:uid="{20C33467-2F36-4FB8-B4D6-81423E2264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89" authorId="0" shapeId="0" xr:uid="{652E8AB7-6F79-43DF-B7AD-5E6AB70506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0" authorId="0" shapeId="0" xr:uid="{3DD00976-1751-4D30-8356-42855B87F3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1" authorId="0" shapeId="0" xr:uid="{77E58EED-3E18-4368-93BA-108D9EA8D1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2" authorId="0" shapeId="0" xr:uid="{B480D593-B2C6-4EB6-85CC-BB1C2BA332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3" authorId="0" shapeId="0" xr:uid="{31B273B3-BC26-49B3-BE12-928C0417FC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4" authorId="0" shapeId="0" xr:uid="{9B29659E-D135-49C3-9917-A4F3E230F3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5" authorId="0" shapeId="0" xr:uid="{BCBE0FA9-1B45-4F8F-B1E8-DD551CCF61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6" authorId="0" shapeId="0" xr:uid="{55A9C423-5400-4569-B699-8FC54F1BB8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7" authorId="0" shapeId="0" xr:uid="{28581ECE-C5F2-4751-A1A4-76BEC535EE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8" authorId="0" shapeId="0" xr:uid="{DF8BF05D-6815-4074-9E1C-228AA2A5B9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9" authorId="0" shapeId="0" xr:uid="{9E6FB5ED-CA88-4585-8477-1AB9859E5B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400" authorId="0" shapeId="0" xr:uid="{45E3E7A7-74E4-4AEE-8537-37A2201096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401" authorId="0" shapeId="0" xr:uid="{E7717C4E-1864-4111-A097-46FA5E368D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402" authorId="0" shapeId="0" xr:uid="{E5D713D5-20CD-4ED4-9F57-A9BAAC13F6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452" authorId="0" shapeId="0" xr:uid="{C6C7E127-3AEF-4995-91E8-C477FD1BF2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7453" authorId="0" shapeId="0" xr:uid="{356CED6F-843A-4EF9-B90C-746017C7F5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K7453" authorId="0" shapeId="0" xr:uid="{90472BDE-7DDE-4F2A-99F0-6F1093B089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7454" authorId="0" shapeId="0" xr:uid="{8D8C8AA7-178E-43D6-A605-4D38A019A9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F7455" authorId="0" shapeId="0" xr:uid="{4F23B2C0-F550-47E0-9892-8EDBF992A5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F7456" authorId="0" shapeId="0" xr:uid="{37C17ABA-4BC5-4D12-A911-48204B9174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F7457" authorId="0" shapeId="0" xr:uid="{53299B6B-A7BD-4A49-B723-898BEB272E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F7458" authorId="0" shapeId="0" xr:uid="{A8EC97DB-B3BE-45C5-936D-E1F9B0B553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K7463" authorId="0" shapeId="0" xr:uid="{10F13C2D-796C-48A9-A4E0-4D12E7C0AA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10/12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K7472" authorId="0" shapeId="0" xr:uid="{2F1D4219-B0EF-4F52-9EF6-6B66B9DA3B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74" authorId="0" shapeId="0" xr:uid="{5514ACFB-569A-4F94-8136-9C9D6856F6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76" authorId="0" shapeId="0" xr:uid="{E355DC6D-D589-41D7-AE1E-E0BD4C6C48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78" authorId="0" shapeId="0" xr:uid="{6CEA8FB0-3F0C-480E-B346-DB8816C65F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80" authorId="0" shapeId="0" xr:uid="{F2269F3B-F7AC-4CCE-9401-6ED436EA7F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82" authorId="0" shapeId="0" xr:uid="{52433C92-9FA6-40C7-99D0-D0E7AA7777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7483" authorId="0" shapeId="0" xr:uid="{4D27544C-F496-445E-AF88-AA0600FE20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</t>
        </r>
        <r>
          <rPr>
            <sz val="9"/>
            <color indexed="81"/>
            <rFont val="細明體"/>
            <family val="3"/>
            <charset val="136"/>
          </rPr>
          <t>室外泳池不採樣，原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K7484" authorId="0" shapeId="0" xr:uid="{9FDE6DBA-26B8-4C61-831E-B6A7E32309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7484" authorId="0" shapeId="0" xr:uid="{B5E14FD8-2D29-45CA-A524-A9FDD96B56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</t>
        </r>
        <r>
          <rPr>
            <sz val="9"/>
            <color indexed="81"/>
            <rFont val="細明體"/>
            <family val="3"/>
            <charset val="136"/>
          </rPr>
          <t>室外泳池不採樣，原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K7486" authorId="0" shapeId="0" xr:uid="{B01BBDAD-0789-496A-BB9F-9F5275457A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88" authorId="0" shapeId="0" xr:uid="{6045A560-8D94-411F-8C38-9274985B0E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90" authorId="0" shapeId="0" xr:uid="{3C83BC70-DADA-4033-A3B4-DC159443BE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7492" authorId="0" shapeId="0" xr:uid="{C0AE62A6-A3E4-4B41-9B27-7BFF4C9D9C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 NIEA S280:*3</t>
        </r>
      </text>
    </comment>
    <comment ref="K7495" authorId="0" shapeId="0" xr:uid="{20FE18D3-68B3-45D1-A096-4200703DC5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單位為</t>
        </r>
        <r>
          <rPr>
            <b/>
            <sz val="9"/>
            <color indexed="81"/>
            <rFont val="細明體"/>
            <family val="3"/>
            <charset val="136"/>
          </rPr>
          <t>μ</t>
        </r>
        <r>
          <rPr>
            <sz val="9"/>
            <color indexed="81"/>
            <rFont val="Tahoma"/>
            <family val="2"/>
          </rPr>
          <t>s/cm</t>
        </r>
      </text>
    </comment>
    <comment ref="K7496" authorId="0" shapeId="0" xr:uid="{C1FEE4C7-8197-491D-A6AE-BDEDB22DF3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報告請呈現【電阻值】，測值請用【次方】呈現，電阻值單位為Ω</t>
        </r>
        <r>
          <rPr>
            <sz val="9"/>
            <color indexed="81"/>
            <rFont val="Tahoma"/>
            <family val="2"/>
          </rPr>
          <t>-cm</t>
        </r>
      </text>
    </comment>
    <comment ref="K7497" authorId="0" shapeId="0" xr:uid="{00DE6354-F1D9-4407-84F8-E02E43FEFD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單位為</t>
        </r>
        <r>
          <rPr>
            <sz val="9"/>
            <color indexed="81"/>
            <rFont val="Tahoma"/>
            <family val="2"/>
          </rPr>
          <t>mg/kg</t>
        </r>
      </text>
    </comment>
    <comment ref="G7498" authorId="0" shapeId="0" xr:uid="{A32503A8-FCE3-4366-8DE4-AD753D1188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實際進樣日期</t>
        </r>
        <r>
          <rPr>
            <sz val="9"/>
            <color indexed="81"/>
            <rFont val="Tahoma"/>
            <family val="2"/>
          </rPr>
          <t>:10/6</t>
        </r>
      </text>
    </comment>
    <comment ref="K7498" authorId="0" shapeId="0" xr:uid="{452CE27F-51EB-43ED-8C47-4A3599BCB7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7499" authorId="0" shapeId="0" xr:uid="{DDD98454-143B-48D6-9BE1-257C9A5E9B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R7499" authorId="0" shapeId="0" xr:uid="{09B301B3-A891-4167-83A2-D854586AA1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S280:*1</t>
        </r>
      </text>
    </comment>
    <comment ref="R7507" authorId="0" shapeId="0" xr:uid="{00FD4E96-0552-4CAF-B1FC-C1ADC7CC42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527" authorId="0" shapeId="0" xr:uid="{594CD92D-8D34-4B7B-B1F6-99EFD664CA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587" authorId="0" shapeId="0" xr:uid="{75284720-CB1F-4249-8048-0CE1C04A08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602" authorId="0" shapeId="0" xr:uid="{1D2EADDC-898B-433F-849F-5687FAAA50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10/12:*3
10/15:*9</t>
        </r>
      </text>
    </comment>
    <comment ref="F7618" authorId="0" shapeId="0" xr:uid="{913704F5-1533-4850-AF53-6B2C79D831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10/11:</t>
        </r>
        <r>
          <rPr>
            <sz val="9"/>
            <color indexed="81"/>
            <rFont val="細明體"/>
            <family val="3"/>
            <charset val="136"/>
          </rPr>
          <t>分析組</t>
        </r>
        <r>
          <rPr>
            <sz val="9"/>
            <color indexed="81"/>
            <rFont val="Tahoma"/>
            <family val="2"/>
          </rPr>
          <t>(Ken)</t>
        </r>
        <r>
          <rPr>
            <sz val="9"/>
            <color indexed="81"/>
            <rFont val="細明體"/>
            <family val="3"/>
            <charset val="136"/>
          </rPr>
          <t>於群組回報</t>
        </r>
        <r>
          <rPr>
            <sz val="9"/>
            <color indexed="81"/>
            <rFont val="Tahoma"/>
            <family val="2"/>
          </rPr>
          <t>IU11A0068-3</t>
        </r>
        <r>
          <rPr>
            <sz val="9"/>
            <color indexed="81"/>
            <rFont val="細明體"/>
            <family val="3"/>
            <charset val="136"/>
          </rPr>
          <t xml:space="preserve">落塵樣品
</t>
        </r>
        <r>
          <rPr>
            <sz val="9"/>
            <color indexed="81"/>
            <rFont val="Tahoma"/>
            <family val="2"/>
          </rPr>
          <t>10/7 16:00</t>
        </r>
        <r>
          <rPr>
            <sz val="9"/>
            <color indexed="81"/>
            <rFont val="細明體"/>
            <family val="3"/>
            <charset val="136"/>
          </rPr>
          <t>進樣</t>
        </r>
      </text>
    </comment>
    <comment ref="F7620" authorId="0" shapeId="0" xr:uid="{26352C12-AA27-4582-A232-6545DD763B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1" authorId="0" shapeId="0" xr:uid="{B80F6FB2-AD97-438F-8DE3-91EB3648D6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2" authorId="0" shapeId="0" xr:uid="{44642BAF-F488-44C5-8FA9-A7C6EB64E3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3" authorId="0" shapeId="0" xr:uid="{B6077DD9-D72B-4F83-BE79-3C60240112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4" authorId="0" shapeId="0" xr:uid="{48BB5CFD-44E4-4216-8978-4EABB02C03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5" authorId="0" shapeId="0" xr:uid="{9A206043-1AC4-4D39-BDE0-482ECFDF02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6" authorId="0" shapeId="0" xr:uid="{0128F2B4-9E88-44F1-AF51-DBFF2330DC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7" authorId="0" shapeId="0" xr:uid="{2B515A33-B159-4626-A786-FA2B18C5AC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8" authorId="0" shapeId="0" xr:uid="{EE930AE8-F11A-4252-97F7-5F74E3AF61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9" authorId="0" shapeId="0" xr:uid="{843D4DF4-7C1B-44A7-B6A9-3E75E1CB88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0" authorId="0" shapeId="0" xr:uid="{B3C0E75B-AE2E-42B0-ADCF-CEBB1F5F56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1" authorId="0" shapeId="0" xr:uid="{42FDA277-C0DF-4332-9A9C-F231F9A0B2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2" authorId="0" shapeId="0" xr:uid="{02A7DC73-8260-4329-BB85-1446E84E4D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3" authorId="0" shapeId="0" xr:uid="{C81F1709-2AD3-48EE-A647-ADBF6974FA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4" authorId="0" shapeId="0" xr:uid="{A067ECB3-456E-4260-BDA8-FEDBFD537E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5" authorId="0" shapeId="0" xr:uid="{0153EA5A-EBC5-4882-BF11-E2566B88E9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6" authorId="0" shapeId="0" xr:uid="{00910E99-6FDD-4234-8B68-C7F4AE81CC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636" authorId="0" shapeId="0" xr:uid="{FF1BBB8B-3FE6-4B32-B9CC-59B4C28DCB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事業放流口放流水</t>
        </r>
      </text>
    </comment>
    <comment ref="F7637" authorId="0" shapeId="0" xr:uid="{30E54CFB-1146-4138-8864-FE6DA1846D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8" authorId="0" shapeId="0" xr:uid="{BDC05381-8DED-425D-B074-3C6DF2C146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9" authorId="0" shapeId="0" xr:uid="{D16F675E-A5A3-4E31-A3B6-55B039C0C5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0" authorId="0" shapeId="0" xr:uid="{71B10A8A-A2C6-4E97-82CE-AE297CD283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1" authorId="0" shapeId="0" xr:uid="{A697E5E4-3ED1-40B6-BC9A-3790B900D9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2" authorId="0" shapeId="0" xr:uid="{CE4EEA5F-1FC3-4A01-8915-A4DC6FBA74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3" authorId="0" shapeId="0" xr:uid="{98B5AC14-E994-4EA8-9147-B306B2833B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643" authorId="0" shapeId="0" xr:uid="{50DE1E7C-161D-458F-B49E-78C8C578A6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依業主指定分析此項目</t>
        </r>
      </text>
    </comment>
    <comment ref="F7644" authorId="0" shapeId="0" xr:uid="{F074AA53-83C6-4EDE-A915-56AE988B3C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5" authorId="0" shapeId="0" xr:uid="{6ACF0643-F9EB-4F5A-AD48-217AE64C41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46" authorId="0" shapeId="0" xr:uid="{76FCAC8D-91A0-44CF-9427-E91ACF4ED8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47" authorId="0" shapeId="0" xr:uid="{C11C1BBF-C105-4F26-9EE5-71CBDE96EB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48" authorId="0" shapeId="0" xr:uid="{D41AF438-BB34-4436-903B-69A58E4414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49" authorId="0" shapeId="0" xr:uid="{F687A579-E6DC-4510-8284-AAAAA9F344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50" authorId="0" shapeId="0" xr:uid="{096F4C4D-2E49-4046-B7BD-B6D830F145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51" authorId="0" shapeId="0" xr:uid="{4206E677-2CAE-4E9B-B126-3BB161A42B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C7652" authorId="0" shapeId="0" xr:uid="{75C83082-C6A5-4352-867D-5C3EB9F720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3" authorId="0" shapeId="0" xr:uid="{7D860AC8-A901-4F3C-B92D-E04CCC357B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4" authorId="0" shapeId="0" xr:uid="{0A3E0684-4334-4351-BB36-926C3851E6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5" authorId="0" shapeId="0" xr:uid="{DE1C32EF-F3A2-4DD3-9D2A-06AB54839C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6" authorId="0" shapeId="0" xr:uid="{CB513869-12D9-4DA1-AEB8-AC3227D6E9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7" authorId="0" shapeId="0" xr:uid="{1C7E0E1F-8CFC-43D6-ADB9-90758BAEA7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K7663" authorId="0" shapeId="0" xr:uid="{16A1133D-7EF3-4F64-A097-B7B5170C0D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7672" authorId="0" shapeId="0" xr:uid="{83175B77-E0BA-4EBF-A381-EA0C75C6E7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73" authorId="0" shapeId="0" xr:uid="{8742C7FE-7752-45DA-B22E-20A72B67F4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74" authorId="0" shapeId="0" xr:uid="{A00BB007-414A-4844-88A7-BF9EC8E925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75" authorId="0" shapeId="0" xr:uid="{8F5F1B4F-F99C-4A14-8FCA-C8342370AD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K7677" authorId="0" shapeId="0" xr:uid="{CD565EDC-28ED-4D79-BD30-3258C64B81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79" authorId="0" shapeId="0" xr:uid="{0F40CBFE-9A29-479E-A966-CB4990652C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1" authorId="0" shapeId="0" xr:uid="{EF4DEAF0-5AD7-4876-BC58-8378F14034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3" authorId="0" shapeId="0" xr:uid="{2537F6A5-CCF3-46A7-8740-20F5330042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5" authorId="0" shapeId="0" xr:uid="{30654EDA-3D1C-4526-99CD-0E53730F07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7" authorId="0" shapeId="0" xr:uid="{8A7E4970-AF7D-405C-8500-56C3F48BC1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8" authorId="0" shapeId="0" xr:uid="{BBAEED97-47B2-4639-BEE0-1DF29213BE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L7688" authorId="0" shapeId="0" xr:uid="{C6DE0F1A-B744-4CC4-849B-D92CCBC029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10</t>
        </r>
      </text>
    </comment>
    <comment ref="R7688" authorId="0" shapeId="0" xr:uid="{484EB66B-4123-4CA2-89E0-859C780BDE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 NIEA S280:*10</t>
        </r>
      </text>
    </comment>
    <comment ref="R7690" authorId="0" shapeId="0" xr:uid="{83039EAC-533F-40C7-98C8-518617FF80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 NIEA S280:*3</t>
        </r>
      </text>
    </comment>
    <comment ref="R7700" authorId="0" shapeId="0" xr:uid="{DF342E56-2239-4694-A987-3A3AA27114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721" authorId="0" shapeId="0" xr:uid="{E42F16E3-4E45-4E95-B1F1-51BA366E46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742" authorId="0" shapeId="0" xr:uid="{4C2A5754-D9D1-42EE-B115-5386D50BC7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765" authorId="0" shapeId="0" xr:uid="{0DC939E2-9035-485F-B47C-632129BCC6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789" authorId="0" shapeId="0" xr:uid="{C39E9A10-4DB4-436E-8DB1-6B103117B0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812" authorId="0" shapeId="0" xr:uid="{25C9641F-3466-4199-ABA6-E7D5A81908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F7825" authorId="0" shapeId="0" xr:uid="{90736E73-3590-4158-9096-DE7364F92D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5" authorId="0" shapeId="0" xr:uid="{ABF5E0D5-04F4-476B-AA92-24180AF618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R7825" authorId="0" shapeId="0" xr:uid="{B2343797-BF84-4FE1-9502-AA2D653F45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10/15:*2
10/18:*1
</t>
        </r>
      </text>
    </comment>
    <comment ref="F7826" authorId="0" shapeId="0" xr:uid="{E9B3550D-45FC-456D-A548-557DFF7195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6" authorId="0" shapeId="0" xr:uid="{FCD74BD2-9F3F-4FDF-A01A-A2ADFF93D3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R7826" authorId="0" shapeId="0" xr:uid="{760418A3-FB5C-4950-9965-A9BBEE7419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10/15:*2
10/18:*1
</t>
        </r>
      </text>
    </comment>
    <comment ref="F7827" authorId="0" shapeId="0" xr:uid="{2A52E74B-F908-4312-AF3B-6F2CE81EB8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7" authorId="0" shapeId="0" xr:uid="{E8C6A6B3-A339-44C8-A827-239932616A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28" authorId="0" shapeId="0" xr:uid="{7327B1A5-8683-4EF0-8466-0E5E1CE74F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8" authorId="0" shapeId="0" xr:uid="{5C139756-06E4-4F33-85C8-2A55327174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29" authorId="0" shapeId="0" xr:uid="{05FDB79F-DBC9-42B4-ADA3-AAC3EF701B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9" authorId="0" shapeId="0" xr:uid="{2349DA6E-4EA6-4346-84A9-769D88CD49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0" authorId="0" shapeId="0" xr:uid="{BD0E72A3-54B2-4251-903E-6069123E2F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0" authorId="0" shapeId="0" xr:uid="{50C6A207-2C18-43EF-988F-EC625C6934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1" authorId="0" shapeId="0" xr:uid="{E353D1B3-22FD-4D18-A511-880BD68C03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1" authorId="0" shapeId="0" xr:uid="{7A6CD517-2A31-4AB0-BE13-17D999039F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2" authorId="0" shapeId="0" xr:uid="{696AED5A-0C45-441D-BAB3-4ABBAD6260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2" authorId="0" shapeId="0" xr:uid="{1817A738-6773-4E92-8148-C621F13AB4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3" authorId="0" shapeId="0" xr:uid="{D3932B84-E6FE-41FE-A9D7-134A7F9ED4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3" authorId="0" shapeId="0" xr:uid="{33641F9A-5F7B-4921-9A5C-D40CA4BEF0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4" authorId="0" shapeId="0" xr:uid="{AA8B5493-7809-4759-96C2-241FCBFD62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4" authorId="0" shapeId="0" xr:uid="{8D24EFC2-BFB7-4FDE-A70C-1E1B1ABD24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5" authorId="0" shapeId="0" xr:uid="{7EBB3487-16B5-4DA1-81E3-0FDFE045F3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5" authorId="0" shapeId="0" xr:uid="{CC181174-AD1D-4DC4-8359-B010F9734C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6" authorId="0" shapeId="0" xr:uid="{926837D4-4DA9-4263-9574-0E98DD7EA3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6" authorId="0" shapeId="0" xr:uid="{BFB36384-C503-4FDA-AA4A-DC3FE60B80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7" authorId="0" shapeId="0" xr:uid="{BC4E6135-D5AA-4B44-AEF0-450BCB75C1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7" authorId="0" shapeId="0" xr:uid="{600CA899-4A44-42DC-9FB8-FABBEF6C12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8" authorId="0" shapeId="0" xr:uid="{0AD3201C-A371-4CFB-AFE3-3BEBFBAC88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8" authorId="0" shapeId="0" xr:uid="{906147D3-A7D5-48E6-9B6E-4DD411D029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9" authorId="0" shapeId="0" xr:uid="{B9FD5CA8-5B39-4FFA-A8C7-4E937B2FF7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9" authorId="0" shapeId="0" xr:uid="{1088DC8F-FC9B-4C85-AB13-BE8EC7F1E6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40" authorId="0" shapeId="0" xr:uid="{E7AB86F5-084B-456C-8181-78496EA2A9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0" authorId="0" shapeId="0" xr:uid="{26E8D8D9-C0E1-49B1-BB89-4AF547C0ED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41" authorId="0" shapeId="0" xr:uid="{1B858F36-DF96-49A2-B3B7-6D0E295BAD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1" authorId="0" shapeId="0" xr:uid="{B23C5D07-077F-4573-A945-0D7CBDDB9B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42" authorId="0" shapeId="0" xr:uid="{52AE6081-CE80-4B0D-B140-959E6D88AE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2" authorId="0" shapeId="0" xr:uid="{9508B3B8-A8A2-4CE4-8BE7-8B9591F42B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R7842" authorId="0" shapeId="0" xr:uid="{4E4D2E0F-8B8C-46A8-B76A-E6EF61A14D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10/13:*2
10/18:*1</t>
        </r>
      </text>
    </comment>
    <comment ref="F7843" authorId="0" shapeId="0" xr:uid="{7E581B33-1A6A-4119-9563-0299B1816B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3" authorId="0" shapeId="0" xr:uid="{910E58FA-B394-4AF4-A5A3-B7C2F10BA4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44" authorId="0" shapeId="0" xr:uid="{35468B9C-53F5-4671-9FE5-6B3ACE36B5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4" authorId="0" shapeId="0" xr:uid="{8F65256D-42D4-4D89-8282-E11F34275F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K7845" authorId="0" shapeId="0" xr:uid="{B3543EE7-2E0D-43DA-BB85-F735597C97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7845" authorId="0" shapeId="0" xr:uid="{79554B9B-9F5A-4603-B931-679DE13402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10/15:*2
10/15:*10
10/17:*3</t>
        </r>
      </text>
    </comment>
    <comment ref="K7846" authorId="0" shapeId="0" xr:uid="{14237EDB-A721-435A-B40D-A0C0B54BEA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7863" authorId="0" shapeId="0" xr:uid="{7A2732C6-3F3D-4895-92DA-617A347835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第二種粉塵</t>
        </r>
      </text>
    </comment>
    <comment ref="K7865" authorId="0" shapeId="0" xr:uid="{90947D6B-0B61-49BC-87D7-7B8EB521C0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第二種粉塵</t>
        </r>
      </text>
    </comment>
    <comment ref="F7897" authorId="0" shapeId="0" xr:uid="{CF3FC0F0-17F3-4ACE-8C56-28BE465509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898" authorId="0" shapeId="0" xr:uid="{0545F9AF-408A-4823-A15C-C809ADDA2D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899" authorId="0" shapeId="0" xr:uid="{F741CC87-6B84-4D3C-B55D-B3FD168BB0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0" authorId="0" shapeId="0" xr:uid="{48B1CAAF-2AA9-481F-A694-09D4BA9F3F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R7900" authorId="0" shapeId="0" xr:uid="{4D0C1DC8-48FB-490C-87A2-5496273CE1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10/14:*2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懸浮固體委外因有比對需求故仍產出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內部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檢記。</t>
        </r>
      </text>
    </comment>
    <comment ref="F7901" authorId="0" shapeId="0" xr:uid="{A6336A2C-2694-40B1-9DBE-581D6B0DD0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2" authorId="0" shapeId="0" xr:uid="{99FE95DB-DA45-4D6C-9555-A2AA3F5118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3" authorId="0" shapeId="0" xr:uid="{840681E1-C43B-4B0D-BF24-132A7CBB3F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4" authorId="0" shapeId="0" xr:uid="{B7072A14-016D-4443-A576-167835691C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5" authorId="0" shapeId="0" xr:uid="{E3ECC7C0-BC69-44AF-BC23-E6EFBBE608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6" authorId="0" shapeId="0" xr:uid="{71FF571F-23FE-4BD0-B81E-4D585B5B08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7" authorId="0" shapeId="0" xr:uid="{C908640A-5F0E-47F9-A86D-8EABAE9510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8" authorId="0" shapeId="0" xr:uid="{760E3EC3-082B-4DD6-9FEC-07AF0A6FA3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9" authorId="0" shapeId="0" xr:uid="{4CD2F333-5B9E-41DC-B506-D5B435DA6E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10" authorId="0" shapeId="0" xr:uid="{48AA2650-B8A0-4C2B-AD25-0DDF44830D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11" authorId="0" shapeId="0" xr:uid="{61A550D4-D9B3-4D91-BB3A-509F576E12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12" authorId="0" shapeId="0" xr:uid="{BC1CACD2-BEDA-4774-8366-A9589336A4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13" authorId="0" shapeId="0" xr:uid="{747DCD43-3923-4B88-9C7E-6353B113C8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K7925" authorId="0" shapeId="0" xr:uid="{1E091F3F-F364-47A3-92A6-500973576B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27" authorId="0" shapeId="0" xr:uid="{43FE34DB-F4FC-4796-8E03-1EAC3A8913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29" authorId="0" shapeId="0" xr:uid="{C4D4E878-1F6E-463A-BCF3-840DB3E2D8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1" authorId="0" shapeId="0" xr:uid="{ACE8D2E0-CF51-45BD-BE7E-EB9D298F86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3" authorId="0" shapeId="0" xr:uid="{8D8A8673-E89B-495A-9D3E-65CAB7DC37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5" authorId="0" shapeId="0" xr:uid="{E7F9454A-95D0-4076-AE97-61B45EB087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7" authorId="0" shapeId="0" xr:uid="{F16E3BFB-C101-43C2-BB81-6FBE91BFD4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9" authorId="0" shapeId="0" xr:uid="{DDC68191-209A-436A-B830-1365AA86E0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7953" authorId="0" shapeId="0" xr:uid="{9DC81986-8BEB-4D3A-BAE9-A6C3A078FD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7995" authorId="0" shapeId="0" xr:uid="{51E21FB3-473F-4174-9655-6E2CE938E8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026" authorId="0" shapeId="0" xr:uid="{74E052B3-18E4-44F3-86E8-01BCCD1425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先交出數據。</t>
        </r>
      </text>
    </comment>
    <comment ref="R8038" authorId="0" shapeId="0" xr:uid="{99D93930-3614-4562-B877-DF6BAAFF63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051" authorId="0" shapeId="0" xr:uid="{58D6F906-CEEF-4238-BD34-511EBCD13E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先交出數據。</t>
        </r>
      </text>
    </comment>
    <comment ref="R8064" authorId="0" shapeId="0" xr:uid="{DB694AA3-CBB9-4323-9115-059EB12E29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C8077" authorId="0" shapeId="0" xr:uid="{D0C8BEE7-DF69-42D0-98DB-B97E5050B9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78" authorId="0" shapeId="0" xr:uid="{47D0C4A3-EE7F-4434-B23D-5940E7CD2D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79" authorId="0" shapeId="0" xr:uid="{AE03ABC7-FEC8-4D93-AA40-45E4AEF8BC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0" authorId="0" shapeId="0" xr:uid="{9D2A3B82-6E9E-4213-9C19-00BBC862D1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1" authorId="0" shapeId="0" xr:uid="{1A8A3F82-3842-49AB-833B-8B15F4F9BE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2" authorId="0" shapeId="0" xr:uid="{39D42310-DBB0-4FE4-844F-0DDF2BDC81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3" authorId="0" shapeId="0" xr:uid="{03966EA5-CCFE-4491-B196-3E6FE323A2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4" authorId="0" shapeId="0" xr:uid="{5A4C924F-7B85-49CD-95D2-CFEB17C91B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5" authorId="0" shapeId="0" xr:uid="{3619B373-EE1A-4AA9-A8FA-0C21CFF6CB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6" authorId="0" shapeId="0" xr:uid="{309B4379-F593-4C50-9B64-F747FF4B3F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7" authorId="0" shapeId="0" xr:uid="{DD65EF01-0B05-45E4-8141-A418C97A5F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8" authorId="0" shapeId="0" xr:uid="{B2F240C2-D2B0-4B57-9AD6-558EDB7DD6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8088" authorId="0" shapeId="0" xr:uid="{E1B3E3C7-6C69-43BC-80FA-61D49C82B4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C8089" authorId="0" shapeId="0" xr:uid="{892F142D-40A8-4233-9EEF-407B8A2FFB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0" authorId="0" shapeId="0" xr:uid="{A17BEA87-FF9A-4EF1-8F97-0ECBDE3B05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1" authorId="0" shapeId="0" xr:uid="{2474827B-0FB8-4115-9245-309A59FC2A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2" authorId="0" shapeId="0" xr:uid="{DA58140E-FA5E-48D6-A784-FEA279BE28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3" authorId="0" shapeId="0" xr:uid="{25172586-0F44-4678-9ADD-C952606DAA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4" authorId="0" shapeId="0" xr:uid="{9650D81A-9D59-46A7-B735-DDF691A416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5" authorId="0" shapeId="0" xr:uid="{52D6EA6C-1DEA-485C-8873-BC9F7D4592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6" authorId="0" shapeId="0" xr:uid="{2D9C9C0E-1238-4FAA-9396-4BD88FA7A3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7" authorId="0" shapeId="0" xr:uid="{691B5B7D-B534-4FE5-8156-A58B2DF92B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8" authorId="0" shapeId="0" xr:uid="{F0F2CADC-AC28-4E3A-991C-2D0C469849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9" authorId="0" shapeId="0" xr:uid="{2C2DCE9B-4784-4FD7-83A5-224C57FEBA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0" authorId="0" shapeId="0" xr:uid="{A7479B52-9409-4237-B62A-632942A01F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1" authorId="0" shapeId="0" xr:uid="{8C8979E6-CBD7-4EB4-87B1-388DD05225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2" authorId="0" shapeId="0" xr:uid="{EAF8FACD-54EF-431F-94CD-096F8AD324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3" authorId="0" shapeId="0" xr:uid="{7518B7D3-A1EA-4220-89BB-D2687E1A8D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4" authorId="0" shapeId="0" xr:uid="{AA792F77-57C3-4AFA-B52D-AB31FAC5B5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5" authorId="0" shapeId="0" xr:uid="{B217F879-3ABF-44BF-9A32-F5726A696F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6" authorId="0" shapeId="0" xr:uid="{69FF85A2-7D98-45A0-8089-0436EB8D73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7" authorId="0" shapeId="0" xr:uid="{59491C7C-2054-47F0-A55D-C71E45AE2B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8" authorId="0" shapeId="0" xr:uid="{87E98A27-201E-4EEF-84A0-772C0ED920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9" authorId="0" shapeId="0" xr:uid="{991C8AF7-57BF-48FA-84A0-5F893DB49E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0" authorId="0" shapeId="0" xr:uid="{A73CD376-4D99-4834-8A66-64883C6512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1" authorId="0" shapeId="0" xr:uid="{4794CDD4-0E86-4879-A87B-2E91C293A6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2" authorId="0" shapeId="0" xr:uid="{6B682743-A7B2-40E3-9119-B2F0C7703E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3" authorId="0" shapeId="0" xr:uid="{CC998B15-5D36-45A9-A215-E85C8684E6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4" authorId="0" shapeId="0" xr:uid="{A6D12F19-D075-4EAB-90FC-67A1A8570C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5" authorId="0" shapeId="0" xr:uid="{41B092A9-4B8F-4981-B261-9E55C21C1F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6" authorId="0" shapeId="0" xr:uid="{7592059F-9657-4687-AAA9-8084590253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7" authorId="0" shapeId="0" xr:uid="{8322C4A2-1C70-4D3A-9298-70F913C65F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8" authorId="0" shapeId="0" xr:uid="{0986D46A-0245-47D1-B58E-A581DF8FBF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9" authorId="0" shapeId="0" xr:uid="{6A82F88B-A41C-4904-B470-D54A140849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0" authorId="0" shapeId="0" xr:uid="{B19E1D7B-C793-47B6-A595-B4B61B6E71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1" authorId="0" shapeId="0" xr:uid="{678AE359-F0D6-4BF0-8F02-30FDDB3465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2" authorId="0" shapeId="0" xr:uid="{78F98B17-DEC0-4D65-8D5B-0E7E5C9F73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3" authorId="0" shapeId="0" xr:uid="{A712B832-1515-4C54-B585-9E36BD5D36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4" authorId="0" shapeId="0" xr:uid="{4743928D-287A-46A0-960B-FE95E2AD12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5" authorId="0" shapeId="0" xr:uid="{0D1DED30-251B-4D86-9913-606EDB8A8C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6" authorId="0" shapeId="0" xr:uid="{1001B1EF-71A3-48FE-A786-0D4639987E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7" authorId="0" shapeId="0" xr:uid="{1242AFE9-9DC2-418B-BE71-7FBCBF9F82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8" authorId="0" shapeId="0" xr:uid="{7E249415-96FD-44D3-B024-E3C0260A1A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9" authorId="0" shapeId="0" xr:uid="{6E97A98D-508E-45CF-AE1C-B09682FD66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0" authorId="0" shapeId="0" xr:uid="{4C027AEE-EF77-475B-AD1E-C38DD38AE3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1" authorId="0" shapeId="0" xr:uid="{1C0F4136-8135-4AE9-A33A-9726228EB2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2" authorId="0" shapeId="0" xr:uid="{23BC8510-4237-4820-987E-2FD84C7E03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3" authorId="0" shapeId="0" xr:uid="{E1865D70-C3A2-4CE1-8CF8-22E6E267DB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4" authorId="0" shapeId="0" xr:uid="{2AA17194-DF64-433C-A33B-94FB5F02FA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5" authorId="0" shapeId="0" xr:uid="{23FCF96D-D76D-41BC-B909-C6EE83A626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6" authorId="0" shapeId="0" xr:uid="{8405582E-8C94-4522-BE60-FA8EE11EE0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R8145" authorId="0" shapeId="0" xr:uid="{14C5DE42-BDA0-48A2-AC81-160D03AD35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166" authorId="0" shapeId="0" xr:uid="{0548A1F0-7081-4814-85B3-AAE1E89282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187" authorId="0" shapeId="0" xr:uid="{CC994855-5179-46A7-A0C2-C8B0521122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208" authorId="0" shapeId="0" xr:uid="{BA009093-60A0-4F91-A3D6-A0E860ECFC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229" authorId="0" shapeId="0" xr:uid="{795F448C-D7E7-49EE-A775-EF9A9F598E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251" authorId="0" shapeId="0" xr:uid="{1F5119AF-F0B8-4099-A7E0-7A2F8535E1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K8265" authorId="0" shapeId="0" xr:uid="{C5743AD7-D5FE-47E3-826B-752CA2F4D3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R8266" authorId="0" shapeId="0" xr:uid="{C8673115-AB74-408F-A0A4-6D23279DEC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10/12:*2
10/14:*7
10/17:*4
10/18:*3</t>
        </r>
      </text>
    </comment>
    <comment ref="R8267" authorId="0" shapeId="0" xr:uid="{EB3B4372-53BB-4E93-91CC-FE1048A6ED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10/13:*9
10/15:*7</t>
        </r>
      </text>
    </comment>
    <comment ref="R8268" authorId="0" shapeId="0" xr:uid="{9CD65F07-3E4A-43F2-9259-FD0BC75894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10/13:*9
10/19:*-7</t>
        </r>
      </text>
    </comment>
    <comment ref="F8269" authorId="0" shapeId="0" xr:uid="{B08543B9-F68B-4E36-8914-BEBEAD006D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1.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空白皆要分析並呈現於紙本報告。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原專編：</t>
        </r>
        <r>
          <rPr>
            <sz val="9"/>
            <color indexed="81"/>
            <rFont val="Tahoma"/>
            <family val="2"/>
          </rPr>
          <t>IU11S0009-55</t>
        </r>
      </text>
    </comment>
    <comment ref="R8302" authorId="0" shapeId="0" xr:uid="{D22ECC7E-9706-4812-9C4D-930F7A3B12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10/14:*4
10/19:*2</t>
        </r>
      </text>
    </comment>
    <comment ref="L8305" authorId="0" shapeId="0" xr:uid="{45B632B3-4591-4619-9544-60A668AEF3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06" authorId="0" shapeId="0" xr:uid="{3E428551-129D-46FB-BBDE-650CD13B0A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07" authorId="0" shapeId="0" xr:uid="{8D70B6EE-5589-43A4-B9B6-89A200AB4D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08" authorId="0" shapeId="0" xr:uid="{00F3F131-F84B-4A0C-9377-06ADCDDE32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09" authorId="0" shapeId="0" xr:uid="{CB28BCE9-C33A-4C1A-B768-6F0BDF1EF7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10" authorId="0" shapeId="0" xr:uid="{1F4D457C-48FF-475A-8884-DCDBC6D040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11" authorId="0" shapeId="0" xr:uid="{C290A5E4-FB51-4E9D-B5A9-8AA64538CE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F8329" authorId="0" shapeId="0" xr:uid="{280A4CE3-BD48-4935-9D99-B2959492D8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K8329" authorId="0" shapeId="0" xr:uid="{321A8D36-5EE9-4B67-97EB-3E16D75AF9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K8331" authorId="0" shapeId="0" xr:uid="{3CC39022-AAF0-43E8-B461-27F5B6CF9D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33" authorId="0" shapeId="0" xr:uid="{4CAB3980-9862-45AA-BBA8-FF8A154028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35" authorId="0" shapeId="0" xr:uid="{FB9745FB-8032-438E-AB45-2287567013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37" authorId="0" shapeId="0" xr:uid="{69B50A72-7D58-4890-B7FE-2F8D4493C2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44" authorId="0" shapeId="0" xr:uid="{C85F8C30-42E5-48E7-9FB1-E9AE9FA236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【硝酸鹽氮】測值，請於出具檢測報告時以【硝酸鹽】呈現及測值。</t>
        </r>
      </text>
    </comment>
    <comment ref="F8356" authorId="0" shapeId="0" xr:uid="{4EF7783D-B5FF-4146-8467-FC0A519995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111/10/26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L8356" authorId="0" shapeId="0" xr:uid="{3CF49B11-8BCB-4CC3-BA01-7EA013DE83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0</t>
        </r>
      </text>
    </comment>
    <comment ref="K8364" authorId="0" shapeId="0" xr:uid="{70D14D33-FA60-4F25-A6B4-70052C8006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66" authorId="0" shapeId="0" xr:uid="{801E5CAD-3A11-46B7-BCF2-4C74097617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68" authorId="0" shapeId="0" xr:uid="{D54396D7-AE14-4199-9AC8-1B3EB01AAB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70" authorId="0" shapeId="0" xr:uid="{D8C01749-ABEE-4F60-8356-6389566699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72" authorId="0" shapeId="0" xr:uid="{97C52650-AE02-4906-B279-9377A38FDD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74" authorId="0" shapeId="0" xr:uid="{D1BDF7BC-A293-4A28-8930-C2CA7088C3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76" authorId="0" shapeId="0" xr:uid="{D39D7903-4C3E-4447-B233-BD1CD27E96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8381" authorId="0" shapeId="0" xr:uid="{FDCA35E0-6050-4D07-B19C-5F7C817537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2" authorId="0" shapeId="0" xr:uid="{F8B29671-F322-44C2-8AE9-70B22B9406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3" authorId="0" shapeId="0" xr:uid="{015AB318-ECDA-4C99-A68F-E1BF75DC78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4" authorId="0" shapeId="0" xr:uid="{19A6931F-8967-45FD-A523-6E9CC58B5B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5" authorId="0" shapeId="0" xr:uid="{1D7B39F3-C15C-47B2-A673-348702B93E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6" authorId="0" shapeId="0" xr:uid="{EBA7CF52-C3DB-49C2-BF7E-EA5C72E86C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R8386" authorId="0" shapeId="0" xr:uid="{E0384D78-4AF4-4E5E-BA9D-04D8639211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10/19:*4
10/22:*3</t>
        </r>
      </text>
    </comment>
    <comment ref="K8407" authorId="0" shapeId="0" xr:uid="{0001D4B3-2D2E-413D-A858-E10A3A698E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09" authorId="0" shapeId="0" xr:uid="{122205EF-5881-4262-819B-9A9BC73B75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1" authorId="0" shapeId="0" xr:uid="{AC80AB40-C65B-4E54-9B36-A8AEFE96C6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3" authorId="0" shapeId="0" xr:uid="{54E686E7-5996-4377-8FD0-0618F6CC37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5" authorId="0" shapeId="0" xr:uid="{A0823EE2-FDE6-464E-A70D-2BF8C5560C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7" authorId="0" shapeId="0" xr:uid="{ED2BD620-1DE7-4273-8D58-4E04C7F3B1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9" authorId="0" shapeId="0" xr:uid="{605F7F91-F63D-4AEC-B4AE-E51E35E424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8420" authorId="0" shapeId="0" xr:uid="{606DBAF3-D5F6-4372-B27F-4B0D14E784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5
</t>
        </r>
      </text>
    </comment>
    <comment ref="K8421" authorId="0" shapeId="0" xr:uid="{86B1E3C0-17C9-4631-A592-6374F94F42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8421" authorId="0" shapeId="0" xr:uid="{66295164-4304-43B6-8A83-F41D427E4F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5
</t>
        </r>
      </text>
    </comment>
    <comment ref="F8423" authorId="0" shapeId="0" xr:uid="{EFDE7830-BAB9-472B-AC31-4511110507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細菌分析數值請先於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出來，報告亦須於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前出具。</t>
        </r>
      </text>
    </comment>
    <comment ref="J8425" authorId="0" shapeId="0" xr:uid="{89904DE6-16E0-410B-80B7-FDB62752C6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10/17</t>
        </r>
        <r>
          <rPr>
            <b/>
            <sz val="9"/>
            <color indexed="81"/>
            <rFont val="細明體"/>
            <family val="3"/>
            <charset val="136"/>
          </rPr>
          <t>派工單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原手動測定改自動測定</t>
        </r>
      </text>
    </comment>
    <comment ref="F8427" authorId="0" shapeId="0" xr:uid="{192EF989-E84D-4A6B-8E7C-94F16CE663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因業主需求需在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天先行提供數據</t>
        </r>
      </text>
    </comment>
    <comment ref="L8427" authorId="0" shapeId="0" xr:uid="{BFB02B8E-FFA6-4195-95CC-DEE190BDE9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增加測點，原數量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F8432" authorId="0" shapeId="0" xr:uid="{EFD41BAD-4AC6-41A8-854E-938211CED8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自送樣工作排程表漏填派工，檢記已完成繳交登記後才知有此派工專編。</t>
        </r>
      </text>
    </comment>
    <comment ref="F8433" authorId="0" shapeId="0" xr:uid="{F36A5592-6CFF-43B0-B76D-696E505B13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4" authorId="0" shapeId="0" xr:uid="{15E4E4D3-57FE-4BB0-890B-D4EBC1B216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5" authorId="0" shapeId="0" xr:uid="{014B3FEA-7CE4-43D8-9DC0-B34438C99E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6" authorId="0" shapeId="0" xr:uid="{6848D58B-DDF1-4D8A-A322-5E28BD55BF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7" authorId="0" shapeId="0" xr:uid="{E2D3E2E3-17B6-4F39-BE4F-2591475088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8" authorId="0" shapeId="0" xr:uid="{726ABBC3-EAD4-45A9-8055-B49582CF65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R8458" authorId="0" shapeId="0" xr:uid="{18F4718C-C5D4-4731-9D35-C054B248C6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10/20:*25
10/26:*6</t>
        </r>
      </text>
    </comment>
    <comment ref="R8459" authorId="0" shapeId="0" xr:uid="{8585D9D7-0D57-40C5-9172-2396DA78D6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10/19:*17
10/19:*8
10/24:*6</t>
        </r>
      </text>
    </comment>
    <comment ref="R8460" authorId="0" shapeId="0" xr:uid="{7A181BC1-289A-4425-9E49-E964B3713A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10/26:*25
10/28:*6</t>
        </r>
      </text>
    </comment>
    <comment ref="R8477" authorId="0" shapeId="0" xr:uid="{9BB7B6F0-D92B-4AFC-AF27-3EF8DDEAEC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494" authorId="0" shapeId="0" xr:uid="{957E3167-6D84-487F-AA08-F154C2AAED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5" authorId="0" shapeId="0" xr:uid="{D44E5E53-3403-4FEE-96AF-E65225A0D8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6" authorId="0" shapeId="0" xr:uid="{357667F3-BE2B-4D14-AB32-EDC658490E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7" authorId="0" shapeId="0" xr:uid="{3C9BC47E-BCB9-4EE7-8E65-760044570B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8" authorId="0" shapeId="0" xr:uid="{EEEAEEFE-8EC1-4E5E-9F0A-E7BFEB4B87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9" authorId="0" shapeId="0" xr:uid="{6A6AF4D9-45B4-40C5-ABEC-4E08B07AFC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0" authorId="0" shapeId="0" xr:uid="{262EA600-C09B-440A-8A57-ECB06DE6CA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1" authorId="0" shapeId="0" xr:uid="{48EAAFA8-6C08-43ED-984C-F6239F7694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2" authorId="0" shapeId="0" xr:uid="{283418EF-692C-44BF-B342-8A0E36EC09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3" authorId="0" shapeId="0" xr:uid="{0AA06963-27CA-4236-8677-DC1F0D3A32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R8503" authorId="0" shapeId="0" xr:uid="{BF6C8C1E-074E-4A6D-9CF5-3C0F2365D5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C8504" authorId="0" shapeId="0" xr:uid="{777B1441-EDF7-4190-B721-4D878B1FBD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5" authorId="0" shapeId="0" xr:uid="{D387B86C-A22E-420C-A8A8-5E886EB00A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6" authorId="0" shapeId="0" xr:uid="{22C5CBE0-105F-48BF-9364-33DF706E63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7" authorId="0" shapeId="0" xr:uid="{CA485F7E-E056-44F3-8AAB-330C6C5D78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8" authorId="0" shapeId="0" xr:uid="{C3FC459A-13F8-4FE1-94BB-06347D9496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9" authorId="0" shapeId="0" xr:uid="{882919D6-6FD1-4F70-A1A0-EB160ACFA7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0" authorId="0" shapeId="0" xr:uid="{0EA51FEF-EFF1-46B8-A231-C331B0E136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1" authorId="0" shapeId="0" xr:uid="{6AEEAFAB-7338-461B-AA93-AA437B6891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2" authorId="0" shapeId="0" xr:uid="{E1F382B4-95DB-4265-8CF8-35E30B16AA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3" authorId="0" shapeId="0" xr:uid="{F09E4A1C-F3E9-4D6B-A62F-25C76B18AD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4" authorId="0" shapeId="0" xr:uid="{B38A136D-D318-4C6E-9575-173E52AAAC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5" authorId="0" shapeId="0" xr:uid="{5E20E5EA-8F82-44EE-A107-BCD16A36D7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R8526" authorId="0" shapeId="0" xr:uid="{65478C36-7C5B-4ABD-B336-90AC2C6849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550" authorId="0" shapeId="0" xr:uid="{C306AD4D-1F9D-4DEB-8C31-EC9292DBD0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K8563" authorId="0" shapeId="0" xr:uid="{A719A35A-BD61-40D3-908C-69E1736D58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檢測項目【醋酸鹽】，請於出具檢測報告時以【醋酸】呈現</t>
        </r>
      </text>
    </comment>
    <comment ref="R8577" authorId="0" shapeId="0" xr:uid="{43B3811B-764B-487B-B510-0C53521BCC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599" authorId="0" shapeId="0" xr:uid="{86E3346E-C9BE-4C94-95DA-87394C349C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R8621" authorId="0" shapeId="0" xr:uid="{ACF45A69-EA06-4730-9D7B-634806CB12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R8647" authorId="0" shapeId="0" xr:uid="{6E3E83D3-C0DC-4CC3-967F-23B9F5A9CB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669" authorId="0" shapeId="0" xr:uid="{029CB53B-E17C-4F18-A336-7509B801A3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F8682" authorId="0" shapeId="0" xr:uid="{831DC878-DB0D-47F7-B513-CD100A3F1C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分析項目呈現如報告備註附件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免出分析項目：
</t>
        </r>
        <r>
          <rPr>
            <sz val="9"/>
            <color indexed="81"/>
            <rFont val="Tahoma"/>
            <family val="2"/>
          </rPr>
          <t>1,3-</t>
        </r>
        <r>
          <rPr>
            <sz val="9"/>
            <color indexed="81"/>
            <rFont val="細明體"/>
            <family val="3"/>
            <charset val="136"/>
          </rPr>
          <t>丁二烯</t>
        </r>
        <r>
          <rPr>
            <sz val="9"/>
            <color indexed="81"/>
            <rFont val="Tahoma"/>
            <family val="2"/>
          </rPr>
          <t>/MTBE/</t>
        </r>
        <r>
          <rPr>
            <sz val="9"/>
            <color indexed="81"/>
            <rFont val="細明體"/>
            <family val="3"/>
            <charset val="136"/>
          </rPr>
          <t>鄰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二甲苯</t>
        </r>
        <r>
          <rPr>
            <sz val="9"/>
            <color indexed="81"/>
            <rFont val="Tahoma"/>
            <family val="2"/>
          </rPr>
          <t>/1,3,5-</t>
        </r>
        <r>
          <rPr>
            <sz val="9"/>
            <color indexed="81"/>
            <rFont val="細明體"/>
            <family val="3"/>
            <charset val="136"/>
          </rPr>
          <t>三氯苯</t>
        </r>
      </text>
    </comment>
    <comment ref="R8692" authorId="0" shapeId="0" xr:uid="{61733C42-FADF-4E19-8E6D-B0CB54328E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697" authorId="0" shapeId="0" xr:uid="{78F258B9-9F18-47B3-852D-CE398C923C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*1</t>
        </r>
      </text>
    </comment>
    <comment ref="R8718" authorId="0" shapeId="0" xr:uid="{800E025F-F3F9-4295-96D7-29CEE094A8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K8737" authorId="0" shapeId="0" xr:uid="{74547D54-348D-421F-B4E5-EBA15D9008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K8738" authorId="0" shapeId="0" xr:uid="{66F8BF24-052B-4DA4-A1C5-6BEB380F99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8739" authorId="0" shapeId="0" xr:uid="{B8ECE8DB-FDCE-460B-9D48-FA442D768F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*1</t>
        </r>
      </text>
    </comment>
    <comment ref="C8741" authorId="0" shapeId="0" xr:uid="{15454F9E-4B5C-4B5E-AC55-4BBC19A0C7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2" authorId="0" shapeId="0" xr:uid="{960B255C-E67E-48AF-BC5D-B47429303F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3" authorId="0" shapeId="0" xr:uid="{60183C96-3A04-4D46-A972-454847ECC1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4" authorId="0" shapeId="0" xr:uid="{4A0EECAF-CEF9-4069-8385-C72FBE9B9E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5" authorId="0" shapeId="0" xr:uid="{76771C9E-4518-48C4-A183-80C2CF1BF5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6" authorId="0" shapeId="0" xr:uid="{9FB6D683-ECD7-4806-9872-6112FAD2EE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K8746" authorId="0" shapeId="0" xr:uid="{7F330DA1-583B-4259-A6FC-91540FC107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C8747" authorId="0" shapeId="0" xr:uid="{264C61F5-998A-4D09-AD89-5AF6E41D63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K8747" authorId="0" shapeId="0" xr:uid="{38E67FFD-8E55-49DA-8C49-C2E6AB1D57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C8748" authorId="0" shapeId="0" xr:uid="{325616BF-C52B-42DB-825A-E5D68B9D44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9" authorId="0" shapeId="0" xr:uid="{7D0179F3-EEB0-4D42-AF9D-2D365B146E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K8755" authorId="0" shapeId="0" xr:uid="{4B6FD046-56A7-449C-999E-6C8CEC0F56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K8756" authorId="0" shapeId="0" xr:uid="{5EA983FC-4157-473A-B51A-CAC740B9DA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8757" authorId="0" shapeId="0" xr:uid="{ED38F41C-5668-46FD-8FAB-2CFA228691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*1</t>
        </r>
      </text>
    </comment>
    <comment ref="K8764" authorId="0" shapeId="0" xr:uid="{F9C9877C-3FD0-47AC-A38E-CA211F6C3F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K8765" authorId="0" shapeId="0" xr:uid="{D4506180-C3A9-443A-9993-C35D18652B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8766" authorId="0" shapeId="0" xr:uid="{28DD5186-962C-43D5-B708-17A2D57E21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*1</t>
        </r>
      </text>
    </comment>
    <comment ref="R8777" authorId="0" shapeId="0" xr:uid="{AE511A95-66B1-4381-A1BF-25D40E4CC9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 :10/27*1
</t>
        </r>
      </text>
    </comment>
    <comment ref="R8789" authorId="0" shapeId="0" xr:uid="{6A6E9580-D591-4F87-92D6-FFAF1EFFD7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 :10/27*1
</t>
        </r>
      </text>
    </comment>
    <comment ref="R8801" authorId="0" shapeId="0" xr:uid="{BCB6CFEF-DC12-43DC-82D7-5A046FF387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 :10/27*1
</t>
        </r>
      </text>
    </comment>
    <comment ref="R8813" authorId="0" shapeId="0" xr:uid="{F99CE71A-809F-445D-AE23-7D318813BC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 :10/27*1
</t>
        </r>
      </text>
    </comment>
    <comment ref="R8825" authorId="0" shapeId="0" xr:uid="{F25F93E2-0B7F-4726-B311-8998C8FB49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842" authorId="0" shapeId="0" xr:uid="{74D0132F-21E7-4857-8645-8717693CBA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3" authorId="0" shapeId="0" xr:uid="{A52B4036-75B3-407E-B3A2-6B3D5F8EBA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4" authorId="0" shapeId="0" xr:uid="{F04BF378-EA51-4CBC-9B92-5E8CB30AF3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5" authorId="0" shapeId="0" xr:uid="{C89EC387-40E0-4B9F-BC87-2B36FB807D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6" authorId="0" shapeId="0" xr:uid="{C561810C-5F8F-4FD0-9324-6224164A6D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7" authorId="0" shapeId="0" xr:uid="{5EB39E5D-831D-4F1C-A91A-1AEF13D58F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8" authorId="0" shapeId="0" xr:uid="{DF1B4FF6-86A5-447F-B900-72611179E9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9" authorId="0" shapeId="0" xr:uid="{91201671-3387-42C4-9989-E48AFB9F2F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0" authorId="0" shapeId="0" xr:uid="{92980CA5-8464-4997-90BA-07930E91B1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1" authorId="0" shapeId="0" xr:uid="{4510E8E9-3F9B-4C5B-956B-87216C6687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8851" authorId="0" shapeId="0" xr:uid="{1777251A-F1EA-4038-93D3-D064EC9735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852" authorId="0" shapeId="0" xr:uid="{3F81DBDA-2FF1-403B-A3FE-DB9A67C1D6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3" authorId="0" shapeId="0" xr:uid="{5BC9B04F-2528-48B0-96B7-95C991831F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4" authorId="0" shapeId="0" xr:uid="{4160D8FD-857E-4B56-AE92-C1914BB96A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5" authorId="0" shapeId="0" xr:uid="{EAC7199C-10B8-4F6F-857B-8459BA99BF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6" authorId="0" shapeId="0" xr:uid="{03044F48-DF92-4379-BF55-F59A654610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7" authorId="0" shapeId="0" xr:uid="{2B74B05D-A9D4-48B7-AE98-906214AAD7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8" authorId="0" shapeId="0" xr:uid="{A142F583-03ED-41B9-A1C3-E7BBE98E18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9" authorId="0" shapeId="0" xr:uid="{83CB0FE2-D557-4A4A-A5BB-2ADB8A776C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0" authorId="0" shapeId="0" xr:uid="{9262EB66-1920-4B0F-86BA-8143ADD32A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1" authorId="0" shapeId="0" xr:uid="{9197EDE6-6C2B-4333-A81C-2D8813CDDE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2" authorId="0" shapeId="0" xr:uid="{D59A1531-EFEE-4F5B-BE28-DE16E0D7FD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3" authorId="0" shapeId="0" xr:uid="{D6C89CB3-6F1F-43D7-B173-A532A57DFC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4" authorId="0" shapeId="0" xr:uid="{069C41DF-B06D-4A0C-8CFC-9BDA061A2D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8864" authorId="0" shapeId="0" xr:uid="{B8AF414B-733C-4520-B8F5-4754BA5834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免出分析項目：</t>
        </r>
        <r>
          <rPr>
            <sz val="9"/>
            <color indexed="81"/>
            <rFont val="Tahoma"/>
            <family val="2"/>
          </rPr>
          <t>1,1,1-</t>
        </r>
        <r>
          <rPr>
            <sz val="9"/>
            <color indexed="81"/>
            <rFont val="細明體"/>
            <family val="3"/>
            <charset val="136"/>
          </rPr>
          <t>三氯乙烷、</t>
        </r>
        <r>
          <rPr>
            <sz val="9"/>
            <color indexed="81"/>
            <rFont val="Tahoma"/>
            <family val="2"/>
          </rPr>
          <t>1,2-</t>
        </r>
        <r>
          <rPr>
            <sz val="9"/>
            <color indexed="81"/>
            <rFont val="細明體"/>
            <family val="3"/>
            <charset val="136"/>
          </rPr>
          <t>二氯苯</t>
        </r>
      </text>
    </comment>
    <comment ref="C8865" authorId="0" shapeId="0" xr:uid="{DA349D68-3A7E-460F-990D-AECCABF2EE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6" authorId="0" shapeId="0" xr:uid="{25234D48-58EE-4CFC-87D8-1A2F0A3901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7" authorId="0" shapeId="0" xr:uid="{62D15C86-4305-454B-905E-3275CF11B1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8" authorId="0" shapeId="0" xr:uid="{A12FD282-BAE7-4E26-B37C-56DCE52234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9" authorId="0" shapeId="0" xr:uid="{AA9C8FB9-B02E-4228-825A-73E2B0DE24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0" authorId="0" shapeId="0" xr:uid="{0EBFCFD3-BBAF-4258-B19C-5F665E99F1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1" authorId="0" shapeId="0" xr:uid="{89F8E397-0E94-4BFA-A5CD-F05C8C8984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2" authorId="0" shapeId="0" xr:uid="{101D28F1-28E8-47BA-B902-271DA542A2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3" authorId="0" shapeId="0" xr:uid="{EA59137A-6417-408C-9447-D61099D9E3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8873" authorId="0" shapeId="0" xr:uid="{AAEA8836-93F0-4162-8944-00B57A4854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874" authorId="0" shapeId="0" xr:uid="{BA87654A-4AB5-427A-8D52-706325942A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5" authorId="0" shapeId="0" xr:uid="{728E0371-FF78-4E8A-A311-9BCDDD4B64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6" authorId="0" shapeId="0" xr:uid="{F40BEC4E-CB6A-4E1C-B833-C7BCA94F11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7" authorId="0" shapeId="0" xr:uid="{D2A92695-C971-42D0-8A5A-797CB2EB21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8" authorId="0" shapeId="0" xr:uid="{1458C04E-C32A-443D-8D9A-9C1C5C6805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9" authorId="0" shapeId="0" xr:uid="{1554BCC8-E37A-46B0-A879-0DEEA91D57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0" authorId="0" shapeId="0" xr:uid="{8028BD8E-05C5-42C1-A224-8B14D4F224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1" authorId="0" shapeId="0" xr:uid="{1218E11E-FD02-4755-99D8-4E2A1DD409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2" authorId="0" shapeId="0" xr:uid="{06DBF7B0-3898-48F0-A746-8F61453460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3" authorId="0" shapeId="0" xr:uid="{0CC54A60-2619-4B6C-A278-DEA29CBA4E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4" authorId="0" shapeId="0" xr:uid="{B9794873-32C7-410B-A2D0-BCC8991968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5" authorId="0" shapeId="0" xr:uid="{B706BAA6-006F-48C1-8995-462A55C8C3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6" authorId="0" shapeId="0" xr:uid="{194E69BD-32D5-47BF-A55A-FB8A78A03B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7" authorId="0" shapeId="0" xr:uid="{136EE2A3-0031-4FEA-B889-5CFF513FB8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8" authorId="0" shapeId="0" xr:uid="{7241910E-BE58-4E3C-8C6A-BEC14A98BC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9" authorId="0" shapeId="0" xr:uid="{B342FDDA-D6B7-4955-8A4F-68802F3450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0" authorId="0" shapeId="0" xr:uid="{D04D2F18-F759-4ABD-A2D6-948680ACBC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1" authorId="0" shapeId="0" xr:uid="{0E3B47E6-1B8B-4AE9-81D2-7DC35B16F0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2" authorId="0" shapeId="0" xr:uid="{F9782E44-4218-42F0-AE1C-A31CF19A17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3" authorId="0" shapeId="0" xr:uid="{4CB10710-E69C-4595-9922-8806DACB58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4" authorId="0" shapeId="0" xr:uid="{B2236FC5-4006-4F49-B867-E0EEC1A307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5" authorId="0" shapeId="0" xr:uid="{6ED81BCC-251B-491D-8304-E820F66B3B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6" authorId="0" shapeId="0" xr:uid="{A11C4C36-E383-4EE1-BED1-D5209A371E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7" authorId="0" shapeId="0" xr:uid="{A29F826E-8A31-4243-BF95-E391F02C48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8897" authorId="0" shapeId="0" xr:uid="{276B4411-4D7B-4CFE-9BF2-1D4F17A512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檢測項目【醋酸鹽】，請於出具檢測報告時以【醋酸】呈現</t>
        </r>
      </text>
    </comment>
    <comment ref="C8898" authorId="0" shapeId="0" xr:uid="{F5B15D54-08A8-4063-9299-D35E782BD8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9" authorId="0" shapeId="0" xr:uid="{1ED3CC01-1187-49A1-8893-0221CE64F2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0" authorId="0" shapeId="0" xr:uid="{568045CE-94C9-4A8E-8229-AF5D1AB78E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8900" authorId="0" shapeId="0" xr:uid="{8712A51E-88AC-4FDA-B254-8325033C1F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檢測項目【異丙基苯】，請於出具檢測報告時以【異丙苯】呈現</t>
        </r>
      </text>
    </comment>
    <comment ref="C8901" authorId="0" shapeId="0" xr:uid="{DF0171B6-244D-4F69-83F5-9B9B2C668A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2" authorId="0" shapeId="0" xr:uid="{A9A23EAB-123E-409B-81C3-21BFB938E8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3" authorId="0" shapeId="0" xr:uid="{8960E1BC-D6CD-4DDA-BB6A-48BD6E0E35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4" authorId="0" shapeId="0" xr:uid="{DF87B8DB-C2BD-4AA4-A841-CE96E6B92D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5" authorId="0" shapeId="0" xr:uid="{0C852D77-9ABE-4B67-8749-25F437E639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6" authorId="0" shapeId="0" xr:uid="{FB855A50-DA86-451F-B00B-40563CFAD9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7" authorId="0" shapeId="0" xr:uid="{4592DC77-DD1E-4123-A617-039FC05366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8" authorId="0" shapeId="0" xr:uid="{0B102050-04F9-4833-B6E5-ECA06A4EC2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9" authorId="0" shapeId="0" xr:uid="{5E0A3F93-2601-4A93-A592-1746534087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0" authorId="0" shapeId="0" xr:uid="{C07C029B-91D6-4FF3-A30E-0FB7EC2F62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8910" authorId="0" shapeId="0" xr:uid="{1E20F4AA-9948-464D-BDB6-C2D912940B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911" authorId="0" shapeId="0" xr:uid="{29D5667B-5380-4FD8-AE1C-5DCA20B3BD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2" authorId="0" shapeId="0" xr:uid="{6EF23FF7-E45F-4863-9A9C-EFF0FCAF10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3" authorId="0" shapeId="0" xr:uid="{562283D9-DD7B-40F2-8241-3B049D224B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4" authorId="0" shapeId="0" xr:uid="{648D76E5-83D3-41F0-8DBC-8A2704274E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5" authorId="0" shapeId="0" xr:uid="{AEC21A51-8766-4179-ACCA-06CF46E3D1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6" authorId="0" shapeId="0" xr:uid="{1E476700-8EBE-4264-BF9A-C290E508A0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7" authorId="0" shapeId="0" xr:uid="{C568531C-9EDC-44EF-94B9-0E91DA0AA4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8" authorId="0" shapeId="0" xr:uid="{838BA08E-2993-48CE-A333-5758F2A9A0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9" authorId="0" shapeId="0" xr:uid="{4A057E96-5F55-436E-9266-11F4D26C40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0" authorId="0" shapeId="0" xr:uid="{246E6012-E64A-44D9-8304-C9186D6F76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1" authorId="0" shapeId="0" xr:uid="{3A692A3A-DAED-4773-A782-C16A4CD5AF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2" authorId="0" shapeId="0" xr:uid="{06A2A748-A669-4496-9510-3FD9C41ADD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3" authorId="0" shapeId="0" xr:uid="{BE97CE98-B95E-40DF-B392-6CB3BB72D9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4" authorId="0" shapeId="0" xr:uid="{F28181F5-E22D-4160-935B-5EC00A591D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5" authorId="0" shapeId="0" xr:uid="{ADA12257-A20B-4C22-A41F-D8FD8E828F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6" authorId="0" shapeId="0" xr:uid="{E8595654-C87B-44A8-9892-95A0269605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7" authorId="0" shapeId="0" xr:uid="{EB6F494C-D992-427C-91DB-05363AB370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8" authorId="0" shapeId="0" xr:uid="{2BB0331A-B0FE-41D4-95FF-6BCE7D1427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9" authorId="0" shapeId="0" xr:uid="{E375D27F-8D34-414E-92E1-7ED6F847A8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30" authorId="0" shapeId="0" xr:uid="{429A46B1-1575-428C-AB50-5D7ABAF3CB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31" authorId="0" shapeId="0" xr:uid="{E594346A-17BB-4CEA-A952-ED2E8052B1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32" authorId="0" shapeId="0" xr:uid="{749BE147-34BE-4754-89F7-947C32CA03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10/31:</t>
        </r>
        <r>
          <rPr>
            <sz val="9"/>
            <color indexed="81"/>
            <rFont val="細明體"/>
            <family val="3"/>
            <charset val="136"/>
          </rPr>
          <t>修正速別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8932" authorId="0" shapeId="0" xr:uid="{6B57087C-0BBA-432C-8E59-40B741647D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前提供初步數據</t>
        </r>
        <r>
          <rPr>
            <sz val="9"/>
            <color indexed="81"/>
            <rFont val="Tahoma"/>
            <family val="2"/>
          </rPr>
          <t>PDF</t>
        </r>
        <r>
          <rPr>
            <sz val="9"/>
            <color indexed="81"/>
            <rFont val="細明體"/>
            <family val="3"/>
            <charset val="136"/>
          </rPr>
          <t>檔。</t>
        </r>
      </text>
    </comment>
    <comment ref="C8933" authorId="0" shapeId="0" xr:uid="{C82B8EAB-951F-4C39-8E94-35AF06CB39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10/31:</t>
        </r>
        <r>
          <rPr>
            <sz val="9"/>
            <color indexed="81"/>
            <rFont val="細明體"/>
            <family val="3"/>
            <charset val="136"/>
          </rPr>
          <t>修正速別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8933" authorId="0" shapeId="0" xr:uid="{B9BE4C5F-5C67-4563-8632-2954847858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前提供初步數據</t>
        </r>
        <r>
          <rPr>
            <sz val="9"/>
            <color indexed="81"/>
            <rFont val="Tahoma"/>
            <family val="2"/>
          </rPr>
          <t>PDF</t>
        </r>
        <r>
          <rPr>
            <sz val="9"/>
            <color indexed="81"/>
            <rFont val="細明體"/>
            <family val="3"/>
            <charset val="136"/>
          </rPr>
          <t>檔。</t>
        </r>
      </text>
    </comment>
    <comment ref="C8934" authorId="0" shapeId="0" xr:uid="{8589BA3F-EB4E-4D20-9C66-47FD62A8D1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10/31:</t>
        </r>
        <r>
          <rPr>
            <sz val="9"/>
            <color indexed="81"/>
            <rFont val="細明體"/>
            <family val="3"/>
            <charset val="136"/>
          </rPr>
          <t>修正速別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8934" authorId="0" shapeId="0" xr:uid="{F36D5D5C-3952-44F3-821D-920AB22692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前提供初步數據</t>
        </r>
        <r>
          <rPr>
            <sz val="9"/>
            <color indexed="81"/>
            <rFont val="Tahoma"/>
            <family val="2"/>
          </rPr>
          <t>PDF</t>
        </r>
        <r>
          <rPr>
            <sz val="9"/>
            <color indexed="81"/>
            <rFont val="細明體"/>
            <family val="3"/>
            <charset val="136"/>
          </rPr>
          <t>檔。</t>
        </r>
      </text>
    </comment>
    <comment ref="C8935" authorId="0" shapeId="0" xr:uid="{03F2B2D7-46E0-41D2-8C5F-6BDA45D7B5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10/31:</t>
        </r>
        <r>
          <rPr>
            <sz val="9"/>
            <color indexed="81"/>
            <rFont val="細明體"/>
            <family val="3"/>
            <charset val="136"/>
          </rPr>
          <t>修正速別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8935" authorId="0" shapeId="0" xr:uid="{6ABBD176-340D-4BA3-9122-CFD302AB00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前提供初步數據</t>
        </r>
        <r>
          <rPr>
            <sz val="9"/>
            <color indexed="81"/>
            <rFont val="Tahoma"/>
            <family val="2"/>
          </rPr>
          <t>PDF</t>
        </r>
        <r>
          <rPr>
            <sz val="9"/>
            <color indexed="81"/>
            <rFont val="細明體"/>
            <family val="3"/>
            <charset val="136"/>
          </rPr>
          <t>檔。</t>
        </r>
      </text>
    </comment>
    <comment ref="F8936" authorId="0" shapeId="0" xr:uid="{AE38725E-2EA4-444E-86E2-F539B3B349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8937" authorId="0" shapeId="0" xr:uid="{5057139C-7CE3-4142-93A7-F00B5945D4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K8941" authorId="0" shapeId="0" xr:uid="{E6786A5B-6648-43A8-8F7E-544A348DCB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錳，燻煙（以錳計）</t>
        </r>
      </text>
    </comment>
    <comment ref="K8974" authorId="0" shapeId="0" xr:uid="{243B44C8-7D5C-4178-A396-993F525075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過錳酸鉀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C8986" authorId="0" shapeId="0" xr:uid="{797A1EB9-2375-4912-A191-5546299EE5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10/17: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C8987" authorId="0" shapeId="0" xr:uid="{439176DB-C7A2-4213-B0E0-70110C7D28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10/17: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F8991" authorId="0" shapeId="0" xr:uid="{0D9B8F1B-B640-4AB1-8DAD-C8A92ADE26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Tahoma"/>
            <family val="2"/>
          </rPr>
          <t>1.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小時監測，假日</t>
        </r>
        <r>
          <rPr>
            <sz val="9"/>
            <color indexed="81"/>
            <rFont val="Tahoma"/>
            <family val="2"/>
          </rPr>
          <t>(10/15-10/16)/</t>
        </r>
        <r>
          <rPr>
            <sz val="9"/>
            <color indexed="81"/>
            <rFont val="細明體"/>
            <family val="3"/>
            <charset val="136"/>
          </rPr>
          <t>平日</t>
        </r>
        <r>
          <rPr>
            <sz val="9"/>
            <color indexed="81"/>
            <rFont val="Tahoma"/>
            <family val="2"/>
          </rPr>
          <t>(10/17-10/18)</t>
        </r>
        <r>
          <rPr>
            <sz val="9"/>
            <color indexed="81"/>
            <rFont val="細明體"/>
            <family val="3"/>
            <charset val="136"/>
          </rPr>
          <t>各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天，共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天。</t>
        </r>
      </text>
    </comment>
    <comment ref="F8992" authorId="0" shapeId="0" xr:uid="{BD2BDCCA-7983-4704-987C-2311F1C2CC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8993" authorId="0" shapeId="0" xr:uid="{4863CBEC-7411-4FC5-B786-3C614DA254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8993" authorId="0" shapeId="0" xr:uid="{85BA5F1F-843E-407E-82BC-DE12F6D55E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8994" authorId="0" shapeId="0" xr:uid="{1ADA48EE-72B9-4FA3-A6FA-E05F64DC4D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8995" authorId="0" shapeId="0" xr:uid="{9552AEC5-1445-4AA3-A53D-1BE2FEBCB2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8996" authorId="0" shapeId="0" xr:uid="{80678A2C-303A-4646-9FB4-70C1C89743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8997" authorId="0" shapeId="0" xr:uid="{4D4A2F76-8C98-4DC7-976E-81F1CF6A5E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8997" authorId="0" shapeId="0" xr:uid="{D4422213-2A7F-45CF-B37C-1C41B25A43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8998" authorId="0" shapeId="0" xr:uid="{E33CD00A-4239-4800-929A-0BCBC2BF3C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R8998" authorId="0" shapeId="0" xr:uid="{16440EC9-DE41-4D1B-BEF2-201F3D4380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S280:10/28*1</t>
        </r>
      </text>
    </comment>
    <comment ref="F8999" authorId="0" shapeId="0" xr:uid="{2202BCA0-3143-46BA-B679-1CE6662F02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8999" authorId="0" shapeId="0" xr:uid="{46A39449-18D9-4714-B999-931BC0B0A5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9000" authorId="0" shapeId="0" xr:uid="{25F1D08F-673B-4046-B3FD-E113642DC8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R9000" authorId="0" shapeId="0" xr:uid="{5D7E0A07-251A-4B68-AB83-FBE5425883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S280:10/28*4</t>
        </r>
      </text>
    </comment>
    <comment ref="F9001" authorId="0" shapeId="0" xr:uid="{4954D226-1C81-455B-8811-6BF243A136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9002" authorId="0" shapeId="0" xr:uid="{7F6034C6-C1AE-498A-8A8F-2F2BC3B93F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9002" authorId="0" shapeId="0" xr:uid="{C5558516-39BB-4E9C-9502-E148262A51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003" authorId="0" shapeId="0" xr:uid="{1438ECDE-E41C-4ADB-B7C1-B89B0752F0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9004" authorId="0" shapeId="0" xr:uid="{06AACD9E-C2B2-4E8E-8189-BC002D5BD7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9004" authorId="0" shapeId="0" xr:uid="{FC52740F-534B-43FD-BFFC-91B63F9F69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005" authorId="0" shapeId="0" xr:uid="{1336D8B3-B36B-4648-AFA2-810945BD4B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9006" authorId="0" shapeId="0" xr:uid="{F75B2DF9-1E38-4CDC-9E59-6C5DEB457C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9007" authorId="0" shapeId="0" xr:uid="{12B18E2B-5628-4AB1-8166-A4900AAD9B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請先提供數據給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，以利數據之確認及後續報告出具作業。</t>
        </r>
      </text>
    </comment>
    <comment ref="G9007" authorId="0" shapeId="0" xr:uid="{1010F5D0-F1B6-4D7C-BE51-A8ACAA9BDD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
</t>
        </r>
        <r>
          <rPr>
            <sz val="9"/>
            <color indexed="81"/>
            <rFont val="細明體"/>
            <family val="3"/>
            <charset val="136"/>
          </rPr>
          <t>採樣日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 xml:space="preserve">)111/9/15~10/15
</t>
        </r>
        <r>
          <rPr>
            <sz val="9"/>
            <color indexed="81"/>
            <rFont val="細明體"/>
            <family val="3"/>
            <charset val="136"/>
          </rPr>
          <t>修正為：</t>
        </r>
        <r>
          <rPr>
            <sz val="9"/>
            <color indexed="81"/>
            <rFont val="Tahoma"/>
            <family val="2"/>
          </rPr>
          <t>111/09/15~10/19</t>
        </r>
      </text>
    </comment>
    <comment ref="K9008" authorId="0" shapeId="0" xr:uid="{790F461E-C133-454C-957E-439FF5D416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009" authorId="0" shapeId="0" xr:uid="{2DD1262F-49B0-4CDA-B529-C4C8FED777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010" authorId="0" shapeId="0" xr:uid="{1B2CB360-6B30-4CAD-820F-6F95AA8A52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011" authorId="0" shapeId="0" xr:uid="{80B26A61-1583-41F9-913F-BE959C3007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013" authorId="0" shapeId="0" xr:uid="{071F79A9-4C04-496D-A774-AEE5C76160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檢測項目【銅】，請於出具檢測報告時以【總銅】呈現；數據請以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R9037" authorId="0" shapeId="0" xr:uid="{55EEEE8B-F513-49FE-902A-63B71BEBD1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:10/25*3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:10/25*3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:10/28:*3</t>
        </r>
      </text>
    </comment>
    <comment ref="F9043" authorId="0" shapeId="0" xr:uid="{6E330ADB-45BB-465A-A099-BF97BF82BE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4" authorId="0" shapeId="0" xr:uid="{1935A484-977B-4810-B0B2-DBCA40DFAE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5" authorId="0" shapeId="0" xr:uid="{8484D4E2-C779-43DB-8B95-55B75F0A18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6" authorId="0" shapeId="0" xr:uid="{7F54973C-7A62-45F9-9E03-E237A91645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7" authorId="0" shapeId="0" xr:uid="{4BA2D3BE-2EE5-4472-BEAE-65FFE62B29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8" authorId="0" shapeId="0" xr:uid="{0A288B06-F014-4C20-9DA9-9C44083420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9" authorId="0" shapeId="0" xr:uid="{1F730C85-8559-4CD8-9B9C-EC0181C545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50" authorId="0" shapeId="0" xr:uid="{398C45BE-B018-4D7B-8D6B-DB37E95951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51" authorId="0" shapeId="0" xr:uid="{70F44D16-44F3-46A6-BC4F-6EA34E8373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52" authorId="0" shapeId="0" xr:uid="{1094F1D2-5BE3-4AD9-AB14-7C08626B55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53" authorId="0" shapeId="0" xr:uid="{B87F1673-8CBE-4CB6-81BD-50C2711248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K9058" authorId="0" shapeId="0" xr:uid="{A118763F-C4A8-496F-9E44-F80218D4A1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10/27:</t>
        </r>
        <r>
          <rPr>
            <sz val="9"/>
            <color indexed="81"/>
            <rFont val="細明體"/>
            <family val="3"/>
            <charset val="136"/>
          </rPr>
          <t>自送樣工作排程無任何異動標註，檢記完成繳交後才知</t>
        </r>
        <r>
          <rPr>
            <sz val="9"/>
            <color indexed="81"/>
            <rFont val="Tahoma"/>
            <family val="2"/>
          </rPr>
          <t>COD</t>
        </r>
        <r>
          <rPr>
            <sz val="9"/>
            <color indexed="81"/>
            <rFont val="細明體"/>
            <family val="3"/>
            <charset val="136"/>
          </rPr>
          <t>改高鹵</t>
        </r>
        <r>
          <rPr>
            <sz val="9"/>
            <color indexed="81"/>
            <rFont val="Tahoma"/>
            <family val="2"/>
          </rPr>
          <t>COD</t>
        </r>
      </text>
    </comment>
    <comment ref="F9062" authorId="0" shapeId="0" xr:uid="{F445F35F-7578-4A46-AAD7-B65AC215B5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9063" authorId="0" shapeId="0" xr:uid="{429828A6-987D-44DD-9A2C-6A15A653E9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4" authorId="0" shapeId="0" xr:uid="{53CB8D70-620B-4901-82E4-84A3687694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5" authorId="0" shapeId="0" xr:uid="{A98F46C6-794C-4B9F-BCA9-37F0DED61C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6" authorId="0" shapeId="0" xr:uid="{6ABCFC8C-5923-424F-9B65-9217814E2D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7" authorId="0" shapeId="0" xr:uid="{C9B2BFF0-E45E-4374-B2A3-F060670775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8" authorId="0" shapeId="0" xr:uid="{1191BA03-7BAC-401E-99D6-A0E3977106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9" authorId="0" shapeId="0" xr:uid="{D4170537-FA0C-4487-8E61-AFD05E279C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0" authorId="0" shapeId="0" xr:uid="{21D5A970-0E68-4309-A193-D9360BA344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1" authorId="0" shapeId="0" xr:uid="{8ABBB038-0859-4EBC-9DA2-CEBC613783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2" authorId="0" shapeId="0" xr:uid="{A101CBF1-9211-45E9-B7E9-68182E94ED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3" authorId="0" shapeId="0" xr:uid="{522870DA-2E9A-4BD2-86DD-7DB6FD1D32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7" authorId="0" shapeId="0" xr:uid="{A38E47A0-45A5-42E8-915E-27BC7E32C8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78" authorId="0" shapeId="0" xr:uid="{E11C79AE-BAEA-44DE-AAD7-EE604412F6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79" authorId="0" shapeId="0" xr:uid="{FB4A08C4-6B94-4765-9DEA-D4AEF1D033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0" authorId="0" shapeId="0" xr:uid="{CDEE9DE2-F76A-403E-8589-8940AE7A2B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1" authorId="0" shapeId="0" xr:uid="{9E0E5DE7-D25F-42FF-AEC5-49B255FA76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2" authorId="0" shapeId="0" xr:uid="{C85E58F7-CB98-4580-8B7B-EA822625F9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3" authorId="0" shapeId="0" xr:uid="{D0FF58AA-FDDC-4998-9022-C01B8765E8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4" authorId="0" shapeId="0" xr:uid="{052183C1-54B6-42C8-AFCA-CEA870FF7E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5" authorId="0" shapeId="0" xr:uid="{4D7ED6B3-85A1-4FBC-8321-6F343EFB0F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6" authorId="0" shapeId="0" xr:uid="{07BDFC08-1090-4FBC-8D10-E73BF3159A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7" authorId="0" shapeId="0" xr:uid="{322D4C19-C2C7-47CD-8006-458C3A9B42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8" authorId="0" shapeId="0" xr:uid="{F71FA8BB-5475-4EFD-BD83-C6BCC1595D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9" authorId="0" shapeId="0" xr:uid="{33412701-6240-4A67-A7FC-8C3366665B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90" authorId="0" shapeId="0" xr:uid="{D4E5A749-CC5D-4A14-AC55-BA48CCB20E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91" authorId="0" shapeId="0" xr:uid="{1CA6EDA4-FFCB-40BD-AED0-FE4B332DDA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R9103" authorId="0" shapeId="0" xr:uid="{40089A60-838B-4318-829C-ABD6B40846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K9107" authorId="0" shapeId="0" xr:uid="{D66DFCC2-07ED-46C1-87FA-E762E041B9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107" authorId="0" shapeId="0" xr:uid="{625D88BB-37CC-43E1-9E58-4FE9EA635D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S280:11/1*15</t>
        </r>
      </text>
    </comment>
    <comment ref="F9110" authorId="0" shapeId="0" xr:uid="{84E1FC02-522F-4003-BE03-E21F123C9C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111/11/7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K9149" authorId="0" shapeId="0" xr:uid="{64895CED-FF87-451B-855A-6A05EB5533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的兩支樣品，其中</t>
        </r>
        <r>
          <rPr>
            <sz val="9"/>
            <color indexed="81"/>
            <rFont val="Tahoma"/>
            <family val="2"/>
          </rPr>
          <t>G221019204</t>
        </r>
        <r>
          <rPr>
            <sz val="9"/>
            <color indexed="81"/>
            <rFont val="細明體"/>
            <family val="3"/>
            <charset val="136"/>
          </rPr>
          <t>這支改用</t>
        </r>
        <r>
          <rPr>
            <sz val="9"/>
            <color indexed="81"/>
            <rFont val="Tahoma"/>
            <family val="2"/>
          </rPr>
          <t>CLA1901</t>
        </r>
        <r>
          <rPr>
            <sz val="9"/>
            <color indexed="81"/>
            <rFont val="細明體"/>
            <family val="3"/>
            <charset val="136"/>
          </rPr>
          <t>方法分析。</t>
        </r>
      </text>
    </comment>
    <comment ref="L9149" authorId="0" shapeId="0" xr:uid="{8668429B-B6D4-45DF-A021-A8398ED4AE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另一支樣本改用</t>
        </r>
        <r>
          <rPr>
            <sz val="9"/>
            <color indexed="81"/>
            <rFont val="Tahoma"/>
            <family val="2"/>
          </rPr>
          <t>CLA1901</t>
        </r>
        <r>
          <rPr>
            <sz val="9"/>
            <color indexed="81"/>
            <rFont val="細明體"/>
            <family val="3"/>
            <charset val="136"/>
          </rPr>
          <t>分析，原數量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9150" authorId="0" shapeId="0" xr:uid="{28BB1565-F72D-49A1-966A-1C5CA574BF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的兩支樣品，其中</t>
        </r>
        <r>
          <rPr>
            <sz val="9"/>
            <color indexed="81"/>
            <rFont val="Tahoma"/>
            <family val="2"/>
          </rPr>
          <t>G221019204</t>
        </r>
        <r>
          <rPr>
            <sz val="9"/>
            <color indexed="81"/>
            <rFont val="細明體"/>
            <family val="3"/>
            <charset val="136"/>
          </rPr>
          <t>這支改用</t>
        </r>
        <r>
          <rPr>
            <sz val="9"/>
            <color indexed="81"/>
            <rFont val="Tahoma"/>
            <family val="2"/>
          </rPr>
          <t>CLA1901</t>
        </r>
        <r>
          <rPr>
            <sz val="9"/>
            <color indexed="81"/>
            <rFont val="細明體"/>
            <family val="3"/>
            <charset val="136"/>
          </rPr>
          <t>方法分析。</t>
        </r>
      </text>
    </comment>
    <comment ref="L9150" authorId="0" shapeId="0" xr:uid="{A7A0E0C6-D18B-476A-8C8F-1F356FFA35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1.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的兩支樣品，其中</t>
        </r>
        <r>
          <rPr>
            <sz val="9"/>
            <color indexed="81"/>
            <rFont val="Tahoma"/>
            <family val="2"/>
          </rPr>
          <t>G221019204</t>
        </r>
        <r>
          <rPr>
            <sz val="9"/>
            <color indexed="81"/>
            <rFont val="細明體"/>
            <family val="3"/>
            <charset val="136"/>
          </rPr>
          <t>這支改用</t>
        </r>
        <r>
          <rPr>
            <sz val="9"/>
            <color indexed="81"/>
            <rFont val="Tahoma"/>
            <family val="2"/>
          </rPr>
          <t>CLA1901</t>
        </r>
        <r>
          <rPr>
            <sz val="9"/>
            <color indexed="81"/>
            <rFont val="細明體"/>
            <family val="3"/>
            <charset val="136"/>
          </rPr>
          <t xml:space="preserve">方法分析。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故原數量</t>
        </r>
        <r>
          <rPr>
            <sz val="9"/>
            <color indexed="81"/>
            <rFont val="Tahoma"/>
            <family val="2"/>
          </rPr>
          <t>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9168" authorId="0" shapeId="0" xr:uid="{0066FE61-B193-44D1-A11D-98AF3CC90F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69" authorId="0" shapeId="0" xr:uid="{3A4C68B2-0994-483F-B8D5-4FEB13753A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70" authorId="0" shapeId="0" xr:uid="{B47D0F6B-0733-47E1-A215-89C193F204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71" authorId="0" shapeId="0" xr:uid="{B6F78F53-1112-4221-BA54-6651EBE0FC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72" authorId="0" shapeId="0" xr:uid="{D9AE8A3B-AEED-4023-A9B3-F59DC7C20A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73" authorId="0" shapeId="0" xr:uid="{C5850B60-8847-4F9F-9907-AA0FC30F78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F9188" authorId="0" shapeId="0" xr:uid="{466A2CE0-A70A-4072-80A9-8C9744565D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111/10/19~10/21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小時監測。
因合約需求，此份報告不可延。</t>
        </r>
      </text>
    </comment>
    <comment ref="K9204" authorId="0" shapeId="0" xr:uid="{7E87E42D-445C-490E-AA1F-59485E5F16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06" authorId="0" shapeId="0" xr:uid="{1350688A-B14A-4A16-BC28-D2383941D2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K9207" authorId="0" shapeId="0" xr:uid="{ADDDAE26-7392-4174-8A1C-6D926DD51B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檢測項目【銅】，請於出具檢測報告時以【總銅】呈現；數據請以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K9208" authorId="0" shapeId="0" xr:uid="{6CBF03A0-4559-465D-AB95-9E05D033FD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檢測項目【銅】，請於出具檢測報告時以【總銅】呈現；數據請以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9210" authorId="0" shapeId="0" xr:uid="{66E7B0E6-2DB6-4447-A2D8-17035F1A7E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9211" authorId="0" shapeId="0" xr:uid="{561512E3-C9FE-4171-8D4B-2A62B3A6AE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9212" authorId="0" shapeId="0" xr:uid="{9455CFC4-B6BB-48B2-BD31-47772B2552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9213" authorId="0" shapeId="0" xr:uid="{11A4334E-6BE5-4816-B7B8-429A58A688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K9214" authorId="0" shapeId="0" xr:uid="{92924BEB-6B70-420F-977A-84FBDA01D3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9218" authorId="0" shapeId="0" xr:uid="{F6813D8E-4CB9-42B4-9292-9313A8F246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K9221" authorId="0" shapeId="0" xr:uid="{3AE5C09F-208D-47B2-93E1-1D390FDA7A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224" authorId="0" shapeId="0" xr:uid="{1C2360F7-BEBE-4676-A829-B483EEBB09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:10/28:*3</t>
        </r>
      </text>
    </comment>
    <comment ref="R9225" authorId="0" shapeId="0" xr:uid="{1610C0DC-CDA0-42D1-AE1A-F4394357FF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K9230" authorId="0" shapeId="0" xr:uid="{0BD1C2F9-6689-4FA9-B930-42A03DC4E7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233" authorId="0" shapeId="0" xr:uid="{1E548340-7BD2-4119-B88E-664CF5A376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C9234" authorId="0" shapeId="0" xr:uid="{09F5353B-D380-4D20-9635-164B66B99D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4" authorId="0" shapeId="0" xr:uid="{46FB5BBA-4CAF-4DC7-A8AE-BAB95B5333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C9235" authorId="0" shapeId="0" xr:uid="{CF2D2CFB-20C3-46A2-AA9F-0B9976AEB7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5" authorId="0" shapeId="0" xr:uid="{A48F511D-08A4-47CE-9BA3-884F97BC9B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C9236" authorId="0" shapeId="0" xr:uid="{020AC2C0-84CF-45FA-9F97-3B6BD4422D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6" authorId="0" shapeId="0" xr:uid="{734368EB-A85C-4F39-8A05-A5776D6571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C9237" authorId="0" shapeId="0" xr:uid="{C2C5FD0C-C348-49AB-B3B7-F993C84EE8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7" authorId="0" shapeId="0" xr:uid="{F26A3F41-17FA-4C26-A2F0-2DEDFE1D6E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C9238" authorId="0" shapeId="0" xr:uid="{2C733E0F-9381-47E0-8A24-9ADE8BA00E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8" authorId="0" shapeId="0" xr:uid="{92C92B61-3600-40FB-B808-FF0D1AD17C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R9246" authorId="0" shapeId="0" xr:uid="{7CF36FE5-A863-4A08-93DD-1B93251668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:10/28*5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:10/28*5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:11/3*5</t>
        </r>
      </text>
    </comment>
    <comment ref="R9249" authorId="0" shapeId="0" xr:uid="{E26D1481-1215-46C9-8025-FC5E0ADB03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R9256" authorId="0" shapeId="0" xr:uid="{50E31E9A-AD64-4056-916A-559B38B56D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G9260" authorId="0" shapeId="0" xr:uid="{67076415-C932-49BD-A10F-A228B7B9D6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261" authorId="0" shapeId="0" xr:uid="{B3A39FA6-8CE9-4085-B6F5-FC227B7D36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262" authorId="0" shapeId="0" xr:uid="{138D1E74-CC57-4CD0-B21A-997A1A1E96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263" authorId="0" shapeId="0" xr:uid="{83B6E99B-5D85-4934-9A98-FDCA49D58F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9263" authorId="0" shapeId="0" xr:uid="{F962401D-8FBA-42E6-984B-D7E0504696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S280:10/28*1</t>
        </r>
      </text>
    </comment>
    <comment ref="F9264" authorId="0" shapeId="0" xr:uid="{5FA4E400-48C8-478E-BF16-8D7ABED605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11/3</t>
        </r>
        <r>
          <rPr>
            <sz val="9"/>
            <color indexed="81"/>
            <rFont val="細明體"/>
            <family val="3"/>
            <charset val="136"/>
          </rPr>
          <t xml:space="preserve">提供初步數據。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腐植土請依百分比表示。</t>
        </r>
        <r>
          <rPr>
            <sz val="9"/>
            <color indexed="81"/>
            <rFont val="Tahoma"/>
            <family val="2"/>
          </rPr>
          <t xml:space="preserve">
3.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開封後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照片請放入報告中。</t>
        </r>
      </text>
    </comment>
    <comment ref="F9265" authorId="0" shapeId="0" xr:uid="{33ED435E-54DE-4C5C-BE76-B87B90D336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11/3</t>
        </r>
        <r>
          <rPr>
            <sz val="9"/>
            <color indexed="81"/>
            <rFont val="細明體"/>
            <family val="3"/>
            <charset val="136"/>
          </rPr>
          <t xml:space="preserve">提供初步數據。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腐植土請依百分比表示。</t>
        </r>
        <r>
          <rPr>
            <sz val="9"/>
            <color indexed="81"/>
            <rFont val="Tahoma"/>
            <family val="2"/>
          </rPr>
          <t xml:space="preserve">
3.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開封後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照片請放入報告中。</t>
        </r>
      </text>
    </comment>
    <comment ref="K9266" authorId="0" shapeId="0" xr:uid="{84B8669F-E5A4-4D4D-8E9A-17095AFEA6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9285" authorId="0" shapeId="0" xr:uid="{D5AAF7F4-9527-45C6-95A4-813ECCB595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業主通知此案不執行，此專編會編給另外案件</t>
        </r>
      </text>
    </comment>
    <comment ref="R9286" authorId="0" shapeId="0" xr:uid="{B7AE5290-DA0F-4611-AC53-85CA8E8739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87" authorId="0" shapeId="0" xr:uid="{24BEE75F-1DBE-43A3-B457-1714B93CB3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287" authorId="0" shapeId="0" xr:uid="{6A5D68CC-80CA-41FF-8C46-B83654C347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88" authorId="0" shapeId="0" xr:uid="{EDE24109-D079-4218-A8B1-81DA36DC1C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288" authorId="0" shapeId="0" xr:uid="{0D1A938B-72DE-4C09-BA17-6B80D61151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89" authorId="0" shapeId="0" xr:uid="{5BF0EBC5-54E9-42EB-B079-1D888B8BE8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289" authorId="0" shapeId="0" xr:uid="{47EE513F-CDFB-4669-B655-3011EC6107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90" authorId="0" shapeId="0" xr:uid="{DA2B3465-E140-4190-A254-DFFD2F839B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290" authorId="0" shapeId="0" xr:uid="{E40E0A44-23FA-4F41-932B-9EB1BC19C4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93" authorId="0" shapeId="0" xr:uid="{7BEFF504-9BB5-411F-902D-E27DB45786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294" authorId="0" shapeId="0" xr:uid="{F4F8774E-87D9-4EA0-90E5-FF7C81F5D1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4" authorId="0" shapeId="0" xr:uid="{8386AD89-72D1-4F2C-B25D-A96EB3CABA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5" authorId="0" shapeId="0" xr:uid="{819DA488-8A4C-4F24-A2E7-B61A332893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5" authorId="0" shapeId="0" xr:uid="{285726DF-B8A8-4156-BC61-CEECE5B2C9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6" authorId="0" shapeId="0" xr:uid="{EC5B0146-B5A3-44E0-BEFB-3B3B2D8F52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6" authorId="0" shapeId="0" xr:uid="{03375C5F-5581-48BF-B0E3-593733AD10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7" authorId="0" shapeId="0" xr:uid="{0F04235C-95B8-4066-AFCA-EE03C2C08F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7" authorId="0" shapeId="0" xr:uid="{6123D861-9DBC-49E7-B3B8-9F1D49CB01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8" authorId="0" shapeId="0" xr:uid="{4624D128-AE69-4D4E-9541-3EF398178D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8" authorId="0" shapeId="0" xr:uid="{E12EF425-1EA1-4113-AA56-2E4217361F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9" authorId="0" shapeId="0" xr:uid="{0934E204-904D-4C54-A24A-83DF0D1C99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9" authorId="0" shapeId="0" xr:uid="{DE894829-FA49-47D3-8CD0-CB14BF9533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9305" authorId="0" shapeId="0" xr:uid="{6E87A0DA-D475-42F1-8FCD-2ED7FC15EF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:10/28*2</t>
        </r>
      </text>
    </comment>
    <comment ref="R9310" authorId="0" shapeId="0" xr:uid="{AA19566F-1EA4-4FB5-81E7-31CACCEFC3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C9314" authorId="0" shapeId="0" xr:uid="{7A413839-249E-4EF2-A1C5-C4A967CF6E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4" authorId="0" shapeId="0" xr:uid="{E2C33685-CA81-4E84-9BBC-3ACFD8D7A0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9315" authorId="0" shapeId="0" xr:uid="{A9FA90C5-F001-4D0C-902E-55A889A746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5" authorId="0" shapeId="0" xr:uid="{322AE133-C57E-4963-9B1F-DD134DC062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9316" authorId="0" shapeId="0" xr:uid="{B4C529A7-7A03-47FF-AA07-A93729AB17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6" authorId="0" shapeId="0" xr:uid="{D8437161-3BBC-4078-858F-840CE79856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>延後採樣，待業主通知新採樣日</t>
        </r>
      </text>
    </comment>
    <comment ref="C9317" authorId="0" shapeId="0" xr:uid="{A2E0384D-A7C0-43BF-B930-FA3CF85527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7" authorId="0" shapeId="0" xr:uid="{9EB847DA-D943-40C5-B854-B71FE8CAAB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>延後採樣，待業主通知新採樣日</t>
        </r>
      </text>
    </comment>
    <comment ref="C9318" authorId="0" shapeId="0" xr:uid="{F63BA0FF-DE16-43FF-9CD2-233B2440F5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8" authorId="0" shapeId="0" xr:uid="{381165BA-E4CC-48BA-AE47-6842525AC7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318" authorId="0" shapeId="0" xr:uid="{9EA7D7CF-72DC-48EE-8A96-2A3B1C8E88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C9319" authorId="0" shapeId="0" xr:uid="{0C14D638-54CA-4C25-A134-EFFA892DB5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9" authorId="0" shapeId="0" xr:uid="{F10213BC-98A2-452D-A74E-270FC1F269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9334" authorId="0" shapeId="0" xr:uid="{640DEC59-26FD-4D33-B5E6-04EDCE2EC6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5" authorId="0" shapeId="0" xr:uid="{749431B3-40FA-4212-9055-90D68DE778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6" authorId="0" shapeId="0" xr:uid="{5EF8BA61-8D94-4786-9E14-2262B0B9DE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7" authorId="0" shapeId="0" xr:uid="{A1E91F1D-E64B-4EE4-B257-E4BC6091AE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8" authorId="0" shapeId="0" xr:uid="{E104DDC9-5C26-4977-AB0A-658E1733AF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9" authorId="0" shapeId="0" xr:uid="{9394F4BD-9591-4645-8996-B186ECF4DD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0" authorId="0" shapeId="0" xr:uid="{DFCD3767-2F23-4258-9F98-BF1A2E116E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1" authorId="0" shapeId="0" xr:uid="{4D9295FD-287B-43C6-A94F-21DA518C62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2" authorId="0" shapeId="0" xr:uid="{C6D886F3-A689-4C5D-B78E-B9ABABEA47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3" authorId="0" shapeId="0" xr:uid="{138B13A1-DD13-46C1-8CEF-DCD678A35D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4" authorId="0" shapeId="0" xr:uid="{7C49CE57-1C24-463A-8072-1B258ADB55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5" authorId="0" shapeId="0" xr:uid="{6D7465F6-F004-4939-B45D-1F58FD9AD3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6" authorId="0" shapeId="0" xr:uid="{4FBD43E9-D23A-4824-A5FD-B77C3CC14D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7" authorId="0" shapeId="0" xr:uid="{3FD31E7F-9726-4C5B-967B-53A39474ED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8" authorId="0" shapeId="0" xr:uid="{BDE0BAF0-F51A-4965-8DA8-A09F609091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9" authorId="0" shapeId="0" xr:uid="{05411DB2-F6FD-4A82-BB84-16E2A4DABA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C9350" authorId="0" shapeId="0" xr:uid="{9864B6D4-9FA9-4230-BD5B-1EDCB69E31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50" authorId="0" shapeId="0" xr:uid="{7656DD40-1199-49FF-B772-644390C036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L9350" authorId="0" shapeId="0" xr:uid="{C0EC2AF5-9231-434C-8839-FAEAF645EF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H9351" authorId="0" shapeId="0" xr:uid="{D08DB3EC-9943-4160-AFB5-39A7151F53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R9353" authorId="0" shapeId="0" xr:uid="{54FE405D-847A-44A0-80A9-22BF9E295A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10/25:*2
10/27:*1</t>
        </r>
      </text>
    </comment>
    <comment ref="K9354" authorId="0" shapeId="0" xr:uid="{BFBA84FF-187E-4FA1-884C-4B0D892120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9357" authorId="0" shapeId="0" xr:uid="{0AF2DB27-68FD-4E83-8F3E-9D335D2A37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9358" authorId="0" shapeId="0" xr:uid="{FDE1483E-F2CC-4CD4-9B3A-AC00A12C4D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R9365" authorId="0" shapeId="0" xr:uid="{6B1DFFC1-0D84-4300-A25B-711149CE4E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*4</t>
        </r>
      </text>
    </comment>
    <comment ref="K9368" authorId="0" shapeId="0" xr:uid="{A3EB6FCC-778F-4713-A172-B5E5056DB3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只有生態池做</t>
        </r>
        <r>
          <rPr>
            <sz val="9"/>
            <color indexed="81"/>
            <rFont val="Tahoma"/>
            <family val="2"/>
          </rPr>
          <t>COD</t>
        </r>
      </text>
    </comment>
    <comment ref="K9375" authorId="0" shapeId="0" xr:uid="{17C9DD8D-0AC8-48AE-B16C-50624D3160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9376" authorId="0" shapeId="0" xr:uid="{9ADBCD42-3CC3-48FF-9676-D592CB5E36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小時監測。</t>
        </r>
      </text>
    </comment>
    <comment ref="G9377" authorId="0" shapeId="0" xr:uid="{349BDA86-3155-441D-ABFD-0985DE4DE8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378" authorId="0" shapeId="0" xr:uid="{0F165F67-4C62-4FAA-8BEF-776A59EC3F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379" authorId="0" shapeId="0" xr:uid="{DD6DBEDC-50A0-4D19-A477-2ACBEF62BE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9380" authorId="0" shapeId="0" xr:uid="{8376E33C-5F78-4ADA-A7B1-D2A88B302A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382" authorId="0" shapeId="0" xr:uid="{88706D9A-F985-4259-8ED3-4008133278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F9386" authorId="0" shapeId="0" xr:uid="{8C7D22CE-F359-4EE3-9779-685600E387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R9391" authorId="0" shapeId="0" xr:uid="{2D139E2E-1D39-40C5-9D85-1F174FA1EB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:10/28*3</t>
        </r>
      </text>
    </comment>
    <comment ref="R9392" authorId="0" shapeId="0" xr:uid="{9560506B-BA84-4833-91BD-270F70BDA5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F9394" authorId="0" shapeId="0" xr:uid="{0684CCA1-BBE3-4D7B-BD5B-3FE627BF44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K9394" authorId="0" shapeId="0" xr:uid="{599C78B8-021B-49F7-BAAD-2702ACE96B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395" authorId="0" shapeId="0" xr:uid="{0EF7EFCA-8740-4E91-86A6-3D3A93A187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R9398" authorId="0" shapeId="0" xr:uid="{367FD79F-0CAE-4602-98FC-9E0913177B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K9399" authorId="0" shapeId="0" xr:uid="{20D3D9F0-4A0C-46C5-8ED9-F314201008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400" authorId="0" shapeId="0" xr:uid="{1583876E-159D-482B-9EF4-D973AAD0DB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:11/3*1</t>
        </r>
      </text>
    </comment>
    <comment ref="F9407" authorId="0" shapeId="0" xr:uid="{8ECCBE9B-7C5F-4FAD-801A-9AB81862C6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08" authorId="0" shapeId="0" xr:uid="{1F44C0F0-396C-434D-8FE4-F34C0DC9A1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09" authorId="0" shapeId="0" xr:uid="{42778692-FDEA-4675-AD8B-16B7320088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10" authorId="0" shapeId="0" xr:uid="{BADC76B4-8DBA-4D0A-AC4D-AFF2DA6DDE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11" authorId="0" shapeId="0" xr:uid="{2818239F-E6FC-4E16-AE37-42CB3B6BB2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K9411" authorId="0" shapeId="0" xr:uid="{9CA06060-849E-45AD-9601-0609FC1545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12" authorId="0" shapeId="0" xr:uid="{891A362F-AECC-45A2-B6EB-A6F44E64E2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13" authorId="0" shapeId="0" xr:uid="{2D7AC45A-5DDD-4FF8-AB93-D0D7075D6B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R9414" authorId="0" shapeId="0" xr:uid="{A8C3E728-5131-42B4-8655-8DE8B69A3C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:10/28*2</t>
        </r>
      </text>
    </comment>
    <comment ref="R9421" authorId="0" shapeId="0" xr:uid="{DDF379B1-0D24-46AB-BC6C-C9BC24D904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F9422" authorId="0" shapeId="0" xr:uid="{CE6E1C2E-A8F9-472D-B1DC-C587DCBB21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3" authorId="0" shapeId="0" xr:uid="{DD121394-C2DB-4A79-A3F4-B1A195FF69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4" authorId="0" shapeId="0" xr:uid="{C95581BA-3D95-455D-84C1-A41C9E04F4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5" authorId="0" shapeId="0" xr:uid="{74998C3C-2488-478B-BF0E-0A4670BEBD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6" authorId="0" shapeId="0" xr:uid="{71C4A845-04AD-42E7-950F-A8B1CCAD69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7" authorId="0" shapeId="0" xr:uid="{3CE790B8-2CE6-4B71-8E97-819813D32B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8" authorId="0" shapeId="0" xr:uid="{367B29F0-7C5F-43D9-B355-E531CC4082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R9434" authorId="0" shapeId="0" xr:uid="{B2031F21-BB9B-4343-83C3-23E259A260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:10/28*1</t>
        </r>
      </text>
    </comment>
    <comment ref="K9435" authorId="0" shapeId="0" xr:uid="{A2C8424C-89B0-46E1-B003-87D2A2395A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436" authorId="0" shapeId="0" xr:uid="{7AE5EE1A-7E47-4A1E-8389-B3F9819090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F9438" authorId="0" shapeId="0" xr:uid="{A4BB96EA-F9C7-4B55-B94E-5A1297F929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39" authorId="0" shapeId="0" xr:uid="{6EA1E408-57D2-420B-A9A0-EEACDE2854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0" authorId="0" shapeId="0" xr:uid="{7D9A01A0-C515-4365-86C3-51ECD67D08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1" authorId="0" shapeId="0" xr:uid="{97E103E8-84CC-41F2-9ED4-F8CB04FEF3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2" authorId="0" shapeId="0" xr:uid="{E0BF33A9-A77B-473E-8307-4209C3742D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3" authorId="0" shapeId="0" xr:uid="{A3A3C93C-AF8D-4191-B02C-04D7DD33C8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4" authorId="0" shapeId="0" xr:uid="{09ECDBA4-97C6-4379-AA7B-4B7BF40BCC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R9450" authorId="0" shapeId="0" xr:uid="{D07BCD00-ECEC-41CD-9466-F67672DA3F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:10/28*1</t>
        </r>
      </text>
    </comment>
    <comment ref="K9451" authorId="0" shapeId="0" xr:uid="{DF67456F-BCE2-4130-907D-01B0A0F317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452" authorId="0" shapeId="0" xr:uid="{C16877C7-D7D0-424C-B62A-822BFC5E7A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F9454" authorId="0" shapeId="0" xr:uid="{0B26F071-B119-4993-B442-BCFA2C1F95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10/27.28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R9454" authorId="0" shapeId="0" xr:uid="{9E6698AF-DA71-4ADE-8022-692C51B55B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11/1:*5
11/2:*6</t>
        </r>
      </text>
    </comment>
    <comment ref="F9455" authorId="0" shapeId="0" xr:uid="{0D583C06-14B8-46A4-AD8E-BA63C63EE8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LA105-867</t>
        </r>
      </text>
    </comment>
    <comment ref="R9492" authorId="0" shapeId="0" xr:uid="{BD789C78-C9C2-4A7D-9B8C-A3A9C53235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:11/10*5</t>
        </r>
      </text>
    </comment>
    <comment ref="R9498" authorId="0" shapeId="0" xr:uid="{5DA12AE0-043B-4655-9714-509A51397A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K9502" authorId="0" shapeId="0" xr:uid="{6DA62A47-55F1-4A64-A047-3E952E2B49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9503" authorId="0" shapeId="0" xr:uid="{F10E3A6A-E290-43B2-A76D-71C3540627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11/1:NIEA W280*3</t>
        </r>
      </text>
    </comment>
    <comment ref="R9504" authorId="0" shapeId="0" xr:uid="{0A91C102-4424-4816-93CA-68BB429951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11/1:NIEA W280*3</t>
        </r>
      </text>
    </comment>
    <comment ref="R9505" authorId="0" shapeId="0" xr:uid="{3F0AE6D7-3F49-4594-8525-00490D3453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S280:10/28*4
</t>
        </r>
      </text>
    </comment>
    <comment ref="R9516" authorId="0" shapeId="0" xr:uid="{04925868-936E-4A0F-B2B3-6E3844897C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:11/3*2</t>
        </r>
      </text>
    </comment>
    <comment ref="R9518" authorId="0" shapeId="0" xr:uid="{E2FB2642-9045-47D8-8318-3D665EB593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R9519" authorId="0" shapeId="0" xr:uid="{DC2C3D3C-AEC8-426C-B395-1500D94CBB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11/2:*1
11/3:*2</t>
        </r>
      </text>
    </comment>
    <comment ref="K9530" authorId="0" shapeId="0" xr:uid="{7B0C09FE-75A9-4C28-9B11-4C0E3F8DF3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531" authorId="0" shapeId="0" xr:uid="{DFD730D0-F105-4C90-B8CD-C39A8B71F4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532" authorId="0" shapeId="0" xr:uid="{C577DDB1-ED17-40DA-9BD5-6251BCA7B4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533" authorId="0" shapeId="0" xr:uid="{0B5E7CC0-5B01-41D7-99C1-49B30BB5A6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9534" authorId="0" shapeId="0" xr:uid="{42C2DCFB-EDD7-4CAE-8609-F47FD6F6B1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小時監測，共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 xml:space="preserve">天。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G9534" authorId="0" shapeId="0" xr:uid="{C31BC2F5-83BE-4038-9233-0B23FCDBFD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10/31: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10/29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10/30</t>
        </r>
      </text>
    </comment>
    <comment ref="H9534" authorId="0" shapeId="0" xr:uid="{F0809DE5-BB68-4448-81AF-E2660E53BB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10/31: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11/14</t>
        </r>
      </text>
    </comment>
    <comment ref="L9534" authorId="0" shapeId="0" xr:uid="{710439BC-0EF8-408B-B893-959EB88996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10/31: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R9534" authorId="0" shapeId="0" xr:uid="{11DD41F6-6712-4FD6-A2F4-4A348DDD70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11/1:*4
11/3:*2</t>
        </r>
      </text>
    </comment>
    <comment ref="F9535" authorId="0" shapeId="0" xr:uid="{134374ED-61DD-4D93-9222-725E0EB1AE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急件需於一週內提供紙本報告。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下班前先行提供分析數據。</t>
        </r>
      </text>
    </comment>
    <comment ref="K9536" authorId="0" shapeId="0" xr:uid="{B2E4E38E-DABA-4985-B936-FFA8A702EE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R9538" authorId="0" shapeId="0" xr:uid="{1F186473-1ED3-4193-8EDF-7B002B4DFC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S280:11/9*6</t>
        </r>
      </text>
    </comment>
    <comment ref="R9539" authorId="0" shapeId="0" xr:uid="{B74C019E-25DB-499A-8A30-5DFD9307BC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S280:11/9*6</t>
        </r>
      </text>
    </comment>
    <comment ref="R9540" authorId="0" shapeId="0" xr:uid="{63C4CD1D-CB91-4C80-96AC-94B6B067A3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S280:11/9*6</t>
        </r>
      </text>
    </comment>
    <comment ref="K9554" authorId="0" shapeId="0" xr:uid="{25866D26-5CA6-42B8-916C-4C1C3B2E8C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9571" authorId="0" shapeId="0" xr:uid="{000D746C-93C9-4642-8ABB-D2E35140CD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1" authorId="0" shapeId="0" xr:uid="{3207A860-2991-420E-BDF9-EB7D2BD92F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2" authorId="0" shapeId="0" xr:uid="{EF5A44EB-8B31-4896-A60F-5FB6812A2F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2" authorId="0" shapeId="0" xr:uid="{9A6856A0-54B5-480F-B602-CC4BD9BD25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3" authorId="0" shapeId="0" xr:uid="{6B3CC1C7-B714-4CD5-B4EE-9429F742A8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3" authorId="0" shapeId="0" xr:uid="{EB87D34F-E887-42EA-AB3F-212C3D21EA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4" authorId="0" shapeId="0" xr:uid="{6A8D8BD2-E8FC-42B2-A1A5-48668247CC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4" authorId="0" shapeId="0" xr:uid="{E7298AF1-C903-4CB6-9650-F23EF00888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5" authorId="0" shapeId="0" xr:uid="{3453779C-B930-44E9-8FE6-2110D831E2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5" authorId="0" shapeId="0" xr:uid="{D80BDDF5-00FE-447D-A262-8020D4C394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6" authorId="0" shapeId="0" xr:uid="{B6106DD3-48DF-47D7-B966-E23AEC654A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6" authorId="0" shapeId="0" xr:uid="{E1E165CA-9729-4326-B425-A0A1CC5B2B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7" authorId="0" shapeId="0" xr:uid="{F4785F3F-1FB5-4E41-A43F-DDB51B1667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7" authorId="0" shapeId="0" xr:uid="{52588B04-2708-4921-9CC1-CE18EEEADF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8" authorId="0" shapeId="0" xr:uid="{CE76072F-6247-4CCC-BD0A-1440E58F4F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8" authorId="0" shapeId="0" xr:uid="{89B22E2E-4DB0-4524-9698-E9DC221A4A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9" authorId="0" shapeId="0" xr:uid="{6DC5903F-9C9E-4115-847B-02C57DFAAE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9" authorId="0" shapeId="0" xr:uid="{4D172FC6-7A9E-430B-9405-DEC101EC08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0" authorId="0" shapeId="0" xr:uid="{75DC852E-0CAA-4AB9-AB29-F20D5A4AAA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0" authorId="0" shapeId="0" xr:uid="{A7227E34-3DAE-4DD0-AD05-7404E51291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1" authorId="0" shapeId="0" xr:uid="{D22F6786-AE51-4C64-86BB-FCFD84173F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1" authorId="0" shapeId="0" xr:uid="{4AD8BCAD-64BF-47CE-96C4-5DDA172875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2" authorId="0" shapeId="0" xr:uid="{425153AA-E44A-42C8-BA52-1888086A6D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2" authorId="0" shapeId="0" xr:uid="{4F89125D-78DB-45F9-AC1E-C334FA6018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3" authorId="0" shapeId="0" xr:uid="{5090085E-1E80-4062-BFB9-8E2999AF01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K9583" authorId="0" shapeId="0" xr:uid="{D0ED07AC-EFA4-4809-8C05-73796D663F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請於出具檢測報告時以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]</t>
        </r>
        <r>
          <rPr>
            <sz val="9"/>
            <color indexed="81"/>
            <rFont val="細明體"/>
            <family val="3"/>
            <charset val="136"/>
          </rPr>
          <t>呈現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標題</t>
        </r>
        <r>
          <rPr>
            <sz val="9"/>
            <color indexed="81"/>
            <rFont val="Tahoma"/>
            <family val="2"/>
          </rPr>
          <t>)</t>
        </r>
      </text>
    </comment>
    <comment ref="L9583" authorId="0" shapeId="0" xr:uid="{A10453B2-1534-4B4F-9C19-34B62AC52B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4" authorId="0" shapeId="0" xr:uid="{D6CA9254-C6F2-4CEB-9DB1-7434BA0C80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4" authorId="0" shapeId="0" xr:uid="{FA776E3A-8E53-4969-BAB1-CCC58859BF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5" authorId="0" shapeId="0" xr:uid="{0D1155AA-4A37-4931-9D18-EF2D088E87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5" authorId="0" shapeId="0" xr:uid="{CF532ADC-0317-4040-8A5E-3CFD587E9F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R9585" authorId="0" shapeId="0" xr:uid="{DFD29B3C-4EAF-4254-92C0-9318629C4A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F9586" authorId="0" shapeId="0" xr:uid="{597EB1DE-810A-41D8-9D93-C31277249D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6" authorId="0" shapeId="0" xr:uid="{0CAD1BF0-8EC2-48BC-8643-1ABC0CC653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7" authorId="0" shapeId="0" xr:uid="{1A2AF68F-FB41-434D-83D1-119E427A26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7" authorId="0" shapeId="0" xr:uid="{142A2F6A-7D98-4DF3-AF7E-809B7A2BCE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8" authorId="0" shapeId="0" xr:uid="{83EB01C9-8EB1-4EFD-8195-04701026E3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8" authorId="0" shapeId="0" xr:uid="{837D4D6E-63F3-4AF2-993E-D716349BDD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9" authorId="0" shapeId="0" xr:uid="{C0EDFE59-FDD2-4232-AAD7-E23439A140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9" authorId="0" shapeId="0" xr:uid="{B5538E9B-A607-447E-835C-9A0222617D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90" authorId="0" shapeId="0" xr:uid="{D5BDFEA0-B95A-4FA9-B64D-53CFA9BA26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90" authorId="0" shapeId="0" xr:uid="{DA110C99-381C-4A56-B680-E644FF3846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91" authorId="0" shapeId="0" xr:uid="{722AACB6-AE13-46CE-B512-31DF38D2E8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91" authorId="0" shapeId="0" xr:uid="{D4439B19-EEF9-4E5E-8345-A27524CC7B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92" authorId="0" shapeId="0" xr:uid="{78C8208E-2D36-4A07-8D02-4B3D513D26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92" authorId="0" shapeId="0" xr:uid="{FDAA359A-5386-4BD5-BA40-A6C7D18EF1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R9600" authorId="0" shapeId="0" xr:uid="{174E73A5-5CC5-4CFF-AEC4-C313223E97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:11/4*2</t>
        </r>
      </text>
    </comment>
    <comment ref="R9609" authorId="0" shapeId="0" xr:uid="{F9C43000-BA68-4DF4-A718-006C3CD7A3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S280:11/11*6</t>
        </r>
      </text>
    </comment>
    <comment ref="R9611" authorId="0" shapeId="0" xr:uid="{411DA66D-D857-4774-9F0B-0D7F62FE64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S280:11/9*6</t>
        </r>
      </text>
    </comment>
    <comment ref="F9615" authorId="0" shapeId="0" xr:uid="{B48A7EDC-92E8-4596-A419-66D5BC0FE2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日揚通知加測</t>
        </r>
      </text>
    </comment>
    <comment ref="F9616" authorId="0" shapeId="0" xr:uid="{B040BCF3-4B35-4BE8-9AB7-25E0D128A1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日揚通知加測</t>
        </r>
      </text>
    </comment>
    <comment ref="R9621" authorId="0" shapeId="0" xr:uid="{9D1D2F2D-E82F-4B2B-A2E1-F58183034D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:11/4*2</t>
        </r>
      </text>
    </comment>
    <comment ref="K9622" authorId="0" shapeId="0" xr:uid="{DB9FDBB7-8897-4260-AE1D-F8C2A3D776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624" authorId="0" shapeId="0" xr:uid="{1F53684A-1FB6-41A0-A4C3-D17CC2D017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10/26.27.28.31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624" authorId="0" shapeId="0" xr:uid="{A4C3F9D6-4929-4E2E-B02C-50433BB35C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修正採樣日期原</t>
        </r>
        <r>
          <rPr>
            <sz val="9"/>
            <color indexed="81"/>
            <rFont val="Tahoma"/>
            <family val="2"/>
          </rPr>
          <t>111/10/28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111/10/27</t>
        </r>
      </text>
    </comment>
    <comment ref="F9625" authorId="0" shapeId="0" xr:uid="{747E7651-59A3-41C2-A1E8-F2111357D4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1.10/27.28.31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砷，需先過濾後再分析</t>
        </r>
      </text>
    </comment>
    <comment ref="K9625" authorId="0" shapeId="0" xr:uid="{291ABB76-6A43-4F66-954E-7B7EB7FAAE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需先過濾後再分析</t>
        </r>
      </text>
    </comment>
    <comment ref="F9626" authorId="0" shapeId="0" xr:uid="{71BE6119-46D1-4205-BBAD-9BEAA05680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10/27.28.31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9626" authorId="0" shapeId="0" xr:uid="{4123376C-E0C7-47A7-8643-92B3A5C414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10/31:*5
11/1:*5
11/3:*5</t>
        </r>
      </text>
    </comment>
    <comment ref="F9627" authorId="0" shapeId="0" xr:uid="{A9EF9CCC-CBFF-4A73-BFF2-138E55EC99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10/27.28.31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9627" authorId="0" shapeId="0" xr:uid="{B0AEDABD-122B-413D-AF29-44FD0F5FA4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11/3:*5</t>
        </r>
      </text>
    </comment>
    <comment ref="F9628" authorId="0" shapeId="0" xr:uid="{3FD4F247-F0C3-4007-BBE1-6567B770BC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9629" authorId="0" shapeId="0" xr:uid="{E3AC56EC-6FEA-44D9-8452-466BED238F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L9667" authorId="0" shapeId="0" xr:uid="{31C6C9A4-B91D-482E-8FCD-65BE8A6301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sz val="9"/>
            <color indexed="81"/>
            <rFont val="細明體"/>
            <family val="3"/>
            <charset val="136"/>
          </rPr>
          <t>修正數量原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</text>
    </comment>
    <comment ref="K9673" authorId="0" shapeId="0" xr:uid="{FBEA961E-1EE7-4681-A526-AEDEBAC177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R9678" authorId="0" shapeId="0" xr:uid="{6941FD82-A1EB-40C7-938A-98D5407F85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:11/8*1
</t>
        </r>
      </text>
    </comment>
    <comment ref="K9680" authorId="0" shapeId="0" xr:uid="{DCDCFFEC-F96B-433B-A7B9-33620B3BCB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9681" authorId="0" shapeId="0" xr:uid="{2DAAE75C-D2D3-44C0-AE79-F5B19BF7CA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分析完請歸還瓶子</t>
        </r>
      </text>
    </comment>
    <comment ref="F9688" authorId="0" shapeId="0" xr:uid="{9DBE88E5-8AE6-4724-A64D-3B22212ED8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業主通知此案不執行，此專編會編給另外案件</t>
        </r>
      </text>
    </comment>
    <comment ref="F9689" authorId="0" shapeId="0" xr:uid="{4706D5BD-B9F4-4306-B084-8F0E804B5D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業主通知此案不執行，此專編會編給另外案件</t>
        </r>
      </text>
    </comment>
    <comment ref="F9690" authorId="0" shapeId="0" xr:uid="{6C316CD2-AC8A-413A-ACDE-04F31EDD99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業主通知此案不執行，此專編會編給另外案件</t>
        </r>
      </text>
    </comment>
    <comment ref="C9691" authorId="0" shapeId="0" xr:uid="{7B241416-7F32-48FD-BDF7-1BFBF46D0C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1" authorId="0" shapeId="0" xr:uid="{BDE1372C-09B1-49BD-AE56-0C49477B24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1" authorId="0" shapeId="0" xr:uid="{34958226-D2A5-45B4-884F-C7C77065DA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C9692" authorId="0" shapeId="0" xr:uid="{C0EB4721-7FCD-4CE7-9D90-E3CC798821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2" authorId="0" shapeId="0" xr:uid="{7167EECB-E249-4E3C-8128-6D21557F4F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2" authorId="0" shapeId="0" xr:uid="{1C55F791-FCAF-4DCC-898B-08B82E36B6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C9693" authorId="0" shapeId="0" xr:uid="{BE7F530A-4F94-4759-BF08-88023C593E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3" authorId="0" shapeId="0" xr:uid="{F4960CF4-8E57-4C6A-8DED-27BD1AA1C9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3" authorId="0" shapeId="0" xr:uid="{6FC63DEC-9CEF-41ED-A1C3-67045111FB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C9694" authorId="0" shapeId="0" xr:uid="{0B8D1E20-9839-46BF-9D8D-94C965B85C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4" authorId="0" shapeId="0" xr:uid="{8AB448CE-906A-4C2D-9116-6BB75B1009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4" authorId="0" shapeId="0" xr:uid="{DA22A61D-DAC4-4792-A6F7-3701905586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C9695" authorId="0" shapeId="0" xr:uid="{B026EFF8-87D6-48D0-8FFA-D4A23205EF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5" authorId="0" shapeId="0" xr:uid="{0C89A2A4-27E3-48C2-95E6-EA9256CF34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5" authorId="0" shapeId="0" xr:uid="{2D15A2C4-1779-4B66-A65B-550D5D90A1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F9697" authorId="0" shapeId="0" xr:uid="{280052F7-7213-4831-8705-21CE818ED7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K9698" authorId="0" shapeId="0" xr:uid="{8F741104-E5A0-45C9-B7FB-3AC960DE5E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R9711" authorId="0" shapeId="0" xr:uid="{FA0514BD-A57D-4E5E-B643-C55BBB0CE6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:11/8*2
</t>
        </r>
      </text>
    </comment>
    <comment ref="F9715" authorId="0" shapeId="0" xr:uid="{1D080A55-9334-40A5-9F87-10FCA7D890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16" authorId="0" shapeId="0" xr:uid="{A67E1558-2F31-42F5-BED7-E6C8FAB7D0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17" authorId="0" shapeId="0" xr:uid="{0CE3722E-CBC5-48A1-885B-E9D299971B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18" authorId="0" shapeId="0" xr:uid="{D6C49E7A-BFC5-4504-BACA-9EE2C5F766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19" authorId="0" shapeId="0" xr:uid="{87AB6A05-1210-4358-B6D7-4F886F0F66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0" authorId="0" shapeId="0" xr:uid="{CAFC7034-D073-4475-B0AA-7053910DEF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1" authorId="0" shapeId="0" xr:uid="{221563B3-CC9F-4778-8DD8-B33D800666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2" authorId="0" shapeId="0" xr:uid="{4D0543E9-9DE1-4EF7-B53C-270607C0DD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3" authorId="0" shapeId="0" xr:uid="{49BAB53E-64EF-4205-8EE5-5E3EED3F6C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4" authorId="0" shapeId="0" xr:uid="{75454B3C-98DA-41D9-ABDA-D4E53E3424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5" authorId="0" shapeId="0" xr:uid="{09A7B9D9-E451-494B-BF6B-21A9182740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9725" authorId="0" shapeId="0" xr:uid="{4C729077-5513-4220-82C0-AF690D4BFB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26" authorId="0" shapeId="0" xr:uid="{AA856D92-9C45-4E84-A31E-1DF39B950E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7" authorId="0" shapeId="0" xr:uid="{A6CC75CA-11DD-42AC-B6F5-E898E18A76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8" authorId="0" shapeId="0" xr:uid="{F85B8C14-0D2D-4CB3-AA8E-32D0810A08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9" authorId="0" shapeId="0" xr:uid="{82926254-527E-4004-AA36-CE9CD8EDAF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C9730" authorId="0" shapeId="0" xr:uid="{A62B95C5-BFC5-4D4F-989C-5D6E9E7DE5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13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111/11/16</t>
        </r>
      </text>
    </comment>
    <comment ref="H9730" authorId="0" shapeId="0" xr:uid="{FB125572-760E-4E4F-B6E8-1E41D84DE1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111/11/16</t>
        </r>
      </text>
    </comment>
    <comment ref="K9730" authorId="0" shapeId="0" xr:uid="{49723100-D06D-4D15-A614-82E740C9B6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L9730" authorId="0" shapeId="0" xr:uid="{D311C7F6-B762-405F-9391-775E2695FA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13</t>
        </r>
      </text>
    </comment>
    <comment ref="R9730" authorId="0" shapeId="0" xr:uid="{E507BAB4-599B-4C8F-AFA3-5C1289F80D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11/10:*10
11/10:*1
11/14:*2</t>
        </r>
      </text>
    </comment>
    <comment ref="K9731" authorId="0" shapeId="0" xr:uid="{14675B7F-4BE7-4362-8904-18B6D721AE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K9732" authorId="0" shapeId="0" xr:uid="{0B4AC6A8-BA90-43CD-84B8-0AB555CB0A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L9735" authorId="0" shapeId="0" xr:uid="{4675BA4F-F08F-44C4-A742-7F3C1E7318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36" authorId="0" shapeId="0" xr:uid="{FB60C2AC-6687-421B-906C-61AF701F5D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37" authorId="0" shapeId="0" xr:uid="{9F3B2AFC-2AF3-4C28-940C-C1F4D20E63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38" authorId="0" shapeId="0" xr:uid="{F37530E0-391B-46D6-A506-36DA33D4EA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39" authorId="0" shapeId="0" xr:uid="{0CF72D45-4BB6-4443-AB3E-1E805B5E41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40" authorId="0" shapeId="0" xr:uid="{ACF50EA7-1B28-48B1-AABF-D3CF35F4D3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41" authorId="0" shapeId="0" xr:uid="{4A6CCD1F-7EF7-4F49-9773-D9A3203408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9754" authorId="0" shapeId="0" xr:uid="{EA5D4B6D-DE81-4C10-AA19-E7B3D38F78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9756" authorId="0" shapeId="0" xr:uid="{9A79AA00-1AB1-4A3D-92BB-4CDDDC5C8B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R9760" authorId="0" shapeId="0" xr:uid="{799A85C5-A50B-48B7-A1DA-07F7B9F9DD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L9763" authorId="0" shapeId="0" xr:uid="{DC9D67DD-3BC0-4F44-BDA1-F0E245298E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9764" authorId="0" shapeId="0" xr:uid="{3A0FB425-C50E-4310-A877-BAB0B5E27E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9765" authorId="0" shapeId="0" xr:uid="{47F68F56-BA78-4B85-9D61-8DE367BB01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9766" authorId="0" shapeId="0" xr:uid="{6F098847-BF0C-4F30-9448-F57463D2BE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R9766" authorId="0" shapeId="0" xr:uid="{D9C7898B-E93B-4725-A709-E333A74862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L9767" authorId="0" shapeId="0" xr:uid="{50476BFB-23EE-4C35-A6C8-06E9630D0B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9768" authorId="0" shapeId="0" xr:uid="{1D634EB5-A7D4-49FB-A565-039AFD4D38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F9773" authorId="0" shapeId="0" xr:uid="{E43132BE-C140-421C-8051-8CF2224DFF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74" authorId="0" shapeId="0" xr:uid="{2F4D8162-8B7F-4462-A5B9-E6A3392B43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75" authorId="0" shapeId="0" xr:uid="{F0292D3D-549B-44BA-8001-8FF6F80BE9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76" authorId="0" shapeId="0" xr:uid="{49836F47-C98C-4075-8C83-05745C861F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76" authorId="0" shapeId="0" xr:uid="{77098841-1EC7-489E-8820-9E22985359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W406:11/14*9</t>
        </r>
      </text>
    </comment>
    <comment ref="F9777" authorId="0" shapeId="0" xr:uid="{0F207910-54D9-46D3-B157-E1024D3547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78" authorId="0" shapeId="0" xr:uid="{4479B94B-FDB0-40A3-A2C2-FAB7BF5FDB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78" authorId="0" shapeId="0" xr:uid="{193A3625-46B4-452B-A406-DF1D6D8D94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79" authorId="0" shapeId="0" xr:uid="{21307FED-8AFA-4A3E-A2B0-E74613823A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79" authorId="0" shapeId="0" xr:uid="{CD1597CA-BAF6-400E-9B53-55DDC74344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80" authorId="0" shapeId="0" xr:uid="{0EABAD26-E0BD-4682-9A3F-225772F7D5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K9780" authorId="0" shapeId="0" xr:uid="{149AB269-C729-407C-B5A6-478FA6EBCC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F9781" authorId="0" shapeId="0" xr:uid="{7470FAAC-6947-4865-BCE9-BF0B4C8117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2" authorId="0" shapeId="0" xr:uid="{1D41E6ED-5106-421A-9A29-EB07833893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3" authorId="0" shapeId="0" xr:uid="{D6A15960-89C2-4827-877C-6CC6B23A0E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4" authorId="0" shapeId="0" xr:uid="{D01D153B-2E1F-431B-A332-5569263902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5" authorId="0" shapeId="0" xr:uid="{7D711A30-5401-4D54-A7E9-7D0738B17B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6" authorId="0" shapeId="0" xr:uid="{591737B3-20E5-415A-9BF3-7B5DE0202C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7" authorId="0" shapeId="0" xr:uid="{D04AA0C9-A46B-4806-B205-057A082888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8" authorId="0" shapeId="0" xr:uid="{7A679B0C-4DB3-44FA-8F12-737136F075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88" authorId="0" shapeId="0" xr:uid="{9D59A76A-1964-4225-9FA9-F43CC0DCFC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:11/4*14</t>
        </r>
      </text>
    </comment>
    <comment ref="F9789" authorId="0" shapeId="0" xr:uid="{B930CDDD-9E90-4626-BDD0-F25A0757FE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0" authorId="0" shapeId="0" xr:uid="{720C0B63-3AEB-4CC5-808E-4F50DC8987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1" authorId="0" shapeId="0" xr:uid="{163D7838-C8B1-4E2B-800E-28F560A225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2" authorId="0" shapeId="0" xr:uid="{469FDAF5-FE7F-4077-ADE7-5B53DB0404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L9792" authorId="0" shapeId="0" xr:uid="{58DE01AF-B10B-4FFD-8D6C-C601550AE9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派工單數量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；採樣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；收樣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；實際分析</t>
        </r>
        <r>
          <rPr>
            <sz val="9"/>
            <color indexed="81"/>
            <rFont val="Tahoma"/>
            <family val="2"/>
          </rPr>
          <t>4(</t>
        </r>
        <r>
          <rPr>
            <sz val="9"/>
            <color indexed="81"/>
            <rFont val="細明體"/>
            <family val="3"/>
            <charset val="136"/>
          </rPr>
          <t>內含品保組</t>
        </r>
        <r>
          <rPr>
            <sz val="9"/>
            <color indexed="81"/>
            <rFont val="Tahoma"/>
            <family val="2"/>
          </rPr>
          <t>*1)</t>
        </r>
      </text>
    </comment>
    <comment ref="F9793" authorId="0" shapeId="0" xr:uid="{739AB7B2-12D0-4FD8-948C-22358FF43E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4" authorId="0" shapeId="0" xr:uid="{C45A5734-DC43-4207-9E70-DAB5607600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94" authorId="0" shapeId="0" xr:uid="{F3F572BF-C397-48EC-B4B5-6B67F7614A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95" authorId="0" shapeId="0" xr:uid="{C500907F-0338-4960-A67F-20BA5D4E43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95" authorId="0" shapeId="0" xr:uid="{F295C34C-A6BA-4CCD-BEF0-911B8986F7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96" authorId="0" shapeId="0" xr:uid="{03A9A44B-54BD-4AA2-8503-4F1191549A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7" authorId="0" shapeId="0" xr:uid="{27E3D825-3CCE-4FA6-BCE3-F9576A7936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8" authorId="0" shapeId="0" xr:uid="{8BCEE732-4EBD-4F08-882C-C049CE7FC0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9" authorId="0" shapeId="0" xr:uid="{7FB76F0A-3871-43EC-9C46-02072350E9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0" authorId="0" shapeId="0" xr:uid="{C4E23658-FC17-4958-A5A1-34A8FCC682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1" authorId="0" shapeId="0" xr:uid="{8E941839-C4B7-4AAC-B534-8164C39C3D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2" authorId="0" shapeId="0" xr:uid="{1373422F-84CA-4400-AB4D-CF73D5DCE0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3" authorId="0" shapeId="0" xr:uid="{BEF3BB18-7366-438E-98E6-3E9A0D61BB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803" authorId="0" shapeId="0" xr:uid="{8B43054F-2243-4401-BA90-46F855059F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:11/4*1</t>
        </r>
      </text>
    </comment>
    <comment ref="F9804" authorId="0" shapeId="0" xr:uid="{454A1AA5-3524-4450-B70F-807BA09B5F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5" authorId="0" shapeId="0" xr:uid="{FA7165EC-A728-4509-97B3-38FEA8FCB5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6" authorId="0" shapeId="0" xr:uid="{FD898C1F-3A77-42B9-BB1E-F6B8C895BA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L9807" authorId="0" shapeId="0" xr:uid="{BB1860DE-62C6-427C-AD11-067876DD05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08" authorId="0" shapeId="0" xr:uid="{6F168C15-3D42-45A6-862F-753D31516D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09" authorId="0" shapeId="0" xr:uid="{CCF4CCAA-A294-4374-8433-12B3FB233D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10" authorId="0" shapeId="0" xr:uid="{7C94BD77-E640-4088-93ED-2519EBE34E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11" authorId="0" shapeId="0" xr:uid="{67CA4121-344F-402C-BD82-4BFA9B7BE8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12" authorId="0" shapeId="0" xr:uid="{018AED03-F648-44FF-807C-D779A668FC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F9813" authorId="0" shapeId="0" xr:uid="{81A07A4E-5715-4687-9C51-A2A7B04AC6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4" authorId="0" shapeId="0" xr:uid="{F349785C-BC67-4E65-A765-8D92EDC67F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5" authorId="0" shapeId="0" xr:uid="{0FD71B18-7D05-4FF1-8744-556953EF22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6" authorId="0" shapeId="0" xr:uid="{4EB77396-EE9A-4114-BD21-49B55F56B9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7" authorId="0" shapeId="0" xr:uid="{F83BF162-7168-4D19-8C38-A29FFD5B22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8" authorId="0" shapeId="0" xr:uid="{FCFEF57A-0891-426B-82DA-8BE958D859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9" authorId="0" shapeId="0" xr:uid="{4A56806A-C095-4215-A1CC-636CCAA18E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840" authorId="0" shapeId="0" xr:uid="{BACF542D-2BF7-4466-BF17-8722153FE3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S280:11/11*3</t>
        </r>
      </text>
    </comment>
    <comment ref="R9847" authorId="0" shapeId="0" xr:uid="{7E0C6AD2-E401-4658-8F5C-89936A0CD9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K9848" authorId="0" shapeId="0" xr:uid="{4E97CCCA-7F01-4E11-8CD2-16F4AF56A0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檢測項目【硝酸鹽氮】，請於檢測報告時以【硝酸鹽】測值呈現</t>
        </r>
      </text>
    </comment>
    <comment ref="R9848" authorId="0" shapeId="0" xr:uid="{6327A7EF-3100-4468-9430-298738BE3C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:11/8*2
</t>
        </r>
      </text>
    </comment>
    <comment ref="R9852" authorId="0" shapeId="0" xr:uid="{AFB8FAAD-92AD-4408-AF4F-3FC9F197CD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R9853" authorId="0" shapeId="0" xr:uid="{9A0A2978-744E-466A-805D-367F14DAE0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K9855" authorId="0" shapeId="0" xr:uid="{A40D80F6-E59B-4458-8DBF-CABE121277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858" authorId="0" shapeId="0" xr:uid="{D9348831-15DD-4C33-97E8-702015E994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58" authorId="0" shapeId="0" xr:uid="{1C31801A-5933-4EFA-A390-C73181AA07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59" authorId="0" shapeId="0" xr:uid="{F3388B76-A110-410A-9EC9-DBFCDE91D6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59" authorId="0" shapeId="0" xr:uid="{12157C79-C22D-4E28-8EA1-E7299483F9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0" authorId="0" shapeId="0" xr:uid="{8F00F2A6-3C45-4489-90AD-05363654DA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0" authorId="0" shapeId="0" xr:uid="{BF6482F1-82D5-46F8-9EC8-FE31DE5CAC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1" authorId="0" shapeId="0" xr:uid="{BBD498E0-1960-405A-BD8B-7120FBD338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1" authorId="0" shapeId="0" xr:uid="{4E3565EB-C468-4A1E-B2CC-0D5A8548DA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2" authorId="0" shapeId="0" xr:uid="{B51A9DF1-9C8E-4AE9-9CFE-7BF940A570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2" authorId="0" shapeId="0" xr:uid="{3FC7787B-163D-48F8-A105-01C0FB78EA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3" authorId="0" shapeId="0" xr:uid="{BDEA6D25-0C54-4BAE-9FDE-AEBC79BF6F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3" authorId="0" shapeId="0" xr:uid="{F61EFD7F-1096-418F-A799-0EF51112D1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4" authorId="0" shapeId="0" xr:uid="{D89E8423-1871-4239-9819-5D5A6FFB6B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4" authorId="0" shapeId="0" xr:uid="{2F92E848-9EDD-4AB4-8BE9-98E2B4C0BC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5" authorId="0" shapeId="0" xr:uid="{01F03407-110B-419A-972A-EDAEABCB57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K9866" authorId="0" shapeId="0" xr:uid="{9761B3D4-34C4-49C3-AEC4-D498C1D40A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869" authorId="0" shapeId="0" xr:uid="{D61E3548-2FA0-47D8-B8EA-EA81CB2DEB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K9879" authorId="0" shapeId="0" xr:uid="{72F061DE-47BE-449A-B147-8B5190969F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檢測項目【硝酸鹽氮】，請於檢測報告時以【硝酸鹽】測值呈現</t>
        </r>
      </text>
    </comment>
    <comment ref="R9879" authorId="0" shapeId="0" xr:uid="{8FF12B08-92E8-4DF0-BEC7-7548D947FD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:11/8*1
</t>
        </r>
      </text>
    </comment>
    <comment ref="G9883" authorId="0" shapeId="0" xr:uid="{4116CED3-DF6C-4D13-AA79-976A3E85CE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</t>
        </r>
      </text>
    </comment>
    <comment ref="H9883" authorId="0" shapeId="0" xr:uid="{F0161A56-F701-42CE-95FC-4FF259E094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G9884" authorId="0" shapeId="0" xr:uid="{FA698AAF-25F0-455B-8F66-41FAFB9357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</t>
        </r>
      </text>
    </comment>
    <comment ref="H9884" authorId="0" shapeId="0" xr:uid="{CB0E49A9-D45C-4BD1-BBEE-F99489D70F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G9885" authorId="0" shapeId="0" xr:uid="{5D9F735C-5278-44DF-A418-71749DA161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</t>
        </r>
      </text>
    </comment>
    <comment ref="H9885" authorId="0" shapeId="0" xr:uid="{03F62211-364D-42A2-AD57-D522809590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F9889" authorId="0" shapeId="0" xr:uid="{2BB9856E-2DC9-460B-BE99-6855FA3809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>：
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11/8:XRF</t>
        </r>
        <r>
          <rPr>
            <sz val="9"/>
            <color indexed="81"/>
            <rFont val="細明體"/>
            <family val="3"/>
            <charset val="136"/>
          </rPr>
          <t>修正為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篩測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鎘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鉛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汞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砷</t>
        </r>
        <r>
          <rPr>
            <sz val="9"/>
            <color indexed="81"/>
            <rFont val="Tahoma"/>
            <family val="2"/>
          </rPr>
          <t>)</t>
        </r>
      </text>
    </comment>
    <comment ref="J9889" authorId="0" shapeId="0" xr:uid="{A475F95F-5C38-448D-A163-651F2D20A6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11/8:XRF</t>
        </r>
        <r>
          <rPr>
            <sz val="9"/>
            <color indexed="81"/>
            <rFont val="細明體"/>
            <family val="3"/>
            <charset val="136"/>
          </rPr>
          <t>修正為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篩測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鎘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鉛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汞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砷</t>
        </r>
        <r>
          <rPr>
            <sz val="9"/>
            <color indexed="81"/>
            <rFont val="Tahoma"/>
            <family val="2"/>
          </rPr>
          <t>)</t>
        </r>
      </text>
    </comment>
    <comment ref="H9901" authorId="0" shapeId="0" xr:uid="{6F3C5E85-9F8C-4684-9FF7-A066F34050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9902" authorId="0" shapeId="0" xr:uid="{9DE77832-F0D5-42F2-8A89-F7A4E48B78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9903" authorId="0" shapeId="0" xr:uid="{3B5052D2-2208-4289-9330-610B1D8798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9904" authorId="0" shapeId="0" xr:uid="{196DCE8B-2502-464F-998E-B07FAD0278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9905" authorId="0" shapeId="0" xr:uid="{EC0AADF2-F98D-4D05-B21E-90F003105E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F9907" authorId="0" shapeId="0" xr:uid="{63F70C39-62EA-4F2F-A20D-8589AF2EC8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原異丙醇取消，改分析乙醇。</t>
        </r>
      </text>
    </comment>
    <comment ref="K9907" authorId="0" shapeId="0" xr:uid="{5FF4C2BA-348D-40B9-BC92-B9491C1EA6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原異丙醇取消，改分析乙醇。</t>
        </r>
      </text>
    </comment>
    <comment ref="F9911" authorId="0" shapeId="0" xr:uid="{D72BC703-8983-4446-BB8F-A5AF8F05DD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原異丙醇取消，改分析乙醇。</t>
        </r>
      </text>
    </comment>
    <comment ref="K9911" authorId="0" shapeId="0" xr:uid="{C730DFB3-79EF-4390-91DB-9FFDE0F506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原異丙醇取消，改分析乙醇。</t>
        </r>
      </text>
    </comment>
    <comment ref="F9930" authorId="0" shapeId="0" xr:uid="{F1678DCD-36EA-45A7-AE75-444967FBD1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1" authorId="0" shapeId="0" xr:uid="{0051AEF5-6C27-4C54-A2FE-219ADC1208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2" authorId="0" shapeId="0" xr:uid="{1BFA585D-2BBD-4CE7-A104-30FF69DD7B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3" authorId="0" shapeId="0" xr:uid="{90E3EABE-4D90-4326-8189-BF8312F8E4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4" authorId="0" shapeId="0" xr:uid="{4E12F7EE-B72C-4EEA-862A-4B5DDC3AA0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5" authorId="0" shapeId="0" xr:uid="{94AEC67A-023E-471A-9B97-944A9E24C1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6" authorId="0" shapeId="0" xr:uid="{1A1C005D-7CF7-4410-BC41-2CFA20313E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7" authorId="0" shapeId="0" xr:uid="{1FC99CAD-B0EA-4E56-AD83-75AEFA4077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8" authorId="0" shapeId="0" xr:uid="{FD1AC3CC-99D6-4345-836C-8E23AAEF60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9" authorId="0" shapeId="0" xr:uid="{882A2CF8-3124-4C17-80E9-8E0FED6AB7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0" authorId="0" shapeId="0" xr:uid="{9DD7D487-FE53-441A-9DB6-3D687AF605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2" authorId="0" shapeId="0" xr:uid="{64E9E62A-5FF4-4CBC-95DB-84170CF402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3" authorId="0" shapeId="0" xr:uid="{EFF55D3A-508A-49E6-9C0C-5B8124D95C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4" authorId="0" shapeId="0" xr:uid="{F5BF0B51-A7C1-4E2E-A86B-AB7B8E85A9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5" authorId="0" shapeId="0" xr:uid="{DDC34598-C68C-457B-97F9-13DC01F3CB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6" authorId="0" shapeId="0" xr:uid="{FCB03E48-21E5-4D8A-99BD-C62A38CC49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7" authorId="0" shapeId="0" xr:uid="{29AB428E-BD6F-4844-93E2-843D988635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8" authorId="0" shapeId="0" xr:uid="{2C395B6C-7127-4B20-B3E3-6D66FF2F6C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9" authorId="0" shapeId="0" xr:uid="{9B47E426-344E-4381-BF21-87C08F9164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0" authorId="0" shapeId="0" xr:uid="{7EC39F5B-815E-4F46-84F0-7C433FDBC8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1" authorId="0" shapeId="0" xr:uid="{3BAFB4D1-5483-49C6-9D26-11FF2195FA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2" authorId="0" shapeId="0" xr:uid="{7A07017B-1109-42F1-B7D2-93C512FCBD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3" authorId="0" shapeId="0" xr:uid="{9B655ACE-AACB-4786-88EA-EA713666D7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4" authorId="0" shapeId="0" xr:uid="{299C5277-29A3-4AEE-A98E-ED2AF032E6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9954" authorId="0" shapeId="0" xr:uid="{91D6416C-D921-4B3C-A9E8-19FC9AA182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依業主指定分析此項目</t>
        </r>
      </text>
    </comment>
    <comment ref="R9954" authorId="0" shapeId="0" xr:uid="{04CB84B7-6283-466A-BBB5-CCCE7B296A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W406:11/14*2</t>
        </r>
      </text>
    </comment>
    <comment ref="F9955" authorId="0" shapeId="0" xr:uid="{A632C855-F336-400B-BB94-CEA7F5CD7A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9966" authorId="0" shapeId="0" xr:uid="{A479DEAE-BB98-43CA-9DC8-24DD936796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:11/8*2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:11/8*2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:11/10*2</t>
        </r>
      </text>
    </comment>
    <comment ref="C10010" authorId="0" shapeId="0" xr:uid="{590917BC-66B9-4E0F-A4E9-ED30F86593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
11/7: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111/11/5</t>
        </r>
      </text>
    </comment>
    <comment ref="F10010" authorId="0" shapeId="0" xr:uid="{84A625B6-AE63-4B51-AE28-9B7537E5B1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G10010" authorId="0" shapeId="0" xr:uid="{17634DF5-E419-486D-955E-6F8712D6EA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111/11/5</t>
        </r>
      </text>
    </comment>
    <comment ref="L10010" authorId="0" shapeId="0" xr:uid="{7A8B3B0A-4749-46AA-A7C0-10CCD8219C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sz val="9"/>
            <color indexed="81"/>
            <rFont val="細明體"/>
            <family val="3"/>
            <charset val="136"/>
          </rPr>
          <t>修正數量原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F10011" authorId="0" shapeId="0" xr:uid="{56B76194-A96A-4B7B-955C-A52BEF7640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G10011" authorId="0" shapeId="0" xr:uid="{EAC348E6-FBBB-4D7D-91BB-596195D5BB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111/11/6</t>
        </r>
      </text>
    </comment>
    <comment ref="F10012" authorId="0" shapeId="0" xr:uid="{68E018F8-29AE-4CEE-B96E-ECCE33DC10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111/11/2~11/3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24hr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同時架設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0013" authorId="0" shapeId="0" xr:uid="{82837FDC-7E61-4543-A9B6-67DCE1469C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111/11/2~11/3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24hr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同時架設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0028" authorId="0" shapeId="0" xr:uid="{B50E1483-3D50-45D5-B6B3-5BFF2819AB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29" authorId="0" shapeId="0" xr:uid="{7F2CBE00-8E1F-4F6F-B06E-2255EC464E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0" authorId="0" shapeId="0" xr:uid="{0DD9ED3D-D902-48D7-ACCD-9D192188D0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1" authorId="0" shapeId="0" xr:uid="{97C53939-7567-47B1-91C1-C605CC4085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2" authorId="0" shapeId="0" xr:uid="{EE97836C-DAB6-484B-B9C3-C49BF6AF81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3" authorId="0" shapeId="0" xr:uid="{D6F54E75-2E97-446B-BF53-D7A6983F70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4" authorId="0" shapeId="0" xr:uid="{D6B3E040-AD97-467E-8DC5-E5EFDE3107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5" authorId="0" shapeId="0" xr:uid="{E8E194B5-9FAB-458D-AF60-3799B00BFA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6" authorId="0" shapeId="0" xr:uid="{45E8FCF4-4371-452B-982C-A975704183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7" authorId="0" shapeId="0" xr:uid="{211B6A4E-3369-414A-8220-45B9D9678A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8" authorId="0" shapeId="0" xr:uid="{4C682323-E0F4-4754-9062-7F204EBB27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9" authorId="0" shapeId="0" xr:uid="{3E523A5A-C7E6-4896-BA6E-9F65EFF500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40" authorId="0" shapeId="0" xr:uid="{A93C3490-BF8D-45A0-91A1-301C0511DF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原案取消，專編重新續用。</t>
        </r>
      </text>
    </comment>
    <comment ref="F10041" authorId="0" shapeId="0" xr:uid="{5439D1E3-726C-460C-9E23-433BF525DB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原案取消，專編重新續用。</t>
        </r>
      </text>
    </comment>
    <comment ref="F10042" authorId="0" shapeId="0" xr:uid="{3B155B09-5A44-4D06-9B7D-8E1C14CB83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原案取消，專編重新續用。</t>
        </r>
      </text>
    </comment>
    <comment ref="F10043" authorId="0" shapeId="0" xr:uid="{389749EF-ECE0-4833-A4AA-3B622F61AD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原案取消，專編重新續用。</t>
        </r>
      </text>
    </comment>
    <comment ref="F10044" authorId="0" shapeId="0" xr:uid="{DA293A21-8FF3-4E3D-8C98-793AC05755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45" authorId="0" shapeId="0" xr:uid="{799A23CC-E329-4E42-B241-947865F117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46" authorId="0" shapeId="0" xr:uid="{4803A5A2-D578-47BB-9C58-AA2B16D2D5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47" authorId="0" shapeId="0" xr:uid="{BDE2E4CD-897A-4356-B62F-49B764701A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R10063" authorId="0" shapeId="0" xr:uid="{744D8948-3FEC-4BA0-B4EB-3AD83EAFD9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:11/12*10
</t>
        </r>
      </text>
    </comment>
    <comment ref="F10070" authorId="0" shapeId="0" xr:uid="{2691E49F-418B-4DF9-AEEE-7A688CED70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0" authorId="0" shapeId="0" xr:uid="{ADC9A9EE-6AC5-40BA-86FC-EDA0C12B80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1" authorId="0" shapeId="0" xr:uid="{E9820234-82EC-4965-9A70-257791D38F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1" authorId="0" shapeId="0" xr:uid="{0AF8AE51-2FFD-4AD5-8E05-DEB82B51CC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2" authorId="0" shapeId="0" xr:uid="{E3404601-E5E1-4BFC-B252-D4CC9DC16F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2" authorId="0" shapeId="0" xr:uid="{0EF77B65-66FE-45CC-A8EF-BB48180530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3" authorId="0" shapeId="0" xr:uid="{2FD38945-FC63-4E9D-83E2-7F2EC6828C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3" authorId="0" shapeId="0" xr:uid="{3DC35569-5FFF-43E4-ADD8-CA0DCA26A0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4" authorId="0" shapeId="0" xr:uid="{645B588E-6818-40AA-BD3B-680CF5DE71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4" authorId="0" shapeId="0" xr:uid="{87615419-4DA3-4F3D-9034-53916D1058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5" authorId="0" shapeId="0" xr:uid="{95819FCF-2849-4373-AE5D-EDB958B137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R10075" authorId="0" shapeId="0" xr:uid="{E69169BD-6D7D-4222-80A3-28A575B597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S280:11/16*11</t>
        </r>
      </text>
    </comment>
    <comment ref="R10078" authorId="0" shapeId="0" xr:uid="{FB5BB5BA-0356-404F-9824-724CBCE214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S280:11/11*1</t>
        </r>
      </text>
    </comment>
    <comment ref="R10080" authorId="0" shapeId="0" xr:uid="{14D23DEF-10C6-4137-9951-DFADCCA067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11/10:*11
11/10:*8
11/14:*6</t>
        </r>
      </text>
    </comment>
    <comment ref="L10085" authorId="0" shapeId="0" xr:uid="{F7FB711C-482A-4C4F-985F-939E31AF03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
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支樣品，其中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支與四氫呋喃共採，故改用</t>
        </r>
        <r>
          <rPr>
            <sz val="9"/>
            <color indexed="81"/>
            <rFont val="Tahoma"/>
            <family val="2"/>
          </rPr>
          <t>CLA1903</t>
        </r>
        <r>
          <rPr>
            <sz val="9"/>
            <color indexed="81"/>
            <rFont val="細明體"/>
            <family val="3"/>
            <charset val="136"/>
          </rPr>
          <t>方法分析。</t>
        </r>
      </text>
    </comment>
    <comment ref="L10086" authorId="0" shapeId="0" xr:uid="{932E6B26-1263-42EE-8E17-386699A493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。
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支樣品，其中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支與四氫呋喃共採，故改用</t>
        </r>
        <r>
          <rPr>
            <sz val="9"/>
            <color indexed="81"/>
            <rFont val="Tahoma"/>
            <family val="2"/>
          </rPr>
          <t>CLA1903</t>
        </r>
        <r>
          <rPr>
            <sz val="9"/>
            <color indexed="81"/>
            <rFont val="細明體"/>
            <family val="3"/>
            <charset val="136"/>
          </rPr>
          <t>方法分析。</t>
        </r>
      </text>
    </comment>
    <comment ref="L10097" authorId="0" shapeId="0" xr:uid="{FBD49A98-A8BF-4412-BD49-17AC47284F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5,</t>
        </r>
        <r>
          <rPr>
            <sz val="9"/>
            <color indexed="81"/>
            <rFont val="細明體"/>
            <family val="3"/>
            <charset val="136"/>
          </rPr>
          <t>將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個樣品拆專編至</t>
        </r>
        <r>
          <rPr>
            <sz val="9"/>
            <color indexed="81"/>
            <rFont val="Tahoma"/>
            <family val="2"/>
          </rPr>
          <t>Z2-669</t>
        </r>
      </text>
    </comment>
    <comment ref="L10099" authorId="0" shapeId="0" xr:uid="{7561DD90-60C9-4EC8-93E0-A4D7940033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5,</t>
        </r>
        <r>
          <rPr>
            <sz val="9"/>
            <color indexed="81"/>
            <rFont val="細明體"/>
            <family val="3"/>
            <charset val="136"/>
          </rPr>
          <t>將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個樣品拆專編至</t>
        </r>
        <r>
          <rPr>
            <sz val="9"/>
            <color indexed="81"/>
            <rFont val="Tahoma"/>
            <family val="2"/>
          </rPr>
          <t>Z2-669</t>
        </r>
      </text>
    </comment>
    <comment ref="F10106" authorId="0" shapeId="0" xr:uid="{60D8AC83-D972-439F-83DA-B92CD6E45A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107" authorId="0" shapeId="0" xr:uid="{EE5DFF0B-82D5-4C71-BFA8-1DCB28EA3C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08" authorId="0" shapeId="0" xr:uid="{FA16F208-CC59-4D22-A65F-1482C0707B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09" authorId="0" shapeId="0" xr:uid="{1CE0D016-E19E-46EB-9E09-26BC88FC76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0" authorId="0" shapeId="0" xr:uid="{97F4BD58-A90F-4258-9219-394C4A721C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1" authorId="0" shapeId="0" xr:uid="{970353D6-AC63-445B-B623-766D63E940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R10111" authorId="0" shapeId="0" xr:uid="{FDB0E783-3490-421E-9967-622C846994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:11/12*3
</t>
        </r>
      </text>
    </comment>
    <comment ref="F10112" authorId="0" shapeId="0" xr:uid="{1EC4638E-6EEA-457D-A53A-A35BC0C4AC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3" authorId="0" shapeId="0" xr:uid="{6970556A-22D9-45A8-8D77-F9FC49C18D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4" authorId="0" shapeId="0" xr:uid="{49977394-A2D1-464F-8300-48B5A2E6DA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5" authorId="0" shapeId="0" xr:uid="{BF3A660A-C0F1-435A-A7BF-E4F69AC4A7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6" authorId="0" shapeId="0" xr:uid="{FE001407-C38D-40F5-894A-797616E28B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7" authorId="0" shapeId="0" xr:uid="{5E206FB7-872A-40E2-8223-1CEAA905E0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8" authorId="0" shapeId="0" xr:uid="{26ED053F-CA2C-467A-869D-1E9ACA6EE8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9" authorId="0" shapeId="0" xr:uid="{E470790D-55F8-46FD-A109-68389FCAF4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0" authorId="0" shapeId="0" xr:uid="{1C010F18-5EFE-407A-96EF-AC37D1C584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1" authorId="0" shapeId="0" xr:uid="{4E1AB1BA-43E5-4B6A-A277-05195DC54B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2" authorId="0" shapeId="0" xr:uid="{34F99B70-C79C-4BB2-B457-16EA06A7D3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3" authorId="0" shapeId="0" xr:uid="{32B28012-6E8F-421E-9DA9-F58FB8391A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4" authorId="0" shapeId="0" xr:uid="{912BB70A-334C-43E3-915D-A769A38786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5" authorId="0" shapeId="0" xr:uid="{39D58D3C-CE5D-42D7-B2AD-7E176F137E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6" authorId="0" shapeId="0" xr:uid="{CE4207D0-332C-49B1-A8B6-B745FBED8C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7" authorId="0" shapeId="0" xr:uid="{5EB459C9-D2E1-4295-979B-1EF4FFD30F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R10127" authorId="0" shapeId="0" xr:uid="{CD73B6AC-BFB1-4C61-B5A8-CB083FFF19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:11/12*3
</t>
        </r>
      </text>
    </comment>
    <comment ref="F10128" authorId="0" shapeId="0" xr:uid="{4017E33A-C275-4851-8BC0-87BF266F55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9" authorId="0" shapeId="0" xr:uid="{EED95B76-53B9-4CDF-9B85-035FADE060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30" authorId="0" shapeId="0" xr:uid="{1F564445-0B05-48E2-9872-59DE3BD802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55" authorId="0" shapeId="0" xr:uid="{B01AF10C-7167-4774-91EC-F179C2614D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0156" authorId="0" shapeId="0" xr:uid="{BE4117E5-AE54-43F9-9055-6146565675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0157" authorId="0" shapeId="0" xr:uid="{5010CB48-FD57-468C-9808-09F836E6CD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0158" authorId="0" shapeId="0" xr:uid="{10017D83-9E39-4369-A93B-1732EFB3F7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0175" authorId="0" shapeId="0" xr:uid="{C70CB4E6-F60F-4F0C-830C-CE9039533F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0175" authorId="0" shapeId="0" xr:uid="{4C42DC8E-855F-4A12-9AF0-12DB37FD73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111/11/22
</t>
        </r>
      </text>
    </comment>
    <comment ref="F10176" authorId="0" shapeId="0" xr:uid="{4BDA678A-F11A-45CD-A463-7BA90D8537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0176" authorId="0" shapeId="0" xr:uid="{69B5F6A0-1CEE-4290-81AA-051116689E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111/11/22
</t>
        </r>
      </text>
    </comment>
    <comment ref="R10176" authorId="0" shapeId="0" xr:uid="{D7050675-4EF2-41EF-A23E-7A6677024A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S280:11/15*4</t>
        </r>
      </text>
    </comment>
    <comment ref="F10177" authorId="0" shapeId="0" xr:uid="{B4FD207E-41FF-4892-A863-F1A711F97F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0177" authorId="0" shapeId="0" xr:uid="{9E0801E5-94DD-40ED-B296-A29F131824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111/11/22
</t>
        </r>
      </text>
    </comment>
    <comment ref="F10178" authorId="0" shapeId="0" xr:uid="{AEE26CD7-96F9-44CE-A376-F338E468D1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0178" authorId="0" shapeId="0" xr:uid="{79DE5967-93E1-485C-B693-37901680EC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111/11/22
</t>
        </r>
      </text>
    </comment>
    <comment ref="R10178" authorId="0" shapeId="0" xr:uid="{46FBDD73-36FF-4D81-93E7-E7E226C8BD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S280:11/15*9</t>
        </r>
      </text>
    </comment>
    <comment ref="K10179" authorId="0" shapeId="0" xr:uid="{5FE02DF4-2063-419E-BE44-97F167EE38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G10180" authorId="0" shapeId="0" xr:uid="{9B4F95BC-8764-4B78-A1C1-0CC77E6463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180" authorId="0" shapeId="0" xr:uid="{3A63AEA6-2B36-4FA3-B58C-A261059827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111/11/23</t>
        </r>
      </text>
    </comment>
    <comment ref="R10194" authorId="0" shapeId="0" xr:uid="{C9F74A38-BB6D-4965-8B6D-3BF3D48947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:11/15*3</t>
        </r>
      </text>
    </comment>
    <comment ref="L10212" authorId="0" shapeId="0" xr:uid="{301CE75E-0A47-48DF-AE07-1DB00CCD63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12</t>
        </r>
      </text>
    </comment>
    <comment ref="R10212" authorId="0" shapeId="0" xr:uid="{DD88A416-69E9-436E-A9D6-F0842C064A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S280:11/15*12</t>
        </r>
      </text>
    </comment>
    <comment ref="C10214" authorId="0" shapeId="0" xr:uid="{7364DA6F-9CB8-42F2-9902-D55C8B6FFF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4" authorId="0" shapeId="0" xr:uid="{525938BB-7A10-4A0F-8B57-C5C3439E72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14" authorId="0" shapeId="0" xr:uid="{F591D67F-8003-4B4B-805F-789CCC53A8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5" authorId="0" shapeId="0" xr:uid="{15DE7C42-0331-45A7-8526-7A355D3E75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5" authorId="0" shapeId="0" xr:uid="{6948350E-AD32-4CC6-AE0A-2D656124C0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15" authorId="0" shapeId="0" xr:uid="{5A380C57-4766-48A3-84A2-5BD78C8A4A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6" authorId="0" shapeId="0" xr:uid="{1C117D7C-7D89-411F-9607-7FD4AD7F14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6" authorId="0" shapeId="0" xr:uid="{4A983E1B-1E2F-4EBA-AA72-A619FDD206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16" authorId="0" shapeId="0" xr:uid="{146E77DD-72A6-468D-A760-6692781C04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7" authorId="0" shapeId="0" xr:uid="{48463B7E-84F0-4FB7-89F4-EFCFA7CF4D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7" authorId="0" shapeId="0" xr:uid="{0070889E-99EA-4F84-A9BA-B6D20EEF3C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17" authorId="0" shapeId="0" xr:uid="{6A36F458-F8C3-4A39-AE63-4F20FC0746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8" authorId="0" shapeId="0" xr:uid="{6AFB9282-D5C5-4F48-9066-14006856BB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8" authorId="0" shapeId="0" xr:uid="{F6A28EC5-A4E2-480F-87BB-86F0D2D741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18" authorId="0" shapeId="0" xr:uid="{57AD456C-4FA2-40C9-87C4-60BD231A31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18" authorId="0" shapeId="0" xr:uid="{69DB43CA-C360-4628-A8D8-F4AE3D8AF0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9" authorId="0" shapeId="0" xr:uid="{6B9F5F78-96DA-49CF-8B2F-2ADB68F31F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19" authorId="0" shapeId="0" xr:uid="{1B88487F-BB97-4964-8B41-F522DB6D26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19" authorId="0" shapeId="0" xr:uid="{66FBAAE9-4DDD-4EA4-A33D-7CBD88C7E4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檢測項目【氟矽酸】，請於出具檢測報告時以【氟矽酸濃度】呈現，單位以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20" authorId="0" shapeId="0" xr:uid="{B7B149F8-F821-46B3-9C37-41868BFF6C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0" authorId="0" shapeId="0" xr:uid="{2A92ACCC-349A-4C98-85F2-40DF43C1AD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20" authorId="0" shapeId="0" xr:uid="{160C13AA-3ED1-4619-95AD-DA06F18367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檢測項目【氫氟酸】，請於出具檢測報告時以【氫氟酸濃度】呈現，單位以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21" authorId="0" shapeId="0" xr:uid="{C536A7F6-BBB0-40A9-B44D-6596BC2B9D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1" authorId="0" shapeId="0" xr:uid="{FC1890A4-7C6B-4537-9786-1F8311EB37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22" authorId="0" shapeId="0" xr:uid="{D613EB9B-BF00-4DB6-B0B2-FE29A7B5C3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2" authorId="0" shapeId="0" xr:uid="{B4C7C2B9-9782-4786-9D0C-311E96E2ED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22" authorId="0" shapeId="0" xr:uid="{EEC312E4-0CA4-467A-8BF4-42F2CB3F68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檢測項目【氟矽酸】，請於出具檢測報告時以【氟矽酸濃度】呈現，單位以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23" authorId="0" shapeId="0" xr:uid="{C3CB9696-CD5A-46E3-A1A6-D306E9109C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3" authorId="0" shapeId="0" xr:uid="{2AF0ECE0-E02A-41A8-A163-2DC48DE7D0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23" authorId="0" shapeId="0" xr:uid="{19D0D4C1-32E3-42B4-9162-E44CA8DF8C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檢測項目【氫氟酸】，請於出具檢測報告時以【氫氟酸濃度】呈現，單位以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24" authorId="0" shapeId="0" xr:uid="{5A6DFDDD-ACEC-493A-BE6D-2F6FCA9EB1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4" authorId="0" shapeId="0" xr:uid="{8FA3417E-9FE2-472C-BAE2-DC4B44BF5F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B10231" authorId="0" shapeId="0" xr:uid="{FE57AB75-7E42-44D4-A08D-6732EE01AF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1" authorId="0" shapeId="0" xr:uid="{31BEAFD2-E3BF-443A-8995-BC4F978D26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1" authorId="0" shapeId="0" xr:uid="{2DEE371A-1BE1-428F-8E5F-EEB93BBAA5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2" authorId="0" shapeId="0" xr:uid="{A9E459FB-5652-401D-8E3E-6AC143E2E1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2" authorId="0" shapeId="0" xr:uid="{9A675509-534B-4A7D-A2DB-D0C515DBA9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2" authorId="0" shapeId="0" xr:uid="{89030557-0C1E-43D6-983D-F6512838A1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3" authorId="0" shapeId="0" xr:uid="{6446785E-D537-47C3-B5FE-2D68CC1664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3" authorId="0" shapeId="0" xr:uid="{9B68DE4B-7F6C-4C1F-A6AB-A797CC6E3B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3" authorId="0" shapeId="0" xr:uid="{3C954FDD-B84D-497A-8773-DCBDEAEB10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4" authorId="0" shapeId="0" xr:uid="{54D35C8F-46B1-4B56-A044-4FF3BD8E99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4" authorId="0" shapeId="0" xr:uid="{B104DCBA-3BDE-4B00-AB01-ADCE9F5DB3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4" authorId="0" shapeId="0" xr:uid="{C0D6BCA6-5BE5-4AF7-9026-A3164F16F5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5" authorId="0" shapeId="0" xr:uid="{4D301A17-4DA3-4781-8B6D-E1A47AC704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5" authorId="0" shapeId="0" xr:uid="{54E1B730-159E-427F-95D1-FE6C56FF99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35" authorId="0" shapeId="0" xr:uid="{3048900C-4F9C-4ABF-ABA0-01DEDCCDEE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35" authorId="0" shapeId="0" xr:uid="{42975FDF-E6E3-4CB3-AF5A-88C5EF9B2D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6" authorId="0" shapeId="0" xr:uid="{A6221DBC-11AE-4CD2-AB1A-8C7FD138B1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6" authorId="0" shapeId="0" xr:uid="{BDCA058D-C6C1-413A-8FF9-087E299AA9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6" authorId="0" shapeId="0" xr:uid="{1407DC2B-3AC8-473A-A44F-B252209226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7" authorId="0" shapeId="0" xr:uid="{DD31E832-E4A2-4AE1-923E-8FEF9520B9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7" authorId="0" shapeId="0" xr:uid="{B600AF4E-B02B-49DB-80F8-FD1A52629D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7" authorId="0" shapeId="0" xr:uid="{6A871C15-7DB4-4A43-AA6E-4F1F84D139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8" authorId="0" shapeId="0" xr:uid="{EB544ECE-D294-4C76-BBA1-283159DABA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8" authorId="0" shapeId="0" xr:uid="{20F7DDE7-227F-4BAB-B319-D4A84BDC72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8" authorId="0" shapeId="0" xr:uid="{FE30372C-7B85-4E76-BD48-27EEADD66D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9" authorId="0" shapeId="0" xr:uid="{A487ACE2-BA96-4C9A-BD3E-ABC76FBB85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9" authorId="0" shapeId="0" xr:uid="{1C87BDB5-36DA-4E62-83A1-22F1B8BA0F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9" authorId="0" shapeId="0" xr:uid="{B8228FB9-683C-477F-BA8C-46215B73B9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0" authorId="0" shapeId="0" xr:uid="{C062C291-8873-4E1B-B307-5FCA2AA6AA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0" authorId="0" shapeId="0" xr:uid="{BD22AEC1-4442-4CB0-9B91-D29EB90929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40" authorId="0" shapeId="0" xr:uid="{3C755EC2-5B9D-4E25-91C3-EB1A735770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40" authorId="0" shapeId="0" xr:uid="{A0CF484E-FDF5-4320-82BC-62980EB13E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1" authorId="0" shapeId="0" xr:uid="{BF16A50C-CD92-45D4-8FC1-6C0FFC7B61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1" authorId="0" shapeId="0" xr:uid="{4AD1F826-FA22-41DF-9FCC-1A417EA0E2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1" authorId="0" shapeId="0" xr:uid="{DCB37165-4F99-4549-9EC0-DAA62BD1DF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2" authorId="0" shapeId="0" xr:uid="{6A399A5C-46B0-4120-99DF-A315DE596E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2" authorId="0" shapeId="0" xr:uid="{D56FCFAD-FD87-42D2-BB9F-864E976865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2" authorId="0" shapeId="0" xr:uid="{FEA26E1C-BE09-4A01-827C-D4548D7790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3" authorId="0" shapeId="0" xr:uid="{DE1AC090-2038-4444-AA0E-36572A12CE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3" authorId="0" shapeId="0" xr:uid="{5A40C8E7-F294-486A-91B7-F1874D681C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3" authorId="0" shapeId="0" xr:uid="{000934CB-67DF-4905-8ADE-9D2046704D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4" authorId="0" shapeId="0" xr:uid="{CC6811B8-59F2-457A-A9DD-59DFF70360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4" authorId="0" shapeId="0" xr:uid="{01731315-1B49-4013-AB21-BE8045B556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4" authorId="0" shapeId="0" xr:uid="{35A7988A-CAFC-400C-AF16-B61D136123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5" authorId="0" shapeId="0" xr:uid="{601EDBAF-920C-43D6-B56B-FE2F028BA8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5" authorId="0" shapeId="0" xr:uid="{3D9CA73B-5182-4636-B500-79A933737B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45" authorId="0" shapeId="0" xr:uid="{5557E609-AEFF-4799-B845-BCFAC0DF54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45" authorId="0" shapeId="0" xr:uid="{5A41E7BA-B70A-476F-AC84-7700BB8979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6" authorId="0" shapeId="0" xr:uid="{6DD61F67-0DC6-4C37-8F08-73F84682FF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6" authorId="0" shapeId="0" xr:uid="{A9DEB516-6694-4F36-875E-CD660E0FE2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6" authorId="0" shapeId="0" xr:uid="{E89AB3F2-F502-4BE7-98B8-AC2B2FA6AF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7" authorId="0" shapeId="0" xr:uid="{350EC1F7-8AA6-4237-BF01-547E55456A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7" authorId="0" shapeId="0" xr:uid="{F28CF27F-C875-465D-97C9-2731BC3634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7" authorId="0" shapeId="0" xr:uid="{0949CE35-5DC2-46E4-BFFA-87F69B4FA1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8" authorId="0" shapeId="0" xr:uid="{578CDF80-F84A-4F86-BED5-0BDDEBF9F3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8" authorId="0" shapeId="0" xr:uid="{1CEE3AFE-0285-44D7-9F12-F649ACA37B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8" authorId="0" shapeId="0" xr:uid="{58A0B44E-C9D2-45D2-82BD-79416DBA8C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9" authorId="0" shapeId="0" xr:uid="{812541F1-E39E-42A9-B4DE-0710A88435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9" authorId="0" shapeId="0" xr:uid="{D50B8369-712E-4B64-B5A2-1D04E87676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9" authorId="0" shapeId="0" xr:uid="{A29052B3-4AF8-4A82-BCD9-1BBF6DE8DD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0" authorId="0" shapeId="0" xr:uid="{33763247-DB3E-4E62-B602-BFF9A01AFA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0" authorId="0" shapeId="0" xr:uid="{B72AC23F-28AD-4993-B4CA-BEB59CEDCE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50" authorId="0" shapeId="0" xr:uid="{D0A38E76-B986-4971-80BB-B545CCEB08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50" authorId="0" shapeId="0" xr:uid="{B9888115-3482-4254-A50E-AA990D2209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1" authorId="0" shapeId="0" xr:uid="{5CC1FB43-04C5-4F25-A50E-CD4C20C959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1" authorId="0" shapeId="0" xr:uid="{1944ED3B-07B0-44AA-8377-59838B76DE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51" authorId="0" shapeId="0" xr:uid="{0D6865CF-E1DC-481F-B56B-828A6EFDDE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2" authorId="0" shapeId="0" xr:uid="{B2426291-C63F-4201-840A-02B71A6948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2" authorId="0" shapeId="0" xr:uid="{4163E465-4CBC-45DD-B66E-ED9B0A48C9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52" authorId="0" shapeId="0" xr:uid="{135934A5-A99A-45FA-A71F-913E576615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3" authorId="0" shapeId="0" xr:uid="{B6E6817B-85A6-4E2A-9CED-BB747B0853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3" authorId="0" shapeId="0" xr:uid="{4CF3C908-B413-40FB-B77D-0CBA575881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53" authorId="0" shapeId="0" xr:uid="{301A0D4A-C567-4C69-A4DD-FFC6C7A961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4" authorId="0" shapeId="0" xr:uid="{6B7978CF-CADB-4491-8F4A-A8F23482E2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4" authorId="0" shapeId="0" xr:uid="{D7BAAFDD-8B0C-4D15-A078-F078797873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54" authorId="0" shapeId="0" xr:uid="{8238D004-9CB4-4B36-88FC-E7463C03F1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5" authorId="0" shapeId="0" xr:uid="{3B59466F-F874-4A9E-8D48-2095B328D7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5" authorId="0" shapeId="0" xr:uid="{24C60DEA-5F98-4B3A-BDD5-B35BB5C662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55" authorId="0" shapeId="0" xr:uid="{9A453167-22B7-4091-981E-E1DAC361FB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55" authorId="0" shapeId="0" xr:uid="{DE499437-8FD4-4ED8-BF05-5242BA33B2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56" authorId="0" shapeId="0" xr:uid="{2620A061-6D55-4599-A1F4-33D42563EA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56" authorId="0" shapeId="0" xr:uid="{7D4628B6-EECC-46AB-87C6-70BC02B0EF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57" authorId="0" shapeId="0" xr:uid="{3F11FBBA-E193-4D61-9DA5-408297A581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57" authorId="0" shapeId="0" xr:uid="{53C95F31-2A2C-429C-914E-A3C75041BA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58" authorId="0" shapeId="0" xr:uid="{C9BA9CF1-EFAA-41C2-9805-22D34C9E7A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58" authorId="0" shapeId="0" xr:uid="{DEB4B429-182B-4C39-AE52-E3CFA4F70D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59" authorId="0" shapeId="0" xr:uid="{9C4055D6-CD04-4D90-A08F-B29A7AADAA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59" authorId="0" shapeId="0" xr:uid="{4E5A41EF-A1B2-4FC1-A6F9-977C4D05B6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60" authorId="0" shapeId="0" xr:uid="{22BF844D-49EA-42C0-867C-87427B13B0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0" authorId="0" shapeId="0" xr:uid="{BB4D4469-9EBB-48D3-8D03-CD1A8039DB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60" authorId="0" shapeId="0" xr:uid="{E61B1A31-4F38-487D-85F7-04CED60704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檢測項目【氟矽酸】，請於出具檢測報告時以【氟矽酸濃度】呈現，單位以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61" authorId="0" shapeId="0" xr:uid="{AB3699D1-31FA-4418-A673-4D22E8A12A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1" authorId="0" shapeId="0" xr:uid="{8682940B-97F5-454E-B40E-80A6215F73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61" authorId="0" shapeId="0" xr:uid="{54190737-FD66-4EB5-9195-212D69B4B6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檢測項目【氫氟酸】，請於出具檢測報告時以【氫氟酸濃度】呈現，單位以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62" authorId="0" shapeId="0" xr:uid="{3BBF8F07-4F7D-430C-A144-6C98EDD53B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2" authorId="0" shapeId="0" xr:uid="{6A6068FC-E3AC-4BC5-B77D-5865A6E329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63" authorId="0" shapeId="0" xr:uid="{50FF5830-D992-4E16-B7F5-3A0D0520A0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3" authorId="0" shapeId="0" xr:uid="{F4F42A3E-29B0-4927-9E3C-94A92E97F7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63" authorId="0" shapeId="0" xr:uid="{FD76955B-A407-4ABA-B977-26F44A4D36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檢測項目【氟矽酸】，請於出具檢測報告時以【氟矽酸濃度】呈現，單位以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64" authorId="0" shapeId="0" xr:uid="{7CCDFE34-02CC-42E0-98D4-FE9EDFF260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4" authorId="0" shapeId="0" xr:uid="{EAD7A2C1-2A1A-4DDE-85B9-514A16C2EB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64" authorId="0" shapeId="0" xr:uid="{A22CC029-4875-4BE2-B260-FFB68F4F9F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檢測項目【氫氟酸】，請於出具檢測報告時以【氫氟酸濃度】呈現，單位以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65" authorId="0" shapeId="0" xr:uid="{AA32FD1D-9EDC-495F-AE62-B81D9A29B3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5" authorId="0" shapeId="0" xr:uid="{25FD2272-90AF-4171-BE33-70916E1220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H10268" authorId="0" shapeId="0" xr:uid="{F36EDB09-D779-40DE-8D1D-F5ADBA6061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69" authorId="0" shapeId="0" xr:uid="{56687D68-FF1B-49FB-A752-4AA04F8540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0" authorId="0" shapeId="0" xr:uid="{E7A49DBC-657F-4796-8008-AA97932184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1" authorId="0" shapeId="0" xr:uid="{41265357-5C83-42D6-AF6F-BE5DE5C5D1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2" authorId="0" shapeId="0" xr:uid="{091D5BB7-1E18-460D-A7E8-C603F3515F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3" authorId="0" shapeId="0" xr:uid="{6C562280-0B05-40B9-B040-8A3AD6DD22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4" authorId="0" shapeId="0" xr:uid="{320DCE0D-07A4-463B-B2A1-96B14BC35F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5" authorId="0" shapeId="0" xr:uid="{25CAF9B7-6904-4761-A4E8-72A53142B9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6" authorId="0" shapeId="0" xr:uid="{F214C335-8275-4BD3-BEFA-E94D8BFA16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77" authorId="0" shapeId="0" xr:uid="{9AFF7888-323E-4E12-81A4-6045F742A7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78" authorId="0" shapeId="0" xr:uid="{7F1255DE-DE78-4EE1-9640-16AE7251E5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79" authorId="0" shapeId="0" xr:uid="{CF955B33-E2D0-4519-ADE8-7D2C56EC82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80" authorId="0" shapeId="0" xr:uid="{B676BD3D-8986-4567-83A1-1134763189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81" authorId="0" shapeId="0" xr:uid="{4B36B057-836D-4D1E-862A-E965674B27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282" authorId="0" shapeId="0" xr:uid="{7DB7EEB7-B63A-441F-88FB-534EDAD86F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L10292" authorId="0" shapeId="0" xr:uid="{E9FC7FB2-6838-4D36-B3CD-1ECAB25F47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3" authorId="0" shapeId="0" xr:uid="{A715A749-3FB6-4ECF-967F-1C6EB2FDE7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4" authorId="0" shapeId="0" xr:uid="{D3B1C0DA-1D2D-4622-928C-3D0EA5483E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R10294" authorId="0" shapeId="0" xr:uid="{479FD5AF-30D4-4CE0-9FCD-3DF3604596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:11/16*6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:11/16*6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:11/19*6</t>
        </r>
      </text>
    </comment>
    <comment ref="L10295" authorId="0" shapeId="0" xr:uid="{3B1F4264-9817-469D-A69D-58B43DF489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6" authorId="0" shapeId="0" xr:uid="{D0BE0C68-6DF6-4618-88DB-90C6A3C991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7" authorId="0" shapeId="0" xr:uid="{C7E4FD71-A5C3-4CEE-B3E3-F27DD66097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8" authorId="0" shapeId="0" xr:uid="{153958A4-443C-4D5D-B1C2-CD6E9FCB52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9" authorId="0" shapeId="0" xr:uid="{13BA383A-609B-4183-A4C0-1BCD797A75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300" authorId="0" shapeId="0" xr:uid="{E8156FC5-C0DA-4171-913E-78153A9384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301" authorId="0" shapeId="0" xr:uid="{3195591E-67DA-4413-94B6-4978F6DF36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302" authorId="0" shapeId="0" xr:uid="{B0A37017-E006-4FFC-92C6-90930F31D3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G10323" authorId="0" shapeId="0" xr:uid="{C6F97C3F-2839-4C28-B553-02D8699EF5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3" authorId="0" shapeId="0" xr:uid="{12ADCD31-6244-4AAE-B198-0EC1FBFFAC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R10323" authorId="0" shapeId="0" xr:uid="{265DE941-5218-4205-89B5-974D288B38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:11/16*2</t>
        </r>
      </text>
    </comment>
    <comment ref="G10324" authorId="0" shapeId="0" xr:uid="{CB0612E9-A842-4127-8EEF-5226F6EAF5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4" authorId="0" shapeId="0" xr:uid="{01307A90-E071-4ED2-839A-804E416DAE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5" authorId="0" shapeId="0" xr:uid="{4EE5AE17-E1C3-4C2B-9BA3-DA8361C429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5" authorId="0" shapeId="0" xr:uid="{656EADC8-46A5-4DCD-887A-01FD5839C0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6" authorId="0" shapeId="0" xr:uid="{ECE02DBC-0505-407B-8E6F-C19B418766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6" authorId="0" shapeId="0" xr:uid="{1D0CD00B-1478-4448-8864-DF992B2EF9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7" authorId="0" shapeId="0" xr:uid="{54467381-CA00-44E1-A5DC-94B23D349A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7" authorId="0" shapeId="0" xr:uid="{200E7511-D284-4B0C-B41D-FC7AEC53E1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8" authorId="0" shapeId="0" xr:uid="{20743EE8-2F04-48BE-B443-4A93282774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8" authorId="0" shapeId="0" xr:uid="{F2E5C0BF-2909-4294-B581-A6BA11F525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9" authorId="0" shapeId="0" xr:uid="{95C7F4F4-7753-416E-8DB1-D546729DC0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9" authorId="0" shapeId="0" xr:uid="{CF0F50B0-EF03-48AD-A85A-EF456177EB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30" authorId="0" shapeId="0" xr:uid="{C5A439A1-FA8B-43C8-99DD-6FB03817DC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30" authorId="0" shapeId="0" xr:uid="{5A9EF215-EC97-4527-8CD7-EE673CFAD0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31" authorId="0" shapeId="0" xr:uid="{2A37CC48-5D06-46C3-8C11-74D8675D89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31" authorId="0" shapeId="0" xr:uid="{EAA823E7-78B3-44F9-893C-5EE8192EF5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32" authorId="0" shapeId="0" xr:uid="{635AC159-C2CC-45E3-8624-51F23D29C8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32" authorId="0" shapeId="0" xr:uid="{62DA76B1-1E9E-4F5F-8DF5-062198ADC8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R10334" authorId="0" shapeId="0" xr:uid="{ECC2EC68-48C1-4AF1-A55B-70BBE8F3A5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S280:11/22*10</t>
        </r>
      </text>
    </comment>
    <comment ref="R10338" authorId="0" shapeId="0" xr:uid="{6A0CC1AA-EF16-4321-BD37-C35A7C3DFD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S280:11/17*10</t>
        </r>
      </text>
    </comment>
    <comment ref="R10339" authorId="0" shapeId="0" xr:uid="{BFDD569A-7E63-4664-8CAE-039E5CFC70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日繳交超過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H10344" authorId="0" shapeId="0" xr:uid="{75EB1E3D-4221-4D7E-94BD-DE42E740A3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H10345" authorId="0" shapeId="0" xr:uid="{9296FB8A-9049-425D-9947-DC6D26017C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H10346" authorId="0" shapeId="0" xr:uid="{B9B60361-C90E-4330-B7B7-6DDB4B2598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H10347" authorId="0" shapeId="0" xr:uid="{EF0271ED-E4F3-4684-B4A3-2B287F9056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F10356" authorId="0" shapeId="0" xr:uid="{9EF5C3E0-0225-42AB-8850-6AC4F13880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357" authorId="0" shapeId="0" xr:uid="{ABDD9416-08AF-41B2-857E-E949D0354F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358" authorId="0" shapeId="0" xr:uid="{DC8AB520-D2AA-4AAB-B0E5-DADB9CB77D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396" authorId="0" shapeId="0" xr:uid="{F721A095-6350-4AA2-A23A-14BDCB9E93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11/15:*1
11/17:*2</t>
        </r>
      </text>
    </comment>
    <comment ref="R10398" authorId="0" shapeId="0" xr:uid="{10131951-EE55-465A-A47A-0F59047D31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:11/15*1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:11/16*2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:11/15*1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:11/16*2</t>
        </r>
      </text>
    </comment>
    <comment ref="F10401" authorId="0" shapeId="0" xr:uid="{1C065F7D-F4D4-4B04-A763-B8BE4AE874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402" authorId="0" shapeId="0" xr:uid="{C2567C70-8EAA-4479-9BC3-4360BBD3FD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403" authorId="0" shapeId="0" xr:uid="{B3165AA4-86CF-48CD-90F2-B3D3608E1E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404" authorId="0" shapeId="0" xr:uid="{BC1F0F0D-92AE-4B2C-8E9B-30DF55EE43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PM2.5</t>
        </r>
        <r>
          <rPr>
            <sz val="9"/>
            <color indexed="81"/>
            <rFont val="細明體"/>
            <family val="3"/>
            <charset val="136"/>
          </rPr>
          <t>收到分析的檢記後請通知</t>
        </r>
        <r>
          <rPr>
            <sz val="9"/>
            <color indexed="81"/>
            <rFont val="Tahoma"/>
            <family val="2"/>
          </rPr>
          <t>Kenny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Bino</t>
        </r>
        <r>
          <rPr>
            <sz val="9"/>
            <color indexed="81"/>
            <rFont val="細明體"/>
            <family val="3"/>
            <charset val="136"/>
          </rPr>
          <t>要原始數據</t>
        </r>
      </text>
    </comment>
    <comment ref="R10404" authorId="0" shapeId="0" xr:uid="{80659666-37A2-4E0D-84CF-21E61241F4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11/11:*1
11/15:*2</t>
        </r>
      </text>
    </comment>
    <comment ref="F10405" authorId="0" shapeId="0" xr:uid="{35378446-252C-41BD-8759-B3CD53B5C1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K10405" authorId="0" shapeId="0" xr:uid="{4814DB5D-E930-49F0-A3E2-1DC30DFD68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406" authorId="0" shapeId="0" xr:uid="{A8E8AD0D-3A82-4DEE-B65B-7CFBB3882A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K10406" authorId="0" shapeId="0" xr:uid="{2817CEEF-538B-45F3-8DBF-FD09A8EBF5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417" authorId="0" shapeId="0" xr:uid="{76ABE716-96FA-4CBD-BCA8-979A74F6C5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418" authorId="0" shapeId="0" xr:uid="{E8AFA7FA-C9B0-4558-9A4B-FA75120793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419" authorId="0" shapeId="0" xr:uid="{5DC4933E-2EF3-4EE0-BD11-25E019BF7D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G10420" authorId="0" shapeId="0" xr:uid="{9AD972E1-AEA3-4C8C-A633-43B9CB0FF7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0" authorId="0" shapeId="0" xr:uid="{DB9EFE4D-FCDC-4E36-BA23-4EC5EC57AB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1" authorId="0" shapeId="0" xr:uid="{4D7D9552-341C-43AD-8237-21C329DC42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1" authorId="0" shapeId="0" xr:uid="{48A17847-18AF-4D71-8064-4F54207697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2" authorId="0" shapeId="0" xr:uid="{68D25D17-5C07-4CA6-9265-8D8689A7E1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2" authorId="0" shapeId="0" xr:uid="{F5AF8CD9-5911-49C1-A96C-B4061B9A97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3" authorId="0" shapeId="0" xr:uid="{1D7C7345-5151-41F5-8A18-C645C30012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3" authorId="0" shapeId="0" xr:uid="{548F761D-7DE1-4BC4-B04C-AB8CE2470E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4" authorId="0" shapeId="0" xr:uid="{D9D6DBF4-01A5-4AD1-9AE0-E947C65F87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4" authorId="0" shapeId="0" xr:uid="{6DF944CD-55C3-4642-90BA-C9F23D3516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5" authorId="0" shapeId="0" xr:uid="{68A60B7C-2806-4EA3-8B3E-E9B5441289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5" authorId="0" shapeId="0" xr:uid="{D2E4834F-3302-40FA-B3C3-1AEF968E78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6" authorId="0" shapeId="0" xr:uid="{601E2548-8231-4906-BE44-B4AB583CF8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6" authorId="0" shapeId="0" xr:uid="{3E958387-8915-40BE-8E0D-D67AC3C758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7" authorId="0" shapeId="0" xr:uid="{57AC7E61-DAF4-4CE1-963B-7956B61975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7" authorId="0" shapeId="0" xr:uid="{53BF30E2-9038-4A17-B197-93878DEDFB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F10428" authorId="0" shapeId="0" xr:uid="{E8B301F7-26B0-42B9-B089-02395AC80C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11/21</t>
        </r>
        <r>
          <rPr>
            <sz val="9"/>
            <color indexed="81"/>
            <rFont val="細明體"/>
            <family val="3"/>
            <charset val="136"/>
          </rPr>
          <t>下午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提供檢記給專案</t>
        </r>
      </text>
    </comment>
    <comment ref="R10428" authorId="0" shapeId="0" xr:uid="{86C3671D-B8CC-4062-98C9-4F83209247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11/18:*9
11/21:*5</t>
        </r>
      </text>
    </comment>
    <comment ref="F10429" authorId="0" shapeId="0" xr:uid="{4D8FDD45-443E-471D-8421-3EB5867618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不能延遲出具報告。
</t>
        </r>
        <r>
          <rPr>
            <sz val="9"/>
            <color indexed="81"/>
            <rFont val="Tahoma"/>
            <family val="2"/>
          </rPr>
          <t>2.SVOC(5</t>
        </r>
        <r>
          <rPr>
            <sz val="9"/>
            <color indexed="81"/>
            <rFont val="細明體"/>
            <family val="3"/>
            <charset val="136"/>
          </rPr>
          <t>項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前提供檢記。</t>
        </r>
      </text>
    </comment>
    <comment ref="K10429" authorId="0" shapeId="0" xr:uid="{3FE17C48-5B2E-45FE-9C42-D0E0EDDEE6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</text>
    </comment>
    <comment ref="F10430" authorId="0" shapeId="0" xr:uid="{EE81B663-5A7D-4C87-8B71-91F76F1666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不能延遲出具報告。
</t>
        </r>
        <r>
          <rPr>
            <sz val="9"/>
            <color indexed="81"/>
            <rFont val="Tahoma"/>
            <family val="2"/>
          </rPr>
          <t>2.SVOC(5</t>
        </r>
        <r>
          <rPr>
            <sz val="9"/>
            <color indexed="81"/>
            <rFont val="細明體"/>
            <family val="3"/>
            <charset val="136"/>
          </rPr>
          <t>項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前提供檢記。</t>
        </r>
      </text>
    </comment>
    <comment ref="F10431" authorId="0" shapeId="0" xr:uid="{A523CAD6-0168-49BB-9D66-9CC0BCAD59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不能延遲出具報告。
</t>
        </r>
        <r>
          <rPr>
            <sz val="9"/>
            <color indexed="81"/>
            <rFont val="Tahoma"/>
            <family val="2"/>
          </rPr>
          <t>2.SVOC(5</t>
        </r>
        <r>
          <rPr>
            <sz val="9"/>
            <color indexed="81"/>
            <rFont val="細明體"/>
            <family val="3"/>
            <charset val="136"/>
          </rPr>
          <t>項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前提供檢記。</t>
        </r>
      </text>
    </comment>
    <comment ref="R10431" authorId="0" shapeId="0" xr:uid="{DC4F74BE-DC77-4E6C-A943-D2B0AC1752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S280:11/22*4</t>
        </r>
      </text>
    </comment>
    <comment ref="F10432" authorId="0" shapeId="0" xr:uid="{1621BEDD-82D0-484F-946C-6CF05A7D07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不能延遲出具報告。
</t>
        </r>
        <r>
          <rPr>
            <sz val="9"/>
            <color indexed="81"/>
            <rFont val="Tahoma"/>
            <family val="2"/>
          </rPr>
          <t>2.SVOC(5</t>
        </r>
        <r>
          <rPr>
            <sz val="9"/>
            <color indexed="81"/>
            <rFont val="細明體"/>
            <family val="3"/>
            <charset val="136"/>
          </rPr>
          <t>項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前提供檢記。</t>
        </r>
      </text>
    </comment>
    <comment ref="F10433" authorId="0" shapeId="0" xr:uid="{62BF01DD-D07D-4A80-A292-222200ABE8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R10434" authorId="0" shapeId="0" xr:uid="{FB160F26-4B8D-4BD6-BAAA-98187D6BB6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R10435" authorId="0" shapeId="0" xr:uid="{500DD62E-AEBA-41F5-B9CA-ACA9835A87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R10436" authorId="0" shapeId="0" xr:uid="{F17A255A-E6CC-4268-BAEF-14ECBF7B9B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R10437" authorId="0" shapeId="0" xr:uid="{D68E9EF5-8B5D-4867-97C3-649251307F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R10438" authorId="0" shapeId="0" xr:uid="{9B0ECF35-F736-4513-B286-811537E605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F10439" authorId="0" shapeId="0" xr:uid="{EB914693-DBF9-4BD0-8812-0FDCE0F9F2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0" authorId="0" shapeId="0" xr:uid="{F44BC918-EB73-4D09-9B1E-4A0188B231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10440" authorId="0" shapeId="0" xr:uid="{5C925558-9146-4EC6-8E0F-82274BEE82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:11/18*2</t>
        </r>
      </text>
    </comment>
    <comment ref="F10441" authorId="0" shapeId="0" xr:uid="{35B5CF80-74A2-4CED-B346-ECE9089A70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2" authorId="0" shapeId="0" xr:uid="{56C3AAB4-2492-4D8E-A210-D13A3AE171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3" authorId="0" shapeId="0" xr:uid="{62875C80-45C9-4650-9E13-5F386AFD47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4" authorId="0" shapeId="0" xr:uid="{BFA5E8EE-4111-44D8-8B35-664CFF8017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5" authorId="0" shapeId="0" xr:uid="{9D3E8ED7-BEED-48B2-91C3-CE7D4DD293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6" authorId="0" shapeId="0" xr:uid="{D45991B4-6899-4F82-9971-64B4770E25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7" authorId="0" shapeId="0" xr:uid="{898D9EEB-C162-4ACC-9B21-48EAA520A8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8" authorId="0" shapeId="0" xr:uid="{57510DE2-7CC7-4984-8EA8-A006030E5C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9" authorId="0" shapeId="0" xr:uid="{0C9C5C1C-CC59-49ED-816C-4E3E6CB67E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0" authorId="0" shapeId="0" xr:uid="{583C7041-802F-4F46-A2D5-49553B5FFF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1" authorId="0" shapeId="0" xr:uid="{E6EC902C-B668-4423-A1FB-C5DC8CCA04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2" authorId="0" shapeId="0" xr:uid="{D083469B-223E-43DA-931F-C58F86345B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3" authorId="0" shapeId="0" xr:uid="{812B4152-D457-436F-8DC4-D64A8B3605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4" authorId="0" shapeId="0" xr:uid="{0A81F405-CCD9-4210-ADAC-F54097AA35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5" authorId="0" shapeId="0" xr:uid="{A7706BE1-3E06-4542-9E28-09BEE5FD68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G10456" authorId="0" shapeId="0" xr:uid="{6F003689-1770-4F8A-B839-23D7FE7EE8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56" authorId="0" shapeId="0" xr:uid="{ACF0E22A-EE1F-454F-8126-FD6E2E8C51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57" authorId="0" shapeId="0" xr:uid="{BA4C84A4-9330-4BEA-A978-2C3D9191E6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57" authorId="0" shapeId="0" xr:uid="{54F85FFE-67F0-4774-9C79-BF10506D72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58" authorId="0" shapeId="0" xr:uid="{C8E4D8FD-DB7D-49FB-A8C8-82B04DAFF3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58" authorId="0" shapeId="0" xr:uid="{4C43D3EB-DC2D-4CAF-8A72-C786CBE556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59" authorId="0" shapeId="0" xr:uid="{3303CA35-793C-4095-B9AD-5C23894FE0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59" authorId="0" shapeId="0" xr:uid="{4C7CEF8E-3A98-4EFF-9148-F3C39F624A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0" authorId="0" shapeId="0" xr:uid="{56379E7B-0004-4271-AFAD-FA127853A4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0" authorId="0" shapeId="0" xr:uid="{15EE5851-287A-4814-AB5D-4AB8394508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1" authorId="0" shapeId="0" xr:uid="{E1E9F38F-F23A-40FB-A8F4-EA33B7E39F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1" authorId="0" shapeId="0" xr:uid="{2D4202F5-EF02-47F2-81B6-7BC1F389D3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2" authorId="0" shapeId="0" xr:uid="{FCA34482-C05E-4B4D-889B-0FED340006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2" authorId="0" shapeId="0" xr:uid="{38E65153-597A-4C85-880A-57D5D31E17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3" authorId="0" shapeId="0" xr:uid="{86DFF017-624F-47F4-8DC6-C1076DC212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3" authorId="0" shapeId="0" xr:uid="{16A4F6F1-1AF9-419C-856F-04D88B0CBE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4" authorId="0" shapeId="0" xr:uid="{CFEB3EA4-AC0B-4684-869F-676D6FA40A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4" authorId="0" shapeId="0" xr:uid="{3FFE8021-4E5D-4A6B-B9DB-B4E49EE3DC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5" authorId="0" shapeId="0" xr:uid="{0165D710-5FA0-4925-B93C-5C1DEEE996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5" authorId="0" shapeId="0" xr:uid="{8BD041F8-4AC8-451E-8F25-73429D4C69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6" authorId="0" shapeId="0" xr:uid="{3A4CC0AD-9055-4492-A8F9-FBFED65395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6" authorId="0" shapeId="0" xr:uid="{F3E95CDF-0B54-4A92-986B-E2C6A150A1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7" authorId="0" shapeId="0" xr:uid="{BE9F4126-BF99-4BA0-BC15-706F3F9028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7" authorId="0" shapeId="0" xr:uid="{499FDB55-7264-458D-8F7E-31A9181AE3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8" authorId="0" shapeId="0" xr:uid="{8C6BACBC-8E95-444A-B550-4C5ACA47E0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預計送樣日期</t>
        </r>
        <r>
          <rPr>
            <sz val="9"/>
            <color indexed="81"/>
            <rFont val="Tahoma"/>
            <family val="2"/>
          </rPr>
          <t>:111/11/11</t>
        </r>
        <r>
          <rPr>
            <sz val="9"/>
            <color indexed="81"/>
            <rFont val="細明體"/>
            <family val="3"/>
            <charset val="136"/>
          </rPr>
          <t>及</t>
        </r>
        <r>
          <rPr>
            <sz val="9"/>
            <color indexed="81"/>
            <rFont val="Tahoma"/>
            <family val="2"/>
          </rPr>
          <t>111/11/14</t>
        </r>
      </text>
    </comment>
    <comment ref="R10468" authorId="0" shapeId="0" xr:uid="{C0574FF4-B43A-4FB3-BF6A-C182ACCEC1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11/16:*2
11/17:*10
11/22:*2</t>
        </r>
      </text>
    </comment>
    <comment ref="G10469" authorId="0" shapeId="0" xr:uid="{1FE3A372-F233-4969-91EF-D61717ABBF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預計送樣日期</t>
        </r>
        <r>
          <rPr>
            <sz val="9"/>
            <color indexed="81"/>
            <rFont val="Tahoma"/>
            <family val="2"/>
          </rPr>
          <t>:111/11/11</t>
        </r>
        <r>
          <rPr>
            <sz val="9"/>
            <color indexed="81"/>
            <rFont val="細明體"/>
            <family val="3"/>
            <charset val="136"/>
          </rPr>
          <t>及</t>
        </r>
        <r>
          <rPr>
            <sz val="9"/>
            <color indexed="81"/>
            <rFont val="Tahoma"/>
            <family val="2"/>
          </rPr>
          <t>111/11/14</t>
        </r>
      </text>
    </comment>
    <comment ref="K10469" authorId="0" shapeId="0" xr:uid="{15C2AE80-51A0-4FE1-BBF3-E700C763BE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需先過濾後再分析</t>
        </r>
      </text>
    </comment>
    <comment ref="G10470" authorId="0" shapeId="0" xr:uid="{A508EBFE-DB58-4DDA-949F-3D3895478D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預計送樣日期</t>
        </r>
        <r>
          <rPr>
            <sz val="9"/>
            <color indexed="81"/>
            <rFont val="Tahoma"/>
            <family val="2"/>
          </rPr>
          <t>:111/11/11</t>
        </r>
        <r>
          <rPr>
            <sz val="9"/>
            <color indexed="81"/>
            <rFont val="細明體"/>
            <family val="3"/>
            <charset val="136"/>
          </rPr>
          <t>及</t>
        </r>
        <r>
          <rPr>
            <sz val="9"/>
            <color indexed="81"/>
            <rFont val="Tahoma"/>
            <family val="2"/>
          </rPr>
          <t>111/11/14</t>
        </r>
      </text>
    </comment>
    <comment ref="R10471" authorId="0" shapeId="0" xr:uid="{3B390671-9A3F-4426-BA3B-F33A4A7173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11/15:*2  11/16:*3
11/22:*6  11/25:*2
</t>
        </r>
      </text>
    </comment>
    <comment ref="K10472" authorId="0" shapeId="0" xr:uid="{7241C359-FAAA-49A6-99E4-0675F682C4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需先過濾後再分析</t>
        </r>
      </text>
    </comment>
    <comment ref="R10472" authorId="0" shapeId="0" xr:uid="{504E7DBC-D7A5-4823-B1DF-7CC18850DD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11/11:*5
11/24:*8</t>
        </r>
      </text>
    </comment>
    <comment ref="H10483" authorId="0" shapeId="0" xr:uid="{5D609BD4-43B9-4E31-A69F-ED9DECC5A1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484" authorId="0" shapeId="0" xr:uid="{40D4E318-7020-49A0-BD5B-380675A60E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485" authorId="0" shapeId="0" xr:uid="{44D61790-8AD2-4393-B3CF-B0925811CE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486" authorId="0" shapeId="0" xr:uid="{67F2DED3-FE5F-4729-A484-351DFFC993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507" authorId="0" shapeId="0" xr:uid="{8BBA53F1-C789-4121-A740-6CF891B507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508" authorId="0" shapeId="0" xr:uid="{8C61E3DA-9C57-4CB2-97BE-6C1148BA6D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509" authorId="0" shapeId="0" xr:uid="{AAE718A2-2108-4EE7-860D-621E734786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F10510" authorId="0" shapeId="0" xr:uid="{51595DA8-7758-49D2-B682-654864B3EA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G10510" authorId="0" shapeId="0" xr:uid="{6C6AB99F-EF3B-4610-8919-218C803084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111/11/13~11/14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111/11/14~11/15</t>
        </r>
      </text>
    </comment>
    <comment ref="H10510" authorId="0" shapeId="0" xr:uid="{57976A67-C474-4595-A851-A76ABA50F0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L10510" authorId="0" shapeId="0" xr:uid="{1D7FE175-CBB8-4F15-A4BB-358EA66087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R10514" authorId="0" shapeId="0" xr:uid="{45F4ECEB-FEC1-4855-A010-A397AAF344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11/25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23" authorId="0" shapeId="0" xr:uid="{A7FF0BE5-CD8C-4B82-98B3-FBE4BA0F22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24" authorId="0" shapeId="0" xr:uid="{8A53B527-7E00-4B06-A3C8-0D948B926F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25" authorId="0" shapeId="0" xr:uid="{8402BEFC-1C56-4B88-B901-6C5457FC0B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26" authorId="0" shapeId="0" xr:uid="{91F66724-99AA-45C3-B3A6-F9958CB6D3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G10526" authorId="0" shapeId="0" xr:uid="{9CA7708D-1C02-470E-9F9C-700B79CC92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修正採樣日期原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111/11/11</t>
        </r>
      </text>
    </comment>
    <comment ref="H10526" authorId="0" shapeId="0" xr:uid="{A09C72E8-5BC2-45BE-A2D7-B074B9C2D5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K10526" authorId="0" shapeId="0" xr:uid="{88345D48-CF02-4589-AF43-1E28E3C2F1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R10526" authorId="0" shapeId="0" xr:uid="{41833E2D-73D3-4657-8192-D51F707924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S280:*1</t>
        </r>
      </text>
    </comment>
    <comment ref="R10527" authorId="0" shapeId="0" xr:uid="{ED43C01E-6B50-42F4-A3A2-7A59C14085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S280:*6</t>
        </r>
      </text>
    </comment>
    <comment ref="R10528" authorId="0" shapeId="0" xr:uid="{E88D93DF-D23A-4E93-A4B3-30433BD737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日繳交超過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29" authorId="0" shapeId="0" xr:uid="{6CB67D99-28F7-4741-9D2D-E277945CE8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10529" authorId="0" shapeId="0" xr:uid="{C7B6D9B1-19CA-434F-ACC5-18CE0E7FB5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BOD</t>
        </r>
        <r>
          <rPr>
            <sz val="9"/>
            <color indexed="81"/>
            <rFont val="細明體"/>
            <family val="3"/>
            <charset val="136"/>
          </rPr>
          <t>取消，改測</t>
        </r>
        <r>
          <rPr>
            <sz val="9"/>
            <color indexed="81"/>
            <rFont val="Tahoma"/>
            <family val="2"/>
          </rPr>
          <t>COD</t>
        </r>
      </text>
    </comment>
    <comment ref="F10530" authorId="0" shapeId="0" xr:uid="{9A82BBE9-7B32-4C58-9AD0-7D777A1BF5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531" authorId="0" shapeId="0" xr:uid="{572FD3DA-2010-4752-A23E-9D6032D242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10531" authorId="0" shapeId="0" xr:uid="{286351AF-EE65-410F-A6E5-3FF2DE5B89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32" authorId="0" shapeId="0" xr:uid="{3DBBD66F-C89F-4F25-83BE-75CE09001A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10532" authorId="0" shapeId="0" xr:uid="{4851552B-8AB5-45EA-BC40-18A5E9A1FA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BOD</t>
        </r>
        <r>
          <rPr>
            <sz val="9"/>
            <color indexed="81"/>
            <rFont val="細明體"/>
            <family val="3"/>
            <charset val="136"/>
          </rPr>
          <t>取消，改測</t>
        </r>
        <r>
          <rPr>
            <sz val="9"/>
            <color indexed="81"/>
            <rFont val="Tahoma"/>
            <family val="2"/>
          </rPr>
          <t>COD</t>
        </r>
      </text>
    </comment>
    <comment ref="F10537" authorId="0" shapeId="0" xr:uid="{E313A53E-8610-4CA3-8A16-486577BA00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538" authorId="0" shapeId="0" xr:uid="{332BE32F-9C91-44FC-86CC-76395DAA0F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539" authorId="0" shapeId="0" xr:uid="{3E30DD77-FC89-44AB-920B-16A26763EB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540" authorId="0" shapeId="0" xr:uid="{933C1DC6-AC32-40CD-8599-89D6167973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初步數據請務必於</t>
        </r>
        <r>
          <rPr>
            <sz val="9"/>
            <color indexed="81"/>
            <rFont val="Tahoma"/>
            <family val="2"/>
          </rPr>
          <t>11/25</t>
        </r>
        <r>
          <rPr>
            <sz val="9"/>
            <color indexed="81"/>
            <rFont val="細明體"/>
            <family val="3"/>
            <charset val="136"/>
          </rPr>
          <t>前出來</t>
        </r>
      </text>
    </comment>
    <comment ref="R10542" authorId="0" shapeId="0" xr:uid="{CE3F5672-FCE8-47ED-B78D-E64C0933CB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:11/22*1
</t>
        </r>
      </text>
    </comment>
    <comment ref="F10544" authorId="0" shapeId="0" xr:uid="{DB003E34-6F34-4206-8F03-4B581CE3C4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5" authorId="0" shapeId="0" xr:uid="{D42F864A-8C8D-4356-A64C-333C0BF3FC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6" authorId="0" shapeId="0" xr:uid="{8B8FFC22-D4B2-4D3E-8DEF-073EE64DD3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7" authorId="0" shapeId="0" xr:uid="{50D8AADF-5566-4DA6-B6E5-9DFF38FBC2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8" authorId="0" shapeId="0" xr:uid="{D7366AA0-579B-4D01-A539-EAB258BFDF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9" authorId="0" shapeId="0" xr:uid="{BAEFB339-EEC9-4AD2-AD77-61CB68CE34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50" authorId="0" shapeId="0" xr:uid="{4CCE5A56-0D75-438A-9822-1713CFDF54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550" authorId="0" shapeId="0" xr:uid="{EA3E5C4F-FAA7-4D2B-9B2F-C633C21B93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51" authorId="0" shapeId="0" xr:uid="{55EE772A-B4FF-4EA2-BFD5-224E60BD0C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52" authorId="0" shapeId="0" xr:uid="{9FDFC919-9936-466C-9B75-D658A9962F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552" authorId="0" shapeId="0" xr:uid="{680DEE08-4288-433F-ACC5-8853C9871F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11/28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53" authorId="0" shapeId="0" xr:uid="{029949E9-30A6-4733-8168-92DADC18FB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553" authorId="0" shapeId="0" xr:uid="{FD1153F0-AA32-4F9E-B61C-A36C4C615D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11/28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54" authorId="0" shapeId="0" xr:uid="{DE14BB7F-1D77-4393-84A5-56DB3D4579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554" authorId="0" shapeId="0" xr:uid="{E9DD78DC-960D-446C-9A69-5269E73002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11/28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55" authorId="0" shapeId="0" xr:uid="{303A61DD-92D1-40C7-B5CB-BE0B4D3E60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556" authorId="0" shapeId="0" xr:uid="{5F84C431-74B3-4746-B43D-DBB8B8EDFC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57" authorId="0" shapeId="0" xr:uid="{ACE1DB68-51EC-41C0-887C-A9D7940198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0" authorId="0" shapeId="0" xr:uid="{7846EE38-73F3-48ED-BC6A-32EA640625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1" authorId="0" shapeId="0" xr:uid="{51B162F7-7E3A-4E48-8B28-93E8A198FE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2" authorId="0" shapeId="0" xr:uid="{A188AC2A-EC29-4CBD-B4B4-8685CCEE8F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3" authorId="0" shapeId="0" xr:uid="{E7B267CA-A99C-44F2-A99B-1B80279139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4" authorId="0" shapeId="0" xr:uid="{79FEAC0D-D2C3-4302-9D5F-2F9CC28937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5" authorId="0" shapeId="0" xr:uid="{3F6686F3-CA39-4D9A-965E-D43740B6D4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6" authorId="0" shapeId="0" xr:uid="{84A9C391-D1C3-4CB7-98E0-33070A5C00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7" authorId="0" shapeId="0" xr:uid="{16430E41-C089-42D4-AE15-319BB13C4F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76" authorId="0" shapeId="0" xr:uid="{40BD81C0-3D37-4CA6-9259-A5E3C71CB4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77" authorId="0" shapeId="0" xr:uid="{CAE16B02-BB70-48BA-83DB-A751890DD8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78" authorId="0" shapeId="0" xr:uid="{EF164FC4-160A-43A4-AAEB-EBE3B70F7A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79" authorId="0" shapeId="0" xr:uid="{BC848A3B-164F-42A2-9A75-CEC8FA299C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79" authorId="0" shapeId="0" xr:uid="{915B5C27-BD43-4DD6-ACE8-8C7198988A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0" authorId="0" shapeId="0" xr:uid="{D2DE65E7-6292-4A6F-A83B-C5599636BB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0" authorId="0" shapeId="0" xr:uid="{EC9D8182-0A46-4D28-8711-C4FBF9C153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1" authorId="0" shapeId="0" xr:uid="{F925D9DB-E7F2-4B89-BDD3-C47DADDBA0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1" authorId="0" shapeId="0" xr:uid="{E3079C4E-EB63-4CFA-A921-288AAEE3B9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581" authorId="0" shapeId="0" xr:uid="{40F58717-BE47-4A66-81F6-8B78860738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:11/22*1</t>
        </r>
      </text>
    </comment>
    <comment ref="F10582" authorId="0" shapeId="0" xr:uid="{BA705525-8864-4431-8EA0-6E4EF9C520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2" authorId="0" shapeId="0" xr:uid="{80167A94-EF8E-466B-B417-EC146BAC1A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3" authorId="0" shapeId="0" xr:uid="{4A5A5CE5-B3CA-4626-AC79-7D67AEA8BF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3" authorId="0" shapeId="0" xr:uid="{0B6049E4-0324-4441-88CB-A0003E73C5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4" authorId="0" shapeId="0" xr:uid="{69995149-B1F8-4616-A2D2-B4E04CE52E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4" authorId="0" shapeId="0" xr:uid="{E4797678-4B52-4A76-A849-68E3BBC7E5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584" authorId="0" shapeId="0" xr:uid="{7CC625BD-52D4-4F23-B954-E7F608CBFC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85" authorId="0" shapeId="0" xr:uid="{31480ECF-768E-41DA-B5E1-CE1E52E56E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5" authorId="0" shapeId="0" xr:uid="{31641D81-C9B7-4C49-8955-C770765D02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6" authorId="0" shapeId="0" xr:uid="{D227A463-2525-49CF-8CFD-ED634D3163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6" authorId="0" shapeId="0" xr:uid="{C0132826-2DC8-46AB-9165-83915F6620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7" authorId="0" shapeId="0" xr:uid="{2FC4E46C-B42B-4243-9C55-639E8C449A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7" authorId="0" shapeId="0" xr:uid="{D080B63E-207E-47AC-854E-FC50090363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8" authorId="0" shapeId="0" xr:uid="{B689A745-19B4-4A26-B48A-7211D7E5D5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8" authorId="0" shapeId="0" xr:uid="{0D09C985-3C3D-4828-BF2B-762EEF296C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9" authorId="0" shapeId="0" xr:uid="{0B0E28B1-62D6-4D91-8911-5B16D5F78B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9" authorId="0" shapeId="0" xr:uid="{AA2C6708-E195-4A87-9172-D572EA714F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0" authorId="0" shapeId="0" xr:uid="{0E584107-6466-4D18-B578-9E24112CF5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0" authorId="0" shapeId="0" xr:uid="{7806E019-9C52-4B51-BB02-CE3F653F0E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1" authorId="0" shapeId="0" xr:uid="{04B0989E-CFC1-4464-BB08-B2E6F216C5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1" authorId="0" shapeId="0" xr:uid="{83089B9F-9799-414C-8351-14DC2A1E1C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2" authorId="0" shapeId="0" xr:uid="{14527E86-EB1B-4ECF-88DD-7DB77D3246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2" authorId="0" shapeId="0" xr:uid="{1208E9CD-AA37-4C62-B978-850D3EC4E4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3" authorId="0" shapeId="0" xr:uid="{9FFDD1E7-C189-4863-A36C-CC3C0D7A56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3" authorId="0" shapeId="0" xr:uid="{2FBBFBDD-0E8F-4B76-A53B-30F24C4312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4" authorId="0" shapeId="0" xr:uid="{50565977-DBCC-4739-BA3B-392C68B65E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4" authorId="0" shapeId="0" xr:uid="{E2AC368B-7358-4EDB-814F-74F3602DB1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5" authorId="0" shapeId="0" xr:uid="{582E43B9-E632-4015-81A8-207545F185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5" authorId="0" shapeId="0" xr:uid="{A232C747-798D-4B67-9A0F-EE89B17C9A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6" authorId="0" shapeId="0" xr:uid="{538BF376-3E55-48FD-B5DB-3646871E01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6" authorId="0" shapeId="0" xr:uid="{EC719F75-8D6A-4244-A85C-3A45D46ABE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602" authorId="0" shapeId="0" xr:uid="{83983D20-8CD5-475C-9CAC-F261816693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03" authorId="0" shapeId="0" xr:uid="{5FBB3BC6-4F14-4B8F-BCA2-D029B4EAF3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04" authorId="0" shapeId="0" xr:uid="{83C29D5A-8FAE-41F3-88DF-571602491C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05" authorId="0" shapeId="0" xr:uid="{5F695D11-844C-4A1A-B1ED-6D39525A11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06" authorId="0" shapeId="0" xr:uid="{98BD2519-B8BE-4262-9087-CB1B6CAF33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06" authorId="0" shapeId="0" xr:uid="{8D1E3D14-A67D-4868-B1E4-A1D7F36DCE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07" authorId="0" shapeId="0" xr:uid="{FE6F04F7-F7E0-432E-B7FD-BBBA9A4DEC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07" authorId="0" shapeId="0" xr:uid="{B2956B76-6DDC-4434-B4AC-82FB14B96E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08" authorId="0" shapeId="0" xr:uid="{726B0E8A-6499-4467-AFD7-F1AD2B6712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08" authorId="0" shapeId="0" xr:uid="{1FC4BF01-152C-4880-A0B7-BF40425E64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09" authorId="0" shapeId="0" xr:uid="{7DE3BB83-7DFA-4E95-961A-131E88E122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10" authorId="0" shapeId="0" xr:uid="{94587882-631F-4911-AAC5-0F37E797F8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11" authorId="0" shapeId="0" xr:uid="{D60D528A-403E-45F3-A6D7-8C7613AE77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12" authorId="0" shapeId="0" xr:uid="{9EC97D1A-582D-41F9-B6A4-684A3341F1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12" authorId="0" shapeId="0" xr:uid="{B95BE0ED-3A75-4351-8677-0AFB169595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13" authorId="0" shapeId="0" xr:uid="{75680478-CECF-4399-94F6-6768EACB9E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13" authorId="0" shapeId="0" xr:uid="{576A15E1-C012-454B-83FB-0DDEE531A7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W406:11/28*1</t>
        </r>
      </text>
    </comment>
    <comment ref="R10616" authorId="0" shapeId="0" xr:uid="{CDE6D870-280E-4361-9697-91A813EC4B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S280:11/29*2</t>
        </r>
      </text>
    </comment>
    <comment ref="R10617" authorId="0" shapeId="0" xr:uid="{D5E0B50A-6D81-4ECA-8AD0-951F3D4AE7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:11/22*2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:11/22*2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:11/19*2</t>
        </r>
      </text>
    </comment>
    <comment ref="R10618" authorId="0" shapeId="0" xr:uid="{2ADFCA67-8683-4B50-930C-D0F230348A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11/25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19" authorId="0" shapeId="0" xr:uid="{F58FD29D-40EE-4F04-9C9D-D78BAA6BC2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0" authorId="0" shapeId="0" xr:uid="{CAD15049-6C14-448E-92B4-0AF0A065FE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1" authorId="0" shapeId="0" xr:uid="{3C407E21-9844-42FF-9DEC-BD205AF98D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3" authorId="0" shapeId="0" xr:uid="{A6761CD5-FA06-4E72-AEE9-9A1AB53F9E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23" authorId="0" shapeId="0" xr:uid="{7BD0F7F9-0F24-400D-B225-71F433A355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24" authorId="0" shapeId="0" xr:uid="{11E8C593-E642-4687-B106-627DF1039B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5" authorId="0" shapeId="0" xr:uid="{3AFAC3BD-9CB6-4793-9A81-C1612682F2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6" authorId="0" shapeId="0" xr:uid="{0BEE665E-C913-48A2-8C88-A511A09DA2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7" authorId="0" shapeId="0" xr:uid="{02931D9A-3687-4152-B212-20A935786D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8" authorId="0" shapeId="0" xr:uid="{C44BB9AD-F6E4-433F-8527-6FAE1567FA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28" authorId="0" shapeId="0" xr:uid="{234D8D61-3703-4C53-8DBE-1DD63277EA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38" authorId="0" shapeId="0" xr:uid="{008CD0CD-42EB-4489-8B57-E7EE4984D5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細明體"/>
            <family val="3"/>
            <charset val="136"/>
          </rPr>
          <t>採樣日期</t>
        </r>
        <r>
          <rPr>
            <sz val="9"/>
            <color indexed="81"/>
            <rFont val="Tahoma"/>
            <family val="2"/>
          </rPr>
          <t>:111/11/12~15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月、連續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小時測定。</t>
        </r>
      </text>
    </comment>
    <comment ref="R10638" authorId="0" shapeId="0" xr:uid="{727A91EB-4D0D-4B87-AD9D-0ED99A52AA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11/15:*1
11/17:*1
11/23:*1</t>
        </r>
      </text>
    </comment>
    <comment ref="F10639" authorId="0" shapeId="0" xr:uid="{09FF51EE-FEBF-411B-87B5-10E2F67B7D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F10640" authorId="0" shapeId="0" xr:uid="{1A2A03A4-8756-425B-8DE0-BFC5A3A742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F10641" authorId="0" shapeId="0" xr:uid="{F622170F-FE84-4724-800D-93DAAA5763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F10642" authorId="0" shapeId="0" xr:uid="{CF95C408-BFDA-47D5-B9F5-6971F3A680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643" authorId="0" shapeId="0" xr:uid="{142AE4F3-6CAC-43B7-8AD6-9105B51B1E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G10644" authorId="0" shapeId="0" xr:uid="{4DCBC289-50F4-4437-9985-D4AB41725D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G10645" authorId="0" shapeId="0" xr:uid="{5F8D1584-4B66-4850-9277-D9DC192F32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F10646" authorId="0" shapeId="0" xr:uid="{796ABB36-0FC8-42E1-BCA5-34D55B115C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R10646" authorId="0" shapeId="0" xr:uid="{E2BC9CFE-AAAD-4AEC-8832-7E8FA114A5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47" authorId="0" shapeId="0" xr:uid="{4A608B02-132F-4412-965A-7875A451FD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F10648" authorId="0" shapeId="0" xr:uid="{397DCD89-4D48-4E2E-AE85-BD4AF95998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F10649" authorId="0" shapeId="0" xr:uid="{096CC96C-2B1A-45CB-B030-BB123BF551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R10649" authorId="0" shapeId="0" xr:uid="{F5D95162-C0F1-45CD-B3F5-DA3D2F23C9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:11/22*4</t>
        </r>
      </text>
    </comment>
    <comment ref="F10650" authorId="0" shapeId="0" xr:uid="{43605E06-7BD1-40A6-9999-2B09E61733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R10650" authorId="0" shapeId="0" xr:uid="{2AE0ABA1-7543-4C18-A659-EC6A8CB88B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51" authorId="0" shapeId="0" xr:uid="{42FD4D68-A15E-4343-B786-D3E5283CAB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R10651" authorId="0" shapeId="0" xr:uid="{FB24478F-BA80-4CBB-B2A9-DF7EBA0213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52" authorId="0" shapeId="0" xr:uid="{33B6F8E0-4885-4887-B915-7B0EBF8E25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652" authorId="0" shapeId="0" xr:uid="{8C5126EB-EBAC-4081-BD1F-0AAB50979B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53" authorId="0" shapeId="0" xr:uid="{7A2C9426-4006-4656-8052-E78F305C93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654" authorId="0" shapeId="0" xr:uid="{02243ABF-2A10-4B92-A344-D44871CCCA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G10655" authorId="0" shapeId="0" xr:uid="{EF822B9C-7344-4B54-B4D1-11AC1E0A14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56" authorId="0" shapeId="0" xr:uid="{B962E197-D7FA-4A83-B512-6671B70694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57" authorId="0" shapeId="0" xr:uid="{7A0FD5AF-5ECA-45AE-86A8-32C96F1095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657" authorId="0" shapeId="0" xr:uid="{2FF07269-64BA-44EF-B42E-E8C3D813C9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:11/22*3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:11/22*3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:11/28*3
</t>
        </r>
      </text>
    </comment>
    <comment ref="G10658" authorId="0" shapeId="0" xr:uid="{A2E093A2-A78A-4CDE-AB65-FF0853100C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59" authorId="0" shapeId="0" xr:uid="{6B26F530-383E-438C-89C5-24A11A2431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659" authorId="0" shapeId="0" xr:uid="{A13391DC-B660-4099-99EF-5E4FF482C6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G10660" authorId="0" shapeId="0" xr:uid="{9889194E-3AC6-491F-B820-3471212D97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61" authorId="0" shapeId="0" xr:uid="{50A866DE-8E6E-48AB-9B4B-4E5C64EF53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62" authorId="0" shapeId="0" xr:uid="{09E46BD8-20C7-45BD-A071-08855A47D9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663" authorId="0" shapeId="0" xr:uid="{FECAFBF4-2533-4860-ACE5-4A73319BBD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3" authorId="0" shapeId="0" xr:uid="{7A12EED1-9A62-43ED-AA87-ED0A6A0C45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3" authorId="0" shapeId="0" xr:uid="{21E9A94B-4650-427C-B8DF-3185EE2018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F10664" authorId="0" shapeId="0" xr:uid="{740204C3-79FA-4A7B-B2FA-56267360E7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4" authorId="0" shapeId="0" xr:uid="{8432B1A9-7691-4C4D-AFFA-4E26A508CE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4" authorId="0" shapeId="0" xr:uid="{1A5F5012-B8BA-4688-B8FD-B28CAAB5E8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F10665" authorId="0" shapeId="0" xr:uid="{8DECDD52-7B5F-4B0A-95AB-D78F9AEED9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5" authorId="0" shapeId="0" xr:uid="{C200665B-E6E3-4824-8FD5-4E6DEAD8A2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5" authorId="0" shapeId="0" xr:uid="{9411764B-DE92-468B-A270-0DC3FA9EE4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F10666" authorId="0" shapeId="0" xr:uid="{0998E479-C586-469F-B0F3-8F5FD505AD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6" authorId="0" shapeId="0" xr:uid="{AC960706-1F56-4937-B949-FE5C32F3B8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6" authorId="0" shapeId="0" xr:uid="{9902CE52-A12F-4667-AFF9-1CAAABFC5F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K10666" authorId="0" shapeId="0" xr:uid="{64C1C95D-DEEC-48E0-8DA5-788B5AE072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R10666" authorId="0" shapeId="0" xr:uid="{D6F8F23E-995B-4195-988F-78609996A6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11/22:*6
11/22:*4</t>
        </r>
      </text>
    </comment>
    <comment ref="F10667" authorId="0" shapeId="0" xr:uid="{78315CD3-D34F-4027-8013-EF19273D4A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7" authorId="0" shapeId="0" xr:uid="{7F20189B-0E77-42A8-B2EF-0757DA5A69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7" authorId="0" shapeId="0" xr:uid="{1AEDCA74-57AF-422C-9137-589C468B27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R10667" authorId="0" shapeId="0" xr:uid="{67D60F0B-C325-48EF-A04A-D2BE57826E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11/22:*6
11/22:*4</t>
        </r>
      </text>
    </comment>
    <comment ref="F10668" authorId="0" shapeId="0" xr:uid="{0D6431CA-D1C2-4FC7-A59A-A51B6770CF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8" authorId="0" shapeId="0" xr:uid="{77998D76-AED8-4A17-989F-A00C6F6026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8" authorId="0" shapeId="0" xr:uid="{74CC6840-5DE8-465D-9D10-C7197C6256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R10668" authorId="0" shapeId="0" xr:uid="{06487976-CE1B-49CD-84BB-9F798CEF7B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11/22:*4
11/24:*6</t>
        </r>
      </text>
    </comment>
    <comment ref="C10677" authorId="0" shapeId="0" xr:uid="{FA4B7779-FADB-42FB-882F-D9D109AA04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次修報正報日期。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：第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77" authorId="0" shapeId="0" xr:uid="{A3FC34BA-4C83-4E7F-AEBD-8FC485BAF4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11/17</t>
        </r>
        <r>
          <rPr>
            <sz val="9"/>
            <color indexed="81"/>
            <rFont val="細明體"/>
            <family val="3"/>
            <charset val="136"/>
          </rPr>
          <t>：原報告日期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78" authorId="0" shapeId="0" xr:uid="{5E2FECCB-BCDF-4E85-8B28-E72CE1F42D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78" authorId="0" shapeId="0" xr:uid="{452FD4E2-8394-4C8D-9EC6-86841078AB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79" authorId="0" shapeId="0" xr:uid="{86D8CA71-7BA2-4EFD-AB15-869A767946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79" authorId="0" shapeId="0" xr:uid="{3515C645-B674-4C3D-9E56-8ABF224D92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80" authorId="0" shapeId="0" xr:uid="{839AB29A-6DE0-46EE-9076-7A049555E0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80" authorId="0" shapeId="0" xr:uid="{EF2DE965-AF8C-4805-98F6-080B330B75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81" authorId="0" shapeId="0" xr:uid="{13F4EE4C-803F-4078-A107-32E1EC60F1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81" authorId="0" shapeId="0" xr:uid="{AE71C7F4-1338-432C-8085-09B08050ED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82" authorId="0" shapeId="0" xr:uid="{21C1A2D1-10C9-4F80-95BF-31DF863020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82" authorId="0" shapeId="0" xr:uid="{C5E83BD5-0C39-45F2-968D-23B6F409C3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83" authorId="0" shapeId="0" xr:uid="{C50F518A-15B0-4A08-A0E9-3F2E51941C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83" authorId="0" shapeId="0" xr:uid="{51477E94-9FA6-45DE-A09B-9C207BF53B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H10684" authorId="0" shapeId="0" xr:uid="{AC4D60FC-A44A-4DB4-8709-F5A357E279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H10685" authorId="0" shapeId="0" xr:uid="{AF9A93E1-E063-4CE5-AF35-26140AC0F1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F10686" authorId="0" shapeId="0" xr:uid="{DFB3A9FB-E1B1-49BF-A696-4B668DC001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請先提供數據給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，以利數據之確認及後續報告出具作業。</t>
        </r>
      </text>
    </comment>
    <comment ref="R10688" authorId="0" shapeId="0" xr:uid="{68835E38-5F8D-47D6-BFEA-22F36E631A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11/15:*1
11/17:*3</t>
        </r>
      </text>
    </comment>
    <comment ref="R10689" authorId="0" shapeId="0" xr:uid="{4B29A776-E32C-42F5-B13B-CC7578A244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11/25:*10
11/25:*8</t>
        </r>
      </text>
    </comment>
    <comment ref="G10690" authorId="0" shapeId="0" xr:uid="{9F4BF196-F9E4-4491-9FA9-BCD4EA077A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10690" authorId="0" shapeId="0" xr:uid="{4C419CA3-DCC6-4E5F-B4EB-C03F3D259A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G10691" authorId="0" shapeId="0" xr:uid="{46594F80-53B8-4D98-9212-448C66DE8A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10691" authorId="0" shapeId="0" xr:uid="{5412CFCF-C755-4C36-BFE8-B7E93E013E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F10706" authorId="0" shapeId="0" xr:uid="{E67CE1BA-7864-449F-9292-2192C0F025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706" authorId="0" shapeId="0" xr:uid="{D4ED7A2D-BE0C-425F-9B7E-9075C42D12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707" authorId="0" shapeId="0" xr:uid="{BC32C152-B6A3-4873-BF1D-1C6C14A3FA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708" authorId="0" shapeId="0" xr:uid="{DDC8DA4C-0420-4606-AAED-9B95DF9CEF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709" authorId="0" shapeId="0" xr:uid="{A5B7FCD4-DB4F-417D-9039-2434E7F655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709" authorId="0" shapeId="0" xr:uid="{88FBFE5E-8D07-415D-91C1-E75B22E9E6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710" authorId="0" shapeId="0" xr:uid="{6FFCF54E-AA93-46C0-AAC5-E6F866D502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711" authorId="0" shapeId="0" xr:uid="{63B727AF-492B-4E78-9F8C-BFB4F12550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714" authorId="0" shapeId="0" xr:uid="{09545107-CAFD-476A-8F52-6FEEDBFD38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11/25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R10720" authorId="0" shapeId="0" xr:uid="{925EDDB2-3A8E-4CEF-92A8-0AC9DD3EBE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:11/25*6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:11/25*6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:11/28*6</t>
        </r>
      </text>
    </comment>
    <comment ref="F10731" authorId="0" shapeId="0" xr:uid="{E574AB51-C71A-4439-852F-E0B7F0905A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 16:00</t>
        </r>
        <r>
          <rPr>
            <sz val="9"/>
            <color indexed="81"/>
            <rFont val="細明體"/>
            <family val="3"/>
            <charset val="136"/>
          </rPr>
          <t>前提供檢測數據給專案。</t>
        </r>
      </text>
    </comment>
    <comment ref="H10731" authorId="0" shapeId="0" xr:uid="{2D466DEA-1E27-4C8F-9E15-B130024FA8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F10732" authorId="0" shapeId="0" xr:uid="{6FAF48BC-C995-4ABF-A334-ADDEFBAA28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 16:00</t>
        </r>
        <r>
          <rPr>
            <sz val="9"/>
            <color indexed="81"/>
            <rFont val="細明體"/>
            <family val="3"/>
            <charset val="136"/>
          </rPr>
          <t>前提供檢測數據給專案。</t>
        </r>
      </text>
    </comment>
    <comment ref="H10732" authorId="0" shapeId="0" xr:uid="{2B5F3B05-78C2-41C3-9740-5CC6B56C7B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F10733" authorId="0" shapeId="0" xr:uid="{90EBB973-CAA3-4C2C-8C4D-F9DF6841BA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 16:00</t>
        </r>
        <r>
          <rPr>
            <sz val="9"/>
            <color indexed="81"/>
            <rFont val="細明體"/>
            <family val="3"/>
            <charset val="136"/>
          </rPr>
          <t>前提供檢測數據給專案。</t>
        </r>
      </text>
    </comment>
    <comment ref="H10733" authorId="0" shapeId="0" xr:uid="{ED576646-0D60-42D9-BAF2-906E1CAB49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R10733" authorId="0" shapeId="0" xr:uid="{B6BD4F51-F0D9-41D3-9851-CF55F8FC14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S280:11/28*6</t>
        </r>
      </text>
    </comment>
    <comment ref="F10734" authorId="0" shapeId="0" xr:uid="{E7A8916A-FA8D-4E51-ACF2-F9B196D4FB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 16:00</t>
        </r>
        <r>
          <rPr>
            <sz val="9"/>
            <color indexed="81"/>
            <rFont val="細明體"/>
            <family val="3"/>
            <charset val="136"/>
          </rPr>
          <t>前提供檢測數據給專案。</t>
        </r>
      </text>
    </comment>
    <comment ref="H10734" authorId="0" shapeId="0" xr:uid="{E07A2200-B631-41A4-8E6D-DE9BCE6FEF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G10735" authorId="0" shapeId="0" xr:uid="{E91D8EAD-046D-4CB7-A2B6-1E74EE8519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735" authorId="0" shapeId="0" xr:uid="{FF0BA6D2-E733-4283-92D9-CE7DA903FF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S280:11/29*6</t>
        </r>
      </text>
    </comment>
    <comment ref="F10736" authorId="0" shapeId="0" xr:uid="{6AD6978D-E292-4285-A4E0-D9ECB8F1EB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11/29 </t>
        </r>
        <r>
          <rPr>
            <sz val="9"/>
            <color indexed="81"/>
            <rFont val="細明體"/>
            <family val="3"/>
            <charset val="136"/>
          </rPr>
          <t>下午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出具檢記</t>
        </r>
      </text>
    </comment>
    <comment ref="F10737" authorId="0" shapeId="0" xr:uid="{F892739A-D2DD-4F38-AE25-CFE8EDDE7B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11/30 </t>
        </r>
        <r>
          <rPr>
            <sz val="9"/>
            <color indexed="81"/>
            <rFont val="細明體"/>
            <family val="3"/>
            <charset val="136"/>
          </rPr>
          <t>下午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出具檢記</t>
        </r>
      </text>
    </comment>
    <comment ref="L10737" authorId="0" shapeId="0" xr:uid="{3F2492A4-300F-4C33-87D3-D8D6BA20D9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更正進樣數量，填表時打錯；原數量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0742" authorId="0" shapeId="0" xr:uid="{E425F73A-730E-41EB-A394-22F0848255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743" authorId="0" shapeId="0" xr:uid="{41382F17-6FB2-4FC7-9B0A-758459E646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R10748" authorId="0" shapeId="0" xr:uid="{5F9D2C80-9E63-488B-BA83-715010DFA1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:11/25*6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:11/25*6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:11/28*6</t>
        </r>
      </text>
    </comment>
    <comment ref="F10758" authorId="0" shapeId="0" xr:uid="{15B1927F-D2F8-45D7-B00F-9FFE72F67E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12/1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0759" authorId="0" shapeId="0" xr:uid="{C67EACA1-012E-454A-BB51-20160C6257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12/1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0760" authorId="0" shapeId="0" xr:uid="{F0447ACB-4256-4626-9D4F-9C5CE83996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111/12/06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H10760" authorId="0" shapeId="0" xr:uid="{75345ED9-5478-47C4-8F98-4DC7970AC4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</text>
    </comment>
    <comment ref="R10765" authorId="0" shapeId="0" xr:uid="{8C6E5D2D-1A4E-4568-BCF2-939FC27ACC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H10767" authorId="0" shapeId="0" xr:uid="{D191FA0A-C497-4C7B-BAEA-51D7AEA6BF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</text>
    </comment>
    <comment ref="C10789" authorId="0" shapeId="0" xr:uid="{00EC6EDD-9408-4C60-9553-1434517F74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</t>
        </r>
        <r>
          <rPr>
            <sz val="9"/>
            <color indexed="81"/>
            <rFont val="細明體"/>
            <family val="3"/>
            <charset val="136"/>
          </rPr>
          <t xml:space="preserve">修正測項。
</t>
        </r>
        <r>
          <rPr>
            <sz val="9"/>
            <color indexed="81"/>
            <rFont val="Tahoma"/>
            <family val="2"/>
          </rPr>
          <t>11/23:</t>
        </r>
        <r>
          <rPr>
            <sz val="9"/>
            <color indexed="81"/>
            <rFont val="細明體"/>
            <family val="3"/>
            <charset val="136"/>
          </rPr>
          <t>修正報告日期</t>
        </r>
        <r>
          <rPr>
            <sz val="9"/>
            <color indexed="81"/>
            <rFont val="Tahoma"/>
            <family val="2"/>
          </rPr>
          <t>111/12/1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12/6</t>
        </r>
      </text>
    </comment>
    <comment ref="G10789" authorId="0" shapeId="0" xr:uid="{E76D4E33-E30B-465B-B525-76737A683B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F10790" authorId="0" shapeId="0" xr:uid="{E6E57616-DE22-4C5A-A43C-F3F96AA5DD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795" authorId="0" shapeId="0" xr:uid="{F601B990-2332-4A2E-87F9-248F419749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L10795" authorId="0" shapeId="0" xr:uid="{C2BB5850-82D1-4E37-B9E6-612F8D0524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</text>
    </comment>
    <comment ref="C10796" authorId="0" shapeId="0" xr:uid="{6199AE08-EE19-4208-95C2-92F19B47F9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</t>
        </r>
        <r>
          <rPr>
            <sz val="9"/>
            <color indexed="81"/>
            <rFont val="細明體"/>
            <family val="3"/>
            <charset val="136"/>
          </rPr>
          <t xml:space="preserve">修正進樣數量。
</t>
        </r>
        <r>
          <rPr>
            <sz val="9"/>
            <color indexed="81"/>
            <rFont val="Tahoma"/>
            <family val="2"/>
          </rPr>
          <t>11/23: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VOC</t>
        </r>
        <r>
          <rPr>
            <sz val="9"/>
            <color indexed="81"/>
            <rFont val="細明體"/>
            <family val="3"/>
            <charset val="136"/>
          </rPr>
          <t>測項。</t>
        </r>
      </text>
    </comment>
    <comment ref="F10796" authorId="0" shapeId="0" xr:uid="{65D1ACA3-2096-4E02-9D5E-FE7F2C8456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L10796" authorId="0" shapeId="0" xr:uid="{451104AB-6FD7-4B0F-9B42-D95943E9AF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</text>
    </comment>
    <comment ref="F10797" authorId="0" shapeId="0" xr:uid="{E9AEAE1C-60CA-42D4-8C4A-5A7611F32D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L10797" authorId="0" shapeId="0" xr:uid="{7FF12B5E-36CF-482B-9624-86251CFA1A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F10798" authorId="0" shapeId="0" xr:uid="{52EE1531-8063-4F8D-923A-A61ACD4FC1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L10798" authorId="0" shapeId="0" xr:uid="{228D5EC8-D17D-4C26-A173-A52FFDEDAC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R10798" authorId="0" shapeId="0" xr:uid="{3839A12D-00DD-4C09-B96E-4AE38086CC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S280:11/28*3</t>
        </r>
      </text>
    </comment>
    <comment ref="R10800" authorId="0" shapeId="0" xr:uid="{013B44A4-520D-405B-BFED-7E9F0084E6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S280:11/29*5</t>
        </r>
      </text>
    </comment>
    <comment ref="L10802" authorId="0" shapeId="0" xr:uid="{2ED57C83-67F1-4446-A495-DECA2CE394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L10803" authorId="0" shapeId="0" xr:uid="{65A57C60-31A3-47C3-BD44-ED90474866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R10803" authorId="0" shapeId="0" xr:uid="{61497311-18CB-4DF7-A99F-6007F3D99A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S280:11/29*3</t>
        </r>
      </text>
    </comment>
    <comment ref="L10804" authorId="0" shapeId="0" xr:uid="{966B1A54-1C47-42EC-9E61-49D78C06FB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C10805" authorId="0" shapeId="0" xr:uid="{A268895E-1C15-4260-BCC2-2F95C3738D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11/28:</t>
        </r>
        <r>
          <rPr>
            <sz val="9"/>
            <color indexed="81"/>
            <rFont val="細明體"/>
            <family val="3"/>
            <charset val="136"/>
          </rPr>
          <t>修正採樣數量。</t>
        </r>
      </text>
    </comment>
    <comment ref="F10805" authorId="0" shapeId="0" xr:uid="{08AD15B4-B17C-4FD3-B2C5-3462738829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111/12/07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H10805" authorId="0" shapeId="0" xr:uid="{F0827025-A30E-4584-8723-406A910D0D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</text>
    </comment>
    <comment ref="L10805" authorId="0" shapeId="0" xr:uid="{428CA160-0229-4E39-8B0B-82A6EDBE14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10814" authorId="0" shapeId="0" xr:uid="{A0A251AC-F186-42AD-94A4-546720D712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:11/28*1</t>
        </r>
      </text>
    </comment>
    <comment ref="R10818" authorId="0" shapeId="0" xr:uid="{5E5C035F-5C8A-4DF8-85E9-4CB86C3ABF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H10839" authorId="0" shapeId="0" xr:uid="{86CC8FE9-0E5E-4700-BAEC-B61A6F3134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0840" authorId="0" shapeId="0" xr:uid="{9E49F752-3C19-4C1A-BD82-62936D6B08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K10840" authorId="0" shapeId="0" xr:uid="{82850173-F488-404D-BB1B-A6FC5B08C9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H10841" authorId="0" shapeId="0" xr:uid="{E4DB47F1-4DC4-4BCA-B713-EA3EA871C4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0842" authorId="0" shapeId="0" xr:uid="{2562DF85-194F-4731-AFE7-DE8526A732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0843" authorId="0" shapeId="0" xr:uid="{BBFEB19D-4B36-4D4A-AD8C-61487DD993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0844" authorId="0" shapeId="0" xr:uid="{16254DAF-AB4C-478C-BCF1-BDF9C4AB52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R10847" authorId="0" shapeId="0" xr:uid="{73AF8EF4-528C-4447-B2A4-3CB9D070FF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:11/30*6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:11/30*6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:12/5*6</t>
        </r>
      </text>
    </comment>
    <comment ref="G10874" authorId="0" shapeId="0" xr:uid="{AA39E8DF-08BD-4E26-A347-B62FA72D37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G10875" authorId="0" shapeId="0" xr:uid="{0129AED2-79BF-43D0-89F1-2B6CE91448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R10875" authorId="0" shapeId="0" xr:uid="{51919F46-72C9-4769-B358-D6EABFE721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S280:11/29*1</t>
        </r>
      </text>
    </comment>
    <comment ref="G10876" authorId="0" shapeId="0" xr:uid="{B93DB7F5-73F1-4DCE-BCD2-D52EB956D2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G10877" authorId="0" shapeId="0" xr:uid="{0567DD9C-AFC8-4843-B8A7-9A6C98D849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111/11/22</t>
        </r>
      </text>
    </comment>
    <comment ref="H10877" authorId="0" shapeId="0" xr:uid="{94236250-7FA0-425D-9718-2E6E980311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G10878" authorId="0" shapeId="0" xr:uid="{DA852EC2-85AF-4D8B-AE62-47573C6940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111/11/22</t>
        </r>
      </text>
    </comment>
    <comment ref="H10878" authorId="0" shapeId="0" xr:uid="{816209A5-A372-44D5-A0C6-41D25A2F1C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R10878" authorId="0" shapeId="0" xr:uid="{C3D42F95-6E15-4969-B044-AAA8A86A27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12/1:*4
12/1:*1</t>
        </r>
      </text>
    </comment>
    <comment ref="G10879" authorId="0" shapeId="0" xr:uid="{4AFC8685-810D-41AA-A49B-5DB1D72C3D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111/11/22</t>
        </r>
      </text>
    </comment>
    <comment ref="H10879" authorId="0" shapeId="0" xr:uid="{69095962-D014-4511-A69F-C7F519D8BD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F10883" authorId="0" shapeId="0" xr:uid="{4CE540AC-277A-4B36-967B-B1548E485C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H10883" authorId="0" shapeId="0" xr:uid="{CA359A68-0401-47A6-85D3-B42461EF16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111/12/8
</t>
        </r>
      </text>
    </comment>
    <comment ref="F10884" authorId="0" shapeId="0" xr:uid="{109F581A-744E-4912-B290-90DCE219F9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H10884" authorId="0" shapeId="0" xr:uid="{4F7AB782-1CCD-4513-BC40-2BA7B33038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111/12/8
</t>
        </r>
      </text>
    </comment>
    <comment ref="F10885" authorId="0" shapeId="0" xr:uid="{C755F7C0-AE0B-44B5-A336-F281882914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H10885" authorId="0" shapeId="0" xr:uid="{BAA8FEA4-C1B7-481B-9D74-B6B2B81477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111/12/8
</t>
        </r>
      </text>
    </comment>
    <comment ref="F10886" authorId="0" shapeId="0" xr:uid="{13E02A9F-21E1-4553-B035-CF9C76502F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H10886" authorId="0" shapeId="0" xr:uid="{51E460B5-305C-4808-84FC-407880F7A4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111/12/8
</t>
        </r>
      </text>
    </comment>
    <comment ref="R10896" authorId="0" shapeId="0" xr:uid="{4B660FED-CDF9-47CD-8EEE-7FCB9BDCC5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H10923" authorId="0" shapeId="0" xr:uid="{6C35FC7F-D88C-475F-B336-8FAC558815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24" authorId="0" shapeId="0" xr:uid="{2A877911-51B7-4EF6-A591-97EF36F60B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46" authorId="0" shapeId="0" xr:uid="{DA68FF2A-B9E6-4DCE-9445-7FCC7C2BEC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47" authorId="0" shapeId="0" xr:uid="{FA8AA9B6-1C71-4B64-ABCD-EB039C510B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48" authorId="0" shapeId="0" xr:uid="{AA56CC4F-F9D6-42B7-AA10-BC9BE151DE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R10948" authorId="0" shapeId="0" xr:uid="{75E90A7E-6630-447C-9D2A-EA63760227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:12/3*6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>:12/5*6</t>
        </r>
        <r>
          <rPr>
            <sz val="9"/>
            <color indexed="81"/>
            <rFont val="細明體"/>
            <family val="3"/>
            <charset val="136"/>
          </rPr>
          <t xml:space="preserve">
亞硝酸鹽氮</t>
        </r>
        <r>
          <rPr>
            <sz val="9"/>
            <color indexed="81"/>
            <rFont val="Tahoma"/>
            <family val="2"/>
          </rPr>
          <t xml:space="preserve">:12/5*6
</t>
        </r>
      </text>
    </comment>
    <comment ref="H10949" authorId="0" shapeId="0" xr:uid="{A2ECF543-406A-4F52-B351-397E6897DF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0" authorId="0" shapeId="0" xr:uid="{0BD247EF-C780-4731-B7B1-3E55211A84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1" authorId="0" shapeId="0" xr:uid="{69806300-A9F7-4C3C-8D1D-3099814D9B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2" authorId="0" shapeId="0" xr:uid="{EABDD48F-839D-4CB3-BE04-1BB0566FC3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3" authorId="0" shapeId="0" xr:uid="{13D836E2-C563-4403-A2A4-EF3BD6091D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4" authorId="0" shapeId="0" xr:uid="{B5F2931A-351D-4472-8D5C-E6C64D2C58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5" authorId="0" shapeId="0" xr:uid="{466AD8F7-01AE-42D9-8CB1-3162F4C839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6" authorId="0" shapeId="0" xr:uid="{B3A279A6-A846-4897-AD63-D545FC10FC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R10956" authorId="0" shapeId="0" xr:uid="{E87DF24D-0C17-43A1-9FCE-F6DF51B2DF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12/6:*1
12/6:*5</t>
        </r>
      </text>
    </comment>
    <comment ref="R10959" authorId="0" shapeId="0" xr:uid="{546B6BFA-DC43-4ED8-9CBC-6C28649A18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:12/1*5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:12/1*5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:12/5*5</t>
        </r>
      </text>
    </comment>
    <comment ref="R10970" authorId="0" shapeId="0" xr:uid="{2CB4E054-6BD6-4328-B305-5BA3C411C1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:12/3*5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:12/5*5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:12/5*5
</t>
        </r>
      </text>
    </comment>
    <comment ref="R10981" authorId="0" shapeId="0" xr:uid="{E4F7DDE0-0383-4472-8940-AF5DE5DB01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:12/5*7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:12/5*7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:12/7*7</t>
        </r>
      </text>
    </comment>
    <comment ref="R10992" authorId="0" shapeId="0" xr:uid="{E9869070-5292-4BB9-A5F1-DA6867A499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:12/7*7</t>
        </r>
      </text>
    </comment>
    <comment ref="F11010" authorId="0" shapeId="0" xr:uid="{9187326A-EDE8-42D0-AE54-0977CE7561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1011" authorId="0" shapeId="0" xr:uid="{665719FB-7BF0-4881-A197-11ABF1631B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1016" authorId="0" shapeId="0" xr:uid="{8EC95988-2881-4AB6-B810-264C2C78FA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
: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111/12/13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H11016" authorId="0" shapeId="0" xr:uid="{0061752D-48BF-4EE2-9BE8-E0BB561AAD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R11016" authorId="0" shapeId="0" xr:uid="{4B908727-D6FC-4507-927F-453B48131B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S280:12/2*3</t>
        </r>
      </text>
    </comment>
    <comment ref="R11039" authorId="0" shapeId="0" xr:uid="{DCA2F4F2-166F-4CA1-AFB3-5D9B200C36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12/1:*5   12/5:*5
12/5:*8    12/6:*5
12/6:*2 Una</t>
        </r>
      </text>
    </comment>
    <comment ref="H11040" authorId="0" shapeId="0" xr:uid="{73969D35-E374-44BE-BFF4-04F530A76D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此案更正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不是業興高廠案。
原報告日期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041" authorId="0" shapeId="0" xr:uid="{9E934325-72B2-4778-89C1-8AB6422232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此案更正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不是業興高廠案。
原報告日期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042" authorId="0" shapeId="0" xr:uid="{369ED124-A4F1-4A47-B3BF-D35268C28D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此案更正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不是業興高廠案。
原報告日期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043" authorId="0" shapeId="0" xr:uid="{5B627B3F-7D5F-4819-91D5-9EFFC42CDA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此案更正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不是業興高廠案。
原報告日期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C11044" authorId="0" shapeId="0" xr:uid="{CC73C512-C564-46F1-BB4C-976A8AEEBB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H11044" authorId="0" shapeId="0" xr:uid="{A188F47D-CAB5-4D3B-9DD2-3292B504F9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C11045" authorId="0" shapeId="0" xr:uid="{70835DC1-DB6B-4DD2-809D-2825D71544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45" authorId="0" shapeId="0" xr:uid="{E558E75B-6DB2-4709-BA2B-E1555E87E7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補採樣日期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045" authorId="0" shapeId="0" xr:uid="{1D026E7B-1B23-493E-9EAE-E9B3FBE477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L11045" authorId="0" shapeId="0" xr:uid="{315D3D2E-6D1D-4929-810E-D8BCE5285E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*2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2.*1</t>
        </r>
        <r>
          <rPr>
            <sz val="9"/>
            <color indexed="81"/>
            <rFont val="細明體"/>
            <family val="3"/>
            <charset val="136"/>
          </rPr>
          <t xml:space="preserve">補採日期待確定。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11045" authorId="0" shapeId="0" xr:uid="{5DFC013E-ED4E-43EA-BCDF-FBCF157BB2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11/10:*2</t>
        </r>
      </text>
    </comment>
    <comment ref="C11046" authorId="0" shapeId="0" xr:uid="{26334590-32F7-4795-B0A9-68753F12F5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46" authorId="0" shapeId="0" xr:uid="{8B20D7CE-A5B9-4CA7-A430-280C3CE0A1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補採樣日期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046" authorId="0" shapeId="0" xr:uid="{CDE2CB4F-3DF4-4471-A7D0-8FAC872B01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L11046" authorId="0" shapeId="0" xr:uid="{E7E9467E-A362-42E8-BF76-CE97EA3498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*1
2.*1</t>
        </r>
        <r>
          <rPr>
            <sz val="9"/>
            <color indexed="81"/>
            <rFont val="細明體"/>
            <family val="3"/>
            <charset val="136"/>
          </rPr>
          <t>補採日期待確定。</t>
        </r>
        <r>
          <rPr>
            <b/>
            <sz val="9"/>
            <color indexed="81"/>
            <rFont val="細明體"/>
            <family val="3"/>
            <charset val="136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補採日期確定</t>
        </r>
        <r>
          <rPr>
            <sz val="9"/>
            <color indexed="81"/>
            <rFont val="Tahoma"/>
            <family val="2"/>
          </rPr>
          <t>11/24*1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11046" authorId="0" shapeId="0" xr:uid="{0652867B-CA6B-4CAC-A8BC-88B4162343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11/11:*1</t>
        </r>
      </text>
    </comment>
    <comment ref="C11047" authorId="0" shapeId="0" xr:uid="{95426DE7-D005-4AE9-B5A1-F04F48E77C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47" authorId="0" shapeId="0" xr:uid="{A90E0A94-FBDE-427C-9CA6-0452BBA8CE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補採樣日期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047" authorId="0" shapeId="0" xr:uid="{30CB870D-7912-43D2-B94A-6F82D5C4DE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L11047" authorId="0" shapeId="0" xr:uid="{757FC36F-7D81-4497-9505-CF0FF9FCC4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*1
2.*1</t>
        </r>
        <r>
          <rPr>
            <sz val="9"/>
            <color indexed="81"/>
            <rFont val="細明體"/>
            <family val="3"/>
            <charset val="136"/>
          </rPr>
          <t>補採日期待確定。</t>
        </r>
        <r>
          <rPr>
            <b/>
            <sz val="9"/>
            <color indexed="81"/>
            <rFont val="細明體"/>
            <family val="3"/>
            <charset val="136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11047" authorId="0" shapeId="0" xr:uid="{548A5541-2E31-42F4-A151-5D429285B5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11/11:*1
12/7:*1</t>
        </r>
      </text>
    </comment>
    <comment ref="C11048" authorId="0" shapeId="0" xr:uid="{D71865A1-4E62-4E94-AF98-0D4FEB8115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48" authorId="0" shapeId="0" xr:uid="{074F67B5-51D3-4F5B-96F7-29629F1347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補採樣日期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048" authorId="0" shapeId="0" xr:uid="{233ECA63-0D06-4B62-951B-0736D22AD9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L11048" authorId="0" shapeId="0" xr:uid="{4635FC9A-45E5-46B6-A422-18028ED5E1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*2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2.*1</t>
        </r>
        <r>
          <rPr>
            <sz val="9"/>
            <color indexed="81"/>
            <rFont val="細明體"/>
            <family val="3"/>
            <charset val="136"/>
          </rPr>
          <t xml:space="preserve">補採日期待確定。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11048" authorId="0" shapeId="0" xr:uid="{4738D57B-805B-4011-8366-7A3A59FCD3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11/10:*2</t>
        </r>
      </text>
    </comment>
    <comment ref="C11049" authorId="0" shapeId="0" xr:uid="{9FAE237B-113C-4C85-AE0D-26A6C64D44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H11049" authorId="0" shapeId="0" xr:uid="{E8EA8321-9B42-4B99-BF35-DF80D4322E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C11050" authorId="0" shapeId="0" xr:uid="{50D2C67D-99C0-4036-8491-BF3EFEB5B3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H11050" authorId="0" shapeId="0" xr:uid="{DB0BE181-6BA1-4DC0-9015-AD3761D772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51" authorId="0" shapeId="0" xr:uid="{F727B05C-CC5E-429B-8C99-9F8A84C08D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L11051" authorId="0" shapeId="0" xr:uid="{CC8572A7-57BE-4B98-93FE-D5DDC2B40D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G11052" authorId="0" shapeId="0" xr:uid="{8A953D42-09DE-40F5-9235-46AA85D5CA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G11053" authorId="0" shapeId="0" xr:uid="{A1EB514D-0BCE-4D6F-B410-C4177F131E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G11054" authorId="0" shapeId="0" xr:uid="{4BA4F939-8772-46FC-9E88-4C78FE12FB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L11054" authorId="0" shapeId="0" xr:uid="{3763B17A-88A0-40A1-9208-FD53764706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G11055" authorId="0" shapeId="0" xr:uid="{116996F3-8054-40C1-BC3F-579033D02A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G11084" authorId="0" shapeId="0" xr:uid="{5149CE66-1B64-4F0D-B7FB-D150EDE4CE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85" authorId="0" shapeId="0" xr:uid="{9703F6F8-87F4-4F14-A1CD-A0AB35798B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86" authorId="0" shapeId="0" xr:uid="{08D1EF51-3EB6-4BC9-A6C5-CDA592ED45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R11086" authorId="0" shapeId="0" xr:uid="{DA52AE0F-101E-4CAF-A541-2623E87B29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:12/7*5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:12/7*5</t>
        </r>
      </text>
    </comment>
    <comment ref="G11087" authorId="0" shapeId="0" xr:uid="{8F69E03B-166C-4A32-920B-01F04D4267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88" authorId="0" shapeId="0" xr:uid="{DB513EA0-6299-43FE-97F1-FBDAEF76B9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89" authorId="0" shapeId="0" xr:uid="{FC12571F-5BF5-4AC6-A153-0BE2E6F4FA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0" authorId="0" shapeId="0" xr:uid="{FDAAAAA4-4229-4744-8B36-E34001629B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1" authorId="0" shapeId="0" xr:uid="{D0389061-1535-4781-9EEC-4A589B79EE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2" authorId="0" shapeId="0" xr:uid="{85EA5B8D-CF6F-41E0-BB6D-39E852B3A9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3" authorId="0" shapeId="0" xr:uid="{1F6B9F94-9454-45FE-A9A0-136D944E26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4" authorId="0" shapeId="0" xr:uid="{982EF905-3A81-432D-AAD7-E2DD64DF19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5" authorId="0" shapeId="0" xr:uid="{9C2FA9D7-DE43-4578-BB30-BAC3456F6E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6" authorId="0" shapeId="0" xr:uid="{07BB0B8A-330F-4041-A0A0-55661E71A9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7" authorId="0" shapeId="0" xr:uid="{62E9295E-3EDB-4F9B-A4A2-B0B293A3F2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R11097" authorId="0" shapeId="0" xr:uid="{1D78FD04-81AC-4CC4-9AF1-C78DFD4E4A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:12/7*5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:12/7*5</t>
        </r>
      </text>
    </comment>
    <comment ref="G11098" authorId="0" shapeId="0" xr:uid="{974AB003-531C-40FA-8F5A-D52C0E849D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9" authorId="0" shapeId="0" xr:uid="{5665EABB-F6F5-4739-93F1-517E801DA9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0" authorId="0" shapeId="0" xr:uid="{FC91AEC4-E337-43BE-BE6E-2678A3ACB5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1" authorId="0" shapeId="0" xr:uid="{EFD24DD3-69BE-452F-9727-9543262A53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2" authorId="0" shapeId="0" xr:uid="{6A31F2C5-DAA4-4581-96D4-5411F3267A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3" authorId="0" shapeId="0" xr:uid="{CAC8D443-CFE5-4768-A5CA-2A527B871E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4" authorId="0" shapeId="0" xr:uid="{E3D6F0E9-284F-43F8-B0E1-8CC39EBF37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5" authorId="0" shapeId="0" xr:uid="{88267262-FDDA-4D1B-8521-872F29788E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F11107" authorId="0" shapeId="0" xr:uid="{984B3416-ACE8-4A0B-A310-2C8849A5DB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12/6</t>
        </r>
        <r>
          <rPr>
            <sz val="9"/>
            <color indexed="81"/>
            <rFont val="細明體"/>
            <family val="3"/>
            <charset val="136"/>
          </rPr>
          <t>下午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前提供檢紀給專案</t>
        </r>
      </text>
    </comment>
    <comment ref="F11112" authorId="0" shapeId="0" xr:uid="{0EC72341-D122-4EF3-A31B-DB6AD5A3BA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氨氮請於</t>
        </r>
        <r>
          <rPr>
            <sz val="9"/>
            <color indexed="81"/>
            <rFont val="Tahoma"/>
            <family val="2"/>
          </rPr>
          <t xml:space="preserve">11/30 </t>
        </r>
        <r>
          <rPr>
            <sz val="9"/>
            <color indexed="81"/>
            <rFont val="細明體"/>
            <family val="3"/>
            <charset val="136"/>
          </rPr>
          <t>下午四點前提供檢記給專案。</t>
        </r>
      </text>
    </comment>
    <comment ref="K11112" authorId="0" shapeId="0" xr:uid="{F2A5C710-8120-42B0-9A60-8297226B23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氨氮請於</t>
        </r>
        <r>
          <rPr>
            <sz val="9"/>
            <color indexed="81"/>
            <rFont val="Tahoma"/>
            <family val="2"/>
          </rPr>
          <t xml:space="preserve">11/30 </t>
        </r>
        <r>
          <rPr>
            <sz val="9"/>
            <color indexed="81"/>
            <rFont val="細明體"/>
            <family val="3"/>
            <charset val="136"/>
          </rPr>
          <t>下午四點前提供檢記給專案。</t>
        </r>
      </text>
    </comment>
    <comment ref="R11118" authorId="0" shapeId="0" xr:uid="{41F84FB7-8C2F-4B2E-A56C-6A5DA65674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R11129" authorId="0" shapeId="0" xr:uid="{7B8AFFC7-9358-4BDB-9B28-CBD6C15C38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:11/28*1</t>
        </r>
      </text>
    </comment>
    <comment ref="H11133" authorId="0" shapeId="0" xr:uid="{25BC515E-DE8B-4C72-A28F-F6806DB393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C11134" authorId="0" shapeId="0" xr:uid="{CEA205D6-D25C-48D0-AE38-F85B6DE868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11/22</t>
        </r>
        <r>
          <rPr>
            <sz val="9"/>
            <color indexed="81"/>
            <rFont val="細明體"/>
            <family val="3"/>
            <charset val="136"/>
          </rPr>
          <t>：修正數量。</t>
        </r>
      </text>
    </comment>
    <comment ref="H11134" authorId="0" shapeId="0" xr:uid="{A49CF355-4752-42CF-8C13-8FB72288DD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L11134" authorId="0" shapeId="0" xr:uid="{1C4B1A72-CFC9-4384-9622-E46AE00C6A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0004-23D12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</text>
    </comment>
    <comment ref="G11135" authorId="0" shapeId="0" xr:uid="{68DB605D-2781-4B77-AA55-A390BBF6A1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111/11/30</t>
        </r>
      </text>
    </comment>
    <comment ref="H11135" authorId="0" shapeId="0" xr:uid="{F18B899A-1B42-4DB1-97C0-F532C23514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G11136" authorId="0" shapeId="0" xr:uid="{EED78743-17DE-4FBE-A3FD-2FE45DCF2B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1136" authorId="0" shapeId="0" xr:uid="{1BF774D6-42A0-45BE-9912-A783B48872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H11137" authorId="0" shapeId="0" xr:uid="{CF35DFFC-652B-4D55-8AE5-7C81407276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H11138" authorId="0" shapeId="0" xr:uid="{92B523B3-612A-4A82-81DA-2466569D94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H11139" authorId="0" shapeId="0" xr:uid="{BFD73AF2-61B2-457D-872E-1265911B37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F11140" authorId="0" shapeId="0" xr:uid="{2C8CE332-6E92-4580-9001-49C98AF95A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141" authorId="0" shapeId="0" xr:uid="{81DE369D-930B-432A-849E-3DA48A5E4D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142" authorId="0" shapeId="0" xr:uid="{D3D6CAED-FF7B-4302-9215-8B07051C76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K11153" authorId="0" shapeId="0" xr:uid="{6EE39656-1066-4CE1-B934-BBE4092FD5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11155" authorId="0" shapeId="0" xr:uid="{F0C3D7BC-0FA7-468B-BD06-18EFD6046B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:12/5*1</t>
        </r>
      </text>
    </comment>
    <comment ref="K11158" authorId="0" shapeId="0" xr:uid="{48873F73-B708-4741-8C95-93B71080E9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K11182" authorId="0" shapeId="0" xr:uid="{F35339B7-F53A-4D66-843E-FA086EAE54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請協助換算為【硝酸鹽】</t>
        </r>
      </text>
    </comment>
    <comment ref="R11182" authorId="0" shapeId="0" xr:uid="{73EBD015-1BFE-4824-B18E-EC4F798081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:12/5*1</t>
        </r>
      </text>
    </comment>
    <comment ref="K11185" authorId="0" shapeId="0" xr:uid="{CF3BF802-8D38-491B-816D-50E7F5B051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1187" authorId="0" shapeId="0" xr:uid="{E1E0F00F-CAB6-495A-8973-94713C3EE5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空白皆需分析</t>
        </r>
      </text>
    </comment>
    <comment ref="G11187" authorId="0" shapeId="0" xr:uid="{3234837A-6D78-4F27-921E-F747B4C87E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11/29.30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12/1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1187" authorId="0" shapeId="0" xr:uid="{6A3B849C-E25F-479E-B018-C258404FD3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12/1:*3
12/6:*3</t>
        </r>
      </text>
    </comment>
    <comment ref="F11188" authorId="0" shapeId="0" xr:uid="{E5507F72-813E-42D4-B5CF-ED4153D03D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空白皆需分析</t>
        </r>
      </text>
    </comment>
    <comment ref="G11188" authorId="0" shapeId="0" xr:uid="{5AC57B2B-97D0-47D9-80F2-479E6E4C05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11/29.30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12/1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11188" authorId="0" shapeId="0" xr:uid="{DAAB6CCD-1CB1-4538-92C1-31E4914105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需先過濾後再分析</t>
        </r>
      </text>
    </comment>
    <comment ref="F11189" authorId="0" shapeId="0" xr:uid="{DBD480D9-887A-424A-A3C9-272664F3D4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空白皆需分析</t>
        </r>
      </text>
    </comment>
    <comment ref="G11189" authorId="0" shapeId="0" xr:uid="{1FC6EBFF-5827-4A07-95F9-CB52D6FFC7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11/29.30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12/1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1189" authorId="0" shapeId="0" xr:uid="{40678351-A4C9-4D8A-B340-289CF88A42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12/2:*7</t>
        </r>
      </text>
    </comment>
    <comment ref="R11195" authorId="0" shapeId="0" xr:uid="{E87F3241-8A5E-4B55-8BD5-DF0B0FE79C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:12/5*1</t>
        </r>
      </text>
    </comment>
    <comment ref="G11196" authorId="0" shapeId="0" xr:uid="{C90FC26F-1DC6-4DDF-A372-BBC86BFE02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採樣日期</t>
        </r>
        <r>
          <rPr>
            <sz val="9"/>
            <color indexed="81"/>
            <rFont val="Tahoma"/>
            <family val="2"/>
          </rPr>
          <t>:11/21-11/25</t>
        </r>
        <r>
          <rPr>
            <sz val="9"/>
            <color indexed="81"/>
            <rFont val="細明體"/>
            <family val="3"/>
            <charset val="136"/>
          </rPr>
          <t>及</t>
        </r>
        <r>
          <rPr>
            <sz val="9"/>
            <color indexed="81"/>
            <rFont val="Tahoma"/>
            <family val="2"/>
          </rPr>
          <t>11/28-11/30</t>
        </r>
        <r>
          <rPr>
            <sz val="9"/>
            <color indexed="81"/>
            <rFont val="細明體"/>
            <family val="3"/>
            <charset val="136"/>
          </rPr>
          <t>，共計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個工作天</t>
        </r>
      </text>
    </comment>
    <comment ref="R11196" authorId="0" shapeId="0" xr:uid="{2134DB32-497A-44C4-8E35-085C42ECBD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11/28:*5(11/30</t>
        </r>
        <r>
          <rPr>
            <sz val="9"/>
            <color indexed="81"/>
            <rFont val="細明體"/>
            <family val="3"/>
            <charset val="136"/>
          </rPr>
          <t>修正苯數</t>
        </r>
        <r>
          <rPr>
            <sz val="9"/>
            <color indexed="81"/>
            <rFont val="Tahoma"/>
            <family val="2"/>
          </rPr>
          <t>)
11/29:*9
11/29:*10(11/30</t>
        </r>
        <r>
          <rPr>
            <sz val="9"/>
            <color indexed="81"/>
            <rFont val="細明體"/>
            <family val="3"/>
            <charset val="136"/>
          </rPr>
          <t>修正數據出處頁碼</t>
        </r>
        <r>
          <rPr>
            <sz val="9"/>
            <color indexed="81"/>
            <rFont val="Tahoma"/>
            <family val="2"/>
          </rPr>
          <t>)
11/30:*10
12/7:*10</t>
        </r>
      </text>
    </comment>
    <comment ref="R11202" authorId="0" shapeId="0" xr:uid="{B8AC6FFB-5127-46CC-9A43-86CFAFC6D5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S280:12/7*3</t>
        </r>
      </text>
    </comment>
    <comment ref="R11203" authorId="0" shapeId="0" xr:uid="{65FC9EBA-D276-43F8-B70B-27A37158BB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S280:12/7*3</t>
        </r>
      </text>
    </comment>
    <comment ref="K11205" authorId="0" shapeId="0" xr:uid="{014BBB19-84F0-41E8-A981-C56539BE74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207" authorId="0" shapeId="0" xr:uid="{8C84AE3E-5A33-412B-A646-BDC2535214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208" authorId="0" shapeId="0" xr:uid="{F3B664E5-421E-44C5-B096-FCD78089DA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1209" authorId="0" shapeId="0" xr:uid="{3FDC1D4B-ECE6-42BD-A083-06708937A1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1210" authorId="0" shapeId="0" xr:uid="{ECC1E3A9-D47A-4115-9340-564AA2DD34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1211" authorId="0" shapeId="0" xr:uid="{357CD090-820F-406C-BB23-0CE7371F4D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K11226" authorId="0" shapeId="0" xr:uid="{56E0AE5F-8938-4E7F-8E6D-AD0CAD0BB5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228" authorId="0" shapeId="0" xr:uid="{EF959CD6-77DB-4B0A-82CB-61C993E816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229" authorId="0" shapeId="0" xr:uid="{056A8B4C-730A-4BEE-9C32-8C4FD231CF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29" authorId="0" shapeId="0" xr:uid="{0184B53B-255A-4EE6-AF14-4CBDCB98FE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0" authorId="0" shapeId="0" xr:uid="{B04CAC3B-CDC3-469F-9A40-E199BD9305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0" authorId="0" shapeId="0" xr:uid="{84D2A45E-B60C-4820-A289-B98DDFF5B9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1" authorId="0" shapeId="0" xr:uid="{FBCE9D6C-D311-4A2F-A210-3CD7F44022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1" authorId="0" shapeId="0" xr:uid="{65F0C5AC-7035-4005-95FB-C43C1A8546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2" authorId="0" shapeId="0" xr:uid="{B8122E24-2930-4F48-B7FF-019A3D0C51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2" authorId="0" shapeId="0" xr:uid="{8DB74DBD-EAD5-4EE8-9FA4-A5A59AB2FB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3" authorId="0" shapeId="0" xr:uid="{33E3E740-E466-42F1-AC66-8D364C0C66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3" authorId="0" shapeId="0" xr:uid="{C20457E0-68F5-46AF-BD39-61176675A3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4" authorId="0" shapeId="0" xr:uid="{981C7285-4178-4DE8-BD0B-71A56AF0DF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4" authorId="0" shapeId="0" xr:uid="{A227C19F-EACB-46AB-9046-3C586B12C7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5" authorId="0" shapeId="0" xr:uid="{9BE88EE0-07A5-4800-87A1-5837025014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5" authorId="0" shapeId="0" xr:uid="{C77ED475-08A7-4951-ACEF-2FCA655F4D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6" authorId="0" shapeId="0" xr:uid="{4D020FDC-29EA-44A6-AA49-E6700BC09B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6" authorId="0" shapeId="0" xr:uid="{0976ADA1-89D7-4022-A146-91943FB28F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7" authorId="0" shapeId="0" xr:uid="{852DAFB8-E992-4F33-A82A-67EAA388E5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7" authorId="0" shapeId="0" xr:uid="{7AA7D96F-B6DF-4845-9C63-48BF5D4C43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8" authorId="0" shapeId="0" xr:uid="{7EC91C23-EE20-4071-BCD4-4F1AFBD7B4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8" authorId="0" shapeId="0" xr:uid="{EA3921C0-F488-4992-A41A-2A5DFA6968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J11238" authorId="0" shapeId="0" xr:uid="{9AB4A597-D418-4F02-BA2A-6D5F5D5814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錳，燻煙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L11242" authorId="0" shapeId="0" xr:uid="{3C0649ED-7F98-4C27-A428-F6B49840F1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L11243" authorId="0" shapeId="0" xr:uid="{EFDF7693-6C99-4831-9150-9205B8BE78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F11248" authorId="0" shapeId="0" xr:uid="{B1B2A1DA-ECF0-423B-89EE-B0FA4B5330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H11248" authorId="0" shapeId="0" xr:uid="{F0BF4EE3-FC46-4DA1-9FE2-22B45242F7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F11249" authorId="0" shapeId="0" xr:uid="{60ED4E85-4660-4BAA-A77D-A104F447DD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H11249" authorId="0" shapeId="0" xr:uid="{21826042-A909-443E-930B-BB28A5CF4F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H11250" authorId="0" shapeId="0" xr:uid="{CAF23E51-4FF0-42B6-ABBE-073D96A013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H11251" authorId="0" shapeId="0" xr:uid="{0F512B9C-3510-412D-9765-5AFAAFB484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H11252" authorId="0" shapeId="0" xr:uid="{2BEAFCF2-682F-40FB-9159-C3BBD7E1B7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H11253" authorId="0" shapeId="0" xr:uid="{31F06964-4F07-433C-8ABF-DEBDD035CD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4" authorId="0" shapeId="0" xr:uid="{2D413129-2829-4695-9E6B-38DB01F0F7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5" authorId="0" shapeId="0" xr:uid="{F6BBD930-8D82-4527-8FF0-C6CA5454CB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6" authorId="0" shapeId="0" xr:uid="{C5256B7B-C87D-4EF6-9C01-EAF125162B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7" authorId="0" shapeId="0" xr:uid="{F400B5DA-D472-4E75-803F-E2E85F45B4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8" authorId="0" shapeId="0" xr:uid="{4D3E2799-7F2C-4D98-9783-73AAF0889D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9" authorId="0" shapeId="0" xr:uid="{149CED5D-5043-4F2C-98BE-F2F5F021CC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60" authorId="0" shapeId="0" xr:uid="{EB94C4B5-E477-48AF-A111-9DFD6FDD84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11273" authorId="0" shapeId="0" xr:uid="{C24F12C7-4D81-485C-A9B5-3DAA066298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F11275" authorId="0" shapeId="0" xr:uid="{1AD9E23A-50A0-405E-94C2-B3E60CE8DF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此為</t>
        </r>
        <r>
          <rPr>
            <sz val="9"/>
            <color indexed="81"/>
            <rFont val="Tahoma"/>
            <family val="2"/>
          </rPr>
          <t>Z2-695</t>
        </r>
        <r>
          <rPr>
            <sz val="9"/>
            <color indexed="81"/>
            <rFont val="細明體"/>
            <family val="3"/>
            <charset val="136"/>
          </rPr>
          <t>補採，分開專編</t>
        </r>
      </text>
    </comment>
    <comment ref="F11276" authorId="0" shapeId="0" xr:uid="{5011BD93-771C-4F4F-8080-2B7439DE4B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此為</t>
        </r>
        <r>
          <rPr>
            <sz val="9"/>
            <color indexed="81"/>
            <rFont val="Tahoma"/>
            <family val="2"/>
          </rPr>
          <t>Z2-695</t>
        </r>
        <r>
          <rPr>
            <sz val="9"/>
            <color indexed="81"/>
            <rFont val="細明體"/>
            <family val="3"/>
            <charset val="136"/>
          </rPr>
          <t>補採，分開專編</t>
        </r>
      </text>
    </comment>
    <comment ref="F11277" authorId="0" shapeId="0" xr:uid="{9A207211-156F-44F4-A849-F799CBDBCE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K11281" authorId="0" shapeId="0" xr:uid="{8C6A6C77-A03D-466C-BE0A-B9F854AFC5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282" authorId="0" shapeId="0" xr:uid="{73F58E24-5F47-4C43-A942-F920F878ED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3" authorId="0" shapeId="0" xr:uid="{703D2330-CA2F-4E48-A796-650B4581A2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4" authorId="0" shapeId="0" xr:uid="{798380A6-F0C2-4748-B3D7-7C1434EF5E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5" authorId="0" shapeId="0" xr:uid="{7A72B97E-CBA2-4720-99B7-A6F073A86D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6" authorId="0" shapeId="0" xr:uid="{569F962E-FFE1-4AEA-8409-1314232A37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7" authorId="0" shapeId="0" xr:uid="{257AAB4B-D263-491E-A8D0-3FB9B0C921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8" authorId="0" shapeId="0" xr:uid="{97B0C287-B614-4171-A151-59936F6E12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9" authorId="0" shapeId="0" xr:uid="{376D9FCC-05BB-4913-B43B-0A40B5935B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0" authorId="0" shapeId="0" xr:uid="{7FEBB3A3-4914-4241-B2B4-D412133565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1" authorId="0" shapeId="0" xr:uid="{08096353-3AC3-4212-A5DE-0E9C4C16BB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2" authorId="0" shapeId="0" xr:uid="{B1F7638E-AE8A-49BA-B199-7465259443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3" authorId="0" shapeId="0" xr:uid="{CC694FC1-0F9F-42E8-9F33-594F028EC3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4" authorId="0" shapeId="0" xr:uid="{32CC6E85-5115-41E5-A307-14770C038D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5" authorId="0" shapeId="0" xr:uid="{6C7F7BB5-87E8-463C-B75E-745433A611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6" authorId="0" shapeId="0" xr:uid="{872B9D01-0B42-4F1D-85E1-842A6110EA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7" authorId="0" shapeId="0" xr:uid="{D0C2BAFB-3D2E-42C0-9910-283B7A29A1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8" authorId="0" shapeId="0" xr:uid="{7646785E-5193-4903-9116-DAD7DBE43B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9" authorId="0" shapeId="0" xr:uid="{536DC09B-2F64-4A67-8C2C-A29B704A7A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0" authorId="0" shapeId="0" xr:uid="{1B74017E-A131-4B8D-8383-35AF5084AD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1" authorId="0" shapeId="0" xr:uid="{57288318-9CA4-4AC2-82F4-8D886B2630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2" authorId="0" shapeId="0" xr:uid="{D998F25D-F6E0-43BD-A364-A567DBCAC4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3" authorId="0" shapeId="0" xr:uid="{4D1FD6F1-89C2-4550-AA95-C5122F5B5E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4" authorId="0" shapeId="0" xr:uid="{B25DAD7E-170D-42F8-8B62-F2DE96F14D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5" authorId="0" shapeId="0" xr:uid="{58B4BA6E-19E9-40F9-90AB-7EB1E698C2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6" authorId="0" shapeId="0" xr:uid="{C8522CB9-CD65-44CD-827E-410D72EC59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7" authorId="0" shapeId="0" xr:uid="{DDC4EADE-37C9-4ADB-83FF-6B7DB3232F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8" authorId="0" shapeId="0" xr:uid="{3848600E-B6B2-45DB-9516-829DA0667C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9" authorId="0" shapeId="0" xr:uid="{514CE6D2-C0BB-450E-B3E1-6EE03D1252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K11311" authorId="0" shapeId="0" xr:uid="{A918087F-917D-46A9-979F-36D3D7E05F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318" authorId="0" shapeId="0" xr:uid="{D5C3918D-6E0B-42AC-A20D-9999D56FB6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【硝酸鹽氮】測值，請於出具檢測報告時以【硝酸鹽】呈現及測值。</t>
        </r>
      </text>
    </comment>
    <comment ref="R11318" authorId="0" shapeId="0" xr:uid="{1DE5D0F7-CD0B-404D-9409-9CBC6B4070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:12/5*1</t>
        </r>
      </text>
    </comment>
    <comment ref="K11329" authorId="0" shapeId="0" xr:uid="{6A8E86B8-FD6E-4088-9106-A5C214094E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K11330" authorId="0" shapeId="0" xr:uid="{5198E0FA-95C0-4948-AA05-8BD7F95834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1331" authorId="0" shapeId="0" xr:uid="{5626390D-BDD1-4E95-99FD-495BE91AD9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2" authorId="0" shapeId="0" xr:uid="{9C37ACFA-60BE-4005-87E4-E66961356E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3" authorId="0" shapeId="0" xr:uid="{F70403DC-7777-4AF5-8F2F-E813CEBFB7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4" authorId="0" shapeId="0" xr:uid="{42063E79-647F-4CD0-9A37-71B005E644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5" authorId="0" shapeId="0" xr:uid="{C2697A00-2A6D-4243-9466-1E39532F68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6" authorId="0" shapeId="0" xr:uid="{599BD966-5C5D-4DF8-B2BF-57CC51A95B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7" authorId="0" shapeId="0" xr:uid="{DE839DAB-D955-4812-8E2D-25BF5A9FD3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8" authorId="0" shapeId="0" xr:uid="{848433AD-313A-4A78-B870-E2C5F3713D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9" authorId="0" shapeId="0" xr:uid="{BD680240-6391-43C1-880A-8F7DCCCB74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40" authorId="0" shapeId="0" xr:uid="{6CBEAB33-FB9A-4631-8329-18FD1D5D13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41" authorId="0" shapeId="0" xr:uid="{B87F968D-02B3-4CED-9B67-EF9A580D1D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R11356" authorId="0" shapeId="0" xr:uid="{55EBD60B-1B62-4C2F-B1E3-64C2668EDE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:12/7*2</t>
        </r>
      </text>
    </comment>
    <comment ref="G11360" authorId="0" shapeId="0" xr:uid="{04366F6E-0B40-4EB2-BBE7-EEBB747A3A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</text>
    </comment>
    <comment ref="H11360" authorId="0" shapeId="0" xr:uid="{0849FE1D-D939-429A-9448-962C5C34E3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111/12/19</t>
        </r>
      </text>
    </comment>
    <comment ref="R11361" authorId="0" shapeId="0" xr:uid="{12EFAA51-1CE6-4990-9CB7-1B38F63880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12/6:*5 Una
12/6:*1 Sara</t>
        </r>
      </text>
    </comment>
    <comment ref="F11379" authorId="0" shapeId="0" xr:uid="{CAF947FF-D3F6-439D-93B3-00496DEC3F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G11379" authorId="0" shapeId="0" xr:uid="{EEA37232-1B66-4AFD-928E-010352CBB7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H11379" authorId="0" shapeId="0" xr:uid="{F15510B7-5561-4063-8147-063CD9C6A7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F11380" authorId="0" shapeId="0" xr:uid="{E7B18632-DA1B-485E-99A5-2DC70A1EB9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G11380" authorId="0" shapeId="0" xr:uid="{650D7089-2D3A-4DEB-A03F-A116090DF7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H11380" authorId="0" shapeId="0" xr:uid="{78E26790-7F3C-4A31-ABFB-5D2A36635A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F11381" authorId="0" shapeId="0" xr:uid="{CF59746F-81CE-411E-AB37-E39EE95368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G11381" authorId="0" shapeId="0" xr:uid="{C3641A7B-B1F8-4312-83D7-F547046F35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H11381" authorId="0" shapeId="0" xr:uid="{36E41B6B-F34C-468E-8C67-D8DC5F8768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G11382" authorId="0" shapeId="0" xr:uid="{6114BFF8-E64A-4272-BADF-E6F4372D55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2" authorId="0" shapeId="0" xr:uid="{2C073F74-ED29-48F7-8890-5C6ABEEF6A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3" authorId="0" shapeId="0" xr:uid="{31298A6E-508A-47DF-A61C-EA4AE261FC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3" authorId="0" shapeId="0" xr:uid="{5ED05989-AE08-4588-8853-04D387AD8B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4" authorId="0" shapeId="0" xr:uid="{4D0C397B-58D1-4025-8AE7-ECC3885EF1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4" authorId="0" shapeId="0" xr:uid="{D5C49676-1304-4F75-B0F1-78581DA2D0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5" authorId="0" shapeId="0" xr:uid="{8081D057-27E7-4E4D-97A9-39A237A74E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5" authorId="0" shapeId="0" xr:uid="{E56C37AD-7366-42D2-9DAA-F1A3DD0FE3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6" authorId="0" shapeId="0" xr:uid="{A8EA576C-861F-457D-A36A-21FBBE76EB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6" authorId="0" shapeId="0" xr:uid="{919FED35-0E9E-4439-A0F5-5D85E6BDD2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7" authorId="0" shapeId="0" xr:uid="{07855957-3635-449E-AFB3-D2E857A9C6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7" authorId="0" shapeId="0" xr:uid="{6C91AC8F-0D57-40C7-9923-BFB340D0AD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8" authorId="0" shapeId="0" xr:uid="{A5A06025-B60F-4AB3-B960-D4473CCFE2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8" authorId="0" shapeId="0" xr:uid="{0C59149A-F125-47AC-8782-1E9F981041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9" authorId="0" shapeId="0" xr:uid="{CBA8A916-A59B-487A-B80D-B3861489A5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9" authorId="0" shapeId="0" xr:uid="{EB2F4471-03C3-466B-9606-AB70D82FDA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90" authorId="0" shapeId="0" xr:uid="{ECBE13D3-E750-49A4-A794-3A5402993E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90" authorId="0" shapeId="0" xr:uid="{B2820D21-847F-4D38-83F8-5961E9C14B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412" authorId="0" shapeId="0" xr:uid="{485AE23B-7A01-4D72-B86A-B705E2A6F7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F11413" authorId="0" shapeId="0" xr:uid="{B66AE238-8A9A-4D76-B74E-E10B6A14DE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F11414" authorId="0" shapeId="0" xr:uid="{D7718E2D-28EE-4517-BE56-FD4D7E18DF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1415" authorId="0" shapeId="0" xr:uid="{73B1AD49-B9C8-48AB-897D-152467288D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416" authorId="0" shapeId="0" xr:uid="{8C28C8B6-BFBF-4F0B-ADFF-CD52455A62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417" authorId="0" shapeId="0" xr:uid="{C71204A2-6459-4642-90D7-42CDAB8E43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17" authorId="0" shapeId="0" xr:uid="{7B087DD0-D7D7-4600-AEF9-DBC842D42C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
: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檢測項目【硝酸鹽氮】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細明體"/>
            <family val="3"/>
            <charset val="136"/>
          </rPr>
          <t>請於出具檢測報告時以【硝酸鹽】呈現及測值</t>
        </r>
      </text>
    </comment>
    <comment ref="H11418" authorId="0" shapeId="0" xr:uid="{9445C890-E439-4403-A2DA-1B30A45DB2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419" authorId="0" shapeId="0" xr:uid="{695FFFB2-DA74-41FE-A814-9C4C02733A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11419" authorId="0" shapeId="0" xr:uid="{FDC85EF8-9D0D-4E78-8836-DAA607596F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G11420" authorId="0" shapeId="0" xr:uid="{B7436121-45D8-4E1A-B4C0-74572ED48D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11420" authorId="0" shapeId="0" xr:uid="{088F3C36-3E6A-4F16-9575-DB69F16773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G11421" authorId="0" shapeId="0" xr:uid="{24219171-9898-4E6D-B703-A323F5EAAF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21" authorId="0" shapeId="0" xr:uid="{A39B0FB2-9680-4477-92E1-105F25D2F2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
: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檢測項目【硝酸鹽氮】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細明體"/>
            <family val="3"/>
            <charset val="136"/>
          </rPr>
          <t>請於出具檢測報告時以【硝酸鹽】呈現及測值</t>
        </r>
      </text>
    </comment>
    <comment ref="L11421" authorId="0" shapeId="0" xr:uid="{E2C6C151-C6D1-41FD-8B46-B832A009FA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R11421" authorId="0" shapeId="0" xr:uid="{6D73A07A-3D1B-4E4B-85CD-456AE4FDC7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:12/7*5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:12/7*5</t>
        </r>
      </text>
    </comment>
    <comment ref="G11422" authorId="0" shapeId="0" xr:uid="{3826804F-B55D-47E0-9C98-0BED69F580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11422" authorId="0" shapeId="0" xr:uid="{1DFC75AA-EED9-41C0-A37E-D798CF7F7E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H11424" authorId="0" shapeId="0" xr:uid="{F999D683-2B76-4EDE-9674-8AB637166C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H11425" authorId="0" shapeId="0" xr:uid="{9DF60B06-5D05-41D8-969D-7C96008001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H11426" authorId="0" shapeId="0" xr:uid="{792603CC-CB11-4AC0-B816-294361DAC1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H11427" authorId="0" shapeId="0" xr:uid="{6D40BD80-5D74-4DFA-9273-EB63389077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H11428" authorId="0" shapeId="0" xr:uid="{D6DEE085-B4B5-4CC3-A5AA-B677FE3564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G11440" authorId="0" shapeId="0" xr:uid="{5872DCB7-F3AB-4919-AFF2-E4C546DA49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1440" authorId="0" shapeId="0" xr:uid="{81ACC806-96B1-4E7B-9097-800088A43E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111/12/21
</t>
        </r>
      </text>
    </comment>
    <comment ref="G11441" authorId="0" shapeId="0" xr:uid="{299C92AF-D991-4874-8469-D00EA5ED5D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1441" authorId="0" shapeId="0" xr:uid="{9D67F434-2B55-4699-954C-2ED458CF33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111/12/21
</t>
        </r>
      </text>
    </comment>
    <comment ref="G11442" authorId="0" shapeId="0" xr:uid="{43DA22C7-0862-42BC-8356-9E0EBD6233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1442" authorId="0" shapeId="0" xr:uid="{5F9DB4D3-AB0C-4120-87BD-4B562B9DC4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111/12/21
</t>
        </r>
      </text>
    </comment>
    <comment ref="G11443" authorId="0" shapeId="0" xr:uid="{4AA444BC-6610-43CF-8C97-B2B2CA0068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1443" authorId="0" shapeId="0" xr:uid="{CDEB1F91-FD5C-497F-ADD9-2D8F0CC8D5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111/12/21
</t>
        </r>
      </text>
    </comment>
    <comment ref="H11471" authorId="0" shapeId="0" xr:uid="{09669FC4-FCCD-4263-A0A3-1C625BF728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2" authorId="0" shapeId="0" xr:uid="{5C3422F9-EBC8-46EB-B39A-AD0744BAAB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3" authorId="0" shapeId="0" xr:uid="{501B03DB-484B-4D34-9DA8-30A55BA92C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4" authorId="0" shapeId="0" xr:uid="{B8AEC685-0FF2-421D-815F-51C42C269A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5" authorId="0" shapeId="0" xr:uid="{1DE3CF15-6DD1-405F-A439-D4A357973E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6" authorId="0" shapeId="0" xr:uid="{392D6384-C4EA-44CB-8E4A-652093295E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7" authorId="0" shapeId="0" xr:uid="{AA4AF4A1-A417-4D5C-8475-AD629022E8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480" authorId="0" shapeId="0" xr:uid="{DE2F6CFB-36C7-4D38-8704-BE38753A62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82" authorId="0" shapeId="0" xr:uid="{A3E2FB6B-D9DA-41B4-814E-0427F1B083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84" authorId="0" shapeId="0" xr:uid="{4DD222BE-2AD2-453F-B12B-3361663DC6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86" authorId="0" shapeId="0" xr:uid="{3E15062A-4976-4CC9-82D8-F95F595D91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0" authorId="0" shapeId="0" xr:uid="{1158E3FF-ABCE-44F0-8E97-584B19A90D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2" authorId="0" shapeId="0" xr:uid="{3ED1371E-EFD6-4093-AD1B-7F38D031B6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4" authorId="0" shapeId="0" xr:uid="{613B701E-E497-4F5B-9D46-75032B554F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6" authorId="0" shapeId="0" xr:uid="{442DDD4B-94F8-4C70-87B0-9A70F9D7E8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8" authorId="0" shapeId="0" xr:uid="{D366327E-40B6-46EB-BEA7-03509031AE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0" authorId="0" shapeId="0" xr:uid="{0351A41B-2B14-474F-94C3-FA758D4E1A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2" authorId="0" shapeId="0" xr:uid="{3E38216B-E03B-4626-BD9D-D65C9637FA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4" authorId="0" shapeId="0" xr:uid="{4075A68E-14C7-4D5E-871F-4666F4EC4A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6" authorId="0" shapeId="0" xr:uid="{89A30187-C937-4268-9C94-547ABB840D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8" authorId="0" shapeId="0" xr:uid="{85EF54ED-8779-4694-B1A0-0A53BD6551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516" authorId="0" shapeId="0" xr:uid="{9FC06A7B-246C-4BA5-B415-7B9238EB9F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月、連續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小時測定。</t>
        </r>
      </text>
    </comment>
    <comment ref="G11518" authorId="0" shapeId="0" xr:uid="{17BBD98C-EB51-4B9C-ACA2-B83D48DA6E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</text>
    </comment>
    <comment ref="H11518" authorId="0" shapeId="0" xr:uid="{13136C2B-5B5A-465F-99E4-90E3BA6B1B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111/12/23</t>
        </r>
      </text>
    </comment>
    <comment ref="G11519" authorId="0" shapeId="0" xr:uid="{C8914982-8623-446C-B636-D0D17A9BCB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</text>
    </comment>
    <comment ref="H11519" authorId="0" shapeId="0" xr:uid="{13A250B3-8731-456C-9B5E-7F34E66195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111/12/23</t>
        </r>
      </text>
    </comment>
    <comment ref="G11520" authorId="0" shapeId="0" xr:uid="{9EF918FD-48AB-4539-B1A6-B6A4093AF7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1520" authorId="0" shapeId="0" xr:uid="{FEF10747-CC7B-4946-8E99-C433890FA2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111/12/23</t>
        </r>
      </text>
    </comment>
    <comment ref="K11522" authorId="0" shapeId="0" xr:uid="{650D3DFB-8D56-433F-8B3A-9FA351A048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523" authorId="0" shapeId="0" xr:uid="{9E747BAF-75F8-4F28-AD2F-3EAA4F330B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4" authorId="0" shapeId="0" xr:uid="{9F103594-B6C3-494D-AFC0-B6257D331B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5" authorId="0" shapeId="0" xr:uid="{41BDB8B8-41AD-437F-AE9F-9A14E7910E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6" authorId="0" shapeId="0" xr:uid="{EFFC60E9-9BBF-48E2-BB3C-DE3C28D95A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7" authorId="0" shapeId="0" xr:uid="{0C7464B7-0D1B-4FA4-93F4-D9FCFDD07D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8" authorId="0" shapeId="0" xr:uid="{F9986331-0073-467B-897F-3DA42EA391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9" authorId="0" shapeId="0" xr:uid="{183376A2-70A2-4C27-ADC0-A8C697A8E6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0" authorId="0" shapeId="0" xr:uid="{84284983-6330-4098-B6AA-CB06857D41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1" authorId="0" shapeId="0" xr:uid="{958B4B44-B2FB-4404-A543-AA2B35542B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2" authorId="0" shapeId="0" xr:uid="{941C0751-C323-4FA4-8C2D-D82A5A3DBD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3" authorId="0" shapeId="0" xr:uid="{3C36C238-383B-42A9-A2A9-CC96C4DF69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4" authorId="0" shapeId="0" xr:uid="{77807776-E55B-49CF-9A89-E262E881CB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5" authorId="0" shapeId="0" xr:uid="{8086D2AB-FC37-46FE-BA2D-AE8BCE3D0D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6" authorId="0" shapeId="0" xr:uid="{EFB9C210-156A-4276-B22B-95114BF0FE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7" authorId="0" shapeId="0" xr:uid="{810C7B6E-D454-428D-9F3B-2F019E79F3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8" authorId="0" shapeId="0" xr:uid="{F8A039F3-9B08-4527-A189-FF89CE505E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9" authorId="0" shapeId="0" xr:uid="{6D8BEA98-2C9A-49BE-A927-518DEE5681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0" authorId="0" shapeId="0" xr:uid="{C26AD4EC-2447-44C2-97FA-DA5708D2FD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1" authorId="0" shapeId="0" xr:uid="{2616BF0B-6953-46B2-9528-C57AA9FA1F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2" authorId="0" shapeId="0" xr:uid="{032F5975-A814-450A-B20F-F3E2724490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3" authorId="0" shapeId="0" xr:uid="{593738EC-B5E9-4A63-8693-90ABFB0396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4" authorId="0" shapeId="0" xr:uid="{05F344BD-3F63-443E-9859-B4B79ED8C4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5" authorId="0" shapeId="0" xr:uid="{DB01C7A1-F011-4461-A619-009544B4CB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6" authorId="0" shapeId="0" xr:uid="{CE5A6D79-1E93-4C0C-9F3F-B52D4192DA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11546" authorId="0" shapeId="0" xr:uid="{CDF8C4CF-DB2E-4DA8-AE5C-77D386DE5C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依業主指定分析此項目</t>
        </r>
      </text>
    </comment>
    <comment ref="F11547" authorId="0" shapeId="0" xr:uid="{E669CBCD-195C-4EC3-BFB7-7897785872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11553" authorId="0" shapeId="0" xr:uid="{EAD57FB7-69A9-4482-87EA-6F660CE95F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55" authorId="0" shapeId="0" xr:uid="{753F53BB-04DD-4982-A678-57E5AABBDE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57" authorId="0" shapeId="0" xr:uid="{8A5A5F9C-2EC4-4460-94FF-F0A9EEB7B6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59" authorId="0" shapeId="0" xr:uid="{3972AECC-2EF1-4AFD-88BB-0BEB4D0B22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61" authorId="0" shapeId="0" xr:uid="{E473ABBF-C861-44F3-9280-DC32A2D0C6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63" authorId="0" shapeId="0" xr:uid="{BA903585-748F-4166-B6E0-6D485CEA82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570" authorId="0" shapeId="0" xr:uid="{7C805291-617F-45ED-9015-8E4C94802B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須配合假日收樣。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所有空白皆要分析。</t>
        </r>
      </text>
    </comment>
    <comment ref="G11572" authorId="0" shapeId="0" xr:uid="{2913596B-F5AF-433C-AC20-A2F9B84E25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572" authorId="0" shapeId="0" xr:uid="{1146E275-D79D-4530-BE80-C68F284D6F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</text>
    </comment>
    <comment ref="G11573" authorId="0" shapeId="0" xr:uid="{5883C87F-63FF-448B-B769-A5A6D691D4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573" authorId="0" shapeId="0" xr:uid="{6A67ADFD-9412-4377-98D2-67E0DA5EE6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</text>
    </comment>
    <comment ref="G11574" authorId="0" shapeId="0" xr:uid="{D256FE6B-8CD2-4968-BB4D-DF13A198A1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574" authorId="0" shapeId="0" xr:uid="{3CB5D866-1BEB-49C8-B52C-352F6C5874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</text>
    </comment>
    <comment ref="G11575" authorId="0" shapeId="0" xr:uid="{3E742039-856C-42A4-A003-D163D9AA75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575" authorId="0" shapeId="0" xr:uid="{D9B63520-6D1E-49EB-AB7C-0CC90F5E8D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</text>
    </comment>
    <comment ref="F11643" authorId="0" shapeId="0" xr:uid="{366B8FA9-A2F3-4F51-82DB-33636440E9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11651" authorId="0" shapeId="0" xr:uid="{78A293F0-7B80-4A9D-AE78-0763D689C1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53" authorId="0" shapeId="0" xr:uid="{21E11D55-E191-4379-A142-D60C06218A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55" authorId="0" shapeId="0" xr:uid="{A8F4A109-4BE9-4130-A4E9-DDDC6A51FB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57" authorId="0" shapeId="0" xr:uid="{DEBD94CC-20E1-46CF-8C91-A055D50421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59" authorId="0" shapeId="0" xr:uid="{B0AABC53-D772-4499-8FD9-74B824628D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61" authorId="0" shapeId="0" xr:uid="{94E06EBA-EFC4-4227-B809-722A735C9E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63" authorId="0" shapeId="0" xr:uid="{3111D545-A065-43C7-B06D-A6574535F9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65" authorId="0" shapeId="0" xr:uid="{24A88FE2-27D4-4786-8CF2-E6A9539796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677" authorId="0" shapeId="0" xr:uid="{79B743EA-D818-4D6E-AB18-9FCF87F87F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11701" authorId="0" shapeId="0" xr:uid="{E2975303-1C27-4954-9BD0-9F5382E7A7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03" authorId="0" shapeId="0" xr:uid="{0BA90828-16B3-4811-AA6F-A5DBAF3874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05" authorId="0" shapeId="0" xr:uid="{22FF4FE1-8194-4AA4-8FB8-876473543B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07" authorId="0" shapeId="0" xr:uid="{F2748619-5E74-4C0F-BDF0-C52D376CA5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1" authorId="0" shapeId="0" xr:uid="{C68CCA25-C3DD-4171-BD58-71F8AB96A8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1" authorId="0" shapeId="0" xr:uid="{1A6251C4-8FAC-49CF-99B3-15B6E552CF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1" authorId="0" shapeId="0" xr:uid="{E1E963BE-5039-4C4D-B033-F8A1DE8871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2" authorId="0" shapeId="0" xr:uid="{34E084A4-41DE-45BB-9506-EE5F713D72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2" authorId="0" shapeId="0" xr:uid="{9DE0768E-E166-4A40-9D54-4ED103C044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2" authorId="0" shapeId="0" xr:uid="{5B1385E4-BF23-43C2-8CD1-789EC157A1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3" authorId="0" shapeId="0" xr:uid="{9F9794C2-3D57-4937-9BCE-00A2854FCE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3" authorId="0" shapeId="0" xr:uid="{CECF612C-B467-4B78-A886-688ADD0B12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3" authorId="0" shapeId="0" xr:uid="{DA88156B-F7B2-4A42-8978-C577236BC3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4" authorId="0" shapeId="0" xr:uid="{096484FF-8408-4384-8E09-C5F592994A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4" authorId="0" shapeId="0" xr:uid="{52FBCB18-3AA8-402C-ABAD-E64E905CC9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4" authorId="0" shapeId="0" xr:uid="{B0CAE931-184B-4689-AA52-D97822CA05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5" authorId="0" shapeId="0" xr:uid="{BB97FCDD-F719-4195-9D9F-F8C840E1DB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5" authorId="0" shapeId="0" xr:uid="{2A325256-7677-4991-8A03-F5B766F43B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5" authorId="0" shapeId="0" xr:uid="{CE571596-BE81-44E3-8992-D34EF20F38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27" authorId="0" shapeId="0" xr:uid="{A71AC178-9F08-4498-BF15-81F76F58A7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29" authorId="0" shapeId="0" xr:uid="{6345C3D9-000D-410A-9334-F193D16143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1" authorId="0" shapeId="0" xr:uid="{673F357C-55EB-4A1A-A3C4-7F9EC883B1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3" authorId="0" shapeId="0" xr:uid="{0C58E447-D61B-43A5-B8EE-F682C6BD65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5" authorId="0" shapeId="0" xr:uid="{3A11227D-68B6-428A-9BA0-752582EB62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7" authorId="0" shapeId="0" xr:uid="{9F536319-A1AC-45FD-AE1C-CB021AA500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9" authorId="0" shapeId="0" xr:uid="{75195E09-FE8D-4BD6-9AF7-5560197886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789" authorId="0" shapeId="0" xr:uid="{6AA9C413-CCEC-4F8A-91D1-9D095EBB25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
1.</t>
        </r>
        <r>
          <rPr>
            <sz val="9"/>
            <color indexed="81"/>
            <rFont val="細明體"/>
            <family val="3"/>
            <charset val="136"/>
          </rPr>
          <t>每月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日前須函文提送報告，故此份報告不可延。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請先提供數據給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，以利數據之確認及後續報告出具作業。</t>
        </r>
      </text>
    </comment>
    <comment ref="G11789" authorId="0" shapeId="0" xr:uid="{53E17D93-64EB-4B00-8987-481C99F8E3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採樣日期</t>
        </r>
        <r>
          <rPr>
            <sz val="9"/>
            <color indexed="81"/>
            <rFont val="Tahoma"/>
            <family val="2"/>
          </rPr>
          <t>:
111/11/16~12/16</t>
        </r>
      </text>
    </comment>
    <comment ref="F11790" authorId="0" shapeId="0" xr:uid="{354FD01E-6F43-48FB-810E-67B00A443F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初步數據請務必於</t>
        </r>
        <r>
          <rPr>
            <sz val="9"/>
            <color indexed="81"/>
            <rFont val="Tahoma"/>
            <family val="2"/>
          </rPr>
          <t>12/28</t>
        </r>
        <r>
          <rPr>
            <sz val="9"/>
            <color indexed="81"/>
            <rFont val="細明體"/>
            <family val="3"/>
            <charset val="136"/>
          </rPr>
          <t>前出來</t>
        </r>
      </text>
    </comment>
    <comment ref="F11791" authorId="0" shapeId="0" xr:uid="{E991F6C3-91F7-4A24-B519-B65B976FEE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初步數據請務必於</t>
        </r>
        <r>
          <rPr>
            <sz val="9"/>
            <color indexed="81"/>
            <rFont val="Tahoma"/>
            <family val="2"/>
          </rPr>
          <t>12/28</t>
        </r>
        <r>
          <rPr>
            <sz val="9"/>
            <color indexed="81"/>
            <rFont val="細明體"/>
            <family val="3"/>
            <charset val="136"/>
          </rPr>
          <t>前出來</t>
        </r>
      </text>
    </comment>
    <comment ref="C11801" authorId="0" shapeId="0" xr:uid="{435EAF49-7AFF-44E5-A4DC-8D9AA12252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1" authorId="0" shapeId="0" xr:uid="{4088B05E-CFF7-410B-977A-8FD07A1739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111/12/12~12/14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1" authorId="0" shapeId="0" xr:uid="{E014D355-8602-493D-B4F5-417EBF7FDA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2" authorId="0" shapeId="0" xr:uid="{B76E4695-357D-4A63-B443-CE4C1FEF74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2" authorId="0" shapeId="0" xr:uid="{3475BF6D-1299-434C-97E7-25A6189FFC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2" authorId="0" shapeId="0" xr:uid="{1A72C93D-4CC4-45FA-873D-5D4BCB6C6E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3" authorId="0" shapeId="0" xr:uid="{A698051B-CF21-429E-92B8-02D297CDC9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3" authorId="0" shapeId="0" xr:uid="{7AC2C688-7ACC-47F0-82F0-614886149C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3" authorId="0" shapeId="0" xr:uid="{A042DA90-B57F-4CE3-96CA-3E760CF4C1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4" authorId="0" shapeId="0" xr:uid="{A1B7A58B-8DC9-44EB-A606-856A0A6BAA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4" authorId="0" shapeId="0" xr:uid="{12FDE2CA-21FB-4953-9EF0-B501696D3B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4" authorId="0" shapeId="0" xr:uid="{D42629DC-90D2-4603-BE45-7D5AF0B6B4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5" authorId="0" shapeId="0" xr:uid="{23B17030-DE0E-422A-A45C-C446D3E540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5" authorId="0" shapeId="0" xr:uid="{3383C09C-BD0A-4181-9AA4-302CAA5FCA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5" authorId="0" shapeId="0" xr:uid="{27F049BF-EA90-4EFB-B3A4-60A4B58511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6" authorId="0" shapeId="0" xr:uid="{11827B12-1C0E-46A8-9CCF-0B1E011CAF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6" authorId="0" shapeId="0" xr:uid="{2376F1E8-418C-4E09-863A-E534D97126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6" authorId="0" shapeId="0" xr:uid="{6D359E17-AB72-4C4B-B109-409F931C2C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806" authorId="0" shapeId="0" xr:uid="{6797FD39-000B-419A-95B1-1C8FEEE3C3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以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呈現</t>
        </r>
      </text>
    </comment>
    <comment ref="C11807" authorId="0" shapeId="0" xr:uid="{CA243ED7-E729-4AA3-9646-34D0311EE7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7" authorId="0" shapeId="0" xr:uid="{48D0C1BA-A7F7-47AC-9161-B3300D1A66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7" authorId="0" shapeId="0" xr:uid="{E2E4EA8F-3823-4143-B53A-89DDB79183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8" authorId="0" shapeId="0" xr:uid="{44D386FF-E223-443B-A954-020F455A85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8" authorId="0" shapeId="0" xr:uid="{727B7060-C658-4054-95BD-1BD7762278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8" authorId="0" shapeId="0" xr:uid="{6FEB5A48-356D-4D90-9069-67D746EE6E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9" authorId="0" shapeId="0" xr:uid="{9E4FEE1C-17DE-4ACC-B30B-5C9DBD8F25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9" authorId="0" shapeId="0" xr:uid="{68A4F24D-3CFD-45D2-9510-1674F0D443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9" authorId="0" shapeId="0" xr:uid="{98A6BB45-B713-4C77-9C1B-8C0E33B285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0" authorId="0" shapeId="0" xr:uid="{536815E7-0679-469C-B965-0B8695D11F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10" authorId="0" shapeId="0" xr:uid="{14981E1D-7B5B-4A52-BA4F-BED8BCA965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0" authorId="0" shapeId="0" xr:uid="{87C4B5A0-FB82-49C0-A6BF-D9695E2D5E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1" authorId="0" shapeId="0" xr:uid="{D553AFB9-DBDF-4E0C-B9C9-F53E1D7924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11" authorId="0" shapeId="0" xr:uid="{5879114D-54C5-427E-BF2D-8E1EC02D83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1" authorId="0" shapeId="0" xr:uid="{423DDC67-01AF-465B-8D96-39D2B8C4F4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2" authorId="0" shapeId="0" xr:uid="{19CAA686-88E1-42A8-8F32-817F8D0FD2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12" authorId="0" shapeId="0" xr:uid="{2BBD0F4F-1DEE-43BF-8B46-339389348C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2" authorId="0" shapeId="0" xr:uid="{B62C0A11-C1EF-490A-926A-09617641F1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3" authorId="0" shapeId="0" xr:uid="{7E296B3B-8887-4E98-949A-1CAEC27161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13" authorId="0" shapeId="0" xr:uid="{0AC9546A-F32A-4DDC-8FD2-D76E2C5A2D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3" authorId="0" shapeId="0" xr:uid="{4BC22D89-6110-498B-861C-6F565EF1EF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4" authorId="0" shapeId="0" xr:uid="{8AC67EA5-B941-416F-9BD8-C9D6ADF14A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14" authorId="0" shapeId="0" xr:uid="{D616030C-8C89-4252-AD6B-8EC976A983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14" authorId="0" shapeId="0" xr:uid="{689CB67D-F1A9-4D85-A719-E424B6E6FE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4" authorId="0" shapeId="0" xr:uid="{2CE6EB7B-096E-4EAF-99FF-6AD8406207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5" authorId="0" shapeId="0" xr:uid="{C525BFAA-E305-49E8-9E51-BB7236C60C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15" authorId="0" shapeId="0" xr:uid="{26BC05E9-3101-4288-9238-FCEC01BE88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15" authorId="0" shapeId="0" xr:uid="{08499976-11D3-4E2F-953A-9D95C81474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5" authorId="0" shapeId="0" xr:uid="{BF4A3280-FAC9-43BA-94E1-594B53034E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6" authorId="0" shapeId="0" xr:uid="{2FD4ECC9-3E45-41BC-B08D-21C11C37B9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16" authorId="0" shapeId="0" xr:uid="{F0D71882-1EDF-4633-9EB9-50E0A59191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16" authorId="0" shapeId="0" xr:uid="{8AD9221F-DD58-4CDC-81D2-4B29BC862C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6" authorId="0" shapeId="0" xr:uid="{0A4D3FC9-A357-4E3E-BB52-B7C59B1CDF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817" authorId="0" shapeId="0" xr:uid="{1DB07419-274A-404E-BC00-0D12C93CA4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18" authorId="0" shapeId="0" xr:uid="{6649EF77-5782-46A4-928A-6EE47A91A7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19" authorId="0" shapeId="0" xr:uid="{8BBF3EA6-11C4-4502-A9B1-C014DA50F1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0" authorId="0" shapeId="0" xr:uid="{086CBECD-DFC0-4C69-8C1F-78F0910C59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1" authorId="0" shapeId="0" xr:uid="{5962EF0C-30C8-48FC-AFA0-E9DBDA9368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2" authorId="0" shapeId="0" xr:uid="{B6C8E778-B7DA-447B-84F3-86B54E3B02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3" authorId="0" shapeId="0" xr:uid="{433322FD-F691-4A84-B733-EB3B4C676B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4" authorId="0" shapeId="0" xr:uid="{C3153A56-760A-4646-9AF0-15B2252E9D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5" authorId="0" shapeId="0" xr:uid="{ED055F3A-8AEE-4359-8A04-C4F5513943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6" authorId="0" shapeId="0" xr:uid="{8342F28F-4E79-481D-83BE-403D6544A5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7" authorId="0" shapeId="0" xr:uid="{B99D0725-E52A-4279-8A05-773CF0B1D9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K11827" authorId="0" shapeId="0" xr:uid="{F0814978-8581-4778-9136-C7A9CF165D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汞以總汞表示</t>
        </r>
      </text>
    </comment>
    <comment ref="F11828" authorId="0" shapeId="0" xr:uid="{50169228-468A-4368-99A0-D71A91894B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9" authorId="0" shapeId="0" xr:uid="{D43060DD-119E-4B34-8A0E-396EDE804F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30" authorId="0" shapeId="0" xr:uid="{E71AD1D0-5E2B-4F18-A590-ABE8F50F33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31" authorId="0" shapeId="0" xr:uid="{D5FF4596-F53D-4171-81AC-FEF334AA68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K11842" authorId="0" shapeId="0" xr:uid="{C95558B4-1433-4BA2-B614-8A44F2DF0D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以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呈現</t>
        </r>
      </text>
    </comment>
    <comment ref="C11847" authorId="0" shapeId="0" xr:uid="{1CCAEBF9-6966-48FF-9BE8-FE4482073E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47" authorId="0" shapeId="0" xr:uid="{44579149-B397-4EC4-A85A-9ABA83876E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47" authorId="0" shapeId="0" xr:uid="{891C4287-EA21-421B-BFD2-FFB0A2515F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47" authorId="0" shapeId="0" xr:uid="{6067E7B8-5022-470C-8759-E0FA1B467A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48" authorId="0" shapeId="0" xr:uid="{889601ED-70D2-4D9A-94BF-8BC26DE5A6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48" authorId="0" shapeId="0" xr:uid="{D9E0F203-39FD-4638-97B0-78E1429060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48" authorId="0" shapeId="0" xr:uid="{34D498F6-D971-40BF-B02C-A7E9E1052A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48" authorId="0" shapeId="0" xr:uid="{426FD858-F754-48BB-A7B0-BFC1B5AF05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49" authorId="0" shapeId="0" xr:uid="{26C70E6B-A950-471A-9BEC-2F34FCA83C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49" authorId="0" shapeId="0" xr:uid="{AE50838F-B592-483E-8916-4DF0FE4C33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49" authorId="0" shapeId="0" xr:uid="{DDD5D0F2-9934-4C6A-8E37-91AD6362CA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49" authorId="0" shapeId="0" xr:uid="{19F018D3-891E-4ECB-9DD1-6F85D3C844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850" authorId="0" shapeId="0" xr:uid="{150D33DF-E0A9-44D2-84F1-190B066679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1" authorId="0" shapeId="0" xr:uid="{26EDA77D-E83D-4BF3-A4CE-32520C4376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2" authorId="0" shapeId="0" xr:uid="{D7467D88-E0F6-445F-95CE-51E25A4F87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3" authorId="0" shapeId="0" xr:uid="{C2588ABB-0595-41B8-8C25-E72CCB6590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4" authorId="0" shapeId="0" xr:uid="{3AD6266A-3816-45DE-BA04-93078C618A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5" authorId="0" shapeId="0" xr:uid="{AE54D832-5F0C-44E8-B7DF-7D30F75CCB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6" authorId="0" shapeId="0" xr:uid="{6826B1A4-05B5-43E2-AF26-E6B8B3196C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7" authorId="0" shapeId="0" xr:uid="{96052391-D79C-46E1-AA8A-FC38F11376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8" authorId="0" shapeId="0" xr:uid="{D120F7FA-3C37-4E05-B45F-A08011EE15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9" authorId="0" shapeId="0" xr:uid="{2B8924BB-1FB5-441E-BBDF-0EF69B2887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60" authorId="0" shapeId="0" xr:uid="{A3FD5F6A-7C00-4144-9EEF-0322460EA4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K11860" authorId="0" shapeId="0" xr:uid="{ACE1B27F-B430-4FC5-9C10-6542545D25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汞以總汞表示</t>
        </r>
      </text>
    </comment>
    <comment ref="F11861" authorId="0" shapeId="0" xr:uid="{7C8CBEAA-C96C-4E4C-BFD1-46909061E7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62" authorId="0" shapeId="0" xr:uid="{01E2846D-5764-443C-91B1-18F7CD8E63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63" authorId="0" shapeId="0" xr:uid="{1D5A80C8-9036-438E-9008-3E8B58BCFB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64" authorId="0" shapeId="0" xr:uid="{0F973F42-820E-43EB-B349-C494A596FB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C11880" authorId="0" shapeId="0" xr:uid="{513FD5AE-2354-46D7-AFFE-531A457B1B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0" authorId="0" shapeId="0" xr:uid="{4057F2DC-36A7-41D5-9DB0-213818F135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0" authorId="0" shapeId="0" xr:uid="{334FD5FC-4A12-4E24-9E40-6C28BB5D4E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1" authorId="0" shapeId="0" xr:uid="{BDC7821C-D5E4-4794-9A58-CE9F43C9E6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1" authorId="0" shapeId="0" xr:uid="{D6379280-A93C-4D49-9A30-CB67F7A965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1" authorId="0" shapeId="0" xr:uid="{FA24F087-63B1-4A33-9E9E-977717AB02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2" authorId="0" shapeId="0" xr:uid="{7CEA26D9-A71F-4888-8C1B-F419D38C7E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2" authorId="0" shapeId="0" xr:uid="{6E3BDC7D-4456-46BC-80CD-4A5E7C9E7F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2" authorId="0" shapeId="0" xr:uid="{9A0FAECC-DCFF-4B84-A153-D6CEC98079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3" authorId="0" shapeId="0" xr:uid="{4C30B089-0CAE-43AB-9569-BAA05E26A5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3" authorId="0" shapeId="0" xr:uid="{CE14131D-3C84-4C0E-B2BF-E7DF513BA6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3" authorId="0" shapeId="0" xr:uid="{11FAF7C7-6820-40A6-B868-4415F02A12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4" authorId="0" shapeId="0" xr:uid="{A7F43095-D53D-4241-B85F-E023D7A39A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4" authorId="0" shapeId="0" xr:uid="{6F44033A-A731-4880-BBD2-7AE14F8498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4" authorId="0" shapeId="0" xr:uid="{7E43A0A0-7B54-41BF-A3B8-F769BA208B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5" authorId="0" shapeId="0" xr:uid="{AD26D8DA-742C-4B3E-8C86-75F22978E9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5" authorId="0" shapeId="0" xr:uid="{C4826647-E531-42E3-BDF9-434ED5FA2B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5" authorId="0" shapeId="0" xr:uid="{1C9E7B31-80D7-4B19-8796-6CD127EDB2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5" authorId="0" shapeId="0" xr:uid="{9ED9BABC-0842-4802-AD97-DA90C8C504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6" authorId="0" shapeId="0" xr:uid="{9F366E0F-95CE-4274-A7FF-D78024AEFE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6" authorId="0" shapeId="0" xr:uid="{D80886E0-0697-4294-810F-7F5BB603F6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6" authorId="0" shapeId="0" xr:uid="{6F212FEF-8845-4508-A70F-F83539FD9A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6" authorId="0" shapeId="0" xr:uid="{2EFA90D5-5219-4B27-93C2-EB510EE73E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7" authorId="0" shapeId="0" xr:uid="{73254067-84C4-407A-B26A-210598A196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7" authorId="0" shapeId="0" xr:uid="{98E48C70-7490-4512-8A42-2A81A35B5E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7" authorId="0" shapeId="0" xr:uid="{1DCBB15F-A5C4-4C88-8EE7-E4F8E24A95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7" authorId="0" shapeId="0" xr:uid="{1E86C5D0-F345-45DD-8D53-5B88B19267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8" authorId="0" shapeId="0" xr:uid="{11656B2E-7BB5-4FD1-AA6B-141BB56F89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8" authorId="0" shapeId="0" xr:uid="{4457031B-BDF1-418C-9DB8-3106204012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8" authorId="0" shapeId="0" xr:uid="{A37B4CCC-C663-498D-BD14-93056405F1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8" authorId="0" shapeId="0" xr:uid="{90B0238F-0F68-4357-8F4C-2683710CD9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9" authorId="0" shapeId="0" xr:uid="{1E2F1255-339D-4034-B12E-B90CFC9C5C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9" authorId="0" shapeId="0" xr:uid="{C72FBA9F-5510-41F9-963B-52453EF9DE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9" authorId="0" shapeId="0" xr:uid="{A50E3069-BB9E-4707-861A-67FC71B221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9" authorId="0" shapeId="0" xr:uid="{38870F42-EFFC-430A-ACC0-D48051BB50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891" authorId="0" shapeId="0" xr:uid="{2044A72A-F104-4D49-B61C-F2D7EE2C23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893" authorId="0" shapeId="0" xr:uid="{1CC5B2C2-0DB9-434F-8442-72942C8E34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895" authorId="0" shapeId="0" xr:uid="{14709C7B-948F-46D7-ADB2-FCE9187F74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897" authorId="0" shapeId="0" xr:uid="{61EE66BC-9F12-46D6-991E-CF6972651D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899" authorId="0" shapeId="0" xr:uid="{938A911B-6132-4DD4-9292-56CE6519BB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901" authorId="0" shapeId="0" xr:uid="{2AC87FA0-EB0B-47DC-9A52-9F81E6E7CB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903" authorId="0" shapeId="0" xr:uid="{2FEAC496-0E5B-4936-BF16-84EC9CFC3B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905" authorId="0" shapeId="0" xr:uid="{AD3661FE-F5B8-416B-B3D2-B77D30BCFA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906" authorId="0" shapeId="0" xr:uid="{D13E8E1B-566E-439C-A18D-54E984370D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H11906" authorId="0" shapeId="0" xr:uid="{A15BFCD1-EE2B-4E3D-A307-54B6996623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112/1/3</t>
        </r>
      </text>
    </comment>
    <comment ref="G11907" authorId="0" shapeId="0" xr:uid="{E75EA1A2-39A3-45A3-80A8-5621EE140A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H11907" authorId="0" shapeId="0" xr:uid="{043FBA89-6098-46F5-BC5E-74FBB81A6B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112/1/3</t>
        </r>
      </text>
    </comment>
    <comment ref="K11907" authorId="0" shapeId="0" xr:uid="{3054CD9B-EF90-41ED-A051-8ECE27A107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908" authorId="0" shapeId="0" xr:uid="{A71F7EC6-4A44-47C9-984C-9A2754B857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09" authorId="0" shapeId="0" xr:uid="{F0661802-2472-4ADA-800E-99382A1AF9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0" authorId="0" shapeId="0" xr:uid="{EFDB0EE5-107B-4D3D-877B-64EC191574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11910" authorId="0" shapeId="0" xr:uid="{A33E5352-8F27-4ECD-84D8-C1C8A9B8E7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正磷酸鹽，請以三價磷酸根表示</t>
        </r>
      </text>
    </comment>
    <comment ref="F11911" authorId="0" shapeId="0" xr:uid="{F626C6A3-6EB1-46C3-843F-2D9FF92BAA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2" authorId="0" shapeId="0" xr:uid="{70A1A0C1-9A88-40FB-B515-1B13C71156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3" authorId="0" shapeId="0" xr:uid="{C115FB3C-03A7-4ED3-8670-4A2E7CF6BE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4" authorId="0" shapeId="0" xr:uid="{7F8C8569-9FEE-4B5D-8957-4A598DCEC1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5" authorId="0" shapeId="0" xr:uid="{0FF6358F-7474-4FA9-9886-06B857FBB8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6" authorId="0" shapeId="0" xr:uid="{73CDA64E-90DF-457A-AED5-DD70E59C89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7" authorId="0" shapeId="0" xr:uid="{912E56A9-782F-485E-9014-238AC89DC2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8" authorId="0" shapeId="0" xr:uid="{B0AF331E-F062-460F-90CC-D9F5FBDD96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9" authorId="0" shapeId="0" xr:uid="{5586B43E-DAE3-4EEB-9F32-3759104B94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0" authorId="0" shapeId="0" xr:uid="{01C4C6DD-6C57-4DC0-952B-D8E68587ED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1" authorId="0" shapeId="0" xr:uid="{FF1BB820-1AC7-48CC-9456-45A4157E91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2" authorId="0" shapeId="0" xr:uid="{DE910455-1ED0-4D3B-A2A9-F54F612066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3" authorId="0" shapeId="0" xr:uid="{F792883A-95A3-4F45-9E08-FA2B485987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4" authorId="0" shapeId="0" xr:uid="{A8E93F1B-7DCE-4A45-8771-9F64A386BA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5" authorId="0" shapeId="0" xr:uid="{E21955A3-7339-4304-89B9-EEE688D19D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6" authorId="0" shapeId="0" xr:uid="{0946623A-D152-4F02-908A-3493F73F0C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7" authorId="0" shapeId="0" xr:uid="{411B16F5-A1AF-4C45-9144-836954E087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8" authorId="0" shapeId="0" xr:uid="{8F25E723-781E-4955-9AA5-AC2978A07B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9" authorId="0" shapeId="0" xr:uid="{F123C49B-265F-4B5B-B21B-4606228545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0" authorId="0" shapeId="0" xr:uid="{802361C6-287F-4F15-ABBF-EAE96CDCBE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4" authorId="0" shapeId="0" xr:uid="{9C2F886B-CBDB-410A-B2E1-A15AB100CE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5" authorId="0" shapeId="0" xr:uid="{4EFCAEAA-C658-4B50-B311-FD55F30639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6" authorId="0" shapeId="0" xr:uid="{11FA5A8C-8855-4DEC-950D-B2C0B58802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7" authorId="0" shapeId="0" xr:uid="{601A7F81-EF19-401E-AA91-340E5571F1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8" authorId="0" shapeId="0" xr:uid="{15206252-4820-4C08-9970-E274066B7B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9" authorId="0" shapeId="0" xr:uid="{168F234C-23E5-4591-B689-ACDD43B015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40" authorId="0" shapeId="0" xr:uid="{A2F40F7E-CC7B-4958-B3ED-53A2095233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C11941" authorId="0" shapeId="0" xr:uid="{78F07B8A-9598-495F-9732-1C10092589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</t>
        </r>
        <r>
          <rPr>
            <sz val="9"/>
            <color indexed="81"/>
            <rFont val="細明體"/>
            <family val="3"/>
            <charset val="136"/>
          </rPr>
          <t xml:space="preserve">改採樣日期。
</t>
        </r>
        <r>
          <rPr>
            <sz val="9"/>
            <color indexed="81"/>
            <rFont val="Tahoma"/>
            <family val="2"/>
          </rPr>
          <t>12/5:</t>
        </r>
        <r>
          <rPr>
            <sz val="9"/>
            <color indexed="81"/>
            <rFont val="細明體"/>
            <family val="3"/>
            <charset val="136"/>
          </rPr>
          <t>改報告日期。</t>
        </r>
      </text>
    </comment>
    <comment ref="G11941" authorId="0" shapeId="0" xr:uid="{86491E35-2C40-4987-801A-8CFECF7799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941" authorId="0" shapeId="0" xr:uid="{69F3F88E-2DB3-4466-8CDE-F3CBE85390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112/1/4</t>
        </r>
      </text>
    </comment>
    <comment ref="C11942" authorId="0" shapeId="0" xr:uid="{D2E26D9E-256A-4A1E-99C9-E02C756C32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</t>
        </r>
        <r>
          <rPr>
            <sz val="9"/>
            <color indexed="81"/>
            <rFont val="細明體"/>
            <family val="3"/>
            <charset val="136"/>
          </rPr>
          <t xml:space="preserve">改採樣日期。
</t>
        </r>
        <r>
          <rPr>
            <sz val="9"/>
            <color indexed="81"/>
            <rFont val="Tahoma"/>
            <family val="2"/>
          </rPr>
          <t>12/5:</t>
        </r>
        <r>
          <rPr>
            <sz val="9"/>
            <color indexed="81"/>
            <rFont val="細明體"/>
            <family val="3"/>
            <charset val="136"/>
          </rPr>
          <t>改報告日期。</t>
        </r>
      </text>
    </comment>
    <comment ref="G11942" authorId="0" shapeId="0" xr:uid="{6AB1CD16-F3A8-4500-9F26-1F98C20376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942" authorId="0" shapeId="0" xr:uid="{9C0ADF9E-5455-44B7-8A5F-E6B09E3CEE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112/1/4</t>
        </r>
      </text>
    </comment>
    <comment ref="C11943" authorId="0" shapeId="0" xr:uid="{F3E55BD4-B47D-44DB-9677-E92E61F6B1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</t>
        </r>
        <r>
          <rPr>
            <sz val="9"/>
            <color indexed="81"/>
            <rFont val="細明體"/>
            <family val="3"/>
            <charset val="136"/>
          </rPr>
          <t xml:space="preserve">改採樣日期。
</t>
        </r>
        <r>
          <rPr>
            <sz val="9"/>
            <color indexed="81"/>
            <rFont val="Tahoma"/>
            <family val="2"/>
          </rPr>
          <t>12/5:</t>
        </r>
        <r>
          <rPr>
            <sz val="9"/>
            <color indexed="81"/>
            <rFont val="細明體"/>
            <family val="3"/>
            <charset val="136"/>
          </rPr>
          <t>改報告日期。</t>
        </r>
      </text>
    </comment>
    <comment ref="G11943" authorId="0" shapeId="0" xr:uid="{95529682-7E39-4967-ADE5-C58764E47D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943" authorId="0" shapeId="0" xr:uid="{3DE04F6A-DCC3-4411-9942-938A689632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112/1/4</t>
        </r>
      </text>
    </comment>
    <comment ref="C11944" authorId="0" shapeId="0" xr:uid="{22C6A73A-D62F-4946-9775-BC55B3D9D2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</t>
        </r>
        <r>
          <rPr>
            <sz val="9"/>
            <color indexed="81"/>
            <rFont val="細明體"/>
            <family val="3"/>
            <charset val="136"/>
          </rPr>
          <t xml:space="preserve">改採樣日期。
</t>
        </r>
        <r>
          <rPr>
            <sz val="9"/>
            <color indexed="81"/>
            <rFont val="Tahoma"/>
            <family val="2"/>
          </rPr>
          <t>12/5:</t>
        </r>
        <r>
          <rPr>
            <sz val="9"/>
            <color indexed="81"/>
            <rFont val="細明體"/>
            <family val="3"/>
            <charset val="136"/>
          </rPr>
          <t>改報告日期。</t>
        </r>
      </text>
    </comment>
    <comment ref="G11944" authorId="0" shapeId="0" xr:uid="{2D18EAF5-47A0-42E3-A5DC-6F2CF669CE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944" authorId="0" shapeId="0" xr:uid="{9085A02F-7DC0-4870-BA8E-34FBE64B72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112/1/4</t>
        </r>
      </text>
    </comment>
    <comment ref="K11951" authorId="0" shapeId="0" xr:uid="{D8B9813B-6C9D-425D-B9F8-2F73AFAC0B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979" authorId="0" shapeId="0" xr:uid="{E7DFF606-5C22-40F8-860E-B167BB8502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112/1/4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K11981" authorId="0" shapeId="0" xr:uid="{502F3CAF-C2D6-4E45-BFF4-957B722C5D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982" authorId="0" shapeId="0" xr:uid="{66B93E85-38BB-40F3-9105-637EB29766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G11991" authorId="0" shapeId="0" xr:uid="{3B6C6729-693E-44A3-AF27-88D777DC61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111/12/27</t>
        </r>
      </text>
    </comment>
    <comment ref="H11991" authorId="0" shapeId="0" xr:uid="{B46E1E30-CA35-463D-8DF9-807C2187E0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112/1/19</t>
        </r>
      </text>
    </comment>
    <comment ref="F12000" authorId="0" shapeId="0" xr:uid="{1B6658B1-865F-4E54-8C53-E54DE329AA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2001" authorId="0" shapeId="0" xr:uid="{70127EEE-5A13-4E73-BCFD-F9ED1E55E0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2002" authorId="0" shapeId="0" xr:uid="{7D723E63-F6AF-4515-85D0-BFBA496C81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2003" authorId="0" shapeId="0" xr:uid="{35B19DAE-08ED-4509-BB63-FA04644753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2004" authorId="0" shapeId="0" xr:uid="{087E50FD-8E98-42BD-9E5B-F4EC20ECFA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F12005" authorId="0" shapeId="0" xr:uid="{1EB4451D-4019-4120-9CE3-DE521865EA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F12006" authorId="0" shapeId="0" xr:uid="{A879BAE3-FDFB-448B-8F4E-60EAA3BBD1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</commentList>
</comments>
</file>

<file path=xl/sharedStrings.xml><?xml version="1.0" encoding="utf-8"?>
<sst xmlns="http://schemas.openxmlformats.org/spreadsheetml/2006/main" count="78923" uniqueCount="4977">
  <si>
    <t>自送樣進樣通知</t>
    <phoneticPr fontId="3" type="noConversion"/>
  </si>
  <si>
    <t>111年分析組工作排程檢紀進度表</t>
    <phoneticPr fontId="3" type="noConversion"/>
  </si>
  <si>
    <t>特急件</t>
    <phoneticPr fontId="3" type="noConversion"/>
  </si>
  <si>
    <t>委外</t>
    <phoneticPr fontId="3" type="noConversion"/>
  </si>
  <si>
    <t>臨時變更通知，標註於相關欄位。</t>
  </si>
  <si>
    <t>週六</t>
    <phoneticPr fontId="3" type="noConversion"/>
  </si>
  <si>
    <t>急件</t>
    <phoneticPr fontId="3" type="noConversion"/>
  </si>
  <si>
    <t>未收樣</t>
    <phoneticPr fontId="3" type="noConversion"/>
  </si>
  <si>
    <r>
      <t>Ray 派工單明細日期與專案開單日不符，或派工單明細日期</t>
    </r>
    <r>
      <rPr>
        <sz val="11.5"/>
        <color rgb="FFFF0000"/>
        <rFont val="Arial Unicode MS"/>
        <family val="2"/>
        <charset val="136"/>
      </rPr>
      <t>晚</t>
    </r>
    <r>
      <rPr>
        <sz val="11.5"/>
        <color theme="1"/>
        <rFont val="Arial Unicode MS"/>
        <family val="2"/>
        <charset val="136"/>
      </rPr>
      <t>於</t>
    </r>
    <r>
      <rPr>
        <b/>
        <sz val="11.5"/>
        <rFont val="Arial Unicode MS"/>
        <family val="2"/>
        <charset val="136"/>
      </rPr>
      <t>採樣日</t>
    </r>
    <phoneticPr fontId="3" type="noConversion"/>
  </si>
  <si>
    <t>Sum Value by Filter</t>
    <phoneticPr fontId="3" type="noConversion"/>
  </si>
  <si>
    <t>週日</t>
    <phoneticPr fontId="3" type="noConversion"/>
  </si>
  <si>
    <t>一般件</t>
    <phoneticPr fontId="3" type="noConversion"/>
  </si>
  <si>
    <t>分析中</t>
    <phoneticPr fontId="3" type="noConversion"/>
  </si>
  <si>
    <t>提前提供數據檢記</t>
    <phoneticPr fontId="3" type="noConversion"/>
  </si>
  <si>
    <t>盲樣進樣通知</t>
    <phoneticPr fontId="3" type="noConversion"/>
  </si>
  <si>
    <t>紅字表示逾期</t>
    <phoneticPr fontId="3" type="noConversion"/>
  </si>
  <si>
    <t>合約</t>
    <phoneticPr fontId="3" type="noConversion"/>
  </si>
  <si>
    <t>已完成</t>
    <phoneticPr fontId="3" type="noConversion"/>
  </si>
  <si>
    <t>淇荃-成大案 &amp; 柏新9口井提早先出具紙本報告</t>
    <phoneticPr fontId="3" type="noConversion"/>
  </si>
  <si>
    <t>檢紀進度</t>
  </si>
  <si>
    <t>(檢紀)延遲原因</t>
    <phoneticPr fontId="3" type="noConversion"/>
  </si>
  <si>
    <t>臨時插件</t>
    <phoneticPr fontId="3" type="noConversion"/>
  </si>
  <si>
    <t>退件</t>
    <phoneticPr fontId="3" type="noConversion"/>
  </si>
  <si>
    <t>填表日期</t>
    <phoneticPr fontId="3" type="noConversion"/>
  </si>
  <si>
    <t>修正日期</t>
    <phoneticPr fontId="3" type="noConversion"/>
  </si>
  <si>
    <t>狀態</t>
    <phoneticPr fontId="3" type="noConversion"/>
  </si>
  <si>
    <t>速別</t>
    <phoneticPr fontId="3" type="noConversion"/>
  </si>
  <si>
    <t>專案編號
/財產編號</t>
  </si>
  <si>
    <t>採樣日期(起)</t>
    <phoneticPr fontId="3" type="noConversion"/>
  </si>
  <si>
    <t>委託單
報告日期</t>
    <phoneticPr fontId="3" type="noConversion"/>
  </si>
  <si>
    <t>天數</t>
    <phoneticPr fontId="3" type="noConversion"/>
  </si>
  <si>
    <t>檢測項目/設備名稱</t>
    <phoneticPr fontId="3" type="noConversion"/>
  </si>
  <si>
    <t>分析方法</t>
    <phoneticPr fontId="3" type="noConversion"/>
  </si>
  <si>
    <t>數量</t>
    <phoneticPr fontId="3" type="noConversion"/>
  </si>
  <si>
    <t>案件
負責人</t>
    <phoneticPr fontId="3" type="noConversion"/>
  </si>
  <si>
    <t>課別</t>
    <phoneticPr fontId="3" type="noConversion"/>
  </si>
  <si>
    <t>人員</t>
    <phoneticPr fontId="3" type="noConversion"/>
  </si>
  <si>
    <t>(檢紀)預計
繳交期限</t>
    <phoneticPr fontId="3" type="noConversion"/>
  </si>
  <si>
    <t>(檢紀)完成
登記日期</t>
    <phoneticPr fontId="3" type="noConversion"/>
  </si>
  <si>
    <t>(延遲)預計繳交日期</t>
    <phoneticPr fontId="3" type="noConversion"/>
  </si>
  <si>
    <t>晚交</t>
    <phoneticPr fontId="3" type="noConversion"/>
  </si>
  <si>
    <t>錯誤
(退件)</t>
    <phoneticPr fontId="3" type="noConversion"/>
  </si>
  <si>
    <t>設備</t>
    <phoneticPr fontId="3" type="noConversion"/>
  </si>
  <si>
    <t>主管審核延遲</t>
    <phoneticPr fontId="3" type="noConversion"/>
  </si>
  <si>
    <t>其它</t>
    <phoneticPr fontId="3" type="noConversion"/>
  </si>
  <si>
    <t>最後
交出日</t>
    <phoneticPr fontId="3" type="noConversion"/>
  </si>
  <si>
    <t>備  註</t>
    <phoneticPr fontId="3" type="noConversion"/>
  </si>
  <si>
    <t>代碼</t>
    <phoneticPr fontId="3" type="noConversion"/>
  </si>
  <si>
    <t>問題</t>
    <phoneticPr fontId="3" type="noConversion"/>
  </si>
  <si>
    <t>待專案(確認)回應</t>
    <phoneticPr fontId="3" type="noConversion"/>
  </si>
  <si>
    <t>已完成</t>
  </si>
  <si>
    <t>合約</t>
  </si>
  <si>
    <t>11Z0002-269</t>
  </si>
  <si>
    <t>可呼吸性粉塵</t>
  </si>
  <si>
    <t>CLA4001</t>
  </si>
  <si>
    <t>謝佳樺</t>
    <phoneticPr fontId="3" type="noConversion"/>
  </si>
  <si>
    <t>有機</t>
  </si>
  <si>
    <t>Marco陳鴻鈞</t>
  </si>
  <si>
    <t>此案(項目)取消</t>
    <phoneticPr fontId="3" type="noConversion"/>
  </si>
  <si>
    <t>11Z0002-269</t>
    <phoneticPr fontId="3" type="noConversion"/>
  </si>
  <si>
    <t>總粉塵</t>
  </si>
  <si>
    <t>CLA4002</t>
  </si>
  <si>
    <t>特 結</t>
    <phoneticPr fontId="3" type="noConversion"/>
  </si>
  <si>
    <t>無機酸-硝酸</t>
  </si>
  <si>
    <t>CLA2901</t>
  </si>
  <si>
    <t>Casper李羿勳</t>
  </si>
  <si>
    <t>無機酸-硫酸</t>
  </si>
  <si>
    <t>無機酸-氯化氫</t>
  </si>
  <si>
    <t>11Z0002-270</t>
  </si>
  <si>
    <t>異丙醇</t>
  </si>
  <si>
    <t>CLA1904</t>
  </si>
  <si>
    <t>11Z0002-271</t>
  </si>
  <si>
    <t xml:space="preserve">無機酸-氟化氫 </t>
  </si>
  <si>
    <t>11Z0002-272</t>
  </si>
  <si>
    <t>1-丁醇(正丁醇)</t>
  </si>
  <si>
    <t>CLA1201</t>
  </si>
  <si>
    <t>IU11A0027-4</t>
  </si>
  <si>
    <t>落塵量(分析)</t>
  </si>
  <si>
    <t>NIEA A216</t>
  </si>
  <si>
    <t>郭展頊</t>
  </si>
  <si>
    <t>無機</t>
  </si>
  <si>
    <t>Ken張智凱</t>
  </si>
  <si>
    <t>一般件</t>
  </si>
  <si>
    <t>IU11A0126-1</t>
  </si>
  <si>
    <t>室內空氣中細菌分析</t>
  </si>
  <si>
    <t>NIEA E301</t>
  </si>
  <si>
    <t>龔眾鈞</t>
  </si>
  <si>
    <t>Lucy黃詩婷</t>
  </si>
  <si>
    <t>IU11G0005-11</t>
  </si>
  <si>
    <t>TCLP-(Pb/As/Cr/Cd/Se/Cu/Ba)</t>
  </si>
  <si>
    <t>NIEA R306</t>
  </si>
  <si>
    <t>謝佳樺</t>
  </si>
  <si>
    <t>Iring陳俊明</t>
  </si>
  <si>
    <t>萃出液中六價鉻</t>
  </si>
  <si>
    <t>NIEA R309</t>
  </si>
  <si>
    <t>Una林庭瑄</t>
  </si>
  <si>
    <t>IU11G0005-12</t>
  </si>
  <si>
    <t>鎘</t>
  </si>
  <si>
    <t>NIEA S321/M104</t>
  </si>
  <si>
    <t>George陳志昇</t>
  </si>
  <si>
    <t>萃出液中總鉛</t>
  </si>
  <si>
    <t>IU11G0006-15</t>
  </si>
  <si>
    <t>水分</t>
  </si>
  <si>
    <t>NIEA R203</t>
  </si>
  <si>
    <t>陳怡璇</t>
  </si>
  <si>
    <t>IU11S0003-20</t>
  </si>
  <si>
    <t xml:space="preserve">SVOC(5項) </t>
  </si>
  <si>
    <t>NIEA M731</t>
  </si>
  <si>
    <t>許孟劼</t>
  </si>
  <si>
    <t>IU11S0017-6</t>
  </si>
  <si>
    <t>LA109-974</t>
  </si>
  <si>
    <t>潘-馬式密閉式測定器-大氣壓校正</t>
  </si>
  <si>
    <t>CA</t>
  </si>
  <si>
    <t>-</t>
  </si>
  <si>
    <t>劉念忻</t>
  </si>
  <si>
    <t>Jack劉念忻</t>
  </si>
  <si>
    <t>11Z0002-273</t>
  </si>
  <si>
    <t>IU11A0026-5</t>
  </si>
  <si>
    <t>空氣中總懸浮微粒(TSP)-分析</t>
  </si>
  <si>
    <t>NIEA A102</t>
  </si>
  <si>
    <t>空氣中細懸浮微粒-PM2.5(檢驗)</t>
  </si>
  <si>
    <t>NIEA A205</t>
  </si>
  <si>
    <t>IU11A0112-7</t>
  </si>
  <si>
    <t>IU11A0127-1</t>
  </si>
  <si>
    <t>IU11D0015-2</t>
  </si>
  <si>
    <t>大腸桿菌群</t>
  </si>
  <si>
    <t>NIEA E230</t>
  </si>
  <si>
    <t>陳東淼</t>
  </si>
  <si>
    <t>IU11D0016-2</t>
  </si>
  <si>
    <t>IU11D0017-2</t>
  </si>
  <si>
    <t>IU11D0018-2</t>
  </si>
  <si>
    <t>IU11D0019-2</t>
  </si>
  <si>
    <t>IU11G0002-57</t>
  </si>
  <si>
    <t>銅</t>
  </si>
  <si>
    <t>NIEA M353/M104</t>
  </si>
  <si>
    <t>『含水率』收到樣品起算5個工作天；總銅』總於收到樣品當天起算10個工作天出具出具用印報告</t>
  </si>
  <si>
    <t>IU11L0027-66</t>
  </si>
  <si>
    <t>生化需氧量</t>
  </si>
  <si>
    <t>NIEA W510</t>
  </si>
  <si>
    <t>懸浮固體</t>
  </si>
  <si>
    <t>NIEA W210</t>
  </si>
  <si>
    <t>氨氮</t>
  </si>
  <si>
    <t>NIEA W437</t>
  </si>
  <si>
    <t>Dennis陳汶宏</t>
  </si>
  <si>
    <t>NIEA E202</t>
  </si>
  <si>
    <t>正磷酸鹽</t>
  </si>
  <si>
    <t>NIEA W427</t>
  </si>
  <si>
    <t>IU11L0027-67</t>
  </si>
  <si>
    <t>化學需氧量</t>
  </si>
  <si>
    <t>NIEA W517</t>
  </si>
  <si>
    <t>Vicky游崴涵</t>
  </si>
  <si>
    <t>氟鹽</t>
  </si>
  <si>
    <t>NIEA W413</t>
  </si>
  <si>
    <t>油脂(正己烷抽出物)</t>
  </si>
  <si>
    <t>NIEA W506</t>
  </si>
  <si>
    <t>IU11L0043-5</t>
  </si>
  <si>
    <t>導電度(實驗室)</t>
  </si>
  <si>
    <t>NIEA W203</t>
  </si>
  <si>
    <t>水溫(實驗室)</t>
  </si>
  <si>
    <t>NIEA W217</t>
  </si>
  <si>
    <t>總氮</t>
  </si>
  <si>
    <t>NIEA W423</t>
  </si>
  <si>
    <t>氫離子濃度指數(pH值)(實驗室)</t>
  </si>
  <si>
    <t>NIEA W424</t>
  </si>
  <si>
    <t>總磷</t>
  </si>
  <si>
    <t>溶氧量(實驗室)</t>
  </si>
  <si>
    <t>NIEA W455</t>
  </si>
  <si>
    <t>總有機碳</t>
  </si>
  <si>
    <t>NIEA W532</t>
  </si>
  <si>
    <t>總石油碳氫化合物</t>
  </si>
  <si>
    <t>NIEA W901</t>
  </si>
  <si>
    <t>Elle黃雅琪&amp;
Marco陳鴻鈞</t>
  </si>
  <si>
    <t>IU11S0008-30</t>
  </si>
  <si>
    <t>SVOC(5項)</t>
  </si>
  <si>
    <t>IU11U0092-28</t>
  </si>
  <si>
    <t>硫酸鹽</t>
  </si>
  <si>
    <t>NIEA W430</t>
  </si>
  <si>
    <t>Ruby黃家蓁</t>
  </si>
  <si>
    <t>硝酸鹽氮</t>
  </si>
  <si>
    <t>NIEA W436</t>
  </si>
  <si>
    <t>IU11U0145-1</t>
  </si>
  <si>
    <t>VOC(23項)</t>
  </si>
  <si>
    <t>NIEA W785</t>
  </si>
  <si>
    <t>Sara王淑玲</t>
  </si>
  <si>
    <t>SVOC(4項)</t>
  </si>
  <si>
    <t>NIEA W801</t>
  </si>
  <si>
    <t>Pb/Ni/Cr/Zn/Cu/Cd</t>
  </si>
  <si>
    <t>NIEA W311</t>
  </si>
  <si>
    <t>總硬度</t>
  </si>
  <si>
    <t>NIEA W208</t>
  </si>
  <si>
    <t>總溶解固體物</t>
  </si>
  <si>
    <t>Iring陳俊明</t>
    <phoneticPr fontId="3" type="noConversion"/>
  </si>
  <si>
    <t>鐵</t>
  </si>
  <si>
    <t>錳</t>
  </si>
  <si>
    <t>鉬</t>
  </si>
  <si>
    <t>汞</t>
  </si>
  <si>
    <t>NIEA W330</t>
  </si>
  <si>
    <t>Debby胡萱黛</t>
  </si>
  <si>
    <t>氯鹽</t>
  </si>
  <si>
    <t>NIEA W406</t>
  </si>
  <si>
    <t>氰化物</t>
  </si>
  <si>
    <t>NIEA W410</t>
  </si>
  <si>
    <t>IU11U0145-1</t>
    <phoneticPr fontId="3" type="noConversion"/>
  </si>
  <si>
    <t>現場未採樣，後補樣</t>
    <phoneticPr fontId="3" type="noConversion"/>
  </si>
  <si>
    <t>砷</t>
  </si>
  <si>
    <t>NIEA W434</t>
  </si>
  <si>
    <t>亞硝酸鹽氮</t>
  </si>
  <si>
    <t>鹼度</t>
  </si>
  <si>
    <t>NIEA W449</t>
  </si>
  <si>
    <t>總酚</t>
  </si>
  <si>
    <t>NIEA W521</t>
  </si>
  <si>
    <t>LA101-616</t>
  </si>
  <si>
    <t>分析天平(刻度校正)</t>
  </si>
  <si>
    <t>黃雅琪</t>
  </si>
  <si>
    <t>Elle黃雅琪</t>
  </si>
  <si>
    <t>LA101-649</t>
  </si>
  <si>
    <t>六位數天平(刻度校正)</t>
  </si>
  <si>
    <t>LA102-715</t>
  </si>
  <si>
    <t>上皿天平(刻度校正)</t>
  </si>
  <si>
    <t>LA103-749</t>
  </si>
  <si>
    <t>LA108-937</t>
  </si>
  <si>
    <t>機械式微量吸管Pipet-100~1000uL</t>
  </si>
  <si>
    <t>林庭瑄</t>
  </si>
  <si>
    <t>LA109-978</t>
  </si>
  <si>
    <t xml:space="preserve">機械式微量吸管Pipet-100-1000uL </t>
  </si>
  <si>
    <t>LA90-007</t>
  </si>
  <si>
    <t>LA94-189</t>
  </si>
  <si>
    <t xml:space="preserve">機械式微量吸管Pipet 10-100uL </t>
  </si>
  <si>
    <t>LA95-274</t>
  </si>
  <si>
    <t xml:space="preserve">機械式微量吸管Pipet 10-100uL  </t>
  </si>
  <si>
    <t>LA95-325</t>
  </si>
  <si>
    <t>LA97-433</t>
  </si>
  <si>
    <t>LA99-554</t>
  </si>
  <si>
    <t>五位數天平(刻度校正)</t>
  </si>
  <si>
    <t>R11X0034-3</t>
  </si>
  <si>
    <t>氯</t>
    <phoneticPr fontId="3" type="noConversion"/>
  </si>
  <si>
    <t>CNS 13407</t>
  </si>
  <si>
    <t>11Z0002-274</t>
  </si>
  <si>
    <t>甲醇</t>
  </si>
  <si>
    <t>CLA1207</t>
  </si>
  <si>
    <t>甲苯</t>
  </si>
  <si>
    <t>CLA1215</t>
  </si>
  <si>
    <t>丙酮</t>
  </si>
  <si>
    <t>丁酮</t>
  </si>
  <si>
    <t>乙酸乙酯</t>
  </si>
  <si>
    <t>無機</t>
    <phoneticPr fontId="3" type="noConversion"/>
  </si>
  <si>
    <t>乙酸丁酯</t>
  </si>
  <si>
    <t>11Z0002-275</t>
  </si>
  <si>
    <t>CLA1903</t>
  </si>
  <si>
    <t>正庚烷</t>
  </si>
  <si>
    <t>CLA1219</t>
  </si>
  <si>
    <t>11Z0002-276</t>
  </si>
  <si>
    <t>11Z0002-277</t>
  </si>
  <si>
    <t>有機</t>
    <phoneticPr fontId="3" type="noConversion"/>
  </si>
  <si>
    <t>11Z0002-278</t>
  </si>
  <si>
    <t>11Z0002-279</t>
  </si>
  <si>
    <t>11Z0002-280</t>
  </si>
  <si>
    <t>甲醛</t>
  </si>
  <si>
    <t>CLA2403</t>
  </si>
  <si>
    <t>11Z0002-281</t>
  </si>
  <si>
    <t>11Z0002-282</t>
  </si>
  <si>
    <t>二甲苯(含鄰/間/對異構物)</t>
  </si>
  <si>
    <t>異丁醇</t>
  </si>
  <si>
    <t>11Z0002-283</t>
  </si>
  <si>
    <t>11Z0002-284</t>
  </si>
  <si>
    <t>IU11A0128-1</t>
  </si>
  <si>
    <t>陳鐸元</t>
  </si>
  <si>
    <t>IU11L0019-5</t>
  </si>
  <si>
    <t>陳立穎</t>
  </si>
  <si>
    <t>真色色度</t>
  </si>
  <si>
    <t>NIEA W223</t>
  </si>
  <si>
    <t>IU11L0020-5</t>
  </si>
  <si>
    <t>IU11S0018-4</t>
  </si>
  <si>
    <t>VOC(15項)</t>
  </si>
  <si>
    <t>NIEA M711</t>
  </si>
  <si>
    <t>IU11D0014-2</t>
  </si>
  <si>
    <t>IU11L0027-68</t>
  </si>
  <si>
    <t xml:space="preserve">油脂(正己烷抽出物) </t>
  </si>
  <si>
    <t>IU11L0027-69</t>
  </si>
  <si>
    <t>IU11L0027-70</t>
  </si>
  <si>
    <t>IU11L0027-77</t>
  </si>
  <si>
    <t>濁度(實驗室)</t>
  </si>
  <si>
    <t>NIEA W219</t>
  </si>
  <si>
    <t>IU11L0038-2</t>
  </si>
  <si>
    <t>硼(B)</t>
  </si>
  <si>
    <t>溶解性-鐵</t>
  </si>
  <si>
    <t>溶解性-錳</t>
  </si>
  <si>
    <t>硒(Se)</t>
  </si>
  <si>
    <t>六價鉻</t>
  </si>
  <si>
    <t>NIEA W320</t>
  </si>
  <si>
    <t>硫化物</t>
  </si>
  <si>
    <t>NIEA W433</t>
  </si>
  <si>
    <t>缺4個，6/14補齊</t>
  </si>
  <si>
    <t>含高鹵離子化學需氧量</t>
  </si>
  <si>
    <t>NIEA W516</t>
  </si>
  <si>
    <t>陰離子界面活性劑</t>
  </si>
  <si>
    <t>NIEA W525</t>
  </si>
  <si>
    <t>IU11L0039-3</t>
  </si>
  <si>
    <t>硼</t>
  </si>
  <si>
    <t>硒</t>
  </si>
  <si>
    <t>現場未採樣，後補樣</t>
  </si>
  <si>
    <t>IU11L0054-3</t>
  </si>
  <si>
    <t>IU11L0093-1</t>
  </si>
  <si>
    <t>酚類</t>
  </si>
  <si>
    <t>IU11U0137-2</t>
  </si>
  <si>
    <t>11Z0002-285</t>
  </si>
  <si>
    <t>11Z0002-286</t>
  </si>
  <si>
    <t>11Z0002-287</t>
  </si>
  <si>
    <t>IU11G0002-58</t>
  </si>
  <si>
    <t>IU11L0027-71</t>
  </si>
  <si>
    <t>IU11U0137-3</t>
  </si>
  <si>
    <t>內校</t>
  </si>
  <si>
    <t>內校六連座濾杯校正(微生物濾杯)</t>
  </si>
  <si>
    <t>黃詩婷</t>
  </si>
  <si>
    <t>IU11A0050-2</t>
  </si>
  <si>
    <t>IU11G0003-95</t>
  </si>
  <si>
    <t>揮發性固體含量</t>
  </si>
  <si>
    <t>NIEA R212</t>
  </si>
  <si>
    <t>Dennis陳汶宏</t>
    <phoneticPr fontId="3" type="noConversion"/>
  </si>
  <si>
    <t>IU11G0003-96</t>
  </si>
  <si>
    <t>IU11G0003-97</t>
  </si>
  <si>
    <t>IU11L0008-5</t>
  </si>
  <si>
    <t>張雅棋</t>
  </si>
  <si>
    <t>IU11L0046-2</t>
  </si>
  <si>
    <t>陳禹安</t>
  </si>
  <si>
    <t>IU11U0105-4</t>
  </si>
  <si>
    <t xml:space="preserve">總石油碳氫化合物 </t>
  </si>
  <si>
    <t>IU11U0138-16</t>
  </si>
  <si>
    <t>LA111-1050</t>
  </si>
  <si>
    <t>機械式微量吸管Pipet-1~10mL</t>
  </si>
  <si>
    <t>IU11D0022-1</t>
  </si>
  <si>
    <t xml:space="preserve"> 總菌落數</t>
  </si>
  <si>
    <t>NIEA E204</t>
  </si>
  <si>
    <t>IU11D0022-2</t>
  </si>
  <si>
    <t xml:space="preserve"> 大腸桿菌群</t>
  </si>
  <si>
    <t>IU11G0002-59</t>
  </si>
  <si>
    <t>IU11G0024-1</t>
  </si>
  <si>
    <t>NIEA R201/R306/M104</t>
  </si>
  <si>
    <t>IU11L0027-72</t>
  </si>
  <si>
    <t>IU11L0084-2</t>
  </si>
  <si>
    <t>鉛</t>
  </si>
  <si>
    <t>鋅</t>
  </si>
  <si>
    <t>鎳</t>
  </si>
  <si>
    <t>總鉻</t>
  </si>
  <si>
    <t>IU11S0009-30</t>
  </si>
  <si>
    <t>NIEA M317</t>
  </si>
  <si>
    <t>IU11U0137-4</t>
  </si>
  <si>
    <t>11Z0002-288</t>
  </si>
  <si>
    <t>6/8：無塵室空調設備維修</t>
  </si>
  <si>
    <t>11Z0002-289</t>
  </si>
  <si>
    <t>正己烷</t>
  </si>
  <si>
    <t>11Z0002-290</t>
  </si>
  <si>
    <t>11Z0002-291</t>
  </si>
  <si>
    <t>無機酸-氟化氫</t>
  </si>
  <si>
    <t>無機酸-磷酸</t>
  </si>
  <si>
    <t>參考CLA2901</t>
  </si>
  <si>
    <t>乙醇</t>
  </si>
  <si>
    <t>11Z0002-292</t>
  </si>
  <si>
    <t>11Z0002-293</t>
  </si>
  <si>
    <t>IU11A0112-8</t>
  </si>
  <si>
    <t>IU11G0002-60</t>
  </si>
  <si>
    <t>6/8：水分6/6進樣,收到樣品起算5個工作天；銅收到樣品當天起算10個工作天出具用印報告</t>
  </si>
  <si>
    <t>IU11L0027-73</t>
  </si>
  <si>
    <t>IU11L0049-5</t>
  </si>
  <si>
    <t xml:space="preserve">真色色度 </t>
  </si>
  <si>
    <t xml:space="preserve">甲基第三丁基醚 </t>
  </si>
  <si>
    <t>苯</t>
  </si>
  <si>
    <t>萘</t>
  </si>
  <si>
    <t>IU11L0085-15</t>
  </si>
  <si>
    <t>6/8：無塵室設備維修</t>
  </si>
  <si>
    <t>IU11L0095-1</t>
  </si>
  <si>
    <t>凱氏氮</t>
  </si>
  <si>
    <t>NIEA W451</t>
  </si>
  <si>
    <t>總餘氯(實驗室)</t>
  </si>
  <si>
    <t>NIEA W408</t>
  </si>
  <si>
    <t>IU11L0095-2</t>
  </si>
  <si>
    <t>6/6：L95-2檢記專編Key成L95-1</t>
  </si>
  <si>
    <t>IU11L0095-3</t>
  </si>
  <si>
    <t>6/6：L95-3檢紀專編Key成L95-1</t>
  </si>
  <si>
    <t>IU11L0095-4</t>
  </si>
  <si>
    <t>混合液懸浮固體</t>
  </si>
  <si>
    <t>參考NIEA W210</t>
  </si>
  <si>
    <t>混合液揮發性懸浮固體</t>
  </si>
  <si>
    <t>參考NIEA W210/參考NIEA R212</t>
  </si>
  <si>
    <t>IU11L0095-5</t>
  </si>
  <si>
    <t>IU11S0008-31</t>
  </si>
  <si>
    <t>NIEA M165/M731</t>
  </si>
  <si>
    <t>IU11U0112-7</t>
  </si>
  <si>
    <t xml:space="preserve"> 銅</t>
  </si>
  <si>
    <t>IU11U0112-8</t>
  </si>
  <si>
    <t>IU11U0148-1</t>
    <phoneticPr fontId="3" type="noConversion"/>
  </si>
  <si>
    <t>IU11U0148-2</t>
  </si>
  <si>
    <t>IU11U0148-3</t>
  </si>
  <si>
    <t>IU11A0053-2</t>
    <phoneticPr fontId="3" type="noConversion"/>
  </si>
  <si>
    <t xml:space="preserve">空氣中懸浮微粒-PM10(分析) </t>
  </si>
  <si>
    <t>NIEA A208</t>
  </si>
  <si>
    <t>因在做PM2.5認證而延遲。</t>
    <phoneticPr fontId="3" type="noConversion"/>
  </si>
  <si>
    <t>IU11A0101-2</t>
  </si>
  <si>
    <t>IU11A0134-1</t>
  </si>
  <si>
    <t>IU11G0002-61</t>
  </si>
  <si>
    <t>IU11G0002-62</t>
  </si>
  <si>
    <t>IU11G0003-98</t>
  </si>
  <si>
    <t>IU11S0009-31</t>
  </si>
  <si>
    <t>IU11U0101-8</t>
  </si>
  <si>
    <t>LA101-609</t>
  </si>
  <si>
    <t>溫濕度計(校正點:0/25/50℃)</t>
  </si>
  <si>
    <t>陳汶宏</t>
  </si>
  <si>
    <t>LA101-610</t>
  </si>
  <si>
    <t>LA101-611</t>
  </si>
  <si>
    <t>LA101-612</t>
  </si>
  <si>
    <t>LA101-613</t>
  </si>
  <si>
    <t>LA101-614</t>
  </si>
  <si>
    <t>LA101-615</t>
  </si>
  <si>
    <t>LA106-873</t>
  </si>
  <si>
    <t xml:space="preserve">迷你型高低溫濕度計(粒狀物溫濕度比對(TSP) </t>
  </si>
  <si>
    <t>張智凱</t>
  </si>
  <si>
    <t>LA106-874</t>
  </si>
  <si>
    <t>LA107-913</t>
  </si>
  <si>
    <t>機械式微量吸管Pipet-1~10mL(微生物)</t>
  </si>
  <si>
    <t>LA95-273(微)</t>
  </si>
  <si>
    <t xml:space="preserve">機械式微量吸管Pipet 100-1000uL(微生物專用) </t>
  </si>
  <si>
    <t>IU11A0139-1</t>
  </si>
  <si>
    <t>IU11L0044-5</t>
  </si>
  <si>
    <t>IU11U0148-4</t>
  </si>
  <si>
    <t>11Z0002-294</t>
  </si>
  <si>
    <t>鹼性粉塵-NaOH</t>
  </si>
  <si>
    <t>CLA5005</t>
  </si>
  <si>
    <t>Mei林春美</t>
  </si>
  <si>
    <t>11Z0002-295</t>
  </si>
  <si>
    <t>11Z0002-296</t>
  </si>
  <si>
    <t>11Z0002-297</t>
  </si>
  <si>
    <t>11Z0002-298</t>
  </si>
  <si>
    <t>11Z0002-299</t>
  </si>
  <si>
    <t>11Z0002-300</t>
  </si>
  <si>
    <t>IU11G0002-63</t>
  </si>
  <si>
    <t>IU11G0019-5</t>
  </si>
  <si>
    <t>NIEA R201/R309</t>
  </si>
  <si>
    <t>IU11L0027-74</t>
  </si>
  <si>
    <t>IU11L0027-75</t>
  </si>
  <si>
    <t>IU11L0027-76</t>
  </si>
  <si>
    <t>IU11L0083-2</t>
  </si>
  <si>
    <t>6/8：檢量線CCV未填</t>
  </si>
  <si>
    <t>砷-水質</t>
  </si>
  <si>
    <t>IU11S0003-22</t>
  </si>
  <si>
    <t>請於6/13 16:00前提供檢記</t>
  </si>
  <si>
    <t>IU11U0099-5</t>
  </si>
  <si>
    <t>IU11U0101-9</t>
  </si>
  <si>
    <t>IU11A0025-6</t>
  </si>
  <si>
    <t>IU11D0011-2</t>
  </si>
  <si>
    <t>IU11L0012-6</t>
  </si>
  <si>
    <t>IU11L0016-6</t>
  </si>
  <si>
    <t>IU11L0017-6</t>
  </si>
  <si>
    <t>IU11L0061-76</t>
  </si>
  <si>
    <t>總菌落數</t>
  </si>
  <si>
    <t>IU11L0061-77</t>
  </si>
  <si>
    <t>IU11L0061-78</t>
  </si>
  <si>
    <t>IU11L0061-79</t>
  </si>
  <si>
    <t>IU11L0061-80</t>
  </si>
  <si>
    <t>IU11L0061-81</t>
  </si>
  <si>
    <t>IU11L0061-82</t>
  </si>
  <si>
    <t>IU11L0061-83</t>
  </si>
  <si>
    <t>IU11L0061-84</t>
  </si>
  <si>
    <t>IU11L0061-85</t>
  </si>
  <si>
    <t>IU11L0063-2</t>
  </si>
  <si>
    <t>鋁</t>
  </si>
  <si>
    <t>IU11S0003-21</t>
  </si>
  <si>
    <t>IU11U0085-6</t>
  </si>
  <si>
    <t>IU11U0149-1</t>
  </si>
  <si>
    <t>11Z0002-301</t>
  </si>
  <si>
    <t>二甲苯</t>
  </si>
  <si>
    <t>CLA3011</t>
  </si>
  <si>
    <t>11Z0002-302</t>
  </si>
  <si>
    <t>11Z0002-303</t>
  </si>
  <si>
    <t>11Z0002-304</t>
  </si>
  <si>
    <t>砷及其無機化合物(以砷計)</t>
  </si>
  <si>
    <t>銦</t>
  </si>
  <si>
    <t>11Z0002-305</t>
  </si>
  <si>
    <t>二氯甲烷</t>
  </si>
  <si>
    <t>CLA1210</t>
  </si>
  <si>
    <t>IU11G0025-1</t>
  </si>
  <si>
    <t>NIEA R201
NIEA R306
NIEA M104</t>
  </si>
  <si>
    <t>7/8 Krane：報告備註不得用於商業用途，以至造成報告延遲。</t>
    <phoneticPr fontId="3" type="noConversion"/>
  </si>
  <si>
    <t>NIEA R201
NIEA R309</t>
  </si>
  <si>
    <t>萃出液中總鈉</t>
  </si>
  <si>
    <t>萃出液中總鉀</t>
  </si>
  <si>
    <t>萃出液中總鋅</t>
  </si>
  <si>
    <t>萃出液中總鎂</t>
  </si>
  <si>
    <t>IU11S0044-1</t>
  </si>
  <si>
    <t>NIEA S310</t>
  </si>
  <si>
    <t>IU11U0081-6</t>
  </si>
  <si>
    <t>BTEX</t>
  </si>
  <si>
    <t>鋇</t>
  </si>
  <si>
    <t>鉻</t>
  </si>
  <si>
    <t>LA101-633</t>
  </si>
  <si>
    <t>分光光度計(攜帶型)(自由有效餘氯、總餘氯、氯生成氧化氯)</t>
  </si>
  <si>
    <t>LA101-634</t>
  </si>
  <si>
    <t>LA108-936</t>
  </si>
  <si>
    <t>攜帶式多參數水質計(EC+DO溫度比對)</t>
  </si>
  <si>
    <t>游崴涵</t>
  </si>
  <si>
    <t>LA109-979</t>
  </si>
  <si>
    <t xml:space="preserve">定量瓶抽10% </t>
  </si>
  <si>
    <t>玻璃定量瓶校正(1mL)</t>
  </si>
  <si>
    <t>王淑玲</t>
    <phoneticPr fontId="3" type="noConversion"/>
  </si>
  <si>
    <t>玻璃定量瓶校正(2mL)</t>
  </si>
  <si>
    <t>玻璃定量瓶校正(5mL)</t>
  </si>
  <si>
    <t>玻璃定量瓶校正(10mL)</t>
  </si>
  <si>
    <t>移液管抽10%</t>
  </si>
  <si>
    <t>A級刻度玻璃吸量管(1mL)</t>
  </si>
  <si>
    <t>陳泓霖</t>
  </si>
  <si>
    <t>Brian陳泓霖</t>
  </si>
  <si>
    <t>A級刻度玻璃吸量管(5mL)</t>
  </si>
  <si>
    <t>A級刻度玻璃吸量管(10mL)</t>
  </si>
  <si>
    <t>李羿勳</t>
    <phoneticPr fontId="3" type="noConversion"/>
  </si>
  <si>
    <t>A級刻度玻璃吸量管(20mL)</t>
  </si>
  <si>
    <t>A級刻度玻璃吸量管(25mL)</t>
  </si>
  <si>
    <t>IU11D0009-2</t>
  </si>
  <si>
    <t>總菌落數</t>
  </si>
  <si>
    <t>IU11G0002-64</t>
  </si>
  <si>
    <t>IU11G0002-65</t>
  </si>
  <si>
    <t>IU11L0027-78</t>
  </si>
  <si>
    <t>IU11S0009-32</t>
  </si>
  <si>
    <t>VOC(13項)</t>
  </si>
  <si>
    <t>NIEA M155C/M711</t>
  </si>
  <si>
    <t>IU11U0147-1</t>
  </si>
  <si>
    <t>砷-地下水</t>
  </si>
  <si>
    <t>VOC(61項)</t>
  </si>
  <si>
    <t>SVOC(64項)</t>
  </si>
  <si>
    <t>R11X0032-7</t>
  </si>
  <si>
    <t xml:space="preserve">大腸桿菌群 </t>
  </si>
  <si>
    <t xml:space="preserve">懸浮固體 </t>
  </si>
  <si>
    <t>氫離子濃度指數(pH值)(採樣現場)</t>
  </si>
  <si>
    <t xml:space="preserve">生化需氧量 </t>
  </si>
  <si>
    <t xml:space="preserve">化學需氧量 </t>
  </si>
  <si>
    <t>R11X0037-19</t>
  </si>
  <si>
    <t>11Z0002-306</t>
  </si>
  <si>
    <t>11Z0002-307</t>
  </si>
  <si>
    <t>11Z0002-308</t>
  </si>
  <si>
    <t>11Z0002-309</t>
  </si>
  <si>
    <t>異戊醇</t>
  </si>
  <si>
    <t>CLA1202</t>
  </si>
  <si>
    <t>醋酸</t>
  </si>
  <si>
    <t>CLA5010</t>
  </si>
  <si>
    <t>乙醚</t>
  </si>
  <si>
    <t>CLA1206</t>
  </si>
  <si>
    <t>IU11D0012-10</t>
  </si>
  <si>
    <t>IU11G0001-6</t>
  </si>
  <si>
    <t xml:space="preserve">萃出液中總砷 </t>
  </si>
  <si>
    <t xml:space="preserve">萃出液中總鎘 </t>
  </si>
  <si>
    <t xml:space="preserve">萃出液中總鉻 </t>
  </si>
  <si>
    <t xml:space="preserve">萃出液中總銅 </t>
  </si>
  <si>
    <t xml:space="preserve">萃出液中總鐵 </t>
  </si>
  <si>
    <t xml:space="preserve">萃出液中總鉛 </t>
  </si>
  <si>
    <t xml:space="preserve">萃出液中總硒 </t>
  </si>
  <si>
    <t xml:space="preserve">萃出液中總鋅 </t>
  </si>
  <si>
    <t xml:space="preserve">萃出液中六價鉻 </t>
  </si>
  <si>
    <t>IU11L0001-6</t>
  </si>
  <si>
    <t xml:space="preserve">氯鹽 </t>
  </si>
  <si>
    <t xml:space="preserve">含高鹵離子化學需氧量 </t>
  </si>
  <si>
    <t xml:space="preserve">總有機碳 </t>
  </si>
  <si>
    <t>IU11L0035-8</t>
  </si>
  <si>
    <t>IU11L0061-86</t>
  </si>
  <si>
    <t>IU11L0061-87</t>
  </si>
  <si>
    <t>IU11L0061-88</t>
  </si>
  <si>
    <t>IU11L0061-89</t>
  </si>
  <si>
    <t>IU11L0061-90</t>
  </si>
  <si>
    <t>IU11U0118-27</t>
  </si>
  <si>
    <t>IU11U0118-28</t>
  </si>
  <si>
    <t>IU11U0118-29</t>
  </si>
  <si>
    <t>IU11U0118-30</t>
  </si>
  <si>
    <t>IU11U0134-4</t>
  </si>
  <si>
    <t>R11X0038-2</t>
  </si>
  <si>
    <t>IU11A0136-1</t>
  </si>
  <si>
    <t>IU11D0007-82</t>
  </si>
  <si>
    <t>IU11D0007-83</t>
  </si>
  <si>
    <t>IU11D0007-84</t>
  </si>
  <si>
    <t>IU11D0007-85</t>
  </si>
  <si>
    <t>IU11D0007-86</t>
  </si>
  <si>
    <t>IU11D0007-87</t>
  </si>
  <si>
    <t>IU11D0007-88</t>
  </si>
  <si>
    <t>IU11D0007-89</t>
  </si>
  <si>
    <t>IU11D0007-90</t>
  </si>
  <si>
    <t>IU11D0007-91</t>
  </si>
  <si>
    <t>IU11G0023-1</t>
  </si>
  <si>
    <t>萃出液中總砷</t>
  </si>
  <si>
    <t>陳怡璇</t>
    <phoneticPr fontId="3" type="noConversion"/>
  </si>
  <si>
    <t>萃出液中總鉻</t>
  </si>
  <si>
    <t>萃出液中總銅</t>
  </si>
  <si>
    <t>萃出液中總鎳</t>
  </si>
  <si>
    <t>IU11G0025-2</t>
    <phoneticPr fontId="3" type="noConversion"/>
  </si>
  <si>
    <t>IU11G0025-2</t>
  </si>
  <si>
    <t>IU11L0035-10</t>
  </si>
  <si>
    <t>IU11L0035-9</t>
  </si>
  <si>
    <t>IU11U0134-5</t>
  </si>
  <si>
    <t>IU11D0010-10</t>
  </si>
  <si>
    <t>IU11D0010-9</t>
  </si>
  <si>
    <t>IU11G0002-66</t>
  </si>
  <si>
    <t>IU11L0035-11</t>
  </si>
  <si>
    <t>IU11L0035-12</t>
  </si>
  <si>
    <t>IU11L0076-2</t>
  </si>
  <si>
    <t>IU11L0121-1</t>
  </si>
  <si>
    <t>6/23 Bino：修正原放合理性(影響其它專編)；6/24Lois：主管(Bino)未簽名</t>
    <phoneticPr fontId="3" type="noConversion"/>
  </si>
  <si>
    <t>IU11U0097-3</t>
  </si>
  <si>
    <t>IU11U0126-2</t>
  </si>
  <si>
    <t>LA110-1036</t>
  </si>
  <si>
    <t>分注器-25mL</t>
  </si>
  <si>
    <t>陳鴻鈞</t>
  </si>
  <si>
    <t>LA110-1037</t>
  </si>
  <si>
    <t>分注器-10mL</t>
  </si>
  <si>
    <t>11Z0002-310</t>
  </si>
  <si>
    <t>三氯甲烷(氯仿)</t>
  </si>
  <si>
    <t>CLA1902</t>
  </si>
  <si>
    <t>Casper李羿勳</t>
    <phoneticPr fontId="3" type="noConversion"/>
  </si>
  <si>
    <t>乙酸丁酯(乙酸正丁酯)</t>
  </si>
  <si>
    <t>CLA1901</t>
  </si>
  <si>
    <t>苯乙烯</t>
  </si>
  <si>
    <t>Marco陳鴻鈞</t>
    <phoneticPr fontId="3" type="noConversion"/>
  </si>
  <si>
    <t>乙二醇丁醚</t>
  </si>
  <si>
    <t>NIOSH 1403</t>
  </si>
  <si>
    <t>二甲基甲醯胺</t>
  </si>
  <si>
    <t>IU11A0112-9</t>
  </si>
  <si>
    <t>IU11D0013-2</t>
  </si>
  <si>
    <t>IU11G0003-99</t>
  </si>
  <si>
    <t>IU11G0026-1</t>
  </si>
  <si>
    <t>萃出液中總鎘</t>
  </si>
  <si>
    <t>IU11G0026-2</t>
  </si>
  <si>
    <t>6/23 Lois：退檢紀表附錯分析方法M317</t>
  </si>
  <si>
    <t>IU11L0007-7</t>
  </si>
  <si>
    <t>IU11L0008-6</t>
  </si>
  <si>
    <t>IU11L0010-6</t>
    <phoneticPr fontId="3" type="noConversion"/>
  </si>
  <si>
    <t>大腸桿菌群</t>
    <phoneticPr fontId="3" type="noConversion"/>
  </si>
  <si>
    <t>IU11L0010-6</t>
  </si>
  <si>
    <t>氯鹽</t>
    <phoneticPr fontId="3" type="noConversion"/>
  </si>
  <si>
    <t>總磷</t>
    <phoneticPr fontId="3" type="noConversion"/>
  </si>
  <si>
    <t>硝酸鹽氮</t>
    <phoneticPr fontId="3" type="noConversion"/>
  </si>
  <si>
    <t>氨氮</t>
    <phoneticPr fontId="3" type="noConversion"/>
  </si>
  <si>
    <t>IU11L0014-6</t>
  </si>
  <si>
    <t>IU11L0036-3</t>
  </si>
  <si>
    <t>IU11L0037-3</t>
  </si>
  <si>
    <t>IU11L0055-5</t>
  </si>
  <si>
    <t>IU11L0055-6</t>
  </si>
  <si>
    <t>IU11L0074-2</t>
  </si>
  <si>
    <t>IU11L0080-2</t>
  </si>
  <si>
    <t>IU11L0081-2</t>
  </si>
  <si>
    <t>IU11L0114-2</t>
  </si>
  <si>
    <t>IU11L0118-1</t>
  </si>
  <si>
    <t>IU11L0119-1</t>
  </si>
  <si>
    <t>6/24 Lois：樣品編號少1個0(L110609007,L110609008)</t>
    <phoneticPr fontId="3" type="noConversion"/>
  </si>
  <si>
    <t>IU11L0120-1</t>
  </si>
  <si>
    <t>IU11U0102-3</t>
  </si>
  <si>
    <t>陰離子-醋酸鹽</t>
  </si>
  <si>
    <t>NIEA W415</t>
  </si>
  <si>
    <t>IU11U0138-17</t>
  </si>
  <si>
    <t>攜帶式多參數水質計(零點確認+碘定量法比對)</t>
  </si>
  <si>
    <t>LA109-1002</t>
  </si>
  <si>
    <t>高溫高壓滅菌釜(留點溫度計檢查)</t>
  </si>
  <si>
    <t>LA111-1061</t>
  </si>
  <si>
    <t>IU11G0002-67</t>
  </si>
  <si>
    <t>IU11G0005-13</t>
  </si>
  <si>
    <t>IU11G0006-16</t>
  </si>
  <si>
    <t>IU11L0027-79</t>
  </si>
  <si>
    <t>歸檔錯誤</t>
  </si>
  <si>
    <t>IU11L0027-80</t>
  </si>
  <si>
    <t>IU11L0027-81</t>
  </si>
  <si>
    <t>IU11L0027-83</t>
  </si>
  <si>
    <t>IU11L0027-84</t>
  </si>
  <si>
    <t>IU11L0035-13</t>
  </si>
  <si>
    <t>IU11L0048-4</t>
  </si>
  <si>
    <t>化學需氧量</t>
    <phoneticPr fontId="3" type="noConversion"/>
  </si>
  <si>
    <t>IU11S0009-33</t>
  </si>
  <si>
    <t>IU11S0009-33</t>
    <phoneticPr fontId="3" type="noConversion"/>
  </si>
  <si>
    <t>11Z0002-311</t>
  </si>
  <si>
    <t>11Z0002-312</t>
  </si>
  <si>
    <t>11Z0002-313</t>
  </si>
  <si>
    <t>鎳,可溶性化合物(以鎳計)</t>
  </si>
  <si>
    <t>6/30 Bino：收樣錯誤。</t>
    <phoneticPr fontId="3" type="noConversion"/>
  </si>
  <si>
    <t>11Z0002-314</t>
  </si>
  <si>
    <t>11Z0002-315</t>
  </si>
  <si>
    <t>11Z0002-316</t>
  </si>
  <si>
    <t>11Z0002-317</t>
  </si>
  <si>
    <t>11Z0002-318</t>
  </si>
  <si>
    <t>11Z0002-319</t>
  </si>
  <si>
    <t>11Z0002-320</t>
  </si>
  <si>
    <t>11Z0002-321</t>
  </si>
  <si>
    <t>四氫呋喃</t>
  </si>
  <si>
    <t>NIOSH 1609</t>
  </si>
  <si>
    <t>11Z0002-322</t>
  </si>
  <si>
    <t>11Z0002-323</t>
  </si>
  <si>
    <t>11Z0002-324</t>
  </si>
  <si>
    <t>11Z0002-325</t>
  </si>
  <si>
    <t>11Z0002-326</t>
  </si>
  <si>
    <t>IU11D0012-11</t>
  </si>
  <si>
    <t>IU11G0002-68</t>
  </si>
  <si>
    <t>IU11G0006-17</t>
  </si>
  <si>
    <t>IU11G0006-18</t>
  </si>
  <si>
    <t>IU11L0004-3</t>
  </si>
  <si>
    <t>IU11L0004-3</t>
    <phoneticPr fontId="3" type="noConversion"/>
  </si>
  <si>
    <t>IU11L0027-82</t>
  </si>
  <si>
    <t>IU11L0122-1</t>
  </si>
  <si>
    <t>IU11L0122-10</t>
  </si>
  <si>
    <t>IU11L0122-11</t>
  </si>
  <si>
    <t>IU11L0122-12</t>
  </si>
  <si>
    <t>IU11L0122-13</t>
  </si>
  <si>
    <t>IU11L0122-14</t>
  </si>
  <si>
    <t>IU11L0122-15</t>
  </si>
  <si>
    <t>IU11L0122-16</t>
  </si>
  <si>
    <t>IU11L0122-17</t>
  </si>
  <si>
    <t>IU11L0122-18</t>
  </si>
  <si>
    <t>IU11L0122-19</t>
  </si>
  <si>
    <t>IU11L0122-2</t>
  </si>
  <si>
    <t>IU11L0122-20</t>
  </si>
  <si>
    <t>IU11L0122-21</t>
  </si>
  <si>
    <t>IU11L0122-22</t>
  </si>
  <si>
    <t>IU11L0122-23</t>
  </si>
  <si>
    <t>特 結</t>
  </si>
  <si>
    <t>IU11L0122-24</t>
    <phoneticPr fontId="3" type="noConversion"/>
  </si>
  <si>
    <t>新莊HZ-附件採樣日期被刪除</t>
  </si>
  <si>
    <t>IU11L0122-24</t>
  </si>
  <si>
    <t>IU11L0122-25</t>
  </si>
  <si>
    <t>IU11L0122-26</t>
  </si>
  <si>
    <t>IU11L0122-27</t>
    <phoneticPr fontId="3" type="noConversion"/>
  </si>
  <si>
    <t>IU11L0122-27</t>
  </si>
  <si>
    <t>IU11L0122-28</t>
  </si>
  <si>
    <t>IU11L0122-29</t>
  </si>
  <si>
    <t>IU11L0122-3</t>
  </si>
  <si>
    <t>IU11L0122-30</t>
  </si>
  <si>
    <t>IU11L0122-31</t>
  </si>
  <si>
    <t>IU11L0122-32</t>
  </si>
  <si>
    <t>IU11L0122-33</t>
  </si>
  <si>
    <t>IU11L0122-34</t>
  </si>
  <si>
    <t>巨城BC-附件採樣日期被刪除</t>
  </si>
  <si>
    <t>IU11L0122-35</t>
  </si>
  <si>
    <t>IU11L0122-36</t>
  </si>
  <si>
    <t>IU11L0122-37</t>
  </si>
  <si>
    <t>IU11L0122-38</t>
  </si>
  <si>
    <t>IU11L0122-39</t>
  </si>
  <si>
    <t>IU11L0122-4</t>
  </si>
  <si>
    <t>IU11L0122-40</t>
  </si>
  <si>
    <t>IU11L0122-41</t>
  </si>
  <si>
    <t>IU11L0122-42</t>
  </si>
  <si>
    <t>IU11L0122-43</t>
  </si>
  <si>
    <t>IU11L0122-44</t>
  </si>
  <si>
    <t>IU11L0122-45</t>
  </si>
  <si>
    <t>IU11L0122-46</t>
  </si>
  <si>
    <t>IU11L0122-47</t>
  </si>
  <si>
    <t>IU11L0122-48</t>
  </si>
  <si>
    <t>IU11L0122-49</t>
  </si>
  <si>
    <t>IU11L0122-5</t>
  </si>
  <si>
    <t>IU11L0122-50</t>
  </si>
  <si>
    <t>IU11L0122-51</t>
  </si>
  <si>
    <t>IU11L0122-52</t>
  </si>
  <si>
    <t>IU11L0122-53</t>
  </si>
  <si>
    <t>IU11L0122-54</t>
  </si>
  <si>
    <t>IU11L0122-55</t>
  </si>
  <si>
    <t>IU11L0122-56</t>
  </si>
  <si>
    <t>IU11L0122-57</t>
  </si>
  <si>
    <t>IU11L0122-58</t>
  </si>
  <si>
    <t>IU11L0122-59</t>
  </si>
  <si>
    <t>IU11L0122-6</t>
  </si>
  <si>
    <t>IU11L0122-60</t>
  </si>
  <si>
    <t>IU11L0122-61</t>
  </si>
  <si>
    <t>IU11L0122-62</t>
  </si>
  <si>
    <t>IU11L0122-63</t>
  </si>
  <si>
    <t>IU11L0122-64</t>
  </si>
  <si>
    <t>IU11L0122-65</t>
  </si>
  <si>
    <t>IU11L0122-66</t>
  </si>
  <si>
    <t>IU11L0122-67</t>
  </si>
  <si>
    <t>IU11L0122-68</t>
  </si>
  <si>
    <t>IU11L0122-69</t>
  </si>
  <si>
    <t>IU11L0122-7</t>
  </si>
  <si>
    <t>IU11L0122-70</t>
  </si>
  <si>
    <t>IU11L0122-71</t>
  </si>
  <si>
    <t>IU11L0122-72</t>
  </si>
  <si>
    <t>IU11L0122-73</t>
  </si>
  <si>
    <t>IU11L0122-74</t>
  </si>
  <si>
    <t>IU11L0122-75</t>
  </si>
  <si>
    <t>IU11L0122-76</t>
  </si>
  <si>
    <t>未收樣</t>
  </si>
  <si>
    <t>IU11L0122-77</t>
    <phoneticPr fontId="3" type="noConversion"/>
  </si>
  <si>
    <t>IU11L0122-77</t>
  </si>
  <si>
    <t>IU11L0122-8</t>
  </si>
  <si>
    <t>IU11L0122-9</t>
  </si>
  <si>
    <t>IU11S0045-1</t>
  </si>
  <si>
    <t>IU11U0092-29</t>
  </si>
  <si>
    <t>IU11U0102-4</t>
  </si>
  <si>
    <t>IU11A0056-3</t>
  </si>
  <si>
    <t>空氣中懸浮微粒-PM10(分析)</t>
  </si>
  <si>
    <t>IU11L0035-14</t>
  </si>
  <si>
    <t>IU11L0109-2</t>
  </si>
  <si>
    <t>IU11U0102-5</t>
  </si>
  <si>
    <t>IU11U0110-2</t>
  </si>
  <si>
    <t>IU11U0128-2</t>
  </si>
  <si>
    <t>11Z0002-327</t>
  </si>
  <si>
    <t>乙苯</t>
  </si>
  <si>
    <t>CLA5039</t>
  </si>
  <si>
    <t>IU11D0024-1</t>
  </si>
  <si>
    <t>IU11D0024-10</t>
  </si>
  <si>
    <t>IU11D0024-11</t>
  </si>
  <si>
    <t>IU11D0024-12</t>
  </si>
  <si>
    <t>IU11D0024-13</t>
  </si>
  <si>
    <t>IU11D0024-2</t>
  </si>
  <si>
    <t>IU11D0024-3</t>
  </si>
  <si>
    <t>IU11D0024-3</t>
    <phoneticPr fontId="3" type="noConversion"/>
  </si>
  <si>
    <t>IU11D0024-4</t>
  </si>
  <si>
    <t>IU11D0024-5</t>
  </si>
  <si>
    <t>IU11D0024-7</t>
  </si>
  <si>
    <t>IU11D0024-8</t>
    <phoneticPr fontId="3" type="noConversion"/>
  </si>
  <si>
    <t>IU11D0024-8</t>
  </si>
  <si>
    <t>IU11D0024-9</t>
  </si>
  <si>
    <t>IU11G0002-69</t>
  </si>
  <si>
    <t>IU11L0024-6</t>
  </si>
  <si>
    <t>IU11L0077-2</t>
  </si>
  <si>
    <t>IU11U0092-30</t>
  </si>
  <si>
    <t>6/24Lois：主管(Mei)未簽名</t>
    <phoneticPr fontId="3" type="noConversion"/>
  </si>
  <si>
    <t>IU11U0092-30</t>
    <phoneticPr fontId="3" type="noConversion"/>
  </si>
  <si>
    <t>IU11U0102-6</t>
  </si>
  <si>
    <t>11Z0002-328</t>
  </si>
  <si>
    <t>11Z0002-329</t>
    <phoneticPr fontId="3" type="noConversion"/>
  </si>
  <si>
    <t>11Z0002-329</t>
  </si>
  <si>
    <t>11Z0002-330</t>
  </si>
  <si>
    <t>11Z0002-331</t>
  </si>
  <si>
    <t>11Z0002-332</t>
  </si>
  <si>
    <t>IU11A0026-6</t>
  </si>
  <si>
    <t>IU11A0067-2</t>
  </si>
  <si>
    <t>空氣中粒狀污染物-PM10(檢驗)</t>
  </si>
  <si>
    <t>空氣中粒狀污染物之鉛</t>
    <phoneticPr fontId="3" type="noConversion"/>
  </si>
  <si>
    <t>NIEA A306</t>
  </si>
  <si>
    <t>7/1 George：6/28委外瑩諮寄回樣品；7/1下午2點多才知道要採氣體積。</t>
    <phoneticPr fontId="3" type="noConversion"/>
  </si>
  <si>
    <t>IU11A0112-10</t>
  </si>
  <si>
    <t>IU11G0003-100</t>
  </si>
  <si>
    <t>George陳志昇</t>
    <phoneticPr fontId="3" type="noConversion"/>
  </si>
  <si>
    <t>IU11L0019-6</t>
  </si>
  <si>
    <t>IU11S0045-2</t>
  </si>
  <si>
    <t>分析天平(重複校正)</t>
  </si>
  <si>
    <t>六位數天平(重複校正)</t>
  </si>
  <si>
    <t>上皿天平(重複校正)</t>
  </si>
  <si>
    <t>LA103-752</t>
  </si>
  <si>
    <t xml:space="preserve">機械式微量吸管Pipet-1-10mL </t>
  </si>
  <si>
    <t>LA107-905</t>
  </si>
  <si>
    <t xml:space="preserve">機械式微量吸管Pipet-0.5~5mL </t>
  </si>
  <si>
    <t>LA107-906</t>
  </si>
  <si>
    <t>LA108-946</t>
    <phoneticPr fontId="3" type="noConversion"/>
  </si>
  <si>
    <t>分注器10-100mL(微生物)</t>
    <phoneticPr fontId="3" type="noConversion"/>
  </si>
  <si>
    <t>Lucy黃詩婷</t>
    <phoneticPr fontId="3" type="noConversion"/>
  </si>
  <si>
    <t>11/11 Lois：Lucy於11/8校正完畢。10/13Lois:分注管吸管(TOMBO PFA管)耗材請購10/6到貨，待檢測校正。9/1Lois:分注器吸管有裂痕，無法達到設定值，例：設定90，只會到80幾就吸不上去了。8/30 Lois：8/30(二)已收到，待檢測。8/26 Lois：預計8/29(一)寄回。8/11  Lois：已郵寄德記儀器檢修中。</t>
    <phoneticPr fontId="3" type="noConversion"/>
  </si>
  <si>
    <t>LA109-1001</t>
  </si>
  <si>
    <t>無菌操作台(落菌量測試)</t>
  </si>
  <si>
    <t>高溫高壓滅菌釜(孢子懸浮液/滅菌循環測試)</t>
  </si>
  <si>
    <t>潘-馬式密閉式測定器-自動式(標準品)</t>
  </si>
  <si>
    <t>Jack劉念忻</t>
    <phoneticPr fontId="3" type="noConversion"/>
  </si>
  <si>
    <t>LA94-237</t>
  </si>
  <si>
    <t>LA97-414</t>
  </si>
  <si>
    <t>UV分光光度計校正</t>
  </si>
  <si>
    <t>五位數天平(重複校正)</t>
  </si>
  <si>
    <t>IU11A0027-5</t>
  </si>
  <si>
    <t>NIEA A216</t>
    <phoneticPr fontId="3" type="noConversion"/>
  </si>
  <si>
    <t>IU11L0025-6</t>
  </si>
  <si>
    <t>IU11L0064-2</t>
  </si>
  <si>
    <t>IU11A0084-2</t>
  </si>
  <si>
    <t>空氣中粒狀污染物之鉛</t>
  </si>
  <si>
    <t>7/1 George：6/28委外寄回樣品；7/1下午2點多才知道要採氣體積。</t>
    <phoneticPr fontId="3" type="noConversion"/>
  </si>
  <si>
    <t>IU11G0002-70</t>
  </si>
  <si>
    <t>IU11G0003-101</t>
  </si>
  <si>
    <t>揮發性固體含量</t>
    <phoneticPr fontId="3" type="noConversion"/>
  </si>
  <si>
    <t>IU11G0003-102</t>
  </si>
  <si>
    <t>IU11G0003-103</t>
  </si>
  <si>
    <t>IU11G0003-104</t>
  </si>
  <si>
    <t>IU11G0027-1</t>
  </si>
  <si>
    <t>閃火點</t>
  </si>
  <si>
    <t>NIEA R210</t>
  </si>
  <si>
    <t>6/23 Lois：退件檢紀專編不完整。</t>
    <phoneticPr fontId="3" type="noConversion"/>
  </si>
  <si>
    <t>IU11L0043-6</t>
  </si>
  <si>
    <t>總有機碳(TOC)</t>
    <phoneticPr fontId="3" type="noConversion"/>
  </si>
  <si>
    <t>IU11L0043-6</t>
    <phoneticPr fontId="3" type="noConversion"/>
  </si>
  <si>
    <t>IU11S0018-5</t>
  </si>
  <si>
    <t>NIEA M155/M711</t>
  </si>
  <si>
    <t>IU11S0018-5</t>
    <phoneticPr fontId="3" type="noConversion"/>
  </si>
  <si>
    <t>NIEA M165
NIEA M731</t>
  </si>
  <si>
    <t>Una林庭瑄</t>
    <phoneticPr fontId="3" type="noConversion"/>
  </si>
  <si>
    <t>IU11U0092-31</t>
  </si>
  <si>
    <t>臨時插件</t>
  </si>
  <si>
    <t>NIEA W311</t>
    <phoneticPr fontId="3" type="noConversion"/>
  </si>
  <si>
    <t>LS102-063</t>
  </si>
  <si>
    <t>溫溼度計</t>
  </si>
  <si>
    <t>陳俊明</t>
  </si>
  <si>
    <t>11Z0002-333</t>
  </si>
  <si>
    <t>11Z0002-334</t>
  </si>
  <si>
    <t>11Z0002-335</t>
  </si>
  <si>
    <t>11Z0002-336</t>
  </si>
  <si>
    <t>11Z0002-337</t>
  </si>
  <si>
    <t>11Z0002-338</t>
  </si>
  <si>
    <t>乙二醇甲醚</t>
  </si>
  <si>
    <t>乙二醇乙醚</t>
  </si>
  <si>
    <t>11Z0002-339</t>
  </si>
  <si>
    <t>11Z0002-340</t>
  </si>
  <si>
    <t>11Z0002-341</t>
  </si>
  <si>
    <t>7/1 Iring：6/20才開單,6/20收到樣品。</t>
    <phoneticPr fontId="3" type="noConversion"/>
  </si>
  <si>
    <t>11Z0002-342</t>
  </si>
  <si>
    <t>11Z0002-343</t>
  </si>
  <si>
    <t>IU11G0002-71</t>
  </si>
  <si>
    <t>IU11G0004-4</t>
  </si>
  <si>
    <t>IU11G0004-5</t>
  </si>
  <si>
    <t>IU11G0022-3</t>
  </si>
  <si>
    <t>IU11L0044-6</t>
  </si>
  <si>
    <t>IU11L0055-7</t>
  </si>
  <si>
    <t>IU11L0055-8</t>
  </si>
  <si>
    <t>IU11L0096-1</t>
  </si>
  <si>
    <t>IU11S0009-34</t>
  </si>
  <si>
    <t>IU11S0018-6</t>
  </si>
  <si>
    <t>IU11U0099-6</t>
    <phoneticPr fontId="3" type="noConversion"/>
  </si>
  <si>
    <t>IU11U0149-2</t>
  </si>
  <si>
    <t>IU11U0150-1</t>
    <phoneticPr fontId="3" type="noConversion"/>
  </si>
  <si>
    <t>IU11U0150-1</t>
  </si>
  <si>
    <t>IU11L0027-85</t>
  </si>
  <si>
    <t>IU11L0027-85</t>
    <phoneticPr fontId="3" type="noConversion"/>
  </si>
  <si>
    <t>NIEA W330</t>
    <phoneticPr fontId="3" type="noConversion"/>
  </si>
  <si>
    <t>NIEA W434</t>
    <phoneticPr fontId="3" type="noConversion"/>
  </si>
  <si>
    <t>IU11L0083-3</t>
  </si>
  <si>
    <t>IU11L0083-3</t>
    <phoneticPr fontId="3" type="noConversion"/>
  </si>
  <si>
    <t>IU11U0100-8</t>
  </si>
  <si>
    <t>Pb/Cd/Cr/Cu/Ni/Zn/Fe/Mn</t>
  </si>
  <si>
    <t>IU11U0100-8</t>
    <phoneticPr fontId="3" type="noConversion"/>
  </si>
  <si>
    <t>11Z0002-344</t>
  </si>
  <si>
    <t>CLA2901</t>
    <phoneticPr fontId="3" type="noConversion"/>
  </si>
  <si>
    <t>1,2-二氯乙烷</t>
    <phoneticPr fontId="3" type="noConversion"/>
  </si>
  <si>
    <t>11Z0002-345</t>
  </si>
  <si>
    <t>CLA1215</t>
    <phoneticPr fontId="3" type="noConversion"/>
  </si>
  <si>
    <t>11Z0002-346</t>
  </si>
  <si>
    <t xml:space="preserve">二甲苯(含鄰/間/對異構物) </t>
  </si>
  <si>
    <t>11Z0002-347</t>
  </si>
  <si>
    <t>IU11A0141-1</t>
    <phoneticPr fontId="3" type="noConversion"/>
  </si>
  <si>
    <t>IU11A0142-1</t>
  </si>
  <si>
    <t>IU11G0002-72</t>
    <phoneticPr fontId="3" type="noConversion"/>
  </si>
  <si>
    <t>IU11G0002-72</t>
  </si>
  <si>
    <t>IU11G0015-6</t>
    <phoneticPr fontId="3" type="noConversion"/>
  </si>
  <si>
    <t>物理組成</t>
  </si>
  <si>
    <t>NIEA R124</t>
  </si>
  <si>
    <t>土石類純度</t>
  </si>
  <si>
    <t>IU11G0016-6</t>
  </si>
  <si>
    <t>可燃性廢棄物純度</t>
  </si>
  <si>
    <t>IU11G0016-7</t>
  </si>
  <si>
    <t>物理組成</t>
    <phoneticPr fontId="3" type="noConversion"/>
  </si>
  <si>
    <t>IU11G0016-8</t>
    <phoneticPr fontId="3" type="noConversion"/>
  </si>
  <si>
    <t>IU11G0016-9</t>
    <phoneticPr fontId="3" type="noConversion"/>
  </si>
  <si>
    <t>IU11G0022-4</t>
  </si>
  <si>
    <t>IU11L0079-2</t>
  </si>
  <si>
    <t>IU11S0018-8</t>
  </si>
  <si>
    <t>IU11U0087-5</t>
  </si>
  <si>
    <t>IU11U0090-1</t>
  </si>
  <si>
    <t>IU11U0124-7</t>
    <phoneticPr fontId="3" type="noConversion"/>
  </si>
  <si>
    <t>IU11U0133-2</t>
  </si>
  <si>
    <t>LA101-656</t>
  </si>
  <si>
    <t>無塵室溫度及濕度比對</t>
  </si>
  <si>
    <t>Ken張智凱</t>
    <phoneticPr fontId="3" type="noConversion"/>
  </si>
  <si>
    <t>LA105-864</t>
  </si>
  <si>
    <t>機械式微量吸管Pipet-10~100uL  </t>
  </si>
  <si>
    <t>胡萱黛</t>
  </si>
  <si>
    <t>Debby胡萱黛</t>
    <phoneticPr fontId="3" type="noConversion"/>
  </si>
  <si>
    <t>LA110-1035</t>
  </si>
  <si>
    <t>11Z0002-348</t>
  </si>
  <si>
    <t>11Z0002-349</t>
  </si>
  <si>
    <t>11Z0002-350</t>
  </si>
  <si>
    <t>CLA1207</t>
    <phoneticPr fontId="3" type="noConversion"/>
  </si>
  <si>
    <t>11Z0002-351</t>
  </si>
  <si>
    <t>11Z0002-352</t>
  </si>
  <si>
    <t>IU11L0027-87</t>
  </si>
  <si>
    <t>IU11L0053-3</t>
  </si>
  <si>
    <t>油脂</t>
  </si>
  <si>
    <r>
      <t>6/29 Vicky：6/28完成"</t>
    </r>
    <r>
      <rPr>
        <sz val="12"/>
        <color theme="1"/>
        <rFont val="Arial Unicode MS"/>
        <family val="2"/>
        <charset val="136"/>
      </rPr>
      <t>氯</t>
    </r>
    <r>
      <rPr>
        <sz val="11"/>
        <color theme="1"/>
        <rFont val="Arial Unicode MS"/>
        <family val="2"/>
        <charset val="136"/>
      </rPr>
      <t>"鹽檢紀後，才發現收樣收成"氯"鹽；故重做"</t>
    </r>
    <r>
      <rPr>
        <sz val="12"/>
        <color rgb="FFFF0000"/>
        <rFont val="Arial Unicode MS"/>
        <family val="2"/>
        <charset val="136"/>
      </rPr>
      <t>氟</t>
    </r>
    <r>
      <rPr>
        <sz val="11"/>
        <color theme="1"/>
        <rFont val="Arial Unicode MS"/>
        <family val="2"/>
        <charset val="136"/>
      </rPr>
      <t>"鹽分析。</t>
    </r>
    <phoneticPr fontId="3" type="noConversion"/>
  </si>
  <si>
    <t>IU11U0139-2</t>
  </si>
  <si>
    <t>7/8 Lois：收樣時樣品編號尾碼編錯，重出檢紀。</t>
    <phoneticPr fontId="3" type="noConversion"/>
  </si>
  <si>
    <t xml:space="preserve">留點溫度計全數 </t>
  </si>
  <si>
    <t>留點溫度計校正(微生物NO2、9~10)</t>
  </si>
  <si>
    <t>IU11A0137-1</t>
  </si>
  <si>
    <t>IU11G0002-73</t>
  </si>
  <si>
    <t>IU11G0002-73</t>
    <phoneticPr fontId="3" type="noConversion"/>
  </si>
  <si>
    <t>IU11G0025-3</t>
  </si>
  <si>
    <t>IU11G0025-3</t>
    <phoneticPr fontId="3" type="noConversion"/>
  </si>
  <si>
    <t>IU11G0025-4</t>
  </si>
  <si>
    <t>6/30 Lois：資源組(Judy)專編錯誤*1</t>
    <phoneticPr fontId="3" type="noConversion"/>
  </si>
  <si>
    <t>IU11L0027-86</t>
  </si>
  <si>
    <t>IU11L0027-88</t>
  </si>
  <si>
    <t>IU11L0082-2</t>
    <phoneticPr fontId="3" type="noConversion"/>
  </si>
  <si>
    <t>IU11L0082-2</t>
  </si>
  <si>
    <t>IU11L0085-16</t>
  </si>
  <si>
    <t>IU11L0085-16</t>
    <phoneticPr fontId="3" type="noConversion"/>
  </si>
  <si>
    <t>IU11S0018-7</t>
  </si>
  <si>
    <t>IU11S0018-7</t>
    <phoneticPr fontId="3" type="noConversion"/>
  </si>
  <si>
    <t>酸鹼值(pH)</t>
  </si>
  <si>
    <t>NIEA S410</t>
  </si>
  <si>
    <t>IU11U0092-32</t>
    <phoneticPr fontId="3" type="noConversion"/>
  </si>
  <si>
    <t>鉻</t>
    <phoneticPr fontId="3" type="noConversion"/>
  </si>
  <si>
    <t>IU11U0136-2</t>
  </si>
  <si>
    <t>11Z0002-353</t>
  </si>
  <si>
    <t>二甲基乙醯胺</t>
    <phoneticPr fontId="3" type="noConversion"/>
  </si>
  <si>
    <t>NIOSH 2004</t>
    <phoneticPr fontId="3" type="noConversion"/>
  </si>
  <si>
    <t>11Z0002-354</t>
  </si>
  <si>
    <t>CLA1215</t>
    <phoneticPr fontId="26" type="noConversion"/>
  </si>
  <si>
    <t>11Z0002-355</t>
  </si>
  <si>
    <t>CLA5010</t>
    <phoneticPr fontId="3" type="noConversion"/>
  </si>
  <si>
    <t>過氧化氫</t>
  </si>
  <si>
    <t>OSHA VI-6</t>
  </si>
  <si>
    <t>11Z0002-356</t>
  </si>
  <si>
    <t>乙酸異丙酯</t>
  </si>
  <si>
    <t>CLA1901</t>
    <phoneticPr fontId="3" type="noConversion"/>
  </si>
  <si>
    <t>11Z0002-357</t>
  </si>
  <si>
    <t>四氫呋喃</t>
    <phoneticPr fontId="3" type="noConversion"/>
  </si>
  <si>
    <t>NIOSH 1609</t>
    <phoneticPr fontId="3" type="noConversion"/>
  </si>
  <si>
    <t>11Z0002-358</t>
  </si>
  <si>
    <t>11Z0002-359</t>
    <phoneticPr fontId="3" type="noConversion"/>
  </si>
  <si>
    <t>11Z0002-359</t>
  </si>
  <si>
    <t>11Z0002-360</t>
  </si>
  <si>
    <t xml:space="preserve">砷及其無機化合物(以砷計) </t>
  </si>
  <si>
    <t>11Z0002-361</t>
  </si>
  <si>
    <t xml:space="preserve"> 汞</t>
  </si>
  <si>
    <t>CLA3301</t>
  </si>
  <si>
    <t>IU11A0138-1</t>
    <phoneticPr fontId="3" type="noConversion"/>
  </si>
  <si>
    <t>IU11G0002-74</t>
  </si>
  <si>
    <t>IU11G0002-74</t>
    <phoneticPr fontId="3" type="noConversion"/>
  </si>
  <si>
    <t>IU11G0011-2</t>
  </si>
  <si>
    <t>IU11G0011-2</t>
    <phoneticPr fontId="3" type="noConversion"/>
  </si>
  <si>
    <t>灰分</t>
  </si>
  <si>
    <t>NIEA R205</t>
  </si>
  <si>
    <t>可燃分</t>
  </si>
  <si>
    <t>7/5 Dennis:收樣樣品編號尾碼錯誤，重出檢紀。</t>
    <phoneticPr fontId="3" type="noConversion"/>
  </si>
  <si>
    <t>IU11G0011-3</t>
  </si>
  <si>
    <t>IU11L0031-7</t>
  </si>
  <si>
    <t>酚</t>
  </si>
  <si>
    <t>IU11L0085-17</t>
  </si>
  <si>
    <t>IU11S0009-35</t>
  </si>
  <si>
    <t>IU11S0046-1</t>
  </si>
  <si>
    <t>IU11U0094-2</t>
  </si>
  <si>
    <t>7/8Lois：樣品編號尾碼錯誤，重出檢紀。</t>
    <phoneticPr fontId="3" type="noConversion"/>
  </si>
  <si>
    <t>IU11U0120-3</t>
  </si>
  <si>
    <t>IU11U0120-3</t>
    <phoneticPr fontId="3" type="noConversion"/>
  </si>
  <si>
    <t>IU11U0120-4</t>
  </si>
  <si>
    <t>IU11U0120-5</t>
  </si>
  <si>
    <t>LA100-601</t>
  </si>
  <si>
    <t>熱電偶溫度計多點校正</t>
  </si>
  <si>
    <t>Vicky游崴涵</t>
    <phoneticPr fontId="3" type="noConversion"/>
  </si>
  <si>
    <t>LA105-869</t>
  </si>
  <si>
    <t>LA108-955</t>
  </si>
  <si>
    <t>LA94-168</t>
  </si>
  <si>
    <t>LA94-185</t>
  </si>
  <si>
    <t>熱電偶溫度計多點校正(給LA110-1012使用)</t>
  </si>
  <si>
    <t>LA99-558</t>
  </si>
  <si>
    <t>IU11D0021-2</t>
  </si>
  <si>
    <t>NIEA E230</t>
    <phoneticPr fontId="3" type="noConversion"/>
  </si>
  <si>
    <t>IU11L0049-6</t>
  </si>
  <si>
    <t>NIEA W210</t>
    <phoneticPr fontId="3" type="noConversion"/>
  </si>
  <si>
    <t>NIEA W510</t>
    <phoneticPr fontId="3" type="noConversion"/>
  </si>
  <si>
    <t>IU11L0049-6</t>
    <phoneticPr fontId="3" type="noConversion"/>
  </si>
  <si>
    <t>NIEA W785</t>
    <phoneticPr fontId="3" type="noConversion"/>
  </si>
  <si>
    <t>IU11L0085-18</t>
  </si>
  <si>
    <t>IU11L0085-19</t>
    <phoneticPr fontId="3" type="noConversion"/>
  </si>
  <si>
    <t>IU11L0085-19</t>
  </si>
  <si>
    <t>IU11U0092-33</t>
  </si>
  <si>
    <t>IU11U0092-33</t>
    <phoneticPr fontId="3" type="noConversion"/>
  </si>
  <si>
    <t>IU11A0039-3</t>
    <phoneticPr fontId="3" type="noConversion"/>
  </si>
  <si>
    <t>IU11A0101-3</t>
  </si>
  <si>
    <t>IU11A0143-1</t>
    <phoneticPr fontId="3" type="noConversion"/>
  </si>
  <si>
    <t>IU11A0144-1</t>
    <phoneticPr fontId="3" type="noConversion"/>
  </si>
  <si>
    <t>IU11G0002-75</t>
    <phoneticPr fontId="3" type="noConversion"/>
  </si>
  <si>
    <r>
      <t>延遲填表--</t>
    </r>
    <r>
      <rPr>
        <sz val="12"/>
        <rFont val="標楷體"/>
        <family val="4"/>
        <charset val="136"/>
      </rPr>
      <t>Ray 派工單明細日期填表日期晚於採樣日期。</t>
    </r>
    <phoneticPr fontId="3" type="noConversion"/>
  </si>
  <si>
    <t>IU11L0035-15</t>
  </si>
  <si>
    <t>7/12 Lois：檢紀右下角原始數據歸檔專編錯誤。</t>
    <phoneticPr fontId="3" type="noConversion"/>
  </si>
  <si>
    <t>IU11L0085-20</t>
  </si>
  <si>
    <t>IU11L0085-21</t>
  </si>
  <si>
    <t>IU11L0085-21</t>
    <phoneticPr fontId="3" type="noConversion"/>
  </si>
  <si>
    <t>IU11L0085-22</t>
  </si>
  <si>
    <t>IU11U0112-9</t>
    <phoneticPr fontId="3" type="noConversion"/>
  </si>
  <si>
    <t>LA105-868</t>
  </si>
  <si>
    <t xml:space="preserve">機械式微量吸管Pipet-1-10mL(微生物) </t>
  </si>
  <si>
    <t>LA106-901</t>
  </si>
  <si>
    <t>分注器(5-50mL)</t>
  </si>
  <si>
    <t>黃家蓁</t>
  </si>
  <si>
    <t>Ruby黃家蓁</t>
    <phoneticPr fontId="3" type="noConversion"/>
  </si>
  <si>
    <t>LA108-964</t>
  </si>
  <si>
    <t>分注器(2.5-25mL)</t>
  </si>
  <si>
    <t>LA110-1017</t>
  </si>
  <si>
    <t>分注器10-50mL</t>
  </si>
  <si>
    <t>11Z0002-362</t>
  </si>
  <si>
    <t>11Z0002-363</t>
  </si>
  <si>
    <t>11Z0002-364</t>
  </si>
  <si>
    <t>11Z0002-365</t>
  </si>
  <si>
    <t>11Z0002-366</t>
  </si>
  <si>
    <t>11Z0002-368</t>
  </si>
  <si>
    <t xml:space="preserve">三氯甲烷(氯仿) </t>
  </si>
  <si>
    <t>二硫化碳</t>
  </si>
  <si>
    <t>CLA1104</t>
  </si>
  <si>
    <t>CLA1201</t>
    <phoneticPr fontId="3" type="noConversion"/>
  </si>
  <si>
    <t>CLA1206</t>
    <phoneticPr fontId="3" type="noConversion"/>
  </si>
  <si>
    <t>CLA1903</t>
    <phoneticPr fontId="3" type="noConversion"/>
  </si>
  <si>
    <t xml:space="preserve">鎳,金屬及非溶性化合物(以鎳計) </t>
  </si>
  <si>
    <t>IU11G0004-6</t>
  </si>
  <si>
    <t>IU11L0004-4</t>
  </si>
  <si>
    <t>IU11L0016-7</t>
    <phoneticPr fontId="3" type="noConversion"/>
  </si>
  <si>
    <t>IU11L0016-7</t>
  </si>
  <si>
    <t>IU11L0017-7</t>
  </si>
  <si>
    <t>IU11L0019-7</t>
  </si>
  <si>
    <t>IU11S0018-6</t>
    <phoneticPr fontId="3" type="noConversion"/>
  </si>
  <si>
    <t>Pb/Ni/Cr/Zn/Cu/Cd</t>
    <phoneticPr fontId="3" type="noConversion"/>
  </si>
  <si>
    <t>汞</t>
    <phoneticPr fontId="3" type="noConversion"/>
  </si>
  <si>
    <t>IU11S0021-2</t>
    <phoneticPr fontId="3" type="noConversion"/>
  </si>
  <si>
    <t>IU11S0021-2</t>
  </si>
  <si>
    <t>IU11U0085-7</t>
  </si>
  <si>
    <t>IU11U0088-2</t>
  </si>
  <si>
    <t xml:space="preserve">VOC(23項) </t>
  </si>
  <si>
    <t>IU11U0088-2</t>
    <phoneticPr fontId="3" type="noConversion"/>
  </si>
  <si>
    <t>NIEA W901</t>
    <phoneticPr fontId="3" type="noConversion"/>
  </si>
  <si>
    <t>IU11U0089-2</t>
  </si>
  <si>
    <t>IU11U0121-2</t>
  </si>
  <si>
    <t>IU11U0121-2</t>
    <phoneticPr fontId="3" type="noConversion"/>
  </si>
  <si>
    <t>玻璃定量瓶校正(25mL)(實驗室專用)</t>
  </si>
  <si>
    <t>Brian陳泓霖</t>
    <phoneticPr fontId="3" type="noConversion"/>
  </si>
  <si>
    <t>玻璃定量瓶校正(50mL)</t>
  </si>
  <si>
    <t>11Z0002-367</t>
  </si>
  <si>
    <t xml:space="preserve">無機酸-硫酸 </t>
  </si>
  <si>
    <t>IU11G0002-76</t>
  </si>
  <si>
    <t>IU11G0002-77</t>
  </si>
  <si>
    <t>IU11L0007-8</t>
  </si>
  <si>
    <t>IU11L0027-89</t>
  </si>
  <si>
    <t>IU11L0061-100</t>
  </si>
  <si>
    <t>IU11L0061-101</t>
  </si>
  <si>
    <t>IU11L0061-91</t>
  </si>
  <si>
    <t>IU11L0061-92</t>
  </si>
  <si>
    <t>IU11L0061-93</t>
  </si>
  <si>
    <t>IU11L0061-94</t>
  </si>
  <si>
    <t>IU11L0061-95</t>
  </si>
  <si>
    <t>IU11L0061-96</t>
  </si>
  <si>
    <t>IU11L0061-97</t>
  </si>
  <si>
    <t>IU11L0061-98</t>
  </si>
  <si>
    <t>IU11L0061-99</t>
  </si>
  <si>
    <t>IU11L0095-6</t>
  </si>
  <si>
    <t>IU11L0095-6</t>
    <phoneticPr fontId="3" type="noConversion"/>
  </si>
  <si>
    <t>IU11L0095-7</t>
  </si>
  <si>
    <t>IU11L0095-8</t>
  </si>
  <si>
    <t>IU11L0095-9</t>
  </si>
  <si>
    <t>IU11L0123-48</t>
  </si>
  <si>
    <t>IU11L0123-49</t>
  </si>
  <si>
    <t>IU11L0123-51</t>
  </si>
  <si>
    <t>IU11U0081-7</t>
  </si>
  <si>
    <t xml:space="preserve">氨氮 </t>
  </si>
  <si>
    <t>IU11U0092-34</t>
  </si>
  <si>
    <t>IU11U0106-6</t>
    <phoneticPr fontId="3" type="noConversion"/>
  </si>
  <si>
    <t>IU11U0106-7</t>
  </si>
  <si>
    <t>IU11U0115-3</t>
  </si>
  <si>
    <t>IU11U0148-5</t>
  </si>
  <si>
    <t>R11X0033-3</t>
  </si>
  <si>
    <t>R11X0033-4</t>
  </si>
  <si>
    <t>11Z0002-369</t>
  </si>
  <si>
    <t xml:space="preserve">1-丁醇(正丁醇) </t>
  </si>
  <si>
    <t>CLA3011</t>
    <phoneticPr fontId="3" type="noConversion"/>
  </si>
  <si>
    <t>乙腈</t>
  </si>
  <si>
    <t>CLA5047</t>
    <phoneticPr fontId="3" type="noConversion"/>
  </si>
  <si>
    <t>過氧化氫</t>
    <phoneticPr fontId="3" type="noConversion"/>
  </si>
  <si>
    <t>正丙醇</t>
  </si>
  <si>
    <t>吡啶</t>
  </si>
  <si>
    <t>NIOSH 1613</t>
    <phoneticPr fontId="3" type="noConversion"/>
  </si>
  <si>
    <t>參考CLA2901</t>
    <phoneticPr fontId="3" type="noConversion"/>
  </si>
  <si>
    <t>11Z0002-370</t>
  </si>
  <si>
    <t>11Z0002-371</t>
  </si>
  <si>
    <t>11Z0002-372</t>
  </si>
  <si>
    <t>11Z0002-373</t>
  </si>
  <si>
    <t>IU11A0025-7</t>
  </si>
  <si>
    <t>IU11L0035-16</t>
  </si>
  <si>
    <t>R11X0040-2</t>
    <phoneticPr fontId="3" type="noConversion"/>
  </si>
  <si>
    <t>NIEA M155/M165/S703</t>
  </si>
  <si>
    <t>7/29 Elle：7/5採樣，7/11收樣；已先給專案數據。</t>
    <phoneticPr fontId="3" type="noConversion"/>
  </si>
  <si>
    <t>R11X0040-2</t>
  </si>
  <si>
    <t>IU11G0001-7</t>
  </si>
  <si>
    <t>IU11L0001-7</t>
  </si>
  <si>
    <t>IU11L0027-90</t>
  </si>
  <si>
    <t>IU11L0027-91</t>
  </si>
  <si>
    <t>IU11L0085-23</t>
    <phoneticPr fontId="3" type="noConversion"/>
  </si>
  <si>
    <t>IU11L0085-23</t>
  </si>
  <si>
    <t>7/14 Lois：樣編檢紀與取用記錄不符</t>
    <phoneticPr fontId="3" type="noConversion"/>
  </si>
  <si>
    <t>IU11S0003-23</t>
  </si>
  <si>
    <t xml:space="preserve">SVOC(5項) </t>
    <phoneticPr fontId="3" type="noConversion"/>
  </si>
  <si>
    <t>IU11S0009-36</t>
  </si>
  <si>
    <t>IU11S0009-37</t>
  </si>
  <si>
    <t>IU11S0009-38</t>
  </si>
  <si>
    <t>IU11U0116-2</t>
  </si>
  <si>
    <t>IU11U0116-2</t>
    <phoneticPr fontId="3" type="noConversion"/>
  </si>
  <si>
    <t>IU11L0085-24</t>
  </si>
  <si>
    <t>IU11L0085-24</t>
    <phoneticPr fontId="3" type="noConversion"/>
  </si>
  <si>
    <t>IU11U0099-7</t>
  </si>
  <si>
    <t>IU11U0124-8</t>
  </si>
  <si>
    <t>IU11U0124-8</t>
    <phoneticPr fontId="3" type="noConversion"/>
  </si>
  <si>
    <t>11Z0002-374</t>
  </si>
  <si>
    <t>11Z0002-375</t>
  </si>
  <si>
    <t>11Z0002-376</t>
  </si>
  <si>
    <t>11Z0002-377</t>
  </si>
  <si>
    <t>11Z0002-378</t>
  </si>
  <si>
    <t>11Z0002-379</t>
  </si>
  <si>
    <t>11Z0002-380</t>
  </si>
  <si>
    <t>11Z0002-381</t>
  </si>
  <si>
    <t>IU11A0112-11</t>
  </si>
  <si>
    <t>IU11G0002-78</t>
  </si>
  <si>
    <t>IU11L0012-7</t>
  </si>
  <si>
    <t>IU11L0034-3</t>
  </si>
  <si>
    <t>IU11L0123-43</t>
  </si>
  <si>
    <t>IU11L0123-44</t>
  </si>
  <si>
    <t>IU11L0123-45</t>
  </si>
  <si>
    <t>IU11L0123-46</t>
  </si>
  <si>
    <t>IU11L0123-47</t>
  </si>
  <si>
    <t>IU11L0123-56</t>
  </si>
  <si>
    <t>IU11L0123-57</t>
  </si>
  <si>
    <t>IU11L0123-60</t>
  </si>
  <si>
    <t>IU11L0123-61</t>
  </si>
  <si>
    <t>IU11L0123-62</t>
  </si>
  <si>
    <t>IU11L0123-63</t>
  </si>
  <si>
    <t>IU11L0123-64</t>
  </si>
  <si>
    <t>IU11L0123-65</t>
  </si>
  <si>
    <t>IU11L0123-66</t>
  </si>
  <si>
    <t>IU11L0123-67</t>
  </si>
  <si>
    <t>IU11L0123-68</t>
  </si>
  <si>
    <t>LA100-603</t>
  </si>
  <si>
    <t>BOD培養箱用溫度計冰點或單點檢查</t>
  </si>
  <si>
    <t>LA103-798</t>
  </si>
  <si>
    <t>LA94-238</t>
  </si>
  <si>
    <t>IU11L0023-2</t>
  </si>
  <si>
    <t>IU11U0042-3</t>
  </si>
  <si>
    <t>無機含氮量</t>
  </si>
  <si>
    <t>參考NIEA W423</t>
  </si>
  <si>
    <t>IU11U0042-3</t>
    <phoneticPr fontId="3" type="noConversion"/>
  </si>
  <si>
    <t>NIEA W782</t>
  </si>
  <si>
    <t>柴油總碳氫化合物</t>
  </si>
  <si>
    <t>NIEA W802</t>
  </si>
  <si>
    <t>IU11U0043-3</t>
  </si>
  <si>
    <t>7/20 Lois：同一樣編出兩張檢紀(高濃度與低濃度)，因數值不一樣，待確認。</t>
    <phoneticPr fontId="3" type="noConversion"/>
  </si>
  <si>
    <t>IU11U0049-3</t>
  </si>
  <si>
    <t>IU11U0050-3</t>
  </si>
  <si>
    <t>7/19 Lois：檢紀表與取用記錄表樣編不符。</t>
    <phoneticPr fontId="3" type="noConversion"/>
  </si>
  <si>
    <t>IU11U0052-3</t>
  </si>
  <si>
    <t>IU11U0053-3</t>
  </si>
  <si>
    <t>2,4,6-三氯酚</t>
  </si>
  <si>
    <t>2,4,5-三氯酚</t>
  </si>
  <si>
    <t>五氯酚</t>
  </si>
  <si>
    <t>IU11U0054-3</t>
  </si>
  <si>
    <t>IU11U0055-3</t>
  </si>
  <si>
    <t>IU11U0056-3</t>
  </si>
  <si>
    <t>IU11U0057-3</t>
  </si>
  <si>
    <t>IU11U0057-3</t>
    <phoneticPr fontId="3" type="noConversion"/>
  </si>
  <si>
    <t>7/25 Elle：未收到實際樣品。</t>
    <phoneticPr fontId="3" type="noConversion"/>
  </si>
  <si>
    <t>IU11U0058-3</t>
  </si>
  <si>
    <t>IU11U0059-3</t>
  </si>
  <si>
    <t>IU11U0065-3</t>
  </si>
  <si>
    <t>IU11U0066-3</t>
  </si>
  <si>
    <t>IU11U0067-3</t>
  </si>
  <si>
    <t>IU11U0068-3</t>
  </si>
  <si>
    <t>IU11U0069-3</t>
  </si>
  <si>
    <t>委外</t>
  </si>
  <si>
    <r>
      <t>異動未通知--</t>
    </r>
    <r>
      <rPr>
        <sz val="12"/>
        <rFont val="標楷體"/>
        <family val="4"/>
        <charset val="136"/>
      </rPr>
      <t>單項分析項目轉委外。</t>
    </r>
    <phoneticPr fontId="3" type="noConversion"/>
  </si>
  <si>
    <t>鄰苯二甲酸二(2-乙基己基)酯</t>
  </si>
  <si>
    <t>IU11U0072-3</t>
  </si>
  <si>
    <t>IU11U0073-3</t>
  </si>
  <si>
    <t>IU11U0074-3</t>
  </si>
  <si>
    <t>參考NIEA W423</t>
    <phoneticPr fontId="3" type="noConversion"/>
  </si>
  <si>
    <t>IU11U0076-3</t>
  </si>
  <si>
    <t>IU11U0077-3</t>
  </si>
  <si>
    <t>IU11U0077-3</t>
    <phoneticPr fontId="3" type="noConversion"/>
  </si>
  <si>
    <t>IU11U0078-3</t>
  </si>
  <si>
    <t>11Z0002-382</t>
  </si>
  <si>
    <t>CLA1219</t>
    <phoneticPr fontId="3" type="noConversion"/>
  </si>
  <si>
    <t>IU11A0078-2</t>
  </si>
  <si>
    <t>IU11D0007-100</t>
  </si>
  <si>
    <t>IU11D0007-92</t>
  </si>
  <si>
    <t>IU11D0007-93</t>
  </si>
  <si>
    <t>IU11D0007-94</t>
  </si>
  <si>
    <t>IU11D0007-95</t>
  </si>
  <si>
    <t>IU11D0007-96</t>
  </si>
  <si>
    <t>IU11D0007-97</t>
  </si>
  <si>
    <t>IU11D0007-98</t>
  </si>
  <si>
    <t>IU11D0007-99</t>
  </si>
  <si>
    <t>IU11G0002-79</t>
  </si>
  <si>
    <t>IU11G0005-14</t>
  </si>
  <si>
    <t>NIEA R201NIEA R309</t>
    <phoneticPr fontId="3" type="noConversion"/>
  </si>
  <si>
    <t>IU11L0027-93</t>
  </si>
  <si>
    <t>IU11L0031-8</t>
  </si>
  <si>
    <t>IU11L0048-5</t>
  </si>
  <si>
    <t xml:space="preserve"> 化學需氧量</t>
  </si>
  <si>
    <t>IU11L0095-10</t>
  </si>
  <si>
    <t>IU11S0013-2</t>
    <phoneticPr fontId="3" type="noConversion"/>
  </si>
  <si>
    <t>IU11U0001-3</t>
  </si>
  <si>
    <t>IU11U0060-3</t>
  </si>
  <si>
    <t>IU11U0061-3</t>
    <phoneticPr fontId="3" type="noConversion"/>
  </si>
  <si>
    <t>IU11U0062-3</t>
    <phoneticPr fontId="3" type="noConversion"/>
  </si>
  <si>
    <t>IU11U0063-3</t>
    <phoneticPr fontId="3" type="noConversion"/>
  </si>
  <si>
    <t>IU11U0064-3</t>
    <phoneticPr fontId="3" type="noConversion"/>
  </si>
  <si>
    <t>IU11U0070-3</t>
  </si>
  <si>
    <t>IU11U0071-3</t>
    <phoneticPr fontId="3" type="noConversion"/>
  </si>
  <si>
    <t>IU11U0075-3</t>
    <phoneticPr fontId="3" type="noConversion"/>
  </si>
  <si>
    <t>IU11U0092-36</t>
  </si>
  <si>
    <t>IU11U0092-37</t>
  </si>
  <si>
    <t>IU11U0094-3</t>
  </si>
  <si>
    <t>IU11U0149-3</t>
  </si>
  <si>
    <t>11Z0002-383</t>
  </si>
  <si>
    <t>11Z0002-384</t>
  </si>
  <si>
    <t>11Z0002-385</t>
  </si>
  <si>
    <t>11Z0002-386</t>
  </si>
  <si>
    <t>11Z0002-387</t>
  </si>
  <si>
    <t>11Z0002-388</t>
  </si>
  <si>
    <t>11Z0002-389</t>
  </si>
  <si>
    <t>11Z0002-390</t>
  </si>
  <si>
    <t>11Z0002-391</t>
  </si>
  <si>
    <t>11Z0002-392</t>
  </si>
  <si>
    <t>11Z0002-393</t>
  </si>
  <si>
    <t>11Z0002-394</t>
  </si>
  <si>
    <t>11Z0002-395</t>
  </si>
  <si>
    <t>11Z0002-396</t>
  </si>
  <si>
    <t>甲基異丁酮</t>
  </si>
  <si>
    <t>CLA1211</t>
  </si>
  <si>
    <t>環己酮</t>
  </si>
  <si>
    <t>1225(勞)</t>
    <phoneticPr fontId="3" type="noConversion"/>
  </si>
  <si>
    <t>IU11D0007-101</t>
  </si>
  <si>
    <t>IU11G0002-80</t>
  </si>
  <si>
    <t>IU11L0061-102</t>
  </si>
  <si>
    <t>IU11L0061-103</t>
    <phoneticPr fontId="3" type="noConversion"/>
  </si>
  <si>
    <t>IU11L0061-104</t>
    <phoneticPr fontId="3" type="noConversion"/>
  </si>
  <si>
    <t>IU11L0061-105</t>
    <phoneticPr fontId="3" type="noConversion"/>
  </si>
  <si>
    <t>IU11U0007-7</t>
  </si>
  <si>
    <t xml:space="preserve">SVOC(4項) </t>
  </si>
  <si>
    <t xml:space="preserve">Pb/Cd/Cr/Cu/Ni/Zn/Fe/Mn </t>
  </si>
  <si>
    <t xml:space="preserve">總硬度 </t>
  </si>
  <si>
    <t xml:space="preserve">濁度(實驗室) </t>
  </si>
  <si>
    <t xml:space="preserve">無機含氮量 </t>
  </si>
  <si>
    <t xml:space="preserve">參考NIEA W423推算法 </t>
  </si>
  <si>
    <t xml:space="preserve">硫化物 </t>
  </si>
  <si>
    <t xml:space="preserve">亞硝酸鹽氮 </t>
  </si>
  <si>
    <t xml:space="preserve">硝酸鹽氮 </t>
  </si>
  <si>
    <t xml:space="preserve">油脂 </t>
  </si>
  <si>
    <t xml:space="preserve">總酚 </t>
  </si>
  <si>
    <t>8/1Lois：專編末碼號碼檢測紀錄與樣品取用記錄不符。</t>
    <phoneticPr fontId="3" type="noConversion"/>
  </si>
  <si>
    <t xml:space="preserve">甲醛 </t>
  </si>
  <si>
    <t>IU11U0007-7</t>
    <phoneticPr fontId="3" type="noConversion"/>
  </si>
  <si>
    <t xml:space="preserve">柴油總碳氫化合物 </t>
  </si>
  <si>
    <t>IU11U0008-3</t>
  </si>
  <si>
    <t>IU11U0017-3</t>
  </si>
  <si>
    <t>IU11U0040-3</t>
  </si>
  <si>
    <t xml:space="preserve">陰離子-醋酸鹽 </t>
  </si>
  <si>
    <t>乙醛</t>
  </si>
  <si>
    <t xml:space="preserve">異丙基苯 </t>
  </si>
  <si>
    <t xml:space="preserve">對-二甲苯 </t>
  </si>
  <si>
    <t>IU11U0044-3</t>
  </si>
  <si>
    <t>IU11U0045-3</t>
  </si>
  <si>
    <t>IU11U0046-3</t>
  </si>
  <si>
    <t>IU11U0047-3</t>
  </si>
  <si>
    <t>IU11U0048-3</t>
  </si>
  <si>
    <t>IU11U0102-7</t>
  </si>
  <si>
    <t>IU11U0118-31</t>
  </si>
  <si>
    <t>IU11U0118-32</t>
    <phoneticPr fontId="3" type="noConversion"/>
  </si>
  <si>
    <t>IU11U0118-33</t>
  </si>
  <si>
    <t>IU11U0118-34</t>
    <phoneticPr fontId="3" type="noConversion"/>
  </si>
  <si>
    <t>IU11U0151-1</t>
  </si>
  <si>
    <t>IU11L0027-94</t>
  </si>
  <si>
    <t>IU11L0027-95</t>
    <phoneticPr fontId="3" type="noConversion"/>
  </si>
  <si>
    <t>IU11L0027-96</t>
    <phoneticPr fontId="3" type="noConversion"/>
  </si>
  <si>
    <t>IU11L0085-25</t>
  </si>
  <si>
    <t>IU11L0085-26</t>
    <phoneticPr fontId="3" type="noConversion"/>
  </si>
  <si>
    <t>IU11L0085-26</t>
  </si>
  <si>
    <t>IU11S0009-39</t>
    <phoneticPr fontId="3" type="noConversion"/>
  </si>
  <si>
    <t>IU11U0131-5</t>
  </si>
  <si>
    <t>IU11U0131-6</t>
    <phoneticPr fontId="3" type="noConversion"/>
  </si>
  <si>
    <t>R11X0046-1</t>
  </si>
  <si>
    <t>11Z0002-397</t>
  </si>
  <si>
    <t>11Z0002-398</t>
    <phoneticPr fontId="3" type="noConversion"/>
  </si>
  <si>
    <t>11Z0002-399</t>
    <phoneticPr fontId="3" type="noConversion"/>
  </si>
  <si>
    <t xml:space="preserve"> 1-丁醇(正丁醇)</t>
  </si>
  <si>
    <t>11Z0002-400</t>
    <phoneticPr fontId="3" type="noConversion"/>
  </si>
  <si>
    <t>11Z0002-401</t>
    <phoneticPr fontId="3" type="noConversion"/>
  </si>
  <si>
    <t>11Z0002-402</t>
    <phoneticPr fontId="3" type="noConversion"/>
  </si>
  <si>
    <t>IU11A0085-2</t>
  </si>
  <si>
    <t>IU11A0090-2</t>
  </si>
  <si>
    <t>IU11L0027-98</t>
  </si>
  <si>
    <t>IU11L0085-27</t>
  </si>
  <si>
    <t>IU11L0085-27</t>
    <phoneticPr fontId="3" type="noConversion"/>
  </si>
  <si>
    <t>7/25 Lois：取用記錄表與檢紀表不符(少1支樣編)</t>
    <phoneticPr fontId="3" type="noConversion"/>
  </si>
  <si>
    <t>IU11L0085-28</t>
  </si>
  <si>
    <t>IU11L0085-28</t>
    <phoneticPr fontId="3" type="noConversion"/>
  </si>
  <si>
    <t>IU11S0018-9</t>
  </si>
  <si>
    <t>IU11U0011-3</t>
  </si>
  <si>
    <t xml:space="preserve">總溶解固體物 </t>
  </si>
  <si>
    <t xml:space="preserve">氰化物 </t>
  </si>
  <si>
    <t xml:space="preserve">總氮 </t>
  </si>
  <si>
    <t xml:space="preserve">硫酸鹽 </t>
  </si>
  <si>
    <t>IU11U0011-3</t>
    <phoneticPr fontId="3" type="noConversion"/>
  </si>
  <si>
    <t>IU11U0019-7</t>
  </si>
  <si>
    <t>IU11U0021-7</t>
  </si>
  <si>
    <t>IU11U0041-3</t>
  </si>
  <si>
    <t xml:space="preserve">汞 </t>
  </si>
  <si>
    <t xml:space="preserve">氟鹽 </t>
  </si>
  <si>
    <t>7/22 Lois：樣品編號末1碼錯誤</t>
    <phoneticPr fontId="3" type="noConversion"/>
  </si>
  <si>
    <t xml:space="preserve">氯乙烯 </t>
  </si>
  <si>
    <t xml:space="preserve">1,1-二氯乙烯 </t>
  </si>
  <si>
    <t xml:space="preserve">二氯甲烷 </t>
  </si>
  <si>
    <t>IU11U0041-3</t>
    <phoneticPr fontId="3" type="noConversion"/>
  </si>
  <si>
    <t>氯仿</t>
  </si>
  <si>
    <t xml:space="preserve">1,1,2-三氯乙烷 </t>
  </si>
  <si>
    <t xml:space="preserve">苯乙烯 </t>
  </si>
  <si>
    <t>7/28：派工單原先開VOC(23項)已在7/15完成檢紀，苯乙烯(為62項之檢測)派工是後面追開，派工資訊異動未落實通知。</t>
    <phoneticPr fontId="3" type="noConversion"/>
  </si>
  <si>
    <t xml:space="preserve">萘 </t>
  </si>
  <si>
    <t>IU11U0092-38</t>
  </si>
  <si>
    <t>IU11U0112-10</t>
    <phoneticPr fontId="3" type="noConversion"/>
  </si>
  <si>
    <t>銅</t>
    <phoneticPr fontId="3" type="noConversion"/>
  </si>
  <si>
    <t>11Z0002-403</t>
  </si>
  <si>
    <t>鹼性粉塵-NaOH</t>
    <phoneticPr fontId="3" type="noConversion"/>
  </si>
  <si>
    <t>7/27 Lois：請假中，已回報主管(Bino)。</t>
    <phoneticPr fontId="3" type="noConversion"/>
  </si>
  <si>
    <t>11Z0002-404</t>
    <phoneticPr fontId="3" type="noConversion"/>
  </si>
  <si>
    <t>7/27 Lois：分析日期填錯，重出檢紀。</t>
    <phoneticPr fontId="3" type="noConversion"/>
  </si>
  <si>
    <t>11Z0002-405</t>
    <phoneticPr fontId="3" type="noConversion"/>
  </si>
  <si>
    <t>11Z0002-406</t>
    <phoneticPr fontId="3" type="noConversion"/>
  </si>
  <si>
    <t>11Z0002-407</t>
    <phoneticPr fontId="3" type="noConversion"/>
  </si>
  <si>
    <t>CLA1904</t>
    <phoneticPr fontId="3" type="noConversion"/>
  </si>
  <si>
    <t>11Z0002-408</t>
    <phoneticPr fontId="3" type="noConversion"/>
  </si>
  <si>
    <t>11Z0002-409</t>
    <phoneticPr fontId="3" type="noConversion"/>
  </si>
  <si>
    <t>11Z0002-410</t>
    <phoneticPr fontId="3" type="noConversion"/>
  </si>
  <si>
    <t>環己烷</t>
  </si>
  <si>
    <t>IU11A0112-12</t>
  </si>
  <si>
    <t>特急件</t>
  </si>
  <si>
    <t>IU11G0002-81</t>
  </si>
  <si>
    <t>IU11L0040-2</t>
    <phoneticPr fontId="3" type="noConversion"/>
  </si>
  <si>
    <t>分析中</t>
  </si>
  <si>
    <t>IU11L0123-28</t>
    <phoneticPr fontId="3" type="noConversion"/>
  </si>
  <si>
    <t>IU11L0123-29</t>
  </si>
  <si>
    <t>IU11L0123-33</t>
  </si>
  <si>
    <t>IU11L0123-35</t>
  </si>
  <si>
    <t>IU11L0123-37</t>
  </si>
  <si>
    <t>IU11L0123-38</t>
  </si>
  <si>
    <t>IU11L0123-39</t>
  </si>
  <si>
    <t>IU11L0123-40</t>
  </si>
  <si>
    <t>IU11L0123-41</t>
  </si>
  <si>
    <t>IU11L0123-42</t>
  </si>
  <si>
    <t>IU11L0123-52</t>
  </si>
  <si>
    <t>IU11L0123-53</t>
  </si>
  <si>
    <t>IU11L0123-54</t>
  </si>
  <si>
    <t>IU11L0123-55</t>
  </si>
  <si>
    <t>IU11L0123-58</t>
  </si>
  <si>
    <t>IU11L0123-59</t>
  </si>
  <si>
    <t>IU11L0123-69</t>
  </si>
  <si>
    <t>IU11L0123-70</t>
  </si>
  <si>
    <t>IU11L0123-71</t>
  </si>
  <si>
    <t>IU11L0123-72</t>
  </si>
  <si>
    <t>IU11L0123-73</t>
  </si>
  <si>
    <t>IU11L0123-74</t>
  </si>
  <si>
    <t>IU11L0123-75</t>
  </si>
  <si>
    <t>IU11L0123-76</t>
  </si>
  <si>
    <t>IU11L0123-77</t>
    <phoneticPr fontId="3" type="noConversion"/>
  </si>
  <si>
    <t>IU11L0123-77</t>
  </si>
  <si>
    <t>IU11L0123-78</t>
    <phoneticPr fontId="3" type="noConversion"/>
  </si>
  <si>
    <t>Sara王淑玲</t>
    <phoneticPr fontId="3" type="noConversion"/>
  </si>
  <si>
    <t>IU11A0027-6</t>
  </si>
  <si>
    <t>IU11A0068-2</t>
  </si>
  <si>
    <t>IU11A0050-3</t>
  </si>
  <si>
    <t>IU11G0002-82</t>
  </si>
  <si>
    <t>IU11L0010-7</t>
    <phoneticPr fontId="3" type="noConversion"/>
  </si>
  <si>
    <t>IU11L0010-7</t>
  </si>
  <si>
    <t>急件</t>
  </si>
  <si>
    <t>IU11L0027-97</t>
  </si>
  <si>
    <t>IU11L0043-7</t>
  </si>
  <si>
    <t>IU11U0006-3</t>
  </si>
  <si>
    <t>IU11U0010-3</t>
  </si>
  <si>
    <t xml:space="preserve">甲苯 </t>
  </si>
  <si>
    <t xml:space="preserve">鄰-二甲苯 </t>
  </si>
  <si>
    <t>IU11U0015-3</t>
  </si>
  <si>
    <t>IU11U0016-3</t>
  </si>
  <si>
    <t>IU11U0086-3</t>
    <phoneticPr fontId="3" type="noConversion"/>
  </si>
  <si>
    <t>陳禹安</t>
    <phoneticPr fontId="3" type="noConversion"/>
  </si>
  <si>
    <t>IU11U0086-3</t>
  </si>
  <si>
    <t>7/28 Iring：有四支樣品分別於7/18及7/21收樣，在7/22只看到7/18樣品兩支，於7/22前處理，7/27上機，當日下午四點左右交出檢記，收在7/21的兩支樣品在7/27前處理，於8/1上機</t>
    <phoneticPr fontId="3" type="noConversion"/>
  </si>
  <si>
    <t>NIEA W437</t>
    <phoneticPr fontId="3" type="noConversion"/>
  </si>
  <si>
    <t>NIEA W532</t>
    <phoneticPr fontId="3" type="noConversion"/>
  </si>
  <si>
    <t>IU11U0112-11</t>
  </si>
  <si>
    <t>IU11U0151-2</t>
  </si>
  <si>
    <t>IU11U0151-3</t>
  </si>
  <si>
    <t>IU11U0151-4</t>
    <phoneticPr fontId="3" type="noConversion"/>
  </si>
  <si>
    <t>11Z0002-411</t>
    <phoneticPr fontId="3" type="noConversion"/>
  </si>
  <si>
    <t>11Z0002-411</t>
  </si>
  <si>
    <t>11Z0002-412</t>
    <phoneticPr fontId="3" type="noConversion"/>
  </si>
  <si>
    <t>11Z0002-413</t>
    <phoneticPr fontId="3" type="noConversion"/>
  </si>
  <si>
    <t>11Z0002-414</t>
    <phoneticPr fontId="3" type="noConversion"/>
  </si>
  <si>
    <t>11Z0002-415</t>
    <phoneticPr fontId="3" type="noConversion"/>
  </si>
  <si>
    <t>11Z0002-416</t>
    <phoneticPr fontId="3" type="noConversion"/>
  </si>
  <si>
    <t>11Z0002-417</t>
    <phoneticPr fontId="3" type="noConversion"/>
  </si>
  <si>
    <t>11Z0002-418</t>
    <phoneticPr fontId="3" type="noConversion"/>
  </si>
  <si>
    <t>CLA1211</t>
    <phoneticPr fontId="3" type="noConversion"/>
  </si>
  <si>
    <t>乙二醇乙醚醋酸酯</t>
  </si>
  <si>
    <t>11Z0002-419</t>
    <phoneticPr fontId="3" type="noConversion"/>
  </si>
  <si>
    <t>11Z0002-420</t>
    <phoneticPr fontId="3" type="noConversion"/>
  </si>
  <si>
    <t>CLA4002</t>
    <phoneticPr fontId="3" type="noConversion"/>
  </si>
  <si>
    <t>11Z0002-453</t>
  </si>
  <si>
    <t>IU11A0026-7</t>
  </si>
  <si>
    <t>NIEA A208</t>
    <phoneticPr fontId="3" type="noConversion"/>
  </si>
  <si>
    <t>IU11L0097-1</t>
  </si>
  <si>
    <t>IU11U0018-3</t>
  </si>
  <si>
    <t>IU11U0022-3</t>
  </si>
  <si>
    <t>IU11U0023-3</t>
  </si>
  <si>
    <t>IU11U0025-3</t>
  </si>
  <si>
    <t>IU11U0026-3</t>
  </si>
  <si>
    <t>IU11U0138-18</t>
  </si>
  <si>
    <t xml:space="preserve">All分析溫度計 </t>
    <phoneticPr fontId="3" type="noConversion"/>
  </si>
  <si>
    <t>工作玻璃溫度計(冰點、單點檢查)</t>
    <phoneticPr fontId="3" type="noConversion"/>
  </si>
  <si>
    <t>CA</t>
    <phoneticPr fontId="3" type="noConversion"/>
  </si>
  <si>
    <t>IU11G0006-19</t>
  </si>
  <si>
    <t>IU11G0009-3</t>
  </si>
  <si>
    <t>甲基丙烯酸甲酯</t>
  </si>
  <si>
    <t>丙烯腈</t>
  </si>
  <si>
    <t>IU11L0014-7</t>
    <phoneticPr fontId="3" type="noConversion"/>
  </si>
  <si>
    <t>IU11L0014-7</t>
  </si>
  <si>
    <t>NIEA W516</t>
    <phoneticPr fontId="3" type="noConversion"/>
  </si>
  <si>
    <t>IU11U0012-3</t>
  </si>
  <si>
    <t>IU11U0012-3</t>
    <phoneticPr fontId="3" type="noConversion"/>
  </si>
  <si>
    <t>IU11U0013-3</t>
  </si>
  <si>
    <t>IU11U0013-3</t>
    <phoneticPr fontId="3" type="noConversion"/>
  </si>
  <si>
    <t>IU11U0024-3</t>
    <phoneticPr fontId="3" type="noConversion"/>
  </si>
  <si>
    <t>IU11U0024-3</t>
  </si>
  <si>
    <t>IU11U0032-7</t>
  </si>
  <si>
    <t>8/1 Lois：轉委託：淇荃環保</t>
    <phoneticPr fontId="3" type="noConversion"/>
  </si>
  <si>
    <t>7/26Krane：委淇荃，已現場測定。</t>
    <phoneticPr fontId="3" type="noConversion"/>
  </si>
  <si>
    <t>IU11U0032-7</t>
    <phoneticPr fontId="3" type="noConversion"/>
  </si>
  <si>
    <t>8/3 Elle：未收到TPH-G樣品，現場未採樣，後補樣。8/10 Bino：與 Krane協調後，優先處理軍方RX44系列。</t>
    <phoneticPr fontId="3" type="noConversion"/>
  </si>
  <si>
    <t>R11X0034-4</t>
  </si>
  <si>
    <t>IU11G0002-83</t>
  </si>
  <si>
    <t>8/3：因George於8/2已完成水分檢紀送登記；樣品7/29已到派工單截至8/2當天仍未開立發現，去電通知後專案(Krane)趕緊開立。</t>
    <phoneticPr fontId="3" type="noConversion"/>
  </si>
  <si>
    <t>IU11G0006-20</t>
  </si>
  <si>
    <t>IU11L0008-7</t>
  </si>
  <si>
    <t>NIEA W517</t>
    <phoneticPr fontId="3" type="noConversion"/>
  </si>
  <si>
    <t>IU11L0085-29</t>
  </si>
  <si>
    <t>IU11L0096-2</t>
    <phoneticPr fontId="3" type="noConversion"/>
  </si>
  <si>
    <t>8/29 小花</t>
    <phoneticPr fontId="3" type="noConversion"/>
  </si>
  <si>
    <t>IU11U0004-3</t>
  </si>
  <si>
    <t>7/26 專案(Krane)委淇荃，已現場測定。</t>
    <phoneticPr fontId="3" type="noConversion"/>
  </si>
  <si>
    <t>IU11U0005-3</t>
    <phoneticPr fontId="3" type="noConversion"/>
  </si>
  <si>
    <t>8/3 專案(Krane)轉委託採樣：淇荃環保</t>
    <phoneticPr fontId="3" type="noConversion"/>
  </si>
  <si>
    <t>IU11U0005-3</t>
  </si>
  <si>
    <t>IU11U0014-3</t>
    <phoneticPr fontId="3" type="noConversion"/>
  </si>
  <si>
    <t>8/5 Lois：原始數據歸檔變更，原IU11U0009-3改為IU11U0014-3。8/2 Lois：檢紀專編打錯(U14-3打成U41-3)。</t>
    <phoneticPr fontId="3" type="noConversion"/>
  </si>
  <si>
    <t>IU11U0014-3</t>
  </si>
  <si>
    <t>IU11U0028-3</t>
  </si>
  <si>
    <t>IU11U0029-3</t>
  </si>
  <si>
    <t>IU11U0030-3</t>
  </si>
  <si>
    <t>IU11U0031-3</t>
  </si>
  <si>
    <t>IU11U0036-3</t>
    <phoneticPr fontId="3" type="noConversion"/>
  </si>
  <si>
    <t>IU11U0036-3</t>
  </si>
  <si>
    <t>7/26專案(Krane)委淇荃，已現場測定。</t>
    <phoneticPr fontId="3" type="noConversion"/>
  </si>
  <si>
    <t>IU11U0037-3</t>
  </si>
  <si>
    <t>IU11U0094-4</t>
    <phoneticPr fontId="3" type="noConversion"/>
  </si>
  <si>
    <t>BTEX/萘/MTBE</t>
  </si>
  <si>
    <t>滴定管-5mL</t>
    <phoneticPr fontId="3" type="noConversion"/>
  </si>
  <si>
    <t>111年度環檢盲</t>
  </si>
  <si>
    <t>111年度環檢盲樣準備</t>
    <phoneticPr fontId="3" type="noConversion"/>
  </si>
  <si>
    <t>陳志昇</t>
    <phoneticPr fontId="3" type="noConversion"/>
  </si>
  <si>
    <t>請排入組員的個人工作排程,並確認Z:分析組\meeting\111還撿盲樣預估\人員  、流程、專案管理表</t>
    <phoneticPr fontId="3" type="noConversion"/>
  </si>
  <si>
    <t>陳俊明</t>
    <phoneticPr fontId="3" type="noConversion"/>
  </si>
  <si>
    <t>請排入組員的個人工作排程,並確認Z:分析組\meeting\112還撿盲樣預估\人員  、流程、專案管理表</t>
  </si>
  <si>
    <t>Bino</t>
    <phoneticPr fontId="3" type="noConversion"/>
  </si>
  <si>
    <t>黃中煜</t>
    <phoneticPr fontId="3" type="noConversion"/>
  </si>
  <si>
    <t>Bino黃中煜</t>
    <phoneticPr fontId="3" type="noConversion"/>
  </si>
  <si>
    <t>請排入組員的個人工作排程,並確認Z:分析組\meeting\113還撿盲樣預估\人員  、流程、專案管理表</t>
  </si>
  <si>
    <t>11Z0002-421</t>
  </si>
  <si>
    <t>11Z0002-422</t>
  </si>
  <si>
    <t>11Z0002-423</t>
  </si>
  <si>
    <t>11Z0002-424</t>
  </si>
  <si>
    <t>參考CLA3011</t>
  </si>
  <si>
    <t>11Z0002-425</t>
  </si>
  <si>
    <t>10/6 分析組(Mei):【校正體積】數值有誤退件。</t>
    <phoneticPr fontId="3" type="noConversion"/>
  </si>
  <si>
    <t>11Z0002-438</t>
  </si>
  <si>
    <t>11Z0002-439</t>
  </si>
  <si>
    <t>IU11G0010-3</t>
  </si>
  <si>
    <t>TCLP-(Pb/As/Cr/Cd/Cu)</t>
  </si>
  <si>
    <t>萃出液中六價鉻</t>
    <phoneticPr fontId="3" type="noConversion"/>
  </si>
  <si>
    <t>IU11L0030-3</t>
  </si>
  <si>
    <t>IU11S0003-24</t>
  </si>
  <si>
    <t>IU11U0131-7</t>
    <phoneticPr fontId="3" type="noConversion"/>
  </si>
  <si>
    <t>IU11U0131-8</t>
    <phoneticPr fontId="3" type="noConversion"/>
  </si>
  <si>
    <t>IU11U0131-9</t>
  </si>
  <si>
    <t>R11X0048-1</t>
    <phoneticPr fontId="3" type="noConversion"/>
  </si>
  <si>
    <t>R11X0048-1</t>
  </si>
  <si>
    <t>玻璃定量瓶校正(1000mL)+110年新購入</t>
    <phoneticPr fontId="3" type="noConversion"/>
  </si>
  <si>
    <t>玻璃定量瓶校正(2000mL)含16/17</t>
  </si>
  <si>
    <t>IU11A0146-1</t>
  </si>
  <si>
    <t>IU11G0015-7</t>
  </si>
  <si>
    <t>IU11G0015-8</t>
    <phoneticPr fontId="3" type="noConversion"/>
  </si>
  <si>
    <t>IU11G0016-10</t>
  </si>
  <si>
    <t>IU11G0016-11</t>
    <phoneticPr fontId="3" type="noConversion"/>
  </si>
  <si>
    <t>IU11L0005-3</t>
  </si>
  <si>
    <t>NIEA W223</t>
    <phoneticPr fontId="3" type="noConversion"/>
  </si>
  <si>
    <t>IU11L0066-3</t>
    <phoneticPr fontId="3" type="noConversion"/>
  </si>
  <si>
    <t>陳立穎</t>
    <phoneticPr fontId="3" type="noConversion"/>
  </si>
  <si>
    <t>IU11L0067-3</t>
  </si>
  <si>
    <t>IU11L0126-1</t>
  </si>
  <si>
    <t>溶氧量</t>
  </si>
  <si>
    <t>NIEA W422</t>
  </si>
  <si>
    <t>IU11S0009-40</t>
    <phoneticPr fontId="3" type="noConversion"/>
  </si>
  <si>
    <t>IU11S0013-3</t>
  </si>
  <si>
    <t>IU11S0048-1</t>
  </si>
  <si>
    <t>IU11S0048-1</t>
    <phoneticPr fontId="3" type="noConversion"/>
  </si>
  <si>
    <t>IU11U0020-3</t>
  </si>
  <si>
    <t>8/1 Lois：檢紀原始數據歸檔未填</t>
    <phoneticPr fontId="3" type="noConversion"/>
  </si>
  <si>
    <t xml:space="preserve"> </t>
    <phoneticPr fontId="3" type="noConversion"/>
  </si>
  <si>
    <t>異丙基苯</t>
  </si>
  <si>
    <t>IU11U0051-3</t>
  </si>
  <si>
    <t>8/1 Lois：同一樣品編號重複出檢紀；歸檔數據在U42-3及U2-3各出一筆，經確認刪掉U2-3重複出檢紀。</t>
    <phoneticPr fontId="3" type="noConversion"/>
  </si>
  <si>
    <t>IU11U0093-2</t>
  </si>
  <si>
    <t>IU11U0138-19</t>
  </si>
  <si>
    <t>IU11U0138-20</t>
  </si>
  <si>
    <t>IU11U0139-3</t>
  </si>
  <si>
    <t>LS102-061</t>
  </si>
  <si>
    <t>標準玻璃溫度計(-58~2℃)(冰點)</t>
  </si>
  <si>
    <t>LS104-073</t>
  </si>
  <si>
    <t>標準玻璃溫度計(0~50℃)(冰點)</t>
  </si>
  <si>
    <t>LS90-003</t>
  </si>
  <si>
    <t>標準玻璃溫度計(100~150℃)(冰點)</t>
  </si>
  <si>
    <t>LS96-030</t>
  </si>
  <si>
    <t>標準玻璃溫度計(150~200℃)(冰點)</t>
  </si>
  <si>
    <t>LS96-031</t>
  </si>
  <si>
    <t>標準玻璃溫度計(50~100℃)(冰點)</t>
  </si>
  <si>
    <t>R11X0044-4</t>
    <phoneticPr fontId="3" type="noConversion"/>
  </si>
  <si>
    <t>11Z0002-426</t>
  </si>
  <si>
    <t>1225(勞)</t>
  </si>
  <si>
    <t>11Z0002-427</t>
    <phoneticPr fontId="3" type="noConversion"/>
  </si>
  <si>
    <t>11Z0002-428</t>
    <phoneticPr fontId="3" type="noConversion"/>
  </si>
  <si>
    <t>8/9 Una：收樣打錯樣品編號(Z110725051BK)，重出檢記。</t>
    <phoneticPr fontId="3" type="noConversion"/>
  </si>
  <si>
    <t>8/9 Una：收樣打錯樣品編號(Z110725052BK)，重出檢記。</t>
    <phoneticPr fontId="3" type="noConversion"/>
  </si>
  <si>
    <t>11Z0002-429</t>
    <phoneticPr fontId="3" type="noConversion"/>
  </si>
  <si>
    <t>11Z0002-430</t>
    <phoneticPr fontId="3" type="noConversion"/>
  </si>
  <si>
    <t>鎳,金屬及非溶性化合物(以鎳計)</t>
  </si>
  <si>
    <t>11Z0002-440</t>
    <phoneticPr fontId="3" type="noConversion"/>
  </si>
  <si>
    <t>11Z0002-441</t>
    <phoneticPr fontId="3" type="noConversion"/>
  </si>
  <si>
    <t>11Z0002-442</t>
    <phoneticPr fontId="3" type="noConversion"/>
  </si>
  <si>
    <t>11Z0002-443</t>
    <phoneticPr fontId="3" type="noConversion"/>
  </si>
  <si>
    <t>11Z0002-444</t>
    <phoneticPr fontId="3" type="noConversion"/>
  </si>
  <si>
    <t>11Z0002-445</t>
    <phoneticPr fontId="3" type="noConversion"/>
  </si>
  <si>
    <t>IU11D0012-12</t>
  </si>
  <si>
    <t>IU11D0012-13</t>
  </si>
  <si>
    <t>IU11D0012-14</t>
  </si>
  <si>
    <t>IU11D0012-15</t>
  </si>
  <si>
    <t>IU11G0002-84</t>
    <phoneticPr fontId="3" type="noConversion"/>
  </si>
  <si>
    <t>IU11L0022-4</t>
  </si>
  <si>
    <t>IU11L0024-7</t>
  </si>
  <si>
    <t>IU11L0025-7</t>
  </si>
  <si>
    <t>8/2：現場無水可採，不用分析</t>
    <phoneticPr fontId="3" type="noConversion"/>
  </si>
  <si>
    <r>
      <t>異動未通知--</t>
    </r>
    <r>
      <rPr>
        <sz val="12"/>
        <rFont val="標楷體"/>
        <family val="4"/>
        <charset val="136"/>
      </rPr>
      <t>更改採樣日期、報告日期</t>
    </r>
    <phoneticPr fontId="3" type="noConversion"/>
  </si>
  <si>
    <t>IU11L0089-2</t>
  </si>
  <si>
    <t>IU11L0125-1</t>
  </si>
  <si>
    <t>IU11L0125-1</t>
    <phoneticPr fontId="3" type="noConversion"/>
  </si>
  <si>
    <t>銀</t>
    <phoneticPr fontId="3" type="noConversion"/>
  </si>
  <si>
    <t>8/9 Lois：排程遺漏。</t>
    <phoneticPr fontId="3" type="noConversion"/>
  </si>
  <si>
    <t>排程遺漏</t>
    <phoneticPr fontId="3" type="noConversion"/>
  </si>
  <si>
    <t>IU11S0013-4</t>
  </si>
  <si>
    <t>IU11U0100-9</t>
  </si>
  <si>
    <t>IU11U0100-9</t>
    <phoneticPr fontId="3" type="noConversion"/>
  </si>
  <si>
    <t>NIEA W413</t>
    <phoneticPr fontId="3" type="noConversion"/>
  </si>
  <si>
    <t>磷酸鹽</t>
    <phoneticPr fontId="3" type="noConversion"/>
  </si>
  <si>
    <t>參考NIEA W415</t>
    <phoneticPr fontId="3" type="noConversion"/>
  </si>
  <si>
    <t>R11X0044-3</t>
  </si>
  <si>
    <t>IU11D0012-16</t>
  </si>
  <si>
    <t>IU11G0003-105</t>
  </si>
  <si>
    <t>TCLP-(Pb/As/Cr/Cd/Se/Cu/Ba)</t>
    <phoneticPr fontId="3" type="noConversion"/>
  </si>
  <si>
    <t>IU11G0006-21</t>
  </si>
  <si>
    <t>IU11S0017-8</t>
  </si>
  <si>
    <t>XRF(實驗室直接篩測)
篩測8金(鉻.鎘.銅.鉛.鎳.鋅.汞.砷)</t>
    <phoneticPr fontId="3" type="noConversion"/>
  </si>
  <si>
    <t>IU11U0138-21</t>
  </si>
  <si>
    <t>IU11U0138-22</t>
    <phoneticPr fontId="3" type="noConversion"/>
  </si>
  <si>
    <t>8/12 Lois：資源組(Eileen)樣編( U110729006)Key錯專編(正確專編為U138-23)</t>
    <phoneticPr fontId="3" type="noConversion"/>
  </si>
  <si>
    <t>IU11U0152-1</t>
    <phoneticPr fontId="3" type="noConversion"/>
  </si>
  <si>
    <t>IU11U0152-2</t>
  </si>
  <si>
    <t>11Z0002-431</t>
    <phoneticPr fontId="3" type="noConversion"/>
  </si>
  <si>
    <t>8/8 Lois：趕出RX-44系列檢記及因應專案(Janet)要求先出Z2-434、Z2-435正己烷數據以利報告模式製作。</t>
    <phoneticPr fontId="3" type="noConversion"/>
  </si>
  <si>
    <t>11Z0002-431</t>
  </si>
  <si>
    <t>8/8 Lois：趕出RX-44系列檢記及因應專案(Janet)要求先出Z2-434、Z2-435正己烷數據以利報告模式製作。8/10 Lois：樣編Z110727005校正體積Key錯，修正重出。</t>
    <phoneticPr fontId="3" type="noConversion"/>
  </si>
  <si>
    <t>11Z0002-450</t>
    <phoneticPr fontId="3" type="noConversion"/>
  </si>
  <si>
    <t>8/8 Lois：趕出RX-44系列檢記及因應專案(Janet)要求先出Z2-434、Z2-435正己烷數據以利報告模式製作</t>
    <phoneticPr fontId="3" type="noConversion"/>
  </si>
  <si>
    <t>11Z0002-450</t>
  </si>
  <si>
    <t>11Z0002-451</t>
  </si>
  <si>
    <t>8/8 Lois：優先處理軍方RX-44系列檢記及因應專案(Janet)要求先出Z2-434、Z2-435正己烷數據以利報告模式製作。8/10 Lois：Judy(資源組)，分析員漏key溶許濃度。</t>
    <phoneticPr fontId="3" type="noConversion"/>
  </si>
  <si>
    <t>11Z0002-452</t>
  </si>
  <si>
    <t>IU11A0148-1</t>
  </si>
  <si>
    <t>IU11A0152-1</t>
  </si>
  <si>
    <t>IU11G0002-85</t>
  </si>
  <si>
    <t>IU11L0044-7</t>
  </si>
  <si>
    <t>8/3 Steve：原檢測數量3，其中1個現場無水可採，不用分析。</t>
    <phoneticPr fontId="3" type="noConversion"/>
  </si>
  <si>
    <t>IU11L0044-7</t>
    <phoneticPr fontId="3" type="noConversion"/>
  </si>
  <si>
    <t>IU11L0059-5</t>
    <phoneticPr fontId="3" type="noConversion"/>
  </si>
  <si>
    <t>7/29 Bino：8/3先出數據</t>
    <phoneticPr fontId="3" type="noConversion"/>
  </si>
  <si>
    <t>7/29 Bion：8/5先出數據</t>
    <phoneticPr fontId="3" type="noConversion"/>
  </si>
  <si>
    <t>IU11S0017-7</t>
    <phoneticPr fontId="3" type="noConversion"/>
  </si>
  <si>
    <t>8/10 Lois：主管審核延遲原因：15:00~16:30為環檢樣品履歷資訊系統申報作業會議時間。</t>
    <phoneticPr fontId="3" type="noConversion"/>
  </si>
  <si>
    <t>IU11S0017-7</t>
  </si>
  <si>
    <t>NIEA S310</t>
    <phoneticPr fontId="3" type="noConversion"/>
  </si>
  <si>
    <t>R11X0044-1</t>
    <phoneticPr fontId="3" type="noConversion"/>
  </si>
  <si>
    <t>NIEA M155/M165/S703</t>
    <phoneticPr fontId="3" type="noConversion"/>
  </si>
  <si>
    <t>R11X0044-5</t>
  </si>
  <si>
    <t>11Z0002-454</t>
  </si>
  <si>
    <t>8/10 Lois：Judy(資源組)，分析員漏key溶許濃度。</t>
    <phoneticPr fontId="3" type="noConversion"/>
  </si>
  <si>
    <t>11Z0002-455</t>
  </si>
  <si>
    <t>11Z0002-456</t>
  </si>
  <si>
    <t>IU11G0002-86</t>
  </si>
  <si>
    <t>IU11U0117-2</t>
  </si>
  <si>
    <t>8/10 Lois：Bino主動問Krane才得到回應。</t>
    <phoneticPr fontId="3" type="noConversion"/>
  </si>
  <si>
    <t>LA105-866</t>
  </si>
  <si>
    <t>機械式微量吸管Pipet-100~1000uL</t>
    <phoneticPr fontId="3" type="noConversion"/>
  </si>
  <si>
    <t>LA105-867</t>
  </si>
  <si>
    <t>pH計溫度探棒單(多)點檢查(3合1電極)</t>
  </si>
  <si>
    <t>LA95-278</t>
  </si>
  <si>
    <t>分注器2.5-25mL</t>
  </si>
  <si>
    <t>LA95-279</t>
  </si>
  <si>
    <t>分注器5-50mL</t>
  </si>
  <si>
    <t>R11X0044-2</t>
  </si>
  <si>
    <t>機械式微量吸管</t>
    <phoneticPr fontId="3" type="noConversion"/>
  </si>
  <si>
    <t>微生物用玻璃溫度計(單點檢查)(培養箱專用)</t>
  </si>
  <si>
    <t>11Z0002-432</t>
  </si>
  <si>
    <t>11Z0002-433</t>
  </si>
  <si>
    <t>11Z0002-434</t>
  </si>
  <si>
    <t>CLA4001</t>
    <phoneticPr fontId="3" type="noConversion"/>
  </si>
  <si>
    <t>11Z0002-435</t>
  </si>
  <si>
    <t>IU11L0083-4</t>
  </si>
  <si>
    <t>8/2 Lois：實際進樣11支；1支現場無水可採，不分析。</t>
    <phoneticPr fontId="3" type="noConversion"/>
  </si>
  <si>
    <t>IU11L0083-4</t>
    <phoneticPr fontId="3" type="noConversion"/>
  </si>
  <si>
    <t>IU11S0013-5</t>
  </si>
  <si>
    <t>IU11U0138-23</t>
  </si>
  <si>
    <t>8/12Lois：資源組(Eileen)樣編( U110729006)Key錯專編(正確專編為U138-23)</t>
    <phoneticPr fontId="3" type="noConversion"/>
  </si>
  <si>
    <t>IU11D0007-102</t>
  </si>
  <si>
    <t>IU11D0007-103</t>
  </si>
  <si>
    <t>IU11D0007-104</t>
  </si>
  <si>
    <t>IU11L0061-106</t>
  </si>
  <si>
    <t>8/8Lois：資源組(Cindy)大腸桿菌群報告值錯誤(&lt;1)；菌群若無菌落生長，菌落數以&lt;10表示。</t>
    <phoneticPr fontId="3" type="noConversion"/>
  </si>
  <si>
    <t>IU11L0061-107</t>
  </si>
  <si>
    <t>IU11L0061-108</t>
    <phoneticPr fontId="3" type="noConversion"/>
  </si>
  <si>
    <t>IU11L0061-108</t>
  </si>
  <si>
    <t>IU11U0038-3</t>
    <phoneticPr fontId="3" type="noConversion"/>
  </si>
  <si>
    <t>IU11U0038-3</t>
  </si>
  <si>
    <t>8/1 Lois：檢紀原始數據歸檔未填。</t>
    <phoneticPr fontId="3" type="noConversion"/>
  </si>
  <si>
    <t>對-二甲苯</t>
  </si>
  <si>
    <t>IU11U0039-3</t>
  </si>
  <si>
    <t>11Z0002-436</t>
  </si>
  <si>
    <t>11Z0002-437</t>
  </si>
  <si>
    <t>IU11A0025-8</t>
  </si>
  <si>
    <t>IU11D0007-105</t>
  </si>
  <si>
    <t>IU11D0007-106</t>
  </si>
  <si>
    <t>IU11D0007-107</t>
  </si>
  <si>
    <t>IU11D0007-108</t>
  </si>
  <si>
    <t>IU11L0031-10</t>
    <phoneticPr fontId="3" type="noConversion"/>
  </si>
  <si>
    <t>8/9 Lois：資源組(Cindy)L31-10樣編(L110803008)已出檢記又拿去做品管樣品編，沒有L59-4樣編(L110803009)檢記。</t>
    <phoneticPr fontId="3" type="noConversion"/>
  </si>
  <si>
    <t>IU11L0031-10</t>
  </si>
  <si>
    <t>IU11L0035-18</t>
  </si>
  <si>
    <t>IU11L0035-18</t>
    <phoneticPr fontId="3" type="noConversion"/>
  </si>
  <si>
    <t>IU11L0042-3</t>
  </si>
  <si>
    <t xml:space="preserve">化學需氧量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</si>
  <si>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IU11L0061-109</t>
    <phoneticPr fontId="3" type="noConversion"/>
  </si>
  <si>
    <t>8/8Lois：資源組(Cindy)大腸桿菌群報告值錯誤(&lt;1)；菌群若無菌落生長，菌落數以&lt;10表示。主管漏簽核。</t>
    <phoneticPr fontId="3" type="noConversion"/>
  </si>
  <si>
    <t>IU11L0061-109</t>
  </si>
  <si>
    <t>IU11L0061-110</t>
  </si>
  <si>
    <t>IU11L0061-111</t>
  </si>
  <si>
    <t>IU11L0061-112</t>
  </si>
  <si>
    <t>IU11S0009-44</t>
  </si>
  <si>
    <t>IU11U0081-8</t>
  </si>
  <si>
    <t>IU11U0109-3</t>
  </si>
  <si>
    <t>有機注射針W系列(W04)</t>
  </si>
  <si>
    <t>IU11D0007-109</t>
  </si>
  <si>
    <r>
      <t>延遲填表--</t>
    </r>
    <r>
      <rPr>
        <sz val="12"/>
        <rFont val="標楷體"/>
        <family val="4"/>
        <charset val="136"/>
      </rPr>
      <t>自送樣工作排程表派工填表日期晚於採樣日期。</t>
    </r>
    <phoneticPr fontId="3" type="noConversion"/>
  </si>
  <si>
    <t>IU11D0007-110</t>
  </si>
  <si>
    <t>IU11D0007-111</t>
  </si>
  <si>
    <t>IU11D0007-112</t>
  </si>
  <si>
    <t>IU11G0002-87</t>
    <phoneticPr fontId="3" type="noConversion"/>
  </si>
  <si>
    <t>IU11G0002-88</t>
  </si>
  <si>
    <t>IU11L0059-4</t>
    <phoneticPr fontId="3" type="noConversion"/>
  </si>
  <si>
    <t>IU11L0059-4</t>
  </si>
  <si>
    <t>IU11L0059-6</t>
    <phoneticPr fontId="3" type="noConversion"/>
  </si>
  <si>
    <t>8/10 Lois：修正進樣數量5，已向專案Nina確認。</t>
    <phoneticPr fontId="3" type="noConversion"/>
  </si>
  <si>
    <t>IU11L0059-6</t>
  </si>
  <si>
    <t>陰離子-磷酸鹽</t>
  </si>
  <si>
    <t>8/10 Lois：修正進樣數量5，已向專案Nina確認。樣編key錯。</t>
    <phoneticPr fontId="3" type="noConversion"/>
  </si>
  <si>
    <t>Pb/Ni/Cr/Zn/Cu/Cd/Fe/Mn</t>
  </si>
  <si>
    <t>8/17 Lois：資源組(Cindy)原始數據歸檔：IU11L0059-6；L1-8少1支樣品編號(L110802008)。8/10 Lois：修正進樣數量5，已向專案Nina確認。</t>
    <phoneticPr fontId="3" type="noConversion"/>
  </si>
  <si>
    <t>IU11L0061-113</t>
  </si>
  <si>
    <t>IU11L0061-114</t>
  </si>
  <si>
    <t>IU11L0061-115</t>
  </si>
  <si>
    <t>IU11L0061-116</t>
  </si>
  <si>
    <t>IU11S0009-41</t>
    <phoneticPr fontId="3" type="noConversion"/>
  </si>
  <si>
    <t>IU11U0100-10</t>
    <phoneticPr fontId="3" type="noConversion"/>
  </si>
  <si>
    <t>8/19 Lois：Ruby反應:上機程式Qtegra無法開啟，今日8/19無法上機，待工程師檢測完畢，狀況排除後再進行分析。8/26 Lois：Ruby：8/25thermo工程師來維修，已確認感度可到達規格，預計8/26開始上機原延期W311樣品。8/15 Lois：7/29進樣5支，8/3進樣2支；因8/18(四)認證考試無法分析。</t>
    <phoneticPr fontId="3" type="noConversion"/>
  </si>
  <si>
    <t>IU11U0100-10</t>
  </si>
  <si>
    <t>參考NIEA W415</t>
  </si>
  <si>
    <t>IU11U0102-8</t>
  </si>
  <si>
    <t>IU11G0001-8</t>
    <phoneticPr fontId="3" type="noConversion"/>
  </si>
  <si>
    <t>IU11G0001-8</t>
  </si>
  <si>
    <t>8/10 Bino：收樣打錯樣品編號，更動樣編 由G110802001 改為G110802002，重取樣編出檢記。</t>
    <phoneticPr fontId="3" type="noConversion"/>
  </si>
  <si>
    <t>IU11L0001-8</t>
  </si>
  <si>
    <t>IU11L0001-8</t>
    <phoneticPr fontId="3" type="noConversion"/>
  </si>
  <si>
    <t>8/17 Lois：資源組(Cindy)L1-8少1支樣品編號(L110802008)。</t>
    <phoneticPr fontId="3" type="noConversion"/>
  </si>
  <si>
    <t>IU11L0016-8</t>
    <phoneticPr fontId="3" type="noConversion"/>
  </si>
  <si>
    <t>NIEA E202</t>
    <phoneticPr fontId="3" type="noConversion"/>
  </si>
  <si>
    <t>8/10 Lois：分析員檢記只交出2支數量分析，查Lims進樣通知：得知原樣編號：0016-8L04現場無水可採；去電問Kenny本人並未即時接收現場取樣數量異動通知。</t>
    <phoneticPr fontId="3" type="noConversion"/>
  </si>
  <si>
    <t>IU11L0016-8</t>
  </si>
  <si>
    <t>8/10 Lois：L59-6樣編key錯(檢記共同歸檔，故一併退件)。8/10 Lois：分析員檢記只交出2支數量分析，查Lims進樣通知：得知原樣編號：0016-8L04現場無水可採；去電問Kenny本人並未即時接收現場取樣數量異動通知。</t>
    <phoneticPr fontId="3" type="noConversion"/>
  </si>
  <si>
    <t>NIEA W427</t>
    <phoneticPr fontId="3" type="noConversion"/>
  </si>
  <si>
    <t>IU11L0017-8</t>
  </si>
  <si>
    <t>8/10 Lois：L59-6樣編key錯(檢記共同歸檔，故一併退件)。</t>
    <phoneticPr fontId="3" type="noConversion"/>
  </si>
  <si>
    <t>IU11L0047-3</t>
    <phoneticPr fontId="3" type="noConversion"/>
  </si>
  <si>
    <t>8/10 Lois：分析員檢記只交出1支數量分析，查Lims進樣通知：得知原樣編號：0047-3L03/0047-3L04現場無水可採；去電問Kenny本人並未即時接收現場取樣數量異動通知。</t>
    <phoneticPr fontId="3" type="noConversion"/>
  </si>
  <si>
    <t>IU11L0047-3</t>
  </si>
  <si>
    <t>IU11L0085-30</t>
  </si>
  <si>
    <t>IU11L0085-30</t>
    <phoneticPr fontId="3" type="noConversion"/>
  </si>
  <si>
    <t>IU11L0085-31</t>
  </si>
  <si>
    <t>IU11L0085-31</t>
    <phoneticPr fontId="3" type="noConversion"/>
  </si>
  <si>
    <t>IU11L0124-35</t>
    <phoneticPr fontId="3" type="noConversion"/>
  </si>
  <si>
    <t>IU11L0124-35</t>
  </si>
  <si>
    <t>IU11L0124-56</t>
  </si>
  <si>
    <t>IU11L0124-57</t>
  </si>
  <si>
    <t>IU11L0124-78</t>
  </si>
  <si>
    <t>IU11S0045-3</t>
  </si>
  <si>
    <t>7/28 Lois：專案( Krane)8/12會收到樣品</t>
    <phoneticPr fontId="3" type="noConversion"/>
  </si>
  <si>
    <t>IU11U0085-8</t>
  </si>
  <si>
    <t>IU11U0085-8</t>
    <phoneticPr fontId="3" type="noConversion"/>
  </si>
  <si>
    <t>IU11U0102-9</t>
    <phoneticPr fontId="3" type="noConversion"/>
  </si>
  <si>
    <t>IU11U0104-3</t>
  </si>
  <si>
    <t>11Z0002-467</t>
  </si>
  <si>
    <t>9/8 Lois：資源組退件，校正體積錯誤。</t>
    <phoneticPr fontId="3" type="noConversion"/>
  </si>
  <si>
    <t>IU11G0002-89</t>
  </si>
  <si>
    <t>IU11L0032-3</t>
    <phoneticPr fontId="3" type="noConversion"/>
  </si>
  <si>
    <t>IU11L0032-3</t>
  </si>
  <si>
    <t>IU11L0033-3</t>
  </si>
  <si>
    <t>IU11L0124-37</t>
  </si>
  <si>
    <t>IU11L0124-38</t>
  </si>
  <si>
    <t>IU11L0124-39</t>
  </si>
  <si>
    <t>IU11L0124-40</t>
  </si>
  <si>
    <t>IU11U0002-3</t>
  </si>
  <si>
    <t>IU11U0003-3</t>
  </si>
  <si>
    <t xml:space="preserve">鉬 </t>
  </si>
  <si>
    <t>IU11U0009-3</t>
  </si>
  <si>
    <t>IU11U0027-3</t>
  </si>
  <si>
    <t>7/26 Lois：專案( Krane)委淇荃，已現場測定。</t>
    <phoneticPr fontId="3" type="noConversion"/>
  </si>
  <si>
    <t>IU11U0033-3</t>
  </si>
  <si>
    <t>IU11U0033-3</t>
    <phoneticPr fontId="3" type="noConversion"/>
  </si>
  <si>
    <t>總氮</t>
    <phoneticPr fontId="3" type="noConversion"/>
  </si>
  <si>
    <t xml:space="preserve">參考NIEA W423推算法 </t>
    <phoneticPr fontId="3" type="noConversion"/>
  </si>
  <si>
    <t>IU11U0034-3</t>
  </si>
  <si>
    <t>IU11U0035-3</t>
  </si>
  <si>
    <t>IU11U0095-3</t>
  </si>
  <si>
    <t>IU11U0102-10</t>
  </si>
  <si>
    <t>R11X0050-1</t>
  </si>
  <si>
    <t>8/10 Bino：應專案需求報告頁面之委託報告日期須呈現8/19，實際報告完成曰8/25。</t>
  </si>
  <si>
    <t>R11X0050-2</t>
  </si>
  <si>
    <t>R11X0050-3</t>
  </si>
  <si>
    <t>R11X0050-4</t>
  </si>
  <si>
    <t>R11X0050-5</t>
  </si>
  <si>
    <t>R11X0050-6</t>
  </si>
  <si>
    <t>R11X0050-7</t>
  </si>
  <si>
    <t>玻璃定量瓶校正(500mL)+110年新購入</t>
  </si>
  <si>
    <t>11Z0002-446</t>
  </si>
  <si>
    <t>11Z0002-447</t>
  </si>
  <si>
    <t>1,2-二氯乙烷</t>
  </si>
  <si>
    <t>1,4-二氧陸圜</t>
  </si>
  <si>
    <t>NIOSH 1602</t>
  </si>
  <si>
    <t>此案(項目)取消</t>
  </si>
  <si>
    <t xml:space="preserve"> 2-丁醇</t>
  </si>
  <si>
    <t>氯苯</t>
  </si>
  <si>
    <t>鎘</t>
    <phoneticPr fontId="3" type="noConversion"/>
  </si>
  <si>
    <t>11Z0002-449</t>
    <phoneticPr fontId="3" type="noConversion"/>
  </si>
  <si>
    <t>IU11S0049-1</t>
  </si>
  <si>
    <t>NIEA S321
NIEA M104</t>
  </si>
  <si>
    <t>土壤導電度</t>
  </si>
  <si>
    <t>參考TARI S101.1B</t>
  </si>
  <si>
    <t>8/22 Lois：排程遺漏，特殊測項，已通知，</t>
    <phoneticPr fontId="3" type="noConversion"/>
  </si>
  <si>
    <t>IU11U0110-3</t>
  </si>
  <si>
    <t>IU11U0110-3</t>
    <phoneticPr fontId="3" type="noConversion"/>
  </si>
  <si>
    <t>8/29 Lois：空白分析專編打錯(U110805010EB)，第2次退件。8/26 Lois：Nancy(資源組)反應，空白分析專編打錯(U110805010EB)。</t>
    <phoneticPr fontId="3" type="noConversion"/>
  </si>
  <si>
    <t>IU11D0005-3</t>
  </si>
  <si>
    <t>IU11G0002-90</t>
  </si>
  <si>
    <t>IU11L0048-6</t>
  </si>
  <si>
    <t>IU11L0048-6</t>
    <phoneticPr fontId="3" type="noConversion"/>
  </si>
  <si>
    <t>IU11L0053-4</t>
  </si>
  <si>
    <t>IU11L0124-28</t>
  </si>
  <si>
    <t>IU11L0124-29</t>
  </si>
  <si>
    <t>IU11L0124-33</t>
  </si>
  <si>
    <t>IU11L0124-77</t>
  </si>
  <si>
    <t>IU11U0090-2</t>
    <phoneticPr fontId="3" type="noConversion"/>
  </si>
  <si>
    <t>8/26 Lois：Ruby：8/25thermo工程師來維修，已確認感度可到達規格，預計8/26開始上機原延期W311樣品。8/19 Lois：Ruby反應:上機程式Qtegra無法開啟，今日8/19無法上機，待工程師檢測完畢，狀況排除後再進行分析。</t>
    <phoneticPr fontId="3" type="noConversion"/>
  </si>
  <si>
    <t>IU11U0090-2</t>
  </si>
  <si>
    <t>IU11U0131-10</t>
    <phoneticPr fontId="3" type="noConversion"/>
  </si>
  <si>
    <r>
      <t>未填派工-</t>
    </r>
    <r>
      <rPr>
        <sz val="12"/>
        <rFont val="標楷體"/>
        <family val="4"/>
        <charset val="136"/>
      </rPr>
      <t>自送樣工作排程表未填派工，Ray 派工單明細「自送」有派工資訊。</t>
    </r>
    <phoneticPr fontId="3" type="noConversion"/>
  </si>
  <si>
    <t>IU11U0131-11</t>
  </si>
  <si>
    <t>IU11U0131-12</t>
  </si>
  <si>
    <t>IU11U0131-13</t>
  </si>
  <si>
    <t>11Z0002-448</t>
  </si>
  <si>
    <t>11Z0002-468</t>
  </si>
  <si>
    <t>10/3 分析組(Lucy)：空氣中濃度數值有誤，重出檢記。</t>
    <phoneticPr fontId="3" type="noConversion"/>
  </si>
  <si>
    <t>IU11L0027-92</t>
  </si>
  <si>
    <t>IU11L0046-3</t>
  </si>
  <si>
    <t>8/19 Lois：分析組Dennis反應:IU11L0046-3沒進樣。去電(AM08:55 &amp; AM08:59)案件負責人未接(也無人代接電話)，改發Mail確認並副本給主管。8/19 Lois：由專案Kenny跟Fish確認，此案延後進樣暫先取消，正確進樣日期待專案通知。8/25 Lois：資源組Nancy向Fish確認，此專編特結不會再用。</t>
    <phoneticPr fontId="3" type="noConversion"/>
  </si>
  <si>
    <r>
      <t>進樣異動未通知--</t>
    </r>
    <r>
      <rPr>
        <sz val="12"/>
        <rFont val="標楷體"/>
        <family val="4"/>
        <charset val="136"/>
      </rPr>
      <t>此案延後進樣暫先取消。</t>
    </r>
    <r>
      <rPr>
        <sz val="12"/>
        <rFont val="Arial Unicode MS"/>
        <family val="2"/>
        <charset val="136"/>
      </rPr>
      <t>8/25 Lois</t>
    </r>
    <r>
      <rPr>
        <sz val="12"/>
        <rFont val="標楷體"/>
        <family val="4"/>
        <charset val="136"/>
      </rPr>
      <t>：資源組</t>
    </r>
    <r>
      <rPr>
        <sz val="12"/>
        <rFont val="Arial Unicode MS"/>
        <family val="2"/>
        <charset val="136"/>
      </rPr>
      <t>Nancy</t>
    </r>
    <r>
      <rPr>
        <sz val="12"/>
        <rFont val="標楷體"/>
        <family val="4"/>
        <charset val="136"/>
      </rPr>
      <t>向</t>
    </r>
    <r>
      <rPr>
        <sz val="12"/>
        <rFont val="Arial Unicode MS"/>
        <family val="2"/>
        <charset val="136"/>
      </rPr>
      <t>Fish</t>
    </r>
    <r>
      <rPr>
        <sz val="12"/>
        <rFont val="標楷體"/>
        <family val="4"/>
        <charset val="136"/>
      </rPr>
      <t>確認，此專編特結不會再用。</t>
    </r>
    <phoneticPr fontId="3" type="noConversion"/>
  </si>
  <si>
    <t>IU11L0046-3</t>
    <phoneticPr fontId="3" type="noConversion"/>
  </si>
  <si>
    <t>IU11L0061-117</t>
  </si>
  <si>
    <t>IU11L0061-118</t>
  </si>
  <si>
    <t>IU11L0061-119</t>
  </si>
  <si>
    <t>IU11L0061-120</t>
  </si>
  <si>
    <t>IU11L0061-120</t>
    <phoneticPr fontId="3" type="noConversion"/>
  </si>
  <si>
    <t>IU11U0092-35</t>
  </si>
  <si>
    <t>IU11U0118-35</t>
  </si>
  <si>
    <t>IU11U0118-35</t>
    <phoneticPr fontId="3" type="noConversion"/>
  </si>
  <si>
    <t>IU11U0118-36</t>
  </si>
  <si>
    <t>IU11U0118-37</t>
  </si>
  <si>
    <t>IU11U0118-37</t>
    <phoneticPr fontId="3" type="noConversion"/>
  </si>
  <si>
    <t>IU11U0118-38</t>
  </si>
  <si>
    <t>8/19 Lois：資源組(Cindy)退回檢記，未換算成百分比，後遺失。</t>
    <phoneticPr fontId="3" type="noConversion"/>
  </si>
  <si>
    <t>IU11L0007-9</t>
  </si>
  <si>
    <t>IU11L0008-8</t>
  </si>
  <si>
    <t>IU11L0014-8</t>
    <phoneticPr fontId="3" type="noConversion"/>
  </si>
  <si>
    <t>8/26 Lois：分析組(Ruby)8/25 thermo工程師來維修，已確認感度可到達規格，預計8/26開始上機原延期W311樣品。8/24：Lois：Nancy(資源組)告知採樣日期已改為8/10，連帶報告日期提前至8/24；於Ray派工單明細未填「修正日期」，派工單「客戶派工單異動通知」也未註記任何異動。</t>
    <phoneticPr fontId="3" type="noConversion"/>
  </si>
  <si>
    <t>IU11L0014-8</t>
  </si>
  <si>
    <t>IU11L0026-3</t>
  </si>
  <si>
    <t>IU11L0036-4</t>
  </si>
  <si>
    <t>8/18  Lois：資源組(Cindy)原始數據歸檔錯誤。</t>
    <phoneticPr fontId="3" type="noConversion"/>
  </si>
  <si>
    <t>IU11L0037-4</t>
  </si>
  <si>
    <t>8/26 Lois：分析組(Ruby)8/25 thermo工程師來維修，已確認感度可到達規格，預計8/26開始上機原延期W311樣品。8/19 Lois：分析組(Ruby)反應:上機程式Qtegra無法開啟，今日8/19無法上機，待工程師檢測完畢，狀況排除後再進行分析。</t>
    <phoneticPr fontId="3" type="noConversion"/>
  </si>
  <si>
    <t>IU11L0037-4</t>
    <phoneticPr fontId="3" type="noConversion"/>
  </si>
  <si>
    <t>IU11L0085-32</t>
  </si>
  <si>
    <t>IU11L0085-32</t>
    <phoneticPr fontId="3" type="noConversion"/>
  </si>
  <si>
    <t>IU11L0097-2</t>
  </si>
  <si>
    <t>IU11L0114-3</t>
  </si>
  <si>
    <t>IU11L0114-3</t>
    <phoneticPr fontId="3" type="noConversion"/>
  </si>
  <si>
    <t>8/18 Lois：資源組(Cindy)原始數據歸檔錯誤。</t>
    <phoneticPr fontId="3" type="noConversion"/>
  </si>
  <si>
    <t>IU11L0127-1</t>
  </si>
  <si>
    <t>IU11U0152-3</t>
  </si>
  <si>
    <t>IU11U0153-1</t>
    <phoneticPr fontId="3" type="noConversion"/>
  </si>
  <si>
    <t>8/23 Lois：尚缺6支空白分析；Lims進樣查詢備註未註明「所有空白皆要分析」</t>
    <phoneticPr fontId="3" type="noConversion"/>
  </si>
  <si>
    <t>11Z0002-457</t>
  </si>
  <si>
    <t>11Z0002-458</t>
  </si>
  <si>
    <t>11Z0002-459</t>
  </si>
  <si>
    <t>9/8 Lois：Mei:樣品質量數據修正取到小數點第4位。(&lt;0.0145)</t>
    <phoneticPr fontId="3" type="noConversion"/>
  </si>
  <si>
    <t>甲基環己烷</t>
  </si>
  <si>
    <t xml:space="preserve">乙酸丁酯(乙酸正丁酯) </t>
  </si>
  <si>
    <t>乙酸丙酯(乙酸正丙酯)</t>
  </si>
  <si>
    <t>11Z0002-461</t>
  </si>
  <si>
    <t>IU11G0002-91</t>
  </si>
  <si>
    <t>IU11L0085-33</t>
    <phoneticPr fontId="3" type="noConversion"/>
  </si>
  <si>
    <t>IU11L0085-33</t>
  </si>
  <si>
    <t>IU11L0096-3</t>
  </si>
  <si>
    <t>8/29 小花</t>
  </si>
  <si>
    <t>IU11L0124-41</t>
    <phoneticPr fontId="3" type="noConversion"/>
  </si>
  <si>
    <t>IU11L0124-41</t>
  </si>
  <si>
    <t>IU11L0124-42</t>
    <phoneticPr fontId="3" type="noConversion"/>
  </si>
  <si>
    <t>IU11L0124-42</t>
  </si>
  <si>
    <t>IU11U0100-11</t>
  </si>
  <si>
    <t>8/23 Lois：資源組(Stella)專編與樣編不符(U110803011，U110803014，U110803017)</t>
    <phoneticPr fontId="3" type="noConversion"/>
  </si>
  <si>
    <t>IU11U0100-12</t>
    <phoneticPr fontId="3" type="noConversion"/>
  </si>
  <si>
    <t>IU11U0100-12</t>
  </si>
  <si>
    <t>磷酸鹽</t>
  </si>
  <si>
    <t>R11X0034-5</t>
    <phoneticPr fontId="3" type="noConversion"/>
  </si>
  <si>
    <t>8/24 Lois：George協助認證考試簽核延遲。</t>
    <phoneticPr fontId="3" type="noConversion"/>
  </si>
  <si>
    <t>11Z0002-460</t>
  </si>
  <si>
    <t>11Z0002-462</t>
  </si>
  <si>
    <t xml:space="preserve">可呼吸性粉塵 </t>
  </si>
  <si>
    <t>IU11A0056-4</t>
  </si>
  <si>
    <t>IU11G0005-15</t>
  </si>
  <si>
    <r>
      <t>未排入下週自送樣工作排程--</t>
    </r>
    <r>
      <rPr>
        <sz val="12"/>
        <rFont val="標楷體"/>
        <family val="4"/>
        <charset val="136"/>
      </rPr>
      <t>週五未排入下週自送樣工作排程，於本週臨時送樣(插件)。</t>
    </r>
    <phoneticPr fontId="3" type="noConversion"/>
  </si>
  <si>
    <t>IU11G0005-16</t>
  </si>
  <si>
    <t>IU11L0004-5</t>
  </si>
  <si>
    <t>IU11L0012-8</t>
  </si>
  <si>
    <t>IU11L0050-3</t>
  </si>
  <si>
    <t>IU11L0085-34</t>
    <phoneticPr fontId="3" type="noConversion"/>
  </si>
  <si>
    <r>
      <t>進樣異動未通知--</t>
    </r>
    <r>
      <rPr>
        <sz val="12"/>
        <rFont val="標楷體"/>
        <family val="4"/>
        <charset val="136"/>
      </rPr>
      <t>現場採樣數量異動。</t>
    </r>
    <phoneticPr fontId="3" type="noConversion"/>
  </si>
  <si>
    <t>IU11L0085-34</t>
  </si>
  <si>
    <t>8/24  Lois：資源組(Cindy)原始數據歸檔專編錯誤。</t>
    <phoneticPr fontId="3" type="noConversion"/>
  </si>
  <si>
    <t>IU11L0085-35</t>
    <phoneticPr fontId="3" type="noConversion"/>
  </si>
  <si>
    <t>IU11L0085-35</t>
  </si>
  <si>
    <t>IU11L0124-43</t>
  </si>
  <si>
    <t>IU11L0124-44</t>
  </si>
  <si>
    <t>IU11L0124-45</t>
  </si>
  <si>
    <t>IU11L0124-47</t>
  </si>
  <si>
    <t>IU11L0124-60</t>
  </si>
  <si>
    <t>IU11L0124-61</t>
  </si>
  <si>
    <t>IU11L0124-62</t>
  </si>
  <si>
    <t>IU11L0124-63</t>
  </si>
  <si>
    <t>IU11L0124-64</t>
  </si>
  <si>
    <t>IU11L0124-65</t>
  </si>
  <si>
    <t>IU11S0009-43</t>
    <phoneticPr fontId="3" type="noConversion"/>
  </si>
  <si>
    <t>IU11U0086-4</t>
    <phoneticPr fontId="3" type="noConversion"/>
  </si>
  <si>
    <t>8/19 Lois：分析組Ruby反應:樣品冰箱內無U86-4樣品。由專案Kenny跟Fish確認，此案延後進樣暫先取消，正確進樣日期待專案通知。</t>
    <phoneticPr fontId="3" type="noConversion"/>
  </si>
  <si>
    <r>
      <t>進樣異動未通知--</t>
    </r>
    <r>
      <rPr>
        <sz val="12"/>
        <rFont val="標楷體"/>
        <family val="4"/>
        <charset val="136"/>
      </rPr>
      <t>此案延後進樣暫先取消。</t>
    </r>
    <phoneticPr fontId="3" type="noConversion"/>
  </si>
  <si>
    <t>IU11U0086-4</t>
  </si>
  <si>
    <t>11Z0002-463</t>
  </si>
  <si>
    <t>IU11G0005-17</t>
  </si>
  <si>
    <t>IU11U0099-8</t>
    <phoneticPr fontId="3" type="noConversion"/>
  </si>
  <si>
    <t>IU11D0007-113</t>
  </si>
  <si>
    <t>IU11D0007-114</t>
  </si>
  <si>
    <t>IU11D0007-115</t>
  </si>
  <si>
    <t>IU11D0007-116</t>
  </si>
  <si>
    <t>IU11D0007-117</t>
  </si>
  <si>
    <t>IU11D0007-118</t>
  </si>
  <si>
    <t>IU11D0007-119</t>
  </si>
  <si>
    <t>IU11D0007-120</t>
  </si>
  <si>
    <t>IU11D0007-121</t>
  </si>
  <si>
    <t>IU11D0007-122</t>
  </si>
  <si>
    <t>8/17 Lois:自送樣工作排程備註：8/16業主通知取消進樣，D7-122將給其他案件續用</t>
    <phoneticPr fontId="3" type="noConversion"/>
  </si>
  <si>
    <t>IU11D0025</t>
    <phoneticPr fontId="3" type="noConversion"/>
  </si>
  <si>
    <t>自由有效餘氯</t>
    <phoneticPr fontId="3" type="noConversion"/>
  </si>
  <si>
    <t>環檢盲樣</t>
    <phoneticPr fontId="3" type="noConversion"/>
  </si>
  <si>
    <t>IU11G0002-92</t>
  </si>
  <si>
    <t>IU11G0002-93</t>
  </si>
  <si>
    <t>IU11G0015-9</t>
  </si>
  <si>
    <t>IU11G0016-12</t>
  </si>
  <si>
    <t>IU11G0016-13</t>
  </si>
  <si>
    <t>IU11L0010-8</t>
  </si>
  <si>
    <t xml:space="preserve"> 硝酸鹽氮</t>
  </si>
  <si>
    <t>IU11L0023-3</t>
  </si>
  <si>
    <t>IU11L0085-36</t>
  </si>
  <si>
    <t>IU11L0085-36</t>
    <phoneticPr fontId="3" type="noConversion"/>
  </si>
  <si>
    <t>IU11L0124-48</t>
  </si>
  <si>
    <t>IU11L0124-49</t>
  </si>
  <si>
    <t>IU11L0124-51</t>
  </si>
  <si>
    <t>IU11L0128</t>
    <phoneticPr fontId="3" type="noConversion"/>
  </si>
  <si>
    <t>IU11U0152-4</t>
  </si>
  <si>
    <t>11Z0002-464</t>
  </si>
  <si>
    <t>11Z0002-465</t>
  </si>
  <si>
    <t>11Z0002-466</t>
    <phoneticPr fontId="3" type="noConversion"/>
  </si>
  <si>
    <t>11Z0002-466</t>
  </si>
  <si>
    <t>11Z0002-477</t>
    <phoneticPr fontId="3" type="noConversion"/>
  </si>
  <si>
    <t>11Z0002-477</t>
  </si>
  <si>
    <t>可呼吸性粉塵(含矽量)</t>
  </si>
  <si>
    <t>總粉塵(含矽量)</t>
  </si>
  <si>
    <t>11Z0002-478</t>
  </si>
  <si>
    <t>錫</t>
  </si>
  <si>
    <t>IU11A0026-8</t>
  </si>
  <si>
    <t>8/23 Lois：Ken：A26-8的Tsp、PM10已做完交給採樣組 因為Alan還沒簽驗算。</t>
    <phoneticPr fontId="3" type="noConversion"/>
  </si>
  <si>
    <t>IU11D0014-3</t>
  </si>
  <si>
    <t>IU11D0015-3</t>
  </si>
  <si>
    <t>IU11D0016-3</t>
  </si>
  <si>
    <t>IU11D0017-3</t>
  </si>
  <si>
    <t>IU11D0018-3</t>
  </si>
  <si>
    <t>IU11D0019-3</t>
  </si>
  <si>
    <t>IU11L0043-8</t>
    <phoneticPr fontId="3" type="noConversion"/>
  </si>
  <si>
    <t>IU11L0043-8</t>
  </si>
  <si>
    <t>8/26 Lois：Ruby：8/25thermo工程師來維修，已確認感度可到達規格，預計8/26開始上機原延期W311樣品。</t>
  </si>
  <si>
    <t>8/26 Lois：Ruby：8/25thermo工程師來維修，已確認感度可到達規格，預計8/26開始上機原延期W311樣品。</t>
    <phoneticPr fontId="3" type="noConversion"/>
  </si>
  <si>
    <t>IU11S0053-1</t>
  </si>
  <si>
    <t>IU11U0118-39</t>
    <phoneticPr fontId="3" type="noConversion"/>
  </si>
  <si>
    <t>IU11U0118-40</t>
  </si>
  <si>
    <t>IU11U0118-41</t>
  </si>
  <si>
    <t>IU11U0151-6</t>
  </si>
  <si>
    <t>IU11U0151-7</t>
    <phoneticPr fontId="3" type="noConversion"/>
  </si>
  <si>
    <t>IU11U0151-8</t>
    <phoneticPr fontId="3" type="noConversion"/>
  </si>
  <si>
    <t>IU11A0052-7</t>
  </si>
  <si>
    <t>空氣中粒狀污染物-PM10(手動測定)</t>
  </si>
  <si>
    <t>IU11D0007-123</t>
  </si>
  <si>
    <t>IU11D0007-124</t>
  </si>
  <si>
    <t>IU11D0007-125</t>
  </si>
  <si>
    <t>IU11S0009-42</t>
    <phoneticPr fontId="3" type="noConversion"/>
  </si>
  <si>
    <t>IU11S0051-1</t>
  </si>
  <si>
    <t>參考TARI S101</t>
  </si>
  <si>
    <t>IU11S0051-10</t>
  </si>
  <si>
    <t>IU11S0051-11</t>
  </si>
  <si>
    <t>IU11S0051-12</t>
  </si>
  <si>
    <t>IU11S0051-13</t>
  </si>
  <si>
    <t>IU11S0051-14</t>
  </si>
  <si>
    <t>IU11S0051-15</t>
  </si>
  <si>
    <t>IU11S0051-16</t>
  </si>
  <si>
    <t>IU11S0051-17</t>
  </si>
  <si>
    <t>IU11S0051-2</t>
  </si>
  <si>
    <t>IU11S0051-3</t>
  </si>
  <si>
    <t>IU11S0051-4</t>
  </si>
  <si>
    <t>IU11S0051-5</t>
  </si>
  <si>
    <t>IU11S0051-6</t>
  </si>
  <si>
    <t>IU11S0051-7</t>
  </si>
  <si>
    <t>IU11S0051-8</t>
    <phoneticPr fontId="3" type="noConversion"/>
  </si>
  <si>
    <t>IU11S0051-9</t>
  </si>
  <si>
    <t>IU11U0124-10</t>
    <phoneticPr fontId="3" type="noConversion"/>
  </si>
  <si>
    <t>TCLP專用溫度面板顯示器(編號70)</t>
  </si>
  <si>
    <t>-</t>
    <phoneticPr fontId="3" type="noConversion"/>
  </si>
  <si>
    <t>Elle黃雅琪</t>
    <phoneticPr fontId="3" type="noConversion"/>
  </si>
  <si>
    <t>11Z0002-469</t>
  </si>
  <si>
    <t>11Z0002-470</t>
  </si>
  <si>
    <t>IU11L0024-8</t>
  </si>
  <si>
    <t>IU11L0025-8</t>
    <phoneticPr fontId="3" type="noConversion"/>
  </si>
  <si>
    <t>8/29 Lois：現場無水可採，不分析</t>
    <phoneticPr fontId="3" type="noConversion"/>
  </si>
  <si>
    <t>IU11L0025-8</t>
  </si>
  <si>
    <t>IU11L0041-3</t>
  </si>
  <si>
    <t>IU11L0041-3</t>
    <phoneticPr fontId="3" type="noConversion"/>
  </si>
  <si>
    <t xml:space="preserve"> 總磷</t>
  </si>
  <si>
    <t xml:space="preserve"> 生化需氧量</t>
  </si>
  <si>
    <t>IU11L0056-5</t>
  </si>
  <si>
    <t>IU11L0057-5</t>
  </si>
  <si>
    <t>IU11L0060-4</t>
    <phoneticPr fontId="3" type="noConversion"/>
  </si>
  <si>
    <t>IU11L0060-4</t>
  </si>
  <si>
    <t>IU11L0087-3</t>
  </si>
  <si>
    <t>IU11L0124-59</t>
  </si>
  <si>
    <t>IU11L0124-69</t>
  </si>
  <si>
    <t>IU11L0124-71</t>
  </si>
  <si>
    <t>IU11L0124-73</t>
  </si>
  <si>
    <t>IU11L0124-74</t>
  </si>
  <si>
    <t>IU11L0124-75</t>
  </si>
  <si>
    <t>IU11L0124-76</t>
  </si>
  <si>
    <t>IU11U0092-39</t>
  </si>
  <si>
    <t>NIEA W410</t>
    <phoneticPr fontId="3" type="noConversion"/>
  </si>
  <si>
    <t>IU11U0131-14</t>
  </si>
  <si>
    <t>IU11U0131-15</t>
    <phoneticPr fontId="3" type="noConversion"/>
  </si>
  <si>
    <t>IU11U0142-2</t>
    <phoneticPr fontId="3" type="noConversion"/>
  </si>
  <si>
    <t>玻璃定量瓶校正(200mL)</t>
  </si>
  <si>
    <t>玻璃定量瓶校正(250mL)</t>
  </si>
  <si>
    <t>11Z0002-471</t>
  </si>
  <si>
    <t xml:space="preserve">鹼性粉塵-NaOH </t>
  </si>
  <si>
    <t>11Z0002-471</t>
    <phoneticPr fontId="3" type="noConversion"/>
  </si>
  <si>
    <t>8/29 Lois：進樣數量異動未註明在自送樣工作排程表，Lims&amp;派工單都已修正，分析人員完成檢記後才得知異動訊息並於大排修正"數量"</t>
    <phoneticPr fontId="3" type="noConversion"/>
  </si>
  <si>
    <t>IU11A0027-7</t>
  </si>
  <si>
    <t>IU11G0002-94</t>
  </si>
  <si>
    <t>IU11L0085-37</t>
  </si>
  <si>
    <t>IU11L0124-46</t>
  </si>
  <si>
    <t>IU11L0124-66</t>
  </si>
  <si>
    <t>IU11L0124-67</t>
  </si>
  <si>
    <t>IU11L0124-68</t>
  </si>
  <si>
    <t>IU11S0047-1</t>
    <phoneticPr fontId="3" type="noConversion"/>
  </si>
  <si>
    <t>鉀</t>
  </si>
  <si>
    <t>8/31 Lois：檢記表單審核格式跑掉。</t>
    <phoneticPr fontId="3" type="noConversion"/>
  </si>
  <si>
    <t>IU11S0054-1</t>
  </si>
  <si>
    <t>IU11S0054-1</t>
    <phoneticPr fontId="3" type="noConversion"/>
  </si>
  <si>
    <t>IU11U0113-4</t>
    <phoneticPr fontId="3" type="noConversion"/>
  </si>
  <si>
    <t>8/25 Lois：異動未通知--更改採樣日期、報告日期</t>
    <phoneticPr fontId="3" type="noConversion"/>
  </si>
  <si>
    <r>
      <t>異動未通知--</t>
    </r>
    <r>
      <rPr>
        <sz val="12"/>
        <rFont val="標楷體"/>
        <family val="4"/>
        <charset val="136"/>
      </rPr>
      <t>更改採樣日期、報告日期</t>
    </r>
    <r>
      <rPr>
        <sz val="12"/>
        <rFont val="Arial Unicode MS"/>
        <family val="2"/>
        <charset val="136"/>
      </rPr>
      <t>(</t>
    </r>
    <r>
      <rPr>
        <sz val="12"/>
        <rFont val="標楷體"/>
        <family val="4"/>
        <charset val="136"/>
      </rPr>
      <t>原</t>
    </r>
    <r>
      <rPr>
        <sz val="12"/>
        <rFont val="Arial Unicode MS"/>
        <family val="2"/>
        <charset val="136"/>
      </rPr>
      <t>8/26(</t>
    </r>
    <r>
      <rPr>
        <sz val="12"/>
        <rFont val="標楷體"/>
        <family val="4"/>
        <charset val="136"/>
      </rPr>
      <t>採</t>
    </r>
    <r>
      <rPr>
        <sz val="12"/>
        <rFont val="Arial Unicode MS"/>
        <family val="2"/>
        <charset val="136"/>
      </rPr>
      <t>)</t>
    </r>
    <r>
      <rPr>
        <sz val="12"/>
        <rFont val="標楷體"/>
        <family val="4"/>
        <charset val="136"/>
      </rPr>
      <t>、</t>
    </r>
    <r>
      <rPr>
        <sz val="12"/>
        <rFont val="Arial Unicode MS"/>
        <family val="2"/>
        <charset val="136"/>
      </rPr>
      <t>9/9(</t>
    </r>
    <r>
      <rPr>
        <sz val="12"/>
        <rFont val="標楷體"/>
        <family val="4"/>
        <charset val="136"/>
      </rPr>
      <t>報</t>
    </r>
    <r>
      <rPr>
        <sz val="12"/>
        <rFont val="Arial Unicode MS"/>
        <family val="2"/>
        <charset val="136"/>
      </rPr>
      <t>)</t>
    </r>
    <r>
      <rPr>
        <sz val="12"/>
        <rFont val="標楷體"/>
        <family val="4"/>
        <charset val="136"/>
      </rPr>
      <t>；改</t>
    </r>
    <r>
      <rPr>
        <sz val="12"/>
        <rFont val="Arial Unicode MS"/>
        <family val="2"/>
        <charset val="136"/>
      </rPr>
      <t>8/19(</t>
    </r>
    <r>
      <rPr>
        <sz val="12"/>
        <rFont val="標楷體"/>
        <family val="4"/>
        <charset val="136"/>
      </rPr>
      <t>採</t>
    </r>
    <r>
      <rPr>
        <sz val="12"/>
        <rFont val="Arial Unicode MS"/>
        <family val="2"/>
        <charset val="136"/>
      </rPr>
      <t>)</t>
    </r>
    <r>
      <rPr>
        <sz val="12"/>
        <rFont val="標楷體"/>
        <family val="4"/>
        <charset val="136"/>
      </rPr>
      <t>、</t>
    </r>
    <r>
      <rPr>
        <sz val="12"/>
        <rFont val="Arial Unicode MS"/>
        <family val="2"/>
        <charset val="136"/>
      </rPr>
      <t>9/2(</t>
    </r>
    <r>
      <rPr>
        <sz val="12"/>
        <rFont val="標楷體"/>
        <family val="4"/>
        <charset val="136"/>
      </rPr>
      <t>報</t>
    </r>
    <r>
      <rPr>
        <sz val="12"/>
        <rFont val="Arial Unicode MS"/>
        <family val="2"/>
        <charset val="136"/>
      </rPr>
      <t>))</t>
    </r>
    <phoneticPr fontId="3" type="noConversion"/>
  </si>
  <si>
    <t>IU11U0113-4</t>
  </si>
  <si>
    <t>8/25 Lois：異動未通知--更改採樣日期、報告日期(原8/26(採)、9/9(報)；改8/19(採)、9/2(報)</t>
    <phoneticPr fontId="3" type="noConversion"/>
  </si>
  <si>
    <t>IU11U0148-6</t>
  </si>
  <si>
    <t>LA111-1045</t>
  </si>
  <si>
    <t>數位溫溼度計(冰點及單點校正)+濕度單點校正</t>
  </si>
  <si>
    <t>LA111-1046</t>
  </si>
  <si>
    <t>LA111-1047</t>
  </si>
  <si>
    <t>LA111-1048</t>
  </si>
  <si>
    <t>LA111-1049</t>
  </si>
  <si>
    <t>11Z0002-472</t>
  </si>
  <si>
    <t>11Z0002-473</t>
    <phoneticPr fontId="3" type="noConversion"/>
  </si>
  <si>
    <t>11Z0002-474</t>
  </si>
  <si>
    <t>IU11L0027-101</t>
  </si>
  <si>
    <t>IU11L0027-102</t>
  </si>
  <si>
    <t>IU11L0027-103</t>
  </si>
  <si>
    <t>IU11U0151-5</t>
    <phoneticPr fontId="3" type="noConversion"/>
  </si>
  <si>
    <t>IU11G0002-95</t>
  </si>
  <si>
    <t>IU11G0006-22</t>
  </si>
  <si>
    <t>IU11L0027-100</t>
  </si>
  <si>
    <t>IU11L0027-99</t>
  </si>
  <si>
    <t>IU11M0004-1</t>
    <phoneticPr fontId="3" type="noConversion"/>
  </si>
  <si>
    <t>IU11M0004-1</t>
  </si>
  <si>
    <t>IU11U0092-40</t>
  </si>
  <si>
    <t>9/5 Lois：資源組退件；樣編錯誤。</t>
    <phoneticPr fontId="3" type="noConversion"/>
  </si>
  <si>
    <t>IU11U0092-41</t>
  </si>
  <si>
    <t>11Z0002-475</t>
  </si>
  <si>
    <t>11Z0002-489</t>
  </si>
  <si>
    <t>10/3 分析組(Lucy)：空氣中濃度數值有誤，重出檢記。9/5 Lois：資源組退件；校正體積錯誤。</t>
    <phoneticPr fontId="3" type="noConversion"/>
  </si>
  <si>
    <t>IU11L0038-3</t>
  </si>
  <si>
    <t>9/12 Lois：分析組(Ruby)確診中；Thermo儀器9/12已維修完畢；預計9/13開始上機。</t>
    <phoneticPr fontId="3" type="noConversion"/>
  </si>
  <si>
    <t>8/30 Lois：專編與樣編(L110823005)不符</t>
    <phoneticPr fontId="3" type="noConversion"/>
  </si>
  <si>
    <t>IU11L0039-4</t>
  </si>
  <si>
    <t>IU11L0054-4</t>
  </si>
  <si>
    <t>結合餘氯</t>
  </si>
  <si>
    <t>NIEA W408/推算法</t>
    <phoneticPr fontId="3" type="noConversion"/>
  </si>
  <si>
    <t>9/2 Lois：總餘氯扣自由餘氯推算出結合餘氯，所以不需分析。</t>
    <phoneticPr fontId="3" type="noConversion"/>
  </si>
  <si>
    <t>IU11L0054-4</t>
    <phoneticPr fontId="3" type="noConversion"/>
  </si>
  <si>
    <t>IU11L0095-11</t>
  </si>
  <si>
    <t>IU11L0095-12</t>
  </si>
  <si>
    <t>IU11U0124-9</t>
  </si>
  <si>
    <t>IU11U0148-7</t>
  </si>
  <si>
    <t>IU11U0148-8</t>
  </si>
  <si>
    <t>IU11U0148-9</t>
  </si>
  <si>
    <t>11Z0002-476</t>
  </si>
  <si>
    <t>IU11G0002-96</t>
  </si>
  <si>
    <t>IU11L0027-104</t>
  </si>
  <si>
    <t>IU11L0030-4</t>
  </si>
  <si>
    <t>IU11L0095-13</t>
  </si>
  <si>
    <t>IU11L0124-52</t>
  </si>
  <si>
    <t>IU11L0124-53</t>
  </si>
  <si>
    <t>IU11L0124-54</t>
  </si>
  <si>
    <t>IU11L0124-55</t>
  </si>
  <si>
    <t>IU11L0124-58</t>
  </si>
  <si>
    <t>IU11L0124-70</t>
    <phoneticPr fontId="3" type="noConversion"/>
  </si>
  <si>
    <t>IU11L0124-70</t>
  </si>
  <si>
    <t>IU11L0124-72</t>
  </si>
  <si>
    <t>IU11S0009-45</t>
  </si>
  <si>
    <t>IU11S0009-46</t>
  </si>
  <si>
    <t>9/5 Lois：Bino開會(分析組每週例行會議)</t>
    <phoneticPr fontId="3" type="noConversion"/>
  </si>
  <si>
    <t>LA108-936</t>
    <phoneticPr fontId="3" type="noConversion"/>
  </si>
  <si>
    <t>攜帶式多參數水質計(氣壓校正)</t>
    <phoneticPr fontId="3" type="noConversion"/>
  </si>
  <si>
    <t>IU11D0004-15</t>
    <phoneticPr fontId="3" type="noConversion"/>
  </si>
  <si>
    <t>IU11D0004-16</t>
  </si>
  <si>
    <t>IU11D0004-17</t>
    <phoneticPr fontId="3" type="noConversion"/>
  </si>
  <si>
    <t>IU11D0004-18</t>
  </si>
  <si>
    <t>IU11D0004-19</t>
    <phoneticPr fontId="3" type="noConversion"/>
  </si>
  <si>
    <t>IU11D0004-20</t>
  </si>
  <si>
    <t>IU11D0004-21</t>
  </si>
  <si>
    <t>IU11D0008-3</t>
  </si>
  <si>
    <t>IU11G0031-1</t>
  </si>
  <si>
    <t>IU11G0031-1</t>
    <phoneticPr fontId="3" type="noConversion"/>
  </si>
  <si>
    <t>萃出液中丁酮</t>
  </si>
  <si>
    <t>NIEA R201/R703</t>
  </si>
  <si>
    <t>有機&amp;無機</t>
    <phoneticPr fontId="3" type="noConversion"/>
  </si>
  <si>
    <t>Sara王淑玲&amp;George陳志昇</t>
    <phoneticPr fontId="3" type="noConversion"/>
  </si>
  <si>
    <t>9/7 Lois：儀器感應度下降。</t>
    <phoneticPr fontId="3" type="noConversion"/>
  </si>
  <si>
    <t>IU11L0095-14</t>
  </si>
  <si>
    <t>IU11S0009-47</t>
    <phoneticPr fontId="3" type="noConversion"/>
  </si>
  <si>
    <t>11Z0002-479</t>
  </si>
  <si>
    <t>正辛烷</t>
  </si>
  <si>
    <t>乙酸丁酯(乙酸正丁酯)</t>
    <phoneticPr fontId="3" type="noConversion"/>
  </si>
  <si>
    <t>11Z0002-480</t>
  </si>
  <si>
    <t>11Z0002-481</t>
  </si>
  <si>
    <t>11Z0002-482</t>
  </si>
  <si>
    <t>11Z0002-497</t>
  </si>
  <si>
    <t>11Z0002-498</t>
  </si>
  <si>
    <t>IU11D0011-3</t>
    <phoneticPr fontId="3" type="noConversion"/>
  </si>
  <si>
    <t>9/2 Lois：與專案Kenny確認採樣數量減1支(原因：無法進入採樣)</t>
    <phoneticPr fontId="3" type="noConversion"/>
  </si>
  <si>
    <t>IU11G0019-6</t>
  </si>
  <si>
    <t>NIEA R201/R309</t>
    <phoneticPr fontId="3" type="noConversion"/>
  </si>
  <si>
    <t>9/6 Lois：George</t>
    <phoneticPr fontId="3" type="noConversion"/>
  </si>
  <si>
    <t>IU11G0019-7</t>
  </si>
  <si>
    <t>IU11L0027-105</t>
  </si>
  <si>
    <t>IU11L0027-105</t>
    <phoneticPr fontId="3" type="noConversion"/>
  </si>
  <si>
    <t>IU11L0095-15</t>
  </si>
  <si>
    <t>IU11L0095-16</t>
  </si>
  <si>
    <t>IU11L0095-17</t>
  </si>
  <si>
    <t>IU11U0092-42</t>
  </si>
  <si>
    <t>NIEA W406</t>
    <phoneticPr fontId="3" type="noConversion"/>
  </si>
  <si>
    <t>IU11L0027-107</t>
  </si>
  <si>
    <t>IU11S0009-48</t>
    <phoneticPr fontId="3" type="noConversion"/>
  </si>
  <si>
    <t>LA100-567</t>
  </si>
  <si>
    <t>微電腦濁度計(全刻度校正+檢查比對)</t>
  </si>
  <si>
    <t>溫濕度計(冰點及單點校正)+濕度單點校正</t>
  </si>
  <si>
    <t>王淑玲</t>
  </si>
  <si>
    <t>李羿勳</t>
  </si>
  <si>
    <t>R11X0051-1</t>
    <phoneticPr fontId="3" type="noConversion"/>
  </si>
  <si>
    <t>11Z0002-483</t>
  </si>
  <si>
    <t>甲基異丁酮</t>
    <phoneticPr fontId="3" type="noConversion"/>
  </si>
  <si>
    <t>11Z0002-484</t>
  </si>
  <si>
    <t>11Z0002-485</t>
  </si>
  <si>
    <t>11Z0002-486</t>
  </si>
  <si>
    <t>11Z0002-487</t>
  </si>
  <si>
    <t>11Z0002-488</t>
  </si>
  <si>
    <t xml:space="preserve"> 二甲苯(含鄰/間/對異構物) </t>
  </si>
  <si>
    <t>11Z0002-492</t>
  </si>
  <si>
    <t>11Z0002-499</t>
  </si>
  <si>
    <t>11Z0002-500</t>
  </si>
  <si>
    <t>IU11G0002-97</t>
  </si>
  <si>
    <t>IU11G0002-98</t>
  </si>
  <si>
    <t>IU11L0044-8</t>
    <phoneticPr fontId="3" type="noConversion"/>
  </si>
  <si>
    <t>9/7 Lois：從Lims備註得知：原樣編號：0044-8L02現場無水可採，不分析。</t>
    <phoneticPr fontId="3" type="noConversion"/>
  </si>
  <si>
    <t>IU11L0044-8</t>
  </si>
  <si>
    <t>9/6 Lois：Lims進樣查詢備註：原樣編號：0044-8L02現場無水可採，不分析。</t>
    <phoneticPr fontId="3" type="noConversion"/>
  </si>
  <si>
    <t>IU11L0045-2</t>
  </si>
  <si>
    <t>9/12 Lois:Ruby確診中；Thermo儀器9/12已維修完畢；預計9/13開始上機。</t>
    <phoneticPr fontId="3" type="noConversion"/>
  </si>
  <si>
    <t>R11X0034-6</t>
  </si>
  <si>
    <t>R11X0052-1</t>
  </si>
  <si>
    <t>IU11L0027-108</t>
  </si>
  <si>
    <t>IU11L0027-110</t>
    <phoneticPr fontId="3" type="noConversion"/>
  </si>
  <si>
    <t>IU11L0027-110</t>
  </si>
  <si>
    <t>IU11S0017-10</t>
    <phoneticPr fontId="3" type="noConversion"/>
  </si>
  <si>
    <t>XRF(實驗室直接篩測)</t>
    <phoneticPr fontId="3" type="noConversion"/>
  </si>
  <si>
    <t>IU11S0057-1</t>
  </si>
  <si>
    <t>IU11U0092-43</t>
  </si>
  <si>
    <t>NIEA W436</t>
    <phoneticPr fontId="3" type="noConversion"/>
  </si>
  <si>
    <t>NIEA W430</t>
    <phoneticPr fontId="3" type="noConversion"/>
  </si>
  <si>
    <t>IU11U0092-45</t>
  </si>
  <si>
    <t>IU11U0148-10</t>
  </si>
  <si>
    <t>IU11U0154-1</t>
  </si>
  <si>
    <t>9/13 Lois：資源組(Stella)退件，取用單未簽名。</t>
    <phoneticPr fontId="3" type="noConversion"/>
  </si>
  <si>
    <t>氯乙烯</t>
  </si>
  <si>
    <t>1,3-丁二烯</t>
  </si>
  <si>
    <t>1,1-二氯乙烯</t>
  </si>
  <si>
    <t>甲基第三丁基醚</t>
  </si>
  <si>
    <t>1,1-二氯乙烷</t>
  </si>
  <si>
    <t>1,1,2-三氯乙烷</t>
  </si>
  <si>
    <t>IU11A0053-3</t>
  </si>
  <si>
    <t>9/2 Lois：專案Steve回覆，此測項為現場自動測定不會有樣品；派工單檢測項目未標記自動測定。</t>
    <phoneticPr fontId="3" type="noConversion"/>
  </si>
  <si>
    <t>IU11G0028-1</t>
  </si>
  <si>
    <t>IU11G0028-2</t>
  </si>
  <si>
    <t>IU11G0028-2</t>
    <phoneticPr fontId="3" type="noConversion"/>
  </si>
  <si>
    <t>IU11L0027-106</t>
  </si>
  <si>
    <t>NIEA W219</t>
    <phoneticPr fontId="3" type="noConversion"/>
  </si>
  <si>
    <t>IU11L0130-35</t>
  </si>
  <si>
    <t>郭美燕</t>
  </si>
  <si>
    <t>IU11L0130-41</t>
  </si>
  <si>
    <t>IU11L0130-42</t>
  </si>
  <si>
    <t>IU11L0130-48</t>
  </si>
  <si>
    <t>IU11L0130-49</t>
  </si>
  <si>
    <t>IU11L0130-51</t>
  </si>
  <si>
    <t>IU11L0130-58</t>
  </si>
  <si>
    <t>IU11L0130-59</t>
  </si>
  <si>
    <t>IU11L0130-69</t>
  </si>
  <si>
    <t>IU11L0130-70</t>
  </si>
  <si>
    <t>IU11L0130-71</t>
  </si>
  <si>
    <t>IU11L0130-72</t>
  </si>
  <si>
    <t>IU11L0130-74</t>
  </si>
  <si>
    <t>IU11L0130-77</t>
    <phoneticPr fontId="3" type="noConversion"/>
  </si>
  <si>
    <t>IU11L0130-77</t>
  </si>
  <si>
    <t>IU11S0013-6</t>
  </si>
  <si>
    <t>IU11U0092-44</t>
  </si>
  <si>
    <t>IU11U0124-11</t>
    <phoneticPr fontId="3" type="noConversion"/>
  </si>
  <si>
    <t>9/8 Lois：機器無法升溫。</t>
    <phoneticPr fontId="3" type="noConversion"/>
  </si>
  <si>
    <t>9/13 Lois：9/1已先交4支樣編檢記，資源組(Stella)退件，取用單未簽名。</t>
    <phoneticPr fontId="3" type="noConversion"/>
  </si>
  <si>
    <t>IU11U0124-11</t>
  </si>
  <si>
    <t>11Z0002-490</t>
    <phoneticPr fontId="3" type="noConversion"/>
  </si>
  <si>
    <t>11Z0002-490</t>
  </si>
  <si>
    <t>10/3 分析組(Lucy)：空氣中濃度數值有誤，重出檢記。</t>
  </si>
  <si>
    <t>11Z0002-491</t>
  </si>
  <si>
    <t>11Z0002-514</t>
  </si>
  <si>
    <t xml:space="preserve">可呼吸性粉塵(滑石) </t>
  </si>
  <si>
    <t>11Z0002-515</t>
  </si>
  <si>
    <t>IU11A0025-9</t>
  </si>
  <si>
    <t>IU11A0112-13</t>
  </si>
  <si>
    <t>IU11A0188-1</t>
    <phoneticPr fontId="3" type="noConversion"/>
  </si>
  <si>
    <t>IU11L0055-9</t>
  </si>
  <si>
    <t>IU11L0130-52</t>
  </si>
  <si>
    <t>IU11L0130-53</t>
  </si>
  <si>
    <t>IU11L0130-54</t>
  </si>
  <si>
    <t>IU11L0130-55</t>
  </si>
  <si>
    <t>IU11L0130-73</t>
  </si>
  <si>
    <t>IU11L0130-75</t>
  </si>
  <si>
    <t>IU11L0130-76</t>
  </si>
  <si>
    <t>IU11S0017-9</t>
  </si>
  <si>
    <t>11Z0002-494</t>
  </si>
  <si>
    <t>11Z0002-495</t>
    <phoneticPr fontId="3" type="noConversion"/>
  </si>
  <si>
    <t>11Z0002-513</t>
  </si>
  <si>
    <t>11Z0002-516</t>
  </si>
  <si>
    <t>11Z0002-517</t>
  </si>
  <si>
    <t>IU11L0031-9</t>
  </si>
  <si>
    <t>IU11A0155-1</t>
  </si>
  <si>
    <t>空氣中粒狀污染物-PM10(手動法)</t>
  </si>
  <si>
    <t>IU11D0009-3</t>
  </si>
  <si>
    <t>IU11L0027-109</t>
  </si>
  <si>
    <t>IU11L0027-111</t>
  </si>
  <si>
    <t>IU11G0002-100</t>
  </si>
  <si>
    <r>
      <t>未排入下週自送樣工作排程--</t>
    </r>
    <r>
      <rPr>
        <sz val="12"/>
        <color theme="1"/>
        <rFont val="標楷體"/>
        <family val="4"/>
        <charset val="136"/>
      </rPr>
      <t>週五未排入下週自送樣工作排程，於本週臨時送樣(插件)。</t>
    </r>
    <phoneticPr fontId="3" type="noConversion"/>
  </si>
  <si>
    <t>IU11G0002-99</t>
  </si>
  <si>
    <t>IU11L0008-9</t>
  </si>
  <si>
    <t>IU11S0013-7</t>
  </si>
  <si>
    <t>IU11U0081-9</t>
  </si>
  <si>
    <t>IU11U0081-9</t>
    <phoneticPr fontId="3" type="noConversion"/>
  </si>
  <si>
    <t>IU11U0159-1</t>
  </si>
  <si>
    <t>11Z0002-493</t>
  </si>
  <si>
    <t>11Z0002-496</t>
  </si>
  <si>
    <t>IU11G0002-101</t>
  </si>
  <si>
    <t>IU11L0027-112</t>
  </si>
  <si>
    <t>NIEA W451</t>
    <phoneticPr fontId="3" type="noConversion"/>
  </si>
  <si>
    <t>IU11L0061-121</t>
  </si>
  <si>
    <t>IU11L0061-122</t>
  </si>
  <si>
    <t>IU11L0061-123</t>
  </si>
  <si>
    <t>IU11L0061-124</t>
  </si>
  <si>
    <t>IU11L0061-125</t>
  </si>
  <si>
    <t>IU11L0061-126</t>
  </si>
  <si>
    <t>IU11L0061-127</t>
  </si>
  <si>
    <t>IU11L0061-128</t>
  </si>
  <si>
    <t>IU11L0061-129</t>
  </si>
  <si>
    <t>IU11L0061-130</t>
  </si>
  <si>
    <t>IU11L0061-131</t>
  </si>
  <si>
    <t>IU11S0059-1</t>
  </si>
  <si>
    <t>氯</t>
  </si>
  <si>
    <t>參考 NIEA W430</t>
    <phoneticPr fontId="3" type="noConversion"/>
  </si>
  <si>
    <t>水分含量(田間含水)</t>
  </si>
  <si>
    <t>NIEA S280</t>
  </si>
  <si>
    <t>IU11U0158-1</t>
  </si>
  <si>
    <t>IU11G0001-9</t>
    <phoneticPr fontId="3" type="noConversion"/>
  </si>
  <si>
    <t>9/20 Lois：資源組(Cindy)樣編錯誤退件。</t>
    <phoneticPr fontId="3" type="noConversion"/>
  </si>
  <si>
    <t>IU11G0001-9</t>
  </si>
  <si>
    <t>IU11L0001-9</t>
  </si>
  <si>
    <t>IU11L0004-6</t>
  </si>
  <si>
    <t>IU11L0035-17</t>
  </si>
  <si>
    <t>LA101-630</t>
  </si>
  <si>
    <t>溫度記錄器</t>
  </si>
  <si>
    <t>LA101-631</t>
  </si>
  <si>
    <t>LA95-328</t>
  </si>
  <si>
    <t xml:space="preserve">溫度記錄器 </t>
  </si>
  <si>
    <t>IU11A0190-1</t>
  </si>
  <si>
    <t>9/20 Lois：Mei請病假，Bino 9/20下午請休，無主管簽核。</t>
    <phoneticPr fontId="3" type="noConversion"/>
  </si>
  <si>
    <t>IU11A0191-1</t>
  </si>
  <si>
    <t>IU11D0027-1</t>
  </si>
  <si>
    <t>總菌落數</t>
    <phoneticPr fontId="3" type="noConversion"/>
  </si>
  <si>
    <t>IU11D0027-13</t>
  </si>
  <si>
    <t>IU11D0027-2</t>
  </si>
  <si>
    <t>IU11D0027-3</t>
  </si>
  <si>
    <t>IU11D0027-4</t>
  </si>
  <si>
    <t>IU11D0027-5</t>
  </si>
  <si>
    <t>IU11D0027-6</t>
  </si>
  <si>
    <t>IU11D0027-7</t>
  </si>
  <si>
    <t>IU11D0027-9</t>
  </si>
  <si>
    <t>IU11G0002-102</t>
  </si>
  <si>
    <t>IU11G0016-14</t>
  </si>
  <si>
    <r>
      <t>未排入派工--</t>
    </r>
    <r>
      <rPr>
        <sz val="12"/>
        <color theme="1"/>
        <rFont val="標楷體"/>
        <family val="4"/>
        <charset val="136"/>
      </rPr>
      <t>自送樣工作排程表漏填派工，檢記已完成繳交登記後才知有此派工專編。</t>
    </r>
    <phoneticPr fontId="3" type="noConversion"/>
  </si>
  <si>
    <t>IU11G0016-15</t>
  </si>
  <si>
    <t>IU11L0027-118</t>
  </si>
  <si>
    <t>IU11L0061-132</t>
  </si>
  <si>
    <t>IU11L0061-133</t>
  </si>
  <si>
    <t>IU11L0061-134</t>
  </si>
  <si>
    <t>IU11L0061-135</t>
  </si>
  <si>
    <t>IU11L0130-28</t>
  </si>
  <si>
    <t>IU11L0130-29</t>
  </si>
  <si>
    <t>IU11L0130-33</t>
  </si>
  <si>
    <t>IU11L0130-37</t>
  </si>
  <si>
    <t>IU11L0130-38</t>
    <phoneticPr fontId="3" type="noConversion"/>
  </si>
  <si>
    <t>IU11L0130-38</t>
  </si>
  <si>
    <t>IU11L0130-39</t>
  </si>
  <si>
    <t>IU11L0130-40</t>
    <phoneticPr fontId="3" type="noConversion"/>
  </si>
  <si>
    <t>IU11L0130-40</t>
  </si>
  <si>
    <t>IU11U0087-6</t>
    <phoneticPr fontId="3" type="noConversion"/>
  </si>
  <si>
    <t>9/20 Lois：Bino漏簽核1張檢記</t>
    <phoneticPr fontId="3" type="noConversion"/>
  </si>
  <si>
    <t>IU11U0092-49</t>
  </si>
  <si>
    <t>IU11U0118-42</t>
  </si>
  <si>
    <t>IU11U0118-43</t>
  </si>
  <si>
    <t>IU11U0118-44</t>
  </si>
  <si>
    <t>IU11U0118-45</t>
  </si>
  <si>
    <t>11Z0002-501</t>
  </si>
  <si>
    <t>11Z0002-502</t>
  </si>
  <si>
    <t>11Z0002-503</t>
  </si>
  <si>
    <t>11Z0002-504</t>
  </si>
  <si>
    <t>9/22 Lois：Mei請長(病)假，Bino 9/21下午請假看診</t>
    <phoneticPr fontId="3" type="noConversion"/>
  </si>
  <si>
    <t>11Z0002-505</t>
    <phoneticPr fontId="3" type="noConversion"/>
  </si>
  <si>
    <t>11Z0002-505</t>
  </si>
  <si>
    <t>11Z0002-506</t>
  </si>
  <si>
    <t>11Z0002-507</t>
  </si>
  <si>
    <t>11Z0002-508</t>
  </si>
  <si>
    <t>9/21 Lois：資源組(Stella)樣編錯誤退件(Z110908060,Z110908061BK,Z110908062BK)</t>
    <phoneticPr fontId="3" type="noConversion"/>
  </si>
  <si>
    <t>11Z0002-509</t>
  </si>
  <si>
    <t>10/12 Lois：空氣中濃度公式小數位取捨問題(4位數)退件。9/22 Lois：Mei請長(病)假，Bino 9/21下午請假看診</t>
    <phoneticPr fontId="3" type="noConversion"/>
  </si>
  <si>
    <t>IU11G0025-5</t>
  </si>
  <si>
    <t>IU11G0025-5</t>
    <phoneticPr fontId="3" type="noConversion"/>
  </si>
  <si>
    <t>ASTM D3466方法</t>
  </si>
  <si>
    <t>IU11L0019-8</t>
    <phoneticPr fontId="3" type="noConversion"/>
  </si>
  <si>
    <t>9/1 Lois：採樣數量更動未收到通知，原數量15→14。8/19 Lois：George反應未收樣。於Lims、Ray派工單明細、派工單都沒有任何異動訊息，去電給專案Jason，他回說採樣日期有改延到8/26(五)，報告日期改為9/23(二)。</t>
    <phoneticPr fontId="3" type="noConversion"/>
  </si>
  <si>
    <t>5&amp;9</t>
    <phoneticPr fontId="3" type="noConversion"/>
  </si>
  <si>
    <r>
      <t>進樣異動未通知--</t>
    </r>
    <r>
      <rPr>
        <sz val="12"/>
        <rFont val="標楷體"/>
        <family val="4"/>
        <charset val="136"/>
      </rPr>
      <t>此案延後進樣</t>
    </r>
    <r>
      <rPr>
        <sz val="12"/>
        <rFont val="Arial Unicode MS"/>
        <family val="2"/>
        <charset val="136"/>
      </rPr>
      <t>&amp;</t>
    </r>
    <r>
      <rPr>
        <sz val="12"/>
        <rFont val="標楷體"/>
        <family val="4"/>
        <charset val="136"/>
      </rPr>
      <t>現場採樣數量異動。</t>
    </r>
    <phoneticPr fontId="3" type="noConversion"/>
  </si>
  <si>
    <r>
      <t>進樣異動未通知--</t>
    </r>
    <r>
      <rPr>
        <sz val="12"/>
        <rFont val="標楷體"/>
        <family val="4"/>
        <charset val="136"/>
      </rPr>
      <t>此案延後進樣</t>
    </r>
    <r>
      <rPr>
        <sz val="12"/>
        <rFont val="Arial Unicode MS"/>
        <family val="2"/>
        <charset val="136"/>
      </rPr>
      <t>&amp;</t>
    </r>
    <r>
      <rPr>
        <sz val="12"/>
        <rFont val="標楷體"/>
        <family val="4"/>
        <charset val="136"/>
      </rPr>
      <t>現場採樣數量異動。</t>
    </r>
  </si>
  <si>
    <t>IU11L0019-8</t>
  </si>
  <si>
    <t>IU11L0077-3</t>
  </si>
  <si>
    <t>IU11L0085-41</t>
  </si>
  <si>
    <t>9/17 1個人</t>
    <phoneticPr fontId="3" type="noConversion"/>
  </si>
  <si>
    <t>IU11A0084-3</t>
  </si>
  <si>
    <t>9/23 Lois:已於9/2改委外(台旭)</t>
    <phoneticPr fontId="3" type="noConversion"/>
  </si>
  <si>
    <t>IU11L0074-3</t>
  </si>
  <si>
    <t>水中凱氏氮檢測方法草案</t>
  </si>
  <si>
    <t>水中凱氏氮檢測方法草案(NIEA W451.52A)公告,於111/10/15修訂SOP</t>
    <phoneticPr fontId="3" type="noConversion"/>
  </si>
  <si>
    <t>陳汶宏</t>
    <phoneticPr fontId="3" type="noConversion"/>
  </si>
  <si>
    <t>IU11D0007-126</t>
  </si>
  <si>
    <t>IU11D0007-127</t>
  </si>
  <si>
    <t>IU11D0007-128</t>
  </si>
  <si>
    <t>IU11D0007-129</t>
  </si>
  <si>
    <t>IU11D0007-130</t>
  </si>
  <si>
    <t>IU11D0007-131</t>
  </si>
  <si>
    <t>IU11D0007-132</t>
  </si>
  <si>
    <t>IU11D0007-133</t>
  </si>
  <si>
    <t>IU11D0007-134</t>
  </si>
  <si>
    <t>IU11D0007-135</t>
  </si>
  <si>
    <t>IU11G0002-103</t>
  </si>
  <si>
    <t>IU11G0002-104</t>
  </si>
  <si>
    <t>IU11G0006-23</t>
  </si>
  <si>
    <t>IU11G0006-24</t>
  </si>
  <si>
    <t>IU11G0006-25</t>
  </si>
  <si>
    <t>IU11L0027-113</t>
  </si>
  <si>
    <t>IU11L0027-113</t>
    <phoneticPr fontId="3" type="noConversion"/>
  </si>
  <si>
    <t>IU11L0027-114</t>
  </si>
  <si>
    <t>IU11L0085-38</t>
    <phoneticPr fontId="3" type="noConversion"/>
  </si>
  <si>
    <t>IU11L0085-38</t>
  </si>
  <si>
    <t>IU11U0092-46</t>
  </si>
  <si>
    <t>IU11U0126-3</t>
  </si>
  <si>
    <t>9/23 Lois:因與U85-9同出檢記，檢記專編打成U85-9。</t>
    <phoneticPr fontId="3" type="noConversion"/>
  </si>
  <si>
    <t>11Z0002-510</t>
  </si>
  <si>
    <t>11Z0002-511</t>
  </si>
  <si>
    <t>11Z0002-512</t>
  </si>
  <si>
    <t>10/12 稀釋倍數欄位(空白)公式未拉到底退件。</t>
  </si>
  <si>
    <t>11Z0002-533</t>
  </si>
  <si>
    <t>11Z0002-534</t>
  </si>
  <si>
    <t>10/12 稀釋倍數欄位(空白)公式未拉到底退件。</t>
    <phoneticPr fontId="3" type="noConversion"/>
  </si>
  <si>
    <t>10/12 Lois：空氣中濃度公式小數位取捨問題(4位數)退件。</t>
    <phoneticPr fontId="3" type="noConversion"/>
  </si>
  <si>
    <t>11Z0002-535</t>
  </si>
  <si>
    <t>11Z0002-536</t>
  </si>
  <si>
    <t>IU11A0201-1</t>
    <phoneticPr fontId="3" type="noConversion"/>
  </si>
  <si>
    <t>9/23 Lois: 此樣品2022/09/21 18:10收樣完畢；9/22拿到樣品開始分析，細菌培養需2天時間。</t>
    <phoneticPr fontId="3" type="noConversion"/>
  </si>
  <si>
    <t>IU11L0016-9</t>
    <phoneticPr fontId="3" type="noConversion"/>
  </si>
  <si>
    <t>9/20 Lois：採樣數量變動，Ray派工單明細沒有修正訊息通知；客戶派工單異動通知(委託單)也沒有任何註記。</t>
    <phoneticPr fontId="3" type="noConversion"/>
  </si>
  <si>
    <r>
      <t>進樣異動未通知--</t>
    </r>
    <r>
      <rPr>
        <sz val="12"/>
        <color theme="1"/>
        <rFont val="標楷體"/>
        <family val="4"/>
        <charset val="136"/>
      </rPr>
      <t>現場採樣數量異動。</t>
    </r>
    <phoneticPr fontId="3" type="noConversion"/>
  </si>
  <si>
    <t>IU11L0016-9</t>
  </si>
  <si>
    <t>IU11L0017-9</t>
  </si>
  <si>
    <t>IU11L0027-115</t>
  </si>
  <si>
    <t>IU11L0076-3</t>
  </si>
  <si>
    <t>IU11L0085-39</t>
  </si>
  <si>
    <t>IU11L0085-39</t>
    <phoneticPr fontId="3" type="noConversion"/>
  </si>
  <si>
    <t>IU11U0085-9</t>
  </si>
  <si>
    <t>IU11U0085-9</t>
    <phoneticPr fontId="3" type="noConversion"/>
  </si>
  <si>
    <t>IU11U0092-47</t>
  </si>
  <si>
    <t>9/13 Lois：此案取消；專編會於自送樣另進新案時重新使用。</t>
    <phoneticPr fontId="3" type="noConversion"/>
  </si>
  <si>
    <t>IU11D0026</t>
    <phoneticPr fontId="3" type="noConversion"/>
  </si>
  <si>
    <t>IU11D0026</t>
  </si>
  <si>
    <t>反-1,2-二氯乙烯</t>
  </si>
  <si>
    <t>順-1,2-二氯乙烯</t>
  </si>
  <si>
    <t>1,1,1-三氯乙烷</t>
  </si>
  <si>
    <t>四氯化碳</t>
  </si>
  <si>
    <t>三氯乙烯</t>
  </si>
  <si>
    <t>一溴二氯甲烷</t>
  </si>
  <si>
    <t>四氯乙烯</t>
  </si>
  <si>
    <t>二溴一氯甲烷</t>
  </si>
  <si>
    <t>溴仿</t>
  </si>
  <si>
    <t>1,4-二氯苯</t>
  </si>
  <si>
    <t>1,2-二氯苯</t>
  </si>
  <si>
    <t>IU11G0005-18</t>
  </si>
  <si>
    <t>IU11G0005-19</t>
  </si>
  <si>
    <t>IU11G0032</t>
    <phoneticPr fontId="3" type="noConversion"/>
  </si>
  <si>
    <t>NIEA R210</t>
    <phoneticPr fontId="3" type="noConversion"/>
  </si>
  <si>
    <t>IU11L0007-10</t>
  </si>
  <si>
    <t>IU11L0129</t>
    <phoneticPr fontId="3" type="noConversion"/>
  </si>
  <si>
    <t>自由有效餘氯(實驗室)</t>
  </si>
  <si>
    <t>NIEA W408</t>
    <phoneticPr fontId="3" type="noConversion"/>
  </si>
  <si>
    <t>IU11L0129</t>
  </si>
  <si>
    <t>IU11M0006</t>
    <phoneticPr fontId="3" type="noConversion"/>
  </si>
  <si>
    <t>NIEA M317</t>
    <phoneticPr fontId="3" type="noConversion"/>
  </si>
  <si>
    <t>IU11M0006</t>
  </si>
  <si>
    <t>NIEA M353/M104</t>
    <phoneticPr fontId="3" type="noConversion"/>
  </si>
  <si>
    <t>IU11S0008-32</t>
  </si>
  <si>
    <t>NIEA M155/M711</t>
    <phoneticPr fontId="3" type="noConversion"/>
  </si>
  <si>
    <t>IU11S0056</t>
    <phoneticPr fontId="3" type="noConversion"/>
  </si>
  <si>
    <t>9/29 Lois：取用單無法列印。</t>
    <phoneticPr fontId="3" type="noConversion"/>
  </si>
  <si>
    <t>IU11S0056</t>
  </si>
  <si>
    <t>1,2-二氯丙烷</t>
  </si>
  <si>
    <t>1,3-二氯苯</t>
  </si>
  <si>
    <t>IU11U0156</t>
    <phoneticPr fontId="3" type="noConversion"/>
  </si>
  <si>
    <t>氯甲烷</t>
  </si>
  <si>
    <t>IU11U0156</t>
  </si>
  <si>
    <t>IU11A0027-8</t>
    <phoneticPr fontId="3" type="noConversion"/>
  </si>
  <si>
    <t>IU11G0002-105</t>
  </si>
  <si>
    <t>IU11L0010-9</t>
  </si>
  <si>
    <t>IU11L0011-4</t>
    <phoneticPr fontId="3" type="noConversion"/>
  </si>
  <si>
    <t>9/20 Lois：此案延後採樣未通知(原採樣日期:111/7/8,報告日期:111/7/22)；重新使用專編也未通知</t>
    <phoneticPr fontId="3" type="noConversion"/>
  </si>
  <si>
    <r>
      <t>進樣異動未通知--</t>
    </r>
    <r>
      <rPr>
        <sz val="12"/>
        <color theme="1"/>
        <rFont val="標楷體"/>
        <family val="4"/>
        <charset val="136"/>
      </rPr>
      <t>此案延後進樣</t>
    </r>
    <phoneticPr fontId="3" type="noConversion"/>
  </si>
  <si>
    <t>IU11L0011-4</t>
  </si>
  <si>
    <t>IU11L0012-9</t>
  </si>
  <si>
    <t>IU11L0014-9</t>
  </si>
  <si>
    <t>IU11L0027-116</t>
  </si>
  <si>
    <t>IU11L0027-117</t>
  </si>
  <si>
    <t>IU11L0048-7</t>
  </si>
  <si>
    <t>IU11L0085-40</t>
  </si>
  <si>
    <t>9/22 Lois：原污一~污四因地主糾紛無法採樣，原採樣數量7改3；9/21因分析員(Vikcy)繳交檢記數量為5，除與專案Steve連絡確認外，並再與收樣主管George及收樣員Joe確認採樣記錄後，正確採樣數量應為5。</t>
    <phoneticPr fontId="3" type="noConversion"/>
  </si>
  <si>
    <t>9/28 Lois：檢記右下角原始數據專編錯誤。9/22 Lois：原污一~污四因地主糾紛無法採樣，原採樣數量7改3；9/21因分析員(Vikcy)繳交檢記數量為5，除與專案Steve連絡確認外，並再與收樣主管George及收樣員Joe確認採樣記錄後，正確採樣數量應為5。</t>
    <phoneticPr fontId="3" type="noConversion"/>
  </si>
  <si>
    <t>IU11L0085-40</t>
    <phoneticPr fontId="3" type="noConversion"/>
  </si>
  <si>
    <t>IU11L0096-4</t>
  </si>
  <si>
    <t>IU11L0109-3</t>
    <phoneticPr fontId="3" type="noConversion"/>
  </si>
  <si>
    <t>9/22 Lois：從分析員(Brian)預計繳交期限為9/27一整掛檢記-懸浮固體，發現獨漏L109-3專編；隨即從Lims查詢無收樣記錄，並與專案Kenny連絡確認，此專編已在8/31通知Ray"特結"，Ray未Key in於派工單明細。</t>
    <phoneticPr fontId="3" type="noConversion"/>
  </si>
  <si>
    <t>特結未通知</t>
    <phoneticPr fontId="3" type="noConversion"/>
  </si>
  <si>
    <t>IU11L0109-3</t>
  </si>
  <si>
    <t>IU11L0127-2</t>
  </si>
  <si>
    <t>IU11L0130-43</t>
  </si>
  <si>
    <t>IU11L0130-44</t>
  </si>
  <si>
    <t>IU11L0130-45</t>
  </si>
  <si>
    <t>IU11L0130-47</t>
  </si>
  <si>
    <t>IU11L0130-60</t>
  </si>
  <si>
    <t>IU11L0130-61</t>
  </si>
  <si>
    <t>IU11L0130-62</t>
  </si>
  <si>
    <t>IU11L0130-63</t>
  </si>
  <si>
    <t>IU11L0130-64</t>
  </si>
  <si>
    <t>IU11L0130-65</t>
  </si>
  <si>
    <t>IU11S0026-2</t>
  </si>
  <si>
    <t>NIEA S321/M104</t>
    <phoneticPr fontId="3" type="noConversion"/>
  </si>
  <si>
    <t>9/15 Bino：此案暫時取消，待專案確認。9/22 Lois：Ray派工單明細案件狀態:特結</t>
    <phoneticPr fontId="3" type="noConversion"/>
  </si>
  <si>
    <t>IU11S0026-2</t>
    <phoneticPr fontId="3" type="noConversion"/>
  </si>
  <si>
    <t>XRF(經前處理後實驗室篩測)</t>
  </si>
  <si>
    <t>IU11U0092-48</t>
  </si>
  <si>
    <t>黃詩婷&amp;李羿勳</t>
    <phoneticPr fontId="3" type="noConversion"/>
  </si>
  <si>
    <t>Lucy黃詩婷&amp;Casper李羿勳</t>
    <phoneticPr fontId="3" type="noConversion"/>
  </si>
  <si>
    <t>R11X0034-7</t>
    <phoneticPr fontId="3" type="noConversion"/>
  </si>
  <si>
    <t>11&amp;5</t>
    <phoneticPr fontId="3" type="noConversion"/>
  </si>
  <si>
    <r>
      <t>延遲填表--</t>
    </r>
    <r>
      <rPr>
        <sz val="12"/>
        <color theme="1"/>
        <rFont val="標楷體"/>
        <family val="4"/>
        <charset val="136"/>
      </rPr>
      <t>Ray 派工單明細日期填表日期晚於採樣日期。進樣異動未通知--現場採樣數量異動。</t>
    </r>
    <phoneticPr fontId="3" type="noConversion"/>
  </si>
  <si>
    <t>11Z0002-518</t>
  </si>
  <si>
    <t>9/28 Lois：Mei 請長(病)假；Bino下午3點離開公司請假看診。</t>
  </si>
  <si>
    <t>11Z0002-519</t>
  </si>
  <si>
    <r>
      <t>9/23 Lois:日期打錯，多打1個0(</t>
    </r>
    <r>
      <rPr>
        <strike/>
        <sz val="11"/>
        <color theme="1"/>
        <rFont val="Arial Unicode MS"/>
        <family val="2"/>
        <charset val="136"/>
      </rPr>
      <t>11100919</t>
    </r>
    <r>
      <rPr>
        <sz val="11"/>
        <color theme="1"/>
        <rFont val="Arial Unicode MS"/>
        <family val="2"/>
        <charset val="136"/>
      </rPr>
      <t xml:space="preserve"> →1110919)</t>
    </r>
    <phoneticPr fontId="3" type="noConversion"/>
  </si>
  <si>
    <t>11Z0002-520</t>
  </si>
  <si>
    <t>11Z0002-521</t>
  </si>
  <si>
    <t>11Z0002-522</t>
  </si>
  <si>
    <t>10/3 Lois：分析組(Mei,請長假中)請資源組(Judy)轉告空氣中濃度數值有誤退件。</t>
    <phoneticPr fontId="3" type="noConversion"/>
  </si>
  <si>
    <t>鹼性粉塵-KOH</t>
  </si>
  <si>
    <t>11Z0002-523</t>
  </si>
  <si>
    <t>11Z0002-525</t>
  </si>
  <si>
    <t>11Z0002-526</t>
  </si>
  <si>
    <t>乙酸異戊酯</t>
  </si>
  <si>
    <t>CLA2301</t>
  </si>
  <si>
    <t>11Z0002-544</t>
  </si>
  <si>
    <t>11Z0002-545</t>
  </si>
  <si>
    <t>11Z0002-545</t>
    <phoneticPr fontId="3" type="noConversion"/>
  </si>
  <si>
    <t>9/30 Lois：資源組(Stella)樣品編號錯誤退件。</t>
    <phoneticPr fontId="3" type="noConversion"/>
  </si>
  <si>
    <t>山</t>
    <phoneticPr fontId="3" type="noConversion"/>
  </si>
  <si>
    <t>11Z0005</t>
    <phoneticPr fontId="3" type="noConversion"/>
  </si>
  <si>
    <t>11Z0005</t>
  </si>
  <si>
    <t>乙酸戊酯(乙酸正戊酯)</t>
  </si>
  <si>
    <t>IU11A0026-9</t>
    <phoneticPr fontId="3" type="noConversion"/>
  </si>
  <si>
    <t>IU11A0112-14</t>
    <phoneticPr fontId="3" type="noConversion"/>
  </si>
  <si>
    <t>IU11L0007-11</t>
  </si>
  <si>
    <t>IU11L0130-46</t>
  </si>
  <si>
    <t>IU11L0130-56</t>
  </si>
  <si>
    <t>IU11L0130-57</t>
  </si>
  <si>
    <t>IU11L0130-66</t>
  </si>
  <si>
    <t>IU11L0130-67</t>
  </si>
  <si>
    <t>IU11L0130-68</t>
  </si>
  <si>
    <t>IU11L0130-78</t>
  </si>
  <si>
    <t>LA108-946</t>
  </si>
  <si>
    <t>分注器10-100mL</t>
  </si>
  <si>
    <t>10/13Lois:分注管吸管(TOMBO PFA管)耗材請購10/6到貨，待檢測校正。9/1Lois:分注器吸管有裂痕，無法達到設定值，例：設定90，只會到80幾就吸不上去了。8/30 Lois：8/30(二)已收到，待檢測。8/26 Lois：預計8/29(一)寄回。8/11  Lois：已郵寄德記儀器檢修中。</t>
    <phoneticPr fontId="3" type="noConversion"/>
  </si>
  <si>
    <t>LA97-414</t>
    <phoneticPr fontId="3" type="noConversion"/>
  </si>
  <si>
    <t>UV分光光度計校正</t>
    <phoneticPr fontId="3" type="noConversion"/>
  </si>
  <si>
    <t>陳汶宏&amp;劉念忻</t>
    <phoneticPr fontId="3" type="noConversion"/>
  </si>
  <si>
    <t>Dennis陳汶宏&amp;Jack劉念忻</t>
    <phoneticPr fontId="3" type="noConversion"/>
  </si>
  <si>
    <t>10/24 標準濾光片及吸光槽配對數據與原始數據不一樣退件。10/17 是否符合允收未勾選退件。</t>
    <phoneticPr fontId="3" type="noConversion"/>
  </si>
  <si>
    <t>IU11A0194-1</t>
  </si>
  <si>
    <t>IU11G0002-106</t>
  </si>
  <si>
    <t>IU11L0043-9</t>
  </si>
  <si>
    <t>IU11L0043-9</t>
    <phoneticPr fontId="3" type="noConversion"/>
  </si>
  <si>
    <t>9/28 Lois：9/22FID儀器因樣品太髒(業興三晃)故障維修延遲分析。</t>
    <phoneticPr fontId="3" type="noConversion"/>
  </si>
  <si>
    <t>生化需氧量</t>
    <phoneticPr fontId="3" type="noConversion"/>
  </si>
  <si>
    <t>9/20 Lois：原案取消保留於自送樣新進案時，重新使用專編。</t>
    <phoneticPr fontId="3" type="noConversion"/>
  </si>
  <si>
    <t>IU11U0092-50</t>
    <phoneticPr fontId="3" type="noConversion"/>
  </si>
  <si>
    <t>IU11U0100-13</t>
  </si>
  <si>
    <t>IU11U0100-14</t>
  </si>
  <si>
    <t>IU11U0124-12</t>
  </si>
  <si>
    <t>IU11U0131-16</t>
  </si>
  <si>
    <t>11Z0002-524</t>
  </si>
  <si>
    <t>11Z0002-528</t>
  </si>
  <si>
    <t>11Z0002-529</t>
  </si>
  <si>
    <t>11Z0002-530</t>
  </si>
  <si>
    <t>11Z0002-531</t>
  </si>
  <si>
    <t>銀</t>
  </si>
  <si>
    <t>11Z0002-532</t>
  </si>
  <si>
    <t>11Z0002-546</t>
  </si>
  <si>
    <t>11Z0002-547</t>
  </si>
  <si>
    <t>11Z0002-548</t>
  </si>
  <si>
    <t>IU11D0012-17</t>
  </si>
  <si>
    <t>IU11G0002-107</t>
  </si>
  <si>
    <t>IU11L0027-120</t>
  </si>
  <si>
    <t>IU11L0027-121</t>
  </si>
  <si>
    <t>IU11L0027-122</t>
  </si>
  <si>
    <t>IU11U0134-7</t>
    <phoneticPr fontId="3" type="noConversion"/>
  </si>
  <si>
    <t xml:space="preserve"> VOC(23項)</t>
  </si>
  <si>
    <t>11Z0002-537</t>
  </si>
  <si>
    <t>11Z0002-538</t>
  </si>
  <si>
    <t>IU11A0195-1</t>
    <phoneticPr fontId="3" type="noConversion"/>
  </si>
  <si>
    <t>IU11A0202-1</t>
  </si>
  <si>
    <t>IU11D0012-18</t>
  </si>
  <si>
    <t>IU11D0028-1</t>
  </si>
  <si>
    <t>IU11G0005-20</t>
  </si>
  <si>
    <t>萃出液中總汞</t>
  </si>
  <si>
    <t>NIEA R201 NIEA R314</t>
    <phoneticPr fontId="3" type="noConversion"/>
  </si>
  <si>
    <t>IU11L0022-5</t>
  </si>
  <si>
    <t>IU11L0027-119</t>
  </si>
  <si>
    <t>IU11L0066-4</t>
  </si>
  <si>
    <t>IU11L0067-4</t>
  </si>
  <si>
    <t>IU11L0085-42</t>
  </si>
  <si>
    <t>IU11L0137-1</t>
  </si>
  <si>
    <t>Pb/Ni/Cr/Zn/Cu/Cd/Ag/Mn</t>
  </si>
  <si>
    <t>IU11U0128-3</t>
  </si>
  <si>
    <t>9/22 Lois：Bino:FID儀器因樣品太髒(業興三晃)故障維修。</t>
    <phoneticPr fontId="3" type="noConversion"/>
  </si>
  <si>
    <t>IU11U0134-6</t>
  </si>
  <si>
    <t>IU11U0134-6</t>
    <phoneticPr fontId="3" type="noConversion"/>
  </si>
  <si>
    <t>IU11U0152-5</t>
  </si>
  <si>
    <t>IU11U0152-6</t>
  </si>
  <si>
    <t>11Z0002-527</t>
  </si>
  <si>
    <t>11Z0002-539</t>
  </si>
  <si>
    <t>11Z0002-540</t>
  </si>
  <si>
    <t>11Z0002-565</t>
  </si>
  <si>
    <t>10/5 Lois：資源組(Judy) 校正體積錯誤退件。</t>
    <phoneticPr fontId="3" type="noConversion"/>
  </si>
  <si>
    <t>IU11A0050-4</t>
    <phoneticPr fontId="3" type="noConversion"/>
  </si>
  <si>
    <t>IU11A0193-1</t>
  </si>
  <si>
    <t>IU11G0002-108</t>
  </si>
  <si>
    <t>IU11L0020-6</t>
  </si>
  <si>
    <t>IU11S0003-25</t>
    <phoneticPr fontId="3" type="noConversion"/>
  </si>
  <si>
    <t>IU11S0009-49</t>
  </si>
  <si>
    <t>IU11S0039-2</t>
  </si>
  <si>
    <t>10/4 Bino：因儀器室反潮，石英管(AA-FIAS(砷)燃燒管)進水， 已使用兩年。Iring:待石英管到貨後才能確認檢記預計繳交日期。</t>
    <phoneticPr fontId="3" type="noConversion"/>
  </si>
  <si>
    <t>IU11U0097-4</t>
  </si>
  <si>
    <t>IU11U0097-4</t>
    <phoneticPr fontId="3" type="noConversion"/>
  </si>
  <si>
    <t>亞硝酸鹽氮</t>
    <phoneticPr fontId="3" type="noConversion"/>
  </si>
  <si>
    <t>IU11U0099-9</t>
  </si>
  <si>
    <t>IU11U0112-12</t>
  </si>
  <si>
    <t>IU11U0125-2</t>
  </si>
  <si>
    <t>9/28 Lois：9/22FID儀器因樣品太髒(業興三晃)故障維修延遲分析。</t>
  </si>
  <si>
    <t>IU11U0134-8</t>
  </si>
  <si>
    <t>有機注射針P系列(P7~10)</t>
  </si>
  <si>
    <t>10/11 標示體積錯誤</t>
    <phoneticPr fontId="3" type="noConversion"/>
  </si>
  <si>
    <t>有機注射針A系列(A09)</t>
  </si>
  <si>
    <t>11Z0002-541</t>
    <phoneticPr fontId="3" type="noConversion"/>
  </si>
  <si>
    <t>10/6 Lois：Marco 10/6 16點前繳交檢記，主管Bino與專案開會延遲簽核。</t>
    <phoneticPr fontId="3" type="noConversion"/>
  </si>
  <si>
    <t>11Z0002-541</t>
  </si>
  <si>
    <t>11Z0002-542</t>
  </si>
  <si>
    <t>11Z0002-566</t>
  </si>
  <si>
    <t>IU11A0112-15</t>
  </si>
  <si>
    <t>IU11G0004-7</t>
  </si>
  <si>
    <t>IU11G0004-8</t>
  </si>
  <si>
    <t>IU11G0015-10</t>
    <phoneticPr fontId="3" type="noConversion"/>
  </si>
  <si>
    <t>IU11G0015-10</t>
  </si>
  <si>
    <t>IU11G0015-11</t>
  </si>
  <si>
    <t>9/23 Lois：此案暫取消；專編會於另進新案時重新使用。</t>
    <phoneticPr fontId="3" type="noConversion"/>
  </si>
  <si>
    <t>IU11L0019-9</t>
  </si>
  <si>
    <t>IU11L0098-1</t>
  </si>
  <si>
    <t>9/23 Krane e-mail：9/23無法進入廠區進行採樣作業，請協助特結此專編。</t>
    <phoneticPr fontId="3" type="noConversion"/>
  </si>
  <si>
    <t>SVOC(16項)</t>
  </si>
  <si>
    <t>10/19 Lois：品保組退件原因:標示體積請由低到高校正</t>
    <phoneticPr fontId="3" type="noConversion"/>
  </si>
  <si>
    <t>IU11A0196-1</t>
  </si>
  <si>
    <t>IU11A0197-1</t>
    <phoneticPr fontId="3" type="noConversion"/>
  </si>
  <si>
    <t>IU11G0002-109</t>
  </si>
  <si>
    <t>IU11G0006-26</t>
  </si>
  <si>
    <t>IU11G0022-5</t>
  </si>
  <si>
    <t>氫離子濃度指數(pH值)</t>
  </si>
  <si>
    <t>NIEA R208</t>
  </si>
  <si>
    <r>
      <t>異動未通知--</t>
    </r>
    <r>
      <rPr>
        <sz val="12"/>
        <color theme="1"/>
        <rFont val="標楷體"/>
        <family val="4"/>
        <charset val="136"/>
      </rPr>
      <t>(追)加測項目。</t>
    </r>
    <phoneticPr fontId="3" type="noConversion"/>
  </si>
  <si>
    <t>NIEA R201/R314</t>
  </si>
  <si>
    <t>TCLP-Zn</t>
  </si>
  <si>
    <t>IU11G0022-6</t>
  </si>
  <si>
    <t>IU11L0024-9</t>
  </si>
  <si>
    <t>IU11L0025-9</t>
    <phoneticPr fontId="3" type="noConversion"/>
  </si>
  <si>
    <t>10/4 Lois：專案主管Bell E-mail回覆L25-9 現場無水可採，未來異常或變動派工單內容，將依客戶派工單異動通知做註記並在Ray清單中標註更動日期與註記 。10/3 Lois：此專編於Lims上尚未有收樣記錄，已去電連絡專案Bell，待回覆。</t>
    <phoneticPr fontId="3" type="noConversion"/>
  </si>
  <si>
    <r>
      <t>進樣異動未通知--</t>
    </r>
    <r>
      <rPr>
        <sz val="12"/>
        <color theme="1"/>
        <rFont val="標楷體"/>
        <family val="4"/>
        <charset val="136"/>
      </rPr>
      <t>現場無水可採</t>
    </r>
  </si>
  <si>
    <t>IU11L0025-9</t>
  </si>
  <si>
    <t>IU11L0027-123</t>
  </si>
  <si>
    <t>IU11L0027-125</t>
  </si>
  <si>
    <t>IU11L0027-126</t>
  </si>
  <si>
    <t>IU11L0027-127</t>
  </si>
  <si>
    <t>IU11L0064-3</t>
  </si>
  <si>
    <t>IU11S0062-1</t>
  </si>
  <si>
    <t>IU11S0062-2</t>
  </si>
  <si>
    <t>IU11U0092-52</t>
  </si>
  <si>
    <t>IU11U0164-1</t>
  </si>
  <si>
    <t xml:space="preserve"> Pb/Ni/Cr/Zn/Cu/Cd</t>
  </si>
  <si>
    <t>R11X0055-2</t>
  </si>
  <si>
    <r>
      <t>通知修正日期不一致-</t>
    </r>
    <r>
      <rPr>
        <sz val="12"/>
        <color theme="1"/>
        <rFont val="標楷體"/>
        <family val="4"/>
        <charset val="136"/>
      </rPr>
      <t>Ray 派工單明細「修正」與派工單「客戶派工單異動通知」修正日期欄位通知不一致。</t>
    </r>
    <phoneticPr fontId="3" type="noConversion"/>
  </si>
  <si>
    <t>R11X0055-4</t>
  </si>
  <si>
    <t>R11X0058-1</t>
  </si>
  <si>
    <t>鉻化砷酸銅吸收量</t>
  </si>
  <si>
    <t>參考CNS 14730</t>
  </si>
  <si>
    <t>11Z0002-543</t>
  </si>
  <si>
    <t>11Z0002-543</t>
    <phoneticPr fontId="3" type="noConversion"/>
  </si>
  <si>
    <t>10/12 校正後採樣體積錯誤退件</t>
    <phoneticPr fontId="3" type="noConversion"/>
  </si>
  <si>
    <t>二甲基乙醯胺</t>
  </si>
  <si>
    <t>IU11A0200-1</t>
    <phoneticPr fontId="3" type="noConversion"/>
  </si>
  <si>
    <t>空氣中氣態之醛類化合物-甲醛分析</t>
  </si>
  <si>
    <t>NIEA A705</t>
  </si>
  <si>
    <t>IU11G0002-110</t>
  </si>
  <si>
    <t>IU11L0007-13</t>
  </si>
  <si>
    <t>IU11L0027-124</t>
  </si>
  <si>
    <t>IU11L0085-43</t>
  </si>
  <si>
    <t>10/3 Lois：收到分析員(Ken)檢記後，從Lims查詢現場0085-43L04/0085-43L10無水可採，再與專案連絡確認有兩個地點無水可採不分析。</t>
    <phoneticPr fontId="3" type="noConversion"/>
  </si>
  <si>
    <t>10/3 Lois：收到分析組(Ken)檢記後，從Lims查詢現場0085-43L04/0085-43L10無水可採，再與專案連絡確認有兩個地點無水可採不分析。</t>
    <phoneticPr fontId="3" type="noConversion"/>
  </si>
  <si>
    <t>IU11L0085-43</t>
    <phoneticPr fontId="3" type="noConversion"/>
  </si>
  <si>
    <t>10/7 Lois：專案(steve)未於10/6回覆此問題(L110929010樣品 mg/L 1280值超大)，為免影響TAT先交出檢記。10/5 Lois：分析組(Vicky):110929010值超大(黑色表面有油膜)；待專案(steve)明天(10/6)向採樣確認。10/3 Lois：收到分析員(Ken)檢記後，從Lims查詢現場0085-43L04/0085-43L10無水可採，再與專案連絡確認有兩個地點無水可採不分析。</t>
    <phoneticPr fontId="3" type="noConversion"/>
  </si>
  <si>
    <t>IU11L0137-1</t>
    <phoneticPr fontId="3" type="noConversion"/>
  </si>
  <si>
    <t>Fe</t>
    <phoneticPr fontId="3" type="noConversion"/>
  </si>
  <si>
    <t>10/4 Lois： 臨時加測Fe</t>
    <phoneticPr fontId="3" type="noConversion"/>
  </si>
  <si>
    <t>IU11S0009-50</t>
  </si>
  <si>
    <t>9/27 Bino:專案(Janet)來電:S110927052 BK破掉</t>
    <phoneticPr fontId="3" type="noConversion"/>
  </si>
  <si>
    <t>IU11S0009-52</t>
  </si>
  <si>
    <t>IU11S0052-4</t>
    <phoneticPr fontId="3" type="noConversion"/>
  </si>
  <si>
    <t xml:space="preserve"> SVOC(5項)</t>
  </si>
  <si>
    <t>10/11 Lois：報告日期由10/21提前10/12，專案10/5已在「客戶派工單異動通知」派工單做說明，因「Ray派工單明細」無修正日期記錄，以致未即時排入大排；與專案(Krane)連絡，Krane有傳Line告知Ray，Ray漏打。</t>
    <phoneticPr fontId="3" type="noConversion"/>
  </si>
  <si>
    <t>IU11U0092-51</t>
  </si>
  <si>
    <t>R11X0055-3</t>
  </si>
  <si>
    <t>IU11L0085-44</t>
  </si>
  <si>
    <t>IU11S0061-1</t>
  </si>
  <si>
    <t>IU11S0061-1</t>
    <phoneticPr fontId="3" type="noConversion"/>
  </si>
  <si>
    <t>參考 NIEA W430</t>
  </si>
  <si>
    <t>IU11S0061-2</t>
  </si>
  <si>
    <t>IU11S0061-3</t>
  </si>
  <si>
    <t>IU11S0061-4</t>
  </si>
  <si>
    <t>IU11U0151-12</t>
    <phoneticPr fontId="3" type="noConversion"/>
  </si>
  <si>
    <t>IU11U0151-13</t>
  </si>
  <si>
    <t>R11X0055-1</t>
    <phoneticPr fontId="3" type="noConversion"/>
  </si>
  <si>
    <t>有機注射針V系列(V10+13+14)</t>
  </si>
  <si>
    <t>11Z0002-549</t>
  </si>
  <si>
    <t>11Z0002-550</t>
  </si>
  <si>
    <t>11Z0002-551</t>
  </si>
  <si>
    <t>11Z0002-552</t>
  </si>
  <si>
    <t>11Z0002-553</t>
  </si>
  <si>
    <t>11Z0002-554</t>
  </si>
  <si>
    <t>11Z0002-555</t>
  </si>
  <si>
    <t>11Z0002-557</t>
  </si>
  <si>
    <t>11Z0002-567</t>
  </si>
  <si>
    <t>IU11A0198-1</t>
    <phoneticPr fontId="3" type="noConversion"/>
  </si>
  <si>
    <t>IU11D0013-3</t>
    <phoneticPr fontId="3" type="noConversion"/>
  </si>
  <si>
    <t>IU11D0013-3</t>
  </si>
  <si>
    <t>IU11L0007-14</t>
  </si>
  <si>
    <t>IU11L0044-9</t>
  </si>
  <si>
    <t>IU11L0085-45</t>
    <phoneticPr fontId="3" type="noConversion"/>
  </si>
  <si>
    <r>
      <t>10/6  Lois：因分析人員繳交檢記數量與大排不符追查後，發現現場無水可採「Ray派工單明細」</t>
    </r>
    <r>
      <rPr>
        <sz val="11"/>
        <color rgb="FFFF0000"/>
        <rFont val="Arial Unicode MS"/>
        <family val="2"/>
        <charset val="136"/>
      </rPr>
      <t>無</t>
    </r>
    <r>
      <rPr>
        <sz val="11"/>
        <color theme="1"/>
        <rFont val="Arial Unicode MS"/>
        <family val="2"/>
        <charset val="136"/>
      </rPr>
      <t>修正記錄；派工(委託)單「 客戶派工單異動通知」</t>
    </r>
    <r>
      <rPr>
        <b/>
        <sz val="11"/>
        <color theme="1"/>
        <rFont val="Arial Unicode MS"/>
        <family val="2"/>
        <charset val="136"/>
      </rPr>
      <t>有</t>
    </r>
    <r>
      <rPr>
        <sz val="11"/>
        <color theme="1"/>
        <rFont val="Arial Unicode MS"/>
        <family val="2"/>
        <charset val="136"/>
      </rPr>
      <t>修正記錄『清雲鹿場第一桶無水可採』，專案進樣異動通知訊息未互相連接。</t>
    </r>
    <phoneticPr fontId="3" type="noConversion"/>
  </si>
  <si>
    <r>
      <t>進樣異動同組別訊息未連接--</t>
    </r>
    <r>
      <rPr>
        <sz val="12"/>
        <color theme="1"/>
        <rFont val="標楷體"/>
        <family val="4"/>
        <charset val="136"/>
      </rPr>
      <t>「</t>
    </r>
    <r>
      <rPr>
        <sz val="12"/>
        <color theme="1"/>
        <rFont val="Arial Unicode MS"/>
        <family val="2"/>
        <charset val="136"/>
      </rPr>
      <t>Ray</t>
    </r>
    <r>
      <rPr>
        <sz val="12"/>
        <color theme="1"/>
        <rFont val="標楷體"/>
        <family val="4"/>
        <charset val="136"/>
      </rPr>
      <t>派工單明細」無修正記錄；派工</t>
    </r>
    <r>
      <rPr>
        <sz val="12"/>
        <color theme="1"/>
        <rFont val="Arial Unicode MS"/>
        <family val="2"/>
        <charset val="136"/>
      </rPr>
      <t>(</t>
    </r>
    <r>
      <rPr>
        <sz val="12"/>
        <color theme="1"/>
        <rFont val="標楷體"/>
        <family val="4"/>
        <charset val="136"/>
      </rPr>
      <t>委託</t>
    </r>
    <r>
      <rPr>
        <sz val="12"/>
        <color theme="1"/>
        <rFont val="Arial Unicode MS"/>
        <family val="2"/>
        <charset val="136"/>
      </rPr>
      <t>)</t>
    </r>
    <r>
      <rPr>
        <sz val="12"/>
        <color theme="1"/>
        <rFont val="標楷體"/>
        <family val="4"/>
        <charset val="136"/>
      </rPr>
      <t>單「</t>
    </r>
    <r>
      <rPr>
        <sz val="12"/>
        <color theme="1"/>
        <rFont val="Arial Unicode MS"/>
        <family val="2"/>
        <charset val="136"/>
      </rPr>
      <t xml:space="preserve"> </t>
    </r>
    <r>
      <rPr>
        <sz val="12"/>
        <color theme="1"/>
        <rFont val="標楷體"/>
        <family val="4"/>
        <charset val="136"/>
      </rPr>
      <t>客戶派工單異動通知」有修正記錄</t>
    </r>
    <phoneticPr fontId="3" type="noConversion"/>
  </si>
  <si>
    <t>IU11L0085-45</t>
  </si>
  <si>
    <r>
      <t>進樣異動訊息未連接--</t>
    </r>
    <r>
      <rPr>
        <sz val="12"/>
        <color theme="1"/>
        <rFont val="標楷體"/>
        <family val="4"/>
        <charset val="136"/>
      </rPr>
      <t>「</t>
    </r>
    <r>
      <rPr>
        <sz val="12"/>
        <color theme="1"/>
        <rFont val="Arial Unicode MS"/>
        <family val="2"/>
        <charset val="136"/>
      </rPr>
      <t>Ray</t>
    </r>
    <r>
      <rPr>
        <sz val="12"/>
        <color theme="1"/>
        <rFont val="標楷體"/>
        <family val="4"/>
        <charset val="136"/>
      </rPr>
      <t>派工單明細」無修正記錄；派工</t>
    </r>
    <r>
      <rPr>
        <sz val="12"/>
        <color theme="1"/>
        <rFont val="Arial Unicode MS"/>
        <family val="2"/>
        <charset val="136"/>
      </rPr>
      <t>(</t>
    </r>
    <r>
      <rPr>
        <sz val="12"/>
        <color theme="1"/>
        <rFont val="標楷體"/>
        <family val="4"/>
        <charset val="136"/>
      </rPr>
      <t>委託</t>
    </r>
    <r>
      <rPr>
        <sz val="12"/>
        <color theme="1"/>
        <rFont val="Arial Unicode MS"/>
        <family val="2"/>
        <charset val="136"/>
      </rPr>
      <t>)</t>
    </r>
    <r>
      <rPr>
        <sz val="12"/>
        <color theme="1"/>
        <rFont val="標楷體"/>
        <family val="4"/>
        <charset val="136"/>
      </rPr>
      <t>單「</t>
    </r>
    <r>
      <rPr>
        <sz val="12"/>
        <color theme="1"/>
        <rFont val="Arial Unicode MS"/>
        <family val="2"/>
        <charset val="136"/>
      </rPr>
      <t xml:space="preserve"> </t>
    </r>
    <r>
      <rPr>
        <sz val="12"/>
        <color theme="1"/>
        <rFont val="標楷體"/>
        <family val="4"/>
        <charset val="136"/>
      </rPr>
      <t>客戶派工單異動通知」有修正記錄</t>
    </r>
    <phoneticPr fontId="3" type="noConversion"/>
  </si>
  <si>
    <r>
      <t>10/12 Lois：樣品濃度值過大(L111003016)。10/6  Lois：分析人員繳交檢記數量與大排不符追查後，發現現場無水可採「Ray派工單明細」</t>
    </r>
    <r>
      <rPr>
        <sz val="11"/>
        <color rgb="FFFF0000"/>
        <rFont val="Arial Unicode MS"/>
        <family val="2"/>
        <charset val="136"/>
      </rPr>
      <t>無</t>
    </r>
    <r>
      <rPr>
        <sz val="11"/>
        <color theme="1"/>
        <rFont val="Arial Unicode MS"/>
        <family val="2"/>
        <charset val="136"/>
      </rPr>
      <t>修正記錄；派工(委託)單「 客戶派工單異動通知」</t>
    </r>
    <r>
      <rPr>
        <b/>
        <sz val="11"/>
        <color theme="1"/>
        <rFont val="Arial Unicode MS"/>
        <family val="2"/>
        <charset val="136"/>
      </rPr>
      <t>有</t>
    </r>
    <r>
      <rPr>
        <sz val="11"/>
        <color theme="1"/>
        <rFont val="Arial Unicode MS"/>
        <family val="2"/>
        <charset val="136"/>
      </rPr>
      <t>修正記錄『清雲鹿場第一桶無水可採』，專案進樣異動通知訊息未互相連接。</t>
    </r>
    <phoneticPr fontId="3" type="noConversion"/>
  </si>
  <si>
    <t>IU11S0026-4</t>
  </si>
  <si>
    <t>IU11U0146-1</t>
  </si>
  <si>
    <t>IU11U0151-10</t>
    <phoneticPr fontId="3" type="noConversion"/>
  </si>
  <si>
    <t xml:space="preserve"> SVOC(4項)</t>
  </si>
  <si>
    <t>NIEA W801</t>
    <phoneticPr fontId="3" type="noConversion"/>
  </si>
  <si>
    <t>IU11U0151-11</t>
  </si>
  <si>
    <t>IU11U0157-1</t>
    <phoneticPr fontId="3" type="noConversion"/>
  </si>
  <si>
    <t>NIEA W208</t>
    <phoneticPr fontId="3" type="noConversion"/>
  </si>
  <si>
    <t>IU11U0157-1</t>
  </si>
  <si>
    <t>10/14樣品分兩天進樣，漏做樣品編號:U110923026、U110923029、U110923032。資源組(stella)通知才發現。</t>
    <phoneticPr fontId="3" type="noConversion"/>
  </si>
  <si>
    <t>IU11U0161-1</t>
  </si>
  <si>
    <t>VOC(法規項目)</t>
  </si>
  <si>
    <t>胡萱黛</t>
    <phoneticPr fontId="3" type="noConversion"/>
  </si>
  <si>
    <t>10/26 校正日期錯誤</t>
    <phoneticPr fontId="3" type="noConversion"/>
  </si>
  <si>
    <t>LA95-324</t>
  </si>
  <si>
    <t>紅外線測溫槍(溫度比對)</t>
  </si>
  <si>
    <t>R11X0056-1</t>
  </si>
  <si>
    <t>1IU11G0002-111</t>
  </si>
  <si>
    <t>IU11G0019-8</t>
  </si>
  <si>
    <r>
      <t>延遲填表--</t>
    </r>
    <r>
      <rPr>
        <sz val="12"/>
        <color theme="1"/>
        <rFont val="標楷體"/>
        <family val="4"/>
        <charset val="136"/>
      </rPr>
      <t>自送樣工作排程表派工填表日期晚於採樣日期。</t>
    </r>
    <phoneticPr fontId="3" type="noConversion"/>
  </si>
  <si>
    <t>IU11L0027-129</t>
  </si>
  <si>
    <t>IU11L0027-129</t>
    <phoneticPr fontId="3" type="noConversion"/>
  </si>
  <si>
    <t>IU11L0080-3</t>
  </si>
  <si>
    <t>IU11L0081-3</t>
  </si>
  <si>
    <t>IU11L0081-3</t>
    <phoneticPr fontId="3" type="noConversion"/>
  </si>
  <si>
    <t>鹽度</t>
  </si>
  <si>
    <t>參考NIEA W447</t>
    <phoneticPr fontId="3" type="noConversion"/>
  </si>
  <si>
    <t>10/14 Bino：現場測定，不分析。</t>
    <phoneticPr fontId="3" type="noConversion"/>
  </si>
  <si>
    <t>IU11L0085-46</t>
  </si>
  <si>
    <t>IU11L0101-1</t>
  </si>
  <si>
    <t>NIEA W424</t>
    <phoneticPr fontId="3" type="noConversion"/>
  </si>
  <si>
    <t>NIEA W203</t>
    <phoneticPr fontId="3" type="noConversion"/>
  </si>
  <si>
    <t xml:space="preserve"> 懸浮固體</t>
  </si>
  <si>
    <t>IU11L0132-1</t>
  </si>
  <si>
    <t>IU11L0132-1</t>
    <phoneticPr fontId="3" type="noConversion"/>
  </si>
  <si>
    <t>10/14 Lois：「Ray派工單明細」沒有修正訊息。分析組(Vicky)繳交檢記上來，才知改為原分析項目:化學需氧量，因鹽類過高，改用高鹵分析(W516)</t>
    <phoneticPr fontId="3" type="noConversion"/>
  </si>
  <si>
    <t>IU11S0003-26</t>
    <phoneticPr fontId="3" type="noConversion"/>
  </si>
  <si>
    <t>IU11S0038-1</t>
    <phoneticPr fontId="3" type="noConversion"/>
  </si>
  <si>
    <t>總石油碳氫化合物</t>
    <phoneticPr fontId="3" type="noConversion"/>
  </si>
  <si>
    <t>NIEA S701/S703</t>
    <phoneticPr fontId="3" type="noConversion"/>
  </si>
  <si>
    <t>IU11U0094-6</t>
  </si>
  <si>
    <t>IU11U0151-9</t>
  </si>
  <si>
    <t>1IU11G0002-112</t>
  </si>
  <si>
    <t>IU11A0025-10</t>
    <phoneticPr fontId="3" type="noConversion"/>
  </si>
  <si>
    <t>10/18Lois：採記於10/17晚上交出；10/18上午09:30分析組(Ken)拿到採記，上午10:34交出檢記。10/12 Lois：確定10/11進樣。採樣表單版本更新審核中；10/12下午確認表單版本更新狀況；採樣表單因版本更新審核中。10/11分析組(Ken):採樣組Alan:IU11A0025-10預計10/11進樣；採樣日期回壓10/4收</t>
    <phoneticPr fontId="3" type="noConversion"/>
  </si>
  <si>
    <t>IU11D0007-136</t>
  </si>
  <si>
    <t>IU11D0007-137</t>
  </si>
  <si>
    <t>IU11D0007-138</t>
  </si>
  <si>
    <t>IU11D0007-139</t>
  </si>
  <si>
    <t>IU11D0007-140</t>
  </si>
  <si>
    <t>IU11D0007-141</t>
  </si>
  <si>
    <t>IU11L0005-4</t>
  </si>
  <si>
    <t>10/4 Lois：因Ray下午休假，專案組(Fish)先告知沉沙池無水可採，不分析；原數量2改1。</t>
    <phoneticPr fontId="3" type="noConversion"/>
  </si>
  <si>
    <t>IU11L0035-19</t>
  </si>
  <si>
    <t>IU11L0035-20</t>
  </si>
  <si>
    <t>IU11L0036-5</t>
    <phoneticPr fontId="3" type="noConversion"/>
  </si>
  <si>
    <t>10/6 Lois：10/5分析組(Ken)反應，L36-5&amp;L114-4未看到樣品，10/6與專案Kenny確認，現場無水可採不分析。「Ray派工單明細」無修正日期與狀態之訊息，派工單(委託單)「 客戶派工單異動通知」無更正內容記錄。</t>
    <phoneticPr fontId="3" type="noConversion"/>
  </si>
  <si>
    <r>
      <t>進樣異動未通知--</t>
    </r>
    <r>
      <rPr>
        <sz val="12"/>
        <rFont val="標楷體"/>
        <family val="4"/>
        <charset val="136"/>
      </rPr>
      <t>現場無水可採</t>
    </r>
    <phoneticPr fontId="3" type="noConversion"/>
  </si>
  <si>
    <t>IU11L0036-5</t>
  </si>
  <si>
    <t>IU11L0037-5</t>
  </si>
  <si>
    <t>IU11L0061-136</t>
  </si>
  <si>
    <t>IU11L0061-137</t>
  </si>
  <si>
    <t>IU11L0061-138</t>
  </si>
  <si>
    <t>IU11L0061-139</t>
  </si>
  <si>
    <t>IU11L0061-140</t>
  </si>
  <si>
    <t>IU11L0061-141</t>
  </si>
  <si>
    <t>IU11L0085-49</t>
    <phoneticPr fontId="3" type="noConversion"/>
  </si>
  <si>
    <t>IU11L0085-49</t>
  </si>
  <si>
    <t>IU11L0114-4</t>
    <phoneticPr fontId="3" type="noConversion"/>
  </si>
  <si>
    <t>IU11L0114-4</t>
  </si>
  <si>
    <t>10/6 Lois：10/5分析組(Ken)反應，L133-1現場無水可採未收樣，10/6與專案Kenny確認證實現場無水可採。「Ray派工單明細」無修正日期與狀態之訊息，派工單(委託單)「 客戶派工單異動通知」無更正內容記錄。</t>
    <phoneticPr fontId="3" type="noConversion"/>
  </si>
  <si>
    <t>IU11L0133-1</t>
    <phoneticPr fontId="3" type="noConversion"/>
  </si>
  <si>
    <t>IU11L0133-1</t>
  </si>
  <si>
    <t>IU11L0136-48</t>
  </si>
  <si>
    <t>郭美燕</t>
    <phoneticPr fontId="3" type="noConversion"/>
  </si>
  <si>
    <t>IU11L0136-49</t>
  </si>
  <si>
    <t>IU11L0136-51</t>
  </si>
  <si>
    <t>IU11S0008-33</t>
  </si>
  <si>
    <t>10/18 Lois：此案暫時取消，待客戶通知再重新啟用此專編。</t>
    <phoneticPr fontId="3" type="noConversion"/>
  </si>
  <si>
    <t>IU11S0026-3</t>
  </si>
  <si>
    <t>IU11S0026-3</t>
    <phoneticPr fontId="3" type="noConversion"/>
  </si>
  <si>
    <t>IU11U0042-4</t>
  </si>
  <si>
    <t>10/18 Lois：Ruby請事假，Debby代做分析(第一次出硫酸鹽報告修改出錯部分延誤繳交檢記日期)。</t>
    <phoneticPr fontId="3" type="noConversion"/>
  </si>
  <si>
    <t>IU11U0043-4</t>
  </si>
  <si>
    <t>10/18 Lois：Ruby請事假，Iring代做分析。</t>
    <phoneticPr fontId="3" type="noConversion"/>
  </si>
  <si>
    <t>IU11U0065-4</t>
  </si>
  <si>
    <t>IU11U0065-4</t>
    <phoneticPr fontId="3" type="noConversion"/>
  </si>
  <si>
    <t>IU11U0066-4</t>
  </si>
  <si>
    <t>IU11U0066-4</t>
    <phoneticPr fontId="3" type="noConversion"/>
  </si>
  <si>
    <t>IU11U0067-4</t>
  </si>
  <si>
    <t>IU11U0068-4</t>
  </si>
  <si>
    <t>IU11U0094-5</t>
    <phoneticPr fontId="3" type="noConversion"/>
  </si>
  <si>
    <t>IU11U0094-5</t>
  </si>
  <si>
    <t>IU11U0120-15</t>
  </si>
  <si>
    <t>IU11U0131-17</t>
    <phoneticPr fontId="3" type="noConversion"/>
  </si>
  <si>
    <t>10/14Lois： 此批樣品【未添加保存溶液】，故不符合【檢測方法】/【環境樣品採集及保存作業指引】規範之【保存方式】，已通知客戶。</t>
    <phoneticPr fontId="3" type="noConversion"/>
  </si>
  <si>
    <t>IU11U0131-17</t>
  </si>
  <si>
    <t>IU11U0131-18</t>
  </si>
  <si>
    <t>IU11U0163-1</t>
  </si>
  <si>
    <t>10/17 Lois：主管漏簽核。</t>
    <phoneticPr fontId="3" type="noConversion"/>
  </si>
  <si>
    <t>11Z0002-556</t>
  </si>
  <si>
    <t>10/17 Lois:分析組會議延遲簽核。</t>
    <phoneticPr fontId="3" type="noConversion"/>
  </si>
  <si>
    <t>11Z0002-558</t>
  </si>
  <si>
    <t>11Z0002-559</t>
  </si>
  <si>
    <t>10/17 Lois:分析組會議延遲簽核。</t>
  </si>
  <si>
    <t>11Z0002-559</t>
    <phoneticPr fontId="3" type="noConversion"/>
  </si>
  <si>
    <t>鎳,可溶性化合物(以鎳計)</t>
    <phoneticPr fontId="3" type="noConversion"/>
  </si>
  <si>
    <t>10/18 Lois：檢記漏Key專編。10/17 Lois：可溶性化合物(以鎳計)溶許濃度錯誤。</t>
    <phoneticPr fontId="3" type="noConversion"/>
  </si>
  <si>
    <t>11Z0002-560</t>
  </si>
  <si>
    <t>11Z0002-561</t>
  </si>
  <si>
    <t>11Z0002-562</t>
  </si>
  <si>
    <t>11Z0002-563</t>
  </si>
  <si>
    <t>11Z0002-564</t>
  </si>
  <si>
    <t>IU11D0012-19</t>
  </si>
  <si>
    <t>IU11D0012-20</t>
  </si>
  <si>
    <t>IU11D0012-21</t>
  </si>
  <si>
    <t>IU11D0012-22</t>
  </si>
  <si>
    <t>IU11L0027-128</t>
  </si>
  <si>
    <t>IU11L0061-142</t>
  </si>
  <si>
    <t>IU11L0061-143</t>
  </si>
  <si>
    <t>IU11L0061-144</t>
  </si>
  <si>
    <t>IU11L0061-145</t>
  </si>
  <si>
    <t>IU11L0085-47</t>
    <phoneticPr fontId="3" type="noConversion"/>
  </si>
  <si>
    <t>IU11L0085-47</t>
  </si>
  <si>
    <t>IU11L0085-48</t>
  </si>
  <si>
    <t>IU11U0053-4</t>
  </si>
  <si>
    <t>IU11U0054-4</t>
  </si>
  <si>
    <t>IU11U0055-4</t>
  </si>
  <si>
    <t>IU11U0056-4</t>
  </si>
  <si>
    <t>IU11U0057-4</t>
  </si>
  <si>
    <t>IU11U0057-4</t>
    <phoneticPr fontId="3" type="noConversion"/>
  </si>
  <si>
    <t>10/18 分析組Iring氬氣氣體沒了，無法上機，今日下午15點更換，明天交。</t>
    <phoneticPr fontId="3" type="noConversion"/>
  </si>
  <si>
    <t>IU11U0058-4</t>
  </si>
  <si>
    <t>IU11U0081-10</t>
  </si>
  <si>
    <t>IU11U0118-46</t>
  </si>
  <si>
    <t>IU11U0118-47</t>
  </si>
  <si>
    <t>IU11U0118-48</t>
  </si>
  <si>
    <t>IU11U0118-49</t>
  </si>
  <si>
    <t>11Z0002-570</t>
  </si>
  <si>
    <t>10/19 Lois：容許濃度短時間的值錯誤退件。</t>
    <phoneticPr fontId="3" type="noConversion"/>
  </si>
  <si>
    <t>IU11D0007-142</t>
  </si>
  <si>
    <t>IU11D0007-143</t>
  </si>
  <si>
    <t>IU11D0007-144</t>
  </si>
  <si>
    <t>IU11D0007-145</t>
  </si>
  <si>
    <t>IU11D0007-146</t>
  </si>
  <si>
    <t>IU11D0007-147</t>
  </si>
  <si>
    <t>IU11D0007-148</t>
  </si>
  <si>
    <t>IU11D0007-149</t>
  </si>
  <si>
    <t>IU11D0007-150</t>
  </si>
  <si>
    <t>IU11D0007-151</t>
  </si>
  <si>
    <t>IU11D0007-152</t>
  </si>
  <si>
    <t>IU11D0007-153</t>
  </si>
  <si>
    <t>IU11D0007-154</t>
  </si>
  <si>
    <t>IU11D0012-23</t>
  </si>
  <si>
    <t>IU11D0012-24</t>
  </si>
  <si>
    <t>IU11D0021-3</t>
  </si>
  <si>
    <t>IU11G0002-113</t>
  </si>
  <si>
    <t>IU11L0027-130</t>
  </si>
  <si>
    <t>IU11L0027-132</t>
  </si>
  <si>
    <t>IU11L0101-2</t>
  </si>
  <si>
    <t>IU11L0125-2</t>
  </si>
  <si>
    <t>10/18 分析組Iring氬氣氣體沒了，無法上機，今日下午15點更換，明天交。10/12 Lois：分析組(Dennis)繳交檢記才知此派工，此專編為自送樣派工未排入「自送樣工作排程」中</t>
    <phoneticPr fontId="3" type="noConversion"/>
  </si>
  <si>
    <t>10/12 Lois：分析組(Dennis)繳交檢記才知此派工，此專編為自送樣派工未排入「自送樣工作排程」中</t>
    <phoneticPr fontId="3" type="noConversion"/>
  </si>
  <si>
    <t>IU11L0136-28</t>
  </si>
  <si>
    <t>IU11L0136-29</t>
  </si>
  <si>
    <t>IU11L0136-33</t>
    <phoneticPr fontId="3" type="noConversion"/>
  </si>
  <si>
    <t>IU11L0136-33</t>
  </si>
  <si>
    <t>IU11L0136-35</t>
  </si>
  <si>
    <t>IU11L0136-37</t>
  </si>
  <si>
    <t>IU11L0136-38</t>
    <phoneticPr fontId="3" type="noConversion"/>
  </si>
  <si>
    <t>IU11L0136-38</t>
  </si>
  <si>
    <t>IU11L0136-39</t>
  </si>
  <si>
    <t>IU11L0136-40</t>
  </si>
  <si>
    <t>IU11L0136-41</t>
  </si>
  <si>
    <t>IU11L0136-42</t>
  </si>
  <si>
    <t>IU11S0027-2</t>
  </si>
  <si>
    <t>IU11S0059-2</t>
  </si>
  <si>
    <t>IU11S0059-2</t>
    <phoneticPr fontId="3" type="noConversion"/>
  </si>
  <si>
    <t>10/</t>
    <phoneticPr fontId="3" type="noConversion"/>
  </si>
  <si>
    <t>IU11U0059-4</t>
  </si>
  <si>
    <t>IU11U0074-4</t>
  </si>
  <si>
    <t>IU11U0076-4</t>
  </si>
  <si>
    <t>IU11U0077-4</t>
  </si>
  <si>
    <t>IU11U0078-4</t>
    <phoneticPr fontId="3" type="noConversion"/>
  </si>
  <si>
    <t>IU11U0106-10</t>
  </si>
  <si>
    <t>IU11U0106-8</t>
  </si>
  <si>
    <t>IU11U0106-9</t>
  </si>
  <si>
    <t>11Z0002-568</t>
  </si>
  <si>
    <t>11Z0002-572</t>
  </si>
  <si>
    <t>11Z0002-573</t>
  </si>
  <si>
    <t>乙二醇單丁醚</t>
  </si>
  <si>
    <t>NIOSH 1403</t>
    <phoneticPr fontId="3" type="noConversion"/>
  </si>
  <si>
    <t>11Z0002-575</t>
  </si>
  <si>
    <t>IU11A0068-3</t>
  </si>
  <si>
    <t>10/12 Lois: 中午12:11去電Jason告知此專編尚未開派工單，請Jason補後續開單流程。10/11 分析組(Ken)於10/7群組回報IU11A0068-3落塵樣品10/7 16:00進樣；此專編於專案「Ray派工單明細」未有派工記錄。</t>
    <phoneticPr fontId="3" type="noConversion"/>
  </si>
  <si>
    <t>IU11A0085-3</t>
  </si>
  <si>
    <t>IU11G0001-10</t>
  </si>
  <si>
    <t xml:space="preserve">氫離子濃度指數(pH值) </t>
    <phoneticPr fontId="3" type="noConversion"/>
  </si>
  <si>
    <t xml:space="preserve">萃出液中總汞 </t>
  </si>
  <si>
    <t>IU11L0001-10</t>
  </si>
  <si>
    <t>IU11L0001-10</t>
    <phoneticPr fontId="3" type="noConversion"/>
  </si>
  <si>
    <t>IU11L0010-10</t>
  </si>
  <si>
    <t xml:space="preserve"> 氯鹽</t>
  </si>
  <si>
    <t xml:space="preserve"> 氨氮</t>
  </si>
  <si>
    <t>IU11L0019-10</t>
  </si>
  <si>
    <t>IU11L0027-131</t>
  </si>
  <si>
    <t>IU11L0031-11</t>
  </si>
  <si>
    <t>IU11L0034-4</t>
    <phoneticPr fontId="3" type="noConversion"/>
  </si>
  <si>
    <t>硼</t>
    <phoneticPr fontId="3" type="noConversion"/>
  </si>
  <si>
    <t>IU11L0051-3</t>
  </si>
  <si>
    <t>IU11L0127-3</t>
  </si>
  <si>
    <t>IU11L0136-56</t>
  </si>
  <si>
    <t>IU11L0136-57</t>
  </si>
  <si>
    <t>IU11L0136-66</t>
  </si>
  <si>
    <t>IU11L0136-67</t>
  </si>
  <si>
    <t>IU11L0136-68</t>
  </si>
  <si>
    <t>IU11L0136-77</t>
  </si>
  <si>
    <t>IU11S0009-53</t>
  </si>
  <si>
    <t>IU11S0052-5</t>
  </si>
  <si>
    <t xml:space="preserve">Pb/Ni/Cr/Zn/Cu/Cd </t>
  </si>
  <si>
    <t>IU11U0049-4</t>
  </si>
  <si>
    <t>IU11U0050-4</t>
  </si>
  <si>
    <t>IU11U0052-4</t>
  </si>
  <si>
    <t>IU11U0069-4</t>
  </si>
  <si>
    <t>IU11U0072-4</t>
  </si>
  <si>
    <t>IU11U0073-4</t>
  </si>
  <si>
    <t>10/13 Lois：專案組(Fish):井1-3路面坍方無法採樣，待業主處理後通知採樣時間，另開派工單</t>
    <phoneticPr fontId="3" type="noConversion"/>
  </si>
  <si>
    <t>IU11U0092-56</t>
  </si>
  <si>
    <t>IU11U0092-57</t>
  </si>
  <si>
    <t>IU11U0101-10</t>
  </si>
  <si>
    <t>IU11U0115-4</t>
  </si>
  <si>
    <t>陳汶宏&amp;林庭瑄</t>
    <phoneticPr fontId="3" type="noConversion"/>
  </si>
  <si>
    <t>無機&amp;有機</t>
    <phoneticPr fontId="3" type="noConversion"/>
  </si>
  <si>
    <t>Dennis陳汶宏&amp;Una林庭瑄</t>
    <phoneticPr fontId="3" type="noConversion"/>
  </si>
  <si>
    <t>IU11A0117-2</t>
    <phoneticPr fontId="3" type="noConversion"/>
  </si>
  <si>
    <t>10/12 Lois：原全委外，後PM2.5改由柏新分析，未於「Ray派工單明細」做修正通知。此專編於「Ray派工單明細」歸類在【自送】，不是【派員】以致漏排入大排。</t>
    <phoneticPr fontId="3" type="noConversion"/>
  </si>
  <si>
    <t>11Z0002-595</t>
  </si>
  <si>
    <t>11Z0002-596</t>
  </si>
  <si>
    <t>IU11A0164-1</t>
    <phoneticPr fontId="3" type="noConversion"/>
  </si>
  <si>
    <t>IU11G0002-114</t>
  </si>
  <si>
    <t>IU11G0002-115</t>
  </si>
  <si>
    <t>IU11U0060-4</t>
  </si>
  <si>
    <t>IU11U0061-4</t>
  </si>
  <si>
    <t>IU11U0062-4</t>
  </si>
  <si>
    <t>IU11U0063-4</t>
  </si>
  <si>
    <t>IU11U0064-4</t>
  </si>
  <si>
    <t>IU11U0070-4</t>
  </si>
  <si>
    <t>IU11U0071-4</t>
  </si>
  <si>
    <t>IU11U0075-4</t>
  </si>
  <si>
    <t xml:space="preserve">111年度SOP-review  </t>
  </si>
  <si>
    <t>111年度SOP-review  及修正完成日期</t>
    <phoneticPr fontId="3" type="noConversion"/>
  </si>
  <si>
    <t>111年度SOP-review  及修正完成日期</t>
  </si>
  <si>
    <t>Bino</t>
  </si>
  <si>
    <t>Bino黃中煜</t>
  </si>
  <si>
    <t>IU11D0007-155</t>
    <phoneticPr fontId="3" type="noConversion"/>
  </si>
  <si>
    <t>IU11D0007-155</t>
  </si>
  <si>
    <t>IU11D0007-156</t>
  </si>
  <si>
    <t>IU11D0007-157</t>
  </si>
  <si>
    <t>IU11D0007-158</t>
  </si>
  <si>
    <t>IU11D0007-159</t>
  </si>
  <si>
    <t>IU11L0014-10</t>
  </si>
  <si>
    <t>10/14 Lois:懸浮固體、含高鹵化學需氧量委外因有比對需求故仍產出(內部)檢記。資源組(Nancy)告知報告日期&amp;2個分析項目改委外；與Ray連絡確認後，專案有通知Ray漏打修正通知。</t>
    <phoneticPr fontId="3" type="noConversion"/>
  </si>
  <si>
    <t>IU11L0014-10</t>
    <phoneticPr fontId="3" type="noConversion"/>
  </si>
  <si>
    <t>懸浮固體</t>
    <phoneticPr fontId="3" type="noConversion"/>
  </si>
  <si>
    <t>含高鹵離子化學需氧量</t>
    <phoneticPr fontId="3" type="noConversion"/>
  </si>
  <si>
    <t>IU11L0061-146</t>
  </si>
  <si>
    <t>IU11L0061-147</t>
  </si>
  <si>
    <t>IU11L0061-148</t>
  </si>
  <si>
    <t>IU11L0061-149</t>
    <phoneticPr fontId="3" type="noConversion"/>
  </si>
  <si>
    <t>IU11L0061-149</t>
  </si>
  <si>
    <t>IU11L0061-150</t>
  </si>
  <si>
    <t>IU11L0136-43</t>
    <phoneticPr fontId="3" type="noConversion"/>
  </si>
  <si>
    <t>IU11L0136-43</t>
  </si>
  <si>
    <t>IU11L0136-44</t>
  </si>
  <si>
    <t>IU11L0136-45</t>
  </si>
  <si>
    <t>IU11L0136-60</t>
  </si>
  <si>
    <t>IU11L0136-61</t>
  </si>
  <si>
    <t>IU11L0136-62</t>
  </si>
  <si>
    <t>IU11L0136-63</t>
  </si>
  <si>
    <t>IU11L0136-65</t>
  </si>
  <si>
    <t>IU11L0140-1</t>
    <phoneticPr fontId="3" type="noConversion"/>
  </si>
  <si>
    <t>IU11U0002-4</t>
  </si>
  <si>
    <t>IU11U0003-4</t>
  </si>
  <si>
    <t>IU11U0003-4</t>
    <phoneticPr fontId="3" type="noConversion"/>
  </si>
  <si>
    <t>IU11U0009-4</t>
  </si>
  <si>
    <t>IU11U0009-4</t>
    <phoneticPr fontId="3" type="noConversion"/>
  </si>
  <si>
    <t>IU11U0017-4</t>
  </si>
  <si>
    <t>IU11U0020-4</t>
    <phoneticPr fontId="3" type="noConversion"/>
  </si>
  <si>
    <t>10/21 Lois：先交出數據給資源組。</t>
    <phoneticPr fontId="3" type="noConversion"/>
  </si>
  <si>
    <t>IU11U0020-4</t>
  </si>
  <si>
    <t>10/21 Lois：因設備問題導致檢記實際交出為10/21因超過16點後交出，故完成登記日期為10/22。10/20 Lois：離子層析儀發生漏液問題，已報請維修；工程師預計10/26(二)來做狀況檢修。</t>
    <phoneticPr fontId="3" type="noConversion"/>
  </si>
  <si>
    <t>IU11U0027-4</t>
  </si>
  <si>
    <t>IU11U0033-4</t>
  </si>
  <si>
    <t xml:space="preserve"> 總氮</t>
  </si>
  <si>
    <t>NIEA W423</t>
    <phoneticPr fontId="3" type="noConversion"/>
  </si>
  <si>
    <t>NIEA W506</t>
    <phoneticPr fontId="3" type="noConversion"/>
  </si>
  <si>
    <t>NIEA W521</t>
    <phoneticPr fontId="3" type="noConversion"/>
  </si>
  <si>
    <t>NIEA W782</t>
    <phoneticPr fontId="3" type="noConversion"/>
  </si>
  <si>
    <t xml:space="preserve"> 總石油碳氫化合物</t>
  </si>
  <si>
    <t>IU11U0034-4</t>
  </si>
  <si>
    <t>IU11U0035-4</t>
  </si>
  <si>
    <t>9/28 Lois：Ray派工單明細案件狀態顯示先不要開。與專案(Krane)確認延後1週採樣，正確日期待專案通知。</t>
    <phoneticPr fontId="3" type="noConversion"/>
  </si>
  <si>
    <t>IU11U0035-4</t>
    <phoneticPr fontId="3" type="noConversion"/>
  </si>
  <si>
    <t>IU11U0044-4</t>
  </si>
  <si>
    <t>IU11U0045-4</t>
  </si>
  <si>
    <t>IU11U0046-4</t>
  </si>
  <si>
    <t>IU11U0047-4</t>
  </si>
  <si>
    <t>IU11U0048-4</t>
  </si>
  <si>
    <t>IU11U0051-4</t>
  </si>
  <si>
    <t>IU11U0102-11</t>
  </si>
  <si>
    <t>陰離子-醋酸鹽</t>
    <phoneticPr fontId="3" type="noConversion"/>
  </si>
  <si>
    <t>NIEA W415</t>
    <phoneticPr fontId="3" type="noConversion"/>
  </si>
  <si>
    <t>IU11U0124-13</t>
  </si>
  <si>
    <t>IU11U0124-13</t>
    <phoneticPr fontId="3" type="noConversion"/>
  </si>
  <si>
    <t>R11X0060-1</t>
    <phoneticPr fontId="3" type="noConversion"/>
  </si>
  <si>
    <t>11Z0002-574</t>
  </si>
  <si>
    <t>11Z0002-576</t>
  </si>
  <si>
    <t>11Z0002-577</t>
  </si>
  <si>
    <t>11Z0002-578</t>
  </si>
  <si>
    <t>11Z0002-579</t>
  </si>
  <si>
    <t>11Z0002-580</t>
  </si>
  <si>
    <t>11Z0002-581</t>
  </si>
  <si>
    <t>11Z0002-597</t>
  </si>
  <si>
    <t>11Z0002-597</t>
    <phoneticPr fontId="3" type="noConversion"/>
  </si>
  <si>
    <t>IU11A0165-1</t>
  </si>
  <si>
    <t>IU11G0002-116</t>
    <phoneticPr fontId="3" type="noConversion"/>
  </si>
  <si>
    <t>IU11L0004-7</t>
  </si>
  <si>
    <t>IU11L0004-7</t>
    <phoneticPr fontId="3" type="noConversion"/>
  </si>
  <si>
    <t>IU11L0016-10</t>
  </si>
  <si>
    <t>10/20 Lois:「Ray派工單明細」&amp;派工(委託)單「 客戶派工單異動通知」皆沒有修正記錄，AM09:13通知專案Kenny。原數量3改2，原樣編號:0016-10L04現場無水可採。</t>
    <phoneticPr fontId="3" type="noConversion"/>
  </si>
  <si>
    <r>
      <t>進樣異動未通知--</t>
    </r>
    <r>
      <rPr>
        <sz val="12"/>
        <color theme="1"/>
        <rFont val="標楷體"/>
        <family val="4"/>
        <charset val="136"/>
      </rPr>
      <t>現場採樣數量異動未回報，專案未及時接收資訊。</t>
    </r>
    <phoneticPr fontId="3" type="noConversion"/>
  </si>
  <si>
    <t>IU11L0016-10</t>
    <phoneticPr fontId="3" type="noConversion"/>
  </si>
  <si>
    <t>IU11L0017-10</t>
  </si>
  <si>
    <t>IU11L0099-1</t>
  </si>
  <si>
    <t>IU11L0101-3</t>
  </si>
  <si>
    <t>IU11L0136-46</t>
  </si>
  <si>
    <t>IU11L0136-47</t>
  </si>
  <si>
    <t>IU11L0136-64</t>
  </si>
  <si>
    <t>IU11L0136-78</t>
  </si>
  <si>
    <t>IU11U0085-10</t>
  </si>
  <si>
    <t>10/13 Lois：「Ray派工單明細」及派工單(委託單)仍未有修正記錄，已向專案確認只修正採樣日期。10/7 Lois：分析組(Vicky)繳交檢記後才知，專案異動採樣日期未通知</t>
    <phoneticPr fontId="3" type="noConversion"/>
  </si>
  <si>
    <r>
      <t>異動未通知--</t>
    </r>
    <r>
      <rPr>
        <sz val="12"/>
        <color theme="1"/>
        <rFont val="標楷體"/>
        <family val="4"/>
        <charset val="136"/>
      </rPr>
      <t>更改採樣日期、報告日期</t>
    </r>
    <phoneticPr fontId="3" type="noConversion"/>
  </si>
  <si>
    <t>IU11U0085-10</t>
    <phoneticPr fontId="3" type="noConversion"/>
  </si>
  <si>
    <t>10/17 Lois：主管漏簽核。10/13 Lois：「Ray派工單明細」及派工單(委託單)仍未有修正記錄，已向專案確認只修正採樣日期。10/7 Lois：分析組(Vicky)繳交檢記後才知，專案異動採樣日期未通知</t>
    <phoneticPr fontId="3" type="noConversion"/>
  </si>
  <si>
    <t>IU11U0118-50</t>
  </si>
  <si>
    <t>IU11U0118-51</t>
  </si>
  <si>
    <t>IU11U0118-52</t>
  </si>
  <si>
    <t>IU11U0138-24</t>
  </si>
  <si>
    <t>10/11 Lois：專案組(Nina)自送樣工作排程備註:因水位過低無法洗井採樣，故無樣品進樣(此案需特結)</t>
    <phoneticPr fontId="3" type="noConversion"/>
  </si>
  <si>
    <t>R11X0059-1</t>
  </si>
  <si>
    <t>IU11L0027-133</t>
  </si>
  <si>
    <t>IU11L0136-58</t>
  </si>
  <si>
    <t>IU11L0136-59</t>
  </si>
  <si>
    <t>IU11L0136-69</t>
  </si>
  <si>
    <t>IU11L0136-70</t>
  </si>
  <si>
    <t>IU11L0136-71</t>
  </si>
  <si>
    <t>IU11L0136-72</t>
  </si>
  <si>
    <t>IU11L0136-74</t>
  </si>
  <si>
    <t>IU11U0092-54</t>
  </si>
  <si>
    <t>10/26 Lois：George、Bino與品保討論TSP、甲醛、餘氯等3個認證進度確認會議。</t>
    <phoneticPr fontId="3" type="noConversion"/>
  </si>
  <si>
    <t>IU11U0092-55</t>
  </si>
  <si>
    <t>IU11U0092-55</t>
    <phoneticPr fontId="3" type="noConversion"/>
  </si>
  <si>
    <t xml:space="preserve">VOC(23項) </t>
    <phoneticPr fontId="3" type="noConversion"/>
  </si>
  <si>
    <t>10/14 Lois：自送樣工作排程備註:10/11通知加測VOC(23項) ，未標註修正底色。</t>
    <phoneticPr fontId="3" type="noConversion"/>
  </si>
  <si>
    <t>11Z0002-582</t>
  </si>
  <si>
    <t>10/31 Lois：工程師於明日(11/1(二))早上來公司維修。10/20 Lois：離子層析儀發生漏液問題，已報請維修；工程師預計10/26(二)來做狀況檢修。</t>
    <phoneticPr fontId="3" type="noConversion"/>
  </si>
  <si>
    <t>11Z0002-583</t>
    <phoneticPr fontId="3" type="noConversion"/>
  </si>
  <si>
    <t>11Z0002-584</t>
  </si>
  <si>
    <t>11Z0002-598</t>
  </si>
  <si>
    <t>11Z0002-599</t>
  </si>
  <si>
    <t>IU11A0090-3</t>
  </si>
  <si>
    <t>IU11L0136-52</t>
  </si>
  <si>
    <t>IU11L0136-53</t>
  </si>
  <si>
    <t>IU11L0136-54</t>
  </si>
  <si>
    <t>IU11L0136-55</t>
  </si>
  <si>
    <t>IU11L0136-73</t>
  </si>
  <si>
    <t>IU11L0136-75</t>
  </si>
  <si>
    <t>IU11L0136-76</t>
  </si>
  <si>
    <t>IU11U0148-13</t>
  </si>
  <si>
    <t>R11X0062-1</t>
    <phoneticPr fontId="3" type="noConversion"/>
  </si>
  <si>
    <t>IU11A0145-2</t>
  </si>
  <si>
    <t>IU11A0158-1</t>
  </si>
  <si>
    <t>10/17 Lois：分析組(Ken)群組反應，此測項原手動測定改自動測定。「Ray派工單明細」未有修正日期異動；「客戶派工單異動通知」未註記更正內容。</t>
    <phoneticPr fontId="3" type="noConversion"/>
  </si>
  <si>
    <r>
      <t>進樣異動未通知--</t>
    </r>
    <r>
      <rPr>
        <sz val="12"/>
        <color theme="1"/>
        <rFont val="標楷體"/>
        <family val="4"/>
        <charset val="136"/>
      </rPr>
      <t>「</t>
    </r>
    <r>
      <rPr>
        <sz val="12"/>
        <color theme="1"/>
        <rFont val="Arial Unicode MS"/>
        <family val="2"/>
        <charset val="136"/>
      </rPr>
      <t>Ray</t>
    </r>
    <r>
      <rPr>
        <sz val="12"/>
        <color theme="1"/>
        <rFont val="標楷體"/>
        <family val="4"/>
        <charset val="136"/>
      </rPr>
      <t>派工單明細」無修正異動記錄；派工</t>
    </r>
    <r>
      <rPr>
        <sz val="12"/>
        <color theme="1"/>
        <rFont val="Arial Unicode MS"/>
        <family val="2"/>
        <charset val="136"/>
      </rPr>
      <t>(</t>
    </r>
    <r>
      <rPr>
        <sz val="12"/>
        <color theme="1"/>
        <rFont val="標楷體"/>
        <family val="4"/>
        <charset val="136"/>
      </rPr>
      <t>委託</t>
    </r>
    <r>
      <rPr>
        <sz val="12"/>
        <color theme="1"/>
        <rFont val="Arial Unicode MS"/>
        <family val="2"/>
        <charset val="136"/>
      </rPr>
      <t>)</t>
    </r>
    <r>
      <rPr>
        <sz val="12"/>
        <color theme="1"/>
        <rFont val="標楷體"/>
        <family val="4"/>
        <charset val="136"/>
      </rPr>
      <t>單「</t>
    </r>
    <r>
      <rPr>
        <sz val="12"/>
        <color theme="1"/>
        <rFont val="Arial Unicode MS"/>
        <family val="2"/>
        <charset val="136"/>
      </rPr>
      <t xml:space="preserve"> </t>
    </r>
    <r>
      <rPr>
        <sz val="12"/>
        <color theme="1"/>
        <rFont val="標楷體"/>
        <family val="4"/>
        <charset val="136"/>
      </rPr>
      <t>客戶派工單異動通知」無更正內容記錄。</t>
    </r>
    <phoneticPr fontId="3" type="noConversion"/>
  </si>
  <si>
    <t>IU11A0158-1</t>
    <phoneticPr fontId="3" type="noConversion"/>
  </si>
  <si>
    <t>IU11A0167-1</t>
    <phoneticPr fontId="3" type="noConversion"/>
  </si>
  <si>
    <t>IU11G0002-117</t>
  </si>
  <si>
    <t>IU11G0002-118</t>
  </si>
  <si>
    <t>IU11G0006-27</t>
  </si>
  <si>
    <t>10/21 Lois：自送樣工作排程表漏填派工，檢記已完成繳交登記後才知有此派工專編。</t>
    <phoneticPr fontId="3" type="noConversion"/>
  </si>
  <si>
    <t>IU11G0015-12</t>
    <phoneticPr fontId="3" type="noConversion"/>
  </si>
  <si>
    <t>IU11G0016-16</t>
  </si>
  <si>
    <t>IU11G0016-17</t>
    <phoneticPr fontId="3" type="noConversion"/>
  </si>
  <si>
    <t>IU11G0019-9</t>
  </si>
  <si>
    <t>IU11L0007-12</t>
  </si>
  <si>
    <t>IU11L0008-10</t>
  </si>
  <si>
    <t>IU11L0027-134</t>
  </si>
  <si>
    <t>IU11L0027-141</t>
  </si>
  <si>
    <t>IU11L0040-3</t>
  </si>
  <si>
    <t>IU11L0040-3</t>
    <phoneticPr fontId="3" type="noConversion"/>
  </si>
  <si>
    <t>IU11L0046-4</t>
  </si>
  <si>
    <t>IU11U0001-4</t>
  </si>
  <si>
    <t>IU11U0004-4</t>
  </si>
  <si>
    <t>IU11U0004-4</t>
    <phoneticPr fontId="3" type="noConversion"/>
  </si>
  <si>
    <t>IU11U0005-4</t>
  </si>
  <si>
    <t>IU11U0006-4</t>
  </si>
  <si>
    <t>IU11U0006-4</t>
    <phoneticPr fontId="3" type="noConversion"/>
  </si>
  <si>
    <t>IU11U0007-10</t>
  </si>
  <si>
    <t>IU11U0008-4</t>
  </si>
  <si>
    <t>IU11U0010-4</t>
    <phoneticPr fontId="3" type="noConversion"/>
  </si>
  <si>
    <t>IU11U0010-4</t>
  </si>
  <si>
    <t>IU11U0011-4</t>
  </si>
  <si>
    <t xml:space="preserve">參考NIEA W423/推算法 </t>
  </si>
  <si>
    <t>IU11U0012-4</t>
  </si>
  <si>
    <t>IU11U0013-4</t>
  </si>
  <si>
    <t xml:space="preserve">參考NIEA W423/推算法 </t>
    <phoneticPr fontId="3" type="noConversion"/>
  </si>
  <si>
    <t>IU11U0014-4</t>
  </si>
  <si>
    <t>IU11U0015-4</t>
  </si>
  <si>
    <t>IU11U0016-4</t>
  </si>
  <si>
    <t>IU11U0018-4</t>
  </si>
  <si>
    <t>IU11U0019-10</t>
  </si>
  <si>
    <t>IU11U0021-10</t>
  </si>
  <si>
    <t>IU11U0022-4</t>
  </si>
  <si>
    <t>IU11U0023-4</t>
    <phoneticPr fontId="3" type="noConversion"/>
  </si>
  <si>
    <t>10/19 Lois:專案Krane e-mail告知因現場施工，監測井被破壞無法採樣，特結專編U23-4。</t>
    <phoneticPr fontId="3" type="noConversion"/>
  </si>
  <si>
    <t>IU11U0023-4</t>
  </si>
  <si>
    <t>IU11U0025-4</t>
  </si>
  <si>
    <t>IU11U0026-4</t>
  </si>
  <si>
    <t>IU11U0028-4</t>
    <phoneticPr fontId="3" type="noConversion"/>
  </si>
  <si>
    <t>IU11U0028-4</t>
  </si>
  <si>
    <t>IU11U0029-4</t>
  </si>
  <si>
    <t>IU11U0030-4</t>
  </si>
  <si>
    <t>IU11U0031-4</t>
  </si>
  <si>
    <t>IU11U0032-10</t>
  </si>
  <si>
    <t>IU11U0036-4</t>
  </si>
  <si>
    <t>IU11U0037-4</t>
  </si>
  <si>
    <t>IU11U0038-4</t>
  </si>
  <si>
    <t>IU11U0039-4</t>
  </si>
  <si>
    <t>IU11U0040-4</t>
    <phoneticPr fontId="3" type="noConversion"/>
  </si>
  <si>
    <t>IU11U0040-4</t>
  </si>
  <si>
    <t>IU11U0041-4</t>
  </si>
  <si>
    <t xml:space="preserve">亞硝酸鹽氮 </t>
    <phoneticPr fontId="3" type="noConversion"/>
  </si>
  <si>
    <t xml:space="preserve">1,1-二氯乙烷 </t>
  </si>
  <si>
    <t>IU11U0092-53</t>
  </si>
  <si>
    <t>10/17 Lois：請於10/28前提供初步數據PDF檔。勁因客戶端需求，檢記+紙本報告出具日期已是2+3天=5天後)</t>
    <phoneticPr fontId="3" type="noConversion"/>
  </si>
  <si>
    <t>IU11U0138-25</t>
    <phoneticPr fontId="3" type="noConversion"/>
  </si>
  <si>
    <t>IU11U0138-26</t>
    <phoneticPr fontId="3" type="noConversion"/>
  </si>
  <si>
    <t>11Z0002-585</t>
  </si>
  <si>
    <t>乙酸乙酯</t>
    <phoneticPr fontId="3" type="noConversion"/>
  </si>
  <si>
    <t>10/17 Lois：10/14(五)臨時加測:乙酸乙酯</t>
    <phoneticPr fontId="3" type="noConversion"/>
  </si>
  <si>
    <t>11Z0002-586</t>
  </si>
  <si>
    <t>11Z0002-587</t>
  </si>
  <si>
    <t>11Z0002-588</t>
  </si>
  <si>
    <t>11Z0002-589</t>
  </si>
  <si>
    <t>11Z0002-590</t>
  </si>
  <si>
    <t>11Z0002-591</t>
  </si>
  <si>
    <t>11Z0002-592</t>
  </si>
  <si>
    <t>11Z0002-593</t>
  </si>
  <si>
    <t>11Z0002-594</t>
  </si>
  <si>
    <t>11Z0002-600</t>
    <phoneticPr fontId="3" type="noConversion"/>
  </si>
  <si>
    <t>11Z0002-600</t>
  </si>
  <si>
    <t>11Z0002-616</t>
  </si>
  <si>
    <t>IU11A0112-16</t>
  </si>
  <si>
    <t>IU11L0027-146</t>
  </si>
  <si>
    <t>IU11L0027-147</t>
    <phoneticPr fontId="3" type="noConversion"/>
  </si>
  <si>
    <t>IU11S0018-10</t>
  </si>
  <si>
    <t>IU11S0018-11</t>
    <phoneticPr fontId="3" type="noConversion"/>
  </si>
  <si>
    <t>IU11U0092-62</t>
    <phoneticPr fontId="3" type="noConversion"/>
  </si>
  <si>
    <t>IU11U0092-63</t>
    <phoneticPr fontId="3" type="noConversion"/>
  </si>
  <si>
    <t>IU11U0138-27</t>
    <phoneticPr fontId="3" type="noConversion"/>
  </si>
  <si>
    <t>IU11A0027-9</t>
    <phoneticPr fontId="3" type="noConversion"/>
  </si>
  <si>
    <t>10/20 Lois：AM08:45專案Jenny告知，昨晚(10/19)進樣。10/19 Lois：PM17:25專案Jenny回覆，預計10/20與另組專編A26-10一併進樣。AM10:00專案Jenny告知，採樣日期由原10/15延至10/19，預計10/19下班前進樣，專案會再修正採樣日&amp;報告日。目前(AM09:43)仍尚未進樣，Bino已向專案主管Bell反應；持續追蹤中。10/18 Lois：9/15~10/15落塵採樣，10/18尚未進樣，上午10:02左右去電向專案(Steve)反應，此專編樣品尚未進樣，請幫忙了解進度。</t>
    <phoneticPr fontId="3" type="noConversion"/>
  </si>
  <si>
    <t>IU11A0030-64</t>
  </si>
  <si>
    <t>IU11A0030-65</t>
  </si>
  <si>
    <t>IU11A0030-66</t>
  </si>
  <si>
    <t>IU11A0030-67</t>
  </si>
  <si>
    <t>IU11A0172-1</t>
    <phoneticPr fontId="3" type="noConversion"/>
  </si>
  <si>
    <t>IU11G0002-116</t>
  </si>
  <si>
    <t>IU11G0002-119</t>
  </si>
  <si>
    <t>IU11L0027-136</t>
  </si>
  <si>
    <t>10/20 Lois：自送樣工作排程備註說明:現場無水可採，故取消進樣，後續補採待通知。</t>
    <phoneticPr fontId="3" type="noConversion"/>
  </si>
  <si>
    <t>IU11L0027-137</t>
  </si>
  <si>
    <t>IU11L0027-138</t>
  </si>
  <si>
    <t>IU11L0027-139</t>
  </si>
  <si>
    <t>IU11L0043-10</t>
  </si>
  <si>
    <t>10/25 Lois:自送樣工作排程表漏填派工，分析組(Dennis)檢記完成繳交登記後才知有此派工專編。</t>
    <phoneticPr fontId="3" type="noConversion"/>
  </si>
  <si>
    <t>IU11L0100-1</t>
  </si>
  <si>
    <t>IU11L0125-3</t>
  </si>
  <si>
    <t>IU11L0125-3</t>
    <phoneticPr fontId="3" type="noConversion"/>
  </si>
  <si>
    <t>10/27 Lois：自送樣工作排程無任何異動標註，檢記完成繳交後才知COD改高鹵COD</t>
    <phoneticPr fontId="3" type="noConversion"/>
  </si>
  <si>
    <t>IU11U0138-28</t>
    <phoneticPr fontId="3" type="noConversion"/>
  </si>
  <si>
    <t>IU11U0162-1</t>
  </si>
  <si>
    <t>IU11A0026-10</t>
  </si>
  <si>
    <t>IU11G0003-106</t>
  </si>
  <si>
    <t>NIEA R201 NIEA R314</t>
  </si>
  <si>
    <t>IU11G0003-107</t>
    <phoneticPr fontId="3" type="noConversion"/>
  </si>
  <si>
    <t>IU11G0003-108</t>
    <phoneticPr fontId="3" type="noConversion"/>
  </si>
  <si>
    <t>IU11G0005-21</t>
  </si>
  <si>
    <t>NIEA R201/R306/M104</t>
    <phoneticPr fontId="3" type="noConversion"/>
  </si>
  <si>
    <t>NIEA R201/R314</t>
    <phoneticPr fontId="3" type="noConversion"/>
  </si>
  <si>
    <t>IU11G0005-22</t>
  </si>
  <si>
    <t>IU11G0019-10</t>
    <phoneticPr fontId="3" type="noConversion"/>
  </si>
  <si>
    <t>IU11G0019-10</t>
  </si>
  <si>
    <t>IU11L0035-21</t>
  </si>
  <si>
    <t>11/1 Lois：超過16:00繳交。</t>
    <phoneticPr fontId="3" type="noConversion"/>
  </si>
  <si>
    <t>IU11S0009-55</t>
  </si>
  <si>
    <t>IU11U0131-19</t>
  </si>
  <si>
    <t>IU11U0138-29</t>
    <phoneticPr fontId="3" type="noConversion"/>
  </si>
  <si>
    <t>11Z0002-601</t>
  </si>
  <si>
    <t>11Z0002-602</t>
  </si>
  <si>
    <t>11Z0002-603</t>
  </si>
  <si>
    <t>11Z0002-604</t>
  </si>
  <si>
    <t>NIOSH 1613</t>
  </si>
  <si>
    <t>11Z0002-605</t>
  </si>
  <si>
    <t>11Z0002-605</t>
    <phoneticPr fontId="3" type="noConversion"/>
  </si>
  <si>
    <t>11Z0002-606</t>
  </si>
  <si>
    <t>11Z0002-606</t>
    <phoneticPr fontId="3" type="noConversion"/>
  </si>
  <si>
    <t>乙酸正丁酯</t>
    <phoneticPr fontId="3" type="noConversion"/>
  </si>
  <si>
    <t>11Z0002-607</t>
  </si>
  <si>
    <t>乙酸異丁酯</t>
  </si>
  <si>
    <t>11Z0002-608</t>
  </si>
  <si>
    <t>11Z0002-609</t>
  </si>
  <si>
    <t>11Z0002-613</t>
  </si>
  <si>
    <t>11Z0002-614</t>
  </si>
  <si>
    <t>11Z0002-615</t>
  </si>
  <si>
    <t xml:space="preserve"> 乙二醇丁醚</t>
  </si>
  <si>
    <t>11Z0002-637</t>
  </si>
  <si>
    <t>CLA3301</t>
    <phoneticPr fontId="3" type="noConversion"/>
  </si>
  <si>
    <t>11Z0002-637</t>
    <phoneticPr fontId="3" type="noConversion"/>
  </si>
  <si>
    <t>11/8 Lois：資源組(Judy)容許濃度值錯誤退件。10/31 Lois：工程師於明日(11/1(二))早上來公司維修。10/20 Lois：離子層析儀發生漏液問題，已報請維修；工程師預計10/26(二)來做狀況檢修。</t>
    <phoneticPr fontId="3" type="noConversion"/>
  </si>
  <si>
    <t>11Z0002-638</t>
  </si>
  <si>
    <t>11Z0002-639</t>
  </si>
  <si>
    <t>IU11A0112-17</t>
  </si>
  <si>
    <t>IU11L0011-5</t>
  </si>
  <si>
    <t>IU11L0012-10</t>
  </si>
  <si>
    <t>IU11L0020-8</t>
  </si>
  <si>
    <t>IU11A0007-4</t>
  </si>
  <si>
    <t>IU11A0159-1</t>
  </si>
  <si>
    <t>IU11G0002-120</t>
    <phoneticPr fontId="3" type="noConversion"/>
  </si>
  <si>
    <t>IU11G0015-13</t>
    <phoneticPr fontId="3" type="noConversion"/>
  </si>
  <si>
    <t>IU11G0016-18</t>
    <phoneticPr fontId="3" type="noConversion"/>
  </si>
  <si>
    <t>IU11L0027-135</t>
  </si>
  <si>
    <t>IU11L0027-135</t>
    <phoneticPr fontId="3" type="noConversion"/>
  </si>
  <si>
    <t>IU11L0027-144</t>
  </si>
  <si>
    <t>IU11L0027-145</t>
  </si>
  <si>
    <t>IU11L0055-11</t>
  </si>
  <si>
    <t>IU11L0055-11</t>
    <phoneticPr fontId="3" type="noConversion"/>
  </si>
  <si>
    <t>IU11L0085-51</t>
  </si>
  <si>
    <t>IU11L0096-5</t>
  </si>
  <si>
    <t>IU11S0049-2</t>
  </si>
  <si>
    <t>10/27 自送樣工作排程表漏填派工，分析組(George)檢記已完成繳交登記後才知有此派工專編</t>
    <phoneticPr fontId="3" type="noConversion"/>
  </si>
  <si>
    <t>參考TARI S101.1B</t>
    <phoneticPr fontId="3" type="noConversion"/>
  </si>
  <si>
    <t>R11X0029-2</t>
    <phoneticPr fontId="3" type="noConversion"/>
  </si>
  <si>
    <t>腐質土純度</t>
    <phoneticPr fontId="3" type="noConversion"/>
  </si>
  <si>
    <t>參考NIEA R124</t>
    <phoneticPr fontId="3" type="noConversion"/>
  </si>
  <si>
    <t>IU11A0030-68</t>
  </si>
  <si>
    <t>IU11A0054-3</t>
  </si>
  <si>
    <t>IU11A0168-1</t>
    <phoneticPr fontId="3" type="noConversion"/>
  </si>
  <si>
    <t>IU11G0002-121</t>
  </si>
  <si>
    <t>11/4 Lois：專案於11/3補填入自送樣工作排程。</t>
    <phoneticPr fontId="3" type="noConversion"/>
  </si>
  <si>
    <t>IU11L0024-10</t>
  </si>
  <si>
    <t>IU11L0025-10</t>
    <phoneticPr fontId="3" type="noConversion"/>
  </si>
  <si>
    <t>11/4 Lois：10/31已發現未進樣，11/1回報Bino，Bino當天即E-Mail給專案主管Bell...；Bell 11/1回覆:現在還沒進公司；專案後續也未再回覆任何訊息。</t>
    <phoneticPr fontId="3" type="noConversion"/>
  </si>
  <si>
    <t>IU11L0025-10</t>
  </si>
  <si>
    <t>IU11L0027-143</t>
  </si>
  <si>
    <t>IU11L0027-143</t>
    <phoneticPr fontId="3" type="noConversion"/>
  </si>
  <si>
    <t>IU11L0134-1</t>
  </si>
  <si>
    <t>IU11S0009-51</t>
  </si>
  <si>
    <t>10/26 Lois：自送樣工作排程備註:業主通知此案不執行，此專編會編給另外案件。</t>
    <phoneticPr fontId="3" type="noConversion"/>
  </si>
  <si>
    <t>IU11S0009-54</t>
  </si>
  <si>
    <t>IU11S0009-56</t>
  </si>
  <si>
    <t>IU11S0009-57</t>
  </si>
  <si>
    <t>IU11S0009-58</t>
  </si>
  <si>
    <t>IU11S0009-59</t>
  </si>
  <si>
    <t>IU11U0092-59</t>
  </si>
  <si>
    <t>IU11U0094-10</t>
    <phoneticPr fontId="3" type="noConversion"/>
  </si>
  <si>
    <t>IU11U0094-7</t>
  </si>
  <si>
    <t>IU11U0120-16</t>
  </si>
  <si>
    <t>IU11U0140-2</t>
  </si>
  <si>
    <t>R11X0061-1</t>
  </si>
  <si>
    <t>R11X0061-1</t>
    <phoneticPr fontId="3" type="noConversion"/>
  </si>
  <si>
    <t>總石油碳氫化合物-高碳數</t>
  </si>
  <si>
    <t>總石油碳氫化合物-低碳數</t>
  </si>
  <si>
    <t>11Z0002-569</t>
  </si>
  <si>
    <t>11Z0002-610</t>
  </si>
  <si>
    <t>11Z0002-610</t>
    <phoneticPr fontId="3" type="noConversion"/>
  </si>
  <si>
    <t>11Z0002-611</t>
  </si>
  <si>
    <t>11Z0002-612</t>
  </si>
  <si>
    <t>11Z0002-617</t>
  </si>
  <si>
    <t>11Z0002-618</t>
  </si>
  <si>
    <t>11Z0002-619</t>
  </si>
  <si>
    <t>11Z0002-619</t>
    <phoneticPr fontId="3" type="noConversion"/>
  </si>
  <si>
    <t>CLA5047</t>
  </si>
  <si>
    <t>11Z0002-620</t>
  </si>
  <si>
    <t>IU11A0001-11</t>
    <phoneticPr fontId="3" type="noConversion"/>
  </si>
  <si>
    <t>IU11A0030-69</t>
  </si>
  <si>
    <t>IU11A0078-3</t>
  </si>
  <si>
    <t>IU11G0016-19</t>
    <phoneticPr fontId="3" type="noConversion"/>
  </si>
  <si>
    <t>IU11L0030-5</t>
  </si>
  <si>
    <t>IU11L0042-4</t>
  </si>
  <si>
    <t>IU11L0103-1</t>
  </si>
  <si>
    <t>IU11U0131-20</t>
  </si>
  <si>
    <t>11Z0002-635</t>
  </si>
  <si>
    <t>IU11A0030-70</t>
  </si>
  <si>
    <t>IU11A0161-1</t>
    <phoneticPr fontId="3" type="noConversion"/>
  </si>
  <si>
    <t>11/4 Lois：專案未回應。11/2 Lois：數據過高，待專案回應(11/4(五)前)。</t>
    <phoneticPr fontId="3" type="noConversion"/>
  </si>
  <si>
    <t>IU11G0033-1</t>
    <phoneticPr fontId="3" type="noConversion"/>
  </si>
  <si>
    <t>11/8 Lois：Bino漏簽核。</t>
    <phoneticPr fontId="3" type="noConversion"/>
  </si>
  <si>
    <t>IU11G0033-1</t>
  </si>
  <si>
    <t>IU11L0027-140</t>
  </si>
  <si>
    <t>IU11L0027-142</t>
    <phoneticPr fontId="3" type="noConversion"/>
  </si>
  <si>
    <t>IU11L0027-142</t>
  </si>
  <si>
    <t>IU11L0027-148</t>
  </si>
  <si>
    <t>IU11L0035-22</t>
  </si>
  <si>
    <t>IU11L0101-4</t>
  </si>
  <si>
    <t>IU11U0092-58</t>
  </si>
  <si>
    <t>IU11U0092-60</t>
  </si>
  <si>
    <t>IU11U0092-61</t>
  </si>
  <si>
    <t>IU11U0099-10</t>
  </si>
  <si>
    <t>溫度碳棒(獨立)</t>
  </si>
  <si>
    <t>11Z0002-621</t>
  </si>
  <si>
    <t>11Z0002-622</t>
  </si>
  <si>
    <t>!</t>
    <phoneticPr fontId="3" type="noConversion"/>
  </si>
  <si>
    <t>11Z0002-623</t>
  </si>
  <si>
    <t>11Z0002-625</t>
  </si>
  <si>
    <t>11Z0002-626</t>
  </si>
  <si>
    <t>11Z0002-648</t>
  </si>
  <si>
    <t>IU11A0052-9</t>
  </si>
  <si>
    <t>空氣中懸浮微粒-PM10(分析)</t>
    <phoneticPr fontId="3" type="noConversion"/>
  </si>
  <si>
    <t>IU11G0002-122</t>
  </si>
  <si>
    <t>IU11L0050-4</t>
  </si>
  <si>
    <t>IU11L0085-50</t>
  </si>
  <si>
    <t>IU11L0085-50</t>
    <phoneticPr fontId="3" type="noConversion"/>
  </si>
  <si>
    <t>11/10 Lois：檢記紙本原始數據歸檔錯誤退件。</t>
    <phoneticPr fontId="3" type="noConversion"/>
  </si>
  <si>
    <t>IU11S0044-2</t>
    <phoneticPr fontId="3" type="noConversion"/>
  </si>
  <si>
    <t>IU11S0044-2</t>
  </si>
  <si>
    <t>IU11U0094-8</t>
  </si>
  <si>
    <t>IU11U0094-8</t>
    <phoneticPr fontId="3" type="noConversion"/>
  </si>
  <si>
    <t>IU11U0109-4</t>
  </si>
  <si>
    <t>IU11U0131-21</t>
  </si>
  <si>
    <t>LA111-1056</t>
  </si>
  <si>
    <t>數位溫度計</t>
  </si>
  <si>
    <t>R11X0034-8</t>
  </si>
  <si>
    <t xml:space="preserve"> 氯含量</t>
    <phoneticPr fontId="3" type="noConversion"/>
  </si>
  <si>
    <t>BOD瓶校正(1101118購入,NO.269~372)</t>
  </si>
  <si>
    <t>IU11A0030-71</t>
  </si>
  <si>
    <t>IU11A0030-72</t>
  </si>
  <si>
    <t>IU11A0030-73</t>
  </si>
  <si>
    <t>IU11A0030-74</t>
  </si>
  <si>
    <t>IU11A0112-18</t>
    <phoneticPr fontId="3" type="noConversion"/>
  </si>
  <si>
    <t>IU11A0173-1</t>
  </si>
  <si>
    <t>IU11G0002-120</t>
  </si>
  <si>
    <t>IU11G0002-123</t>
  </si>
  <si>
    <t>IU11G0009-4</t>
  </si>
  <si>
    <t>IU11G0010-4</t>
  </si>
  <si>
    <t>IU11G0019-11</t>
  </si>
  <si>
    <t>IU11L0027-149</t>
  </si>
  <si>
    <t>IU11L0027-150</t>
  </si>
  <si>
    <t>IU11L0035-23</t>
  </si>
  <si>
    <t>IU11L0055-10</t>
  </si>
  <si>
    <t>IU11L0055-12</t>
  </si>
  <si>
    <t>IU11L0055-15</t>
  </si>
  <si>
    <t>IU11L0083-5</t>
  </si>
  <si>
    <t>10/31 Lois：專案未做進樣數量異動通知；檢記(Ken)已完成繳交登記後，才知採樣數量有異動。</t>
    <phoneticPr fontId="3" type="noConversion"/>
  </si>
  <si>
    <t>IU11L0102-1</t>
    <phoneticPr fontId="3" type="noConversion"/>
  </si>
  <si>
    <t>IU11L0102-1</t>
  </si>
  <si>
    <t>IU11S0005-2</t>
  </si>
  <si>
    <t>11/11 Lois：厡始數據歸檔專編錯誤退件。</t>
    <phoneticPr fontId="3" type="noConversion"/>
  </si>
  <si>
    <t>IU11U0092-64</t>
  </si>
  <si>
    <t>IU11U0092-65</t>
  </si>
  <si>
    <t>IU11U0112-13</t>
  </si>
  <si>
    <t>IU11U0124-14</t>
  </si>
  <si>
    <t>11Z0002-571</t>
    <phoneticPr fontId="3" type="noConversion"/>
  </si>
  <si>
    <t>11Z0002-624</t>
  </si>
  <si>
    <t>11Z0002-627</t>
  </si>
  <si>
    <t>11Z0002-628</t>
  </si>
  <si>
    <t>11Z0002-630</t>
  </si>
  <si>
    <t>11Z0002-631</t>
  </si>
  <si>
    <t>11Z0002-632</t>
  </si>
  <si>
    <t>11Z0002-636</t>
  </si>
  <si>
    <t>11/14 Lois：送簽核文件給Mei。</t>
    <phoneticPr fontId="3" type="noConversion"/>
  </si>
  <si>
    <t>11Z0002-651</t>
  </si>
  <si>
    <t>11Z0002-651</t>
    <phoneticPr fontId="3" type="noConversion"/>
  </si>
  <si>
    <t>IU11A0030-75</t>
  </si>
  <si>
    <t>IU11L0027-151</t>
  </si>
  <si>
    <t>IU11L0027-151</t>
    <phoneticPr fontId="3" type="noConversion"/>
  </si>
  <si>
    <t>IU11L0072-3</t>
  </si>
  <si>
    <t>IU11L0139-48</t>
  </si>
  <si>
    <t>IU11L0139-49</t>
  </si>
  <si>
    <t>IU11L0139-51</t>
  </si>
  <si>
    <t>IU11U0094-9</t>
    <phoneticPr fontId="3" type="noConversion"/>
  </si>
  <si>
    <t>11/1 Lois：自送樣工作排程專案(Krane):業主通知此案不執行，此專編會編給另外案件。</t>
    <phoneticPr fontId="3" type="noConversion"/>
  </si>
  <si>
    <t>IU11U0116-4</t>
    <phoneticPr fontId="3" type="noConversion"/>
  </si>
  <si>
    <t>11/15 Lois：11/2自送樣工作排程修正報告及採樣日期；大排排程漏修正。11/10 Lois：分析組(Sara)L928儀器維修，11/10已完成檢修待測試，預計11/11上機。</t>
    <phoneticPr fontId="3" type="noConversion"/>
  </si>
  <si>
    <t>IU11U0116-4</t>
  </si>
  <si>
    <t>11/15 Lois：11/2自送樣工作排程修正報告及採樣日期；大排排程漏修正。</t>
    <phoneticPr fontId="3" type="noConversion"/>
  </si>
  <si>
    <t>微生物-培養箱-玻璃溫度計59</t>
  </si>
  <si>
    <t>IU11A0025-11</t>
  </si>
  <si>
    <t>IU11A0030-76</t>
  </si>
  <si>
    <t>IU11A0156-1</t>
  </si>
  <si>
    <t>IU11L0022-6</t>
  </si>
  <si>
    <t>IU11L0066-5</t>
  </si>
  <si>
    <t>IU11L0067-5</t>
  </si>
  <si>
    <t>IU11L0098-2</t>
    <phoneticPr fontId="3" type="noConversion"/>
  </si>
  <si>
    <t>IU11L0098-2</t>
  </si>
  <si>
    <t>11/10 Lois：分析組(Sara)L928儀器維修，11/10已完成檢修待測試，預計11/11上機。</t>
    <phoneticPr fontId="3" type="noConversion"/>
  </si>
  <si>
    <t>IU11U0081-11</t>
  </si>
  <si>
    <t>IU11U0092-66</t>
  </si>
  <si>
    <t>IU11U0102-12</t>
  </si>
  <si>
    <t>IU11A0030-77</t>
  </si>
  <si>
    <t>IU11L0012-11</t>
  </si>
  <si>
    <t>IU11L0016-11</t>
  </si>
  <si>
    <t>11/7 Lois：專案未通知採樣數量異動；分析組(Lucy)檢記繳交後才知數量有改。原數量3改2；Lims註記原樣編號：0016-11L04現場無水可採。</t>
    <phoneticPr fontId="3" type="noConversion"/>
  </si>
  <si>
    <t>11/7 Lois：專案未通知採樣數量異動；分析組(Lucy)檢記繳交後才知數量有改。Lims註記原樣編號：0016-11L04現場無水可採。</t>
    <phoneticPr fontId="3" type="noConversion"/>
  </si>
  <si>
    <t>IU11L0016-11</t>
    <phoneticPr fontId="3" type="noConversion"/>
  </si>
  <si>
    <t>IU11L0017-11</t>
  </si>
  <si>
    <t>IU11L0027-152</t>
  </si>
  <si>
    <t>IU11L0027-153</t>
  </si>
  <si>
    <t>IU11L0027-154</t>
  </si>
  <si>
    <t>IU11L0031-13</t>
    <phoneticPr fontId="3" type="noConversion"/>
  </si>
  <si>
    <t>IU11L0031-13</t>
  </si>
  <si>
    <t>IU11L0038-4</t>
    <phoneticPr fontId="3" type="noConversion"/>
  </si>
  <si>
    <t>IU11L0038-4</t>
  </si>
  <si>
    <t>IU11L0039-5</t>
    <phoneticPr fontId="3" type="noConversion"/>
  </si>
  <si>
    <t>IU11L0047-4</t>
    <phoneticPr fontId="3" type="noConversion"/>
  </si>
  <si>
    <t>11/8 Lois：專案未通知採樣數量異動；分析組(Brian)檢記繳交後才知數量有改。原數量3改2；Lims原樣編號：0047-4L04現場無水可採。</t>
    <phoneticPr fontId="3" type="noConversion"/>
  </si>
  <si>
    <t>IU11L0047-4</t>
  </si>
  <si>
    <t>IU11L0054-5</t>
    <phoneticPr fontId="3" type="noConversion"/>
  </si>
  <si>
    <t>NIEA W408/推算法</t>
  </si>
  <si>
    <t>待委外報告</t>
    <phoneticPr fontId="3" type="noConversion"/>
  </si>
  <si>
    <t>11/22Lois：委外報告於今日才拿到。11/15 Lois：委外(東典)延遤無法計算數值。</t>
    <phoneticPr fontId="3" type="noConversion"/>
  </si>
  <si>
    <t>IU11L0139-28</t>
  </si>
  <si>
    <t>IU11L0139-29</t>
  </si>
  <si>
    <t>IU11L0139-33</t>
  </si>
  <si>
    <t>IU11L0139-35</t>
  </si>
  <si>
    <t>IU11L0139-37</t>
  </si>
  <si>
    <t>IU11L0139-38</t>
  </si>
  <si>
    <t>IU11L0139-39</t>
  </si>
  <si>
    <t>IU11L0139-40</t>
  </si>
  <si>
    <t>IU11L0139-41</t>
  </si>
  <si>
    <t>IU11L0139-42</t>
  </si>
  <si>
    <t>IU11S0018-12</t>
  </si>
  <si>
    <t>IU11U0085-11</t>
  </si>
  <si>
    <t>11/16 Lois：原始數據歸檔：專編多打1個0，退件。</t>
    <phoneticPr fontId="3" type="noConversion"/>
  </si>
  <si>
    <t>IU11U0092-67</t>
  </si>
  <si>
    <t>11/17 Lois：資源組(Nancy)樣品編號錯誤退件。</t>
    <phoneticPr fontId="3" type="noConversion"/>
  </si>
  <si>
    <t>IU11U0092-67</t>
    <phoneticPr fontId="3" type="noConversion"/>
  </si>
  <si>
    <t>11/11 Lois：加測項目10/27通知</t>
    <phoneticPr fontId="3" type="noConversion"/>
  </si>
  <si>
    <t>IU11U0092-68</t>
  </si>
  <si>
    <t>IU11U0104-4</t>
  </si>
  <si>
    <t>IU11U0116-3</t>
    <phoneticPr fontId="3" type="noConversion"/>
  </si>
  <si>
    <t>IU11U0116-3</t>
  </si>
  <si>
    <t>IU11U0151-15</t>
  </si>
  <si>
    <t>IU11U0151-16</t>
  </si>
  <si>
    <t>IU11U0151-17</t>
  </si>
  <si>
    <t>IU11U0167-1</t>
  </si>
  <si>
    <t>11/15 Lois：pH、導電度測項數據改由業主提供故取消。</t>
    <phoneticPr fontId="3" type="noConversion"/>
  </si>
  <si>
    <t>R11X0064-1</t>
  </si>
  <si>
    <t>XRF(經前處理後實驗室篩測)
篩測8金(鉻.鎘.銅.鉛.鎳.鋅.汞.砷)</t>
    <phoneticPr fontId="3" type="noConversion"/>
  </si>
  <si>
    <t>11Z0002-633</t>
  </si>
  <si>
    <t>11Z0002-634</t>
  </si>
  <si>
    <t>CLA1902</t>
    <phoneticPr fontId="3" type="noConversion"/>
  </si>
  <si>
    <t>11Z0002-640</t>
  </si>
  <si>
    <t>11Z0002-641</t>
  </si>
  <si>
    <t>11Z0002-642</t>
  </si>
  <si>
    <t>11Z0002-649</t>
  </si>
  <si>
    <t>11Z0002-650</t>
  </si>
  <si>
    <t>11Z0002-652</t>
  </si>
  <si>
    <t>11Z0002-653</t>
  </si>
  <si>
    <t>IU11A0056-5</t>
  </si>
  <si>
    <t>IU11G0001-11</t>
  </si>
  <si>
    <t xml:space="preserve">氫離子濃度指數(pH值) </t>
  </si>
  <si>
    <t>IU11L0001-11</t>
  </si>
  <si>
    <t>IU11L0004-8</t>
  </si>
  <si>
    <t>IU11L0055-13</t>
  </si>
  <si>
    <t>IU11L0139-56</t>
  </si>
  <si>
    <t>IU11L0139-57</t>
  </si>
  <si>
    <t>IU11L0139-66</t>
  </si>
  <si>
    <t>IU11L0139-67</t>
  </si>
  <si>
    <t>IU11L0139-68</t>
  </si>
  <si>
    <t>IU11L0139-77</t>
  </si>
  <si>
    <t>IU11U0131-22</t>
  </si>
  <si>
    <t>IU11U0145-2</t>
  </si>
  <si>
    <t>IU11U0145-2</t>
    <phoneticPr fontId="3" type="noConversion"/>
  </si>
  <si>
    <t>IU11A0024-18</t>
  </si>
  <si>
    <t>NIEA A205</t>
    <phoneticPr fontId="3" type="noConversion"/>
  </si>
  <si>
    <t>IU11A0024-19</t>
    <phoneticPr fontId="3" type="noConversion"/>
  </si>
  <si>
    <t>許孟劼</t>
    <phoneticPr fontId="3" type="noConversion"/>
  </si>
  <si>
    <t>IU11A0053-4</t>
  </si>
  <si>
    <t>IU11D0005-4</t>
  </si>
  <si>
    <t>IU11D0007-160</t>
  </si>
  <si>
    <t>IU11D0007-161</t>
  </si>
  <si>
    <t>IU11D0007-162</t>
  </si>
  <si>
    <t>IU11D0007-163</t>
  </si>
  <si>
    <t>IU11D0007-164</t>
  </si>
  <si>
    <t>IU11D0007-165</t>
  </si>
  <si>
    <t>IU11D0007-166</t>
  </si>
  <si>
    <t>IU11D0007-167</t>
  </si>
  <si>
    <t>IU11D0007-168</t>
  </si>
  <si>
    <t>IU11D0007-169</t>
  </si>
  <si>
    <t>IU11G0002-124</t>
  </si>
  <si>
    <t>IU11G0002-125</t>
    <phoneticPr fontId="3" type="noConversion"/>
  </si>
  <si>
    <t>11/7 Lois:專案(Janet)因現場無水可採，故案件取消，專編會再給新案使用。11/1:原案取消，專編重新續用。</t>
    <phoneticPr fontId="3" type="noConversion"/>
  </si>
  <si>
    <t>IU11L0027-138</t>
    <phoneticPr fontId="3" type="noConversion"/>
  </si>
  <si>
    <t>IU11L0027-155</t>
    <phoneticPr fontId="3" type="noConversion"/>
  </si>
  <si>
    <t>11/7 Lois:專案(Janet)因現場無水可採，故案件取消，專編會再給新案使用。</t>
    <phoneticPr fontId="3" type="noConversion"/>
  </si>
  <si>
    <t>IU11L0027-156</t>
  </si>
  <si>
    <t>IU11L0048-8</t>
  </si>
  <si>
    <t>IU11L0048-8</t>
    <phoneticPr fontId="3" type="noConversion"/>
  </si>
  <si>
    <t>IU11L0053-5</t>
  </si>
  <si>
    <t>IU11L0089-3</t>
  </si>
  <si>
    <t>IU11L0113-2</t>
    <phoneticPr fontId="3" type="noConversion"/>
  </si>
  <si>
    <t>11/15 Lois：自送樣工作排程備註：11/17提供初步數據</t>
    <phoneticPr fontId="3" type="noConversion"/>
  </si>
  <si>
    <t>IU11L0113-2</t>
  </si>
  <si>
    <t>IU11S0013-8</t>
  </si>
  <si>
    <t>IU11S0067-1</t>
  </si>
  <si>
    <t>IU11U0101-11</t>
  </si>
  <si>
    <t>IU11U0151-14</t>
    <phoneticPr fontId="3" type="noConversion"/>
  </si>
  <si>
    <t>11Z0002-643</t>
  </si>
  <si>
    <t>11Z0002-644</t>
  </si>
  <si>
    <t>11Z0002-645</t>
  </si>
  <si>
    <t>11Z0002-646</t>
  </si>
  <si>
    <t>11Z0002-647</t>
  </si>
  <si>
    <t>11Z0002-669</t>
  </si>
  <si>
    <t>IU11A0030-78</t>
  </si>
  <si>
    <t>IU11L0010-11</t>
  </si>
  <si>
    <t>IU11L0014-11</t>
  </si>
  <si>
    <t>IU11L0035-24</t>
  </si>
  <si>
    <t>IU11L0035-25</t>
  </si>
  <si>
    <t>IU11L0061-151</t>
  </si>
  <si>
    <t>IU11L0061-152</t>
  </si>
  <si>
    <t>IU11L0061-153</t>
  </si>
  <si>
    <t>IU11L0061-154</t>
  </si>
  <si>
    <t>IU11L0061-155</t>
  </si>
  <si>
    <t>IU11L0061-156</t>
  </si>
  <si>
    <t>IU11L0061-157</t>
  </si>
  <si>
    <t>IU11L0061-158</t>
  </si>
  <si>
    <t>IU11L0061-159</t>
  </si>
  <si>
    <t>IU11L0061-160</t>
  </si>
  <si>
    <t>IU11L0061-161</t>
  </si>
  <si>
    <t>IU11L0127-4</t>
  </si>
  <si>
    <t>IU11L0139-43</t>
  </si>
  <si>
    <t>IU11L0139-44</t>
  </si>
  <si>
    <t>IU11L0139-45</t>
  </si>
  <si>
    <t>IU11L0139-60</t>
  </si>
  <si>
    <t>IU11L0139-61</t>
  </si>
  <si>
    <t>IU11L0139-62</t>
  </si>
  <si>
    <t>IU11L0139-63</t>
  </si>
  <si>
    <t>IU11L0139-65</t>
  </si>
  <si>
    <t>IU11S0009-60</t>
    <phoneticPr fontId="3" type="noConversion"/>
  </si>
  <si>
    <t>IU11S0009-61</t>
    <phoneticPr fontId="3" type="noConversion"/>
  </si>
  <si>
    <t>IU11U0102-13</t>
  </si>
  <si>
    <t>IU11D0008-4</t>
  </si>
  <si>
    <t>IU11G0002-126</t>
  </si>
  <si>
    <t>IU11G0019-12</t>
  </si>
  <si>
    <t>IU11L0026-4</t>
  </si>
  <si>
    <t>IU11L0056-6</t>
  </si>
  <si>
    <t>IU11L0056-6</t>
    <phoneticPr fontId="3" type="noConversion"/>
  </si>
  <si>
    <t>IU11L0057-6</t>
  </si>
  <si>
    <t>IU11L0087-4</t>
  </si>
  <si>
    <t>IU11L0139-46</t>
  </si>
  <si>
    <t>IU11L0139-47</t>
  </si>
  <si>
    <t>IU11L0139-64</t>
  </si>
  <si>
    <t>IU11L0139-78</t>
  </si>
  <si>
    <t>IU11S0064-1</t>
    <phoneticPr fontId="3" type="noConversion"/>
  </si>
  <si>
    <t>11/16 Lois：Ray派工單無修正訊息；分析組(Elle)檢記完成繳交登記時才知進樣數量異動。</t>
    <phoneticPr fontId="3" type="noConversion"/>
  </si>
  <si>
    <t>IU11U0102-14</t>
  </si>
  <si>
    <t>R11X0063-1</t>
  </si>
  <si>
    <t>11/1 Lois：自送樣工作排程備註：須配合數據，樣品基質:氫氟酸廢液。</t>
    <phoneticPr fontId="3" type="noConversion"/>
  </si>
  <si>
    <t>參考NIEA W413</t>
  </si>
  <si>
    <t>R11X0063-10</t>
    <phoneticPr fontId="3" type="noConversion"/>
  </si>
  <si>
    <t>氟矽酸</t>
  </si>
  <si>
    <t>氫氟酸</t>
  </si>
  <si>
    <t>R11X0063-11</t>
    <phoneticPr fontId="3" type="noConversion"/>
  </si>
  <si>
    <t>R11X0063-12</t>
  </si>
  <si>
    <t>R11X0063-13</t>
  </si>
  <si>
    <t>R11X0063-2</t>
    <phoneticPr fontId="3" type="noConversion"/>
  </si>
  <si>
    <t>R11X0063-3</t>
    <phoneticPr fontId="3" type="noConversion"/>
  </si>
  <si>
    <t>R11X0063-4</t>
    <phoneticPr fontId="3" type="noConversion"/>
  </si>
  <si>
    <t>R11X0063-5</t>
    <phoneticPr fontId="3" type="noConversion"/>
  </si>
  <si>
    <t>R11X0063-6</t>
    <phoneticPr fontId="3" type="noConversion"/>
  </si>
  <si>
    <t>R11X0063-7</t>
    <phoneticPr fontId="3" type="noConversion"/>
  </si>
  <si>
    <t>R11X0063-8</t>
    <phoneticPr fontId="3" type="noConversion"/>
  </si>
  <si>
    <t>R11X0063-9</t>
    <phoneticPr fontId="3" type="noConversion"/>
  </si>
  <si>
    <t>業興-澎湖</t>
  </si>
  <si>
    <t>PE瓶(1L)</t>
  </si>
  <si>
    <t>棕色玻璃瓶(1L)</t>
  </si>
  <si>
    <t>11Z0002-654</t>
  </si>
  <si>
    <t>11Z0002-655</t>
  </si>
  <si>
    <t>11Z0002-656</t>
  </si>
  <si>
    <t>11Z0002-659</t>
  </si>
  <si>
    <t>11Z0002-670</t>
  </si>
  <si>
    <t>IU11A0030-79</t>
  </si>
  <si>
    <t>IU11G0005-23</t>
  </si>
  <si>
    <t>IU11G0005-24</t>
  </si>
  <si>
    <t>IU11G0005-25</t>
  </si>
  <si>
    <t>IU11L0085-53</t>
  </si>
  <si>
    <t>11/15 Lois：進樣數量異動專案未通知，分析組(Ken)檢記繳交後才知並修正大排；原數量7改6；Lims備註:原樣編號：0085-53L11現場無水可採。</t>
    <phoneticPr fontId="3" type="noConversion"/>
  </si>
  <si>
    <t>進樣異動未通知--現場採樣數量異動。</t>
  </si>
  <si>
    <t>IU11L0085-53</t>
    <phoneticPr fontId="3" type="noConversion"/>
  </si>
  <si>
    <t>IU11L0099-2</t>
  </si>
  <si>
    <t>IU11L0139-58</t>
  </si>
  <si>
    <t>IU11L0139-59</t>
  </si>
  <si>
    <t>IU11L0139-69</t>
  </si>
  <si>
    <t>IU11L0139-70</t>
  </si>
  <si>
    <t>IU11L0139-71</t>
  </si>
  <si>
    <t>IU11L0139-72</t>
  </si>
  <si>
    <t>IU11L0139-74</t>
  </si>
  <si>
    <t>IU11U0092-69</t>
    <phoneticPr fontId="3" type="noConversion"/>
  </si>
  <si>
    <t>IU11U0092-69</t>
  </si>
  <si>
    <t>11/23 Lois：數據出處沒打頁數。</t>
    <phoneticPr fontId="3" type="noConversion"/>
  </si>
  <si>
    <t>IU11U0102-15</t>
  </si>
  <si>
    <t>R11X0065-1</t>
  </si>
  <si>
    <t>R11X0065-1</t>
    <phoneticPr fontId="3" type="noConversion"/>
  </si>
  <si>
    <t>11/23 樣品編號錯誤退件</t>
    <phoneticPr fontId="3" type="noConversion"/>
  </si>
  <si>
    <t>SVOC(5項)</t>
    <phoneticPr fontId="3" type="noConversion"/>
  </si>
  <si>
    <t>NIEA M165/M731</t>
    <phoneticPr fontId="3" type="noConversion"/>
  </si>
  <si>
    <t>11Z0002-657</t>
  </si>
  <si>
    <t>11Z0002-660</t>
  </si>
  <si>
    <t>11Z0002-664</t>
  </si>
  <si>
    <t>IU11G0011-4</t>
  </si>
  <si>
    <t>IU11G0011-5</t>
  </si>
  <si>
    <t>IU11L0027-158</t>
  </si>
  <si>
    <t>IU11L0032-4</t>
  </si>
  <si>
    <t>IU11L0033-4</t>
  </si>
  <si>
    <t>IU11L0139-52</t>
  </si>
  <si>
    <t>IU11L0139-53</t>
  </si>
  <si>
    <t>IU11L0139-54</t>
  </si>
  <si>
    <t>IU11L0139-55</t>
    <phoneticPr fontId="3" type="noConversion"/>
  </si>
  <si>
    <t>IU11L0139-55</t>
  </si>
  <si>
    <t>IU11L0139-73</t>
  </si>
  <si>
    <t>IU11L0139-75</t>
  </si>
  <si>
    <t>IU11L0139-76</t>
  </si>
  <si>
    <t>IU11L0139-77</t>
    <phoneticPr fontId="3" type="noConversion"/>
  </si>
  <si>
    <t>11/30  Lois：異動未通知:IU11L0139-77 原連採四週，10/27取消11/11、11/18、11/25後三週採樣，專案只於派工單的「客戶派工單異動通知」更正未做任何通知，因分析組(Lucy)反應未進樣才知已取消。</t>
    <phoneticPr fontId="3" type="noConversion"/>
  </si>
  <si>
    <t>IU11L0145-1</t>
  </si>
  <si>
    <t>IU11U0113-5</t>
  </si>
  <si>
    <t>IU11U0113-5</t>
    <phoneticPr fontId="3" type="noConversion"/>
  </si>
  <si>
    <t>11/23 Lois：數據出處沒打頁數。11/22 Lois：專編多打1個0。</t>
    <phoneticPr fontId="3" type="noConversion"/>
  </si>
  <si>
    <t>IU11A0030-80</t>
  </si>
  <si>
    <t>IU11A0030-81</t>
    <phoneticPr fontId="3" type="noConversion"/>
  </si>
  <si>
    <t>IU11A0030-82</t>
    <phoneticPr fontId="3" type="noConversion"/>
  </si>
  <si>
    <t>IU11A0117-3</t>
    <phoneticPr fontId="3" type="noConversion"/>
  </si>
  <si>
    <t>IU11G0002-127</t>
  </si>
  <si>
    <t>IU11G0002-128</t>
  </si>
  <si>
    <t>IU11G0034-1</t>
  </si>
  <si>
    <t>NIEA R205</t>
    <phoneticPr fontId="3" type="noConversion"/>
  </si>
  <si>
    <t>11/23 報告簽署人</t>
    <phoneticPr fontId="3" type="noConversion"/>
  </si>
  <si>
    <t>IU11G0034-2</t>
  </si>
  <si>
    <t>IU11G0034-3</t>
  </si>
  <si>
    <t>魏秀珊</t>
  </si>
  <si>
    <t>IU11G0034-4</t>
  </si>
  <si>
    <t>IU11G0034-5</t>
  </si>
  <si>
    <t>IU11L0027-159</t>
    <phoneticPr fontId="3" type="noConversion"/>
  </si>
  <si>
    <t>IU11L0061-162</t>
  </si>
  <si>
    <t>IU11L0061-163</t>
  </si>
  <si>
    <t>IU11L0061-164</t>
  </si>
  <si>
    <t>IU11L0061-165</t>
  </si>
  <si>
    <t>IU11L0107-2</t>
    <phoneticPr fontId="3" type="noConversion"/>
  </si>
  <si>
    <t>IU11S0003-27</t>
  </si>
  <si>
    <t>11/7 Lois：原專編取消，重新續用專編。</t>
    <phoneticPr fontId="3" type="noConversion"/>
  </si>
  <si>
    <t>IU11S0069-1</t>
  </si>
  <si>
    <t>11/24 報告簽署人</t>
    <phoneticPr fontId="3" type="noConversion"/>
  </si>
  <si>
    <t>IU11U0092-70</t>
  </si>
  <si>
    <t>11/23 Lois：數據出處沒打頁數；原始數據歸檔錯誤。</t>
    <phoneticPr fontId="3" type="noConversion"/>
  </si>
  <si>
    <t>IU11U0092-70</t>
    <phoneticPr fontId="3" type="noConversion"/>
  </si>
  <si>
    <t>IU11U0118-53</t>
    <phoneticPr fontId="3" type="noConversion"/>
  </si>
  <si>
    <t>IU11U0118-53</t>
  </si>
  <si>
    <t>11/23 Lois：原始數據歸檔專編錯誤退件。</t>
    <phoneticPr fontId="3" type="noConversion"/>
  </si>
  <si>
    <t>IU11U0118-54</t>
  </si>
  <si>
    <t>IU11U0118-55</t>
  </si>
  <si>
    <t>IU11U0118-56</t>
  </si>
  <si>
    <t>IU11U0124-15</t>
    <phoneticPr fontId="3" type="noConversion"/>
  </si>
  <si>
    <t>IU11U0124-15</t>
  </si>
  <si>
    <t>IU11U0124-16</t>
  </si>
  <si>
    <t>IU11U0124-16</t>
    <phoneticPr fontId="3" type="noConversion"/>
  </si>
  <si>
    <t>11/23 Lois：Lims備註:原樣編號：GW-2531T-11/GW-2531T-11-D之分析項目【TPH-(TPH-G)】於運送過程中破損1瓶。</t>
    <phoneticPr fontId="3" type="noConversion"/>
  </si>
  <si>
    <t>張智凱</t>
    <phoneticPr fontId="3" type="noConversion"/>
  </si>
  <si>
    <t>11Z0002-658</t>
  </si>
  <si>
    <t>11Z0002-661</t>
  </si>
  <si>
    <t>11Z0002-662</t>
  </si>
  <si>
    <t>11Z0002-663</t>
  </si>
  <si>
    <t>11Z0002-665</t>
  </si>
  <si>
    <t>11Z0002-665</t>
    <phoneticPr fontId="3" type="noConversion"/>
  </si>
  <si>
    <t>11Z0002-666</t>
  </si>
  <si>
    <t>11Z0002-667</t>
  </si>
  <si>
    <t>11Z0002-668</t>
  </si>
  <si>
    <t>11Z0002-671</t>
  </si>
  <si>
    <t>11Z0002-672</t>
  </si>
  <si>
    <t>IU11A0024-20</t>
    <phoneticPr fontId="3" type="noConversion"/>
  </si>
  <si>
    <t>IU11A0055-8</t>
  </si>
  <si>
    <t>IU11G0036-1</t>
    <phoneticPr fontId="3" type="noConversion"/>
  </si>
  <si>
    <t>IU11L0023-4</t>
  </si>
  <si>
    <t>IU11L0027-157</t>
  </si>
  <si>
    <t>IU11L0027-160</t>
    <phoneticPr fontId="3" type="noConversion"/>
  </si>
  <si>
    <t>IU11S0009-62</t>
  </si>
  <si>
    <t>IU11S0009-63</t>
  </si>
  <si>
    <t>IU11U0092-71</t>
    <phoneticPr fontId="3" type="noConversion"/>
  </si>
  <si>
    <t>IU11U0092-71</t>
  </si>
  <si>
    <t>IU11U0148-14</t>
  </si>
  <si>
    <t>IU11U0148-15</t>
  </si>
  <si>
    <t>IU11U0148-16</t>
  </si>
  <si>
    <t>IU11U0148-17</t>
  </si>
  <si>
    <t>IU11A0024-21</t>
    <phoneticPr fontId="3" type="noConversion"/>
  </si>
  <si>
    <t>IU11A0030-83</t>
    <phoneticPr fontId="3" type="noConversion"/>
  </si>
  <si>
    <t>IU11A0030-85</t>
    <phoneticPr fontId="3" type="noConversion"/>
  </si>
  <si>
    <t>IU11A0181-1</t>
  </si>
  <si>
    <t>IU11D0003-7</t>
  </si>
  <si>
    <t>IU11D0003-8</t>
  </si>
  <si>
    <t>IU11D0029</t>
  </si>
  <si>
    <t>NIEA E237</t>
  </si>
  <si>
    <t>總溶解固體量</t>
  </si>
  <si>
    <t>11/23 工作日誌x</t>
    <phoneticPr fontId="3" type="noConversion"/>
  </si>
  <si>
    <t>11/23 工作日誌v</t>
    <phoneticPr fontId="3" type="noConversion"/>
  </si>
  <si>
    <t>IU11D0029</t>
    <phoneticPr fontId="3" type="noConversion"/>
  </si>
  <si>
    <t>NIEA W419</t>
  </si>
  <si>
    <t>11/29 Lois：11/29繳交超過16:00</t>
    <phoneticPr fontId="3" type="noConversion"/>
  </si>
  <si>
    <t>IU11G0002-126</t>
    <phoneticPr fontId="3" type="noConversion"/>
  </si>
  <si>
    <t>IU11G0004-10</t>
    <phoneticPr fontId="3" type="noConversion"/>
  </si>
  <si>
    <t>IU11G0004-9</t>
  </si>
  <si>
    <t>IU11G0006-28</t>
  </si>
  <si>
    <t>12/2 Lois:G6-28專案(Nina)漏排入自送樣工作排程；分析組(Brian)12/2繳交檢記才知並於12/2排入大排；此專編檢記已於11/25繳交，12/2補登記完成。</t>
    <phoneticPr fontId="3" type="noConversion"/>
  </si>
  <si>
    <t>IU11G0006-29</t>
  </si>
  <si>
    <t>IU11G0022-7</t>
  </si>
  <si>
    <t>IU11G0022-8</t>
    <phoneticPr fontId="3" type="noConversion"/>
  </si>
  <si>
    <t>IU11L0007-15</t>
  </si>
  <si>
    <t>IU11L0008-11</t>
  </si>
  <si>
    <t>IU11L0027-161</t>
    <phoneticPr fontId="3" type="noConversion"/>
  </si>
  <si>
    <t>IU11L0029-19</t>
  </si>
  <si>
    <t>IU11L0051-4</t>
  </si>
  <si>
    <t>IU11L0141</t>
  </si>
  <si>
    <t>陳志昇</t>
  </si>
  <si>
    <t>IU11L0141</t>
    <phoneticPr fontId="3" type="noConversion"/>
  </si>
  <si>
    <t>NIEA W418</t>
    <phoneticPr fontId="3" type="noConversion"/>
  </si>
  <si>
    <t>NIEA W448</t>
    <phoneticPr fontId="3" type="noConversion"/>
  </si>
  <si>
    <t>IU11S0041-2</t>
  </si>
  <si>
    <t>IU11U0095-4</t>
  </si>
  <si>
    <t>IU11U0165</t>
  </si>
  <si>
    <t>IU11U0165</t>
    <phoneticPr fontId="3" type="noConversion"/>
  </si>
  <si>
    <t>11/25 工作日誌x</t>
    <phoneticPr fontId="3" type="noConversion"/>
  </si>
  <si>
    <t>NIEA W418</t>
  </si>
  <si>
    <t>NIEA W448</t>
  </si>
  <si>
    <t>黃雅琪</t>
    <phoneticPr fontId="3" type="noConversion"/>
  </si>
  <si>
    <t xml:space="preserve">機械式微量吸管Pipet-100-1000uL </t>
    <phoneticPr fontId="3" type="noConversion"/>
  </si>
  <si>
    <t>IU11A0001-12</t>
    <phoneticPr fontId="3" type="noConversion"/>
  </si>
  <si>
    <t>IU11A0026-11</t>
    <phoneticPr fontId="3" type="noConversion"/>
  </si>
  <si>
    <t>11/24 Lois：11/24 (四)15:40拿到採樣紀錄</t>
  </si>
  <si>
    <t>IU11A0030-84</t>
    <phoneticPr fontId="3" type="noConversion"/>
  </si>
  <si>
    <t>IU11A0030-86</t>
    <phoneticPr fontId="3" type="noConversion"/>
  </si>
  <si>
    <t>IU11G0035-1</t>
  </si>
  <si>
    <t>IU11L0027-162</t>
    <phoneticPr fontId="3" type="noConversion"/>
  </si>
  <si>
    <t>IU11L0043-11</t>
  </si>
  <si>
    <t>IU11U0112-14</t>
  </si>
  <si>
    <t>111/12/1</t>
    <phoneticPr fontId="3" type="noConversion"/>
  </si>
  <si>
    <t>11/30 資源組(Nancy) 漏出U111118004樣編退件。</t>
    <phoneticPr fontId="3" type="noConversion"/>
  </si>
  <si>
    <t>IU11U0112-14</t>
    <phoneticPr fontId="3" type="noConversion"/>
  </si>
  <si>
    <t>11Z0002-673</t>
  </si>
  <si>
    <t>11Z0002-674</t>
  </si>
  <si>
    <t>11Z0002-675</t>
  </si>
  <si>
    <t>11Z0002-677</t>
  </si>
  <si>
    <t>11Z0002-678</t>
  </si>
  <si>
    <t>11Z0002-680</t>
  </si>
  <si>
    <t>IU11A0027-10</t>
  </si>
  <si>
    <t>IU11A0049-6</t>
  </si>
  <si>
    <t xml:space="preserve"> 空氣中細懸浮微粒-PM2.5(檢驗)</t>
  </si>
  <si>
    <t>IU11A0157-2</t>
    <phoneticPr fontId="3" type="noConversion"/>
  </si>
  <si>
    <t>IU11A0163-1</t>
  </si>
  <si>
    <t>12/1 Lois:資源組(Judy)細菌濃度報告數值錯誤退件。(樣編A111115020~24；A111116015~16)</t>
    <phoneticPr fontId="3" type="noConversion"/>
  </si>
  <si>
    <t>IU11D0014-4</t>
  </si>
  <si>
    <t>IU11D0015-4</t>
  </si>
  <si>
    <t>IU11G0002-129</t>
    <phoneticPr fontId="3" type="noConversion"/>
  </si>
  <si>
    <t>111/12/2</t>
    <phoneticPr fontId="3" type="noConversion"/>
  </si>
  <si>
    <t>12/2 Lois:G2-129專案(Krane)漏排入自送樣工作排程；分析組(Brian)12/2繳交檢記才知並於12/2排入大排。</t>
    <phoneticPr fontId="3" type="noConversion"/>
  </si>
  <si>
    <t>IU11L0019-11</t>
  </si>
  <si>
    <t>IU11L0024-11</t>
  </si>
  <si>
    <t>IU11L0025-11</t>
    <phoneticPr fontId="3" type="noConversion"/>
  </si>
  <si>
    <t>11/28 Lois：分析組(Lucy)11/28早上反應L25-11尚未進樣，經與收樣Joe了解，現場無水可採故未收樣。</t>
    <phoneticPr fontId="3" type="noConversion"/>
  </si>
  <si>
    <t>IU11L0025-11</t>
  </si>
  <si>
    <t>IU11L0027-163</t>
  </si>
  <si>
    <t>IU11L0027-164</t>
    <phoneticPr fontId="3" type="noConversion"/>
  </si>
  <si>
    <t>IU11L0041-4</t>
  </si>
  <si>
    <t>IU11L0085-54</t>
  </si>
  <si>
    <t>IU11S0068-1</t>
  </si>
  <si>
    <t>VOC(59項)</t>
  </si>
  <si>
    <t>IU11S0068-2</t>
  </si>
  <si>
    <t>IU11U0137-5</t>
  </si>
  <si>
    <t>IU11U0137-6</t>
    <phoneticPr fontId="3" type="noConversion"/>
  </si>
  <si>
    <t>IU11D0016-4</t>
  </si>
  <si>
    <t>IU11D0017-4</t>
  </si>
  <si>
    <t>IU11D0018-4</t>
  </si>
  <si>
    <t>IU11D0019-4</t>
  </si>
  <si>
    <t>IU11G0002-127</t>
    <phoneticPr fontId="3" type="noConversion"/>
  </si>
  <si>
    <t>IU11G0002-128</t>
    <phoneticPr fontId="3" type="noConversion"/>
  </si>
  <si>
    <t>IU11G0002-130</t>
  </si>
  <si>
    <t>IU11G0002-131</t>
  </si>
  <si>
    <t>IU11L0085-55</t>
  </si>
  <si>
    <t>11/30 Lois：檢記樣編尾碼錯誤退件。</t>
    <phoneticPr fontId="3" type="noConversion"/>
  </si>
  <si>
    <t>12/5 Lois：資源組(stella)原始數據歸檔專編錯誤退件。</t>
    <phoneticPr fontId="3" type="noConversion"/>
  </si>
  <si>
    <t>IU11L0085-55</t>
    <phoneticPr fontId="3" type="noConversion"/>
  </si>
  <si>
    <t>12/5 Lois：檢記12/2(六)完成送交登記時間已超過17:30，未注意主管未簽核，資源組(Stella)退件。</t>
    <phoneticPr fontId="3" type="noConversion"/>
  </si>
  <si>
    <t>IU11U0099-11</t>
    <phoneticPr fontId="3" type="noConversion"/>
  </si>
  <si>
    <t>12/5 Lois：專案Nina回覆此案取消，專編續用。12/2 Lois：截至12/2尚未進樣，已連絡專案(Nina)，待確認中。</t>
    <phoneticPr fontId="3" type="noConversion"/>
  </si>
  <si>
    <t>IU11U0137-7</t>
    <phoneticPr fontId="3" type="noConversion"/>
  </si>
  <si>
    <t>IU11U0137-8</t>
    <phoneticPr fontId="3" type="noConversion"/>
  </si>
  <si>
    <t>IU11U0138-30</t>
  </si>
  <si>
    <t>IU11U0147-2</t>
  </si>
  <si>
    <t>11/30 修正苯數。</t>
    <phoneticPr fontId="3" type="noConversion"/>
  </si>
  <si>
    <t>11Z0002-676</t>
  </si>
  <si>
    <t>11Z0002-679</t>
    <phoneticPr fontId="3" type="noConversion"/>
  </si>
  <si>
    <t>11Z0002-679</t>
  </si>
  <si>
    <t>11Z0002-681</t>
  </si>
  <si>
    <t>11Z0002-682</t>
  </si>
  <si>
    <t>11Z0002-683</t>
  </si>
  <si>
    <t>11Z0002-684</t>
  </si>
  <si>
    <t>12/2 Lois：資源組(Judy)校正體積數值錯誤退件</t>
    <phoneticPr fontId="3" type="noConversion"/>
  </si>
  <si>
    <t>IU11A0158-2</t>
  </si>
  <si>
    <t>IU11G0035-1</t>
    <phoneticPr fontId="3" type="noConversion"/>
  </si>
  <si>
    <t>TCLP-VOC(11項)</t>
  </si>
  <si>
    <t>NIEA R201 NIEA R703</t>
    <phoneticPr fontId="3" type="noConversion"/>
  </si>
  <si>
    <t>IU11L0020-9</t>
  </si>
  <si>
    <t>IU11S0009-64</t>
  </si>
  <si>
    <t>IU11S0009-65</t>
    <phoneticPr fontId="3" type="noConversion"/>
  </si>
  <si>
    <t>IU11S0052-6</t>
  </si>
  <si>
    <t>IU11S0052-7</t>
  </si>
  <si>
    <t>IU11U0138-31</t>
  </si>
  <si>
    <t>IU11U0154-2</t>
  </si>
  <si>
    <t>IU11U0154-2</t>
    <phoneticPr fontId="3" type="noConversion"/>
  </si>
  <si>
    <t>11/28 Lois：原始數據歸檔專編多打1個0</t>
    <phoneticPr fontId="3" type="noConversion"/>
  </si>
  <si>
    <t>11/15 Lois：原案取消，專編重新續用。</t>
    <phoneticPr fontId="3" type="noConversion"/>
  </si>
  <si>
    <t>12/5 Lois：檢記12/2(六)完成送交登記時間已超過17:30，未注意主管未簽核，資源組(Stella)退件。11/15 Lois：原案取消，專編重新續用。</t>
    <phoneticPr fontId="3" type="noConversion"/>
  </si>
  <si>
    <t>IU11L0085-56</t>
  </si>
  <si>
    <t>IU11L0093-2</t>
  </si>
  <si>
    <t>11/23 已完成。11/24此案取消。</t>
    <phoneticPr fontId="3" type="noConversion"/>
  </si>
  <si>
    <t>IU11S0028-6</t>
  </si>
  <si>
    <t>IU11S0028-6</t>
    <phoneticPr fontId="3" type="noConversion"/>
  </si>
  <si>
    <t>IU11U0151-19</t>
  </si>
  <si>
    <t>IU11U0151-20</t>
  </si>
  <si>
    <t>IU11U0151-21</t>
  </si>
  <si>
    <t>IU11U0151-22</t>
  </si>
  <si>
    <t>IU11U0151-23</t>
  </si>
  <si>
    <t>IU11A0166-1</t>
  </si>
  <si>
    <t>IU11G0015-14</t>
    <phoneticPr fontId="3" type="noConversion"/>
  </si>
  <si>
    <t>IU11G0015-25</t>
    <phoneticPr fontId="3" type="noConversion"/>
  </si>
  <si>
    <t>IU11L0055-14</t>
  </si>
  <si>
    <t>IU11L0102-2</t>
  </si>
  <si>
    <t>IU11L0102-2</t>
    <phoneticPr fontId="3" type="noConversion"/>
  </si>
  <si>
    <t>IU11L0113-3</t>
    <phoneticPr fontId="3" type="noConversion"/>
  </si>
  <si>
    <t>IU11U0151-24</t>
  </si>
  <si>
    <t>11Z0002-687</t>
  </si>
  <si>
    <t>11Z0002-688</t>
    <phoneticPr fontId="3" type="noConversion"/>
  </si>
  <si>
    <t>11Z0002-688</t>
  </si>
  <si>
    <t>12/7 Lois：資源組(Judy)圖譜附錯分析方法退件。(CLA1903(錯誤)→CLA1219(正確))</t>
    <phoneticPr fontId="3" type="noConversion"/>
  </si>
  <si>
    <t>11Z0002-689</t>
  </si>
  <si>
    <t>11Z0002-690</t>
  </si>
  <si>
    <t>11Z0002-692</t>
  </si>
  <si>
    <t>11Z0002-693</t>
  </si>
  <si>
    <t>11Z0002-701</t>
  </si>
  <si>
    <t>IU11A0050-5</t>
  </si>
  <si>
    <t>IU11G0002-129</t>
  </si>
  <si>
    <t>IU11L0044-10</t>
  </si>
  <si>
    <t>IU11L0055-16</t>
  </si>
  <si>
    <t>IU11L0085-52</t>
  </si>
  <si>
    <t>IU11L0085-57</t>
  </si>
  <si>
    <t>IU11L0085-58</t>
  </si>
  <si>
    <t>IU11L0085-58</t>
    <phoneticPr fontId="3" type="noConversion"/>
  </si>
  <si>
    <t>IU11L0085-59</t>
  </si>
  <si>
    <t>111/12/8</t>
    <phoneticPr fontId="3" type="noConversion"/>
  </si>
  <si>
    <t>12/8 Lois：原始數據歸檔專編錯誤退件。</t>
    <phoneticPr fontId="3" type="noConversion"/>
  </si>
  <si>
    <t>IU11L0085-59</t>
    <phoneticPr fontId="3" type="noConversion"/>
  </si>
  <si>
    <t>IU11L0085-60</t>
  </si>
  <si>
    <t>IU11U0131-23</t>
  </si>
  <si>
    <t>IU11G0002-130</t>
    <phoneticPr fontId="3" type="noConversion"/>
  </si>
  <si>
    <t>IU11G0002-131</t>
    <phoneticPr fontId="3" type="noConversion"/>
  </si>
  <si>
    <t>IU11G0002-132</t>
  </si>
  <si>
    <t>IU11G0002-133</t>
  </si>
  <si>
    <t>IU11G0006-30</t>
  </si>
  <si>
    <t>IU11G0006-31</t>
  </si>
  <si>
    <t>IU11S0013-9</t>
  </si>
  <si>
    <t>IU11S0027-3</t>
  </si>
  <si>
    <t>IU11S0070-1</t>
  </si>
  <si>
    <t>IU11U0150-2</t>
  </si>
  <si>
    <t>IU11U0151-18</t>
  </si>
  <si>
    <t>IU11U0170-1</t>
  </si>
  <si>
    <t>12/2 Lois：專案Nina E-mail說明:此案更正-不是業興高廠案。原報告日期111/12/8改111/12/12</t>
    <phoneticPr fontId="3" type="noConversion"/>
  </si>
  <si>
    <t>11Z0002-629</t>
    <phoneticPr fontId="3" type="noConversion"/>
  </si>
  <si>
    <t>11Z0002-629</t>
  </si>
  <si>
    <t>2-丁醇</t>
  </si>
  <si>
    <t>11Z0002-691</t>
  </si>
  <si>
    <t>11Z0002-694</t>
  </si>
  <si>
    <t>退件</t>
  </si>
  <si>
    <t>11Z0002-695</t>
  </si>
  <si>
    <t>11/28 Lois：專案Janet:業主通知該測項後續將安排補採，故本次先取消進樣。</t>
    <phoneticPr fontId="3" type="noConversion"/>
  </si>
  <si>
    <t>11Z0002-696</t>
  </si>
  <si>
    <t>鹼性粉塵-Ca2OH</t>
  </si>
  <si>
    <t>11Z0002-697</t>
  </si>
  <si>
    <t>11Z0002-698</t>
  </si>
  <si>
    <t>11Z0002-699</t>
  </si>
  <si>
    <t>11Z0002-700</t>
  </si>
  <si>
    <t>11Z0002-702</t>
  </si>
  <si>
    <t>IU11A0076-9</t>
  </si>
  <si>
    <t>IU11L0035-26</t>
  </si>
  <si>
    <t>IU11L0085-61</t>
  </si>
  <si>
    <t>IU11L0085-62</t>
  </si>
  <si>
    <t>IU11U0166-1</t>
  </si>
  <si>
    <t>IU11U0168-2</t>
  </si>
  <si>
    <t>IU11U0169-1</t>
  </si>
  <si>
    <t>IU11D0004-22</t>
  </si>
  <si>
    <t>IU11D0004-23</t>
    <phoneticPr fontId="3" type="noConversion"/>
  </si>
  <si>
    <t>11/22 Lois：現場採樣數量異動未通知。</t>
    <phoneticPr fontId="3" type="noConversion"/>
  </si>
  <si>
    <t>IU11D0004-24</t>
  </si>
  <si>
    <t>IU11D0004-25</t>
  </si>
  <si>
    <t>IU11D0004-26</t>
  </si>
  <si>
    <t>IU11D0004-27</t>
  </si>
  <si>
    <t>IU11D0004-28</t>
  </si>
  <si>
    <t>IU11G0003-111</t>
    <phoneticPr fontId="3" type="noConversion"/>
  </si>
  <si>
    <t>IU11L0027-165</t>
  </si>
  <si>
    <t>IU11L0027-166</t>
  </si>
  <si>
    <t>IU11L0027-167</t>
  </si>
  <si>
    <t>IU11L0027-168</t>
  </si>
  <si>
    <t>12/1 Lois：專案(Janet)因現場無水可採，故取消進樣，專編會再給新案使用</t>
    <phoneticPr fontId="3" type="noConversion"/>
  </si>
  <si>
    <t>IU11L0027-169</t>
  </si>
  <si>
    <t>IU11L0027-170</t>
  </si>
  <si>
    <t>IU11L0027-171</t>
  </si>
  <si>
    <t>IU11L0055-17</t>
  </si>
  <si>
    <t>12/6 Lois：因臨時送樣，自送樣工作排程表漏填派工，檢記已完成繳交登記。</t>
    <phoneticPr fontId="3" type="noConversion"/>
  </si>
  <si>
    <t>IU11L0108-1</t>
  </si>
  <si>
    <t xml:space="preserve">二硫化碳 </t>
  </si>
  <si>
    <t>參考NIEA W785</t>
  </si>
  <si>
    <t>IU11U0092-72</t>
  </si>
  <si>
    <r>
      <t>12/7 Lois:資源組(Nancy)檢記專編錯誤(IU</t>
    </r>
    <r>
      <rPr>
        <sz val="11"/>
        <color rgb="FFFF0000"/>
        <rFont val="Arial Unicode MS"/>
        <family val="2"/>
        <charset val="136"/>
      </rPr>
      <t>22</t>
    </r>
    <r>
      <rPr>
        <sz val="11"/>
        <color theme="1"/>
        <rFont val="Arial Unicode MS"/>
        <family val="2"/>
        <charset val="136"/>
      </rPr>
      <t>U0092-72→IU</t>
    </r>
    <r>
      <rPr>
        <b/>
        <sz val="11"/>
        <color theme="1"/>
        <rFont val="Arial Unicode MS"/>
        <family val="2"/>
        <charset val="136"/>
      </rPr>
      <t>11</t>
    </r>
    <r>
      <rPr>
        <sz val="11"/>
        <color theme="1"/>
        <rFont val="Arial Unicode MS"/>
        <family val="2"/>
        <charset val="136"/>
      </rPr>
      <t>U0092-72)</t>
    </r>
  </si>
  <si>
    <t>IU11U0092-73</t>
  </si>
  <si>
    <t>IU11U0124-17</t>
  </si>
  <si>
    <t>IU11U0131-26</t>
  </si>
  <si>
    <t>IU11U0161-2</t>
  </si>
  <si>
    <t>12/5 Lois：資源組(Nancy)原始數據歸檔專編錯誤退件。</t>
    <phoneticPr fontId="3" type="noConversion"/>
  </si>
  <si>
    <t>IU11U0168-1</t>
    <phoneticPr fontId="3" type="noConversion"/>
  </si>
  <si>
    <t>11/30 修正苯數*5、修正數據出處頁碼*10。</t>
    <phoneticPr fontId="3" type="noConversion"/>
  </si>
  <si>
    <t>IU11U0168-1</t>
  </si>
  <si>
    <t>R11X0067-1</t>
  </si>
  <si>
    <t>IU11D0030-1</t>
  </si>
  <si>
    <t>IU11D0030-2</t>
  </si>
  <si>
    <t>IU11G0015-15</t>
    <phoneticPr fontId="3" type="noConversion"/>
  </si>
  <si>
    <t>IU11G0016-20</t>
    <phoneticPr fontId="3" type="noConversion"/>
  </si>
  <si>
    <t>IU11G0023-2</t>
  </si>
  <si>
    <t>IU11L0113-4</t>
  </si>
  <si>
    <t>IU11L0146-48</t>
  </si>
  <si>
    <t>IU11L0146-49</t>
  </si>
  <si>
    <t>11Z0002-685</t>
  </si>
  <si>
    <t>11Z0002-686</t>
  </si>
  <si>
    <t>錳，燻煙(以錳計)</t>
    <phoneticPr fontId="3" type="noConversion"/>
  </si>
  <si>
    <t>11Z0002-703</t>
  </si>
  <si>
    <t>11Z0002-704</t>
  </si>
  <si>
    <t>11Z0002-705</t>
  </si>
  <si>
    <t>11Z0002-706</t>
  </si>
  <si>
    <t>11Z0002-707</t>
  </si>
  <si>
    <t xml:space="preserve">乙酸乙酯 </t>
  </si>
  <si>
    <t>11Z0002-708</t>
  </si>
  <si>
    <t>11Z0002-709</t>
  </si>
  <si>
    <t>11Z0002-723</t>
  </si>
  <si>
    <t>IU11A0025-12</t>
  </si>
  <si>
    <t>IU11D0009-4</t>
  </si>
  <si>
    <t>IU11D0030-3</t>
  </si>
  <si>
    <t>IU11L0010-12</t>
    <phoneticPr fontId="3" type="noConversion"/>
  </si>
  <si>
    <t>IU11L0014-12</t>
    <phoneticPr fontId="3" type="noConversion"/>
  </si>
  <si>
    <t>IU11L0127-5</t>
    <phoneticPr fontId="3" type="noConversion"/>
  </si>
  <si>
    <t>IU11L0146-51</t>
  </si>
  <si>
    <t>IU11U0085-12</t>
  </si>
  <si>
    <t>IU11G0003-109</t>
  </si>
  <si>
    <t>IU11G0003-110</t>
    <phoneticPr fontId="3" type="noConversion"/>
  </si>
  <si>
    <t>IU11L0031-12</t>
  </si>
  <si>
    <t>IU11L0148-1</t>
  </si>
  <si>
    <t>自由有效餘氯</t>
  </si>
  <si>
    <t>IU11S0049-3</t>
  </si>
  <si>
    <t>IU11U0087-7</t>
  </si>
  <si>
    <t>IU11U0131-24</t>
    <phoneticPr fontId="3" type="noConversion"/>
  </si>
  <si>
    <t>IU11U0131-24</t>
  </si>
  <si>
    <t>11/28 Lois：專案Janet客戶11/28通知案件須延後，故先取消進樣，專編先給其他案續用</t>
    <phoneticPr fontId="3" type="noConversion"/>
  </si>
  <si>
    <t>11Z0002-724</t>
  </si>
  <si>
    <t>IU11D0012-25</t>
  </si>
  <si>
    <t>IU11D0012-26</t>
  </si>
  <si>
    <t>IU11L0004-9</t>
  </si>
  <si>
    <t>IU11L0027-155</t>
  </si>
  <si>
    <t>IU11L0035-27</t>
  </si>
  <si>
    <t>IU11L0035-28</t>
  </si>
  <si>
    <t>IU11L0035-29</t>
  </si>
  <si>
    <t>IU11L0077-4</t>
  </si>
  <si>
    <t>IU11L0093-3</t>
  </si>
  <si>
    <t>IU11S0009-66</t>
  </si>
  <si>
    <t>IU11S0009-67</t>
    <phoneticPr fontId="3" type="noConversion"/>
  </si>
  <si>
    <t>IU11U0134-10</t>
  </si>
  <si>
    <t>IU11U0134-9</t>
  </si>
  <si>
    <t>IU11U0151-25</t>
  </si>
  <si>
    <t>11Z0002-711</t>
  </si>
  <si>
    <t>IU11A0085-4</t>
  </si>
  <si>
    <t>IU11D0007-170</t>
  </si>
  <si>
    <t>IU11D0007-171</t>
  </si>
  <si>
    <t>IU11D0007-172</t>
  </si>
  <si>
    <t>IU11D0007-173</t>
  </si>
  <si>
    <t>IU11D0007-174</t>
  </si>
  <si>
    <t>IU11D0007-175</t>
  </si>
  <si>
    <t>IU11D0007-176</t>
  </si>
  <si>
    <t>IU11D0007-177</t>
  </si>
  <si>
    <t>IU11D0007-178</t>
  </si>
  <si>
    <t>IU11D0007-179</t>
  </si>
  <si>
    <t>IU11L0007-16</t>
  </si>
  <si>
    <t>IU11L0074-4</t>
  </si>
  <si>
    <t>IU11L0113-5</t>
  </si>
  <si>
    <t>IU11U0081-12</t>
  </si>
  <si>
    <t>11Z0002-710</t>
  </si>
  <si>
    <t>11Z0002-712</t>
  </si>
  <si>
    <t>IU11A0056-6</t>
  </si>
  <si>
    <t>IU11D0030-13</t>
  </si>
  <si>
    <t>IU11D0030-4</t>
  </si>
  <si>
    <t>IU11D0030-5</t>
  </si>
  <si>
    <t>IU11D0030-7</t>
  </si>
  <si>
    <t>IU11L0012-12</t>
  </si>
  <si>
    <t>IU11L0146-28</t>
  </si>
  <si>
    <t>IU11L0146-29</t>
  </si>
  <si>
    <t>IU11L0146-33</t>
  </si>
  <si>
    <t>IU11L0146-37</t>
  </si>
  <si>
    <t>IU11L0146-38</t>
  </si>
  <si>
    <t>IU11L0146-39</t>
  </si>
  <si>
    <t>IU11L0146-40</t>
  </si>
  <si>
    <t>IU11L0146-41</t>
  </si>
  <si>
    <t>IU11L0146-42</t>
  </si>
  <si>
    <t>IU11L0146-77</t>
  </si>
  <si>
    <t>微生物專用量筒(500mL)</t>
  </si>
  <si>
    <t>11Z0002-725</t>
  </si>
  <si>
    <t>IU11A0001-13</t>
  </si>
  <si>
    <t>IU11A0117-4</t>
  </si>
  <si>
    <t>IU11D0011-4</t>
  </si>
  <si>
    <t>IU11D0030-9</t>
  </si>
  <si>
    <t>IU11G0001-12</t>
  </si>
  <si>
    <t>IU11L0001-12</t>
  </si>
  <si>
    <t>IU11L0020-10</t>
  </si>
  <si>
    <t>IU11L0146-35</t>
  </si>
  <si>
    <t>IU11L0146-56</t>
  </si>
  <si>
    <t>IU11L0146-57</t>
  </si>
  <si>
    <t>IU11L0146-66</t>
  </si>
  <si>
    <t>IU11L0146-67</t>
  </si>
  <si>
    <t>IU11L0146-68</t>
  </si>
  <si>
    <t>IU11U0131-25</t>
  </si>
  <si>
    <t>IU11A0024-22</t>
  </si>
  <si>
    <t>IU11A0067-4</t>
  </si>
  <si>
    <t>IU11L0008-12</t>
  </si>
  <si>
    <t>IU11L0016-12</t>
  </si>
  <si>
    <t>IU11L0017-12</t>
  </si>
  <si>
    <t>IU11L0061-166</t>
  </si>
  <si>
    <t>IU11L0061-167</t>
  </si>
  <si>
    <t>IU11L0061-168</t>
  </si>
  <si>
    <t>IU11L0061-169</t>
  </si>
  <si>
    <t>IU11L0061-170</t>
  </si>
  <si>
    <t>IU11L0061-171</t>
  </si>
  <si>
    <t>IU11L0061-172</t>
  </si>
  <si>
    <t>IU11L0061-173</t>
  </si>
  <si>
    <t>IU11L0061-174</t>
  </si>
  <si>
    <t>IU11L0061-175</t>
  </si>
  <si>
    <t>IU11L0061-176</t>
  </si>
  <si>
    <t>IU11L0076-4</t>
  </si>
  <si>
    <t>IU11L0121-2</t>
  </si>
  <si>
    <t>11Z0002-713</t>
  </si>
  <si>
    <t>11Z0002-714</t>
  </si>
  <si>
    <t>11Z0002-715</t>
  </si>
  <si>
    <t>11Z0002-716</t>
  </si>
  <si>
    <t>11Z0002-718</t>
  </si>
  <si>
    <t>11Z0002-719</t>
  </si>
  <si>
    <t>11Z0002-720</t>
  </si>
  <si>
    <t>11Z0002-721</t>
  </si>
  <si>
    <t>11Z0002-722</t>
  </si>
  <si>
    <t>11Z0002-726</t>
  </si>
  <si>
    <t>IU11A0030-87</t>
  </si>
  <si>
    <t>IU11A0052-11</t>
  </si>
  <si>
    <t>空氣中懸浮微粒-PM10(分析</t>
  </si>
  <si>
    <t>IU11G0011-6</t>
  </si>
  <si>
    <t>IU11L0146-43</t>
  </si>
  <si>
    <t>IU11L0146-44</t>
  </si>
  <si>
    <t>IU11L0146-45</t>
  </si>
  <si>
    <t>IU11L0146-60</t>
  </si>
  <si>
    <t>IU11L0146-61</t>
  </si>
  <si>
    <t>IU11L0146-62</t>
  </si>
  <si>
    <t>IU11L0146-63</t>
  </si>
  <si>
    <t>IU11L0146-65</t>
  </si>
  <si>
    <t>IU11S0025-4</t>
  </si>
  <si>
    <t>IU11U0126-4</t>
  </si>
  <si>
    <t>IU11A0030-88</t>
    <phoneticPr fontId="3" type="noConversion"/>
  </si>
  <si>
    <t>IU11L0061-177</t>
  </si>
  <si>
    <t>IU11L0061-178</t>
  </si>
  <si>
    <t>IU11L0061-179</t>
  </si>
  <si>
    <t>IU11L0061-180</t>
  </si>
  <si>
    <t>IU11L0117-2</t>
  </si>
  <si>
    <t>NIEA W320</t>
    <phoneticPr fontId="3" type="noConversion"/>
  </si>
  <si>
    <t>IU11L0146-46</t>
  </si>
  <si>
    <t>IU11L0146-47</t>
  </si>
  <si>
    <t>IU11L0146-64</t>
  </si>
  <si>
    <t>IU11L0146-78</t>
  </si>
  <si>
    <t>IU11U0118-57</t>
  </si>
  <si>
    <t>IU11U0118-58</t>
  </si>
  <si>
    <t>IU11U0118-59</t>
  </si>
  <si>
    <t>IU11U0118-60</t>
  </si>
  <si>
    <t>IU11A0084-4</t>
  </si>
  <si>
    <t>IU11D0013-4</t>
  </si>
  <si>
    <t xml:space="preserve">11/30 採樣尚偉E-Mail 馬祖水質採樣班機無法起飛，補位至中午都無法上飛機，案件移至12/12採樣
</t>
    <phoneticPr fontId="3" type="noConversion"/>
  </si>
  <si>
    <t>IU11L0146-58</t>
  </si>
  <si>
    <t>IU11L0146-59</t>
  </si>
  <si>
    <t>IU11L0146-69</t>
  </si>
  <si>
    <t>IU11L0146-70</t>
  </si>
  <si>
    <t>IU11L0146-71</t>
  </si>
  <si>
    <t>IU11L0146-72</t>
  </si>
  <si>
    <t>IU11L0146-74</t>
  </si>
  <si>
    <t>IU11U0097-5</t>
  </si>
  <si>
    <t>11Z0002-727</t>
  </si>
  <si>
    <t>11Z0002-728</t>
  </si>
  <si>
    <t>11Z0002-729</t>
  </si>
  <si>
    <t>11Z0002-730</t>
  </si>
  <si>
    <t>11Z0002-731</t>
  </si>
  <si>
    <t>11Z0002-732</t>
  </si>
  <si>
    <t>IU11A0027-11</t>
  </si>
  <si>
    <t>IU11A0176-1</t>
  </si>
  <si>
    <t>IU11L0080-4</t>
  </si>
  <si>
    <t>IU11L0081-4</t>
  </si>
  <si>
    <t>參考NIEA W447</t>
  </si>
  <si>
    <t>IU11L0118-2</t>
  </si>
  <si>
    <t xml:space="preserve">11/30 採樣尚偉E-Mai馬祖水質採樣，因班機無法起飛，補位中午都無法上飛機，案件移至12/12採樣。
</t>
    <phoneticPr fontId="3" type="noConversion"/>
  </si>
  <si>
    <t>IU11L0119-2</t>
  </si>
  <si>
    <t>IU11L0119-2</t>
    <phoneticPr fontId="3" type="noConversion"/>
  </si>
  <si>
    <t>IU11L0119-3</t>
  </si>
  <si>
    <t>IU11L0119-3</t>
    <phoneticPr fontId="3" type="noConversion"/>
  </si>
  <si>
    <t>IU11L0120-2</t>
    <phoneticPr fontId="3" type="noConversion"/>
  </si>
  <si>
    <t>IU11L0120-3</t>
  </si>
  <si>
    <t>IU11L0120-3</t>
    <phoneticPr fontId="3" type="noConversion"/>
  </si>
  <si>
    <t>IU11L0143-1</t>
  </si>
  <si>
    <t>溶解性鐵</t>
  </si>
  <si>
    <t>溶解性錳</t>
  </si>
  <si>
    <t>IU11L0144-1</t>
  </si>
  <si>
    <t>IU11L0146-52</t>
  </si>
  <si>
    <t>IU11L0146-53</t>
  </si>
  <si>
    <t>IU11L0146-54</t>
  </si>
  <si>
    <t>IU11L0146-55</t>
  </si>
  <si>
    <t>IU11L0146-73</t>
  </si>
  <si>
    <t>IU11L0146-75</t>
  </si>
  <si>
    <t>IU11L0146-76</t>
  </si>
  <si>
    <t>IU11D0031-1</t>
  </si>
  <si>
    <t>IU11L0036-6</t>
  </si>
  <si>
    <t>IU11L0037-6</t>
    <phoneticPr fontId="3" type="noConversion"/>
  </si>
  <si>
    <t>IU11L0044-11</t>
  </si>
  <si>
    <t>IU11L0114-5</t>
    <phoneticPr fontId="3" type="noConversion"/>
  </si>
  <si>
    <t>11Z0002-717</t>
  </si>
  <si>
    <t>IU11S0071-1</t>
  </si>
  <si>
    <t>IU11U0131-27</t>
  </si>
  <si>
    <t>IU11L0099-3</t>
  </si>
  <si>
    <t>IU11A0178-1</t>
  </si>
  <si>
    <t>IU11L0024-12</t>
  </si>
  <si>
    <t>IU11L0025-12</t>
  </si>
  <si>
    <t>IU11L0064-4</t>
  </si>
  <si>
    <t>IU11A0076-10</t>
  </si>
  <si>
    <t>IU11A0177-1</t>
  </si>
  <si>
    <t>12/1 Lois：Bell 11/30 e-mail :112/1/4請提供初步數據。</t>
    <phoneticPr fontId="3" type="noConversion"/>
  </si>
  <si>
    <t>IU11A0115-5</t>
  </si>
  <si>
    <t>IU11L0019-12</t>
  </si>
  <si>
    <t>IU11A0077-4</t>
  </si>
  <si>
    <t>IU11U0128-4</t>
  </si>
  <si>
    <t>IU11A0158-3</t>
  </si>
  <si>
    <t>IU11A0026-12</t>
  </si>
  <si>
    <t>IU11G0015-16</t>
    <phoneticPr fontId="3" type="noConversion"/>
  </si>
  <si>
    <t>IU11G0016-21</t>
    <phoneticPr fontId="3" type="noConversion"/>
  </si>
  <si>
    <t>IU11S0009-68</t>
  </si>
  <si>
    <t>IU11S0009-69</t>
    <phoneticPr fontId="3" type="noConversion"/>
  </si>
  <si>
    <t>IU11S0009-70</t>
    <phoneticPr fontId="3" type="noConversion"/>
  </si>
  <si>
    <t>IU11D0012-27</t>
  </si>
  <si>
    <t>IU11D0012-28</t>
  </si>
  <si>
    <t>IU11D0012-29</t>
  </si>
  <si>
    <t>IU11D0012-30</t>
  </si>
  <si>
    <t>IU11G0036-2</t>
  </si>
  <si>
    <t>IU11G0036-3</t>
  </si>
  <si>
    <t>IU11G0002-134</t>
  </si>
  <si>
    <t>新增欄位名稱</t>
    <phoneticPr fontId="3" type="noConversion"/>
  </si>
  <si>
    <t>定義</t>
    <phoneticPr fontId="3" type="noConversion"/>
  </si>
  <si>
    <t>說明</t>
    <phoneticPr fontId="3" type="noConversion"/>
  </si>
  <si>
    <t>委託單寫入分析大排的日期</t>
    <phoneticPr fontId="3" type="noConversion"/>
  </si>
  <si>
    <t>利於分析人員填寫個人派工表排程</t>
    <phoneticPr fontId="3" type="noConversion"/>
  </si>
  <si>
    <t>接收專案通知變更委託單內容的日期</t>
    <phoneticPr fontId="3" type="noConversion"/>
  </si>
  <si>
    <t>利於分析人員及時變更個人派工表排程</t>
    <phoneticPr fontId="3" type="noConversion"/>
  </si>
  <si>
    <t>框底顏色標註</t>
    <phoneticPr fontId="3" type="noConversion"/>
  </si>
  <si>
    <t>Ray 派工單明細日期與專案開單日不符，或派工單明細日期晚於採樣日。</t>
    <phoneticPr fontId="3" type="noConversion"/>
  </si>
  <si>
    <t>利於提醒、避免及統計異常狀況。例:已收樣卻還沒開立或晚於採樣日等派工單情況。</t>
    <phoneticPr fontId="3" type="noConversion"/>
  </si>
  <si>
    <t>臨時變更通知，標註於相關欄位。</t>
    <phoneticPr fontId="3" type="noConversion"/>
  </si>
  <si>
    <t>除註記變更日期欄外，加以顏色標註，利於提醒分析人員注意專案變更情況</t>
    <phoneticPr fontId="3" type="noConversion"/>
  </si>
  <si>
    <t>提前提供數據檢記。</t>
    <phoneticPr fontId="3" type="noConversion"/>
  </si>
  <si>
    <t>加以顏色標註，利於提醒分析人員注意檢記出具日期。</t>
    <phoneticPr fontId="3" type="noConversion"/>
  </si>
  <si>
    <t>原檢測項目為自採樣，後變更為委外。</t>
    <phoneticPr fontId="3" type="noConversion"/>
  </si>
  <si>
    <t>已超過採樣日期；未進樣。</t>
    <phoneticPr fontId="3" type="noConversion"/>
  </si>
  <si>
    <t>已取樣，進行實驗中。</t>
    <phoneticPr fontId="3" type="noConversion"/>
  </si>
  <si>
    <t>已交完整檢紀予報告組</t>
    <phoneticPr fontId="3" type="noConversion"/>
  </si>
  <si>
    <t>檢紀有誤，修正中。</t>
    <phoneticPr fontId="3" type="noConversion"/>
  </si>
  <si>
    <t>待專案回應</t>
  </si>
  <si>
    <t>特殊案件確認。</t>
    <phoneticPr fontId="3" type="noConversion"/>
  </si>
  <si>
    <t>此案取消</t>
    <phoneticPr fontId="3" type="noConversion"/>
  </si>
  <si>
    <t>此取消不分析。</t>
    <phoneticPr fontId="3" type="noConversion"/>
  </si>
  <si>
    <t>空白</t>
    <phoneticPr fontId="3" type="noConversion"/>
  </si>
  <si>
    <t>未分析或待進行。</t>
    <phoneticPr fontId="3" type="noConversion"/>
  </si>
  <si>
    <t>7天(含)報告。</t>
    <phoneticPr fontId="3" type="noConversion"/>
  </si>
  <si>
    <t>10天(不含)內報告。</t>
    <phoneticPr fontId="3" type="noConversion"/>
  </si>
  <si>
    <t>10天(含)以上報告。</t>
    <phoneticPr fontId="3" type="noConversion"/>
  </si>
  <si>
    <t>帶合約的一般件。</t>
    <phoneticPr fontId="3" type="noConversion"/>
  </si>
  <si>
    <t>當週委託或進樣。</t>
    <phoneticPr fontId="3" type="noConversion"/>
  </si>
  <si>
    <t>(檢紀)預計繳交期限</t>
    <phoneticPr fontId="3" type="noConversion"/>
  </si>
  <si>
    <t>預計交檢紀至報告組的日期。</t>
    <phoneticPr fontId="3" type="noConversion"/>
  </si>
  <si>
    <t>(檢紀)完成登記日期</t>
    <phoneticPr fontId="3" type="noConversion"/>
  </si>
  <si>
    <t>主管收到檢記。</t>
    <phoneticPr fontId="3" type="noConversion"/>
  </si>
  <si>
    <r>
      <t xml:space="preserve">1.預計會延遲的檢記交出日期。
</t>
    </r>
    <r>
      <rPr>
        <sz val="12"/>
        <color rgb="FF7030A0"/>
        <rFont val="Arial Unicode MS"/>
        <family val="2"/>
        <charset val="136"/>
      </rPr>
      <t>2.各小組組長應在7(含)個日曆天前檢視個人排程，若有延遲需填入預計繳交日期。</t>
    </r>
  </si>
  <si>
    <t>最後交出日</t>
    <phoneticPr fontId="3" type="noConversion"/>
  </si>
  <si>
    <t>如有:錯誤(退件)、設備維修、主管審核延遲、其它等原因造成再次交出日。</t>
    <phoneticPr fontId="3" type="noConversion"/>
  </si>
  <si>
    <t>項次</t>
    <phoneticPr fontId="3" type="noConversion"/>
  </si>
  <si>
    <t>專案編號</t>
    <phoneticPr fontId="3" type="noConversion"/>
  </si>
  <si>
    <t>案件名稱</t>
    <phoneticPr fontId="3" type="noConversion"/>
  </si>
  <si>
    <t>業主</t>
    <phoneticPr fontId="3" type="noConversion"/>
  </si>
  <si>
    <t>特性</t>
    <phoneticPr fontId="3" type="noConversion"/>
  </si>
  <si>
    <t>A25-A27</t>
    <phoneticPr fontId="3" type="noConversion"/>
  </si>
  <si>
    <t>111年度新竹縣空氣品質監(檢)測計畫</t>
  </si>
  <si>
    <t>新竹縣政府環境保護局</t>
  </si>
  <si>
    <t>G1</t>
    <phoneticPr fontId="3" type="noConversion"/>
  </si>
  <si>
    <t>新北市政府環境保護局樹林灰渣掩埋場滲出水處理廠水質檢測</t>
  </si>
  <si>
    <t>日邑環保有限公司</t>
  </si>
  <si>
    <t>G2</t>
    <phoneticPr fontId="3" type="noConversion"/>
  </si>
  <si>
    <t>南亞電路板</t>
    <phoneticPr fontId="53" type="noConversion"/>
  </si>
  <si>
    <t>南亞電路板股份有限公司錦興廠</t>
    <phoneticPr fontId="53" type="noConversion"/>
  </si>
  <si>
    <t>特急</t>
    <phoneticPr fontId="3" type="noConversion"/>
  </si>
  <si>
    <t>G3</t>
    <phoneticPr fontId="3" type="noConversion"/>
  </si>
  <si>
    <t>廢棄物</t>
    <phoneticPr fontId="3" type="noConversion"/>
  </si>
  <si>
    <t>綠光</t>
    <phoneticPr fontId="3" type="noConversion"/>
  </si>
  <si>
    <t>L1</t>
    <phoneticPr fontId="3" type="noConversion"/>
  </si>
  <si>
    <t>L31</t>
    <phoneticPr fontId="3" type="noConversion"/>
  </si>
  <si>
    <t>花蓮水資源</t>
    <phoneticPr fontId="3" type="noConversion"/>
  </si>
  <si>
    <t xml:space="preserve"> 十大環保股份有限公司</t>
  </si>
  <si>
    <t>L49</t>
    <phoneticPr fontId="3" type="noConversion"/>
  </si>
  <si>
    <t>W103-SW001軍事營區土壤及地下水污染場址整治工程</t>
    <phoneticPr fontId="3" type="noConversion"/>
  </si>
  <si>
    <t>台境企業股份有限公司環工處</t>
  </si>
  <si>
    <t>L29</t>
    <phoneticPr fontId="3" type="noConversion"/>
  </si>
  <si>
    <t>高廠中油</t>
    <phoneticPr fontId="3" type="noConversion"/>
  </si>
  <si>
    <t>L85</t>
    <phoneticPr fontId="3" type="noConversion"/>
  </si>
  <si>
    <t>青潭</t>
    <phoneticPr fontId="3" type="noConversion"/>
  </si>
  <si>
    <t>經濟部水利署臺北水源特定區管理局</t>
  </si>
  <si>
    <t>L96</t>
    <phoneticPr fontId="3" type="noConversion"/>
  </si>
  <si>
    <t>南港   水質進化</t>
    <phoneticPr fontId="3" type="noConversion"/>
  </si>
  <si>
    <t>S3</t>
    <phoneticPr fontId="3" type="noConversion"/>
  </si>
  <si>
    <t>高廠中油SVOC</t>
    <phoneticPr fontId="3" type="noConversion"/>
  </si>
  <si>
    <t>淇荃</t>
    <phoneticPr fontId="3" type="noConversion"/>
  </si>
  <si>
    <t>S8</t>
    <phoneticPr fontId="3" type="noConversion"/>
  </si>
  <si>
    <t>U81</t>
    <phoneticPr fontId="3" type="noConversion"/>
  </si>
  <si>
    <t>U138</t>
    <phoneticPr fontId="3" type="noConversion"/>
  </si>
  <si>
    <t>自送樣 氰化物</t>
    <phoneticPr fontId="3" type="noConversion"/>
  </si>
  <si>
    <t>U1-U78</t>
    <phoneticPr fontId="3" type="noConversion"/>
  </si>
  <si>
    <t>成大</t>
    <phoneticPr fontId="3" type="noConversion"/>
  </si>
  <si>
    <t>Z2</t>
    <phoneticPr fontId="3" type="noConversion"/>
  </si>
  <si>
    <t>勞安</t>
    <phoneticPr fontId="3" type="noConversion"/>
  </si>
  <si>
    <t>安平技術顧問有限公司</t>
  </si>
  <si>
    <t>L83</t>
    <phoneticPr fontId="3" type="noConversion"/>
  </si>
  <si>
    <t>中央研究院</t>
    <phoneticPr fontId="3" type="noConversion"/>
  </si>
  <si>
    <t>中研院</t>
    <phoneticPr fontId="3" type="noConversion"/>
  </si>
  <si>
    <t>是否轉
委託</t>
  </si>
  <si>
    <r>
      <rPr>
        <sz val="12"/>
        <rFont val="標楷體"/>
        <family val="4"/>
        <charset val="136"/>
      </rPr>
      <t>項目</t>
    </r>
    <phoneticPr fontId="26" type="noConversion"/>
  </si>
  <si>
    <r>
      <rPr>
        <sz val="12"/>
        <rFont val="標楷體"/>
        <family val="4"/>
        <charset val="136"/>
      </rPr>
      <t>方法</t>
    </r>
    <phoneticPr fontId="26" type="noConversion"/>
  </si>
  <si>
    <r>
      <rPr>
        <sz val="12"/>
        <rFont val="標楷體"/>
        <family val="4"/>
        <charset val="136"/>
      </rPr>
      <t>批次</t>
    </r>
    <phoneticPr fontId="26" type="noConversion"/>
  </si>
  <si>
    <t>基本工時
(min)</t>
    <phoneticPr fontId="26" type="noConversion"/>
  </si>
  <si>
    <r>
      <rPr>
        <sz val="12"/>
        <rFont val="標楷體"/>
        <family val="4"/>
        <charset val="136"/>
      </rPr>
      <t>作業時間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(min)</t>
    </r>
    <phoneticPr fontId="26" type="noConversion"/>
  </si>
  <si>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 xml:space="preserve">支
</t>
    </r>
    <r>
      <rPr>
        <sz val="12"/>
        <rFont val="Times New Roman"/>
        <family val="1"/>
      </rPr>
      <t>(min)</t>
    </r>
    <phoneticPr fontId="26" type="noConversion"/>
  </si>
  <si>
    <t>支數</t>
    <phoneticPr fontId="56" type="noConversion"/>
  </si>
  <si>
    <t>總計</t>
    <phoneticPr fontId="56" type="noConversion"/>
  </si>
  <si>
    <r>
      <rPr>
        <sz val="12"/>
        <rFont val="標楷體"/>
        <family val="4"/>
        <charset val="136"/>
      </rPr>
      <t>儀器使用時間</t>
    </r>
    <phoneticPr fontId="26" type="noConversion"/>
  </si>
  <si>
    <r>
      <rPr>
        <sz val="12"/>
        <rFont val="標楷體"/>
        <family val="4"/>
        <charset val="136"/>
      </rPr>
      <t>粒狀污染物</t>
    </r>
    <r>
      <rPr>
        <sz val="12"/>
        <rFont val="Times New Roman"/>
        <family val="1"/>
      </rPr>
      <t>(TSP)(</t>
    </r>
    <r>
      <rPr>
        <sz val="12"/>
        <rFont val="標楷體"/>
        <family val="4"/>
        <charset val="136"/>
      </rPr>
      <t>調理</t>
    </r>
    <r>
      <rPr>
        <sz val="12"/>
        <rFont val="Times New Roman"/>
        <family val="1"/>
      </rPr>
      <t>)</t>
    </r>
    <phoneticPr fontId="56" type="noConversion"/>
  </si>
  <si>
    <t>A102-1</t>
    <phoneticPr fontId="56" type="noConversion"/>
  </si>
  <si>
    <t>2.5HR/10</t>
    <phoneticPr fontId="56" type="noConversion"/>
  </si>
  <si>
    <r>
      <rPr>
        <sz val="12"/>
        <rFont val="標楷體"/>
        <family val="4"/>
        <charset val="136"/>
      </rPr>
      <t>粒狀污染物</t>
    </r>
    <r>
      <rPr>
        <sz val="12"/>
        <rFont val="Times New Roman"/>
        <family val="1"/>
      </rPr>
      <t>(TSP)(</t>
    </r>
    <r>
      <rPr>
        <sz val="12"/>
        <rFont val="標楷體"/>
        <family val="4"/>
        <charset val="136"/>
      </rPr>
      <t>秤重</t>
    </r>
    <r>
      <rPr>
        <sz val="12"/>
        <rFont val="Times New Roman"/>
        <family val="1"/>
      </rPr>
      <t>)</t>
    </r>
    <phoneticPr fontId="56" type="noConversion"/>
  </si>
  <si>
    <t>A102-2</t>
  </si>
  <si>
    <r>
      <rPr>
        <sz val="12"/>
        <rFont val="標楷體"/>
        <family val="4"/>
        <charset val="136"/>
      </rPr>
      <t>粒狀污染物</t>
    </r>
    <r>
      <rPr>
        <sz val="12"/>
        <rFont val="Times New Roman"/>
        <family val="1"/>
      </rPr>
      <t>(TSP)(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56" type="noConversion"/>
  </si>
  <si>
    <t>A102-3</t>
  </si>
  <si>
    <r>
      <t>PM</t>
    </r>
    <r>
      <rPr>
        <vertAlign val="subscript"/>
        <sz val="12"/>
        <color indexed="8"/>
        <rFont val="Times New Roman"/>
        <family val="1"/>
      </rPr>
      <t>2.5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調理</t>
    </r>
    <r>
      <rPr>
        <sz val="12"/>
        <color indexed="8"/>
        <rFont val="Times New Roman"/>
        <family val="1"/>
      </rPr>
      <t>)</t>
    </r>
    <phoneticPr fontId="56" type="noConversion"/>
  </si>
  <si>
    <t>A205-1</t>
    <phoneticPr fontId="56" type="noConversion"/>
  </si>
  <si>
    <t>4HR/10</t>
    <phoneticPr fontId="56" type="noConversion"/>
  </si>
  <si>
    <r>
      <t>PM</t>
    </r>
    <r>
      <rPr>
        <vertAlign val="subscript"/>
        <sz val="12"/>
        <color indexed="8"/>
        <rFont val="Times New Roman"/>
        <family val="1"/>
      </rPr>
      <t>2.5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秤重</t>
    </r>
    <r>
      <rPr>
        <sz val="12"/>
        <color indexed="8"/>
        <rFont val="Times New Roman"/>
        <family val="1"/>
      </rPr>
      <t>)</t>
    </r>
    <phoneticPr fontId="56" type="noConversion"/>
  </si>
  <si>
    <t>A205-2</t>
  </si>
  <si>
    <r>
      <t>PM</t>
    </r>
    <r>
      <rPr>
        <vertAlign val="subscript"/>
        <sz val="12"/>
        <color indexed="8"/>
        <rFont val="Times New Roman"/>
        <family val="1"/>
      </rPr>
      <t>2.5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報告</t>
    </r>
    <r>
      <rPr>
        <sz val="12"/>
        <color indexed="8"/>
        <rFont val="Times New Roman"/>
        <family val="1"/>
      </rPr>
      <t>)</t>
    </r>
    <phoneticPr fontId="56" type="noConversion"/>
  </si>
  <si>
    <t>A205-3</t>
  </si>
  <si>
    <r>
      <t>PM10(</t>
    </r>
    <r>
      <rPr>
        <sz val="12"/>
        <rFont val="標楷體"/>
        <family val="4"/>
        <charset val="136"/>
      </rPr>
      <t>調理</t>
    </r>
    <r>
      <rPr>
        <sz val="12"/>
        <rFont val="Times New Roman"/>
        <family val="1"/>
      </rPr>
      <t>)</t>
    </r>
    <phoneticPr fontId="56" type="noConversion"/>
  </si>
  <si>
    <t>A208-1</t>
    <phoneticPr fontId="56" type="noConversion"/>
  </si>
  <si>
    <r>
      <t>PM10(</t>
    </r>
    <r>
      <rPr>
        <sz val="12"/>
        <rFont val="標楷體"/>
        <family val="4"/>
        <charset val="136"/>
      </rPr>
      <t>秤重</t>
    </r>
    <r>
      <rPr>
        <sz val="12"/>
        <rFont val="Times New Roman"/>
        <family val="1"/>
      </rPr>
      <t>)</t>
    </r>
    <phoneticPr fontId="56" type="noConversion"/>
  </si>
  <si>
    <t>A208-2</t>
  </si>
  <si>
    <r>
      <t>PM10(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56" type="noConversion"/>
  </si>
  <si>
    <t>A208-3</t>
  </si>
  <si>
    <r>
      <rPr>
        <sz val="12"/>
        <rFont val="標楷體"/>
        <family val="4"/>
        <charset val="136"/>
      </rPr>
      <t>落塵</t>
    </r>
    <phoneticPr fontId="56" type="noConversion"/>
  </si>
  <si>
    <t>A216-1</t>
    <phoneticPr fontId="56" type="noConversion"/>
  </si>
  <si>
    <t>1.5HR/10</t>
    <phoneticPr fontId="56" type="noConversion"/>
  </si>
  <si>
    <r>
      <rPr>
        <sz val="12"/>
        <rFont val="標楷體"/>
        <family val="4"/>
        <charset val="136"/>
      </rPr>
      <t>空氣鉛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26" type="noConversion"/>
  </si>
  <si>
    <t>A306-1</t>
    <phoneticPr fontId="26" type="noConversion"/>
  </si>
  <si>
    <r>
      <rPr>
        <sz val="12"/>
        <rFont val="標楷體"/>
        <family val="4"/>
        <charset val="136"/>
      </rPr>
      <t>空氣鉛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6" type="noConversion"/>
  </si>
  <si>
    <t>A306-2</t>
    <phoneticPr fontId="26" type="noConversion"/>
  </si>
  <si>
    <r>
      <rPr>
        <sz val="12"/>
        <rFont val="標楷體"/>
        <family val="4"/>
        <charset val="136"/>
      </rPr>
      <t>無機酸</t>
    </r>
    <phoneticPr fontId="56" type="noConversion"/>
  </si>
  <si>
    <t>CLA2901</t>
    <phoneticPr fontId="5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</si>
  <si>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/5HR</t>
    </r>
    <phoneticPr fontId="56" type="noConversion"/>
  </si>
  <si>
    <r>
      <rPr>
        <sz val="12"/>
        <rFont val="標楷體"/>
        <family val="4"/>
        <charset val="136"/>
      </rPr>
      <t>勞安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金屬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含砷</t>
    </r>
    <r>
      <rPr>
        <sz val="12"/>
        <rFont val="Times New Roman"/>
        <family val="1"/>
      </rPr>
      <t>)</t>
    </r>
    <phoneticPr fontId="56" type="noConversion"/>
  </si>
  <si>
    <t>CLA3011</t>
    <phoneticPr fontId="56" type="noConversion"/>
  </si>
  <si>
    <r>
      <t>6HR/10</t>
    </r>
    <r>
      <rPr>
        <sz val="12"/>
        <rFont val="標楷體"/>
        <family val="4"/>
        <charset val="136"/>
      </rPr>
      <t>支</t>
    </r>
    <phoneticPr fontId="56" type="noConversion"/>
  </si>
  <si>
    <r>
      <rPr>
        <sz val="12"/>
        <rFont val="標楷體"/>
        <family val="4"/>
        <charset val="136"/>
      </rPr>
      <t>勞安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phoneticPr fontId="56" type="noConversion"/>
  </si>
  <si>
    <t>CLA3301</t>
    <phoneticPr fontId="56" type="noConversion"/>
  </si>
  <si>
    <r>
      <t>3HR/10</t>
    </r>
    <r>
      <rPr>
        <sz val="12"/>
        <rFont val="標楷體"/>
        <family val="4"/>
        <charset val="136"/>
      </rPr>
      <t>支</t>
    </r>
    <phoneticPr fontId="56" type="noConversion"/>
  </si>
  <si>
    <r>
      <rPr>
        <sz val="12"/>
        <rFont val="標楷體"/>
        <family val="4"/>
        <charset val="136"/>
      </rPr>
      <t>氯份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-DAY1)</t>
    </r>
    <phoneticPr fontId="26" type="noConversion"/>
  </si>
  <si>
    <t>CNS13407-1</t>
    <phoneticPr fontId="26" type="noConversion"/>
  </si>
  <si>
    <t>1.83HR/10</t>
    <phoneticPr fontId="56" type="noConversion"/>
  </si>
  <si>
    <r>
      <rPr>
        <sz val="12"/>
        <rFont val="標楷體"/>
        <family val="4"/>
        <charset val="136"/>
      </rPr>
      <t>氯份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-DAY2)</t>
    </r>
    <phoneticPr fontId="26" type="noConversion"/>
  </si>
  <si>
    <r>
      <t>CNS13407-2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</si>
  <si>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氯份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滴定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6" type="noConversion"/>
  </si>
  <si>
    <r>
      <t>CNS13407-3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</si>
  <si>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落塵</t>
    </r>
    <phoneticPr fontId="26" type="noConversion"/>
  </si>
  <si>
    <t>CNS3916-1</t>
    <phoneticPr fontId="26" type="noConversion"/>
  </si>
  <si>
    <t>1.5HR/10</t>
    <phoneticPr fontId="26" type="noConversion"/>
  </si>
  <si>
    <r>
      <rPr>
        <sz val="12"/>
        <rFont val="標楷體"/>
        <family val="4"/>
        <charset val="136"/>
      </rPr>
      <t>乾基比重</t>
    </r>
    <phoneticPr fontId="26" type="noConversion"/>
  </si>
  <si>
    <t>CNS5090-1</t>
    <phoneticPr fontId="26" type="noConversion"/>
  </si>
  <si>
    <t>1HR/10</t>
    <phoneticPr fontId="26" type="noConversion"/>
  </si>
  <si>
    <r>
      <rPr>
        <sz val="12"/>
        <rFont val="標楷體"/>
        <family val="4"/>
        <charset val="136"/>
      </rPr>
      <t>土壤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phoneticPr fontId="56" type="noConversion"/>
  </si>
  <si>
    <t>M317-1</t>
    <phoneticPr fontId="56" type="noConversion"/>
  </si>
  <si>
    <r>
      <t>6HR/20</t>
    </r>
    <r>
      <rPr>
        <sz val="12"/>
        <rFont val="標楷體"/>
        <family val="4"/>
        <charset val="136"/>
      </rPr>
      <t>支</t>
    </r>
    <phoneticPr fontId="56" type="noConversion"/>
  </si>
  <si>
    <r>
      <rPr>
        <sz val="12"/>
        <rFont val="標楷體"/>
        <family val="4"/>
        <charset val="136"/>
      </rPr>
      <t>土壤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56" type="noConversion"/>
  </si>
  <si>
    <t>M317-2</t>
    <phoneticPr fontId="56" type="noConversion"/>
  </si>
  <si>
    <r>
      <rPr>
        <sz val="12"/>
        <color indexed="8"/>
        <rFont val="標楷體"/>
        <family val="4"/>
        <charset val="136"/>
      </rPr>
      <t>底泥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曬土</t>
    </r>
    <r>
      <rPr>
        <sz val="12"/>
        <color indexed="8"/>
        <rFont val="Times New Roman"/>
        <family val="1"/>
      </rPr>
      <t>)</t>
    </r>
    <phoneticPr fontId="26" type="noConversion"/>
  </si>
  <si>
    <t>M353-1</t>
    <phoneticPr fontId="26" type="noConversion"/>
  </si>
  <si>
    <r>
      <t>11HR/20</t>
    </r>
    <r>
      <rPr>
        <sz val="12"/>
        <rFont val="標楷體"/>
        <family val="4"/>
        <charset val="136"/>
      </rPr>
      <t>支</t>
    </r>
  </si>
  <si>
    <r>
      <rPr>
        <sz val="12"/>
        <color indexed="8"/>
        <rFont val="標楷體"/>
        <family val="4"/>
        <charset val="136"/>
      </rPr>
      <t>土壤、底泥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磨土</t>
    </r>
    <r>
      <rPr>
        <sz val="12"/>
        <color indexed="8"/>
        <rFont val="Times New Roman"/>
        <family val="1"/>
      </rPr>
      <t>)</t>
    </r>
    <phoneticPr fontId="26" type="noConversion"/>
  </si>
  <si>
    <t>S321-2</t>
    <phoneticPr fontId="26" type="noConversion"/>
  </si>
  <si>
    <r>
      <rPr>
        <sz val="12"/>
        <color indexed="8"/>
        <rFont val="標楷體"/>
        <family val="4"/>
        <charset val="136"/>
      </rPr>
      <t>底泥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前處理</t>
    </r>
    <r>
      <rPr>
        <sz val="12"/>
        <color indexed="8"/>
        <rFont val="Times New Roman"/>
        <family val="1"/>
      </rPr>
      <t>)</t>
    </r>
    <phoneticPr fontId="26" type="noConversion"/>
  </si>
  <si>
    <t>M353-2</t>
    <phoneticPr fontId="26" type="noConversion"/>
  </si>
  <si>
    <r>
      <rPr>
        <sz val="12"/>
        <color indexed="8"/>
        <rFont val="標楷體"/>
        <family val="4"/>
        <charset val="136"/>
      </rPr>
      <t>底泥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上機</t>
    </r>
    <r>
      <rPr>
        <sz val="12"/>
        <color indexed="8"/>
        <rFont val="Times New Roman"/>
        <family val="1"/>
      </rPr>
      <t>)</t>
    </r>
    <phoneticPr fontId="26" type="noConversion"/>
  </si>
  <si>
    <t>M353-3</t>
  </si>
  <si>
    <r>
      <rPr>
        <sz val="12"/>
        <rFont val="標楷體"/>
        <family val="4"/>
        <charset val="136"/>
      </rPr>
      <t>過氧化氫</t>
    </r>
    <phoneticPr fontId="56" type="noConversion"/>
  </si>
  <si>
    <t>OSHA VI6-1</t>
    <phoneticPr fontId="5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</si>
  <si>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/2HR</t>
    </r>
    <phoneticPr fontId="56" type="noConversion"/>
  </si>
  <si>
    <r>
      <rPr>
        <sz val="12"/>
        <rFont val="標楷體"/>
        <family val="4"/>
        <charset val="136"/>
      </rPr>
      <t>廢質土、物理組成</t>
    </r>
    <phoneticPr fontId="26" type="noConversion"/>
  </si>
  <si>
    <t>R124-1</t>
    <phoneticPr fontId="26" type="noConversion"/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</si>
  <si>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破碎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過篩</t>
    </r>
    <r>
      <rPr>
        <sz val="12"/>
        <rFont val="Times New Roman"/>
        <family val="1"/>
      </rPr>
      <t>)</t>
    </r>
    <phoneticPr fontId="56" type="noConversion"/>
  </si>
  <si>
    <t>R201-1</t>
    <phoneticPr fontId="56" type="noConversion"/>
  </si>
  <si>
    <r>
      <t>10HR/20</t>
    </r>
    <r>
      <rPr>
        <sz val="12"/>
        <rFont val="標楷體"/>
        <family val="4"/>
        <charset val="136"/>
      </rPr>
      <t>支</t>
    </r>
    <phoneticPr fontId="56" type="noConversion"/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</si>
  <si>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取樣迴旋</t>
    </r>
    <r>
      <rPr>
        <sz val="12"/>
        <rFont val="Times New Roman"/>
        <family val="1"/>
      </rPr>
      <t>DAY-1)-</t>
    </r>
    <r>
      <rPr>
        <sz val="12"/>
        <rFont val="標楷體"/>
        <family val="4"/>
        <charset val="136"/>
      </rPr>
      <t>金屬</t>
    </r>
    <phoneticPr fontId="26" type="noConversion"/>
  </si>
  <si>
    <t>R201-2</t>
    <phoneticPr fontId="26" type="noConversion"/>
  </si>
  <si>
    <r>
      <t>10HR/20</t>
    </r>
    <r>
      <rPr>
        <sz val="12"/>
        <rFont val="標楷體"/>
        <family val="4"/>
        <charset val="136"/>
      </rPr>
      <t>支</t>
    </r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</si>
  <si>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取樣迴旋</t>
    </r>
    <r>
      <rPr>
        <sz val="12"/>
        <rFont val="Times New Roman"/>
        <family val="1"/>
      </rPr>
      <t>DAY-2)-</t>
    </r>
    <r>
      <rPr>
        <sz val="12"/>
        <rFont val="標楷體"/>
        <family val="4"/>
        <charset val="136"/>
      </rPr>
      <t>金屬</t>
    </r>
    <phoneticPr fontId="26" type="noConversion"/>
  </si>
  <si>
    <t>R201-3</t>
    <phoneticPr fontId="26" type="noConversion"/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</si>
  <si>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取樣迴旋</t>
    </r>
    <r>
      <rPr>
        <sz val="12"/>
        <rFont val="Times New Roman"/>
        <family val="1"/>
      </rPr>
      <t>DAY-1)-VOC</t>
    </r>
    <phoneticPr fontId="26" type="noConversion"/>
  </si>
  <si>
    <t>R201-4</t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</si>
  <si>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取樣迴旋</t>
    </r>
    <r>
      <rPr>
        <sz val="12"/>
        <rFont val="Times New Roman"/>
        <family val="1"/>
      </rPr>
      <t>DAY-2)-VOC</t>
    </r>
    <phoneticPr fontId="26" type="noConversion"/>
  </si>
  <si>
    <t>R201-5</t>
  </si>
  <si>
    <r>
      <rPr>
        <sz val="12"/>
        <rFont val="標楷體"/>
        <family val="4"/>
        <charset val="136"/>
      </rPr>
      <t>廢棄物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水份</t>
    </r>
    <phoneticPr fontId="56" type="noConversion"/>
  </si>
  <si>
    <t>R203-1</t>
    <phoneticPr fontId="56" type="noConversion"/>
  </si>
  <si>
    <t>2HR/10</t>
    <phoneticPr fontId="56" type="noConversion"/>
  </si>
  <si>
    <r>
      <rPr>
        <sz val="12"/>
        <rFont val="標楷體"/>
        <family val="4"/>
        <charset val="136"/>
      </rPr>
      <t>可燃分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烘箱、高溫爐</t>
    </r>
    <r>
      <rPr>
        <sz val="12"/>
        <rFont val="Times New Roman"/>
        <family val="1"/>
      </rPr>
      <t>)</t>
    </r>
    <phoneticPr fontId="56" type="noConversion"/>
  </si>
  <si>
    <t>R205-1</t>
    <phoneticPr fontId="56" type="noConversion"/>
  </si>
  <si>
    <t>0.66HR/1</t>
    <phoneticPr fontId="56" type="noConversion"/>
  </si>
  <si>
    <r>
      <rPr>
        <sz val="12"/>
        <rFont val="標楷體"/>
        <family val="4"/>
        <charset val="136"/>
      </rPr>
      <t>可燃分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秤重</t>
    </r>
    <r>
      <rPr>
        <sz val="12"/>
        <rFont val="Times New Roman"/>
        <family val="1"/>
      </rPr>
      <t>)</t>
    </r>
    <phoneticPr fontId="26" type="noConversion"/>
  </si>
  <si>
    <t>R205-2</t>
    <phoneticPr fontId="56" type="noConversion"/>
  </si>
  <si>
    <r>
      <rPr>
        <sz val="12"/>
        <rFont val="標楷體"/>
        <family val="4"/>
        <charset val="136"/>
      </rPr>
      <t>可燃分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6" type="noConversion"/>
  </si>
  <si>
    <t>R205-3</t>
    <phoneticPr fontId="56" type="noConversion"/>
  </si>
  <si>
    <r>
      <rPr>
        <sz val="12"/>
        <rFont val="標楷體"/>
        <family val="4"/>
        <charset val="136"/>
      </rPr>
      <t>廢棄物</t>
    </r>
    <r>
      <rPr>
        <sz val="12"/>
        <rFont val="Times New Roman"/>
        <family val="1"/>
      </rPr>
      <t>-pH</t>
    </r>
    <phoneticPr fontId="56" type="noConversion"/>
  </si>
  <si>
    <t>R208-1</t>
    <phoneticPr fontId="56" type="noConversion"/>
  </si>
  <si>
    <t>1.33HR/10</t>
    <phoneticPr fontId="56" type="noConversion"/>
  </si>
  <si>
    <r>
      <rPr>
        <sz val="12"/>
        <rFont val="標楷體"/>
        <family val="4"/>
        <charset val="136"/>
      </rPr>
      <t>閃火點</t>
    </r>
    <phoneticPr fontId="56" type="noConversion"/>
  </si>
  <si>
    <t>R210-1</t>
    <phoneticPr fontId="56" type="noConversion"/>
  </si>
  <si>
    <r>
      <t>VS(</t>
    </r>
    <r>
      <rPr>
        <sz val="12"/>
        <rFont val="標楷體"/>
        <family val="4"/>
        <charset val="136"/>
      </rPr>
      <t>烘箱、高溫爐</t>
    </r>
    <r>
      <rPr>
        <sz val="12"/>
        <rFont val="Times New Roman"/>
        <family val="1"/>
      </rPr>
      <t>)</t>
    </r>
    <phoneticPr fontId="56" type="noConversion"/>
  </si>
  <si>
    <t>R212-1</t>
    <phoneticPr fontId="26" type="noConversion"/>
  </si>
  <si>
    <r>
      <t>VS(</t>
    </r>
    <r>
      <rPr>
        <sz val="12"/>
        <rFont val="標楷體"/>
        <family val="4"/>
        <charset val="136"/>
      </rPr>
      <t>秤重</t>
    </r>
    <r>
      <rPr>
        <sz val="12"/>
        <rFont val="Times New Roman"/>
        <family val="1"/>
      </rPr>
      <t>)</t>
    </r>
    <phoneticPr fontId="26" type="noConversion"/>
  </si>
  <si>
    <t>R212-2</t>
  </si>
  <si>
    <r>
      <t>VS(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6" type="noConversion"/>
  </si>
  <si>
    <t>R212-3</t>
    <phoneticPr fontId="56" type="noConversion"/>
  </si>
  <si>
    <r>
      <t>TCLP-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56" type="noConversion"/>
  </si>
  <si>
    <t>R306-1</t>
    <phoneticPr fontId="26" type="noConversion"/>
  </si>
  <si>
    <r>
      <t>6HR/10</t>
    </r>
    <r>
      <rPr>
        <sz val="12"/>
        <rFont val="標楷體"/>
        <family val="4"/>
        <charset val="136"/>
      </rPr>
      <t>支</t>
    </r>
    <phoneticPr fontId="26" type="noConversion"/>
  </si>
  <si>
    <r>
      <t>TCLP-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</si>
  <si>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R306-2</t>
  </si>
  <si>
    <r>
      <rPr>
        <sz val="12"/>
        <rFont val="標楷體"/>
        <family val="4"/>
        <charset val="136"/>
      </rPr>
      <t>廢棄物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六價鉻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56" type="noConversion"/>
  </si>
  <si>
    <t>R309-1</t>
    <phoneticPr fontId="5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</si>
  <si>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/3HR</t>
    </r>
    <phoneticPr fontId="56" type="noConversion"/>
  </si>
  <si>
    <r>
      <rPr>
        <sz val="12"/>
        <rFont val="標楷體"/>
        <family val="4"/>
        <charset val="136"/>
      </rPr>
      <t>廢棄物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六價鉻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</si>
  <si>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R309-2</t>
    <phoneticPr fontId="26" type="noConversion"/>
  </si>
  <si>
    <r>
      <t>TCLP-</t>
    </r>
    <r>
      <rPr>
        <sz val="12"/>
        <rFont val="標楷體"/>
        <family val="4"/>
        <charset val="136"/>
      </rPr>
      <t>汞</t>
    </r>
    <phoneticPr fontId="56" type="noConversion"/>
  </si>
  <si>
    <t>R314-1</t>
    <phoneticPr fontId="56" type="noConversion"/>
  </si>
  <si>
    <r>
      <t>5HR/10</t>
    </r>
    <r>
      <rPr>
        <sz val="12"/>
        <rFont val="標楷體"/>
        <family val="4"/>
        <charset val="136"/>
      </rPr>
      <t>支</t>
    </r>
    <phoneticPr fontId="56" type="noConversion"/>
  </si>
  <si>
    <r>
      <t>TCLP-</t>
    </r>
    <r>
      <rPr>
        <sz val="12"/>
        <rFont val="標楷體"/>
        <family val="4"/>
        <charset val="136"/>
      </rPr>
      <t>汞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56" type="noConversion"/>
  </si>
  <si>
    <t>R314-2</t>
    <phoneticPr fontId="56" type="noConversion"/>
  </si>
  <si>
    <r>
      <rPr>
        <sz val="12"/>
        <rFont val="標楷體"/>
        <family val="4"/>
        <charset val="136"/>
      </rPr>
      <t>廢棄物揮發性有機物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26" type="noConversion"/>
  </si>
  <si>
    <t>R703-1</t>
    <phoneticPr fontId="26" type="noConversion"/>
  </si>
  <si>
    <r>
      <rPr>
        <sz val="12"/>
        <rFont val="標楷體"/>
        <family val="4"/>
        <charset val="136"/>
      </rPr>
      <t>廢棄物揮發性有機物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</si>
  <si>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R703-2</t>
    <phoneticPr fontId="26" type="noConversion"/>
  </si>
  <si>
    <r>
      <rPr>
        <sz val="12"/>
        <rFont val="標楷體"/>
        <family val="4"/>
        <charset val="136"/>
      </rPr>
      <t>土水份</t>
    </r>
    <r>
      <rPr>
        <sz val="12"/>
        <rFont val="Times New Roman"/>
        <family val="1"/>
      </rPr>
      <t>(DAY1)</t>
    </r>
    <phoneticPr fontId="56" type="noConversion"/>
  </si>
  <si>
    <t>S280-1</t>
    <phoneticPr fontId="56" type="noConversion"/>
  </si>
  <si>
    <r>
      <rPr>
        <sz val="12"/>
        <rFont val="標楷體"/>
        <family val="4"/>
        <charset val="136"/>
      </rPr>
      <t>土水份</t>
    </r>
    <r>
      <rPr>
        <sz val="12"/>
        <rFont val="Times New Roman"/>
        <family val="1"/>
      </rPr>
      <t>(DAY2)</t>
    </r>
    <phoneticPr fontId="56" type="noConversion"/>
  </si>
  <si>
    <r>
      <t>S280-2</t>
    </r>
    <r>
      <rPr>
        <sz val="12"/>
        <color theme="1"/>
        <rFont val="新細明體"/>
        <family val="2"/>
        <charset val="136"/>
        <scheme val="minor"/>
      </rPr>
      <t/>
    </r>
    <phoneticPr fontId="26" type="noConversion"/>
  </si>
  <si>
    <r>
      <rPr>
        <sz val="12"/>
        <rFont val="標楷體"/>
        <family val="4"/>
        <charset val="136"/>
      </rPr>
      <t>土壤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砷</t>
    </r>
    <r>
      <rPr>
        <sz val="12"/>
        <rFont val="Times New Roman"/>
        <family val="1"/>
      </rPr>
      <t>(DAY-1</t>
    </r>
    <r>
      <rPr>
        <sz val="12"/>
        <rFont val="標楷體"/>
        <family val="4"/>
        <charset val="136"/>
      </rPr>
      <t>稱土、消化</t>
    </r>
    <r>
      <rPr>
        <sz val="12"/>
        <rFont val="Times New Roman"/>
        <family val="1"/>
      </rPr>
      <t>)</t>
    </r>
    <phoneticPr fontId="56" type="noConversion"/>
  </si>
  <si>
    <t>S310-1</t>
    <phoneticPr fontId="56" type="noConversion"/>
  </si>
  <si>
    <r>
      <t>9.5HR/20</t>
    </r>
    <r>
      <rPr>
        <sz val="12"/>
        <rFont val="標楷體"/>
        <family val="4"/>
        <charset val="136"/>
      </rPr>
      <t>支</t>
    </r>
    <phoneticPr fontId="56" type="noConversion"/>
  </si>
  <si>
    <r>
      <rPr>
        <sz val="12"/>
        <rFont val="標楷體"/>
        <family val="4"/>
        <charset val="136"/>
      </rPr>
      <t>土壤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砷</t>
    </r>
    <r>
      <rPr>
        <sz val="12"/>
        <rFont val="Times New Roman"/>
        <family val="1"/>
      </rPr>
      <t>(DAY-2</t>
    </r>
    <r>
      <rPr>
        <sz val="12"/>
        <rFont val="標楷體"/>
        <family val="4"/>
        <charset val="136"/>
      </rPr>
      <t>前處理、上機</t>
    </r>
    <r>
      <rPr>
        <sz val="12"/>
        <rFont val="Times New Roman"/>
        <family val="1"/>
      </rPr>
      <t>)</t>
    </r>
    <phoneticPr fontId="56" type="noConversion"/>
  </si>
  <si>
    <t>S310-2</t>
  </si>
  <si>
    <r>
      <rPr>
        <sz val="12"/>
        <color indexed="8"/>
        <rFont val="標楷體"/>
        <family val="4"/>
        <charset val="136"/>
      </rPr>
      <t>土壤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曬土</t>
    </r>
    <r>
      <rPr>
        <sz val="12"/>
        <color indexed="8"/>
        <rFont val="Times New Roman"/>
        <family val="1"/>
      </rPr>
      <t>)</t>
    </r>
    <phoneticPr fontId="56" type="noConversion"/>
  </si>
  <si>
    <t>S321-1</t>
    <phoneticPr fontId="56" type="noConversion"/>
  </si>
  <si>
    <r>
      <t>11HR/20</t>
    </r>
    <r>
      <rPr>
        <sz val="12"/>
        <rFont val="標楷體"/>
        <family val="4"/>
        <charset val="136"/>
      </rPr>
      <t>支</t>
    </r>
    <phoneticPr fontId="56" type="noConversion"/>
  </si>
  <si>
    <r>
      <rPr>
        <sz val="12"/>
        <color indexed="8"/>
        <rFont val="標楷體"/>
        <family val="4"/>
        <charset val="136"/>
      </rPr>
      <t>土壤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(DAY-1</t>
    </r>
    <r>
      <rPr>
        <sz val="12"/>
        <color indexed="8"/>
        <rFont val="標楷體"/>
        <family val="4"/>
        <charset val="136"/>
      </rPr>
      <t>稱土</t>
    </r>
    <r>
      <rPr>
        <sz val="12"/>
        <color indexed="8"/>
        <rFont val="Times New Roman"/>
        <family val="1"/>
      </rPr>
      <t>)</t>
    </r>
    <phoneticPr fontId="26" type="noConversion"/>
  </si>
  <si>
    <t>S321-3</t>
    <phoneticPr fontId="26" type="noConversion"/>
  </si>
  <si>
    <r>
      <rPr>
        <sz val="12"/>
        <color indexed="8"/>
        <rFont val="標楷體"/>
        <family val="4"/>
        <charset val="136"/>
      </rPr>
      <t>土壤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(DAY-2</t>
    </r>
    <r>
      <rPr>
        <sz val="12"/>
        <color indexed="8"/>
        <rFont val="標楷體"/>
        <family val="4"/>
        <charset val="136"/>
      </rPr>
      <t>消化、定量</t>
    </r>
    <r>
      <rPr>
        <sz val="12"/>
        <color indexed="8"/>
        <rFont val="Times New Roman"/>
        <family val="1"/>
      </rPr>
      <t>)</t>
    </r>
    <phoneticPr fontId="26" type="noConversion"/>
  </si>
  <si>
    <t>S321-4</t>
    <phoneticPr fontId="26" type="noConversion"/>
  </si>
  <si>
    <r>
      <rPr>
        <sz val="12"/>
        <color indexed="8"/>
        <rFont val="標楷體"/>
        <family val="4"/>
        <charset val="136"/>
      </rPr>
      <t>土壤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(DAY-3</t>
    </r>
    <r>
      <rPr>
        <sz val="12"/>
        <color indexed="8"/>
        <rFont val="標楷體"/>
        <family val="4"/>
        <charset val="136"/>
      </rPr>
      <t>上機分析</t>
    </r>
    <r>
      <rPr>
        <sz val="12"/>
        <color indexed="8"/>
        <rFont val="Times New Roman"/>
        <family val="1"/>
      </rPr>
      <t>)</t>
    </r>
    <phoneticPr fontId="26" type="noConversion"/>
  </si>
  <si>
    <t>S321-5</t>
    <phoneticPr fontId="26" type="noConversion"/>
  </si>
  <si>
    <r>
      <t>XRF</t>
    </r>
    <r>
      <rPr>
        <sz val="12"/>
        <rFont val="標楷體"/>
        <family val="4"/>
        <charset val="136"/>
      </rPr>
      <t>篩測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56" type="noConversion"/>
  </si>
  <si>
    <t>S322-1</t>
    <phoneticPr fontId="56" type="noConversion"/>
  </si>
  <si>
    <t>1.49HR/10</t>
    <phoneticPr fontId="56" type="noConversion"/>
  </si>
  <si>
    <r>
      <t>XRF</t>
    </r>
    <r>
      <rPr>
        <sz val="12"/>
        <rFont val="標楷體"/>
        <family val="4"/>
        <charset val="136"/>
      </rPr>
      <t>篩測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</si>
  <si>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r>
      <t>S322-2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</si>
  <si>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土</t>
    </r>
    <r>
      <rPr>
        <sz val="12"/>
        <rFont val="Times New Roman"/>
        <family val="1"/>
      </rPr>
      <t>-pH</t>
    </r>
    <phoneticPr fontId="56" type="noConversion"/>
  </si>
  <si>
    <t>S410-1</t>
    <phoneticPr fontId="56" type="noConversion"/>
  </si>
  <si>
    <t>1HR/10</t>
    <phoneticPr fontId="5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</si>
  <si>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色度</t>
    </r>
    <phoneticPr fontId="26" type="noConversion"/>
  </si>
  <si>
    <t>W201-1</t>
    <phoneticPr fontId="26" type="noConversion"/>
  </si>
  <si>
    <r>
      <rPr>
        <sz val="12"/>
        <rFont val="標楷體"/>
        <family val="4"/>
        <charset val="136"/>
      </rPr>
      <t>水、土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導電度</t>
    </r>
    <r>
      <rPr>
        <sz val="12"/>
        <rFont val="Times New Roman"/>
        <family val="1"/>
      </rPr>
      <t xml:space="preserve"> 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6" type="noConversion"/>
  </si>
  <si>
    <t>W203-1</t>
    <phoneticPr fontId="26" type="noConversion"/>
  </si>
  <si>
    <t>0.83HR/10</t>
    <phoneticPr fontId="56" type="noConversion"/>
  </si>
  <si>
    <r>
      <rPr>
        <sz val="12"/>
        <rFont val="標楷體"/>
        <family val="4"/>
        <charset val="136"/>
      </rPr>
      <t>土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導電度</t>
    </r>
    <r>
      <rPr>
        <sz val="12"/>
        <rFont val="Times New Roman"/>
        <family val="1"/>
      </rPr>
      <t xml:space="preserve"> 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26" type="noConversion"/>
  </si>
  <si>
    <t>W203-2</t>
    <phoneticPr fontId="56" type="noConversion"/>
  </si>
  <si>
    <r>
      <rPr>
        <sz val="12"/>
        <rFont val="標楷體"/>
        <family val="4"/>
        <charset val="136"/>
      </rPr>
      <t>硬度</t>
    </r>
    <phoneticPr fontId="56" type="noConversion"/>
  </si>
  <si>
    <t>W208-1</t>
    <phoneticPr fontId="56" type="noConversion"/>
  </si>
  <si>
    <r>
      <rPr>
        <sz val="12"/>
        <rFont val="標楷體"/>
        <family val="4"/>
        <charset val="136"/>
      </rPr>
      <t>懸浮固體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56" type="noConversion"/>
  </si>
  <si>
    <t>W210-1</t>
    <phoneticPr fontId="56" type="noConversion"/>
  </si>
  <si>
    <r>
      <rPr>
        <sz val="12"/>
        <rFont val="標楷體"/>
        <family val="4"/>
        <charset val="136"/>
      </rPr>
      <t>懸浮固體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6" type="noConversion"/>
  </si>
  <si>
    <r>
      <t>W210-2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</si>
  <si>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indexed="8"/>
        <rFont val="標楷體"/>
        <family val="4"/>
        <charset val="136"/>
      </rPr>
      <t>總溶解固體</t>
    </r>
    <r>
      <rPr>
        <sz val="12"/>
        <color indexed="8"/>
        <rFont val="Times New Roman"/>
        <family val="1"/>
      </rPr>
      <t>TDS(</t>
    </r>
    <r>
      <rPr>
        <sz val="12"/>
        <color indexed="8"/>
        <rFont val="標楷體"/>
        <family val="4"/>
        <charset val="136"/>
      </rPr>
      <t>前處理</t>
    </r>
    <r>
      <rPr>
        <sz val="12"/>
        <color indexed="8"/>
        <rFont val="Times New Roman"/>
        <family val="1"/>
      </rPr>
      <t>-DAY1)</t>
    </r>
    <phoneticPr fontId="56" type="noConversion"/>
  </si>
  <si>
    <t>W210-3</t>
    <phoneticPr fontId="56" type="noConversion"/>
  </si>
  <si>
    <t>3HR/10</t>
    <phoneticPr fontId="56" type="noConversion"/>
  </si>
  <si>
    <r>
      <rPr>
        <sz val="12"/>
        <color indexed="8"/>
        <rFont val="標楷體"/>
        <family val="4"/>
        <charset val="136"/>
      </rPr>
      <t>總溶解固體</t>
    </r>
    <r>
      <rPr>
        <sz val="12"/>
        <color indexed="8"/>
        <rFont val="Times New Roman"/>
        <family val="1"/>
      </rPr>
      <t>TDS(</t>
    </r>
    <r>
      <rPr>
        <sz val="12"/>
        <color indexed="8"/>
        <rFont val="標楷體"/>
        <family val="4"/>
        <charset val="136"/>
      </rPr>
      <t>前處理</t>
    </r>
    <r>
      <rPr>
        <sz val="12"/>
        <color indexed="8"/>
        <rFont val="Times New Roman"/>
        <family val="1"/>
      </rPr>
      <t>-DAY2+</t>
    </r>
    <r>
      <rPr>
        <sz val="12"/>
        <color indexed="8"/>
        <rFont val="標楷體"/>
        <family val="4"/>
        <charset val="136"/>
      </rPr>
      <t>出報告</t>
    </r>
    <r>
      <rPr>
        <sz val="12"/>
        <color indexed="8"/>
        <rFont val="Times New Roman"/>
        <family val="1"/>
      </rPr>
      <t>)</t>
    </r>
    <phoneticPr fontId="56" type="noConversion"/>
  </si>
  <si>
    <t>W210-4</t>
  </si>
  <si>
    <r>
      <rPr>
        <sz val="12"/>
        <rFont val="標楷體"/>
        <family val="4"/>
        <charset val="136"/>
      </rPr>
      <t>真色色度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56" type="noConversion"/>
  </si>
  <si>
    <t>W223-1</t>
    <phoneticPr fontId="5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</si>
  <si>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/2.75HR</t>
    </r>
    <phoneticPr fontId="56" type="noConversion"/>
  </si>
  <si>
    <r>
      <rPr>
        <sz val="12"/>
        <rFont val="標楷體"/>
        <family val="4"/>
        <charset val="136"/>
      </rPr>
      <t>真色色度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</si>
  <si>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W223-2</t>
    <phoneticPr fontId="56" type="noConversion"/>
  </si>
  <si>
    <r>
      <rPr>
        <sz val="12"/>
        <rFont val="標楷體"/>
        <family val="4"/>
        <charset val="136"/>
      </rPr>
      <t>水中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總量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56" type="noConversion"/>
  </si>
  <si>
    <t>W311-1</t>
    <phoneticPr fontId="56" type="noConversion"/>
  </si>
  <si>
    <r>
      <rPr>
        <sz val="12"/>
        <rFont val="標楷體"/>
        <family val="4"/>
        <charset val="136"/>
      </rPr>
      <t>水中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溶解性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56" type="noConversion"/>
  </si>
  <si>
    <t>W311-2</t>
  </si>
  <si>
    <r>
      <t>3HR/10</t>
    </r>
    <r>
      <rPr>
        <sz val="12"/>
        <rFont val="標楷體"/>
        <family val="4"/>
        <charset val="136"/>
      </rPr>
      <t>支</t>
    </r>
  </si>
  <si>
    <r>
      <rPr>
        <sz val="12"/>
        <rFont val="標楷體"/>
        <family val="4"/>
        <charset val="136"/>
      </rPr>
      <t>水中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(L</t>
    </r>
    <r>
      <rPr>
        <sz val="12"/>
        <rFont val="標楷體"/>
        <family val="4"/>
        <charset val="136"/>
      </rPr>
      <t>、</t>
    </r>
    <r>
      <rPr>
        <sz val="12"/>
        <rFont val="Times New Roman"/>
        <family val="1"/>
      </rPr>
      <t>U</t>
    </r>
    <r>
      <rPr>
        <sz val="12"/>
        <rFont val="標楷體"/>
        <family val="4"/>
        <charset val="136"/>
      </rPr>
      <t>類上機</t>
    </r>
    <r>
      <rPr>
        <sz val="12"/>
        <rFont val="Times New Roman"/>
        <family val="1"/>
      </rPr>
      <t>)</t>
    </r>
    <phoneticPr fontId="56" type="noConversion"/>
  </si>
  <si>
    <t>W311-3</t>
  </si>
  <si>
    <r>
      <rPr>
        <sz val="12"/>
        <rFont val="標楷體"/>
        <family val="4"/>
        <charset val="136"/>
      </rPr>
      <t>水中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(D</t>
    </r>
    <r>
      <rPr>
        <sz val="12"/>
        <rFont val="標楷體"/>
        <family val="4"/>
        <charset val="136"/>
      </rPr>
      <t>類上機</t>
    </r>
    <r>
      <rPr>
        <sz val="12"/>
        <rFont val="Times New Roman"/>
        <family val="1"/>
      </rPr>
      <t>)</t>
    </r>
    <phoneticPr fontId="56" type="noConversion"/>
  </si>
  <si>
    <t>W311-4</t>
  </si>
  <si>
    <r>
      <rPr>
        <sz val="12"/>
        <color theme="9" tint="-0.499984740745262"/>
        <rFont val="標楷體"/>
        <family val="4"/>
        <charset val="136"/>
      </rPr>
      <t>水</t>
    </r>
    <r>
      <rPr>
        <sz val="12"/>
        <color theme="9" tint="-0.499984740745262"/>
        <rFont val="Times New Roman"/>
        <family val="1"/>
      </rPr>
      <t>-</t>
    </r>
    <r>
      <rPr>
        <sz val="12"/>
        <color theme="9" tint="-0.499984740745262"/>
        <rFont val="標楷體"/>
        <family val="4"/>
        <charset val="136"/>
      </rPr>
      <t>六價鉻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前處理</t>
    </r>
    <r>
      <rPr>
        <sz val="12"/>
        <color theme="9" tint="-0.499984740745262"/>
        <rFont val="Times New Roman"/>
        <family val="1"/>
      </rPr>
      <t>+</t>
    </r>
    <r>
      <rPr>
        <sz val="12"/>
        <color theme="9" tint="-0.499984740745262"/>
        <rFont val="標楷體"/>
        <family val="4"/>
        <charset val="136"/>
      </rPr>
      <t>上機</t>
    </r>
    <r>
      <rPr>
        <sz val="12"/>
        <color theme="9" tint="-0.499984740745262"/>
        <rFont val="Times New Roman"/>
        <family val="1"/>
      </rPr>
      <t>)</t>
    </r>
    <phoneticPr fontId="56" type="noConversion"/>
  </si>
  <si>
    <t>W320-1</t>
    <phoneticPr fontId="56" type="noConversion"/>
  </si>
  <si>
    <r>
      <rPr>
        <sz val="12"/>
        <color theme="9" tint="-0.499984740745262"/>
        <rFont val="標楷體"/>
        <family val="4"/>
        <charset val="136"/>
      </rPr>
      <t>水</t>
    </r>
    <r>
      <rPr>
        <sz val="12"/>
        <color theme="9" tint="-0.499984740745262"/>
        <rFont val="Times New Roman"/>
        <family val="1"/>
      </rPr>
      <t>-</t>
    </r>
    <r>
      <rPr>
        <sz val="12"/>
        <color theme="9" tint="-0.499984740745262"/>
        <rFont val="標楷體"/>
        <family val="4"/>
        <charset val="136"/>
      </rPr>
      <t>六價鉻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出報告</t>
    </r>
    <r>
      <rPr>
        <sz val="12"/>
        <color theme="9" tint="-0.499984740745262"/>
        <rFont val="Times New Roman"/>
        <family val="1"/>
      </rPr>
      <t>)</t>
    </r>
    <phoneticPr fontId="56" type="noConversion"/>
  </si>
  <si>
    <t>W320-2</t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</si>
  <si>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phoneticPr fontId="56" type="noConversion"/>
  </si>
  <si>
    <t>W330-1</t>
    <phoneticPr fontId="56" type="noConversion"/>
  </si>
  <si>
    <r>
      <t>4.5HR/10</t>
    </r>
    <r>
      <rPr>
        <sz val="12"/>
        <rFont val="標楷體"/>
        <family val="4"/>
        <charset val="136"/>
      </rPr>
      <t>支</t>
    </r>
    <phoneticPr fontId="5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</si>
  <si>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56" type="noConversion"/>
  </si>
  <si>
    <t>W330-2</t>
    <phoneticPr fontId="56" type="noConversion"/>
  </si>
  <si>
    <r>
      <rPr>
        <sz val="12"/>
        <rFont val="標楷體"/>
        <family val="4"/>
        <charset val="136"/>
      </rPr>
      <t>氯鹽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56" type="noConversion"/>
  </si>
  <si>
    <t>W406-1</t>
    <phoneticPr fontId="56" type="noConversion"/>
  </si>
  <si>
    <t>1.8HR/10</t>
    <phoneticPr fontId="56" type="noConversion"/>
  </si>
  <si>
    <r>
      <rPr>
        <sz val="12"/>
        <rFont val="標楷體"/>
        <family val="4"/>
        <charset val="136"/>
      </rPr>
      <t>氯鹽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</si>
  <si>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r>
      <t>W406-2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</si>
  <si>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餘氯</t>
    </r>
    <phoneticPr fontId="56" type="noConversion"/>
  </si>
  <si>
    <t>W408-1</t>
    <phoneticPr fontId="5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</si>
  <si>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/7HR</t>
    </r>
    <phoneticPr fontId="56" type="noConversion"/>
  </si>
  <si>
    <r>
      <rPr>
        <sz val="12"/>
        <rFont val="標楷體"/>
        <family val="4"/>
        <charset val="136"/>
      </rPr>
      <t>氰化物</t>
    </r>
    <phoneticPr fontId="56" type="noConversion"/>
  </si>
  <si>
    <t>W410-1</t>
    <phoneticPr fontId="56" type="noConversion"/>
  </si>
  <si>
    <r>
      <rPr>
        <sz val="12"/>
        <rFont val="標楷體"/>
        <family val="4"/>
        <charset val="136"/>
      </rPr>
      <t>氟鹽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56" type="noConversion"/>
  </si>
  <si>
    <t>W413-1</t>
    <phoneticPr fontId="56" type="noConversion"/>
  </si>
  <si>
    <t>2.50HR/10</t>
    <phoneticPr fontId="56" type="noConversion"/>
  </si>
  <si>
    <r>
      <rPr>
        <sz val="12"/>
        <rFont val="標楷體"/>
        <family val="4"/>
        <charset val="136"/>
      </rPr>
      <t>氟鹽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</si>
  <si>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r>
      <t>W413-2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</si>
  <si>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前處理</t>
    </r>
    <phoneticPr fontId="56" type="noConversion"/>
  </si>
  <si>
    <t>W418-1</t>
    <phoneticPr fontId="56" type="noConversion"/>
  </si>
  <si>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配藥上機</t>
    </r>
    <phoneticPr fontId="56" type="noConversion"/>
  </si>
  <si>
    <t>W418-2</t>
    <phoneticPr fontId="56" type="noConversion"/>
  </si>
  <si>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出報告</t>
    </r>
    <phoneticPr fontId="56" type="noConversion"/>
  </si>
  <si>
    <t>W418-3</t>
    <phoneticPr fontId="56" type="noConversion"/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</si>
  <si>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前處理</t>
    </r>
    <r>
      <rPr>
        <sz val="12"/>
        <color theme="9" tint="-0.499984740745262"/>
        <rFont val="Times New Roman"/>
        <family val="1"/>
      </rPr>
      <t>+</t>
    </r>
    <r>
      <rPr>
        <sz val="12"/>
        <color theme="9" tint="-0.499984740745262"/>
        <rFont val="標楷體"/>
        <family val="4"/>
        <charset val="136"/>
      </rPr>
      <t>上機</t>
    </r>
    <phoneticPr fontId="26" type="noConversion"/>
  </si>
  <si>
    <t>W419-1</t>
    <phoneticPr fontId="2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</si>
  <si>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/4HR</t>
    </r>
    <phoneticPr fontId="56" type="noConversion"/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</si>
  <si>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出報告</t>
    </r>
    <phoneticPr fontId="26" type="noConversion"/>
  </si>
  <si>
    <t>W419-2</t>
    <phoneticPr fontId="26" type="noConversion"/>
  </si>
  <si>
    <r>
      <rPr>
        <sz val="12"/>
        <color indexed="8"/>
        <rFont val="標楷體"/>
        <family val="4"/>
        <charset val="136"/>
      </rPr>
      <t>水中溶氧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碘定量法</t>
    </r>
    <phoneticPr fontId="56" type="noConversion"/>
  </si>
  <si>
    <t>W422-1</t>
    <phoneticPr fontId="56" type="noConversion"/>
  </si>
  <si>
    <r>
      <rPr>
        <sz val="12"/>
        <color indexed="8"/>
        <rFont val="標楷體"/>
        <family val="4"/>
        <charset val="136"/>
      </rPr>
      <t>總氮</t>
    </r>
    <phoneticPr fontId="56" type="noConversion"/>
  </si>
  <si>
    <t>W423-1</t>
    <phoneticPr fontId="5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</si>
  <si>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-pH+</t>
    </r>
    <r>
      <rPr>
        <sz val="12"/>
        <rFont val="標楷體"/>
        <family val="4"/>
        <charset val="136"/>
      </rPr>
      <t>水溫</t>
    </r>
    <phoneticPr fontId="26" type="noConversion"/>
  </si>
  <si>
    <t>W424-1</t>
    <phoneticPr fontId="26" type="noConversion"/>
  </si>
  <si>
    <r>
      <rPr>
        <sz val="12"/>
        <color theme="9" tint="-0.499984740745262"/>
        <rFont val="標楷體"/>
        <family val="4"/>
        <charset val="136"/>
      </rPr>
      <t>總磷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前處理</t>
    </r>
    <r>
      <rPr>
        <sz val="12"/>
        <color theme="9" tint="-0.499984740745262"/>
        <rFont val="Times New Roman"/>
        <family val="1"/>
      </rPr>
      <t>)</t>
    </r>
    <phoneticPr fontId="26" type="noConversion"/>
  </si>
  <si>
    <t>W427-1</t>
    <phoneticPr fontId="2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</si>
  <si>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/4.5HR</t>
    </r>
    <phoneticPr fontId="56" type="noConversion"/>
  </si>
  <si>
    <r>
      <rPr>
        <sz val="12"/>
        <color theme="9" tint="-0.499984740745262"/>
        <rFont val="標楷體"/>
        <family val="4"/>
        <charset val="136"/>
      </rPr>
      <t>總磷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正磷酸鹽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配藥上機</t>
    </r>
    <r>
      <rPr>
        <sz val="12"/>
        <color theme="9" tint="-0.499984740745262"/>
        <rFont val="Times New Roman"/>
        <family val="1"/>
      </rPr>
      <t>)</t>
    </r>
    <phoneticPr fontId="26" type="noConversion"/>
  </si>
  <si>
    <t>W427-2</t>
    <phoneticPr fontId="2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</si>
  <si>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/2.5HR</t>
    </r>
    <phoneticPr fontId="56" type="noConversion"/>
  </si>
  <si>
    <r>
      <rPr>
        <sz val="12"/>
        <color theme="9" tint="-0.499984740745262"/>
        <rFont val="標楷體"/>
        <family val="4"/>
        <charset val="136"/>
      </rPr>
      <t>總磷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正磷酸鹽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出報告</t>
    </r>
    <r>
      <rPr>
        <sz val="12"/>
        <color theme="9" tint="-0.499984740745262"/>
        <rFont val="Times New Roman"/>
        <family val="1"/>
      </rPr>
      <t>)</t>
    </r>
    <phoneticPr fontId="56" type="noConversion"/>
  </si>
  <si>
    <t>W427-3</t>
    <phoneticPr fontId="56" type="noConversion"/>
  </si>
  <si>
    <r>
      <rPr>
        <sz val="12"/>
        <rFont val="標楷體"/>
        <family val="4"/>
        <charset val="136"/>
      </rPr>
      <t>硫酸鹽</t>
    </r>
    <phoneticPr fontId="56" type="noConversion"/>
  </si>
  <si>
    <t>W430-1</t>
    <phoneticPr fontId="5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</si>
  <si>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/1.75HR</t>
    </r>
    <phoneticPr fontId="56" type="noConversion"/>
  </si>
  <si>
    <r>
      <rPr>
        <sz val="12"/>
        <rFont val="標楷體"/>
        <family val="4"/>
        <charset val="136"/>
      </rPr>
      <t>硫化物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56" type="noConversion"/>
  </si>
  <si>
    <t>W433-1</t>
    <phoneticPr fontId="5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</si>
  <si>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/3.5HR</t>
    </r>
    <phoneticPr fontId="56" type="noConversion"/>
  </si>
  <si>
    <r>
      <rPr>
        <sz val="12"/>
        <rFont val="標楷體"/>
        <family val="4"/>
        <charset val="136"/>
      </rPr>
      <t>硫化物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6" type="noConversion"/>
  </si>
  <si>
    <r>
      <t>W433-2</t>
    </r>
    <r>
      <rPr>
        <sz val="12"/>
        <color theme="1"/>
        <rFont val="新細明體"/>
        <family val="2"/>
        <charset val="136"/>
        <scheme val="minor"/>
      </rPr>
      <t/>
    </r>
    <phoneticPr fontId="2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</si>
  <si>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砷</t>
    </r>
    <phoneticPr fontId="26" type="noConversion"/>
  </si>
  <si>
    <t>W434-1</t>
    <phoneticPr fontId="2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</si>
  <si>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砷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56" type="noConversion"/>
  </si>
  <si>
    <t>W434-2</t>
    <phoneticPr fontId="56" type="noConversion"/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</si>
  <si>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(FIA)(</t>
    </r>
    <r>
      <rPr>
        <sz val="12"/>
        <color theme="9" tint="-0.499984740745262"/>
        <rFont val="標楷體"/>
        <family val="4"/>
        <charset val="136"/>
      </rPr>
      <t>前處理</t>
    </r>
    <r>
      <rPr>
        <sz val="12"/>
        <color theme="9" tint="-0.499984740745262"/>
        <rFont val="Times New Roman"/>
        <family val="1"/>
      </rPr>
      <t>)</t>
    </r>
    <phoneticPr fontId="56" type="noConversion"/>
  </si>
  <si>
    <t>W436-1</t>
    <phoneticPr fontId="5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</si>
  <si>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/4.25HR</t>
    </r>
    <phoneticPr fontId="56" type="noConversion"/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</si>
  <si>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(FIA)(</t>
    </r>
    <r>
      <rPr>
        <sz val="12"/>
        <color theme="9" tint="-0.499984740745262"/>
        <rFont val="標楷體"/>
        <family val="4"/>
        <charset val="136"/>
      </rPr>
      <t>上機</t>
    </r>
    <r>
      <rPr>
        <sz val="12"/>
        <color theme="9" tint="-0.499984740745262"/>
        <rFont val="Times New Roman"/>
        <family val="1"/>
      </rPr>
      <t>)</t>
    </r>
    <phoneticPr fontId="26" type="noConversion"/>
  </si>
  <si>
    <t>W436-2</t>
    <phoneticPr fontId="2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</si>
  <si>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/4.25HR</t>
    </r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</si>
  <si>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(FIA)(</t>
    </r>
    <r>
      <rPr>
        <sz val="12"/>
        <color theme="9" tint="-0.499984740745262"/>
        <rFont val="標楷體"/>
        <family val="4"/>
        <charset val="136"/>
      </rPr>
      <t>出報告</t>
    </r>
    <r>
      <rPr>
        <sz val="12"/>
        <color theme="9" tint="-0.499984740745262"/>
        <rFont val="Times New Roman"/>
        <family val="1"/>
      </rPr>
      <t>)</t>
    </r>
    <phoneticPr fontId="56" type="noConversion"/>
  </si>
  <si>
    <t>W436-3</t>
    <phoneticPr fontId="56" type="noConversion"/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</si>
  <si>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(FIA</t>
    </r>
    <r>
      <rPr>
        <sz val="12"/>
        <rFont val="標楷體"/>
        <family val="4"/>
        <charset val="136"/>
      </rPr>
      <t>、</t>
    </r>
    <r>
      <rPr>
        <sz val="12"/>
        <rFont val="Times New Roman"/>
        <family val="1"/>
      </rPr>
      <t>UV) (</t>
    </r>
    <r>
      <rPr>
        <sz val="12"/>
        <rFont val="標楷體"/>
        <family val="4"/>
        <charset val="136"/>
      </rPr>
      <t>蒸餾</t>
    </r>
    <r>
      <rPr>
        <sz val="12"/>
        <rFont val="Times New Roman"/>
        <family val="1"/>
      </rPr>
      <t>)</t>
    </r>
    <phoneticPr fontId="56" type="noConversion"/>
  </si>
  <si>
    <t>W437-1</t>
    <phoneticPr fontId="26" type="noConversion"/>
  </si>
  <si>
    <r>
      <t>20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/7.3HR</t>
    </r>
    <phoneticPr fontId="56" type="noConversion"/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</si>
  <si>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(FIA) 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56" type="noConversion"/>
  </si>
  <si>
    <t>W437-2</t>
    <phoneticPr fontId="56" type="noConversion"/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</si>
  <si>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(FIA) 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</si>
  <si>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W437-3</t>
    <phoneticPr fontId="5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</si>
  <si>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/4.5HR</t>
    </r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</si>
  <si>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(UV) (</t>
    </r>
    <r>
      <rPr>
        <sz val="12"/>
        <rFont val="標楷體"/>
        <family val="4"/>
        <charset val="136"/>
      </rPr>
      <t>呈色上機</t>
    </r>
    <r>
      <rPr>
        <sz val="12"/>
        <rFont val="Times New Roman"/>
        <family val="1"/>
      </rPr>
      <t>)</t>
    </r>
    <phoneticPr fontId="56" type="noConversion"/>
  </si>
  <si>
    <t>W448-2</t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</si>
  <si>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(UV) 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</si>
  <si>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W448-3</t>
  </si>
  <si>
    <r>
      <rPr>
        <sz val="12"/>
        <rFont val="標楷體"/>
        <family val="4"/>
        <charset val="136"/>
      </rPr>
      <t>水中鹼度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滴定</t>
    </r>
    <phoneticPr fontId="26" type="noConversion"/>
  </si>
  <si>
    <t>W449-1</t>
    <phoneticPr fontId="26" type="noConversion"/>
  </si>
  <si>
    <t>2HR/10</t>
    <phoneticPr fontId="26" type="noConversion"/>
  </si>
  <si>
    <r>
      <rPr>
        <sz val="12"/>
        <rFont val="標楷體"/>
        <family val="4"/>
        <charset val="136"/>
      </rPr>
      <t>凱氏氮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消化</t>
    </r>
    <r>
      <rPr>
        <sz val="12"/>
        <rFont val="Times New Roman"/>
        <family val="1"/>
      </rPr>
      <t>)</t>
    </r>
    <phoneticPr fontId="56" type="noConversion"/>
  </si>
  <si>
    <t>W451-1</t>
    <phoneticPr fontId="26" type="noConversion"/>
  </si>
  <si>
    <r>
      <rPr>
        <sz val="12"/>
        <rFont val="標楷體"/>
        <family val="4"/>
        <charset val="136"/>
      </rPr>
      <t>凱氏氮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蒸餾</t>
    </r>
    <r>
      <rPr>
        <sz val="12"/>
        <rFont val="Times New Roman"/>
        <family val="1"/>
      </rPr>
      <t>)</t>
    </r>
    <phoneticPr fontId="56" type="noConversion"/>
  </si>
  <si>
    <t>W451-2</t>
    <phoneticPr fontId="56" type="noConversion"/>
  </si>
  <si>
    <r>
      <rPr>
        <sz val="12"/>
        <rFont val="標楷體"/>
        <family val="4"/>
        <charset val="136"/>
      </rPr>
      <t>凱氏氮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呈色上機</t>
    </r>
    <r>
      <rPr>
        <sz val="12"/>
        <rFont val="Times New Roman"/>
        <family val="1"/>
      </rPr>
      <t>)</t>
    </r>
    <phoneticPr fontId="56" type="noConversion"/>
  </si>
  <si>
    <t>W451-3</t>
  </si>
  <si>
    <r>
      <rPr>
        <sz val="12"/>
        <rFont val="標楷體"/>
        <family val="4"/>
        <charset val="136"/>
      </rPr>
      <t>凱氏氮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</si>
  <si>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W451-4</t>
    <phoneticPr fontId="5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</si>
  <si>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溶氧電極</t>
    </r>
    <phoneticPr fontId="56" type="noConversion"/>
  </si>
  <si>
    <t>W455-1</t>
    <phoneticPr fontId="56" type="noConversion"/>
  </si>
  <si>
    <t>1.5HR/1</t>
    <phoneticPr fontId="56" type="noConversion"/>
  </si>
  <si>
    <r>
      <rPr>
        <sz val="12"/>
        <rFont val="標楷體"/>
        <family val="4"/>
        <charset val="136"/>
      </rPr>
      <t>油脂</t>
    </r>
    <phoneticPr fontId="56" type="noConversion"/>
  </si>
  <si>
    <t>W506-1</t>
    <phoneticPr fontId="56" type="noConversion"/>
  </si>
  <si>
    <r>
      <rPr>
        <sz val="12"/>
        <rFont val="標楷體"/>
        <family val="4"/>
        <charset val="136"/>
      </rPr>
      <t>生化需氧量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前處理和</t>
    </r>
    <r>
      <rPr>
        <sz val="12"/>
        <rFont val="Times New Roman"/>
        <family val="1"/>
      </rPr>
      <t>DAY1</t>
    </r>
    <r>
      <rPr>
        <sz val="12"/>
        <rFont val="標楷體"/>
        <family val="4"/>
        <charset val="136"/>
      </rPr>
      <t>測量</t>
    </r>
    <r>
      <rPr>
        <sz val="12"/>
        <rFont val="Times New Roman"/>
        <family val="1"/>
      </rPr>
      <t>)</t>
    </r>
    <phoneticPr fontId="56" type="noConversion"/>
  </si>
  <si>
    <t>W510-1</t>
    <phoneticPr fontId="56" type="noConversion"/>
  </si>
  <si>
    <t>5HR/10</t>
    <phoneticPr fontId="56" type="noConversion"/>
  </si>
  <si>
    <r>
      <rPr>
        <sz val="12"/>
        <rFont val="標楷體"/>
        <family val="4"/>
        <charset val="136"/>
      </rPr>
      <t>生化需氧量</t>
    </r>
    <r>
      <rPr>
        <sz val="12"/>
        <rFont val="Times New Roman"/>
        <family val="1"/>
      </rPr>
      <t>(DAY5</t>
    </r>
    <r>
      <rPr>
        <sz val="12"/>
        <rFont val="標楷體"/>
        <family val="4"/>
        <charset val="136"/>
      </rPr>
      <t>測量</t>
    </r>
    <r>
      <rPr>
        <sz val="12"/>
        <rFont val="Times New Roman"/>
        <family val="1"/>
      </rPr>
      <t>)</t>
    </r>
    <phoneticPr fontId="56" type="noConversion"/>
  </si>
  <si>
    <t>W510-2</t>
    <phoneticPr fontId="56" type="noConversion"/>
  </si>
  <si>
    <r>
      <rPr>
        <sz val="12"/>
        <rFont val="標楷體"/>
        <family val="4"/>
        <charset val="136"/>
      </rPr>
      <t>生化需氧量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</si>
  <si>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W510-3</t>
    <phoneticPr fontId="5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</si>
  <si>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藥品配製</t>
    </r>
    <r>
      <rPr>
        <sz val="12"/>
        <rFont val="Times New Roman"/>
        <family val="1"/>
      </rPr>
      <t>)</t>
    </r>
    <phoneticPr fontId="56" type="noConversion"/>
  </si>
  <si>
    <t>W515-1</t>
    <phoneticPr fontId="5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</si>
  <si>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56" type="noConversion"/>
  </si>
  <si>
    <r>
      <t>W515-2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</si>
  <si>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</si>
  <si>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r>
      <t>W515-3</t>
    </r>
    <r>
      <rPr>
        <sz val="12"/>
        <color theme="1"/>
        <rFont val="新細明體"/>
        <family val="2"/>
        <charset val="136"/>
        <scheme val="minor"/>
      </rPr>
      <t/>
    </r>
    <phoneticPr fontId="5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</si>
  <si>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含高滷</t>
    </r>
    <r>
      <rPr>
        <sz val="12"/>
        <rFont val="Times New Roman"/>
        <family val="1"/>
      </rPr>
      <t>COD(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56" type="noConversion"/>
  </si>
  <si>
    <t>W516-1</t>
    <phoneticPr fontId="5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</si>
  <si>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含高滷</t>
    </r>
    <r>
      <rPr>
        <sz val="12"/>
        <rFont val="Times New Roman"/>
        <family val="1"/>
      </rPr>
      <t>COD(</t>
    </r>
    <r>
      <rPr>
        <sz val="12"/>
        <rFont val="標楷體"/>
        <family val="4"/>
        <charset val="136"/>
      </rPr>
      <t>滴定</t>
    </r>
    <r>
      <rPr>
        <sz val="12"/>
        <rFont val="Times New Roman"/>
        <family val="1"/>
      </rPr>
      <t>)</t>
    </r>
    <phoneticPr fontId="56" type="noConversion"/>
  </si>
  <si>
    <t>W516-2</t>
    <phoneticPr fontId="5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</si>
  <si>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含高滷</t>
    </r>
    <r>
      <rPr>
        <sz val="12"/>
        <rFont val="Times New Roman"/>
        <family val="1"/>
      </rPr>
      <t>COD(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6" type="noConversion"/>
  </si>
  <si>
    <t>W516-3</t>
    <phoneticPr fontId="2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</si>
  <si>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密閉式重鉻酸鉀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26" type="noConversion"/>
  </si>
  <si>
    <t>W517-1</t>
    <phoneticPr fontId="2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</si>
  <si>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密閉式重鉻酸鉀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滴定</t>
    </r>
    <r>
      <rPr>
        <sz val="12"/>
        <rFont val="Times New Roman"/>
        <family val="1"/>
      </rPr>
      <t>)</t>
    </r>
    <phoneticPr fontId="26" type="noConversion"/>
  </si>
  <si>
    <t>W517-2</t>
    <phoneticPr fontId="2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</si>
  <si>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密閉式重鉻酸鉀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6" type="noConversion"/>
  </si>
  <si>
    <t>W517-3</t>
    <phoneticPr fontId="26" type="noConversion"/>
  </si>
  <si>
    <r>
      <rPr>
        <sz val="12"/>
        <rFont val="標楷體"/>
        <family val="4"/>
        <charset val="136"/>
      </rPr>
      <t>總酚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26" type="noConversion"/>
  </si>
  <si>
    <t>W521-1</t>
    <phoneticPr fontId="26" type="noConversion"/>
  </si>
  <si>
    <r>
      <rPr>
        <sz val="12"/>
        <rFont val="標楷體"/>
        <family val="4"/>
        <charset val="136"/>
      </rPr>
      <t>總酚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</si>
  <si>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W521-2</t>
    <phoneticPr fontId="56" type="noConversion"/>
  </si>
  <si>
    <r>
      <rPr>
        <sz val="12"/>
        <rFont val="標楷體"/>
        <family val="4"/>
        <charset val="136"/>
      </rPr>
      <t>陰離子界面活性劑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56" type="noConversion"/>
  </si>
  <si>
    <t>W525-1</t>
    <phoneticPr fontId="56" type="noConversion"/>
  </si>
  <si>
    <r>
      <rPr>
        <sz val="12"/>
        <rFont val="標楷體"/>
        <family val="4"/>
        <charset val="136"/>
      </rPr>
      <t>陰離子界面活性劑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56" type="noConversion"/>
  </si>
  <si>
    <t>W525-2</t>
    <phoneticPr fontId="56" type="noConversion"/>
  </si>
  <si>
    <r>
      <rPr>
        <sz val="12"/>
        <rFont val="標楷體"/>
        <family val="4"/>
        <charset val="136"/>
      </rPr>
      <t>環境打掃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)-</t>
    </r>
    <r>
      <rPr>
        <sz val="12"/>
        <rFont val="標楷體"/>
        <family val="4"/>
        <charset val="136"/>
      </rPr>
      <t>含清冰箱、清運廢土</t>
    </r>
    <phoneticPr fontId="26" type="noConversion"/>
  </si>
  <si>
    <t>EC</t>
    <phoneticPr fontId="56" type="noConversion"/>
  </si>
  <si>
    <r>
      <rPr>
        <sz val="12"/>
        <rFont val="標楷體"/>
        <family val="4"/>
        <charset val="136"/>
      </rPr>
      <t>校正儀器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器皿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</si>
  <si>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CA</t>
    <phoneticPr fontId="56" type="noConversion"/>
  </si>
  <si>
    <r>
      <rPr>
        <sz val="12"/>
        <rFont val="標楷體"/>
        <family val="4"/>
        <charset val="136"/>
      </rPr>
      <t>會議討論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</si>
  <si>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ME</t>
    <phoneticPr fontId="56" type="noConversion"/>
  </si>
  <si>
    <r>
      <rPr>
        <sz val="12"/>
        <rFont val="標楷體"/>
        <family val="4"/>
        <charset val="136"/>
      </rPr>
      <t>工時回報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</si>
  <si>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WO</t>
    <phoneticPr fontId="56" type="noConversion"/>
  </si>
  <si>
    <r>
      <rPr>
        <sz val="12"/>
        <rFont val="標楷體"/>
        <family val="4"/>
        <charset val="136"/>
      </rPr>
      <t>器皿清潔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</si>
  <si>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CB</t>
    <phoneticPr fontId="56" type="noConversion"/>
  </si>
  <si>
    <r>
      <rPr>
        <sz val="12"/>
        <rFont val="標楷體"/>
        <family val="4"/>
        <charset val="136"/>
      </rPr>
      <t>品保稽核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</si>
  <si>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QA</t>
    <phoneticPr fontId="56" type="noConversion"/>
  </si>
  <si>
    <r>
      <rPr>
        <sz val="12"/>
        <rFont val="標楷體"/>
        <family val="4"/>
        <charset val="136"/>
      </rPr>
      <t>報告討論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</si>
  <si>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RP</t>
    <phoneticPr fontId="56" type="noConversion"/>
  </si>
  <si>
    <r>
      <rPr>
        <sz val="12"/>
        <rFont val="標楷體"/>
        <family val="4"/>
        <charset val="136"/>
      </rPr>
      <t>能力試驗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盲樣</t>
    </r>
    <r>
      <rPr>
        <sz val="12"/>
        <rFont val="Times New Roman"/>
        <family val="1"/>
      </rPr>
      <t>)(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</si>
  <si>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PT</t>
    <phoneticPr fontId="56" type="noConversion"/>
  </si>
  <si>
    <r>
      <rPr>
        <sz val="12"/>
        <rFont val="標楷體"/>
        <family val="4"/>
        <charset val="136"/>
      </rPr>
      <t>儀器器材保養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清洗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維修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</si>
  <si>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IR</t>
    <phoneticPr fontId="56" type="noConversion"/>
  </si>
  <si>
    <r>
      <rPr>
        <sz val="12"/>
        <rFont val="標楷體"/>
        <family val="4"/>
        <charset val="136"/>
      </rPr>
      <t>教育訓練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</si>
  <si>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TR</t>
    <phoneticPr fontId="56" type="noConversion"/>
  </si>
  <si>
    <r>
      <rPr>
        <sz val="12"/>
        <rFont val="標楷體"/>
        <family val="4"/>
        <charset val="136"/>
      </rPr>
      <t>展延準備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</si>
  <si>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LP</t>
    <phoneticPr fontId="56" type="noConversion"/>
  </si>
  <si>
    <r>
      <rPr>
        <sz val="12"/>
        <rFont val="標楷體"/>
        <family val="4"/>
        <charset val="136"/>
      </rPr>
      <t>技術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文件查核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</si>
  <si>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TC</t>
    <phoneticPr fontId="56" type="noConversion"/>
  </si>
  <si>
    <r>
      <rPr>
        <sz val="12"/>
        <rFont val="標楷體"/>
        <family val="4"/>
        <charset val="136"/>
      </rPr>
      <t>認證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6" type="noConversion"/>
  </si>
  <si>
    <t>AE</t>
    <phoneticPr fontId="56" type="noConversion"/>
  </si>
  <si>
    <r>
      <rPr>
        <sz val="12"/>
        <rFont val="標楷體"/>
        <family val="4"/>
        <charset val="136"/>
      </rPr>
      <t>組內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外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>雜項支援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56" type="noConversion"/>
  </si>
  <si>
    <t>MI</t>
    <phoneticPr fontId="56" type="noConversion"/>
  </si>
  <si>
    <t>ICPinject</t>
    <phoneticPr fontId="56" type="noConversion"/>
  </si>
  <si>
    <t>min</t>
    <phoneticPr fontId="56" type="noConversion"/>
  </si>
  <si>
    <r>
      <rPr>
        <sz val="12"/>
        <rFont val="細明體"/>
        <family val="3"/>
        <charset val="136"/>
      </rPr>
      <t>驗算報告</t>
    </r>
    <r>
      <rPr>
        <sz val="12"/>
        <rFont val="Times New Roman"/>
        <family val="1"/>
      </rPr>
      <t>(</t>
    </r>
    <r>
      <rPr>
        <sz val="12"/>
        <rFont val="細明體"/>
        <family val="3"/>
        <charset val="136"/>
      </rPr>
      <t>分鐘</t>
    </r>
    <r>
      <rPr>
        <sz val="12"/>
        <rFont val="Times New Roman"/>
        <family val="1"/>
      </rPr>
      <t>)</t>
    </r>
    <phoneticPr fontId="56" type="noConversion"/>
  </si>
  <si>
    <t>QC</t>
    <phoneticPr fontId="56" type="noConversion"/>
  </si>
  <si>
    <t>項次</t>
    <phoneticPr fontId="26" type="noConversion"/>
  </si>
  <si>
    <t>項目</t>
    <phoneticPr fontId="26" type="noConversion"/>
  </si>
  <si>
    <t>方法</t>
    <phoneticPr fontId="26" type="noConversion"/>
  </si>
  <si>
    <t>方法表示</t>
    <phoneticPr fontId="26" type="noConversion"/>
  </si>
  <si>
    <t>分析時間(分鐘)</t>
    <phoneticPr fontId="26" type="noConversion"/>
  </si>
  <si>
    <t>原分析時間(分鐘)</t>
    <phoneticPr fontId="26" type="noConversion"/>
  </si>
  <si>
    <r>
      <t>非例行工作</t>
    </r>
    <r>
      <rPr>
        <b/>
        <sz val="14"/>
        <color indexed="10"/>
        <rFont val="細明體"/>
        <family val="3"/>
        <charset val="136"/>
      </rPr>
      <t>(以分鐘計)</t>
    </r>
    <phoneticPr fontId="26" type="noConversion"/>
  </si>
  <si>
    <t>代碼表示</t>
    <phoneticPr fontId="26" type="noConversion"/>
  </si>
  <si>
    <t>空氣-甲醛</t>
    <phoneticPr fontId="26" type="noConversion"/>
  </si>
  <si>
    <t>A705</t>
    <phoneticPr fontId="26" type="noConversion"/>
  </si>
  <si>
    <t>A705交</t>
    <phoneticPr fontId="26" type="noConversion"/>
  </si>
  <si>
    <t>備柱:</t>
    <phoneticPr fontId="26" type="noConversion"/>
  </si>
  <si>
    <t>環境打掃(含清冰箱、清運廢土)</t>
    <phoneticPr fontId="26" type="noConversion"/>
  </si>
  <si>
    <t>水質微生物-大腸桿菌群</t>
    <phoneticPr fontId="26" type="noConversion"/>
  </si>
  <si>
    <t>E202</t>
    <phoneticPr fontId="26" type="noConversion"/>
  </si>
  <si>
    <t>E202交</t>
    <phoneticPr fontId="26" type="noConversion"/>
  </si>
  <si>
    <t xml:space="preserve"> 1.分析時間: 為一批次為單位，由取出樣品、前處理、樣品上機排列、程控輸入、圖譜核對、稀釋、列印、輸入檢紀、工作日誌黏貼填寫、配製紀錄填寫、使用紀錄本紀錄、取樣單等換算得出分析一個樣品花費的人力時間(以分鐘計)</t>
    <phoneticPr fontId="26" type="noConversion"/>
  </si>
  <si>
    <t>校正儀器/器皿</t>
    <phoneticPr fontId="26" type="noConversion"/>
  </si>
  <si>
    <t>水質微生物-總菌落數</t>
    <phoneticPr fontId="26" type="noConversion"/>
  </si>
  <si>
    <t>E204</t>
    <phoneticPr fontId="26" type="noConversion"/>
  </si>
  <si>
    <t>E204交</t>
    <phoneticPr fontId="26" type="noConversion"/>
  </si>
  <si>
    <t>會議討論</t>
    <phoneticPr fontId="26" type="noConversion"/>
  </si>
  <si>
    <t>飲用水微生物-大腸桿菌群</t>
    <phoneticPr fontId="26" type="noConversion"/>
  </si>
  <si>
    <t>E230</t>
    <phoneticPr fontId="26" type="noConversion"/>
  </si>
  <si>
    <t>E230交</t>
    <phoneticPr fontId="26" type="noConversion"/>
  </si>
  <si>
    <t>工時回報</t>
    <phoneticPr fontId="26" type="noConversion"/>
  </si>
  <si>
    <t>空氣微生物-細菌</t>
    <phoneticPr fontId="26" type="noConversion"/>
  </si>
  <si>
    <t>E301</t>
    <phoneticPr fontId="26" type="noConversion"/>
  </si>
  <si>
    <t>E301交</t>
    <phoneticPr fontId="26" type="noConversion"/>
  </si>
  <si>
    <t>器皿清潔</t>
    <phoneticPr fontId="26" type="noConversion"/>
  </si>
  <si>
    <t>空氣微生物-真菌</t>
    <phoneticPr fontId="26" type="noConversion"/>
  </si>
  <si>
    <t>E401</t>
    <phoneticPr fontId="26" type="noConversion"/>
  </si>
  <si>
    <t>E401交</t>
    <phoneticPr fontId="26" type="noConversion"/>
  </si>
  <si>
    <t>品保稽核</t>
    <phoneticPr fontId="26" type="noConversion"/>
  </si>
  <si>
    <t>微生物-分裝稀釋水</t>
    <phoneticPr fontId="26" type="noConversion"/>
  </si>
  <si>
    <t>E202-1</t>
    <phoneticPr fontId="26" type="noConversion"/>
  </si>
  <si>
    <t>E202-1交</t>
    <phoneticPr fontId="26" type="noConversion"/>
  </si>
  <si>
    <r>
      <t>2.</t>
    </r>
    <r>
      <rPr>
        <b/>
        <sz val="12"/>
        <color indexed="8"/>
        <rFont val="細明體"/>
        <family val="3"/>
        <charset val="136"/>
      </rPr>
      <t>方法中</t>
    </r>
    <r>
      <rPr>
        <b/>
        <sz val="12"/>
        <color indexed="8"/>
        <rFont val="Calibri"/>
        <family val="2"/>
      </rPr>
      <t>S703D-1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W901D-1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M731-1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W801-1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 xml:space="preserve">                                    </t>
    </r>
    <phoneticPr fontId="26" type="noConversion"/>
  </si>
  <si>
    <t>報告討論</t>
    <phoneticPr fontId="26" type="noConversion"/>
  </si>
  <si>
    <t>土壤-揮發性有機物</t>
    <phoneticPr fontId="26" type="noConversion"/>
  </si>
  <si>
    <t>M711</t>
    <phoneticPr fontId="26" type="noConversion"/>
  </si>
  <si>
    <t>M711交</t>
    <phoneticPr fontId="26" type="noConversion"/>
  </si>
  <si>
    <r>
      <t xml:space="preserve">   W802-1</t>
    </r>
    <r>
      <rPr>
        <b/>
        <sz val="12"/>
        <color indexed="8"/>
        <rFont val="細明體"/>
        <family val="3"/>
        <charset val="136"/>
      </rPr>
      <t>及</t>
    </r>
    <r>
      <rPr>
        <b/>
        <sz val="12"/>
        <color indexed="8"/>
        <rFont val="Calibri"/>
        <family val="2"/>
      </rPr>
      <t>R703-1</t>
    </r>
    <r>
      <rPr>
        <b/>
        <sz val="12"/>
        <color indexed="8"/>
        <rFont val="細明體"/>
        <family val="3"/>
        <charset val="136"/>
      </rPr>
      <t>等為</t>
    </r>
    <r>
      <rPr>
        <b/>
        <sz val="12"/>
        <color indexed="10"/>
        <rFont val="新細明體"/>
        <family val="1"/>
        <charset val="136"/>
      </rPr>
      <t>前</t>
    </r>
    <r>
      <rPr>
        <b/>
        <sz val="12"/>
        <color indexed="8"/>
        <rFont val="新細明體"/>
        <family val="1"/>
        <charset val="136"/>
      </rPr>
      <t>處理之分析時間</t>
    </r>
    <phoneticPr fontId="26" type="noConversion"/>
  </si>
  <si>
    <t>能力試驗(盲樣)</t>
    <phoneticPr fontId="26" type="noConversion"/>
  </si>
  <si>
    <t>土壤-半揮發性有機物</t>
    <phoneticPr fontId="26" type="noConversion"/>
  </si>
  <si>
    <t>M731</t>
    <phoneticPr fontId="26" type="noConversion"/>
  </si>
  <si>
    <t>M731交</t>
    <phoneticPr fontId="26" type="noConversion"/>
  </si>
  <si>
    <r>
      <t>3.</t>
    </r>
    <r>
      <rPr>
        <b/>
        <sz val="12"/>
        <color indexed="8"/>
        <rFont val="細明體"/>
        <family val="3"/>
        <charset val="136"/>
      </rPr>
      <t>方法中</t>
    </r>
    <r>
      <rPr>
        <b/>
        <sz val="12"/>
        <color indexed="8"/>
        <rFont val="Calibri"/>
        <family val="2"/>
      </rPr>
      <t>S703D-2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W901D-2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M731-2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W801-2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W802-2</t>
    </r>
    <r>
      <rPr>
        <b/>
        <sz val="12"/>
        <color indexed="8"/>
        <rFont val="Calibri"/>
        <family val="2"/>
      </rPr>
      <t xml:space="preserve">                                  </t>
    </r>
    <phoneticPr fontId="26" type="noConversion"/>
  </si>
  <si>
    <t>儀器器材保養、清洗、維修</t>
    <phoneticPr fontId="26" type="noConversion"/>
  </si>
  <si>
    <t>土壤-半揮發性有機物前處理</t>
    <phoneticPr fontId="26" type="noConversion"/>
  </si>
  <si>
    <t>M731-1</t>
    <phoneticPr fontId="26" type="noConversion"/>
  </si>
  <si>
    <t>M731-1交</t>
    <phoneticPr fontId="26" type="noConversion"/>
  </si>
  <si>
    <r>
      <t xml:space="preserve">    </t>
    </r>
    <r>
      <rPr>
        <b/>
        <sz val="12"/>
        <color indexed="8"/>
        <rFont val="細明體"/>
        <family val="3"/>
        <charset val="136"/>
      </rPr>
      <t>及</t>
    </r>
    <r>
      <rPr>
        <b/>
        <sz val="12"/>
        <color indexed="8"/>
        <rFont val="Calibri"/>
        <family val="2"/>
      </rPr>
      <t xml:space="preserve"> R703-2</t>
    </r>
    <r>
      <rPr>
        <b/>
        <sz val="12"/>
        <color indexed="8"/>
        <rFont val="細明體"/>
        <family val="3"/>
        <charset val="136"/>
      </rPr>
      <t>等為單指</t>
    </r>
    <r>
      <rPr>
        <b/>
        <sz val="12"/>
        <color indexed="10"/>
        <rFont val="新細明體"/>
        <family val="1"/>
        <charset val="136"/>
      </rPr>
      <t>數據</t>
    </r>
    <r>
      <rPr>
        <b/>
        <sz val="12"/>
        <color indexed="8"/>
        <rFont val="新細明體"/>
        <family val="1"/>
        <charset val="136"/>
      </rPr>
      <t>處理之分析時間</t>
    </r>
    <phoneticPr fontId="26" type="noConversion"/>
  </si>
  <si>
    <t>教育訓練</t>
    <phoneticPr fontId="26" type="noConversion"/>
  </si>
  <si>
    <t>土壤-半揮發性有機物數據處理</t>
    <phoneticPr fontId="26" type="noConversion"/>
  </si>
  <si>
    <t>M731-2</t>
  </si>
  <si>
    <t>M731-2交</t>
    <phoneticPr fontId="26" type="noConversion"/>
  </si>
  <si>
    <t>4.勞安C4001-1為濾紙前重花費之分析時間</t>
    <phoneticPr fontId="26" type="noConversion"/>
  </si>
  <si>
    <t>展延準備</t>
    <phoneticPr fontId="26" type="noConversion"/>
  </si>
  <si>
    <t>土壤水分-挖土(全項)</t>
    <phoneticPr fontId="26" type="noConversion"/>
  </si>
  <si>
    <t>S280</t>
    <phoneticPr fontId="26" type="noConversion"/>
  </si>
  <si>
    <t>S280交</t>
    <phoneticPr fontId="26" type="noConversion"/>
  </si>
  <si>
    <r>
      <t>5.S280-1表示處理</t>
    </r>
    <r>
      <rPr>
        <b/>
        <sz val="12"/>
        <color indexed="10"/>
        <rFont val="新細明體"/>
        <family val="1"/>
        <charset val="136"/>
      </rPr>
      <t>數據</t>
    </r>
    <r>
      <rPr>
        <b/>
        <sz val="12"/>
        <color indexed="8"/>
        <rFont val="新細明體"/>
        <family val="1"/>
        <charset val="136"/>
      </rPr>
      <t>花費時間</t>
    </r>
    <phoneticPr fontId="26" type="noConversion"/>
  </si>
  <si>
    <t>技術、文件查核</t>
    <phoneticPr fontId="26" type="noConversion"/>
  </si>
  <si>
    <t>土壤水分-秤重</t>
    <phoneticPr fontId="26" type="noConversion"/>
  </si>
  <si>
    <t>S280-1</t>
    <phoneticPr fontId="26" type="noConversion"/>
  </si>
  <si>
    <t>S280-1交</t>
    <phoneticPr fontId="26" type="noConversion"/>
  </si>
  <si>
    <t>6.分析方法加#者表示驗算一份檢紀所花費之時間</t>
    <phoneticPr fontId="26" type="noConversion"/>
  </si>
  <si>
    <t>方法認證開發</t>
    <phoneticPr fontId="26" type="noConversion"/>
  </si>
  <si>
    <t>土壤水分-檢紀</t>
    <phoneticPr fontId="26" type="noConversion"/>
  </si>
  <si>
    <t>S280-2</t>
    <phoneticPr fontId="26" type="noConversion"/>
  </si>
  <si>
    <t>S280-2交</t>
  </si>
  <si>
    <t>組內(外)雜項支援</t>
    <phoneticPr fontId="56" type="noConversion"/>
  </si>
  <si>
    <t>土壤-總石油碳氫化合物(高碳)</t>
    <phoneticPr fontId="26" type="noConversion"/>
  </si>
  <si>
    <t>S703D</t>
  </si>
  <si>
    <t>S703D交</t>
    <phoneticPr fontId="26" type="noConversion"/>
  </si>
  <si>
    <t>土壤-總石油碳氫化合物(高碳)前處理</t>
    <phoneticPr fontId="26" type="noConversion"/>
  </si>
  <si>
    <t>S703D-1</t>
    <phoneticPr fontId="26" type="noConversion"/>
  </si>
  <si>
    <t>S703D-1交</t>
    <phoneticPr fontId="26" type="noConversion"/>
  </si>
  <si>
    <t>土壤-總石油碳氫化合物(高碳)數據處理</t>
    <phoneticPr fontId="26" type="noConversion"/>
  </si>
  <si>
    <t>S703D-2</t>
    <phoneticPr fontId="26" type="noConversion"/>
  </si>
  <si>
    <t>S703D-2交</t>
    <phoneticPr fontId="26" type="noConversion"/>
  </si>
  <si>
    <t>土壤-總石油碳氫化合物(低碳)</t>
    <phoneticPr fontId="26" type="noConversion"/>
  </si>
  <si>
    <t>S703G</t>
    <phoneticPr fontId="26" type="noConversion"/>
  </si>
  <si>
    <t>S703G交</t>
    <phoneticPr fontId="26" type="noConversion"/>
  </si>
  <si>
    <t>水中-濁度</t>
    <phoneticPr fontId="26" type="noConversion"/>
  </si>
  <si>
    <t>W219</t>
    <phoneticPr fontId="26" type="noConversion"/>
  </si>
  <si>
    <t>W219交</t>
    <phoneticPr fontId="26" type="noConversion"/>
  </si>
  <si>
    <r>
      <t>1101103</t>
    </r>
    <r>
      <rPr>
        <b/>
        <sz val="12"/>
        <color indexed="8"/>
        <rFont val="細明體"/>
        <family val="3"/>
        <charset val="136"/>
      </rPr>
      <t>修正</t>
    </r>
    <phoneticPr fontId="26" type="noConversion"/>
  </si>
  <si>
    <t>水中-總有機碳</t>
    <phoneticPr fontId="26" type="noConversion"/>
  </si>
  <si>
    <t>W532</t>
    <phoneticPr fontId="26" type="noConversion"/>
  </si>
  <si>
    <t>W532交</t>
    <phoneticPr fontId="26" type="noConversion"/>
  </si>
  <si>
    <t>水中-甲醛</t>
    <phoneticPr fontId="26" type="noConversion"/>
  </si>
  <si>
    <t>W782</t>
    <phoneticPr fontId="26" type="noConversion"/>
  </si>
  <si>
    <t>W782交</t>
    <phoneticPr fontId="26" type="noConversion"/>
  </si>
  <si>
    <t>水中-無機酸</t>
    <phoneticPr fontId="26" type="noConversion"/>
  </si>
  <si>
    <t>W415</t>
    <phoneticPr fontId="26" type="noConversion"/>
  </si>
  <si>
    <t>W415交</t>
  </si>
  <si>
    <t>水中-揮發性有機物</t>
    <phoneticPr fontId="26" type="noConversion"/>
  </si>
  <si>
    <t>W785</t>
    <phoneticPr fontId="26" type="noConversion"/>
  </si>
  <si>
    <t>W785交</t>
    <phoneticPr fontId="26" type="noConversion"/>
  </si>
  <si>
    <t>水中-半揮發性有機物</t>
    <phoneticPr fontId="26" type="noConversion"/>
  </si>
  <si>
    <t>W801</t>
    <phoneticPr fontId="26" type="noConversion"/>
  </si>
  <si>
    <t>W801交</t>
    <phoneticPr fontId="26" type="noConversion"/>
  </si>
  <si>
    <t>水中-半揮發性有機物前處理</t>
    <phoneticPr fontId="26" type="noConversion"/>
  </si>
  <si>
    <t>W801-1</t>
    <phoneticPr fontId="26" type="noConversion"/>
  </si>
  <si>
    <t>W801-1交</t>
    <phoneticPr fontId="26" type="noConversion"/>
  </si>
  <si>
    <t>水中-半揮發性有機物數據處理</t>
    <phoneticPr fontId="26" type="noConversion"/>
  </si>
  <si>
    <t>W801-2</t>
    <phoneticPr fontId="26" type="noConversion"/>
  </si>
  <si>
    <t>W801-2交</t>
    <phoneticPr fontId="26" type="noConversion"/>
  </si>
  <si>
    <t>水中-柴油碳氫化合物</t>
    <phoneticPr fontId="26" type="noConversion"/>
  </si>
  <si>
    <t>W802</t>
    <phoneticPr fontId="26" type="noConversion"/>
  </si>
  <si>
    <t>W802交</t>
    <phoneticPr fontId="26" type="noConversion"/>
  </si>
  <si>
    <t>水中-柴油碳氫化合物前處理</t>
    <phoneticPr fontId="26" type="noConversion"/>
  </si>
  <si>
    <t>W802-1</t>
    <phoneticPr fontId="26" type="noConversion"/>
  </si>
  <si>
    <t>W802-1交</t>
    <phoneticPr fontId="26" type="noConversion"/>
  </si>
  <si>
    <t>水中-柴油碳氫化合物數據處理</t>
    <phoneticPr fontId="26" type="noConversion"/>
  </si>
  <si>
    <t>W802-2</t>
  </si>
  <si>
    <t>W802-2交</t>
    <phoneticPr fontId="26" type="noConversion"/>
  </si>
  <si>
    <t>水中-總石油碳氫化合物(高碳)</t>
    <phoneticPr fontId="26" type="noConversion"/>
  </si>
  <si>
    <t>W901D</t>
    <phoneticPr fontId="26" type="noConversion"/>
  </si>
  <si>
    <t>W901D交</t>
    <phoneticPr fontId="26" type="noConversion"/>
  </si>
  <si>
    <t>水中-總石油碳氫化合物(高碳)前處理</t>
    <phoneticPr fontId="26" type="noConversion"/>
  </si>
  <si>
    <t>W901D-1</t>
    <phoneticPr fontId="26" type="noConversion"/>
  </si>
  <si>
    <t>W901D-1交</t>
    <phoneticPr fontId="26" type="noConversion"/>
  </si>
  <si>
    <t>水中-總石油碳氫化合物(高碳)數據處理</t>
    <phoneticPr fontId="26" type="noConversion"/>
  </si>
  <si>
    <t>W901D-2</t>
    <phoneticPr fontId="26" type="noConversion"/>
  </si>
  <si>
    <t>W901D-2交</t>
    <phoneticPr fontId="26" type="noConversion"/>
  </si>
  <si>
    <t>W901</t>
    <phoneticPr fontId="26" type="noConversion"/>
  </si>
  <si>
    <t>W901交</t>
    <phoneticPr fontId="26" type="noConversion"/>
  </si>
  <si>
    <r>
      <t>1101103</t>
    </r>
    <r>
      <rPr>
        <b/>
        <sz val="12"/>
        <color indexed="8"/>
        <rFont val="細明體"/>
        <family val="3"/>
        <charset val="136"/>
      </rPr>
      <t>新增</t>
    </r>
    <phoneticPr fontId="26" type="noConversion"/>
  </si>
  <si>
    <t>水中-總石油碳氫化合物(低碳)</t>
    <phoneticPr fontId="26" type="noConversion"/>
  </si>
  <si>
    <t>W901G</t>
    <phoneticPr fontId="26" type="noConversion"/>
  </si>
  <si>
    <t>W901G交</t>
    <phoneticPr fontId="26" type="noConversion"/>
  </si>
  <si>
    <t>廢棄物-TCLP(VOC)</t>
    <phoneticPr fontId="26" type="noConversion"/>
  </si>
  <si>
    <t>R703</t>
    <phoneticPr fontId="26" type="noConversion"/>
  </si>
  <si>
    <t>R703交</t>
    <phoneticPr fontId="26" type="noConversion"/>
  </si>
  <si>
    <t>R703-1交</t>
    <phoneticPr fontId="26" type="noConversion"/>
  </si>
  <si>
    <t>R703-2</t>
  </si>
  <si>
    <t>R703-2交</t>
  </si>
  <si>
    <t>空氣-環己酮</t>
    <phoneticPr fontId="26" type="noConversion"/>
  </si>
  <si>
    <t>1225(勞)</t>
    <phoneticPr fontId="26" type="noConversion"/>
  </si>
  <si>
    <t>1225交</t>
    <phoneticPr fontId="26" type="noConversion"/>
  </si>
  <si>
    <t>空氣-二硫化碳</t>
    <phoneticPr fontId="26" type="noConversion"/>
  </si>
  <si>
    <t>CLA1104</t>
    <phoneticPr fontId="26" type="noConversion"/>
  </si>
  <si>
    <t>C1104交</t>
    <phoneticPr fontId="26" type="noConversion"/>
  </si>
  <si>
    <t>空氣-醇類(II)</t>
    <phoneticPr fontId="26" type="noConversion"/>
  </si>
  <si>
    <t>CLA1201</t>
    <phoneticPr fontId="26" type="noConversion"/>
  </si>
  <si>
    <t>C1201交</t>
    <phoneticPr fontId="26" type="noConversion"/>
  </si>
  <si>
    <t>空氣-醇類(III)</t>
    <phoneticPr fontId="26" type="noConversion"/>
  </si>
  <si>
    <t>CLA1202</t>
    <phoneticPr fontId="26" type="noConversion"/>
  </si>
  <si>
    <t>C1202交</t>
    <phoneticPr fontId="26" type="noConversion"/>
  </si>
  <si>
    <t>空氣-乙醚</t>
    <phoneticPr fontId="26" type="noConversion"/>
  </si>
  <si>
    <t>CLA1206</t>
    <phoneticPr fontId="26" type="noConversion"/>
  </si>
  <si>
    <t>C1206交</t>
    <phoneticPr fontId="26" type="noConversion"/>
  </si>
  <si>
    <t>空氣-甲醇</t>
    <phoneticPr fontId="26" type="noConversion"/>
  </si>
  <si>
    <t>CLA1207</t>
    <phoneticPr fontId="26" type="noConversion"/>
  </si>
  <si>
    <t>C1207交</t>
    <phoneticPr fontId="26" type="noConversion"/>
  </si>
  <si>
    <t>空氣-二氯甲烷</t>
    <phoneticPr fontId="26" type="noConversion"/>
  </si>
  <si>
    <t>CLA1210</t>
    <phoneticPr fontId="26" type="noConversion"/>
  </si>
  <si>
    <t>C1210交</t>
    <phoneticPr fontId="26" type="noConversion"/>
  </si>
  <si>
    <t>空氣-甲基異丁酮</t>
    <phoneticPr fontId="26" type="noConversion"/>
  </si>
  <si>
    <t>CLA1211</t>
    <phoneticPr fontId="26" type="noConversion"/>
  </si>
  <si>
    <t>C1211交</t>
    <phoneticPr fontId="26" type="noConversion"/>
  </si>
  <si>
    <t>空氣-PU溶劑</t>
    <phoneticPr fontId="26" type="noConversion"/>
  </si>
  <si>
    <t>C1215交</t>
    <phoneticPr fontId="26" type="noConversion"/>
  </si>
  <si>
    <t>空氣-甲酚</t>
    <phoneticPr fontId="26" type="noConversion"/>
  </si>
  <si>
    <t>CLA1218</t>
    <phoneticPr fontId="26" type="noConversion"/>
  </si>
  <si>
    <t>C1218交</t>
    <phoneticPr fontId="26" type="noConversion"/>
  </si>
  <si>
    <t>空氣-碳氫化合物(C6~C11)</t>
    <phoneticPr fontId="26" type="noConversion"/>
  </si>
  <si>
    <t>CLA1219</t>
    <phoneticPr fontId="26" type="noConversion"/>
  </si>
  <si>
    <t>C1219交</t>
    <phoneticPr fontId="26" type="noConversion"/>
  </si>
  <si>
    <t>空氣-汽油</t>
    <phoneticPr fontId="26" type="noConversion"/>
  </si>
  <si>
    <t>CLA1303</t>
  </si>
  <si>
    <t>C1303交</t>
    <phoneticPr fontId="26" type="noConversion"/>
  </si>
  <si>
    <t>空氣-酯類</t>
    <phoneticPr fontId="26" type="noConversion"/>
  </si>
  <si>
    <t>CLA1901</t>
    <phoneticPr fontId="26" type="noConversion"/>
  </si>
  <si>
    <t>C1901交</t>
    <phoneticPr fontId="26" type="noConversion"/>
  </si>
  <si>
    <t>空氣-鹵素碳氫化合物</t>
    <phoneticPr fontId="26" type="noConversion"/>
  </si>
  <si>
    <t>CLA1902</t>
    <phoneticPr fontId="26" type="noConversion"/>
  </si>
  <si>
    <t>C1902交</t>
    <phoneticPr fontId="26" type="noConversion"/>
  </si>
  <si>
    <t>空氣-碳氫化合物(芳香族)</t>
    <phoneticPr fontId="26" type="noConversion"/>
  </si>
  <si>
    <t>CLA1903</t>
    <phoneticPr fontId="26" type="noConversion"/>
  </si>
  <si>
    <t>C1903交</t>
    <phoneticPr fontId="26" type="noConversion"/>
  </si>
  <si>
    <t>空氣-醇類(I)</t>
    <phoneticPr fontId="26" type="noConversion"/>
  </si>
  <si>
    <t>CLA1904</t>
    <phoneticPr fontId="26" type="noConversion"/>
  </si>
  <si>
    <t>C1904交</t>
    <phoneticPr fontId="26" type="noConversion"/>
  </si>
  <si>
    <t>空氣-丙烯腈</t>
    <phoneticPr fontId="26" type="noConversion"/>
  </si>
  <si>
    <t>CLA2301</t>
    <phoneticPr fontId="26" type="noConversion"/>
  </si>
  <si>
    <t>C2301交</t>
    <phoneticPr fontId="26" type="noConversion"/>
  </si>
  <si>
    <t>鉻酸</t>
    <phoneticPr fontId="26" type="noConversion"/>
  </si>
  <si>
    <t>CLA2315</t>
    <phoneticPr fontId="26" type="noConversion"/>
  </si>
  <si>
    <t>C2315交</t>
    <phoneticPr fontId="26" type="noConversion"/>
  </si>
  <si>
    <t>CLA2403</t>
    <phoneticPr fontId="26" type="noConversion"/>
  </si>
  <si>
    <t>C2403交</t>
    <phoneticPr fontId="26" type="noConversion"/>
  </si>
  <si>
    <t>110224改15分</t>
    <phoneticPr fontId="26" type="noConversion"/>
  </si>
  <si>
    <t>空氣-無機酸</t>
    <phoneticPr fontId="26" type="noConversion"/>
  </si>
  <si>
    <t>CLA2901</t>
    <phoneticPr fontId="26" type="noConversion"/>
  </si>
  <si>
    <t>C2901交</t>
    <phoneticPr fontId="26" type="noConversion"/>
  </si>
  <si>
    <t>總粉塵</t>
    <phoneticPr fontId="26" type="noConversion"/>
  </si>
  <si>
    <t>C4002</t>
    <phoneticPr fontId="26" type="noConversion"/>
  </si>
  <si>
    <t>C4002交</t>
    <phoneticPr fontId="26" type="noConversion"/>
  </si>
  <si>
    <t>可呼吸性粉塵</t>
    <phoneticPr fontId="26" type="noConversion"/>
  </si>
  <si>
    <t>C4001</t>
    <phoneticPr fontId="26" type="noConversion"/>
  </si>
  <si>
    <t>C4001交</t>
    <phoneticPr fontId="26" type="noConversion"/>
  </si>
  <si>
    <t>粉塵前重</t>
    <phoneticPr fontId="26" type="noConversion"/>
  </si>
  <si>
    <t>C4001-1</t>
    <phoneticPr fontId="26" type="noConversion"/>
  </si>
  <si>
    <t>C4001-1交</t>
    <phoneticPr fontId="26" type="noConversion"/>
  </si>
  <si>
    <t>鹼性粉塵</t>
    <phoneticPr fontId="26" type="noConversion"/>
  </si>
  <si>
    <t>CLA5005</t>
    <phoneticPr fontId="26" type="noConversion"/>
  </si>
  <si>
    <t>C5005交</t>
    <phoneticPr fontId="26" type="noConversion"/>
  </si>
  <si>
    <t>空氣-醋酸</t>
    <phoneticPr fontId="26" type="noConversion"/>
  </si>
  <si>
    <t>CLA5010</t>
    <phoneticPr fontId="26" type="noConversion"/>
  </si>
  <si>
    <t>C5010交</t>
    <phoneticPr fontId="26" type="noConversion"/>
  </si>
  <si>
    <t>空氣-乙苯</t>
    <phoneticPr fontId="26" type="noConversion"/>
  </si>
  <si>
    <t>CLA5039</t>
    <phoneticPr fontId="26" type="noConversion"/>
  </si>
  <si>
    <t>C5039交</t>
    <phoneticPr fontId="26" type="noConversion"/>
  </si>
  <si>
    <t>空氣-乙腈</t>
    <phoneticPr fontId="26" type="noConversion"/>
  </si>
  <si>
    <t>CLA5047</t>
    <phoneticPr fontId="26" type="noConversion"/>
  </si>
  <si>
    <t>C5047交</t>
    <phoneticPr fontId="26" type="noConversion"/>
  </si>
  <si>
    <t>空氣-三氯乙烯</t>
    <phoneticPr fontId="26" type="noConversion"/>
  </si>
  <si>
    <t>NIOSH1022</t>
    <phoneticPr fontId="26" type="noConversion"/>
  </si>
  <si>
    <t>N1022交</t>
    <phoneticPr fontId="26" type="noConversion"/>
  </si>
  <si>
    <t>空氣-醚類</t>
    <phoneticPr fontId="26" type="noConversion"/>
  </si>
  <si>
    <t>NIOSH1403</t>
    <phoneticPr fontId="26" type="noConversion"/>
  </si>
  <si>
    <t>N1403交</t>
    <phoneticPr fontId="26" type="noConversion"/>
  </si>
  <si>
    <t>空氣-四氫呋喃</t>
    <phoneticPr fontId="26" type="noConversion"/>
  </si>
  <si>
    <t>NIOSH1609</t>
    <phoneticPr fontId="26" type="noConversion"/>
  </si>
  <si>
    <t>N1609交</t>
    <phoneticPr fontId="26" type="noConversion"/>
  </si>
  <si>
    <t>空氣-1,4-二氧陸圜</t>
    <phoneticPr fontId="26" type="noConversion"/>
  </si>
  <si>
    <t>NIOSH1602</t>
    <phoneticPr fontId="26" type="noConversion"/>
  </si>
  <si>
    <t>N1602交</t>
    <phoneticPr fontId="26" type="noConversion"/>
  </si>
  <si>
    <t>空氣-吡啶</t>
    <phoneticPr fontId="26" type="noConversion"/>
  </si>
  <si>
    <t>NIOSH1613</t>
    <phoneticPr fontId="26" type="noConversion"/>
  </si>
  <si>
    <t>N1613交</t>
    <phoneticPr fontId="26" type="noConversion"/>
  </si>
  <si>
    <t>空氣-鄰苯二酚</t>
    <phoneticPr fontId="26" type="noConversion"/>
  </si>
  <si>
    <t>PV2014</t>
  </si>
  <si>
    <t>PV2014交</t>
    <phoneticPr fontId="26" type="noConversion"/>
  </si>
  <si>
    <t>過氧化氫</t>
    <phoneticPr fontId="26" type="noConversion"/>
  </si>
  <si>
    <t>OSHA VI-6</t>
    <phoneticPr fontId="26" type="noConversion"/>
  </si>
  <si>
    <t>OSHA交</t>
    <phoneticPr fontId="26" type="noConversion"/>
  </si>
  <si>
    <t>空氣-二甲基乙醯胺</t>
    <phoneticPr fontId="26" type="noConversion"/>
  </si>
  <si>
    <t>NIOSH2004</t>
    <phoneticPr fontId="26" type="noConversion"/>
  </si>
  <si>
    <t>N2004交</t>
    <phoneticPr fontId="26" type="noConversion"/>
  </si>
  <si>
    <t>空氣-甲醛-驗算</t>
    <phoneticPr fontId="26" type="noConversion"/>
  </si>
  <si>
    <t>A705#</t>
    <phoneticPr fontId="26" type="noConversion"/>
  </si>
  <si>
    <t>所有微生物-驗算</t>
    <phoneticPr fontId="26" type="noConversion"/>
  </si>
  <si>
    <t>E202#</t>
    <phoneticPr fontId="26" type="noConversion"/>
  </si>
  <si>
    <t>土壤-揮發性有機物-驗算</t>
    <phoneticPr fontId="26" type="noConversion"/>
  </si>
  <si>
    <t>M711#</t>
  </si>
  <si>
    <t>M711#</t>
    <phoneticPr fontId="26" type="noConversion"/>
  </si>
  <si>
    <t>土壤-半揮發性有機物-驗算</t>
    <phoneticPr fontId="26" type="noConversion"/>
  </si>
  <si>
    <t>M731#</t>
    <phoneticPr fontId="26" type="noConversion"/>
  </si>
  <si>
    <t>土壤水分-驗算</t>
    <phoneticPr fontId="26" type="noConversion"/>
  </si>
  <si>
    <t>S280#</t>
  </si>
  <si>
    <t>S280#</t>
    <phoneticPr fontId="26" type="noConversion"/>
  </si>
  <si>
    <t>土壤-總石油碳氫化合物-驗算</t>
    <phoneticPr fontId="26" type="noConversion"/>
  </si>
  <si>
    <t>S703#</t>
    <phoneticPr fontId="26" type="noConversion"/>
  </si>
  <si>
    <t>水中-濁度-驗算</t>
    <phoneticPr fontId="26" type="noConversion"/>
  </si>
  <si>
    <t>W219#</t>
    <phoneticPr fontId="26" type="noConversion"/>
  </si>
  <si>
    <t>水中-總有機碳-驗算</t>
    <phoneticPr fontId="26" type="noConversion"/>
  </si>
  <si>
    <t>W532#</t>
    <phoneticPr fontId="26" type="noConversion"/>
  </si>
  <si>
    <t>水中-甲醛-驗算</t>
    <phoneticPr fontId="26" type="noConversion"/>
  </si>
  <si>
    <t>W782#</t>
    <phoneticPr fontId="26" type="noConversion"/>
  </si>
  <si>
    <t>水中-揮發性有機物-驗算</t>
    <phoneticPr fontId="26" type="noConversion"/>
  </si>
  <si>
    <t>W785#</t>
  </si>
  <si>
    <t>W785#</t>
    <phoneticPr fontId="26" type="noConversion"/>
  </si>
  <si>
    <t>廢棄物-揮發性有機物-驗算</t>
    <phoneticPr fontId="26" type="noConversion"/>
  </si>
  <si>
    <t>R703#</t>
    <phoneticPr fontId="26" type="noConversion"/>
  </si>
  <si>
    <t>水中-半揮發性有機物-驗算</t>
    <phoneticPr fontId="26" type="noConversion"/>
  </si>
  <si>
    <t>W801#</t>
    <phoneticPr fontId="26" type="noConversion"/>
  </si>
  <si>
    <t>水中-柴油碳氫化合物-驗算</t>
    <phoneticPr fontId="26" type="noConversion"/>
  </si>
  <si>
    <t>W802#</t>
    <phoneticPr fontId="26" type="noConversion"/>
  </si>
  <si>
    <t>水中-總石油碳氫化合物-驗算</t>
    <phoneticPr fontId="26" type="noConversion"/>
  </si>
  <si>
    <t>W901#</t>
    <phoneticPr fontId="26" type="noConversion"/>
  </si>
  <si>
    <t>W901#</t>
  </si>
  <si>
    <t>所有勞安有機項目-驗算</t>
    <phoneticPr fontId="26" type="noConversion"/>
  </si>
  <si>
    <t>DB-1#</t>
    <phoneticPr fontId="26" type="noConversion"/>
  </si>
  <si>
    <t>勞安粉塵-驗算</t>
    <phoneticPr fontId="26" type="noConversion"/>
  </si>
  <si>
    <t>C4001#</t>
    <phoneticPr fontId="26" type="noConversion"/>
  </si>
  <si>
    <t>分析項目</t>
    <phoneticPr fontId="3" type="noConversion"/>
  </si>
  <si>
    <t>個數</t>
    <phoneticPr fontId="3" type="noConversion"/>
  </si>
  <si>
    <t>開始日期</t>
    <phoneticPr fontId="3" type="noConversion"/>
  </si>
  <si>
    <t>結束日期</t>
    <phoneticPr fontId="3" type="noConversion"/>
  </si>
  <si>
    <t>分析人員</t>
    <phoneticPr fontId="3" type="noConversion"/>
  </si>
  <si>
    <t>陳怡璇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</si>
</sst>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76" formatCode="[$-404]e/m/d;@"/>
    <numFmt numFmtId="177" formatCode="yyyy/m/d;@"/>
    <numFmt numFmtId="178" formatCode="[$-404]aaa;@"/>
    <numFmt numFmtId="179" formatCode="m&quot;月&quot;d&quot;日&quot;;@"/>
    <numFmt numFmtId="180" formatCode="#,##0_ "/>
    <numFmt numFmtId="181" formatCode="m&quot;月&quot;d&quot;日&quot;"/>
    <numFmt numFmtId="182" formatCode="0_);[Red]\(0\)"/>
    <numFmt numFmtId="183" formatCode="00&quot;天&quot;"/>
    <numFmt numFmtId="184" formatCode="0_ "/>
    <numFmt numFmtId="185" formatCode="_-* #,##0.0_-;\-* #,##0.0_-;_-* &quot;-&quot;??_-;_-@_-"/>
    <numFmt numFmtId="186" formatCode="0.00_ "/>
  </numFmts>
  <fonts count="77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Arial Unicode MS"/>
      <family val="2"/>
      <charset val="136"/>
    </font>
    <font>
      <sz val="9"/>
      <name val="新細明體"/>
      <family val="2"/>
      <charset val="136"/>
      <scheme val="minor"/>
    </font>
    <font>
      <sz val="11.5"/>
      <color theme="1"/>
      <name val="Arial Unicode MS"/>
      <family val="2"/>
      <charset val="136"/>
    </font>
    <font>
      <sz val="11"/>
      <color theme="1"/>
      <name val="Arial Unicode MS"/>
      <family val="2"/>
      <charset val="136"/>
    </font>
    <font>
      <sz val="18"/>
      <color theme="1"/>
      <name val="Arial Unicode MS"/>
      <family val="2"/>
      <charset val="136"/>
    </font>
    <font>
      <sz val="12"/>
      <name val="Arial Unicode MS"/>
      <family val="2"/>
      <charset val="136"/>
    </font>
    <font>
      <sz val="12"/>
      <color theme="0"/>
      <name val="Arial Unicode MS"/>
      <family val="2"/>
      <charset val="136"/>
    </font>
    <font>
      <sz val="10"/>
      <color theme="0"/>
      <name val="Arial Unicode MS"/>
      <family val="2"/>
      <charset val="136"/>
    </font>
    <font>
      <sz val="12"/>
      <color theme="1" tint="0.499984740745262"/>
      <name val="Arial Unicode MS"/>
      <family val="2"/>
      <charset val="136"/>
    </font>
    <font>
      <sz val="11.5"/>
      <color rgb="FFFF0000"/>
      <name val="Arial Unicode MS"/>
      <family val="2"/>
      <charset val="136"/>
    </font>
    <font>
      <b/>
      <sz val="11.5"/>
      <name val="Arial Unicode MS"/>
      <family val="2"/>
      <charset val="136"/>
    </font>
    <font>
      <sz val="11.5"/>
      <name val="Arial Unicode MS"/>
      <family val="2"/>
      <charset val="136"/>
    </font>
    <font>
      <sz val="12"/>
      <color rgb="FFFF0000"/>
      <name val="Arial Unicode MS"/>
      <family val="2"/>
      <charset val="136"/>
    </font>
    <font>
      <sz val="13"/>
      <color theme="0"/>
      <name val="Arial Unicode MS"/>
      <family val="2"/>
      <charset val="136"/>
    </font>
    <font>
      <sz val="11"/>
      <color theme="0"/>
      <name val="Arial Unicode MS"/>
      <family val="2"/>
      <charset val="136"/>
    </font>
    <font>
      <sz val="12"/>
      <color rgb="FFFF3399"/>
      <name val="Arial Unicode MS"/>
      <family val="2"/>
      <charset val="136"/>
    </font>
    <font>
      <sz val="12"/>
      <color rgb="FF0000FF"/>
      <name val="Arial Unicode MS"/>
      <family val="2"/>
      <charset val="136"/>
    </font>
    <font>
      <b/>
      <sz val="12"/>
      <color rgb="FFFF0000"/>
      <name val="Arial Unicode MS"/>
      <family val="2"/>
      <charset val="136"/>
    </font>
    <font>
      <sz val="14"/>
      <color theme="0"/>
      <name val="Arial Unicode MS"/>
      <family val="2"/>
      <charset val="136"/>
    </font>
    <font>
      <sz val="9"/>
      <color theme="0"/>
      <name val="Arial Unicode MS"/>
      <family val="2"/>
      <charset val="136"/>
    </font>
    <font>
      <sz val="11"/>
      <color rgb="FF0000FF"/>
      <name val="Arial Unicode MS"/>
      <family val="2"/>
      <charset val="136"/>
    </font>
    <font>
      <sz val="12"/>
      <name val="新細明體"/>
      <family val="1"/>
      <charset val="136"/>
    </font>
    <font>
      <sz val="12"/>
      <color theme="1" tint="0.34998626667073579"/>
      <name val="Arial Unicode MS"/>
      <family val="2"/>
      <charset val="136"/>
    </font>
    <font>
      <strike/>
      <sz val="12"/>
      <color theme="1"/>
      <name val="Arial Unicode MS"/>
      <family val="2"/>
      <charset val="136"/>
    </font>
    <font>
      <sz val="9"/>
      <name val="新細明體"/>
      <family val="1"/>
      <charset val="136"/>
    </font>
    <font>
      <sz val="12"/>
      <name val="標楷體"/>
      <family val="4"/>
      <charset val="136"/>
    </font>
    <font>
      <sz val="10"/>
      <color theme="1"/>
      <name val="Arial Unicode MS"/>
      <family val="2"/>
      <charset val="136"/>
    </font>
    <font>
      <sz val="11"/>
      <name val="Arial Unicode MS"/>
      <family val="2"/>
      <charset val="136"/>
    </font>
    <font>
      <sz val="12"/>
      <color theme="1"/>
      <name val="Tahoma"/>
      <family val="2"/>
    </font>
    <font>
      <sz val="12"/>
      <color theme="1"/>
      <name val="標楷體"/>
      <family val="4"/>
      <charset val="136"/>
    </font>
    <font>
      <strike/>
      <sz val="11"/>
      <color theme="1"/>
      <name val="Arial Unicode MS"/>
      <family val="2"/>
      <charset val="136"/>
    </font>
    <font>
      <sz val="9"/>
      <color theme="1"/>
      <name val="Arial Unicode MS"/>
      <family val="2"/>
      <charset val="136"/>
    </font>
    <font>
      <strike/>
      <sz val="11"/>
      <color rgb="FF0000FF"/>
      <name val="Arial Unicode MS"/>
      <family val="2"/>
      <charset val="136"/>
    </font>
    <font>
      <sz val="11"/>
      <color rgb="FFFF0000"/>
      <name val="Arial Unicode MS"/>
      <family val="2"/>
      <charset val="136"/>
    </font>
    <font>
      <b/>
      <sz val="11"/>
      <color theme="1"/>
      <name val="Arial Unicode MS"/>
      <family val="2"/>
      <charset val="136"/>
    </font>
    <font>
      <b/>
      <sz val="9"/>
      <color indexed="81"/>
      <name val="細明體"/>
      <family val="3"/>
      <charset val="136"/>
    </font>
    <font>
      <b/>
      <sz val="9"/>
      <color indexed="81"/>
      <name val="Tahoma"/>
      <family val="2"/>
    </font>
    <font>
      <sz val="10"/>
      <color indexed="81"/>
      <name val="Arial Unicode MS"/>
      <family val="2"/>
      <charset val="136"/>
    </font>
    <font>
      <sz val="9"/>
      <color indexed="81"/>
      <name val="Tahoma"/>
      <family val="2"/>
    </font>
    <font>
      <b/>
      <sz val="11"/>
      <color indexed="10"/>
      <name val="Arial Unicode MS"/>
      <family val="2"/>
      <charset val="136"/>
    </font>
    <font>
      <sz val="11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sz val="10"/>
      <color indexed="81"/>
      <name val="細明體"/>
      <family val="3"/>
      <charset val="136"/>
    </font>
    <font>
      <sz val="10"/>
      <color indexed="10"/>
      <name val="細明體"/>
      <family val="3"/>
      <charset val="136"/>
    </font>
    <font>
      <b/>
      <sz val="9"/>
      <color indexed="81"/>
      <name val="新細明體"/>
      <family val="1"/>
      <charset val="136"/>
      <scheme val="major"/>
    </font>
    <font>
      <sz val="10"/>
      <color indexed="81"/>
      <name val="Tahoma"/>
      <family val="2"/>
    </font>
    <font>
      <sz val="9"/>
      <color indexed="81"/>
      <name val="Arial Unicode MS"/>
      <family val="2"/>
      <charset val="136"/>
    </font>
    <font>
      <b/>
      <sz val="9"/>
      <color indexed="81"/>
      <name val="Arial Unicode MS"/>
      <family val="2"/>
      <charset val="136"/>
    </font>
    <font>
      <sz val="12"/>
      <color rgb="FF7030A0"/>
      <name val="Arial Unicode MS"/>
      <family val="2"/>
      <charset val="136"/>
    </font>
    <font>
      <sz val="12"/>
      <color theme="0"/>
      <name val="新細明體"/>
      <family val="2"/>
      <charset val="136"/>
      <scheme val="minor"/>
    </font>
    <font>
      <sz val="12"/>
      <color rgb="FF00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name val="Times New Roman"/>
      <family val="1"/>
    </font>
    <font>
      <sz val="12"/>
      <name val="Times New Roman"/>
      <family val="4"/>
      <charset val="136"/>
    </font>
    <font>
      <sz val="9"/>
      <name val="微軟正黑體"/>
      <family val="2"/>
      <charset val="136"/>
    </font>
    <font>
      <vertAlign val="subscript"/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標楷體"/>
      <family val="4"/>
      <charset val="136"/>
    </font>
    <font>
      <sz val="12"/>
      <color theme="9" tint="-0.499984740745262"/>
      <name val="Times New Roman"/>
      <family val="1"/>
    </font>
    <font>
      <sz val="12"/>
      <color theme="9" tint="-0.499984740745262"/>
      <name val="標楷體"/>
      <family val="4"/>
      <charset val="136"/>
    </font>
    <font>
      <sz val="12"/>
      <name val="細明體"/>
      <family val="3"/>
      <charset val="136"/>
    </font>
    <font>
      <sz val="12"/>
      <name val="Times New Roman"/>
      <family val="3"/>
      <charset val="136"/>
    </font>
    <font>
      <b/>
      <sz val="14"/>
      <name val="微軟正黑體"/>
      <family val="2"/>
      <charset val="136"/>
    </font>
    <font>
      <b/>
      <sz val="14"/>
      <color indexed="8"/>
      <name val="微軟正黑體"/>
      <family val="2"/>
      <charset val="136"/>
    </font>
    <font>
      <b/>
      <sz val="12"/>
      <color indexed="8"/>
      <name val="Calibri"/>
      <family val="2"/>
    </font>
    <font>
      <b/>
      <sz val="14"/>
      <name val="細明體"/>
      <family val="3"/>
      <charset val="136"/>
    </font>
    <font>
      <b/>
      <sz val="14"/>
      <color indexed="10"/>
      <name val="細明體"/>
      <family val="3"/>
      <charset val="136"/>
    </font>
    <font>
      <b/>
      <sz val="12"/>
      <name val="細明體"/>
      <family val="3"/>
      <charset val="136"/>
    </font>
    <font>
      <b/>
      <sz val="12"/>
      <name val="微軟正黑體"/>
      <family val="2"/>
      <charset val="136"/>
    </font>
    <font>
      <b/>
      <sz val="12"/>
      <name val="微軟正黑體 Light"/>
      <family val="1"/>
      <charset val="136"/>
    </font>
    <font>
      <b/>
      <sz val="12"/>
      <color indexed="8"/>
      <name val="細明體"/>
      <family val="3"/>
      <charset val="136"/>
    </font>
    <font>
      <b/>
      <sz val="12"/>
      <color indexed="10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b/>
      <sz val="12"/>
      <color rgb="FFFF0000"/>
      <name val="微軟正黑體"/>
      <family val="2"/>
      <charset val="136"/>
    </font>
    <font>
      <b/>
      <sz val="12"/>
      <color indexed="8"/>
      <name val="微軟正黑體"/>
      <family val="2"/>
      <charset val="136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B0DCE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DD78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32CECA"/>
        <bgColor indexed="64"/>
      </patternFill>
    </fill>
    <fill>
      <patternFill patternType="solid">
        <fgColor rgb="FFE3C5C3"/>
        <bgColor indexed="64"/>
      </patternFill>
    </fill>
    <fill>
      <patternFill patternType="solid">
        <fgColor rgb="FF47B98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ECE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theme="3"/>
      </bottom>
      <diagonal/>
    </border>
    <border>
      <left style="medium">
        <color theme="3"/>
      </left>
      <right style="medium">
        <color theme="3"/>
      </right>
      <top style="medium">
        <color theme="3"/>
      </top>
      <bottom style="medium">
        <color theme="3"/>
      </bottom>
      <diagonal/>
    </border>
    <border>
      <left style="medium">
        <color theme="3"/>
      </left>
      <right/>
      <top style="medium">
        <color theme="3"/>
      </top>
      <bottom style="medium">
        <color theme="3"/>
      </bottom>
      <diagonal/>
    </border>
    <border>
      <left/>
      <right style="medium">
        <color theme="3"/>
      </right>
      <top style="medium">
        <color theme="3"/>
      </top>
      <bottom style="medium">
        <color theme="3"/>
      </bottom>
      <diagonal/>
    </border>
    <border>
      <left/>
      <right style="thin">
        <color theme="3" tint="0.79998168889431442"/>
      </right>
      <top style="medium">
        <color theme="3"/>
      </top>
      <bottom style="medium">
        <color theme="3"/>
      </bottom>
      <diagonal/>
    </border>
    <border>
      <left style="thin">
        <color theme="3" tint="0.79998168889431442"/>
      </left>
      <right style="medium">
        <color auto="1"/>
      </right>
      <top style="medium">
        <color theme="3"/>
      </top>
      <bottom style="medium">
        <color theme="3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43" fontId="23" fillId="0" borderId="0" applyFont="0" applyFill="0" applyBorder="0" applyAlignment="0" applyProtection="0">
      <alignment vertical="center"/>
    </xf>
  </cellStyleXfs>
  <cellXfs count="262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6" fontId="4" fillId="0" borderId="0" xfId="0" applyNumberFormat="1" applyFont="1" applyAlignment="1">
      <alignment horizontal="left" vertical="center"/>
    </xf>
    <xf numFmtId="177" fontId="5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78" fontId="2" fillId="0" borderId="0" xfId="0" applyNumberFormat="1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2" fillId="3" borderId="1" xfId="0" applyFont="1" applyFill="1" applyBorder="1" applyAlignment="1">
      <alignment horizontal="center" vertical="center"/>
    </xf>
    <xf numFmtId="176" fontId="2" fillId="4" borderId="1" xfId="0" applyNumberFormat="1" applyFont="1" applyFill="1" applyBorder="1" applyAlignment="1">
      <alignment horizontal="center" vertical="center"/>
    </xf>
    <xf numFmtId="178" fontId="10" fillId="0" borderId="0" xfId="0" applyNumberFormat="1" applyFont="1" applyAlignment="1">
      <alignment horizontal="left" vertical="center"/>
    </xf>
    <xf numFmtId="176" fontId="2" fillId="0" borderId="2" xfId="0" applyNumberFormat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80" fontId="2" fillId="6" borderId="3" xfId="2" applyNumberFormat="1" applyFont="1" applyFill="1" applyBorder="1" applyAlignment="1" applyProtection="1">
      <alignment horizontal="left"/>
    </xf>
    <xf numFmtId="180" fontId="7" fillId="0" borderId="3" xfId="1" applyNumberFormat="1" applyFont="1" applyFill="1" applyBorder="1" applyAlignment="1" applyProtection="1"/>
    <xf numFmtId="180" fontId="7" fillId="0" borderId="0" xfId="1" applyNumberFormat="1" applyFont="1" applyFill="1" applyBorder="1" applyAlignment="1" applyProtection="1"/>
    <xf numFmtId="176" fontId="2" fillId="7" borderId="1" xfId="0" applyNumberFormat="1" applyFont="1" applyFill="1" applyBorder="1" applyAlignment="1">
      <alignment horizontal="center" vertical="center"/>
    </xf>
    <xf numFmtId="179" fontId="2" fillId="6" borderId="4" xfId="2" applyNumberFormat="1" applyFont="1" applyFill="1" applyBorder="1" applyAlignment="1" applyProtection="1">
      <alignment horizontal="left"/>
    </xf>
    <xf numFmtId="181" fontId="2" fillId="6" borderId="5" xfId="2" applyNumberFormat="1" applyFont="1" applyFill="1" applyBorder="1" applyAlignment="1" applyProtection="1">
      <alignment horizontal="left"/>
    </xf>
    <xf numFmtId="180" fontId="7" fillId="0" borderId="6" xfId="2" applyNumberFormat="1" applyFont="1" applyFill="1" applyBorder="1" applyAlignment="1" applyProtection="1"/>
    <xf numFmtId="180" fontId="7" fillId="0" borderId="7" xfId="2" applyNumberFormat="1" applyFont="1" applyFill="1" applyBorder="1" applyAlignment="1" applyProtection="1"/>
    <xf numFmtId="176" fontId="2" fillId="8" borderId="1" xfId="0" applyNumberFormat="1" applyFont="1" applyFill="1" applyBorder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177" fontId="2" fillId="0" borderId="0" xfId="0" applyNumberFormat="1" applyFont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176" fontId="13" fillId="0" borderId="0" xfId="0" applyNumberFormat="1" applyFont="1" applyAlignment="1">
      <alignment horizontal="left" vertical="center"/>
    </xf>
    <xf numFmtId="0" fontId="2" fillId="0" borderId="8" xfId="0" applyFont="1" applyBorder="1" applyAlignment="1">
      <alignment horizontal="center" vertical="center"/>
    </xf>
    <xf numFmtId="179" fontId="14" fillId="0" borderId="0" xfId="0" applyNumberFormat="1" applyFont="1" applyAlignment="1">
      <alignment horizontal="center" vertical="center"/>
    </xf>
    <xf numFmtId="176" fontId="14" fillId="0" borderId="0" xfId="0" applyNumberFormat="1" applyFont="1" applyAlignment="1">
      <alignment horizontal="center" vertical="center"/>
    </xf>
    <xf numFmtId="176" fontId="2" fillId="0" borderId="8" xfId="0" applyNumberFormat="1" applyFont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0" fontId="8" fillId="11" borderId="9" xfId="0" applyFont="1" applyFill="1" applyBorder="1" applyAlignment="1">
      <alignment horizontal="center" vertical="center"/>
    </xf>
    <xf numFmtId="0" fontId="8" fillId="11" borderId="10" xfId="0" applyFont="1" applyFill="1" applyBorder="1" applyAlignment="1">
      <alignment horizontal="center" vertical="center"/>
    </xf>
    <xf numFmtId="176" fontId="15" fillId="11" borderId="10" xfId="0" applyNumberFormat="1" applyFont="1" applyFill="1" applyBorder="1" applyAlignment="1">
      <alignment horizontal="center" vertical="center"/>
    </xf>
    <xf numFmtId="178" fontId="15" fillId="11" borderId="10" xfId="0" applyNumberFormat="1" applyFont="1" applyFill="1" applyBorder="1" applyAlignment="1">
      <alignment horizontal="center" vertical="center"/>
    </xf>
    <xf numFmtId="179" fontId="8" fillId="11" borderId="10" xfId="0" applyNumberFormat="1" applyFont="1" applyFill="1" applyBorder="1" applyAlignment="1">
      <alignment horizontal="center" vertical="center"/>
    </xf>
    <xf numFmtId="0" fontId="8" fillId="12" borderId="9" xfId="0" applyFont="1" applyFill="1" applyBorder="1" applyAlignment="1">
      <alignment horizontal="center" vertical="center"/>
    </xf>
    <xf numFmtId="0" fontId="8" fillId="12" borderId="10" xfId="0" applyFont="1" applyFill="1" applyBorder="1" applyAlignment="1">
      <alignment horizontal="center" vertical="center"/>
    </xf>
    <xf numFmtId="176" fontId="8" fillId="12" borderId="11" xfId="0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14" fontId="2" fillId="0" borderId="0" xfId="0" applyNumberFormat="1" applyFont="1">
      <alignment vertical="center"/>
    </xf>
    <xf numFmtId="176" fontId="8" fillId="13" borderId="12" xfId="0" applyNumberFormat="1" applyFont="1" applyFill="1" applyBorder="1" applyAlignment="1">
      <alignment horizontal="center" vertical="center" wrapText="1"/>
    </xf>
    <xf numFmtId="176" fontId="8" fillId="14" borderId="13" xfId="0" applyNumberFormat="1" applyFont="1" applyFill="1" applyBorder="1" applyAlignment="1">
      <alignment horizontal="center" vertical="center" wrapText="1"/>
    </xf>
    <xf numFmtId="0" fontId="8" fillId="11" borderId="14" xfId="0" applyFont="1" applyFill="1" applyBorder="1" applyAlignment="1">
      <alignment horizontal="center" vertical="center" wrapText="1"/>
    </xf>
    <xf numFmtId="0" fontId="8" fillId="15" borderId="15" xfId="0" applyFont="1" applyFill="1" applyBorder="1" applyAlignment="1">
      <alignment horizontal="center" vertical="center" wrapText="1"/>
    </xf>
    <xf numFmtId="0" fontId="8" fillId="15" borderId="16" xfId="0" applyFont="1" applyFill="1" applyBorder="1" applyAlignment="1">
      <alignment horizontal="center" vertical="center" wrapText="1"/>
    </xf>
    <xf numFmtId="176" fontId="8" fillId="15" borderId="16" xfId="0" applyNumberFormat="1" applyFont="1" applyFill="1" applyBorder="1" applyAlignment="1">
      <alignment horizontal="center" vertical="center" wrapText="1"/>
    </xf>
    <xf numFmtId="0" fontId="16" fillId="11" borderId="14" xfId="0" applyFont="1" applyFill="1" applyBorder="1" applyAlignment="1">
      <alignment horizontal="center" vertical="center" wrapText="1"/>
    </xf>
    <xf numFmtId="0" fontId="8" fillId="15" borderId="17" xfId="0" applyFont="1" applyFill="1" applyBorder="1" applyAlignment="1">
      <alignment horizontal="center" vertical="center" wrapText="1"/>
    </xf>
    <xf numFmtId="0" fontId="8" fillId="11" borderId="18" xfId="0" applyFont="1" applyFill="1" applyBorder="1" applyAlignment="1">
      <alignment horizontal="center" vertical="center" wrapText="1"/>
    </xf>
    <xf numFmtId="179" fontId="18" fillId="0" borderId="20" xfId="0" applyNumberFormat="1" applyFont="1" applyBorder="1" applyAlignment="1">
      <alignment horizontal="center" vertical="center" wrapText="1"/>
    </xf>
    <xf numFmtId="0" fontId="8" fillId="17" borderId="9" xfId="0" applyFont="1" applyFill="1" applyBorder="1" applyAlignment="1">
      <alignment horizontal="center" vertical="center" wrapText="1"/>
    </xf>
    <xf numFmtId="0" fontId="8" fillId="12" borderId="18" xfId="0" applyFont="1" applyFill="1" applyBorder="1" applyAlignment="1">
      <alignment horizontal="center" vertical="center" wrapText="1"/>
    </xf>
    <xf numFmtId="176" fontId="19" fillId="18" borderId="18" xfId="0" applyNumberFormat="1" applyFont="1" applyFill="1" applyBorder="1" applyAlignment="1">
      <alignment horizontal="center" vertical="center" wrapText="1"/>
    </xf>
    <xf numFmtId="0" fontId="20" fillId="15" borderId="11" xfId="0" applyFont="1" applyFill="1" applyBorder="1" applyAlignment="1">
      <alignment horizontal="center" vertical="center" wrapText="1"/>
    </xf>
    <xf numFmtId="182" fontId="8" fillId="19" borderId="16" xfId="0" applyNumberFormat="1" applyFont="1" applyFill="1" applyBorder="1" applyAlignment="1">
      <alignment horizontal="center" vertical="center" wrapText="1"/>
    </xf>
    <xf numFmtId="177" fontId="7" fillId="19" borderId="16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1" fillId="0" borderId="0" xfId="0" applyFont="1">
      <alignment vertical="center"/>
    </xf>
    <xf numFmtId="176" fontId="2" fillId="0" borderId="2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83" fontId="2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3" xfId="0" applyFont="1" applyBorder="1" applyAlignment="1">
      <alignment horizontal="center" vertical="center"/>
    </xf>
    <xf numFmtId="176" fontId="2" fillId="0" borderId="22" xfId="0" applyNumberFormat="1" applyFont="1" applyBorder="1" applyAlignment="1">
      <alignment horizontal="center" vertical="center"/>
    </xf>
    <xf numFmtId="178" fontId="2" fillId="0" borderId="24" xfId="0" applyNumberFormat="1" applyFont="1" applyBorder="1" applyAlignment="1">
      <alignment horizontal="center" vertical="center"/>
    </xf>
    <xf numFmtId="179" fontId="24" fillId="0" borderId="23" xfId="3" applyNumberFormat="1" applyFont="1" applyBorder="1" applyAlignment="1" applyProtection="1">
      <alignment horizontal="center" vertical="center"/>
      <protection locked="0"/>
    </xf>
    <xf numFmtId="181" fontId="24" fillId="0" borderId="25" xfId="3" applyNumberFormat="1" applyFont="1" applyBorder="1" applyAlignment="1" applyProtection="1">
      <alignment horizontal="center" vertical="center"/>
      <protection locked="0"/>
    </xf>
    <xf numFmtId="176" fontId="2" fillId="0" borderId="26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left" vertical="center"/>
    </xf>
    <xf numFmtId="179" fontId="2" fillId="0" borderId="23" xfId="0" applyNumberFormat="1" applyFont="1" applyBorder="1" applyAlignment="1">
      <alignment horizontal="center" vertical="center"/>
    </xf>
    <xf numFmtId="181" fontId="2" fillId="0" borderId="25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4" fontId="2" fillId="0" borderId="21" xfId="0" applyNumberFormat="1" applyFont="1" applyBorder="1" applyAlignment="1">
      <alignment horizontal="center" vertical="center"/>
    </xf>
    <xf numFmtId="181" fontId="2" fillId="0" borderId="21" xfId="0" applyNumberFormat="1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14" fontId="2" fillId="0" borderId="25" xfId="0" applyNumberFormat="1" applyFont="1" applyBorder="1" applyAlignment="1">
      <alignment horizontal="center" vertical="center"/>
    </xf>
    <xf numFmtId="176" fontId="2" fillId="0" borderId="21" xfId="0" applyNumberFormat="1" applyFont="1" applyBorder="1">
      <alignment vertical="center"/>
    </xf>
    <xf numFmtId="0" fontId="25" fillId="0" borderId="1" xfId="0" applyFont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/>
    </xf>
    <xf numFmtId="176" fontId="25" fillId="0" borderId="1" xfId="0" applyNumberFormat="1" applyFont="1" applyBorder="1">
      <alignment vertical="center"/>
    </xf>
    <xf numFmtId="176" fontId="25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21" xfId="0" applyFont="1" applyBorder="1" applyAlignment="1">
      <alignment horizontal="center" vertical="center"/>
    </xf>
    <xf numFmtId="176" fontId="2" fillId="0" borderId="21" xfId="0" applyNumberFormat="1" applyFont="1" applyBorder="1" applyAlignment="1">
      <alignment horizontal="left" vertical="center"/>
    </xf>
    <xf numFmtId="176" fontId="2" fillId="0" borderId="1" xfId="0" applyNumberFormat="1" applyFont="1" applyBorder="1" applyAlignment="1">
      <alignment horizontal="left" vertical="center"/>
    </xf>
    <xf numFmtId="0" fontId="25" fillId="0" borderId="23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181" fontId="2" fillId="0" borderId="0" xfId="0" applyNumberFormat="1" applyFont="1">
      <alignment vertical="center"/>
    </xf>
    <xf numFmtId="0" fontId="25" fillId="3" borderId="23" xfId="0" applyFont="1" applyFill="1" applyBorder="1" applyAlignment="1">
      <alignment horizontal="center" vertical="center"/>
    </xf>
    <xf numFmtId="176" fontId="2" fillId="3" borderId="1" xfId="0" applyNumberFormat="1" applyFont="1" applyFill="1" applyBorder="1" applyAlignment="1">
      <alignment horizontal="center" vertical="center"/>
    </xf>
    <xf numFmtId="182" fontId="2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vertical="center" wrapText="1"/>
    </xf>
    <xf numFmtId="176" fontId="25" fillId="0" borderId="21" xfId="0" applyNumberFormat="1" applyFont="1" applyBorder="1" applyAlignment="1">
      <alignment horizontal="center" vertical="center"/>
    </xf>
    <xf numFmtId="176" fontId="25" fillId="3" borderId="1" xfId="0" applyNumberFormat="1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left" vertical="center"/>
    </xf>
    <xf numFmtId="0" fontId="25" fillId="3" borderId="21" xfId="0" applyFont="1" applyFill="1" applyBorder="1" applyAlignment="1">
      <alignment horizontal="center" vertical="center"/>
    </xf>
    <xf numFmtId="176" fontId="2" fillId="8" borderId="2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81" fontId="5" fillId="0" borderId="27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181" fontId="2" fillId="3" borderId="21" xfId="0" applyNumberFormat="1" applyFont="1" applyFill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179" fontId="28" fillId="0" borderId="23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179" fontId="7" fillId="0" borderId="23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179" fontId="19" fillId="0" borderId="23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center" wrapText="1"/>
    </xf>
    <xf numFmtId="0" fontId="2" fillId="3" borderId="21" xfId="0" applyFont="1" applyFill="1" applyBorder="1" applyAlignment="1">
      <alignment horizontal="center" vertical="center"/>
    </xf>
    <xf numFmtId="14" fontId="2" fillId="0" borderId="0" xfId="0" applyNumberFormat="1" applyFont="1" applyAlignment="1">
      <alignment vertical="center" wrapText="1"/>
    </xf>
    <xf numFmtId="177" fontId="2" fillId="0" borderId="1" xfId="0" applyNumberFormat="1" applyFont="1" applyBorder="1" applyAlignment="1">
      <alignment horizontal="center" vertical="center"/>
    </xf>
    <xf numFmtId="176" fontId="2" fillId="0" borderId="23" xfId="0" applyNumberFormat="1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183" fontId="34" fillId="0" borderId="1" xfId="0" applyNumberFormat="1" applyFont="1" applyBorder="1" applyAlignment="1">
      <alignment horizontal="center" vertical="center"/>
    </xf>
    <xf numFmtId="179" fontId="33" fillId="0" borderId="23" xfId="0" applyNumberFormat="1" applyFont="1" applyBorder="1" applyAlignment="1">
      <alignment horizontal="center" vertical="center"/>
    </xf>
    <xf numFmtId="179" fontId="2" fillId="0" borderId="21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left" vertical="center"/>
    </xf>
    <xf numFmtId="179" fontId="2" fillId="0" borderId="26" xfId="0" applyNumberFormat="1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181" fontId="2" fillId="0" borderId="23" xfId="0" applyNumberFormat="1" applyFont="1" applyBorder="1" applyAlignment="1">
      <alignment horizontal="center" vertical="center"/>
    </xf>
    <xf numFmtId="176" fontId="25" fillId="2" borderId="1" xfId="0" applyNumberFormat="1" applyFont="1" applyFill="1" applyBorder="1" applyAlignment="1">
      <alignment horizontal="center" vertical="center"/>
    </xf>
    <xf numFmtId="0" fontId="2" fillId="20" borderId="23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83" fontId="34" fillId="3" borderId="1" xfId="0" applyNumberFormat="1" applyFont="1" applyFill="1" applyBorder="1" applyAlignment="1">
      <alignment horizontal="center" vertical="center"/>
    </xf>
    <xf numFmtId="176" fontId="14" fillId="3" borderId="1" xfId="0" applyNumberFormat="1" applyFont="1" applyFill="1" applyBorder="1" applyAlignment="1">
      <alignment horizontal="center" vertical="center"/>
    </xf>
    <xf numFmtId="178" fontId="25" fillId="0" borderId="24" xfId="0" applyNumberFormat="1" applyFont="1" applyBorder="1" applyAlignment="1">
      <alignment horizontal="center" vertical="center"/>
    </xf>
    <xf numFmtId="178" fontId="2" fillId="0" borderId="23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14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14" fontId="8" fillId="13" borderId="14" xfId="0" applyNumberFormat="1" applyFont="1" applyFill="1" applyBorder="1" applyAlignment="1">
      <alignment horizontal="center" vertical="center" wrapText="1"/>
    </xf>
    <xf numFmtId="0" fontId="2" fillId="0" borderId="14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181" fontId="18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/>
    </xf>
    <xf numFmtId="177" fontId="8" fillId="14" borderId="14" xfId="0" applyNumberFormat="1" applyFont="1" applyFill="1" applyBorder="1" applyAlignment="1">
      <alignment horizontal="center" vertical="center" wrapText="1"/>
    </xf>
    <xf numFmtId="0" fontId="2" fillId="0" borderId="14" xfId="0" applyFont="1" applyBorder="1" applyAlignment="1">
      <alignment vertical="center" wrapText="1"/>
    </xf>
    <xf numFmtId="0" fontId="2" fillId="5" borderId="14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8" borderId="14" xfId="0" applyFont="1" applyFill="1" applyBorder="1" applyAlignment="1">
      <alignment horizontal="center" vertical="center"/>
    </xf>
    <xf numFmtId="0" fontId="2" fillId="0" borderId="29" xfId="0" applyFont="1" applyBorder="1">
      <alignment vertical="center"/>
    </xf>
    <xf numFmtId="0" fontId="2" fillId="0" borderId="30" xfId="0" applyFont="1" applyBorder="1">
      <alignment vertical="center"/>
    </xf>
    <xf numFmtId="0" fontId="2" fillId="0" borderId="31" xfId="0" applyFont="1" applyBorder="1">
      <alignment vertical="center"/>
    </xf>
    <xf numFmtId="0" fontId="2" fillId="0" borderId="27" xfId="0" applyFont="1" applyBorder="1">
      <alignment vertical="center"/>
    </xf>
    <xf numFmtId="0" fontId="2" fillId="0" borderId="32" xfId="0" applyFont="1" applyBorder="1">
      <alignment vertical="center"/>
    </xf>
    <xf numFmtId="0" fontId="2" fillId="0" borderId="33" xfId="0" applyFont="1" applyBorder="1">
      <alignment vertical="center"/>
    </xf>
    <xf numFmtId="0" fontId="8" fillId="15" borderId="34" xfId="0" applyFont="1" applyFill="1" applyBorder="1" applyAlignment="1">
      <alignment horizontal="center" vertical="center" wrapText="1"/>
    </xf>
    <xf numFmtId="0" fontId="2" fillId="0" borderId="21" xfId="0" applyFont="1" applyBorder="1">
      <alignment vertical="center"/>
    </xf>
    <xf numFmtId="0" fontId="2" fillId="0" borderId="26" xfId="0" applyFont="1" applyBorder="1">
      <alignment vertical="center"/>
    </xf>
    <xf numFmtId="0" fontId="2" fillId="0" borderId="35" xfId="0" applyFont="1" applyBorder="1">
      <alignment vertical="center"/>
    </xf>
    <xf numFmtId="0" fontId="2" fillId="0" borderId="36" xfId="0" applyFont="1" applyBorder="1">
      <alignment vertical="center"/>
    </xf>
    <xf numFmtId="0" fontId="8" fillId="12" borderId="14" xfId="0" applyFont="1" applyFill="1" applyBorder="1" applyAlignment="1">
      <alignment horizontal="center" vertical="center"/>
    </xf>
    <xf numFmtId="0" fontId="17" fillId="16" borderId="18" xfId="0" applyFont="1" applyFill="1" applyBorder="1" applyAlignment="1">
      <alignment horizontal="center" vertical="center" wrapText="1"/>
    </xf>
    <xf numFmtId="181" fontId="18" fillId="0" borderId="20" xfId="0" applyNumberFormat="1" applyFont="1" applyBorder="1" applyAlignment="1">
      <alignment horizontal="center" vertical="center" wrapText="1"/>
    </xf>
    <xf numFmtId="181" fontId="19" fillId="18" borderId="18" xfId="0" applyNumberFormat="1" applyFont="1" applyFill="1" applyBorder="1" applyAlignment="1">
      <alignment horizontal="center" vertical="center" wrapText="1"/>
    </xf>
    <xf numFmtId="0" fontId="0" fillId="21" borderId="14" xfId="0" applyFill="1" applyBorder="1" applyAlignment="1">
      <alignment horizontal="center" vertical="center"/>
    </xf>
    <xf numFmtId="0" fontId="0" fillId="21" borderId="10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37" xfId="0" applyBorder="1" applyAlignment="1">
      <alignment horizontal="left" vertical="center" wrapText="1"/>
    </xf>
    <xf numFmtId="0" fontId="52" fillId="0" borderId="37" xfId="0" applyFont="1" applyBorder="1" applyAlignment="1">
      <alignment horizontal="left" vertical="center"/>
    </xf>
    <xf numFmtId="0" fontId="52" fillId="0" borderId="0" xfId="0" applyFont="1" applyAlignment="1">
      <alignment horizontal="left" vertical="center"/>
    </xf>
    <xf numFmtId="0" fontId="51" fillId="22" borderId="37" xfId="0" applyFont="1" applyFill="1" applyBorder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8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14" fontId="0" fillId="0" borderId="0" xfId="0" applyNumberFormat="1">
      <alignment vertical="center"/>
    </xf>
    <xf numFmtId="14" fontId="0" fillId="0" borderId="0" xfId="0" applyNumberFormat="1" applyAlignment="1">
      <alignment horizontal="center" vertical="center"/>
    </xf>
    <xf numFmtId="0" fontId="54" fillId="0" borderId="39" xfId="4" applyFont="1" applyBorder="1" applyAlignment="1">
      <alignment horizontal="center" vertical="center"/>
    </xf>
    <xf numFmtId="0" fontId="54" fillId="0" borderId="40" xfId="4" applyFont="1" applyBorder="1" applyAlignment="1">
      <alignment horizontal="center" vertical="center"/>
    </xf>
    <xf numFmtId="0" fontId="54" fillId="0" borderId="41" xfId="4" applyFont="1" applyBorder="1" applyAlignment="1">
      <alignment horizontal="center" vertical="center"/>
    </xf>
    <xf numFmtId="0" fontId="54" fillId="0" borderId="42" xfId="4" applyFont="1" applyBorder="1" applyAlignment="1">
      <alignment horizontal="center" vertical="center"/>
    </xf>
    <xf numFmtId="0" fontId="27" fillId="0" borderId="42" xfId="4" applyFont="1" applyBorder="1" applyAlignment="1">
      <alignment horizontal="center" vertical="center" wrapText="1"/>
    </xf>
    <xf numFmtId="0" fontId="55" fillId="0" borderId="42" xfId="4" applyFont="1" applyBorder="1" applyAlignment="1">
      <alignment horizontal="center" vertical="center" wrapText="1"/>
    </xf>
    <xf numFmtId="0" fontId="27" fillId="0" borderId="43" xfId="4" applyFont="1" applyBorder="1" applyAlignment="1">
      <alignment horizontal="center" vertical="center" wrapText="1"/>
    </xf>
    <xf numFmtId="0" fontId="27" fillId="0" borderId="44" xfId="4" applyFont="1" applyBorder="1" applyAlignment="1">
      <alignment horizontal="center" vertical="center" wrapText="1"/>
    </xf>
    <xf numFmtId="0" fontId="54" fillId="0" borderId="0" xfId="3" applyFont="1">
      <alignment vertical="center"/>
    </xf>
    <xf numFmtId="0" fontId="54" fillId="0" borderId="0" xfId="4" applyFont="1" applyAlignment="1">
      <alignment horizontal="center" vertical="center" wrapText="1"/>
    </xf>
    <xf numFmtId="0" fontId="54" fillId="0" borderId="45" xfId="4" applyFont="1" applyBorder="1" applyAlignment="1">
      <alignment horizontal="center" vertical="center"/>
    </xf>
    <xf numFmtId="0" fontId="54" fillId="0" borderId="24" xfId="4" applyFont="1" applyBorder="1">
      <alignment vertical="center"/>
    </xf>
    <xf numFmtId="0" fontId="54" fillId="24" borderId="46" xfId="4" applyFont="1" applyFill="1" applyBorder="1" applyAlignment="1">
      <alignment horizontal="center" vertical="center"/>
    </xf>
    <xf numFmtId="0" fontId="54" fillId="0" borderId="22" xfId="4" applyFont="1" applyBorder="1" applyAlignment="1">
      <alignment horizontal="center" vertical="center"/>
    </xf>
    <xf numFmtId="0" fontId="54" fillId="0" borderId="1" xfId="3" applyFont="1" applyBorder="1" applyAlignment="1">
      <alignment horizontal="center" vertical="center"/>
    </xf>
    <xf numFmtId="184" fontId="54" fillId="0" borderId="1" xfId="3" applyNumberFormat="1" applyFont="1" applyBorder="1" applyAlignment="1">
      <alignment horizontal="center" vertical="center"/>
    </xf>
    <xf numFmtId="0" fontId="54" fillId="0" borderId="47" xfId="3" applyFont="1" applyBorder="1" applyAlignment="1">
      <alignment horizontal="center" vertical="center"/>
    </xf>
    <xf numFmtId="0" fontId="54" fillId="0" borderId="48" xfId="3" applyFont="1" applyBorder="1">
      <alignment vertical="center"/>
    </xf>
    <xf numFmtId="0" fontId="54" fillId="0" borderId="23" xfId="4" applyFont="1" applyBorder="1">
      <alignment vertical="center"/>
    </xf>
    <xf numFmtId="0" fontId="54" fillId="24" borderId="21" xfId="4" applyFont="1" applyFill="1" applyBorder="1" applyAlignment="1">
      <alignment horizontal="center" vertical="center"/>
    </xf>
    <xf numFmtId="0" fontId="54" fillId="0" borderId="1" xfId="4" applyFont="1" applyBorder="1" applyAlignment="1">
      <alignment horizontal="center" vertical="center"/>
    </xf>
    <xf numFmtId="0" fontId="54" fillId="0" borderId="26" xfId="3" applyFont="1" applyBorder="1" applyAlignment="1">
      <alignment horizontal="center" vertical="center"/>
    </xf>
    <xf numFmtId="0" fontId="58" fillId="0" borderId="23" xfId="4" applyFont="1" applyBorder="1">
      <alignment vertical="center"/>
    </xf>
    <xf numFmtId="0" fontId="55" fillId="0" borderId="23" xfId="4" applyFont="1" applyBorder="1">
      <alignment vertical="center"/>
    </xf>
    <xf numFmtId="185" fontId="58" fillId="0" borderId="26" xfId="5" applyNumberFormat="1" applyFont="1" applyFill="1" applyBorder="1" applyAlignment="1">
      <alignment horizontal="center" vertical="center"/>
    </xf>
    <xf numFmtId="181" fontId="54" fillId="0" borderId="1" xfId="4" applyNumberFormat="1" applyFont="1" applyBorder="1" applyAlignment="1">
      <alignment horizontal="center" vertical="center"/>
    </xf>
    <xf numFmtId="0" fontId="58" fillId="24" borderId="21" xfId="4" applyFont="1" applyFill="1" applyBorder="1" applyAlignment="1">
      <alignment horizontal="center" vertical="center"/>
    </xf>
    <xf numFmtId="0" fontId="60" fillId="0" borderId="23" xfId="4" applyFont="1" applyBorder="1">
      <alignment vertical="center"/>
    </xf>
    <xf numFmtId="0" fontId="54" fillId="0" borderId="49" xfId="4" applyFont="1" applyBorder="1">
      <alignment vertical="center"/>
    </xf>
    <xf numFmtId="0" fontId="54" fillId="24" borderId="50" xfId="4" applyFont="1" applyFill="1" applyBorder="1" applyAlignment="1">
      <alignment horizontal="center" vertical="center"/>
    </xf>
    <xf numFmtId="0" fontId="54" fillId="0" borderId="51" xfId="4" applyFont="1" applyBorder="1" applyAlignment="1">
      <alignment horizontal="center" vertical="center"/>
    </xf>
    <xf numFmtId="0" fontId="54" fillId="0" borderId="52" xfId="3" applyFont="1" applyBorder="1" applyAlignment="1">
      <alignment horizontal="center" vertical="center"/>
    </xf>
    <xf numFmtId="0" fontId="54" fillId="0" borderId="0" xfId="4" applyFont="1" applyAlignment="1">
      <alignment horizontal="center" vertical="center"/>
    </xf>
    <xf numFmtId="0" fontId="54" fillId="0" borderId="0" xfId="4" applyFont="1">
      <alignment vertical="center"/>
    </xf>
    <xf numFmtId="0" fontId="54" fillId="0" borderId="0" xfId="3" applyFont="1" applyAlignment="1">
      <alignment horizontal="center" vertical="center"/>
    </xf>
    <xf numFmtId="0" fontId="55" fillId="0" borderId="53" xfId="4" applyFont="1" applyBorder="1">
      <alignment vertical="center"/>
    </xf>
    <xf numFmtId="0" fontId="55" fillId="0" borderId="54" xfId="4" applyFont="1" applyBorder="1">
      <alignment vertical="center"/>
    </xf>
    <xf numFmtId="0" fontId="55" fillId="0" borderId="55" xfId="4" applyFont="1" applyBorder="1">
      <alignment vertical="center"/>
    </xf>
    <xf numFmtId="0" fontId="54" fillId="0" borderId="56" xfId="3" applyFont="1" applyBorder="1" applyAlignment="1">
      <alignment horizontal="center" vertical="center"/>
    </xf>
    <xf numFmtId="0" fontId="62" fillId="0" borderId="0" xfId="3" applyFont="1" applyAlignment="1">
      <alignment horizontal="center" vertical="center"/>
    </xf>
    <xf numFmtId="0" fontId="63" fillId="0" borderId="1" xfId="4" applyFont="1" applyBorder="1">
      <alignment vertical="center"/>
    </xf>
    <xf numFmtId="0" fontId="54" fillId="0" borderId="1" xfId="3" applyFont="1" applyBorder="1">
      <alignment vertical="center"/>
    </xf>
    <xf numFmtId="0" fontId="64" fillId="0" borderId="12" xfId="3" applyFont="1" applyBorder="1" applyAlignment="1" applyProtection="1">
      <alignment horizontal="center" vertical="center" wrapText="1"/>
      <protection locked="0"/>
    </xf>
    <xf numFmtId="0" fontId="64" fillId="0" borderId="13" xfId="3" applyFont="1" applyBorder="1" applyAlignment="1" applyProtection="1">
      <alignment horizontal="center" vertical="center" wrapText="1"/>
      <protection locked="0"/>
    </xf>
    <xf numFmtId="0" fontId="64" fillId="0" borderId="13" xfId="3" applyFont="1" applyBorder="1" applyAlignment="1" applyProtection="1">
      <alignment horizontal="center" vertical="center"/>
      <protection locked="0"/>
    </xf>
    <xf numFmtId="0" fontId="65" fillId="0" borderId="57" xfId="3" applyFont="1" applyBorder="1" applyAlignment="1" applyProtection="1">
      <alignment horizontal="center" vertical="center" wrapText="1"/>
      <protection locked="0"/>
    </xf>
    <xf numFmtId="0" fontId="66" fillId="0" borderId="0" xfId="3" applyFont="1" applyProtection="1">
      <alignment vertical="center"/>
      <protection locked="0"/>
    </xf>
    <xf numFmtId="0" fontId="67" fillId="0" borderId="58" xfId="3" applyFont="1" applyBorder="1" applyAlignment="1" applyProtection="1">
      <alignment horizontal="center" vertical="center"/>
      <protection locked="0"/>
    </xf>
    <xf numFmtId="0" fontId="69" fillId="0" borderId="59" xfId="3" applyFont="1" applyBorder="1" applyProtection="1">
      <alignment vertical="center"/>
      <protection locked="0"/>
    </xf>
    <xf numFmtId="0" fontId="70" fillId="0" borderId="60" xfId="3" applyFont="1" applyBorder="1" applyAlignment="1" applyProtection="1">
      <alignment horizontal="center" vertical="center" wrapText="1"/>
      <protection locked="0"/>
    </xf>
    <xf numFmtId="0" fontId="70" fillId="0" borderId="57" xfId="3" applyFont="1" applyBorder="1" applyAlignment="1" applyProtection="1">
      <alignment horizontal="center" vertical="center"/>
      <protection locked="0"/>
    </xf>
    <xf numFmtId="0" fontId="70" fillId="0" borderId="1" xfId="3" applyFont="1" applyBorder="1" applyAlignment="1">
      <alignment horizontal="center" vertical="center" wrapText="1"/>
    </xf>
    <xf numFmtId="0" fontId="71" fillId="0" borderId="61" xfId="4" applyFont="1" applyBorder="1" applyAlignment="1">
      <alignment horizontal="center" vertical="center"/>
    </xf>
    <xf numFmtId="0" fontId="54" fillId="0" borderId="62" xfId="3" applyFont="1" applyBorder="1" applyAlignment="1">
      <alignment horizontal="center" vertical="center"/>
    </xf>
    <xf numFmtId="0" fontId="70" fillId="0" borderId="21" xfId="3" applyFont="1" applyBorder="1" applyAlignment="1" applyProtection="1">
      <alignment horizontal="center" vertical="center" wrapText="1"/>
      <protection locked="0"/>
    </xf>
    <xf numFmtId="0" fontId="70" fillId="0" borderId="1" xfId="3" applyFont="1" applyBorder="1" applyAlignment="1" applyProtection="1">
      <alignment horizontal="center" vertical="center"/>
      <protection locked="0"/>
    </xf>
    <xf numFmtId="186" fontId="66" fillId="0" borderId="0" xfId="3" applyNumberFormat="1" applyFont="1" applyAlignment="1" applyProtection="1">
      <alignment horizontal="center" vertical="center" wrapText="1"/>
      <protection locked="0"/>
    </xf>
    <xf numFmtId="0" fontId="66" fillId="0" borderId="0" xfId="3" applyFont="1" applyAlignment="1" applyProtection="1">
      <alignment vertical="center" wrapText="1"/>
      <protection locked="0"/>
    </xf>
    <xf numFmtId="0" fontId="70" fillId="0" borderId="1" xfId="3" applyFont="1" applyBorder="1" applyAlignment="1" applyProtection="1">
      <alignment horizontal="center"/>
      <protection locked="0"/>
    </xf>
    <xf numFmtId="0" fontId="70" fillId="25" borderId="1" xfId="3" applyFont="1" applyFill="1" applyBorder="1" applyAlignment="1" applyProtection="1">
      <alignment horizontal="center"/>
      <protection locked="0"/>
    </xf>
    <xf numFmtId="0" fontId="71" fillId="0" borderId="63" xfId="4" applyFont="1" applyBorder="1" applyAlignment="1">
      <alignment horizontal="center" vertical="center"/>
    </xf>
    <xf numFmtId="0" fontId="54" fillId="0" borderId="64" xfId="3" applyFont="1" applyBorder="1" applyAlignment="1">
      <alignment horizontal="center" vertical="center"/>
    </xf>
    <xf numFmtId="0" fontId="75" fillId="0" borderId="1" xfId="3" applyFont="1" applyBorder="1" applyAlignment="1">
      <alignment horizontal="center" vertical="center" wrapText="1"/>
    </xf>
    <xf numFmtId="0" fontId="70" fillId="26" borderId="1" xfId="3" applyFont="1" applyFill="1" applyBorder="1" applyAlignment="1" applyProtection="1">
      <alignment horizontal="center" vertical="center"/>
      <protection locked="0"/>
    </xf>
    <xf numFmtId="0" fontId="70" fillId="27" borderId="1" xfId="3" applyFont="1" applyFill="1" applyBorder="1" applyAlignment="1">
      <alignment horizontal="center" vertical="center" wrapText="1"/>
    </xf>
    <xf numFmtId="0" fontId="70" fillId="26" borderId="1" xfId="3" applyFont="1" applyFill="1" applyBorder="1" applyAlignment="1" applyProtection="1">
      <alignment horizontal="center"/>
      <protection locked="0"/>
    </xf>
    <xf numFmtId="0" fontId="70" fillId="26" borderId="22" xfId="3" applyFont="1" applyFill="1" applyBorder="1" applyAlignment="1" applyProtection="1">
      <alignment horizontal="center" vertical="center"/>
      <protection locked="0"/>
    </xf>
    <xf numFmtId="0" fontId="76" fillId="25" borderId="0" xfId="3" applyFont="1" applyFill="1" applyAlignment="1" applyProtection="1">
      <alignment horizontal="center"/>
      <protection locked="0"/>
    </xf>
    <xf numFmtId="0" fontId="70" fillId="26" borderId="66" xfId="3" applyFont="1" applyFill="1" applyBorder="1" applyAlignment="1" applyProtection="1">
      <alignment horizontal="center" vertical="center"/>
      <protection locked="0"/>
    </xf>
    <xf numFmtId="0" fontId="66" fillId="0" borderId="0" xfId="3" applyFont="1" applyAlignment="1" applyProtection="1">
      <alignment horizontal="center" vertical="center"/>
      <protection locked="0"/>
    </xf>
    <xf numFmtId="0" fontId="76" fillId="0" borderId="0" xfId="3" applyFont="1" applyAlignment="1" applyProtection="1">
      <alignment horizontal="center" vertical="center"/>
      <protection locked="0"/>
    </xf>
    <xf numFmtId="176" fontId="17" fillId="16" borderId="9" xfId="0" applyNumberFormat="1" applyFont="1" applyFill="1" applyBorder="1" applyAlignment="1">
      <alignment horizontal="center" vertical="center" wrapText="1"/>
    </xf>
    <xf numFmtId="176" fontId="17" fillId="16" borderId="19" xfId="0" applyNumberFormat="1" applyFont="1" applyFill="1" applyBorder="1" applyAlignment="1">
      <alignment horizontal="center" vertical="center" wrapText="1"/>
    </xf>
    <xf numFmtId="186" fontId="66" fillId="0" borderId="0" xfId="3" applyNumberFormat="1" applyFont="1" applyAlignment="1" applyProtection="1">
      <alignment horizontal="center" vertical="center" wrapText="1"/>
      <protection locked="0"/>
    </xf>
    <xf numFmtId="0" fontId="66" fillId="0" borderId="65" xfId="3" applyFont="1" applyBorder="1" applyAlignment="1" applyProtection="1">
      <alignment horizontal="left" vertical="center"/>
      <protection locked="0"/>
    </xf>
  </cellXfs>
  <cellStyles count="6">
    <cellStyle name="一般" xfId="0" builtinId="0"/>
    <cellStyle name="一般 15" xfId="3" xr:uid="{75A369D6-77D3-4E55-A56B-0D6A76EDB366}"/>
    <cellStyle name="一般 2" xfId="4" xr:uid="{4D09FCEC-EB73-44CF-A875-2CF20613E959}"/>
    <cellStyle name="千分位" xfId="1" builtinId="3"/>
    <cellStyle name="千分位 2" xfId="5" xr:uid="{77AA67DB-EC87-451F-9925-D606F9C9C83C}"/>
    <cellStyle name="千分位 41" xfId="2" xr:uid="{A7247D6C-9A44-4E25-93FF-9EAC54980E99}"/>
  </cellStyles>
  <dxfs count="14">
    <dxf>
      <font>
        <b/>
        <i val="0"/>
        <color rgb="FFFF0000"/>
      </font>
    </dxf>
    <dxf>
      <font>
        <strike val="0"/>
        <color rgb="FF00B050"/>
      </font>
    </dxf>
    <dxf>
      <font>
        <color rgb="FF990099"/>
      </font>
    </dxf>
    <dxf>
      <font>
        <b/>
        <i val="0"/>
        <color rgb="FFFF0000"/>
      </font>
    </dxf>
    <dxf>
      <font>
        <color theme="1" tint="0.499984740745262"/>
      </font>
      <fill>
        <patternFill>
          <bgColor rgb="FFDDD783"/>
        </patternFill>
      </fill>
    </dxf>
    <dxf>
      <font>
        <color theme="1" tint="0.499984740745262"/>
      </font>
      <fill>
        <patternFill>
          <bgColor rgb="FFB0DCE2"/>
        </patternFill>
      </fill>
    </dxf>
    <dxf>
      <fill>
        <patternFill>
          <bgColor rgb="FFB0DCE2"/>
        </patternFill>
      </fill>
    </dxf>
    <dxf>
      <fill>
        <patternFill>
          <bgColor rgb="FFDDD783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b/>
        <i val="0"/>
        <color rgb="FFCC6600"/>
      </font>
    </dxf>
    <dxf>
      <font>
        <b/>
        <i val="0"/>
        <color rgb="FF3333CC"/>
      </font>
    </dxf>
    <dxf>
      <font>
        <strike val="0"/>
        <color rgb="FF00B050"/>
      </font>
    </dxf>
    <dxf>
      <font>
        <color rgb="FF99009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728383</xdr:colOff>
      <xdr:row>0</xdr:row>
      <xdr:rowOff>22413</xdr:rowOff>
    </xdr:from>
    <xdr:to>
      <xdr:col>4</xdr:col>
      <xdr:colOff>93681</xdr:colOff>
      <xdr:row>3</xdr:row>
      <xdr:rowOff>29921</xdr:rowOff>
    </xdr:to>
    <xdr:pic>
      <xdr:nvPicPr>
        <xdr:cNvPr id="2" name="圖片 1" hidden="1">
          <a:extLst>
            <a:ext uri="{FF2B5EF4-FFF2-40B4-BE49-F238E27FC236}">
              <a16:creationId xmlns:a16="http://schemas.microsoft.com/office/drawing/2014/main" id="{CE9B5038-618D-4E79-9BBB-92E118F7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723" y="22413"/>
          <a:ext cx="1735118" cy="6247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702385</xdr:colOff>
      <xdr:row>3</xdr:row>
      <xdr:rowOff>22869</xdr:rowOff>
    </xdr:to>
    <xdr:pic>
      <xdr:nvPicPr>
        <xdr:cNvPr id="3" name="圖片 2" hidden="1">
          <a:extLst>
            <a:ext uri="{FF2B5EF4-FFF2-40B4-BE49-F238E27FC236}">
              <a16:creationId xmlns:a16="http://schemas.microsoft.com/office/drawing/2014/main" id="{DA3661FF-D9E5-4DF5-B0EA-9FB29464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0"/>
          <a:ext cx="694765" cy="640089"/>
        </a:xfrm>
        <a:prstGeom prst="rect">
          <a:avLst/>
        </a:prstGeom>
      </xdr:spPr>
    </xdr:pic>
    <xdr:clientData/>
  </xdr:twoCellAnchor>
  <xdr:twoCellAnchor>
    <xdr:from>
      <xdr:col>1</xdr:col>
      <xdr:colOff>493059</xdr:colOff>
      <xdr:row>0</xdr:row>
      <xdr:rowOff>0</xdr:rowOff>
    </xdr:from>
    <xdr:to>
      <xdr:col>4</xdr:col>
      <xdr:colOff>123264</xdr:colOff>
      <xdr:row>2</xdr:row>
      <xdr:rowOff>0</xdr:rowOff>
    </xdr:to>
    <xdr:sp macro="" textlink="">
      <xdr:nvSpPr>
        <xdr:cNvPr id="4" name="TextBox 17">
          <a:extLst>
            <a:ext uri="{FF2B5EF4-FFF2-40B4-BE49-F238E27FC236}">
              <a16:creationId xmlns:a16="http://schemas.microsoft.com/office/drawing/2014/main" id="{F837A511-CA5A-4B1D-A86B-41834FB12E75}"/>
            </a:ext>
          </a:extLst>
        </xdr:cNvPr>
        <xdr:cNvSpPr txBox="1"/>
      </xdr:nvSpPr>
      <xdr:spPr>
        <a:xfrm>
          <a:off x="546399" y="0"/>
          <a:ext cx="2015265" cy="5105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800"/>
            </a:lnSpc>
          </a:pPr>
          <a:r>
            <a:rPr lang="zh-CN" altLang="en-US" sz="1600" b="1">
              <a:solidFill>
                <a:srgbClr val="002060"/>
              </a:solidFill>
              <a:latin typeface="Microsoft JhengHei" panose="020B0604030504040204" pitchFamily="34" charset="-120"/>
              <a:ea typeface="Microsoft JhengHei" panose="020B0604030504040204" pitchFamily="34" charset="-120"/>
            </a:rPr>
            <a:t>柏新科技股份有限公司</a:t>
          </a:r>
          <a:br>
            <a:rPr lang="en-US" altLang="zh-CN" sz="1600" b="1">
              <a:solidFill>
                <a:srgbClr val="002060"/>
              </a:solidFill>
              <a:latin typeface="Microsoft JhengHei" panose="020B0604030504040204" pitchFamily="34" charset="-120"/>
              <a:ea typeface="Microsoft JhengHei" panose="020B0604030504040204" pitchFamily="34" charset="-120"/>
            </a:rPr>
          </a:br>
          <a:r>
            <a:rPr lang="en-US" sz="1600">
              <a:solidFill>
                <a:srgbClr val="002060">
                  <a:alpha val="60000"/>
                </a:srgbClr>
              </a:solidFill>
              <a:latin typeface="Helvetica" pitchFamily="2" charset="0"/>
            </a:rPr>
            <a:t>HAC Global Co., Ltd.</a:t>
          </a:r>
        </a:p>
      </xdr:txBody>
    </xdr:sp>
    <xdr:clientData/>
  </xdr:twoCellAnchor>
  <xdr:twoCellAnchor editAs="oneCell">
    <xdr:from>
      <xdr:col>1</xdr:col>
      <xdr:colOff>1</xdr:colOff>
      <xdr:row>0</xdr:row>
      <xdr:rowOff>0</xdr:rowOff>
    </xdr:from>
    <xdr:to>
      <xdr:col>1</xdr:col>
      <xdr:colOff>470648</xdr:colOff>
      <xdr:row>2</xdr:row>
      <xdr:rowOff>49754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596BC12-9407-4B59-BF73-403FEA6F2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1" y="0"/>
          <a:ext cx="470647" cy="46123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&#19978;&#29677;\2022&#24180;&#20998;&#26512;&#32068;&#24037;&#20316;&#25490;&#31243;&#27298;&#35352;&#36914;&#24230;&#34920;.xlsx" TargetMode="External"/><Relationship Id="rId1" Type="http://schemas.openxmlformats.org/officeDocument/2006/relationships/externalLinkPath" Target="/&#19978;&#29677;/2022&#24180;&#20998;&#26512;&#32068;&#24037;&#20316;&#25490;&#31243;&#27298;&#35352;&#36914;&#24230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報告日期 (自0601起) "/>
      <sheetName val="問題1017"/>
      <sheetName val="問題1014"/>
      <sheetName val="未交報告跟催"/>
      <sheetName val="欄位定義"/>
      <sheetName val="案件特性"/>
      <sheetName val="人員授權表"/>
      <sheetName val="分析時間(無機-新)"/>
      <sheetName val="分析時間(有機)"/>
      <sheetName val="問題"/>
      <sheetName val="討論1024"/>
      <sheetName val="問題 (2)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D2" t="str">
            <v>方法</v>
          </cell>
          <cell r="E2" t="str">
            <v>人員</v>
          </cell>
        </row>
        <row r="3">
          <cell r="D3" t="str">
            <v>NIEA W785</v>
          </cell>
          <cell r="E3" t="str">
            <v>Sara王淑玲</v>
          </cell>
          <cell r="F3" t="str">
            <v xml:space="preserve"> W785</v>
          </cell>
          <cell r="G3" t="str">
            <v>有機</v>
          </cell>
        </row>
        <row r="4">
          <cell r="D4" t="str">
            <v>NIEA W785</v>
          </cell>
          <cell r="E4" t="str">
            <v>Sara王淑玲</v>
          </cell>
          <cell r="F4" t="str">
            <v xml:space="preserve"> W785</v>
          </cell>
          <cell r="G4" t="str">
            <v>有機</v>
          </cell>
        </row>
        <row r="5">
          <cell r="D5" t="str">
            <v>NIEA W785</v>
          </cell>
          <cell r="E5" t="str">
            <v>Sara王淑玲</v>
          </cell>
          <cell r="F5" t="str">
            <v xml:space="preserve"> W785</v>
          </cell>
          <cell r="G5" t="str">
            <v>有機</v>
          </cell>
        </row>
        <row r="6">
          <cell r="D6" t="str">
            <v>NIEA W785</v>
          </cell>
          <cell r="E6" t="str">
            <v>Sara王淑玲</v>
          </cell>
          <cell r="F6" t="str">
            <v xml:space="preserve"> W785</v>
          </cell>
          <cell r="G6" t="str">
            <v>有機</v>
          </cell>
        </row>
        <row r="7">
          <cell r="D7" t="str">
            <v>NIEA W785</v>
          </cell>
          <cell r="E7" t="str">
            <v>Sara王淑玲</v>
          </cell>
          <cell r="F7" t="str">
            <v xml:space="preserve"> W785</v>
          </cell>
          <cell r="G7" t="str">
            <v>有機</v>
          </cell>
        </row>
        <row r="8">
          <cell r="D8" t="str">
            <v>NIEA W785</v>
          </cell>
          <cell r="E8" t="str">
            <v>Sara王淑玲</v>
          </cell>
          <cell r="F8" t="str">
            <v xml:space="preserve"> W785</v>
          </cell>
          <cell r="G8" t="str">
            <v>有機</v>
          </cell>
        </row>
        <row r="9">
          <cell r="D9" t="str">
            <v>NIEA W785</v>
          </cell>
          <cell r="E9" t="str">
            <v>Sara王淑玲</v>
          </cell>
          <cell r="F9" t="str">
            <v xml:space="preserve"> W785</v>
          </cell>
          <cell r="G9" t="str">
            <v>有機</v>
          </cell>
        </row>
        <row r="10">
          <cell r="D10" t="str">
            <v>NIEA W785</v>
          </cell>
          <cell r="E10" t="str">
            <v>Sara王淑玲</v>
          </cell>
          <cell r="F10" t="str">
            <v xml:space="preserve"> W785</v>
          </cell>
          <cell r="G10" t="str">
            <v>有機</v>
          </cell>
        </row>
        <row r="11">
          <cell r="D11" t="str">
            <v>NIEA W785</v>
          </cell>
          <cell r="E11" t="str">
            <v>Sara王淑玲</v>
          </cell>
          <cell r="F11" t="str">
            <v xml:space="preserve"> W785</v>
          </cell>
          <cell r="G11" t="str">
            <v>有機</v>
          </cell>
        </row>
        <row r="12">
          <cell r="D12" t="str">
            <v>NIEA W785</v>
          </cell>
          <cell r="E12" t="str">
            <v>Sara王淑玲</v>
          </cell>
          <cell r="F12" t="str">
            <v xml:space="preserve"> W785</v>
          </cell>
          <cell r="G12" t="str">
            <v>有機</v>
          </cell>
        </row>
        <row r="13">
          <cell r="D13" t="str">
            <v>NIEA W801</v>
          </cell>
          <cell r="E13" t="str">
            <v>Una林庭瑄</v>
          </cell>
          <cell r="F13" t="str">
            <v xml:space="preserve"> W801</v>
          </cell>
          <cell r="G13" t="str">
            <v>有機</v>
          </cell>
        </row>
        <row r="14">
          <cell r="D14" t="str">
            <v>NIEA W801</v>
          </cell>
          <cell r="E14" t="str">
            <v>Una林庭瑄</v>
          </cell>
          <cell r="F14" t="str">
            <v xml:space="preserve"> W801</v>
          </cell>
          <cell r="G14" t="str">
            <v>有機</v>
          </cell>
        </row>
        <row r="15">
          <cell r="D15" t="str">
            <v>NIEA W801</v>
          </cell>
          <cell r="E15" t="str">
            <v>Una林庭瑄</v>
          </cell>
          <cell r="F15" t="str">
            <v xml:space="preserve"> W801</v>
          </cell>
          <cell r="G15" t="str">
            <v>有機</v>
          </cell>
        </row>
        <row r="16">
          <cell r="D16" t="str">
            <v>NIEA M731</v>
          </cell>
          <cell r="E16" t="str">
            <v>Una林庭瑄</v>
          </cell>
          <cell r="F16" t="str">
            <v xml:space="preserve"> M731</v>
          </cell>
          <cell r="G16" t="str">
            <v>有機</v>
          </cell>
        </row>
        <row r="17">
          <cell r="D17" t="str">
            <v>NIEA M731</v>
          </cell>
          <cell r="E17" t="str">
            <v>Una林庭瑄</v>
          </cell>
          <cell r="F17" t="str">
            <v xml:space="preserve"> M731</v>
          </cell>
          <cell r="G17" t="str">
            <v>有機</v>
          </cell>
        </row>
        <row r="18">
          <cell r="D18" t="str">
            <v>NIEA M165/M731</v>
          </cell>
          <cell r="E18" t="str">
            <v>Una林庭瑄</v>
          </cell>
          <cell r="F18" t="str">
            <v>M731</v>
          </cell>
          <cell r="G18" t="str">
            <v>有機</v>
          </cell>
        </row>
        <row r="19">
          <cell r="D19" t="str">
            <v>NIEA M731</v>
          </cell>
          <cell r="E19" t="str">
            <v>Una林庭瑄</v>
          </cell>
          <cell r="F19" t="str">
            <v xml:space="preserve"> M731</v>
          </cell>
          <cell r="G19" t="str">
            <v>有機</v>
          </cell>
        </row>
        <row r="20">
          <cell r="D20" t="str">
            <v>NIEA W532</v>
          </cell>
          <cell r="E20" t="str">
            <v>Una林庭瑄</v>
          </cell>
          <cell r="F20" t="str">
            <v xml:space="preserve"> W532</v>
          </cell>
          <cell r="G20" t="str">
            <v>有機</v>
          </cell>
        </row>
        <row r="21">
          <cell r="D21" t="str">
            <v>NIEA M711</v>
          </cell>
          <cell r="E21" t="str">
            <v>Elle黃雅琪</v>
          </cell>
          <cell r="F21" t="str">
            <v xml:space="preserve"> M711</v>
          </cell>
          <cell r="G21" t="str">
            <v>有機</v>
          </cell>
        </row>
        <row r="22">
          <cell r="D22" t="str">
            <v>NIEA M155C/M711</v>
          </cell>
          <cell r="E22" t="str">
            <v>Elle黃雅琪</v>
          </cell>
          <cell r="F22" t="str">
            <v>M711</v>
          </cell>
          <cell r="G22" t="str">
            <v>有機</v>
          </cell>
        </row>
        <row r="23">
          <cell r="D23" t="str">
            <v>NIEA M165
NIEA M731</v>
          </cell>
          <cell r="E23" t="str">
            <v>Elle黃雅琪</v>
          </cell>
          <cell r="F23" t="str">
            <v>M731</v>
          </cell>
          <cell r="G23" t="str">
            <v>有機</v>
          </cell>
        </row>
        <row r="24">
          <cell r="D24" t="str">
            <v>NIEA M155/M711</v>
          </cell>
          <cell r="E24" t="str">
            <v>Elle黃雅琪</v>
          </cell>
          <cell r="F24" t="str">
            <v>M711</v>
          </cell>
          <cell r="G24" t="str">
            <v>有機</v>
          </cell>
        </row>
        <row r="25">
          <cell r="D25" t="str">
            <v>NIEA M711</v>
          </cell>
          <cell r="E25" t="str">
            <v>Elle黃雅琪</v>
          </cell>
          <cell r="F25" t="str">
            <v xml:space="preserve"> M711</v>
          </cell>
          <cell r="G25" t="str">
            <v>有機</v>
          </cell>
        </row>
        <row r="26">
          <cell r="D26" t="str">
            <v>NIEA M711</v>
          </cell>
          <cell r="E26" t="str">
            <v>Elle黃雅琪</v>
          </cell>
          <cell r="F26" t="str">
            <v xml:space="preserve"> M711</v>
          </cell>
          <cell r="G26" t="str">
            <v>有機</v>
          </cell>
        </row>
        <row r="27">
          <cell r="D27" t="str">
            <v>NIEA W901</v>
          </cell>
          <cell r="E27" t="str">
            <v>Elle黃雅琪&amp;
Marco陳鴻鈞</v>
          </cell>
          <cell r="F27" t="str">
            <v xml:space="preserve"> W901</v>
          </cell>
          <cell r="G27" t="str">
            <v>有機</v>
          </cell>
        </row>
        <row r="28">
          <cell r="D28" t="str">
            <v>NIEA S703</v>
          </cell>
          <cell r="E28" t="str">
            <v>Elle黃雅琪&amp;
Marco陳鴻鈞</v>
          </cell>
          <cell r="F28" t="str">
            <v xml:space="preserve"> S703</v>
          </cell>
          <cell r="G28" t="str">
            <v>有機</v>
          </cell>
        </row>
        <row r="29">
          <cell r="D29" t="str">
            <v>NIEA W219</v>
          </cell>
          <cell r="E29" t="str">
            <v>Marco陳鴻鈞</v>
          </cell>
          <cell r="F29" t="str">
            <v xml:space="preserve"> W219</v>
          </cell>
          <cell r="G29" t="str">
            <v>有機</v>
          </cell>
        </row>
        <row r="30">
          <cell r="D30" t="str">
            <v>NIEA W802</v>
          </cell>
          <cell r="E30" t="str">
            <v>Marco陳鴻鈞</v>
          </cell>
          <cell r="F30" t="str">
            <v xml:space="preserve"> W802</v>
          </cell>
          <cell r="G30" t="str">
            <v>有機</v>
          </cell>
        </row>
        <row r="31">
          <cell r="D31" t="str">
            <v>NIEA E230</v>
          </cell>
          <cell r="E31" t="str">
            <v>Lucy黃詩婷</v>
          </cell>
          <cell r="F31" t="str">
            <v xml:space="preserve"> E230</v>
          </cell>
          <cell r="G31" t="str">
            <v>有機</v>
          </cell>
        </row>
        <row r="32">
          <cell r="D32" t="str">
            <v>NIEA E202</v>
          </cell>
          <cell r="E32" t="str">
            <v>Lucy黃詩婷</v>
          </cell>
          <cell r="F32" t="str">
            <v xml:space="preserve"> E202</v>
          </cell>
          <cell r="G32" t="str">
            <v>有機</v>
          </cell>
        </row>
        <row r="33">
          <cell r="D33" t="str">
            <v>NIEA E237</v>
          </cell>
          <cell r="E33" t="str">
            <v>Lucy黃詩婷</v>
          </cell>
          <cell r="F33" t="str">
            <v xml:space="preserve"> E237</v>
          </cell>
          <cell r="G33" t="str">
            <v>有機</v>
          </cell>
        </row>
        <row r="34">
          <cell r="D34" t="str">
            <v>NIEA E204</v>
          </cell>
          <cell r="E34" t="str">
            <v>Lucy黃詩婷</v>
          </cell>
          <cell r="F34" t="str">
            <v xml:space="preserve"> E204</v>
          </cell>
          <cell r="G34" t="str">
            <v>有機</v>
          </cell>
        </row>
        <row r="35">
          <cell r="D35" t="str">
            <v>NIEA E301</v>
          </cell>
          <cell r="E35" t="str">
            <v>Lucy黃詩婷</v>
          </cell>
          <cell r="F35" t="str">
            <v xml:space="preserve"> E301</v>
          </cell>
          <cell r="G35" t="str">
            <v>有機</v>
          </cell>
        </row>
        <row r="36">
          <cell r="D36" t="str">
            <v>NIEA E401</v>
          </cell>
          <cell r="E36" t="str">
            <v>Lucy黃詩婷</v>
          </cell>
          <cell r="F36" t="str">
            <v xml:space="preserve"> E401</v>
          </cell>
          <cell r="G36" t="str">
            <v>有機</v>
          </cell>
        </row>
        <row r="37">
          <cell r="D37" t="str">
            <v>NIEA A705</v>
          </cell>
          <cell r="E37" t="str">
            <v>Casper李羿勳</v>
          </cell>
          <cell r="F37" t="str">
            <v xml:space="preserve"> A705</v>
          </cell>
          <cell r="G37" t="str">
            <v>有機</v>
          </cell>
        </row>
        <row r="38">
          <cell r="D38" t="str">
            <v>NIEA W415</v>
          </cell>
          <cell r="E38" t="str">
            <v>Casper李羿勳</v>
          </cell>
          <cell r="F38" t="str">
            <v xml:space="preserve"> W415</v>
          </cell>
          <cell r="G38" t="str">
            <v>有機</v>
          </cell>
        </row>
        <row r="39">
          <cell r="D39" t="str">
            <v>NIEA W782</v>
          </cell>
          <cell r="E39" t="str">
            <v>Casper李羿勳</v>
          </cell>
          <cell r="F39" t="str">
            <v xml:space="preserve"> W782</v>
          </cell>
          <cell r="G39" t="str">
            <v>有機</v>
          </cell>
        </row>
        <row r="40">
          <cell r="D40" t="str">
            <v>NIEA W782</v>
          </cell>
          <cell r="E40" t="str">
            <v>Casper李羿勳</v>
          </cell>
          <cell r="F40" t="str">
            <v xml:space="preserve"> W782</v>
          </cell>
          <cell r="G40" t="str">
            <v>有機</v>
          </cell>
        </row>
        <row r="41">
          <cell r="D41" t="str">
            <v>CLA2901</v>
          </cell>
          <cell r="E41" t="str">
            <v>Casper李羿勳</v>
          </cell>
          <cell r="F41" t="str">
            <v>CLA2901</v>
          </cell>
          <cell r="G41" t="str">
            <v>有機</v>
          </cell>
        </row>
        <row r="42">
          <cell r="D42" t="str">
            <v>CLA2901</v>
          </cell>
          <cell r="E42" t="str">
            <v>Casper李羿勳</v>
          </cell>
          <cell r="F42" t="str">
            <v>CLA2901</v>
          </cell>
          <cell r="G42" t="str">
            <v>有機</v>
          </cell>
        </row>
        <row r="43">
          <cell r="D43" t="str">
            <v>CLA2901</v>
          </cell>
          <cell r="E43" t="str">
            <v>Casper李羿勳</v>
          </cell>
          <cell r="F43" t="str">
            <v>CLA2901</v>
          </cell>
          <cell r="G43" t="str">
            <v>有機</v>
          </cell>
        </row>
        <row r="44">
          <cell r="D44" t="str">
            <v>CLA2901</v>
          </cell>
          <cell r="E44" t="str">
            <v>Casper李羿勳</v>
          </cell>
          <cell r="F44" t="str">
            <v>CLA2901</v>
          </cell>
          <cell r="G44" t="str">
            <v>有機</v>
          </cell>
        </row>
        <row r="45">
          <cell r="D45" t="str">
            <v>參考CLA2901</v>
          </cell>
          <cell r="E45" t="str">
            <v>Casper李羿勳</v>
          </cell>
          <cell r="F45" t="str">
            <v>CLA2901</v>
          </cell>
          <cell r="G45" t="str">
            <v>有機</v>
          </cell>
        </row>
        <row r="46">
          <cell r="D46" t="str">
            <v>CLA1104</v>
          </cell>
          <cell r="E46" t="str">
            <v>Sara王淑玲</v>
          </cell>
          <cell r="F46" t="str">
            <v>CLA1104</v>
          </cell>
          <cell r="G46" t="str">
            <v>有機</v>
          </cell>
        </row>
        <row r="47">
          <cell r="D47" t="str">
            <v>1225(勞)</v>
          </cell>
          <cell r="E47" t="str">
            <v>Casper李羿勳</v>
          </cell>
          <cell r="F47" t="str">
            <v>1225(勞)</v>
          </cell>
          <cell r="G47" t="str">
            <v>有機</v>
          </cell>
        </row>
        <row r="48">
          <cell r="D48" t="str">
            <v>CLA1201</v>
          </cell>
          <cell r="E48" t="str">
            <v>Casper李羿勳</v>
          </cell>
          <cell r="F48" t="str">
            <v>CLA1201</v>
          </cell>
          <cell r="G48" t="str">
            <v>有機</v>
          </cell>
        </row>
        <row r="49">
          <cell r="D49" t="str">
            <v>CLA1201</v>
          </cell>
          <cell r="E49" t="str">
            <v>Casper李羿勳</v>
          </cell>
          <cell r="F49" t="str">
            <v>CLA1201</v>
          </cell>
          <cell r="G49" t="str">
            <v>有機</v>
          </cell>
        </row>
        <row r="50">
          <cell r="D50" t="str">
            <v>CLA1201</v>
          </cell>
          <cell r="E50" t="str">
            <v>Casper李羿勳</v>
          </cell>
          <cell r="F50" t="str">
            <v>CLA1201</v>
          </cell>
          <cell r="G50" t="str">
            <v>有機</v>
          </cell>
        </row>
        <row r="51">
          <cell r="D51" t="str">
            <v>CLA1201</v>
          </cell>
          <cell r="E51" t="str">
            <v>Casper李羿勳</v>
          </cell>
          <cell r="F51" t="str">
            <v>CLA1201</v>
          </cell>
          <cell r="G51" t="str">
            <v>有機</v>
          </cell>
        </row>
        <row r="52">
          <cell r="D52" t="str">
            <v>CLA1202</v>
          </cell>
          <cell r="E52" t="str">
            <v>Casper李羿勳</v>
          </cell>
          <cell r="F52" t="str">
            <v>CLA1202</v>
          </cell>
          <cell r="G52" t="str">
            <v>有機</v>
          </cell>
        </row>
        <row r="53">
          <cell r="D53" t="str">
            <v>CLA1202</v>
          </cell>
          <cell r="E53" t="str">
            <v>Casper李羿勳</v>
          </cell>
          <cell r="F53" t="str">
            <v>CLA1202</v>
          </cell>
          <cell r="G53" t="str">
            <v>有機</v>
          </cell>
        </row>
        <row r="54">
          <cell r="D54" t="str">
            <v>CLA1206</v>
          </cell>
          <cell r="E54" t="str">
            <v>Marco陳鴻鈞</v>
          </cell>
          <cell r="F54" t="str">
            <v>CLA1206</v>
          </cell>
          <cell r="G54" t="str">
            <v>有機</v>
          </cell>
        </row>
        <row r="55">
          <cell r="D55" t="str">
            <v>CLA1207</v>
          </cell>
          <cell r="E55" t="str">
            <v>Casper李羿勳</v>
          </cell>
          <cell r="F55" t="str">
            <v>CLA1207</v>
          </cell>
          <cell r="G55" t="str">
            <v>有機</v>
          </cell>
        </row>
        <row r="56">
          <cell r="D56" t="str">
            <v>CLA1210</v>
          </cell>
          <cell r="E56" t="str">
            <v>Casper李羿勳</v>
          </cell>
          <cell r="F56" t="str">
            <v>CLA1210</v>
          </cell>
          <cell r="G56" t="str">
            <v>有機</v>
          </cell>
        </row>
        <row r="57">
          <cell r="D57" t="str">
            <v>CLA1211</v>
          </cell>
          <cell r="E57" t="str">
            <v>Marco陳鴻鈞</v>
          </cell>
          <cell r="F57" t="str">
            <v>CLA1211</v>
          </cell>
          <cell r="G57" t="str">
            <v>有機</v>
          </cell>
        </row>
        <row r="58">
          <cell r="D58" t="str">
            <v>CLA1215</v>
          </cell>
          <cell r="E58" t="str">
            <v>Casper李羿勳</v>
          </cell>
          <cell r="F58" t="str">
            <v>CLA1215</v>
          </cell>
          <cell r="G58" t="str">
            <v>有機</v>
          </cell>
        </row>
        <row r="59">
          <cell r="D59" t="str">
            <v>CLA1215</v>
          </cell>
          <cell r="E59" t="str">
            <v>Casper李羿勳</v>
          </cell>
          <cell r="F59" t="str">
            <v>CLA1215</v>
          </cell>
          <cell r="G59" t="str">
            <v>有機</v>
          </cell>
        </row>
        <row r="60">
          <cell r="D60" t="str">
            <v>CLA1215</v>
          </cell>
          <cell r="E60" t="str">
            <v>Casper李羿勳</v>
          </cell>
          <cell r="F60" t="str">
            <v>CLA1215</v>
          </cell>
          <cell r="G60" t="str">
            <v>有機</v>
          </cell>
        </row>
        <row r="61">
          <cell r="D61" t="str">
            <v>CLA1215</v>
          </cell>
          <cell r="E61" t="str">
            <v>Casper李羿勳</v>
          </cell>
          <cell r="F61" t="str">
            <v>CLA1215</v>
          </cell>
          <cell r="G61" t="str">
            <v>有機</v>
          </cell>
        </row>
        <row r="62">
          <cell r="D62" t="str">
            <v>CLA1215</v>
          </cell>
          <cell r="E62" t="str">
            <v>Casper李羿勳</v>
          </cell>
          <cell r="F62" t="str">
            <v>CLA1215</v>
          </cell>
          <cell r="G62" t="str">
            <v>有機</v>
          </cell>
        </row>
        <row r="63">
          <cell r="D63" t="str">
            <v>CLA1215</v>
          </cell>
          <cell r="E63" t="str">
            <v>Casper李羿勳</v>
          </cell>
          <cell r="F63" t="str">
            <v>CLA1215</v>
          </cell>
          <cell r="G63" t="str">
            <v>有機</v>
          </cell>
        </row>
        <row r="64">
          <cell r="D64" t="str">
            <v>CLA1218</v>
          </cell>
          <cell r="E64" t="str">
            <v>Marco陳鴻鈞</v>
          </cell>
          <cell r="F64" t="str">
            <v>CLA1218</v>
          </cell>
          <cell r="G64" t="str">
            <v>有機</v>
          </cell>
        </row>
        <row r="65">
          <cell r="D65" t="str">
            <v>CLA1218</v>
          </cell>
          <cell r="E65" t="str">
            <v>Marco陳鴻鈞</v>
          </cell>
          <cell r="F65" t="str">
            <v>CLA1218</v>
          </cell>
          <cell r="G65" t="str">
            <v>有機</v>
          </cell>
        </row>
        <row r="66">
          <cell r="D66" t="str">
            <v>CLA1218</v>
          </cell>
          <cell r="E66" t="str">
            <v>Marco陳鴻鈞</v>
          </cell>
          <cell r="F66" t="str">
            <v>CLA1218</v>
          </cell>
          <cell r="G66" t="str">
            <v>有機</v>
          </cell>
        </row>
        <row r="67">
          <cell r="D67" t="str">
            <v>CLA1219</v>
          </cell>
          <cell r="E67" t="str">
            <v>Marco陳鴻鈞</v>
          </cell>
          <cell r="F67" t="str">
            <v>CLA1219</v>
          </cell>
          <cell r="G67" t="str">
            <v>有機</v>
          </cell>
        </row>
        <row r="68">
          <cell r="D68" t="str">
            <v>CLA1219</v>
          </cell>
          <cell r="E68" t="str">
            <v>Marco陳鴻鈞</v>
          </cell>
          <cell r="F68" t="str">
            <v>CLA1219</v>
          </cell>
          <cell r="G68" t="str">
            <v>有機</v>
          </cell>
        </row>
        <row r="69">
          <cell r="D69" t="str">
            <v>CLA1219</v>
          </cell>
          <cell r="E69" t="str">
            <v>Marco陳鴻鈞</v>
          </cell>
          <cell r="F69" t="str">
            <v>CLA1219</v>
          </cell>
          <cell r="G69" t="str">
            <v>有機</v>
          </cell>
        </row>
        <row r="70">
          <cell r="D70" t="str">
            <v>CLA1219</v>
          </cell>
          <cell r="E70" t="str">
            <v>Marco陳鴻鈞</v>
          </cell>
          <cell r="F70" t="str">
            <v>CLA1219</v>
          </cell>
          <cell r="G70" t="str">
            <v>有機</v>
          </cell>
        </row>
        <row r="71">
          <cell r="D71" t="str">
            <v>CLA1219</v>
          </cell>
          <cell r="E71" t="str">
            <v>Marco陳鴻鈞</v>
          </cell>
          <cell r="F71" t="str">
            <v>CLA1219</v>
          </cell>
          <cell r="G71" t="str">
            <v>有機</v>
          </cell>
        </row>
        <row r="72">
          <cell r="D72" t="str">
            <v>CLA1219</v>
          </cell>
          <cell r="E72" t="str">
            <v>Marco陳鴻鈞</v>
          </cell>
          <cell r="F72" t="str">
            <v>CLA1219</v>
          </cell>
          <cell r="G72" t="str">
            <v>有機</v>
          </cell>
        </row>
        <row r="73">
          <cell r="D73" t="str">
            <v>CLA1219</v>
          </cell>
          <cell r="E73" t="str">
            <v>Marco陳鴻鈞</v>
          </cell>
          <cell r="F73" t="str">
            <v>CLA1219</v>
          </cell>
          <cell r="G73" t="str">
            <v>有機</v>
          </cell>
        </row>
        <row r="74">
          <cell r="D74" t="str">
            <v>CLA1219</v>
          </cell>
          <cell r="E74" t="str">
            <v>Marco陳鴻鈞</v>
          </cell>
          <cell r="F74" t="str">
            <v>CLA1219</v>
          </cell>
          <cell r="G74" t="str">
            <v>有機</v>
          </cell>
        </row>
        <row r="75">
          <cell r="D75" t="str">
            <v>CLA1303</v>
          </cell>
          <cell r="E75" t="str">
            <v>Casper李羿勳</v>
          </cell>
          <cell r="F75" t="str">
            <v>CLA1303</v>
          </cell>
          <cell r="G75" t="str">
            <v>有機</v>
          </cell>
        </row>
        <row r="76">
          <cell r="D76" t="str">
            <v>CLA1901</v>
          </cell>
          <cell r="E76" t="str">
            <v>Casper李羿勳</v>
          </cell>
          <cell r="F76" t="str">
            <v>CLA1901</v>
          </cell>
          <cell r="G76" t="str">
            <v>有機</v>
          </cell>
        </row>
        <row r="77">
          <cell r="D77" t="str">
            <v>CLA1901</v>
          </cell>
          <cell r="E77" t="str">
            <v>Casper李羿勳</v>
          </cell>
          <cell r="F77" t="str">
            <v>CLA1901</v>
          </cell>
          <cell r="G77" t="str">
            <v>有機</v>
          </cell>
        </row>
        <row r="78">
          <cell r="D78" t="str">
            <v>CLA1901</v>
          </cell>
          <cell r="E78" t="str">
            <v>Casper李羿勳</v>
          </cell>
          <cell r="F78" t="str">
            <v>CLA1901</v>
          </cell>
          <cell r="G78" t="str">
            <v>有機</v>
          </cell>
        </row>
        <row r="79">
          <cell r="D79" t="str">
            <v>CLA1901</v>
          </cell>
          <cell r="E79" t="str">
            <v>Casper李羿勳</v>
          </cell>
          <cell r="F79" t="str">
            <v>CLA1901</v>
          </cell>
          <cell r="G79" t="str">
            <v>有機</v>
          </cell>
        </row>
        <row r="80">
          <cell r="D80" t="str">
            <v>CLA1901</v>
          </cell>
          <cell r="E80" t="str">
            <v>Casper李羿勳</v>
          </cell>
          <cell r="F80" t="str">
            <v>CLA1901</v>
          </cell>
          <cell r="G80" t="str">
            <v>有機</v>
          </cell>
        </row>
        <row r="81">
          <cell r="D81" t="str">
            <v>CLA1901</v>
          </cell>
          <cell r="E81" t="str">
            <v>Casper李羿勳</v>
          </cell>
          <cell r="F81" t="str">
            <v>CLA1901</v>
          </cell>
          <cell r="G81" t="str">
            <v>有機</v>
          </cell>
        </row>
        <row r="82">
          <cell r="D82" t="str">
            <v>CLA1901</v>
          </cell>
          <cell r="E82" t="str">
            <v>Casper李羿勳</v>
          </cell>
          <cell r="F82" t="str">
            <v>CLA1901</v>
          </cell>
          <cell r="G82" t="str">
            <v>有機</v>
          </cell>
        </row>
        <row r="83">
          <cell r="D83" t="str">
            <v>CLA1902</v>
          </cell>
          <cell r="E83" t="str">
            <v>Marco陳鴻鈞</v>
          </cell>
          <cell r="F83" t="str">
            <v>CLA1902</v>
          </cell>
          <cell r="G83" t="str">
            <v>有機</v>
          </cell>
        </row>
        <row r="84">
          <cell r="D84" t="str">
            <v>CLA1902</v>
          </cell>
          <cell r="E84" t="str">
            <v>Marco陳鴻鈞</v>
          </cell>
          <cell r="F84" t="str">
            <v>CLA1902</v>
          </cell>
          <cell r="G84" t="str">
            <v>有機</v>
          </cell>
        </row>
        <row r="85">
          <cell r="C85" t="str">
            <v>三氯甲烷(氯仿)</v>
          </cell>
          <cell r="D85" t="str">
            <v>CLA1902</v>
          </cell>
          <cell r="E85" t="str">
            <v>Casper李羿勳</v>
          </cell>
          <cell r="F85" t="str">
            <v>CLA1902</v>
          </cell>
          <cell r="G85" t="str">
            <v>有機</v>
          </cell>
        </row>
        <row r="86">
          <cell r="D86" t="str">
            <v>CLA1902</v>
          </cell>
          <cell r="E86" t="str">
            <v>Marco陳鴻鈞</v>
          </cell>
          <cell r="F86" t="str">
            <v>CLA1902</v>
          </cell>
          <cell r="G86" t="str">
            <v>有機</v>
          </cell>
        </row>
        <row r="87">
          <cell r="D87" t="str">
            <v>CLA1902</v>
          </cell>
          <cell r="E87" t="str">
            <v>Marco陳鴻鈞</v>
          </cell>
          <cell r="F87" t="str">
            <v>CLA1902</v>
          </cell>
          <cell r="G87" t="str">
            <v>有機</v>
          </cell>
        </row>
        <row r="88">
          <cell r="D88" t="str">
            <v>CLA1902</v>
          </cell>
          <cell r="E88" t="str">
            <v>Marco陳鴻鈞</v>
          </cell>
          <cell r="F88" t="str">
            <v>CLA1902</v>
          </cell>
          <cell r="G88" t="str">
            <v>有機</v>
          </cell>
        </row>
        <row r="89">
          <cell r="D89" t="str">
            <v>CLA1902</v>
          </cell>
          <cell r="E89" t="str">
            <v>Marco陳鴻鈞</v>
          </cell>
          <cell r="F89" t="str">
            <v>CLA1902</v>
          </cell>
          <cell r="G89" t="str">
            <v>有機</v>
          </cell>
        </row>
        <row r="90">
          <cell r="D90" t="str">
            <v>CLA1902</v>
          </cell>
          <cell r="E90" t="str">
            <v>Marco陳鴻鈞</v>
          </cell>
          <cell r="F90" t="str">
            <v>CLA1902</v>
          </cell>
          <cell r="G90" t="str">
            <v>有機</v>
          </cell>
        </row>
        <row r="91">
          <cell r="D91" t="str">
            <v>CLA1903</v>
          </cell>
          <cell r="E91" t="str">
            <v>Marco陳鴻鈞</v>
          </cell>
          <cell r="F91" t="str">
            <v>CLA1903</v>
          </cell>
          <cell r="G91" t="str">
            <v>有機</v>
          </cell>
        </row>
        <row r="92">
          <cell r="D92" t="str">
            <v>CLA1903</v>
          </cell>
          <cell r="E92" t="str">
            <v>Marco陳鴻鈞</v>
          </cell>
          <cell r="F92" t="str">
            <v>CLA1903</v>
          </cell>
          <cell r="G92" t="str">
            <v>有機</v>
          </cell>
        </row>
        <row r="93">
          <cell r="D93" t="str">
            <v>CLA1903</v>
          </cell>
          <cell r="E93" t="str">
            <v>Marco陳鴻鈞</v>
          </cell>
          <cell r="F93" t="str">
            <v>CLA1903</v>
          </cell>
          <cell r="G93" t="str">
            <v>有機</v>
          </cell>
        </row>
        <row r="94">
          <cell r="D94" t="str">
            <v>CLA1903</v>
          </cell>
          <cell r="E94" t="str">
            <v>Marco陳鴻鈞</v>
          </cell>
          <cell r="F94" t="str">
            <v>CLA1903</v>
          </cell>
          <cell r="G94" t="str">
            <v>有機</v>
          </cell>
        </row>
        <row r="95">
          <cell r="D95" t="str">
            <v>CLA1904</v>
          </cell>
          <cell r="E95" t="str">
            <v>Casper李羿勳</v>
          </cell>
          <cell r="F95" t="str">
            <v>CLA1904</v>
          </cell>
          <cell r="G95" t="str">
            <v>有機</v>
          </cell>
        </row>
        <row r="96">
          <cell r="D96" t="str">
            <v>CLA1904</v>
          </cell>
          <cell r="E96" t="str">
            <v>Casper李羿勳</v>
          </cell>
          <cell r="F96" t="str">
            <v>CLA1904</v>
          </cell>
          <cell r="G96" t="str">
            <v>有機</v>
          </cell>
        </row>
        <row r="97">
          <cell r="D97" t="str">
            <v>CLA2301</v>
          </cell>
          <cell r="E97" t="str">
            <v>Casper李羿勳</v>
          </cell>
          <cell r="F97" t="str">
            <v>CLA2301</v>
          </cell>
          <cell r="G97" t="str">
            <v>有機</v>
          </cell>
        </row>
        <row r="98">
          <cell r="D98" t="str">
            <v>CLA2403</v>
          </cell>
          <cell r="E98" t="str">
            <v>Casper李羿勳</v>
          </cell>
          <cell r="F98" t="str">
            <v>CLA2403</v>
          </cell>
          <cell r="G98" t="str">
            <v>有機</v>
          </cell>
        </row>
        <row r="99">
          <cell r="D99" t="str">
            <v>CLA5010</v>
          </cell>
          <cell r="E99" t="str">
            <v>Casper李羿勳</v>
          </cell>
          <cell r="F99" t="str">
            <v>CLA5010</v>
          </cell>
          <cell r="G99" t="str">
            <v>有機</v>
          </cell>
        </row>
        <row r="100">
          <cell r="D100" t="str">
            <v>CLA5039</v>
          </cell>
          <cell r="E100" t="str">
            <v>Marco陳鴻鈞</v>
          </cell>
          <cell r="F100" t="str">
            <v>CLA5039</v>
          </cell>
          <cell r="G100" t="str">
            <v>有機</v>
          </cell>
        </row>
        <row r="101">
          <cell r="D101" t="str">
            <v>CLA5047</v>
          </cell>
          <cell r="E101" t="str">
            <v>Casper李羿勳</v>
          </cell>
          <cell r="F101" t="str">
            <v>CLA5047</v>
          </cell>
          <cell r="G101" t="str">
            <v>有機</v>
          </cell>
        </row>
        <row r="102">
          <cell r="D102" t="str">
            <v>NIOSH 1022</v>
          </cell>
          <cell r="E102" t="str">
            <v>Marco陳鴻鈞</v>
          </cell>
          <cell r="F102" t="str">
            <v>SH 1022</v>
          </cell>
          <cell r="G102" t="str">
            <v>有機</v>
          </cell>
        </row>
        <row r="103">
          <cell r="D103" t="str">
            <v>NIOSH 1403</v>
          </cell>
          <cell r="E103" t="str">
            <v>Casper李羿勳</v>
          </cell>
          <cell r="F103" t="str">
            <v>SH 1403</v>
          </cell>
          <cell r="G103" t="str">
            <v>有機</v>
          </cell>
        </row>
        <row r="104">
          <cell r="D104" t="str">
            <v>NIOSH 1403</v>
          </cell>
          <cell r="E104" t="str">
            <v>Casper李羿勳</v>
          </cell>
          <cell r="F104" t="str">
            <v>SH 1403</v>
          </cell>
          <cell r="G104" t="str">
            <v>有機</v>
          </cell>
        </row>
        <row r="105">
          <cell r="D105" t="str">
            <v>NIOSH 1403</v>
          </cell>
          <cell r="E105" t="str">
            <v>Casper李羿勳</v>
          </cell>
          <cell r="F105" t="str">
            <v>SH 1403</v>
          </cell>
          <cell r="G105" t="str">
            <v>有機</v>
          </cell>
        </row>
        <row r="106">
          <cell r="D106" t="str">
            <v>NIOSH 1602</v>
          </cell>
          <cell r="E106" t="str">
            <v>Marco陳鴻鈞</v>
          </cell>
          <cell r="F106" t="str">
            <v>SH 1602</v>
          </cell>
          <cell r="G106" t="str">
            <v>有機</v>
          </cell>
        </row>
        <row r="107">
          <cell r="D107" t="str">
            <v>NIOSH 1609</v>
          </cell>
          <cell r="E107" t="str">
            <v>Casper李羿勳</v>
          </cell>
          <cell r="F107" t="str">
            <v>SH 1609</v>
          </cell>
          <cell r="G107" t="str">
            <v>有機</v>
          </cell>
        </row>
        <row r="108">
          <cell r="D108" t="str">
            <v>NIOSH 1613</v>
          </cell>
          <cell r="E108" t="str">
            <v>Casper李羿勳</v>
          </cell>
          <cell r="F108" t="str">
            <v>SH 1613</v>
          </cell>
          <cell r="G108" t="str">
            <v>有機</v>
          </cell>
        </row>
        <row r="109">
          <cell r="D109" t="str">
            <v>PV2014</v>
          </cell>
          <cell r="E109" t="str">
            <v>Casper李羿勳</v>
          </cell>
          <cell r="F109" t="str">
            <v>PV2014</v>
          </cell>
          <cell r="G109" t="str">
            <v>有機</v>
          </cell>
        </row>
        <row r="110">
          <cell r="D110" t="str">
            <v>CLA3011</v>
          </cell>
          <cell r="E110" t="str">
            <v>Iring陳俊明</v>
          </cell>
          <cell r="F110" t="str">
            <v>CLA3011</v>
          </cell>
          <cell r="G110" t="str">
            <v>無機</v>
          </cell>
        </row>
        <row r="111">
          <cell r="D111" t="str">
            <v>CLA3011</v>
          </cell>
          <cell r="E111" t="str">
            <v>Iring陳俊明</v>
          </cell>
          <cell r="F111" t="str">
            <v>CLA3011</v>
          </cell>
          <cell r="G111" t="str">
            <v>無機</v>
          </cell>
        </row>
        <row r="112">
          <cell r="D112" t="str">
            <v>CLA3011</v>
          </cell>
          <cell r="E112" t="str">
            <v>Iring陳俊明</v>
          </cell>
          <cell r="F112" t="str">
            <v>CLA3011</v>
          </cell>
          <cell r="G112" t="str">
            <v>無機</v>
          </cell>
        </row>
        <row r="113">
          <cell r="D113" t="str">
            <v>CLA3011</v>
          </cell>
          <cell r="E113" t="str">
            <v>Iring陳俊明</v>
          </cell>
          <cell r="F113" t="str">
            <v>CLA3011</v>
          </cell>
          <cell r="G113" t="str">
            <v>無機</v>
          </cell>
        </row>
        <row r="114">
          <cell r="D114" t="str">
            <v>參考CLA3011</v>
          </cell>
          <cell r="E114" t="str">
            <v>Iring陳俊明</v>
          </cell>
          <cell r="F114" t="str">
            <v>CLA3011</v>
          </cell>
          <cell r="G114" t="str">
            <v>無機</v>
          </cell>
        </row>
        <row r="115">
          <cell r="D115" t="str">
            <v>CLA3011</v>
          </cell>
          <cell r="E115" t="str">
            <v>Iring陳俊明</v>
          </cell>
          <cell r="F115" t="str">
            <v>CLA3011</v>
          </cell>
          <cell r="G115" t="str">
            <v>無機</v>
          </cell>
        </row>
        <row r="116">
          <cell r="D116" t="str">
            <v>CLA3011</v>
          </cell>
          <cell r="E116" t="str">
            <v>Iring陳俊明</v>
          </cell>
          <cell r="F116" t="str">
            <v>CLA3011</v>
          </cell>
          <cell r="G116" t="str">
            <v>無機</v>
          </cell>
        </row>
        <row r="117">
          <cell r="D117" t="str">
            <v>CLA3011</v>
          </cell>
          <cell r="E117" t="str">
            <v>Iring陳俊明</v>
          </cell>
          <cell r="F117" t="str">
            <v>CLA3011</v>
          </cell>
          <cell r="G117" t="str">
            <v>無機</v>
          </cell>
        </row>
        <row r="118">
          <cell r="D118" t="str">
            <v>CLA3011</v>
          </cell>
          <cell r="E118" t="str">
            <v>Iring陳俊明</v>
          </cell>
          <cell r="F118" t="str">
            <v>CLA3011</v>
          </cell>
          <cell r="G118" t="str">
            <v>無機</v>
          </cell>
        </row>
        <row r="119">
          <cell r="D119" t="str">
            <v>CLA3011</v>
          </cell>
          <cell r="E119" t="str">
            <v>Iring陳俊明</v>
          </cell>
          <cell r="F119" t="str">
            <v>CLA3011</v>
          </cell>
          <cell r="G119" t="str">
            <v>無機</v>
          </cell>
        </row>
        <row r="120">
          <cell r="D120" t="str">
            <v>CLA3011</v>
          </cell>
          <cell r="E120" t="str">
            <v>Iring陳俊明</v>
          </cell>
          <cell r="F120" t="str">
            <v>CLA3011</v>
          </cell>
          <cell r="G120" t="str">
            <v>無機</v>
          </cell>
        </row>
        <row r="121">
          <cell r="D121" t="str">
            <v>CLA3011</v>
          </cell>
          <cell r="E121" t="str">
            <v>Iring陳俊明</v>
          </cell>
          <cell r="F121" t="str">
            <v>CLA3011</v>
          </cell>
          <cell r="G121" t="str">
            <v>無機</v>
          </cell>
        </row>
        <row r="122">
          <cell r="D122" t="str">
            <v>CLA3011</v>
          </cell>
          <cell r="E122" t="str">
            <v>Iring陳俊明</v>
          </cell>
          <cell r="F122" t="str">
            <v>CLA3011</v>
          </cell>
          <cell r="G122" t="str">
            <v>無機</v>
          </cell>
        </row>
        <row r="123">
          <cell r="D123" t="str">
            <v>CLA3011</v>
          </cell>
          <cell r="E123" t="str">
            <v>Iring陳俊明</v>
          </cell>
          <cell r="F123" t="str">
            <v>CLA3011</v>
          </cell>
          <cell r="G123" t="str">
            <v>無機</v>
          </cell>
        </row>
        <row r="124">
          <cell r="D124" t="str">
            <v>CLA3301</v>
          </cell>
          <cell r="E124" t="str">
            <v>Iring陳俊明</v>
          </cell>
          <cell r="F124" t="str">
            <v>CLA3301</v>
          </cell>
          <cell r="G124" t="str">
            <v>無機</v>
          </cell>
        </row>
        <row r="125">
          <cell r="D125" t="str">
            <v>CLA4001</v>
          </cell>
          <cell r="E125" t="str">
            <v>Marco陳鴻鈞</v>
          </cell>
          <cell r="F125" t="str">
            <v>CLA4001</v>
          </cell>
          <cell r="G125" t="str">
            <v>有機</v>
          </cell>
        </row>
        <row r="126">
          <cell r="D126" t="str">
            <v>CLA4002</v>
          </cell>
          <cell r="E126" t="str">
            <v>Marco陳鴻鈞</v>
          </cell>
          <cell r="F126" t="str">
            <v>CLA4002</v>
          </cell>
          <cell r="G126" t="str">
            <v>有機</v>
          </cell>
        </row>
        <row r="127">
          <cell r="D127" t="str">
            <v>CLA5005</v>
          </cell>
          <cell r="E127" t="str">
            <v>Mei林春美</v>
          </cell>
          <cell r="F127" t="str">
            <v>CLA5005</v>
          </cell>
          <cell r="G127" t="str">
            <v>有機</v>
          </cell>
        </row>
        <row r="128">
          <cell r="D128" t="str">
            <v>OSHA VI-6</v>
          </cell>
          <cell r="E128" t="str">
            <v>Mei林春美</v>
          </cell>
          <cell r="F128" t="str">
            <v>HA VI-6</v>
          </cell>
          <cell r="G128" t="str">
            <v>有機</v>
          </cell>
        </row>
        <row r="129">
          <cell r="D129" t="str">
            <v>NIEA A102</v>
          </cell>
          <cell r="E129" t="str">
            <v>Ken張智凱</v>
          </cell>
          <cell r="F129" t="str">
            <v xml:space="preserve"> A102</v>
          </cell>
          <cell r="G129" t="str">
            <v>無機</v>
          </cell>
        </row>
        <row r="130">
          <cell r="D130" t="str">
            <v>NIEA A205</v>
          </cell>
          <cell r="E130" t="str">
            <v>Ken張智凱</v>
          </cell>
          <cell r="F130" t="str">
            <v xml:space="preserve"> A205</v>
          </cell>
          <cell r="G130" t="str">
            <v>無機</v>
          </cell>
        </row>
        <row r="131">
          <cell r="D131" t="str">
            <v>NIEA A208</v>
          </cell>
          <cell r="E131" t="str">
            <v>Ken張智凱</v>
          </cell>
          <cell r="F131" t="str">
            <v xml:space="preserve"> A208</v>
          </cell>
          <cell r="G131" t="str">
            <v>無機</v>
          </cell>
        </row>
        <row r="132">
          <cell r="D132" t="str">
            <v>NIEA W427</v>
          </cell>
          <cell r="E132" t="str">
            <v>Jack劉念忻</v>
          </cell>
          <cell r="F132" t="str">
            <v xml:space="preserve"> W427</v>
          </cell>
          <cell r="G132" t="str">
            <v>無機</v>
          </cell>
        </row>
        <row r="133">
          <cell r="D133" t="str">
            <v>NIEA W217</v>
          </cell>
          <cell r="E133" t="str">
            <v>George陳志昇</v>
          </cell>
          <cell r="F133" t="str">
            <v xml:space="preserve"> W217</v>
          </cell>
          <cell r="G133" t="str">
            <v>無機</v>
          </cell>
        </row>
        <row r="134">
          <cell r="D134"/>
          <cell r="E134" t="str">
            <v>George陳志昇</v>
          </cell>
          <cell r="F134" t="str">
            <v/>
          </cell>
          <cell r="G134" t="str">
            <v>無機</v>
          </cell>
        </row>
        <row r="135">
          <cell r="D135" t="str">
            <v>NIEA W506</v>
          </cell>
          <cell r="E135" t="str">
            <v>Ken張智凱</v>
          </cell>
          <cell r="F135" t="str">
            <v xml:space="preserve"> W506</v>
          </cell>
          <cell r="G135" t="str">
            <v>無機</v>
          </cell>
        </row>
        <row r="136">
          <cell r="D136" t="str">
            <v>NIEA W424</v>
          </cell>
          <cell r="E136" t="str">
            <v>Dennis陳汶宏</v>
          </cell>
          <cell r="F136" t="str">
            <v xml:space="preserve"> W424</v>
          </cell>
          <cell r="G136" t="str">
            <v>無機</v>
          </cell>
        </row>
        <row r="137">
          <cell r="D137" t="str">
            <v>NIEA W521</v>
          </cell>
          <cell r="E137" t="str">
            <v>Vicky游崴涵</v>
          </cell>
          <cell r="F137" t="str">
            <v xml:space="preserve"> W521</v>
          </cell>
          <cell r="G137" t="str">
            <v>無機</v>
          </cell>
        </row>
        <row r="138">
          <cell r="D138"/>
          <cell r="E138" t="str">
            <v>Vicky游崴涵</v>
          </cell>
          <cell r="F138" t="str">
            <v/>
          </cell>
          <cell r="G138" t="str">
            <v>無機</v>
          </cell>
        </row>
        <row r="139">
          <cell r="D139" t="str">
            <v>NIEA W437</v>
          </cell>
          <cell r="E139" t="str">
            <v>Dennis陳汶宏</v>
          </cell>
          <cell r="F139" t="str">
            <v xml:space="preserve"> W437</v>
          </cell>
          <cell r="G139" t="str">
            <v>無機</v>
          </cell>
        </row>
        <row r="140">
          <cell r="D140" t="str">
            <v>NIEA W427</v>
          </cell>
          <cell r="E140" t="str">
            <v>Jack劉念忻</v>
          </cell>
          <cell r="F140" t="str">
            <v xml:space="preserve"> W427</v>
          </cell>
          <cell r="G140" t="str">
            <v>無機</v>
          </cell>
        </row>
        <row r="141">
          <cell r="D141" t="str">
            <v>NIEA W320</v>
          </cell>
          <cell r="E141" t="str">
            <v>Jack劉念忻</v>
          </cell>
          <cell r="F141" t="str">
            <v xml:space="preserve"> W320</v>
          </cell>
          <cell r="G141" t="str">
            <v>無機</v>
          </cell>
        </row>
        <row r="142">
          <cell r="D142" t="str">
            <v>NIEA R309</v>
          </cell>
          <cell r="E142" t="str">
            <v>Dennis陳汶宏</v>
          </cell>
          <cell r="F142" t="str">
            <v xml:space="preserve"> R309</v>
          </cell>
          <cell r="G142" t="str">
            <v>無機</v>
          </cell>
        </row>
        <row r="143">
          <cell r="D143" t="str">
            <v>NIEA R201/R309</v>
          </cell>
          <cell r="E143" t="str">
            <v>Dennis陳汶宏</v>
          </cell>
          <cell r="F143" t="str">
            <v>R309</v>
          </cell>
          <cell r="G143" t="str">
            <v>無機</v>
          </cell>
        </row>
        <row r="144">
          <cell r="D144" t="str">
            <v>NIEA R201NIEA R309</v>
          </cell>
          <cell r="E144" t="str">
            <v>Dennis陳汶宏</v>
          </cell>
          <cell r="F144" t="str">
            <v>R309</v>
          </cell>
          <cell r="G144" t="str">
            <v>無機</v>
          </cell>
        </row>
        <row r="145">
          <cell r="D145" t="str">
            <v>NIEA W423</v>
          </cell>
          <cell r="E145" t="str">
            <v>Dennis陳汶宏</v>
          </cell>
          <cell r="F145" t="str">
            <v xml:space="preserve"> W423</v>
          </cell>
          <cell r="G145" t="str">
            <v>無機</v>
          </cell>
        </row>
        <row r="146">
          <cell r="D146" t="str">
            <v>NIEA W406</v>
          </cell>
          <cell r="E146" t="str">
            <v>Vicky游崴涵</v>
          </cell>
          <cell r="F146" t="str">
            <v xml:space="preserve"> W406</v>
          </cell>
          <cell r="G146" t="str">
            <v>無機</v>
          </cell>
        </row>
        <row r="147">
          <cell r="D147" t="str">
            <v>NIEA W430</v>
          </cell>
          <cell r="E147" t="str">
            <v>Debby胡萱黛</v>
          </cell>
          <cell r="F147" t="str">
            <v xml:space="preserve"> W430</v>
          </cell>
          <cell r="G147" t="str">
            <v>無機</v>
          </cell>
        </row>
        <row r="148">
          <cell r="D148" t="str">
            <v>NIEA W436</v>
          </cell>
          <cell r="E148" t="str">
            <v>Dennis陳汶宏</v>
          </cell>
          <cell r="F148" t="str">
            <v xml:space="preserve"> W436</v>
          </cell>
          <cell r="G148" t="str">
            <v>無機</v>
          </cell>
        </row>
        <row r="149">
          <cell r="D149"/>
          <cell r="E149" t="str">
            <v>Dennis陳汶宏</v>
          </cell>
          <cell r="F149" t="str">
            <v/>
          </cell>
          <cell r="G149" t="str">
            <v>無機</v>
          </cell>
        </row>
        <row r="150">
          <cell r="D150" t="str">
            <v>NIEA W223</v>
          </cell>
          <cell r="E150" t="str">
            <v>George陳志昇&amp;Vicky游崴涵</v>
          </cell>
          <cell r="F150" t="str">
            <v xml:space="preserve"> W223</v>
          </cell>
          <cell r="G150" t="str">
            <v>無機</v>
          </cell>
        </row>
        <row r="151">
          <cell r="D151" t="str">
            <v>NIEA W219</v>
          </cell>
          <cell r="E151" t="str">
            <v>Marco陳鴻鈞</v>
          </cell>
          <cell r="F151" t="str">
            <v xml:space="preserve"> W219</v>
          </cell>
          <cell r="G151" t="str">
            <v>有機</v>
          </cell>
        </row>
        <row r="152">
          <cell r="D152" t="str">
            <v>NIEA S322</v>
          </cell>
          <cell r="E152" t="str">
            <v>Brian陳泓霖</v>
          </cell>
          <cell r="F152" t="str">
            <v xml:space="preserve"> S322</v>
          </cell>
          <cell r="G152" t="str">
            <v>無機</v>
          </cell>
        </row>
        <row r="153">
          <cell r="D153" t="str">
            <v>NIEA W422</v>
          </cell>
          <cell r="E153" t="str">
            <v>George陳志昇</v>
          </cell>
          <cell r="F153" t="str">
            <v xml:space="preserve"> W422</v>
          </cell>
          <cell r="G153" t="str">
            <v>無機</v>
          </cell>
        </row>
        <row r="154">
          <cell r="D154" t="str">
            <v>NIEA W510</v>
          </cell>
          <cell r="E154" t="str">
            <v>Jack劉念忻</v>
          </cell>
          <cell r="F154" t="str">
            <v xml:space="preserve"> W510</v>
          </cell>
          <cell r="G154" t="str">
            <v>無機</v>
          </cell>
        </row>
        <row r="155">
          <cell r="D155" t="str">
            <v>NIEA W516</v>
          </cell>
          <cell r="E155" t="str">
            <v>Vicky游崴涵</v>
          </cell>
          <cell r="F155" t="str">
            <v xml:space="preserve"> W516</v>
          </cell>
          <cell r="G155" t="str">
            <v>無機</v>
          </cell>
        </row>
        <row r="156">
          <cell r="D156" t="str">
            <v>NIEA W517</v>
          </cell>
          <cell r="E156" t="str">
            <v>Vicky游崴涵</v>
          </cell>
          <cell r="F156" t="str">
            <v xml:space="preserve"> W517</v>
          </cell>
          <cell r="G156" t="str">
            <v>無機</v>
          </cell>
        </row>
        <row r="157">
          <cell r="D157" t="str">
            <v>NIEA A216</v>
          </cell>
          <cell r="E157" t="str">
            <v>Ken張智凱</v>
          </cell>
          <cell r="F157" t="str">
            <v xml:space="preserve"> A216</v>
          </cell>
          <cell r="G157" t="str">
            <v>無機</v>
          </cell>
        </row>
        <row r="158">
          <cell r="D158" t="str">
            <v>NIEA W525</v>
          </cell>
          <cell r="E158" t="str">
            <v>Ken張智凱</v>
          </cell>
          <cell r="F158" t="str">
            <v xml:space="preserve"> W525</v>
          </cell>
          <cell r="G158" t="str">
            <v>無機</v>
          </cell>
        </row>
        <row r="159">
          <cell r="D159" t="str">
            <v>NIEA R306</v>
          </cell>
          <cell r="E159" t="str">
            <v>Iring陳俊明&amp;Brian陳泓霖</v>
          </cell>
          <cell r="F159" t="str">
            <v xml:space="preserve"> R306</v>
          </cell>
          <cell r="G159" t="str">
            <v>無機</v>
          </cell>
        </row>
        <row r="160">
          <cell r="D160" t="str">
            <v>NIEA R201/R306/M104</v>
          </cell>
          <cell r="E160" t="str">
            <v>Iring陳俊明</v>
          </cell>
          <cell r="F160" t="str">
            <v>R306</v>
          </cell>
          <cell r="G160" t="str">
            <v>無機</v>
          </cell>
        </row>
        <row r="161">
          <cell r="D161" t="str">
            <v>NIEA R201
NIEA R306
NIEA M104</v>
          </cell>
          <cell r="E161" t="str">
            <v>Iring陳俊明</v>
          </cell>
          <cell r="F161" t="str">
            <v>R306</v>
          </cell>
          <cell r="G161" t="str">
            <v>無機</v>
          </cell>
        </row>
        <row r="162">
          <cell r="D162" t="str">
            <v>NIEA R703</v>
          </cell>
          <cell r="E162" t="str">
            <v>George陳志昇</v>
          </cell>
          <cell r="F162" t="str">
            <v xml:space="preserve"> R703</v>
          </cell>
          <cell r="G162" t="str">
            <v>無機</v>
          </cell>
        </row>
        <row r="163">
          <cell r="D163"/>
          <cell r="E163" t="str">
            <v>Iring陳俊明</v>
          </cell>
          <cell r="F163" t="str">
            <v/>
          </cell>
          <cell r="G163" t="str">
            <v>無機</v>
          </cell>
        </row>
        <row r="164">
          <cell r="D164" t="str">
            <v>NIEA A306</v>
          </cell>
          <cell r="E164" t="str">
            <v>George陳志昇</v>
          </cell>
          <cell r="F164" t="str">
            <v xml:space="preserve"> A306</v>
          </cell>
          <cell r="G164" t="str">
            <v>無機</v>
          </cell>
        </row>
        <row r="165">
          <cell r="D165" t="str">
            <v>NIEA W311</v>
          </cell>
          <cell r="E165" t="str">
            <v>Ruby黃家蓁</v>
          </cell>
          <cell r="F165" t="str">
            <v xml:space="preserve"> W311</v>
          </cell>
          <cell r="G165" t="str">
            <v>無機</v>
          </cell>
        </row>
        <row r="166">
          <cell r="D166" t="str">
            <v>NIEA W311</v>
          </cell>
          <cell r="E166" t="str">
            <v>Ruby黃家蓁</v>
          </cell>
          <cell r="F166" t="str">
            <v xml:space="preserve"> W311</v>
          </cell>
          <cell r="G166" t="str">
            <v>無機</v>
          </cell>
        </row>
        <row r="167">
          <cell r="D167" t="str">
            <v>NIEA R124</v>
          </cell>
          <cell r="E167" t="str">
            <v>Ken張智凱</v>
          </cell>
          <cell r="F167" t="str">
            <v xml:space="preserve"> R124</v>
          </cell>
          <cell r="G167" t="str">
            <v>無機</v>
          </cell>
        </row>
        <row r="168">
          <cell r="D168" t="str">
            <v>NIEA W434</v>
          </cell>
          <cell r="E168" t="str">
            <v>Iring陳俊明</v>
          </cell>
          <cell r="F168" t="str">
            <v xml:space="preserve"> W434</v>
          </cell>
          <cell r="G168" t="str">
            <v>無機</v>
          </cell>
        </row>
        <row r="169">
          <cell r="D169" t="str">
            <v>NIEA W330</v>
          </cell>
          <cell r="E169" t="str">
            <v>Debby胡萱黛</v>
          </cell>
          <cell r="F169" t="str">
            <v xml:space="preserve"> W330</v>
          </cell>
          <cell r="G169" t="str">
            <v>無機</v>
          </cell>
        </row>
        <row r="170">
          <cell r="D170"/>
          <cell r="E170" t="str">
            <v>Ruby黃家蓁</v>
          </cell>
          <cell r="F170" t="str">
            <v/>
          </cell>
          <cell r="G170" t="str">
            <v>無機</v>
          </cell>
        </row>
        <row r="171">
          <cell r="D171"/>
          <cell r="E171" t="str">
            <v>Ruby黃家蓁</v>
          </cell>
          <cell r="F171" t="str">
            <v/>
          </cell>
          <cell r="G171" t="str">
            <v>無機</v>
          </cell>
        </row>
        <row r="172">
          <cell r="D172" t="str">
            <v>NIEA S321
NIEA M104</v>
          </cell>
          <cell r="E172" t="str">
            <v>Brian陳泓霖</v>
          </cell>
          <cell r="F172" t="str">
            <v xml:space="preserve"> M104</v>
          </cell>
          <cell r="G172" t="str">
            <v>無機</v>
          </cell>
        </row>
        <row r="173">
          <cell r="D173"/>
          <cell r="E173" t="str">
            <v>George陳志昇</v>
          </cell>
          <cell r="F173" t="str">
            <v/>
          </cell>
          <cell r="G173" t="str">
            <v>無機</v>
          </cell>
        </row>
        <row r="174">
          <cell r="D174" t="str">
            <v>NIEA W208</v>
          </cell>
          <cell r="E174" t="str">
            <v>Iring陳俊明</v>
          </cell>
          <cell r="F174" t="str">
            <v xml:space="preserve"> W208</v>
          </cell>
          <cell r="G174" t="str">
            <v>無機</v>
          </cell>
        </row>
        <row r="175">
          <cell r="D175" t="str">
            <v>NIEA S410</v>
          </cell>
          <cell r="E175" t="str">
            <v>George陳志昇</v>
          </cell>
          <cell r="F175" t="str">
            <v xml:space="preserve"> S410</v>
          </cell>
          <cell r="G175" t="str">
            <v>無機</v>
          </cell>
        </row>
        <row r="176">
          <cell r="D176" t="str">
            <v>NIEA R210</v>
          </cell>
          <cell r="E176" t="str">
            <v>Jack劉念忻</v>
          </cell>
          <cell r="F176" t="str">
            <v xml:space="preserve"> R210</v>
          </cell>
          <cell r="G176" t="str">
            <v>無機</v>
          </cell>
        </row>
        <row r="177">
          <cell r="D177" t="str">
            <v>NIEA W408</v>
          </cell>
          <cell r="E177" t="str">
            <v>Ruby黃家蓁</v>
          </cell>
          <cell r="F177" t="str">
            <v xml:space="preserve"> W408</v>
          </cell>
          <cell r="G177" t="str">
            <v>無機</v>
          </cell>
        </row>
        <row r="178">
          <cell r="D178" t="str">
            <v>NIEA W408/推算法</v>
          </cell>
          <cell r="E178" t="str">
            <v>Ruby黃家蓁</v>
          </cell>
          <cell r="F178" t="str">
            <v>W408</v>
          </cell>
          <cell r="G178" t="str">
            <v>無機</v>
          </cell>
        </row>
        <row r="179">
          <cell r="D179" t="str">
            <v>NIEA W201</v>
          </cell>
          <cell r="E179" t="str">
            <v>Iring陳俊明</v>
          </cell>
          <cell r="F179" t="str">
            <v xml:space="preserve"> W201</v>
          </cell>
          <cell r="G179" t="str">
            <v>無機</v>
          </cell>
        </row>
        <row r="180">
          <cell r="D180" t="str">
            <v>CNS5090</v>
          </cell>
          <cell r="E180" t="str">
            <v>Ken張智凱</v>
          </cell>
          <cell r="F180" t="str">
            <v>S5090</v>
          </cell>
          <cell r="G180" t="str">
            <v>無機</v>
          </cell>
        </row>
        <row r="181">
          <cell r="D181" t="str">
            <v>NIEA W449</v>
          </cell>
          <cell r="E181" t="str">
            <v>Iring陳俊明</v>
          </cell>
          <cell r="F181" t="str">
            <v xml:space="preserve"> W449</v>
          </cell>
          <cell r="G181" t="str">
            <v>無機</v>
          </cell>
        </row>
        <row r="182">
          <cell r="D182" t="str">
            <v>NIEA S280</v>
          </cell>
          <cell r="E182" t="str">
            <v>Elle黃雅琪</v>
          </cell>
          <cell r="F182" t="str">
            <v xml:space="preserve"> S280</v>
          </cell>
          <cell r="G182" t="str">
            <v>有機</v>
          </cell>
        </row>
        <row r="183">
          <cell r="D183" t="str">
            <v>NIEA W413</v>
          </cell>
          <cell r="E183" t="str">
            <v>Vicky游崴涵</v>
          </cell>
          <cell r="F183" t="str">
            <v xml:space="preserve"> W413</v>
          </cell>
          <cell r="G183" t="str">
            <v>無機</v>
          </cell>
        </row>
        <row r="184">
          <cell r="D184" t="str">
            <v>NIEA W410</v>
          </cell>
          <cell r="E184" t="str">
            <v>Ruby黃家蓁</v>
          </cell>
          <cell r="F184" t="str">
            <v xml:space="preserve"> W410</v>
          </cell>
          <cell r="G184" t="str">
            <v>無機</v>
          </cell>
        </row>
        <row r="185">
          <cell r="D185"/>
          <cell r="E185" t="str">
            <v>Lucy黃詩婷</v>
          </cell>
          <cell r="F185" t="str">
            <v/>
          </cell>
          <cell r="G185" t="str">
            <v>有機</v>
          </cell>
        </row>
        <row r="186">
          <cell r="D186"/>
          <cell r="E186" t="str">
            <v>Ruby黃家蓁</v>
          </cell>
          <cell r="F186" t="str">
            <v/>
          </cell>
          <cell r="G186" t="str">
            <v>無機</v>
          </cell>
        </row>
        <row r="187">
          <cell r="D187"/>
          <cell r="E187" t="str">
            <v>Ken張智凱</v>
          </cell>
          <cell r="F187" t="str">
            <v/>
          </cell>
          <cell r="G187" t="str">
            <v>無機</v>
          </cell>
        </row>
        <row r="188">
          <cell r="C188" t="str">
            <v>總溶解固體物</v>
          </cell>
          <cell r="D188" t="str">
            <v>NIEA W210</v>
          </cell>
          <cell r="E188" t="str">
            <v>Iring陳俊明</v>
          </cell>
          <cell r="F188" t="str">
            <v xml:space="preserve"> W210</v>
          </cell>
          <cell r="G188" t="str">
            <v>無機</v>
          </cell>
        </row>
        <row r="189">
          <cell r="C189" t="str">
            <v>懸浮固體</v>
          </cell>
          <cell r="D189" t="str">
            <v>NIEA W210</v>
          </cell>
          <cell r="E189" t="str">
            <v>Brian陳泓霖</v>
          </cell>
          <cell r="F189" t="str">
            <v xml:space="preserve"> W210</v>
          </cell>
          <cell r="G189" t="str">
            <v>無機</v>
          </cell>
        </row>
        <row r="190">
          <cell r="D190" t="str">
            <v>NIEA W433</v>
          </cell>
          <cell r="E190" t="str">
            <v>George陳志昇</v>
          </cell>
          <cell r="F190" t="str">
            <v xml:space="preserve"> W433</v>
          </cell>
          <cell r="G190" t="str">
            <v>無機</v>
          </cell>
        </row>
        <row r="191">
          <cell r="D191" t="str">
            <v>參考NIEA W210/參考NIEA R212</v>
          </cell>
          <cell r="E191" t="str">
            <v>Dennis陳汶宏</v>
          </cell>
          <cell r="F191" t="str">
            <v>R212</v>
          </cell>
          <cell r="G191" t="str">
            <v>無機</v>
          </cell>
        </row>
        <row r="192">
          <cell r="D192" t="str">
            <v>參考NIEA W210</v>
          </cell>
          <cell r="E192" t="str">
            <v>Dennis陳汶宏</v>
          </cell>
          <cell r="F192" t="str">
            <v>R210</v>
          </cell>
          <cell r="G192" t="str">
            <v>無機</v>
          </cell>
        </row>
        <row r="193">
          <cell r="D193" t="str">
            <v>NIEA R212</v>
          </cell>
          <cell r="E193" t="str">
            <v>Brian陳泓霖</v>
          </cell>
          <cell r="F193" t="str">
            <v xml:space="preserve"> R212</v>
          </cell>
          <cell r="G193" t="str">
            <v>無機</v>
          </cell>
        </row>
        <row r="194">
          <cell r="D194" t="str">
            <v>NIEA S321/M104</v>
          </cell>
          <cell r="E194" t="str">
            <v>Brian陳泓霖</v>
          </cell>
          <cell r="F194" t="str">
            <v>S321</v>
          </cell>
          <cell r="G194" t="str">
            <v>無機</v>
          </cell>
        </row>
        <row r="195">
          <cell r="D195" t="str">
            <v>NIEA S321</v>
          </cell>
          <cell r="E195" t="str">
            <v>George陳志昇</v>
          </cell>
          <cell r="F195" t="str">
            <v xml:space="preserve"> S321</v>
          </cell>
          <cell r="G195" t="str">
            <v>無機</v>
          </cell>
        </row>
        <row r="196">
          <cell r="D196"/>
          <cell r="E196" t="str">
            <v>George陳志昇</v>
          </cell>
          <cell r="F196" t="str">
            <v/>
          </cell>
          <cell r="G196" t="str">
            <v>無機</v>
          </cell>
        </row>
        <row r="197">
          <cell r="D197"/>
          <cell r="E197" t="str">
            <v>George陳志昇</v>
          </cell>
          <cell r="F197" t="str">
            <v/>
          </cell>
          <cell r="G197" t="str">
            <v>無機</v>
          </cell>
        </row>
        <row r="198">
          <cell r="D198" t="str">
            <v>NIEA S310</v>
          </cell>
          <cell r="E198" t="str">
            <v>Iring陳俊明</v>
          </cell>
          <cell r="F198" t="str">
            <v xml:space="preserve"> S310</v>
          </cell>
          <cell r="G198" t="str">
            <v>無機</v>
          </cell>
        </row>
        <row r="199">
          <cell r="D199" t="str">
            <v>NIEA R314</v>
          </cell>
          <cell r="E199" t="str">
            <v>Debby胡萱黛&amp;Brian陳泓霖</v>
          </cell>
          <cell r="F199" t="str">
            <v xml:space="preserve"> R314</v>
          </cell>
          <cell r="G199" t="str">
            <v>無機</v>
          </cell>
        </row>
        <row r="200">
          <cell r="D200" t="str">
            <v>NIEA R203</v>
          </cell>
          <cell r="E200" t="str">
            <v>Brian陳泓霖</v>
          </cell>
          <cell r="F200" t="str">
            <v xml:space="preserve"> R203</v>
          </cell>
          <cell r="G200" t="str">
            <v>無機</v>
          </cell>
        </row>
        <row r="201">
          <cell r="D201"/>
          <cell r="E201" t="str">
            <v>George陳志昇</v>
          </cell>
          <cell r="F201" t="str">
            <v/>
          </cell>
          <cell r="G201" t="str">
            <v>無機</v>
          </cell>
        </row>
        <row r="202">
          <cell r="D202" t="str">
            <v>NIEA R208</v>
          </cell>
          <cell r="E202" t="str">
            <v>Iring陳俊明</v>
          </cell>
          <cell r="F202" t="str">
            <v xml:space="preserve"> R208</v>
          </cell>
          <cell r="G202" t="str">
            <v>無機</v>
          </cell>
        </row>
        <row r="203">
          <cell r="D203" t="str">
            <v>NIEA M353/M104</v>
          </cell>
          <cell r="E203" t="str">
            <v>Brian陳泓霖</v>
          </cell>
          <cell r="F203" t="str">
            <v>M353</v>
          </cell>
          <cell r="G203" t="str">
            <v>無機</v>
          </cell>
        </row>
        <row r="204">
          <cell r="D204" t="str">
            <v>NIEA M353</v>
          </cell>
          <cell r="E204" t="str">
            <v>Iring陳俊明</v>
          </cell>
          <cell r="F204" t="str">
            <v xml:space="preserve"> M353</v>
          </cell>
          <cell r="G204" t="str">
            <v>無機</v>
          </cell>
        </row>
        <row r="205">
          <cell r="D205"/>
          <cell r="E205" t="str">
            <v>George陳志昇</v>
          </cell>
          <cell r="F205" t="str">
            <v/>
          </cell>
          <cell r="G205" t="str">
            <v>無機</v>
          </cell>
        </row>
        <row r="206">
          <cell r="D206" t="str">
            <v>NIEA M317</v>
          </cell>
          <cell r="E206" t="str">
            <v>Debby胡萱黛</v>
          </cell>
          <cell r="F206" t="str">
            <v xml:space="preserve"> M317</v>
          </cell>
          <cell r="G206" t="str">
            <v>無機</v>
          </cell>
        </row>
        <row r="207">
          <cell r="D207" t="str">
            <v>NIEA W203</v>
          </cell>
          <cell r="E207" t="str">
            <v>George陳志昇</v>
          </cell>
          <cell r="F207" t="str">
            <v xml:space="preserve"> W203</v>
          </cell>
          <cell r="G207" t="str">
            <v>無機</v>
          </cell>
        </row>
        <row r="208">
          <cell r="D208" t="str">
            <v>NIEA W515</v>
          </cell>
          <cell r="E208" t="str">
            <v>Vicky游崴涵</v>
          </cell>
          <cell r="F208" t="str">
            <v xml:space="preserve"> W515</v>
          </cell>
          <cell r="G208" t="str">
            <v>無機</v>
          </cell>
        </row>
        <row r="209">
          <cell r="D209" t="str">
            <v>NIEA W455</v>
          </cell>
          <cell r="E209" t="str">
            <v>George陳志昇</v>
          </cell>
          <cell r="F209" t="str">
            <v xml:space="preserve"> W455</v>
          </cell>
          <cell r="G209" t="str">
            <v>無機</v>
          </cell>
        </row>
        <row r="210">
          <cell r="D210" t="str">
            <v>NIOSH 1403</v>
          </cell>
          <cell r="E210" t="str">
            <v>Casper李羿勳</v>
          </cell>
          <cell r="F210" t="str">
            <v xml:space="preserve"> 1403</v>
          </cell>
          <cell r="G210" t="str">
            <v>有機</v>
          </cell>
        </row>
        <row r="211">
          <cell r="D211" t="str">
            <v>NIEA W451</v>
          </cell>
          <cell r="E211" t="str">
            <v>Dennis陳汶宏</v>
          </cell>
          <cell r="F211" t="str">
            <v xml:space="preserve"> W451</v>
          </cell>
          <cell r="G211" t="str">
            <v>無機</v>
          </cell>
        </row>
        <row r="212">
          <cell r="D212" t="str">
            <v>CNS 13407</v>
          </cell>
          <cell r="E212" t="str">
            <v>Vicky游崴涵</v>
          </cell>
          <cell r="F212" t="str">
            <v>CNS 13407</v>
          </cell>
          <cell r="G212" t="str">
            <v>無機</v>
          </cell>
        </row>
        <row r="213">
          <cell r="D213" t="str">
            <v>NIEA R205</v>
          </cell>
          <cell r="E213" t="str">
            <v>Elle黃雅琪</v>
          </cell>
          <cell r="F213" t="str">
            <v>R205</v>
          </cell>
          <cell r="G213" t="str">
            <v>無機</v>
          </cell>
        </row>
        <row r="214">
          <cell r="D214" t="str">
            <v>CLA2901</v>
          </cell>
          <cell r="E214" t="str">
            <v>Casper李羿勳</v>
          </cell>
          <cell r="F214" t="str">
            <v>CLA2901</v>
          </cell>
          <cell r="G214" t="str">
            <v>有機</v>
          </cell>
        </row>
        <row r="215">
          <cell r="D215" t="str">
            <v>參考NIEA W423</v>
          </cell>
          <cell r="E215" t="str">
            <v>Dennis陳汶宏</v>
          </cell>
          <cell r="F215" t="str">
            <v>W423</v>
          </cell>
          <cell r="G215" t="str">
            <v>無機</v>
          </cell>
        </row>
        <row r="216">
          <cell r="D216" t="str">
            <v xml:space="preserve">參考NIEA W423推算法 </v>
          </cell>
          <cell r="E216" t="str">
            <v>Dennis陳汶宏</v>
          </cell>
          <cell r="F216" t="str">
            <v>W423</v>
          </cell>
          <cell r="G216" t="str">
            <v>無機</v>
          </cell>
        </row>
        <row r="217">
          <cell r="D217" t="str">
            <v>NIOSH 2004</v>
          </cell>
          <cell r="E217" t="str">
            <v>Casper李羿勳</v>
          </cell>
          <cell r="F217" t="str">
            <v>W423</v>
          </cell>
          <cell r="G217" t="str">
            <v>有機</v>
          </cell>
        </row>
        <row r="218">
          <cell r="D218" t="str">
            <v>NIEA M155/M165/S703</v>
          </cell>
          <cell r="E218" t="str">
            <v>Elle黃雅琪&amp;
Marco陳鴻鈞</v>
          </cell>
          <cell r="F218" t="str">
            <v>/S703</v>
          </cell>
          <cell r="G218" t="str">
            <v>有機</v>
          </cell>
        </row>
        <row r="219">
          <cell r="D219" t="str">
            <v>參考NIEA W415</v>
          </cell>
          <cell r="E219" t="str">
            <v>Casper李羿勳</v>
          </cell>
          <cell r="F219" t="str">
            <v xml:space="preserve"> W415</v>
          </cell>
          <cell r="G219" t="str">
            <v>有機</v>
          </cell>
        </row>
        <row r="220">
          <cell r="D220" t="str">
            <v>NIEA S701/S703</v>
          </cell>
          <cell r="E220" t="str">
            <v>Elle黃雅琪&amp;
Marco陳鴻鈞</v>
          </cell>
          <cell r="F220" t="str">
            <v>S703</v>
          </cell>
          <cell r="G220" t="str">
            <v>有機</v>
          </cell>
        </row>
        <row r="221">
          <cell r="D221" t="str">
            <v>NIEA S321.65B/M104.02C</v>
          </cell>
          <cell r="E221" t="str">
            <v>Brian陳泓霖</v>
          </cell>
          <cell r="F221" t="str">
            <v>S321</v>
          </cell>
          <cell r="G221" t="str">
            <v>無機</v>
          </cell>
        </row>
        <row r="222">
          <cell r="D222" t="str">
            <v>參考 NIEA W430</v>
          </cell>
          <cell r="E222" t="str">
            <v>Debby胡萱黛</v>
          </cell>
          <cell r="F222" t="str">
            <v>W430</v>
          </cell>
          <cell r="G222" t="str">
            <v>無機</v>
          </cell>
        </row>
        <row r="223">
          <cell r="D223" t="str">
            <v xml:space="preserve">參考NIEA W423/推算法 </v>
          </cell>
          <cell r="E223" t="str">
            <v>Dennis陳汶宏</v>
          </cell>
          <cell r="F223" t="str">
            <v>W423</v>
          </cell>
          <cell r="G223" t="str">
            <v>無機</v>
          </cell>
        </row>
        <row r="224">
          <cell r="D224" t="str">
            <v>NIEA R201 NIEA R314</v>
          </cell>
          <cell r="E224" t="str">
            <v>Debby胡萱黛&amp;Brian陳泓霖</v>
          </cell>
          <cell r="F224" t="str">
            <v xml:space="preserve"> R314</v>
          </cell>
          <cell r="G224" t="str">
            <v>無機</v>
          </cell>
        </row>
        <row r="225">
          <cell r="D225" t="str">
            <v>NIEA R201/R314</v>
          </cell>
          <cell r="E225" t="str">
            <v>Debby胡萱黛&amp;Brian陳泓霖</v>
          </cell>
          <cell r="F225" t="str">
            <v>R314</v>
          </cell>
          <cell r="G225" t="str">
            <v>無機</v>
          </cell>
        </row>
        <row r="226">
          <cell r="D226" t="str">
            <v>參考NIEA R124</v>
          </cell>
          <cell r="E226" t="str">
            <v>Ken張智凱</v>
          </cell>
          <cell r="F226" t="str">
            <v xml:space="preserve"> R124</v>
          </cell>
          <cell r="G226" t="str">
            <v>無機</v>
          </cell>
        </row>
        <row r="227">
          <cell r="D227" t="str">
            <v>參考NIEA W413</v>
          </cell>
          <cell r="E227" t="str">
            <v>Vicky游崴涵</v>
          </cell>
          <cell r="F227" t="str">
            <v xml:space="preserve"> W413</v>
          </cell>
          <cell r="G227" t="str">
            <v>無機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6B35E-963E-4765-8532-742AAA665E12}">
  <sheetPr codeName="工作表1"/>
  <dimension ref="A1:BI13303"/>
  <sheetViews>
    <sheetView tabSelected="1" topLeftCell="A11979" workbookViewId="0">
      <selection activeCell="K11988" sqref="K11988"/>
    </sheetView>
  </sheetViews>
  <sheetFormatPr defaultColWidth="9" defaultRowHeight="16.8"/>
  <cols>
    <col min="1" max="1" width="0.77734375" style="1" customWidth="1"/>
    <col min="2" max="2" width="11.6640625" style="66" customWidth="1"/>
    <col min="3" max="3" width="11.6640625" style="67" customWidth="1"/>
    <col min="4" max="4" width="11.44140625" style="68" customWidth="1"/>
    <col min="5" max="5" width="10.33203125" style="70" customWidth="1"/>
    <col min="6" max="6" width="17.44140625" style="70" customWidth="1"/>
    <col min="7" max="8" width="12.109375" style="67" customWidth="1"/>
    <col min="9" max="9" width="6.88671875" style="71" customWidth="1"/>
    <col min="10" max="10" width="39.109375" style="72" customWidth="1"/>
    <col min="11" max="11" width="22.88671875" style="72" customWidth="1"/>
    <col min="12" max="12" width="8.44140625" style="73" customWidth="1"/>
    <col min="13" max="13" width="9.21875" style="73" customWidth="1"/>
    <col min="14" max="14" width="7.109375" style="68" customWidth="1"/>
    <col min="15" max="15" width="13.88671875" style="70" customWidth="1"/>
    <col min="16" max="16" width="12.109375" style="67" customWidth="1"/>
    <col min="17" max="17" width="6.77734375" style="140" customWidth="1"/>
    <col min="18" max="18" width="12" style="80" customWidth="1"/>
    <col min="19" max="19" width="11.6640625" style="68" customWidth="1"/>
    <col min="20" max="24" width="8.21875" style="70" customWidth="1"/>
    <col min="25" max="25" width="12.109375" style="78" customWidth="1"/>
    <col min="26" max="26" width="70.33203125" style="79" customWidth="1"/>
    <col min="27" max="27" width="6.21875" style="3" customWidth="1"/>
    <col min="28" max="28" width="116" style="12" bestFit="1" customWidth="1"/>
    <col min="29" max="43" width="9" style="1"/>
    <col min="44" max="44" width="9.6640625" style="1" bestFit="1" customWidth="1"/>
    <col min="45" max="16384" width="9" style="1"/>
  </cols>
  <sheetData>
    <row r="1" spans="1:61" ht="22.5" customHeight="1">
      <c r="B1" s="2"/>
      <c r="C1" s="2"/>
      <c r="D1" s="3"/>
      <c r="E1" s="3"/>
      <c r="F1" s="4"/>
      <c r="G1" s="5" t="s">
        <v>0</v>
      </c>
      <c r="H1" s="2"/>
      <c r="I1" s="6"/>
      <c r="J1" s="7"/>
      <c r="K1" s="8" t="s">
        <v>1</v>
      </c>
      <c r="L1" s="3"/>
      <c r="M1" s="3"/>
      <c r="N1" s="3"/>
      <c r="O1" s="3"/>
      <c r="P1" s="2"/>
      <c r="Q1" s="9"/>
      <c r="R1" s="10"/>
      <c r="S1" s="3"/>
      <c r="T1" s="3"/>
      <c r="U1" s="3"/>
      <c r="V1" s="3"/>
      <c r="W1" s="3"/>
      <c r="X1" s="3"/>
      <c r="Y1" s="2"/>
      <c r="Z1" s="11"/>
      <c r="BH1" s="13" t="s">
        <v>2</v>
      </c>
      <c r="BI1" s="14" t="s">
        <v>3</v>
      </c>
    </row>
    <row r="2" spans="1:61" ht="18" customHeight="1" thickBot="1">
      <c r="B2" s="2"/>
      <c r="C2" s="2"/>
      <c r="D2" s="3"/>
      <c r="E2" s="3"/>
      <c r="F2" s="15"/>
      <c r="G2" s="5" t="s">
        <v>4</v>
      </c>
      <c r="H2" s="2"/>
      <c r="I2" s="6"/>
      <c r="J2" s="7"/>
      <c r="K2" s="7"/>
      <c r="L2" s="3"/>
      <c r="M2" s="3"/>
      <c r="N2" s="3"/>
      <c r="O2" s="3"/>
      <c r="P2" s="16"/>
      <c r="Q2" s="17" t="s">
        <v>5</v>
      </c>
      <c r="R2" s="10"/>
      <c r="S2" s="3"/>
      <c r="T2" s="3"/>
      <c r="U2" s="3"/>
      <c r="V2" s="3"/>
      <c r="W2" s="3"/>
      <c r="X2" s="3"/>
      <c r="Y2" s="18"/>
      <c r="Z2" s="11"/>
      <c r="BH2" s="13" t="s">
        <v>6</v>
      </c>
      <c r="BI2" s="13" t="s">
        <v>7</v>
      </c>
    </row>
    <row r="3" spans="1:61" ht="17.25" customHeight="1" thickBot="1">
      <c r="B3" s="2"/>
      <c r="C3" s="2"/>
      <c r="D3" s="3"/>
      <c r="E3" s="3"/>
      <c r="F3" s="19"/>
      <c r="G3" s="5" t="s">
        <v>8</v>
      </c>
      <c r="H3" s="2"/>
      <c r="I3" s="6"/>
      <c r="J3" s="7"/>
      <c r="K3" s="20" t="s">
        <v>9</v>
      </c>
      <c r="L3" s="21">
        <f>SUBTOTAL(9,L$7:L$30085)</f>
        <v>26601</v>
      </c>
      <c r="M3" s="22"/>
      <c r="N3" s="3"/>
      <c r="O3" s="3"/>
      <c r="P3" s="23"/>
      <c r="Q3" s="17" t="s">
        <v>10</v>
      </c>
      <c r="R3" s="24" t="s">
        <v>9</v>
      </c>
      <c r="S3" s="25"/>
      <c r="T3" s="26">
        <f>SUBTOTAL(9,T$7:T$10552)</f>
        <v>291</v>
      </c>
      <c r="U3" s="26">
        <f>SUBTOTAL(9,U$7:U$10552)</f>
        <v>122</v>
      </c>
      <c r="V3" s="26">
        <f>SUBTOTAL(9,V$7:V$10552)</f>
        <v>90</v>
      </c>
      <c r="W3" s="26">
        <f>SUBTOTAL(9,W$7:W$10552)</f>
        <v>62</v>
      </c>
      <c r="X3" s="26">
        <f>SUBTOTAL(9,X$7:X$10552)</f>
        <v>94</v>
      </c>
      <c r="Y3" s="27">
        <f>SUM(T3:X3)</f>
        <v>659</v>
      </c>
      <c r="Z3" s="11"/>
      <c r="BH3" s="13" t="s">
        <v>11</v>
      </c>
      <c r="BI3" s="13" t="s">
        <v>12</v>
      </c>
    </row>
    <row r="4" spans="1:61" ht="18" customHeight="1" thickBot="1">
      <c r="B4" s="28"/>
      <c r="C4" s="5" t="s">
        <v>13</v>
      </c>
      <c r="D4" s="29"/>
      <c r="E4" s="30"/>
      <c r="F4" s="31"/>
      <c r="G4" s="32" t="s">
        <v>14</v>
      </c>
      <c r="H4" s="2"/>
      <c r="I4" s="6"/>
      <c r="J4" s="7"/>
      <c r="K4" s="7"/>
      <c r="L4" s="3"/>
      <c r="M4" s="3"/>
      <c r="N4" s="33"/>
      <c r="O4" s="3"/>
      <c r="P4" s="2"/>
      <c r="Q4" s="9"/>
      <c r="R4" s="34" t="s">
        <v>15</v>
      </c>
      <c r="S4" s="33"/>
      <c r="T4" s="3"/>
      <c r="U4" s="3"/>
      <c r="V4" s="3"/>
      <c r="W4" s="3"/>
      <c r="X4" s="3"/>
      <c r="Y4" s="35" t="s">
        <v>15</v>
      </c>
      <c r="Z4" s="11"/>
      <c r="BH4" s="13" t="s">
        <v>16</v>
      </c>
      <c r="BI4" s="13" t="s">
        <v>17</v>
      </c>
    </row>
    <row r="5" spans="1:61" ht="18" customHeight="1" thickBot="1">
      <c r="B5" s="36"/>
      <c r="C5" s="2"/>
      <c r="D5" s="33"/>
      <c r="E5" s="3"/>
      <c r="F5" s="37"/>
      <c r="G5" s="32" t="s">
        <v>18</v>
      </c>
      <c r="H5" s="2"/>
      <c r="I5" s="6"/>
      <c r="J5" s="7"/>
      <c r="K5" s="7"/>
      <c r="L5" s="3"/>
      <c r="M5" s="3"/>
      <c r="N5" s="38"/>
      <c r="O5" s="39"/>
      <c r="P5" s="40" t="s">
        <v>19</v>
      </c>
      <c r="Q5" s="41"/>
      <c r="R5" s="42"/>
      <c r="S5" s="43"/>
      <c r="T5" s="44"/>
      <c r="U5" s="44"/>
      <c r="V5" s="44" t="s">
        <v>20</v>
      </c>
      <c r="W5" s="44"/>
      <c r="X5" s="44"/>
      <c r="Y5" s="45"/>
      <c r="Z5" s="46"/>
      <c r="BH5" s="13" t="s">
        <v>21</v>
      </c>
      <c r="BI5" s="13" t="s">
        <v>22</v>
      </c>
    </row>
    <row r="6" spans="1:61" s="64" customFormat="1" ht="37.5" customHeight="1" thickBot="1">
      <c r="A6" s="47">
        <f ca="1">TODAY()+1</f>
        <v>45111</v>
      </c>
      <c r="B6" s="48" t="s">
        <v>23</v>
      </c>
      <c r="C6" s="49" t="s">
        <v>24</v>
      </c>
      <c r="D6" s="50" t="s">
        <v>25</v>
      </c>
      <c r="E6" s="51" t="s">
        <v>26</v>
      </c>
      <c r="F6" s="52" t="s">
        <v>27</v>
      </c>
      <c r="G6" s="53" t="s">
        <v>28</v>
      </c>
      <c r="H6" s="53" t="s">
        <v>29</v>
      </c>
      <c r="I6" s="54" t="s">
        <v>30</v>
      </c>
      <c r="J6" s="52" t="s">
        <v>31</v>
      </c>
      <c r="K6" s="52" t="s">
        <v>32</v>
      </c>
      <c r="L6" s="52" t="s">
        <v>33</v>
      </c>
      <c r="M6" s="55" t="s">
        <v>34</v>
      </c>
      <c r="N6" s="50" t="s">
        <v>35</v>
      </c>
      <c r="O6" s="56" t="s">
        <v>36</v>
      </c>
      <c r="P6" s="258" t="s">
        <v>37</v>
      </c>
      <c r="Q6" s="259"/>
      <c r="R6" s="57" t="s">
        <v>38</v>
      </c>
      <c r="S6" s="58" t="s">
        <v>39</v>
      </c>
      <c r="T6" s="59" t="s">
        <v>40</v>
      </c>
      <c r="U6" s="59" t="s">
        <v>41</v>
      </c>
      <c r="V6" s="59" t="s">
        <v>42</v>
      </c>
      <c r="W6" s="59" t="s">
        <v>43</v>
      </c>
      <c r="X6" s="59" t="s">
        <v>44</v>
      </c>
      <c r="Y6" s="60" t="s">
        <v>45</v>
      </c>
      <c r="Z6" s="61" t="s">
        <v>46</v>
      </c>
      <c r="AA6" s="62" t="s">
        <v>47</v>
      </c>
      <c r="AB6" s="63" t="s">
        <v>48</v>
      </c>
      <c r="BH6" s="13"/>
      <c r="BI6" s="65" t="s">
        <v>49</v>
      </c>
    </row>
    <row r="7" spans="1:61">
      <c r="D7" s="68" t="s">
        <v>50</v>
      </c>
      <c r="E7" s="69" t="s">
        <v>51</v>
      </c>
      <c r="F7" s="70" t="s">
        <v>52</v>
      </c>
      <c r="G7" s="67">
        <v>44693</v>
      </c>
      <c r="H7" s="67">
        <v>44713</v>
      </c>
      <c r="I7" s="71">
        <f t="shared" ref="I7:I70" si="0">_xlfn.DAYS(H7,G7)</f>
        <v>20</v>
      </c>
      <c r="J7" s="72" t="s">
        <v>53</v>
      </c>
      <c r="K7" s="72" t="s">
        <v>54</v>
      </c>
      <c r="L7" s="73">
        <v>2</v>
      </c>
      <c r="M7" s="73" t="s">
        <v>55</v>
      </c>
      <c r="N7" s="68" t="s">
        <v>56</v>
      </c>
      <c r="O7" s="70" t="s">
        <v>57</v>
      </c>
      <c r="P7" s="74">
        <f t="shared" ref="P7:P29" si="1">H7-2</f>
        <v>44711</v>
      </c>
      <c r="Q7" s="75" t="str">
        <f t="shared" ref="Q7:Q70" si="2">TEXT(P7,"aaa")</f>
        <v>週一</v>
      </c>
      <c r="R7" s="76">
        <v>44714</v>
      </c>
      <c r="S7" s="77">
        <v>44714</v>
      </c>
      <c r="T7" s="70">
        <v>1</v>
      </c>
      <c r="AA7" s="1"/>
      <c r="BI7" s="65" t="s">
        <v>58</v>
      </c>
    </row>
    <row r="8" spans="1:61">
      <c r="D8" s="68" t="s">
        <v>50</v>
      </c>
      <c r="E8" s="70" t="s">
        <v>51</v>
      </c>
      <c r="F8" s="70" t="s">
        <v>59</v>
      </c>
      <c r="G8" s="67">
        <v>44693</v>
      </c>
      <c r="H8" s="67">
        <v>44713</v>
      </c>
      <c r="I8" s="71">
        <f t="shared" si="0"/>
        <v>20</v>
      </c>
      <c r="J8" s="72" t="s">
        <v>60</v>
      </c>
      <c r="K8" s="72" t="s">
        <v>61</v>
      </c>
      <c r="L8" s="73">
        <v>2</v>
      </c>
      <c r="M8" s="73" t="s">
        <v>55</v>
      </c>
      <c r="N8" s="68" t="s">
        <v>56</v>
      </c>
      <c r="O8" s="70" t="s">
        <v>57</v>
      </c>
      <c r="P8" s="67">
        <f t="shared" si="1"/>
        <v>44711</v>
      </c>
      <c r="Q8" s="75" t="str">
        <f t="shared" si="2"/>
        <v>週一</v>
      </c>
      <c r="R8" s="80">
        <v>44714</v>
      </c>
      <c r="S8" s="81">
        <v>44714</v>
      </c>
      <c r="T8" s="70">
        <v>1</v>
      </c>
      <c r="AA8" s="1"/>
      <c r="BI8" s="82" t="s">
        <v>62</v>
      </c>
    </row>
    <row r="9" spans="1:61">
      <c r="D9" s="68" t="s">
        <v>50</v>
      </c>
      <c r="E9" s="70" t="s">
        <v>51</v>
      </c>
      <c r="F9" s="70" t="s">
        <v>52</v>
      </c>
      <c r="G9" s="67">
        <v>44693</v>
      </c>
      <c r="H9" s="67">
        <v>44713</v>
      </c>
      <c r="I9" s="71">
        <f t="shared" si="0"/>
        <v>20</v>
      </c>
      <c r="J9" s="72" t="s">
        <v>63</v>
      </c>
      <c r="K9" s="72" t="s">
        <v>64</v>
      </c>
      <c r="L9" s="73">
        <v>2</v>
      </c>
      <c r="M9" s="73" t="s">
        <v>55</v>
      </c>
      <c r="N9" s="68" t="s">
        <v>56</v>
      </c>
      <c r="O9" s="70" t="s">
        <v>65</v>
      </c>
      <c r="P9" s="67">
        <f t="shared" si="1"/>
        <v>44711</v>
      </c>
      <c r="Q9" s="75" t="str">
        <f t="shared" si="2"/>
        <v>週一</v>
      </c>
      <c r="R9" s="80">
        <v>44711</v>
      </c>
      <c r="S9" s="81"/>
      <c r="AA9" s="1"/>
    </row>
    <row r="10" spans="1:61">
      <c r="D10" s="68" t="s">
        <v>50</v>
      </c>
      <c r="E10" s="70" t="s">
        <v>51</v>
      </c>
      <c r="F10" s="70" t="s">
        <v>52</v>
      </c>
      <c r="G10" s="67">
        <v>44693</v>
      </c>
      <c r="H10" s="67">
        <v>44713</v>
      </c>
      <c r="I10" s="71">
        <f t="shared" si="0"/>
        <v>20</v>
      </c>
      <c r="J10" s="72" t="s">
        <v>66</v>
      </c>
      <c r="K10" s="72" t="s">
        <v>64</v>
      </c>
      <c r="L10" s="73">
        <v>2</v>
      </c>
      <c r="M10" s="73" t="s">
        <v>55</v>
      </c>
      <c r="N10" s="68" t="s">
        <v>56</v>
      </c>
      <c r="O10" s="70" t="s">
        <v>65</v>
      </c>
      <c r="P10" s="67">
        <f t="shared" si="1"/>
        <v>44711</v>
      </c>
      <c r="Q10" s="75" t="str">
        <f t="shared" si="2"/>
        <v>週一</v>
      </c>
      <c r="R10" s="80">
        <v>44711</v>
      </c>
      <c r="S10" s="81"/>
      <c r="AA10" s="1"/>
    </row>
    <row r="11" spans="1:61">
      <c r="D11" s="68" t="s">
        <v>50</v>
      </c>
      <c r="E11" s="70" t="s">
        <v>51</v>
      </c>
      <c r="F11" s="70" t="s">
        <v>52</v>
      </c>
      <c r="G11" s="67">
        <v>44693</v>
      </c>
      <c r="H11" s="67">
        <v>44713</v>
      </c>
      <c r="I11" s="71">
        <f t="shared" si="0"/>
        <v>20</v>
      </c>
      <c r="J11" s="72" t="s">
        <v>67</v>
      </c>
      <c r="K11" s="72" t="s">
        <v>64</v>
      </c>
      <c r="L11" s="73">
        <v>2</v>
      </c>
      <c r="M11" s="73" t="s">
        <v>55</v>
      </c>
      <c r="N11" s="68" t="s">
        <v>56</v>
      </c>
      <c r="O11" s="70" t="s">
        <v>65</v>
      </c>
      <c r="P11" s="67">
        <f t="shared" si="1"/>
        <v>44711</v>
      </c>
      <c r="Q11" s="75" t="str">
        <f t="shared" si="2"/>
        <v>週一</v>
      </c>
      <c r="R11" s="80">
        <v>44711</v>
      </c>
      <c r="S11" s="81"/>
      <c r="AA11" s="1"/>
    </row>
    <row r="12" spans="1:61">
      <c r="D12" s="68" t="s">
        <v>50</v>
      </c>
      <c r="E12" s="70" t="s">
        <v>51</v>
      </c>
      <c r="F12" s="70" t="s">
        <v>68</v>
      </c>
      <c r="G12" s="67">
        <v>44693</v>
      </c>
      <c r="H12" s="67">
        <v>44713</v>
      </c>
      <c r="I12" s="71">
        <f t="shared" si="0"/>
        <v>20</v>
      </c>
      <c r="J12" s="72" t="s">
        <v>69</v>
      </c>
      <c r="K12" s="72" t="s">
        <v>70</v>
      </c>
      <c r="L12" s="73">
        <v>1</v>
      </c>
      <c r="M12" s="73" t="s">
        <v>55</v>
      </c>
      <c r="N12" s="68" t="s">
        <v>56</v>
      </c>
      <c r="O12" s="70" t="s">
        <v>65</v>
      </c>
      <c r="P12" s="67">
        <f t="shared" si="1"/>
        <v>44711</v>
      </c>
      <c r="Q12" s="75" t="str">
        <f t="shared" si="2"/>
        <v>週一</v>
      </c>
      <c r="R12" s="80">
        <v>44714</v>
      </c>
      <c r="S12" s="81">
        <v>44714</v>
      </c>
      <c r="T12" s="70">
        <v>1</v>
      </c>
      <c r="AA12" s="1"/>
    </row>
    <row r="13" spans="1:61">
      <c r="D13" s="68" t="s">
        <v>50</v>
      </c>
      <c r="E13" s="70" t="s">
        <v>51</v>
      </c>
      <c r="F13" s="70" t="s">
        <v>71</v>
      </c>
      <c r="G13" s="67">
        <v>44694</v>
      </c>
      <c r="H13" s="67">
        <v>44713</v>
      </c>
      <c r="I13" s="71">
        <f t="shared" si="0"/>
        <v>19</v>
      </c>
      <c r="J13" s="72" t="s">
        <v>60</v>
      </c>
      <c r="K13" s="72" t="s">
        <v>61</v>
      </c>
      <c r="L13" s="73">
        <v>1</v>
      </c>
      <c r="M13" s="73" t="s">
        <v>55</v>
      </c>
      <c r="N13" s="68" t="s">
        <v>56</v>
      </c>
      <c r="O13" s="70" t="s">
        <v>57</v>
      </c>
      <c r="P13" s="67">
        <f t="shared" si="1"/>
        <v>44711</v>
      </c>
      <c r="Q13" s="75" t="str">
        <f t="shared" si="2"/>
        <v>週一</v>
      </c>
      <c r="R13" s="80">
        <v>44714</v>
      </c>
      <c r="S13" s="81">
        <v>44714</v>
      </c>
      <c r="T13" s="70">
        <v>1</v>
      </c>
      <c r="AA13" s="1"/>
    </row>
    <row r="14" spans="1:61">
      <c r="D14" s="68" t="s">
        <v>50</v>
      </c>
      <c r="E14" s="70" t="s">
        <v>51</v>
      </c>
      <c r="F14" s="70" t="s">
        <v>71</v>
      </c>
      <c r="G14" s="67">
        <v>44694</v>
      </c>
      <c r="H14" s="67">
        <v>44713</v>
      </c>
      <c r="I14" s="71">
        <f t="shared" si="0"/>
        <v>19</v>
      </c>
      <c r="J14" s="72" t="s">
        <v>53</v>
      </c>
      <c r="K14" s="72" t="s">
        <v>54</v>
      </c>
      <c r="L14" s="73">
        <v>1</v>
      </c>
      <c r="M14" s="73" t="s">
        <v>55</v>
      </c>
      <c r="N14" s="68" t="s">
        <v>56</v>
      </c>
      <c r="O14" s="70" t="s">
        <v>57</v>
      </c>
      <c r="P14" s="67">
        <f t="shared" si="1"/>
        <v>44711</v>
      </c>
      <c r="Q14" s="75" t="str">
        <f t="shared" si="2"/>
        <v>週一</v>
      </c>
      <c r="R14" s="80">
        <v>44714</v>
      </c>
      <c r="S14" s="81">
        <v>44714</v>
      </c>
      <c r="T14" s="70">
        <v>1</v>
      </c>
      <c r="AA14" s="1"/>
    </row>
    <row r="15" spans="1:61">
      <c r="D15" s="68" t="s">
        <v>50</v>
      </c>
      <c r="E15" s="70" t="s">
        <v>51</v>
      </c>
      <c r="F15" s="70" t="s">
        <v>71</v>
      </c>
      <c r="G15" s="67">
        <v>44694</v>
      </c>
      <c r="H15" s="67">
        <v>44713</v>
      </c>
      <c r="I15" s="71">
        <f t="shared" si="0"/>
        <v>19</v>
      </c>
      <c r="J15" s="72" t="s">
        <v>72</v>
      </c>
      <c r="K15" s="72" t="s">
        <v>64</v>
      </c>
      <c r="L15" s="73">
        <v>1</v>
      </c>
      <c r="M15" s="73" t="s">
        <v>55</v>
      </c>
      <c r="N15" s="68" t="s">
        <v>56</v>
      </c>
      <c r="O15" s="70" t="s">
        <v>65</v>
      </c>
      <c r="P15" s="67">
        <f t="shared" si="1"/>
        <v>44711</v>
      </c>
      <c r="Q15" s="75" t="str">
        <f t="shared" si="2"/>
        <v>週一</v>
      </c>
      <c r="R15" s="80">
        <v>44711</v>
      </c>
      <c r="S15" s="81"/>
      <c r="AA15" s="1"/>
    </row>
    <row r="16" spans="1:61">
      <c r="D16" s="68" t="s">
        <v>50</v>
      </c>
      <c r="E16" s="70" t="s">
        <v>51</v>
      </c>
      <c r="F16" s="70" t="s">
        <v>71</v>
      </c>
      <c r="G16" s="67">
        <v>44694</v>
      </c>
      <c r="H16" s="67">
        <v>44713</v>
      </c>
      <c r="I16" s="71">
        <f t="shared" si="0"/>
        <v>19</v>
      </c>
      <c r="J16" s="72" t="s">
        <v>66</v>
      </c>
      <c r="K16" s="72" t="s">
        <v>64</v>
      </c>
      <c r="L16" s="73">
        <v>1</v>
      </c>
      <c r="M16" s="73" t="s">
        <v>55</v>
      </c>
      <c r="N16" s="68" t="s">
        <v>56</v>
      </c>
      <c r="O16" s="70" t="s">
        <v>65</v>
      </c>
      <c r="P16" s="67">
        <f t="shared" si="1"/>
        <v>44711</v>
      </c>
      <c r="Q16" s="75" t="str">
        <f t="shared" si="2"/>
        <v>週一</v>
      </c>
      <c r="R16" s="80">
        <v>44711</v>
      </c>
      <c r="S16" s="81"/>
      <c r="AA16" s="1"/>
    </row>
    <row r="17" spans="4:27">
      <c r="D17" s="68" t="s">
        <v>50</v>
      </c>
      <c r="E17" s="70" t="s">
        <v>51</v>
      </c>
      <c r="F17" s="70" t="s">
        <v>73</v>
      </c>
      <c r="G17" s="67">
        <v>44694</v>
      </c>
      <c r="H17" s="67">
        <v>44713</v>
      </c>
      <c r="I17" s="71">
        <f t="shared" si="0"/>
        <v>19</v>
      </c>
      <c r="J17" s="72" t="s">
        <v>74</v>
      </c>
      <c r="K17" s="72" t="s">
        <v>75</v>
      </c>
      <c r="L17" s="73">
        <v>1</v>
      </c>
      <c r="M17" s="73" t="s">
        <v>55</v>
      </c>
      <c r="N17" s="68" t="s">
        <v>56</v>
      </c>
      <c r="O17" s="70" t="s">
        <v>65</v>
      </c>
      <c r="P17" s="67">
        <f t="shared" si="1"/>
        <v>44711</v>
      </c>
      <c r="Q17" s="75" t="str">
        <f t="shared" si="2"/>
        <v>週一</v>
      </c>
      <c r="R17" s="80">
        <v>44714</v>
      </c>
      <c r="S17" s="81">
        <v>44714</v>
      </c>
      <c r="T17" s="70">
        <v>1</v>
      </c>
      <c r="AA17" s="1"/>
    </row>
    <row r="18" spans="4:27">
      <c r="D18" s="68" t="s">
        <v>50</v>
      </c>
      <c r="E18" s="70" t="s">
        <v>51</v>
      </c>
      <c r="F18" s="70" t="s">
        <v>73</v>
      </c>
      <c r="G18" s="67">
        <v>44694</v>
      </c>
      <c r="H18" s="67">
        <v>44713</v>
      </c>
      <c r="I18" s="71">
        <f t="shared" si="0"/>
        <v>19</v>
      </c>
      <c r="J18" s="72" t="s">
        <v>66</v>
      </c>
      <c r="K18" s="72" t="s">
        <v>64</v>
      </c>
      <c r="L18" s="73">
        <v>1</v>
      </c>
      <c r="M18" s="73" t="s">
        <v>55</v>
      </c>
      <c r="N18" s="68" t="s">
        <v>56</v>
      </c>
      <c r="O18" s="70" t="s">
        <v>65</v>
      </c>
      <c r="P18" s="67">
        <f t="shared" si="1"/>
        <v>44711</v>
      </c>
      <c r="Q18" s="75" t="str">
        <f t="shared" si="2"/>
        <v>週一</v>
      </c>
      <c r="R18" s="80">
        <v>44711</v>
      </c>
      <c r="S18" s="81"/>
      <c r="AA18" s="1"/>
    </row>
    <row r="19" spans="4:27">
      <c r="D19" s="68" t="s">
        <v>50</v>
      </c>
      <c r="E19" s="70" t="s">
        <v>51</v>
      </c>
      <c r="F19" s="70" t="s">
        <v>76</v>
      </c>
      <c r="G19" s="67">
        <v>44699</v>
      </c>
      <c r="H19" s="67">
        <v>44713</v>
      </c>
      <c r="I19" s="71">
        <f t="shared" si="0"/>
        <v>14</v>
      </c>
      <c r="J19" s="72" t="s">
        <v>77</v>
      </c>
      <c r="K19" s="72" t="s">
        <v>78</v>
      </c>
      <c r="L19" s="73">
        <v>4</v>
      </c>
      <c r="M19" s="73" t="s">
        <v>79</v>
      </c>
      <c r="N19" s="68" t="s">
        <v>80</v>
      </c>
      <c r="O19" s="70" t="s">
        <v>81</v>
      </c>
      <c r="P19" s="67">
        <f t="shared" si="1"/>
        <v>44711</v>
      </c>
      <c r="Q19" s="75" t="str">
        <f t="shared" si="2"/>
        <v>週一</v>
      </c>
      <c r="R19" s="80">
        <v>44705</v>
      </c>
      <c r="S19" s="81"/>
      <c r="AA19" s="1"/>
    </row>
    <row r="20" spans="4:27">
      <c r="D20" s="68" t="s">
        <v>50</v>
      </c>
      <c r="E20" s="70" t="s">
        <v>51</v>
      </c>
      <c r="F20" s="70" t="s">
        <v>76</v>
      </c>
      <c r="G20" s="67">
        <v>44699</v>
      </c>
      <c r="H20" s="67">
        <v>44713</v>
      </c>
      <c r="I20" s="71">
        <f t="shared" si="0"/>
        <v>14</v>
      </c>
      <c r="J20" s="72" t="s">
        <v>77</v>
      </c>
      <c r="K20" s="72" t="s">
        <v>78</v>
      </c>
      <c r="L20" s="73">
        <v>4</v>
      </c>
      <c r="M20" s="73" t="s">
        <v>79</v>
      </c>
      <c r="N20" s="68" t="s">
        <v>80</v>
      </c>
      <c r="O20" s="70" t="s">
        <v>81</v>
      </c>
      <c r="P20" s="67">
        <f t="shared" si="1"/>
        <v>44711</v>
      </c>
      <c r="Q20" s="75" t="str">
        <f t="shared" si="2"/>
        <v>週一</v>
      </c>
      <c r="R20" s="80">
        <v>44705</v>
      </c>
      <c r="S20" s="81"/>
      <c r="AA20" s="1"/>
    </row>
    <row r="21" spans="4:27">
      <c r="D21" s="68" t="s">
        <v>50</v>
      </c>
      <c r="E21" s="70" t="s">
        <v>82</v>
      </c>
      <c r="F21" s="70" t="s">
        <v>83</v>
      </c>
      <c r="G21" s="67">
        <v>44700</v>
      </c>
      <c r="H21" s="67">
        <v>44713</v>
      </c>
      <c r="I21" s="71">
        <f t="shared" si="0"/>
        <v>13</v>
      </c>
      <c r="J21" s="72" t="s">
        <v>84</v>
      </c>
      <c r="K21" s="72" t="s">
        <v>85</v>
      </c>
      <c r="L21" s="73">
        <v>4</v>
      </c>
      <c r="M21" s="73" t="s">
        <v>86</v>
      </c>
      <c r="N21" s="68" t="s">
        <v>56</v>
      </c>
      <c r="O21" s="70" t="s">
        <v>87</v>
      </c>
      <c r="P21" s="67">
        <f t="shared" si="1"/>
        <v>44711</v>
      </c>
      <c r="Q21" s="75" t="str">
        <f t="shared" si="2"/>
        <v>週一</v>
      </c>
      <c r="R21" s="80">
        <v>44711</v>
      </c>
      <c r="S21" s="81"/>
      <c r="AA21" s="1"/>
    </row>
    <row r="22" spans="4:27">
      <c r="D22" s="68" t="s">
        <v>50</v>
      </c>
      <c r="E22" s="70" t="s">
        <v>82</v>
      </c>
      <c r="F22" s="70" t="s">
        <v>83</v>
      </c>
      <c r="G22" s="67">
        <v>44700</v>
      </c>
      <c r="H22" s="67">
        <v>44713</v>
      </c>
      <c r="I22" s="71">
        <f t="shared" si="0"/>
        <v>13</v>
      </c>
      <c r="J22" s="72" t="s">
        <v>84</v>
      </c>
      <c r="K22" s="72" t="s">
        <v>85</v>
      </c>
      <c r="L22" s="73">
        <v>4</v>
      </c>
      <c r="M22" s="73" t="s">
        <v>86</v>
      </c>
      <c r="N22" s="68" t="s">
        <v>56</v>
      </c>
      <c r="O22" s="70" t="s">
        <v>87</v>
      </c>
      <c r="P22" s="67">
        <f t="shared" si="1"/>
        <v>44711</v>
      </c>
      <c r="Q22" s="75" t="str">
        <f t="shared" si="2"/>
        <v>週一</v>
      </c>
      <c r="R22" s="80">
        <v>44711</v>
      </c>
      <c r="S22" s="81"/>
      <c r="AA22" s="1"/>
    </row>
    <row r="23" spans="4:27">
      <c r="D23" s="68" t="s">
        <v>50</v>
      </c>
      <c r="E23" s="70" t="s">
        <v>82</v>
      </c>
      <c r="F23" s="70" t="s">
        <v>88</v>
      </c>
      <c r="G23" s="67">
        <v>44693</v>
      </c>
      <c r="H23" s="67">
        <v>44713</v>
      </c>
      <c r="I23" s="71">
        <f t="shared" si="0"/>
        <v>20</v>
      </c>
      <c r="J23" s="72" t="s">
        <v>89</v>
      </c>
      <c r="K23" s="72" t="s">
        <v>90</v>
      </c>
      <c r="L23" s="73">
        <v>1</v>
      </c>
      <c r="M23" s="73" t="s">
        <v>91</v>
      </c>
      <c r="N23" s="68" t="s">
        <v>80</v>
      </c>
      <c r="O23" s="70" t="s">
        <v>92</v>
      </c>
      <c r="P23" s="67">
        <f t="shared" si="1"/>
        <v>44711</v>
      </c>
      <c r="Q23" s="75" t="str">
        <f t="shared" si="2"/>
        <v>週一</v>
      </c>
      <c r="R23" s="80">
        <v>44700</v>
      </c>
      <c r="S23" s="81"/>
      <c r="AA23" s="1"/>
    </row>
    <row r="24" spans="4:27">
      <c r="D24" s="68" t="s">
        <v>50</v>
      </c>
      <c r="E24" s="70" t="s">
        <v>82</v>
      </c>
      <c r="F24" s="70" t="s">
        <v>88</v>
      </c>
      <c r="G24" s="67">
        <v>44693</v>
      </c>
      <c r="H24" s="67">
        <v>44713</v>
      </c>
      <c r="I24" s="71">
        <f t="shared" si="0"/>
        <v>20</v>
      </c>
      <c r="J24" s="72" t="s">
        <v>93</v>
      </c>
      <c r="K24" s="72" t="s">
        <v>94</v>
      </c>
      <c r="L24" s="73">
        <v>1</v>
      </c>
      <c r="M24" s="73" t="s">
        <v>91</v>
      </c>
      <c r="N24" s="68" t="s">
        <v>80</v>
      </c>
      <c r="O24" s="70" t="s">
        <v>95</v>
      </c>
      <c r="P24" s="67">
        <f t="shared" si="1"/>
        <v>44711</v>
      </c>
      <c r="Q24" s="75" t="str">
        <f t="shared" si="2"/>
        <v>週一</v>
      </c>
      <c r="R24" s="80">
        <v>44700</v>
      </c>
      <c r="S24" s="81"/>
      <c r="AA24" s="1"/>
    </row>
    <row r="25" spans="4:27">
      <c r="D25" s="68" t="s">
        <v>50</v>
      </c>
      <c r="E25" s="70" t="s">
        <v>82</v>
      </c>
      <c r="F25" s="70" t="s">
        <v>96</v>
      </c>
      <c r="G25" s="67">
        <v>44697</v>
      </c>
      <c r="H25" s="67">
        <v>44713</v>
      </c>
      <c r="I25" s="71">
        <f t="shared" si="0"/>
        <v>16</v>
      </c>
      <c r="J25" s="72" t="s">
        <v>97</v>
      </c>
      <c r="K25" s="72" t="s">
        <v>98</v>
      </c>
      <c r="L25" s="73">
        <v>6</v>
      </c>
      <c r="M25" s="73" t="s">
        <v>91</v>
      </c>
      <c r="N25" s="68" t="s">
        <v>80</v>
      </c>
      <c r="O25" s="70" t="s">
        <v>99</v>
      </c>
      <c r="P25" s="67">
        <f t="shared" si="1"/>
        <v>44711</v>
      </c>
      <c r="Q25" s="75" t="str">
        <f t="shared" si="2"/>
        <v>週一</v>
      </c>
      <c r="R25" s="80">
        <v>44711</v>
      </c>
      <c r="S25" s="81"/>
      <c r="AA25" s="1"/>
    </row>
    <row r="26" spans="4:27">
      <c r="D26" s="68" t="s">
        <v>50</v>
      </c>
      <c r="E26" s="70" t="s">
        <v>82</v>
      </c>
      <c r="F26" s="70" t="s">
        <v>96</v>
      </c>
      <c r="G26" s="67">
        <v>44697</v>
      </c>
      <c r="H26" s="67">
        <v>44713</v>
      </c>
      <c r="I26" s="71">
        <f t="shared" si="0"/>
        <v>16</v>
      </c>
      <c r="J26" s="72" t="s">
        <v>100</v>
      </c>
      <c r="K26" s="72" t="s">
        <v>90</v>
      </c>
      <c r="L26" s="73">
        <v>1</v>
      </c>
      <c r="M26" s="73" t="s">
        <v>91</v>
      </c>
      <c r="N26" s="68" t="s">
        <v>80</v>
      </c>
      <c r="O26" s="70" t="s">
        <v>92</v>
      </c>
      <c r="P26" s="67">
        <f t="shared" si="1"/>
        <v>44711</v>
      </c>
      <c r="Q26" s="75" t="str">
        <f t="shared" si="2"/>
        <v>週一</v>
      </c>
      <c r="R26" s="80">
        <v>44700</v>
      </c>
      <c r="S26" s="81"/>
      <c r="AA26" s="1"/>
    </row>
    <row r="27" spans="4:27">
      <c r="D27" s="68" t="s">
        <v>50</v>
      </c>
      <c r="E27" s="70" t="s">
        <v>82</v>
      </c>
      <c r="F27" s="70" t="s">
        <v>101</v>
      </c>
      <c r="G27" s="67">
        <v>44700</v>
      </c>
      <c r="H27" s="67">
        <v>44713</v>
      </c>
      <c r="I27" s="71">
        <f t="shared" si="0"/>
        <v>13</v>
      </c>
      <c r="J27" s="72" t="s">
        <v>102</v>
      </c>
      <c r="K27" s="72" t="s">
        <v>103</v>
      </c>
      <c r="L27" s="73">
        <v>5</v>
      </c>
      <c r="M27" s="73" t="s">
        <v>104</v>
      </c>
      <c r="N27" s="68" t="s">
        <v>80</v>
      </c>
      <c r="O27" s="70" t="s">
        <v>99</v>
      </c>
      <c r="P27" s="67">
        <f t="shared" si="1"/>
        <v>44711</v>
      </c>
      <c r="Q27" s="75" t="str">
        <f t="shared" si="2"/>
        <v>週一</v>
      </c>
      <c r="R27" s="80">
        <v>44713</v>
      </c>
      <c r="S27" s="81">
        <v>44713</v>
      </c>
      <c r="T27" s="70">
        <v>1</v>
      </c>
      <c r="AA27" s="1"/>
    </row>
    <row r="28" spans="4:27">
      <c r="D28" s="68" t="s">
        <v>50</v>
      </c>
      <c r="E28" s="70" t="s">
        <v>2</v>
      </c>
      <c r="F28" s="70" t="s">
        <v>105</v>
      </c>
      <c r="G28" s="67">
        <v>44701</v>
      </c>
      <c r="H28" s="67">
        <v>44713</v>
      </c>
      <c r="I28" s="71">
        <f t="shared" si="0"/>
        <v>12</v>
      </c>
      <c r="J28" s="72" t="s">
        <v>106</v>
      </c>
      <c r="K28" s="72" t="s">
        <v>107</v>
      </c>
      <c r="L28" s="73">
        <v>3</v>
      </c>
      <c r="M28" s="73" t="s">
        <v>108</v>
      </c>
      <c r="N28" s="68" t="s">
        <v>56</v>
      </c>
      <c r="O28" s="70" t="s">
        <v>95</v>
      </c>
      <c r="P28" s="67">
        <f t="shared" si="1"/>
        <v>44711</v>
      </c>
      <c r="Q28" s="75" t="str">
        <f t="shared" si="2"/>
        <v>週一</v>
      </c>
      <c r="R28" s="80">
        <v>44711</v>
      </c>
      <c r="S28" s="81"/>
      <c r="AA28" s="1"/>
    </row>
    <row r="29" spans="4:27">
      <c r="D29" s="68" t="s">
        <v>50</v>
      </c>
      <c r="E29" s="70" t="s">
        <v>82</v>
      </c>
      <c r="F29" s="70" t="s">
        <v>109</v>
      </c>
      <c r="G29" s="67">
        <v>44697</v>
      </c>
      <c r="H29" s="67">
        <v>44713</v>
      </c>
      <c r="I29" s="71">
        <f t="shared" si="0"/>
        <v>16</v>
      </c>
      <c r="J29" s="72" t="s">
        <v>97</v>
      </c>
      <c r="K29" s="72" t="s">
        <v>98</v>
      </c>
      <c r="L29" s="73">
        <v>6</v>
      </c>
      <c r="M29" s="73" t="s">
        <v>104</v>
      </c>
      <c r="N29" s="68" t="s">
        <v>80</v>
      </c>
      <c r="O29" s="70" t="s">
        <v>99</v>
      </c>
      <c r="P29" s="67">
        <f t="shared" si="1"/>
        <v>44711</v>
      </c>
      <c r="Q29" s="75" t="str">
        <f t="shared" si="2"/>
        <v>週一</v>
      </c>
      <c r="R29" s="80">
        <v>44711</v>
      </c>
      <c r="S29" s="81"/>
      <c r="AA29" s="1"/>
    </row>
    <row r="30" spans="4:27">
      <c r="D30" s="68" t="s">
        <v>50</v>
      </c>
      <c r="E30" s="70" t="s">
        <v>51</v>
      </c>
      <c r="F30" s="70" t="s">
        <v>110</v>
      </c>
      <c r="G30" s="67">
        <v>44713</v>
      </c>
      <c r="H30" s="67">
        <v>44713</v>
      </c>
      <c r="I30" s="71">
        <f t="shared" si="0"/>
        <v>0</v>
      </c>
      <c r="J30" s="72" t="s">
        <v>111</v>
      </c>
      <c r="K30" s="72" t="s">
        <v>112</v>
      </c>
      <c r="L30" s="73" t="s">
        <v>113</v>
      </c>
      <c r="M30" s="73" t="s">
        <v>114</v>
      </c>
      <c r="N30" s="68" t="s">
        <v>80</v>
      </c>
      <c r="O30" s="70" t="s">
        <v>115</v>
      </c>
      <c r="P30" s="67">
        <f>H30-0</f>
        <v>44713</v>
      </c>
      <c r="Q30" s="75" t="str">
        <f t="shared" si="2"/>
        <v>週三</v>
      </c>
      <c r="R30" s="80">
        <v>44720</v>
      </c>
      <c r="S30" s="81">
        <f>R30</f>
        <v>44720</v>
      </c>
      <c r="T30" s="70">
        <v>1</v>
      </c>
      <c r="AA30" s="1"/>
    </row>
    <row r="31" spans="4:27">
      <c r="D31" s="68" t="s">
        <v>50</v>
      </c>
      <c r="E31" s="70" t="s">
        <v>51</v>
      </c>
      <c r="F31" s="70" t="s">
        <v>116</v>
      </c>
      <c r="G31" s="67">
        <v>44697</v>
      </c>
      <c r="H31" s="67">
        <v>44714</v>
      </c>
      <c r="I31" s="71">
        <f t="shared" si="0"/>
        <v>17</v>
      </c>
      <c r="J31" s="72" t="s">
        <v>53</v>
      </c>
      <c r="K31" s="83" t="s">
        <v>54</v>
      </c>
      <c r="L31" s="73">
        <v>1</v>
      </c>
      <c r="M31" s="73" t="s">
        <v>55</v>
      </c>
      <c r="N31" s="68" t="s">
        <v>56</v>
      </c>
      <c r="O31" s="70" t="s">
        <v>57</v>
      </c>
      <c r="P31" s="67">
        <f t="shared" ref="P31:P41" si="3">H31-2</f>
        <v>44712</v>
      </c>
      <c r="Q31" s="75" t="str">
        <f t="shared" si="2"/>
        <v>週二</v>
      </c>
      <c r="R31" s="80">
        <v>44714</v>
      </c>
      <c r="S31" s="81">
        <f>R31</f>
        <v>44714</v>
      </c>
      <c r="T31" s="70">
        <v>1</v>
      </c>
      <c r="AA31" s="1"/>
    </row>
    <row r="32" spans="4:27">
      <c r="D32" s="68" t="s">
        <v>50</v>
      </c>
      <c r="E32" s="70" t="s">
        <v>51</v>
      </c>
      <c r="F32" s="70" t="s">
        <v>116</v>
      </c>
      <c r="G32" s="67">
        <v>44697</v>
      </c>
      <c r="H32" s="67">
        <v>44714</v>
      </c>
      <c r="I32" s="71">
        <f t="shared" si="0"/>
        <v>17</v>
      </c>
      <c r="J32" s="72" t="s">
        <v>60</v>
      </c>
      <c r="K32" s="72" t="s">
        <v>61</v>
      </c>
      <c r="L32" s="73">
        <v>1</v>
      </c>
      <c r="M32" s="73" t="s">
        <v>55</v>
      </c>
      <c r="N32" s="68" t="s">
        <v>56</v>
      </c>
      <c r="O32" s="70" t="s">
        <v>57</v>
      </c>
      <c r="P32" s="67">
        <f t="shared" si="3"/>
        <v>44712</v>
      </c>
      <c r="Q32" s="75" t="str">
        <f t="shared" si="2"/>
        <v>週二</v>
      </c>
      <c r="R32" s="80">
        <v>44714</v>
      </c>
      <c r="S32" s="81">
        <f>R32</f>
        <v>44714</v>
      </c>
      <c r="T32" s="70">
        <v>1</v>
      </c>
      <c r="AA32" s="1"/>
    </row>
    <row r="33" spans="4:27">
      <c r="D33" s="68" t="s">
        <v>50</v>
      </c>
      <c r="E33" s="70" t="s">
        <v>51</v>
      </c>
      <c r="F33" s="70" t="s">
        <v>117</v>
      </c>
      <c r="G33" s="67">
        <v>44699</v>
      </c>
      <c r="H33" s="67">
        <v>44714</v>
      </c>
      <c r="I33" s="71">
        <f t="shared" si="0"/>
        <v>15</v>
      </c>
      <c r="J33" s="72" t="s">
        <v>118</v>
      </c>
      <c r="K33" s="72" t="s">
        <v>119</v>
      </c>
      <c r="L33" s="73">
        <v>4</v>
      </c>
      <c r="M33" s="73" t="s">
        <v>79</v>
      </c>
      <c r="N33" s="68" t="s">
        <v>80</v>
      </c>
      <c r="O33" s="70" t="s">
        <v>81</v>
      </c>
      <c r="P33" s="67">
        <f t="shared" si="3"/>
        <v>44712</v>
      </c>
      <c r="Q33" s="75" t="str">
        <f t="shared" si="2"/>
        <v>週二</v>
      </c>
      <c r="R33" s="80">
        <v>44713</v>
      </c>
      <c r="S33" s="81">
        <f>R33</f>
        <v>44713</v>
      </c>
      <c r="T33" s="70">
        <v>1</v>
      </c>
      <c r="AA33" s="1"/>
    </row>
    <row r="34" spans="4:27">
      <c r="D34" s="68" t="s">
        <v>50</v>
      </c>
      <c r="E34" s="70" t="s">
        <v>51</v>
      </c>
      <c r="F34" s="70" t="s">
        <v>117</v>
      </c>
      <c r="G34" s="67">
        <v>44699</v>
      </c>
      <c r="H34" s="67">
        <v>44714</v>
      </c>
      <c r="I34" s="71">
        <f t="shared" si="0"/>
        <v>15</v>
      </c>
      <c r="J34" s="72" t="s">
        <v>120</v>
      </c>
      <c r="K34" s="72" t="s">
        <v>121</v>
      </c>
      <c r="L34" s="73">
        <v>2</v>
      </c>
      <c r="M34" s="73" t="s">
        <v>79</v>
      </c>
      <c r="N34" s="68" t="s">
        <v>80</v>
      </c>
      <c r="O34" s="70" t="s">
        <v>81</v>
      </c>
      <c r="P34" s="67">
        <f t="shared" si="3"/>
        <v>44712</v>
      </c>
      <c r="Q34" s="75" t="str">
        <f t="shared" si="2"/>
        <v>週二</v>
      </c>
      <c r="R34" s="80">
        <v>44707</v>
      </c>
      <c r="S34" s="81"/>
      <c r="AA34" s="1"/>
    </row>
    <row r="35" spans="4:27">
      <c r="D35" s="68" t="s">
        <v>50</v>
      </c>
      <c r="E35" s="70" t="s">
        <v>82</v>
      </c>
      <c r="F35" s="70" t="s">
        <v>122</v>
      </c>
      <c r="G35" s="67">
        <v>44702</v>
      </c>
      <c r="H35" s="67">
        <v>44714</v>
      </c>
      <c r="I35" s="71">
        <f t="shared" si="0"/>
        <v>12</v>
      </c>
      <c r="J35" s="72" t="s">
        <v>120</v>
      </c>
      <c r="K35" s="72" t="s">
        <v>121</v>
      </c>
      <c r="L35" s="73">
        <v>5</v>
      </c>
      <c r="M35" s="73" t="s">
        <v>79</v>
      </c>
      <c r="N35" s="68" t="s">
        <v>80</v>
      </c>
      <c r="O35" s="70" t="s">
        <v>81</v>
      </c>
      <c r="P35" s="67">
        <f t="shared" si="3"/>
        <v>44712</v>
      </c>
      <c r="Q35" s="75" t="str">
        <f t="shared" si="2"/>
        <v>週二</v>
      </c>
      <c r="R35" s="80">
        <v>44714</v>
      </c>
      <c r="S35" s="81">
        <f>R35</f>
        <v>44714</v>
      </c>
      <c r="T35" s="70">
        <v>1</v>
      </c>
      <c r="AA35" s="1"/>
    </row>
    <row r="36" spans="4:27">
      <c r="D36" s="68" t="s">
        <v>50</v>
      </c>
      <c r="E36" s="70" t="s">
        <v>82</v>
      </c>
      <c r="F36" s="70" t="s">
        <v>123</v>
      </c>
      <c r="G36" s="67">
        <v>44701</v>
      </c>
      <c r="H36" s="67">
        <v>44714</v>
      </c>
      <c r="I36" s="71">
        <f t="shared" si="0"/>
        <v>13</v>
      </c>
      <c r="J36" s="72" t="s">
        <v>84</v>
      </c>
      <c r="K36" s="72" t="s">
        <v>85</v>
      </c>
      <c r="L36" s="73">
        <v>4</v>
      </c>
      <c r="M36" s="73" t="s">
        <v>86</v>
      </c>
      <c r="N36" s="68" t="s">
        <v>56</v>
      </c>
      <c r="O36" s="70" t="s">
        <v>87</v>
      </c>
      <c r="P36" s="67">
        <f t="shared" si="3"/>
        <v>44712</v>
      </c>
      <c r="Q36" s="75" t="str">
        <f t="shared" si="2"/>
        <v>週二</v>
      </c>
      <c r="R36" s="80">
        <v>44711</v>
      </c>
      <c r="S36" s="81"/>
      <c r="AA36" s="1"/>
    </row>
    <row r="37" spans="4:27">
      <c r="D37" s="68" t="s">
        <v>50</v>
      </c>
      <c r="E37" s="70" t="s">
        <v>82</v>
      </c>
      <c r="F37" s="70" t="s">
        <v>124</v>
      </c>
      <c r="G37" s="67">
        <v>44701</v>
      </c>
      <c r="H37" s="67">
        <v>44714</v>
      </c>
      <c r="I37" s="71">
        <f t="shared" si="0"/>
        <v>13</v>
      </c>
      <c r="J37" s="72" t="s">
        <v>125</v>
      </c>
      <c r="K37" s="72" t="s">
        <v>126</v>
      </c>
      <c r="L37" s="73">
        <v>18</v>
      </c>
      <c r="M37" s="73" t="s">
        <v>127</v>
      </c>
      <c r="N37" s="68" t="s">
        <v>56</v>
      </c>
      <c r="O37" s="70" t="s">
        <v>87</v>
      </c>
      <c r="P37" s="67">
        <f t="shared" si="3"/>
        <v>44712</v>
      </c>
      <c r="Q37" s="75" t="str">
        <f t="shared" si="2"/>
        <v>週二</v>
      </c>
      <c r="R37" s="80">
        <v>44711</v>
      </c>
      <c r="S37" s="81"/>
      <c r="AA37" s="1"/>
    </row>
    <row r="38" spans="4:27">
      <c r="D38" s="68" t="s">
        <v>50</v>
      </c>
      <c r="E38" s="70" t="s">
        <v>82</v>
      </c>
      <c r="F38" s="70" t="s">
        <v>128</v>
      </c>
      <c r="G38" s="67">
        <v>44700</v>
      </c>
      <c r="H38" s="67">
        <v>44714</v>
      </c>
      <c r="I38" s="71">
        <f t="shared" si="0"/>
        <v>14</v>
      </c>
      <c r="J38" s="72" t="s">
        <v>125</v>
      </c>
      <c r="K38" s="72" t="s">
        <v>126</v>
      </c>
      <c r="L38" s="73">
        <v>12</v>
      </c>
      <c r="M38" s="73" t="s">
        <v>127</v>
      </c>
      <c r="N38" s="68" t="s">
        <v>56</v>
      </c>
      <c r="O38" s="70" t="s">
        <v>87</v>
      </c>
      <c r="P38" s="67">
        <f t="shared" si="3"/>
        <v>44712</v>
      </c>
      <c r="Q38" s="75" t="str">
        <f t="shared" si="2"/>
        <v>週二</v>
      </c>
      <c r="R38" s="80">
        <v>44711</v>
      </c>
      <c r="S38" s="81"/>
      <c r="AA38" s="1"/>
    </row>
    <row r="39" spans="4:27">
      <c r="D39" s="68" t="s">
        <v>50</v>
      </c>
      <c r="E39" s="70" t="s">
        <v>82</v>
      </c>
      <c r="F39" s="70" t="s">
        <v>129</v>
      </c>
      <c r="G39" s="67">
        <v>44700</v>
      </c>
      <c r="H39" s="67">
        <v>44714</v>
      </c>
      <c r="I39" s="71">
        <f t="shared" si="0"/>
        <v>14</v>
      </c>
      <c r="J39" s="72" t="s">
        <v>125</v>
      </c>
      <c r="K39" s="72" t="s">
        <v>126</v>
      </c>
      <c r="L39" s="73">
        <v>3</v>
      </c>
      <c r="M39" s="73" t="s">
        <v>127</v>
      </c>
      <c r="N39" s="68" t="s">
        <v>56</v>
      </c>
      <c r="O39" s="70" t="s">
        <v>87</v>
      </c>
      <c r="P39" s="67">
        <f t="shared" si="3"/>
        <v>44712</v>
      </c>
      <c r="Q39" s="75" t="str">
        <f t="shared" si="2"/>
        <v>週二</v>
      </c>
      <c r="R39" s="80">
        <v>44711</v>
      </c>
      <c r="S39" s="81"/>
      <c r="AA39" s="1"/>
    </row>
    <row r="40" spans="4:27">
      <c r="D40" s="68" t="s">
        <v>50</v>
      </c>
      <c r="E40" s="70" t="s">
        <v>82</v>
      </c>
      <c r="F40" s="70" t="s">
        <v>130</v>
      </c>
      <c r="G40" s="67">
        <v>44701</v>
      </c>
      <c r="H40" s="67">
        <v>44714</v>
      </c>
      <c r="I40" s="71">
        <f t="shared" si="0"/>
        <v>13</v>
      </c>
      <c r="J40" s="72" t="s">
        <v>125</v>
      </c>
      <c r="K40" s="72" t="s">
        <v>126</v>
      </c>
      <c r="L40" s="73">
        <v>3</v>
      </c>
      <c r="M40" s="73" t="s">
        <v>127</v>
      </c>
      <c r="N40" s="68" t="s">
        <v>56</v>
      </c>
      <c r="O40" s="70" t="s">
        <v>87</v>
      </c>
      <c r="P40" s="67">
        <f t="shared" si="3"/>
        <v>44712</v>
      </c>
      <c r="Q40" s="75" t="str">
        <f t="shared" si="2"/>
        <v>週二</v>
      </c>
      <c r="R40" s="80">
        <v>44711</v>
      </c>
      <c r="S40" s="81"/>
      <c r="AA40" s="1"/>
    </row>
    <row r="41" spans="4:27">
      <c r="D41" s="68" t="s">
        <v>50</v>
      </c>
      <c r="E41" s="70" t="s">
        <v>82</v>
      </c>
      <c r="F41" s="70" t="s">
        <v>131</v>
      </c>
      <c r="G41" s="67">
        <v>44700</v>
      </c>
      <c r="H41" s="67">
        <v>44714</v>
      </c>
      <c r="I41" s="71">
        <f t="shared" si="0"/>
        <v>14</v>
      </c>
      <c r="J41" s="72" t="s">
        <v>125</v>
      </c>
      <c r="K41" s="72" t="s">
        <v>126</v>
      </c>
      <c r="L41" s="73">
        <v>10</v>
      </c>
      <c r="M41" s="73" t="s">
        <v>127</v>
      </c>
      <c r="N41" s="68" t="s">
        <v>56</v>
      </c>
      <c r="O41" s="70" t="s">
        <v>87</v>
      </c>
      <c r="P41" s="67">
        <f t="shared" si="3"/>
        <v>44712</v>
      </c>
      <c r="Q41" s="75" t="str">
        <f t="shared" si="2"/>
        <v>週二</v>
      </c>
      <c r="R41" s="80">
        <v>44711</v>
      </c>
      <c r="S41" s="81"/>
      <c r="AA41" s="1"/>
    </row>
    <row r="42" spans="4:27">
      <c r="D42" s="68" t="s">
        <v>50</v>
      </c>
      <c r="E42" s="70" t="s">
        <v>2</v>
      </c>
      <c r="F42" s="70" t="s">
        <v>132</v>
      </c>
      <c r="G42" s="67">
        <v>44706</v>
      </c>
      <c r="H42" s="67">
        <v>44714</v>
      </c>
      <c r="I42" s="71">
        <f t="shared" si="0"/>
        <v>8</v>
      </c>
      <c r="J42" s="72" t="s">
        <v>133</v>
      </c>
      <c r="K42" s="72" t="s">
        <v>134</v>
      </c>
      <c r="L42" s="73">
        <v>1</v>
      </c>
      <c r="M42" s="73" t="s">
        <v>108</v>
      </c>
      <c r="N42" s="68" t="s">
        <v>80</v>
      </c>
      <c r="O42" s="70" t="s">
        <v>99</v>
      </c>
      <c r="P42" s="67">
        <f>H42-2+5</f>
        <v>44717</v>
      </c>
      <c r="Q42" s="75" t="str">
        <f t="shared" si="2"/>
        <v>週日</v>
      </c>
      <c r="R42" s="80">
        <v>44713</v>
      </c>
      <c r="S42" s="81"/>
      <c r="Z42" s="79" t="s">
        <v>135</v>
      </c>
      <c r="AA42" s="1"/>
    </row>
    <row r="43" spans="4:27">
      <c r="D43" s="68" t="s">
        <v>50</v>
      </c>
      <c r="E43" s="70" t="s">
        <v>2</v>
      </c>
      <c r="F43" s="70" t="s">
        <v>132</v>
      </c>
      <c r="G43" s="67">
        <v>44706</v>
      </c>
      <c r="H43" s="67">
        <v>44714</v>
      </c>
      <c r="I43" s="71">
        <f t="shared" si="0"/>
        <v>8</v>
      </c>
      <c r="J43" s="72" t="s">
        <v>102</v>
      </c>
      <c r="K43" s="72" t="s">
        <v>103</v>
      </c>
      <c r="L43" s="73">
        <v>1</v>
      </c>
      <c r="M43" s="73" t="s">
        <v>108</v>
      </c>
      <c r="N43" s="68" t="s">
        <v>80</v>
      </c>
      <c r="O43" s="70" t="s">
        <v>99</v>
      </c>
      <c r="P43" s="67">
        <f t="shared" ref="P43:P86" si="4">H43-2</f>
        <v>44712</v>
      </c>
      <c r="Q43" s="75" t="str">
        <f t="shared" si="2"/>
        <v>週二</v>
      </c>
      <c r="R43" s="80">
        <v>44713</v>
      </c>
      <c r="S43" s="81">
        <f>R43</f>
        <v>44713</v>
      </c>
      <c r="T43" s="70">
        <v>1</v>
      </c>
      <c r="Z43" s="79" t="s">
        <v>135</v>
      </c>
      <c r="AA43" s="1"/>
    </row>
    <row r="44" spans="4:27">
      <c r="D44" s="68" t="s">
        <v>50</v>
      </c>
      <c r="E44" s="70" t="s">
        <v>82</v>
      </c>
      <c r="F44" s="70" t="s">
        <v>136</v>
      </c>
      <c r="G44" s="67">
        <v>44700</v>
      </c>
      <c r="H44" s="67">
        <v>44714</v>
      </c>
      <c r="I44" s="71">
        <f t="shared" si="0"/>
        <v>14</v>
      </c>
      <c r="J44" s="72" t="s">
        <v>137</v>
      </c>
      <c r="K44" s="72" t="s">
        <v>138</v>
      </c>
      <c r="L44" s="73">
        <v>1</v>
      </c>
      <c r="M44" s="73" t="s">
        <v>91</v>
      </c>
      <c r="N44" s="68" t="s">
        <v>80</v>
      </c>
      <c r="O44" s="70" t="s">
        <v>99</v>
      </c>
      <c r="P44" s="67">
        <f t="shared" si="4"/>
        <v>44712</v>
      </c>
      <c r="Q44" s="75" t="str">
        <f t="shared" si="2"/>
        <v>週二</v>
      </c>
      <c r="R44" s="80">
        <v>44712</v>
      </c>
      <c r="S44" s="81"/>
      <c r="AA44" s="1"/>
    </row>
    <row r="45" spans="4:27">
      <c r="D45" s="68" t="s">
        <v>50</v>
      </c>
      <c r="E45" s="70" t="s">
        <v>82</v>
      </c>
      <c r="F45" s="70" t="s">
        <v>136</v>
      </c>
      <c r="G45" s="67">
        <v>44700</v>
      </c>
      <c r="H45" s="67">
        <v>44714</v>
      </c>
      <c r="I45" s="71">
        <f t="shared" si="0"/>
        <v>14</v>
      </c>
      <c r="J45" s="72" t="s">
        <v>139</v>
      </c>
      <c r="K45" s="72" t="s">
        <v>140</v>
      </c>
      <c r="L45" s="73">
        <v>1</v>
      </c>
      <c r="M45" s="73" t="s">
        <v>91</v>
      </c>
      <c r="N45" s="68" t="s">
        <v>80</v>
      </c>
      <c r="O45" s="70" t="s">
        <v>92</v>
      </c>
      <c r="P45" s="67">
        <f t="shared" si="4"/>
        <v>44712</v>
      </c>
      <c r="Q45" s="75" t="str">
        <f t="shared" si="2"/>
        <v>週二</v>
      </c>
      <c r="R45" s="80">
        <v>44706</v>
      </c>
      <c r="S45" s="81"/>
      <c r="AA45" s="1"/>
    </row>
    <row r="46" spans="4:27">
      <c r="D46" s="68" t="s">
        <v>50</v>
      </c>
      <c r="E46" s="70" t="s">
        <v>82</v>
      </c>
      <c r="F46" s="70" t="s">
        <v>136</v>
      </c>
      <c r="G46" s="67">
        <v>44700</v>
      </c>
      <c r="H46" s="67">
        <v>44714</v>
      </c>
      <c r="I46" s="71">
        <f t="shared" si="0"/>
        <v>14</v>
      </c>
      <c r="J46" s="72" t="s">
        <v>141</v>
      </c>
      <c r="K46" s="72" t="s">
        <v>142</v>
      </c>
      <c r="L46" s="73">
        <v>1</v>
      </c>
      <c r="M46" s="73" t="s">
        <v>91</v>
      </c>
      <c r="N46" s="68" t="s">
        <v>80</v>
      </c>
      <c r="O46" s="70" t="s">
        <v>143</v>
      </c>
      <c r="P46" s="67">
        <f t="shared" si="4"/>
        <v>44712</v>
      </c>
      <c r="Q46" s="75" t="str">
        <f t="shared" si="2"/>
        <v>週二</v>
      </c>
      <c r="R46" s="80">
        <v>44708</v>
      </c>
      <c r="S46" s="81"/>
      <c r="AA46" s="1"/>
    </row>
    <row r="47" spans="4:27">
      <c r="D47" s="68" t="s">
        <v>50</v>
      </c>
      <c r="E47" s="70" t="s">
        <v>82</v>
      </c>
      <c r="F47" s="70" t="s">
        <v>136</v>
      </c>
      <c r="G47" s="67">
        <v>44700</v>
      </c>
      <c r="H47" s="67">
        <v>44714</v>
      </c>
      <c r="I47" s="71">
        <f t="shared" si="0"/>
        <v>14</v>
      </c>
      <c r="J47" s="72" t="s">
        <v>125</v>
      </c>
      <c r="K47" s="72" t="s">
        <v>144</v>
      </c>
      <c r="L47" s="73">
        <v>1</v>
      </c>
      <c r="M47" s="73" t="s">
        <v>91</v>
      </c>
      <c r="N47" s="68" t="s">
        <v>56</v>
      </c>
      <c r="O47" s="70" t="s">
        <v>87</v>
      </c>
      <c r="P47" s="67">
        <f t="shared" si="4"/>
        <v>44712</v>
      </c>
      <c r="Q47" s="75" t="str">
        <f t="shared" si="2"/>
        <v>週二</v>
      </c>
      <c r="R47" s="80">
        <v>44711</v>
      </c>
      <c r="S47" s="81"/>
      <c r="AA47" s="1"/>
    </row>
    <row r="48" spans="4:27">
      <c r="D48" s="68" t="s">
        <v>50</v>
      </c>
      <c r="E48" s="70" t="s">
        <v>82</v>
      </c>
      <c r="F48" s="70" t="s">
        <v>136</v>
      </c>
      <c r="G48" s="67">
        <v>44700</v>
      </c>
      <c r="H48" s="67">
        <v>44714</v>
      </c>
      <c r="I48" s="71">
        <f t="shared" si="0"/>
        <v>14</v>
      </c>
      <c r="J48" s="72" t="s">
        <v>145</v>
      </c>
      <c r="K48" s="72" t="s">
        <v>146</v>
      </c>
      <c r="L48" s="73">
        <v>1</v>
      </c>
      <c r="M48" s="73" t="s">
        <v>91</v>
      </c>
      <c r="N48" s="68" t="s">
        <v>80</v>
      </c>
      <c r="O48" s="70" t="s">
        <v>115</v>
      </c>
      <c r="P48" s="67">
        <f t="shared" si="4"/>
        <v>44712</v>
      </c>
      <c r="Q48" s="75" t="str">
        <f t="shared" si="2"/>
        <v>週二</v>
      </c>
      <c r="R48" s="80">
        <v>44708</v>
      </c>
      <c r="S48" s="81"/>
      <c r="AA48" s="1"/>
    </row>
    <row r="49" spans="4:27">
      <c r="D49" s="68" t="s">
        <v>50</v>
      </c>
      <c r="E49" s="70" t="s">
        <v>82</v>
      </c>
      <c r="F49" s="70" t="s">
        <v>147</v>
      </c>
      <c r="G49" s="67">
        <v>44700</v>
      </c>
      <c r="H49" s="67">
        <v>44714</v>
      </c>
      <c r="I49" s="71">
        <f t="shared" si="0"/>
        <v>14</v>
      </c>
      <c r="J49" s="72" t="s">
        <v>148</v>
      </c>
      <c r="K49" s="72" t="s">
        <v>149</v>
      </c>
      <c r="L49" s="73">
        <v>2</v>
      </c>
      <c r="M49" s="73" t="s">
        <v>91</v>
      </c>
      <c r="N49" s="68" t="s">
        <v>80</v>
      </c>
      <c r="O49" s="70" t="s">
        <v>150</v>
      </c>
      <c r="P49" s="67">
        <f t="shared" si="4"/>
        <v>44712</v>
      </c>
      <c r="Q49" s="75" t="str">
        <f t="shared" si="2"/>
        <v>週二</v>
      </c>
      <c r="R49" s="80">
        <v>44712</v>
      </c>
      <c r="S49" s="81"/>
      <c r="AA49" s="1"/>
    </row>
    <row r="50" spans="4:27">
      <c r="D50" s="68" t="s">
        <v>50</v>
      </c>
      <c r="E50" s="70" t="s">
        <v>82</v>
      </c>
      <c r="F50" s="70" t="s">
        <v>147</v>
      </c>
      <c r="G50" s="67">
        <v>44700</v>
      </c>
      <c r="H50" s="67">
        <v>44714</v>
      </c>
      <c r="I50" s="71">
        <f t="shared" si="0"/>
        <v>14</v>
      </c>
      <c r="J50" s="72" t="s">
        <v>139</v>
      </c>
      <c r="K50" s="72" t="s">
        <v>140</v>
      </c>
      <c r="L50" s="73">
        <v>2</v>
      </c>
      <c r="M50" s="73" t="s">
        <v>91</v>
      </c>
      <c r="N50" s="68" t="s">
        <v>80</v>
      </c>
      <c r="O50" s="70" t="s">
        <v>92</v>
      </c>
      <c r="P50" s="67">
        <f t="shared" si="4"/>
        <v>44712</v>
      </c>
      <c r="Q50" s="75" t="str">
        <f t="shared" si="2"/>
        <v>週二</v>
      </c>
      <c r="R50" s="80">
        <v>44712</v>
      </c>
      <c r="S50" s="81"/>
      <c r="AA50" s="1"/>
    </row>
    <row r="51" spans="4:27">
      <c r="D51" s="68" t="s">
        <v>50</v>
      </c>
      <c r="E51" s="70" t="s">
        <v>82</v>
      </c>
      <c r="F51" s="70" t="s">
        <v>147</v>
      </c>
      <c r="G51" s="67">
        <v>44700</v>
      </c>
      <c r="H51" s="67">
        <v>44714</v>
      </c>
      <c r="I51" s="71">
        <f t="shared" si="0"/>
        <v>14</v>
      </c>
      <c r="J51" s="72" t="s">
        <v>151</v>
      </c>
      <c r="K51" s="72" t="s">
        <v>152</v>
      </c>
      <c r="L51" s="73">
        <v>2</v>
      </c>
      <c r="M51" s="73" t="s">
        <v>91</v>
      </c>
      <c r="N51" s="68" t="s">
        <v>80</v>
      </c>
      <c r="O51" s="70" t="s">
        <v>150</v>
      </c>
      <c r="P51" s="67">
        <f t="shared" si="4"/>
        <v>44712</v>
      </c>
      <c r="Q51" s="75" t="str">
        <f t="shared" si="2"/>
        <v>週二</v>
      </c>
      <c r="R51" s="80">
        <v>44706</v>
      </c>
      <c r="S51" s="81"/>
      <c r="AA51" s="1"/>
    </row>
    <row r="52" spans="4:27">
      <c r="D52" s="68" t="s">
        <v>50</v>
      </c>
      <c r="E52" s="70" t="s">
        <v>82</v>
      </c>
      <c r="F52" s="70" t="s">
        <v>147</v>
      </c>
      <c r="G52" s="67">
        <v>44700</v>
      </c>
      <c r="H52" s="67">
        <v>44714</v>
      </c>
      <c r="I52" s="71">
        <f t="shared" si="0"/>
        <v>14</v>
      </c>
      <c r="J52" s="72" t="s">
        <v>153</v>
      </c>
      <c r="K52" s="72" t="s">
        <v>154</v>
      </c>
      <c r="L52" s="73">
        <v>2</v>
      </c>
      <c r="M52" s="73" t="s">
        <v>91</v>
      </c>
      <c r="N52" s="68" t="s">
        <v>80</v>
      </c>
      <c r="O52" s="70" t="s">
        <v>81</v>
      </c>
      <c r="P52" s="67">
        <f t="shared" si="4"/>
        <v>44712</v>
      </c>
      <c r="Q52" s="75" t="str">
        <f t="shared" si="2"/>
        <v>週二</v>
      </c>
      <c r="R52" s="80">
        <v>44711</v>
      </c>
      <c r="S52" s="81"/>
      <c r="AA52" s="1"/>
    </row>
    <row r="53" spans="4:27">
      <c r="D53" s="68" t="s">
        <v>50</v>
      </c>
      <c r="E53" s="70" t="s">
        <v>82</v>
      </c>
      <c r="F53" s="70" t="s">
        <v>155</v>
      </c>
      <c r="G53" s="67">
        <v>44701</v>
      </c>
      <c r="H53" s="67">
        <v>44714</v>
      </c>
      <c r="I53" s="71">
        <f t="shared" si="0"/>
        <v>13</v>
      </c>
      <c r="J53" s="72" t="s">
        <v>156</v>
      </c>
      <c r="K53" s="72" t="s">
        <v>157</v>
      </c>
      <c r="L53" s="73">
        <v>3</v>
      </c>
      <c r="M53" s="73" t="s">
        <v>104</v>
      </c>
      <c r="N53" s="68" t="s">
        <v>80</v>
      </c>
      <c r="O53" s="70" t="s">
        <v>99</v>
      </c>
      <c r="P53" s="67">
        <f t="shared" si="4"/>
        <v>44712</v>
      </c>
      <c r="Q53" s="75" t="str">
        <f t="shared" si="2"/>
        <v>週二</v>
      </c>
      <c r="R53" s="80">
        <v>44713</v>
      </c>
      <c r="S53" s="81">
        <f>R53</f>
        <v>44713</v>
      </c>
      <c r="T53" s="70">
        <v>1</v>
      </c>
      <c r="AA53" s="1"/>
    </row>
    <row r="54" spans="4:27">
      <c r="D54" s="68" t="s">
        <v>50</v>
      </c>
      <c r="E54" s="70" t="s">
        <v>82</v>
      </c>
      <c r="F54" s="70" t="s">
        <v>155</v>
      </c>
      <c r="G54" s="67">
        <v>44701</v>
      </c>
      <c r="H54" s="67">
        <v>44714</v>
      </c>
      <c r="I54" s="71">
        <f t="shared" si="0"/>
        <v>13</v>
      </c>
      <c r="J54" s="72" t="s">
        <v>158</v>
      </c>
      <c r="K54" s="72" t="s">
        <v>159</v>
      </c>
      <c r="L54" s="73">
        <v>3</v>
      </c>
      <c r="M54" s="73" t="s">
        <v>104</v>
      </c>
      <c r="N54" s="68" t="s">
        <v>80</v>
      </c>
      <c r="O54" s="70" t="s">
        <v>99</v>
      </c>
      <c r="P54" s="67">
        <f t="shared" si="4"/>
        <v>44712</v>
      </c>
      <c r="Q54" s="75" t="str">
        <f t="shared" si="2"/>
        <v>週二</v>
      </c>
      <c r="R54" s="80">
        <v>44713</v>
      </c>
      <c r="S54" s="81">
        <f>R54</f>
        <v>44713</v>
      </c>
      <c r="T54" s="70">
        <v>1</v>
      </c>
      <c r="AA54" s="1"/>
    </row>
    <row r="55" spans="4:27">
      <c r="D55" s="68" t="s">
        <v>50</v>
      </c>
      <c r="E55" s="70" t="s">
        <v>82</v>
      </c>
      <c r="F55" s="70" t="s">
        <v>155</v>
      </c>
      <c r="G55" s="67">
        <v>44701</v>
      </c>
      <c r="H55" s="67">
        <v>44714</v>
      </c>
      <c r="I55" s="71">
        <f t="shared" si="0"/>
        <v>13</v>
      </c>
      <c r="J55" s="72" t="s">
        <v>160</v>
      </c>
      <c r="K55" s="72" t="s">
        <v>161</v>
      </c>
      <c r="L55" s="73">
        <v>3</v>
      </c>
      <c r="M55" s="73" t="s">
        <v>104</v>
      </c>
      <c r="N55" s="68" t="s">
        <v>80</v>
      </c>
      <c r="O55" s="70" t="s">
        <v>143</v>
      </c>
      <c r="P55" s="67">
        <f t="shared" si="4"/>
        <v>44712</v>
      </c>
      <c r="Q55" s="75" t="str">
        <f t="shared" si="2"/>
        <v>週二</v>
      </c>
      <c r="R55" s="80">
        <v>44711</v>
      </c>
      <c r="S55" s="81"/>
      <c r="AA55" s="1"/>
    </row>
    <row r="56" spans="4:27">
      <c r="D56" s="68" t="s">
        <v>50</v>
      </c>
      <c r="E56" s="70" t="s">
        <v>82</v>
      </c>
      <c r="F56" s="70" t="s">
        <v>155</v>
      </c>
      <c r="G56" s="67">
        <v>44701</v>
      </c>
      <c r="H56" s="67">
        <v>44714</v>
      </c>
      <c r="I56" s="71">
        <f t="shared" si="0"/>
        <v>13</v>
      </c>
      <c r="J56" s="72" t="s">
        <v>162</v>
      </c>
      <c r="K56" s="83" t="s">
        <v>163</v>
      </c>
      <c r="L56" s="73">
        <v>3</v>
      </c>
      <c r="M56" s="73" t="s">
        <v>104</v>
      </c>
      <c r="N56" s="68" t="s">
        <v>80</v>
      </c>
      <c r="O56" s="70" t="s">
        <v>143</v>
      </c>
      <c r="P56" s="67">
        <f t="shared" si="4"/>
        <v>44712</v>
      </c>
      <c r="Q56" s="75" t="str">
        <f t="shared" si="2"/>
        <v>週二</v>
      </c>
      <c r="R56" s="80">
        <v>44713</v>
      </c>
      <c r="S56" s="81">
        <f>R56</f>
        <v>44713</v>
      </c>
      <c r="T56" s="70">
        <v>1</v>
      </c>
      <c r="AA56" s="1"/>
    </row>
    <row r="57" spans="4:27">
      <c r="D57" s="68" t="s">
        <v>50</v>
      </c>
      <c r="E57" s="70" t="s">
        <v>82</v>
      </c>
      <c r="F57" s="70" t="s">
        <v>155</v>
      </c>
      <c r="G57" s="67">
        <v>44701</v>
      </c>
      <c r="H57" s="67">
        <v>44714</v>
      </c>
      <c r="I57" s="71">
        <f t="shared" si="0"/>
        <v>13</v>
      </c>
      <c r="J57" s="72" t="s">
        <v>164</v>
      </c>
      <c r="K57" s="72" t="s">
        <v>146</v>
      </c>
      <c r="L57" s="73">
        <v>3</v>
      </c>
      <c r="M57" s="73" t="s">
        <v>104</v>
      </c>
      <c r="N57" s="68" t="s">
        <v>80</v>
      </c>
      <c r="O57" s="70" t="s">
        <v>115</v>
      </c>
      <c r="P57" s="67">
        <f t="shared" si="4"/>
        <v>44712</v>
      </c>
      <c r="Q57" s="75" t="str">
        <f t="shared" si="2"/>
        <v>週二</v>
      </c>
      <c r="R57" s="80">
        <v>44712</v>
      </c>
      <c r="S57" s="81"/>
      <c r="AA57" s="1"/>
    </row>
    <row r="58" spans="4:27">
      <c r="D58" s="68" t="s">
        <v>50</v>
      </c>
      <c r="E58" s="70" t="s">
        <v>82</v>
      </c>
      <c r="F58" s="70" t="s">
        <v>155</v>
      </c>
      <c r="G58" s="67">
        <v>44701</v>
      </c>
      <c r="H58" s="67">
        <v>44714</v>
      </c>
      <c r="I58" s="71">
        <f t="shared" si="0"/>
        <v>13</v>
      </c>
      <c r="J58" s="72" t="s">
        <v>165</v>
      </c>
      <c r="K58" s="72" t="s">
        <v>166</v>
      </c>
      <c r="L58" s="73">
        <v>3</v>
      </c>
      <c r="M58" s="73" t="s">
        <v>104</v>
      </c>
      <c r="N58" s="68" t="s">
        <v>80</v>
      </c>
      <c r="O58" s="70" t="s">
        <v>99</v>
      </c>
      <c r="P58" s="67">
        <f t="shared" si="4"/>
        <v>44712</v>
      </c>
      <c r="Q58" s="75" t="str">
        <f t="shared" si="2"/>
        <v>週二</v>
      </c>
      <c r="R58" s="80">
        <v>44713</v>
      </c>
      <c r="S58" s="81">
        <f>R58</f>
        <v>44713</v>
      </c>
      <c r="T58" s="70">
        <v>1</v>
      </c>
      <c r="AA58" s="1"/>
    </row>
    <row r="59" spans="4:27">
      <c r="D59" s="68" t="s">
        <v>50</v>
      </c>
      <c r="E59" s="70" t="s">
        <v>82</v>
      </c>
      <c r="F59" s="70" t="s">
        <v>155</v>
      </c>
      <c r="G59" s="67">
        <v>44701</v>
      </c>
      <c r="H59" s="67">
        <v>44714</v>
      </c>
      <c r="I59" s="71">
        <f t="shared" si="0"/>
        <v>13</v>
      </c>
      <c r="J59" s="72" t="s">
        <v>167</v>
      </c>
      <c r="K59" s="72" t="s">
        <v>168</v>
      </c>
      <c r="L59" s="73">
        <v>3</v>
      </c>
      <c r="M59" s="73" t="s">
        <v>104</v>
      </c>
      <c r="N59" s="68" t="s">
        <v>56</v>
      </c>
      <c r="O59" s="70" t="s">
        <v>95</v>
      </c>
      <c r="P59" s="67">
        <f t="shared" si="4"/>
        <v>44712</v>
      </c>
      <c r="Q59" s="75" t="str">
        <f t="shared" si="2"/>
        <v>週二</v>
      </c>
      <c r="R59" s="80">
        <v>44713</v>
      </c>
      <c r="S59" s="81">
        <f>R59</f>
        <v>44713</v>
      </c>
      <c r="T59" s="70">
        <v>1</v>
      </c>
      <c r="AA59" s="1"/>
    </row>
    <row r="60" spans="4:27">
      <c r="D60" s="68" t="s">
        <v>50</v>
      </c>
      <c r="E60" s="70" t="s">
        <v>82</v>
      </c>
      <c r="F60" s="70" t="s">
        <v>155</v>
      </c>
      <c r="G60" s="67">
        <v>44701</v>
      </c>
      <c r="H60" s="67">
        <v>44714</v>
      </c>
      <c r="I60" s="71">
        <f t="shared" si="0"/>
        <v>13</v>
      </c>
      <c r="J60" s="72" t="s">
        <v>169</v>
      </c>
      <c r="K60" s="72" t="s">
        <v>170</v>
      </c>
      <c r="L60" s="73">
        <v>3</v>
      </c>
      <c r="M60" s="73" t="s">
        <v>104</v>
      </c>
      <c r="N60" s="68" t="s">
        <v>56</v>
      </c>
      <c r="O60" s="70" t="s">
        <v>171</v>
      </c>
      <c r="P60" s="67">
        <f t="shared" si="4"/>
        <v>44712</v>
      </c>
      <c r="Q60" s="75" t="str">
        <f t="shared" si="2"/>
        <v>週二</v>
      </c>
      <c r="R60" s="80">
        <v>44712</v>
      </c>
      <c r="S60" s="81"/>
      <c r="AA60" s="1"/>
    </row>
    <row r="61" spans="4:27">
      <c r="D61" s="68" t="s">
        <v>50</v>
      </c>
      <c r="E61" s="70" t="s">
        <v>2</v>
      </c>
      <c r="F61" s="70" t="s">
        <v>172</v>
      </c>
      <c r="G61" s="67">
        <v>44707</v>
      </c>
      <c r="H61" s="67">
        <v>44714</v>
      </c>
      <c r="I61" s="71">
        <f t="shared" si="0"/>
        <v>7</v>
      </c>
      <c r="J61" s="72" t="s">
        <v>173</v>
      </c>
      <c r="K61" s="72" t="s">
        <v>107</v>
      </c>
      <c r="L61" s="73">
        <v>1</v>
      </c>
      <c r="M61" s="73" t="s">
        <v>104</v>
      </c>
      <c r="N61" s="68" t="s">
        <v>56</v>
      </c>
      <c r="O61" s="70" t="s">
        <v>95</v>
      </c>
      <c r="P61" s="67">
        <f t="shared" si="4"/>
        <v>44712</v>
      </c>
      <c r="Q61" s="75" t="str">
        <f t="shared" si="2"/>
        <v>週二</v>
      </c>
      <c r="R61" s="80">
        <v>44711</v>
      </c>
      <c r="S61" s="81"/>
      <c r="AA61" s="1"/>
    </row>
    <row r="62" spans="4:27">
      <c r="D62" s="68" t="s">
        <v>50</v>
      </c>
      <c r="E62" s="70" t="s">
        <v>82</v>
      </c>
      <c r="F62" s="70" t="s">
        <v>174</v>
      </c>
      <c r="G62" s="67">
        <v>44700</v>
      </c>
      <c r="H62" s="67">
        <v>44714</v>
      </c>
      <c r="I62" s="71">
        <f t="shared" si="0"/>
        <v>14</v>
      </c>
      <c r="J62" s="72" t="s">
        <v>175</v>
      </c>
      <c r="K62" s="72" t="s">
        <v>176</v>
      </c>
      <c r="L62" s="73">
        <v>2</v>
      </c>
      <c r="M62" s="73" t="s">
        <v>108</v>
      </c>
      <c r="N62" s="68" t="s">
        <v>80</v>
      </c>
      <c r="O62" s="70" t="s">
        <v>177</v>
      </c>
      <c r="P62" s="67">
        <f t="shared" si="4"/>
        <v>44712</v>
      </c>
      <c r="Q62" s="75" t="str">
        <f t="shared" si="2"/>
        <v>週二</v>
      </c>
      <c r="R62" s="80">
        <v>44713</v>
      </c>
      <c r="S62" s="81">
        <f>R62</f>
        <v>44713</v>
      </c>
      <c r="T62" s="70">
        <v>1</v>
      </c>
      <c r="AA62" s="1"/>
    </row>
    <row r="63" spans="4:27">
      <c r="D63" s="68" t="s">
        <v>50</v>
      </c>
      <c r="E63" s="70" t="s">
        <v>82</v>
      </c>
      <c r="F63" s="70" t="s">
        <v>174</v>
      </c>
      <c r="G63" s="67">
        <v>44700</v>
      </c>
      <c r="H63" s="67">
        <v>44714</v>
      </c>
      <c r="I63" s="71">
        <f t="shared" si="0"/>
        <v>14</v>
      </c>
      <c r="J63" s="72" t="s">
        <v>178</v>
      </c>
      <c r="K63" s="72" t="s">
        <v>179</v>
      </c>
      <c r="L63" s="73">
        <v>2</v>
      </c>
      <c r="M63" s="73" t="s">
        <v>108</v>
      </c>
      <c r="N63" s="68" t="s">
        <v>80</v>
      </c>
      <c r="O63" s="70" t="s">
        <v>115</v>
      </c>
      <c r="P63" s="67">
        <f t="shared" si="4"/>
        <v>44712</v>
      </c>
      <c r="Q63" s="75" t="str">
        <f t="shared" si="2"/>
        <v>週二</v>
      </c>
      <c r="R63" s="80">
        <v>44708</v>
      </c>
      <c r="S63" s="81"/>
      <c r="AA63" s="1"/>
    </row>
    <row r="64" spans="4:27">
      <c r="D64" s="68" t="s">
        <v>50</v>
      </c>
      <c r="E64" s="70" t="s">
        <v>82</v>
      </c>
      <c r="F64" s="70" t="s">
        <v>174</v>
      </c>
      <c r="G64" s="67">
        <v>44700</v>
      </c>
      <c r="H64" s="67">
        <v>44714</v>
      </c>
      <c r="I64" s="71">
        <f t="shared" si="0"/>
        <v>14</v>
      </c>
      <c r="J64" s="72" t="s">
        <v>141</v>
      </c>
      <c r="K64" s="72" t="s">
        <v>142</v>
      </c>
      <c r="L64" s="73">
        <v>2</v>
      </c>
      <c r="M64" s="73" t="s">
        <v>108</v>
      </c>
      <c r="N64" s="68" t="s">
        <v>80</v>
      </c>
      <c r="O64" s="70" t="s">
        <v>143</v>
      </c>
      <c r="P64" s="67">
        <f t="shared" si="4"/>
        <v>44712</v>
      </c>
      <c r="Q64" s="75" t="str">
        <f t="shared" si="2"/>
        <v>週二</v>
      </c>
      <c r="R64" s="80">
        <v>44708</v>
      </c>
      <c r="S64" s="81"/>
      <c r="AA64" s="1"/>
    </row>
    <row r="65" spans="4:27">
      <c r="D65" s="68" t="s">
        <v>50</v>
      </c>
      <c r="E65" s="70" t="s">
        <v>82</v>
      </c>
      <c r="F65" s="70" t="s">
        <v>174</v>
      </c>
      <c r="G65" s="67">
        <v>44700</v>
      </c>
      <c r="H65" s="67">
        <v>44714</v>
      </c>
      <c r="I65" s="71">
        <f t="shared" si="0"/>
        <v>14</v>
      </c>
      <c r="J65" s="72" t="s">
        <v>139</v>
      </c>
      <c r="K65" s="72" t="s">
        <v>140</v>
      </c>
      <c r="L65" s="73">
        <v>2</v>
      </c>
      <c r="M65" s="73" t="s">
        <v>108</v>
      </c>
      <c r="N65" s="68" t="s">
        <v>80</v>
      </c>
      <c r="O65" s="70" t="s">
        <v>92</v>
      </c>
      <c r="P65" s="67">
        <f t="shared" si="4"/>
        <v>44712</v>
      </c>
      <c r="Q65" s="75" t="str">
        <f t="shared" si="2"/>
        <v>週二</v>
      </c>
      <c r="R65" s="80">
        <v>44706</v>
      </c>
      <c r="S65" s="81"/>
      <c r="AA65" s="1"/>
    </row>
    <row r="66" spans="4:27">
      <c r="D66" s="68" t="s">
        <v>50</v>
      </c>
      <c r="E66" s="70" t="s">
        <v>82</v>
      </c>
      <c r="F66" s="70" t="s">
        <v>180</v>
      </c>
      <c r="G66" s="67">
        <v>44694</v>
      </c>
      <c r="H66" s="67">
        <v>44714</v>
      </c>
      <c r="I66" s="71">
        <f t="shared" si="0"/>
        <v>20</v>
      </c>
      <c r="J66" s="72" t="s">
        <v>181</v>
      </c>
      <c r="K66" s="72" t="s">
        <v>182</v>
      </c>
      <c r="L66" s="73">
        <v>3</v>
      </c>
      <c r="M66" s="73" t="s">
        <v>108</v>
      </c>
      <c r="N66" s="68" t="s">
        <v>56</v>
      </c>
      <c r="O66" s="70" t="s">
        <v>183</v>
      </c>
      <c r="P66" s="67">
        <f t="shared" si="4"/>
        <v>44712</v>
      </c>
      <c r="Q66" s="75" t="str">
        <f t="shared" si="2"/>
        <v>週二</v>
      </c>
      <c r="R66" s="80">
        <v>44701</v>
      </c>
      <c r="S66" s="81"/>
      <c r="AA66" s="1"/>
    </row>
    <row r="67" spans="4:27">
      <c r="D67" s="68" t="s">
        <v>50</v>
      </c>
      <c r="E67" s="70" t="s">
        <v>82</v>
      </c>
      <c r="F67" s="70" t="s">
        <v>180</v>
      </c>
      <c r="G67" s="67">
        <v>44694</v>
      </c>
      <c r="H67" s="67">
        <v>44714</v>
      </c>
      <c r="I67" s="71">
        <f t="shared" si="0"/>
        <v>20</v>
      </c>
      <c r="J67" s="72" t="s">
        <v>184</v>
      </c>
      <c r="K67" s="72" t="s">
        <v>185</v>
      </c>
      <c r="L67" s="73">
        <v>3</v>
      </c>
      <c r="M67" s="73" t="s">
        <v>108</v>
      </c>
      <c r="N67" s="68" t="s">
        <v>56</v>
      </c>
      <c r="O67" s="70" t="s">
        <v>95</v>
      </c>
      <c r="P67" s="67">
        <f t="shared" si="4"/>
        <v>44712</v>
      </c>
      <c r="Q67" s="75" t="str">
        <f t="shared" si="2"/>
        <v>週二</v>
      </c>
      <c r="R67" s="80">
        <v>44711</v>
      </c>
      <c r="S67" s="81"/>
      <c r="AA67" s="1"/>
    </row>
    <row r="68" spans="4:27">
      <c r="D68" s="68" t="s">
        <v>50</v>
      </c>
      <c r="E68" s="70" t="s">
        <v>82</v>
      </c>
      <c r="F68" s="70" t="s">
        <v>180</v>
      </c>
      <c r="G68" s="67">
        <v>44694</v>
      </c>
      <c r="H68" s="67">
        <v>44714</v>
      </c>
      <c r="I68" s="71">
        <f t="shared" si="0"/>
        <v>20</v>
      </c>
      <c r="J68" s="72" t="s">
        <v>186</v>
      </c>
      <c r="K68" s="72" t="s">
        <v>187</v>
      </c>
      <c r="L68" s="73">
        <v>3</v>
      </c>
      <c r="M68" s="73" t="s">
        <v>108</v>
      </c>
      <c r="N68" s="68" t="s">
        <v>80</v>
      </c>
      <c r="O68" s="70" t="s">
        <v>177</v>
      </c>
      <c r="P68" s="67">
        <f t="shared" si="4"/>
        <v>44712</v>
      </c>
      <c r="Q68" s="75" t="str">
        <f t="shared" si="2"/>
        <v>週二</v>
      </c>
      <c r="R68" s="80">
        <v>44718</v>
      </c>
      <c r="S68" s="81">
        <f>R68</f>
        <v>44718</v>
      </c>
      <c r="T68" s="70">
        <v>1</v>
      </c>
      <c r="AA68" s="1"/>
    </row>
    <row r="69" spans="4:27">
      <c r="D69" s="68" t="s">
        <v>50</v>
      </c>
      <c r="E69" s="70" t="s">
        <v>82</v>
      </c>
      <c r="F69" s="70" t="s">
        <v>180</v>
      </c>
      <c r="G69" s="67">
        <v>44694</v>
      </c>
      <c r="H69" s="67">
        <v>44714</v>
      </c>
      <c r="I69" s="71">
        <f t="shared" si="0"/>
        <v>20</v>
      </c>
      <c r="J69" s="72" t="s">
        <v>188</v>
      </c>
      <c r="K69" s="72" t="s">
        <v>189</v>
      </c>
      <c r="L69" s="73">
        <v>3</v>
      </c>
      <c r="M69" s="73" t="s">
        <v>108</v>
      </c>
      <c r="N69" s="68" t="s">
        <v>80</v>
      </c>
      <c r="O69" s="70" t="s">
        <v>92</v>
      </c>
      <c r="P69" s="67">
        <f t="shared" si="4"/>
        <v>44712</v>
      </c>
      <c r="Q69" s="75" t="str">
        <f t="shared" si="2"/>
        <v>週二</v>
      </c>
      <c r="R69" s="80">
        <v>44712</v>
      </c>
      <c r="S69" s="81"/>
      <c r="AA69" s="1"/>
    </row>
    <row r="70" spans="4:27">
      <c r="D70" s="68" t="s">
        <v>50</v>
      </c>
      <c r="E70" s="70" t="s">
        <v>82</v>
      </c>
      <c r="F70" s="70" t="s">
        <v>180</v>
      </c>
      <c r="G70" s="67">
        <v>44694</v>
      </c>
      <c r="H70" s="67">
        <v>44714</v>
      </c>
      <c r="I70" s="71">
        <f t="shared" si="0"/>
        <v>20</v>
      </c>
      <c r="J70" s="72" t="s">
        <v>190</v>
      </c>
      <c r="K70" s="72" t="s">
        <v>140</v>
      </c>
      <c r="L70" s="73">
        <v>3</v>
      </c>
      <c r="M70" s="73" t="s">
        <v>108</v>
      </c>
      <c r="N70" s="68" t="s">
        <v>80</v>
      </c>
      <c r="O70" s="70" t="s">
        <v>191</v>
      </c>
      <c r="P70" s="67">
        <f t="shared" si="4"/>
        <v>44712</v>
      </c>
      <c r="Q70" s="75" t="str">
        <f t="shared" si="2"/>
        <v>週二</v>
      </c>
      <c r="R70" s="80">
        <v>44712</v>
      </c>
      <c r="S70" s="81"/>
      <c r="AA70" s="1"/>
    </row>
    <row r="71" spans="4:27">
      <c r="D71" s="68" t="s">
        <v>50</v>
      </c>
      <c r="E71" s="70" t="s">
        <v>82</v>
      </c>
      <c r="F71" s="70" t="s">
        <v>180</v>
      </c>
      <c r="G71" s="67">
        <v>44694</v>
      </c>
      <c r="H71" s="67">
        <v>44714</v>
      </c>
      <c r="I71" s="71">
        <f t="shared" ref="I71:I134" si="5">_xlfn.DAYS(H71,G71)</f>
        <v>20</v>
      </c>
      <c r="J71" s="72" t="s">
        <v>192</v>
      </c>
      <c r="K71" s="72" t="s">
        <v>187</v>
      </c>
      <c r="L71" s="73">
        <v>3</v>
      </c>
      <c r="M71" s="73" t="s">
        <v>108</v>
      </c>
      <c r="N71" s="68" t="s">
        <v>80</v>
      </c>
      <c r="O71" s="70" t="s">
        <v>177</v>
      </c>
      <c r="P71" s="67">
        <f t="shared" si="4"/>
        <v>44712</v>
      </c>
      <c r="Q71" s="75" t="str">
        <f t="shared" ref="Q71:Q134" si="6">TEXT(P71,"aaa")</f>
        <v>週二</v>
      </c>
      <c r="R71" s="80">
        <v>44718</v>
      </c>
      <c r="S71" s="81">
        <f>R71</f>
        <v>44718</v>
      </c>
      <c r="T71" s="70">
        <v>1</v>
      </c>
      <c r="AA71" s="1"/>
    </row>
    <row r="72" spans="4:27">
      <c r="D72" s="68" t="s">
        <v>50</v>
      </c>
      <c r="E72" s="70" t="s">
        <v>82</v>
      </c>
      <c r="F72" s="70" t="s">
        <v>180</v>
      </c>
      <c r="G72" s="67">
        <v>44694</v>
      </c>
      <c r="H72" s="67">
        <v>44714</v>
      </c>
      <c r="I72" s="71">
        <f t="shared" si="5"/>
        <v>20</v>
      </c>
      <c r="J72" s="72" t="s">
        <v>193</v>
      </c>
      <c r="K72" s="72" t="s">
        <v>187</v>
      </c>
      <c r="L72" s="73">
        <v>3</v>
      </c>
      <c r="M72" s="73" t="s">
        <v>108</v>
      </c>
      <c r="N72" s="68" t="s">
        <v>80</v>
      </c>
      <c r="O72" s="70" t="s">
        <v>177</v>
      </c>
      <c r="P72" s="67">
        <f t="shared" si="4"/>
        <v>44712</v>
      </c>
      <c r="Q72" s="75" t="str">
        <f t="shared" si="6"/>
        <v>週二</v>
      </c>
      <c r="R72" s="80">
        <v>44718</v>
      </c>
      <c r="S72" s="81">
        <f>R72</f>
        <v>44718</v>
      </c>
      <c r="T72" s="70">
        <v>1</v>
      </c>
      <c r="AA72" s="1"/>
    </row>
    <row r="73" spans="4:27">
      <c r="D73" s="68" t="s">
        <v>50</v>
      </c>
      <c r="E73" s="70" t="s">
        <v>82</v>
      </c>
      <c r="F73" s="70" t="s">
        <v>180</v>
      </c>
      <c r="G73" s="67">
        <v>44694</v>
      </c>
      <c r="H73" s="67">
        <v>44714</v>
      </c>
      <c r="I73" s="71">
        <f t="shared" si="5"/>
        <v>20</v>
      </c>
      <c r="J73" s="72" t="s">
        <v>194</v>
      </c>
      <c r="K73" s="72" t="s">
        <v>187</v>
      </c>
      <c r="L73" s="73">
        <v>3</v>
      </c>
      <c r="M73" s="73" t="s">
        <v>108</v>
      </c>
      <c r="N73" s="68" t="s">
        <v>80</v>
      </c>
      <c r="O73" s="70" t="s">
        <v>177</v>
      </c>
      <c r="P73" s="67">
        <f t="shared" si="4"/>
        <v>44712</v>
      </c>
      <c r="Q73" s="75" t="str">
        <f t="shared" si="6"/>
        <v>週二</v>
      </c>
      <c r="R73" s="80">
        <v>44718</v>
      </c>
      <c r="S73" s="81">
        <f>R73</f>
        <v>44718</v>
      </c>
      <c r="T73" s="70">
        <v>1</v>
      </c>
      <c r="AA73" s="1"/>
    </row>
    <row r="74" spans="4:27">
      <c r="D74" s="68" t="s">
        <v>50</v>
      </c>
      <c r="E74" s="70" t="s">
        <v>82</v>
      </c>
      <c r="F74" s="70" t="s">
        <v>180</v>
      </c>
      <c r="G74" s="67">
        <v>44694</v>
      </c>
      <c r="H74" s="67">
        <v>44714</v>
      </c>
      <c r="I74" s="71">
        <f t="shared" si="5"/>
        <v>20</v>
      </c>
      <c r="J74" s="72" t="s">
        <v>195</v>
      </c>
      <c r="K74" s="72" t="s">
        <v>196</v>
      </c>
      <c r="L74" s="73">
        <v>3</v>
      </c>
      <c r="M74" s="73" t="s">
        <v>108</v>
      </c>
      <c r="N74" s="68" t="s">
        <v>80</v>
      </c>
      <c r="O74" s="70" t="s">
        <v>197</v>
      </c>
      <c r="P74" s="67">
        <f t="shared" si="4"/>
        <v>44712</v>
      </c>
      <c r="Q74" s="75" t="str">
        <f t="shared" si="6"/>
        <v>週二</v>
      </c>
      <c r="R74" s="80">
        <v>44711</v>
      </c>
      <c r="S74" s="81"/>
      <c r="AA74" s="1"/>
    </row>
    <row r="75" spans="4:27">
      <c r="D75" s="68" t="s">
        <v>50</v>
      </c>
      <c r="E75" s="70" t="s">
        <v>82</v>
      </c>
      <c r="F75" s="70" t="s">
        <v>180</v>
      </c>
      <c r="G75" s="67">
        <v>44694</v>
      </c>
      <c r="H75" s="67">
        <v>44714</v>
      </c>
      <c r="I75" s="71">
        <f t="shared" si="5"/>
        <v>20</v>
      </c>
      <c r="J75" s="72" t="s">
        <v>198</v>
      </c>
      <c r="K75" s="72" t="s">
        <v>199</v>
      </c>
      <c r="L75" s="73">
        <v>3</v>
      </c>
      <c r="M75" s="73" t="s">
        <v>108</v>
      </c>
      <c r="N75" s="68" t="s">
        <v>80</v>
      </c>
      <c r="O75" s="70" t="s">
        <v>150</v>
      </c>
      <c r="P75" s="67">
        <f t="shared" si="4"/>
        <v>44712</v>
      </c>
      <c r="Q75" s="75" t="str">
        <f t="shared" si="6"/>
        <v>週二</v>
      </c>
      <c r="R75" s="80">
        <v>44699</v>
      </c>
      <c r="S75" s="81"/>
      <c r="AA75" s="1"/>
    </row>
    <row r="76" spans="4:27">
      <c r="D76" s="68" t="s">
        <v>50</v>
      </c>
      <c r="E76" s="70" t="s">
        <v>82</v>
      </c>
      <c r="F76" s="70" t="s">
        <v>180</v>
      </c>
      <c r="G76" s="67">
        <v>44694</v>
      </c>
      <c r="H76" s="67">
        <v>44714</v>
      </c>
      <c r="I76" s="71">
        <f t="shared" si="5"/>
        <v>20</v>
      </c>
      <c r="J76" s="72" t="s">
        <v>200</v>
      </c>
      <c r="K76" s="72" t="s">
        <v>201</v>
      </c>
      <c r="L76" s="73">
        <v>3</v>
      </c>
      <c r="M76" s="73" t="s">
        <v>108</v>
      </c>
      <c r="N76" s="68" t="s">
        <v>80</v>
      </c>
      <c r="O76" s="70" t="s">
        <v>177</v>
      </c>
      <c r="P76" s="67">
        <f t="shared" si="4"/>
        <v>44712</v>
      </c>
      <c r="Q76" s="75" t="str">
        <f t="shared" si="6"/>
        <v>週二</v>
      </c>
      <c r="R76" s="80">
        <v>44699</v>
      </c>
      <c r="S76" s="81"/>
      <c r="AA76" s="1"/>
    </row>
    <row r="77" spans="4:27">
      <c r="D77" s="68" t="s">
        <v>50</v>
      </c>
      <c r="E77" s="70" t="s">
        <v>82</v>
      </c>
      <c r="F77" s="70" t="s">
        <v>202</v>
      </c>
      <c r="G77" s="67">
        <v>44694</v>
      </c>
      <c r="H77" s="67">
        <v>44714</v>
      </c>
      <c r="I77" s="71">
        <f t="shared" si="5"/>
        <v>20</v>
      </c>
      <c r="J77" s="72" t="s">
        <v>151</v>
      </c>
      <c r="K77" s="72" t="s">
        <v>152</v>
      </c>
      <c r="L77" s="73">
        <v>3</v>
      </c>
      <c r="M77" s="73" t="s">
        <v>108</v>
      </c>
      <c r="N77" s="68" t="s">
        <v>80</v>
      </c>
      <c r="O77" s="70" t="s">
        <v>150</v>
      </c>
      <c r="P77" s="67">
        <f t="shared" si="4"/>
        <v>44712</v>
      </c>
      <c r="Q77" s="75" t="str">
        <f t="shared" si="6"/>
        <v>週二</v>
      </c>
      <c r="R77" s="80">
        <v>44719</v>
      </c>
      <c r="S77" s="81"/>
      <c r="X77" s="70">
        <v>1</v>
      </c>
      <c r="Y77" s="78">
        <v>44719</v>
      </c>
      <c r="Z77" s="79" t="s">
        <v>203</v>
      </c>
      <c r="AA77" s="1"/>
    </row>
    <row r="78" spans="4:27">
      <c r="D78" s="68" t="s">
        <v>50</v>
      </c>
      <c r="E78" s="70" t="s">
        <v>82</v>
      </c>
      <c r="F78" s="70" t="s">
        <v>180</v>
      </c>
      <c r="G78" s="67">
        <v>44694</v>
      </c>
      <c r="H78" s="67">
        <v>44714</v>
      </c>
      <c r="I78" s="71">
        <f t="shared" si="5"/>
        <v>20</v>
      </c>
      <c r="J78" s="72" t="s">
        <v>175</v>
      </c>
      <c r="K78" s="72" t="s">
        <v>176</v>
      </c>
      <c r="L78" s="73">
        <v>3</v>
      </c>
      <c r="M78" s="73" t="s">
        <v>108</v>
      </c>
      <c r="N78" s="68" t="s">
        <v>80</v>
      </c>
      <c r="O78" s="70" t="s">
        <v>177</v>
      </c>
      <c r="P78" s="67">
        <f t="shared" si="4"/>
        <v>44712</v>
      </c>
      <c r="Q78" s="75" t="str">
        <f t="shared" si="6"/>
        <v>週二</v>
      </c>
      <c r="R78" s="80">
        <v>44699</v>
      </c>
      <c r="S78" s="81"/>
      <c r="AA78" s="1"/>
    </row>
    <row r="79" spans="4:27">
      <c r="D79" s="68" t="s">
        <v>50</v>
      </c>
      <c r="E79" s="70" t="s">
        <v>82</v>
      </c>
      <c r="F79" s="70" t="s">
        <v>180</v>
      </c>
      <c r="G79" s="67">
        <v>44694</v>
      </c>
      <c r="H79" s="67">
        <v>44714</v>
      </c>
      <c r="I79" s="71">
        <f t="shared" si="5"/>
        <v>20</v>
      </c>
      <c r="J79" s="72" t="s">
        <v>204</v>
      </c>
      <c r="K79" s="72" t="s">
        <v>205</v>
      </c>
      <c r="L79" s="73">
        <v>3</v>
      </c>
      <c r="M79" s="73" t="s">
        <v>108</v>
      </c>
      <c r="N79" s="68" t="s">
        <v>80</v>
      </c>
      <c r="O79" s="70" t="s">
        <v>92</v>
      </c>
      <c r="P79" s="67">
        <f t="shared" si="4"/>
        <v>44712</v>
      </c>
      <c r="Q79" s="75" t="str">
        <f t="shared" si="6"/>
        <v>週二</v>
      </c>
      <c r="R79" s="80">
        <v>44708</v>
      </c>
      <c r="S79" s="81"/>
      <c r="AA79" s="1"/>
    </row>
    <row r="80" spans="4:27">
      <c r="D80" s="68" t="s">
        <v>50</v>
      </c>
      <c r="E80" s="70" t="s">
        <v>82</v>
      </c>
      <c r="F80" s="70" t="s">
        <v>180</v>
      </c>
      <c r="G80" s="67">
        <v>44694</v>
      </c>
      <c r="H80" s="67">
        <v>44714</v>
      </c>
      <c r="I80" s="71">
        <f t="shared" si="5"/>
        <v>20</v>
      </c>
      <c r="J80" s="72" t="s">
        <v>206</v>
      </c>
      <c r="K80" s="72" t="s">
        <v>179</v>
      </c>
      <c r="L80" s="73">
        <v>3</v>
      </c>
      <c r="M80" s="73" t="s">
        <v>108</v>
      </c>
      <c r="N80" s="68" t="s">
        <v>80</v>
      </c>
      <c r="O80" s="70" t="s">
        <v>115</v>
      </c>
      <c r="P80" s="67">
        <f t="shared" si="4"/>
        <v>44712</v>
      </c>
      <c r="Q80" s="75" t="str">
        <f t="shared" si="6"/>
        <v>週二</v>
      </c>
      <c r="R80" s="80">
        <v>44701</v>
      </c>
      <c r="S80" s="81"/>
      <c r="AA80" s="1"/>
    </row>
    <row r="81" spans="4:27">
      <c r="D81" s="68" t="s">
        <v>50</v>
      </c>
      <c r="E81" s="70" t="s">
        <v>82</v>
      </c>
      <c r="F81" s="70" t="s">
        <v>180</v>
      </c>
      <c r="G81" s="67">
        <v>44694</v>
      </c>
      <c r="H81" s="67">
        <v>44714</v>
      </c>
      <c r="I81" s="71">
        <f t="shared" si="5"/>
        <v>20</v>
      </c>
      <c r="J81" s="72" t="s">
        <v>178</v>
      </c>
      <c r="K81" s="72" t="s">
        <v>179</v>
      </c>
      <c r="L81" s="73">
        <v>3</v>
      </c>
      <c r="M81" s="73" t="s">
        <v>108</v>
      </c>
      <c r="N81" s="68" t="s">
        <v>80</v>
      </c>
      <c r="O81" s="70" t="s">
        <v>115</v>
      </c>
      <c r="P81" s="67">
        <f t="shared" si="4"/>
        <v>44712</v>
      </c>
      <c r="Q81" s="75" t="str">
        <f t="shared" si="6"/>
        <v>週二</v>
      </c>
      <c r="R81" s="80">
        <v>44701</v>
      </c>
      <c r="S81" s="81"/>
      <c r="AA81" s="1"/>
    </row>
    <row r="82" spans="4:27">
      <c r="D82" s="68" t="s">
        <v>50</v>
      </c>
      <c r="E82" s="70" t="s">
        <v>82</v>
      </c>
      <c r="F82" s="70" t="s">
        <v>180</v>
      </c>
      <c r="G82" s="67">
        <v>44694</v>
      </c>
      <c r="H82" s="67">
        <v>44714</v>
      </c>
      <c r="I82" s="71">
        <f t="shared" si="5"/>
        <v>20</v>
      </c>
      <c r="J82" s="72" t="s">
        <v>141</v>
      </c>
      <c r="K82" s="72" t="s">
        <v>142</v>
      </c>
      <c r="L82" s="73">
        <v>3</v>
      </c>
      <c r="M82" s="73" t="s">
        <v>108</v>
      </c>
      <c r="N82" s="68" t="s">
        <v>80</v>
      </c>
      <c r="O82" s="70" t="s">
        <v>143</v>
      </c>
      <c r="P82" s="67">
        <f t="shared" si="4"/>
        <v>44712</v>
      </c>
      <c r="Q82" s="75" t="str">
        <f t="shared" si="6"/>
        <v>週二</v>
      </c>
      <c r="R82" s="80">
        <v>44701</v>
      </c>
      <c r="S82" s="81"/>
      <c r="AA82" s="1"/>
    </row>
    <row r="83" spans="4:27">
      <c r="D83" s="68" t="s">
        <v>50</v>
      </c>
      <c r="E83" s="70" t="s">
        <v>82</v>
      </c>
      <c r="F83" s="70" t="s">
        <v>180</v>
      </c>
      <c r="G83" s="67">
        <v>44694</v>
      </c>
      <c r="H83" s="67">
        <v>44714</v>
      </c>
      <c r="I83" s="71">
        <f t="shared" si="5"/>
        <v>20</v>
      </c>
      <c r="J83" s="72" t="s">
        <v>207</v>
      </c>
      <c r="K83" s="72" t="s">
        <v>208</v>
      </c>
      <c r="L83" s="73">
        <v>3</v>
      </c>
      <c r="M83" s="73" t="s">
        <v>108</v>
      </c>
      <c r="N83" s="68" t="s">
        <v>80</v>
      </c>
      <c r="O83" s="70" t="s">
        <v>92</v>
      </c>
      <c r="P83" s="67">
        <f t="shared" si="4"/>
        <v>44712</v>
      </c>
      <c r="Q83" s="75" t="str">
        <f t="shared" si="6"/>
        <v>週二</v>
      </c>
      <c r="R83" s="80">
        <v>44700</v>
      </c>
      <c r="S83" s="81"/>
      <c r="AA83" s="1"/>
    </row>
    <row r="84" spans="4:27">
      <c r="D84" s="68" t="s">
        <v>50</v>
      </c>
      <c r="E84" s="70" t="s">
        <v>82</v>
      </c>
      <c r="F84" s="70" t="s">
        <v>180</v>
      </c>
      <c r="G84" s="67">
        <v>44694</v>
      </c>
      <c r="H84" s="67">
        <v>44714</v>
      </c>
      <c r="I84" s="71">
        <f t="shared" si="5"/>
        <v>20</v>
      </c>
      <c r="J84" s="72" t="s">
        <v>209</v>
      </c>
      <c r="K84" s="72" t="s">
        <v>210</v>
      </c>
      <c r="L84" s="73">
        <v>3</v>
      </c>
      <c r="M84" s="73" t="s">
        <v>108</v>
      </c>
      <c r="N84" s="68" t="s">
        <v>80</v>
      </c>
      <c r="O84" s="70" t="s">
        <v>150</v>
      </c>
      <c r="P84" s="67">
        <f t="shared" si="4"/>
        <v>44712</v>
      </c>
      <c r="Q84" s="75" t="str">
        <f t="shared" si="6"/>
        <v>週二</v>
      </c>
      <c r="R84" s="80">
        <v>44701</v>
      </c>
      <c r="S84" s="81"/>
      <c r="AA84" s="1"/>
    </row>
    <row r="85" spans="4:27">
      <c r="D85" s="68" t="s">
        <v>50</v>
      </c>
      <c r="E85" s="70" t="s">
        <v>82</v>
      </c>
      <c r="F85" s="70" t="s">
        <v>180</v>
      </c>
      <c r="G85" s="67">
        <v>44694</v>
      </c>
      <c r="H85" s="67">
        <v>44714</v>
      </c>
      <c r="I85" s="71">
        <f t="shared" si="5"/>
        <v>20</v>
      </c>
      <c r="J85" s="72" t="s">
        <v>167</v>
      </c>
      <c r="K85" s="72" t="s">
        <v>168</v>
      </c>
      <c r="L85" s="73">
        <v>3</v>
      </c>
      <c r="M85" s="73" t="s">
        <v>108</v>
      </c>
      <c r="N85" s="68" t="s">
        <v>56</v>
      </c>
      <c r="O85" s="70" t="s">
        <v>95</v>
      </c>
      <c r="P85" s="67">
        <f t="shared" si="4"/>
        <v>44712</v>
      </c>
      <c r="Q85" s="75" t="str">
        <f t="shared" si="6"/>
        <v>週二</v>
      </c>
      <c r="R85" s="80">
        <v>44712</v>
      </c>
      <c r="S85" s="81"/>
      <c r="AA85" s="1"/>
    </row>
    <row r="86" spans="4:27">
      <c r="D86" s="68" t="s">
        <v>50</v>
      </c>
      <c r="E86" s="70" t="s">
        <v>82</v>
      </c>
      <c r="F86" s="70" t="s">
        <v>180</v>
      </c>
      <c r="G86" s="67">
        <v>44694</v>
      </c>
      <c r="H86" s="67">
        <v>44714</v>
      </c>
      <c r="I86" s="71">
        <f t="shared" si="5"/>
        <v>20</v>
      </c>
      <c r="J86" s="72" t="s">
        <v>169</v>
      </c>
      <c r="K86" s="72" t="s">
        <v>170</v>
      </c>
      <c r="L86" s="73">
        <v>3</v>
      </c>
      <c r="M86" s="73" t="s">
        <v>108</v>
      </c>
      <c r="N86" s="68" t="s">
        <v>56</v>
      </c>
      <c r="O86" s="70" t="s">
        <v>171</v>
      </c>
      <c r="P86" s="67">
        <f t="shared" si="4"/>
        <v>44712</v>
      </c>
      <c r="Q86" s="75" t="str">
        <f t="shared" si="6"/>
        <v>週二</v>
      </c>
      <c r="R86" s="80">
        <v>44705</v>
      </c>
      <c r="S86" s="81"/>
      <c r="AA86" s="1"/>
    </row>
    <row r="87" spans="4:27">
      <c r="D87" s="68" t="s">
        <v>50</v>
      </c>
      <c r="E87" s="70" t="s">
        <v>51</v>
      </c>
      <c r="F87" s="70" t="s">
        <v>211</v>
      </c>
      <c r="G87" s="67">
        <v>44714</v>
      </c>
      <c r="H87" s="67">
        <v>44714</v>
      </c>
      <c r="I87" s="71">
        <f t="shared" si="5"/>
        <v>0</v>
      </c>
      <c r="J87" s="72" t="s">
        <v>212</v>
      </c>
      <c r="K87" s="72" t="s">
        <v>112</v>
      </c>
      <c r="L87" s="73" t="s">
        <v>113</v>
      </c>
      <c r="M87" s="73" t="s">
        <v>213</v>
      </c>
      <c r="N87" s="68" t="s">
        <v>56</v>
      </c>
      <c r="O87" s="70" t="s">
        <v>214</v>
      </c>
      <c r="P87" s="67">
        <v>44714</v>
      </c>
      <c r="Q87" s="75" t="str">
        <f t="shared" si="6"/>
        <v>週四</v>
      </c>
      <c r="R87" s="80">
        <v>44713</v>
      </c>
      <c r="S87" s="81"/>
      <c r="AA87" s="1"/>
    </row>
    <row r="88" spans="4:27">
      <c r="D88" s="68" t="s">
        <v>50</v>
      </c>
      <c r="E88" s="70" t="s">
        <v>51</v>
      </c>
      <c r="F88" s="70" t="s">
        <v>215</v>
      </c>
      <c r="G88" s="67">
        <v>44714</v>
      </c>
      <c r="H88" s="67">
        <v>44714</v>
      </c>
      <c r="I88" s="71">
        <f t="shared" si="5"/>
        <v>0</v>
      </c>
      <c r="J88" s="72" t="s">
        <v>216</v>
      </c>
      <c r="K88" s="72" t="s">
        <v>112</v>
      </c>
      <c r="L88" s="73" t="s">
        <v>113</v>
      </c>
      <c r="M88" s="73" t="s">
        <v>213</v>
      </c>
      <c r="N88" s="68" t="s">
        <v>56</v>
      </c>
      <c r="O88" s="70" t="s">
        <v>214</v>
      </c>
      <c r="P88" s="67">
        <v>44714</v>
      </c>
      <c r="Q88" s="75" t="str">
        <f t="shared" si="6"/>
        <v>週四</v>
      </c>
      <c r="R88" s="80">
        <v>44713</v>
      </c>
      <c r="S88" s="81"/>
      <c r="AA88" s="1"/>
    </row>
    <row r="89" spans="4:27">
      <c r="D89" s="68" t="s">
        <v>50</v>
      </c>
      <c r="E89" s="70" t="s">
        <v>51</v>
      </c>
      <c r="F89" s="70" t="s">
        <v>217</v>
      </c>
      <c r="G89" s="67">
        <v>44714</v>
      </c>
      <c r="H89" s="67">
        <v>44714</v>
      </c>
      <c r="I89" s="71">
        <f t="shared" si="5"/>
        <v>0</v>
      </c>
      <c r="J89" s="72" t="s">
        <v>218</v>
      </c>
      <c r="K89" s="72" t="s">
        <v>112</v>
      </c>
      <c r="L89" s="73" t="s">
        <v>113</v>
      </c>
      <c r="M89" s="73" t="s">
        <v>213</v>
      </c>
      <c r="N89" s="68" t="s">
        <v>56</v>
      </c>
      <c r="O89" s="70" t="s">
        <v>214</v>
      </c>
      <c r="P89" s="67">
        <v>44714</v>
      </c>
      <c r="Q89" s="75" t="str">
        <f t="shared" si="6"/>
        <v>週四</v>
      </c>
      <c r="R89" s="80">
        <v>44713</v>
      </c>
      <c r="S89" s="81"/>
      <c r="AA89" s="1"/>
    </row>
    <row r="90" spans="4:27">
      <c r="D90" s="68" t="s">
        <v>50</v>
      </c>
      <c r="E90" s="70" t="s">
        <v>51</v>
      </c>
      <c r="F90" s="70" t="s">
        <v>219</v>
      </c>
      <c r="G90" s="67">
        <v>44714</v>
      </c>
      <c r="H90" s="67">
        <v>44714</v>
      </c>
      <c r="I90" s="71">
        <f t="shared" si="5"/>
        <v>0</v>
      </c>
      <c r="J90" s="72" t="s">
        <v>212</v>
      </c>
      <c r="K90" s="72" t="s">
        <v>112</v>
      </c>
      <c r="L90" s="73" t="s">
        <v>113</v>
      </c>
      <c r="M90" s="73" t="s">
        <v>213</v>
      </c>
      <c r="N90" s="68" t="s">
        <v>56</v>
      </c>
      <c r="O90" s="70" t="s">
        <v>214</v>
      </c>
      <c r="P90" s="67">
        <v>44714</v>
      </c>
      <c r="Q90" s="75" t="str">
        <f t="shared" si="6"/>
        <v>週四</v>
      </c>
      <c r="R90" s="80">
        <v>44713</v>
      </c>
      <c r="S90" s="81"/>
      <c r="AA90" s="1"/>
    </row>
    <row r="91" spans="4:27">
      <c r="D91" s="68" t="s">
        <v>50</v>
      </c>
      <c r="E91" s="70" t="s">
        <v>51</v>
      </c>
      <c r="F91" s="70" t="s">
        <v>220</v>
      </c>
      <c r="G91" s="67">
        <v>44714</v>
      </c>
      <c r="H91" s="67">
        <v>44714</v>
      </c>
      <c r="I91" s="71">
        <f t="shared" si="5"/>
        <v>0</v>
      </c>
      <c r="J91" s="72" t="s">
        <v>221</v>
      </c>
      <c r="K91" s="72" t="s">
        <v>112</v>
      </c>
      <c r="L91" s="73" t="s">
        <v>113</v>
      </c>
      <c r="M91" s="73" t="s">
        <v>222</v>
      </c>
      <c r="N91" s="68" t="s">
        <v>56</v>
      </c>
      <c r="O91" s="70" t="s">
        <v>95</v>
      </c>
      <c r="P91" s="67">
        <v>44714</v>
      </c>
      <c r="Q91" s="75" t="str">
        <f t="shared" si="6"/>
        <v>週四</v>
      </c>
      <c r="R91" s="80">
        <v>44720</v>
      </c>
      <c r="S91" s="81">
        <f>R91</f>
        <v>44720</v>
      </c>
      <c r="T91" s="70">
        <v>1</v>
      </c>
      <c r="AA91" s="1"/>
    </row>
    <row r="92" spans="4:27">
      <c r="D92" s="68" t="s">
        <v>50</v>
      </c>
      <c r="E92" s="70" t="s">
        <v>51</v>
      </c>
      <c r="F92" s="70" t="s">
        <v>223</v>
      </c>
      <c r="G92" s="67">
        <v>44714</v>
      </c>
      <c r="H92" s="67">
        <v>44714</v>
      </c>
      <c r="I92" s="71">
        <f t="shared" si="5"/>
        <v>0</v>
      </c>
      <c r="J92" s="72" t="s">
        <v>224</v>
      </c>
      <c r="K92" s="72" t="s">
        <v>112</v>
      </c>
      <c r="L92" s="73" t="s">
        <v>113</v>
      </c>
      <c r="M92" s="73" t="s">
        <v>222</v>
      </c>
      <c r="N92" s="68" t="s">
        <v>56</v>
      </c>
      <c r="O92" s="70" t="s">
        <v>95</v>
      </c>
      <c r="P92" s="67">
        <v>44714</v>
      </c>
      <c r="Q92" s="75" t="str">
        <f t="shared" si="6"/>
        <v>週四</v>
      </c>
      <c r="R92" s="80">
        <v>44720</v>
      </c>
      <c r="S92" s="81">
        <f>R92</f>
        <v>44720</v>
      </c>
      <c r="T92" s="70">
        <v>1</v>
      </c>
      <c r="AA92" s="1"/>
    </row>
    <row r="93" spans="4:27">
      <c r="D93" s="68" t="s">
        <v>50</v>
      </c>
      <c r="E93" s="70" t="s">
        <v>51</v>
      </c>
      <c r="F93" s="70" t="s">
        <v>225</v>
      </c>
      <c r="G93" s="67">
        <v>44714</v>
      </c>
      <c r="H93" s="67">
        <v>44714</v>
      </c>
      <c r="I93" s="71">
        <f t="shared" si="5"/>
        <v>0</v>
      </c>
      <c r="J93" s="72" t="s">
        <v>212</v>
      </c>
      <c r="K93" s="72" t="s">
        <v>112</v>
      </c>
      <c r="L93" s="73" t="s">
        <v>113</v>
      </c>
      <c r="M93" s="73" t="s">
        <v>213</v>
      </c>
      <c r="N93" s="68" t="s">
        <v>56</v>
      </c>
      <c r="O93" s="70" t="s">
        <v>214</v>
      </c>
      <c r="P93" s="67">
        <v>44714</v>
      </c>
      <c r="Q93" s="75" t="str">
        <f t="shared" si="6"/>
        <v>週四</v>
      </c>
      <c r="R93" s="80">
        <v>44713</v>
      </c>
      <c r="S93" s="81"/>
      <c r="AA93" s="1"/>
    </row>
    <row r="94" spans="4:27">
      <c r="D94" s="68" t="s">
        <v>50</v>
      </c>
      <c r="E94" s="70" t="s">
        <v>51</v>
      </c>
      <c r="F94" s="70" t="s">
        <v>226</v>
      </c>
      <c r="G94" s="67">
        <v>44714</v>
      </c>
      <c r="H94" s="67">
        <v>44714</v>
      </c>
      <c r="I94" s="71">
        <f t="shared" si="5"/>
        <v>0</v>
      </c>
      <c r="J94" s="72" t="s">
        <v>227</v>
      </c>
      <c r="K94" s="72" t="s">
        <v>112</v>
      </c>
      <c r="L94" s="73" t="s">
        <v>113</v>
      </c>
      <c r="M94" s="73" t="s">
        <v>222</v>
      </c>
      <c r="N94" s="68" t="s">
        <v>56</v>
      </c>
      <c r="O94" s="70" t="s">
        <v>95</v>
      </c>
      <c r="P94" s="67">
        <v>44714</v>
      </c>
      <c r="Q94" s="75" t="str">
        <f t="shared" si="6"/>
        <v>週四</v>
      </c>
      <c r="R94" s="80">
        <v>44720</v>
      </c>
      <c r="S94" s="81">
        <f>R94</f>
        <v>44720</v>
      </c>
      <c r="T94" s="70">
        <v>1</v>
      </c>
      <c r="AA94" s="1"/>
    </row>
    <row r="95" spans="4:27">
      <c r="D95" s="68" t="s">
        <v>50</v>
      </c>
      <c r="E95" s="70" t="s">
        <v>51</v>
      </c>
      <c r="F95" s="70" t="s">
        <v>228</v>
      </c>
      <c r="G95" s="67">
        <v>44714</v>
      </c>
      <c r="H95" s="67">
        <v>44714</v>
      </c>
      <c r="I95" s="71">
        <f t="shared" si="5"/>
        <v>0</v>
      </c>
      <c r="J95" s="72" t="s">
        <v>229</v>
      </c>
      <c r="K95" s="72" t="s">
        <v>112</v>
      </c>
      <c r="L95" s="73" t="s">
        <v>113</v>
      </c>
      <c r="M95" s="73" t="s">
        <v>222</v>
      </c>
      <c r="N95" s="68" t="s">
        <v>56</v>
      </c>
      <c r="O95" s="70" t="s">
        <v>95</v>
      </c>
      <c r="P95" s="67">
        <v>44714</v>
      </c>
      <c r="Q95" s="75" t="str">
        <f t="shared" si="6"/>
        <v>週四</v>
      </c>
      <c r="R95" s="80">
        <v>44720</v>
      </c>
      <c r="S95" s="81">
        <f>R95</f>
        <v>44720</v>
      </c>
      <c r="T95" s="70">
        <v>1</v>
      </c>
      <c r="AA95" s="1"/>
    </row>
    <row r="96" spans="4:27">
      <c r="D96" s="68" t="s">
        <v>50</v>
      </c>
      <c r="E96" s="70" t="s">
        <v>51</v>
      </c>
      <c r="F96" s="70" t="s">
        <v>230</v>
      </c>
      <c r="G96" s="67">
        <v>44714</v>
      </c>
      <c r="H96" s="67">
        <v>44714</v>
      </c>
      <c r="I96" s="71">
        <f t="shared" si="5"/>
        <v>0</v>
      </c>
      <c r="J96" s="72" t="s">
        <v>212</v>
      </c>
      <c r="K96" s="72" t="s">
        <v>112</v>
      </c>
      <c r="L96" s="73" t="s">
        <v>113</v>
      </c>
      <c r="M96" s="73" t="s">
        <v>213</v>
      </c>
      <c r="N96" s="68" t="s">
        <v>56</v>
      </c>
      <c r="O96" s="70" t="s">
        <v>214</v>
      </c>
      <c r="P96" s="67">
        <v>44714</v>
      </c>
      <c r="Q96" s="75" t="str">
        <f t="shared" si="6"/>
        <v>週四</v>
      </c>
      <c r="R96" s="80">
        <v>44713</v>
      </c>
      <c r="S96" s="81"/>
      <c r="AA96" s="1"/>
    </row>
    <row r="97" spans="4:27">
      <c r="D97" s="68" t="s">
        <v>50</v>
      </c>
      <c r="E97" s="70" t="s">
        <v>51</v>
      </c>
      <c r="F97" s="70" t="s">
        <v>231</v>
      </c>
      <c r="G97" s="67">
        <v>44714</v>
      </c>
      <c r="H97" s="67">
        <v>44714</v>
      </c>
      <c r="I97" s="71">
        <f t="shared" si="5"/>
        <v>0</v>
      </c>
      <c r="J97" s="72" t="s">
        <v>212</v>
      </c>
      <c r="K97" s="72" t="s">
        <v>112</v>
      </c>
      <c r="L97" s="73" t="s">
        <v>113</v>
      </c>
      <c r="M97" s="73" t="s">
        <v>213</v>
      </c>
      <c r="N97" s="68" t="s">
        <v>56</v>
      </c>
      <c r="O97" s="70" t="s">
        <v>214</v>
      </c>
      <c r="P97" s="67">
        <v>44714</v>
      </c>
      <c r="Q97" s="75" t="str">
        <f t="shared" si="6"/>
        <v>週四</v>
      </c>
      <c r="R97" s="80">
        <v>44713</v>
      </c>
      <c r="S97" s="81"/>
      <c r="AA97" s="1"/>
    </row>
    <row r="98" spans="4:27">
      <c r="D98" s="68" t="s">
        <v>50</v>
      </c>
      <c r="E98" s="70" t="s">
        <v>51</v>
      </c>
      <c r="F98" s="70" t="s">
        <v>232</v>
      </c>
      <c r="G98" s="67">
        <v>44714</v>
      </c>
      <c r="H98" s="67">
        <v>44714</v>
      </c>
      <c r="I98" s="71">
        <f t="shared" si="5"/>
        <v>0</v>
      </c>
      <c r="J98" s="72" t="s">
        <v>233</v>
      </c>
      <c r="K98" s="72" t="s">
        <v>112</v>
      </c>
      <c r="L98" s="73" t="s">
        <v>113</v>
      </c>
      <c r="M98" s="73" t="s">
        <v>213</v>
      </c>
      <c r="N98" s="68" t="s">
        <v>56</v>
      </c>
      <c r="O98" s="70" t="s">
        <v>214</v>
      </c>
      <c r="P98" s="67">
        <v>44714</v>
      </c>
      <c r="Q98" s="75" t="str">
        <f t="shared" si="6"/>
        <v>週四</v>
      </c>
      <c r="R98" s="80">
        <v>44713</v>
      </c>
      <c r="S98" s="81"/>
      <c r="AA98" s="1"/>
    </row>
    <row r="99" spans="4:27">
      <c r="D99" s="68" t="s">
        <v>50</v>
      </c>
      <c r="E99" s="70" t="s">
        <v>82</v>
      </c>
      <c r="F99" s="70" t="s">
        <v>234</v>
      </c>
      <c r="G99" s="67">
        <v>44700</v>
      </c>
      <c r="H99" s="67">
        <v>44714</v>
      </c>
      <c r="I99" s="71">
        <f t="shared" si="5"/>
        <v>14</v>
      </c>
      <c r="J99" s="72" t="s">
        <v>235</v>
      </c>
      <c r="K99" s="72" t="s">
        <v>236</v>
      </c>
      <c r="L99" s="73">
        <v>2</v>
      </c>
      <c r="M99" s="73" t="s">
        <v>79</v>
      </c>
      <c r="N99" s="68" t="s">
        <v>80</v>
      </c>
      <c r="O99" s="70" t="s">
        <v>150</v>
      </c>
      <c r="P99" s="67">
        <f t="shared" ref="P99:P162" si="7">H99-2</f>
        <v>44712</v>
      </c>
      <c r="Q99" s="75" t="str">
        <f t="shared" si="6"/>
        <v>週二</v>
      </c>
      <c r="R99" s="80">
        <v>44719</v>
      </c>
      <c r="S99" s="81">
        <f t="shared" ref="S99:S105" si="8">R99</f>
        <v>44719</v>
      </c>
      <c r="T99" s="70">
        <v>1</v>
      </c>
      <c r="AA99" s="1"/>
    </row>
    <row r="100" spans="4:27">
      <c r="D100" s="68" t="s">
        <v>50</v>
      </c>
      <c r="E100" s="70" t="s">
        <v>51</v>
      </c>
      <c r="F100" s="70" t="s">
        <v>237</v>
      </c>
      <c r="G100" s="67">
        <v>44699</v>
      </c>
      <c r="H100" s="67">
        <v>44715</v>
      </c>
      <c r="I100" s="71">
        <f t="shared" si="5"/>
        <v>16</v>
      </c>
      <c r="J100" s="72" t="s">
        <v>238</v>
      </c>
      <c r="K100" s="72" t="s">
        <v>239</v>
      </c>
      <c r="L100" s="73">
        <v>1</v>
      </c>
      <c r="M100" s="73" t="s">
        <v>55</v>
      </c>
      <c r="N100" s="68" t="s">
        <v>56</v>
      </c>
      <c r="O100" s="70" t="s">
        <v>65</v>
      </c>
      <c r="P100" s="67">
        <f t="shared" si="7"/>
        <v>44713</v>
      </c>
      <c r="Q100" s="75" t="str">
        <f t="shared" si="6"/>
        <v>週三</v>
      </c>
      <c r="R100" s="80">
        <v>44718</v>
      </c>
      <c r="S100" s="81">
        <f t="shared" si="8"/>
        <v>44718</v>
      </c>
      <c r="T100" s="70">
        <v>1</v>
      </c>
      <c r="AA100" s="1"/>
    </row>
    <row r="101" spans="4:27">
      <c r="D101" s="68" t="s">
        <v>50</v>
      </c>
      <c r="E101" s="70" t="s">
        <v>51</v>
      </c>
      <c r="F101" s="70" t="s">
        <v>237</v>
      </c>
      <c r="G101" s="67">
        <v>44699</v>
      </c>
      <c r="H101" s="67">
        <v>44715</v>
      </c>
      <c r="I101" s="71">
        <f t="shared" si="5"/>
        <v>16</v>
      </c>
      <c r="J101" s="72" t="s">
        <v>240</v>
      </c>
      <c r="K101" s="72" t="s">
        <v>241</v>
      </c>
      <c r="L101" s="73">
        <v>1</v>
      </c>
      <c r="M101" s="73" t="s">
        <v>55</v>
      </c>
      <c r="N101" s="68" t="s">
        <v>56</v>
      </c>
      <c r="O101" s="70" t="s">
        <v>65</v>
      </c>
      <c r="P101" s="67">
        <f t="shared" si="7"/>
        <v>44713</v>
      </c>
      <c r="Q101" s="75" t="str">
        <f t="shared" si="6"/>
        <v>週三</v>
      </c>
      <c r="R101" s="80">
        <v>44714</v>
      </c>
      <c r="S101" s="81">
        <f t="shared" si="8"/>
        <v>44714</v>
      </c>
      <c r="T101" s="70">
        <v>1</v>
      </c>
      <c r="AA101" s="1"/>
    </row>
    <row r="102" spans="4:27">
      <c r="D102" s="68" t="s">
        <v>50</v>
      </c>
      <c r="E102" s="70" t="s">
        <v>51</v>
      </c>
      <c r="F102" s="70" t="s">
        <v>237</v>
      </c>
      <c r="G102" s="67">
        <v>44699</v>
      </c>
      <c r="H102" s="67">
        <v>44715</v>
      </c>
      <c r="I102" s="71">
        <f t="shared" si="5"/>
        <v>16</v>
      </c>
      <c r="J102" s="72" t="s">
        <v>242</v>
      </c>
      <c r="K102" s="72" t="s">
        <v>241</v>
      </c>
      <c r="L102" s="73">
        <v>1</v>
      </c>
      <c r="M102" s="73" t="s">
        <v>55</v>
      </c>
      <c r="N102" s="68" t="s">
        <v>56</v>
      </c>
      <c r="O102" s="70" t="s">
        <v>65</v>
      </c>
      <c r="P102" s="67">
        <f t="shared" si="7"/>
        <v>44713</v>
      </c>
      <c r="Q102" s="75" t="str">
        <f t="shared" si="6"/>
        <v>週三</v>
      </c>
      <c r="R102" s="80">
        <v>44714</v>
      </c>
      <c r="S102" s="81">
        <f t="shared" si="8"/>
        <v>44714</v>
      </c>
      <c r="T102" s="70">
        <v>1</v>
      </c>
      <c r="AA102" s="1"/>
    </row>
    <row r="103" spans="4:27">
      <c r="D103" s="68" t="s">
        <v>50</v>
      </c>
      <c r="E103" s="70" t="s">
        <v>51</v>
      </c>
      <c r="F103" s="70" t="s">
        <v>237</v>
      </c>
      <c r="G103" s="67">
        <v>44699</v>
      </c>
      <c r="H103" s="67">
        <v>44715</v>
      </c>
      <c r="I103" s="71">
        <f t="shared" si="5"/>
        <v>16</v>
      </c>
      <c r="J103" s="72" t="s">
        <v>243</v>
      </c>
      <c r="K103" s="72" t="s">
        <v>241</v>
      </c>
      <c r="L103" s="73">
        <v>1</v>
      </c>
      <c r="M103" s="73" t="s">
        <v>55</v>
      </c>
      <c r="N103" s="68" t="s">
        <v>56</v>
      </c>
      <c r="O103" s="70" t="s">
        <v>65</v>
      </c>
      <c r="P103" s="67">
        <f t="shared" si="7"/>
        <v>44713</v>
      </c>
      <c r="Q103" s="75" t="str">
        <f t="shared" si="6"/>
        <v>週三</v>
      </c>
      <c r="R103" s="80">
        <v>44714</v>
      </c>
      <c r="S103" s="81">
        <f t="shared" si="8"/>
        <v>44714</v>
      </c>
      <c r="T103" s="70">
        <v>1</v>
      </c>
      <c r="AA103" s="1"/>
    </row>
    <row r="104" spans="4:27">
      <c r="D104" s="68" t="s">
        <v>50</v>
      </c>
      <c r="E104" s="70" t="s">
        <v>51</v>
      </c>
      <c r="F104" s="70" t="s">
        <v>237</v>
      </c>
      <c r="G104" s="67">
        <v>44699</v>
      </c>
      <c r="H104" s="67">
        <v>44715</v>
      </c>
      <c r="I104" s="71">
        <f t="shared" si="5"/>
        <v>16</v>
      </c>
      <c r="J104" s="72" t="s">
        <v>244</v>
      </c>
      <c r="K104" s="72" t="s">
        <v>241</v>
      </c>
      <c r="L104" s="73">
        <v>1</v>
      </c>
      <c r="M104" s="73" t="s">
        <v>55</v>
      </c>
      <c r="N104" s="68" t="s">
        <v>245</v>
      </c>
      <c r="O104" s="70" t="s">
        <v>65</v>
      </c>
      <c r="P104" s="67">
        <f t="shared" si="7"/>
        <v>44713</v>
      </c>
      <c r="Q104" s="75" t="str">
        <f t="shared" si="6"/>
        <v>週三</v>
      </c>
      <c r="R104" s="80">
        <v>44714</v>
      </c>
      <c r="S104" s="81">
        <f t="shared" si="8"/>
        <v>44714</v>
      </c>
      <c r="T104" s="70">
        <v>1</v>
      </c>
      <c r="AA104" s="1"/>
    </row>
    <row r="105" spans="4:27">
      <c r="D105" s="68" t="s">
        <v>50</v>
      </c>
      <c r="E105" s="70" t="s">
        <v>51</v>
      </c>
      <c r="F105" s="70" t="s">
        <v>237</v>
      </c>
      <c r="G105" s="67">
        <v>44699</v>
      </c>
      <c r="H105" s="67">
        <v>44715</v>
      </c>
      <c r="I105" s="71">
        <f t="shared" si="5"/>
        <v>16</v>
      </c>
      <c r="J105" s="72" t="s">
        <v>246</v>
      </c>
      <c r="K105" s="72" t="s">
        <v>241</v>
      </c>
      <c r="L105" s="73">
        <v>1</v>
      </c>
      <c r="M105" s="73" t="s">
        <v>55</v>
      </c>
      <c r="N105" s="68" t="s">
        <v>56</v>
      </c>
      <c r="O105" s="70" t="s">
        <v>65</v>
      </c>
      <c r="P105" s="67">
        <f t="shared" si="7"/>
        <v>44713</v>
      </c>
      <c r="Q105" s="75" t="str">
        <f t="shared" si="6"/>
        <v>週三</v>
      </c>
      <c r="R105" s="80">
        <v>44714</v>
      </c>
      <c r="S105" s="81">
        <f t="shared" si="8"/>
        <v>44714</v>
      </c>
      <c r="T105" s="70">
        <v>1</v>
      </c>
      <c r="AA105" s="1"/>
    </row>
    <row r="106" spans="4:27">
      <c r="D106" s="68" t="s">
        <v>50</v>
      </c>
      <c r="E106" s="70" t="s">
        <v>51</v>
      </c>
      <c r="F106" s="70" t="s">
        <v>247</v>
      </c>
      <c r="G106" s="67">
        <v>44699</v>
      </c>
      <c r="H106" s="67">
        <v>44715</v>
      </c>
      <c r="I106" s="71">
        <f t="shared" si="5"/>
        <v>16</v>
      </c>
      <c r="J106" s="72" t="s">
        <v>240</v>
      </c>
      <c r="K106" s="72" t="s">
        <v>248</v>
      </c>
      <c r="L106" s="73">
        <v>3</v>
      </c>
      <c r="M106" s="73" t="s">
        <v>55</v>
      </c>
      <c r="N106" s="68" t="s">
        <v>56</v>
      </c>
      <c r="O106" s="70" t="s">
        <v>57</v>
      </c>
      <c r="P106" s="67">
        <f t="shared" si="7"/>
        <v>44713</v>
      </c>
      <c r="Q106" s="75" t="str">
        <f t="shared" si="6"/>
        <v>週三</v>
      </c>
      <c r="R106" s="80">
        <v>44707</v>
      </c>
      <c r="S106" s="81"/>
      <c r="AA106" s="1"/>
    </row>
    <row r="107" spans="4:27">
      <c r="D107" s="68" t="s">
        <v>50</v>
      </c>
      <c r="E107" s="70" t="s">
        <v>51</v>
      </c>
      <c r="F107" s="70" t="s">
        <v>247</v>
      </c>
      <c r="G107" s="67">
        <v>44699</v>
      </c>
      <c r="H107" s="67">
        <v>44715</v>
      </c>
      <c r="I107" s="71">
        <f t="shared" si="5"/>
        <v>16</v>
      </c>
      <c r="J107" s="72" t="s">
        <v>249</v>
      </c>
      <c r="K107" s="72" t="s">
        <v>250</v>
      </c>
      <c r="L107" s="73">
        <v>1</v>
      </c>
      <c r="M107" s="73" t="s">
        <v>55</v>
      </c>
      <c r="N107" s="68" t="s">
        <v>56</v>
      </c>
      <c r="O107" s="70" t="s">
        <v>57</v>
      </c>
      <c r="P107" s="67">
        <f t="shared" si="7"/>
        <v>44713</v>
      </c>
      <c r="Q107" s="75" t="str">
        <f t="shared" si="6"/>
        <v>週三</v>
      </c>
      <c r="R107" s="80">
        <v>44714</v>
      </c>
      <c r="S107" s="81">
        <f>R107</f>
        <v>44714</v>
      </c>
      <c r="T107" s="70">
        <v>1</v>
      </c>
      <c r="AA107" s="1"/>
    </row>
    <row r="108" spans="4:27">
      <c r="D108" s="68" t="s">
        <v>50</v>
      </c>
      <c r="E108" s="70" t="s">
        <v>51</v>
      </c>
      <c r="F108" s="70" t="s">
        <v>247</v>
      </c>
      <c r="G108" s="67">
        <v>44699</v>
      </c>
      <c r="H108" s="67">
        <v>44715</v>
      </c>
      <c r="I108" s="71">
        <f t="shared" si="5"/>
        <v>16</v>
      </c>
      <c r="J108" s="72" t="s">
        <v>69</v>
      </c>
      <c r="K108" s="72" t="s">
        <v>70</v>
      </c>
      <c r="L108" s="73">
        <v>2</v>
      </c>
      <c r="M108" s="73" t="s">
        <v>55</v>
      </c>
      <c r="N108" s="68" t="s">
        <v>56</v>
      </c>
      <c r="O108" s="70" t="s">
        <v>65</v>
      </c>
      <c r="P108" s="67">
        <f t="shared" si="7"/>
        <v>44713</v>
      </c>
      <c r="Q108" s="75" t="str">
        <f t="shared" si="6"/>
        <v>週三</v>
      </c>
      <c r="R108" s="80">
        <v>44718</v>
      </c>
      <c r="S108" s="81">
        <f>R108</f>
        <v>44718</v>
      </c>
      <c r="T108" s="70">
        <v>1</v>
      </c>
      <c r="AA108" s="1"/>
    </row>
    <row r="109" spans="4:27">
      <c r="D109" s="68" t="s">
        <v>50</v>
      </c>
      <c r="E109" s="70" t="s">
        <v>51</v>
      </c>
      <c r="F109" s="70" t="s">
        <v>251</v>
      </c>
      <c r="G109" s="67">
        <v>44699</v>
      </c>
      <c r="H109" s="67">
        <v>44715</v>
      </c>
      <c r="I109" s="71">
        <f t="shared" si="5"/>
        <v>16</v>
      </c>
      <c r="J109" s="72" t="s">
        <v>53</v>
      </c>
      <c r="K109" s="72" t="s">
        <v>54</v>
      </c>
      <c r="L109" s="73">
        <v>5</v>
      </c>
      <c r="M109" s="73" t="s">
        <v>55</v>
      </c>
      <c r="N109" s="68" t="s">
        <v>56</v>
      </c>
      <c r="O109" s="70" t="s">
        <v>57</v>
      </c>
      <c r="P109" s="67">
        <f t="shared" si="7"/>
        <v>44713</v>
      </c>
      <c r="Q109" s="75" t="str">
        <f t="shared" si="6"/>
        <v>週三</v>
      </c>
      <c r="R109" s="80">
        <v>44714</v>
      </c>
      <c r="S109" s="81">
        <f>R109</f>
        <v>44714</v>
      </c>
      <c r="T109" s="70">
        <v>1</v>
      </c>
      <c r="AA109" s="1"/>
    </row>
    <row r="110" spans="4:27">
      <c r="D110" s="68" t="s">
        <v>50</v>
      </c>
      <c r="E110" s="70" t="s">
        <v>51</v>
      </c>
      <c r="F110" s="70" t="s">
        <v>251</v>
      </c>
      <c r="G110" s="67">
        <v>44699</v>
      </c>
      <c r="H110" s="67">
        <v>44715</v>
      </c>
      <c r="I110" s="71">
        <f t="shared" si="5"/>
        <v>16</v>
      </c>
      <c r="J110" s="72" t="s">
        <v>60</v>
      </c>
      <c r="K110" s="72" t="s">
        <v>61</v>
      </c>
      <c r="L110" s="73">
        <v>5</v>
      </c>
      <c r="M110" s="73" t="s">
        <v>55</v>
      </c>
      <c r="N110" s="68" t="s">
        <v>56</v>
      </c>
      <c r="O110" s="70" t="s">
        <v>57</v>
      </c>
      <c r="P110" s="67">
        <f t="shared" si="7"/>
        <v>44713</v>
      </c>
      <c r="Q110" s="75" t="str">
        <f t="shared" si="6"/>
        <v>週三</v>
      </c>
      <c r="R110" s="80">
        <v>44714</v>
      </c>
      <c r="S110" s="81">
        <f>R110</f>
        <v>44714</v>
      </c>
      <c r="T110" s="70">
        <v>1</v>
      </c>
      <c r="AA110" s="1"/>
    </row>
    <row r="111" spans="4:27">
      <c r="D111" s="68" t="s">
        <v>50</v>
      </c>
      <c r="E111" s="70" t="s">
        <v>51</v>
      </c>
      <c r="F111" s="70" t="s">
        <v>251</v>
      </c>
      <c r="G111" s="67">
        <v>44699</v>
      </c>
      <c r="H111" s="67">
        <v>44715</v>
      </c>
      <c r="I111" s="71">
        <f t="shared" si="5"/>
        <v>16</v>
      </c>
      <c r="J111" s="72" t="s">
        <v>66</v>
      </c>
      <c r="K111" s="72" t="s">
        <v>64</v>
      </c>
      <c r="L111" s="73">
        <v>1</v>
      </c>
      <c r="M111" s="73" t="s">
        <v>55</v>
      </c>
      <c r="N111" s="68" t="s">
        <v>56</v>
      </c>
      <c r="O111" s="70" t="s">
        <v>65</v>
      </c>
      <c r="P111" s="67">
        <f t="shared" si="7"/>
        <v>44713</v>
      </c>
      <c r="Q111" s="75" t="str">
        <f t="shared" si="6"/>
        <v>週三</v>
      </c>
      <c r="R111" s="80">
        <v>44711</v>
      </c>
      <c r="S111" s="81"/>
      <c r="AA111" s="1"/>
    </row>
    <row r="112" spans="4:27">
      <c r="D112" s="68" t="s">
        <v>50</v>
      </c>
      <c r="E112" s="70" t="s">
        <v>51</v>
      </c>
      <c r="F112" s="70" t="s">
        <v>251</v>
      </c>
      <c r="G112" s="67">
        <v>44699</v>
      </c>
      <c r="H112" s="67">
        <v>44715</v>
      </c>
      <c r="I112" s="71">
        <f t="shared" si="5"/>
        <v>16</v>
      </c>
      <c r="J112" s="72" t="s">
        <v>238</v>
      </c>
      <c r="K112" s="72" t="s">
        <v>239</v>
      </c>
      <c r="L112" s="73">
        <v>3</v>
      </c>
      <c r="M112" s="73" t="s">
        <v>55</v>
      </c>
      <c r="N112" s="68" t="s">
        <v>56</v>
      </c>
      <c r="O112" s="70" t="s">
        <v>65</v>
      </c>
      <c r="P112" s="67">
        <f t="shared" si="7"/>
        <v>44713</v>
      </c>
      <c r="Q112" s="75" t="str">
        <f t="shared" si="6"/>
        <v>週三</v>
      </c>
      <c r="R112" s="80">
        <v>44718</v>
      </c>
      <c r="S112" s="81">
        <f t="shared" ref="S112:S121" si="9">R112</f>
        <v>44718</v>
      </c>
      <c r="T112" s="70">
        <v>1</v>
      </c>
      <c r="AA112" s="1"/>
    </row>
    <row r="113" spans="4:27">
      <c r="D113" s="68" t="s">
        <v>50</v>
      </c>
      <c r="E113" s="70" t="s">
        <v>51</v>
      </c>
      <c r="F113" s="70" t="s">
        <v>252</v>
      </c>
      <c r="G113" s="67">
        <v>44699</v>
      </c>
      <c r="H113" s="67">
        <v>44715</v>
      </c>
      <c r="I113" s="71">
        <f t="shared" si="5"/>
        <v>16</v>
      </c>
      <c r="J113" s="72" t="s">
        <v>53</v>
      </c>
      <c r="K113" s="72" t="s">
        <v>54</v>
      </c>
      <c r="L113" s="73">
        <v>1</v>
      </c>
      <c r="M113" s="73" t="s">
        <v>55</v>
      </c>
      <c r="N113" s="68" t="s">
        <v>253</v>
      </c>
      <c r="O113" s="70" t="s">
        <v>57</v>
      </c>
      <c r="P113" s="67">
        <f t="shared" si="7"/>
        <v>44713</v>
      </c>
      <c r="Q113" s="75" t="str">
        <f t="shared" si="6"/>
        <v>週三</v>
      </c>
      <c r="R113" s="80">
        <v>44714</v>
      </c>
      <c r="S113" s="81">
        <f t="shared" si="9"/>
        <v>44714</v>
      </c>
      <c r="T113" s="70">
        <v>1</v>
      </c>
      <c r="AA113" s="1"/>
    </row>
    <row r="114" spans="4:27">
      <c r="D114" s="68" t="s">
        <v>50</v>
      </c>
      <c r="E114" s="70" t="s">
        <v>51</v>
      </c>
      <c r="F114" s="70" t="s">
        <v>252</v>
      </c>
      <c r="G114" s="67">
        <v>44699</v>
      </c>
      <c r="H114" s="67">
        <v>44715</v>
      </c>
      <c r="I114" s="71">
        <f t="shared" si="5"/>
        <v>16</v>
      </c>
      <c r="J114" s="72" t="s">
        <v>60</v>
      </c>
      <c r="K114" s="72" t="s">
        <v>61</v>
      </c>
      <c r="L114" s="73">
        <v>1</v>
      </c>
      <c r="M114" s="73" t="s">
        <v>55</v>
      </c>
      <c r="N114" s="68" t="s">
        <v>253</v>
      </c>
      <c r="O114" s="70" t="s">
        <v>57</v>
      </c>
      <c r="P114" s="67">
        <f t="shared" si="7"/>
        <v>44713</v>
      </c>
      <c r="Q114" s="75" t="str">
        <f t="shared" si="6"/>
        <v>週三</v>
      </c>
      <c r="R114" s="80">
        <v>44714</v>
      </c>
      <c r="S114" s="81">
        <f t="shared" si="9"/>
        <v>44714</v>
      </c>
      <c r="T114" s="70">
        <v>1</v>
      </c>
      <c r="AA114" s="1"/>
    </row>
    <row r="115" spans="4:27">
      <c r="D115" s="68" t="s">
        <v>50</v>
      </c>
      <c r="E115" s="70" t="s">
        <v>51</v>
      </c>
      <c r="F115" s="70" t="s">
        <v>254</v>
      </c>
      <c r="G115" s="67">
        <v>44697</v>
      </c>
      <c r="H115" s="67">
        <v>44715</v>
      </c>
      <c r="I115" s="71">
        <f t="shared" si="5"/>
        <v>18</v>
      </c>
      <c r="J115" s="72" t="s">
        <v>243</v>
      </c>
      <c r="K115" s="72" t="s">
        <v>241</v>
      </c>
      <c r="L115" s="73">
        <v>3</v>
      </c>
      <c r="M115" s="73" t="s">
        <v>55</v>
      </c>
      <c r="N115" s="68" t="s">
        <v>253</v>
      </c>
      <c r="O115" s="70" t="s">
        <v>65</v>
      </c>
      <c r="P115" s="67">
        <f t="shared" si="7"/>
        <v>44713</v>
      </c>
      <c r="Q115" s="75" t="str">
        <f t="shared" si="6"/>
        <v>週三</v>
      </c>
      <c r="R115" s="80">
        <v>44714</v>
      </c>
      <c r="S115" s="81">
        <f t="shared" si="9"/>
        <v>44714</v>
      </c>
      <c r="T115" s="70">
        <v>1</v>
      </c>
      <c r="AA115" s="1"/>
    </row>
    <row r="116" spans="4:27">
      <c r="D116" s="68" t="s">
        <v>50</v>
      </c>
      <c r="E116" s="70" t="s">
        <v>51</v>
      </c>
      <c r="F116" s="70" t="s">
        <v>255</v>
      </c>
      <c r="G116" s="67">
        <v>44698</v>
      </c>
      <c r="H116" s="67">
        <v>44715</v>
      </c>
      <c r="I116" s="71">
        <f t="shared" si="5"/>
        <v>17</v>
      </c>
      <c r="J116" s="72" t="s">
        <v>53</v>
      </c>
      <c r="K116" s="72" t="s">
        <v>54</v>
      </c>
      <c r="L116" s="73">
        <v>2</v>
      </c>
      <c r="M116" s="73" t="s">
        <v>55</v>
      </c>
      <c r="N116" s="68" t="s">
        <v>253</v>
      </c>
      <c r="O116" s="70" t="s">
        <v>57</v>
      </c>
      <c r="P116" s="67">
        <f t="shared" si="7"/>
        <v>44713</v>
      </c>
      <c r="Q116" s="75" t="str">
        <f t="shared" si="6"/>
        <v>週三</v>
      </c>
      <c r="R116" s="80">
        <v>44714</v>
      </c>
      <c r="S116" s="81">
        <f t="shared" si="9"/>
        <v>44714</v>
      </c>
      <c r="T116" s="70">
        <v>1</v>
      </c>
      <c r="AA116" s="1"/>
    </row>
    <row r="117" spans="4:27">
      <c r="D117" s="68" t="s">
        <v>50</v>
      </c>
      <c r="E117" s="70" t="s">
        <v>51</v>
      </c>
      <c r="F117" s="70" t="s">
        <v>255</v>
      </c>
      <c r="G117" s="67">
        <v>44698</v>
      </c>
      <c r="H117" s="67">
        <v>44715</v>
      </c>
      <c r="I117" s="71">
        <f t="shared" si="5"/>
        <v>17</v>
      </c>
      <c r="J117" s="72" t="s">
        <v>60</v>
      </c>
      <c r="K117" s="72" t="s">
        <v>61</v>
      </c>
      <c r="L117" s="73">
        <v>2</v>
      </c>
      <c r="M117" s="73" t="s">
        <v>55</v>
      </c>
      <c r="N117" s="68" t="s">
        <v>253</v>
      </c>
      <c r="O117" s="70" t="s">
        <v>57</v>
      </c>
      <c r="P117" s="67">
        <f t="shared" si="7"/>
        <v>44713</v>
      </c>
      <c r="Q117" s="75" t="str">
        <f t="shared" si="6"/>
        <v>週三</v>
      </c>
      <c r="R117" s="80">
        <v>44714</v>
      </c>
      <c r="S117" s="81">
        <f t="shared" si="9"/>
        <v>44714</v>
      </c>
      <c r="T117" s="70">
        <v>1</v>
      </c>
      <c r="AA117" s="1"/>
    </row>
    <row r="118" spans="4:27">
      <c r="D118" s="68" t="s">
        <v>50</v>
      </c>
      <c r="E118" s="70" t="s">
        <v>51</v>
      </c>
      <c r="F118" s="70" t="s">
        <v>256</v>
      </c>
      <c r="G118" s="67">
        <v>44698</v>
      </c>
      <c r="H118" s="67">
        <v>44715</v>
      </c>
      <c r="I118" s="71">
        <f t="shared" si="5"/>
        <v>17</v>
      </c>
      <c r="J118" s="72" t="s">
        <v>257</v>
      </c>
      <c r="K118" s="72" t="s">
        <v>258</v>
      </c>
      <c r="L118" s="73">
        <v>2</v>
      </c>
      <c r="M118" s="73" t="s">
        <v>55</v>
      </c>
      <c r="N118" s="68" t="s">
        <v>253</v>
      </c>
      <c r="O118" s="70" t="s">
        <v>65</v>
      </c>
      <c r="P118" s="67">
        <f t="shared" si="7"/>
        <v>44713</v>
      </c>
      <c r="Q118" s="75" t="str">
        <f t="shared" si="6"/>
        <v>週三</v>
      </c>
      <c r="R118" s="80">
        <v>44718</v>
      </c>
      <c r="S118" s="81">
        <f t="shared" si="9"/>
        <v>44718</v>
      </c>
      <c r="T118" s="70">
        <v>1</v>
      </c>
      <c r="AA118" s="1"/>
    </row>
    <row r="119" spans="4:27">
      <c r="D119" s="68" t="s">
        <v>50</v>
      </c>
      <c r="E119" s="70" t="s">
        <v>51</v>
      </c>
      <c r="F119" s="70" t="s">
        <v>256</v>
      </c>
      <c r="G119" s="67">
        <v>44698</v>
      </c>
      <c r="H119" s="67">
        <v>44715</v>
      </c>
      <c r="I119" s="71">
        <f t="shared" si="5"/>
        <v>17</v>
      </c>
      <c r="J119" s="72" t="s">
        <v>60</v>
      </c>
      <c r="K119" s="72" t="s">
        <v>61</v>
      </c>
      <c r="L119" s="73">
        <v>2</v>
      </c>
      <c r="M119" s="73" t="s">
        <v>55</v>
      </c>
      <c r="N119" s="68" t="s">
        <v>253</v>
      </c>
      <c r="O119" s="70" t="s">
        <v>57</v>
      </c>
      <c r="P119" s="67">
        <f t="shared" si="7"/>
        <v>44713</v>
      </c>
      <c r="Q119" s="75" t="str">
        <f t="shared" si="6"/>
        <v>週三</v>
      </c>
      <c r="R119" s="80">
        <v>44714</v>
      </c>
      <c r="S119" s="81">
        <f t="shared" si="9"/>
        <v>44714</v>
      </c>
      <c r="T119" s="70">
        <v>1</v>
      </c>
      <c r="AA119" s="1"/>
    </row>
    <row r="120" spans="4:27">
      <c r="D120" s="68" t="s">
        <v>50</v>
      </c>
      <c r="E120" s="70" t="s">
        <v>51</v>
      </c>
      <c r="F120" s="70" t="s">
        <v>259</v>
      </c>
      <c r="G120" s="67">
        <v>44699</v>
      </c>
      <c r="H120" s="67">
        <v>44715</v>
      </c>
      <c r="I120" s="71">
        <f t="shared" si="5"/>
        <v>16</v>
      </c>
      <c r="J120" s="72" t="s">
        <v>60</v>
      </c>
      <c r="K120" s="72" t="s">
        <v>61</v>
      </c>
      <c r="L120" s="73">
        <v>2</v>
      </c>
      <c r="M120" s="73" t="s">
        <v>55</v>
      </c>
      <c r="N120" s="68" t="s">
        <v>253</v>
      </c>
      <c r="O120" s="70" t="s">
        <v>57</v>
      </c>
      <c r="P120" s="67">
        <f t="shared" si="7"/>
        <v>44713</v>
      </c>
      <c r="Q120" s="75" t="str">
        <f t="shared" si="6"/>
        <v>週三</v>
      </c>
      <c r="R120" s="80">
        <v>44714</v>
      </c>
      <c r="S120" s="81">
        <f t="shared" si="9"/>
        <v>44714</v>
      </c>
      <c r="T120" s="70">
        <v>1</v>
      </c>
      <c r="AA120" s="1"/>
    </row>
    <row r="121" spans="4:27">
      <c r="D121" s="68" t="s">
        <v>50</v>
      </c>
      <c r="E121" s="70" t="s">
        <v>51</v>
      </c>
      <c r="F121" s="70" t="s">
        <v>260</v>
      </c>
      <c r="G121" s="67">
        <v>44698</v>
      </c>
      <c r="H121" s="67">
        <v>44715</v>
      </c>
      <c r="I121" s="71">
        <f t="shared" si="5"/>
        <v>17</v>
      </c>
      <c r="J121" s="72" t="s">
        <v>60</v>
      </c>
      <c r="K121" s="72" t="s">
        <v>61</v>
      </c>
      <c r="L121" s="73">
        <v>1</v>
      </c>
      <c r="M121" s="73" t="s">
        <v>55</v>
      </c>
      <c r="N121" s="68" t="s">
        <v>253</v>
      </c>
      <c r="O121" s="70" t="s">
        <v>57</v>
      </c>
      <c r="P121" s="67">
        <f t="shared" si="7"/>
        <v>44713</v>
      </c>
      <c r="Q121" s="75" t="str">
        <f t="shared" si="6"/>
        <v>週三</v>
      </c>
      <c r="R121" s="80">
        <v>44714</v>
      </c>
      <c r="S121" s="81">
        <f t="shared" si="9"/>
        <v>44714</v>
      </c>
      <c r="T121" s="70">
        <v>1</v>
      </c>
      <c r="AA121" s="1"/>
    </row>
    <row r="122" spans="4:27">
      <c r="D122" s="68" t="s">
        <v>50</v>
      </c>
      <c r="E122" s="70" t="s">
        <v>51</v>
      </c>
      <c r="F122" s="70" t="s">
        <v>260</v>
      </c>
      <c r="G122" s="67">
        <v>44698</v>
      </c>
      <c r="H122" s="67">
        <v>44715</v>
      </c>
      <c r="I122" s="71">
        <f t="shared" si="5"/>
        <v>17</v>
      </c>
      <c r="J122" s="72" t="s">
        <v>261</v>
      </c>
      <c r="K122" s="72" t="s">
        <v>248</v>
      </c>
      <c r="L122" s="73">
        <v>2</v>
      </c>
      <c r="M122" s="73" t="s">
        <v>55</v>
      </c>
      <c r="N122" s="68" t="s">
        <v>253</v>
      </c>
      <c r="O122" s="70" t="s">
        <v>57</v>
      </c>
      <c r="P122" s="67">
        <f t="shared" si="7"/>
        <v>44713</v>
      </c>
      <c r="Q122" s="75" t="str">
        <f t="shared" si="6"/>
        <v>週三</v>
      </c>
      <c r="R122" s="80">
        <v>44706</v>
      </c>
      <c r="S122" s="81"/>
      <c r="AA122" s="1"/>
    </row>
    <row r="123" spans="4:27">
      <c r="D123" s="68" t="s">
        <v>50</v>
      </c>
      <c r="E123" s="70" t="s">
        <v>51</v>
      </c>
      <c r="F123" s="70" t="s">
        <v>260</v>
      </c>
      <c r="G123" s="67">
        <v>44698</v>
      </c>
      <c r="H123" s="67">
        <v>44715</v>
      </c>
      <c r="I123" s="71">
        <f t="shared" si="5"/>
        <v>17</v>
      </c>
      <c r="J123" s="72" t="s">
        <v>262</v>
      </c>
      <c r="K123" s="72" t="s">
        <v>75</v>
      </c>
      <c r="L123" s="73">
        <v>2</v>
      </c>
      <c r="M123" s="73" t="s">
        <v>55</v>
      </c>
      <c r="N123" s="68" t="s">
        <v>253</v>
      </c>
      <c r="O123" s="70" t="s">
        <v>65</v>
      </c>
      <c r="P123" s="67">
        <f t="shared" si="7"/>
        <v>44713</v>
      </c>
      <c r="Q123" s="75" t="str">
        <f t="shared" si="6"/>
        <v>週三</v>
      </c>
      <c r="R123" s="80">
        <v>44714</v>
      </c>
      <c r="S123" s="81">
        <f>R123</f>
        <v>44714</v>
      </c>
      <c r="T123" s="70">
        <v>1</v>
      </c>
      <c r="AA123" s="1"/>
    </row>
    <row r="124" spans="4:27">
      <c r="D124" s="68" t="s">
        <v>50</v>
      </c>
      <c r="E124" s="70" t="s">
        <v>51</v>
      </c>
      <c r="F124" s="70" t="s">
        <v>263</v>
      </c>
      <c r="G124" s="67">
        <v>44697</v>
      </c>
      <c r="H124" s="67">
        <v>44715</v>
      </c>
      <c r="I124" s="71">
        <f t="shared" si="5"/>
        <v>18</v>
      </c>
      <c r="J124" s="72" t="s">
        <v>60</v>
      </c>
      <c r="K124" s="72" t="s">
        <v>61</v>
      </c>
      <c r="L124" s="73">
        <v>1</v>
      </c>
      <c r="M124" s="73" t="s">
        <v>55</v>
      </c>
      <c r="N124" s="68" t="s">
        <v>253</v>
      </c>
      <c r="O124" s="70" t="s">
        <v>57</v>
      </c>
      <c r="P124" s="67">
        <f t="shared" si="7"/>
        <v>44713</v>
      </c>
      <c r="Q124" s="75" t="str">
        <f t="shared" si="6"/>
        <v>週三</v>
      </c>
      <c r="R124" s="80">
        <v>44714</v>
      </c>
      <c r="S124" s="81">
        <f>R124</f>
        <v>44714</v>
      </c>
      <c r="T124" s="70">
        <v>1</v>
      </c>
      <c r="AA124" s="1"/>
    </row>
    <row r="125" spans="4:27">
      <c r="D125" s="68" t="s">
        <v>50</v>
      </c>
      <c r="E125" s="70" t="s">
        <v>51</v>
      </c>
      <c r="F125" s="70" t="s">
        <v>264</v>
      </c>
      <c r="G125" s="67">
        <v>44699</v>
      </c>
      <c r="H125" s="67">
        <v>44715</v>
      </c>
      <c r="I125" s="71">
        <f t="shared" si="5"/>
        <v>16</v>
      </c>
      <c r="J125" s="72" t="s">
        <v>66</v>
      </c>
      <c r="K125" s="72" t="s">
        <v>64</v>
      </c>
      <c r="L125" s="73">
        <v>1</v>
      </c>
      <c r="M125" s="73" t="s">
        <v>55</v>
      </c>
      <c r="N125" s="68" t="s">
        <v>245</v>
      </c>
      <c r="O125" s="70" t="s">
        <v>65</v>
      </c>
      <c r="P125" s="67">
        <f t="shared" si="7"/>
        <v>44713</v>
      </c>
      <c r="Q125" s="75" t="str">
        <f t="shared" si="6"/>
        <v>週三</v>
      </c>
      <c r="R125" s="80">
        <v>44711</v>
      </c>
      <c r="S125" s="81"/>
      <c r="AA125" s="1"/>
    </row>
    <row r="126" spans="4:27">
      <c r="D126" s="68" t="s">
        <v>50</v>
      </c>
      <c r="E126" s="70" t="s">
        <v>82</v>
      </c>
      <c r="F126" s="70" t="s">
        <v>265</v>
      </c>
      <c r="G126" s="67">
        <v>44701</v>
      </c>
      <c r="H126" s="67">
        <v>44715</v>
      </c>
      <c r="I126" s="71">
        <f t="shared" si="5"/>
        <v>14</v>
      </c>
      <c r="J126" s="72" t="s">
        <v>84</v>
      </c>
      <c r="K126" s="72" t="s">
        <v>85</v>
      </c>
      <c r="L126" s="73">
        <v>2</v>
      </c>
      <c r="M126" s="73" t="s">
        <v>266</v>
      </c>
      <c r="N126" s="68" t="s">
        <v>56</v>
      </c>
      <c r="O126" s="70" t="s">
        <v>87</v>
      </c>
      <c r="P126" s="67">
        <f t="shared" si="7"/>
        <v>44713</v>
      </c>
      <c r="Q126" s="75" t="str">
        <f t="shared" si="6"/>
        <v>週三</v>
      </c>
      <c r="R126" s="80">
        <v>44711</v>
      </c>
      <c r="S126" s="81"/>
      <c r="AA126" s="1"/>
    </row>
    <row r="127" spans="4:27">
      <c r="D127" s="68" t="s">
        <v>50</v>
      </c>
      <c r="E127" s="70" t="s">
        <v>82</v>
      </c>
      <c r="F127" s="70" t="s">
        <v>267</v>
      </c>
      <c r="G127" s="67">
        <v>44701</v>
      </c>
      <c r="H127" s="67">
        <v>44715</v>
      </c>
      <c r="I127" s="71">
        <f t="shared" si="5"/>
        <v>14</v>
      </c>
      <c r="J127" s="72" t="s">
        <v>139</v>
      </c>
      <c r="K127" s="72" t="s">
        <v>140</v>
      </c>
      <c r="L127" s="73">
        <v>12</v>
      </c>
      <c r="M127" s="73" t="s">
        <v>268</v>
      </c>
      <c r="N127" s="68" t="s">
        <v>80</v>
      </c>
      <c r="O127" s="70" t="s">
        <v>92</v>
      </c>
      <c r="P127" s="67">
        <f t="shared" si="7"/>
        <v>44713</v>
      </c>
      <c r="Q127" s="75" t="str">
        <f t="shared" si="6"/>
        <v>週三</v>
      </c>
      <c r="R127" s="80">
        <v>44706</v>
      </c>
      <c r="S127" s="81"/>
      <c r="AA127" s="1"/>
    </row>
    <row r="128" spans="4:27">
      <c r="D128" s="68" t="s">
        <v>50</v>
      </c>
      <c r="E128" s="70" t="s">
        <v>82</v>
      </c>
      <c r="F128" s="70" t="s">
        <v>267</v>
      </c>
      <c r="G128" s="67">
        <v>44701</v>
      </c>
      <c r="H128" s="67">
        <v>44715</v>
      </c>
      <c r="I128" s="71">
        <f t="shared" si="5"/>
        <v>14</v>
      </c>
      <c r="J128" s="72" t="s">
        <v>269</v>
      </c>
      <c r="K128" s="72" t="s">
        <v>270</v>
      </c>
      <c r="L128" s="73">
        <v>12</v>
      </c>
      <c r="M128" s="73" t="s">
        <v>268</v>
      </c>
      <c r="N128" s="68" t="s">
        <v>80</v>
      </c>
      <c r="O128" s="70" t="s">
        <v>99</v>
      </c>
      <c r="P128" s="67">
        <f t="shared" si="7"/>
        <v>44713</v>
      </c>
      <c r="Q128" s="75" t="str">
        <f t="shared" si="6"/>
        <v>週三</v>
      </c>
      <c r="R128" s="80">
        <v>44713</v>
      </c>
      <c r="S128" s="81"/>
      <c r="AA128" s="1"/>
    </row>
    <row r="129" spans="4:27">
      <c r="D129" s="68" t="s">
        <v>50</v>
      </c>
      <c r="E129" s="70" t="s">
        <v>82</v>
      </c>
      <c r="F129" s="70" t="s">
        <v>267</v>
      </c>
      <c r="G129" s="67">
        <v>44701</v>
      </c>
      <c r="H129" s="67">
        <v>44715</v>
      </c>
      <c r="I129" s="71">
        <f t="shared" si="5"/>
        <v>14</v>
      </c>
      <c r="J129" s="72" t="s">
        <v>151</v>
      </c>
      <c r="K129" s="72" t="s">
        <v>152</v>
      </c>
      <c r="L129" s="73">
        <v>12</v>
      </c>
      <c r="M129" s="73" t="s">
        <v>268</v>
      </c>
      <c r="N129" s="68" t="s">
        <v>80</v>
      </c>
      <c r="O129" s="70" t="s">
        <v>150</v>
      </c>
      <c r="P129" s="67">
        <f t="shared" si="7"/>
        <v>44713</v>
      </c>
      <c r="Q129" s="75" t="str">
        <f t="shared" si="6"/>
        <v>週三</v>
      </c>
      <c r="R129" s="80">
        <v>44706</v>
      </c>
      <c r="S129" s="81"/>
      <c r="AA129" s="1"/>
    </row>
    <row r="130" spans="4:27">
      <c r="D130" s="68" t="s">
        <v>50</v>
      </c>
      <c r="E130" s="70" t="s">
        <v>82</v>
      </c>
      <c r="F130" s="70" t="s">
        <v>267</v>
      </c>
      <c r="G130" s="67">
        <v>44701</v>
      </c>
      <c r="H130" s="67">
        <v>44715</v>
      </c>
      <c r="I130" s="71">
        <f t="shared" si="5"/>
        <v>14</v>
      </c>
      <c r="J130" s="72" t="s">
        <v>141</v>
      </c>
      <c r="K130" s="72" t="s">
        <v>142</v>
      </c>
      <c r="L130" s="73">
        <v>12</v>
      </c>
      <c r="M130" s="73" t="s">
        <v>268</v>
      </c>
      <c r="N130" s="68" t="s">
        <v>80</v>
      </c>
      <c r="O130" s="70" t="s">
        <v>143</v>
      </c>
      <c r="P130" s="67">
        <f t="shared" si="7"/>
        <v>44713</v>
      </c>
      <c r="Q130" s="75" t="str">
        <f t="shared" si="6"/>
        <v>週三</v>
      </c>
      <c r="R130" s="80">
        <v>44708</v>
      </c>
      <c r="S130" s="81"/>
      <c r="AA130" s="1"/>
    </row>
    <row r="131" spans="4:27">
      <c r="D131" s="68" t="s">
        <v>50</v>
      </c>
      <c r="E131" s="70" t="s">
        <v>82</v>
      </c>
      <c r="F131" s="70" t="s">
        <v>267</v>
      </c>
      <c r="G131" s="67">
        <v>44701</v>
      </c>
      <c r="H131" s="67">
        <v>44715</v>
      </c>
      <c r="I131" s="71">
        <f t="shared" si="5"/>
        <v>14</v>
      </c>
      <c r="J131" s="72" t="s">
        <v>137</v>
      </c>
      <c r="K131" s="72" t="s">
        <v>138</v>
      </c>
      <c r="L131" s="73">
        <v>12</v>
      </c>
      <c r="M131" s="73" t="s">
        <v>268</v>
      </c>
      <c r="N131" s="68" t="s">
        <v>80</v>
      </c>
      <c r="O131" s="70" t="s">
        <v>99</v>
      </c>
      <c r="P131" s="67">
        <f t="shared" si="7"/>
        <v>44713</v>
      </c>
      <c r="Q131" s="75" t="str">
        <f t="shared" si="6"/>
        <v>週三</v>
      </c>
      <c r="R131" s="80">
        <v>44714</v>
      </c>
      <c r="S131" s="81">
        <f>R131</f>
        <v>44714</v>
      </c>
      <c r="T131" s="70">
        <v>1</v>
      </c>
      <c r="AA131" s="1"/>
    </row>
    <row r="132" spans="4:27">
      <c r="D132" s="68" t="s">
        <v>50</v>
      </c>
      <c r="E132" s="70" t="s">
        <v>82</v>
      </c>
      <c r="F132" s="70" t="s">
        <v>267</v>
      </c>
      <c r="G132" s="67">
        <v>44701</v>
      </c>
      <c r="H132" s="67">
        <v>44715</v>
      </c>
      <c r="I132" s="71">
        <f t="shared" si="5"/>
        <v>14</v>
      </c>
      <c r="J132" s="72" t="s">
        <v>148</v>
      </c>
      <c r="K132" s="72" t="s">
        <v>149</v>
      </c>
      <c r="L132" s="73">
        <v>12</v>
      </c>
      <c r="M132" s="73" t="s">
        <v>268</v>
      </c>
      <c r="N132" s="68" t="s">
        <v>80</v>
      </c>
      <c r="O132" s="70" t="s">
        <v>150</v>
      </c>
      <c r="P132" s="67">
        <f t="shared" si="7"/>
        <v>44713</v>
      </c>
      <c r="Q132" s="75" t="str">
        <f t="shared" si="6"/>
        <v>週三</v>
      </c>
      <c r="R132" s="80">
        <v>44706</v>
      </c>
      <c r="S132" s="81"/>
      <c r="AA132" s="1"/>
    </row>
    <row r="133" spans="4:27">
      <c r="D133" s="68" t="s">
        <v>50</v>
      </c>
      <c r="E133" s="70" t="s">
        <v>82</v>
      </c>
      <c r="F133" s="70" t="s">
        <v>271</v>
      </c>
      <c r="G133" s="67">
        <v>44701</v>
      </c>
      <c r="H133" s="67">
        <v>44715</v>
      </c>
      <c r="I133" s="71">
        <f t="shared" si="5"/>
        <v>14</v>
      </c>
      <c r="J133" s="72" t="s">
        <v>181</v>
      </c>
      <c r="K133" s="72" t="s">
        <v>182</v>
      </c>
      <c r="L133" s="73">
        <v>1</v>
      </c>
      <c r="M133" s="73" t="s">
        <v>79</v>
      </c>
      <c r="N133" s="68" t="s">
        <v>56</v>
      </c>
      <c r="O133" s="70" t="s">
        <v>183</v>
      </c>
      <c r="P133" s="67">
        <f t="shared" si="7"/>
        <v>44713</v>
      </c>
      <c r="Q133" s="75" t="str">
        <f t="shared" si="6"/>
        <v>週三</v>
      </c>
      <c r="R133" s="80">
        <v>44706</v>
      </c>
      <c r="S133" s="81"/>
      <c r="AA133" s="1"/>
    </row>
    <row r="134" spans="4:27">
      <c r="D134" s="68" t="s">
        <v>50</v>
      </c>
      <c r="E134" s="70" t="s">
        <v>82</v>
      </c>
      <c r="F134" s="70" t="s">
        <v>271</v>
      </c>
      <c r="G134" s="67">
        <v>44701</v>
      </c>
      <c r="H134" s="67">
        <v>44715</v>
      </c>
      <c r="I134" s="71">
        <f t="shared" si="5"/>
        <v>14</v>
      </c>
      <c r="J134" s="72" t="s">
        <v>139</v>
      </c>
      <c r="K134" s="72" t="s">
        <v>140</v>
      </c>
      <c r="L134" s="73">
        <v>1</v>
      </c>
      <c r="M134" s="73" t="s">
        <v>79</v>
      </c>
      <c r="N134" s="68" t="s">
        <v>80</v>
      </c>
      <c r="O134" s="70" t="s">
        <v>92</v>
      </c>
      <c r="P134" s="67">
        <f t="shared" si="7"/>
        <v>44713</v>
      </c>
      <c r="Q134" s="75" t="str">
        <f t="shared" si="6"/>
        <v>週三</v>
      </c>
      <c r="R134" s="80">
        <v>44706</v>
      </c>
      <c r="S134" s="81"/>
      <c r="AA134" s="1"/>
    </row>
    <row r="135" spans="4:27">
      <c r="D135" s="68" t="s">
        <v>50</v>
      </c>
      <c r="E135" s="70" t="s">
        <v>82</v>
      </c>
      <c r="F135" s="70" t="s">
        <v>271</v>
      </c>
      <c r="G135" s="67">
        <v>44701</v>
      </c>
      <c r="H135" s="67">
        <v>44715</v>
      </c>
      <c r="I135" s="71">
        <f t="shared" ref="I135:I198" si="10">_xlfn.DAYS(H135,G135)</f>
        <v>14</v>
      </c>
      <c r="J135" s="72" t="s">
        <v>137</v>
      </c>
      <c r="K135" s="72" t="s">
        <v>138</v>
      </c>
      <c r="L135" s="73">
        <v>1</v>
      </c>
      <c r="M135" s="73" t="s">
        <v>79</v>
      </c>
      <c r="N135" s="68" t="s">
        <v>80</v>
      </c>
      <c r="O135" s="70" t="s">
        <v>99</v>
      </c>
      <c r="P135" s="67">
        <f t="shared" si="7"/>
        <v>44713</v>
      </c>
      <c r="Q135" s="75" t="str">
        <f t="shared" ref="Q135:Q198" si="11">TEXT(P135,"aaa")</f>
        <v>週三</v>
      </c>
      <c r="R135" s="80">
        <v>44714</v>
      </c>
      <c r="S135" s="81">
        <f>R135</f>
        <v>44714</v>
      </c>
      <c r="T135" s="70">
        <v>1</v>
      </c>
      <c r="AA135" s="1"/>
    </row>
    <row r="136" spans="4:27">
      <c r="D136" s="68" t="s">
        <v>50</v>
      </c>
      <c r="E136" s="70" t="s">
        <v>82</v>
      </c>
      <c r="F136" s="70" t="s">
        <v>271</v>
      </c>
      <c r="G136" s="67">
        <v>44701</v>
      </c>
      <c r="H136" s="67">
        <v>44715</v>
      </c>
      <c r="I136" s="71">
        <f t="shared" si="10"/>
        <v>14</v>
      </c>
      <c r="J136" s="72" t="s">
        <v>148</v>
      </c>
      <c r="K136" s="72" t="s">
        <v>149</v>
      </c>
      <c r="L136" s="73">
        <v>1</v>
      </c>
      <c r="M136" s="73" t="s">
        <v>79</v>
      </c>
      <c r="N136" s="68" t="s">
        <v>80</v>
      </c>
      <c r="O136" s="70" t="s">
        <v>150</v>
      </c>
      <c r="P136" s="67">
        <f t="shared" si="7"/>
        <v>44713</v>
      </c>
      <c r="Q136" s="75" t="str">
        <f t="shared" si="11"/>
        <v>週三</v>
      </c>
      <c r="R136" s="80">
        <v>44706</v>
      </c>
      <c r="S136" s="81"/>
      <c r="AA136" s="1"/>
    </row>
    <row r="137" spans="4:27">
      <c r="D137" s="68" t="s">
        <v>50</v>
      </c>
      <c r="E137" s="70" t="s">
        <v>82</v>
      </c>
      <c r="F137" s="70" t="s">
        <v>272</v>
      </c>
      <c r="G137" s="67">
        <v>44701</v>
      </c>
      <c r="H137" s="67">
        <v>44716</v>
      </c>
      <c r="I137" s="71">
        <f t="shared" si="10"/>
        <v>15</v>
      </c>
      <c r="J137" s="72" t="s">
        <v>273</v>
      </c>
      <c r="K137" s="72" t="s">
        <v>274</v>
      </c>
      <c r="L137" s="73">
        <v>20</v>
      </c>
      <c r="M137" s="73" t="s">
        <v>91</v>
      </c>
      <c r="N137" s="68" t="s">
        <v>56</v>
      </c>
      <c r="O137" s="70" t="s">
        <v>214</v>
      </c>
      <c r="P137" s="67">
        <f t="shared" si="7"/>
        <v>44714</v>
      </c>
      <c r="Q137" s="75" t="str">
        <f t="shared" si="11"/>
        <v>週四</v>
      </c>
      <c r="R137" s="80">
        <v>44712</v>
      </c>
      <c r="S137" s="81"/>
      <c r="AA137" s="1"/>
    </row>
    <row r="138" spans="4:27">
      <c r="D138" s="68" t="s">
        <v>50</v>
      </c>
      <c r="E138" s="70" t="s">
        <v>82</v>
      </c>
      <c r="F138" s="70" t="s">
        <v>272</v>
      </c>
      <c r="G138" s="67">
        <v>44701</v>
      </c>
      <c r="H138" s="67">
        <v>44716</v>
      </c>
      <c r="I138" s="71">
        <f t="shared" si="10"/>
        <v>15</v>
      </c>
      <c r="J138" s="72" t="s">
        <v>273</v>
      </c>
      <c r="K138" s="72" t="s">
        <v>107</v>
      </c>
      <c r="L138" s="73">
        <v>20</v>
      </c>
      <c r="M138" s="73" t="s">
        <v>91</v>
      </c>
      <c r="N138" s="68" t="s">
        <v>56</v>
      </c>
      <c r="O138" s="70" t="s">
        <v>95</v>
      </c>
      <c r="P138" s="67">
        <f t="shared" si="7"/>
        <v>44714</v>
      </c>
      <c r="Q138" s="75" t="str">
        <f t="shared" si="11"/>
        <v>週四</v>
      </c>
      <c r="R138" s="80">
        <v>44714</v>
      </c>
      <c r="S138" s="81"/>
      <c r="AA138" s="1"/>
    </row>
    <row r="139" spans="4:27">
      <c r="D139" s="68" t="s">
        <v>50</v>
      </c>
      <c r="E139" s="70" t="s">
        <v>82</v>
      </c>
      <c r="F139" s="70" t="s">
        <v>275</v>
      </c>
      <c r="G139" s="67">
        <v>44704</v>
      </c>
      <c r="H139" s="67">
        <v>44718</v>
      </c>
      <c r="I139" s="71">
        <f t="shared" si="10"/>
        <v>14</v>
      </c>
      <c r="J139" s="72" t="s">
        <v>125</v>
      </c>
      <c r="K139" s="72" t="s">
        <v>126</v>
      </c>
      <c r="L139" s="73">
        <v>12</v>
      </c>
      <c r="M139" s="73" t="s">
        <v>127</v>
      </c>
      <c r="N139" s="68" t="s">
        <v>56</v>
      </c>
      <c r="O139" s="70" t="s">
        <v>87</v>
      </c>
      <c r="P139" s="67">
        <f t="shared" si="7"/>
        <v>44716</v>
      </c>
      <c r="Q139" s="75" t="str">
        <f t="shared" si="11"/>
        <v>週六</v>
      </c>
      <c r="R139" s="80">
        <v>44711</v>
      </c>
      <c r="S139" s="81"/>
      <c r="AA139" s="1"/>
    </row>
    <row r="140" spans="4:27">
      <c r="D140" s="68" t="s">
        <v>50</v>
      </c>
      <c r="E140" s="70" t="s">
        <v>82</v>
      </c>
      <c r="F140" s="70" t="s">
        <v>276</v>
      </c>
      <c r="G140" s="67">
        <v>44704</v>
      </c>
      <c r="H140" s="67">
        <v>44718</v>
      </c>
      <c r="I140" s="71">
        <f t="shared" si="10"/>
        <v>14</v>
      </c>
      <c r="J140" s="72" t="s">
        <v>139</v>
      </c>
      <c r="K140" s="72" t="s">
        <v>140</v>
      </c>
      <c r="L140" s="73">
        <v>1</v>
      </c>
      <c r="M140" s="73" t="s">
        <v>91</v>
      </c>
      <c r="N140" s="68" t="s">
        <v>80</v>
      </c>
      <c r="O140" s="70" t="s">
        <v>92</v>
      </c>
      <c r="P140" s="67">
        <f t="shared" si="7"/>
        <v>44716</v>
      </c>
      <c r="Q140" s="75" t="str">
        <f t="shared" si="11"/>
        <v>週六</v>
      </c>
      <c r="R140" s="80">
        <v>44718</v>
      </c>
      <c r="S140" s="81">
        <f>R140</f>
        <v>44718</v>
      </c>
      <c r="T140" s="70">
        <v>1</v>
      </c>
      <c r="AA140" s="1"/>
    </row>
    <row r="141" spans="4:27">
      <c r="D141" s="68" t="s">
        <v>50</v>
      </c>
      <c r="E141" s="70" t="s">
        <v>82</v>
      </c>
      <c r="F141" s="70" t="s">
        <v>276</v>
      </c>
      <c r="G141" s="67">
        <v>44704</v>
      </c>
      <c r="H141" s="67">
        <v>44718</v>
      </c>
      <c r="I141" s="71">
        <f t="shared" si="10"/>
        <v>14</v>
      </c>
      <c r="J141" s="72" t="s">
        <v>277</v>
      </c>
      <c r="K141" s="72" t="s">
        <v>154</v>
      </c>
      <c r="L141" s="73">
        <v>1</v>
      </c>
      <c r="M141" s="73" t="s">
        <v>91</v>
      </c>
      <c r="N141" s="68" t="s">
        <v>80</v>
      </c>
      <c r="O141" s="70" t="s">
        <v>81</v>
      </c>
      <c r="P141" s="67">
        <f t="shared" si="7"/>
        <v>44716</v>
      </c>
      <c r="Q141" s="75" t="str">
        <f t="shared" si="11"/>
        <v>週六</v>
      </c>
      <c r="R141" s="80">
        <v>44718</v>
      </c>
      <c r="S141" s="81">
        <f>R141</f>
        <v>44718</v>
      </c>
      <c r="T141" s="70">
        <v>1</v>
      </c>
      <c r="AA141" s="1"/>
    </row>
    <row r="142" spans="4:27">
      <c r="D142" s="68" t="s">
        <v>50</v>
      </c>
      <c r="E142" s="70" t="s">
        <v>82</v>
      </c>
      <c r="F142" s="70" t="s">
        <v>276</v>
      </c>
      <c r="G142" s="67">
        <v>44704</v>
      </c>
      <c r="H142" s="67">
        <v>44718</v>
      </c>
      <c r="I142" s="71">
        <f t="shared" si="10"/>
        <v>14</v>
      </c>
      <c r="J142" s="72" t="s">
        <v>137</v>
      </c>
      <c r="K142" s="72" t="s">
        <v>138</v>
      </c>
      <c r="L142" s="73">
        <v>1</v>
      </c>
      <c r="M142" s="73" t="s">
        <v>91</v>
      </c>
      <c r="N142" s="68" t="s">
        <v>80</v>
      </c>
      <c r="O142" s="70" t="s">
        <v>99</v>
      </c>
      <c r="P142" s="67">
        <f t="shared" si="7"/>
        <v>44716</v>
      </c>
      <c r="Q142" s="75" t="str">
        <f t="shared" si="11"/>
        <v>週六</v>
      </c>
      <c r="R142" s="80">
        <v>44718</v>
      </c>
      <c r="S142" s="81">
        <f>R142</f>
        <v>44718</v>
      </c>
      <c r="T142" s="70">
        <v>1</v>
      </c>
      <c r="AA142" s="1"/>
    </row>
    <row r="143" spans="4:27">
      <c r="D143" s="68" t="s">
        <v>50</v>
      </c>
      <c r="E143" s="70" t="s">
        <v>82</v>
      </c>
      <c r="F143" s="70" t="s">
        <v>276</v>
      </c>
      <c r="G143" s="67">
        <v>44704</v>
      </c>
      <c r="H143" s="67">
        <v>44718</v>
      </c>
      <c r="I143" s="71">
        <f t="shared" si="10"/>
        <v>14</v>
      </c>
      <c r="J143" s="72" t="s">
        <v>148</v>
      </c>
      <c r="K143" s="72" t="s">
        <v>149</v>
      </c>
      <c r="L143" s="73">
        <v>1</v>
      </c>
      <c r="M143" s="73" t="s">
        <v>91</v>
      </c>
      <c r="N143" s="68" t="s">
        <v>80</v>
      </c>
      <c r="O143" s="70" t="s">
        <v>150</v>
      </c>
      <c r="P143" s="67">
        <f t="shared" si="7"/>
        <v>44716</v>
      </c>
      <c r="Q143" s="75" t="str">
        <f t="shared" si="11"/>
        <v>週六</v>
      </c>
      <c r="R143" s="80">
        <v>44711</v>
      </c>
      <c r="S143" s="81"/>
      <c r="AA143" s="1"/>
    </row>
    <row r="144" spans="4:27">
      <c r="D144" s="68" t="s">
        <v>50</v>
      </c>
      <c r="E144" s="70" t="s">
        <v>82</v>
      </c>
      <c r="F144" s="70" t="s">
        <v>278</v>
      </c>
      <c r="G144" s="67">
        <v>44704</v>
      </c>
      <c r="H144" s="67">
        <v>44718</v>
      </c>
      <c r="I144" s="71">
        <f t="shared" si="10"/>
        <v>14</v>
      </c>
      <c r="J144" s="72" t="s">
        <v>139</v>
      </c>
      <c r="K144" s="72" t="s">
        <v>140</v>
      </c>
      <c r="L144" s="73">
        <v>1</v>
      </c>
      <c r="M144" s="73" t="s">
        <v>91</v>
      </c>
      <c r="N144" s="68" t="s">
        <v>80</v>
      </c>
      <c r="O144" s="70" t="s">
        <v>92</v>
      </c>
      <c r="P144" s="67">
        <f t="shared" si="7"/>
        <v>44716</v>
      </c>
      <c r="Q144" s="75" t="str">
        <f t="shared" si="11"/>
        <v>週六</v>
      </c>
      <c r="R144" s="80">
        <v>44718</v>
      </c>
      <c r="S144" s="81">
        <f>R144</f>
        <v>44718</v>
      </c>
      <c r="T144" s="70">
        <v>1</v>
      </c>
      <c r="AA144" s="1"/>
    </row>
    <row r="145" spans="4:27">
      <c r="D145" s="68" t="s">
        <v>50</v>
      </c>
      <c r="E145" s="70" t="s">
        <v>82</v>
      </c>
      <c r="F145" s="70" t="s">
        <v>278</v>
      </c>
      <c r="G145" s="67">
        <v>44704</v>
      </c>
      <c r="H145" s="67">
        <v>44718</v>
      </c>
      <c r="I145" s="71">
        <f t="shared" si="10"/>
        <v>14</v>
      </c>
      <c r="J145" s="72" t="s">
        <v>277</v>
      </c>
      <c r="K145" s="72" t="s">
        <v>154</v>
      </c>
      <c r="L145" s="73">
        <v>1</v>
      </c>
      <c r="M145" s="73" t="s">
        <v>91</v>
      </c>
      <c r="N145" s="68" t="s">
        <v>80</v>
      </c>
      <c r="O145" s="70" t="s">
        <v>81</v>
      </c>
      <c r="P145" s="67">
        <f t="shared" si="7"/>
        <v>44716</v>
      </c>
      <c r="Q145" s="75" t="str">
        <f t="shared" si="11"/>
        <v>週六</v>
      </c>
      <c r="R145" s="80">
        <v>44718</v>
      </c>
      <c r="S145" s="81">
        <f>R145</f>
        <v>44718</v>
      </c>
      <c r="T145" s="70">
        <v>1</v>
      </c>
      <c r="AA145" s="1"/>
    </row>
    <row r="146" spans="4:27">
      <c r="D146" s="68" t="s">
        <v>50</v>
      </c>
      <c r="E146" s="70" t="s">
        <v>82</v>
      </c>
      <c r="F146" s="70" t="s">
        <v>278</v>
      </c>
      <c r="G146" s="67">
        <v>44704</v>
      </c>
      <c r="H146" s="67">
        <v>44718</v>
      </c>
      <c r="I146" s="71">
        <f t="shared" si="10"/>
        <v>14</v>
      </c>
      <c r="J146" s="72" t="s">
        <v>137</v>
      </c>
      <c r="K146" s="72" t="s">
        <v>138</v>
      </c>
      <c r="L146" s="73">
        <v>1</v>
      </c>
      <c r="M146" s="73" t="s">
        <v>91</v>
      </c>
      <c r="N146" s="68" t="s">
        <v>80</v>
      </c>
      <c r="O146" s="70" t="s">
        <v>99</v>
      </c>
      <c r="P146" s="67">
        <f t="shared" si="7"/>
        <v>44716</v>
      </c>
      <c r="Q146" s="75" t="str">
        <f t="shared" si="11"/>
        <v>週六</v>
      </c>
      <c r="R146" s="80">
        <v>44718</v>
      </c>
      <c r="S146" s="81">
        <f>R146</f>
        <v>44718</v>
      </c>
      <c r="T146" s="70">
        <v>1</v>
      </c>
      <c r="AA146" s="1"/>
    </row>
    <row r="147" spans="4:27">
      <c r="D147" s="68" t="s">
        <v>50</v>
      </c>
      <c r="E147" s="70" t="s">
        <v>82</v>
      </c>
      <c r="F147" s="70" t="s">
        <v>278</v>
      </c>
      <c r="G147" s="67">
        <v>44704</v>
      </c>
      <c r="H147" s="67">
        <v>44718</v>
      </c>
      <c r="I147" s="71">
        <f t="shared" si="10"/>
        <v>14</v>
      </c>
      <c r="J147" s="72" t="s">
        <v>148</v>
      </c>
      <c r="K147" s="72" t="s">
        <v>149</v>
      </c>
      <c r="L147" s="73">
        <v>1</v>
      </c>
      <c r="M147" s="73" t="s">
        <v>91</v>
      </c>
      <c r="N147" s="68" t="s">
        <v>80</v>
      </c>
      <c r="O147" s="70" t="s">
        <v>150</v>
      </c>
      <c r="P147" s="67">
        <f t="shared" si="7"/>
        <v>44716</v>
      </c>
      <c r="Q147" s="75" t="str">
        <f t="shared" si="11"/>
        <v>週六</v>
      </c>
      <c r="R147" s="80">
        <v>44711</v>
      </c>
      <c r="S147" s="81"/>
      <c r="AA147" s="1"/>
    </row>
    <row r="148" spans="4:27">
      <c r="D148" s="68" t="s">
        <v>50</v>
      </c>
      <c r="E148" s="70" t="s">
        <v>82</v>
      </c>
      <c r="F148" s="70" t="s">
        <v>279</v>
      </c>
      <c r="G148" s="67">
        <v>44704</v>
      </c>
      <c r="H148" s="67">
        <v>44718</v>
      </c>
      <c r="I148" s="71">
        <f t="shared" si="10"/>
        <v>14</v>
      </c>
      <c r="J148" s="72" t="s">
        <v>139</v>
      </c>
      <c r="K148" s="72" t="s">
        <v>140</v>
      </c>
      <c r="L148" s="73">
        <v>1</v>
      </c>
      <c r="M148" s="73" t="s">
        <v>91</v>
      </c>
      <c r="N148" s="68" t="s">
        <v>80</v>
      </c>
      <c r="O148" s="70" t="s">
        <v>92</v>
      </c>
      <c r="P148" s="67">
        <f t="shared" si="7"/>
        <v>44716</v>
      </c>
      <c r="Q148" s="75" t="str">
        <f t="shared" si="11"/>
        <v>週六</v>
      </c>
      <c r="R148" s="80">
        <v>44718</v>
      </c>
      <c r="S148" s="81">
        <f>R148</f>
        <v>44718</v>
      </c>
      <c r="T148" s="70">
        <v>1</v>
      </c>
      <c r="AA148" s="1"/>
    </row>
    <row r="149" spans="4:27">
      <c r="D149" s="68" t="s">
        <v>50</v>
      </c>
      <c r="E149" s="70" t="s">
        <v>82</v>
      </c>
      <c r="F149" s="70" t="s">
        <v>279</v>
      </c>
      <c r="G149" s="67">
        <v>44704</v>
      </c>
      <c r="H149" s="67">
        <v>44718</v>
      </c>
      <c r="I149" s="71">
        <f t="shared" si="10"/>
        <v>14</v>
      </c>
      <c r="J149" s="72" t="s">
        <v>277</v>
      </c>
      <c r="K149" s="72" t="s">
        <v>154</v>
      </c>
      <c r="L149" s="73">
        <v>1</v>
      </c>
      <c r="M149" s="73" t="s">
        <v>91</v>
      </c>
      <c r="N149" s="68" t="s">
        <v>80</v>
      </c>
      <c r="O149" s="70" t="s">
        <v>81</v>
      </c>
      <c r="P149" s="67">
        <f t="shared" si="7"/>
        <v>44716</v>
      </c>
      <c r="Q149" s="75" t="str">
        <f t="shared" si="11"/>
        <v>週六</v>
      </c>
      <c r="R149" s="80">
        <v>44718</v>
      </c>
      <c r="S149" s="81">
        <f>R149</f>
        <v>44718</v>
      </c>
      <c r="T149" s="70">
        <v>1</v>
      </c>
      <c r="AA149" s="1"/>
    </row>
    <row r="150" spans="4:27">
      <c r="D150" s="68" t="s">
        <v>50</v>
      </c>
      <c r="E150" s="70" t="s">
        <v>82</v>
      </c>
      <c r="F150" s="70" t="s">
        <v>279</v>
      </c>
      <c r="G150" s="67">
        <v>44704</v>
      </c>
      <c r="H150" s="67">
        <v>44718</v>
      </c>
      <c r="I150" s="71">
        <f t="shared" si="10"/>
        <v>14</v>
      </c>
      <c r="J150" s="72" t="s">
        <v>137</v>
      </c>
      <c r="K150" s="72" t="s">
        <v>138</v>
      </c>
      <c r="L150" s="73">
        <v>1</v>
      </c>
      <c r="M150" s="73" t="s">
        <v>91</v>
      </c>
      <c r="N150" s="68" t="s">
        <v>80</v>
      </c>
      <c r="O150" s="70" t="s">
        <v>99</v>
      </c>
      <c r="P150" s="67">
        <f t="shared" si="7"/>
        <v>44716</v>
      </c>
      <c r="Q150" s="75" t="str">
        <f t="shared" si="11"/>
        <v>週六</v>
      </c>
      <c r="R150" s="80">
        <v>44718</v>
      </c>
      <c r="S150" s="81">
        <f>R150</f>
        <v>44718</v>
      </c>
      <c r="T150" s="70">
        <v>1</v>
      </c>
      <c r="AA150" s="1"/>
    </row>
    <row r="151" spans="4:27">
      <c r="D151" s="68" t="s">
        <v>50</v>
      </c>
      <c r="E151" s="70" t="s">
        <v>82</v>
      </c>
      <c r="F151" s="70" t="s">
        <v>279</v>
      </c>
      <c r="G151" s="67">
        <v>44704</v>
      </c>
      <c r="H151" s="67">
        <v>44718</v>
      </c>
      <c r="I151" s="71">
        <f t="shared" si="10"/>
        <v>14</v>
      </c>
      <c r="J151" s="72" t="s">
        <v>148</v>
      </c>
      <c r="K151" s="72" t="s">
        <v>149</v>
      </c>
      <c r="L151" s="73">
        <v>1</v>
      </c>
      <c r="M151" s="73" t="s">
        <v>91</v>
      </c>
      <c r="N151" s="68" t="s">
        <v>80</v>
      </c>
      <c r="O151" s="70" t="s">
        <v>150</v>
      </c>
      <c r="P151" s="67">
        <f t="shared" si="7"/>
        <v>44716</v>
      </c>
      <c r="Q151" s="75" t="str">
        <f t="shared" si="11"/>
        <v>週六</v>
      </c>
      <c r="R151" s="80">
        <v>44711</v>
      </c>
      <c r="S151" s="81"/>
      <c r="AA151" s="1"/>
    </row>
    <row r="152" spans="4:27">
      <c r="D152" s="68" t="s">
        <v>50</v>
      </c>
      <c r="E152" s="70" t="s">
        <v>2</v>
      </c>
      <c r="F152" s="70" t="s">
        <v>280</v>
      </c>
      <c r="G152" s="67">
        <v>44712</v>
      </c>
      <c r="H152" s="67">
        <v>44718</v>
      </c>
      <c r="I152" s="71">
        <f t="shared" si="10"/>
        <v>6</v>
      </c>
      <c r="J152" s="72" t="s">
        <v>281</v>
      </c>
      <c r="K152" s="72" t="s">
        <v>282</v>
      </c>
      <c r="L152" s="73">
        <v>5</v>
      </c>
      <c r="M152" s="73" t="s">
        <v>91</v>
      </c>
      <c r="N152" s="68" t="s">
        <v>245</v>
      </c>
      <c r="O152" s="70" t="s">
        <v>57</v>
      </c>
      <c r="P152" s="67">
        <f t="shared" si="7"/>
        <v>44716</v>
      </c>
      <c r="Q152" s="75" t="str">
        <f t="shared" si="11"/>
        <v>週六</v>
      </c>
      <c r="R152" s="80">
        <v>44714</v>
      </c>
      <c r="S152" s="81"/>
      <c r="AA152" s="1"/>
    </row>
    <row r="153" spans="4:27">
      <c r="D153" s="68" t="s">
        <v>50</v>
      </c>
      <c r="E153" s="70" t="s">
        <v>2</v>
      </c>
      <c r="F153" s="70" t="s">
        <v>280</v>
      </c>
      <c r="G153" s="67">
        <v>44712</v>
      </c>
      <c r="H153" s="67">
        <v>44718</v>
      </c>
      <c r="I153" s="71">
        <f t="shared" si="10"/>
        <v>6</v>
      </c>
      <c r="J153" s="72" t="s">
        <v>164</v>
      </c>
      <c r="K153" s="72" t="s">
        <v>146</v>
      </c>
      <c r="L153" s="73">
        <v>5</v>
      </c>
      <c r="M153" s="73" t="s">
        <v>91</v>
      </c>
      <c r="N153" s="68" t="s">
        <v>80</v>
      </c>
      <c r="O153" s="70" t="s">
        <v>115</v>
      </c>
      <c r="P153" s="67">
        <f t="shared" si="7"/>
        <v>44716</v>
      </c>
      <c r="Q153" s="75" t="str">
        <f t="shared" si="11"/>
        <v>週六</v>
      </c>
      <c r="R153" s="80">
        <v>44722</v>
      </c>
      <c r="S153" s="81">
        <f t="shared" ref="S153:S159" si="12">R153</f>
        <v>44722</v>
      </c>
      <c r="T153" s="70">
        <v>1</v>
      </c>
      <c r="AA153" s="1"/>
    </row>
    <row r="154" spans="4:27">
      <c r="D154" s="68" t="s">
        <v>50</v>
      </c>
      <c r="E154" s="70" t="s">
        <v>2</v>
      </c>
      <c r="F154" s="70" t="s">
        <v>280</v>
      </c>
      <c r="G154" s="67">
        <v>44712</v>
      </c>
      <c r="H154" s="67">
        <v>44718</v>
      </c>
      <c r="I154" s="71">
        <f t="shared" si="10"/>
        <v>6</v>
      </c>
      <c r="J154" s="72" t="s">
        <v>141</v>
      </c>
      <c r="K154" s="72" t="s">
        <v>142</v>
      </c>
      <c r="L154" s="73">
        <v>5</v>
      </c>
      <c r="M154" s="73" t="s">
        <v>91</v>
      </c>
      <c r="N154" s="68" t="s">
        <v>80</v>
      </c>
      <c r="O154" s="70" t="s">
        <v>143</v>
      </c>
      <c r="P154" s="67">
        <f t="shared" si="7"/>
        <v>44716</v>
      </c>
      <c r="Q154" s="75" t="str">
        <f t="shared" si="11"/>
        <v>週六</v>
      </c>
      <c r="R154" s="80">
        <v>44721</v>
      </c>
      <c r="S154" s="81">
        <f t="shared" si="12"/>
        <v>44721</v>
      </c>
      <c r="T154" s="70">
        <v>1</v>
      </c>
      <c r="AA154" s="1"/>
    </row>
    <row r="155" spans="4:27">
      <c r="D155" s="68" t="s">
        <v>50</v>
      </c>
      <c r="E155" s="70" t="s">
        <v>2</v>
      </c>
      <c r="F155" s="70" t="s">
        <v>280</v>
      </c>
      <c r="G155" s="67">
        <v>44712</v>
      </c>
      <c r="H155" s="67">
        <v>44718</v>
      </c>
      <c r="I155" s="71">
        <f t="shared" si="10"/>
        <v>6</v>
      </c>
      <c r="J155" s="72" t="s">
        <v>148</v>
      </c>
      <c r="K155" s="72" t="s">
        <v>149</v>
      </c>
      <c r="L155" s="73">
        <v>5</v>
      </c>
      <c r="M155" s="73" t="s">
        <v>91</v>
      </c>
      <c r="N155" s="68" t="s">
        <v>80</v>
      </c>
      <c r="O155" s="70" t="s">
        <v>150</v>
      </c>
      <c r="P155" s="67">
        <f t="shared" si="7"/>
        <v>44716</v>
      </c>
      <c r="Q155" s="75" t="str">
        <f t="shared" si="11"/>
        <v>週六</v>
      </c>
      <c r="R155" s="80">
        <v>44722</v>
      </c>
      <c r="S155" s="81">
        <f t="shared" si="12"/>
        <v>44722</v>
      </c>
      <c r="T155" s="70">
        <v>1</v>
      </c>
      <c r="AA155" s="1"/>
    </row>
    <row r="156" spans="4:27">
      <c r="D156" s="68" t="s">
        <v>50</v>
      </c>
      <c r="E156" s="70" t="s">
        <v>2</v>
      </c>
      <c r="F156" s="70" t="s">
        <v>280</v>
      </c>
      <c r="G156" s="67">
        <v>44712</v>
      </c>
      <c r="H156" s="67">
        <v>44718</v>
      </c>
      <c r="I156" s="71">
        <f t="shared" si="10"/>
        <v>6</v>
      </c>
      <c r="J156" s="72" t="s">
        <v>139</v>
      </c>
      <c r="K156" s="72" t="s">
        <v>140</v>
      </c>
      <c r="L156" s="73">
        <v>5</v>
      </c>
      <c r="M156" s="73" t="s">
        <v>91</v>
      </c>
      <c r="N156" s="68" t="s">
        <v>80</v>
      </c>
      <c r="O156" s="70" t="s">
        <v>92</v>
      </c>
      <c r="P156" s="67">
        <f t="shared" si="7"/>
        <v>44716</v>
      </c>
      <c r="Q156" s="75" t="str">
        <f t="shared" si="11"/>
        <v>週六</v>
      </c>
      <c r="R156" s="80">
        <v>44720</v>
      </c>
      <c r="S156" s="81">
        <f t="shared" si="12"/>
        <v>44720</v>
      </c>
      <c r="T156" s="70">
        <v>1</v>
      </c>
      <c r="AA156" s="1"/>
    </row>
    <row r="157" spans="4:27">
      <c r="D157" s="68" t="s">
        <v>50</v>
      </c>
      <c r="E157" s="70" t="s">
        <v>2</v>
      </c>
      <c r="F157" s="70" t="s">
        <v>280</v>
      </c>
      <c r="G157" s="67">
        <v>44712</v>
      </c>
      <c r="H157" s="67">
        <v>44718</v>
      </c>
      <c r="I157" s="71">
        <f t="shared" si="10"/>
        <v>6</v>
      </c>
      <c r="J157" s="72" t="s">
        <v>137</v>
      </c>
      <c r="K157" s="72" t="s">
        <v>138</v>
      </c>
      <c r="L157" s="73">
        <v>5</v>
      </c>
      <c r="M157" s="73" t="s">
        <v>91</v>
      </c>
      <c r="N157" s="68" t="s">
        <v>80</v>
      </c>
      <c r="O157" s="70" t="s">
        <v>99</v>
      </c>
      <c r="P157" s="67">
        <f t="shared" si="7"/>
        <v>44716</v>
      </c>
      <c r="Q157" s="75" t="str">
        <f t="shared" si="11"/>
        <v>週六</v>
      </c>
      <c r="R157" s="80">
        <v>44722</v>
      </c>
      <c r="S157" s="81">
        <f t="shared" si="12"/>
        <v>44722</v>
      </c>
      <c r="T157" s="70">
        <v>1</v>
      </c>
      <c r="AA157" s="1"/>
    </row>
    <row r="158" spans="4:27">
      <c r="D158" s="68" t="s">
        <v>50</v>
      </c>
      <c r="E158" s="70" t="s">
        <v>2</v>
      </c>
      <c r="F158" s="70" t="s">
        <v>280</v>
      </c>
      <c r="G158" s="67">
        <v>44712</v>
      </c>
      <c r="H158" s="67">
        <v>44718</v>
      </c>
      <c r="I158" s="71">
        <f t="shared" si="10"/>
        <v>6</v>
      </c>
      <c r="J158" s="72" t="s">
        <v>178</v>
      </c>
      <c r="K158" s="72" t="s">
        <v>179</v>
      </c>
      <c r="L158" s="73">
        <v>5</v>
      </c>
      <c r="M158" s="73" t="s">
        <v>91</v>
      </c>
      <c r="N158" s="68" t="s">
        <v>80</v>
      </c>
      <c r="O158" s="70" t="s">
        <v>115</v>
      </c>
      <c r="P158" s="67">
        <f t="shared" si="7"/>
        <v>44716</v>
      </c>
      <c r="Q158" s="75" t="str">
        <f t="shared" si="11"/>
        <v>週六</v>
      </c>
      <c r="R158" s="80">
        <v>44722</v>
      </c>
      <c r="S158" s="81">
        <f t="shared" si="12"/>
        <v>44722</v>
      </c>
      <c r="T158" s="70">
        <v>1</v>
      </c>
      <c r="AA158" s="1"/>
    </row>
    <row r="159" spans="4:27">
      <c r="D159" s="68" t="s">
        <v>50</v>
      </c>
      <c r="E159" s="70" t="s">
        <v>82</v>
      </c>
      <c r="F159" s="70" t="s">
        <v>283</v>
      </c>
      <c r="G159" s="67">
        <v>44699</v>
      </c>
      <c r="H159" s="67">
        <v>44718</v>
      </c>
      <c r="I159" s="71">
        <f t="shared" si="10"/>
        <v>19</v>
      </c>
      <c r="J159" s="72" t="s">
        <v>186</v>
      </c>
      <c r="K159" s="72" t="s">
        <v>187</v>
      </c>
      <c r="L159" s="73">
        <v>14</v>
      </c>
      <c r="M159" s="73" t="s">
        <v>79</v>
      </c>
      <c r="N159" s="68" t="s">
        <v>80</v>
      </c>
      <c r="O159" s="70" t="s">
        <v>177</v>
      </c>
      <c r="P159" s="67">
        <f t="shared" si="7"/>
        <v>44716</v>
      </c>
      <c r="Q159" s="75" t="str">
        <f t="shared" si="11"/>
        <v>週六</v>
      </c>
      <c r="R159" s="80">
        <v>44718</v>
      </c>
      <c r="S159" s="81">
        <f t="shared" si="12"/>
        <v>44718</v>
      </c>
      <c r="T159" s="70">
        <v>1</v>
      </c>
      <c r="AA159" s="1"/>
    </row>
    <row r="160" spans="4:27">
      <c r="D160" s="68" t="s">
        <v>50</v>
      </c>
      <c r="E160" s="70" t="s">
        <v>82</v>
      </c>
      <c r="F160" s="70" t="s">
        <v>283</v>
      </c>
      <c r="G160" s="67">
        <v>44699</v>
      </c>
      <c r="H160" s="67">
        <v>44718</v>
      </c>
      <c r="I160" s="71">
        <f t="shared" si="10"/>
        <v>19</v>
      </c>
      <c r="J160" s="72" t="s">
        <v>139</v>
      </c>
      <c r="K160" s="72" t="s">
        <v>140</v>
      </c>
      <c r="L160" s="73">
        <v>17</v>
      </c>
      <c r="M160" s="73" t="s">
        <v>79</v>
      </c>
      <c r="N160" s="68" t="s">
        <v>80</v>
      </c>
      <c r="O160" s="70" t="s">
        <v>92</v>
      </c>
      <c r="P160" s="67">
        <f t="shared" si="7"/>
        <v>44716</v>
      </c>
      <c r="Q160" s="75" t="str">
        <f t="shared" si="11"/>
        <v>週六</v>
      </c>
      <c r="R160" s="80">
        <v>44706</v>
      </c>
      <c r="S160" s="84"/>
      <c r="AA160" s="1"/>
    </row>
    <row r="161" spans="4:27">
      <c r="D161" s="68" t="s">
        <v>50</v>
      </c>
      <c r="E161" s="70" t="s">
        <v>82</v>
      </c>
      <c r="F161" s="70" t="s">
        <v>283</v>
      </c>
      <c r="G161" s="67">
        <v>44699</v>
      </c>
      <c r="H161" s="67">
        <v>44718</v>
      </c>
      <c r="I161" s="71">
        <f t="shared" si="10"/>
        <v>19</v>
      </c>
      <c r="J161" s="72" t="s">
        <v>269</v>
      </c>
      <c r="K161" s="72" t="s">
        <v>270</v>
      </c>
      <c r="L161" s="73">
        <v>3</v>
      </c>
      <c r="M161" s="73" t="s">
        <v>79</v>
      </c>
      <c r="N161" s="68" t="s">
        <v>80</v>
      </c>
      <c r="O161" s="70" t="s">
        <v>99</v>
      </c>
      <c r="P161" s="67">
        <f t="shared" si="7"/>
        <v>44716</v>
      </c>
      <c r="Q161" s="75" t="str">
        <f t="shared" si="11"/>
        <v>週六</v>
      </c>
      <c r="R161" s="80">
        <v>44705</v>
      </c>
      <c r="S161" s="84"/>
      <c r="AA161" s="1"/>
    </row>
    <row r="162" spans="4:27">
      <c r="D162" s="68" t="s">
        <v>50</v>
      </c>
      <c r="E162" s="70" t="s">
        <v>82</v>
      </c>
      <c r="F162" s="70" t="s">
        <v>283</v>
      </c>
      <c r="G162" s="67">
        <v>44699</v>
      </c>
      <c r="H162" s="67">
        <v>44718</v>
      </c>
      <c r="I162" s="71">
        <f t="shared" si="10"/>
        <v>19</v>
      </c>
      <c r="J162" s="72" t="s">
        <v>284</v>
      </c>
      <c r="K162" s="72" t="s">
        <v>187</v>
      </c>
      <c r="L162" s="73">
        <v>14</v>
      </c>
      <c r="M162" s="73" t="s">
        <v>79</v>
      </c>
      <c r="N162" s="68" t="s">
        <v>80</v>
      </c>
      <c r="O162" s="70" t="s">
        <v>177</v>
      </c>
      <c r="P162" s="67">
        <f t="shared" si="7"/>
        <v>44716</v>
      </c>
      <c r="Q162" s="75" t="str">
        <f t="shared" si="11"/>
        <v>週六</v>
      </c>
      <c r="R162" s="80">
        <v>44718</v>
      </c>
      <c r="S162" s="81">
        <f>R162</f>
        <v>44718</v>
      </c>
      <c r="T162" s="70">
        <v>1</v>
      </c>
      <c r="AA162" s="1"/>
    </row>
    <row r="163" spans="4:27">
      <c r="D163" s="68" t="s">
        <v>50</v>
      </c>
      <c r="E163" s="70" t="s">
        <v>82</v>
      </c>
      <c r="F163" s="70" t="s">
        <v>283</v>
      </c>
      <c r="G163" s="67">
        <v>44699</v>
      </c>
      <c r="H163" s="67">
        <v>44718</v>
      </c>
      <c r="I163" s="71">
        <f t="shared" si="10"/>
        <v>19</v>
      </c>
      <c r="J163" s="72" t="s">
        <v>285</v>
      </c>
      <c r="K163" s="72" t="s">
        <v>187</v>
      </c>
      <c r="L163" s="73">
        <v>14</v>
      </c>
      <c r="M163" s="73" t="s">
        <v>79</v>
      </c>
      <c r="N163" s="68" t="s">
        <v>80</v>
      </c>
      <c r="O163" s="70" t="s">
        <v>177</v>
      </c>
      <c r="P163" s="67">
        <f t="shared" ref="P163:P219" si="13">H163-2</f>
        <v>44716</v>
      </c>
      <c r="Q163" s="75" t="str">
        <f t="shared" si="11"/>
        <v>週六</v>
      </c>
      <c r="R163" s="80">
        <v>44718</v>
      </c>
      <c r="S163" s="81">
        <f>R163</f>
        <v>44718</v>
      </c>
      <c r="T163" s="70">
        <v>1</v>
      </c>
      <c r="AA163" s="1"/>
    </row>
    <row r="164" spans="4:27">
      <c r="D164" s="68" t="s">
        <v>50</v>
      </c>
      <c r="E164" s="70" t="s">
        <v>82</v>
      </c>
      <c r="F164" s="70" t="s">
        <v>283</v>
      </c>
      <c r="G164" s="67">
        <v>44699</v>
      </c>
      <c r="H164" s="67">
        <v>44718</v>
      </c>
      <c r="I164" s="71">
        <f t="shared" si="10"/>
        <v>19</v>
      </c>
      <c r="J164" s="72" t="s">
        <v>286</v>
      </c>
      <c r="K164" s="72" t="s">
        <v>187</v>
      </c>
      <c r="L164" s="73">
        <v>14</v>
      </c>
      <c r="M164" s="73" t="s">
        <v>79</v>
      </c>
      <c r="N164" s="68" t="s">
        <v>80</v>
      </c>
      <c r="O164" s="70" t="s">
        <v>177</v>
      </c>
      <c r="P164" s="67">
        <f t="shared" si="13"/>
        <v>44716</v>
      </c>
      <c r="Q164" s="75" t="str">
        <f t="shared" si="11"/>
        <v>週六</v>
      </c>
      <c r="R164" s="80">
        <v>44718</v>
      </c>
      <c r="S164" s="81">
        <f>R164</f>
        <v>44718</v>
      </c>
      <c r="T164" s="70">
        <v>1</v>
      </c>
      <c r="AA164" s="1"/>
    </row>
    <row r="165" spans="4:27">
      <c r="D165" s="68" t="s">
        <v>50</v>
      </c>
      <c r="E165" s="70" t="s">
        <v>82</v>
      </c>
      <c r="F165" s="70" t="s">
        <v>283</v>
      </c>
      <c r="G165" s="67">
        <v>44699</v>
      </c>
      <c r="H165" s="67">
        <v>44718</v>
      </c>
      <c r="I165" s="71">
        <f t="shared" si="10"/>
        <v>19</v>
      </c>
      <c r="J165" s="72" t="s">
        <v>287</v>
      </c>
      <c r="K165" s="72" t="s">
        <v>187</v>
      </c>
      <c r="L165" s="73">
        <v>14</v>
      </c>
      <c r="M165" s="73" t="s">
        <v>79</v>
      </c>
      <c r="N165" s="68" t="s">
        <v>80</v>
      </c>
      <c r="O165" s="70" t="s">
        <v>177</v>
      </c>
      <c r="P165" s="67">
        <f t="shared" si="13"/>
        <v>44716</v>
      </c>
      <c r="Q165" s="75" t="str">
        <f t="shared" si="11"/>
        <v>週六</v>
      </c>
      <c r="R165" s="80">
        <v>44718</v>
      </c>
      <c r="S165" s="81">
        <f>R165</f>
        <v>44718</v>
      </c>
      <c r="T165" s="70">
        <v>1</v>
      </c>
      <c r="AA165" s="1"/>
    </row>
    <row r="166" spans="4:27">
      <c r="D166" s="68" t="s">
        <v>50</v>
      </c>
      <c r="E166" s="70" t="s">
        <v>82</v>
      </c>
      <c r="F166" s="70" t="s">
        <v>283</v>
      </c>
      <c r="G166" s="67">
        <v>44699</v>
      </c>
      <c r="H166" s="67">
        <v>44718</v>
      </c>
      <c r="I166" s="71">
        <f t="shared" si="10"/>
        <v>19</v>
      </c>
      <c r="J166" s="72" t="s">
        <v>288</v>
      </c>
      <c r="K166" s="72" t="s">
        <v>289</v>
      </c>
      <c r="L166" s="73">
        <v>14</v>
      </c>
      <c r="M166" s="73" t="s">
        <v>79</v>
      </c>
      <c r="N166" s="68" t="s">
        <v>80</v>
      </c>
      <c r="O166" s="70" t="s">
        <v>115</v>
      </c>
      <c r="P166" s="67">
        <f t="shared" si="13"/>
        <v>44716</v>
      </c>
      <c r="Q166" s="75" t="str">
        <f t="shared" si="11"/>
        <v>週六</v>
      </c>
      <c r="R166" s="80">
        <v>44708</v>
      </c>
      <c r="S166" s="84"/>
      <c r="AA166" s="1"/>
    </row>
    <row r="167" spans="4:27">
      <c r="D167" s="68" t="s">
        <v>50</v>
      </c>
      <c r="E167" s="70" t="s">
        <v>82</v>
      </c>
      <c r="F167" s="70" t="s">
        <v>283</v>
      </c>
      <c r="G167" s="67">
        <v>44699</v>
      </c>
      <c r="H167" s="67">
        <v>44718</v>
      </c>
      <c r="I167" s="71">
        <f t="shared" si="10"/>
        <v>19</v>
      </c>
      <c r="J167" s="72" t="s">
        <v>195</v>
      </c>
      <c r="K167" s="72" t="s">
        <v>196</v>
      </c>
      <c r="L167" s="73">
        <v>17</v>
      </c>
      <c r="M167" s="73" t="s">
        <v>79</v>
      </c>
      <c r="N167" s="68" t="s">
        <v>80</v>
      </c>
      <c r="O167" s="70" t="s">
        <v>197</v>
      </c>
      <c r="P167" s="67">
        <f t="shared" si="13"/>
        <v>44716</v>
      </c>
      <c r="Q167" s="75" t="str">
        <f t="shared" si="11"/>
        <v>週六</v>
      </c>
      <c r="R167" s="80">
        <v>44714</v>
      </c>
      <c r="S167" s="84"/>
      <c r="AA167" s="1"/>
    </row>
    <row r="168" spans="4:27">
      <c r="D168" s="68" t="s">
        <v>50</v>
      </c>
      <c r="E168" s="70" t="s">
        <v>82</v>
      </c>
      <c r="F168" s="70" t="s">
        <v>283</v>
      </c>
      <c r="G168" s="67">
        <v>44699</v>
      </c>
      <c r="H168" s="67">
        <v>44718</v>
      </c>
      <c r="I168" s="71">
        <f t="shared" si="10"/>
        <v>19</v>
      </c>
      <c r="J168" s="72" t="s">
        <v>151</v>
      </c>
      <c r="K168" s="72" t="s">
        <v>152</v>
      </c>
      <c r="L168" s="73">
        <v>14</v>
      </c>
      <c r="M168" s="73" t="s">
        <v>79</v>
      </c>
      <c r="N168" s="68" t="s">
        <v>80</v>
      </c>
      <c r="O168" s="70" t="s">
        <v>150</v>
      </c>
      <c r="P168" s="67">
        <f t="shared" si="13"/>
        <v>44716</v>
      </c>
      <c r="Q168" s="75" t="str">
        <f t="shared" si="11"/>
        <v>週六</v>
      </c>
      <c r="R168" s="80">
        <v>44706</v>
      </c>
      <c r="S168" s="84"/>
      <c r="AA168" s="1"/>
    </row>
    <row r="169" spans="4:27">
      <c r="D169" s="68" t="s">
        <v>50</v>
      </c>
      <c r="E169" s="70" t="s">
        <v>82</v>
      </c>
      <c r="F169" s="70" t="s">
        <v>283</v>
      </c>
      <c r="G169" s="67">
        <v>44699</v>
      </c>
      <c r="H169" s="67">
        <v>44718</v>
      </c>
      <c r="I169" s="71">
        <f t="shared" si="10"/>
        <v>19</v>
      </c>
      <c r="J169" s="72" t="s">
        <v>290</v>
      </c>
      <c r="K169" s="72" t="s">
        <v>291</v>
      </c>
      <c r="L169" s="73">
        <v>14</v>
      </c>
      <c r="M169" s="73" t="s">
        <v>79</v>
      </c>
      <c r="N169" s="68" t="s">
        <v>80</v>
      </c>
      <c r="O169" s="70" t="s">
        <v>99</v>
      </c>
      <c r="P169" s="67">
        <f t="shared" si="13"/>
        <v>44716</v>
      </c>
      <c r="Q169" s="75" t="str">
        <f t="shared" si="11"/>
        <v>週六</v>
      </c>
      <c r="R169" s="80">
        <v>44713</v>
      </c>
      <c r="S169" s="84"/>
      <c r="AA169" s="1"/>
    </row>
    <row r="170" spans="4:27">
      <c r="D170" s="68" t="s">
        <v>50</v>
      </c>
      <c r="E170" s="70" t="s">
        <v>82</v>
      </c>
      <c r="F170" s="70" t="s">
        <v>283</v>
      </c>
      <c r="G170" s="67">
        <v>44699</v>
      </c>
      <c r="H170" s="67">
        <v>44718</v>
      </c>
      <c r="I170" s="71">
        <f t="shared" si="10"/>
        <v>19</v>
      </c>
      <c r="J170" s="72" t="s">
        <v>204</v>
      </c>
      <c r="K170" s="72" t="s">
        <v>205</v>
      </c>
      <c r="L170" s="73">
        <v>14</v>
      </c>
      <c r="M170" s="73" t="s">
        <v>79</v>
      </c>
      <c r="N170" s="68" t="s">
        <v>80</v>
      </c>
      <c r="O170" s="70" t="s">
        <v>92</v>
      </c>
      <c r="P170" s="67">
        <f t="shared" si="13"/>
        <v>44716</v>
      </c>
      <c r="Q170" s="75" t="str">
        <f t="shared" si="11"/>
        <v>週六</v>
      </c>
      <c r="R170" s="80">
        <v>44718</v>
      </c>
      <c r="S170" s="81">
        <f>R170</f>
        <v>44718</v>
      </c>
      <c r="T170" s="70">
        <v>1</v>
      </c>
      <c r="AA170" s="1"/>
    </row>
    <row r="171" spans="4:27">
      <c r="D171" s="68" t="s">
        <v>50</v>
      </c>
      <c r="E171" s="70" t="s">
        <v>82</v>
      </c>
      <c r="F171" s="70" t="s">
        <v>283</v>
      </c>
      <c r="G171" s="67">
        <v>44699</v>
      </c>
      <c r="H171" s="67">
        <v>44718</v>
      </c>
      <c r="I171" s="71">
        <f t="shared" si="10"/>
        <v>19</v>
      </c>
      <c r="J171" s="72" t="s">
        <v>178</v>
      </c>
      <c r="K171" s="72" t="s">
        <v>179</v>
      </c>
      <c r="L171" s="73">
        <v>14</v>
      </c>
      <c r="M171" s="73" t="s">
        <v>79</v>
      </c>
      <c r="N171" s="68" t="s">
        <v>80</v>
      </c>
      <c r="O171" s="70" t="s">
        <v>115</v>
      </c>
      <c r="P171" s="67">
        <f t="shared" si="13"/>
        <v>44716</v>
      </c>
      <c r="Q171" s="75" t="str">
        <f t="shared" si="11"/>
        <v>週六</v>
      </c>
      <c r="R171" s="80">
        <v>44708</v>
      </c>
      <c r="S171" s="84"/>
      <c r="AA171" s="1"/>
    </row>
    <row r="172" spans="4:27">
      <c r="D172" s="68" t="s">
        <v>50</v>
      </c>
      <c r="E172" s="70" t="s">
        <v>82</v>
      </c>
      <c r="F172" s="70" t="s">
        <v>283</v>
      </c>
      <c r="G172" s="67">
        <v>44699</v>
      </c>
      <c r="H172" s="67">
        <v>44718</v>
      </c>
      <c r="I172" s="71">
        <f t="shared" si="10"/>
        <v>19</v>
      </c>
      <c r="J172" s="72" t="s">
        <v>141</v>
      </c>
      <c r="K172" s="72" t="s">
        <v>142</v>
      </c>
      <c r="L172" s="73">
        <v>14</v>
      </c>
      <c r="M172" s="73" t="s">
        <v>79</v>
      </c>
      <c r="N172" s="68" t="s">
        <v>80</v>
      </c>
      <c r="O172" s="70" t="s">
        <v>143</v>
      </c>
      <c r="P172" s="67">
        <f t="shared" si="13"/>
        <v>44716</v>
      </c>
      <c r="Q172" s="75" t="str">
        <f t="shared" si="11"/>
        <v>週六</v>
      </c>
      <c r="R172" s="80">
        <v>44708</v>
      </c>
      <c r="S172" s="84"/>
      <c r="AA172" s="1"/>
    </row>
    <row r="173" spans="4:27">
      <c r="D173" s="68" t="s">
        <v>50</v>
      </c>
      <c r="E173" s="70" t="s">
        <v>82</v>
      </c>
      <c r="F173" s="70" t="s">
        <v>283</v>
      </c>
      <c r="G173" s="67">
        <v>44699</v>
      </c>
      <c r="H173" s="67">
        <v>44718</v>
      </c>
      <c r="I173" s="71">
        <f t="shared" si="10"/>
        <v>19</v>
      </c>
      <c r="J173" s="72" t="s">
        <v>153</v>
      </c>
      <c r="K173" s="72" t="s">
        <v>154</v>
      </c>
      <c r="L173" s="73">
        <v>14</v>
      </c>
      <c r="M173" s="73" t="s">
        <v>79</v>
      </c>
      <c r="N173" s="68" t="s">
        <v>80</v>
      </c>
      <c r="O173" s="70" t="s">
        <v>81</v>
      </c>
      <c r="P173" s="67">
        <f t="shared" si="13"/>
        <v>44716</v>
      </c>
      <c r="Q173" s="75" t="str">
        <f t="shared" si="11"/>
        <v>週六</v>
      </c>
      <c r="R173" s="80">
        <v>44711</v>
      </c>
      <c r="S173" s="84"/>
      <c r="Y173" s="78">
        <v>44726</v>
      </c>
      <c r="Z173" s="79" t="s">
        <v>292</v>
      </c>
      <c r="AA173" s="1"/>
    </row>
    <row r="174" spans="4:27">
      <c r="D174" s="68" t="s">
        <v>50</v>
      </c>
      <c r="E174" s="70" t="s">
        <v>82</v>
      </c>
      <c r="F174" s="70" t="s">
        <v>283</v>
      </c>
      <c r="G174" s="67">
        <v>44699</v>
      </c>
      <c r="H174" s="67">
        <v>44718</v>
      </c>
      <c r="I174" s="71">
        <f t="shared" si="10"/>
        <v>19</v>
      </c>
      <c r="J174" s="72" t="s">
        <v>137</v>
      </c>
      <c r="K174" s="72" t="s">
        <v>138</v>
      </c>
      <c r="L174" s="73">
        <v>17</v>
      </c>
      <c r="M174" s="73" t="s">
        <v>79</v>
      </c>
      <c r="N174" s="68" t="s">
        <v>80</v>
      </c>
      <c r="O174" s="70" t="s">
        <v>99</v>
      </c>
      <c r="P174" s="67">
        <f t="shared" si="13"/>
        <v>44716</v>
      </c>
      <c r="Q174" s="75" t="str">
        <f t="shared" si="11"/>
        <v>週六</v>
      </c>
      <c r="R174" s="80">
        <v>44714</v>
      </c>
      <c r="S174" s="84"/>
      <c r="AA174" s="1"/>
    </row>
    <row r="175" spans="4:27">
      <c r="D175" s="68" t="s">
        <v>50</v>
      </c>
      <c r="E175" s="70" t="s">
        <v>82</v>
      </c>
      <c r="F175" s="70" t="s">
        <v>283</v>
      </c>
      <c r="G175" s="67">
        <v>44699</v>
      </c>
      <c r="H175" s="67">
        <v>44718</v>
      </c>
      <c r="I175" s="71">
        <f t="shared" si="10"/>
        <v>19</v>
      </c>
      <c r="J175" s="72" t="s">
        <v>293</v>
      </c>
      <c r="K175" s="72" t="s">
        <v>294</v>
      </c>
      <c r="L175" s="73">
        <v>9</v>
      </c>
      <c r="M175" s="73" t="s">
        <v>79</v>
      </c>
      <c r="N175" s="68" t="s">
        <v>80</v>
      </c>
      <c r="O175" s="70" t="s">
        <v>150</v>
      </c>
      <c r="P175" s="67">
        <f t="shared" si="13"/>
        <v>44716</v>
      </c>
      <c r="Q175" s="75" t="str">
        <f t="shared" si="11"/>
        <v>週六</v>
      </c>
      <c r="R175" s="80">
        <v>44718</v>
      </c>
      <c r="S175" s="81">
        <f>R175</f>
        <v>44718</v>
      </c>
      <c r="T175" s="70">
        <v>1</v>
      </c>
      <c r="AA175" s="1"/>
    </row>
    <row r="176" spans="4:27">
      <c r="D176" s="68" t="s">
        <v>50</v>
      </c>
      <c r="E176" s="70" t="s">
        <v>82</v>
      </c>
      <c r="F176" s="70" t="s">
        <v>283</v>
      </c>
      <c r="G176" s="67">
        <v>44699</v>
      </c>
      <c r="H176" s="67">
        <v>44718</v>
      </c>
      <c r="I176" s="71">
        <f t="shared" si="10"/>
        <v>19</v>
      </c>
      <c r="J176" s="72" t="s">
        <v>148</v>
      </c>
      <c r="K176" s="72" t="s">
        <v>149</v>
      </c>
      <c r="L176" s="73">
        <v>8</v>
      </c>
      <c r="M176" s="73" t="s">
        <v>79</v>
      </c>
      <c r="N176" s="68" t="s">
        <v>80</v>
      </c>
      <c r="O176" s="70" t="s">
        <v>150</v>
      </c>
      <c r="P176" s="67">
        <f t="shared" si="13"/>
        <v>44716</v>
      </c>
      <c r="Q176" s="75" t="str">
        <f t="shared" si="11"/>
        <v>週六</v>
      </c>
      <c r="R176" s="80">
        <v>44706</v>
      </c>
      <c r="S176" s="84"/>
      <c r="AA176" s="1"/>
    </row>
    <row r="177" spans="4:27">
      <c r="D177" s="68" t="s">
        <v>50</v>
      </c>
      <c r="E177" s="70" t="s">
        <v>82</v>
      </c>
      <c r="F177" s="70" t="s">
        <v>283</v>
      </c>
      <c r="G177" s="67">
        <v>44699</v>
      </c>
      <c r="H177" s="67">
        <v>44718</v>
      </c>
      <c r="I177" s="71">
        <f t="shared" si="10"/>
        <v>19</v>
      </c>
      <c r="J177" s="72" t="s">
        <v>295</v>
      </c>
      <c r="K177" s="72" t="s">
        <v>296</v>
      </c>
      <c r="L177" s="73">
        <v>14</v>
      </c>
      <c r="M177" s="73" t="s">
        <v>79</v>
      </c>
      <c r="N177" s="68" t="s">
        <v>80</v>
      </c>
      <c r="O177" s="70" t="s">
        <v>81</v>
      </c>
      <c r="P177" s="67">
        <f t="shared" si="13"/>
        <v>44716</v>
      </c>
      <c r="Q177" s="75" t="str">
        <f t="shared" si="11"/>
        <v>週六</v>
      </c>
      <c r="R177" s="80">
        <v>44704</v>
      </c>
      <c r="S177" s="84"/>
      <c r="AA177" s="1"/>
    </row>
    <row r="178" spans="4:27">
      <c r="D178" s="68" t="s">
        <v>50</v>
      </c>
      <c r="E178" s="70" t="s">
        <v>82</v>
      </c>
      <c r="F178" s="70" t="s">
        <v>297</v>
      </c>
      <c r="G178" s="67">
        <v>44699</v>
      </c>
      <c r="H178" s="67">
        <v>44718</v>
      </c>
      <c r="I178" s="71">
        <f t="shared" si="10"/>
        <v>19</v>
      </c>
      <c r="J178" s="72" t="s">
        <v>186</v>
      </c>
      <c r="K178" s="72" t="s">
        <v>187</v>
      </c>
      <c r="L178" s="73">
        <v>1</v>
      </c>
      <c r="M178" s="73" t="s">
        <v>79</v>
      </c>
      <c r="N178" s="68" t="s">
        <v>80</v>
      </c>
      <c r="O178" s="70" t="s">
        <v>177</v>
      </c>
      <c r="P178" s="67">
        <f t="shared" si="13"/>
        <v>44716</v>
      </c>
      <c r="Q178" s="75" t="str">
        <f t="shared" si="11"/>
        <v>週六</v>
      </c>
      <c r="R178" s="80">
        <v>44716</v>
      </c>
      <c r="S178" s="84"/>
      <c r="AA178" s="1"/>
    </row>
    <row r="179" spans="4:27">
      <c r="D179" s="68" t="s">
        <v>50</v>
      </c>
      <c r="E179" s="70" t="s">
        <v>82</v>
      </c>
      <c r="F179" s="70" t="s">
        <v>297</v>
      </c>
      <c r="G179" s="67">
        <v>44699</v>
      </c>
      <c r="H179" s="67">
        <v>44718</v>
      </c>
      <c r="I179" s="71">
        <f t="shared" si="10"/>
        <v>19</v>
      </c>
      <c r="J179" s="72" t="s">
        <v>139</v>
      </c>
      <c r="K179" s="72" t="s">
        <v>140</v>
      </c>
      <c r="L179" s="73">
        <v>3</v>
      </c>
      <c r="M179" s="73" t="s">
        <v>79</v>
      </c>
      <c r="N179" s="68" t="s">
        <v>80</v>
      </c>
      <c r="O179" s="70" t="s">
        <v>92</v>
      </c>
      <c r="P179" s="67">
        <f t="shared" si="13"/>
        <v>44716</v>
      </c>
      <c r="Q179" s="75" t="str">
        <f t="shared" si="11"/>
        <v>週六</v>
      </c>
      <c r="R179" s="80">
        <v>44706</v>
      </c>
      <c r="S179" s="84"/>
      <c r="AA179" s="1"/>
    </row>
    <row r="180" spans="4:27">
      <c r="D180" s="68" t="s">
        <v>50</v>
      </c>
      <c r="E180" s="70" t="s">
        <v>82</v>
      </c>
      <c r="F180" s="70" t="s">
        <v>297</v>
      </c>
      <c r="G180" s="67">
        <v>44699</v>
      </c>
      <c r="H180" s="67">
        <v>44718</v>
      </c>
      <c r="I180" s="71">
        <f t="shared" si="10"/>
        <v>19</v>
      </c>
      <c r="J180" s="72" t="s">
        <v>298</v>
      </c>
      <c r="K180" s="72" t="s">
        <v>187</v>
      </c>
      <c r="L180" s="73">
        <v>1</v>
      </c>
      <c r="M180" s="73" t="s">
        <v>79</v>
      </c>
      <c r="N180" s="68" t="s">
        <v>80</v>
      </c>
      <c r="O180" s="70" t="s">
        <v>177</v>
      </c>
      <c r="P180" s="67">
        <f t="shared" si="13"/>
        <v>44716</v>
      </c>
      <c r="Q180" s="75" t="str">
        <f t="shared" si="11"/>
        <v>週六</v>
      </c>
      <c r="R180" s="80">
        <v>44716</v>
      </c>
      <c r="S180" s="84"/>
      <c r="AA180" s="1"/>
    </row>
    <row r="181" spans="4:27">
      <c r="D181" s="68" t="s">
        <v>50</v>
      </c>
      <c r="E181" s="70" t="s">
        <v>82</v>
      </c>
      <c r="F181" s="70" t="s">
        <v>297</v>
      </c>
      <c r="G181" s="67">
        <v>44699</v>
      </c>
      <c r="H181" s="67">
        <v>44718</v>
      </c>
      <c r="I181" s="71">
        <f t="shared" si="10"/>
        <v>19</v>
      </c>
      <c r="J181" s="72" t="s">
        <v>285</v>
      </c>
      <c r="K181" s="72" t="s">
        <v>187</v>
      </c>
      <c r="L181" s="73">
        <v>1</v>
      </c>
      <c r="M181" s="73" t="s">
        <v>79</v>
      </c>
      <c r="N181" s="68" t="s">
        <v>80</v>
      </c>
      <c r="O181" s="70" t="s">
        <v>177</v>
      </c>
      <c r="P181" s="67">
        <f t="shared" si="13"/>
        <v>44716</v>
      </c>
      <c r="Q181" s="75" t="str">
        <f t="shared" si="11"/>
        <v>週六</v>
      </c>
      <c r="R181" s="80">
        <v>44716</v>
      </c>
      <c r="S181" s="84"/>
      <c r="AA181" s="1"/>
    </row>
    <row r="182" spans="4:27">
      <c r="D182" s="68" t="s">
        <v>50</v>
      </c>
      <c r="E182" s="70" t="s">
        <v>82</v>
      </c>
      <c r="F182" s="70" t="s">
        <v>297</v>
      </c>
      <c r="G182" s="67">
        <v>44699</v>
      </c>
      <c r="H182" s="67">
        <v>44718</v>
      </c>
      <c r="I182" s="71">
        <f t="shared" si="10"/>
        <v>19</v>
      </c>
      <c r="J182" s="72" t="s">
        <v>286</v>
      </c>
      <c r="K182" s="72" t="s">
        <v>187</v>
      </c>
      <c r="L182" s="73">
        <v>1</v>
      </c>
      <c r="M182" s="73" t="s">
        <v>79</v>
      </c>
      <c r="N182" s="68" t="s">
        <v>80</v>
      </c>
      <c r="O182" s="70" t="s">
        <v>177</v>
      </c>
      <c r="P182" s="67">
        <f t="shared" si="13"/>
        <v>44716</v>
      </c>
      <c r="Q182" s="75" t="str">
        <f t="shared" si="11"/>
        <v>週六</v>
      </c>
      <c r="R182" s="80">
        <v>44716</v>
      </c>
      <c r="S182" s="84"/>
      <c r="AA182" s="1"/>
    </row>
    <row r="183" spans="4:27">
      <c r="D183" s="68" t="s">
        <v>50</v>
      </c>
      <c r="E183" s="70" t="s">
        <v>82</v>
      </c>
      <c r="F183" s="70" t="s">
        <v>297</v>
      </c>
      <c r="G183" s="67">
        <v>44699</v>
      </c>
      <c r="H183" s="67">
        <v>44718</v>
      </c>
      <c r="I183" s="71">
        <f t="shared" si="10"/>
        <v>19</v>
      </c>
      <c r="J183" s="72" t="s">
        <v>299</v>
      </c>
      <c r="K183" s="72" t="s">
        <v>187</v>
      </c>
      <c r="L183" s="73">
        <v>1</v>
      </c>
      <c r="M183" s="73" t="s">
        <v>79</v>
      </c>
      <c r="N183" s="68" t="s">
        <v>80</v>
      </c>
      <c r="O183" s="70" t="s">
        <v>177</v>
      </c>
      <c r="P183" s="67">
        <f t="shared" si="13"/>
        <v>44716</v>
      </c>
      <c r="Q183" s="75" t="str">
        <f t="shared" si="11"/>
        <v>週六</v>
      </c>
      <c r="R183" s="80">
        <v>44716</v>
      </c>
      <c r="S183" s="84"/>
      <c r="AA183" s="1"/>
    </row>
    <row r="184" spans="4:27">
      <c r="D184" s="68" t="s">
        <v>50</v>
      </c>
      <c r="E184" s="70" t="s">
        <v>82</v>
      </c>
      <c r="F184" s="70" t="s">
        <v>297</v>
      </c>
      <c r="G184" s="67">
        <v>44699</v>
      </c>
      <c r="H184" s="67">
        <v>44718</v>
      </c>
      <c r="I184" s="71">
        <f t="shared" si="10"/>
        <v>19</v>
      </c>
      <c r="J184" s="72" t="s">
        <v>288</v>
      </c>
      <c r="K184" s="72" t="s">
        <v>289</v>
      </c>
      <c r="L184" s="73">
        <v>1</v>
      </c>
      <c r="M184" s="73" t="s">
        <v>79</v>
      </c>
      <c r="N184" s="68" t="s">
        <v>80</v>
      </c>
      <c r="O184" s="70" t="s">
        <v>115</v>
      </c>
      <c r="P184" s="67">
        <f t="shared" si="13"/>
        <v>44716</v>
      </c>
      <c r="Q184" s="75" t="str">
        <f t="shared" si="11"/>
        <v>週六</v>
      </c>
      <c r="R184" s="80">
        <v>44708</v>
      </c>
      <c r="S184" s="84"/>
      <c r="AA184" s="1"/>
    </row>
    <row r="185" spans="4:27">
      <c r="D185" s="68" t="s">
        <v>50</v>
      </c>
      <c r="E185" s="70" t="s">
        <v>82</v>
      </c>
      <c r="F185" s="70" t="s">
        <v>297</v>
      </c>
      <c r="G185" s="67">
        <v>44699</v>
      </c>
      <c r="H185" s="67">
        <v>44718</v>
      </c>
      <c r="I185" s="71">
        <f t="shared" si="10"/>
        <v>19</v>
      </c>
      <c r="J185" s="72" t="s">
        <v>151</v>
      </c>
      <c r="K185" s="72" t="s">
        <v>152</v>
      </c>
      <c r="L185" s="73">
        <v>1</v>
      </c>
      <c r="M185" s="73" t="s">
        <v>79</v>
      </c>
      <c r="N185" s="68" t="s">
        <v>80</v>
      </c>
      <c r="O185" s="70" t="s">
        <v>150</v>
      </c>
      <c r="P185" s="67">
        <f t="shared" si="13"/>
        <v>44716</v>
      </c>
      <c r="Q185" s="75" t="str">
        <f t="shared" si="11"/>
        <v>週六</v>
      </c>
      <c r="R185" s="80">
        <v>44719</v>
      </c>
      <c r="S185" s="84"/>
      <c r="X185" s="70">
        <v>1</v>
      </c>
      <c r="Y185" s="78">
        <v>44719</v>
      </c>
      <c r="Z185" s="79" t="s">
        <v>300</v>
      </c>
      <c r="AA185" s="1"/>
    </row>
    <row r="186" spans="4:27">
      <c r="D186" s="68" t="s">
        <v>50</v>
      </c>
      <c r="E186" s="70" t="s">
        <v>82</v>
      </c>
      <c r="F186" s="70" t="s">
        <v>297</v>
      </c>
      <c r="G186" s="67">
        <v>44699</v>
      </c>
      <c r="H186" s="67">
        <v>44718</v>
      </c>
      <c r="I186" s="71">
        <f t="shared" si="10"/>
        <v>19</v>
      </c>
      <c r="J186" s="72" t="s">
        <v>175</v>
      </c>
      <c r="K186" s="72" t="s">
        <v>176</v>
      </c>
      <c r="L186" s="73">
        <v>3</v>
      </c>
      <c r="M186" s="73" t="s">
        <v>79</v>
      </c>
      <c r="N186" s="68" t="s">
        <v>80</v>
      </c>
      <c r="O186" s="70" t="s">
        <v>177</v>
      </c>
      <c r="P186" s="67">
        <f t="shared" si="13"/>
        <v>44716</v>
      </c>
      <c r="Q186" s="75" t="str">
        <f t="shared" si="11"/>
        <v>週六</v>
      </c>
      <c r="R186" s="80">
        <v>44713</v>
      </c>
      <c r="S186" s="84"/>
      <c r="AA186" s="1"/>
    </row>
    <row r="187" spans="4:27">
      <c r="D187" s="68" t="s">
        <v>50</v>
      </c>
      <c r="E187" s="70" t="s">
        <v>82</v>
      </c>
      <c r="F187" s="70" t="s">
        <v>297</v>
      </c>
      <c r="G187" s="67">
        <v>44699</v>
      </c>
      <c r="H187" s="67">
        <v>44718</v>
      </c>
      <c r="I187" s="71">
        <f t="shared" si="10"/>
        <v>19</v>
      </c>
      <c r="J187" s="72" t="s">
        <v>290</v>
      </c>
      <c r="K187" s="72" t="s">
        <v>291</v>
      </c>
      <c r="L187" s="73">
        <v>1</v>
      </c>
      <c r="M187" s="73" t="s">
        <v>79</v>
      </c>
      <c r="N187" s="68" t="s">
        <v>80</v>
      </c>
      <c r="O187" s="70" t="s">
        <v>99</v>
      </c>
      <c r="P187" s="67">
        <f t="shared" si="13"/>
        <v>44716</v>
      </c>
      <c r="Q187" s="75" t="str">
        <f t="shared" si="11"/>
        <v>週六</v>
      </c>
      <c r="R187" s="80">
        <v>44713</v>
      </c>
      <c r="S187" s="84"/>
      <c r="AA187" s="1"/>
    </row>
    <row r="188" spans="4:27">
      <c r="D188" s="68" t="s">
        <v>50</v>
      </c>
      <c r="E188" s="70" t="s">
        <v>82</v>
      </c>
      <c r="F188" s="70" t="s">
        <v>297</v>
      </c>
      <c r="G188" s="67">
        <v>44699</v>
      </c>
      <c r="H188" s="67">
        <v>44718</v>
      </c>
      <c r="I188" s="71">
        <f t="shared" si="10"/>
        <v>19</v>
      </c>
      <c r="J188" s="72" t="s">
        <v>204</v>
      </c>
      <c r="K188" s="72" t="s">
        <v>205</v>
      </c>
      <c r="L188" s="73">
        <v>1</v>
      </c>
      <c r="M188" s="73" t="s">
        <v>79</v>
      </c>
      <c r="N188" s="68" t="s">
        <v>80</v>
      </c>
      <c r="O188" s="70" t="s">
        <v>92</v>
      </c>
      <c r="P188" s="67">
        <f t="shared" si="13"/>
        <v>44716</v>
      </c>
      <c r="Q188" s="75" t="str">
        <f t="shared" si="11"/>
        <v>週六</v>
      </c>
      <c r="R188" s="80">
        <v>44716</v>
      </c>
      <c r="S188" s="84"/>
      <c r="AA188" s="1"/>
    </row>
    <row r="189" spans="4:27">
      <c r="D189" s="68" t="s">
        <v>50</v>
      </c>
      <c r="E189" s="70" t="s">
        <v>82</v>
      </c>
      <c r="F189" s="70" t="s">
        <v>297</v>
      </c>
      <c r="G189" s="67">
        <v>44699</v>
      </c>
      <c r="H189" s="67">
        <v>44718</v>
      </c>
      <c r="I189" s="71">
        <f t="shared" si="10"/>
        <v>19</v>
      </c>
      <c r="J189" s="72" t="s">
        <v>178</v>
      </c>
      <c r="K189" s="72" t="s">
        <v>179</v>
      </c>
      <c r="L189" s="73">
        <v>1</v>
      </c>
      <c r="M189" s="73" t="s">
        <v>79</v>
      </c>
      <c r="N189" s="68" t="s">
        <v>80</v>
      </c>
      <c r="O189" s="70" t="s">
        <v>115</v>
      </c>
      <c r="P189" s="67">
        <f t="shared" si="13"/>
        <v>44716</v>
      </c>
      <c r="Q189" s="75" t="str">
        <f t="shared" si="11"/>
        <v>週六</v>
      </c>
      <c r="R189" s="80">
        <v>44708</v>
      </c>
      <c r="S189" s="84"/>
      <c r="AA189" s="1"/>
    </row>
    <row r="190" spans="4:27">
      <c r="D190" s="68" t="s">
        <v>50</v>
      </c>
      <c r="E190" s="70" t="s">
        <v>82</v>
      </c>
      <c r="F190" s="70" t="s">
        <v>297</v>
      </c>
      <c r="G190" s="67">
        <v>44699</v>
      </c>
      <c r="H190" s="67">
        <v>44718</v>
      </c>
      <c r="I190" s="71">
        <f t="shared" si="10"/>
        <v>19</v>
      </c>
      <c r="J190" s="72" t="s">
        <v>141</v>
      </c>
      <c r="K190" s="72" t="s">
        <v>142</v>
      </c>
      <c r="L190" s="73">
        <v>1</v>
      </c>
      <c r="M190" s="73" t="s">
        <v>79</v>
      </c>
      <c r="N190" s="68" t="s">
        <v>80</v>
      </c>
      <c r="O190" s="70" t="s">
        <v>143</v>
      </c>
      <c r="P190" s="67">
        <f t="shared" si="13"/>
        <v>44716</v>
      </c>
      <c r="Q190" s="75" t="str">
        <f t="shared" si="11"/>
        <v>週六</v>
      </c>
      <c r="R190" s="80">
        <v>44716</v>
      </c>
      <c r="S190" s="84"/>
      <c r="AA190" s="1"/>
    </row>
    <row r="191" spans="4:27">
      <c r="D191" s="68" t="s">
        <v>50</v>
      </c>
      <c r="E191" s="70" t="s">
        <v>82</v>
      </c>
      <c r="F191" s="70" t="s">
        <v>297</v>
      </c>
      <c r="G191" s="67">
        <v>44699</v>
      </c>
      <c r="H191" s="67">
        <v>44718</v>
      </c>
      <c r="I191" s="71">
        <f t="shared" si="10"/>
        <v>19</v>
      </c>
      <c r="J191" s="72" t="s">
        <v>153</v>
      </c>
      <c r="K191" s="72" t="s">
        <v>154</v>
      </c>
      <c r="L191" s="73">
        <v>1</v>
      </c>
      <c r="M191" s="73" t="s">
        <v>79</v>
      </c>
      <c r="N191" s="68" t="s">
        <v>80</v>
      </c>
      <c r="O191" s="70" t="s">
        <v>81</v>
      </c>
      <c r="P191" s="67">
        <f t="shared" si="13"/>
        <v>44716</v>
      </c>
      <c r="Q191" s="75" t="str">
        <f t="shared" si="11"/>
        <v>週六</v>
      </c>
      <c r="R191" s="80">
        <v>44701</v>
      </c>
      <c r="S191" s="84"/>
      <c r="AA191" s="1"/>
    </row>
    <row r="192" spans="4:27">
      <c r="D192" s="68" t="s">
        <v>50</v>
      </c>
      <c r="E192" s="70" t="s">
        <v>82</v>
      </c>
      <c r="F192" s="70" t="s">
        <v>297</v>
      </c>
      <c r="G192" s="67">
        <v>44699</v>
      </c>
      <c r="H192" s="67">
        <v>44718</v>
      </c>
      <c r="I192" s="71">
        <f t="shared" si="10"/>
        <v>19</v>
      </c>
      <c r="J192" s="72" t="s">
        <v>295</v>
      </c>
      <c r="K192" s="72" t="s">
        <v>296</v>
      </c>
      <c r="L192" s="73">
        <v>1</v>
      </c>
      <c r="M192" s="73" t="s">
        <v>79</v>
      </c>
      <c r="N192" s="68" t="s">
        <v>80</v>
      </c>
      <c r="O192" s="70" t="s">
        <v>81</v>
      </c>
      <c r="P192" s="67">
        <f t="shared" si="13"/>
        <v>44716</v>
      </c>
      <c r="Q192" s="75" t="str">
        <f t="shared" si="11"/>
        <v>週六</v>
      </c>
      <c r="R192" s="80">
        <v>44704</v>
      </c>
      <c r="S192" s="84"/>
      <c r="AA192" s="1"/>
    </row>
    <row r="193" spans="4:27">
      <c r="D193" s="68" t="s">
        <v>50</v>
      </c>
      <c r="E193" s="70" t="s">
        <v>82</v>
      </c>
      <c r="F193" s="70" t="s">
        <v>301</v>
      </c>
      <c r="G193" s="67">
        <v>44699</v>
      </c>
      <c r="H193" s="67">
        <v>44718</v>
      </c>
      <c r="I193" s="71">
        <f t="shared" si="10"/>
        <v>19</v>
      </c>
      <c r="J193" s="72" t="s">
        <v>125</v>
      </c>
      <c r="K193" s="72" t="s">
        <v>144</v>
      </c>
      <c r="L193" s="73">
        <v>3</v>
      </c>
      <c r="M193" s="73" t="s">
        <v>79</v>
      </c>
      <c r="N193" s="68" t="s">
        <v>245</v>
      </c>
      <c r="O193" s="70" t="s">
        <v>87</v>
      </c>
      <c r="P193" s="67">
        <f t="shared" si="13"/>
        <v>44716</v>
      </c>
      <c r="Q193" s="75" t="str">
        <f t="shared" si="11"/>
        <v>週六</v>
      </c>
      <c r="R193" s="80">
        <v>44704</v>
      </c>
      <c r="S193" s="84"/>
      <c r="AA193" s="1"/>
    </row>
    <row r="194" spans="4:27">
      <c r="D194" s="68" t="s">
        <v>50</v>
      </c>
      <c r="E194" s="70" t="s">
        <v>82</v>
      </c>
      <c r="F194" s="70" t="s">
        <v>301</v>
      </c>
      <c r="G194" s="67">
        <v>44699</v>
      </c>
      <c r="H194" s="67">
        <v>44718</v>
      </c>
      <c r="I194" s="71">
        <f t="shared" si="10"/>
        <v>19</v>
      </c>
      <c r="J194" s="72" t="s">
        <v>139</v>
      </c>
      <c r="K194" s="72" t="s">
        <v>140</v>
      </c>
      <c r="L194" s="73">
        <v>3</v>
      </c>
      <c r="M194" s="73" t="s">
        <v>79</v>
      </c>
      <c r="N194" s="68" t="s">
        <v>80</v>
      </c>
      <c r="O194" s="70" t="s">
        <v>92</v>
      </c>
      <c r="P194" s="67">
        <f t="shared" si="13"/>
        <v>44716</v>
      </c>
      <c r="Q194" s="75" t="str">
        <f t="shared" si="11"/>
        <v>週六</v>
      </c>
      <c r="R194" s="80">
        <v>44710</v>
      </c>
      <c r="S194" s="84"/>
      <c r="AA194" s="1"/>
    </row>
    <row r="195" spans="4:27">
      <c r="D195" s="68" t="s">
        <v>50</v>
      </c>
      <c r="E195" s="70" t="s">
        <v>82</v>
      </c>
      <c r="F195" s="70" t="s">
        <v>301</v>
      </c>
      <c r="G195" s="67">
        <v>44699</v>
      </c>
      <c r="H195" s="67">
        <v>44718</v>
      </c>
      <c r="I195" s="71">
        <f t="shared" si="10"/>
        <v>19</v>
      </c>
      <c r="J195" s="72" t="s">
        <v>141</v>
      </c>
      <c r="K195" s="72" t="s">
        <v>142</v>
      </c>
      <c r="L195" s="73">
        <v>1</v>
      </c>
      <c r="M195" s="73" t="s">
        <v>79</v>
      </c>
      <c r="N195" s="68" t="s">
        <v>80</v>
      </c>
      <c r="O195" s="70" t="s">
        <v>143</v>
      </c>
      <c r="P195" s="67">
        <f t="shared" si="13"/>
        <v>44716</v>
      </c>
      <c r="Q195" s="75" t="str">
        <f t="shared" si="11"/>
        <v>週六</v>
      </c>
      <c r="R195" s="80">
        <v>44710</v>
      </c>
      <c r="S195" s="84"/>
      <c r="AA195" s="1"/>
    </row>
    <row r="196" spans="4:27">
      <c r="D196" s="68" t="s">
        <v>50</v>
      </c>
      <c r="E196" s="70" t="s">
        <v>82</v>
      </c>
      <c r="F196" s="70" t="s">
        <v>301</v>
      </c>
      <c r="G196" s="67">
        <v>44699</v>
      </c>
      <c r="H196" s="67">
        <v>44718</v>
      </c>
      <c r="I196" s="71">
        <f t="shared" si="10"/>
        <v>19</v>
      </c>
      <c r="J196" s="72" t="s">
        <v>137</v>
      </c>
      <c r="K196" s="72" t="s">
        <v>138</v>
      </c>
      <c r="L196" s="73">
        <v>3</v>
      </c>
      <c r="M196" s="73" t="s">
        <v>79</v>
      </c>
      <c r="N196" s="68" t="s">
        <v>80</v>
      </c>
      <c r="O196" s="70" t="s">
        <v>99</v>
      </c>
      <c r="P196" s="67">
        <f t="shared" si="13"/>
        <v>44716</v>
      </c>
      <c r="Q196" s="75" t="str">
        <f t="shared" si="11"/>
        <v>週六</v>
      </c>
      <c r="R196" s="80">
        <v>44714</v>
      </c>
      <c r="S196" s="84"/>
      <c r="AA196" s="1"/>
    </row>
    <row r="197" spans="4:27">
      <c r="D197" s="68" t="s">
        <v>50</v>
      </c>
      <c r="E197" s="70" t="s">
        <v>82</v>
      </c>
      <c r="F197" s="70" t="s">
        <v>301</v>
      </c>
      <c r="G197" s="67">
        <v>44699</v>
      </c>
      <c r="H197" s="67">
        <v>44718</v>
      </c>
      <c r="I197" s="71">
        <f t="shared" si="10"/>
        <v>19</v>
      </c>
      <c r="J197" s="72" t="s">
        <v>148</v>
      </c>
      <c r="K197" s="72" t="s">
        <v>149</v>
      </c>
      <c r="L197" s="73">
        <v>3</v>
      </c>
      <c r="M197" s="73" t="s">
        <v>79</v>
      </c>
      <c r="N197" s="68" t="s">
        <v>80</v>
      </c>
      <c r="O197" s="70" t="s">
        <v>150</v>
      </c>
      <c r="P197" s="67">
        <f t="shared" si="13"/>
        <v>44716</v>
      </c>
      <c r="Q197" s="75" t="str">
        <f t="shared" si="11"/>
        <v>週六</v>
      </c>
      <c r="R197" s="80">
        <v>44706</v>
      </c>
      <c r="S197" s="84"/>
      <c r="AA197" s="1"/>
    </row>
    <row r="198" spans="4:27">
      <c r="D198" s="68" t="s">
        <v>50</v>
      </c>
      <c r="E198" s="70" t="s">
        <v>82</v>
      </c>
      <c r="F198" s="70" t="s">
        <v>301</v>
      </c>
      <c r="G198" s="67">
        <v>44699</v>
      </c>
      <c r="H198" s="67">
        <v>44718</v>
      </c>
      <c r="I198" s="71">
        <f t="shared" si="10"/>
        <v>19</v>
      </c>
      <c r="J198" s="72" t="s">
        <v>167</v>
      </c>
      <c r="K198" s="72" t="s">
        <v>168</v>
      </c>
      <c r="L198" s="73">
        <v>1</v>
      </c>
      <c r="M198" s="73" t="s">
        <v>79</v>
      </c>
      <c r="N198" s="68" t="s">
        <v>56</v>
      </c>
      <c r="O198" s="70" t="s">
        <v>95</v>
      </c>
      <c r="P198" s="67">
        <f t="shared" si="13"/>
        <v>44716</v>
      </c>
      <c r="Q198" s="75" t="str">
        <f t="shared" si="11"/>
        <v>週六</v>
      </c>
      <c r="R198" s="80">
        <v>44713</v>
      </c>
      <c r="S198" s="84"/>
      <c r="AA198" s="1"/>
    </row>
    <row r="199" spans="4:27">
      <c r="D199" s="68" t="s">
        <v>50</v>
      </c>
      <c r="E199" s="70" t="s">
        <v>82</v>
      </c>
      <c r="F199" s="70" t="s">
        <v>302</v>
      </c>
      <c r="G199" s="67">
        <v>44701</v>
      </c>
      <c r="H199" s="67">
        <v>44718</v>
      </c>
      <c r="I199" s="71">
        <f t="shared" ref="I199:I262" si="14">_xlfn.DAYS(H199,G199)</f>
        <v>17</v>
      </c>
      <c r="J199" s="72" t="s">
        <v>186</v>
      </c>
      <c r="K199" s="72" t="s">
        <v>187</v>
      </c>
      <c r="L199" s="73">
        <v>2</v>
      </c>
      <c r="M199" s="73" t="s">
        <v>104</v>
      </c>
      <c r="N199" s="68" t="s">
        <v>80</v>
      </c>
      <c r="O199" s="70" t="s">
        <v>177</v>
      </c>
      <c r="P199" s="67">
        <f t="shared" si="13"/>
        <v>44716</v>
      </c>
      <c r="Q199" s="75" t="str">
        <f t="shared" ref="Q199:Q262" si="15">TEXT(P199,"aaa")</f>
        <v>週六</v>
      </c>
      <c r="R199" s="80">
        <v>44722</v>
      </c>
      <c r="S199" s="81">
        <f>R199</f>
        <v>44722</v>
      </c>
      <c r="T199" s="70">
        <v>1</v>
      </c>
      <c r="AA199" s="1"/>
    </row>
    <row r="200" spans="4:27">
      <c r="D200" s="68" t="s">
        <v>50</v>
      </c>
      <c r="E200" s="70" t="s">
        <v>82</v>
      </c>
      <c r="F200" s="70" t="s">
        <v>302</v>
      </c>
      <c r="G200" s="67">
        <v>44701</v>
      </c>
      <c r="H200" s="67">
        <v>44718</v>
      </c>
      <c r="I200" s="71">
        <f t="shared" si="14"/>
        <v>17</v>
      </c>
      <c r="J200" s="72" t="s">
        <v>139</v>
      </c>
      <c r="K200" s="72" t="s">
        <v>140</v>
      </c>
      <c r="L200" s="73">
        <v>2</v>
      </c>
      <c r="M200" s="73" t="s">
        <v>104</v>
      </c>
      <c r="N200" s="68" t="s">
        <v>80</v>
      </c>
      <c r="O200" s="70" t="s">
        <v>92</v>
      </c>
      <c r="P200" s="67">
        <f t="shared" si="13"/>
        <v>44716</v>
      </c>
      <c r="Q200" s="75" t="str">
        <f t="shared" si="15"/>
        <v>週六</v>
      </c>
      <c r="R200" s="80">
        <v>44712</v>
      </c>
      <c r="S200" s="84"/>
      <c r="AA200" s="1"/>
    </row>
    <row r="201" spans="4:27">
      <c r="D201" s="68" t="s">
        <v>50</v>
      </c>
      <c r="E201" s="70" t="s">
        <v>82</v>
      </c>
      <c r="F201" s="70" t="s">
        <v>302</v>
      </c>
      <c r="G201" s="67">
        <v>44701</v>
      </c>
      <c r="H201" s="67">
        <v>44718</v>
      </c>
      <c r="I201" s="71">
        <f t="shared" si="14"/>
        <v>17</v>
      </c>
      <c r="J201" s="72" t="s">
        <v>269</v>
      </c>
      <c r="K201" s="72" t="s">
        <v>270</v>
      </c>
      <c r="L201" s="73">
        <v>2</v>
      </c>
      <c r="M201" s="73" t="s">
        <v>104</v>
      </c>
      <c r="N201" s="68" t="s">
        <v>80</v>
      </c>
      <c r="O201" s="70" t="s">
        <v>99</v>
      </c>
      <c r="P201" s="67">
        <f t="shared" si="13"/>
        <v>44716</v>
      </c>
      <c r="Q201" s="75" t="str">
        <f t="shared" si="15"/>
        <v>週六</v>
      </c>
      <c r="R201" s="80">
        <v>44713</v>
      </c>
      <c r="S201" s="84"/>
      <c r="AA201" s="1"/>
    </row>
    <row r="202" spans="4:27">
      <c r="D202" s="68" t="s">
        <v>50</v>
      </c>
      <c r="E202" s="70" t="s">
        <v>82</v>
      </c>
      <c r="F202" s="70" t="s">
        <v>302</v>
      </c>
      <c r="G202" s="67">
        <v>44701</v>
      </c>
      <c r="H202" s="67">
        <v>44718</v>
      </c>
      <c r="I202" s="71">
        <f t="shared" si="14"/>
        <v>17</v>
      </c>
      <c r="J202" s="72" t="s">
        <v>195</v>
      </c>
      <c r="K202" s="72" t="s">
        <v>196</v>
      </c>
      <c r="L202" s="73">
        <v>2</v>
      </c>
      <c r="M202" s="73" t="s">
        <v>104</v>
      </c>
      <c r="N202" s="68" t="s">
        <v>80</v>
      </c>
      <c r="O202" s="70" t="s">
        <v>197</v>
      </c>
      <c r="P202" s="67">
        <f t="shared" si="13"/>
        <v>44716</v>
      </c>
      <c r="Q202" s="75" t="str">
        <f t="shared" si="15"/>
        <v>週六</v>
      </c>
      <c r="R202" s="80">
        <v>44722</v>
      </c>
      <c r="S202" s="81">
        <f>R202</f>
        <v>44722</v>
      </c>
      <c r="T202" s="70">
        <v>1</v>
      </c>
      <c r="AA202" s="1"/>
    </row>
    <row r="203" spans="4:27">
      <c r="D203" s="68" t="s">
        <v>50</v>
      </c>
      <c r="E203" s="70" t="s">
        <v>82</v>
      </c>
      <c r="F203" s="70" t="s">
        <v>302</v>
      </c>
      <c r="G203" s="67">
        <v>44701</v>
      </c>
      <c r="H203" s="67">
        <v>44718</v>
      </c>
      <c r="I203" s="71">
        <f t="shared" si="14"/>
        <v>17</v>
      </c>
      <c r="J203" s="72" t="s">
        <v>204</v>
      </c>
      <c r="K203" s="72" t="s">
        <v>205</v>
      </c>
      <c r="L203" s="73">
        <v>2</v>
      </c>
      <c r="M203" s="73" t="s">
        <v>104</v>
      </c>
      <c r="N203" s="68" t="s">
        <v>80</v>
      </c>
      <c r="O203" s="70" t="s">
        <v>92</v>
      </c>
      <c r="P203" s="67">
        <f t="shared" si="13"/>
        <v>44716</v>
      </c>
      <c r="Q203" s="75" t="str">
        <f t="shared" si="15"/>
        <v>週六</v>
      </c>
      <c r="R203" s="80">
        <v>44722</v>
      </c>
      <c r="S203" s="81">
        <f>R203</f>
        <v>44722</v>
      </c>
      <c r="T203" s="70">
        <v>1</v>
      </c>
      <c r="AA203" s="1"/>
    </row>
    <row r="204" spans="4:27">
      <c r="D204" s="68" t="s">
        <v>50</v>
      </c>
      <c r="E204" s="70" t="s">
        <v>82</v>
      </c>
      <c r="F204" s="70" t="s">
        <v>302</v>
      </c>
      <c r="G204" s="67">
        <v>44701</v>
      </c>
      <c r="H204" s="67">
        <v>44718</v>
      </c>
      <c r="I204" s="71">
        <f t="shared" si="14"/>
        <v>17</v>
      </c>
      <c r="J204" s="72" t="s">
        <v>151</v>
      </c>
      <c r="K204" s="72" t="s">
        <v>152</v>
      </c>
      <c r="L204" s="73">
        <v>2</v>
      </c>
      <c r="M204" s="73" t="s">
        <v>104</v>
      </c>
      <c r="N204" s="68" t="s">
        <v>80</v>
      </c>
      <c r="O204" s="70" t="s">
        <v>150</v>
      </c>
      <c r="P204" s="67">
        <f t="shared" si="13"/>
        <v>44716</v>
      </c>
      <c r="Q204" s="75" t="str">
        <f t="shared" si="15"/>
        <v>週六</v>
      </c>
      <c r="R204" s="80">
        <v>44706</v>
      </c>
      <c r="S204" s="84"/>
      <c r="AA204" s="1"/>
    </row>
    <row r="205" spans="4:27">
      <c r="D205" s="68" t="s">
        <v>50</v>
      </c>
      <c r="E205" s="70" t="s">
        <v>82</v>
      </c>
      <c r="F205" s="70" t="s">
        <v>302</v>
      </c>
      <c r="G205" s="67">
        <v>44701</v>
      </c>
      <c r="H205" s="67">
        <v>44718</v>
      </c>
      <c r="I205" s="71">
        <f t="shared" si="14"/>
        <v>17</v>
      </c>
      <c r="J205" s="72" t="s">
        <v>178</v>
      </c>
      <c r="K205" s="72" t="s">
        <v>179</v>
      </c>
      <c r="L205" s="73">
        <v>2</v>
      </c>
      <c r="M205" s="73" t="s">
        <v>104</v>
      </c>
      <c r="N205" s="68" t="s">
        <v>80</v>
      </c>
      <c r="O205" s="70" t="s">
        <v>115</v>
      </c>
      <c r="P205" s="67">
        <f t="shared" si="13"/>
        <v>44716</v>
      </c>
      <c r="Q205" s="75" t="str">
        <f t="shared" si="15"/>
        <v>週六</v>
      </c>
      <c r="R205" s="80">
        <v>44708</v>
      </c>
      <c r="S205" s="84"/>
      <c r="AA205" s="1"/>
    </row>
    <row r="206" spans="4:27">
      <c r="D206" s="68" t="s">
        <v>50</v>
      </c>
      <c r="E206" s="70" t="s">
        <v>82</v>
      </c>
      <c r="F206" s="70" t="s">
        <v>302</v>
      </c>
      <c r="G206" s="67">
        <v>44701</v>
      </c>
      <c r="H206" s="67">
        <v>44718</v>
      </c>
      <c r="I206" s="71">
        <f t="shared" si="14"/>
        <v>17</v>
      </c>
      <c r="J206" s="72" t="s">
        <v>141</v>
      </c>
      <c r="K206" s="72" t="s">
        <v>142</v>
      </c>
      <c r="L206" s="73">
        <v>2</v>
      </c>
      <c r="M206" s="73" t="s">
        <v>104</v>
      </c>
      <c r="N206" s="68" t="s">
        <v>80</v>
      </c>
      <c r="O206" s="70" t="s">
        <v>143</v>
      </c>
      <c r="P206" s="67">
        <f t="shared" si="13"/>
        <v>44716</v>
      </c>
      <c r="Q206" s="75" t="str">
        <f t="shared" si="15"/>
        <v>週六</v>
      </c>
      <c r="R206" s="80">
        <v>44712</v>
      </c>
      <c r="S206" s="84"/>
      <c r="AA206" s="1"/>
    </row>
    <row r="207" spans="4:27">
      <c r="D207" s="68" t="s">
        <v>50</v>
      </c>
      <c r="E207" s="70" t="s">
        <v>82</v>
      </c>
      <c r="F207" s="70" t="s">
        <v>302</v>
      </c>
      <c r="G207" s="67">
        <v>44701</v>
      </c>
      <c r="H207" s="67">
        <v>44718</v>
      </c>
      <c r="I207" s="71">
        <f t="shared" si="14"/>
        <v>17</v>
      </c>
      <c r="J207" s="72" t="s">
        <v>137</v>
      </c>
      <c r="K207" s="72" t="s">
        <v>138</v>
      </c>
      <c r="L207" s="73">
        <v>2</v>
      </c>
      <c r="M207" s="73" t="s">
        <v>104</v>
      </c>
      <c r="N207" s="68" t="s">
        <v>80</v>
      </c>
      <c r="O207" s="70" t="s">
        <v>99</v>
      </c>
      <c r="P207" s="67">
        <f t="shared" si="13"/>
        <v>44716</v>
      </c>
      <c r="Q207" s="75" t="str">
        <f t="shared" si="15"/>
        <v>週六</v>
      </c>
      <c r="R207" s="80">
        <v>44714</v>
      </c>
      <c r="S207" s="84"/>
      <c r="AA207" s="1"/>
    </row>
    <row r="208" spans="4:27">
      <c r="D208" s="68" t="s">
        <v>50</v>
      </c>
      <c r="E208" s="70" t="s">
        <v>82</v>
      </c>
      <c r="F208" s="70" t="s">
        <v>302</v>
      </c>
      <c r="G208" s="67">
        <v>44701</v>
      </c>
      <c r="H208" s="67">
        <v>44718</v>
      </c>
      <c r="I208" s="71">
        <f t="shared" si="14"/>
        <v>17</v>
      </c>
      <c r="J208" s="72" t="s">
        <v>148</v>
      </c>
      <c r="K208" s="72" t="s">
        <v>149</v>
      </c>
      <c r="L208" s="73">
        <v>2</v>
      </c>
      <c r="M208" s="73" t="s">
        <v>104</v>
      </c>
      <c r="N208" s="68" t="s">
        <v>80</v>
      </c>
      <c r="O208" s="70" t="s">
        <v>150</v>
      </c>
      <c r="P208" s="67">
        <f t="shared" si="13"/>
        <v>44716</v>
      </c>
      <c r="Q208" s="75" t="str">
        <f t="shared" si="15"/>
        <v>週六</v>
      </c>
      <c r="R208" s="80">
        <v>44706</v>
      </c>
      <c r="S208" s="84"/>
      <c r="AA208" s="1"/>
    </row>
    <row r="209" spans="4:27">
      <c r="D209" s="68" t="s">
        <v>50</v>
      </c>
      <c r="E209" s="70" t="s">
        <v>82</v>
      </c>
      <c r="F209" s="70" t="s">
        <v>302</v>
      </c>
      <c r="G209" s="67">
        <v>44701</v>
      </c>
      <c r="H209" s="67">
        <v>44718</v>
      </c>
      <c r="I209" s="71">
        <f t="shared" si="14"/>
        <v>17</v>
      </c>
      <c r="J209" s="72" t="s">
        <v>153</v>
      </c>
      <c r="K209" s="72" t="s">
        <v>154</v>
      </c>
      <c r="L209" s="73">
        <v>2</v>
      </c>
      <c r="M209" s="73" t="s">
        <v>104</v>
      </c>
      <c r="N209" s="68" t="s">
        <v>80</v>
      </c>
      <c r="O209" s="70" t="s">
        <v>81</v>
      </c>
      <c r="P209" s="67">
        <f t="shared" si="13"/>
        <v>44716</v>
      </c>
      <c r="Q209" s="75" t="str">
        <f t="shared" si="15"/>
        <v>週六</v>
      </c>
      <c r="R209" s="80">
        <v>44711</v>
      </c>
      <c r="S209" s="84"/>
      <c r="AA209" s="1"/>
    </row>
    <row r="210" spans="4:27">
      <c r="D210" s="68" t="s">
        <v>50</v>
      </c>
      <c r="E210" s="70" t="s">
        <v>82</v>
      </c>
      <c r="F210" s="70" t="s">
        <v>302</v>
      </c>
      <c r="G210" s="67">
        <v>44701</v>
      </c>
      <c r="H210" s="67">
        <v>44718</v>
      </c>
      <c r="I210" s="71">
        <f t="shared" si="14"/>
        <v>17</v>
      </c>
      <c r="J210" s="72" t="s">
        <v>295</v>
      </c>
      <c r="K210" s="72" t="s">
        <v>296</v>
      </c>
      <c r="L210" s="73">
        <v>2</v>
      </c>
      <c r="M210" s="73" t="s">
        <v>104</v>
      </c>
      <c r="N210" s="68" t="s">
        <v>245</v>
      </c>
      <c r="O210" s="70" t="s">
        <v>81</v>
      </c>
      <c r="P210" s="67">
        <f t="shared" si="13"/>
        <v>44716</v>
      </c>
      <c r="Q210" s="75" t="str">
        <f t="shared" si="15"/>
        <v>週六</v>
      </c>
      <c r="R210" s="80">
        <v>44705</v>
      </c>
      <c r="S210" s="84"/>
      <c r="AA210" s="1"/>
    </row>
    <row r="211" spans="4:27">
      <c r="D211" s="68" t="s">
        <v>50</v>
      </c>
      <c r="E211" s="70" t="s">
        <v>82</v>
      </c>
      <c r="F211" s="70" t="s">
        <v>302</v>
      </c>
      <c r="G211" s="67">
        <v>44701</v>
      </c>
      <c r="H211" s="67">
        <v>44718</v>
      </c>
      <c r="I211" s="71">
        <f t="shared" si="14"/>
        <v>17</v>
      </c>
      <c r="J211" s="72" t="s">
        <v>303</v>
      </c>
      <c r="K211" s="72" t="s">
        <v>210</v>
      </c>
      <c r="L211" s="73">
        <v>2</v>
      </c>
      <c r="M211" s="73" t="s">
        <v>104</v>
      </c>
      <c r="N211" s="68" t="s">
        <v>80</v>
      </c>
      <c r="O211" s="70" t="s">
        <v>150</v>
      </c>
      <c r="P211" s="67">
        <f t="shared" si="13"/>
        <v>44716</v>
      </c>
      <c r="Q211" s="75" t="str">
        <f t="shared" si="15"/>
        <v>週六</v>
      </c>
      <c r="R211" s="80">
        <v>44711</v>
      </c>
      <c r="S211" s="84"/>
      <c r="AA211" s="1"/>
    </row>
    <row r="212" spans="4:27">
      <c r="D212" s="68" t="s">
        <v>50</v>
      </c>
      <c r="E212" s="70" t="s">
        <v>82</v>
      </c>
      <c r="F212" s="70" t="s">
        <v>304</v>
      </c>
      <c r="G212" s="67">
        <v>44704</v>
      </c>
      <c r="H212" s="67">
        <v>44718</v>
      </c>
      <c r="I212" s="71">
        <f t="shared" si="14"/>
        <v>14</v>
      </c>
      <c r="J212" s="72" t="s">
        <v>184</v>
      </c>
      <c r="K212" s="72" t="s">
        <v>185</v>
      </c>
      <c r="L212" s="73">
        <v>5</v>
      </c>
      <c r="M212" s="73" t="s">
        <v>108</v>
      </c>
      <c r="N212" s="68" t="s">
        <v>56</v>
      </c>
      <c r="O212" s="70" t="s">
        <v>95</v>
      </c>
      <c r="P212" s="67">
        <f t="shared" si="13"/>
        <v>44716</v>
      </c>
      <c r="Q212" s="75" t="str">
        <f t="shared" si="15"/>
        <v>週六</v>
      </c>
      <c r="R212" s="80">
        <v>44711</v>
      </c>
      <c r="S212" s="84"/>
      <c r="AA212" s="1"/>
    </row>
    <row r="213" spans="4:27">
      <c r="D213" s="68" t="s">
        <v>50</v>
      </c>
      <c r="E213" s="70" t="s">
        <v>51</v>
      </c>
      <c r="F213" s="70" t="s">
        <v>305</v>
      </c>
      <c r="G213" s="67">
        <v>44701</v>
      </c>
      <c r="H213" s="67">
        <v>44719</v>
      </c>
      <c r="I213" s="71">
        <f t="shared" si="14"/>
        <v>18</v>
      </c>
      <c r="J213" s="72" t="s">
        <v>240</v>
      </c>
      <c r="K213" s="72" t="s">
        <v>248</v>
      </c>
      <c r="L213" s="73">
        <v>5</v>
      </c>
      <c r="M213" s="73" t="s">
        <v>55</v>
      </c>
      <c r="N213" s="68" t="s">
        <v>56</v>
      </c>
      <c r="O213" s="70" t="s">
        <v>57</v>
      </c>
      <c r="P213" s="67">
        <f t="shared" si="13"/>
        <v>44717</v>
      </c>
      <c r="Q213" s="75" t="str">
        <f t="shared" si="15"/>
        <v>週日</v>
      </c>
      <c r="R213" s="80">
        <v>44718</v>
      </c>
      <c r="S213" s="81">
        <f>R213</f>
        <v>44718</v>
      </c>
      <c r="T213" s="70">
        <v>1</v>
      </c>
      <c r="AA213" s="1"/>
    </row>
    <row r="214" spans="4:27">
      <c r="D214" s="68" t="s">
        <v>50</v>
      </c>
      <c r="E214" s="70" t="s">
        <v>51</v>
      </c>
      <c r="F214" s="70" t="s">
        <v>305</v>
      </c>
      <c r="G214" s="67">
        <v>44701</v>
      </c>
      <c r="H214" s="67">
        <v>44719</v>
      </c>
      <c r="I214" s="71">
        <f t="shared" si="14"/>
        <v>18</v>
      </c>
      <c r="J214" s="72" t="s">
        <v>261</v>
      </c>
      <c r="K214" s="72" t="s">
        <v>248</v>
      </c>
      <c r="L214" s="73">
        <v>1</v>
      </c>
      <c r="M214" s="73" t="s">
        <v>55</v>
      </c>
      <c r="N214" s="68" t="s">
        <v>56</v>
      </c>
      <c r="O214" s="70" t="s">
        <v>57</v>
      </c>
      <c r="P214" s="67">
        <f t="shared" si="13"/>
        <v>44717</v>
      </c>
      <c r="Q214" s="75" t="str">
        <f t="shared" si="15"/>
        <v>週日</v>
      </c>
      <c r="R214" s="80">
        <v>44718</v>
      </c>
      <c r="S214" s="81">
        <f>R214</f>
        <v>44718</v>
      </c>
      <c r="T214" s="70">
        <v>1</v>
      </c>
      <c r="AA214" s="1"/>
    </row>
    <row r="215" spans="4:27">
      <c r="D215" s="68" t="s">
        <v>50</v>
      </c>
      <c r="E215" s="70" t="s">
        <v>51</v>
      </c>
      <c r="F215" s="70" t="s">
        <v>305</v>
      </c>
      <c r="G215" s="67">
        <v>44701</v>
      </c>
      <c r="H215" s="67">
        <v>44719</v>
      </c>
      <c r="I215" s="71">
        <f t="shared" si="14"/>
        <v>18</v>
      </c>
      <c r="J215" s="72" t="s">
        <v>69</v>
      </c>
      <c r="K215" s="72" t="s">
        <v>70</v>
      </c>
      <c r="L215" s="73">
        <v>3</v>
      </c>
      <c r="M215" s="73" t="s">
        <v>55</v>
      </c>
      <c r="N215" s="68" t="s">
        <v>56</v>
      </c>
      <c r="O215" s="70" t="s">
        <v>65</v>
      </c>
      <c r="P215" s="67">
        <f t="shared" si="13"/>
        <v>44717</v>
      </c>
      <c r="Q215" s="75" t="str">
        <f t="shared" si="15"/>
        <v>週日</v>
      </c>
      <c r="R215" s="80">
        <v>44718</v>
      </c>
      <c r="S215" s="81">
        <f>R215</f>
        <v>44718</v>
      </c>
      <c r="T215" s="70">
        <v>1</v>
      </c>
      <c r="AA215" s="1"/>
    </row>
    <row r="216" spans="4:27">
      <c r="D216" s="68" t="s">
        <v>50</v>
      </c>
      <c r="E216" s="70" t="s">
        <v>51</v>
      </c>
      <c r="F216" s="70" t="s">
        <v>305</v>
      </c>
      <c r="G216" s="67">
        <v>44701</v>
      </c>
      <c r="H216" s="67">
        <v>44719</v>
      </c>
      <c r="I216" s="71">
        <f t="shared" si="14"/>
        <v>18</v>
      </c>
      <c r="J216" s="72" t="s">
        <v>243</v>
      </c>
      <c r="K216" s="72" t="s">
        <v>241</v>
      </c>
      <c r="L216" s="73">
        <v>1</v>
      </c>
      <c r="M216" s="73" t="s">
        <v>55</v>
      </c>
      <c r="N216" s="68" t="s">
        <v>56</v>
      </c>
      <c r="O216" s="70" t="s">
        <v>65</v>
      </c>
      <c r="P216" s="67">
        <f t="shared" si="13"/>
        <v>44717</v>
      </c>
      <c r="Q216" s="75" t="str">
        <f t="shared" si="15"/>
        <v>週日</v>
      </c>
      <c r="R216" s="80">
        <v>44720</v>
      </c>
      <c r="S216" s="81">
        <f>R216</f>
        <v>44720</v>
      </c>
      <c r="T216" s="70">
        <v>1</v>
      </c>
      <c r="AA216" s="1"/>
    </row>
    <row r="217" spans="4:27">
      <c r="D217" s="68" t="s">
        <v>50</v>
      </c>
      <c r="E217" s="70" t="s">
        <v>51</v>
      </c>
      <c r="F217" s="70" t="s">
        <v>306</v>
      </c>
      <c r="G217" s="67">
        <v>44701</v>
      </c>
      <c r="H217" s="67">
        <v>44719</v>
      </c>
      <c r="I217" s="71">
        <f t="shared" si="14"/>
        <v>18</v>
      </c>
      <c r="J217" s="72" t="s">
        <v>240</v>
      </c>
      <c r="K217" s="72" t="s">
        <v>248</v>
      </c>
      <c r="L217" s="73">
        <v>3</v>
      </c>
      <c r="M217" s="73" t="s">
        <v>55</v>
      </c>
      <c r="N217" s="68" t="s">
        <v>56</v>
      </c>
      <c r="O217" s="70" t="s">
        <v>57</v>
      </c>
      <c r="P217" s="67">
        <f t="shared" si="13"/>
        <v>44717</v>
      </c>
      <c r="Q217" s="75" t="str">
        <f t="shared" si="15"/>
        <v>週日</v>
      </c>
      <c r="R217" s="80">
        <v>44707</v>
      </c>
      <c r="S217" s="84"/>
      <c r="AA217" s="1"/>
    </row>
    <row r="218" spans="4:27">
      <c r="D218" s="68" t="s">
        <v>50</v>
      </c>
      <c r="E218" s="70" t="s">
        <v>51</v>
      </c>
      <c r="F218" s="70" t="s">
        <v>306</v>
      </c>
      <c r="G218" s="67">
        <v>44701</v>
      </c>
      <c r="H218" s="67">
        <v>44719</v>
      </c>
      <c r="I218" s="71">
        <f t="shared" si="14"/>
        <v>18</v>
      </c>
      <c r="J218" s="72" t="s">
        <v>69</v>
      </c>
      <c r="K218" s="72" t="s">
        <v>70</v>
      </c>
      <c r="L218" s="73">
        <v>1</v>
      </c>
      <c r="M218" s="73" t="s">
        <v>55</v>
      </c>
      <c r="N218" s="68" t="s">
        <v>56</v>
      </c>
      <c r="O218" s="70" t="s">
        <v>65</v>
      </c>
      <c r="P218" s="67">
        <f t="shared" si="13"/>
        <v>44717</v>
      </c>
      <c r="Q218" s="75" t="str">
        <f t="shared" si="15"/>
        <v>週日</v>
      </c>
      <c r="R218" s="80">
        <v>44720</v>
      </c>
      <c r="S218" s="81">
        <f>R218</f>
        <v>44720</v>
      </c>
      <c r="T218" s="70">
        <v>1</v>
      </c>
      <c r="AA218" s="1"/>
    </row>
    <row r="219" spans="4:27">
      <c r="D219" s="68" t="s">
        <v>50</v>
      </c>
      <c r="E219" s="70" t="s">
        <v>51</v>
      </c>
      <c r="F219" s="70" t="s">
        <v>307</v>
      </c>
      <c r="G219" s="67">
        <v>44700</v>
      </c>
      <c r="H219" s="67">
        <v>44719</v>
      </c>
      <c r="I219" s="71">
        <f t="shared" si="14"/>
        <v>19</v>
      </c>
      <c r="J219" s="72" t="s">
        <v>60</v>
      </c>
      <c r="K219" s="72" t="s">
        <v>61</v>
      </c>
      <c r="L219" s="73">
        <v>1</v>
      </c>
      <c r="M219" s="73" t="s">
        <v>55</v>
      </c>
      <c r="N219" s="68" t="s">
        <v>56</v>
      </c>
      <c r="O219" s="70" t="s">
        <v>57</v>
      </c>
      <c r="P219" s="67">
        <f t="shared" si="13"/>
        <v>44717</v>
      </c>
      <c r="Q219" s="75" t="str">
        <f t="shared" si="15"/>
        <v>週日</v>
      </c>
      <c r="R219" s="80">
        <v>44714</v>
      </c>
      <c r="S219" s="84"/>
      <c r="AA219" s="1"/>
    </row>
    <row r="220" spans="4:27">
      <c r="D220" s="68" t="s">
        <v>50</v>
      </c>
      <c r="E220" s="70" t="s">
        <v>2</v>
      </c>
      <c r="F220" s="70" t="s">
        <v>308</v>
      </c>
      <c r="G220" s="67">
        <v>44711</v>
      </c>
      <c r="H220" s="67">
        <v>44719</v>
      </c>
      <c r="I220" s="71">
        <f t="shared" si="14"/>
        <v>8</v>
      </c>
      <c r="J220" s="72" t="s">
        <v>133</v>
      </c>
      <c r="K220" s="72" t="s">
        <v>134</v>
      </c>
      <c r="L220" s="73">
        <v>1</v>
      </c>
      <c r="M220" s="73" t="s">
        <v>108</v>
      </c>
      <c r="N220" s="68" t="s">
        <v>80</v>
      </c>
      <c r="O220" s="70" t="s">
        <v>99</v>
      </c>
      <c r="P220" s="67">
        <f>H220-2+5</f>
        <v>44722</v>
      </c>
      <c r="Q220" s="75" t="str">
        <f t="shared" si="15"/>
        <v>週五</v>
      </c>
      <c r="R220" s="80">
        <v>44722</v>
      </c>
      <c r="S220" s="84"/>
      <c r="AA220" s="1"/>
    </row>
    <row r="221" spans="4:27">
      <c r="D221" s="68" t="s">
        <v>50</v>
      </c>
      <c r="E221" s="70" t="s">
        <v>2</v>
      </c>
      <c r="F221" s="70" t="s">
        <v>308</v>
      </c>
      <c r="G221" s="67">
        <v>44711</v>
      </c>
      <c r="H221" s="67">
        <v>44719</v>
      </c>
      <c r="I221" s="71">
        <f t="shared" si="14"/>
        <v>8</v>
      </c>
      <c r="J221" s="72" t="s">
        <v>102</v>
      </c>
      <c r="K221" s="72" t="s">
        <v>103</v>
      </c>
      <c r="L221" s="73">
        <v>1</v>
      </c>
      <c r="M221" s="73" t="s">
        <v>108</v>
      </c>
      <c r="N221" s="68" t="s">
        <v>80</v>
      </c>
      <c r="O221" s="70" t="s">
        <v>99</v>
      </c>
      <c r="P221" s="67">
        <f t="shared" ref="P221:P228" si="16">H221-2</f>
        <v>44717</v>
      </c>
      <c r="Q221" s="75" t="str">
        <f t="shared" si="15"/>
        <v>週日</v>
      </c>
      <c r="R221" s="80">
        <v>44719</v>
      </c>
      <c r="S221" s="81">
        <f>R221</f>
        <v>44719</v>
      </c>
      <c r="T221" s="70">
        <v>1</v>
      </c>
      <c r="AA221" s="1"/>
    </row>
    <row r="222" spans="4:27">
      <c r="D222" s="68" t="s">
        <v>50</v>
      </c>
      <c r="E222" s="70" t="s">
        <v>82</v>
      </c>
      <c r="F222" s="70" t="s">
        <v>309</v>
      </c>
      <c r="G222" s="67">
        <v>44705</v>
      </c>
      <c r="H222" s="67">
        <v>44719</v>
      </c>
      <c r="I222" s="71">
        <f t="shared" si="14"/>
        <v>14</v>
      </c>
      <c r="J222" s="72" t="s">
        <v>164</v>
      </c>
      <c r="K222" s="72" t="s">
        <v>146</v>
      </c>
      <c r="L222" s="73">
        <v>1</v>
      </c>
      <c r="M222" s="73" t="s">
        <v>91</v>
      </c>
      <c r="N222" s="68" t="s">
        <v>80</v>
      </c>
      <c r="O222" s="70" t="s">
        <v>115</v>
      </c>
      <c r="P222" s="67">
        <f t="shared" si="16"/>
        <v>44717</v>
      </c>
      <c r="Q222" s="75" t="str">
        <f t="shared" si="15"/>
        <v>週日</v>
      </c>
      <c r="R222" s="80">
        <v>44714</v>
      </c>
      <c r="S222" s="84"/>
      <c r="AA222" s="1"/>
    </row>
    <row r="223" spans="4:27">
      <c r="D223" s="68" t="s">
        <v>50</v>
      </c>
      <c r="E223" s="70" t="s">
        <v>82</v>
      </c>
      <c r="F223" s="70" t="s">
        <v>309</v>
      </c>
      <c r="G223" s="67">
        <v>44705</v>
      </c>
      <c r="H223" s="67">
        <v>44719</v>
      </c>
      <c r="I223" s="71">
        <f t="shared" si="14"/>
        <v>14</v>
      </c>
      <c r="J223" s="72" t="s">
        <v>148</v>
      </c>
      <c r="K223" s="72" t="s">
        <v>149</v>
      </c>
      <c r="L223" s="73">
        <v>1</v>
      </c>
      <c r="M223" s="73" t="s">
        <v>91</v>
      </c>
      <c r="N223" s="68" t="s">
        <v>80</v>
      </c>
      <c r="O223" s="70" t="s">
        <v>150</v>
      </c>
      <c r="P223" s="67">
        <f t="shared" si="16"/>
        <v>44717</v>
      </c>
      <c r="Q223" s="75" t="str">
        <f t="shared" si="15"/>
        <v>週日</v>
      </c>
      <c r="R223" s="80">
        <v>44711</v>
      </c>
      <c r="S223" s="84"/>
      <c r="AA223" s="1"/>
    </row>
    <row r="224" spans="4:27">
      <c r="D224" s="68" t="s">
        <v>50</v>
      </c>
      <c r="E224" s="70" t="s">
        <v>82</v>
      </c>
      <c r="F224" s="70" t="s">
        <v>309</v>
      </c>
      <c r="G224" s="67">
        <v>44705</v>
      </c>
      <c r="H224" s="67">
        <v>44719</v>
      </c>
      <c r="I224" s="71">
        <f t="shared" si="14"/>
        <v>14</v>
      </c>
      <c r="J224" s="72" t="s">
        <v>139</v>
      </c>
      <c r="K224" s="72" t="s">
        <v>140</v>
      </c>
      <c r="L224" s="73">
        <v>1</v>
      </c>
      <c r="M224" s="73" t="s">
        <v>91</v>
      </c>
      <c r="N224" s="68" t="s">
        <v>80</v>
      </c>
      <c r="O224" s="70" t="s">
        <v>92</v>
      </c>
      <c r="P224" s="67">
        <f t="shared" si="16"/>
        <v>44717</v>
      </c>
      <c r="Q224" s="75" t="str">
        <f t="shared" si="15"/>
        <v>週日</v>
      </c>
      <c r="R224" s="80">
        <v>44718</v>
      </c>
      <c r="S224" s="81">
        <f>R224</f>
        <v>44718</v>
      </c>
      <c r="T224" s="70">
        <v>1</v>
      </c>
      <c r="AA224" s="1"/>
    </row>
    <row r="225" spans="4:27">
      <c r="D225" s="68" t="s">
        <v>50</v>
      </c>
      <c r="E225" s="70" t="s">
        <v>82</v>
      </c>
      <c r="F225" s="70" t="s">
        <v>309</v>
      </c>
      <c r="G225" s="67">
        <v>44705</v>
      </c>
      <c r="H225" s="67">
        <v>44719</v>
      </c>
      <c r="I225" s="71">
        <f t="shared" si="14"/>
        <v>14</v>
      </c>
      <c r="J225" s="72" t="s">
        <v>137</v>
      </c>
      <c r="K225" s="72" t="s">
        <v>138</v>
      </c>
      <c r="L225" s="73">
        <v>1</v>
      </c>
      <c r="M225" s="73" t="s">
        <v>91</v>
      </c>
      <c r="N225" s="68" t="s">
        <v>80</v>
      </c>
      <c r="O225" s="70" t="s">
        <v>99</v>
      </c>
      <c r="P225" s="67">
        <f t="shared" si="16"/>
        <v>44717</v>
      </c>
      <c r="Q225" s="75" t="str">
        <f t="shared" si="15"/>
        <v>週日</v>
      </c>
      <c r="R225" s="80">
        <v>44718</v>
      </c>
      <c r="S225" s="81">
        <f>R225</f>
        <v>44718</v>
      </c>
      <c r="T225" s="70">
        <v>1</v>
      </c>
      <c r="AA225" s="1"/>
    </row>
    <row r="226" spans="4:27">
      <c r="D226" s="68" t="s">
        <v>50</v>
      </c>
      <c r="E226" s="70" t="s">
        <v>82</v>
      </c>
      <c r="F226" s="70" t="s">
        <v>309</v>
      </c>
      <c r="G226" s="67">
        <v>44705</v>
      </c>
      <c r="H226" s="67">
        <v>44719</v>
      </c>
      <c r="I226" s="71">
        <f t="shared" si="14"/>
        <v>14</v>
      </c>
      <c r="J226" s="72" t="s">
        <v>125</v>
      </c>
      <c r="K226" s="72" t="s">
        <v>144</v>
      </c>
      <c r="L226" s="73">
        <v>1</v>
      </c>
      <c r="M226" s="73" t="s">
        <v>91</v>
      </c>
      <c r="N226" s="68" t="s">
        <v>56</v>
      </c>
      <c r="O226" s="70" t="s">
        <v>87</v>
      </c>
      <c r="P226" s="67">
        <f t="shared" si="16"/>
        <v>44717</v>
      </c>
      <c r="Q226" s="75" t="str">
        <f t="shared" si="15"/>
        <v>週日</v>
      </c>
      <c r="R226" s="80">
        <v>44711</v>
      </c>
      <c r="S226" s="84"/>
      <c r="AA226" s="1"/>
    </row>
    <row r="227" spans="4:27">
      <c r="D227" s="68" t="s">
        <v>50</v>
      </c>
      <c r="E227" s="70" t="s">
        <v>82</v>
      </c>
      <c r="F227" s="70" t="s">
        <v>309</v>
      </c>
      <c r="G227" s="67">
        <v>44705</v>
      </c>
      <c r="H227" s="67">
        <v>44719</v>
      </c>
      <c r="I227" s="71">
        <f t="shared" si="14"/>
        <v>14</v>
      </c>
      <c r="J227" s="72" t="s">
        <v>178</v>
      </c>
      <c r="K227" s="72" t="s">
        <v>179</v>
      </c>
      <c r="L227" s="73">
        <v>1</v>
      </c>
      <c r="M227" s="73" t="s">
        <v>91</v>
      </c>
      <c r="N227" s="68" t="s">
        <v>80</v>
      </c>
      <c r="O227" s="70" t="s">
        <v>115</v>
      </c>
      <c r="P227" s="67">
        <f t="shared" si="16"/>
        <v>44717</v>
      </c>
      <c r="Q227" s="75" t="str">
        <f t="shared" si="15"/>
        <v>週日</v>
      </c>
      <c r="R227" s="80">
        <v>44714</v>
      </c>
      <c r="S227" s="84"/>
      <c r="AA227" s="1"/>
    </row>
    <row r="228" spans="4:27">
      <c r="D228" s="68" t="s">
        <v>50</v>
      </c>
      <c r="E228" s="70" t="s">
        <v>82</v>
      </c>
      <c r="F228" s="70" t="s">
        <v>310</v>
      </c>
      <c r="G228" s="67">
        <v>44706</v>
      </c>
      <c r="H228" s="67">
        <v>44719</v>
      </c>
      <c r="I228" s="71">
        <f t="shared" si="14"/>
        <v>13</v>
      </c>
      <c r="J228" s="72" t="s">
        <v>184</v>
      </c>
      <c r="K228" s="72" t="s">
        <v>185</v>
      </c>
      <c r="L228" s="73">
        <v>6</v>
      </c>
      <c r="M228" s="73" t="s">
        <v>108</v>
      </c>
      <c r="N228" s="68" t="s">
        <v>56</v>
      </c>
      <c r="O228" s="70" t="s">
        <v>95</v>
      </c>
      <c r="P228" s="67">
        <f t="shared" si="16"/>
        <v>44717</v>
      </c>
      <c r="Q228" s="75" t="str">
        <f t="shared" si="15"/>
        <v>週日</v>
      </c>
      <c r="R228" s="80">
        <v>44718</v>
      </c>
      <c r="S228" s="81">
        <f>R228</f>
        <v>44718</v>
      </c>
      <c r="T228" s="70">
        <v>1</v>
      </c>
      <c r="AA228" s="1"/>
    </row>
    <row r="229" spans="4:27">
      <c r="D229" s="68" t="s">
        <v>50</v>
      </c>
      <c r="E229" s="70" t="s">
        <v>51</v>
      </c>
      <c r="F229" s="70" t="s">
        <v>311</v>
      </c>
      <c r="G229" s="67">
        <v>44719</v>
      </c>
      <c r="H229" s="67">
        <v>44719</v>
      </c>
      <c r="I229" s="71">
        <f t="shared" si="14"/>
        <v>0</v>
      </c>
      <c r="J229" s="72" t="s">
        <v>312</v>
      </c>
      <c r="K229" s="72" t="s">
        <v>112</v>
      </c>
      <c r="L229" s="73" t="s">
        <v>113</v>
      </c>
      <c r="M229" s="73" t="s">
        <v>313</v>
      </c>
      <c r="N229" s="68" t="s">
        <v>56</v>
      </c>
      <c r="O229" s="70" t="s">
        <v>87</v>
      </c>
      <c r="P229" s="67">
        <v>44719</v>
      </c>
      <c r="Q229" s="75" t="str">
        <f t="shared" si="15"/>
        <v>週二</v>
      </c>
      <c r="R229" s="80">
        <v>44719</v>
      </c>
      <c r="S229" s="84"/>
      <c r="AA229" s="1"/>
    </row>
    <row r="230" spans="4:27">
      <c r="D230" s="68" t="s">
        <v>50</v>
      </c>
      <c r="E230" s="70" t="s">
        <v>82</v>
      </c>
      <c r="F230" s="70" t="s">
        <v>314</v>
      </c>
      <c r="G230" s="67">
        <v>44686</v>
      </c>
      <c r="H230" s="67">
        <v>44720</v>
      </c>
      <c r="I230" s="71">
        <f t="shared" si="14"/>
        <v>34</v>
      </c>
      <c r="J230" s="72" t="s">
        <v>77</v>
      </c>
      <c r="K230" s="72" t="s">
        <v>78</v>
      </c>
      <c r="L230" s="73">
        <v>3</v>
      </c>
      <c r="M230" s="73" t="s">
        <v>268</v>
      </c>
      <c r="N230" s="68" t="s">
        <v>80</v>
      </c>
      <c r="O230" s="70" t="s">
        <v>81</v>
      </c>
      <c r="P230" s="67">
        <f t="shared" ref="P230:P255" si="17">H230-2</f>
        <v>44718</v>
      </c>
      <c r="Q230" s="75" t="str">
        <f t="shared" si="15"/>
        <v>週一</v>
      </c>
      <c r="R230" s="80">
        <v>44713</v>
      </c>
      <c r="S230" s="84"/>
      <c r="AA230" s="1"/>
    </row>
    <row r="231" spans="4:27">
      <c r="D231" s="68" t="s">
        <v>50</v>
      </c>
      <c r="E231" s="70" t="s">
        <v>51</v>
      </c>
      <c r="F231" s="70" t="s">
        <v>315</v>
      </c>
      <c r="G231" s="67">
        <v>44700</v>
      </c>
      <c r="H231" s="67">
        <v>44720</v>
      </c>
      <c r="I231" s="71">
        <f t="shared" si="14"/>
        <v>20</v>
      </c>
      <c r="J231" s="72" t="s">
        <v>89</v>
      </c>
      <c r="K231" s="72" t="s">
        <v>90</v>
      </c>
      <c r="L231" s="73">
        <v>1</v>
      </c>
      <c r="M231" s="73" t="s">
        <v>91</v>
      </c>
      <c r="N231" s="68" t="s">
        <v>80</v>
      </c>
      <c r="O231" s="70" t="s">
        <v>92</v>
      </c>
      <c r="P231" s="67">
        <f t="shared" si="17"/>
        <v>44718</v>
      </c>
      <c r="Q231" s="75" t="str">
        <f t="shared" si="15"/>
        <v>週一</v>
      </c>
      <c r="R231" s="80">
        <v>44720</v>
      </c>
      <c r="S231" s="81">
        <f>R231</f>
        <v>44720</v>
      </c>
      <c r="T231" s="70">
        <v>1</v>
      </c>
      <c r="AA231" s="1"/>
    </row>
    <row r="232" spans="4:27">
      <c r="D232" s="68" t="s">
        <v>50</v>
      </c>
      <c r="E232" s="70" t="s">
        <v>51</v>
      </c>
      <c r="F232" s="70" t="s">
        <v>315</v>
      </c>
      <c r="G232" s="67">
        <v>44700</v>
      </c>
      <c r="H232" s="67">
        <v>44720</v>
      </c>
      <c r="I232" s="71">
        <f t="shared" si="14"/>
        <v>20</v>
      </c>
      <c r="J232" s="72" t="s">
        <v>93</v>
      </c>
      <c r="K232" s="72" t="s">
        <v>94</v>
      </c>
      <c r="L232" s="73">
        <v>1</v>
      </c>
      <c r="M232" s="73" t="s">
        <v>91</v>
      </c>
      <c r="N232" s="68" t="s">
        <v>80</v>
      </c>
      <c r="O232" s="70" t="s">
        <v>95</v>
      </c>
      <c r="P232" s="67">
        <f t="shared" si="17"/>
        <v>44718</v>
      </c>
      <c r="Q232" s="75" t="str">
        <f t="shared" si="15"/>
        <v>週一</v>
      </c>
      <c r="R232" s="80">
        <v>44712</v>
      </c>
      <c r="S232" s="84"/>
      <c r="AA232" s="1"/>
    </row>
    <row r="233" spans="4:27">
      <c r="D233" s="68" t="s">
        <v>50</v>
      </c>
      <c r="E233" s="70" t="s">
        <v>51</v>
      </c>
      <c r="F233" s="70" t="s">
        <v>315</v>
      </c>
      <c r="G233" s="67">
        <v>44700</v>
      </c>
      <c r="H233" s="67">
        <v>44720</v>
      </c>
      <c r="I233" s="71">
        <f t="shared" si="14"/>
        <v>20</v>
      </c>
      <c r="J233" s="72" t="s">
        <v>102</v>
      </c>
      <c r="K233" s="72" t="s">
        <v>103</v>
      </c>
      <c r="L233" s="73">
        <v>1</v>
      </c>
      <c r="M233" s="73" t="s">
        <v>91</v>
      </c>
      <c r="N233" s="68" t="s">
        <v>80</v>
      </c>
      <c r="O233" s="70" t="s">
        <v>99</v>
      </c>
      <c r="P233" s="67">
        <f t="shared" si="17"/>
        <v>44718</v>
      </c>
      <c r="Q233" s="75" t="str">
        <f t="shared" si="15"/>
        <v>週一</v>
      </c>
      <c r="R233" s="80">
        <v>44705</v>
      </c>
      <c r="S233" s="84"/>
      <c r="AA233" s="1"/>
    </row>
    <row r="234" spans="4:27">
      <c r="D234" s="68" t="s">
        <v>50</v>
      </c>
      <c r="E234" s="70" t="s">
        <v>51</v>
      </c>
      <c r="F234" s="70" t="s">
        <v>315</v>
      </c>
      <c r="G234" s="67">
        <v>44700</v>
      </c>
      <c r="H234" s="67">
        <v>44720</v>
      </c>
      <c r="I234" s="71">
        <f t="shared" si="14"/>
        <v>20</v>
      </c>
      <c r="J234" s="72" t="s">
        <v>316</v>
      </c>
      <c r="K234" s="72" t="s">
        <v>317</v>
      </c>
      <c r="L234" s="73">
        <v>1</v>
      </c>
      <c r="M234" s="73" t="s">
        <v>91</v>
      </c>
      <c r="N234" s="68" t="s">
        <v>80</v>
      </c>
      <c r="O234" s="70" t="s">
        <v>318</v>
      </c>
      <c r="P234" s="67">
        <f t="shared" si="17"/>
        <v>44718</v>
      </c>
      <c r="Q234" s="75" t="str">
        <f t="shared" si="15"/>
        <v>週一</v>
      </c>
      <c r="R234" s="80">
        <v>44714</v>
      </c>
      <c r="S234" s="84"/>
      <c r="AA234" s="1"/>
    </row>
    <row r="235" spans="4:27">
      <c r="D235" s="68" t="s">
        <v>50</v>
      </c>
      <c r="E235" s="70" t="s">
        <v>51</v>
      </c>
      <c r="F235" s="70" t="s">
        <v>319</v>
      </c>
      <c r="G235" s="67">
        <v>44700</v>
      </c>
      <c r="H235" s="67">
        <v>44720</v>
      </c>
      <c r="I235" s="71">
        <f t="shared" si="14"/>
        <v>20</v>
      </c>
      <c r="J235" s="72" t="s">
        <v>89</v>
      </c>
      <c r="K235" s="72" t="s">
        <v>90</v>
      </c>
      <c r="L235" s="73">
        <v>1</v>
      </c>
      <c r="M235" s="73" t="s">
        <v>91</v>
      </c>
      <c r="N235" s="68" t="s">
        <v>80</v>
      </c>
      <c r="O235" s="70" t="s">
        <v>92</v>
      </c>
      <c r="P235" s="67">
        <f t="shared" si="17"/>
        <v>44718</v>
      </c>
      <c r="Q235" s="75" t="str">
        <f t="shared" si="15"/>
        <v>週一</v>
      </c>
      <c r="R235" s="80">
        <v>44720</v>
      </c>
      <c r="S235" s="81">
        <f>R235</f>
        <v>44720</v>
      </c>
      <c r="T235" s="70">
        <v>1</v>
      </c>
      <c r="AA235" s="1"/>
    </row>
    <row r="236" spans="4:27">
      <c r="D236" s="68" t="s">
        <v>50</v>
      </c>
      <c r="E236" s="70" t="s">
        <v>51</v>
      </c>
      <c r="F236" s="70" t="s">
        <v>319</v>
      </c>
      <c r="G236" s="67">
        <v>44700</v>
      </c>
      <c r="H236" s="67">
        <v>44720</v>
      </c>
      <c r="I236" s="71">
        <f t="shared" si="14"/>
        <v>20</v>
      </c>
      <c r="J236" s="72" t="s">
        <v>93</v>
      </c>
      <c r="K236" s="72" t="s">
        <v>94</v>
      </c>
      <c r="L236" s="73">
        <v>1</v>
      </c>
      <c r="M236" s="73" t="s">
        <v>91</v>
      </c>
      <c r="N236" s="68" t="s">
        <v>80</v>
      </c>
      <c r="O236" s="70" t="s">
        <v>95</v>
      </c>
      <c r="P236" s="67">
        <f t="shared" si="17"/>
        <v>44718</v>
      </c>
      <c r="Q236" s="75" t="str">
        <f t="shared" si="15"/>
        <v>週一</v>
      </c>
      <c r="R236" s="80">
        <v>44712</v>
      </c>
      <c r="S236" s="84"/>
      <c r="AA236" s="1"/>
    </row>
    <row r="237" spans="4:27">
      <c r="D237" s="68" t="s">
        <v>50</v>
      </c>
      <c r="E237" s="70" t="s">
        <v>51</v>
      </c>
      <c r="F237" s="70" t="s">
        <v>319</v>
      </c>
      <c r="G237" s="67">
        <v>44700</v>
      </c>
      <c r="H237" s="67">
        <v>44720</v>
      </c>
      <c r="I237" s="71">
        <f t="shared" si="14"/>
        <v>20</v>
      </c>
      <c r="J237" s="72" t="s">
        <v>102</v>
      </c>
      <c r="K237" s="72" t="s">
        <v>103</v>
      </c>
      <c r="L237" s="73">
        <v>1</v>
      </c>
      <c r="M237" s="73" t="s">
        <v>91</v>
      </c>
      <c r="N237" s="68" t="s">
        <v>80</v>
      </c>
      <c r="O237" s="70" t="s">
        <v>99</v>
      </c>
      <c r="P237" s="67">
        <f t="shared" si="17"/>
        <v>44718</v>
      </c>
      <c r="Q237" s="75" t="str">
        <f t="shared" si="15"/>
        <v>週一</v>
      </c>
      <c r="R237" s="80">
        <v>44705</v>
      </c>
      <c r="S237" s="84"/>
      <c r="AA237" s="1"/>
    </row>
    <row r="238" spans="4:27">
      <c r="D238" s="68" t="s">
        <v>50</v>
      </c>
      <c r="E238" s="70" t="s">
        <v>51</v>
      </c>
      <c r="F238" s="70" t="s">
        <v>319</v>
      </c>
      <c r="G238" s="67">
        <v>44700</v>
      </c>
      <c r="H238" s="67">
        <v>44720</v>
      </c>
      <c r="I238" s="71">
        <f t="shared" si="14"/>
        <v>20</v>
      </c>
      <c r="J238" s="72" t="s">
        <v>316</v>
      </c>
      <c r="K238" s="72" t="s">
        <v>317</v>
      </c>
      <c r="L238" s="73">
        <v>1</v>
      </c>
      <c r="M238" s="73" t="s">
        <v>91</v>
      </c>
      <c r="N238" s="68" t="s">
        <v>80</v>
      </c>
      <c r="O238" s="70" t="s">
        <v>318</v>
      </c>
      <c r="P238" s="67">
        <f t="shared" si="17"/>
        <v>44718</v>
      </c>
      <c r="Q238" s="75" t="str">
        <f t="shared" si="15"/>
        <v>週一</v>
      </c>
      <c r="R238" s="80">
        <v>44714</v>
      </c>
      <c r="S238" s="84"/>
      <c r="AA238" s="1"/>
    </row>
    <row r="239" spans="4:27">
      <c r="D239" s="68" t="s">
        <v>50</v>
      </c>
      <c r="E239" s="70" t="s">
        <v>51</v>
      </c>
      <c r="F239" s="70" t="s">
        <v>320</v>
      </c>
      <c r="G239" s="67">
        <v>44700</v>
      </c>
      <c r="H239" s="67">
        <v>44720</v>
      </c>
      <c r="I239" s="71">
        <f t="shared" si="14"/>
        <v>20</v>
      </c>
      <c r="J239" s="72" t="s">
        <v>89</v>
      </c>
      <c r="K239" s="72" t="s">
        <v>90</v>
      </c>
      <c r="L239" s="73">
        <v>1</v>
      </c>
      <c r="M239" s="73" t="s">
        <v>91</v>
      </c>
      <c r="N239" s="68" t="s">
        <v>80</v>
      </c>
      <c r="O239" s="70" t="s">
        <v>92</v>
      </c>
      <c r="P239" s="67">
        <f t="shared" si="17"/>
        <v>44718</v>
      </c>
      <c r="Q239" s="75" t="str">
        <f t="shared" si="15"/>
        <v>週一</v>
      </c>
      <c r="R239" s="80">
        <v>44720</v>
      </c>
      <c r="S239" s="81">
        <f>R239</f>
        <v>44720</v>
      </c>
      <c r="T239" s="70">
        <v>1</v>
      </c>
      <c r="AA239" s="1"/>
    </row>
    <row r="240" spans="4:27">
      <c r="D240" s="68" t="s">
        <v>50</v>
      </c>
      <c r="E240" s="70" t="s">
        <v>51</v>
      </c>
      <c r="F240" s="70" t="s">
        <v>320</v>
      </c>
      <c r="G240" s="67">
        <v>44700</v>
      </c>
      <c r="H240" s="67">
        <v>44720</v>
      </c>
      <c r="I240" s="71">
        <f t="shared" si="14"/>
        <v>20</v>
      </c>
      <c r="J240" s="72" t="s">
        <v>93</v>
      </c>
      <c r="K240" s="72" t="s">
        <v>94</v>
      </c>
      <c r="L240" s="73">
        <v>1</v>
      </c>
      <c r="M240" s="73" t="s">
        <v>91</v>
      </c>
      <c r="N240" s="68" t="s">
        <v>80</v>
      </c>
      <c r="O240" s="70" t="s">
        <v>95</v>
      </c>
      <c r="P240" s="67">
        <f t="shared" si="17"/>
        <v>44718</v>
      </c>
      <c r="Q240" s="75" t="str">
        <f t="shared" si="15"/>
        <v>週一</v>
      </c>
      <c r="R240" s="80">
        <v>44712</v>
      </c>
      <c r="S240" s="84"/>
      <c r="AA240" s="1"/>
    </row>
    <row r="241" spans="4:27">
      <c r="D241" s="68" t="s">
        <v>50</v>
      </c>
      <c r="E241" s="70" t="s">
        <v>51</v>
      </c>
      <c r="F241" s="70" t="s">
        <v>320</v>
      </c>
      <c r="G241" s="67">
        <v>44700</v>
      </c>
      <c r="H241" s="67">
        <v>44720</v>
      </c>
      <c r="I241" s="71">
        <f t="shared" si="14"/>
        <v>20</v>
      </c>
      <c r="J241" s="72" t="s">
        <v>102</v>
      </c>
      <c r="K241" s="72" t="s">
        <v>103</v>
      </c>
      <c r="L241" s="73">
        <v>1</v>
      </c>
      <c r="M241" s="73" t="s">
        <v>91</v>
      </c>
      <c r="N241" s="68" t="s">
        <v>80</v>
      </c>
      <c r="O241" s="70" t="s">
        <v>99</v>
      </c>
      <c r="P241" s="67">
        <f t="shared" si="17"/>
        <v>44718</v>
      </c>
      <c r="Q241" s="75" t="str">
        <f t="shared" si="15"/>
        <v>週一</v>
      </c>
      <c r="R241" s="80">
        <v>44705</v>
      </c>
      <c r="S241" s="84"/>
      <c r="AA241" s="1"/>
    </row>
    <row r="242" spans="4:27">
      <c r="D242" s="68" t="s">
        <v>50</v>
      </c>
      <c r="E242" s="70" t="s">
        <v>51</v>
      </c>
      <c r="F242" s="70" t="s">
        <v>320</v>
      </c>
      <c r="G242" s="67">
        <v>44700</v>
      </c>
      <c r="H242" s="67">
        <v>44720</v>
      </c>
      <c r="I242" s="71">
        <f t="shared" si="14"/>
        <v>20</v>
      </c>
      <c r="J242" s="72" t="s">
        <v>316</v>
      </c>
      <c r="K242" s="72" t="s">
        <v>317</v>
      </c>
      <c r="L242" s="73">
        <v>1</v>
      </c>
      <c r="M242" s="73" t="s">
        <v>91</v>
      </c>
      <c r="N242" s="68" t="s">
        <v>80</v>
      </c>
      <c r="O242" s="70" t="s">
        <v>318</v>
      </c>
      <c r="P242" s="67">
        <f t="shared" si="17"/>
        <v>44718</v>
      </c>
      <c r="Q242" s="75" t="str">
        <f t="shared" si="15"/>
        <v>週一</v>
      </c>
      <c r="R242" s="80">
        <v>44714</v>
      </c>
      <c r="S242" s="84"/>
      <c r="AA242" s="1"/>
    </row>
    <row r="243" spans="4:27">
      <c r="D243" s="68" t="s">
        <v>50</v>
      </c>
      <c r="E243" s="70" t="s">
        <v>82</v>
      </c>
      <c r="F243" s="70" t="s">
        <v>321</v>
      </c>
      <c r="G243" s="67">
        <v>44706</v>
      </c>
      <c r="H243" s="67">
        <v>44720</v>
      </c>
      <c r="I243" s="71">
        <f t="shared" si="14"/>
        <v>14</v>
      </c>
      <c r="J243" s="72" t="s">
        <v>139</v>
      </c>
      <c r="K243" s="72" t="s">
        <v>140</v>
      </c>
      <c r="L243" s="73">
        <v>1</v>
      </c>
      <c r="M243" s="73" t="s">
        <v>322</v>
      </c>
      <c r="N243" s="68" t="s">
        <v>80</v>
      </c>
      <c r="O243" s="70" t="s">
        <v>92</v>
      </c>
      <c r="P243" s="67">
        <f t="shared" si="17"/>
        <v>44718</v>
      </c>
      <c r="Q243" s="75" t="str">
        <f t="shared" si="15"/>
        <v>週一</v>
      </c>
      <c r="R243" s="80">
        <v>44718</v>
      </c>
      <c r="S243" s="84"/>
      <c r="AA243" s="1"/>
    </row>
    <row r="244" spans="4:27">
      <c r="D244" s="68" t="s">
        <v>50</v>
      </c>
      <c r="E244" s="70" t="s">
        <v>82</v>
      </c>
      <c r="F244" s="70" t="s">
        <v>321</v>
      </c>
      <c r="G244" s="67">
        <v>44706</v>
      </c>
      <c r="H244" s="67">
        <v>44720</v>
      </c>
      <c r="I244" s="71">
        <f t="shared" si="14"/>
        <v>14</v>
      </c>
      <c r="J244" s="72" t="s">
        <v>269</v>
      </c>
      <c r="K244" s="72" t="s">
        <v>270</v>
      </c>
      <c r="L244" s="73">
        <v>1</v>
      </c>
      <c r="M244" s="73" t="s">
        <v>322</v>
      </c>
      <c r="N244" s="68" t="s">
        <v>80</v>
      </c>
      <c r="O244" s="70" t="s">
        <v>99</v>
      </c>
      <c r="P244" s="67">
        <f t="shared" si="17"/>
        <v>44718</v>
      </c>
      <c r="Q244" s="75" t="str">
        <f t="shared" si="15"/>
        <v>週一</v>
      </c>
      <c r="R244" s="80">
        <v>44719</v>
      </c>
      <c r="S244" s="81">
        <f>R244</f>
        <v>44719</v>
      </c>
      <c r="T244" s="70">
        <v>1</v>
      </c>
      <c r="AA244" s="1"/>
    </row>
    <row r="245" spans="4:27">
      <c r="D245" s="68" t="s">
        <v>50</v>
      </c>
      <c r="E245" s="70" t="s">
        <v>82</v>
      </c>
      <c r="F245" s="70" t="s">
        <v>321</v>
      </c>
      <c r="G245" s="67">
        <v>44706</v>
      </c>
      <c r="H245" s="67">
        <v>44720</v>
      </c>
      <c r="I245" s="71">
        <f t="shared" si="14"/>
        <v>14</v>
      </c>
      <c r="J245" s="72" t="s">
        <v>137</v>
      </c>
      <c r="K245" s="72" t="s">
        <v>138</v>
      </c>
      <c r="L245" s="73">
        <v>1</v>
      </c>
      <c r="M245" s="73" t="s">
        <v>322</v>
      </c>
      <c r="N245" s="68" t="s">
        <v>80</v>
      </c>
      <c r="O245" s="70" t="s">
        <v>99</v>
      </c>
      <c r="P245" s="67">
        <f t="shared" si="17"/>
        <v>44718</v>
      </c>
      <c r="Q245" s="75" t="str">
        <f t="shared" si="15"/>
        <v>週一</v>
      </c>
      <c r="R245" s="80">
        <v>44718</v>
      </c>
      <c r="S245" s="84"/>
      <c r="AA245" s="1"/>
    </row>
    <row r="246" spans="4:27">
      <c r="D246" s="68" t="s">
        <v>50</v>
      </c>
      <c r="E246" s="70" t="s">
        <v>82</v>
      </c>
      <c r="F246" s="70" t="s">
        <v>321</v>
      </c>
      <c r="G246" s="67">
        <v>44706</v>
      </c>
      <c r="H246" s="67">
        <v>44720</v>
      </c>
      <c r="I246" s="71">
        <f t="shared" si="14"/>
        <v>14</v>
      </c>
      <c r="J246" s="72" t="s">
        <v>148</v>
      </c>
      <c r="K246" s="72" t="s">
        <v>149</v>
      </c>
      <c r="L246" s="73">
        <v>1</v>
      </c>
      <c r="M246" s="73" t="s">
        <v>322</v>
      </c>
      <c r="N246" s="68" t="s">
        <v>80</v>
      </c>
      <c r="O246" s="70" t="s">
        <v>150</v>
      </c>
      <c r="P246" s="67">
        <f t="shared" si="17"/>
        <v>44718</v>
      </c>
      <c r="Q246" s="75" t="str">
        <f t="shared" si="15"/>
        <v>週一</v>
      </c>
      <c r="R246" s="80">
        <v>44711</v>
      </c>
      <c r="S246" s="84"/>
      <c r="AA246" s="1"/>
    </row>
    <row r="247" spans="4:27">
      <c r="D247" s="68" t="s">
        <v>50</v>
      </c>
      <c r="E247" s="70" t="s">
        <v>82</v>
      </c>
      <c r="F247" s="70" t="s">
        <v>323</v>
      </c>
      <c r="G247" s="67">
        <v>44706</v>
      </c>
      <c r="H247" s="67">
        <v>44720</v>
      </c>
      <c r="I247" s="71">
        <f t="shared" si="14"/>
        <v>14</v>
      </c>
      <c r="J247" s="72" t="s">
        <v>139</v>
      </c>
      <c r="K247" s="72" t="s">
        <v>140</v>
      </c>
      <c r="L247" s="73">
        <v>1</v>
      </c>
      <c r="M247" s="73" t="s">
        <v>324</v>
      </c>
      <c r="N247" s="68" t="s">
        <v>80</v>
      </c>
      <c r="O247" s="70" t="s">
        <v>92</v>
      </c>
      <c r="P247" s="67">
        <f t="shared" si="17"/>
        <v>44718</v>
      </c>
      <c r="Q247" s="75" t="str">
        <f t="shared" si="15"/>
        <v>週一</v>
      </c>
      <c r="R247" s="80">
        <v>44718</v>
      </c>
      <c r="S247" s="84"/>
      <c r="AA247" s="1"/>
    </row>
    <row r="248" spans="4:27">
      <c r="D248" s="68" t="s">
        <v>50</v>
      </c>
      <c r="E248" s="70" t="s">
        <v>82</v>
      </c>
      <c r="F248" s="70" t="s">
        <v>323</v>
      </c>
      <c r="G248" s="67">
        <v>44706</v>
      </c>
      <c r="H248" s="67">
        <v>44720</v>
      </c>
      <c r="I248" s="71">
        <f t="shared" si="14"/>
        <v>14</v>
      </c>
      <c r="J248" s="72" t="s">
        <v>269</v>
      </c>
      <c r="K248" s="72" t="s">
        <v>270</v>
      </c>
      <c r="L248" s="73">
        <v>1</v>
      </c>
      <c r="M248" s="73" t="s">
        <v>324</v>
      </c>
      <c r="N248" s="68" t="s">
        <v>80</v>
      </c>
      <c r="O248" s="70" t="s">
        <v>99</v>
      </c>
      <c r="P248" s="67">
        <f t="shared" si="17"/>
        <v>44718</v>
      </c>
      <c r="Q248" s="75" t="str">
        <f t="shared" si="15"/>
        <v>週一</v>
      </c>
      <c r="R248" s="80">
        <v>44719</v>
      </c>
      <c r="S248" s="81">
        <f>R248</f>
        <v>44719</v>
      </c>
      <c r="T248" s="70">
        <v>1</v>
      </c>
      <c r="AA248" s="1"/>
    </row>
    <row r="249" spans="4:27">
      <c r="D249" s="68" t="s">
        <v>50</v>
      </c>
      <c r="E249" s="70" t="s">
        <v>82</v>
      </c>
      <c r="F249" s="70" t="s">
        <v>323</v>
      </c>
      <c r="G249" s="67">
        <v>44706</v>
      </c>
      <c r="H249" s="67">
        <v>44720</v>
      </c>
      <c r="I249" s="71">
        <f t="shared" si="14"/>
        <v>14</v>
      </c>
      <c r="J249" s="72" t="s">
        <v>141</v>
      </c>
      <c r="K249" s="72" t="s">
        <v>142</v>
      </c>
      <c r="L249" s="73">
        <v>1</v>
      </c>
      <c r="M249" s="73" t="s">
        <v>324</v>
      </c>
      <c r="N249" s="68" t="s">
        <v>80</v>
      </c>
      <c r="O249" s="70" t="s">
        <v>143</v>
      </c>
      <c r="P249" s="67">
        <f t="shared" si="17"/>
        <v>44718</v>
      </c>
      <c r="Q249" s="75" t="str">
        <f t="shared" si="15"/>
        <v>週一</v>
      </c>
      <c r="R249" s="80">
        <v>44713</v>
      </c>
      <c r="S249" s="84"/>
      <c r="AA249" s="1"/>
    </row>
    <row r="250" spans="4:27">
      <c r="D250" s="68" t="s">
        <v>50</v>
      </c>
      <c r="E250" s="70" t="s">
        <v>82</v>
      </c>
      <c r="F250" s="70" t="s">
        <v>323</v>
      </c>
      <c r="G250" s="67">
        <v>44706</v>
      </c>
      <c r="H250" s="67">
        <v>44720</v>
      </c>
      <c r="I250" s="71">
        <f t="shared" si="14"/>
        <v>14</v>
      </c>
      <c r="J250" s="72" t="s">
        <v>153</v>
      </c>
      <c r="K250" s="72" t="s">
        <v>154</v>
      </c>
      <c r="L250" s="73">
        <v>1</v>
      </c>
      <c r="M250" s="73" t="s">
        <v>324</v>
      </c>
      <c r="N250" s="68" t="s">
        <v>80</v>
      </c>
      <c r="O250" s="70" t="s">
        <v>81</v>
      </c>
      <c r="P250" s="67">
        <f t="shared" si="17"/>
        <v>44718</v>
      </c>
      <c r="Q250" s="75" t="str">
        <f t="shared" si="15"/>
        <v>週一</v>
      </c>
      <c r="R250" s="80">
        <v>44718</v>
      </c>
      <c r="S250" s="84"/>
      <c r="AA250" s="1"/>
    </row>
    <row r="251" spans="4:27">
      <c r="D251" s="68" t="s">
        <v>50</v>
      </c>
      <c r="E251" s="70" t="s">
        <v>82</v>
      </c>
      <c r="F251" s="70" t="s">
        <v>323</v>
      </c>
      <c r="G251" s="67">
        <v>44706</v>
      </c>
      <c r="H251" s="67">
        <v>44720</v>
      </c>
      <c r="I251" s="71">
        <f t="shared" si="14"/>
        <v>14</v>
      </c>
      <c r="J251" s="72" t="s">
        <v>137</v>
      </c>
      <c r="K251" s="72" t="s">
        <v>138</v>
      </c>
      <c r="L251" s="73">
        <v>1</v>
      </c>
      <c r="M251" s="73" t="s">
        <v>324</v>
      </c>
      <c r="N251" s="68" t="s">
        <v>80</v>
      </c>
      <c r="O251" s="70" t="s">
        <v>99</v>
      </c>
      <c r="P251" s="67">
        <f t="shared" si="17"/>
        <v>44718</v>
      </c>
      <c r="Q251" s="75" t="str">
        <f t="shared" si="15"/>
        <v>週一</v>
      </c>
      <c r="R251" s="80">
        <v>44718</v>
      </c>
      <c r="S251" s="84"/>
      <c r="AA251" s="1"/>
    </row>
    <row r="252" spans="4:27">
      <c r="D252" s="68" t="s">
        <v>50</v>
      </c>
      <c r="E252" s="70" t="s">
        <v>82</v>
      </c>
      <c r="F252" s="70" t="s">
        <v>323</v>
      </c>
      <c r="G252" s="67">
        <v>44706</v>
      </c>
      <c r="H252" s="67">
        <v>44720</v>
      </c>
      <c r="I252" s="71">
        <f t="shared" si="14"/>
        <v>14</v>
      </c>
      <c r="J252" s="72" t="s">
        <v>148</v>
      </c>
      <c r="K252" s="72" t="s">
        <v>149</v>
      </c>
      <c r="L252" s="73">
        <v>1</v>
      </c>
      <c r="M252" s="73" t="s">
        <v>324</v>
      </c>
      <c r="N252" s="68" t="s">
        <v>80</v>
      </c>
      <c r="O252" s="70" t="s">
        <v>150</v>
      </c>
      <c r="P252" s="67">
        <f t="shared" si="17"/>
        <v>44718</v>
      </c>
      <c r="Q252" s="75" t="str">
        <f t="shared" si="15"/>
        <v>週一</v>
      </c>
      <c r="R252" s="80">
        <v>44711</v>
      </c>
      <c r="S252" s="84"/>
      <c r="AA252" s="1"/>
    </row>
    <row r="253" spans="4:27">
      <c r="D253" s="68" t="s">
        <v>50</v>
      </c>
      <c r="E253" s="70" t="s">
        <v>82</v>
      </c>
      <c r="F253" s="70" t="s">
        <v>325</v>
      </c>
      <c r="G253" s="67">
        <v>44701</v>
      </c>
      <c r="H253" s="67">
        <v>44720</v>
      </c>
      <c r="I253" s="71">
        <f t="shared" si="14"/>
        <v>19</v>
      </c>
      <c r="J253" s="72" t="s">
        <v>181</v>
      </c>
      <c r="K253" s="72" t="s">
        <v>182</v>
      </c>
      <c r="L253" s="73">
        <v>27</v>
      </c>
      <c r="M253" s="73" t="s">
        <v>104</v>
      </c>
      <c r="N253" s="68" t="s">
        <v>56</v>
      </c>
      <c r="O253" s="70" t="s">
        <v>183</v>
      </c>
      <c r="P253" s="67">
        <f t="shared" si="17"/>
        <v>44718</v>
      </c>
      <c r="Q253" s="75" t="str">
        <f t="shared" si="15"/>
        <v>週一</v>
      </c>
      <c r="R253" s="80">
        <v>44712</v>
      </c>
      <c r="S253" s="84"/>
      <c r="AA253" s="1"/>
    </row>
    <row r="254" spans="4:27">
      <c r="D254" s="68" t="s">
        <v>50</v>
      </c>
      <c r="E254" s="70" t="s">
        <v>82</v>
      </c>
      <c r="F254" s="70" t="s">
        <v>325</v>
      </c>
      <c r="G254" s="67">
        <v>44701</v>
      </c>
      <c r="H254" s="67">
        <v>44720</v>
      </c>
      <c r="I254" s="71">
        <f t="shared" si="14"/>
        <v>19</v>
      </c>
      <c r="J254" s="72" t="s">
        <v>326</v>
      </c>
      <c r="K254" s="72" t="s">
        <v>170</v>
      </c>
      <c r="L254" s="73">
        <v>27</v>
      </c>
      <c r="M254" s="73" t="s">
        <v>104</v>
      </c>
      <c r="N254" s="68" t="s">
        <v>56</v>
      </c>
      <c r="O254" s="70" t="s">
        <v>171</v>
      </c>
      <c r="P254" s="67">
        <f t="shared" si="17"/>
        <v>44718</v>
      </c>
      <c r="Q254" s="75" t="str">
        <f t="shared" si="15"/>
        <v>週一</v>
      </c>
      <c r="R254" s="80">
        <v>44714</v>
      </c>
      <c r="S254" s="84"/>
      <c r="U254" s="70">
        <v>1</v>
      </c>
      <c r="AA254" s="1"/>
    </row>
    <row r="255" spans="4:27">
      <c r="D255" s="68" t="s">
        <v>50</v>
      </c>
      <c r="E255" s="70" t="s">
        <v>51</v>
      </c>
      <c r="F255" s="70" t="s">
        <v>327</v>
      </c>
      <c r="G255" s="67">
        <v>44701</v>
      </c>
      <c r="H255" s="67">
        <v>44720</v>
      </c>
      <c r="I255" s="71">
        <f t="shared" si="14"/>
        <v>19</v>
      </c>
      <c r="J255" s="72" t="s">
        <v>200</v>
      </c>
      <c r="K255" s="72" t="s">
        <v>201</v>
      </c>
      <c r="L255" s="73">
        <v>1</v>
      </c>
      <c r="M255" s="73" t="s">
        <v>104</v>
      </c>
      <c r="N255" s="68" t="s">
        <v>80</v>
      </c>
      <c r="O255" s="70" t="s">
        <v>177</v>
      </c>
      <c r="P255" s="67">
        <f t="shared" si="17"/>
        <v>44718</v>
      </c>
      <c r="Q255" s="75" t="str">
        <f t="shared" si="15"/>
        <v>週一</v>
      </c>
      <c r="R255" s="80">
        <v>44718</v>
      </c>
      <c r="S255" s="84"/>
      <c r="AA255" s="1"/>
    </row>
    <row r="256" spans="4:27">
      <c r="D256" s="68" t="s">
        <v>50</v>
      </c>
      <c r="E256" s="70" t="s">
        <v>51</v>
      </c>
      <c r="F256" s="70" t="s">
        <v>328</v>
      </c>
      <c r="G256" s="67">
        <v>44720</v>
      </c>
      <c r="H256" s="67">
        <v>44720</v>
      </c>
      <c r="I256" s="71">
        <f t="shared" si="14"/>
        <v>0</v>
      </c>
      <c r="J256" s="72" t="s">
        <v>329</v>
      </c>
      <c r="K256" s="83" t="s">
        <v>112</v>
      </c>
      <c r="L256" s="73" t="s">
        <v>113</v>
      </c>
      <c r="M256" s="73" t="s">
        <v>313</v>
      </c>
      <c r="N256" s="68" t="s">
        <v>56</v>
      </c>
      <c r="O256" s="70" t="s">
        <v>87</v>
      </c>
      <c r="P256" s="67">
        <v>44720</v>
      </c>
      <c r="Q256" s="75" t="str">
        <f t="shared" si="15"/>
        <v>週三</v>
      </c>
      <c r="R256" s="80">
        <v>44720</v>
      </c>
      <c r="S256" s="84"/>
      <c r="AA256" s="1"/>
    </row>
    <row r="257" spans="4:27">
      <c r="D257" s="68" t="s">
        <v>50</v>
      </c>
      <c r="E257" s="70" t="s">
        <v>82</v>
      </c>
      <c r="F257" s="70" t="s">
        <v>330</v>
      </c>
      <c r="G257" s="67">
        <v>44697</v>
      </c>
      <c r="H257" s="67">
        <v>44721</v>
      </c>
      <c r="I257" s="71">
        <f t="shared" si="14"/>
        <v>24</v>
      </c>
      <c r="J257" s="72" t="s">
        <v>331</v>
      </c>
      <c r="K257" s="72" t="s">
        <v>332</v>
      </c>
      <c r="L257" s="73">
        <v>7</v>
      </c>
      <c r="M257" s="73" t="s">
        <v>268</v>
      </c>
      <c r="N257" s="68" t="s">
        <v>56</v>
      </c>
      <c r="O257" s="70" t="s">
        <v>87</v>
      </c>
      <c r="P257" s="67">
        <f>H257-2</f>
        <v>44719</v>
      </c>
      <c r="Q257" s="75" t="str">
        <f t="shared" si="15"/>
        <v>週二</v>
      </c>
      <c r="R257" s="80">
        <v>44711</v>
      </c>
      <c r="S257" s="84"/>
      <c r="AA257" s="1"/>
    </row>
    <row r="258" spans="4:27">
      <c r="D258" s="68" t="s">
        <v>50</v>
      </c>
      <c r="E258" s="70" t="s">
        <v>82</v>
      </c>
      <c r="F258" s="70" t="s">
        <v>330</v>
      </c>
      <c r="G258" s="67">
        <v>44697</v>
      </c>
      <c r="H258" s="67">
        <v>44721</v>
      </c>
      <c r="I258" s="71">
        <f t="shared" si="14"/>
        <v>24</v>
      </c>
      <c r="J258" s="72" t="s">
        <v>125</v>
      </c>
      <c r="K258" s="72" t="s">
        <v>126</v>
      </c>
      <c r="L258" s="73">
        <v>7</v>
      </c>
      <c r="M258" s="73" t="s">
        <v>268</v>
      </c>
      <c r="N258" s="68" t="s">
        <v>56</v>
      </c>
      <c r="O258" s="70" t="s">
        <v>87</v>
      </c>
      <c r="P258" s="67">
        <f>H258-2</f>
        <v>44719</v>
      </c>
      <c r="Q258" s="75" t="str">
        <f t="shared" si="15"/>
        <v>週二</v>
      </c>
      <c r="R258" s="80">
        <v>44711</v>
      </c>
      <c r="S258" s="84"/>
      <c r="AA258" s="1"/>
    </row>
    <row r="259" spans="4:27">
      <c r="D259" s="68" t="s">
        <v>50</v>
      </c>
      <c r="E259" s="70" t="s">
        <v>82</v>
      </c>
      <c r="F259" s="70" t="s">
        <v>333</v>
      </c>
      <c r="G259" s="67">
        <v>44707</v>
      </c>
      <c r="H259" s="67">
        <v>44721</v>
      </c>
      <c r="I259" s="71">
        <f t="shared" si="14"/>
        <v>14</v>
      </c>
      <c r="J259" s="72" t="s">
        <v>331</v>
      </c>
      <c r="K259" s="72" t="s">
        <v>332</v>
      </c>
      <c r="L259" s="73">
        <v>7</v>
      </c>
      <c r="M259" s="73" t="s">
        <v>268</v>
      </c>
      <c r="N259" s="68" t="s">
        <v>56</v>
      </c>
      <c r="O259" s="70" t="s">
        <v>87</v>
      </c>
      <c r="P259" s="67">
        <f>H259-2</f>
        <v>44719</v>
      </c>
      <c r="Q259" s="75" t="str">
        <f t="shared" si="15"/>
        <v>週二</v>
      </c>
      <c r="R259" s="80">
        <v>44714</v>
      </c>
      <c r="S259" s="84"/>
      <c r="AA259" s="1"/>
    </row>
    <row r="260" spans="4:27">
      <c r="D260" s="68" t="s">
        <v>50</v>
      </c>
      <c r="E260" s="70" t="s">
        <v>82</v>
      </c>
      <c r="F260" s="70" t="s">
        <v>333</v>
      </c>
      <c r="G260" s="67">
        <v>44707</v>
      </c>
      <c r="H260" s="67">
        <v>44721</v>
      </c>
      <c r="I260" s="71">
        <f t="shared" si="14"/>
        <v>14</v>
      </c>
      <c r="J260" s="72" t="s">
        <v>334</v>
      </c>
      <c r="K260" s="83" t="s">
        <v>126</v>
      </c>
      <c r="L260" s="73">
        <v>7</v>
      </c>
      <c r="M260" s="73" t="s">
        <v>268</v>
      </c>
      <c r="N260" s="68" t="s">
        <v>56</v>
      </c>
      <c r="O260" s="70" t="s">
        <v>87</v>
      </c>
      <c r="P260" s="67">
        <f>H260-2</f>
        <v>44719</v>
      </c>
      <c r="Q260" s="75" t="str">
        <f t="shared" si="15"/>
        <v>週二</v>
      </c>
      <c r="R260" s="80">
        <v>44714</v>
      </c>
      <c r="S260" s="84"/>
      <c r="AA260" s="1"/>
    </row>
    <row r="261" spans="4:27">
      <c r="D261" s="68" t="s">
        <v>50</v>
      </c>
      <c r="E261" s="70" t="s">
        <v>2</v>
      </c>
      <c r="F261" s="70" t="s">
        <v>335</v>
      </c>
      <c r="G261" s="67">
        <v>44713</v>
      </c>
      <c r="H261" s="67">
        <v>44721</v>
      </c>
      <c r="I261" s="71">
        <f t="shared" si="14"/>
        <v>8</v>
      </c>
      <c r="J261" s="72" t="s">
        <v>133</v>
      </c>
      <c r="K261" s="72" t="s">
        <v>134</v>
      </c>
      <c r="L261" s="73">
        <v>1</v>
      </c>
      <c r="M261" s="73" t="s">
        <v>108</v>
      </c>
      <c r="N261" s="68" t="s">
        <v>80</v>
      </c>
      <c r="O261" s="70" t="s">
        <v>99</v>
      </c>
      <c r="P261" s="67">
        <f>H261-2+5</f>
        <v>44724</v>
      </c>
      <c r="Q261" s="75" t="str">
        <f t="shared" si="15"/>
        <v>週日</v>
      </c>
      <c r="R261" s="80">
        <v>44722</v>
      </c>
      <c r="S261" s="84"/>
      <c r="Z261" s="79" t="s">
        <v>135</v>
      </c>
      <c r="AA261" s="1"/>
    </row>
    <row r="262" spans="4:27">
      <c r="D262" s="68" t="s">
        <v>50</v>
      </c>
      <c r="E262" s="70" t="s">
        <v>2</v>
      </c>
      <c r="F262" s="70" t="s">
        <v>335</v>
      </c>
      <c r="G262" s="67">
        <v>44713</v>
      </c>
      <c r="H262" s="67">
        <v>44721</v>
      </c>
      <c r="I262" s="71">
        <f t="shared" si="14"/>
        <v>8</v>
      </c>
      <c r="J262" s="72" t="s">
        <v>102</v>
      </c>
      <c r="K262" s="72" t="s">
        <v>103</v>
      </c>
      <c r="L262" s="73">
        <v>1</v>
      </c>
      <c r="M262" s="73" t="s">
        <v>108</v>
      </c>
      <c r="N262" s="68" t="s">
        <v>80</v>
      </c>
      <c r="O262" s="70" t="s">
        <v>99</v>
      </c>
      <c r="P262" s="67">
        <f t="shared" ref="P262:P304" si="18">H262-2</f>
        <v>44719</v>
      </c>
      <c r="Q262" s="75" t="str">
        <f t="shared" si="15"/>
        <v>週二</v>
      </c>
      <c r="R262" s="80">
        <v>44719</v>
      </c>
      <c r="S262" s="84"/>
      <c r="Z262" s="79" t="s">
        <v>135</v>
      </c>
      <c r="AA262" s="1"/>
    </row>
    <row r="263" spans="4:27">
      <c r="D263" s="68" t="s">
        <v>50</v>
      </c>
      <c r="E263" s="70" t="s">
        <v>82</v>
      </c>
      <c r="F263" s="70" t="s">
        <v>336</v>
      </c>
      <c r="G263" s="67">
        <v>44690</v>
      </c>
      <c r="H263" s="67">
        <v>44721</v>
      </c>
      <c r="I263" s="71">
        <f t="shared" ref="I263:I326" si="19">_xlfn.DAYS(H263,G263)</f>
        <v>31</v>
      </c>
      <c r="J263" s="72" t="s">
        <v>89</v>
      </c>
      <c r="K263" s="72" t="s">
        <v>337</v>
      </c>
      <c r="L263" s="73">
        <v>1</v>
      </c>
      <c r="M263" s="73" t="s">
        <v>104</v>
      </c>
      <c r="N263" s="68" t="s">
        <v>80</v>
      </c>
      <c r="O263" s="70" t="s">
        <v>92</v>
      </c>
      <c r="P263" s="67">
        <f t="shared" si="18"/>
        <v>44719</v>
      </c>
      <c r="Q263" s="75" t="str">
        <f t="shared" ref="Q263:Q326" si="20">TEXT(P263,"aaa")</f>
        <v>週二</v>
      </c>
      <c r="R263" s="80">
        <v>44720</v>
      </c>
      <c r="S263" s="81">
        <f>R263</f>
        <v>44720</v>
      </c>
      <c r="T263" s="70">
        <v>1</v>
      </c>
      <c r="AA263" s="1"/>
    </row>
    <row r="264" spans="4:27">
      <c r="D264" s="68" t="s">
        <v>50</v>
      </c>
      <c r="E264" s="70" t="s">
        <v>82</v>
      </c>
      <c r="F264" s="70" t="s">
        <v>336</v>
      </c>
      <c r="G264" s="67">
        <v>44690</v>
      </c>
      <c r="H264" s="67">
        <v>44721</v>
      </c>
      <c r="I264" s="71">
        <f t="shared" si="19"/>
        <v>31</v>
      </c>
      <c r="J264" s="72" t="s">
        <v>93</v>
      </c>
      <c r="K264" s="83" t="s">
        <v>94</v>
      </c>
      <c r="L264" s="73">
        <v>1</v>
      </c>
      <c r="M264" s="73" t="s">
        <v>104</v>
      </c>
      <c r="N264" s="68" t="s">
        <v>80</v>
      </c>
      <c r="O264" s="70" t="s">
        <v>95</v>
      </c>
      <c r="P264" s="67">
        <f t="shared" si="18"/>
        <v>44719</v>
      </c>
      <c r="Q264" s="75" t="str">
        <f t="shared" si="20"/>
        <v>週二</v>
      </c>
      <c r="R264" s="80">
        <v>44712</v>
      </c>
      <c r="S264" s="84"/>
      <c r="AA264" s="1"/>
    </row>
    <row r="265" spans="4:27">
      <c r="D265" s="68" t="s">
        <v>50</v>
      </c>
      <c r="E265" s="70" t="s">
        <v>82</v>
      </c>
      <c r="F265" s="70" t="s">
        <v>338</v>
      </c>
      <c r="G265" s="67">
        <v>44707</v>
      </c>
      <c r="H265" s="67">
        <v>44721</v>
      </c>
      <c r="I265" s="71">
        <f t="shared" si="19"/>
        <v>14</v>
      </c>
      <c r="J265" s="72" t="s">
        <v>139</v>
      </c>
      <c r="K265" s="72" t="s">
        <v>140</v>
      </c>
      <c r="L265" s="73">
        <v>1</v>
      </c>
      <c r="M265" s="73" t="s">
        <v>91</v>
      </c>
      <c r="N265" s="68" t="s">
        <v>80</v>
      </c>
      <c r="O265" s="70" t="s">
        <v>92</v>
      </c>
      <c r="P265" s="67">
        <f t="shared" si="18"/>
        <v>44719</v>
      </c>
      <c r="Q265" s="75" t="str">
        <f t="shared" si="20"/>
        <v>週二</v>
      </c>
      <c r="R265" s="80">
        <v>44719</v>
      </c>
      <c r="S265" s="84"/>
      <c r="AA265" s="1"/>
    </row>
    <row r="266" spans="4:27">
      <c r="D266" s="68" t="s">
        <v>50</v>
      </c>
      <c r="E266" s="70" t="s">
        <v>82</v>
      </c>
      <c r="F266" s="70" t="s">
        <v>338</v>
      </c>
      <c r="G266" s="67">
        <v>44707</v>
      </c>
      <c r="H266" s="67">
        <v>44721</v>
      </c>
      <c r="I266" s="71">
        <f t="shared" si="19"/>
        <v>14</v>
      </c>
      <c r="J266" s="72" t="s">
        <v>277</v>
      </c>
      <c r="K266" s="72" t="s">
        <v>154</v>
      </c>
      <c r="L266" s="73">
        <v>1</v>
      </c>
      <c r="M266" s="73" t="s">
        <v>91</v>
      </c>
      <c r="N266" s="68" t="s">
        <v>80</v>
      </c>
      <c r="O266" s="70" t="s">
        <v>81</v>
      </c>
      <c r="P266" s="67">
        <f t="shared" si="18"/>
        <v>44719</v>
      </c>
      <c r="Q266" s="75" t="str">
        <f t="shared" si="20"/>
        <v>週二</v>
      </c>
      <c r="R266" s="80">
        <v>44718</v>
      </c>
      <c r="S266" s="84"/>
      <c r="AA266" s="1"/>
    </row>
    <row r="267" spans="4:27">
      <c r="D267" s="68" t="s">
        <v>50</v>
      </c>
      <c r="E267" s="70" t="s">
        <v>82</v>
      </c>
      <c r="F267" s="70" t="s">
        <v>338</v>
      </c>
      <c r="G267" s="67">
        <v>44707</v>
      </c>
      <c r="H267" s="67">
        <v>44721</v>
      </c>
      <c r="I267" s="71">
        <f t="shared" si="19"/>
        <v>14</v>
      </c>
      <c r="J267" s="72" t="s">
        <v>137</v>
      </c>
      <c r="K267" s="72" t="s">
        <v>138</v>
      </c>
      <c r="L267" s="73">
        <v>1</v>
      </c>
      <c r="M267" s="73" t="s">
        <v>91</v>
      </c>
      <c r="N267" s="68" t="s">
        <v>80</v>
      </c>
      <c r="O267" s="70" t="s">
        <v>99</v>
      </c>
      <c r="P267" s="67">
        <f t="shared" si="18"/>
        <v>44719</v>
      </c>
      <c r="Q267" s="75" t="str">
        <f t="shared" si="20"/>
        <v>週二</v>
      </c>
      <c r="R267" s="80">
        <v>44718</v>
      </c>
      <c r="S267" s="84"/>
      <c r="AA267" s="1"/>
    </row>
    <row r="268" spans="4:27">
      <c r="D268" s="68" t="s">
        <v>50</v>
      </c>
      <c r="E268" s="70" t="s">
        <v>82</v>
      </c>
      <c r="F268" s="70" t="s">
        <v>338</v>
      </c>
      <c r="G268" s="67">
        <v>44707</v>
      </c>
      <c r="H268" s="67">
        <v>44721</v>
      </c>
      <c r="I268" s="71">
        <f t="shared" si="19"/>
        <v>14</v>
      </c>
      <c r="J268" s="72" t="s">
        <v>148</v>
      </c>
      <c r="K268" s="72" t="s">
        <v>149</v>
      </c>
      <c r="L268" s="73">
        <v>1</v>
      </c>
      <c r="M268" s="73" t="s">
        <v>91</v>
      </c>
      <c r="N268" s="68" t="s">
        <v>80</v>
      </c>
      <c r="O268" s="70" t="s">
        <v>150</v>
      </c>
      <c r="P268" s="67">
        <f t="shared" si="18"/>
        <v>44719</v>
      </c>
      <c r="Q268" s="75" t="str">
        <f t="shared" si="20"/>
        <v>週二</v>
      </c>
      <c r="R268" s="80">
        <v>44711</v>
      </c>
      <c r="S268" s="84"/>
      <c r="AA268" s="1"/>
    </row>
    <row r="269" spans="4:27">
      <c r="D269" s="68" t="s">
        <v>50</v>
      </c>
      <c r="E269" s="70" t="s">
        <v>82</v>
      </c>
      <c r="F269" s="70" t="s">
        <v>339</v>
      </c>
      <c r="G269" s="67">
        <v>44707</v>
      </c>
      <c r="H269" s="67">
        <v>44721</v>
      </c>
      <c r="I269" s="71">
        <f t="shared" si="19"/>
        <v>14</v>
      </c>
      <c r="J269" s="72" t="s">
        <v>139</v>
      </c>
      <c r="K269" s="72" t="s">
        <v>140</v>
      </c>
      <c r="L269" s="73">
        <v>1</v>
      </c>
      <c r="M269" s="73" t="s">
        <v>91</v>
      </c>
      <c r="N269" s="68" t="s">
        <v>80</v>
      </c>
      <c r="O269" s="70" t="s">
        <v>92</v>
      </c>
      <c r="P269" s="67">
        <f t="shared" si="18"/>
        <v>44719</v>
      </c>
      <c r="Q269" s="75" t="str">
        <f t="shared" si="20"/>
        <v>週二</v>
      </c>
      <c r="R269" s="80">
        <v>44719</v>
      </c>
      <c r="S269" s="84"/>
      <c r="AA269" s="1"/>
    </row>
    <row r="270" spans="4:27">
      <c r="D270" s="68" t="s">
        <v>50</v>
      </c>
      <c r="E270" s="70" t="s">
        <v>82</v>
      </c>
      <c r="F270" s="70" t="s">
        <v>339</v>
      </c>
      <c r="G270" s="67">
        <v>44707</v>
      </c>
      <c r="H270" s="67">
        <v>44721</v>
      </c>
      <c r="I270" s="71">
        <f t="shared" si="19"/>
        <v>14</v>
      </c>
      <c r="J270" s="72" t="s">
        <v>148</v>
      </c>
      <c r="K270" s="72" t="s">
        <v>149</v>
      </c>
      <c r="L270" s="73">
        <v>1</v>
      </c>
      <c r="M270" s="73" t="s">
        <v>91</v>
      </c>
      <c r="N270" s="68" t="s">
        <v>80</v>
      </c>
      <c r="O270" s="70" t="s">
        <v>150</v>
      </c>
      <c r="P270" s="67">
        <f t="shared" si="18"/>
        <v>44719</v>
      </c>
      <c r="Q270" s="75" t="str">
        <f t="shared" si="20"/>
        <v>週二</v>
      </c>
      <c r="R270" s="80">
        <v>44711</v>
      </c>
      <c r="S270" s="84"/>
      <c r="AA270" s="1"/>
    </row>
    <row r="271" spans="4:27">
      <c r="D271" s="68" t="s">
        <v>50</v>
      </c>
      <c r="E271" s="70" t="s">
        <v>82</v>
      </c>
      <c r="F271" s="70" t="s">
        <v>339</v>
      </c>
      <c r="G271" s="67">
        <v>44707</v>
      </c>
      <c r="H271" s="67">
        <v>44721</v>
      </c>
      <c r="I271" s="71">
        <f t="shared" si="19"/>
        <v>14</v>
      </c>
      <c r="J271" s="72" t="s">
        <v>151</v>
      </c>
      <c r="K271" s="72" t="s">
        <v>152</v>
      </c>
      <c r="L271" s="73">
        <v>3</v>
      </c>
      <c r="M271" s="73" t="s">
        <v>91</v>
      </c>
      <c r="N271" s="68" t="s">
        <v>80</v>
      </c>
      <c r="O271" s="70" t="s">
        <v>150</v>
      </c>
      <c r="P271" s="67">
        <f t="shared" si="18"/>
        <v>44719</v>
      </c>
      <c r="Q271" s="75" t="str">
        <f t="shared" si="20"/>
        <v>週二</v>
      </c>
      <c r="R271" s="80">
        <v>44719</v>
      </c>
      <c r="S271" s="84"/>
      <c r="AA271" s="1"/>
    </row>
    <row r="272" spans="4:27">
      <c r="D272" s="68" t="s">
        <v>50</v>
      </c>
      <c r="E272" s="70" t="s">
        <v>82</v>
      </c>
      <c r="F272" s="70" t="s">
        <v>339</v>
      </c>
      <c r="G272" s="67">
        <v>44707</v>
      </c>
      <c r="H272" s="67">
        <v>44721</v>
      </c>
      <c r="I272" s="71">
        <f t="shared" si="19"/>
        <v>14</v>
      </c>
      <c r="J272" s="72" t="s">
        <v>178</v>
      </c>
      <c r="K272" s="72" t="s">
        <v>179</v>
      </c>
      <c r="L272" s="73">
        <v>3</v>
      </c>
      <c r="M272" s="73" t="s">
        <v>91</v>
      </c>
      <c r="N272" s="68" t="s">
        <v>80</v>
      </c>
      <c r="O272" s="70" t="s">
        <v>115</v>
      </c>
      <c r="P272" s="67">
        <f t="shared" si="18"/>
        <v>44719</v>
      </c>
      <c r="Q272" s="75" t="str">
        <f t="shared" si="20"/>
        <v>週二</v>
      </c>
      <c r="R272" s="80">
        <v>44713</v>
      </c>
      <c r="S272" s="84"/>
      <c r="AA272" s="1"/>
    </row>
    <row r="273" spans="4:27">
      <c r="D273" s="68" t="s">
        <v>50</v>
      </c>
      <c r="E273" s="70" t="s">
        <v>82</v>
      </c>
      <c r="F273" s="70" t="s">
        <v>339</v>
      </c>
      <c r="G273" s="67">
        <v>44707</v>
      </c>
      <c r="H273" s="67">
        <v>44721</v>
      </c>
      <c r="I273" s="71">
        <f t="shared" si="19"/>
        <v>14</v>
      </c>
      <c r="J273" s="72" t="s">
        <v>153</v>
      </c>
      <c r="K273" s="72" t="s">
        <v>154</v>
      </c>
      <c r="L273" s="73">
        <v>3</v>
      </c>
      <c r="M273" s="73" t="s">
        <v>91</v>
      </c>
      <c r="N273" s="68" t="s">
        <v>80</v>
      </c>
      <c r="O273" s="70" t="s">
        <v>81</v>
      </c>
      <c r="P273" s="67">
        <f t="shared" si="18"/>
        <v>44719</v>
      </c>
      <c r="Q273" s="75" t="str">
        <f t="shared" si="20"/>
        <v>週二</v>
      </c>
      <c r="R273" s="80">
        <v>44718</v>
      </c>
      <c r="S273" s="84"/>
      <c r="AA273" s="1"/>
    </row>
    <row r="274" spans="4:27">
      <c r="D274" s="68" t="s">
        <v>50</v>
      </c>
      <c r="E274" s="70" t="s">
        <v>82</v>
      </c>
      <c r="F274" s="70" t="s">
        <v>339</v>
      </c>
      <c r="G274" s="67">
        <v>44707</v>
      </c>
      <c r="H274" s="67">
        <v>44721</v>
      </c>
      <c r="I274" s="71">
        <f t="shared" si="19"/>
        <v>14</v>
      </c>
      <c r="J274" s="72" t="s">
        <v>204</v>
      </c>
      <c r="K274" s="72" t="s">
        <v>205</v>
      </c>
      <c r="L274" s="73">
        <v>3</v>
      </c>
      <c r="M274" s="73" t="s">
        <v>91</v>
      </c>
      <c r="N274" s="68" t="s">
        <v>80</v>
      </c>
      <c r="O274" s="70" t="s">
        <v>92</v>
      </c>
      <c r="P274" s="67">
        <f t="shared" si="18"/>
        <v>44719</v>
      </c>
      <c r="Q274" s="75" t="str">
        <f t="shared" si="20"/>
        <v>週二</v>
      </c>
      <c r="R274" s="80">
        <v>44722</v>
      </c>
      <c r="S274" s="81">
        <f t="shared" ref="S274:S281" si="21">R274</f>
        <v>44722</v>
      </c>
      <c r="T274" s="70">
        <v>1</v>
      </c>
      <c r="AA274" s="1"/>
    </row>
    <row r="275" spans="4:27">
      <c r="D275" s="68" t="s">
        <v>50</v>
      </c>
      <c r="E275" s="70" t="s">
        <v>82</v>
      </c>
      <c r="F275" s="70" t="s">
        <v>339</v>
      </c>
      <c r="G275" s="67">
        <v>44707</v>
      </c>
      <c r="H275" s="67">
        <v>44721</v>
      </c>
      <c r="I275" s="71">
        <f t="shared" si="19"/>
        <v>14</v>
      </c>
      <c r="J275" s="72" t="s">
        <v>340</v>
      </c>
      <c r="K275" s="72" t="s">
        <v>187</v>
      </c>
      <c r="L275" s="73">
        <v>3</v>
      </c>
      <c r="M275" s="73" t="s">
        <v>91</v>
      </c>
      <c r="N275" s="68" t="s">
        <v>80</v>
      </c>
      <c r="O275" s="70" t="s">
        <v>177</v>
      </c>
      <c r="P275" s="67">
        <f t="shared" si="18"/>
        <v>44719</v>
      </c>
      <c r="Q275" s="75" t="str">
        <f t="shared" si="20"/>
        <v>週二</v>
      </c>
      <c r="R275" s="80">
        <v>44722</v>
      </c>
      <c r="S275" s="81">
        <f t="shared" si="21"/>
        <v>44722</v>
      </c>
      <c r="T275" s="70">
        <v>1</v>
      </c>
      <c r="AA275" s="1"/>
    </row>
    <row r="276" spans="4:27">
      <c r="D276" s="68" t="s">
        <v>50</v>
      </c>
      <c r="E276" s="70" t="s">
        <v>82</v>
      </c>
      <c r="F276" s="70" t="s">
        <v>339</v>
      </c>
      <c r="G276" s="67">
        <v>44707</v>
      </c>
      <c r="H276" s="67">
        <v>44721</v>
      </c>
      <c r="I276" s="71">
        <f t="shared" si="19"/>
        <v>14</v>
      </c>
      <c r="J276" s="72" t="s">
        <v>133</v>
      </c>
      <c r="K276" s="72" t="s">
        <v>187</v>
      </c>
      <c r="L276" s="73">
        <v>3</v>
      </c>
      <c r="M276" s="73" t="s">
        <v>91</v>
      </c>
      <c r="N276" s="68" t="s">
        <v>80</v>
      </c>
      <c r="O276" s="70" t="s">
        <v>177</v>
      </c>
      <c r="P276" s="67">
        <f t="shared" si="18"/>
        <v>44719</v>
      </c>
      <c r="Q276" s="75" t="str">
        <f t="shared" si="20"/>
        <v>週二</v>
      </c>
      <c r="R276" s="80">
        <v>44722</v>
      </c>
      <c r="S276" s="81">
        <f t="shared" si="21"/>
        <v>44722</v>
      </c>
      <c r="T276" s="70">
        <v>1</v>
      </c>
      <c r="AA276" s="1"/>
    </row>
    <row r="277" spans="4:27">
      <c r="D277" s="68" t="s">
        <v>50</v>
      </c>
      <c r="E277" s="70" t="s">
        <v>82</v>
      </c>
      <c r="F277" s="70" t="s">
        <v>339</v>
      </c>
      <c r="G277" s="67">
        <v>44707</v>
      </c>
      <c r="H277" s="67">
        <v>44721</v>
      </c>
      <c r="I277" s="71">
        <f t="shared" si="19"/>
        <v>14</v>
      </c>
      <c r="J277" s="72" t="s">
        <v>195</v>
      </c>
      <c r="K277" s="72" t="s">
        <v>196</v>
      </c>
      <c r="L277" s="73">
        <v>3</v>
      </c>
      <c r="M277" s="73" t="s">
        <v>91</v>
      </c>
      <c r="N277" s="68" t="s">
        <v>80</v>
      </c>
      <c r="O277" s="70" t="s">
        <v>197</v>
      </c>
      <c r="P277" s="67">
        <f t="shared" si="18"/>
        <v>44719</v>
      </c>
      <c r="Q277" s="75" t="str">
        <f t="shared" si="20"/>
        <v>週二</v>
      </c>
      <c r="R277" s="80">
        <v>44722</v>
      </c>
      <c r="S277" s="81">
        <f t="shared" si="21"/>
        <v>44722</v>
      </c>
      <c r="T277" s="70">
        <v>1</v>
      </c>
      <c r="AA277" s="1"/>
    </row>
    <row r="278" spans="4:27">
      <c r="D278" s="68" t="s">
        <v>50</v>
      </c>
      <c r="E278" s="70" t="s">
        <v>82</v>
      </c>
      <c r="F278" s="70" t="s">
        <v>339</v>
      </c>
      <c r="G278" s="67">
        <v>44707</v>
      </c>
      <c r="H278" s="67">
        <v>44721</v>
      </c>
      <c r="I278" s="71">
        <f t="shared" si="19"/>
        <v>14</v>
      </c>
      <c r="J278" s="72" t="s">
        <v>341</v>
      </c>
      <c r="K278" s="72" t="s">
        <v>187</v>
      </c>
      <c r="L278" s="73">
        <v>3</v>
      </c>
      <c r="M278" s="73" t="s">
        <v>91</v>
      </c>
      <c r="N278" s="68" t="s">
        <v>80</v>
      </c>
      <c r="O278" s="70" t="s">
        <v>177</v>
      </c>
      <c r="P278" s="67">
        <f t="shared" si="18"/>
        <v>44719</v>
      </c>
      <c r="Q278" s="75" t="str">
        <f t="shared" si="20"/>
        <v>週二</v>
      </c>
      <c r="R278" s="80">
        <v>44722</v>
      </c>
      <c r="S278" s="81">
        <f t="shared" si="21"/>
        <v>44722</v>
      </c>
      <c r="T278" s="70">
        <v>1</v>
      </c>
      <c r="AA278" s="1"/>
    </row>
    <row r="279" spans="4:27">
      <c r="D279" s="68" t="s">
        <v>50</v>
      </c>
      <c r="E279" s="70" t="s">
        <v>82</v>
      </c>
      <c r="F279" s="70" t="s">
        <v>339</v>
      </c>
      <c r="G279" s="67">
        <v>44707</v>
      </c>
      <c r="H279" s="67">
        <v>44721</v>
      </c>
      <c r="I279" s="71">
        <f t="shared" si="19"/>
        <v>14</v>
      </c>
      <c r="J279" s="72" t="s">
        <v>342</v>
      </c>
      <c r="K279" s="72" t="s">
        <v>187</v>
      </c>
      <c r="L279" s="73">
        <v>3</v>
      </c>
      <c r="M279" s="73" t="s">
        <v>91</v>
      </c>
      <c r="N279" s="68" t="s">
        <v>80</v>
      </c>
      <c r="O279" s="70" t="s">
        <v>177</v>
      </c>
      <c r="P279" s="67">
        <f t="shared" si="18"/>
        <v>44719</v>
      </c>
      <c r="Q279" s="75" t="str">
        <f t="shared" si="20"/>
        <v>週二</v>
      </c>
      <c r="R279" s="80">
        <v>44722</v>
      </c>
      <c r="S279" s="81">
        <f t="shared" si="21"/>
        <v>44722</v>
      </c>
      <c r="T279" s="70">
        <v>1</v>
      </c>
      <c r="AA279" s="1"/>
    </row>
    <row r="280" spans="4:27">
      <c r="D280" s="68" t="s">
        <v>50</v>
      </c>
      <c r="E280" s="70" t="s">
        <v>82</v>
      </c>
      <c r="F280" s="70" t="s">
        <v>339</v>
      </c>
      <c r="G280" s="67">
        <v>44707</v>
      </c>
      <c r="H280" s="67">
        <v>44721</v>
      </c>
      <c r="I280" s="71">
        <f t="shared" si="19"/>
        <v>14</v>
      </c>
      <c r="J280" s="72" t="s">
        <v>97</v>
      </c>
      <c r="K280" s="72" t="s">
        <v>187</v>
      </c>
      <c r="L280" s="73">
        <v>3</v>
      </c>
      <c r="M280" s="73" t="s">
        <v>91</v>
      </c>
      <c r="N280" s="68" t="s">
        <v>80</v>
      </c>
      <c r="O280" s="70" t="s">
        <v>177</v>
      </c>
      <c r="P280" s="67">
        <f t="shared" si="18"/>
        <v>44719</v>
      </c>
      <c r="Q280" s="75" t="str">
        <f t="shared" si="20"/>
        <v>週二</v>
      </c>
      <c r="R280" s="80">
        <v>44722</v>
      </c>
      <c r="S280" s="81">
        <f t="shared" si="21"/>
        <v>44722</v>
      </c>
      <c r="T280" s="70">
        <v>1</v>
      </c>
      <c r="AA280" s="1"/>
    </row>
    <row r="281" spans="4:27">
      <c r="D281" s="68" t="s">
        <v>50</v>
      </c>
      <c r="E281" s="70" t="s">
        <v>82</v>
      </c>
      <c r="F281" s="70" t="s">
        <v>339</v>
      </c>
      <c r="G281" s="67">
        <v>44707</v>
      </c>
      <c r="H281" s="67">
        <v>44721</v>
      </c>
      <c r="I281" s="71">
        <f t="shared" si="19"/>
        <v>14</v>
      </c>
      <c r="J281" s="72" t="s">
        <v>343</v>
      </c>
      <c r="K281" s="72" t="s">
        <v>187</v>
      </c>
      <c r="L281" s="73">
        <v>3</v>
      </c>
      <c r="M281" s="73" t="s">
        <v>91</v>
      </c>
      <c r="N281" s="68" t="s">
        <v>253</v>
      </c>
      <c r="O281" s="70" t="s">
        <v>177</v>
      </c>
      <c r="P281" s="67">
        <f t="shared" si="18"/>
        <v>44719</v>
      </c>
      <c r="Q281" s="75" t="str">
        <f t="shared" si="20"/>
        <v>週二</v>
      </c>
      <c r="R281" s="80">
        <v>44722</v>
      </c>
      <c r="S281" s="81">
        <f t="shared" si="21"/>
        <v>44722</v>
      </c>
      <c r="T281" s="70">
        <v>1</v>
      </c>
      <c r="AA281" s="1"/>
    </row>
    <row r="282" spans="4:27">
      <c r="D282" s="68" t="s">
        <v>50</v>
      </c>
      <c r="E282" s="70" t="s">
        <v>82</v>
      </c>
      <c r="F282" s="70" t="s">
        <v>344</v>
      </c>
      <c r="G282" s="67">
        <v>44704</v>
      </c>
      <c r="H282" s="67">
        <v>44721</v>
      </c>
      <c r="I282" s="71">
        <f t="shared" si="19"/>
        <v>17</v>
      </c>
      <c r="J282" s="72" t="s">
        <v>195</v>
      </c>
      <c r="K282" s="72" t="s">
        <v>345</v>
      </c>
      <c r="L282" s="73">
        <v>10</v>
      </c>
      <c r="M282" s="73" t="s">
        <v>108</v>
      </c>
      <c r="N282" s="68" t="s">
        <v>80</v>
      </c>
      <c r="O282" s="70" t="s">
        <v>197</v>
      </c>
      <c r="P282" s="67">
        <f t="shared" si="18"/>
        <v>44719</v>
      </c>
      <c r="Q282" s="75" t="str">
        <f t="shared" si="20"/>
        <v>週二</v>
      </c>
      <c r="R282" s="80">
        <v>44718</v>
      </c>
      <c r="S282" s="84"/>
      <c r="AA282" s="1"/>
    </row>
    <row r="283" spans="4:27">
      <c r="D283" s="68" t="s">
        <v>50</v>
      </c>
      <c r="E283" s="70" t="s">
        <v>82</v>
      </c>
      <c r="F283" s="70" t="s">
        <v>346</v>
      </c>
      <c r="G283" s="67">
        <v>44707</v>
      </c>
      <c r="H283" s="67">
        <v>44721</v>
      </c>
      <c r="I283" s="71">
        <f t="shared" si="19"/>
        <v>14</v>
      </c>
      <c r="J283" s="72" t="s">
        <v>184</v>
      </c>
      <c r="K283" s="72" t="s">
        <v>185</v>
      </c>
      <c r="L283" s="73">
        <v>6</v>
      </c>
      <c r="M283" s="73" t="s">
        <v>108</v>
      </c>
      <c r="N283" s="68" t="s">
        <v>56</v>
      </c>
      <c r="O283" s="70" t="s">
        <v>95</v>
      </c>
      <c r="P283" s="67">
        <f t="shared" si="18"/>
        <v>44719</v>
      </c>
      <c r="Q283" s="75" t="str">
        <f t="shared" si="20"/>
        <v>週二</v>
      </c>
      <c r="R283" s="80">
        <v>44719</v>
      </c>
      <c r="S283" s="84"/>
      <c r="AA283" s="1"/>
    </row>
    <row r="284" spans="4:27">
      <c r="D284" s="68" t="s">
        <v>50</v>
      </c>
      <c r="E284" s="70" t="s">
        <v>51</v>
      </c>
      <c r="F284" s="70" t="s">
        <v>347</v>
      </c>
      <c r="G284" s="67">
        <v>44701</v>
      </c>
      <c r="H284" s="67">
        <v>44722</v>
      </c>
      <c r="I284" s="71">
        <f t="shared" si="19"/>
        <v>21</v>
      </c>
      <c r="J284" s="72" t="s">
        <v>53</v>
      </c>
      <c r="K284" s="72" t="s">
        <v>54</v>
      </c>
      <c r="L284" s="73">
        <v>3</v>
      </c>
      <c r="M284" s="73" t="s">
        <v>55</v>
      </c>
      <c r="N284" s="68" t="s">
        <v>56</v>
      </c>
      <c r="O284" s="70" t="s">
        <v>57</v>
      </c>
      <c r="P284" s="67">
        <f t="shared" si="18"/>
        <v>44720</v>
      </c>
      <c r="Q284" s="75" t="str">
        <f t="shared" si="20"/>
        <v>週三</v>
      </c>
      <c r="R284" s="80">
        <v>44721</v>
      </c>
      <c r="S284" s="84"/>
      <c r="V284" s="70">
        <v>1</v>
      </c>
      <c r="Y284" s="78">
        <v>44721</v>
      </c>
      <c r="Z284" s="79" t="s">
        <v>348</v>
      </c>
      <c r="AA284" s="1"/>
    </row>
    <row r="285" spans="4:27">
      <c r="D285" s="68" t="s">
        <v>50</v>
      </c>
      <c r="E285" s="70" t="s">
        <v>51</v>
      </c>
      <c r="F285" s="70" t="s">
        <v>347</v>
      </c>
      <c r="G285" s="67">
        <v>44701</v>
      </c>
      <c r="H285" s="67">
        <v>44722</v>
      </c>
      <c r="I285" s="71">
        <f t="shared" si="19"/>
        <v>21</v>
      </c>
      <c r="J285" s="72" t="s">
        <v>60</v>
      </c>
      <c r="K285" s="72" t="s">
        <v>61</v>
      </c>
      <c r="L285" s="73">
        <v>3</v>
      </c>
      <c r="M285" s="73" t="s">
        <v>55</v>
      </c>
      <c r="N285" s="68" t="s">
        <v>56</v>
      </c>
      <c r="O285" s="70" t="s">
        <v>57</v>
      </c>
      <c r="P285" s="67">
        <f t="shared" si="18"/>
        <v>44720</v>
      </c>
      <c r="Q285" s="75" t="str">
        <f t="shared" si="20"/>
        <v>週三</v>
      </c>
      <c r="R285" s="80">
        <v>44721</v>
      </c>
      <c r="S285" s="84"/>
      <c r="V285" s="70">
        <v>1</v>
      </c>
      <c r="Y285" s="78">
        <v>44721</v>
      </c>
      <c r="Z285" s="79" t="s">
        <v>348</v>
      </c>
      <c r="AA285" s="1"/>
    </row>
    <row r="286" spans="4:27">
      <c r="D286" s="68" t="s">
        <v>50</v>
      </c>
      <c r="E286" s="70" t="s">
        <v>51</v>
      </c>
      <c r="F286" s="70" t="s">
        <v>349</v>
      </c>
      <c r="G286" s="67">
        <v>44700</v>
      </c>
      <c r="H286" s="67">
        <v>44722</v>
      </c>
      <c r="I286" s="71">
        <f t="shared" si="19"/>
        <v>22</v>
      </c>
      <c r="J286" s="72" t="s">
        <v>240</v>
      </c>
      <c r="K286" s="72" t="s">
        <v>248</v>
      </c>
      <c r="L286" s="73">
        <v>3</v>
      </c>
      <c r="M286" s="73" t="s">
        <v>55</v>
      </c>
      <c r="N286" s="68" t="s">
        <v>56</v>
      </c>
      <c r="O286" s="70" t="s">
        <v>57</v>
      </c>
      <c r="P286" s="67">
        <f t="shared" si="18"/>
        <v>44720</v>
      </c>
      <c r="Q286" s="75" t="str">
        <f t="shared" si="20"/>
        <v>週三</v>
      </c>
      <c r="R286" s="80">
        <v>44718</v>
      </c>
      <c r="S286" s="84"/>
      <c r="AA286" s="1"/>
    </row>
    <row r="287" spans="4:27">
      <c r="D287" s="68" t="s">
        <v>50</v>
      </c>
      <c r="E287" s="70" t="s">
        <v>51</v>
      </c>
      <c r="F287" s="70" t="s">
        <v>349</v>
      </c>
      <c r="G287" s="67">
        <v>44700</v>
      </c>
      <c r="H287" s="67">
        <v>44722</v>
      </c>
      <c r="I287" s="71">
        <f t="shared" si="19"/>
        <v>22</v>
      </c>
      <c r="J287" s="72" t="s">
        <v>69</v>
      </c>
      <c r="K287" s="72" t="s">
        <v>70</v>
      </c>
      <c r="L287" s="73">
        <v>4</v>
      </c>
      <c r="M287" s="73" t="s">
        <v>55</v>
      </c>
      <c r="N287" s="68" t="s">
        <v>56</v>
      </c>
      <c r="O287" s="70" t="s">
        <v>65</v>
      </c>
      <c r="P287" s="67">
        <f t="shared" si="18"/>
        <v>44720</v>
      </c>
      <c r="Q287" s="75" t="str">
        <f t="shared" si="20"/>
        <v>週三</v>
      </c>
      <c r="R287" s="80">
        <v>44720</v>
      </c>
      <c r="S287" s="84"/>
      <c r="AA287" s="1"/>
    </row>
    <row r="288" spans="4:27">
      <c r="D288" s="68" t="s">
        <v>50</v>
      </c>
      <c r="E288" s="70" t="s">
        <v>51</v>
      </c>
      <c r="F288" s="70" t="s">
        <v>349</v>
      </c>
      <c r="G288" s="67">
        <v>44700</v>
      </c>
      <c r="H288" s="67">
        <v>44722</v>
      </c>
      <c r="I288" s="71">
        <f t="shared" si="19"/>
        <v>22</v>
      </c>
      <c r="J288" s="72" t="s">
        <v>249</v>
      </c>
      <c r="K288" s="72" t="s">
        <v>250</v>
      </c>
      <c r="L288" s="73">
        <v>2</v>
      </c>
      <c r="M288" s="73" t="s">
        <v>55</v>
      </c>
      <c r="N288" s="68" t="s">
        <v>56</v>
      </c>
      <c r="O288" s="70" t="s">
        <v>57</v>
      </c>
      <c r="P288" s="67">
        <f t="shared" si="18"/>
        <v>44720</v>
      </c>
      <c r="Q288" s="75" t="str">
        <f t="shared" si="20"/>
        <v>週三</v>
      </c>
      <c r="R288" s="80">
        <v>44714</v>
      </c>
      <c r="S288" s="84"/>
      <c r="AA288" s="1"/>
    </row>
    <row r="289" spans="4:27">
      <c r="D289" s="68" t="s">
        <v>50</v>
      </c>
      <c r="E289" s="70" t="s">
        <v>51</v>
      </c>
      <c r="F289" s="70" t="s">
        <v>349</v>
      </c>
      <c r="G289" s="67">
        <v>44700</v>
      </c>
      <c r="H289" s="67">
        <v>44722</v>
      </c>
      <c r="I289" s="71">
        <f t="shared" si="19"/>
        <v>22</v>
      </c>
      <c r="J289" s="72" t="s">
        <v>350</v>
      </c>
      <c r="K289" s="72" t="s">
        <v>250</v>
      </c>
      <c r="L289" s="73">
        <v>2</v>
      </c>
      <c r="M289" s="73" t="s">
        <v>55</v>
      </c>
      <c r="N289" s="68" t="s">
        <v>56</v>
      </c>
      <c r="O289" s="70" t="s">
        <v>57</v>
      </c>
      <c r="P289" s="67">
        <f t="shared" si="18"/>
        <v>44720</v>
      </c>
      <c r="Q289" s="75" t="str">
        <f t="shared" si="20"/>
        <v>週三</v>
      </c>
      <c r="R289" s="80">
        <v>44714</v>
      </c>
      <c r="S289" s="84"/>
      <c r="AA289" s="1"/>
    </row>
    <row r="290" spans="4:27">
      <c r="D290" s="68" t="s">
        <v>50</v>
      </c>
      <c r="E290" s="70" t="s">
        <v>51</v>
      </c>
      <c r="F290" s="70" t="s">
        <v>351</v>
      </c>
      <c r="G290" s="67">
        <v>44704</v>
      </c>
      <c r="H290" s="67">
        <v>44722</v>
      </c>
      <c r="I290" s="71">
        <f t="shared" si="19"/>
        <v>18</v>
      </c>
      <c r="J290" s="72" t="s">
        <v>60</v>
      </c>
      <c r="K290" s="72" t="s">
        <v>61</v>
      </c>
      <c r="L290" s="73">
        <v>1</v>
      </c>
      <c r="M290" s="73" t="s">
        <v>55</v>
      </c>
      <c r="N290" s="68" t="s">
        <v>56</v>
      </c>
      <c r="O290" s="70" t="s">
        <v>57</v>
      </c>
      <c r="P290" s="67">
        <f t="shared" si="18"/>
        <v>44720</v>
      </c>
      <c r="Q290" s="75" t="str">
        <f t="shared" si="20"/>
        <v>週三</v>
      </c>
      <c r="R290" s="80">
        <v>44721</v>
      </c>
      <c r="S290" s="84"/>
      <c r="V290" s="70">
        <v>1</v>
      </c>
      <c r="Y290" s="78">
        <v>44721</v>
      </c>
      <c r="Z290" s="79" t="s">
        <v>348</v>
      </c>
      <c r="AA290" s="1"/>
    </row>
    <row r="291" spans="4:27">
      <c r="D291" s="68" t="s">
        <v>50</v>
      </c>
      <c r="E291" s="70" t="s">
        <v>51</v>
      </c>
      <c r="F291" s="70" t="s">
        <v>352</v>
      </c>
      <c r="G291" s="67">
        <v>44705</v>
      </c>
      <c r="H291" s="67">
        <v>44722</v>
      </c>
      <c r="I291" s="71">
        <f t="shared" si="19"/>
        <v>17</v>
      </c>
      <c r="J291" s="72" t="s">
        <v>60</v>
      </c>
      <c r="K291" s="72" t="s">
        <v>61</v>
      </c>
      <c r="L291" s="73">
        <v>2</v>
      </c>
      <c r="M291" s="73" t="s">
        <v>55</v>
      </c>
      <c r="N291" s="68" t="s">
        <v>56</v>
      </c>
      <c r="O291" s="70" t="s">
        <v>57</v>
      </c>
      <c r="P291" s="67">
        <f t="shared" si="18"/>
        <v>44720</v>
      </c>
      <c r="Q291" s="75" t="str">
        <f t="shared" si="20"/>
        <v>週三</v>
      </c>
      <c r="R291" s="80">
        <v>44721</v>
      </c>
      <c r="S291" s="84"/>
      <c r="V291" s="70">
        <v>1</v>
      </c>
      <c r="Y291" s="78">
        <v>44721</v>
      </c>
      <c r="Z291" s="79" t="s">
        <v>348</v>
      </c>
      <c r="AA291" s="1"/>
    </row>
    <row r="292" spans="4:27">
      <c r="D292" s="68" t="s">
        <v>50</v>
      </c>
      <c r="E292" s="70" t="s">
        <v>51</v>
      </c>
      <c r="F292" s="70" t="s">
        <v>352</v>
      </c>
      <c r="G292" s="67">
        <v>44705</v>
      </c>
      <c r="H292" s="67">
        <v>44722</v>
      </c>
      <c r="I292" s="71">
        <f t="shared" si="19"/>
        <v>17</v>
      </c>
      <c r="J292" s="72" t="s">
        <v>53</v>
      </c>
      <c r="K292" s="72" t="s">
        <v>54</v>
      </c>
      <c r="L292" s="73">
        <v>2</v>
      </c>
      <c r="M292" s="73" t="s">
        <v>55</v>
      </c>
      <c r="N292" s="68" t="s">
        <v>56</v>
      </c>
      <c r="O292" s="70" t="s">
        <v>57</v>
      </c>
      <c r="P292" s="67">
        <f t="shared" si="18"/>
        <v>44720</v>
      </c>
      <c r="Q292" s="75" t="str">
        <f t="shared" si="20"/>
        <v>週三</v>
      </c>
      <c r="R292" s="80">
        <v>44721</v>
      </c>
      <c r="S292" s="84"/>
      <c r="V292" s="70">
        <v>1</v>
      </c>
      <c r="Y292" s="78">
        <v>44721</v>
      </c>
      <c r="Z292" s="79" t="s">
        <v>348</v>
      </c>
      <c r="AA292" s="1"/>
    </row>
    <row r="293" spans="4:27">
      <c r="D293" s="68" t="s">
        <v>50</v>
      </c>
      <c r="E293" s="70" t="s">
        <v>51</v>
      </c>
      <c r="F293" s="70" t="s">
        <v>352</v>
      </c>
      <c r="G293" s="67">
        <v>44705</v>
      </c>
      <c r="H293" s="67">
        <v>44722</v>
      </c>
      <c r="I293" s="71">
        <f t="shared" si="19"/>
        <v>17</v>
      </c>
      <c r="J293" s="72" t="s">
        <v>66</v>
      </c>
      <c r="K293" s="72" t="s">
        <v>64</v>
      </c>
      <c r="L293" s="73">
        <v>1</v>
      </c>
      <c r="M293" s="73" t="s">
        <v>55</v>
      </c>
      <c r="N293" s="68" t="s">
        <v>56</v>
      </c>
      <c r="O293" s="70" t="s">
        <v>65</v>
      </c>
      <c r="P293" s="67">
        <f t="shared" si="18"/>
        <v>44720</v>
      </c>
      <c r="Q293" s="75" t="str">
        <f t="shared" si="20"/>
        <v>週三</v>
      </c>
      <c r="R293" s="80">
        <v>44721</v>
      </c>
      <c r="S293" s="81">
        <f>R293</f>
        <v>44721</v>
      </c>
      <c r="T293" s="70">
        <v>1</v>
      </c>
      <c r="AA293" s="1"/>
    </row>
    <row r="294" spans="4:27">
      <c r="D294" s="68" t="s">
        <v>50</v>
      </c>
      <c r="E294" s="70" t="s">
        <v>51</v>
      </c>
      <c r="F294" s="70" t="s">
        <v>352</v>
      </c>
      <c r="G294" s="67">
        <v>44705</v>
      </c>
      <c r="H294" s="67">
        <v>44722</v>
      </c>
      <c r="I294" s="71">
        <f t="shared" si="19"/>
        <v>17</v>
      </c>
      <c r="J294" s="72" t="s">
        <v>353</v>
      </c>
      <c r="K294" s="72" t="s">
        <v>64</v>
      </c>
      <c r="L294" s="73">
        <v>1</v>
      </c>
      <c r="M294" s="73" t="s">
        <v>55</v>
      </c>
      <c r="N294" s="68" t="s">
        <v>56</v>
      </c>
      <c r="O294" s="70" t="s">
        <v>65</v>
      </c>
      <c r="P294" s="67">
        <f t="shared" si="18"/>
        <v>44720</v>
      </c>
      <c r="Q294" s="75" t="str">
        <f t="shared" si="20"/>
        <v>週三</v>
      </c>
      <c r="R294" s="80">
        <v>44721</v>
      </c>
      <c r="S294" s="81">
        <f>R294</f>
        <v>44721</v>
      </c>
      <c r="T294" s="70">
        <v>1</v>
      </c>
      <c r="AA294" s="1"/>
    </row>
    <row r="295" spans="4:27">
      <c r="D295" s="68" t="s">
        <v>50</v>
      </c>
      <c r="E295" s="70" t="s">
        <v>51</v>
      </c>
      <c r="F295" s="70" t="s">
        <v>352</v>
      </c>
      <c r="G295" s="67">
        <v>44705</v>
      </c>
      <c r="H295" s="67">
        <v>44722</v>
      </c>
      <c r="I295" s="71">
        <f t="shared" si="19"/>
        <v>17</v>
      </c>
      <c r="J295" s="72" t="s">
        <v>63</v>
      </c>
      <c r="K295" s="72" t="s">
        <v>64</v>
      </c>
      <c r="L295" s="73">
        <v>1</v>
      </c>
      <c r="M295" s="73" t="s">
        <v>55</v>
      </c>
      <c r="N295" s="68" t="s">
        <v>56</v>
      </c>
      <c r="O295" s="70" t="s">
        <v>65</v>
      </c>
      <c r="P295" s="67">
        <f t="shared" si="18"/>
        <v>44720</v>
      </c>
      <c r="Q295" s="75" t="str">
        <f t="shared" si="20"/>
        <v>週三</v>
      </c>
      <c r="R295" s="80">
        <v>44721</v>
      </c>
      <c r="S295" s="81">
        <f>R295</f>
        <v>44721</v>
      </c>
      <c r="T295" s="70">
        <v>1</v>
      </c>
      <c r="AA295" s="1"/>
    </row>
    <row r="296" spans="4:27">
      <c r="D296" s="68" t="s">
        <v>50</v>
      </c>
      <c r="E296" s="70" t="s">
        <v>51</v>
      </c>
      <c r="F296" s="70" t="s">
        <v>352</v>
      </c>
      <c r="G296" s="67">
        <v>44705</v>
      </c>
      <c r="H296" s="67">
        <v>44722</v>
      </c>
      <c r="I296" s="71">
        <f t="shared" si="19"/>
        <v>17</v>
      </c>
      <c r="J296" s="72" t="s">
        <v>67</v>
      </c>
      <c r="K296" s="72" t="s">
        <v>64</v>
      </c>
      <c r="L296" s="73">
        <v>1</v>
      </c>
      <c r="M296" s="73" t="s">
        <v>55</v>
      </c>
      <c r="N296" s="68" t="s">
        <v>56</v>
      </c>
      <c r="O296" s="70" t="s">
        <v>65</v>
      </c>
      <c r="P296" s="67">
        <f t="shared" si="18"/>
        <v>44720</v>
      </c>
      <c r="Q296" s="75" t="str">
        <f t="shared" si="20"/>
        <v>週三</v>
      </c>
      <c r="R296" s="80">
        <v>44721</v>
      </c>
      <c r="S296" s="81">
        <f>R296</f>
        <v>44721</v>
      </c>
      <c r="T296" s="70">
        <v>1</v>
      </c>
      <c r="AA296" s="1"/>
    </row>
    <row r="297" spans="4:27">
      <c r="D297" s="68" t="s">
        <v>50</v>
      </c>
      <c r="E297" s="70" t="s">
        <v>51</v>
      </c>
      <c r="F297" s="70" t="s">
        <v>352</v>
      </c>
      <c r="G297" s="67">
        <v>44705</v>
      </c>
      <c r="H297" s="67">
        <v>44722</v>
      </c>
      <c r="I297" s="71">
        <f t="shared" si="19"/>
        <v>17</v>
      </c>
      <c r="J297" s="72" t="s">
        <v>354</v>
      </c>
      <c r="K297" s="72" t="s">
        <v>355</v>
      </c>
      <c r="L297" s="73">
        <v>1</v>
      </c>
      <c r="M297" s="73" t="s">
        <v>55</v>
      </c>
      <c r="N297" s="68" t="s">
        <v>56</v>
      </c>
      <c r="O297" s="70" t="s">
        <v>65</v>
      </c>
      <c r="P297" s="67">
        <f t="shared" si="18"/>
        <v>44720</v>
      </c>
      <c r="Q297" s="75" t="str">
        <f t="shared" si="20"/>
        <v>週三</v>
      </c>
      <c r="R297" s="80">
        <v>44721</v>
      </c>
      <c r="S297" s="81">
        <f>R297</f>
        <v>44721</v>
      </c>
      <c r="T297" s="70">
        <v>1</v>
      </c>
      <c r="AA297" s="1"/>
    </row>
    <row r="298" spans="4:27">
      <c r="D298" s="68" t="s">
        <v>50</v>
      </c>
      <c r="E298" s="70" t="s">
        <v>51</v>
      </c>
      <c r="F298" s="70" t="s">
        <v>352</v>
      </c>
      <c r="G298" s="67">
        <v>44705</v>
      </c>
      <c r="H298" s="67">
        <v>44722</v>
      </c>
      <c r="I298" s="71">
        <f t="shared" si="19"/>
        <v>17</v>
      </c>
      <c r="J298" s="72" t="s">
        <v>356</v>
      </c>
      <c r="K298" s="72" t="s">
        <v>70</v>
      </c>
      <c r="L298" s="73">
        <v>1</v>
      </c>
      <c r="M298" s="73" t="s">
        <v>55</v>
      </c>
      <c r="N298" s="68" t="s">
        <v>56</v>
      </c>
      <c r="O298" s="70" t="s">
        <v>65</v>
      </c>
      <c r="P298" s="67">
        <f t="shared" si="18"/>
        <v>44720</v>
      </c>
      <c r="Q298" s="75" t="str">
        <f t="shared" si="20"/>
        <v>週三</v>
      </c>
      <c r="R298" s="80">
        <v>44720</v>
      </c>
      <c r="S298" s="84"/>
      <c r="AA298" s="1"/>
    </row>
    <row r="299" spans="4:27">
      <c r="D299" s="68" t="s">
        <v>50</v>
      </c>
      <c r="E299" s="70" t="s">
        <v>51</v>
      </c>
      <c r="F299" s="70" t="s">
        <v>357</v>
      </c>
      <c r="G299" s="67">
        <v>44705</v>
      </c>
      <c r="H299" s="67">
        <v>44722</v>
      </c>
      <c r="I299" s="71">
        <f t="shared" si="19"/>
        <v>17</v>
      </c>
      <c r="J299" s="72" t="s">
        <v>60</v>
      </c>
      <c r="K299" s="72" t="s">
        <v>61</v>
      </c>
      <c r="L299" s="73">
        <v>1</v>
      </c>
      <c r="M299" s="73" t="s">
        <v>55</v>
      </c>
      <c r="N299" s="68" t="s">
        <v>56</v>
      </c>
      <c r="O299" s="70" t="s">
        <v>57</v>
      </c>
      <c r="P299" s="67">
        <f t="shared" si="18"/>
        <v>44720</v>
      </c>
      <c r="Q299" s="75" t="str">
        <f t="shared" si="20"/>
        <v>週三</v>
      </c>
      <c r="R299" s="80">
        <v>44721</v>
      </c>
      <c r="S299" s="84"/>
      <c r="V299" s="70">
        <v>1</v>
      </c>
      <c r="Y299" s="78">
        <v>44721</v>
      </c>
      <c r="Z299" s="79" t="s">
        <v>348</v>
      </c>
      <c r="AA299" s="1"/>
    </row>
    <row r="300" spans="4:27">
      <c r="D300" s="68" t="s">
        <v>50</v>
      </c>
      <c r="E300" s="70" t="s">
        <v>51</v>
      </c>
      <c r="F300" s="70" t="s">
        <v>357</v>
      </c>
      <c r="G300" s="67">
        <v>44705</v>
      </c>
      <c r="H300" s="67">
        <v>44722</v>
      </c>
      <c r="I300" s="71">
        <f t="shared" si="19"/>
        <v>17</v>
      </c>
      <c r="J300" s="72" t="s">
        <v>240</v>
      </c>
      <c r="K300" s="72" t="s">
        <v>248</v>
      </c>
      <c r="L300" s="73">
        <v>4</v>
      </c>
      <c r="M300" s="73" t="s">
        <v>55</v>
      </c>
      <c r="N300" s="68" t="s">
        <v>56</v>
      </c>
      <c r="O300" s="70" t="s">
        <v>57</v>
      </c>
      <c r="P300" s="67">
        <f t="shared" si="18"/>
        <v>44720</v>
      </c>
      <c r="Q300" s="75" t="str">
        <f t="shared" si="20"/>
        <v>週三</v>
      </c>
      <c r="R300" s="80">
        <v>44719</v>
      </c>
      <c r="S300" s="84"/>
      <c r="AA300" s="1"/>
    </row>
    <row r="301" spans="4:27">
      <c r="D301" s="68" t="s">
        <v>50</v>
      </c>
      <c r="E301" s="70" t="s">
        <v>51</v>
      </c>
      <c r="F301" s="70" t="s">
        <v>357</v>
      </c>
      <c r="G301" s="67">
        <v>44705</v>
      </c>
      <c r="H301" s="67">
        <v>44722</v>
      </c>
      <c r="I301" s="71">
        <f t="shared" si="19"/>
        <v>17</v>
      </c>
      <c r="J301" s="72" t="s">
        <v>238</v>
      </c>
      <c r="K301" s="72" t="s">
        <v>239</v>
      </c>
      <c r="L301" s="73">
        <v>1</v>
      </c>
      <c r="M301" s="73" t="s">
        <v>55</v>
      </c>
      <c r="N301" s="68" t="s">
        <v>56</v>
      </c>
      <c r="O301" s="70" t="s">
        <v>65</v>
      </c>
      <c r="P301" s="67">
        <f t="shared" si="18"/>
        <v>44720</v>
      </c>
      <c r="Q301" s="75" t="str">
        <f t="shared" si="20"/>
        <v>週三</v>
      </c>
      <c r="R301" s="80">
        <v>44720</v>
      </c>
      <c r="S301" s="84"/>
      <c r="AA301" s="1"/>
    </row>
    <row r="302" spans="4:27">
      <c r="D302" s="68" t="s">
        <v>50</v>
      </c>
      <c r="E302" s="70" t="s">
        <v>51</v>
      </c>
      <c r="F302" s="70" t="s">
        <v>358</v>
      </c>
      <c r="G302" s="67">
        <v>44705</v>
      </c>
      <c r="H302" s="67">
        <v>44722</v>
      </c>
      <c r="I302" s="71">
        <f t="shared" si="19"/>
        <v>17</v>
      </c>
      <c r="J302" s="72" t="s">
        <v>240</v>
      </c>
      <c r="K302" s="72" t="s">
        <v>248</v>
      </c>
      <c r="L302" s="73">
        <v>6</v>
      </c>
      <c r="M302" s="73" t="s">
        <v>55</v>
      </c>
      <c r="N302" s="68" t="s">
        <v>56</v>
      </c>
      <c r="O302" s="70" t="s">
        <v>57</v>
      </c>
      <c r="P302" s="67">
        <f t="shared" si="18"/>
        <v>44720</v>
      </c>
      <c r="Q302" s="75" t="str">
        <f t="shared" si="20"/>
        <v>週三</v>
      </c>
      <c r="R302" s="80">
        <v>44719</v>
      </c>
      <c r="S302" s="84"/>
      <c r="AA302" s="1"/>
    </row>
    <row r="303" spans="4:27">
      <c r="D303" s="68" t="s">
        <v>50</v>
      </c>
      <c r="E303" s="70" t="s">
        <v>51</v>
      </c>
      <c r="F303" s="70" t="s">
        <v>358</v>
      </c>
      <c r="G303" s="67">
        <v>44705</v>
      </c>
      <c r="H303" s="67">
        <v>44722</v>
      </c>
      <c r="I303" s="71">
        <f t="shared" si="19"/>
        <v>17</v>
      </c>
      <c r="J303" s="72" t="s">
        <v>238</v>
      </c>
      <c r="K303" s="72" t="s">
        <v>239</v>
      </c>
      <c r="L303" s="73">
        <v>1</v>
      </c>
      <c r="M303" s="73" t="s">
        <v>55</v>
      </c>
      <c r="N303" s="68" t="s">
        <v>56</v>
      </c>
      <c r="O303" s="70" t="s">
        <v>65</v>
      </c>
      <c r="P303" s="67">
        <f t="shared" si="18"/>
        <v>44720</v>
      </c>
      <c r="Q303" s="75" t="str">
        <f t="shared" si="20"/>
        <v>週三</v>
      </c>
      <c r="R303" s="80">
        <v>44720</v>
      </c>
      <c r="S303" s="84"/>
      <c r="AA303" s="1"/>
    </row>
    <row r="304" spans="4:27">
      <c r="D304" s="68" t="s">
        <v>50</v>
      </c>
      <c r="E304" s="70" t="s">
        <v>82</v>
      </c>
      <c r="F304" s="70" t="s">
        <v>359</v>
      </c>
      <c r="G304" s="67">
        <v>44708</v>
      </c>
      <c r="H304" s="67">
        <v>44722</v>
      </c>
      <c r="I304" s="71">
        <f t="shared" si="19"/>
        <v>14</v>
      </c>
      <c r="J304" s="72" t="s">
        <v>120</v>
      </c>
      <c r="K304" s="72" t="s">
        <v>121</v>
      </c>
      <c r="L304" s="73">
        <v>5</v>
      </c>
      <c r="M304" s="73" t="s">
        <v>79</v>
      </c>
      <c r="N304" s="68" t="s">
        <v>80</v>
      </c>
      <c r="O304" s="70" t="s">
        <v>81</v>
      </c>
      <c r="P304" s="67">
        <f t="shared" si="18"/>
        <v>44720</v>
      </c>
      <c r="Q304" s="75" t="str">
        <f t="shared" si="20"/>
        <v>週三</v>
      </c>
      <c r="R304" s="80">
        <v>44720</v>
      </c>
      <c r="S304" s="84"/>
      <c r="AA304" s="1"/>
    </row>
    <row r="305" spans="4:27">
      <c r="D305" s="68" t="s">
        <v>50</v>
      </c>
      <c r="E305" s="70" t="s">
        <v>2</v>
      </c>
      <c r="F305" s="70" t="s">
        <v>360</v>
      </c>
      <c r="G305" s="67">
        <v>44714</v>
      </c>
      <c r="H305" s="67">
        <v>44722</v>
      </c>
      <c r="I305" s="71">
        <f t="shared" si="19"/>
        <v>8</v>
      </c>
      <c r="J305" s="72" t="s">
        <v>133</v>
      </c>
      <c r="K305" s="72" t="s">
        <v>134</v>
      </c>
      <c r="L305" s="73">
        <v>1</v>
      </c>
      <c r="M305" s="73" t="s">
        <v>108</v>
      </c>
      <c r="N305" s="68" t="s">
        <v>80</v>
      </c>
      <c r="O305" s="70" t="s">
        <v>99</v>
      </c>
      <c r="P305" s="67">
        <f>H305-2+5</f>
        <v>44725</v>
      </c>
      <c r="Q305" s="75" t="str">
        <f t="shared" si="20"/>
        <v>週一</v>
      </c>
      <c r="R305" s="80">
        <v>44722</v>
      </c>
      <c r="S305" s="84"/>
      <c r="Z305" s="79" t="s">
        <v>361</v>
      </c>
      <c r="AA305" s="1"/>
    </row>
    <row r="306" spans="4:27">
      <c r="D306" s="68" t="s">
        <v>50</v>
      </c>
      <c r="E306" s="70" t="s">
        <v>2</v>
      </c>
      <c r="F306" s="70" t="s">
        <v>360</v>
      </c>
      <c r="G306" s="67">
        <v>44714</v>
      </c>
      <c r="H306" s="67">
        <v>44722</v>
      </c>
      <c r="I306" s="71">
        <f t="shared" si="19"/>
        <v>8</v>
      </c>
      <c r="J306" s="72" t="s">
        <v>102</v>
      </c>
      <c r="K306" s="72" t="s">
        <v>103</v>
      </c>
      <c r="L306" s="73">
        <v>1</v>
      </c>
      <c r="M306" s="73" t="s">
        <v>108</v>
      </c>
      <c r="N306" s="68" t="s">
        <v>80</v>
      </c>
      <c r="O306" s="70" t="s">
        <v>99</v>
      </c>
      <c r="P306" s="67">
        <f t="shared" ref="P306:P368" si="22">H306-2</f>
        <v>44720</v>
      </c>
      <c r="Q306" s="75" t="str">
        <f t="shared" si="20"/>
        <v>週三</v>
      </c>
      <c r="R306" s="80">
        <v>44722</v>
      </c>
      <c r="S306" s="81">
        <f>R306</f>
        <v>44722</v>
      </c>
      <c r="T306" s="70">
        <v>1</v>
      </c>
      <c r="AA306" s="1"/>
    </row>
    <row r="307" spans="4:27">
      <c r="D307" s="68" t="s">
        <v>50</v>
      </c>
      <c r="E307" s="70" t="s">
        <v>82</v>
      </c>
      <c r="F307" s="70" t="s">
        <v>362</v>
      </c>
      <c r="G307" s="67">
        <v>44708</v>
      </c>
      <c r="H307" s="67">
        <v>44722</v>
      </c>
      <c r="I307" s="71">
        <f t="shared" si="19"/>
        <v>14</v>
      </c>
      <c r="J307" s="72" t="s">
        <v>139</v>
      </c>
      <c r="K307" s="72" t="s">
        <v>140</v>
      </c>
      <c r="L307" s="73">
        <v>2</v>
      </c>
      <c r="M307" s="73" t="s">
        <v>91</v>
      </c>
      <c r="N307" s="68" t="s">
        <v>80</v>
      </c>
      <c r="O307" s="70" t="s">
        <v>92</v>
      </c>
      <c r="P307" s="67">
        <f t="shared" si="22"/>
        <v>44720</v>
      </c>
      <c r="Q307" s="75" t="str">
        <f t="shared" si="20"/>
        <v>週三</v>
      </c>
      <c r="R307" s="80">
        <v>44719</v>
      </c>
      <c r="S307" s="84"/>
      <c r="AA307" s="1"/>
    </row>
    <row r="308" spans="4:27">
      <c r="D308" s="68" t="s">
        <v>50</v>
      </c>
      <c r="E308" s="70" t="s">
        <v>82</v>
      </c>
      <c r="F308" s="70" t="s">
        <v>362</v>
      </c>
      <c r="G308" s="67">
        <v>44708</v>
      </c>
      <c r="H308" s="67">
        <v>44722</v>
      </c>
      <c r="I308" s="71">
        <f t="shared" si="19"/>
        <v>14</v>
      </c>
      <c r="J308" s="72" t="s">
        <v>137</v>
      </c>
      <c r="K308" s="72" t="s">
        <v>138</v>
      </c>
      <c r="L308" s="73">
        <v>2</v>
      </c>
      <c r="M308" s="73" t="s">
        <v>91</v>
      </c>
      <c r="N308" s="68" t="s">
        <v>80</v>
      </c>
      <c r="O308" s="70" t="s">
        <v>99</v>
      </c>
      <c r="P308" s="67">
        <f t="shared" si="22"/>
        <v>44720</v>
      </c>
      <c r="Q308" s="75" t="str">
        <f t="shared" si="20"/>
        <v>週三</v>
      </c>
      <c r="R308" s="80">
        <v>44718</v>
      </c>
      <c r="S308" s="84"/>
      <c r="AA308" s="1"/>
    </row>
    <row r="309" spans="4:27">
      <c r="D309" s="68" t="s">
        <v>50</v>
      </c>
      <c r="E309" s="70" t="s">
        <v>82</v>
      </c>
      <c r="F309" s="70" t="s">
        <v>362</v>
      </c>
      <c r="G309" s="67">
        <v>44708</v>
      </c>
      <c r="H309" s="67">
        <v>44722</v>
      </c>
      <c r="I309" s="71">
        <f t="shared" si="19"/>
        <v>14</v>
      </c>
      <c r="J309" s="72" t="s">
        <v>148</v>
      </c>
      <c r="K309" s="72" t="s">
        <v>149</v>
      </c>
      <c r="L309" s="73">
        <v>2</v>
      </c>
      <c r="M309" s="73" t="s">
        <v>91</v>
      </c>
      <c r="N309" s="68" t="s">
        <v>80</v>
      </c>
      <c r="O309" s="70" t="s">
        <v>150</v>
      </c>
      <c r="P309" s="67">
        <f t="shared" si="22"/>
        <v>44720</v>
      </c>
      <c r="Q309" s="75" t="str">
        <f t="shared" si="20"/>
        <v>週三</v>
      </c>
      <c r="R309" s="80">
        <v>44719</v>
      </c>
      <c r="S309" s="84"/>
      <c r="AA309" s="1"/>
    </row>
    <row r="310" spans="4:27">
      <c r="D310" s="68" t="s">
        <v>50</v>
      </c>
      <c r="E310" s="70" t="s">
        <v>51</v>
      </c>
      <c r="F310" s="70" t="s">
        <v>363</v>
      </c>
      <c r="G310" s="67">
        <v>44701</v>
      </c>
      <c r="H310" s="67">
        <v>44722</v>
      </c>
      <c r="I310" s="71">
        <f t="shared" si="19"/>
        <v>21</v>
      </c>
      <c r="J310" s="72" t="s">
        <v>139</v>
      </c>
      <c r="K310" s="72" t="s">
        <v>140</v>
      </c>
      <c r="L310" s="73">
        <v>1</v>
      </c>
      <c r="M310" s="73" t="s">
        <v>104</v>
      </c>
      <c r="N310" s="68" t="s">
        <v>80</v>
      </c>
      <c r="O310" s="70" t="s">
        <v>92</v>
      </c>
      <c r="P310" s="67">
        <f t="shared" si="22"/>
        <v>44720</v>
      </c>
      <c r="Q310" s="75" t="str">
        <f t="shared" si="20"/>
        <v>週三</v>
      </c>
      <c r="R310" s="80">
        <v>44718</v>
      </c>
      <c r="S310" s="84"/>
      <c r="AA310" s="1"/>
    </row>
    <row r="311" spans="4:27">
      <c r="D311" s="68" t="s">
        <v>50</v>
      </c>
      <c r="E311" s="70" t="s">
        <v>51</v>
      </c>
      <c r="F311" s="70" t="s">
        <v>363</v>
      </c>
      <c r="G311" s="67">
        <v>44701</v>
      </c>
      <c r="H311" s="67">
        <v>44722</v>
      </c>
      <c r="I311" s="71">
        <f t="shared" si="19"/>
        <v>21</v>
      </c>
      <c r="J311" s="72" t="s">
        <v>364</v>
      </c>
      <c r="K311" s="72" t="s">
        <v>270</v>
      </c>
      <c r="L311" s="73">
        <v>1</v>
      </c>
      <c r="M311" s="73" t="s">
        <v>104</v>
      </c>
      <c r="N311" s="68" t="s">
        <v>80</v>
      </c>
      <c r="O311" s="70" t="s">
        <v>99</v>
      </c>
      <c r="P311" s="67">
        <f t="shared" si="22"/>
        <v>44720</v>
      </c>
      <c r="Q311" s="75" t="str">
        <f t="shared" si="20"/>
        <v>週三</v>
      </c>
      <c r="R311" s="80">
        <v>44719</v>
      </c>
      <c r="S311" s="84"/>
      <c r="AA311" s="1"/>
    </row>
    <row r="312" spans="4:27">
      <c r="D312" s="68" t="s">
        <v>50</v>
      </c>
      <c r="E312" s="70" t="s">
        <v>51</v>
      </c>
      <c r="F312" s="70" t="s">
        <v>363</v>
      </c>
      <c r="G312" s="67">
        <v>44701</v>
      </c>
      <c r="H312" s="67">
        <v>44722</v>
      </c>
      <c r="I312" s="71">
        <f t="shared" si="19"/>
        <v>21</v>
      </c>
      <c r="J312" s="72" t="s">
        <v>137</v>
      </c>
      <c r="K312" s="72" t="s">
        <v>138</v>
      </c>
      <c r="L312" s="73">
        <v>1</v>
      </c>
      <c r="M312" s="73" t="s">
        <v>104</v>
      </c>
      <c r="N312" s="68" t="s">
        <v>80</v>
      </c>
      <c r="O312" s="70" t="s">
        <v>99</v>
      </c>
      <c r="P312" s="67">
        <f t="shared" si="22"/>
        <v>44720</v>
      </c>
      <c r="Q312" s="75" t="str">
        <f t="shared" si="20"/>
        <v>週三</v>
      </c>
      <c r="R312" s="80">
        <v>44718</v>
      </c>
      <c r="S312" s="84"/>
      <c r="AA312" s="1"/>
    </row>
    <row r="313" spans="4:27">
      <c r="D313" s="68" t="s">
        <v>50</v>
      </c>
      <c r="E313" s="70" t="s">
        <v>51</v>
      </c>
      <c r="F313" s="70" t="s">
        <v>363</v>
      </c>
      <c r="G313" s="67">
        <v>44701</v>
      </c>
      <c r="H313" s="67">
        <v>44722</v>
      </c>
      <c r="I313" s="71">
        <f t="shared" si="19"/>
        <v>21</v>
      </c>
      <c r="J313" s="72" t="s">
        <v>148</v>
      </c>
      <c r="K313" s="72" t="s">
        <v>149</v>
      </c>
      <c r="L313" s="73">
        <v>1</v>
      </c>
      <c r="M313" s="73" t="s">
        <v>104</v>
      </c>
      <c r="N313" s="68" t="s">
        <v>80</v>
      </c>
      <c r="O313" s="70" t="s">
        <v>150</v>
      </c>
      <c r="P313" s="67">
        <f t="shared" si="22"/>
        <v>44720</v>
      </c>
      <c r="Q313" s="75" t="str">
        <f t="shared" si="20"/>
        <v>週三</v>
      </c>
      <c r="R313" s="80">
        <v>44706</v>
      </c>
      <c r="S313" s="84"/>
      <c r="AA313" s="1"/>
    </row>
    <row r="314" spans="4:27">
      <c r="D314" s="68" t="s">
        <v>50</v>
      </c>
      <c r="E314" s="70" t="s">
        <v>51</v>
      </c>
      <c r="F314" s="70" t="s">
        <v>363</v>
      </c>
      <c r="G314" s="67">
        <v>44701</v>
      </c>
      <c r="H314" s="67">
        <v>44722</v>
      </c>
      <c r="I314" s="71">
        <f t="shared" si="19"/>
        <v>21</v>
      </c>
      <c r="J314" s="72" t="s">
        <v>365</v>
      </c>
      <c r="K314" s="72" t="s">
        <v>182</v>
      </c>
      <c r="L314" s="73">
        <v>1</v>
      </c>
      <c r="M314" s="73" t="s">
        <v>104</v>
      </c>
      <c r="N314" s="68" t="s">
        <v>56</v>
      </c>
      <c r="O314" s="70" t="s">
        <v>183</v>
      </c>
      <c r="P314" s="67">
        <f t="shared" si="22"/>
        <v>44720</v>
      </c>
      <c r="Q314" s="75" t="str">
        <f t="shared" si="20"/>
        <v>週三</v>
      </c>
      <c r="R314" s="80">
        <v>44720</v>
      </c>
      <c r="S314" s="84"/>
      <c r="AA314" s="1"/>
    </row>
    <row r="315" spans="4:27">
      <c r="D315" s="68" t="s">
        <v>50</v>
      </c>
      <c r="E315" s="70" t="s">
        <v>51</v>
      </c>
      <c r="F315" s="70" t="s">
        <v>363</v>
      </c>
      <c r="G315" s="67">
        <v>44701</v>
      </c>
      <c r="H315" s="67">
        <v>44722</v>
      </c>
      <c r="I315" s="71">
        <f t="shared" si="19"/>
        <v>21</v>
      </c>
      <c r="J315" s="72" t="s">
        <v>366</v>
      </c>
      <c r="K315" s="72" t="s">
        <v>182</v>
      </c>
      <c r="L315" s="73">
        <v>1</v>
      </c>
      <c r="M315" s="73" t="s">
        <v>104</v>
      </c>
      <c r="N315" s="68" t="s">
        <v>56</v>
      </c>
      <c r="O315" s="70" t="s">
        <v>183</v>
      </c>
      <c r="P315" s="67">
        <f t="shared" si="22"/>
        <v>44720</v>
      </c>
      <c r="Q315" s="75" t="str">
        <f t="shared" si="20"/>
        <v>週三</v>
      </c>
      <c r="R315" s="80">
        <v>44720</v>
      </c>
      <c r="S315" s="84"/>
      <c r="AA315" s="1"/>
    </row>
    <row r="316" spans="4:27">
      <c r="D316" s="68" t="s">
        <v>50</v>
      </c>
      <c r="E316" s="70" t="s">
        <v>51</v>
      </c>
      <c r="F316" s="70" t="s">
        <v>363</v>
      </c>
      <c r="G316" s="67">
        <v>44701</v>
      </c>
      <c r="H316" s="67">
        <v>44722</v>
      </c>
      <c r="I316" s="71">
        <f t="shared" si="19"/>
        <v>21</v>
      </c>
      <c r="J316" s="72" t="s">
        <v>367</v>
      </c>
      <c r="K316" s="72" t="s">
        <v>182</v>
      </c>
      <c r="L316" s="73">
        <v>1</v>
      </c>
      <c r="M316" s="73" t="s">
        <v>104</v>
      </c>
      <c r="N316" s="68" t="s">
        <v>56</v>
      </c>
      <c r="O316" s="70" t="s">
        <v>183</v>
      </c>
      <c r="P316" s="67">
        <f t="shared" si="22"/>
        <v>44720</v>
      </c>
      <c r="Q316" s="75" t="str">
        <f t="shared" si="20"/>
        <v>週三</v>
      </c>
      <c r="R316" s="80">
        <v>44720</v>
      </c>
      <c r="S316" s="84"/>
      <c r="AA316" s="1"/>
    </row>
    <row r="317" spans="4:27">
      <c r="D317" s="68" t="s">
        <v>50</v>
      </c>
      <c r="E317" s="70" t="s">
        <v>51</v>
      </c>
      <c r="F317" s="70" t="s">
        <v>368</v>
      </c>
      <c r="G317" s="67">
        <v>44708</v>
      </c>
      <c r="H317" s="67">
        <v>44722</v>
      </c>
      <c r="I317" s="71">
        <f t="shared" si="19"/>
        <v>14</v>
      </c>
      <c r="J317" s="72" t="s">
        <v>125</v>
      </c>
      <c r="K317" s="72" t="s">
        <v>144</v>
      </c>
      <c r="L317" s="73">
        <v>1</v>
      </c>
      <c r="M317" s="73" t="s">
        <v>79</v>
      </c>
      <c r="N317" s="68" t="s">
        <v>56</v>
      </c>
      <c r="O317" s="70" t="s">
        <v>87</v>
      </c>
      <c r="P317" s="67">
        <f t="shared" si="22"/>
        <v>44720</v>
      </c>
      <c r="Q317" s="75" t="str">
        <f t="shared" si="20"/>
        <v>週三</v>
      </c>
      <c r="R317" s="80">
        <v>44718</v>
      </c>
      <c r="S317" s="84"/>
      <c r="AA317" s="1"/>
    </row>
    <row r="318" spans="4:27">
      <c r="D318" s="68" t="s">
        <v>50</v>
      </c>
      <c r="E318" s="70" t="s">
        <v>51</v>
      </c>
      <c r="F318" s="70" t="s">
        <v>368</v>
      </c>
      <c r="G318" s="67">
        <v>44708</v>
      </c>
      <c r="H318" s="67">
        <v>44722</v>
      </c>
      <c r="I318" s="71">
        <f t="shared" si="19"/>
        <v>14</v>
      </c>
      <c r="J318" s="72" t="s">
        <v>139</v>
      </c>
      <c r="K318" s="72" t="s">
        <v>140</v>
      </c>
      <c r="L318" s="73">
        <v>1</v>
      </c>
      <c r="M318" s="73" t="s">
        <v>79</v>
      </c>
      <c r="N318" s="68" t="s">
        <v>80</v>
      </c>
      <c r="O318" s="70" t="s">
        <v>92</v>
      </c>
      <c r="P318" s="67">
        <f t="shared" si="22"/>
        <v>44720</v>
      </c>
      <c r="Q318" s="75" t="str">
        <f t="shared" si="20"/>
        <v>週三</v>
      </c>
      <c r="R318" s="80">
        <v>44719</v>
      </c>
      <c r="S318" s="84"/>
      <c r="AA318" s="1"/>
    </row>
    <row r="319" spans="4:27">
      <c r="D319" s="68" t="s">
        <v>50</v>
      </c>
      <c r="E319" s="70" t="s">
        <v>51</v>
      </c>
      <c r="F319" s="70" t="s">
        <v>368</v>
      </c>
      <c r="G319" s="67">
        <v>44708</v>
      </c>
      <c r="H319" s="67">
        <v>44722</v>
      </c>
      <c r="I319" s="71">
        <f t="shared" si="19"/>
        <v>14</v>
      </c>
      <c r="J319" s="72" t="s">
        <v>160</v>
      </c>
      <c r="K319" s="72" t="s">
        <v>161</v>
      </c>
      <c r="L319" s="73">
        <v>1</v>
      </c>
      <c r="M319" s="73" t="s">
        <v>79</v>
      </c>
      <c r="N319" s="68" t="s">
        <v>80</v>
      </c>
      <c r="O319" s="70" t="s">
        <v>143</v>
      </c>
      <c r="P319" s="67">
        <f t="shared" si="22"/>
        <v>44720</v>
      </c>
      <c r="Q319" s="75" t="str">
        <f t="shared" si="20"/>
        <v>週三</v>
      </c>
      <c r="R319" s="80">
        <v>44713</v>
      </c>
      <c r="S319" s="84"/>
      <c r="AA319" s="1"/>
    </row>
    <row r="320" spans="4:27">
      <c r="D320" s="68" t="s">
        <v>50</v>
      </c>
      <c r="E320" s="70" t="s">
        <v>51</v>
      </c>
      <c r="F320" s="70" t="s">
        <v>368</v>
      </c>
      <c r="G320" s="67">
        <v>44708</v>
      </c>
      <c r="H320" s="67">
        <v>44722</v>
      </c>
      <c r="I320" s="71">
        <f t="shared" si="19"/>
        <v>14</v>
      </c>
      <c r="J320" s="72" t="s">
        <v>145</v>
      </c>
      <c r="K320" s="72" t="s">
        <v>146</v>
      </c>
      <c r="L320" s="73">
        <v>1</v>
      </c>
      <c r="M320" s="73" t="s">
        <v>79</v>
      </c>
      <c r="N320" s="68" t="s">
        <v>80</v>
      </c>
      <c r="O320" s="70" t="s">
        <v>115</v>
      </c>
      <c r="P320" s="67">
        <f t="shared" si="22"/>
        <v>44720</v>
      </c>
      <c r="Q320" s="75" t="str">
        <f t="shared" si="20"/>
        <v>週三</v>
      </c>
      <c r="R320" s="80">
        <v>44720</v>
      </c>
      <c r="S320" s="84"/>
      <c r="AA320" s="1"/>
    </row>
    <row r="321" spans="4:27">
      <c r="D321" s="68" t="s">
        <v>50</v>
      </c>
      <c r="E321" s="70" t="s">
        <v>51</v>
      </c>
      <c r="F321" s="70" t="s">
        <v>368</v>
      </c>
      <c r="G321" s="67">
        <v>44708</v>
      </c>
      <c r="H321" s="67">
        <v>44722</v>
      </c>
      <c r="I321" s="71">
        <f t="shared" si="19"/>
        <v>14</v>
      </c>
      <c r="J321" s="72" t="s">
        <v>164</v>
      </c>
      <c r="K321" s="72" t="s">
        <v>146</v>
      </c>
      <c r="L321" s="73">
        <v>1</v>
      </c>
      <c r="M321" s="73" t="s">
        <v>79</v>
      </c>
      <c r="N321" s="68" t="s">
        <v>80</v>
      </c>
      <c r="O321" s="70" t="s">
        <v>115</v>
      </c>
      <c r="P321" s="67">
        <f t="shared" si="22"/>
        <v>44720</v>
      </c>
      <c r="Q321" s="75" t="str">
        <f t="shared" si="20"/>
        <v>週三</v>
      </c>
      <c r="R321" s="80">
        <v>44720</v>
      </c>
      <c r="S321" s="84"/>
      <c r="AA321" s="1"/>
    </row>
    <row r="322" spans="4:27">
      <c r="D322" s="68" t="s">
        <v>50</v>
      </c>
      <c r="E322" s="70" t="s">
        <v>51</v>
      </c>
      <c r="F322" s="70" t="s">
        <v>368</v>
      </c>
      <c r="G322" s="67">
        <v>44708</v>
      </c>
      <c r="H322" s="67">
        <v>44722</v>
      </c>
      <c r="I322" s="71">
        <f t="shared" si="19"/>
        <v>14</v>
      </c>
      <c r="J322" s="72" t="s">
        <v>141</v>
      </c>
      <c r="K322" s="72" t="s">
        <v>142</v>
      </c>
      <c r="L322" s="73">
        <v>1</v>
      </c>
      <c r="M322" s="73" t="s">
        <v>79</v>
      </c>
      <c r="N322" s="68" t="s">
        <v>80</v>
      </c>
      <c r="O322" s="70" t="s">
        <v>143</v>
      </c>
      <c r="P322" s="67">
        <f t="shared" si="22"/>
        <v>44720</v>
      </c>
      <c r="Q322" s="75" t="str">
        <f t="shared" si="20"/>
        <v>週三</v>
      </c>
      <c r="R322" s="80">
        <v>44713</v>
      </c>
      <c r="S322" s="84"/>
      <c r="AA322" s="1"/>
    </row>
    <row r="323" spans="4:27">
      <c r="D323" s="68" t="s">
        <v>50</v>
      </c>
      <c r="E323" s="70" t="s">
        <v>51</v>
      </c>
      <c r="F323" s="70" t="s">
        <v>368</v>
      </c>
      <c r="G323" s="67">
        <v>44708</v>
      </c>
      <c r="H323" s="67">
        <v>44722</v>
      </c>
      <c r="I323" s="71">
        <f t="shared" si="19"/>
        <v>14</v>
      </c>
      <c r="J323" s="72" t="s">
        <v>153</v>
      </c>
      <c r="K323" s="72" t="s">
        <v>154</v>
      </c>
      <c r="L323" s="73">
        <v>1</v>
      </c>
      <c r="M323" s="73" t="s">
        <v>79</v>
      </c>
      <c r="N323" s="68" t="s">
        <v>80</v>
      </c>
      <c r="O323" s="70" t="s">
        <v>81</v>
      </c>
      <c r="P323" s="67">
        <f t="shared" si="22"/>
        <v>44720</v>
      </c>
      <c r="Q323" s="75" t="str">
        <f t="shared" si="20"/>
        <v>週三</v>
      </c>
      <c r="R323" s="80">
        <v>44718</v>
      </c>
      <c r="S323" s="84"/>
      <c r="AA323" s="1"/>
    </row>
    <row r="324" spans="4:27">
      <c r="D324" s="68" t="s">
        <v>50</v>
      </c>
      <c r="E324" s="70" t="s">
        <v>51</v>
      </c>
      <c r="F324" s="70" t="s">
        <v>368</v>
      </c>
      <c r="G324" s="67">
        <v>44708</v>
      </c>
      <c r="H324" s="67">
        <v>44722</v>
      </c>
      <c r="I324" s="71">
        <f t="shared" si="19"/>
        <v>14</v>
      </c>
      <c r="J324" s="72" t="s">
        <v>137</v>
      </c>
      <c r="K324" s="72" t="s">
        <v>138</v>
      </c>
      <c r="L324" s="73">
        <v>1</v>
      </c>
      <c r="M324" s="73" t="s">
        <v>79</v>
      </c>
      <c r="N324" s="68" t="s">
        <v>80</v>
      </c>
      <c r="O324" s="70" t="s">
        <v>99</v>
      </c>
      <c r="P324" s="67">
        <f t="shared" si="22"/>
        <v>44720</v>
      </c>
      <c r="Q324" s="75" t="str">
        <f t="shared" si="20"/>
        <v>週三</v>
      </c>
      <c r="R324" s="80">
        <v>44718</v>
      </c>
      <c r="S324" s="84"/>
      <c r="AA324" s="1"/>
    </row>
    <row r="325" spans="4:27">
      <c r="D325" s="68" t="s">
        <v>50</v>
      </c>
      <c r="E325" s="70" t="s">
        <v>51</v>
      </c>
      <c r="F325" s="70" t="s">
        <v>368</v>
      </c>
      <c r="G325" s="67">
        <v>44708</v>
      </c>
      <c r="H325" s="67">
        <v>44722</v>
      </c>
      <c r="I325" s="71">
        <f t="shared" si="19"/>
        <v>14</v>
      </c>
      <c r="J325" s="72" t="s">
        <v>148</v>
      </c>
      <c r="K325" s="72" t="s">
        <v>149</v>
      </c>
      <c r="L325" s="73">
        <v>1</v>
      </c>
      <c r="M325" s="73" t="s">
        <v>79</v>
      </c>
      <c r="N325" s="68" t="s">
        <v>80</v>
      </c>
      <c r="O325" s="70" t="s">
        <v>150</v>
      </c>
      <c r="P325" s="67">
        <f t="shared" si="22"/>
        <v>44720</v>
      </c>
      <c r="Q325" s="75" t="str">
        <f t="shared" si="20"/>
        <v>週三</v>
      </c>
      <c r="R325" s="80">
        <v>44719</v>
      </c>
      <c r="S325" s="84"/>
      <c r="AA325" s="1"/>
    </row>
    <row r="326" spans="4:27">
      <c r="D326" s="68" t="s">
        <v>50</v>
      </c>
      <c r="E326" s="70" t="s">
        <v>51</v>
      </c>
      <c r="F326" s="70" t="s">
        <v>368</v>
      </c>
      <c r="G326" s="67">
        <v>44708</v>
      </c>
      <c r="H326" s="67">
        <v>44722</v>
      </c>
      <c r="I326" s="71">
        <f t="shared" si="19"/>
        <v>14</v>
      </c>
      <c r="J326" s="72" t="s">
        <v>295</v>
      </c>
      <c r="K326" s="72" t="s">
        <v>296</v>
      </c>
      <c r="L326" s="73">
        <v>1</v>
      </c>
      <c r="M326" s="73" t="s">
        <v>79</v>
      </c>
      <c r="N326" s="68" t="s">
        <v>80</v>
      </c>
      <c r="O326" s="70" t="s">
        <v>81</v>
      </c>
      <c r="P326" s="67">
        <f t="shared" si="22"/>
        <v>44720</v>
      </c>
      <c r="Q326" s="75" t="str">
        <f t="shared" si="20"/>
        <v>週三</v>
      </c>
      <c r="R326" s="80">
        <v>44713</v>
      </c>
      <c r="S326" s="84"/>
      <c r="AA326" s="1"/>
    </row>
    <row r="327" spans="4:27">
      <c r="D327" s="68" t="s">
        <v>50</v>
      </c>
      <c r="E327" s="70" t="s">
        <v>51</v>
      </c>
      <c r="F327" s="70" t="s">
        <v>368</v>
      </c>
      <c r="G327" s="67">
        <v>44708</v>
      </c>
      <c r="H327" s="67">
        <v>44722</v>
      </c>
      <c r="I327" s="71">
        <f t="shared" ref="I327:I390" si="23">_xlfn.DAYS(H327,G327)</f>
        <v>14</v>
      </c>
      <c r="J327" s="72" t="s">
        <v>167</v>
      </c>
      <c r="K327" s="72" t="s">
        <v>168</v>
      </c>
      <c r="L327" s="73">
        <v>1</v>
      </c>
      <c r="M327" s="73" t="s">
        <v>79</v>
      </c>
      <c r="N327" s="68" t="s">
        <v>56</v>
      </c>
      <c r="O327" s="70" t="s">
        <v>95</v>
      </c>
      <c r="P327" s="67">
        <f t="shared" si="22"/>
        <v>44720</v>
      </c>
      <c r="Q327" s="75" t="str">
        <f t="shared" ref="Q327:Q390" si="24">TEXT(P327,"aaa")</f>
        <v>週三</v>
      </c>
      <c r="R327" s="80">
        <v>44721</v>
      </c>
      <c r="S327" s="84"/>
      <c r="V327" s="70">
        <v>1</v>
      </c>
      <c r="Y327" s="78">
        <v>44721</v>
      </c>
      <c r="Z327" s="79" t="s">
        <v>369</v>
      </c>
      <c r="AA327" s="1"/>
    </row>
    <row r="328" spans="4:27">
      <c r="D328" s="68" t="s">
        <v>50</v>
      </c>
      <c r="E328" s="70" t="s">
        <v>82</v>
      </c>
      <c r="F328" s="70" t="s">
        <v>370</v>
      </c>
      <c r="G328" s="67">
        <v>44706</v>
      </c>
      <c r="H328" s="67">
        <v>44722</v>
      </c>
      <c r="I328" s="71">
        <f t="shared" si="23"/>
        <v>16</v>
      </c>
      <c r="J328" s="72" t="s">
        <v>162</v>
      </c>
      <c r="K328" s="72" t="s">
        <v>163</v>
      </c>
      <c r="L328" s="73">
        <v>2</v>
      </c>
      <c r="M328" s="73" t="s">
        <v>104</v>
      </c>
      <c r="N328" s="68" t="s">
        <v>80</v>
      </c>
      <c r="O328" s="70" t="s">
        <v>143</v>
      </c>
      <c r="P328" s="67">
        <f t="shared" si="22"/>
        <v>44720</v>
      </c>
      <c r="Q328" s="75" t="str">
        <f t="shared" si="24"/>
        <v>週三</v>
      </c>
      <c r="R328" s="80">
        <v>44711</v>
      </c>
      <c r="S328" s="84"/>
      <c r="AA328" s="1"/>
    </row>
    <row r="329" spans="4:27">
      <c r="D329" s="68" t="s">
        <v>50</v>
      </c>
      <c r="E329" s="70" t="s">
        <v>82</v>
      </c>
      <c r="F329" s="70" t="s">
        <v>370</v>
      </c>
      <c r="G329" s="67">
        <v>44706</v>
      </c>
      <c r="H329" s="67">
        <v>44722</v>
      </c>
      <c r="I329" s="71">
        <f t="shared" si="23"/>
        <v>16</v>
      </c>
      <c r="J329" s="72" t="s">
        <v>148</v>
      </c>
      <c r="K329" s="72" t="s">
        <v>149</v>
      </c>
      <c r="L329" s="73">
        <v>2</v>
      </c>
      <c r="M329" s="73" t="s">
        <v>104</v>
      </c>
      <c r="N329" s="68" t="s">
        <v>80</v>
      </c>
      <c r="O329" s="70" t="s">
        <v>150</v>
      </c>
      <c r="P329" s="67">
        <f t="shared" si="22"/>
        <v>44720</v>
      </c>
      <c r="Q329" s="75" t="str">
        <f t="shared" si="24"/>
        <v>週三</v>
      </c>
      <c r="R329" s="80">
        <v>44711</v>
      </c>
      <c r="S329" s="84"/>
      <c r="AA329" s="1"/>
    </row>
    <row r="330" spans="4:27">
      <c r="D330" s="68" t="s">
        <v>50</v>
      </c>
      <c r="E330" s="70" t="s">
        <v>82</v>
      </c>
      <c r="F330" s="70" t="s">
        <v>370</v>
      </c>
      <c r="G330" s="67">
        <v>44706</v>
      </c>
      <c r="H330" s="67">
        <v>44722</v>
      </c>
      <c r="I330" s="71">
        <f t="shared" si="23"/>
        <v>16</v>
      </c>
      <c r="J330" s="72" t="s">
        <v>139</v>
      </c>
      <c r="K330" s="72" t="s">
        <v>140</v>
      </c>
      <c r="L330" s="73">
        <v>2</v>
      </c>
      <c r="M330" s="73" t="s">
        <v>104</v>
      </c>
      <c r="N330" s="68" t="s">
        <v>80</v>
      </c>
      <c r="O330" s="70" t="s">
        <v>92</v>
      </c>
      <c r="P330" s="67">
        <f t="shared" si="22"/>
        <v>44720</v>
      </c>
      <c r="Q330" s="75" t="str">
        <f t="shared" si="24"/>
        <v>週三</v>
      </c>
      <c r="R330" s="80">
        <v>44718</v>
      </c>
      <c r="S330" s="84"/>
      <c r="AA330" s="1"/>
    </row>
    <row r="331" spans="4:27">
      <c r="D331" s="68" t="s">
        <v>50</v>
      </c>
      <c r="E331" s="70" t="s">
        <v>82</v>
      </c>
      <c r="F331" s="70" t="s">
        <v>370</v>
      </c>
      <c r="G331" s="67">
        <v>44706</v>
      </c>
      <c r="H331" s="67">
        <v>44722</v>
      </c>
      <c r="I331" s="71">
        <f t="shared" si="23"/>
        <v>16</v>
      </c>
      <c r="J331" s="72" t="s">
        <v>137</v>
      </c>
      <c r="K331" s="72" t="s">
        <v>138</v>
      </c>
      <c r="L331" s="73">
        <v>2</v>
      </c>
      <c r="M331" s="73" t="s">
        <v>104</v>
      </c>
      <c r="N331" s="68" t="s">
        <v>80</v>
      </c>
      <c r="O331" s="70" t="s">
        <v>99</v>
      </c>
      <c r="P331" s="67">
        <f t="shared" si="22"/>
        <v>44720</v>
      </c>
      <c r="Q331" s="75" t="str">
        <f t="shared" si="24"/>
        <v>週三</v>
      </c>
      <c r="R331" s="80">
        <v>44718</v>
      </c>
      <c r="S331" s="84"/>
      <c r="AA331" s="1"/>
    </row>
    <row r="332" spans="4:27">
      <c r="D332" s="68" t="s">
        <v>50</v>
      </c>
      <c r="E332" s="70" t="s">
        <v>82</v>
      </c>
      <c r="F332" s="70" t="s">
        <v>370</v>
      </c>
      <c r="G332" s="67">
        <v>44706</v>
      </c>
      <c r="H332" s="67">
        <v>44722</v>
      </c>
      <c r="I332" s="71">
        <f t="shared" si="23"/>
        <v>16</v>
      </c>
      <c r="J332" s="72" t="s">
        <v>125</v>
      </c>
      <c r="K332" s="72" t="s">
        <v>144</v>
      </c>
      <c r="L332" s="73">
        <v>2</v>
      </c>
      <c r="M332" s="73" t="s">
        <v>104</v>
      </c>
      <c r="N332" s="68" t="s">
        <v>56</v>
      </c>
      <c r="O332" s="70" t="s">
        <v>87</v>
      </c>
      <c r="P332" s="67">
        <f t="shared" si="22"/>
        <v>44720</v>
      </c>
      <c r="Q332" s="75" t="str">
        <f t="shared" si="24"/>
        <v>週三</v>
      </c>
      <c r="R332" s="80">
        <v>44714</v>
      </c>
      <c r="S332" s="84"/>
      <c r="AA332" s="1"/>
    </row>
    <row r="333" spans="4:27">
      <c r="D333" s="68" t="s">
        <v>50</v>
      </c>
      <c r="E333" s="70" t="s">
        <v>82</v>
      </c>
      <c r="F333" s="70" t="s">
        <v>370</v>
      </c>
      <c r="G333" s="67">
        <v>44706</v>
      </c>
      <c r="H333" s="67">
        <v>44722</v>
      </c>
      <c r="I333" s="71">
        <f t="shared" si="23"/>
        <v>16</v>
      </c>
      <c r="J333" s="72" t="s">
        <v>164</v>
      </c>
      <c r="K333" s="72" t="s">
        <v>146</v>
      </c>
      <c r="L333" s="73">
        <v>2</v>
      </c>
      <c r="M333" s="73" t="s">
        <v>104</v>
      </c>
      <c r="N333" s="68" t="s">
        <v>80</v>
      </c>
      <c r="O333" s="70" t="s">
        <v>115</v>
      </c>
      <c r="P333" s="67">
        <f t="shared" si="22"/>
        <v>44720</v>
      </c>
      <c r="Q333" s="75" t="str">
        <f t="shared" si="24"/>
        <v>週三</v>
      </c>
      <c r="R333" s="80">
        <v>44720</v>
      </c>
      <c r="S333" s="84"/>
      <c r="AA333" s="1"/>
    </row>
    <row r="334" spans="4:27">
      <c r="D334" s="68" t="s">
        <v>50</v>
      </c>
      <c r="E334" s="70" t="s">
        <v>82</v>
      </c>
      <c r="F334" s="70" t="s">
        <v>370</v>
      </c>
      <c r="G334" s="67">
        <v>44706</v>
      </c>
      <c r="H334" s="67">
        <v>44722</v>
      </c>
      <c r="I334" s="71">
        <f t="shared" si="23"/>
        <v>16</v>
      </c>
      <c r="J334" s="72" t="s">
        <v>206</v>
      </c>
      <c r="K334" s="72" t="s">
        <v>179</v>
      </c>
      <c r="L334" s="73">
        <v>2</v>
      </c>
      <c r="M334" s="73" t="s">
        <v>104</v>
      </c>
      <c r="N334" s="68" t="s">
        <v>80</v>
      </c>
      <c r="O334" s="70" t="s">
        <v>115</v>
      </c>
      <c r="P334" s="67">
        <f t="shared" si="22"/>
        <v>44720</v>
      </c>
      <c r="Q334" s="75" t="str">
        <f t="shared" si="24"/>
        <v>週三</v>
      </c>
      <c r="R334" s="80">
        <v>44720</v>
      </c>
      <c r="S334" s="84"/>
      <c r="AA334" s="1"/>
    </row>
    <row r="335" spans="4:27">
      <c r="D335" s="68" t="s">
        <v>50</v>
      </c>
      <c r="E335" s="70" t="s">
        <v>82</v>
      </c>
      <c r="F335" s="70" t="s">
        <v>370</v>
      </c>
      <c r="G335" s="67">
        <v>44706</v>
      </c>
      <c r="H335" s="67">
        <v>44722</v>
      </c>
      <c r="I335" s="71">
        <f t="shared" si="23"/>
        <v>16</v>
      </c>
      <c r="J335" s="72" t="s">
        <v>178</v>
      </c>
      <c r="K335" s="72" t="s">
        <v>179</v>
      </c>
      <c r="L335" s="73">
        <v>2</v>
      </c>
      <c r="M335" s="73" t="s">
        <v>104</v>
      </c>
      <c r="N335" s="68" t="s">
        <v>80</v>
      </c>
      <c r="O335" s="70" t="s">
        <v>115</v>
      </c>
      <c r="P335" s="67">
        <f t="shared" si="22"/>
        <v>44720</v>
      </c>
      <c r="Q335" s="75" t="str">
        <f t="shared" si="24"/>
        <v>週三</v>
      </c>
      <c r="R335" s="80">
        <v>44720</v>
      </c>
      <c r="S335" s="84"/>
      <c r="AA335" s="1"/>
    </row>
    <row r="336" spans="4:27">
      <c r="D336" s="68" t="s">
        <v>50</v>
      </c>
      <c r="E336" s="70" t="s">
        <v>82</v>
      </c>
      <c r="F336" s="70" t="s">
        <v>370</v>
      </c>
      <c r="G336" s="67">
        <v>44706</v>
      </c>
      <c r="H336" s="67">
        <v>44722</v>
      </c>
      <c r="I336" s="71">
        <f t="shared" si="23"/>
        <v>16</v>
      </c>
      <c r="J336" s="72" t="s">
        <v>371</v>
      </c>
      <c r="K336" s="72" t="s">
        <v>372</v>
      </c>
      <c r="L336" s="73">
        <v>2</v>
      </c>
      <c r="M336" s="73" t="s">
        <v>104</v>
      </c>
      <c r="N336" s="68" t="s">
        <v>80</v>
      </c>
      <c r="O336" s="70" t="s">
        <v>143</v>
      </c>
      <c r="P336" s="67">
        <f t="shared" si="22"/>
        <v>44720</v>
      </c>
      <c r="Q336" s="75" t="str">
        <f t="shared" si="24"/>
        <v>週三</v>
      </c>
      <c r="R336" s="80">
        <v>44713</v>
      </c>
      <c r="S336" s="84"/>
      <c r="AA336" s="1"/>
    </row>
    <row r="337" spans="4:27">
      <c r="D337" s="68" t="s">
        <v>50</v>
      </c>
      <c r="E337" s="70" t="s">
        <v>82</v>
      </c>
      <c r="F337" s="70" t="s">
        <v>370</v>
      </c>
      <c r="G337" s="67">
        <v>44706</v>
      </c>
      <c r="H337" s="67">
        <v>44722</v>
      </c>
      <c r="I337" s="71">
        <f t="shared" si="23"/>
        <v>16</v>
      </c>
      <c r="J337" s="72" t="s">
        <v>373</v>
      </c>
      <c r="K337" s="72" t="s">
        <v>374</v>
      </c>
      <c r="L337" s="73">
        <v>1</v>
      </c>
      <c r="M337" s="73" t="s">
        <v>104</v>
      </c>
      <c r="N337" s="68" t="s">
        <v>80</v>
      </c>
      <c r="O337" s="70" t="s">
        <v>177</v>
      </c>
      <c r="P337" s="67">
        <f t="shared" si="22"/>
        <v>44720</v>
      </c>
      <c r="Q337" s="75" t="str">
        <f t="shared" si="24"/>
        <v>週三</v>
      </c>
      <c r="R337" s="80">
        <v>44722</v>
      </c>
      <c r="S337" s="81">
        <f>R337</f>
        <v>44722</v>
      </c>
      <c r="T337" s="70">
        <v>1</v>
      </c>
      <c r="AA337" s="1"/>
    </row>
    <row r="338" spans="4:27">
      <c r="D338" s="68" t="s">
        <v>50</v>
      </c>
      <c r="E338" s="70" t="s">
        <v>82</v>
      </c>
      <c r="F338" s="70" t="s">
        <v>375</v>
      </c>
      <c r="G338" s="67">
        <v>44706</v>
      </c>
      <c r="H338" s="67">
        <v>44722</v>
      </c>
      <c r="I338" s="71">
        <f t="shared" si="23"/>
        <v>16</v>
      </c>
      <c r="J338" s="72" t="s">
        <v>162</v>
      </c>
      <c r="K338" s="72" t="s">
        <v>163</v>
      </c>
      <c r="L338" s="73">
        <v>2</v>
      </c>
      <c r="M338" s="73" t="s">
        <v>104</v>
      </c>
      <c r="N338" s="68" t="s">
        <v>80</v>
      </c>
      <c r="O338" s="70" t="s">
        <v>143</v>
      </c>
      <c r="P338" s="67">
        <f t="shared" si="22"/>
        <v>44720</v>
      </c>
      <c r="Q338" s="75" t="str">
        <f t="shared" si="24"/>
        <v>週三</v>
      </c>
      <c r="R338" s="80">
        <v>44711</v>
      </c>
      <c r="S338" s="84"/>
      <c r="AA338" s="1"/>
    </row>
    <row r="339" spans="4:27">
      <c r="D339" s="68" t="s">
        <v>50</v>
      </c>
      <c r="E339" s="70" t="s">
        <v>82</v>
      </c>
      <c r="F339" s="70" t="s">
        <v>375</v>
      </c>
      <c r="G339" s="67">
        <v>44706</v>
      </c>
      <c r="H339" s="67">
        <v>44722</v>
      </c>
      <c r="I339" s="71">
        <f t="shared" si="23"/>
        <v>16</v>
      </c>
      <c r="J339" s="72" t="s">
        <v>148</v>
      </c>
      <c r="K339" s="72" t="s">
        <v>149</v>
      </c>
      <c r="L339" s="73">
        <v>2</v>
      </c>
      <c r="M339" s="73" t="s">
        <v>104</v>
      </c>
      <c r="N339" s="68" t="s">
        <v>80</v>
      </c>
      <c r="O339" s="70" t="s">
        <v>150</v>
      </c>
      <c r="P339" s="67">
        <f t="shared" si="22"/>
        <v>44720</v>
      </c>
      <c r="Q339" s="75" t="str">
        <f t="shared" si="24"/>
        <v>週三</v>
      </c>
      <c r="R339" s="80">
        <v>44711</v>
      </c>
      <c r="S339" s="84"/>
      <c r="AA339" s="1"/>
    </row>
    <row r="340" spans="4:27">
      <c r="D340" s="68" t="s">
        <v>50</v>
      </c>
      <c r="E340" s="70" t="s">
        <v>82</v>
      </c>
      <c r="F340" s="70" t="s">
        <v>375</v>
      </c>
      <c r="G340" s="67">
        <v>44706</v>
      </c>
      <c r="H340" s="67">
        <v>44722</v>
      </c>
      <c r="I340" s="71">
        <f t="shared" si="23"/>
        <v>16</v>
      </c>
      <c r="J340" s="72" t="s">
        <v>139</v>
      </c>
      <c r="K340" s="72" t="s">
        <v>140</v>
      </c>
      <c r="L340" s="73">
        <v>2</v>
      </c>
      <c r="M340" s="73" t="s">
        <v>104</v>
      </c>
      <c r="N340" s="68" t="s">
        <v>80</v>
      </c>
      <c r="O340" s="70" t="s">
        <v>92</v>
      </c>
      <c r="P340" s="67">
        <f t="shared" si="22"/>
        <v>44720</v>
      </c>
      <c r="Q340" s="75" t="str">
        <f t="shared" si="24"/>
        <v>週三</v>
      </c>
      <c r="R340" s="80">
        <v>44718</v>
      </c>
      <c r="S340" s="84"/>
      <c r="AA340" s="1"/>
    </row>
    <row r="341" spans="4:27">
      <c r="D341" s="68" t="s">
        <v>50</v>
      </c>
      <c r="E341" s="70" t="s">
        <v>82</v>
      </c>
      <c r="F341" s="70" t="s">
        <v>375</v>
      </c>
      <c r="G341" s="67">
        <v>44706</v>
      </c>
      <c r="H341" s="67">
        <v>44722</v>
      </c>
      <c r="I341" s="71">
        <f t="shared" si="23"/>
        <v>16</v>
      </c>
      <c r="J341" s="72" t="s">
        <v>137</v>
      </c>
      <c r="K341" s="72" t="s">
        <v>138</v>
      </c>
      <c r="L341" s="73">
        <v>2</v>
      </c>
      <c r="M341" s="73" t="s">
        <v>104</v>
      </c>
      <c r="N341" s="68" t="s">
        <v>80</v>
      </c>
      <c r="O341" s="70" t="s">
        <v>99</v>
      </c>
      <c r="P341" s="67">
        <f t="shared" si="22"/>
        <v>44720</v>
      </c>
      <c r="Q341" s="75" t="str">
        <f t="shared" si="24"/>
        <v>週三</v>
      </c>
      <c r="R341" s="80">
        <v>44718</v>
      </c>
      <c r="S341" s="84"/>
      <c r="AA341" s="1"/>
    </row>
    <row r="342" spans="4:27">
      <c r="D342" s="68" t="s">
        <v>50</v>
      </c>
      <c r="E342" s="70" t="s">
        <v>82</v>
      </c>
      <c r="F342" s="70" t="s">
        <v>375</v>
      </c>
      <c r="G342" s="67">
        <v>44706</v>
      </c>
      <c r="H342" s="67">
        <v>44722</v>
      </c>
      <c r="I342" s="71">
        <f t="shared" si="23"/>
        <v>16</v>
      </c>
      <c r="J342" s="72" t="s">
        <v>125</v>
      </c>
      <c r="K342" s="72" t="s">
        <v>144</v>
      </c>
      <c r="L342" s="73">
        <v>2</v>
      </c>
      <c r="M342" s="73" t="s">
        <v>104</v>
      </c>
      <c r="N342" s="68" t="s">
        <v>56</v>
      </c>
      <c r="O342" s="70" t="s">
        <v>87</v>
      </c>
      <c r="P342" s="67">
        <f t="shared" si="22"/>
        <v>44720</v>
      </c>
      <c r="Q342" s="75" t="str">
        <f t="shared" si="24"/>
        <v>週三</v>
      </c>
      <c r="R342" s="80">
        <v>44714</v>
      </c>
      <c r="S342" s="84"/>
      <c r="AA342" s="1"/>
    </row>
    <row r="343" spans="4:27">
      <c r="D343" s="68" t="s">
        <v>50</v>
      </c>
      <c r="E343" s="70" t="s">
        <v>82</v>
      </c>
      <c r="F343" s="70" t="s">
        <v>375</v>
      </c>
      <c r="G343" s="67">
        <v>44706</v>
      </c>
      <c r="H343" s="67">
        <v>44722</v>
      </c>
      <c r="I343" s="71">
        <f t="shared" si="23"/>
        <v>16</v>
      </c>
      <c r="J343" s="72" t="s">
        <v>164</v>
      </c>
      <c r="K343" s="72" t="s">
        <v>146</v>
      </c>
      <c r="L343" s="73">
        <v>2</v>
      </c>
      <c r="M343" s="73" t="s">
        <v>104</v>
      </c>
      <c r="N343" s="68" t="s">
        <v>80</v>
      </c>
      <c r="O343" s="70" t="s">
        <v>115</v>
      </c>
      <c r="P343" s="67">
        <f t="shared" si="22"/>
        <v>44720</v>
      </c>
      <c r="Q343" s="75" t="str">
        <f t="shared" si="24"/>
        <v>週三</v>
      </c>
      <c r="R343" s="80">
        <v>44714</v>
      </c>
      <c r="S343" s="84"/>
      <c r="U343" s="70">
        <v>1</v>
      </c>
      <c r="Y343" s="78">
        <v>44718</v>
      </c>
      <c r="Z343" s="79" t="s">
        <v>376</v>
      </c>
      <c r="AA343" s="1"/>
    </row>
    <row r="344" spans="4:27">
      <c r="D344" s="68" t="s">
        <v>50</v>
      </c>
      <c r="E344" s="70" t="s">
        <v>82</v>
      </c>
      <c r="F344" s="70" t="s">
        <v>375</v>
      </c>
      <c r="G344" s="67">
        <v>44706</v>
      </c>
      <c r="H344" s="67">
        <v>44722</v>
      </c>
      <c r="I344" s="71">
        <f t="shared" si="23"/>
        <v>16</v>
      </c>
      <c r="J344" s="72" t="s">
        <v>206</v>
      </c>
      <c r="K344" s="72" t="s">
        <v>179</v>
      </c>
      <c r="L344" s="73">
        <v>2</v>
      </c>
      <c r="M344" s="73" t="s">
        <v>104</v>
      </c>
      <c r="N344" s="68" t="s">
        <v>80</v>
      </c>
      <c r="O344" s="70" t="s">
        <v>115</v>
      </c>
      <c r="P344" s="67">
        <f t="shared" si="22"/>
        <v>44720</v>
      </c>
      <c r="Q344" s="75" t="str">
        <f t="shared" si="24"/>
        <v>週三</v>
      </c>
      <c r="R344" s="80">
        <v>44714</v>
      </c>
      <c r="S344" s="84"/>
      <c r="U344" s="70">
        <v>1</v>
      </c>
      <c r="Y344" s="78">
        <v>44718</v>
      </c>
      <c r="Z344" s="79" t="s">
        <v>376</v>
      </c>
      <c r="AA344" s="1"/>
    </row>
    <row r="345" spans="4:27">
      <c r="D345" s="68" t="s">
        <v>50</v>
      </c>
      <c r="E345" s="70" t="s">
        <v>82</v>
      </c>
      <c r="F345" s="70" t="s">
        <v>375</v>
      </c>
      <c r="G345" s="67">
        <v>44706</v>
      </c>
      <c r="H345" s="67">
        <v>44722</v>
      </c>
      <c r="I345" s="71">
        <f t="shared" si="23"/>
        <v>16</v>
      </c>
      <c r="J345" s="72" t="s">
        <v>178</v>
      </c>
      <c r="K345" s="72" t="s">
        <v>179</v>
      </c>
      <c r="L345" s="73">
        <v>2</v>
      </c>
      <c r="M345" s="73" t="s">
        <v>104</v>
      </c>
      <c r="N345" s="68" t="s">
        <v>80</v>
      </c>
      <c r="O345" s="70" t="s">
        <v>115</v>
      </c>
      <c r="P345" s="67">
        <f t="shared" si="22"/>
        <v>44720</v>
      </c>
      <c r="Q345" s="75" t="str">
        <f t="shared" si="24"/>
        <v>週三</v>
      </c>
      <c r="R345" s="80">
        <v>44714</v>
      </c>
      <c r="S345" s="84"/>
      <c r="U345" s="70">
        <v>1</v>
      </c>
      <c r="Y345" s="78">
        <v>44718</v>
      </c>
      <c r="Z345" s="79" t="s">
        <v>376</v>
      </c>
      <c r="AA345" s="1"/>
    </row>
    <row r="346" spans="4:27">
      <c r="D346" s="68" t="s">
        <v>50</v>
      </c>
      <c r="E346" s="70" t="s">
        <v>82</v>
      </c>
      <c r="F346" s="70" t="s">
        <v>375</v>
      </c>
      <c r="G346" s="67">
        <v>44706</v>
      </c>
      <c r="H346" s="67">
        <v>44722</v>
      </c>
      <c r="I346" s="71">
        <f t="shared" si="23"/>
        <v>16</v>
      </c>
      <c r="J346" s="72" t="s">
        <v>371</v>
      </c>
      <c r="K346" s="72" t="s">
        <v>372</v>
      </c>
      <c r="L346" s="73">
        <v>2</v>
      </c>
      <c r="M346" s="73" t="s">
        <v>104</v>
      </c>
      <c r="N346" s="68" t="s">
        <v>80</v>
      </c>
      <c r="O346" s="70" t="s">
        <v>143</v>
      </c>
      <c r="P346" s="67">
        <f t="shared" si="22"/>
        <v>44720</v>
      </c>
      <c r="Q346" s="75" t="str">
        <f t="shared" si="24"/>
        <v>週三</v>
      </c>
      <c r="R346" s="80">
        <v>44713</v>
      </c>
      <c r="S346" s="84"/>
      <c r="AA346" s="1"/>
    </row>
    <row r="347" spans="4:27">
      <c r="D347" s="68" t="s">
        <v>50</v>
      </c>
      <c r="E347" s="70" t="s">
        <v>82</v>
      </c>
      <c r="F347" s="70" t="s">
        <v>375</v>
      </c>
      <c r="G347" s="67">
        <v>44706</v>
      </c>
      <c r="H347" s="67">
        <v>44722</v>
      </c>
      <c r="I347" s="71">
        <f t="shared" si="23"/>
        <v>16</v>
      </c>
      <c r="J347" s="72" t="s">
        <v>373</v>
      </c>
      <c r="K347" s="72" t="s">
        <v>374</v>
      </c>
      <c r="L347" s="73">
        <v>1</v>
      </c>
      <c r="M347" s="73" t="s">
        <v>104</v>
      </c>
      <c r="N347" s="68" t="s">
        <v>80</v>
      </c>
      <c r="O347" s="70" t="s">
        <v>177</v>
      </c>
      <c r="P347" s="67">
        <f t="shared" si="22"/>
        <v>44720</v>
      </c>
      <c r="Q347" s="75" t="str">
        <f t="shared" si="24"/>
        <v>週三</v>
      </c>
      <c r="R347" s="80">
        <v>44722</v>
      </c>
      <c r="S347" s="81">
        <f>R347</f>
        <v>44722</v>
      </c>
      <c r="T347" s="70">
        <v>1</v>
      </c>
      <c r="AA347" s="1"/>
    </row>
    <row r="348" spans="4:27">
      <c r="D348" s="68" t="s">
        <v>50</v>
      </c>
      <c r="E348" s="70" t="s">
        <v>82</v>
      </c>
      <c r="F348" s="70" t="s">
        <v>377</v>
      </c>
      <c r="G348" s="67">
        <v>44706</v>
      </c>
      <c r="H348" s="67">
        <v>44722</v>
      </c>
      <c r="I348" s="71">
        <f t="shared" si="23"/>
        <v>16</v>
      </c>
      <c r="J348" s="72" t="s">
        <v>162</v>
      </c>
      <c r="K348" s="72" t="s">
        <v>163</v>
      </c>
      <c r="L348" s="73">
        <v>2</v>
      </c>
      <c r="M348" s="73" t="s">
        <v>104</v>
      </c>
      <c r="N348" s="68" t="s">
        <v>80</v>
      </c>
      <c r="O348" s="70" t="s">
        <v>143</v>
      </c>
      <c r="P348" s="67">
        <f t="shared" si="22"/>
        <v>44720</v>
      </c>
      <c r="Q348" s="75" t="str">
        <f t="shared" si="24"/>
        <v>週三</v>
      </c>
      <c r="R348" s="80">
        <v>44711</v>
      </c>
      <c r="S348" s="84"/>
      <c r="AA348" s="1"/>
    </row>
    <row r="349" spans="4:27">
      <c r="D349" s="68" t="s">
        <v>50</v>
      </c>
      <c r="E349" s="70" t="s">
        <v>82</v>
      </c>
      <c r="F349" s="70" t="s">
        <v>377</v>
      </c>
      <c r="G349" s="67">
        <v>44706</v>
      </c>
      <c r="H349" s="67">
        <v>44722</v>
      </c>
      <c r="I349" s="71">
        <f t="shared" si="23"/>
        <v>16</v>
      </c>
      <c r="J349" s="72" t="s">
        <v>148</v>
      </c>
      <c r="K349" s="72" t="s">
        <v>149</v>
      </c>
      <c r="L349" s="73">
        <v>2</v>
      </c>
      <c r="M349" s="73" t="s">
        <v>104</v>
      </c>
      <c r="N349" s="68" t="s">
        <v>80</v>
      </c>
      <c r="O349" s="70" t="s">
        <v>150</v>
      </c>
      <c r="P349" s="67">
        <f t="shared" si="22"/>
        <v>44720</v>
      </c>
      <c r="Q349" s="75" t="str">
        <f t="shared" si="24"/>
        <v>週三</v>
      </c>
      <c r="R349" s="80">
        <v>44711</v>
      </c>
      <c r="S349" s="84"/>
      <c r="AA349" s="1"/>
    </row>
    <row r="350" spans="4:27">
      <c r="D350" s="68" t="s">
        <v>50</v>
      </c>
      <c r="E350" s="70" t="s">
        <v>82</v>
      </c>
      <c r="F350" s="70" t="s">
        <v>377</v>
      </c>
      <c r="G350" s="67">
        <v>44706</v>
      </c>
      <c r="H350" s="67">
        <v>44722</v>
      </c>
      <c r="I350" s="71">
        <f t="shared" si="23"/>
        <v>16</v>
      </c>
      <c r="J350" s="72" t="s">
        <v>139</v>
      </c>
      <c r="K350" s="72" t="s">
        <v>140</v>
      </c>
      <c r="L350" s="73">
        <v>2</v>
      </c>
      <c r="M350" s="73" t="s">
        <v>104</v>
      </c>
      <c r="N350" s="68" t="s">
        <v>80</v>
      </c>
      <c r="O350" s="70" t="s">
        <v>92</v>
      </c>
      <c r="P350" s="67">
        <f t="shared" si="22"/>
        <v>44720</v>
      </c>
      <c r="Q350" s="75" t="str">
        <f t="shared" si="24"/>
        <v>週三</v>
      </c>
      <c r="R350" s="80">
        <v>44718</v>
      </c>
      <c r="S350" s="84"/>
      <c r="AA350" s="1"/>
    </row>
    <row r="351" spans="4:27">
      <c r="D351" s="68" t="s">
        <v>50</v>
      </c>
      <c r="E351" s="70" t="s">
        <v>82</v>
      </c>
      <c r="F351" s="70" t="s">
        <v>377</v>
      </c>
      <c r="G351" s="67">
        <v>44706</v>
      </c>
      <c r="H351" s="67">
        <v>44722</v>
      </c>
      <c r="I351" s="71">
        <f t="shared" si="23"/>
        <v>16</v>
      </c>
      <c r="J351" s="72" t="s">
        <v>137</v>
      </c>
      <c r="K351" s="72" t="s">
        <v>138</v>
      </c>
      <c r="L351" s="73">
        <v>2</v>
      </c>
      <c r="M351" s="73" t="s">
        <v>104</v>
      </c>
      <c r="N351" s="68" t="s">
        <v>80</v>
      </c>
      <c r="O351" s="70" t="s">
        <v>99</v>
      </c>
      <c r="P351" s="67">
        <f t="shared" si="22"/>
        <v>44720</v>
      </c>
      <c r="Q351" s="75" t="str">
        <f t="shared" si="24"/>
        <v>週三</v>
      </c>
      <c r="R351" s="80">
        <v>44718</v>
      </c>
      <c r="S351" s="84"/>
      <c r="AA351" s="1"/>
    </row>
    <row r="352" spans="4:27">
      <c r="D352" s="68" t="s">
        <v>50</v>
      </c>
      <c r="E352" s="70" t="s">
        <v>82</v>
      </c>
      <c r="F352" s="70" t="s">
        <v>377</v>
      </c>
      <c r="G352" s="67">
        <v>44706</v>
      </c>
      <c r="H352" s="67">
        <v>44722</v>
      </c>
      <c r="I352" s="71">
        <f t="shared" si="23"/>
        <v>16</v>
      </c>
      <c r="J352" s="72" t="s">
        <v>125</v>
      </c>
      <c r="K352" s="72" t="s">
        <v>144</v>
      </c>
      <c r="L352" s="73">
        <v>2</v>
      </c>
      <c r="M352" s="73" t="s">
        <v>104</v>
      </c>
      <c r="N352" s="68" t="s">
        <v>56</v>
      </c>
      <c r="O352" s="70" t="s">
        <v>87</v>
      </c>
      <c r="P352" s="67">
        <f t="shared" si="22"/>
        <v>44720</v>
      </c>
      <c r="Q352" s="75" t="str">
        <f t="shared" si="24"/>
        <v>週三</v>
      </c>
      <c r="R352" s="80">
        <v>44714</v>
      </c>
      <c r="S352" s="84"/>
      <c r="AA352" s="1"/>
    </row>
    <row r="353" spans="4:27">
      <c r="D353" s="68" t="s">
        <v>50</v>
      </c>
      <c r="E353" s="70" t="s">
        <v>82</v>
      </c>
      <c r="F353" s="70" t="s">
        <v>377</v>
      </c>
      <c r="G353" s="67">
        <v>44706</v>
      </c>
      <c r="H353" s="67">
        <v>44722</v>
      </c>
      <c r="I353" s="71">
        <f t="shared" si="23"/>
        <v>16</v>
      </c>
      <c r="J353" s="72" t="s">
        <v>164</v>
      </c>
      <c r="K353" s="72" t="s">
        <v>146</v>
      </c>
      <c r="L353" s="73">
        <v>2</v>
      </c>
      <c r="M353" s="73" t="s">
        <v>104</v>
      </c>
      <c r="N353" s="68" t="s">
        <v>80</v>
      </c>
      <c r="O353" s="70" t="s">
        <v>115</v>
      </c>
      <c r="P353" s="67">
        <f t="shared" si="22"/>
        <v>44720</v>
      </c>
      <c r="Q353" s="75" t="str">
        <f t="shared" si="24"/>
        <v>週三</v>
      </c>
      <c r="R353" s="80">
        <v>44714</v>
      </c>
      <c r="S353" s="84"/>
      <c r="U353" s="70">
        <v>1</v>
      </c>
      <c r="Y353" s="78">
        <v>44718</v>
      </c>
      <c r="Z353" s="79" t="s">
        <v>378</v>
      </c>
      <c r="AA353" s="1"/>
    </row>
    <row r="354" spans="4:27">
      <c r="D354" s="68" t="s">
        <v>50</v>
      </c>
      <c r="E354" s="70" t="s">
        <v>82</v>
      </c>
      <c r="F354" s="70" t="s">
        <v>377</v>
      </c>
      <c r="G354" s="67">
        <v>44706</v>
      </c>
      <c r="H354" s="67">
        <v>44722</v>
      </c>
      <c r="I354" s="71">
        <f t="shared" si="23"/>
        <v>16</v>
      </c>
      <c r="J354" s="72" t="s">
        <v>141</v>
      </c>
      <c r="K354" s="72" t="s">
        <v>142</v>
      </c>
      <c r="L354" s="73">
        <v>2</v>
      </c>
      <c r="M354" s="73" t="s">
        <v>104</v>
      </c>
      <c r="N354" s="68" t="s">
        <v>80</v>
      </c>
      <c r="O354" s="70" t="s">
        <v>143</v>
      </c>
      <c r="P354" s="67">
        <f t="shared" si="22"/>
        <v>44720</v>
      </c>
      <c r="Q354" s="75" t="str">
        <f t="shared" si="24"/>
        <v>週三</v>
      </c>
      <c r="R354" s="80">
        <v>44713</v>
      </c>
      <c r="S354" s="84"/>
      <c r="AA354" s="1"/>
    </row>
    <row r="355" spans="4:27">
      <c r="D355" s="68" t="s">
        <v>50</v>
      </c>
      <c r="E355" s="70" t="s">
        <v>82</v>
      </c>
      <c r="F355" s="70" t="s">
        <v>377</v>
      </c>
      <c r="G355" s="67">
        <v>44706</v>
      </c>
      <c r="H355" s="67">
        <v>44722</v>
      </c>
      <c r="I355" s="71">
        <f t="shared" si="23"/>
        <v>16</v>
      </c>
      <c r="J355" s="72" t="s">
        <v>373</v>
      </c>
      <c r="K355" s="72" t="s">
        <v>374</v>
      </c>
      <c r="L355" s="73">
        <v>1</v>
      </c>
      <c r="M355" s="73" t="s">
        <v>104</v>
      </c>
      <c r="N355" s="68" t="s">
        <v>80</v>
      </c>
      <c r="O355" s="70" t="s">
        <v>177</v>
      </c>
      <c r="P355" s="67">
        <f t="shared" si="22"/>
        <v>44720</v>
      </c>
      <c r="Q355" s="75" t="str">
        <f t="shared" si="24"/>
        <v>週三</v>
      </c>
      <c r="R355" s="80">
        <v>44722</v>
      </c>
      <c r="S355" s="81">
        <f>R355</f>
        <v>44722</v>
      </c>
      <c r="T355" s="70">
        <v>1</v>
      </c>
      <c r="AA355" s="1"/>
    </row>
    <row r="356" spans="4:27">
      <c r="D356" s="68" t="s">
        <v>50</v>
      </c>
      <c r="E356" s="70" t="s">
        <v>82</v>
      </c>
      <c r="F356" s="70" t="s">
        <v>379</v>
      </c>
      <c r="G356" s="67">
        <v>44706</v>
      </c>
      <c r="H356" s="67">
        <v>44722</v>
      </c>
      <c r="I356" s="71">
        <f t="shared" si="23"/>
        <v>16</v>
      </c>
      <c r="J356" s="72" t="s">
        <v>380</v>
      </c>
      <c r="K356" s="72" t="s">
        <v>381</v>
      </c>
      <c r="L356" s="73">
        <v>1</v>
      </c>
      <c r="M356" s="73" t="s">
        <v>104</v>
      </c>
      <c r="N356" s="68" t="s">
        <v>80</v>
      </c>
      <c r="O356" s="70" t="s">
        <v>143</v>
      </c>
      <c r="P356" s="67">
        <f t="shared" si="22"/>
        <v>44720</v>
      </c>
      <c r="Q356" s="75" t="str">
        <f t="shared" si="24"/>
        <v>週三</v>
      </c>
      <c r="R356" s="80">
        <v>44719</v>
      </c>
      <c r="S356" s="84"/>
      <c r="AA356" s="1"/>
    </row>
    <row r="357" spans="4:27">
      <c r="D357" s="68" t="s">
        <v>50</v>
      </c>
      <c r="E357" s="70" t="s">
        <v>82</v>
      </c>
      <c r="F357" s="70" t="s">
        <v>379</v>
      </c>
      <c r="G357" s="67">
        <v>44706</v>
      </c>
      <c r="H357" s="67">
        <v>44722</v>
      </c>
      <c r="I357" s="71">
        <f t="shared" si="23"/>
        <v>16</v>
      </c>
      <c r="J357" s="72" t="s">
        <v>382</v>
      </c>
      <c r="K357" s="72" t="s">
        <v>383</v>
      </c>
      <c r="L357" s="73">
        <v>1</v>
      </c>
      <c r="M357" s="73" t="s">
        <v>104</v>
      </c>
      <c r="N357" s="68" t="s">
        <v>80</v>
      </c>
      <c r="O357" s="70" t="s">
        <v>318</v>
      </c>
      <c r="P357" s="67">
        <f t="shared" si="22"/>
        <v>44720</v>
      </c>
      <c r="Q357" s="75" t="str">
        <f t="shared" si="24"/>
        <v>週三</v>
      </c>
      <c r="R357" s="80">
        <v>44719</v>
      </c>
      <c r="S357" s="84"/>
      <c r="AA357" s="1"/>
    </row>
    <row r="358" spans="4:27">
      <c r="D358" s="68" t="s">
        <v>50</v>
      </c>
      <c r="E358" s="70" t="s">
        <v>82</v>
      </c>
      <c r="F358" s="70" t="s">
        <v>384</v>
      </c>
      <c r="G358" s="67">
        <v>44706</v>
      </c>
      <c r="H358" s="67">
        <v>44722</v>
      </c>
      <c r="I358" s="71">
        <f t="shared" si="23"/>
        <v>16</v>
      </c>
      <c r="J358" s="72" t="s">
        <v>380</v>
      </c>
      <c r="K358" s="72" t="s">
        <v>381</v>
      </c>
      <c r="L358" s="73">
        <v>1</v>
      </c>
      <c r="M358" s="73" t="s">
        <v>104</v>
      </c>
      <c r="N358" s="68" t="s">
        <v>80</v>
      </c>
      <c r="O358" s="70" t="s">
        <v>143</v>
      </c>
      <c r="P358" s="67">
        <f t="shared" si="22"/>
        <v>44720</v>
      </c>
      <c r="Q358" s="75" t="str">
        <f t="shared" si="24"/>
        <v>週三</v>
      </c>
      <c r="R358" s="80">
        <v>44719</v>
      </c>
      <c r="S358" s="84"/>
      <c r="AA358" s="1"/>
    </row>
    <row r="359" spans="4:27">
      <c r="D359" s="68" t="s">
        <v>50</v>
      </c>
      <c r="E359" s="70" t="s">
        <v>82</v>
      </c>
      <c r="F359" s="70" t="s">
        <v>384</v>
      </c>
      <c r="G359" s="67">
        <v>44706</v>
      </c>
      <c r="H359" s="67">
        <v>44722</v>
      </c>
      <c r="I359" s="71">
        <f t="shared" si="23"/>
        <v>16</v>
      </c>
      <c r="J359" s="72" t="s">
        <v>382</v>
      </c>
      <c r="K359" s="72" t="s">
        <v>383</v>
      </c>
      <c r="L359" s="73">
        <v>1</v>
      </c>
      <c r="M359" s="73" t="s">
        <v>104</v>
      </c>
      <c r="N359" s="68" t="s">
        <v>80</v>
      </c>
      <c r="O359" s="70" t="s">
        <v>318</v>
      </c>
      <c r="P359" s="67">
        <f t="shared" si="22"/>
        <v>44720</v>
      </c>
      <c r="Q359" s="75" t="str">
        <f t="shared" si="24"/>
        <v>週三</v>
      </c>
      <c r="R359" s="80">
        <v>44719</v>
      </c>
      <c r="S359" s="84"/>
      <c r="AA359" s="1"/>
    </row>
    <row r="360" spans="4:27">
      <c r="D360" s="68" t="s">
        <v>50</v>
      </c>
      <c r="E360" s="70" t="s">
        <v>2</v>
      </c>
      <c r="F360" s="70" t="s">
        <v>385</v>
      </c>
      <c r="G360" s="67">
        <v>44709</v>
      </c>
      <c r="H360" s="67">
        <v>44722</v>
      </c>
      <c r="I360" s="71">
        <f t="shared" si="23"/>
        <v>13</v>
      </c>
      <c r="J360" s="72" t="s">
        <v>173</v>
      </c>
      <c r="K360" s="72" t="s">
        <v>386</v>
      </c>
      <c r="L360" s="73">
        <v>1</v>
      </c>
      <c r="M360" s="73" t="s">
        <v>104</v>
      </c>
      <c r="N360" s="68" t="s">
        <v>56</v>
      </c>
      <c r="O360" s="70" t="s">
        <v>95</v>
      </c>
      <c r="P360" s="67">
        <f t="shared" si="22"/>
        <v>44720</v>
      </c>
      <c r="Q360" s="75" t="str">
        <f t="shared" si="24"/>
        <v>週三</v>
      </c>
      <c r="R360" s="80">
        <v>44720</v>
      </c>
      <c r="S360" s="84"/>
      <c r="AA360" s="1"/>
    </row>
    <row r="361" spans="4:27">
      <c r="D361" s="68" t="s">
        <v>50</v>
      </c>
      <c r="E361" s="70" t="s">
        <v>82</v>
      </c>
      <c r="F361" s="70" t="s">
        <v>387</v>
      </c>
      <c r="G361" s="67">
        <v>44706</v>
      </c>
      <c r="H361" s="67">
        <v>44722</v>
      </c>
      <c r="I361" s="71">
        <f t="shared" si="23"/>
        <v>16</v>
      </c>
      <c r="J361" s="72" t="s">
        <v>388</v>
      </c>
      <c r="K361" s="72" t="s">
        <v>187</v>
      </c>
      <c r="L361" s="73">
        <v>5</v>
      </c>
      <c r="M361" s="73" t="s">
        <v>104</v>
      </c>
      <c r="N361" s="68" t="s">
        <v>80</v>
      </c>
      <c r="O361" s="70" t="s">
        <v>177</v>
      </c>
      <c r="P361" s="67">
        <f t="shared" si="22"/>
        <v>44720</v>
      </c>
      <c r="Q361" s="75" t="str">
        <f t="shared" si="24"/>
        <v>週三</v>
      </c>
      <c r="R361" s="80">
        <v>44722</v>
      </c>
      <c r="S361" s="81">
        <f>R361</f>
        <v>44722</v>
      </c>
      <c r="T361" s="70">
        <v>1</v>
      </c>
      <c r="AA361" s="1"/>
    </row>
    <row r="362" spans="4:27">
      <c r="D362" s="68" t="s">
        <v>50</v>
      </c>
      <c r="E362" s="70" t="s">
        <v>82</v>
      </c>
      <c r="F362" s="70" t="s">
        <v>389</v>
      </c>
      <c r="G362" s="67">
        <v>44706</v>
      </c>
      <c r="H362" s="67">
        <v>44722</v>
      </c>
      <c r="I362" s="71">
        <f t="shared" si="23"/>
        <v>16</v>
      </c>
      <c r="J362" s="72" t="s">
        <v>388</v>
      </c>
      <c r="K362" s="72" t="s">
        <v>187</v>
      </c>
      <c r="L362" s="73">
        <v>3</v>
      </c>
      <c r="M362" s="73" t="s">
        <v>104</v>
      </c>
      <c r="N362" s="68" t="s">
        <v>80</v>
      </c>
      <c r="O362" s="70" t="s">
        <v>177</v>
      </c>
      <c r="P362" s="67">
        <f t="shared" si="22"/>
        <v>44720</v>
      </c>
      <c r="Q362" s="75" t="str">
        <f t="shared" si="24"/>
        <v>週三</v>
      </c>
      <c r="R362" s="80">
        <v>44722</v>
      </c>
      <c r="S362" s="81">
        <f>R362</f>
        <v>44722</v>
      </c>
      <c r="T362" s="70">
        <v>1</v>
      </c>
      <c r="AA362" s="1"/>
    </row>
    <row r="363" spans="4:27">
      <c r="D363" s="68" t="s">
        <v>50</v>
      </c>
      <c r="E363" s="70" t="s">
        <v>82</v>
      </c>
      <c r="F363" s="70" t="s">
        <v>390</v>
      </c>
      <c r="G363" s="67">
        <v>44705</v>
      </c>
      <c r="H363" s="67">
        <v>44722</v>
      </c>
      <c r="I363" s="71">
        <f t="shared" si="23"/>
        <v>17</v>
      </c>
      <c r="J363" s="72" t="s">
        <v>167</v>
      </c>
      <c r="K363" s="72" t="s">
        <v>168</v>
      </c>
      <c r="L363" s="73">
        <v>6</v>
      </c>
      <c r="M363" s="73" t="s">
        <v>108</v>
      </c>
      <c r="N363" s="68" t="s">
        <v>56</v>
      </c>
      <c r="O363" s="70" t="s">
        <v>95</v>
      </c>
      <c r="P363" s="67">
        <f t="shared" si="22"/>
        <v>44720</v>
      </c>
      <c r="Q363" s="75" t="str">
        <f t="shared" si="24"/>
        <v>週三</v>
      </c>
      <c r="R363" s="80">
        <v>44722</v>
      </c>
      <c r="S363" s="84"/>
      <c r="V363" s="70">
        <v>1</v>
      </c>
      <c r="Y363" s="78">
        <v>44722</v>
      </c>
      <c r="Z363" s="79" t="s">
        <v>369</v>
      </c>
      <c r="AA363" s="1"/>
    </row>
    <row r="364" spans="4:27">
      <c r="D364" s="68" t="s">
        <v>50</v>
      </c>
      <c r="E364" s="70" t="s">
        <v>82</v>
      </c>
      <c r="F364" s="70" t="s">
        <v>391</v>
      </c>
      <c r="G364" s="67">
        <v>44705</v>
      </c>
      <c r="H364" s="67">
        <v>44722</v>
      </c>
      <c r="I364" s="71">
        <f t="shared" si="23"/>
        <v>17</v>
      </c>
      <c r="J364" s="72" t="s">
        <v>167</v>
      </c>
      <c r="K364" s="72" t="s">
        <v>168</v>
      </c>
      <c r="L364" s="73">
        <v>3</v>
      </c>
      <c r="M364" s="73" t="s">
        <v>108</v>
      </c>
      <c r="N364" s="68" t="s">
        <v>56</v>
      </c>
      <c r="O364" s="70" t="s">
        <v>95</v>
      </c>
      <c r="P364" s="67">
        <f t="shared" si="22"/>
        <v>44720</v>
      </c>
      <c r="Q364" s="75" t="str">
        <f t="shared" si="24"/>
        <v>週三</v>
      </c>
      <c r="R364" s="80">
        <v>44722</v>
      </c>
      <c r="S364" s="84"/>
      <c r="V364" s="70">
        <v>1</v>
      </c>
      <c r="Y364" s="78">
        <v>44722</v>
      </c>
      <c r="Z364" s="79" t="s">
        <v>369</v>
      </c>
      <c r="AA364" s="1"/>
    </row>
    <row r="365" spans="4:27">
      <c r="D365" s="68" t="s">
        <v>50</v>
      </c>
      <c r="E365" s="70" t="s">
        <v>82</v>
      </c>
      <c r="F365" s="70" t="s">
        <v>392</v>
      </c>
      <c r="G365" s="67">
        <v>44705</v>
      </c>
      <c r="H365" s="67">
        <v>44722</v>
      </c>
      <c r="I365" s="71">
        <f t="shared" si="23"/>
        <v>17</v>
      </c>
      <c r="J365" s="72" t="s">
        <v>167</v>
      </c>
      <c r="K365" s="72" t="s">
        <v>168</v>
      </c>
      <c r="L365" s="73">
        <v>3</v>
      </c>
      <c r="M365" s="73" t="s">
        <v>108</v>
      </c>
      <c r="N365" s="68" t="s">
        <v>56</v>
      </c>
      <c r="O365" s="70" t="s">
        <v>95</v>
      </c>
      <c r="P365" s="67">
        <f t="shared" si="22"/>
        <v>44720</v>
      </c>
      <c r="Q365" s="75" t="str">
        <f t="shared" si="24"/>
        <v>週三</v>
      </c>
      <c r="R365" s="80">
        <v>44722</v>
      </c>
      <c r="S365" s="84"/>
      <c r="V365" s="70">
        <v>1</v>
      </c>
      <c r="Y365" s="78">
        <v>44722</v>
      </c>
      <c r="Z365" s="79" t="s">
        <v>369</v>
      </c>
      <c r="AA365" s="1"/>
    </row>
    <row r="366" spans="4:27">
      <c r="D366" s="68" t="s">
        <v>50</v>
      </c>
      <c r="E366" s="70" t="s">
        <v>82</v>
      </c>
      <c r="F366" s="70" t="s">
        <v>393</v>
      </c>
      <c r="G366" s="67">
        <v>44707</v>
      </c>
      <c r="H366" s="67">
        <v>44723</v>
      </c>
      <c r="I366" s="71">
        <f t="shared" si="23"/>
        <v>16</v>
      </c>
      <c r="J366" s="72" t="s">
        <v>394</v>
      </c>
      <c r="K366" s="72" t="s">
        <v>395</v>
      </c>
      <c r="L366" s="73">
        <v>2</v>
      </c>
      <c r="M366" s="73" t="s">
        <v>79</v>
      </c>
      <c r="N366" s="68" t="s">
        <v>80</v>
      </c>
      <c r="O366" s="70" t="s">
        <v>81</v>
      </c>
      <c r="P366" s="67">
        <f t="shared" si="22"/>
        <v>44721</v>
      </c>
      <c r="Q366" s="75" t="str">
        <f t="shared" si="24"/>
        <v>週四</v>
      </c>
      <c r="R366" s="80">
        <v>44725</v>
      </c>
      <c r="S366" s="81">
        <f>R366</f>
        <v>44725</v>
      </c>
      <c r="T366" s="70">
        <v>1</v>
      </c>
      <c r="Z366" s="79" t="s">
        <v>396</v>
      </c>
      <c r="AA366" s="1"/>
    </row>
    <row r="367" spans="4:27">
      <c r="D367" s="68" t="s">
        <v>50</v>
      </c>
      <c r="E367" s="70" t="s">
        <v>82</v>
      </c>
      <c r="F367" s="70" t="s">
        <v>397</v>
      </c>
      <c r="G367" s="67">
        <v>44710</v>
      </c>
      <c r="H367" s="67">
        <v>44725</v>
      </c>
      <c r="I367" s="71">
        <f t="shared" si="23"/>
        <v>15</v>
      </c>
      <c r="J367" s="72" t="s">
        <v>77</v>
      </c>
      <c r="K367" s="72" t="s">
        <v>78</v>
      </c>
      <c r="L367" s="73">
        <v>2</v>
      </c>
      <c r="M367" s="73" t="s">
        <v>127</v>
      </c>
      <c r="N367" s="68" t="s">
        <v>80</v>
      </c>
      <c r="O367" s="70" t="s">
        <v>81</v>
      </c>
      <c r="P367" s="67">
        <f t="shared" si="22"/>
        <v>44723</v>
      </c>
      <c r="Q367" s="75" t="str">
        <f t="shared" si="24"/>
        <v>週六</v>
      </c>
      <c r="R367" s="80">
        <v>44718</v>
      </c>
      <c r="S367" s="84"/>
      <c r="AA367" s="1"/>
    </row>
    <row r="368" spans="4:27">
      <c r="D368" s="68" t="s">
        <v>50</v>
      </c>
      <c r="E368" s="70" t="s">
        <v>82</v>
      </c>
      <c r="F368" s="70" t="s">
        <v>398</v>
      </c>
      <c r="G368" s="67">
        <v>44712</v>
      </c>
      <c r="H368" s="67">
        <v>44725</v>
      </c>
      <c r="I368" s="71">
        <f t="shared" si="23"/>
        <v>13</v>
      </c>
      <c r="J368" s="72" t="s">
        <v>84</v>
      </c>
      <c r="K368" s="72" t="s">
        <v>85</v>
      </c>
      <c r="L368" s="73">
        <v>2</v>
      </c>
      <c r="M368" s="73" t="s">
        <v>86</v>
      </c>
      <c r="N368" s="68" t="s">
        <v>56</v>
      </c>
      <c r="O368" s="70" t="s">
        <v>87</v>
      </c>
      <c r="P368" s="67">
        <f t="shared" si="22"/>
        <v>44723</v>
      </c>
      <c r="Q368" s="75" t="str">
        <f t="shared" si="24"/>
        <v>週六</v>
      </c>
      <c r="R368" s="80">
        <v>44718</v>
      </c>
      <c r="S368" s="84"/>
      <c r="AA368" s="1"/>
    </row>
    <row r="369" spans="4:27">
      <c r="D369" s="68" t="s">
        <v>50</v>
      </c>
      <c r="E369" s="70" t="s">
        <v>2</v>
      </c>
      <c r="F369" s="70" t="s">
        <v>399</v>
      </c>
      <c r="G369" s="67">
        <v>44718</v>
      </c>
      <c r="H369" s="67">
        <v>44725</v>
      </c>
      <c r="I369" s="71">
        <f t="shared" si="23"/>
        <v>7</v>
      </c>
      <c r="J369" s="72" t="s">
        <v>133</v>
      </c>
      <c r="K369" s="72" t="s">
        <v>134</v>
      </c>
      <c r="L369" s="73">
        <v>1</v>
      </c>
      <c r="M369" s="73" t="s">
        <v>86</v>
      </c>
      <c r="N369" s="68" t="s">
        <v>80</v>
      </c>
      <c r="O369" s="70" t="s">
        <v>99</v>
      </c>
      <c r="P369" s="67">
        <f>H369-2+5</f>
        <v>44728</v>
      </c>
      <c r="Q369" s="75" t="str">
        <f t="shared" si="24"/>
        <v>週四</v>
      </c>
      <c r="R369" s="80">
        <v>44722</v>
      </c>
      <c r="S369" s="84"/>
      <c r="AA369" s="1"/>
    </row>
    <row r="370" spans="4:27">
      <c r="D370" s="68" t="s">
        <v>50</v>
      </c>
      <c r="E370" s="70" t="s">
        <v>2</v>
      </c>
      <c r="F370" s="70" t="s">
        <v>399</v>
      </c>
      <c r="G370" s="67">
        <v>44718</v>
      </c>
      <c r="H370" s="67">
        <v>44725</v>
      </c>
      <c r="I370" s="71">
        <f t="shared" si="23"/>
        <v>7</v>
      </c>
      <c r="J370" s="72" t="s">
        <v>102</v>
      </c>
      <c r="K370" s="72" t="s">
        <v>103</v>
      </c>
      <c r="L370" s="73">
        <v>1</v>
      </c>
      <c r="M370" s="73" t="s">
        <v>108</v>
      </c>
      <c r="N370" s="68" t="s">
        <v>80</v>
      </c>
      <c r="O370" s="70" t="s">
        <v>99</v>
      </c>
      <c r="P370" s="67">
        <f>H370-2</f>
        <v>44723</v>
      </c>
      <c r="Q370" s="75" t="str">
        <f t="shared" si="24"/>
        <v>週六</v>
      </c>
      <c r="R370" s="80">
        <v>44722</v>
      </c>
      <c r="S370" s="84"/>
      <c r="AA370" s="1"/>
    </row>
    <row r="371" spans="4:27">
      <c r="D371" s="68" t="s">
        <v>50</v>
      </c>
      <c r="E371" s="70" t="s">
        <v>2</v>
      </c>
      <c r="F371" s="70" t="s">
        <v>400</v>
      </c>
      <c r="G371" s="67">
        <v>44718</v>
      </c>
      <c r="H371" s="67">
        <v>44725</v>
      </c>
      <c r="I371" s="71">
        <f t="shared" si="23"/>
        <v>7</v>
      </c>
      <c r="J371" s="72" t="s">
        <v>133</v>
      </c>
      <c r="K371" s="72" t="s">
        <v>134</v>
      </c>
      <c r="L371" s="73">
        <v>1</v>
      </c>
      <c r="M371" s="73" t="s">
        <v>108</v>
      </c>
      <c r="N371" s="68" t="s">
        <v>80</v>
      </c>
      <c r="O371" s="70" t="s">
        <v>99</v>
      </c>
      <c r="P371" s="67">
        <f>H371-2+5</f>
        <v>44728</v>
      </c>
      <c r="Q371" s="75" t="str">
        <f t="shared" si="24"/>
        <v>週四</v>
      </c>
      <c r="R371" s="80">
        <v>44722</v>
      </c>
      <c r="S371" s="84"/>
      <c r="AA371" s="1"/>
    </row>
    <row r="372" spans="4:27">
      <c r="D372" s="68" t="s">
        <v>50</v>
      </c>
      <c r="E372" s="70" t="s">
        <v>2</v>
      </c>
      <c r="F372" s="70" t="s">
        <v>400</v>
      </c>
      <c r="G372" s="67">
        <v>44718</v>
      </c>
      <c r="H372" s="67">
        <v>44725</v>
      </c>
      <c r="I372" s="71">
        <f t="shared" si="23"/>
        <v>7</v>
      </c>
      <c r="J372" s="72" t="s">
        <v>102</v>
      </c>
      <c r="K372" s="72" t="s">
        <v>103</v>
      </c>
      <c r="L372" s="73">
        <v>1</v>
      </c>
      <c r="M372" s="73" t="s">
        <v>108</v>
      </c>
      <c r="N372" s="68" t="s">
        <v>80</v>
      </c>
      <c r="O372" s="70" t="s">
        <v>99</v>
      </c>
      <c r="P372" s="67">
        <f t="shared" ref="P372:P381" si="25">H372-2</f>
        <v>44723</v>
      </c>
      <c r="Q372" s="75" t="str">
        <f t="shared" si="24"/>
        <v>週六</v>
      </c>
      <c r="R372" s="80">
        <v>44722</v>
      </c>
      <c r="S372" s="84"/>
      <c r="AA372" s="1"/>
    </row>
    <row r="373" spans="4:27">
      <c r="D373" s="68" t="s">
        <v>50</v>
      </c>
      <c r="E373" s="70" t="s">
        <v>51</v>
      </c>
      <c r="F373" s="70" t="s">
        <v>401</v>
      </c>
      <c r="G373" s="67">
        <v>44706</v>
      </c>
      <c r="H373" s="67">
        <v>44725</v>
      </c>
      <c r="I373" s="71">
        <f t="shared" si="23"/>
        <v>19</v>
      </c>
      <c r="J373" s="72" t="s">
        <v>102</v>
      </c>
      <c r="K373" s="72" t="s">
        <v>103</v>
      </c>
      <c r="L373" s="73">
        <v>1</v>
      </c>
      <c r="M373" s="73" t="s">
        <v>91</v>
      </c>
      <c r="N373" s="68" t="s">
        <v>80</v>
      </c>
      <c r="O373" s="70" t="s">
        <v>99</v>
      </c>
      <c r="P373" s="67">
        <f t="shared" si="25"/>
        <v>44723</v>
      </c>
      <c r="Q373" s="75" t="str">
        <f t="shared" si="24"/>
        <v>週六</v>
      </c>
      <c r="R373" s="80">
        <v>44713</v>
      </c>
      <c r="S373" s="84"/>
      <c r="AA373" s="1"/>
    </row>
    <row r="374" spans="4:27">
      <c r="D374" s="68" t="s">
        <v>50</v>
      </c>
      <c r="E374" s="70" t="s">
        <v>51</v>
      </c>
      <c r="F374" s="70" t="s">
        <v>401</v>
      </c>
      <c r="G374" s="67">
        <v>44706</v>
      </c>
      <c r="H374" s="67">
        <v>44725</v>
      </c>
      <c r="I374" s="71">
        <f t="shared" si="23"/>
        <v>19</v>
      </c>
      <c r="J374" s="72" t="s">
        <v>316</v>
      </c>
      <c r="K374" s="72" t="s">
        <v>317</v>
      </c>
      <c r="L374" s="73">
        <v>1</v>
      </c>
      <c r="M374" s="73" t="s">
        <v>91</v>
      </c>
      <c r="N374" s="68" t="s">
        <v>80</v>
      </c>
      <c r="O374" s="70" t="s">
        <v>318</v>
      </c>
      <c r="P374" s="67">
        <f t="shared" si="25"/>
        <v>44723</v>
      </c>
      <c r="Q374" s="75" t="str">
        <f t="shared" si="24"/>
        <v>週六</v>
      </c>
      <c r="R374" s="80">
        <v>44719</v>
      </c>
      <c r="S374" s="84"/>
      <c r="AA374" s="1"/>
    </row>
    <row r="375" spans="4:27">
      <c r="D375" s="68" t="s">
        <v>50</v>
      </c>
      <c r="E375" s="70" t="s">
        <v>82</v>
      </c>
      <c r="F375" s="70" t="s">
        <v>402</v>
      </c>
      <c r="G375" s="67">
        <v>44708</v>
      </c>
      <c r="H375" s="67">
        <v>44725</v>
      </c>
      <c r="I375" s="71">
        <f t="shared" si="23"/>
        <v>17</v>
      </c>
      <c r="J375" s="72" t="s">
        <v>195</v>
      </c>
      <c r="K375" s="72" t="s">
        <v>345</v>
      </c>
      <c r="L375" s="73">
        <v>6</v>
      </c>
      <c r="M375" s="73" t="s">
        <v>108</v>
      </c>
      <c r="N375" s="68" t="s">
        <v>80</v>
      </c>
      <c r="O375" s="70" t="s">
        <v>197</v>
      </c>
      <c r="P375" s="67">
        <f t="shared" si="25"/>
        <v>44723</v>
      </c>
      <c r="Q375" s="75" t="str">
        <f t="shared" si="24"/>
        <v>週六</v>
      </c>
      <c r="R375" s="80">
        <v>44725</v>
      </c>
      <c r="S375" s="81">
        <f>R375</f>
        <v>44725</v>
      </c>
      <c r="T375" s="70">
        <v>1</v>
      </c>
      <c r="AA375" s="1"/>
    </row>
    <row r="376" spans="4:27">
      <c r="D376" s="68" t="s">
        <v>50</v>
      </c>
      <c r="E376" s="70" t="s">
        <v>82</v>
      </c>
      <c r="F376" s="70" t="s">
        <v>403</v>
      </c>
      <c r="G376" s="67">
        <v>44708</v>
      </c>
      <c r="H376" s="67">
        <v>44725</v>
      </c>
      <c r="I376" s="71">
        <f t="shared" si="23"/>
        <v>17</v>
      </c>
      <c r="J376" s="72" t="s">
        <v>181</v>
      </c>
      <c r="K376" s="72" t="s">
        <v>182</v>
      </c>
      <c r="L376" s="73">
        <v>8</v>
      </c>
      <c r="M376" s="73" t="s">
        <v>104</v>
      </c>
      <c r="N376" s="68" t="s">
        <v>56</v>
      </c>
      <c r="O376" s="70" t="s">
        <v>183</v>
      </c>
      <c r="P376" s="67">
        <f t="shared" si="25"/>
        <v>44723</v>
      </c>
      <c r="Q376" s="75" t="str">
        <f t="shared" si="24"/>
        <v>週六</v>
      </c>
      <c r="R376" s="80">
        <v>44720</v>
      </c>
      <c r="S376" s="84"/>
      <c r="AA376" s="1"/>
    </row>
    <row r="377" spans="4:27">
      <c r="D377" s="68" t="s">
        <v>50</v>
      </c>
      <c r="E377" s="70" t="s">
        <v>82</v>
      </c>
      <c r="F377" s="70" t="s">
        <v>403</v>
      </c>
      <c r="G377" s="67">
        <v>44708</v>
      </c>
      <c r="H377" s="67">
        <v>44725</v>
      </c>
      <c r="I377" s="71">
        <f t="shared" si="23"/>
        <v>17</v>
      </c>
      <c r="J377" s="72" t="s">
        <v>167</v>
      </c>
      <c r="K377" s="72" t="s">
        <v>168</v>
      </c>
      <c r="L377" s="73">
        <v>2</v>
      </c>
      <c r="M377" s="73" t="s">
        <v>104</v>
      </c>
      <c r="N377" s="68" t="s">
        <v>56</v>
      </c>
      <c r="O377" s="70" t="s">
        <v>95</v>
      </c>
      <c r="P377" s="67">
        <f t="shared" si="25"/>
        <v>44723</v>
      </c>
      <c r="Q377" s="75" t="str">
        <f t="shared" si="24"/>
        <v>週六</v>
      </c>
      <c r="R377" s="80">
        <v>44722</v>
      </c>
      <c r="S377" s="84"/>
      <c r="AA377" s="1"/>
    </row>
    <row r="378" spans="4:27">
      <c r="D378" s="68" t="s">
        <v>50</v>
      </c>
      <c r="E378" s="70" t="s">
        <v>82</v>
      </c>
      <c r="F378" s="70" t="s">
        <v>403</v>
      </c>
      <c r="G378" s="67">
        <v>44708</v>
      </c>
      <c r="H378" s="67">
        <v>44725</v>
      </c>
      <c r="I378" s="71">
        <f t="shared" si="23"/>
        <v>17</v>
      </c>
      <c r="J378" s="72" t="s">
        <v>192</v>
      </c>
      <c r="K378" s="72" t="s">
        <v>187</v>
      </c>
      <c r="L378" s="73">
        <v>2</v>
      </c>
      <c r="M378" s="73" t="s">
        <v>104</v>
      </c>
      <c r="N378" s="68" t="s">
        <v>80</v>
      </c>
      <c r="O378" s="70" t="s">
        <v>177</v>
      </c>
      <c r="P378" s="67">
        <f t="shared" si="25"/>
        <v>44723</v>
      </c>
      <c r="Q378" s="75" t="str">
        <f t="shared" si="24"/>
        <v>週六</v>
      </c>
      <c r="R378" s="80">
        <v>44722</v>
      </c>
      <c r="S378" s="84"/>
      <c r="AA378" s="1"/>
    </row>
    <row r="379" spans="4:27">
      <c r="D379" s="68" t="s">
        <v>50</v>
      </c>
      <c r="E379" s="70" t="s">
        <v>82</v>
      </c>
      <c r="F379" s="70" t="s">
        <v>403</v>
      </c>
      <c r="G379" s="67">
        <v>44708</v>
      </c>
      <c r="H379" s="67">
        <v>44725</v>
      </c>
      <c r="I379" s="71">
        <f t="shared" si="23"/>
        <v>17</v>
      </c>
      <c r="J379" s="72" t="s">
        <v>193</v>
      </c>
      <c r="K379" s="72" t="s">
        <v>187</v>
      </c>
      <c r="L379" s="73">
        <v>2</v>
      </c>
      <c r="M379" s="73" t="s">
        <v>104</v>
      </c>
      <c r="N379" s="68" t="s">
        <v>80</v>
      </c>
      <c r="O379" s="70" t="s">
        <v>177</v>
      </c>
      <c r="P379" s="67">
        <f t="shared" si="25"/>
        <v>44723</v>
      </c>
      <c r="Q379" s="75" t="str">
        <f t="shared" si="24"/>
        <v>週六</v>
      </c>
      <c r="R379" s="80">
        <v>44722</v>
      </c>
      <c r="S379" s="84"/>
      <c r="AA379" s="1"/>
    </row>
    <row r="380" spans="4:27">
      <c r="D380" s="68" t="s">
        <v>50</v>
      </c>
      <c r="E380" s="70" t="s">
        <v>82</v>
      </c>
      <c r="F380" s="70" t="s">
        <v>403</v>
      </c>
      <c r="G380" s="67">
        <v>44708</v>
      </c>
      <c r="H380" s="67">
        <v>44725</v>
      </c>
      <c r="I380" s="71">
        <f t="shared" si="23"/>
        <v>17</v>
      </c>
      <c r="J380" s="72" t="s">
        <v>175</v>
      </c>
      <c r="K380" s="72" t="s">
        <v>176</v>
      </c>
      <c r="L380" s="73">
        <v>2</v>
      </c>
      <c r="M380" s="73" t="s">
        <v>104</v>
      </c>
      <c r="N380" s="68" t="s">
        <v>80</v>
      </c>
      <c r="O380" s="70" t="s">
        <v>177</v>
      </c>
      <c r="P380" s="67">
        <f t="shared" si="25"/>
        <v>44723</v>
      </c>
      <c r="Q380" s="75" t="str">
        <f t="shared" si="24"/>
        <v>週六</v>
      </c>
      <c r="R380" s="80">
        <v>44718</v>
      </c>
      <c r="S380" s="84"/>
      <c r="AA380" s="1"/>
    </row>
    <row r="381" spans="4:27">
      <c r="D381" s="68" t="s">
        <v>50</v>
      </c>
      <c r="E381" s="70" t="s">
        <v>82</v>
      </c>
      <c r="F381" s="70" t="s">
        <v>403</v>
      </c>
      <c r="G381" s="67">
        <v>44708</v>
      </c>
      <c r="H381" s="67">
        <v>44725</v>
      </c>
      <c r="I381" s="71">
        <f t="shared" si="23"/>
        <v>17</v>
      </c>
      <c r="J381" s="72" t="s">
        <v>178</v>
      </c>
      <c r="K381" s="72" t="s">
        <v>179</v>
      </c>
      <c r="L381" s="73">
        <v>2</v>
      </c>
      <c r="M381" s="73" t="s">
        <v>104</v>
      </c>
      <c r="N381" s="68" t="s">
        <v>80</v>
      </c>
      <c r="O381" s="70" t="s">
        <v>115</v>
      </c>
      <c r="P381" s="67">
        <f t="shared" si="25"/>
        <v>44723</v>
      </c>
      <c r="Q381" s="75" t="str">
        <f t="shared" si="24"/>
        <v>週六</v>
      </c>
      <c r="R381" s="80">
        <v>44720</v>
      </c>
      <c r="S381" s="84"/>
      <c r="AA381" s="1"/>
    </row>
    <row r="382" spans="4:27">
      <c r="D382" s="68" t="s">
        <v>50</v>
      </c>
      <c r="E382" s="70" t="s">
        <v>51</v>
      </c>
      <c r="F382" s="70" t="s">
        <v>404</v>
      </c>
      <c r="G382" s="67">
        <v>44725</v>
      </c>
      <c r="H382" s="67">
        <v>44725</v>
      </c>
      <c r="I382" s="71">
        <f t="shared" si="23"/>
        <v>0</v>
      </c>
      <c r="J382" s="72" t="s">
        <v>405</v>
      </c>
      <c r="K382" s="72" t="s">
        <v>112</v>
      </c>
      <c r="L382" s="73" t="s">
        <v>113</v>
      </c>
      <c r="M382" s="73" t="s">
        <v>406</v>
      </c>
      <c r="N382" s="68" t="s">
        <v>80</v>
      </c>
      <c r="O382" s="70" t="s">
        <v>143</v>
      </c>
      <c r="P382" s="67">
        <v>44725</v>
      </c>
      <c r="Q382" s="75" t="str">
        <f t="shared" si="24"/>
        <v>週一</v>
      </c>
      <c r="R382" s="80">
        <v>44725</v>
      </c>
      <c r="S382" s="84"/>
      <c r="AA382" s="1"/>
    </row>
    <row r="383" spans="4:27">
      <c r="D383" s="68" t="s">
        <v>50</v>
      </c>
      <c r="E383" s="70" t="s">
        <v>51</v>
      </c>
      <c r="F383" s="70" t="s">
        <v>407</v>
      </c>
      <c r="G383" s="67">
        <v>44725</v>
      </c>
      <c r="H383" s="67">
        <v>44725</v>
      </c>
      <c r="I383" s="71">
        <f t="shared" si="23"/>
        <v>0</v>
      </c>
      <c r="J383" s="72" t="s">
        <v>405</v>
      </c>
      <c r="K383" s="72" t="s">
        <v>112</v>
      </c>
      <c r="L383" s="73" t="s">
        <v>113</v>
      </c>
      <c r="M383" s="73" t="s">
        <v>406</v>
      </c>
      <c r="N383" s="68" t="s">
        <v>80</v>
      </c>
      <c r="O383" s="70" t="s">
        <v>143</v>
      </c>
      <c r="P383" s="67">
        <v>44725</v>
      </c>
      <c r="Q383" s="75" t="str">
        <f t="shared" si="24"/>
        <v>週一</v>
      </c>
      <c r="R383" s="80">
        <v>44725</v>
      </c>
      <c r="S383" s="84"/>
      <c r="AA383" s="1"/>
    </row>
    <row r="384" spans="4:27">
      <c r="D384" s="68" t="s">
        <v>50</v>
      </c>
      <c r="E384" s="70" t="s">
        <v>51</v>
      </c>
      <c r="F384" s="70" t="s">
        <v>408</v>
      </c>
      <c r="G384" s="67">
        <v>44725</v>
      </c>
      <c r="H384" s="67">
        <v>44725</v>
      </c>
      <c r="I384" s="71">
        <f t="shared" si="23"/>
        <v>0</v>
      </c>
      <c r="J384" s="72" t="s">
        <v>405</v>
      </c>
      <c r="K384" s="72" t="s">
        <v>112</v>
      </c>
      <c r="L384" s="73" t="s">
        <v>113</v>
      </c>
      <c r="M384" s="73" t="s">
        <v>406</v>
      </c>
      <c r="N384" s="68" t="s">
        <v>80</v>
      </c>
      <c r="O384" s="70" t="s">
        <v>143</v>
      </c>
      <c r="P384" s="67">
        <v>44725</v>
      </c>
      <c r="Q384" s="75" t="str">
        <f t="shared" si="24"/>
        <v>週一</v>
      </c>
      <c r="R384" s="80">
        <v>44725</v>
      </c>
      <c r="S384" s="84"/>
      <c r="AA384" s="1"/>
    </row>
    <row r="385" spans="4:27">
      <c r="D385" s="68" t="s">
        <v>50</v>
      </c>
      <c r="E385" s="70" t="s">
        <v>51</v>
      </c>
      <c r="F385" s="70" t="s">
        <v>409</v>
      </c>
      <c r="G385" s="67">
        <v>44725</v>
      </c>
      <c r="H385" s="67">
        <v>44725</v>
      </c>
      <c r="I385" s="71">
        <f t="shared" si="23"/>
        <v>0</v>
      </c>
      <c r="J385" s="72" t="s">
        <v>405</v>
      </c>
      <c r="K385" s="72" t="s">
        <v>112</v>
      </c>
      <c r="L385" s="73" t="s">
        <v>113</v>
      </c>
      <c r="M385" s="73" t="s">
        <v>406</v>
      </c>
      <c r="N385" s="68" t="s">
        <v>80</v>
      </c>
      <c r="O385" s="70" t="s">
        <v>143</v>
      </c>
      <c r="P385" s="67">
        <v>44725</v>
      </c>
      <c r="Q385" s="75" t="str">
        <f t="shared" si="24"/>
        <v>週一</v>
      </c>
      <c r="R385" s="80">
        <v>44725</v>
      </c>
      <c r="S385" s="84"/>
      <c r="AA385" s="1"/>
    </row>
    <row r="386" spans="4:27">
      <c r="D386" s="68" t="s">
        <v>50</v>
      </c>
      <c r="E386" s="70" t="s">
        <v>51</v>
      </c>
      <c r="F386" s="70" t="s">
        <v>410</v>
      </c>
      <c r="G386" s="67">
        <v>44725</v>
      </c>
      <c r="H386" s="67">
        <v>44725</v>
      </c>
      <c r="I386" s="71">
        <f t="shared" si="23"/>
        <v>0</v>
      </c>
      <c r="J386" s="72" t="s">
        <v>405</v>
      </c>
      <c r="K386" s="72" t="s">
        <v>112</v>
      </c>
      <c r="L386" s="73" t="s">
        <v>113</v>
      </c>
      <c r="M386" s="73" t="s">
        <v>406</v>
      </c>
      <c r="N386" s="68" t="s">
        <v>80</v>
      </c>
      <c r="O386" s="70" t="s">
        <v>143</v>
      </c>
      <c r="P386" s="67">
        <v>44725</v>
      </c>
      <c r="Q386" s="75" t="str">
        <f t="shared" si="24"/>
        <v>週一</v>
      </c>
      <c r="R386" s="80">
        <v>44725</v>
      </c>
      <c r="S386" s="84"/>
      <c r="AA386" s="1"/>
    </row>
    <row r="387" spans="4:27">
      <c r="D387" s="68" t="s">
        <v>50</v>
      </c>
      <c r="E387" s="70" t="s">
        <v>51</v>
      </c>
      <c r="F387" s="70" t="s">
        <v>411</v>
      </c>
      <c r="G387" s="67">
        <v>44725</v>
      </c>
      <c r="H387" s="67">
        <v>44725</v>
      </c>
      <c r="I387" s="71">
        <f t="shared" si="23"/>
        <v>0</v>
      </c>
      <c r="J387" s="72" t="s">
        <v>405</v>
      </c>
      <c r="K387" s="72" t="s">
        <v>112</v>
      </c>
      <c r="L387" s="73" t="s">
        <v>113</v>
      </c>
      <c r="M387" s="73" t="s">
        <v>406</v>
      </c>
      <c r="N387" s="68" t="s">
        <v>80</v>
      </c>
      <c r="O387" s="70" t="s">
        <v>143</v>
      </c>
      <c r="P387" s="67">
        <v>44725</v>
      </c>
      <c r="Q387" s="75" t="str">
        <f t="shared" si="24"/>
        <v>週一</v>
      </c>
      <c r="R387" s="80">
        <v>44725</v>
      </c>
      <c r="S387" s="84"/>
      <c r="AA387" s="1"/>
    </row>
    <row r="388" spans="4:27">
      <c r="D388" s="68" t="s">
        <v>50</v>
      </c>
      <c r="E388" s="70" t="s">
        <v>51</v>
      </c>
      <c r="F388" s="70" t="s">
        <v>412</v>
      </c>
      <c r="G388" s="67">
        <v>44725</v>
      </c>
      <c r="H388" s="67">
        <v>44725</v>
      </c>
      <c r="I388" s="71">
        <f t="shared" si="23"/>
        <v>0</v>
      </c>
      <c r="J388" s="72" t="s">
        <v>405</v>
      </c>
      <c r="K388" s="72" t="s">
        <v>112</v>
      </c>
      <c r="L388" s="73" t="s">
        <v>113</v>
      </c>
      <c r="M388" s="73" t="s">
        <v>406</v>
      </c>
      <c r="N388" s="68" t="s">
        <v>80</v>
      </c>
      <c r="O388" s="70" t="s">
        <v>143</v>
      </c>
      <c r="P388" s="67">
        <v>44725</v>
      </c>
      <c r="Q388" s="75" t="str">
        <f t="shared" si="24"/>
        <v>週一</v>
      </c>
      <c r="R388" s="80">
        <v>44725</v>
      </c>
      <c r="S388" s="84"/>
      <c r="AA388" s="1"/>
    </row>
    <row r="389" spans="4:27">
      <c r="D389" s="68" t="s">
        <v>50</v>
      </c>
      <c r="E389" s="70" t="s">
        <v>51</v>
      </c>
      <c r="F389" s="70" t="s">
        <v>413</v>
      </c>
      <c r="G389" s="67">
        <v>44725</v>
      </c>
      <c r="H389" s="67">
        <v>44725</v>
      </c>
      <c r="I389" s="71">
        <f t="shared" si="23"/>
        <v>0</v>
      </c>
      <c r="J389" s="72" t="s">
        <v>414</v>
      </c>
      <c r="K389" s="72" t="s">
        <v>112</v>
      </c>
      <c r="L389" s="73" t="s">
        <v>113</v>
      </c>
      <c r="M389" s="73" t="s">
        <v>415</v>
      </c>
      <c r="N389" s="68" t="s">
        <v>80</v>
      </c>
      <c r="O389" s="70" t="s">
        <v>81</v>
      </c>
      <c r="P389" s="67">
        <v>44725</v>
      </c>
      <c r="Q389" s="75" t="str">
        <f t="shared" si="24"/>
        <v>週一</v>
      </c>
      <c r="R389" s="80">
        <v>44725</v>
      </c>
      <c r="S389" s="84"/>
      <c r="AA389" s="1"/>
    </row>
    <row r="390" spans="4:27">
      <c r="D390" s="68" t="s">
        <v>50</v>
      </c>
      <c r="E390" s="70" t="s">
        <v>51</v>
      </c>
      <c r="F390" s="70" t="s">
        <v>416</v>
      </c>
      <c r="G390" s="67">
        <v>44725</v>
      </c>
      <c r="H390" s="67">
        <v>44725</v>
      </c>
      <c r="I390" s="71">
        <f t="shared" si="23"/>
        <v>0</v>
      </c>
      <c r="J390" s="72" t="s">
        <v>414</v>
      </c>
      <c r="K390" s="72" t="s">
        <v>112</v>
      </c>
      <c r="L390" s="73" t="s">
        <v>113</v>
      </c>
      <c r="M390" s="73" t="s">
        <v>415</v>
      </c>
      <c r="N390" s="68" t="s">
        <v>80</v>
      </c>
      <c r="O390" s="70" t="s">
        <v>81</v>
      </c>
      <c r="P390" s="67">
        <v>44725</v>
      </c>
      <c r="Q390" s="75" t="str">
        <f t="shared" si="24"/>
        <v>週一</v>
      </c>
      <c r="R390" s="80">
        <v>44725</v>
      </c>
      <c r="S390" s="84"/>
      <c r="AA390" s="1"/>
    </row>
    <row r="391" spans="4:27">
      <c r="D391" s="68" t="s">
        <v>50</v>
      </c>
      <c r="E391" s="70" t="s">
        <v>51</v>
      </c>
      <c r="F391" s="70" t="s">
        <v>417</v>
      </c>
      <c r="G391" s="67">
        <v>44725</v>
      </c>
      <c r="H391" s="67">
        <v>44725</v>
      </c>
      <c r="I391" s="71">
        <f t="shared" ref="I391:I454" si="26">_xlfn.DAYS(H391,G391)</f>
        <v>0</v>
      </c>
      <c r="J391" s="72" t="s">
        <v>418</v>
      </c>
      <c r="K391" s="72" t="s">
        <v>112</v>
      </c>
      <c r="L391" s="73" t="s">
        <v>113</v>
      </c>
      <c r="M391" s="73" t="s">
        <v>313</v>
      </c>
      <c r="N391" s="68" t="s">
        <v>56</v>
      </c>
      <c r="O391" s="70" t="s">
        <v>87</v>
      </c>
      <c r="P391" s="67">
        <v>44725</v>
      </c>
      <c r="Q391" s="75" t="str">
        <f t="shared" ref="Q391:Q454" si="27">TEXT(P391,"aaa")</f>
        <v>週一</v>
      </c>
      <c r="R391" s="80">
        <v>44725</v>
      </c>
      <c r="S391" s="84"/>
      <c r="AA391" s="1"/>
    </row>
    <row r="392" spans="4:27">
      <c r="D392" s="68" t="s">
        <v>50</v>
      </c>
      <c r="E392" s="70" t="s">
        <v>51</v>
      </c>
      <c r="F392" s="70" t="s">
        <v>419</v>
      </c>
      <c r="G392" s="67">
        <v>44725</v>
      </c>
      <c r="H392" s="67">
        <v>44725</v>
      </c>
      <c r="I392" s="71">
        <f t="shared" si="26"/>
        <v>0</v>
      </c>
      <c r="J392" s="72" t="s">
        <v>420</v>
      </c>
      <c r="K392" s="72" t="s">
        <v>112</v>
      </c>
      <c r="L392" s="73" t="s">
        <v>113</v>
      </c>
      <c r="M392" s="73" t="s">
        <v>313</v>
      </c>
      <c r="N392" s="68" t="s">
        <v>56</v>
      </c>
      <c r="O392" s="70" t="s">
        <v>87</v>
      </c>
      <c r="P392" s="67">
        <v>44725</v>
      </c>
      <c r="Q392" s="75" t="str">
        <f t="shared" si="27"/>
        <v>週一</v>
      </c>
      <c r="R392" s="80">
        <v>44725</v>
      </c>
      <c r="S392" s="84"/>
      <c r="AA392" s="1"/>
    </row>
    <row r="393" spans="4:27">
      <c r="D393" s="68" t="s">
        <v>50</v>
      </c>
      <c r="E393" s="70" t="s">
        <v>82</v>
      </c>
      <c r="F393" s="70" t="s">
        <v>421</v>
      </c>
      <c r="G393" s="67">
        <v>44707</v>
      </c>
      <c r="H393" s="67">
        <v>44726</v>
      </c>
      <c r="I393" s="71">
        <f t="shared" si="26"/>
        <v>19</v>
      </c>
      <c r="J393" s="72" t="s">
        <v>84</v>
      </c>
      <c r="K393" s="72" t="s">
        <v>85</v>
      </c>
      <c r="L393" s="73">
        <v>10</v>
      </c>
      <c r="M393" s="73" t="s">
        <v>86</v>
      </c>
      <c r="N393" s="68" t="s">
        <v>56</v>
      </c>
      <c r="O393" s="70" t="s">
        <v>87</v>
      </c>
      <c r="P393" s="67">
        <f t="shared" ref="P393:P414" si="28">H393-2</f>
        <v>44724</v>
      </c>
      <c r="Q393" s="75" t="str">
        <f t="shared" si="27"/>
        <v>週日</v>
      </c>
      <c r="R393" s="80">
        <v>44718</v>
      </c>
      <c r="AA393" s="1"/>
    </row>
    <row r="394" spans="4:27">
      <c r="D394" s="68" t="s">
        <v>50</v>
      </c>
      <c r="E394" s="70" t="s">
        <v>82</v>
      </c>
      <c r="F394" s="70" t="s">
        <v>422</v>
      </c>
      <c r="G394" s="67">
        <v>44712</v>
      </c>
      <c r="H394" s="67">
        <v>44726</v>
      </c>
      <c r="I394" s="71">
        <f t="shared" si="26"/>
        <v>14</v>
      </c>
      <c r="J394" s="72" t="s">
        <v>125</v>
      </c>
      <c r="K394" s="72" t="s">
        <v>144</v>
      </c>
      <c r="L394" s="73">
        <v>3</v>
      </c>
      <c r="M394" s="73" t="s">
        <v>79</v>
      </c>
      <c r="N394" s="68" t="s">
        <v>56</v>
      </c>
      <c r="O394" s="70" t="s">
        <v>87</v>
      </c>
      <c r="P394" s="67">
        <f t="shared" si="28"/>
        <v>44724</v>
      </c>
      <c r="Q394" s="75" t="str">
        <f t="shared" si="27"/>
        <v>週日</v>
      </c>
      <c r="R394" s="80">
        <v>44718</v>
      </c>
      <c r="AA394" s="1"/>
    </row>
    <row r="395" spans="4:27">
      <c r="D395" s="68" t="s">
        <v>50</v>
      </c>
      <c r="E395" s="70" t="s">
        <v>82</v>
      </c>
      <c r="F395" s="70" t="s">
        <v>422</v>
      </c>
      <c r="G395" s="67">
        <v>44712</v>
      </c>
      <c r="H395" s="67">
        <v>44726</v>
      </c>
      <c r="I395" s="71">
        <f t="shared" si="26"/>
        <v>14</v>
      </c>
      <c r="J395" s="72" t="s">
        <v>139</v>
      </c>
      <c r="K395" s="72" t="s">
        <v>140</v>
      </c>
      <c r="L395" s="73">
        <v>3</v>
      </c>
      <c r="M395" s="73" t="s">
        <v>79</v>
      </c>
      <c r="N395" s="68" t="s">
        <v>80</v>
      </c>
      <c r="O395" s="70" t="s">
        <v>92</v>
      </c>
      <c r="P395" s="67">
        <f t="shared" si="28"/>
        <v>44724</v>
      </c>
      <c r="Q395" s="75" t="str">
        <f t="shared" si="27"/>
        <v>週日</v>
      </c>
      <c r="R395" s="80">
        <v>44719</v>
      </c>
      <c r="AA395" s="1"/>
    </row>
    <row r="396" spans="4:27">
      <c r="D396" s="68" t="s">
        <v>50</v>
      </c>
      <c r="E396" s="70" t="s">
        <v>82</v>
      </c>
      <c r="F396" s="70" t="s">
        <v>422</v>
      </c>
      <c r="G396" s="67">
        <v>44712</v>
      </c>
      <c r="H396" s="67">
        <v>44726</v>
      </c>
      <c r="I396" s="71">
        <f t="shared" si="26"/>
        <v>14</v>
      </c>
      <c r="J396" s="72" t="s">
        <v>137</v>
      </c>
      <c r="K396" s="72" t="s">
        <v>138</v>
      </c>
      <c r="L396" s="73">
        <v>3</v>
      </c>
      <c r="M396" s="73" t="s">
        <v>79</v>
      </c>
      <c r="N396" s="68" t="s">
        <v>80</v>
      </c>
      <c r="O396" s="70" t="s">
        <v>99</v>
      </c>
      <c r="P396" s="67">
        <f t="shared" si="28"/>
        <v>44724</v>
      </c>
      <c r="Q396" s="75" t="str">
        <f t="shared" si="27"/>
        <v>週日</v>
      </c>
      <c r="R396" s="80">
        <v>44722</v>
      </c>
      <c r="AA396" s="1"/>
    </row>
    <row r="397" spans="4:27">
      <c r="D397" s="68" t="s">
        <v>50</v>
      </c>
      <c r="E397" s="70" t="s">
        <v>82</v>
      </c>
      <c r="F397" s="70" t="s">
        <v>423</v>
      </c>
      <c r="G397" s="67">
        <v>44705</v>
      </c>
      <c r="H397" s="67">
        <v>44726</v>
      </c>
      <c r="I397" s="71">
        <f t="shared" si="26"/>
        <v>21</v>
      </c>
      <c r="J397" s="72" t="s">
        <v>167</v>
      </c>
      <c r="K397" s="72" t="s">
        <v>168</v>
      </c>
      <c r="L397" s="73">
        <v>1</v>
      </c>
      <c r="M397" s="73" t="s">
        <v>108</v>
      </c>
      <c r="N397" s="68" t="s">
        <v>56</v>
      </c>
      <c r="O397" s="70" t="s">
        <v>95</v>
      </c>
      <c r="P397" s="67">
        <f t="shared" si="28"/>
        <v>44724</v>
      </c>
      <c r="Q397" s="75" t="str">
        <f t="shared" si="27"/>
        <v>週日</v>
      </c>
      <c r="R397" s="80">
        <v>44722</v>
      </c>
      <c r="S397" s="84"/>
      <c r="AA397" s="1"/>
    </row>
    <row r="398" spans="4:27">
      <c r="D398" s="68" t="s">
        <v>50</v>
      </c>
      <c r="E398" s="70" t="s">
        <v>51</v>
      </c>
      <c r="F398" s="70" t="s">
        <v>424</v>
      </c>
      <c r="G398" s="67">
        <v>44707</v>
      </c>
      <c r="H398" s="67">
        <v>44727</v>
      </c>
      <c r="I398" s="71">
        <f t="shared" si="26"/>
        <v>20</v>
      </c>
      <c r="J398" s="72" t="s">
        <v>60</v>
      </c>
      <c r="K398" s="72" t="s">
        <v>61</v>
      </c>
      <c r="L398" s="73">
        <v>3</v>
      </c>
      <c r="M398" s="73" t="s">
        <v>55</v>
      </c>
      <c r="N398" s="68" t="s">
        <v>56</v>
      </c>
      <c r="O398" s="70" t="s">
        <v>57</v>
      </c>
      <c r="P398" s="67">
        <f t="shared" si="28"/>
        <v>44725</v>
      </c>
      <c r="Q398" s="75" t="str">
        <f t="shared" si="27"/>
        <v>週一</v>
      </c>
      <c r="R398" s="80">
        <v>44721</v>
      </c>
      <c r="S398" s="84"/>
      <c r="AA398" s="1"/>
    </row>
    <row r="399" spans="4:27">
      <c r="D399" s="68" t="s">
        <v>50</v>
      </c>
      <c r="E399" s="70" t="s">
        <v>51</v>
      </c>
      <c r="F399" s="70" t="s">
        <v>424</v>
      </c>
      <c r="G399" s="67">
        <v>44707</v>
      </c>
      <c r="H399" s="67">
        <v>44727</v>
      </c>
      <c r="I399" s="71">
        <f t="shared" si="26"/>
        <v>20</v>
      </c>
      <c r="J399" s="72" t="s">
        <v>53</v>
      </c>
      <c r="K399" s="72" t="s">
        <v>54</v>
      </c>
      <c r="L399" s="73">
        <v>2</v>
      </c>
      <c r="M399" s="73" t="s">
        <v>55</v>
      </c>
      <c r="N399" s="68" t="s">
        <v>56</v>
      </c>
      <c r="O399" s="70" t="s">
        <v>57</v>
      </c>
      <c r="P399" s="67">
        <f t="shared" si="28"/>
        <v>44725</v>
      </c>
      <c r="Q399" s="75" t="str">
        <f t="shared" si="27"/>
        <v>週一</v>
      </c>
      <c r="R399" s="80">
        <v>44721</v>
      </c>
      <c r="S399" s="84"/>
      <c r="AA399" s="1"/>
    </row>
    <row r="400" spans="4:27">
      <c r="D400" s="68" t="s">
        <v>50</v>
      </c>
      <c r="E400" s="70" t="s">
        <v>51</v>
      </c>
      <c r="F400" s="70" t="s">
        <v>424</v>
      </c>
      <c r="G400" s="67">
        <v>44707</v>
      </c>
      <c r="H400" s="67">
        <v>44727</v>
      </c>
      <c r="I400" s="71">
        <f t="shared" si="26"/>
        <v>20</v>
      </c>
      <c r="J400" s="72" t="s">
        <v>66</v>
      </c>
      <c r="K400" s="72" t="s">
        <v>64</v>
      </c>
      <c r="L400" s="73">
        <v>1</v>
      </c>
      <c r="M400" s="73" t="s">
        <v>55</v>
      </c>
      <c r="N400" s="68" t="s">
        <v>56</v>
      </c>
      <c r="O400" s="70" t="s">
        <v>65</v>
      </c>
      <c r="P400" s="67">
        <f t="shared" si="28"/>
        <v>44725</v>
      </c>
      <c r="Q400" s="75" t="str">
        <f t="shared" si="27"/>
        <v>週一</v>
      </c>
      <c r="R400" s="80">
        <v>44721</v>
      </c>
      <c r="S400" s="84"/>
      <c r="AA400" s="1"/>
    </row>
    <row r="401" spans="4:27">
      <c r="D401" s="68" t="s">
        <v>50</v>
      </c>
      <c r="E401" s="70" t="s">
        <v>51</v>
      </c>
      <c r="F401" s="70" t="s">
        <v>424</v>
      </c>
      <c r="G401" s="67">
        <v>44707</v>
      </c>
      <c r="H401" s="67">
        <v>44727</v>
      </c>
      <c r="I401" s="71">
        <f t="shared" si="26"/>
        <v>20</v>
      </c>
      <c r="J401" s="72" t="s">
        <v>425</v>
      </c>
      <c r="K401" s="72" t="s">
        <v>426</v>
      </c>
      <c r="L401" s="73">
        <v>2</v>
      </c>
      <c r="M401" s="73" t="s">
        <v>55</v>
      </c>
      <c r="N401" s="68" t="s">
        <v>56</v>
      </c>
      <c r="O401" s="70" t="s">
        <v>427</v>
      </c>
      <c r="P401" s="67">
        <f t="shared" si="28"/>
        <v>44725</v>
      </c>
      <c r="Q401" s="75" t="str">
        <f t="shared" si="27"/>
        <v>週一</v>
      </c>
      <c r="R401" s="80">
        <v>44725</v>
      </c>
      <c r="S401" s="84"/>
      <c r="AA401" s="1"/>
    </row>
    <row r="402" spans="4:27">
      <c r="D402" s="68" t="s">
        <v>50</v>
      </c>
      <c r="E402" s="70" t="s">
        <v>51</v>
      </c>
      <c r="F402" s="70" t="s">
        <v>428</v>
      </c>
      <c r="G402" s="67">
        <v>44706</v>
      </c>
      <c r="H402" s="67">
        <v>44727</v>
      </c>
      <c r="I402" s="71">
        <f t="shared" si="26"/>
        <v>21</v>
      </c>
      <c r="J402" s="72" t="s">
        <v>60</v>
      </c>
      <c r="K402" s="72" t="s">
        <v>61</v>
      </c>
      <c r="L402" s="73">
        <v>2</v>
      </c>
      <c r="M402" s="73" t="s">
        <v>55</v>
      </c>
      <c r="N402" s="68" t="s">
        <v>56</v>
      </c>
      <c r="O402" s="70" t="s">
        <v>57</v>
      </c>
      <c r="P402" s="67">
        <f t="shared" si="28"/>
        <v>44725</v>
      </c>
      <c r="Q402" s="75" t="str">
        <f t="shared" si="27"/>
        <v>週一</v>
      </c>
      <c r="R402" s="80">
        <v>44721</v>
      </c>
      <c r="S402" s="84"/>
      <c r="AA402" s="1"/>
    </row>
    <row r="403" spans="4:27">
      <c r="D403" s="68" t="s">
        <v>50</v>
      </c>
      <c r="E403" s="70" t="s">
        <v>51</v>
      </c>
      <c r="F403" s="70" t="s">
        <v>428</v>
      </c>
      <c r="G403" s="67">
        <v>44706</v>
      </c>
      <c r="H403" s="67">
        <v>44727</v>
      </c>
      <c r="I403" s="71">
        <f t="shared" si="26"/>
        <v>21</v>
      </c>
      <c r="J403" s="72" t="s">
        <v>53</v>
      </c>
      <c r="K403" s="72" t="s">
        <v>54</v>
      </c>
      <c r="L403" s="73">
        <v>2</v>
      </c>
      <c r="M403" s="73" t="s">
        <v>55</v>
      </c>
      <c r="N403" s="68" t="s">
        <v>56</v>
      </c>
      <c r="O403" s="70" t="s">
        <v>57</v>
      </c>
      <c r="P403" s="67">
        <f t="shared" si="28"/>
        <v>44725</v>
      </c>
      <c r="Q403" s="75" t="str">
        <f t="shared" si="27"/>
        <v>週一</v>
      </c>
      <c r="R403" s="80">
        <v>44721</v>
      </c>
      <c r="S403" s="84"/>
      <c r="AA403" s="1"/>
    </row>
    <row r="404" spans="4:27">
      <c r="D404" s="68" t="s">
        <v>50</v>
      </c>
      <c r="E404" s="70" t="s">
        <v>51</v>
      </c>
      <c r="F404" s="70" t="s">
        <v>429</v>
      </c>
      <c r="G404" s="67">
        <v>44707</v>
      </c>
      <c r="H404" s="67">
        <v>44727</v>
      </c>
      <c r="I404" s="71">
        <f t="shared" si="26"/>
        <v>20</v>
      </c>
      <c r="J404" s="72" t="s">
        <v>60</v>
      </c>
      <c r="K404" s="72" t="s">
        <v>61</v>
      </c>
      <c r="L404" s="73">
        <v>1</v>
      </c>
      <c r="M404" s="73" t="s">
        <v>55</v>
      </c>
      <c r="N404" s="68" t="s">
        <v>56</v>
      </c>
      <c r="O404" s="70" t="s">
        <v>57</v>
      </c>
      <c r="P404" s="67">
        <f t="shared" si="28"/>
        <v>44725</v>
      </c>
      <c r="Q404" s="75" t="str">
        <f t="shared" si="27"/>
        <v>週一</v>
      </c>
      <c r="R404" s="80">
        <v>44721</v>
      </c>
      <c r="S404" s="84"/>
      <c r="AA404" s="1"/>
    </row>
    <row r="405" spans="4:27">
      <c r="D405" s="68" t="s">
        <v>50</v>
      </c>
      <c r="E405" s="70" t="s">
        <v>51</v>
      </c>
      <c r="F405" s="70" t="s">
        <v>429</v>
      </c>
      <c r="G405" s="67">
        <v>44707</v>
      </c>
      <c r="H405" s="67">
        <v>44727</v>
      </c>
      <c r="I405" s="71">
        <f t="shared" si="26"/>
        <v>20</v>
      </c>
      <c r="J405" s="72" t="s">
        <v>53</v>
      </c>
      <c r="K405" s="72" t="s">
        <v>54</v>
      </c>
      <c r="L405" s="73">
        <v>2</v>
      </c>
      <c r="M405" s="73" t="s">
        <v>55</v>
      </c>
      <c r="N405" s="68" t="s">
        <v>56</v>
      </c>
      <c r="O405" s="70" t="s">
        <v>57</v>
      </c>
      <c r="P405" s="67">
        <f t="shared" si="28"/>
        <v>44725</v>
      </c>
      <c r="Q405" s="75" t="str">
        <f t="shared" si="27"/>
        <v>週一</v>
      </c>
      <c r="R405" s="80">
        <v>44721</v>
      </c>
      <c r="S405" s="84"/>
      <c r="AA405" s="1"/>
    </row>
    <row r="406" spans="4:27">
      <c r="D406" s="68" t="s">
        <v>50</v>
      </c>
      <c r="E406" s="70" t="s">
        <v>51</v>
      </c>
      <c r="F406" s="70" t="s">
        <v>429</v>
      </c>
      <c r="G406" s="67">
        <v>44707</v>
      </c>
      <c r="H406" s="67">
        <v>44727</v>
      </c>
      <c r="I406" s="71">
        <f t="shared" si="26"/>
        <v>20</v>
      </c>
      <c r="J406" s="72" t="s">
        <v>66</v>
      </c>
      <c r="K406" s="72" t="s">
        <v>64</v>
      </c>
      <c r="L406" s="73">
        <v>1</v>
      </c>
      <c r="M406" s="73" t="s">
        <v>55</v>
      </c>
      <c r="N406" s="68" t="s">
        <v>245</v>
      </c>
      <c r="O406" s="70" t="s">
        <v>65</v>
      </c>
      <c r="P406" s="67">
        <f t="shared" si="28"/>
        <v>44725</v>
      </c>
      <c r="Q406" s="75" t="str">
        <f t="shared" si="27"/>
        <v>週一</v>
      </c>
      <c r="R406" s="80">
        <v>44721</v>
      </c>
      <c r="AA406" s="1"/>
    </row>
    <row r="407" spans="4:27">
      <c r="D407" s="68" t="s">
        <v>50</v>
      </c>
      <c r="E407" s="70" t="s">
        <v>51</v>
      </c>
      <c r="F407" s="70" t="s">
        <v>429</v>
      </c>
      <c r="G407" s="67">
        <v>44707</v>
      </c>
      <c r="H407" s="67">
        <v>44727</v>
      </c>
      <c r="I407" s="71">
        <f t="shared" si="26"/>
        <v>20</v>
      </c>
      <c r="J407" s="72" t="s">
        <v>353</v>
      </c>
      <c r="K407" s="72" t="s">
        <v>64</v>
      </c>
      <c r="L407" s="73">
        <v>1</v>
      </c>
      <c r="M407" s="73" t="s">
        <v>55</v>
      </c>
      <c r="N407" s="68" t="s">
        <v>245</v>
      </c>
      <c r="O407" s="70" t="s">
        <v>65</v>
      </c>
      <c r="P407" s="67">
        <f t="shared" si="28"/>
        <v>44725</v>
      </c>
      <c r="Q407" s="75" t="str">
        <f t="shared" si="27"/>
        <v>週一</v>
      </c>
      <c r="R407" s="80">
        <v>44721</v>
      </c>
      <c r="AA407" s="1"/>
    </row>
    <row r="408" spans="4:27">
      <c r="D408" s="68" t="s">
        <v>50</v>
      </c>
      <c r="E408" s="70" t="s">
        <v>51</v>
      </c>
      <c r="F408" s="70" t="s">
        <v>430</v>
      </c>
      <c r="G408" s="67">
        <v>44706</v>
      </c>
      <c r="H408" s="67">
        <v>44727</v>
      </c>
      <c r="I408" s="71">
        <f t="shared" si="26"/>
        <v>21</v>
      </c>
      <c r="J408" s="72" t="s">
        <v>243</v>
      </c>
      <c r="K408" s="72" t="s">
        <v>241</v>
      </c>
      <c r="L408" s="73">
        <v>8</v>
      </c>
      <c r="M408" s="73" t="s">
        <v>55</v>
      </c>
      <c r="N408" s="68" t="s">
        <v>245</v>
      </c>
      <c r="O408" s="70" t="s">
        <v>65</v>
      </c>
      <c r="P408" s="67">
        <f t="shared" si="28"/>
        <v>44725</v>
      </c>
      <c r="Q408" s="75" t="str">
        <f t="shared" si="27"/>
        <v>週一</v>
      </c>
      <c r="R408" s="80">
        <v>44722</v>
      </c>
      <c r="AA408" s="1"/>
    </row>
    <row r="409" spans="4:27">
      <c r="D409" s="68" t="s">
        <v>50</v>
      </c>
      <c r="E409" s="70" t="s">
        <v>51</v>
      </c>
      <c r="F409" s="70" t="s">
        <v>431</v>
      </c>
      <c r="G409" s="67">
        <v>44706</v>
      </c>
      <c r="H409" s="67">
        <v>44727</v>
      </c>
      <c r="I409" s="71">
        <f t="shared" si="26"/>
        <v>21</v>
      </c>
      <c r="J409" s="72" t="s">
        <v>356</v>
      </c>
      <c r="K409" s="72" t="s">
        <v>70</v>
      </c>
      <c r="L409" s="73">
        <v>1</v>
      </c>
      <c r="M409" s="73" t="s">
        <v>55</v>
      </c>
      <c r="N409" s="68" t="s">
        <v>245</v>
      </c>
      <c r="O409" s="70" t="s">
        <v>65</v>
      </c>
      <c r="P409" s="67">
        <f t="shared" si="28"/>
        <v>44725</v>
      </c>
      <c r="Q409" s="75" t="str">
        <f t="shared" si="27"/>
        <v>週一</v>
      </c>
      <c r="R409" s="80">
        <v>44720</v>
      </c>
      <c r="AA409" s="1"/>
    </row>
    <row r="410" spans="4:27">
      <c r="D410" s="68" t="s">
        <v>50</v>
      </c>
      <c r="E410" s="70" t="s">
        <v>51</v>
      </c>
      <c r="F410" s="70" t="s">
        <v>431</v>
      </c>
      <c r="G410" s="67">
        <v>44706</v>
      </c>
      <c r="H410" s="67">
        <v>44727</v>
      </c>
      <c r="I410" s="71">
        <f t="shared" si="26"/>
        <v>21</v>
      </c>
      <c r="J410" s="72" t="s">
        <v>350</v>
      </c>
      <c r="K410" s="72" t="s">
        <v>250</v>
      </c>
      <c r="L410" s="73">
        <v>1</v>
      </c>
      <c r="M410" s="73" t="s">
        <v>55</v>
      </c>
      <c r="N410" s="68" t="s">
        <v>245</v>
      </c>
      <c r="O410" s="70" t="s">
        <v>57</v>
      </c>
      <c r="P410" s="67">
        <f t="shared" si="28"/>
        <v>44725</v>
      </c>
      <c r="Q410" s="75" t="str">
        <f t="shared" si="27"/>
        <v>週一</v>
      </c>
      <c r="R410" s="80">
        <v>44714</v>
      </c>
      <c r="AA410" s="1"/>
    </row>
    <row r="411" spans="4:27">
      <c r="D411" s="68" t="s">
        <v>50</v>
      </c>
      <c r="E411" s="70" t="s">
        <v>51</v>
      </c>
      <c r="F411" s="70" t="s">
        <v>431</v>
      </c>
      <c r="G411" s="67">
        <v>44706</v>
      </c>
      <c r="H411" s="67">
        <v>44727</v>
      </c>
      <c r="I411" s="71">
        <f t="shared" si="26"/>
        <v>21</v>
      </c>
      <c r="J411" s="72" t="s">
        <v>249</v>
      </c>
      <c r="K411" s="72" t="s">
        <v>250</v>
      </c>
      <c r="L411" s="73">
        <v>1</v>
      </c>
      <c r="M411" s="73" t="s">
        <v>55</v>
      </c>
      <c r="N411" s="68" t="s">
        <v>245</v>
      </c>
      <c r="O411" s="70" t="s">
        <v>57</v>
      </c>
      <c r="P411" s="67">
        <f t="shared" si="28"/>
        <v>44725</v>
      </c>
      <c r="Q411" s="75" t="str">
        <f t="shared" si="27"/>
        <v>週一</v>
      </c>
      <c r="R411" s="80">
        <v>44714</v>
      </c>
      <c r="AA411" s="1"/>
    </row>
    <row r="412" spans="4:27">
      <c r="D412" s="68" t="s">
        <v>50</v>
      </c>
      <c r="E412" s="70" t="s">
        <v>51</v>
      </c>
      <c r="F412" s="70" t="s">
        <v>432</v>
      </c>
      <c r="G412" s="67">
        <v>44707</v>
      </c>
      <c r="H412" s="67">
        <v>44727</v>
      </c>
      <c r="I412" s="71">
        <f t="shared" si="26"/>
        <v>20</v>
      </c>
      <c r="J412" s="72" t="s">
        <v>72</v>
      </c>
      <c r="K412" s="72" t="s">
        <v>64</v>
      </c>
      <c r="L412" s="73">
        <v>2</v>
      </c>
      <c r="M412" s="73" t="s">
        <v>55</v>
      </c>
      <c r="N412" s="68" t="s">
        <v>245</v>
      </c>
      <c r="O412" s="70" t="s">
        <v>65</v>
      </c>
      <c r="P412" s="67">
        <f t="shared" si="28"/>
        <v>44725</v>
      </c>
      <c r="Q412" s="75" t="str">
        <f t="shared" si="27"/>
        <v>週一</v>
      </c>
      <c r="R412" s="80">
        <v>44721</v>
      </c>
      <c r="AA412" s="1"/>
    </row>
    <row r="413" spans="4:27">
      <c r="D413" s="68" t="s">
        <v>50</v>
      </c>
      <c r="E413" s="70" t="s">
        <v>51</v>
      </c>
      <c r="F413" s="70" t="s">
        <v>433</v>
      </c>
      <c r="G413" s="67">
        <v>44707</v>
      </c>
      <c r="H413" s="67">
        <v>44727</v>
      </c>
      <c r="I413" s="71">
        <f t="shared" si="26"/>
        <v>20</v>
      </c>
      <c r="J413" s="72" t="s">
        <v>243</v>
      </c>
      <c r="K413" s="72" t="s">
        <v>241</v>
      </c>
      <c r="L413" s="73">
        <v>1</v>
      </c>
      <c r="M413" s="73" t="s">
        <v>55</v>
      </c>
      <c r="N413" s="68" t="s">
        <v>245</v>
      </c>
      <c r="O413" s="70" t="s">
        <v>65</v>
      </c>
      <c r="P413" s="67">
        <f t="shared" si="28"/>
        <v>44725</v>
      </c>
      <c r="Q413" s="75" t="str">
        <f t="shared" si="27"/>
        <v>週一</v>
      </c>
      <c r="R413" s="80">
        <v>44722</v>
      </c>
      <c r="AA413" s="1"/>
    </row>
    <row r="414" spans="4:27">
      <c r="D414" s="68" t="s">
        <v>50</v>
      </c>
      <c r="E414" s="70" t="s">
        <v>2</v>
      </c>
      <c r="F414" s="70" t="s">
        <v>434</v>
      </c>
      <c r="G414" s="67">
        <v>44720</v>
      </c>
      <c r="H414" s="67">
        <v>44727</v>
      </c>
      <c r="I414" s="71">
        <f t="shared" si="26"/>
        <v>7</v>
      </c>
      <c r="J414" s="72" t="s">
        <v>102</v>
      </c>
      <c r="K414" s="72" t="s">
        <v>103</v>
      </c>
      <c r="L414" s="73">
        <v>1</v>
      </c>
      <c r="M414" s="73" t="s">
        <v>108</v>
      </c>
      <c r="N414" s="68" t="s">
        <v>245</v>
      </c>
      <c r="O414" s="70" t="s">
        <v>99</v>
      </c>
      <c r="P414" s="67">
        <f t="shared" si="28"/>
        <v>44725</v>
      </c>
      <c r="Q414" s="75" t="str">
        <f t="shared" si="27"/>
        <v>週一</v>
      </c>
      <c r="R414" s="80">
        <v>44726</v>
      </c>
      <c r="S414" s="81">
        <f>R414</f>
        <v>44726</v>
      </c>
      <c r="T414" s="70">
        <v>1</v>
      </c>
      <c r="AA414" s="1"/>
    </row>
    <row r="415" spans="4:27">
      <c r="D415" s="68" t="s">
        <v>50</v>
      </c>
      <c r="E415" s="70" t="s">
        <v>2</v>
      </c>
      <c r="F415" s="70" t="s">
        <v>434</v>
      </c>
      <c r="G415" s="67">
        <v>44720</v>
      </c>
      <c r="H415" s="67">
        <v>44727</v>
      </c>
      <c r="I415" s="71">
        <f t="shared" si="26"/>
        <v>7</v>
      </c>
      <c r="J415" s="72" t="s">
        <v>133</v>
      </c>
      <c r="K415" s="72" t="s">
        <v>134</v>
      </c>
      <c r="L415" s="73">
        <v>1</v>
      </c>
      <c r="M415" s="73" t="s">
        <v>108</v>
      </c>
      <c r="N415" s="68" t="s">
        <v>80</v>
      </c>
      <c r="O415" s="70" t="s">
        <v>99</v>
      </c>
      <c r="P415" s="67">
        <f>H415-2+5</f>
        <v>44730</v>
      </c>
      <c r="Q415" s="75" t="str">
        <f t="shared" si="27"/>
        <v>週六</v>
      </c>
      <c r="R415" s="80">
        <v>44733</v>
      </c>
      <c r="S415" s="85">
        <f>R415</f>
        <v>44733</v>
      </c>
      <c r="T415" s="70">
        <v>1</v>
      </c>
      <c r="AA415" s="1"/>
    </row>
    <row r="416" spans="4:27">
      <c r="D416" s="68" t="s">
        <v>50</v>
      </c>
      <c r="E416" s="70" t="s">
        <v>82</v>
      </c>
      <c r="F416" s="70" t="s">
        <v>435</v>
      </c>
      <c r="G416" s="67">
        <v>44705</v>
      </c>
      <c r="H416" s="67">
        <v>44727</v>
      </c>
      <c r="I416" s="71">
        <f t="shared" si="26"/>
        <v>22</v>
      </c>
      <c r="J416" s="72" t="s">
        <v>93</v>
      </c>
      <c r="K416" s="72" t="s">
        <v>436</v>
      </c>
      <c r="L416" s="73">
        <v>1</v>
      </c>
      <c r="M416" s="73" t="s">
        <v>104</v>
      </c>
      <c r="N416" s="68" t="s">
        <v>253</v>
      </c>
      <c r="O416" s="70" t="s">
        <v>95</v>
      </c>
      <c r="P416" s="67">
        <f t="shared" ref="P416:P479" si="29">H416-2</f>
        <v>44725</v>
      </c>
      <c r="Q416" s="75" t="str">
        <f t="shared" si="27"/>
        <v>週一</v>
      </c>
      <c r="R416" s="80">
        <v>44725</v>
      </c>
      <c r="S416" s="86"/>
      <c r="AA416" s="1"/>
    </row>
    <row r="417" spans="4:27">
      <c r="D417" s="68" t="s">
        <v>50</v>
      </c>
      <c r="E417" s="70" t="s">
        <v>82</v>
      </c>
      <c r="F417" s="70" t="s">
        <v>435</v>
      </c>
      <c r="G417" s="67">
        <v>44705</v>
      </c>
      <c r="H417" s="67">
        <v>44727</v>
      </c>
      <c r="I417" s="71">
        <f t="shared" si="26"/>
        <v>22</v>
      </c>
      <c r="J417" s="72" t="s">
        <v>89</v>
      </c>
      <c r="K417" s="72" t="s">
        <v>337</v>
      </c>
      <c r="L417" s="73">
        <v>1</v>
      </c>
      <c r="M417" s="73" t="s">
        <v>104</v>
      </c>
      <c r="N417" s="68" t="s">
        <v>253</v>
      </c>
      <c r="O417" s="70" t="s">
        <v>92</v>
      </c>
      <c r="P417" s="67">
        <f t="shared" si="29"/>
        <v>44725</v>
      </c>
      <c r="Q417" s="75" t="str">
        <f t="shared" si="27"/>
        <v>週一</v>
      </c>
      <c r="R417" s="80">
        <v>44726</v>
      </c>
      <c r="S417" s="85">
        <f>R417</f>
        <v>44726</v>
      </c>
      <c r="T417" s="70">
        <v>1</v>
      </c>
      <c r="AA417" s="1"/>
    </row>
    <row r="418" spans="4:27">
      <c r="D418" s="68" t="s">
        <v>50</v>
      </c>
      <c r="E418" s="70" t="s">
        <v>82</v>
      </c>
      <c r="F418" s="70" t="s">
        <v>437</v>
      </c>
      <c r="G418" s="67">
        <v>44712</v>
      </c>
      <c r="H418" s="67">
        <v>44727</v>
      </c>
      <c r="I418" s="71">
        <f t="shared" si="26"/>
        <v>15</v>
      </c>
      <c r="J418" s="72" t="s">
        <v>125</v>
      </c>
      <c r="K418" s="72" t="s">
        <v>144</v>
      </c>
      <c r="L418" s="73">
        <v>3</v>
      </c>
      <c r="M418" s="73" t="s">
        <v>91</v>
      </c>
      <c r="N418" s="68" t="s">
        <v>56</v>
      </c>
      <c r="O418" s="70" t="s">
        <v>87</v>
      </c>
      <c r="P418" s="67">
        <f t="shared" si="29"/>
        <v>44725</v>
      </c>
      <c r="Q418" s="75" t="str">
        <f t="shared" si="27"/>
        <v>週一</v>
      </c>
      <c r="R418" s="80">
        <v>44718</v>
      </c>
      <c r="S418" s="84"/>
      <c r="AA418" s="1"/>
    </row>
    <row r="419" spans="4:27">
      <c r="D419" s="68" t="s">
        <v>50</v>
      </c>
      <c r="E419" s="70" t="s">
        <v>82</v>
      </c>
      <c r="F419" s="70" t="s">
        <v>437</v>
      </c>
      <c r="G419" s="67">
        <v>44712</v>
      </c>
      <c r="H419" s="67">
        <v>44727</v>
      </c>
      <c r="I419" s="71">
        <f t="shared" si="26"/>
        <v>15</v>
      </c>
      <c r="J419" s="72" t="s">
        <v>139</v>
      </c>
      <c r="K419" s="72" t="s">
        <v>140</v>
      </c>
      <c r="L419" s="73">
        <v>3</v>
      </c>
      <c r="M419" s="73" t="s">
        <v>91</v>
      </c>
      <c r="N419" s="68" t="s">
        <v>80</v>
      </c>
      <c r="O419" s="70" t="s">
        <v>92</v>
      </c>
      <c r="P419" s="67">
        <f t="shared" si="29"/>
        <v>44725</v>
      </c>
      <c r="Q419" s="75" t="str">
        <f t="shared" si="27"/>
        <v>週一</v>
      </c>
      <c r="R419" s="80">
        <v>44719</v>
      </c>
      <c r="S419" s="84"/>
      <c r="AA419" s="1"/>
    </row>
    <row r="420" spans="4:27">
      <c r="D420" s="68" t="s">
        <v>50</v>
      </c>
      <c r="E420" s="70" t="s">
        <v>82</v>
      </c>
      <c r="F420" s="70" t="s">
        <v>437</v>
      </c>
      <c r="G420" s="67">
        <v>44712</v>
      </c>
      <c r="H420" s="67">
        <v>44727</v>
      </c>
      <c r="I420" s="71">
        <f t="shared" si="26"/>
        <v>15</v>
      </c>
      <c r="J420" s="72" t="s">
        <v>137</v>
      </c>
      <c r="K420" s="72" t="s">
        <v>138</v>
      </c>
      <c r="L420" s="73">
        <v>3</v>
      </c>
      <c r="M420" s="73" t="s">
        <v>91</v>
      </c>
      <c r="N420" s="68" t="s">
        <v>80</v>
      </c>
      <c r="O420" s="70" t="s">
        <v>99</v>
      </c>
      <c r="P420" s="67">
        <f t="shared" si="29"/>
        <v>44725</v>
      </c>
      <c r="Q420" s="75" t="str">
        <f t="shared" si="27"/>
        <v>週一</v>
      </c>
      <c r="R420" s="80">
        <v>44722</v>
      </c>
      <c r="S420" s="84"/>
      <c r="AA420" s="1"/>
    </row>
    <row r="421" spans="4:27">
      <c r="D421" s="68" t="s">
        <v>50</v>
      </c>
      <c r="E421" s="70" t="s">
        <v>82</v>
      </c>
      <c r="F421" s="70" t="s">
        <v>437</v>
      </c>
      <c r="G421" s="67">
        <v>44712</v>
      </c>
      <c r="H421" s="67">
        <v>44727</v>
      </c>
      <c r="I421" s="71">
        <f t="shared" si="26"/>
        <v>15</v>
      </c>
      <c r="J421" s="72" t="s">
        <v>148</v>
      </c>
      <c r="K421" s="72" t="s">
        <v>149</v>
      </c>
      <c r="L421" s="73">
        <v>3</v>
      </c>
      <c r="M421" s="73" t="s">
        <v>91</v>
      </c>
      <c r="N421" s="68" t="s">
        <v>80</v>
      </c>
      <c r="O421" s="70" t="s">
        <v>150</v>
      </c>
      <c r="P421" s="67">
        <f t="shared" si="29"/>
        <v>44725</v>
      </c>
      <c r="Q421" s="75" t="str">
        <f t="shared" si="27"/>
        <v>週一</v>
      </c>
      <c r="R421" s="80">
        <v>44719</v>
      </c>
      <c r="S421" s="84"/>
      <c r="AA421" s="1"/>
    </row>
    <row r="422" spans="4:27">
      <c r="D422" s="68" t="s">
        <v>50</v>
      </c>
      <c r="E422" s="70" t="s">
        <v>82</v>
      </c>
      <c r="F422" s="70" t="s">
        <v>438</v>
      </c>
      <c r="G422" s="67">
        <v>44712</v>
      </c>
      <c r="H422" s="67">
        <v>44727</v>
      </c>
      <c r="I422" s="71">
        <f t="shared" si="26"/>
        <v>15</v>
      </c>
      <c r="J422" s="72" t="s">
        <v>139</v>
      </c>
      <c r="K422" s="72" t="s">
        <v>140</v>
      </c>
      <c r="L422" s="73">
        <v>2</v>
      </c>
      <c r="M422" s="73" t="s">
        <v>91</v>
      </c>
      <c r="N422" s="68" t="s">
        <v>80</v>
      </c>
      <c r="O422" s="70" t="s">
        <v>92</v>
      </c>
      <c r="P422" s="67">
        <f t="shared" si="29"/>
        <v>44725</v>
      </c>
      <c r="Q422" s="75" t="str">
        <f t="shared" si="27"/>
        <v>週一</v>
      </c>
      <c r="R422" s="80">
        <v>44719</v>
      </c>
      <c r="S422" s="84"/>
      <c r="AA422" s="1"/>
    </row>
    <row r="423" spans="4:27">
      <c r="D423" s="68" t="s">
        <v>50</v>
      </c>
      <c r="E423" s="70" t="s">
        <v>82</v>
      </c>
      <c r="F423" s="70" t="s">
        <v>438</v>
      </c>
      <c r="G423" s="67">
        <v>44712</v>
      </c>
      <c r="H423" s="67">
        <v>44727</v>
      </c>
      <c r="I423" s="71">
        <f t="shared" si="26"/>
        <v>15</v>
      </c>
      <c r="J423" s="72" t="s">
        <v>148</v>
      </c>
      <c r="K423" s="72" t="s">
        <v>149</v>
      </c>
      <c r="L423" s="73">
        <v>2</v>
      </c>
      <c r="M423" s="73" t="s">
        <v>91</v>
      </c>
      <c r="N423" s="68" t="s">
        <v>80</v>
      </c>
      <c r="O423" s="70" t="s">
        <v>150</v>
      </c>
      <c r="P423" s="67">
        <f t="shared" si="29"/>
        <v>44725</v>
      </c>
      <c r="Q423" s="75" t="str">
        <f t="shared" si="27"/>
        <v>週一</v>
      </c>
      <c r="R423" s="80">
        <v>44719</v>
      </c>
      <c r="S423" s="84"/>
      <c r="AA423" s="1"/>
    </row>
    <row r="424" spans="4:27">
      <c r="D424" s="68" t="s">
        <v>50</v>
      </c>
      <c r="E424" s="70" t="s">
        <v>82</v>
      </c>
      <c r="F424" s="70" t="s">
        <v>439</v>
      </c>
      <c r="G424" s="67">
        <v>44712</v>
      </c>
      <c r="H424" s="67">
        <v>44727</v>
      </c>
      <c r="I424" s="71">
        <f t="shared" si="26"/>
        <v>15</v>
      </c>
      <c r="J424" s="72" t="s">
        <v>139</v>
      </c>
      <c r="K424" s="72" t="s">
        <v>140</v>
      </c>
      <c r="L424" s="73">
        <v>1</v>
      </c>
      <c r="M424" s="73" t="s">
        <v>91</v>
      </c>
      <c r="N424" s="68" t="s">
        <v>80</v>
      </c>
      <c r="O424" s="70" t="s">
        <v>92</v>
      </c>
      <c r="P424" s="67">
        <f t="shared" si="29"/>
        <v>44725</v>
      </c>
      <c r="Q424" s="75" t="str">
        <f t="shared" si="27"/>
        <v>週一</v>
      </c>
      <c r="R424" s="80">
        <v>44719</v>
      </c>
      <c r="S424" s="84"/>
      <c r="AA424" s="1"/>
    </row>
    <row r="425" spans="4:27">
      <c r="D425" s="68" t="s">
        <v>50</v>
      </c>
      <c r="E425" s="70" t="s">
        <v>82</v>
      </c>
      <c r="F425" s="70" t="s">
        <v>439</v>
      </c>
      <c r="G425" s="67">
        <v>44712</v>
      </c>
      <c r="H425" s="67">
        <v>44727</v>
      </c>
      <c r="I425" s="71">
        <f t="shared" si="26"/>
        <v>15</v>
      </c>
      <c r="J425" s="72" t="s">
        <v>277</v>
      </c>
      <c r="K425" s="72" t="s">
        <v>154</v>
      </c>
      <c r="L425" s="73">
        <v>1</v>
      </c>
      <c r="M425" s="73" t="s">
        <v>91</v>
      </c>
      <c r="N425" s="68" t="s">
        <v>80</v>
      </c>
      <c r="O425" s="70" t="s">
        <v>81</v>
      </c>
      <c r="P425" s="67">
        <f t="shared" si="29"/>
        <v>44725</v>
      </c>
      <c r="Q425" s="75" t="str">
        <f t="shared" si="27"/>
        <v>週一</v>
      </c>
      <c r="R425" s="80">
        <v>44718</v>
      </c>
      <c r="S425" s="84"/>
      <c r="AA425" s="1"/>
    </row>
    <row r="426" spans="4:27">
      <c r="D426" s="68" t="s">
        <v>50</v>
      </c>
      <c r="E426" s="70" t="s">
        <v>82</v>
      </c>
      <c r="F426" s="70" t="s">
        <v>439</v>
      </c>
      <c r="G426" s="67">
        <v>44712</v>
      </c>
      <c r="H426" s="67">
        <v>44727</v>
      </c>
      <c r="I426" s="71">
        <f t="shared" si="26"/>
        <v>15</v>
      </c>
      <c r="J426" s="72" t="s">
        <v>137</v>
      </c>
      <c r="K426" s="72" t="s">
        <v>138</v>
      </c>
      <c r="L426" s="73">
        <v>1</v>
      </c>
      <c r="M426" s="73" t="s">
        <v>91</v>
      </c>
      <c r="N426" s="68" t="s">
        <v>80</v>
      </c>
      <c r="O426" s="70" t="s">
        <v>99</v>
      </c>
      <c r="P426" s="67">
        <f t="shared" si="29"/>
        <v>44725</v>
      </c>
      <c r="Q426" s="75" t="str">
        <f t="shared" si="27"/>
        <v>週一</v>
      </c>
      <c r="R426" s="80">
        <v>44722</v>
      </c>
      <c r="S426" s="84"/>
      <c r="AA426" s="1"/>
    </row>
    <row r="427" spans="4:27">
      <c r="D427" s="68" t="s">
        <v>50</v>
      </c>
      <c r="E427" s="70" t="s">
        <v>82</v>
      </c>
      <c r="F427" s="70" t="s">
        <v>439</v>
      </c>
      <c r="G427" s="67">
        <v>44712</v>
      </c>
      <c r="H427" s="67">
        <v>44727</v>
      </c>
      <c r="I427" s="71">
        <f t="shared" si="26"/>
        <v>15</v>
      </c>
      <c r="J427" s="72" t="s">
        <v>148</v>
      </c>
      <c r="K427" s="72" t="s">
        <v>149</v>
      </c>
      <c r="L427" s="73">
        <v>1</v>
      </c>
      <c r="M427" s="73" t="s">
        <v>91</v>
      </c>
      <c r="N427" s="68" t="s">
        <v>80</v>
      </c>
      <c r="O427" s="70" t="s">
        <v>150</v>
      </c>
      <c r="P427" s="67">
        <f t="shared" si="29"/>
        <v>44725</v>
      </c>
      <c r="Q427" s="75" t="str">
        <f t="shared" si="27"/>
        <v>週一</v>
      </c>
      <c r="R427" s="80">
        <v>44719</v>
      </c>
      <c r="S427" s="84"/>
      <c r="AA427" s="1"/>
    </row>
    <row r="428" spans="4:27">
      <c r="D428" s="68" t="s">
        <v>50</v>
      </c>
      <c r="E428" s="70" t="s">
        <v>51</v>
      </c>
      <c r="F428" s="70" t="s">
        <v>440</v>
      </c>
      <c r="G428" s="67">
        <v>44711</v>
      </c>
      <c r="H428" s="67">
        <v>44727</v>
      </c>
      <c r="I428" s="71">
        <f t="shared" si="26"/>
        <v>16</v>
      </c>
      <c r="J428" s="72" t="s">
        <v>139</v>
      </c>
      <c r="K428" s="72" t="s">
        <v>140</v>
      </c>
      <c r="L428" s="73">
        <v>12</v>
      </c>
      <c r="M428" s="73" t="s">
        <v>127</v>
      </c>
      <c r="N428" s="68" t="s">
        <v>80</v>
      </c>
      <c r="O428" s="70" t="s">
        <v>92</v>
      </c>
      <c r="P428" s="67">
        <f t="shared" si="29"/>
        <v>44725</v>
      </c>
      <c r="Q428" s="75" t="str">
        <f t="shared" si="27"/>
        <v>週一</v>
      </c>
      <c r="R428" s="80">
        <v>44719</v>
      </c>
      <c r="S428" s="84"/>
      <c r="AA428" s="1"/>
    </row>
    <row r="429" spans="4:27">
      <c r="D429" s="68" t="s">
        <v>50</v>
      </c>
      <c r="E429" s="70" t="s">
        <v>51</v>
      </c>
      <c r="F429" s="70" t="s">
        <v>440</v>
      </c>
      <c r="G429" s="67">
        <v>44711</v>
      </c>
      <c r="H429" s="67">
        <v>44727</v>
      </c>
      <c r="I429" s="71">
        <f t="shared" si="26"/>
        <v>16</v>
      </c>
      <c r="J429" s="72" t="s">
        <v>97</v>
      </c>
      <c r="K429" s="72" t="s">
        <v>187</v>
      </c>
      <c r="L429" s="73">
        <v>12</v>
      </c>
      <c r="M429" s="73" t="s">
        <v>127</v>
      </c>
      <c r="N429" s="68" t="s">
        <v>80</v>
      </c>
      <c r="O429" s="70" t="s">
        <v>177</v>
      </c>
      <c r="P429" s="67">
        <f t="shared" si="29"/>
        <v>44725</v>
      </c>
      <c r="Q429" s="75" t="str">
        <f t="shared" si="27"/>
        <v>週一</v>
      </c>
      <c r="R429" s="80">
        <v>44720</v>
      </c>
      <c r="S429" s="84"/>
      <c r="AA429" s="1"/>
    </row>
    <row r="430" spans="4:27">
      <c r="D430" s="68" t="s">
        <v>50</v>
      </c>
      <c r="E430" s="70" t="s">
        <v>51</v>
      </c>
      <c r="F430" s="70" t="s">
        <v>440</v>
      </c>
      <c r="G430" s="67">
        <v>44711</v>
      </c>
      <c r="H430" s="67">
        <v>44727</v>
      </c>
      <c r="I430" s="71">
        <f t="shared" si="26"/>
        <v>16</v>
      </c>
      <c r="J430" s="72" t="s">
        <v>343</v>
      </c>
      <c r="K430" s="72" t="s">
        <v>187</v>
      </c>
      <c r="L430" s="73">
        <v>12</v>
      </c>
      <c r="M430" s="73" t="s">
        <v>127</v>
      </c>
      <c r="N430" s="68" t="s">
        <v>80</v>
      </c>
      <c r="O430" s="70" t="s">
        <v>177</v>
      </c>
      <c r="P430" s="67">
        <f t="shared" si="29"/>
        <v>44725</v>
      </c>
      <c r="Q430" s="75" t="str">
        <f t="shared" si="27"/>
        <v>週一</v>
      </c>
      <c r="R430" s="80">
        <v>44720</v>
      </c>
      <c r="S430" s="84"/>
      <c r="AA430" s="1"/>
    </row>
    <row r="431" spans="4:27">
      <c r="D431" s="68" t="s">
        <v>50</v>
      </c>
      <c r="E431" s="70" t="s">
        <v>51</v>
      </c>
      <c r="F431" s="70" t="s">
        <v>440</v>
      </c>
      <c r="G431" s="67">
        <v>44711</v>
      </c>
      <c r="H431" s="67">
        <v>44727</v>
      </c>
      <c r="I431" s="71">
        <f t="shared" si="26"/>
        <v>16</v>
      </c>
      <c r="J431" s="72" t="s">
        <v>133</v>
      </c>
      <c r="K431" s="72" t="s">
        <v>187</v>
      </c>
      <c r="L431" s="73">
        <v>12</v>
      </c>
      <c r="M431" s="73" t="s">
        <v>127</v>
      </c>
      <c r="N431" s="68" t="s">
        <v>80</v>
      </c>
      <c r="O431" s="70" t="s">
        <v>177</v>
      </c>
      <c r="P431" s="67">
        <f t="shared" si="29"/>
        <v>44725</v>
      </c>
      <c r="Q431" s="75" t="str">
        <f t="shared" si="27"/>
        <v>週一</v>
      </c>
      <c r="R431" s="80">
        <v>44720</v>
      </c>
      <c r="S431" s="84"/>
      <c r="AA431" s="1"/>
    </row>
    <row r="432" spans="4:27">
      <c r="D432" s="68" t="s">
        <v>50</v>
      </c>
      <c r="E432" s="70" t="s">
        <v>51</v>
      </c>
      <c r="F432" s="70" t="s">
        <v>440</v>
      </c>
      <c r="G432" s="67">
        <v>44711</v>
      </c>
      <c r="H432" s="67">
        <v>44727</v>
      </c>
      <c r="I432" s="71">
        <f t="shared" si="26"/>
        <v>16</v>
      </c>
      <c r="J432" s="72" t="s">
        <v>285</v>
      </c>
      <c r="K432" s="72" t="s">
        <v>187</v>
      </c>
      <c r="L432" s="73">
        <v>12</v>
      </c>
      <c r="M432" s="73" t="s">
        <v>127</v>
      </c>
      <c r="N432" s="68" t="s">
        <v>80</v>
      </c>
      <c r="O432" s="70" t="s">
        <v>177</v>
      </c>
      <c r="P432" s="67">
        <f t="shared" si="29"/>
        <v>44725</v>
      </c>
      <c r="Q432" s="75" t="str">
        <f t="shared" si="27"/>
        <v>週一</v>
      </c>
      <c r="R432" s="80">
        <v>44720</v>
      </c>
      <c r="S432" s="84"/>
      <c r="AA432" s="1"/>
    </row>
    <row r="433" spans="4:27">
      <c r="D433" s="68" t="s">
        <v>50</v>
      </c>
      <c r="E433" s="70" t="s">
        <v>51</v>
      </c>
      <c r="F433" s="70" t="s">
        <v>440</v>
      </c>
      <c r="G433" s="67">
        <v>44711</v>
      </c>
      <c r="H433" s="67">
        <v>44727</v>
      </c>
      <c r="I433" s="71">
        <f t="shared" si="26"/>
        <v>16</v>
      </c>
      <c r="J433" s="72" t="s">
        <v>286</v>
      </c>
      <c r="K433" s="72" t="s">
        <v>187</v>
      </c>
      <c r="L433" s="73">
        <v>12</v>
      </c>
      <c r="M433" s="73" t="s">
        <v>127</v>
      </c>
      <c r="N433" s="68" t="s">
        <v>80</v>
      </c>
      <c r="O433" s="70" t="s">
        <v>177</v>
      </c>
      <c r="P433" s="67">
        <f t="shared" si="29"/>
        <v>44725</v>
      </c>
      <c r="Q433" s="75" t="str">
        <f t="shared" si="27"/>
        <v>週一</v>
      </c>
      <c r="R433" s="80">
        <v>44720</v>
      </c>
      <c r="S433" s="84"/>
      <c r="AA433" s="1"/>
    </row>
    <row r="434" spans="4:27">
      <c r="D434" s="68" t="s">
        <v>50</v>
      </c>
      <c r="E434" s="70" t="s">
        <v>51</v>
      </c>
      <c r="F434" s="70" t="s">
        <v>440</v>
      </c>
      <c r="G434" s="67">
        <v>44711</v>
      </c>
      <c r="H434" s="67">
        <v>44727</v>
      </c>
      <c r="I434" s="71">
        <f t="shared" si="26"/>
        <v>16</v>
      </c>
      <c r="J434" s="72" t="s">
        <v>342</v>
      </c>
      <c r="K434" s="72" t="s">
        <v>187</v>
      </c>
      <c r="L434" s="73">
        <v>12</v>
      </c>
      <c r="M434" s="73" t="s">
        <v>127</v>
      </c>
      <c r="N434" s="68" t="s">
        <v>80</v>
      </c>
      <c r="O434" s="70" t="s">
        <v>177</v>
      </c>
      <c r="P434" s="67">
        <f t="shared" si="29"/>
        <v>44725</v>
      </c>
      <c r="Q434" s="75" t="str">
        <f t="shared" si="27"/>
        <v>週一</v>
      </c>
      <c r="R434" s="80">
        <v>44720</v>
      </c>
      <c r="S434" s="84"/>
      <c r="AA434" s="1"/>
    </row>
    <row r="435" spans="4:27">
      <c r="D435" s="68" t="s">
        <v>50</v>
      </c>
      <c r="E435" s="70" t="s">
        <v>51</v>
      </c>
      <c r="F435" s="70" t="s">
        <v>440</v>
      </c>
      <c r="G435" s="67">
        <v>44711</v>
      </c>
      <c r="H435" s="67">
        <v>44727</v>
      </c>
      <c r="I435" s="71">
        <f t="shared" si="26"/>
        <v>16</v>
      </c>
      <c r="J435" s="72" t="s">
        <v>340</v>
      </c>
      <c r="K435" s="72" t="s">
        <v>187</v>
      </c>
      <c r="L435" s="73">
        <v>12</v>
      </c>
      <c r="M435" s="73" t="s">
        <v>127</v>
      </c>
      <c r="N435" s="68" t="s">
        <v>80</v>
      </c>
      <c r="O435" s="70" t="s">
        <v>177</v>
      </c>
      <c r="P435" s="67">
        <f t="shared" si="29"/>
        <v>44725</v>
      </c>
      <c r="Q435" s="75" t="str">
        <f t="shared" si="27"/>
        <v>週一</v>
      </c>
      <c r="R435" s="80">
        <v>44720</v>
      </c>
      <c r="S435" s="84"/>
      <c r="AA435" s="1"/>
    </row>
    <row r="436" spans="4:27">
      <c r="D436" s="68" t="s">
        <v>50</v>
      </c>
      <c r="E436" s="70" t="s">
        <v>51</v>
      </c>
      <c r="F436" s="70" t="s">
        <v>440</v>
      </c>
      <c r="G436" s="67">
        <v>44711</v>
      </c>
      <c r="H436" s="67">
        <v>44727</v>
      </c>
      <c r="I436" s="71">
        <f t="shared" si="26"/>
        <v>16</v>
      </c>
      <c r="J436" s="72" t="s">
        <v>299</v>
      </c>
      <c r="K436" s="72" t="s">
        <v>187</v>
      </c>
      <c r="L436" s="73">
        <v>12</v>
      </c>
      <c r="M436" s="73" t="s">
        <v>127</v>
      </c>
      <c r="N436" s="68" t="s">
        <v>80</v>
      </c>
      <c r="O436" s="70" t="s">
        <v>177</v>
      </c>
      <c r="P436" s="67">
        <f t="shared" si="29"/>
        <v>44725</v>
      </c>
      <c r="Q436" s="75" t="str">
        <f t="shared" si="27"/>
        <v>週一</v>
      </c>
      <c r="R436" s="80">
        <v>44720</v>
      </c>
      <c r="S436" s="84"/>
      <c r="AA436" s="1"/>
    </row>
    <row r="437" spans="4:27">
      <c r="D437" s="68" t="s">
        <v>50</v>
      </c>
      <c r="E437" s="70" t="s">
        <v>51</v>
      </c>
      <c r="F437" s="70" t="s">
        <v>440</v>
      </c>
      <c r="G437" s="67">
        <v>44711</v>
      </c>
      <c r="H437" s="67">
        <v>44727</v>
      </c>
      <c r="I437" s="71">
        <f t="shared" si="26"/>
        <v>16</v>
      </c>
      <c r="J437" s="72" t="s">
        <v>341</v>
      </c>
      <c r="K437" s="72" t="s">
        <v>187</v>
      </c>
      <c r="L437" s="73">
        <v>12</v>
      </c>
      <c r="M437" s="73" t="s">
        <v>127</v>
      </c>
      <c r="N437" s="68" t="s">
        <v>80</v>
      </c>
      <c r="O437" s="70" t="s">
        <v>177</v>
      </c>
      <c r="P437" s="67">
        <f t="shared" si="29"/>
        <v>44725</v>
      </c>
      <c r="Q437" s="75" t="str">
        <f t="shared" si="27"/>
        <v>週一</v>
      </c>
      <c r="R437" s="80">
        <v>44720</v>
      </c>
      <c r="S437" s="84"/>
      <c r="AA437" s="1"/>
    </row>
    <row r="438" spans="4:27">
      <c r="D438" s="68" t="s">
        <v>50</v>
      </c>
      <c r="E438" s="70" t="s">
        <v>51</v>
      </c>
      <c r="F438" s="70" t="s">
        <v>440</v>
      </c>
      <c r="G438" s="67">
        <v>44711</v>
      </c>
      <c r="H438" s="67">
        <v>44727</v>
      </c>
      <c r="I438" s="71">
        <f t="shared" si="26"/>
        <v>16</v>
      </c>
      <c r="J438" s="72" t="s">
        <v>288</v>
      </c>
      <c r="K438" s="72" t="s">
        <v>289</v>
      </c>
      <c r="L438" s="73">
        <v>12</v>
      </c>
      <c r="M438" s="73" t="s">
        <v>127</v>
      </c>
      <c r="N438" s="68" t="s">
        <v>80</v>
      </c>
      <c r="O438" s="70" t="s">
        <v>115</v>
      </c>
      <c r="P438" s="67">
        <f t="shared" si="29"/>
        <v>44725</v>
      </c>
      <c r="Q438" s="75" t="str">
        <f t="shared" si="27"/>
        <v>週一</v>
      </c>
      <c r="R438" s="80">
        <v>44720</v>
      </c>
      <c r="S438" s="84"/>
      <c r="U438" s="70">
        <v>1</v>
      </c>
      <c r="Y438" s="78">
        <v>44721</v>
      </c>
      <c r="Z438" s="79" t="s">
        <v>441</v>
      </c>
      <c r="AA438" s="1"/>
    </row>
    <row r="439" spans="4:27">
      <c r="D439" s="68" t="s">
        <v>50</v>
      </c>
      <c r="E439" s="70" t="s">
        <v>51</v>
      </c>
      <c r="F439" s="70" t="s">
        <v>440</v>
      </c>
      <c r="G439" s="67">
        <v>44711</v>
      </c>
      <c r="H439" s="67">
        <v>44727</v>
      </c>
      <c r="I439" s="71">
        <f t="shared" si="26"/>
        <v>16</v>
      </c>
      <c r="J439" s="72" t="s">
        <v>195</v>
      </c>
      <c r="K439" s="72" t="s">
        <v>196</v>
      </c>
      <c r="L439" s="73">
        <v>9</v>
      </c>
      <c r="M439" s="73" t="s">
        <v>127</v>
      </c>
      <c r="N439" s="68" t="s">
        <v>245</v>
      </c>
      <c r="O439" s="70" t="s">
        <v>197</v>
      </c>
      <c r="P439" s="67">
        <f t="shared" si="29"/>
        <v>44725</v>
      </c>
      <c r="Q439" s="75" t="str">
        <f t="shared" si="27"/>
        <v>週一</v>
      </c>
      <c r="R439" s="80">
        <v>44725</v>
      </c>
      <c r="AA439" s="1"/>
    </row>
    <row r="440" spans="4:27">
      <c r="D440" s="68" t="s">
        <v>50</v>
      </c>
      <c r="E440" s="70" t="s">
        <v>51</v>
      </c>
      <c r="F440" s="70" t="s">
        <v>440</v>
      </c>
      <c r="G440" s="67">
        <v>44711</v>
      </c>
      <c r="H440" s="67">
        <v>44727</v>
      </c>
      <c r="I440" s="71">
        <f t="shared" si="26"/>
        <v>16</v>
      </c>
      <c r="J440" s="72" t="s">
        <v>151</v>
      </c>
      <c r="K440" s="72" t="s">
        <v>152</v>
      </c>
      <c r="L440" s="73">
        <v>12</v>
      </c>
      <c r="M440" s="73" t="s">
        <v>127</v>
      </c>
      <c r="N440" s="68" t="s">
        <v>80</v>
      </c>
      <c r="O440" s="70" t="s">
        <v>150</v>
      </c>
      <c r="P440" s="67">
        <f t="shared" si="29"/>
        <v>44725</v>
      </c>
      <c r="Q440" s="75" t="str">
        <f t="shared" si="27"/>
        <v>週一</v>
      </c>
      <c r="R440" s="80">
        <v>44719</v>
      </c>
      <c r="S440" s="85"/>
      <c r="AA440" s="1"/>
    </row>
    <row r="441" spans="4:27">
      <c r="D441" s="68" t="s">
        <v>50</v>
      </c>
      <c r="E441" s="70" t="s">
        <v>51</v>
      </c>
      <c r="F441" s="70" t="s">
        <v>440</v>
      </c>
      <c r="G441" s="67">
        <v>44711</v>
      </c>
      <c r="H441" s="67">
        <v>44727</v>
      </c>
      <c r="I441" s="71">
        <f t="shared" si="26"/>
        <v>16</v>
      </c>
      <c r="J441" s="72" t="s">
        <v>164</v>
      </c>
      <c r="K441" s="72" t="s">
        <v>146</v>
      </c>
      <c r="L441" s="73">
        <v>8</v>
      </c>
      <c r="M441" s="73" t="s">
        <v>127</v>
      </c>
      <c r="N441" s="68" t="s">
        <v>80</v>
      </c>
      <c r="O441" s="70" t="s">
        <v>115</v>
      </c>
      <c r="P441" s="67">
        <f t="shared" si="29"/>
        <v>44725</v>
      </c>
      <c r="Q441" s="75" t="str">
        <f t="shared" si="27"/>
        <v>週一</v>
      </c>
      <c r="R441" s="80">
        <v>44722</v>
      </c>
      <c r="S441" s="84"/>
      <c r="AA441" s="1"/>
    </row>
    <row r="442" spans="4:27">
      <c r="D442" s="68" t="s">
        <v>50</v>
      </c>
      <c r="E442" s="70" t="s">
        <v>51</v>
      </c>
      <c r="F442" s="70" t="s">
        <v>440</v>
      </c>
      <c r="G442" s="67">
        <v>44711</v>
      </c>
      <c r="H442" s="67">
        <v>44727</v>
      </c>
      <c r="I442" s="71">
        <f t="shared" si="26"/>
        <v>16</v>
      </c>
      <c r="J442" s="72" t="s">
        <v>290</v>
      </c>
      <c r="K442" s="72" t="s">
        <v>291</v>
      </c>
      <c r="L442" s="73">
        <v>12</v>
      </c>
      <c r="M442" s="73" t="s">
        <v>127</v>
      </c>
      <c r="N442" s="68" t="s">
        <v>80</v>
      </c>
      <c r="O442" s="70" t="s">
        <v>99</v>
      </c>
      <c r="P442" s="67">
        <f t="shared" si="29"/>
        <v>44725</v>
      </c>
      <c r="Q442" s="75" t="str">
        <f t="shared" si="27"/>
        <v>週一</v>
      </c>
      <c r="R442" s="80">
        <v>44722</v>
      </c>
      <c r="S442" s="84"/>
      <c r="AA442" s="1"/>
    </row>
    <row r="443" spans="4:27">
      <c r="D443" s="68" t="s">
        <v>50</v>
      </c>
      <c r="E443" s="70" t="s">
        <v>51</v>
      </c>
      <c r="F443" s="70" t="s">
        <v>440</v>
      </c>
      <c r="G443" s="67">
        <v>44711</v>
      </c>
      <c r="H443" s="67">
        <v>44727</v>
      </c>
      <c r="I443" s="71">
        <f t="shared" si="26"/>
        <v>16</v>
      </c>
      <c r="J443" s="72" t="s">
        <v>442</v>
      </c>
      <c r="K443" s="72" t="s">
        <v>205</v>
      </c>
      <c r="L443" s="73">
        <v>12</v>
      </c>
      <c r="M443" s="73" t="s">
        <v>127</v>
      </c>
      <c r="N443" s="68" t="s">
        <v>80</v>
      </c>
      <c r="O443" s="70" t="s">
        <v>92</v>
      </c>
      <c r="P443" s="67">
        <f t="shared" si="29"/>
        <v>44725</v>
      </c>
      <c r="Q443" s="75" t="str">
        <f t="shared" si="27"/>
        <v>週一</v>
      </c>
      <c r="R443" s="80">
        <v>44719</v>
      </c>
      <c r="S443" s="84"/>
      <c r="AA443" s="1"/>
    </row>
    <row r="444" spans="4:27">
      <c r="D444" s="68" t="s">
        <v>50</v>
      </c>
      <c r="E444" s="70" t="s">
        <v>51</v>
      </c>
      <c r="F444" s="70" t="s">
        <v>440</v>
      </c>
      <c r="G444" s="67">
        <v>44711</v>
      </c>
      <c r="H444" s="67">
        <v>44727</v>
      </c>
      <c r="I444" s="71">
        <f t="shared" si="26"/>
        <v>16</v>
      </c>
      <c r="J444" s="72" t="s">
        <v>141</v>
      </c>
      <c r="K444" s="72" t="s">
        <v>142</v>
      </c>
      <c r="L444" s="73">
        <v>12</v>
      </c>
      <c r="M444" s="73" t="s">
        <v>127</v>
      </c>
      <c r="N444" s="68" t="s">
        <v>80</v>
      </c>
      <c r="O444" s="70" t="s">
        <v>143</v>
      </c>
      <c r="P444" s="67">
        <f t="shared" si="29"/>
        <v>44725</v>
      </c>
      <c r="Q444" s="75" t="str">
        <f t="shared" si="27"/>
        <v>週一</v>
      </c>
      <c r="R444" s="80">
        <v>44719</v>
      </c>
      <c r="S444" s="84"/>
      <c r="AA444" s="1"/>
    </row>
    <row r="445" spans="4:27">
      <c r="D445" s="68" t="s">
        <v>50</v>
      </c>
      <c r="E445" s="70" t="s">
        <v>51</v>
      </c>
      <c r="F445" s="70" t="s">
        <v>440</v>
      </c>
      <c r="G445" s="67">
        <v>44711</v>
      </c>
      <c r="H445" s="67">
        <v>44727</v>
      </c>
      <c r="I445" s="71">
        <f t="shared" si="26"/>
        <v>16</v>
      </c>
      <c r="J445" s="72" t="s">
        <v>137</v>
      </c>
      <c r="K445" s="72" t="s">
        <v>138</v>
      </c>
      <c r="L445" s="73">
        <v>12</v>
      </c>
      <c r="M445" s="73" t="s">
        <v>127</v>
      </c>
      <c r="N445" s="68" t="s">
        <v>80</v>
      </c>
      <c r="O445" s="70" t="s">
        <v>99</v>
      </c>
      <c r="P445" s="67">
        <f t="shared" si="29"/>
        <v>44725</v>
      </c>
      <c r="Q445" s="75" t="str">
        <f t="shared" si="27"/>
        <v>週一</v>
      </c>
      <c r="R445" s="80">
        <v>44722</v>
      </c>
      <c r="S445" s="84"/>
      <c r="AA445" s="1"/>
    </row>
    <row r="446" spans="4:27">
      <c r="D446" s="68" t="s">
        <v>50</v>
      </c>
      <c r="E446" s="70" t="s">
        <v>51</v>
      </c>
      <c r="F446" s="70" t="s">
        <v>440</v>
      </c>
      <c r="G446" s="67">
        <v>44711</v>
      </c>
      <c r="H446" s="67">
        <v>44727</v>
      </c>
      <c r="I446" s="71">
        <f t="shared" si="26"/>
        <v>16</v>
      </c>
      <c r="J446" s="72" t="s">
        <v>148</v>
      </c>
      <c r="K446" s="72" t="s">
        <v>149</v>
      </c>
      <c r="L446" s="73">
        <v>8</v>
      </c>
      <c r="M446" s="73" t="s">
        <v>127</v>
      </c>
      <c r="N446" s="68" t="s">
        <v>80</v>
      </c>
      <c r="O446" s="70" t="s">
        <v>150</v>
      </c>
      <c r="P446" s="67">
        <f t="shared" si="29"/>
        <v>44725</v>
      </c>
      <c r="Q446" s="75" t="str">
        <f t="shared" si="27"/>
        <v>週一</v>
      </c>
      <c r="R446" s="80">
        <v>44719</v>
      </c>
      <c r="S446" s="84"/>
      <c r="AA446" s="1"/>
    </row>
    <row r="447" spans="4:27">
      <c r="D447" s="68" t="s">
        <v>50</v>
      </c>
      <c r="E447" s="70" t="s">
        <v>51</v>
      </c>
      <c r="F447" s="70" t="s">
        <v>440</v>
      </c>
      <c r="G447" s="67">
        <v>44711</v>
      </c>
      <c r="H447" s="67">
        <v>44727</v>
      </c>
      <c r="I447" s="71">
        <f t="shared" si="26"/>
        <v>16</v>
      </c>
      <c r="J447" s="72" t="s">
        <v>295</v>
      </c>
      <c r="K447" s="72" t="s">
        <v>296</v>
      </c>
      <c r="L447" s="73">
        <v>12</v>
      </c>
      <c r="M447" s="73" t="s">
        <v>127</v>
      </c>
      <c r="N447" s="68" t="s">
        <v>80</v>
      </c>
      <c r="O447" s="70" t="s">
        <v>81</v>
      </c>
      <c r="P447" s="67">
        <f t="shared" si="29"/>
        <v>44725</v>
      </c>
      <c r="Q447" s="75" t="str">
        <f t="shared" si="27"/>
        <v>週一</v>
      </c>
      <c r="R447" s="80">
        <v>44713</v>
      </c>
      <c r="S447" s="84"/>
      <c r="AA447" s="1"/>
    </row>
    <row r="448" spans="4:27">
      <c r="D448" s="68" t="s">
        <v>50</v>
      </c>
      <c r="E448" s="70" t="s">
        <v>2</v>
      </c>
      <c r="F448" s="70" t="s">
        <v>443</v>
      </c>
      <c r="G448" s="67">
        <v>44713</v>
      </c>
      <c r="H448" s="67">
        <v>44727</v>
      </c>
      <c r="I448" s="71">
        <f t="shared" si="26"/>
        <v>14</v>
      </c>
      <c r="J448" s="72" t="s">
        <v>106</v>
      </c>
      <c r="K448" s="72" t="s">
        <v>386</v>
      </c>
      <c r="L448" s="73">
        <v>2</v>
      </c>
      <c r="M448" s="73" t="s">
        <v>108</v>
      </c>
      <c r="N448" s="68" t="s">
        <v>56</v>
      </c>
      <c r="O448" s="70" t="s">
        <v>95</v>
      </c>
      <c r="P448" s="67">
        <f t="shared" si="29"/>
        <v>44725</v>
      </c>
      <c r="Q448" s="75" t="str">
        <f t="shared" si="27"/>
        <v>週一</v>
      </c>
      <c r="R448" s="80">
        <v>44725</v>
      </c>
      <c r="S448" s="84"/>
      <c r="Z448" s="79" t="s">
        <v>444</v>
      </c>
      <c r="AA448" s="1"/>
    </row>
    <row r="449" spans="4:27">
      <c r="D449" s="68" t="s">
        <v>50</v>
      </c>
      <c r="E449" s="70" t="s">
        <v>82</v>
      </c>
      <c r="F449" s="70" t="s">
        <v>445</v>
      </c>
      <c r="G449" s="67">
        <v>44707</v>
      </c>
      <c r="H449" s="67">
        <v>44727</v>
      </c>
      <c r="I449" s="71">
        <f t="shared" si="26"/>
        <v>20</v>
      </c>
      <c r="J449" s="72" t="s">
        <v>181</v>
      </c>
      <c r="K449" s="72" t="s">
        <v>182</v>
      </c>
      <c r="L449" s="73">
        <v>13</v>
      </c>
      <c r="M449" s="73" t="s">
        <v>104</v>
      </c>
      <c r="N449" s="68" t="s">
        <v>56</v>
      </c>
      <c r="O449" s="70" t="s">
        <v>183</v>
      </c>
      <c r="P449" s="67">
        <f t="shared" si="29"/>
        <v>44725</v>
      </c>
      <c r="Q449" s="75" t="str">
        <f t="shared" si="27"/>
        <v>週一</v>
      </c>
      <c r="R449" s="80">
        <v>44720</v>
      </c>
      <c r="S449" s="84"/>
      <c r="AA449" s="1"/>
    </row>
    <row r="450" spans="4:27">
      <c r="D450" s="68" t="s">
        <v>50</v>
      </c>
      <c r="E450" s="70" t="s">
        <v>82</v>
      </c>
      <c r="F450" s="70" t="s">
        <v>446</v>
      </c>
      <c r="G450" s="67">
        <v>44708</v>
      </c>
      <c r="H450" s="67">
        <v>44727</v>
      </c>
      <c r="I450" s="71">
        <f t="shared" si="26"/>
        <v>19</v>
      </c>
      <c r="J450" s="72" t="s">
        <v>167</v>
      </c>
      <c r="K450" s="72" t="s">
        <v>168</v>
      </c>
      <c r="L450" s="73">
        <v>1</v>
      </c>
      <c r="M450" s="73" t="s">
        <v>104</v>
      </c>
      <c r="N450" s="68" t="s">
        <v>56</v>
      </c>
      <c r="O450" s="70" t="s">
        <v>95</v>
      </c>
      <c r="P450" s="67">
        <f t="shared" si="29"/>
        <v>44725</v>
      </c>
      <c r="Q450" s="75" t="str">
        <f t="shared" si="27"/>
        <v>週一</v>
      </c>
      <c r="R450" s="80">
        <v>44722</v>
      </c>
      <c r="S450" s="87"/>
      <c r="AA450" s="1"/>
    </row>
    <row r="451" spans="4:27">
      <c r="D451" s="68" t="s">
        <v>50</v>
      </c>
      <c r="E451" s="70" t="s">
        <v>51</v>
      </c>
      <c r="F451" s="70" t="s">
        <v>447</v>
      </c>
      <c r="G451" s="67">
        <v>44714</v>
      </c>
      <c r="H451" s="67">
        <v>44728</v>
      </c>
      <c r="I451" s="71">
        <f t="shared" si="26"/>
        <v>14</v>
      </c>
      <c r="J451" s="72" t="s">
        <v>118</v>
      </c>
      <c r="K451" s="72" t="s">
        <v>119</v>
      </c>
      <c r="L451" s="73">
        <v>4</v>
      </c>
      <c r="M451" s="73" t="s">
        <v>79</v>
      </c>
      <c r="N451" s="68" t="s">
        <v>80</v>
      </c>
      <c r="O451" s="70" t="s">
        <v>81</v>
      </c>
      <c r="P451" s="67">
        <f t="shared" si="29"/>
        <v>44726</v>
      </c>
      <c r="Q451" s="75" t="str">
        <f t="shared" si="27"/>
        <v>週二</v>
      </c>
      <c r="R451" s="80">
        <v>44726</v>
      </c>
      <c r="S451" s="84"/>
      <c r="AA451" s="1"/>
    </row>
    <row r="452" spans="4:27">
      <c r="D452" s="68" t="s">
        <v>50</v>
      </c>
      <c r="E452" s="70" t="s">
        <v>82</v>
      </c>
      <c r="F452" s="70" t="s">
        <v>448</v>
      </c>
      <c r="G452" s="67">
        <v>44707</v>
      </c>
      <c r="H452" s="67">
        <v>44728</v>
      </c>
      <c r="I452" s="71">
        <f t="shared" si="26"/>
        <v>21</v>
      </c>
      <c r="J452" s="72" t="s">
        <v>125</v>
      </c>
      <c r="K452" s="72" t="s">
        <v>126</v>
      </c>
      <c r="L452" s="73">
        <v>38</v>
      </c>
      <c r="M452" s="73" t="s">
        <v>127</v>
      </c>
      <c r="N452" s="68" t="s">
        <v>56</v>
      </c>
      <c r="O452" s="70" t="s">
        <v>87</v>
      </c>
      <c r="P452" s="67">
        <f t="shared" si="29"/>
        <v>44726</v>
      </c>
      <c r="Q452" s="75" t="str">
        <f t="shared" si="27"/>
        <v>週二</v>
      </c>
      <c r="R452" s="80">
        <v>44714</v>
      </c>
      <c r="S452" s="84"/>
      <c r="AA452" s="1"/>
    </row>
    <row r="453" spans="4:27">
      <c r="D453" s="68" t="s">
        <v>50</v>
      </c>
      <c r="E453" s="70" t="s">
        <v>82</v>
      </c>
      <c r="F453" s="70" t="s">
        <v>449</v>
      </c>
      <c r="G453" s="67">
        <v>44714</v>
      </c>
      <c r="H453" s="67">
        <v>44728</v>
      </c>
      <c r="I453" s="71">
        <f t="shared" si="26"/>
        <v>14</v>
      </c>
      <c r="J453" s="72" t="s">
        <v>139</v>
      </c>
      <c r="K453" s="72" t="s">
        <v>140</v>
      </c>
      <c r="L453" s="73">
        <v>1</v>
      </c>
      <c r="M453" s="73" t="s">
        <v>268</v>
      </c>
      <c r="N453" s="68" t="s">
        <v>80</v>
      </c>
      <c r="O453" s="70" t="s">
        <v>92</v>
      </c>
      <c r="P453" s="67">
        <f t="shared" si="29"/>
        <v>44726</v>
      </c>
      <c r="Q453" s="75" t="str">
        <f t="shared" si="27"/>
        <v>週二</v>
      </c>
      <c r="R453" s="80">
        <v>44720</v>
      </c>
      <c r="S453" s="84"/>
      <c r="AA453" s="1"/>
    </row>
    <row r="454" spans="4:27">
      <c r="D454" s="68" t="s">
        <v>50</v>
      </c>
      <c r="E454" s="70" t="s">
        <v>82</v>
      </c>
      <c r="F454" s="70" t="s">
        <v>449</v>
      </c>
      <c r="G454" s="67">
        <v>44714</v>
      </c>
      <c r="H454" s="67">
        <v>44728</v>
      </c>
      <c r="I454" s="71">
        <f t="shared" si="26"/>
        <v>14</v>
      </c>
      <c r="J454" s="72" t="s">
        <v>137</v>
      </c>
      <c r="K454" s="72" t="s">
        <v>138</v>
      </c>
      <c r="L454" s="73">
        <v>1</v>
      </c>
      <c r="M454" s="73" t="s">
        <v>268</v>
      </c>
      <c r="N454" s="68" t="s">
        <v>80</v>
      </c>
      <c r="O454" s="70" t="s">
        <v>99</v>
      </c>
      <c r="P454" s="67">
        <f t="shared" si="29"/>
        <v>44726</v>
      </c>
      <c r="Q454" s="75" t="str">
        <f t="shared" si="27"/>
        <v>週二</v>
      </c>
      <c r="R454" s="80">
        <v>44722</v>
      </c>
      <c r="S454" s="84"/>
      <c r="AA454" s="1"/>
    </row>
    <row r="455" spans="4:27">
      <c r="D455" s="68" t="s">
        <v>50</v>
      </c>
      <c r="E455" s="70" t="s">
        <v>82</v>
      </c>
      <c r="F455" s="70" t="s">
        <v>450</v>
      </c>
      <c r="G455" s="67">
        <v>44714</v>
      </c>
      <c r="H455" s="67">
        <v>44728</v>
      </c>
      <c r="I455" s="71">
        <f t="shared" ref="I455:I518" si="30">_xlfn.DAYS(H455,G455)</f>
        <v>14</v>
      </c>
      <c r="J455" s="72" t="s">
        <v>125</v>
      </c>
      <c r="K455" s="72" t="s">
        <v>144</v>
      </c>
      <c r="L455" s="73">
        <v>3</v>
      </c>
      <c r="M455" s="73" t="s">
        <v>127</v>
      </c>
      <c r="N455" s="68" t="s">
        <v>56</v>
      </c>
      <c r="O455" s="70" t="s">
        <v>87</v>
      </c>
      <c r="P455" s="67">
        <f t="shared" si="29"/>
        <v>44726</v>
      </c>
      <c r="Q455" s="75" t="str">
        <f t="shared" ref="Q455:Q518" si="31">TEXT(P455,"aaa")</f>
        <v>週二</v>
      </c>
      <c r="R455" s="80">
        <v>44721</v>
      </c>
      <c r="S455" s="84"/>
      <c r="AA455" s="1"/>
    </row>
    <row r="456" spans="4:27">
      <c r="D456" s="68" t="s">
        <v>50</v>
      </c>
      <c r="E456" s="70" t="s">
        <v>82</v>
      </c>
      <c r="F456" s="70" t="s">
        <v>450</v>
      </c>
      <c r="G456" s="67">
        <v>44714</v>
      </c>
      <c r="H456" s="67">
        <v>44728</v>
      </c>
      <c r="I456" s="71">
        <f t="shared" si="30"/>
        <v>14</v>
      </c>
      <c r="J456" s="72" t="s">
        <v>139</v>
      </c>
      <c r="K456" s="72" t="s">
        <v>140</v>
      </c>
      <c r="L456" s="73">
        <v>3</v>
      </c>
      <c r="M456" s="73" t="s">
        <v>127</v>
      </c>
      <c r="N456" s="68" t="s">
        <v>80</v>
      </c>
      <c r="O456" s="70" t="s">
        <v>92</v>
      </c>
      <c r="P456" s="67">
        <f t="shared" si="29"/>
        <v>44726</v>
      </c>
      <c r="Q456" s="75" t="str">
        <f t="shared" si="31"/>
        <v>週二</v>
      </c>
      <c r="R456" s="80">
        <v>44720</v>
      </c>
      <c r="S456" s="84"/>
      <c r="AA456" s="1"/>
    </row>
    <row r="457" spans="4:27">
      <c r="D457" s="68" t="s">
        <v>50</v>
      </c>
      <c r="E457" s="70" t="s">
        <v>82</v>
      </c>
      <c r="F457" s="70" t="s">
        <v>450</v>
      </c>
      <c r="G457" s="67">
        <v>44714</v>
      </c>
      <c r="H457" s="67">
        <v>44728</v>
      </c>
      <c r="I457" s="71">
        <f t="shared" si="30"/>
        <v>14</v>
      </c>
      <c r="J457" s="72" t="s">
        <v>198</v>
      </c>
      <c r="K457" s="72" t="s">
        <v>199</v>
      </c>
      <c r="L457" s="73">
        <v>2</v>
      </c>
      <c r="M457" s="73" t="s">
        <v>127</v>
      </c>
      <c r="N457" s="68" t="s">
        <v>80</v>
      </c>
      <c r="O457" s="70" t="s">
        <v>150</v>
      </c>
      <c r="P457" s="67">
        <f t="shared" si="29"/>
        <v>44726</v>
      </c>
      <c r="Q457" s="75" t="str">
        <f t="shared" si="31"/>
        <v>週二</v>
      </c>
      <c r="R457" s="80">
        <v>44722</v>
      </c>
      <c r="S457" s="84"/>
      <c r="AA457" s="1"/>
    </row>
    <row r="458" spans="4:27">
      <c r="D458" s="68" t="s">
        <v>50</v>
      </c>
      <c r="E458" s="70" t="s">
        <v>82</v>
      </c>
      <c r="F458" s="70" t="s">
        <v>450</v>
      </c>
      <c r="G458" s="67">
        <v>44714</v>
      </c>
      <c r="H458" s="67">
        <v>44728</v>
      </c>
      <c r="I458" s="71">
        <f t="shared" si="30"/>
        <v>14</v>
      </c>
      <c r="J458" s="72" t="s">
        <v>164</v>
      </c>
      <c r="K458" s="72" t="s">
        <v>146</v>
      </c>
      <c r="L458" s="73">
        <v>2</v>
      </c>
      <c r="M458" s="73" t="s">
        <v>127</v>
      </c>
      <c r="N458" s="68" t="s">
        <v>80</v>
      </c>
      <c r="O458" s="70" t="s">
        <v>115</v>
      </c>
      <c r="P458" s="67">
        <f t="shared" si="29"/>
        <v>44726</v>
      </c>
      <c r="Q458" s="75" t="str">
        <f t="shared" si="31"/>
        <v>週二</v>
      </c>
      <c r="R458" s="80">
        <v>44722</v>
      </c>
      <c r="S458" s="84"/>
      <c r="AA458" s="1"/>
    </row>
    <row r="459" spans="4:27">
      <c r="D459" s="68" t="s">
        <v>50</v>
      </c>
      <c r="E459" s="70" t="s">
        <v>82</v>
      </c>
      <c r="F459" s="70" t="s">
        <v>450</v>
      </c>
      <c r="G459" s="67">
        <v>44714</v>
      </c>
      <c r="H459" s="67">
        <v>44728</v>
      </c>
      <c r="I459" s="71">
        <f t="shared" si="30"/>
        <v>14</v>
      </c>
      <c r="J459" s="72" t="s">
        <v>141</v>
      </c>
      <c r="K459" s="72" t="s">
        <v>142</v>
      </c>
      <c r="L459" s="73">
        <v>2</v>
      </c>
      <c r="M459" s="73" t="s">
        <v>127</v>
      </c>
      <c r="N459" s="68" t="s">
        <v>80</v>
      </c>
      <c r="O459" s="70" t="s">
        <v>143</v>
      </c>
      <c r="P459" s="67">
        <f t="shared" si="29"/>
        <v>44726</v>
      </c>
      <c r="Q459" s="75" t="str">
        <f t="shared" si="31"/>
        <v>週二</v>
      </c>
      <c r="R459" s="80">
        <v>44721</v>
      </c>
      <c r="S459" s="84"/>
      <c r="AA459" s="1"/>
    </row>
    <row r="460" spans="4:27">
      <c r="D460" s="68" t="s">
        <v>50</v>
      </c>
      <c r="E460" s="70" t="s">
        <v>82</v>
      </c>
      <c r="F460" s="70" t="s">
        <v>450</v>
      </c>
      <c r="G460" s="67">
        <v>44714</v>
      </c>
      <c r="H460" s="67">
        <v>44728</v>
      </c>
      <c r="I460" s="71">
        <f t="shared" si="30"/>
        <v>14</v>
      </c>
      <c r="J460" s="72" t="s">
        <v>137</v>
      </c>
      <c r="K460" s="72" t="s">
        <v>138</v>
      </c>
      <c r="L460" s="73">
        <v>2</v>
      </c>
      <c r="M460" s="73" t="s">
        <v>127</v>
      </c>
      <c r="N460" s="68" t="s">
        <v>80</v>
      </c>
      <c r="O460" s="70" t="s">
        <v>99</v>
      </c>
      <c r="P460" s="67">
        <f t="shared" si="29"/>
        <v>44726</v>
      </c>
      <c r="Q460" s="75" t="str">
        <f t="shared" si="31"/>
        <v>週二</v>
      </c>
      <c r="R460" s="80">
        <v>44722</v>
      </c>
      <c r="S460" s="84"/>
      <c r="AA460" s="1"/>
    </row>
    <row r="461" spans="4:27">
      <c r="D461" s="68" t="s">
        <v>50</v>
      </c>
      <c r="E461" s="70" t="s">
        <v>82</v>
      </c>
      <c r="F461" s="70" t="s">
        <v>450</v>
      </c>
      <c r="G461" s="67">
        <v>44714</v>
      </c>
      <c r="H461" s="67">
        <v>44728</v>
      </c>
      <c r="I461" s="71">
        <f t="shared" si="30"/>
        <v>14</v>
      </c>
      <c r="J461" s="72" t="s">
        <v>148</v>
      </c>
      <c r="K461" s="72" t="s">
        <v>149</v>
      </c>
      <c r="L461" s="73">
        <v>3</v>
      </c>
      <c r="M461" s="73" t="s">
        <v>127</v>
      </c>
      <c r="N461" s="68" t="s">
        <v>80</v>
      </c>
      <c r="O461" s="70" t="s">
        <v>150</v>
      </c>
      <c r="P461" s="67">
        <f t="shared" si="29"/>
        <v>44726</v>
      </c>
      <c r="Q461" s="75" t="str">
        <f t="shared" si="31"/>
        <v>週二</v>
      </c>
      <c r="R461" s="80">
        <v>44722</v>
      </c>
      <c r="S461" s="84"/>
      <c r="AA461" s="1"/>
    </row>
    <row r="462" spans="4:27">
      <c r="D462" s="68" t="s">
        <v>50</v>
      </c>
      <c r="E462" s="70" t="s">
        <v>82</v>
      </c>
      <c r="F462" s="70" t="s">
        <v>451</v>
      </c>
      <c r="G462" s="67">
        <v>44714</v>
      </c>
      <c r="H462" s="67">
        <v>44728</v>
      </c>
      <c r="I462" s="71">
        <f t="shared" si="30"/>
        <v>14</v>
      </c>
      <c r="J462" s="72" t="s">
        <v>125</v>
      </c>
      <c r="K462" s="72" t="s">
        <v>144</v>
      </c>
      <c r="L462" s="73">
        <v>1</v>
      </c>
      <c r="M462" s="73" t="s">
        <v>127</v>
      </c>
      <c r="N462" s="68" t="s">
        <v>56</v>
      </c>
      <c r="O462" s="70" t="s">
        <v>87</v>
      </c>
      <c r="P462" s="67">
        <f t="shared" si="29"/>
        <v>44726</v>
      </c>
      <c r="Q462" s="75" t="str">
        <f t="shared" si="31"/>
        <v>週二</v>
      </c>
      <c r="R462" s="80">
        <v>44721</v>
      </c>
      <c r="S462" s="84"/>
      <c r="AA462" s="1"/>
    </row>
    <row r="463" spans="4:27">
      <c r="D463" s="68" t="s">
        <v>50</v>
      </c>
      <c r="E463" s="70" t="s">
        <v>82</v>
      </c>
      <c r="F463" s="70" t="s">
        <v>451</v>
      </c>
      <c r="G463" s="67">
        <v>44714</v>
      </c>
      <c r="H463" s="67">
        <v>44728</v>
      </c>
      <c r="I463" s="71">
        <f t="shared" si="30"/>
        <v>14</v>
      </c>
      <c r="J463" s="72" t="s">
        <v>139</v>
      </c>
      <c r="K463" s="72" t="s">
        <v>140</v>
      </c>
      <c r="L463" s="73">
        <v>1</v>
      </c>
      <c r="M463" s="73" t="s">
        <v>127</v>
      </c>
      <c r="N463" s="68" t="s">
        <v>80</v>
      </c>
      <c r="O463" s="70" t="s">
        <v>92</v>
      </c>
      <c r="P463" s="67">
        <f t="shared" si="29"/>
        <v>44726</v>
      </c>
      <c r="Q463" s="75" t="str">
        <f t="shared" si="31"/>
        <v>週二</v>
      </c>
      <c r="R463" s="80">
        <v>44720</v>
      </c>
      <c r="S463" s="84"/>
      <c r="AA463" s="1"/>
    </row>
    <row r="464" spans="4:27">
      <c r="D464" s="68" t="s">
        <v>50</v>
      </c>
      <c r="E464" s="70" t="s">
        <v>82</v>
      </c>
      <c r="F464" s="70" t="s">
        <v>451</v>
      </c>
      <c r="G464" s="67">
        <v>44714</v>
      </c>
      <c r="H464" s="67">
        <v>44728</v>
      </c>
      <c r="I464" s="71">
        <f t="shared" si="30"/>
        <v>14</v>
      </c>
      <c r="J464" s="72" t="s">
        <v>198</v>
      </c>
      <c r="K464" s="72" t="s">
        <v>199</v>
      </c>
      <c r="L464" s="73">
        <v>1</v>
      </c>
      <c r="M464" s="73" t="s">
        <v>127</v>
      </c>
      <c r="N464" s="68" t="s">
        <v>245</v>
      </c>
      <c r="O464" s="70" t="s">
        <v>150</v>
      </c>
      <c r="P464" s="67">
        <f t="shared" si="29"/>
        <v>44726</v>
      </c>
      <c r="Q464" s="75" t="str">
        <f t="shared" si="31"/>
        <v>週二</v>
      </c>
      <c r="R464" s="80">
        <v>44722</v>
      </c>
      <c r="S464" s="84"/>
      <c r="AA464" s="1"/>
    </row>
    <row r="465" spans="4:27">
      <c r="D465" s="68" t="s">
        <v>50</v>
      </c>
      <c r="E465" s="70" t="s">
        <v>82</v>
      </c>
      <c r="F465" s="70" t="s">
        <v>451</v>
      </c>
      <c r="G465" s="67">
        <v>44714</v>
      </c>
      <c r="H465" s="67">
        <v>44728</v>
      </c>
      <c r="I465" s="71">
        <f t="shared" si="30"/>
        <v>14</v>
      </c>
      <c r="J465" s="72" t="s">
        <v>164</v>
      </c>
      <c r="K465" s="72" t="s">
        <v>146</v>
      </c>
      <c r="L465" s="73">
        <v>1</v>
      </c>
      <c r="M465" s="73" t="s">
        <v>127</v>
      </c>
      <c r="N465" s="68" t="s">
        <v>80</v>
      </c>
      <c r="O465" s="70" t="s">
        <v>115</v>
      </c>
      <c r="P465" s="67">
        <f t="shared" si="29"/>
        <v>44726</v>
      </c>
      <c r="Q465" s="75" t="str">
        <f t="shared" si="31"/>
        <v>週二</v>
      </c>
      <c r="R465" s="80">
        <v>44722</v>
      </c>
      <c r="S465" s="84"/>
      <c r="AA465" s="1"/>
    </row>
    <row r="466" spans="4:27">
      <c r="D466" s="68" t="s">
        <v>50</v>
      </c>
      <c r="E466" s="70" t="s">
        <v>82</v>
      </c>
      <c r="F466" s="70" t="s">
        <v>451</v>
      </c>
      <c r="G466" s="67">
        <v>44714</v>
      </c>
      <c r="H466" s="67">
        <v>44728</v>
      </c>
      <c r="I466" s="71">
        <f t="shared" si="30"/>
        <v>14</v>
      </c>
      <c r="J466" s="72" t="s">
        <v>141</v>
      </c>
      <c r="K466" s="72" t="s">
        <v>142</v>
      </c>
      <c r="L466" s="73">
        <v>1</v>
      </c>
      <c r="M466" s="73" t="s">
        <v>127</v>
      </c>
      <c r="N466" s="68" t="s">
        <v>80</v>
      </c>
      <c r="O466" s="70" t="s">
        <v>143</v>
      </c>
      <c r="P466" s="67">
        <f t="shared" si="29"/>
        <v>44726</v>
      </c>
      <c r="Q466" s="75" t="str">
        <f t="shared" si="31"/>
        <v>週二</v>
      </c>
      <c r="R466" s="80">
        <v>44721</v>
      </c>
      <c r="S466" s="84"/>
      <c r="AA466" s="1"/>
    </row>
    <row r="467" spans="4:27">
      <c r="D467" s="68" t="s">
        <v>50</v>
      </c>
      <c r="E467" s="70" t="s">
        <v>82</v>
      </c>
      <c r="F467" s="70" t="s">
        <v>451</v>
      </c>
      <c r="G467" s="67">
        <v>44714</v>
      </c>
      <c r="H467" s="67">
        <v>44728</v>
      </c>
      <c r="I467" s="71">
        <f t="shared" si="30"/>
        <v>14</v>
      </c>
      <c r="J467" s="72" t="s">
        <v>137</v>
      </c>
      <c r="K467" s="72" t="s">
        <v>138</v>
      </c>
      <c r="L467" s="73">
        <v>1</v>
      </c>
      <c r="M467" s="73" t="s">
        <v>127</v>
      </c>
      <c r="N467" s="68" t="s">
        <v>80</v>
      </c>
      <c r="O467" s="70" t="s">
        <v>99</v>
      </c>
      <c r="P467" s="67">
        <f t="shared" si="29"/>
        <v>44726</v>
      </c>
      <c r="Q467" s="75" t="str">
        <f t="shared" si="31"/>
        <v>週二</v>
      </c>
      <c r="R467" s="80">
        <v>44722</v>
      </c>
      <c r="S467" s="84"/>
      <c r="AA467" s="1"/>
    </row>
    <row r="468" spans="4:27">
      <c r="D468" s="68" t="s">
        <v>50</v>
      </c>
      <c r="E468" s="70" t="s">
        <v>82</v>
      </c>
      <c r="F468" s="70" t="s">
        <v>451</v>
      </c>
      <c r="G468" s="67">
        <v>44714</v>
      </c>
      <c r="H468" s="67">
        <v>44728</v>
      </c>
      <c r="I468" s="71">
        <f t="shared" si="30"/>
        <v>14</v>
      </c>
      <c r="J468" s="72" t="s">
        <v>148</v>
      </c>
      <c r="K468" s="72" t="s">
        <v>149</v>
      </c>
      <c r="L468" s="73">
        <v>1</v>
      </c>
      <c r="M468" s="73" t="s">
        <v>127</v>
      </c>
      <c r="N468" s="68" t="s">
        <v>80</v>
      </c>
      <c r="O468" s="70" t="s">
        <v>150</v>
      </c>
      <c r="P468" s="67">
        <f t="shared" si="29"/>
        <v>44726</v>
      </c>
      <c r="Q468" s="75" t="str">
        <f t="shared" si="31"/>
        <v>週二</v>
      </c>
      <c r="R468" s="80">
        <v>44722</v>
      </c>
      <c r="S468" s="84"/>
      <c r="AA468" s="1"/>
    </row>
    <row r="469" spans="4:27">
      <c r="D469" s="68" t="s">
        <v>50</v>
      </c>
      <c r="E469" s="70" t="s">
        <v>82</v>
      </c>
      <c r="F469" s="70" t="s">
        <v>452</v>
      </c>
      <c r="G469" s="67">
        <v>44713</v>
      </c>
      <c r="H469" s="67">
        <v>44728</v>
      </c>
      <c r="I469" s="71">
        <f t="shared" si="30"/>
        <v>15</v>
      </c>
      <c r="J469" s="72" t="s">
        <v>125</v>
      </c>
      <c r="K469" s="72" t="s">
        <v>144</v>
      </c>
      <c r="L469" s="73">
        <v>1</v>
      </c>
      <c r="M469" s="73" t="s">
        <v>91</v>
      </c>
      <c r="N469" s="68" t="s">
        <v>56</v>
      </c>
      <c r="O469" s="70" t="s">
        <v>87</v>
      </c>
      <c r="P469" s="67">
        <f t="shared" si="29"/>
        <v>44726</v>
      </c>
      <c r="Q469" s="75" t="str">
        <f t="shared" si="31"/>
        <v>週二</v>
      </c>
      <c r="R469" s="80">
        <v>44721</v>
      </c>
      <c r="S469" s="84"/>
      <c r="AA469" s="1"/>
    </row>
    <row r="470" spans="4:27">
      <c r="D470" s="68" t="s">
        <v>50</v>
      </c>
      <c r="E470" s="70" t="s">
        <v>82</v>
      </c>
      <c r="F470" s="70" t="s">
        <v>452</v>
      </c>
      <c r="G470" s="67">
        <v>44713</v>
      </c>
      <c r="H470" s="67">
        <v>44728</v>
      </c>
      <c r="I470" s="71">
        <f t="shared" si="30"/>
        <v>15</v>
      </c>
      <c r="J470" s="72" t="s">
        <v>453</v>
      </c>
      <c r="K470" s="72" t="s">
        <v>332</v>
      </c>
      <c r="L470" s="73">
        <v>1</v>
      </c>
      <c r="M470" s="73" t="s">
        <v>91</v>
      </c>
      <c r="N470" s="68" t="s">
        <v>56</v>
      </c>
      <c r="O470" s="70" t="s">
        <v>87</v>
      </c>
      <c r="P470" s="67">
        <f t="shared" si="29"/>
        <v>44726</v>
      </c>
      <c r="Q470" s="75" t="str">
        <f t="shared" si="31"/>
        <v>週二</v>
      </c>
      <c r="R470" s="80">
        <v>44721</v>
      </c>
      <c r="S470" s="84"/>
      <c r="AA470" s="1"/>
    </row>
    <row r="471" spans="4:27">
      <c r="D471" s="68" t="s">
        <v>50</v>
      </c>
      <c r="E471" s="70" t="s">
        <v>82</v>
      </c>
      <c r="F471" s="70" t="s">
        <v>454</v>
      </c>
      <c r="G471" s="67">
        <v>44713</v>
      </c>
      <c r="H471" s="67">
        <v>44728</v>
      </c>
      <c r="I471" s="71">
        <f t="shared" si="30"/>
        <v>15</v>
      </c>
      <c r="J471" s="72" t="s">
        <v>125</v>
      </c>
      <c r="K471" s="72" t="s">
        <v>144</v>
      </c>
      <c r="L471" s="73">
        <v>1</v>
      </c>
      <c r="M471" s="73" t="s">
        <v>91</v>
      </c>
      <c r="N471" s="68" t="s">
        <v>56</v>
      </c>
      <c r="O471" s="70" t="s">
        <v>87</v>
      </c>
      <c r="P471" s="67">
        <f t="shared" si="29"/>
        <v>44726</v>
      </c>
      <c r="Q471" s="75" t="str">
        <f t="shared" si="31"/>
        <v>週二</v>
      </c>
      <c r="R471" s="80">
        <v>44721</v>
      </c>
      <c r="S471" s="84"/>
      <c r="AA471" s="1"/>
    </row>
    <row r="472" spans="4:27">
      <c r="D472" s="68" t="s">
        <v>50</v>
      </c>
      <c r="E472" s="70" t="s">
        <v>82</v>
      </c>
      <c r="F472" s="70" t="s">
        <v>454</v>
      </c>
      <c r="G472" s="67">
        <v>44713</v>
      </c>
      <c r="H472" s="67">
        <v>44728</v>
      </c>
      <c r="I472" s="71">
        <f t="shared" si="30"/>
        <v>15</v>
      </c>
      <c r="J472" s="72" t="s">
        <v>453</v>
      </c>
      <c r="K472" s="72" t="s">
        <v>332</v>
      </c>
      <c r="L472" s="73">
        <v>1</v>
      </c>
      <c r="M472" s="73" t="s">
        <v>91</v>
      </c>
      <c r="N472" s="68" t="s">
        <v>56</v>
      </c>
      <c r="O472" s="70" t="s">
        <v>87</v>
      </c>
      <c r="P472" s="67">
        <f t="shared" si="29"/>
        <v>44726</v>
      </c>
      <c r="Q472" s="75" t="str">
        <f t="shared" si="31"/>
        <v>週二</v>
      </c>
      <c r="R472" s="80">
        <v>44721</v>
      </c>
      <c r="S472" s="84"/>
      <c r="AA472" s="1"/>
    </row>
    <row r="473" spans="4:27">
      <c r="D473" s="68" t="s">
        <v>50</v>
      </c>
      <c r="E473" s="70" t="s">
        <v>82</v>
      </c>
      <c r="F473" s="70" t="s">
        <v>455</v>
      </c>
      <c r="G473" s="67">
        <v>44713</v>
      </c>
      <c r="H473" s="67">
        <v>44728</v>
      </c>
      <c r="I473" s="71">
        <f t="shared" si="30"/>
        <v>15</v>
      </c>
      <c r="J473" s="72" t="s">
        <v>125</v>
      </c>
      <c r="K473" s="72" t="s">
        <v>144</v>
      </c>
      <c r="L473" s="73">
        <v>1</v>
      </c>
      <c r="M473" s="73" t="s">
        <v>91</v>
      </c>
      <c r="N473" s="68" t="s">
        <v>56</v>
      </c>
      <c r="O473" s="70" t="s">
        <v>87</v>
      </c>
      <c r="P473" s="67">
        <f t="shared" si="29"/>
        <v>44726</v>
      </c>
      <c r="Q473" s="75" t="str">
        <f t="shared" si="31"/>
        <v>週二</v>
      </c>
      <c r="R473" s="80">
        <v>44721</v>
      </c>
      <c r="S473" s="84"/>
      <c r="AA473" s="1"/>
    </row>
    <row r="474" spans="4:27">
      <c r="D474" s="68" t="s">
        <v>50</v>
      </c>
      <c r="E474" s="70" t="s">
        <v>82</v>
      </c>
      <c r="F474" s="70" t="s">
        <v>455</v>
      </c>
      <c r="G474" s="67">
        <v>44713</v>
      </c>
      <c r="H474" s="67">
        <v>44728</v>
      </c>
      <c r="I474" s="71">
        <f t="shared" si="30"/>
        <v>15</v>
      </c>
      <c r="J474" s="72" t="s">
        <v>453</v>
      </c>
      <c r="K474" s="72" t="s">
        <v>332</v>
      </c>
      <c r="L474" s="73">
        <v>1</v>
      </c>
      <c r="M474" s="73" t="s">
        <v>91</v>
      </c>
      <c r="N474" s="68" t="s">
        <v>56</v>
      </c>
      <c r="O474" s="70" t="s">
        <v>87</v>
      </c>
      <c r="P474" s="67">
        <f t="shared" si="29"/>
        <v>44726</v>
      </c>
      <c r="Q474" s="75" t="str">
        <f t="shared" si="31"/>
        <v>週二</v>
      </c>
      <c r="R474" s="80">
        <v>44721</v>
      </c>
      <c r="S474" s="84"/>
      <c r="AA474" s="1"/>
    </row>
    <row r="475" spans="4:27">
      <c r="D475" s="68" t="s">
        <v>50</v>
      </c>
      <c r="E475" s="70" t="s">
        <v>82</v>
      </c>
      <c r="F475" s="70" t="s">
        <v>456</v>
      </c>
      <c r="G475" s="67">
        <v>44713</v>
      </c>
      <c r="H475" s="67">
        <v>44728</v>
      </c>
      <c r="I475" s="71">
        <f t="shared" si="30"/>
        <v>15</v>
      </c>
      <c r="J475" s="72" t="s">
        <v>125</v>
      </c>
      <c r="K475" s="72" t="s">
        <v>144</v>
      </c>
      <c r="L475" s="73">
        <v>1</v>
      </c>
      <c r="M475" s="73" t="s">
        <v>91</v>
      </c>
      <c r="N475" s="68" t="s">
        <v>56</v>
      </c>
      <c r="O475" s="70" t="s">
        <v>87</v>
      </c>
      <c r="P475" s="67">
        <f t="shared" si="29"/>
        <v>44726</v>
      </c>
      <c r="Q475" s="75" t="str">
        <f t="shared" si="31"/>
        <v>週二</v>
      </c>
      <c r="R475" s="80">
        <v>44721</v>
      </c>
      <c r="S475" s="84"/>
      <c r="AA475" s="1"/>
    </row>
    <row r="476" spans="4:27">
      <c r="D476" s="68" t="s">
        <v>50</v>
      </c>
      <c r="E476" s="70" t="s">
        <v>82</v>
      </c>
      <c r="F476" s="70" t="s">
        <v>456</v>
      </c>
      <c r="G476" s="67">
        <v>44713</v>
      </c>
      <c r="H476" s="67">
        <v>44728</v>
      </c>
      <c r="I476" s="71">
        <f t="shared" si="30"/>
        <v>15</v>
      </c>
      <c r="J476" s="72" t="s">
        <v>453</v>
      </c>
      <c r="K476" s="72" t="s">
        <v>332</v>
      </c>
      <c r="L476" s="73">
        <v>1</v>
      </c>
      <c r="M476" s="73" t="s">
        <v>91</v>
      </c>
      <c r="N476" s="68" t="s">
        <v>56</v>
      </c>
      <c r="O476" s="70" t="s">
        <v>87</v>
      </c>
      <c r="P476" s="67">
        <f t="shared" si="29"/>
        <v>44726</v>
      </c>
      <c r="Q476" s="75" t="str">
        <f t="shared" si="31"/>
        <v>週二</v>
      </c>
      <c r="R476" s="80">
        <v>44721</v>
      </c>
      <c r="S476" s="84"/>
      <c r="AA476" s="1"/>
    </row>
    <row r="477" spans="4:27">
      <c r="D477" s="68" t="s">
        <v>50</v>
      </c>
      <c r="E477" s="70" t="s">
        <v>82</v>
      </c>
      <c r="F477" s="70" t="s">
        <v>457</v>
      </c>
      <c r="G477" s="67">
        <v>44713</v>
      </c>
      <c r="H477" s="67">
        <v>44728</v>
      </c>
      <c r="I477" s="71">
        <f t="shared" si="30"/>
        <v>15</v>
      </c>
      <c r="J477" s="72" t="s">
        <v>125</v>
      </c>
      <c r="K477" s="72" t="s">
        <v>144</v>
      </c>
      <c r="L477" s="73">
        <v>1</v>
      </c>
      <c r="M477" s="73" t="s">
        <v>91</v>
      </c>
      <c r="N477" s="68" t="s">
        <v>56</v>
      </c>
      <c r="O477" s="70" t="s">
        <v>87</v>
      </c>
      <c r="P477" s="67">
        <f t="shared" si="29"/>
        <v>44726</v>
      </c>
      <c r="Q477" s="75" t="str">
        <f t="shared" si="31"/>
        <v>週二</v>
      </c>
      <c r="R477" s="80">
        <v>44721</v>
      </c>
      <c r="S477" s="84"/>
      <c r="AA477" s="1"/>
    </row>
    <row r="478" spans="4:27">
      <c r="D478" s="68" t="s">
        <v>50</v>
      </c>
      <c r="E478" s="70" t="s">
        <v>82</v>
      </c>
      <c r="F478" s="70" t="s">
        <v>457</v>
      </c>
      <c r="G478" s="67">
        <v>44713</v>
      </c>
      <c r="H478" s="67">
        <v>44728</v>
      </c>
      <c r="I478" s="71">
        <f t="shared" si="30"/>
        <v>15</v>
      </c>
      <c r="J478" s="72" t="s">
        <v>453</v>
      </c>
      <c r="K478" s="72" t="s">
        <v>332</v>
      </c>
      <c r="L478" s="73">
        <v>1</v>
      </c>
      <c r="M478" s="73" t="s">
        <v>91</v>
      </c>
      <c r="N478" s="68" t="s">
        <v>56</v>
      </c>
      <c r="O478" s="70" t="s">
        <v>87</v>
      </c>
      <c r="P478" s="67">
        <f t="shared" si="29"/>
        <v>44726</v>
      </c>
      <c r="Q478" s="75" t="str">
        <f t="shared" si="31"/>
        <v>週二</v>
      </c>
      <c r="R478" s="80">
        <v>44721</v>
      </c>
      <c r="S478" s="84"/>
      <c r="AA478" s="1"/>
    </row>
    <row r="479" spans="4:27">
      <c r="D479" s="68" t="s">
        <v>50</v>
      </c>
      <c r="E479" s="70" t="s">
        <v>82</v>
      </c>
      <c r="F479" s="70" t="s">
        <v>458</v>
      </c>
      <c r="G479" s="67">
        <v>44713</v>
      </c>
      <c r="H479" s="67">
        <v>44728</v>
      </c>
      <c r="I479" s="71">
        <f t="shared" si="30"/>
        <v>15</v>
      </c>
      <c r="J479" s="72" t="s">
        <v>125</v>
      </c>
      <c r="K479" s="72" t="s">
        <v>144</v>
      </c>
      <c r="L479" s="73">
        <v>1</v>
      </c>
      <c r="M479" s="73" t="s">
        <v>91</v>
      </c>
      <c r="N479" s="68" t="s">
        <v>56</v>
      </c>
      <c r="O479" s="70" t="s">
        <v>87</v>
      </c>
      <c r="P479" s="67">
        <f t="shared" si="29"/>
        <v>44726</v>
      </c>
      <c r="Q479" s="75" t="str">
        <f t="shared" si="31"/>
        <v>週二</v>
      </c>
      <c r="R479" s="80">
        <v>44721</v>
      </c>
      <c r="S479" s="84"/>
      <c r="AA479" s="1"/>
    </row>
    <row r="480" spans="4:27">
      <c r="D480" s="68" t="s">
        <v>50</v>
      </c>
      <c r="E480" s="70" t="s">
        <v>82</v>
      </c>
      <c r="F480" s="70" t="s">
        <v>458</v>
      </c>
      <c r="G480" s="67">
        <v>44713</v>
      </c>
      <c r="H480" s="67">
        <v>44728</v>
      </c>
      <c r="I480" s="71">
        <f t="shared" si="30"/>
        <v>15</v>
      </c>
      <c r="J480" s="72" t="s">
        <v>453</v>
      </c>
      <c r="K480" s="72" t="s">
        <v>332</v>
      </c>
      <c r="L480" s="73">
        <v>1</v>
      </c>
      <c r="M480" s="73" t="s">
        <v>91</v>
      </c>
      <c r="N480" s="68" t="s">
        <v>56</v>
      </c>
      <c r="O480" s="70" t="s">
        <v>87</v>
      </c>
      <c r="P480" s="67">
        <f t="shared" ref="P480:P543" si="32">H480-2</f>
        <v>44726</v>
      </c>
      <c r="Q480" s="75" t="str">
        <f t="shared" si="31"/>
        <v>週二</v>
      </c>
      <c r="R480" s="80">
        <v>44721</v>
      </c>
      <c r="S480" s="84"/>
      <c r="AA480" s="1"/>
    </row>
    <row r="481" spans="4:27">
      <c r="D481" s="68" t="s">
        <v>50</v>
      </c>
      <c r="E481" s="70" t="s">
        <v>82</v>
      </c>
      <c r="F481" s="70" t="s">
        <v>459</v>
      </c>
      <c r="G481" s="67">
        <v>44713</v>
      </c>
      <c r="H481" s="67">
        <v>44728</v>
      </c>
      <c r="I481" s="71">
        <f t="shared" si="30"/>
        <v>15</v>
      </c>
      <c r="J481" s="72" t="s">
        <v>125</v>
      </c>
      <c r="K481" s="72" t="s">
        <v>144</v>
      </c>
      <c r="L481" s="73">
        <v>1</v>
      </c>
      <c r="M481" s="73" t="s">
        <v>91</v>
      </c>
      <c r="N481" s="68" t="s">
        <v>56</v>
      </c>
      <c r="O481" s="70" t="s">
        <v>87</v>
      </c>
      <c r="P481" s="67">
        <f t="shared" si="32"/>
        <v>44726</v>
      </c>
      <c r="Q481" s="75" t="str">
        <f t="shared" si="31"/>
        <v>週二</v>
      </c>
      <c r="R481" s="80">
        <v>44721</v>
      </c>
      <c r="S481" s="84"/>
      <c r="AA481" s="1"/>
    </row>
    <row r="482" spans="4:27">
      <c r="D482" s="68" t="s">
        <v>50</v>
      </c>
      <c r="E482" s="70" t="s">
        <v>82</v>
      </c>
      <c r="F482" s="70" t="s">
        <v>459</v>
      </c>
      <c r="G482" s="67">
        <v>44713</v>
      </c>
      <c r="H482" s="67">
        <v>44728</v>
      </c>
      <c r="I482" s="71">
        <f t="shared" si="30"/>
        <v>15</v>
      </c>
      <c r="J482" s="72" t="s">
        <v>453</v>
      </c>
      <c r="K482" s="72" t="s">
        <v>332</v>
      </c>
      <c r="L482" s="73">
        <v>1</v>
      </c>
      <c r="M482" s="73" t="s">
        <v>91</v>
      </c>
      <c r="N482" s="68" t="s">
        <v>56</v>
      </c>
      <c r="O482" s="70" t="s">
        <v>87</v>
      </c>
      <c r="P482" s="67">
        <f t="shared" si="32"/>
        <v>44726</v>
      </c>
      <c r="Q482" s="75" t="str">
        <f t="shared" si="31"/>
        <v>週二</v>
      </c>
      <c r="R482" s="80">
        <v>44721</v>
      </c>
      <c r="S482" s="84"/>
      <c r="AA482" s="1"/>
    </row>
    <row r="483" spans="4:27">
      <c r="D483" s="68" t="s">
        <v>50</v>
      </c>
      <c r="E483" s="70" t="s">
        <v>82</v>
      </c>
      <c r="F483" s="70" t="s">
        <v>460</v>
      </c>
      <c r="G483" s="67">
        <v>44713</v>
      </c>
      <c r="H483" s="67">
        <v>44728</v>
      </c>
      <c r="I483" s="71">
        <f t="shared" si="30"/>
        <v>15</v>
      </c>
      <c r="J483" s="72" t="s">
        <v>125</v>
      </c>
      <c r="K483" s="72" t="s">
        <v>144</v>
      </c>
      <c r="L483" s="73">
        <v>1</v>
      </c>
      <c r="M483" s="73" t="s">
        <v>91</v>
      </c>
      <c r="N483" s="68" t="s">
        <v>56</v>
      </c>
      <c r="O483" s="70" t="s">
        <v>87</v>
      </c>
      <c r="P483" s="67">
        <f t="shared" si="32"/>
        <v>44726</v>
      </c>
      <c r="Q483" s="75" t="str">
        <f t="shared" si="31"/>
        <v>週二</v>
      </c>
      <c r="R483" s="80">
        <v>44721</v>
      </c>
      <c r="S483" s="84"/>
      <c r="AA483" s="1"/>
    </row>
    <row r="484" spans="4:27">
      <c r="D484" s="68" t="s">
        <v>50</v>
      </c>
      <c r="E484" s="70" t="s">
        <v>82</v>
      </c>
      <c r="F484" s="70" t="s">
        <v>460</v>
      </c>
      <c r="G484" s="67">
        <v>44713</v>
      </c>
      <c r="H484" s="67">
        <v>44728</v>
      </c>
      <c r="I484" s="71">
        <f t="shared" si="30"/>
        <v>15</v>
      </c>
      <c r="J484" s="72" t="s">
        <v>453</v>
      </c>
      <c r="K484" s="72" t="s">
        <v>332</v>
      </c>
      <c r="L484" s="73">
        <v>1</v>
      </c>
      <c r="M484" s="73" t="s">
        <v>91</v>
      </c>
      <c r="N484" s="68" t="s">
        <v>56</v>
      </c>
      <c r="O484" s="70" t="s">
        <v>87</v>
      </c>
      <c r="P484" s="67">
        <f t="shared" si="32"/>
        <v>44726</v>
      </c>
      <c r="Q484" s="75" t="str">
        <f t="shared" si="31"/>
        <v>週二</v>
      </c>
      <c r="R484" s="80">
        <v>44721</v>
      </c>
      <c r="S484" s="84"/>
      <c r="AA484" s="1"/>
    </row>
    <row r="485" spans="4:27">
      <c r="D485" s="68" t="s">
        <v>50</v>
      </c>
      <c r="E485" s="70" t="s">
        <v>82</v>
      </c>
      <c r="F485" s="70" t="s">
        <v>461</v>
      </c>
      <c r="G485" s="67">
        <v>44713</v>
      </c>
      <c r="H485" s="67">
        <v>44728</v>
      </c>
      <c r="I485" s="71">
        <f t="shared" si="30"/>
        <v>15</v>
      </c>
      <c r="J485" s="72" t="s">
        <v>125</v>
      </c>
      <c r="K485" s="72" t="s">
        <v>144</v>
      </c>
      <c r="L485" s="73">
        <v>1</v>
      </c>
      <c r="M485" s="73" t="s">
        <v>91</v>
      </c>
      <c r="N485" s="68" t="s">
        <v>56</v>
      </c>
      <c r="O485" s="70" t="s">
        <v>87</v>
      </c>
      <c r="P485" s="67">
        <f t="shared" si="32"/>
        <v>44726</v>
      </c>
      <c r="Q485" s="75" t="str">
        <f t="shared" si="31"/>
        <v>週二</v>
      </c>
      <c r="R485" s="80">
        <v>44721</v>
      </c>
      <c r="S485" s="84"/>
      <c r="AA485" s="1"/>
    </row>
    <row r="486" spans="4:27">
      <c r="D486" s="68" t="s">
        <v>50</v>
      </c>
      <c r="E486" s="70" t="s">
        <v>82</v>
      </c>
      <c r="F486" s="70" t="s">
        <v>461</v>
      </c>
      <c r="G486" s="67">
        <v>44713</v>
      </c>
      <c r="H486" s="67">
        <v>44728</v>
      </c>
      <c r="I486" s="71">
        <f t="shared" si="30"/>
        <v>15</v>
      </c>
      <c r="J486" s="72" t="s">
        <v>453</v>
      </c>
      <c r="K486" s="72" t="s">
        <v>332</v>
      </c>
      <c r="L486" s="73">
        <v>1</v>
      </c>
      <c r="M486" s="73" t="s">
        <v>91</v>
      </c>
      <c r="N486" s="68" t="s">
        <v>56</v>
      </c>
      <c r="O486" s="70" t="s">
        <v>87</v>
      </c>
      <c r="P486" s="67">
        <f t="shared" si="32"/>
        <v>44726</v>
      </c>
      <c r="Q486" s="75" t="str">
        <f t="shared" si="31"/>
        <v>週二</v>
      </c>
      <c r="R486" s="80">
        <v>44721</v>
      </c>
      <c r="S486" s="84"/>
      <c r="AA486" s="1"/>
    </row>
    <row r="487" spans="4:27">
      <c r="D487" s="68" t="s">
        <v>50</v>
      </c>
      <c r="E487" s="70" t="s">
        <v>82</v>
      </c>
      <c r="F487" s="70" t="s">
        <v>462</v>
      </c>
      <c r="G487" s="67">
        <v>44713</v>
      </c>
      <c r="H487" s="67">
        <v>44728</v>
      </c>
      <c r="I487" s="71">
        <f t="shared" si="30"/>
        <v>15</v>
      </c>
      <c r="J487" s="72" t="s">
        <v>125</v>
      </c>
      <c r="K487" s="72" t="s">
        <v>144</v>
      </c>
      <c r="L487" s="73">
        <v>1</v>
      </c>
      <c r="M487" s="73" t="s">
        <v>91</v>
      </c>
      <c r="N487" s="68" t="s">
        <v>56</v>
      </c>
      <c r="O487" s="70" t="s">
        <v>87</v>
      </c>
      <c r="P487" s="67">
        <f t="shared" si="32"/>
        <v>44726</v>
      </c>
      <c r="Q487" s="75" t="str">
        <f t="shared" si="31"/>
        <v>週二</v>
      </c>
      <c r="R487" s="80">
        <v>44721</v>
      </c>
      <c r="S487" s="84"/>
      <c r="AA487" s="1"/>
    </row>
    <row r="488" spans="4:27">
      <c r="D488" s="68" t="s">
        <v>50</v>
      </c>
      <c r="E488" s="70" t="s">
        <v>82</v>
      </c>
      <c r="F488" s="70" t="s">
        <v>462</v>
      </c>
      <c r="G488" s="67">
        <v>44713</v>
      </c>
      <c r="H488" s="67">
        <v>44728</v>
      </c>
      <c r="I488" s="71">
        <f t="shared" si="30"/>
        <v>15</v>
      </c>
      <c r="J488" s="72" t="s">
        <v>453</v>
      </c>
      <c r="K488" s="72" t="s">
        <v>332</v>
      </c>
      <c r="L488" s="73">
        <v>1</v>
      </c>
      <c r="M488" s="73" t="s">
        <v>91</v>
      </c>
      <c r="N488" s="68" t="s">
        <v>56</v>
      </c>
      <c r="O488" s="70" t="s">
        <v>87</v>
      </c>
      <c r="P488" s="67">
        <f t="shared" si="32"/>
        <v>44726</v>
      </c>
      <c r="Q488" s="75" t="str">
        <f t="shared" si="31"/>
        <v>週二</v>
      </c>
      <c r="R488" s="80">
        <v>44721</v>
      </c>
      <c r="S488" s="84"/>
      <c r="AA488" s="1"/>
    </row>
    <row r="489" spans="4:27">
      <c r="D489" s="68" t="s">
        <v>50</v>
      </c>
      <c r="E489" s="70" t="s">
        <v>82</v>
      </c>
      <c r="F489" s="70" t="s">
        <v>463</v>
      </c>
      <c r="G489" s="67">
        <v>44712</v>
      </c>
      <c r="H489" s="67">
        <v>44728</v>
      </c>
      <c r="I489" s="71">
        <f t="shared" si="30"/>
        <v>16</v>
      </c>
      <c r="J489" s="72" t="s">
        <v>125</v>
      </c>
      <c r="K489" s="72" t="s">
        <v>144</v>
      </c>
      <c r="L489" s="73">
        <v>2</v>
      </c>
      <c r="M489" s="73" t="s">
        <v>324</v>
      </c>
      <c r="N489" s="68" t="s">
        <v>56</v>
      </c>
      <c r="O489" s="70" t="s">
        <v>87</v>
      </c>
      <c r="P489" s="67">
        <f t="shared" si="32"/>
        <v>44726</v>
      </c>
      <c r="Q489" s="75" t="str">
        <f t="shared" si="31"/>
        <v>週二</v>
      </c>
      <c r="R489" s="80">
        <v>44718</v>
      </c>
      <c r="S489" s="84"/>
      <c r="AA489" s="1"/>
    </row>
    <row r="490" spans="4:27">
      <c r="D490" s="68" t="s">
        <v>50</v>
      </c>
      <c r="E490" s="70" t="s">
        <v>82</v>
      </c>
      <c r="F490" s="70" t="s">
        <v>463</v>
      </c>
      <c r="G490" s="67">
        <v>44712</v>
      </c>
      <c r="H490" s="67">
        <v>44728</v>
      </c>
      <c r="I490" s="71">
        <f t="shared" si="30"/>
        <v>16</v>
      </c>
      <c r="J490" s="72" t="s">
        <v>464</v>
      </c>
      <c r="K490" s="72" t="s">
        <v>187</v>
      </c>
      <c r="L490" s="73">
        <v>2</v>
      </c>
      <c r="M490" s="73" t="s">
        <v>324</v>
      </c>
      <c r="N490" s="68" t="s">
        <v>80</v>
      </c>
      <c r="O490" s="70" t="s">
        <v>177</v>
      </c>
      <c r="P490" s="67">
        <f t="shared" si="32"/>
        <v>44726</v>
      </c>
      <c r="Q490" s="75" t="str">
        <f t="shared" si="31"/>
        <v>週二</v>
      </c>
      <c r="R490" s="80">
        <v>44722</v>
      </c>
      <c r="S490" s="84"/>
      <c r="AA490" s="1"/>
    </row>
    <row r="491" spans="4:27">
      <c r="D491" s="68" t="s">
        <v>50</v>
      </c>
      <c r="E491" s="70" t="s">
        <v>82</v>
      </c>
      <c r="F491" s="70" t="s">
        <v>463</v>
      </c>
      <c r="G491" s="67">
        <v>44712</v>
      </c>
      <c r="H491" s="67">
        <v>44728</v>
      </c>
      <c r="I491" s="71">
        <f t="shared" si="30"/>
        <v>16</v>
      </c>
      <c r="J491" s="72" t="s">
        <v>192</v>
      </c>
      <c r="K491" s="72" t="s">
        <v>187</v>
      </c>
      <c r="L491" s="73">
        <v>2</v>
      </c>
      <c r="M491" s="73" t="s">
        <v>324</v>
      </c>
      <c r="N491" s="68" t="s">
        <v>80</v>
      </c>
      <c r="O491" s="70" t="s">
        <v>177</v>
      </c>
      <c r="P491" s="67">
        <f t="shared" si="32"/>
        <v>44726</v>
      </c>
      <c r="Q491" s="75" t="str">
        <f t="shared" si="31"/>
        <v>週二</v>
      </c>
      <c r="R491" s="80">
        <v>44722</v>
      </c>
      <c r="S491" s="84"/>
      <c r="AA491" s="1"/>
    </row>
    <row r="492" spans="4:27">
      <c r="D492" s="68" t="s">
        <v>50</v>
      </c>
      <c r="E492" s="70" t="s">
        <v>82</v>
      </c>
      <c r="F492" s="70" t="s">
        <v>463</v>
      </c>
      <c r="G492" s="67">
        <v>44712</v>
      </c>
      <c r="H492" s="67">
        <v>44728</v>
      </c>
      <c r="I492" s="71">
        <f t="shared" si="30"/>
        <v>16</v>
      </c>
      <c r="J492" s="72" t="s">
        <v>193</v>
      </c>
      <c r="K492" s="72" t="s">
        <v>187</v>
      </c>
      <c r="L492" s="73">
        <v>2</v>
      </c>
      <c r="M492" s="73" t="s">
        <v>324</v>
      </c>
      <c r="N492" s="68" t="s">
        <v>80</v>
      </c>
      <c r="O492" s="70" t="s">
        <v>177</v>
      </c>
      <c r="P492" s="67">
        <f t="shared" si="32"/>
        <v>44726</v>
      </c>
      <c r="Q492" s="75" t="str">
        <f t="shared" si="31"/>
        <v>週二</v>
      </c>
      <c r="R492" s="80">
        <v>44722</v>
      </c>
      <c r="S492" s="84"/>
      <c r="AA492" s="1"/>
    </row>
    <row r="493" spans="4:27">
      <c r="D493" s="68" t="s">
        <v>50</v>
      </c>
      <c r="E493" s="70" t="s">
        <v>82</v>
      </c>
      <c r="F493" s="70" t="s">
        <v>463</v>
      </c>
      <c r="G493" s="67">
        <v>44712</v>
      </c>
      <c r="H493" s="67">
        <v>44728</v>
      </c>
      <c r="I493" s="71">
        <f t="shared" si="30"/>
        <v>16</v>
      </c>
      <c r="J493" s="72" t="s">
        <v>164</v>
      </c>
      <c r="K493" s="72" t="s">
        <v>146</v>
      </c>
      <c r="L493" s="73">
        <v>2</v>
      </c>
      <c r="M493" s="73" t="s">
        <v>324</v>
      </c>
      <c r="N493" s="68" t="s">
        <v>80</v>
      </c>
      <c r="O493" s="70" t="s">
        <v>115</v>
      </c>
      <c r="P493" s="67">
        <f t="shared" si="32"/>
        <v>44726</v>
      </c>
      <c r="Q493" s="75" t="str">
        <f t="shared" si="31"/>
        <v>週二</v>
      </c>
      <c r="R493" s="80">
        <v>44722</v>
      </c>
      <c r="S493" s="84"/>
      <c r="AA493" s="1"/>
    </row>
    <row r="494" spans="4:27">
      <c r="D494" s="68" t="s">
        <v>50</v>
      </c>
      <c r="E494" s="70" t="s">
        <v>82</v>
      </c>
      <c r="F494" s="70" t="s">
        <v>463</v>
      </c>
      <c r="G494" s="67">
        <v>44712</v>
      </c>
      <c r="H494" s="67">
        <v>44728</v>
      </c>
      <c r="I494" s="71">
        <f t="shared" si="30"/>
        <v>16</v>
      </c>
      <c r="J494" s="72" t="s">
        <v>178</v>
      </c>
      <c r="K494" s="72" t="s">
        <v>179</v>
      </c>
      <c r="L494" s="73">
        <v>2</v>
      </c>
      <c r="M494" s="73" t="s">
        <v>324</v>
      </c>
      <c r="N494" s="68" t="s">
        <v>80</v>
      </c>
      <c r="O494" s="70" t="s">
        <v>115</v>
      </c>
      <c r="P494" s="67">
        <f t="shared" si="32"/>
        <v>44726</v>
      </c>
      <c r="Q494" s="75" t="str">
        <f t="shared" si="31"/>
        <v>週二</v>
      </c>
      <c r="R494" s="80">
        <v>44722</v>
      </c>
      <c r="S494" s="84"/>
      <c r="AA494" s="1"/>
    </row>
    <row r="495" spans="4:27">
      <c r="D495" s="68" t="s">
        <v>50</v>
      </c>
      <c r="E495" s="70" t="s">
        <v>82</v>
      </c>
      <c r="F495" s="70" t="s">
        <v>463</v>
      </c>
      <c r="G495" s="67">
        <v>44712</v>
      </c>
      <c r="H495" s="67">
        <v>44728</v>
      </c>
      <c r="I495" s="71">
        <f t="shared" si="30"/>
        <v>16</v>
      </c>
      <c r="J495" s="72" t="s">
        <v>141</v>
      </c>
      <c r="K495" s="72" t="s">
        <v>142</v>
      </c>
      <c r="L495" s="73">
        <v>2</v>
      </c>
      <c r="M495" s="73" t="s">
        <v>324</v>
      </c>
      <c r="N495" s="68" t="s">
        <v>80</v>
      </c>
      <c r="O495" s="70" t="s">
        <v>143</v>
      </c>
      <c r="P495" s="67">
        <f t="shared" si="32"/>
        <v>44726</v>
      </c>
      <c r="Q495" s="75" t="str">
        <f t="shared" si="31"/>
        <v>週二</v>
      </c>
      <c r="R495" s="80">
        <v>44721</v>
      </c>
      <c r="S495" s="84"/>
      <c r="AA495" s="1"/>
    </row>
    <row r="496" spans="4:27">
      <c r="D496" s="68" t="s">
        <v>50</v>
      </c>
      <c r="E496" s="70" t="s">
        <v>82</v>
      </c>
      <c r="F496" s="70" t="s">
        <v>463</v>
      </c>
      <c r="G496" s="67">
        <v>44712</v>
      </c>
      <c r="H496" s="67">
        <v>44728</v>
      </c>
      <c r="I496" s="71">
        <f t="shared" si="30"/>
        <v>16</v>
      </c>
      <c r="J496" s="72" t="s">
        <v>137</v>
      </c>
      <c r="K496" s="72" t="s">
        <v>138</v>
      </c>
      <c r="L496" s="73">
        <v>2</v>
      </c>
      <c r="M496" s="73" t="s">
        <v>324</v>
      </c>
      <c r="N496" s="68" t="s">
        <v>80</v>
      </c>
      <c r="O496" s="70" t="s">
        <v>99</v>
      </c>
      <c r="P496" s="67">
        <f t="shared" si="32"/>
        <v>44726</v>
      </c>
      <c r="Q496" s="75" t="str">
        <f t="shared" si="31"/>
        <v>週二</v>
      </c>
      <c r="R496" s="80">
        <v>44722</v>
      </c>
      <c r="S496" s="84"/>
      <c r="AA496" s="1"/>
    </row>
    <row r="497" spans="4:27">
      <c r="D497" s="68" t="s">
        <v>50</v>
      </c>
      <c r="E497" s="70" t="s">
        <v>82</v>
      </c>
      <c r="F497" s="70" t="s">
        <v>463</v>
      </c>
      <c r="G497" s="67">
        <v>44712</v>
      </c>
      <c r="H497" s="67">
        <v>44728</v>
      </c>
      <c r="I497" s="71">
        <f t="shared" si="30"/>
        <v>16</v>
      </c>
      <c r="J497" s="72" t="s">
        <v>148</v>
      </c>
      <c r="K497" s="72" t="s">
        <v>149</v>
      </c>
      <c r="L497" s="73">
        <v>2</v>
      </c>
      <c r="M497" s="73" t="s">
        <v>324</v>
      </c>
      <c r="N497" s="68" t="s">
        <v>80</v>
      </c>
      <c r="O497" s="70" t="s">
        <v>150</v>
      </c>
      <c r="P497" s="67">
        <f t="shared" si="32"/>
        <v>44726</v>
      </c>
      <c r="Q497" s="75" t="str">
        <f t="shared" si="31"/>
        <v>週二</v>
      </c>
      <c r="R497" s="80">
        <v>44722</v>
      </c>
      <c r="S497" s="84"/>
      <c r="AA497" s="1"/>
    </row>
    <row r="498" spans="4:27">
      <c r="D498" s="68" t="s">
        <v>50</v>
      </c>
      <c r="E498" s="70" t="s">
        <v>82</v>
      </c>
      <c r="F498" s="70" t="s">
        <v>463</v>
      </c>
      <c r="G498" s="67">
        <v>44713</v>
      </c>
      <c r="H498" s="67">
        <v>44728</v>
      </c>
      <c r="I498" s="71">
        <f t="shared" si="30"/>
        <v>15</v>
      </c>
      <c r="J498" s="72" t="s">
        <v>139</v>
      </c>
      <c r="K498" s="72" t="s">
        <v>140</v>
      </c>
      <c r="L498" s="73">
        <v>2</v>
      </c>
      <c r="M498" s="73" t="s">
        <v>324</v>
      </c>
      <c r="N498" s="68" t="s">
        <v>80</v>
      </c>
      <c r="O498" s="70" t="s">
        <v>92</v>
      </c>
      <c r="P498" s="67">
        <f t="shared" si="32"/>
        <v>44726</v>
      </c>
      <c r="Q498" s="75" t="str">
        <f t="shared" si="31"/>
        <v>週二</v>
      </c>
      <c r="R498" s="80">
        <v>44720</v>
      </c>
      <c r="S498" s="84"/>
      <c r="AA498" s="1"/>
    </row>
    <row r="499" spans="4:27">
      <c r="D499" s="68" t="s">
        <v>50</v>
      </c>
      <c r="E499" s="70" t="s">
        <v>2</v>
      </c>
      <c r="F499" s="70" t="s">
        <v>465</v>
      </c>
      <c r="G499" s="67">
        <v>44711</v>
      </c>
      <c r="H499" s="67">
        <v>44728</v>
      </c>
      <c r="I499" s="71">
        <f t="shared" si="30"/>
        <v>17</v>
      </c>
      <c r="J499" s="72" t="s">
        <v>106</v>
      </c>
      <c r="K499" s="72" t="s">
        <v>386</v>
      </c>
      <c r="L499" s="73">
        <v>13</v>
      </c>
      <c r="M499" s="73" t="s">
        <v>108</v>
      </c>
      <c r="N499" s="68" t="s">
        <v>56</v>
      </c>
      <c r="O499" s="70" t="s">
        <v>95</v>
      </c>
      <c r="P499" s="67">
        <f t="shared" si="32"/>
        <v>44726</v>
      </c>
      <c r="Q499" s="75" t="str">
        <f t="shared" si="31"/>
        <v>週二</v>
      </c>
      <c r="R499" s="80">
        <v>44720</v>
      </c>
      <c r="S499" s="84"/>
      <c r="AA499" s="1"/>
    </row>
    <row r="500" spans="4:27">
      <c r="D500" s="68" t="s">
        <v>50</v>
      </c>
      <c r="E500" s="70" t="s">
        <v>82</v>
      </c>
      <c r="F500" s="70" t="s">
        <v>466</v>
      </c>
      <c r="G500" s="67">
        <v>44713</v>
      </c>
      <c r="H500" s="67">
        <v>44728</v>
      </c>
      <c r="I500" s="71">
        <f t="shared" si="30"/>
        <v>15</v>
      </c>
      <c r="J500" s="72" t="s">
        <v>139</v>
      </c>
      <c r="K500" s="72" t="s">
        <v>140</v>
      </c>
      <c r="L500" s="73">
        <v>2</v>
      </c>
      <c r="M500" s="73" t="s">
        <v>127</v>
      </c>
      <c r="N500" s="68" t="s">
        <v>80</v>
      </c>
      <c r="O500" s="70" t="s">
        <v>92</v>
      </c>
      <c r="P500" s="67">
        <f t="shared" si="32"/>
        <v>44726</v>
      </c>
      <c r="Q500" s="75" t="str">
        <f t="shared" si="31"/>
        <v>週二</v>
      </c>
      <c r="R500" s="80">
        <v>44720</v>
      </c>
      <c r="S500" s="84"/>
      <c r="AA500" s="1"/>
    </row>
    <row r="501" spans="4:27">
      <c r="D501" s="68" t="s">
        <v>50</v>
      </c>
      <c r="E501" s="70" t="s">
        <v>82</v>
      </c>
      <c r="F501" s="70" t="s">
        <v>466</v>
      </c>
      <c r="G501" s="67">
        <v>44713</v>
      </c>
      <c r="H501" s="67">
        <v>44728</v>
      </c>
      <c r="I501" s="71">
        <f t="shared" si="30"/>
        <v>15</v>
      </c>
      <c r="J501" s="72" t="s">
        <v>178</v>
      </c>
      <c r="K501" s="72" t="s">
        <v>179</v>
      </c>
      <c r="L501" s="73">
        <v>2</v>
      </c>
      <c r="M501" s="73" t="s">
        <v>127</v>
      </c>
      <c r="N501" s="68" t="s">
        <v>80</v>
      </c>
      <c r="O501" s="70" t="s">
        <v>115</v>
      </c>
      <c r="P501" s="67">
        <f t="shared" si="32"/>
        <v>44726</v>
      </c>
      <c r="Q501" s="75" t="str">
        <f t="shared" si="31"/>
        <v>週二</v>
      </c>
      <c r="R501" s="80">
        <v>44722</v>
      </c>
      <c r="S501" s="84"/>
      <c r="AA501" s="1"/>
    </row>
    <row r="502" spans="4:27">
      <c r="D502" s="68" t="s">
        <v>50</v>
      </c>
      <c r="E502" s="70" t="s">
        <v>82</v>
      </c>
      <c r="F502" s="70" t="s">
        <v>466</v>
      </c>
      <c r="G502" s="67">
        <v>44713</v>
      </c>
      <c r="H502" s="67">
        <v>44728</v>
      </c>
      <c r="I502" s="71">
        <f t="shared" si="30"/>
        <v>15</v>
      </c>
      <c r="J502" s="72" t="s">
        <v>141</v>
      </c>
      <c r="K502" s="72" t="s">
        <v>142</v>
      </c>
      <c r="L502" s="73">
        <v>2</v>
      </c>
      <c r="M502" s="73" t="s">
        <v>127</v>
      </c>
      <c r="N502" s="68" t="s">
        <v>80</v>
      </c>
      <c r="O502" s="70" t="s">
        <v>143</v>
      </c>
      <c r="P502" s="67">
        <f t="shared" si="32"/>
        <v>44726</v>
      </c>
      <c r="Q502" s="75" t="str">
        <f t="shared" si="31"/>
        <v>週二</v>
      </c>
      <c r="R502" s="80">
        <v>44721</v>
      </c>
      <c r="S502" s="84"/>
      <c r="AA502" s="1"/>
    </row>
    <row r="503" spans="4:27">
      <c r="D503" s="68" t="s">
        <v>50</v>
      </c>
      <c r="E503" s="70" t="s">
        <v>82</v>
      </c>
      <c r="F503" s="70" t="s">
        <v>466</v>
      </c>
      <c r="G503" s="67">
        <v>44713</v>
      </c>
      <c r="H503" s="67">
        <v>44728</v>
      </c>
      <c r="I503" s="71">
        <f t="shared" si="30"/>
        <v>15</v>
      </c>
      <c r="J503" s="72" t="s">
        <v>137</v>
      </c>
      <c r="K503" s="72" t="s">
        <v>138</v>
      </c>
      <c r="L503" s="73">
        <v>2</v>
      </c>
      <c r="M503" s="73" t="s">
        <v>127</v>
      </c>
      <c r="N503" s="68" t="s">
        <v>80</v>
      </c>
      <c r="O503" s="70" t="s">
        <v>99</v>
      </c>
      <c r="P503" s="67">
        <f t="shared" si="32"/>
        <v>44726</v>
      </c>
      <c r="Q503" s="75" t="str">
        <f t="shared" si="31"/>
        <v>週二</v>
      </c>
      <c r="R503" s="80">
        <v>44722</v>
      </c>
      <c r="S503" s="84"/>
      <c r="AA503" s="1"/>
    </row>
    <row r="504" spans="4:27">
      <c r="D504" s="68" t="s">
        <v>50</v>
      </c>
      <c r="E504" s="70" t="s">
        <v>82</v>
      </c>
      <c r="F504" s="70" t="s">
        <v>466</v>
      </c>
      <c r="G504" s="67">
        <v>44714</v>
      </c>
      <c r="H504" s="67">
        <v>44728</v>
      </c>
      <c r="I504" s="71">
        <f t="shared" si="30"/>
        <v>14</v>
      </c>
      <c r="J504" s="72" t="s">
        <v>125</v>
      </c>
      <c r="K504" s="72" t="s">
        <v>144</v>
      </c>
      <c r="L504" s="73">
        <v>2</v>
      </c>
      <c r="M504" s="73" t="s">
        <v>127</v>
      </c>
      <c r="N504" s="68" t="s">
        <v>56</v>
      </c>
      <c r="O504" s="70" t="s">
        <v>87</v>
      </c>
      <c r="P504" s="67">
        <f t="shared" si="32"/>
        <v>44726</v>
      </c>
      <c r="Q504" s="75" t="str">
        <f t="shared" si="31"/>
        <v>週二</v>
      </c>
      <c r="R504" s="80">
        <v>44718</v>
      </c>
      <c r="S504" s="84"/>
      <c r="AA504" s="1"/>
    </row>
    <row r="505" spans="4:27">
      <c r="D505" s="68" t="s">
        <v>50</v>
      </c>
      <c r="E505" s="70" t="s">
        <v>82</v>
      </c>
      <c r="F505" s="70" t="s">
        <v>466</v>
      </c>
      <c r="G505" s="67">
        <v>44714</v>
      </c>
      <c r="H505" s="67">
        <v>44728</v>
      </c>
      <c r="I505" s="71">
        <f t="shared" si="30"/>
        <v>14</v>
      </c>
      <c r="J505" s="72" t="s">
        <v>192</v>
      </c>
      <c r="K505" s="72" t="s">
        <v>187</v>
      </c>
      <c r="L505" s="73">
        <v>2</v>
      </c>
      <c r="M505" s="73" t="s">
        <v>127</v>
      </c>
      <c r="N505" s="68" t="s">
        <v>80</v>
      </c>
      <c r="O505" s="70" t="s">
        <v>177</v>
      </c>
      <c r="P505" s="67">
        <f t="shared" si="32"/>
        <v>44726</v>
      </c>
      <c r="Q505" s="75" t="str">
        <f t="shared" si="31"/>
        <v>週二</v>
      </c>
      <c r="R505" s="80">
        <v>44726</v>
      </c>
      <c r="S505" s="84"/>
      <c r="AA505" s="1"/>
    </row>
    <row r="506" spans="4:27">
      <c r="D506" s="68" t="s">
        <v>50</v>
      </c>
      <c r="E506" s="70" t="s">
        <v>82</v>
      </c>
      <c r="F506" s="70" t="s">
        <v>466</v>
      </c>
      <c r="G506" s="67">
        <v>44714</v>
      </c>
      <c r="H506" s="67">
        <v>44728</v>
      </c>
      <c r="I506" s="71">
        <f t="shared" si="30"/>
        <v>14</v>
      </c>
      <c r="J506" s="72" t="s">
        <v>193</v>
      </c>
      <c r="K506" s="72" t="s">
        <v>187</v>
      </c>
      <c r="L506" s="73">
        <v>2</v>
      </c>
      <c r="M506" s="73" t="s">
        <v>127</v>
      </c>
      <c r="N506" s="68" t="s">
        <v>80</v>
      </c>
      <c r="O506" s="70" t="s">
        <v>177</v>
      </c>
      <c r="P506" s="67">
        <f t="shared" si="32"/>
        <v>44726</v>
      </c>
      <c r="Q506" s="75" t="str">
        <f t="shared" si="31"/>
        <v>週二</v>
      </c>
      <c r="R506" s="80">
        <v>44726</v>
      </c>
      <c r="S506" s="84"/>
      <c r="AA506" s="1"/>
    </row>
    <row r="507" spans="4:27">
      <c r="D507" s="68" t="s">
        <v>50</v>
      </c>
      <c r="E507" s="70" t="s">
        <v>82</v>
      </c>
      <c r="F507" s="70" t="s">
        <v>466</v>
      </c>
      <c r="G507" s="67">
        <v>44714</v>
      </c>
      <c r="H507" s="67">
        <v>44728</v>
      </c>
      <c r="I507" s="71">
        <f t="shared" si="30"/>
        <v>14</v>
      </c>
      <c r="J507" s="72" t="s">
        <v>198</v>
      </c>
      <c r="K507" s="72" t="s">
        <v>199</v>
      </c>
      <c r="L507" s="73">
        <v>2</v>
      </c>
      <c r="M507" s="73" t="s">
        <v>127</v>
      </c>
      <c r="N507" s="68" t="s">
        <v>80</v>
      </c>
      <c r="O507" s="70" t="s">
        <v>150</v>
      </c>
      <c r="P507" s="67">
        <f t="shared" si="32"/>
        <v>44726</v>
      </c>
      <c r="Q507" s="75" t="str">
        <f t="shared" si="31"/>
        <v>週二</v>
      </c>
      <c r="R507" s="80">
        <v>44722</v>
      </c>
      <c r="S507" s="84"/>
      <c r="AA507" s="1"/>
    </row>
    <row r="508" spans="4:27">
      <c r="D508" s="68" t="s">
        <v>50</v>
      </c>
      <c r="E508" s="70" t="s">
        <v>82</v>
      </c>
      <c r="F508" s="70" t="s">
        <v>466</v>
      </c>
      <c r="G508" s="67">
        <v>44714</v>
      </c>
      <c r="H508" s="67">
        <v>44728</v>
      </c>
      <c r="I508" s="71">
        <f t="shared" si="30"/>
        <v>14</v>
      </c>
      <c r="J508" s="72" t="s">
        <v>175</v>
      </c>
      <c r="K508" s="72" t="s">
        <v>176</v>
      </c>
      <c r="L508" s="73">
        <v>2</v>
      </c>
      <c r="M508" s="73" t="s">
        <v>127</v>
      </c>
      <c r="N508" s="68" t="s">
        <v>80</v>
      </c>
      <c r="O508" s="70" t="s">
        <v>177</v>
      </c>
      <c r="P508" s="67">
        <f t="shared" si="32"/>
        <v>44726</v>
      </c>
      <c r="Q508" s="75" t="str">
        <f t="shared" si="31"/>
        <v>週二</v>
      </c>
      <c r="R508" s="80">
        <v>44722</v>
      </c>
      <c r="S508" s="84"/>
      <c r="AA508" s="1"/>
    </row>
    <row r="509" spans="4:27">
      <c r="D509" s="68" t="s">
        <v>50</v>
      </c>
      <c r="E509" s="70" t="s">
        <v>82</v>
      </c>
      <c r="F509" s="70" t="s">
        <v>467</v>
      </c>
      <c r="G509" s="67">
        <v>44713</v>
      </c>
      <c r="H509" s="67">
        <v>44728</v>
      </c>
      <c r="I509" s="71">
        <f t="shared" si="30"/>
        <v>15</v>
      </c>
      <c r="J509" s="72" t="s">
        <v>148</v>
      </c>
      <c r="K509" s="72" t="s">
        <v>149</v>
      </c>
      <c r="L509" s="73">
        <v>1</v>
      </c>
      <c r="M509" s="73" t="s">
        <v>91</v>
      </c>
      <c r="N509" s="68" t="s">
        <v>80</v>
      </c>
      <c r="O509" s="70" t="s">
        <v>150</v>
      </c>
      <c r="P509" s="67">
        <f t="shared" si="32"/>
        <v>44726</v>
      </c>
      <c r="Q509" s="75" t="str">
        <f t="shared" si="31"/>
        <v>週二</v>
      </c>
      <c r="R509" s="80">
        <v>44722</v>
      </c>
      <c r="S509" s="84"/>
      <c r="AA509" s="1"/>
    </row>
    <row r="510" spans="4:27">
      <c r="D510" s="68" t="s">
        <v>50</v>
      </c>
      <c r="E510" s="70" t="s">
        <v>51</v>
      </c>
      <c r="F510" s="70" t="s">
        <v>468</v>
      </c>
      <c r="G510" s="67">
        <v>44711</v>
      </c>
      <c r="H510" s="67">
        <v>44729</v>
      </c>
      <c r="I510" s="71">
        <f t="shared" si="30"/>
        <v>18</v>
      </c>
      <c r="J510" s="72" t="s">
        <v>238</v>
      </c>
      <c r="K510" s="72" t="s">
        <v>239</v>
      </c>
      <c r="L510" s="73">
        <v>1</v>
      </c>
      <c r="M510" s="73" t="s">
        <v>55</v>
      </c>
      <c r="N510" s="68" t="s">
        <v>56</v>
      </c>
      <c r="O510" s="70" t="s">
        <v>65</v>
      </c>
      <c r="P510" s="67">
        <f t="shared" si="32"/>
        <v>44727</v>
      </c>
      <c r="Q510" s="75" t="str">
        <f t="shared" si="31"/>
        <v>週三</v>
      </c>
      <c r="R510" s="80">
        <v>44727</v>
      </c>
      <c r="S510" s="87"/>
      <c r="AA510" s="1"/>
    </row>
    <row r="511" spans="4:27">
      <c r="D511" s="68" t="s">
        <v>50</v>
      </c>
      <c r="E511" s="70" t="s">
        <v>51</v>
      </c>
      <c r="F511" s="70" t="s">
        <v>468</v>
      </c>
      <c r="G511" s="67">
        <v>44711</v>
      </c>
      <c r="H511" s="67">
        <v>44729</v>
      </c>
      <c r="I511" s="71">
        <f t="shared" si="30"/>
        <v>18</v>
      </c>
      <c r="J511" s="72" t="s">
        <v>69</v>
      </c>
      <c r="K511" s="72" t="s">
        <v>70</v>
      </c>
      <c r="L511" s="73">
        <v>1</v>
      </c>
      <c r="M511" s="73" t="s">
        <v>55</v>
      </c>
      <c r="N511" s="68" t="s">
        <v>56</v>
      </c>
      <c r="O511" s="70" t="s">
        <v>65</v>
      </c>
      <c r="P511" s="67">
        <f t="shared" si="32"/>
        <v>44727</v>
      </c>
      <c r="Q511" s="75" t="str">
        <f t="shared" si="31"/>
        <v>週三</v>
      </c>
      <c r="R511" s="80">
        <v>44726</v>
      </c>
      <c r="S511" s="84"/>
      <c r="AA511" s="1"/>
    </row>
    <row r="512" spans="4:27">
      <c r="D512" s="68" t="s">
        <v>50</v>
      </c>
      <c r="E512" s="70" t="s">
        <v>51</v>
      </c>
      <c r="F512" s="70" t="s">
        <v>468</v>
      </c>
      <c r="G512" s="67">
        <v>44711</v>
      </c>
      <c r="H512" s="67">
        <v>44729</v>
      </c>
      <c r="I512" s="71">
        <f t="shared" si="30"/>
        <v>18</v>
      </c>
      <c r="J512" s="72" t="s">
        <v>240</v>
      </c>
      <c r="K512" s="72" t="s">
        <v>248</v>
      </c>
      <c r="L512" s="73">
        <v>2</v>
      </c>
      <c r="M512" s="73" t="s">
        <v>55</v>
      </c>
      <c r="N512" s="68" t="s">
        <v>56</v>
      </c>
      <c r="O512" s="70" t="s">
        <v>57</v>
      </c>
      <c r="P512" s="67">
        <f t="shared" si="32"/>
        <v>44727</v>
      </c>
      <c r="Q512" s="75" t="str">
        <f t="shared" si="31"/>
        <v>週三</v>
      </c>
      <c r="R512" s="80">
        <v>44721</v>
      </c>
      <c r="S512" s="84"/>
      <c r="AA512" s="1"/>
    </row>
    <row r="513" spans="4:27">
      <c r="D513" s="68" t="s">
        <v>50</v>
      </c>
      <c r="E513" s="70" t="s">
        <v>51</v>
      </c>
      <c r="F513" s="70" t="s">
        <v>468</v>
      </c>
      <c r="G513" s="67">
        <v>44711</v>
      </c>
      <c r="H513" s="67">
        <v>44729</v>
      </c>
      <c r="I513" s="71">
        <f t="shared" si="30"/>
        <v>18</v>
      </c>
      <c r="J513" s="72" t="s">
        <v>469</v>
      </c>
      <c r="K513" s="72" t="s">
        <v>248</v>
      </c>
      <c r="L513" s="73">
        <v>2</v>
      </c>
      <c r="M513" s="73" t="s">
        <v>55</v>
      </c>
      <c r="N513" s="68" t="s">
        <v>56</v>
      </c>
      <c r="O513" s="70" t="s">
        <v>57</v>
      </c>
      <c r="P513" s="67">
        <f t="shared" si="32"/>
        <v>44727</v>
      </c>
      <c r="Q513" s="75" t="str">
        <f t="shared" si="31"/>
        <v>週三</v>
      </c>
      <c r="R513" s="80">
        <v>44721</v>
      </c>
      <c r="S513" s="84"/>
      <c r="AA513" s="1"/>
    </row>
    <row r="514" spans="4:27">
      <c r="D514" s="68" t="s">
        <v>50</v>
      </c>
      <c r="E514" s="70" t="s">
        <v>51</v>
      </c>
      <c r="F514" s="70" t="s">
        <v>468</v>
      </c>
      <c r="G514" s="67">
        <v>44711</v>
      </c>
      <c r="H514" s="67">
        <v>44729</v>
      </c>
      <c r="I514" s="71">
        <f t="shared" si="30"/>
        <v>18</v>
      </c>
      <c r="J514" s="72" t="s">
        <v>244</v>
      </c>
      <c r="K514" s="72" t="s">
        <v>241</v>
      </c>
      <c r="L514" s="73">
        <v>1</v>
      </c>
      <c r="M514" s="73" t="s">
        <v>55</v>
      </c>
      <c r="N514" s="68" t="s">
        <v>56</v>
      </c>
      <c r="O514" s="70" t="s">
        <v>65</v>
      </c>
      <c r="P514" s="67">
        <f t="shared" si="32"/>
        <v>44727</v>
      </c>
      <c r="Q514" s="75" t="str">
        <f t="shared" si="31"/>
        <v>週三</v>
      </c>
      <c r="R514" s="80">
        <v>44727</v>
      </c>
      <c r="S514" s="84"/>
      <c r="AA514" s="1"/>
    </row>
    <row r="515" spans="4:27">
      <c r="D515" s="68" t="s">
        <v>50</v>
      </c>
      <c r="E515" s="70" t="s">
        <v>51</v>
      </c>
      <c r="F515" s="70" t="s">
        <v>468</v>
      </c>
      <c r="G515" s="67">
        <v>44711</v>
      </c>
      <c r="H515" s="67">
        <v>44729</v>
      </c>
      <c r="I515" s="71">
        <f t="shared" si="30"/>
        <v>18</v>
      </c>
      <c r="J515" s="72" t="s">
        <v>53</v>
      </c>
      <c r="K515" s="72" t="s">
        <v>54</v>
      </c>
      <c r="L515" s="73">
        <v>2</v>
      </c>
      <c r="M515" s="73" t="s">
        <v>55</v>
      </c>
      <c r="N515" s="68" t="s">
        <v>56</v>
      </c>
      <c r="O515" s="70" t="s">
        <v>57</v>
      </c>
      <c r="P515" s="67">
        <f t="shared" si="32"/>
        <v>44727</v>
      </c>
      <c r="Q515" s="75" t="str">
        <f t="shared" si="31"/>
        <v>週三</v>
      </c>
      <c r="R515" s="80">
        <v>44728</v>
      </c>
      <c r="S515" s="85">
        <f>R515</f>
        <v>44728</v>
      </c>
      <c r="T515" s="70">
        <v>1</v>
      </c>
      <c r="AA515" s="1"/>
    </row>
    <row r="516" spans="4:27">
      <c r="D516" s="68" t="s">
        <v>50</v>
      </c>
      <c r="E516" s="70" t="s">
        <v>51</v>
      </c>
      <c r="F516" s="70" t="s">
        <v>468</v>
      </c>
      <c r="G516" s="67">
        <v>44711</v>
      </c>
      <c r="H516" s="67">
        <v>44729</v>
      </c>
      <c r="I516" s="71">
        <f t="shared" si="30"/>
        <v>18</v>
      </c>
      <c r="J516" s="72" t="s">
        <v>193</v>
      </c>
      <c r="K516" s="72" t="s">
        <v>470</v>
      </c>
      <c r="L516" s="73">
        <v>1</v>
      </c>
      <c r="M516" s="73" t="s">
        <v>55</v>
      </c>
      <c r="N516" s="68" t="s">
        <v>80</v>
      </c>
      <c r="O516" s="70" t="s">
        <v>92</v>
      </c>
      <c r="P516" s="67">
        <f t="shared" si="32"/>
        <v>44727</v>
      </c>
      <c r="Q516" s="75" t="str">
        <f t="shared" si="31"/>
        <v>週三</v>
      </c>
      <c r="R516" s="80">
        <v>44720</v>
      </c>
      <c r="S516" s="87"/>
      <c r="AA516" s="1"/>
    </row>
    <row r="517" spans="4:27">
      <c r="D517" s="68" t="s">
        <v>50</v>
      </c>
      <c r="E517" s="70" t="s">
        <v>51</v>
      </c>
      <c r="F517" s="70" t="s">
        <v>471</v>
      </c>
      <c r="G517" s="67">
        <v>44711</v>
      </c>
      <c r="H517" s="67">
        <v>44729</v>
      </c>
      <c r="I517" s="71">
        <f t="shared" si="30"/>
        <v>18</v>
      </c>
      <c r="J517" s="72" t="s">
        <v>240</v>
      </c>
      <c r="K517" s="72" t="s">
        <v>248</v>
      </c>
      <c r="L517" s="73">
        <v>1</v>
      </c>
      <c r="M517" s="73" t="s">
        <v>55</v>
      </c>
      <c r="N517" s="68" t="s">
        <v>56</v>
      </c>
      <c r="O517" s="70" t="s">
        <v>57</v>
      </c>
      <c r="P517" s="67">
        <f t="shared" si="32"/>
        <v>44727</v>
      </c>
      <c r="Q517" s="75" t="str">
        <f t="shared" si="31"/>
        <v>週三</v>
      </c>
      <c r="R517" s="80">
        <v>44721</v>
      </c>
      <c r="S517" s="84"/>
      <c r="AA517" s="1"/>
    </row>
    <row r="518" spans="4:27">
      <c r="D518" s="68" t="s">
        <v>50</v>
      </c>
      <c r="E518" s="70" t="s">
        <v>51</v>
      </c>
      <c r="F518" s="70" t="s">
        <v>471</v>
      </c>
      <c r="G518" s="67">
        <v>44711</v>
      </c>
      <c r="H518" s="67">
        <v>44729</v>
      </c>
      <c r="I518" s="71">
        <f t="shared" si="30"/>
        <v>18</v>
      </c>
      <c r="J518" s="72" t="s">
        <v>469</v>
      </c>
      <c r="K518" s="72" t="s">
        <v>248</v>
      </c>
      <c r="L518" s="73">
        <v>1</v>
      </c>
      <c r="M518" s="73" t="s">
        <v>55</v>
      </c>
      <c r="N518" s="68" t="s">
        <v>56</v>
      </c>
      <c r="O518" s="70" t="s">
        <v>57</v>
      </c>
      <c r="P518" s="67">
        <f t="shared" si="32"/>
        <v>44727</v>
      </c>
      <c r="Q518" s="75" t="str">
        <f t="shared" si="31"/>
        <v>週三</v>
      </c>
      <c r="R518" s="80">
        <v>44721</v>
      </c>
      <c r="S518" s="84"/>
      <c r="AA518" s="1"/>
    </row>
    <row r="519" spans="4:27">
      <c r="D519" s="68" t="s">
        <v>50</v>
      </c>
      <c r="E519" s="70" t="s">
        <v>51</v>
      </c>
      <c r="F519" s="70" t="s">
        <v>471</v>
      </c>
      <c r="G519" s="67">
        <v>44711</v>
      </c>
      <c r="H519" s="67">
        <v>44729</v>
      </c>
      <c r="I519" s="71">
        <f t="shared" ref="I519:I582" si="33">_xlfn.DAYS(H519,G519)</f>
        <v>18</v>
      </c>
      <c r="J519" s="72" t="s">
        <v>244</v>
      </c>
      <c r="K519" s="72" t="s">
        <v>241</v>
      </c>
      <c r="L519" s="73">
        <v>1</v>
      </c>
      <c r="M519" s="73" t="s">
        <v>55</v>
      </c>
      <c r="N519" s="68" t="s">
        <v>56</v>
      </c>
      <c r="O519" s="70" t="s">
        <v>65</v>
      </c>
      <c r="P519" s="67">
        <f t="shared" si="32"/>
        <v>44727</v>
      </c>
      <c r="Q519" s="75" t="str">
        <f t="shared" ref="Q519:Q582" si="34">TEXT(P519,"aaa")</f>
        <v>週三</v>
      </c>
      <c r="R519" s="80">
        <v>44727</v>
      </c>
      <c r="S519" s="84"/>
      <c r="AA519" s="1"/>
    </row>
    <row r="520" spans="4:27">
      <c r="D520" s="68" t="s">
        <v>50</v>
      </c>
      <c r="E520" s="70" t="s">
        <v>51</v>
      </c>
      <c r="F520" s="70" t="s">
        <v>472</v>
      </c>
      <c r="G520" s="67">
        <v>44712</v>
      </c>
      <c r="H520" s="67">
        <v>44729</v>
      </c>
      <c r="I520" s="71">
        <f t="shared" si="33"/>
        <v>17</v>
      </c>
      <c r="J520" s="72" t="s">
        <v>238</v>
      </c>
      <c r="K520" s="72" t="s">
        <v>239</v>
      </c>
      <c r="L520" s="73">
        <v>1</v>
      </c>
      <c r="M520" s="73" t="s">
        <v>55</v>
      </c>
      <c r="N520" s="68" t="s">
        <v>56</v>
      </c>
      <c r="O520" s="70" t="s">
        <v>65</v>
      </c>
      <c r="P520" s="67">
        <f t="shared" si="32"/>
        <v>44727</v>
      </c>
      <c r="Q520" s="75" t="str">
        <f t="shared" si="34"/>
        <v>週三</v>
      </c>
      <c r="R520" s="80">
        <v>44727</v>
      </c>
      <c r="S520" s="84"/>
      <c r="AA520" s="1"/>
    </row>
    <row r="521" spans="4:27">
      <c r="D521" s="68" t="s">
        <v>50</v>
      </c>
      <c r="E521" s="70" t="s">
        <v>51</v>
      </c>
      <c r="F521" s="70" t="s">
        <v>473</v>
      </c>
      <c r="G521" s="67">
        <v>44713</v>
      </c>
      <c r="H521" s="67">
        <v>44729</v>
      </c>
      <c r="I521" s="71">
        <f t="shared" si="33"/>
        <v>16</v>
      </c>
      <c r="J521" s="72" t="s">
        <v>66</v>
      </c>
      <c r="K521" s="72" t="s">
        <v>64</v>
      </c>
      <c r="L521" s="73">
        <v>1</v>
      </c>
      <c r="M521" s="73" t="s">
        <v>55</v>
      </c>
      <c r="N521" s="68" t="s">
        <v>56</v>
      </c>
      <c r="O521" s="70" t="s">
        <v>65</v>
      </c>
      <c r="P521" s="67">
        <f t="shared" si="32"/>
        <v>44727</v>
      </c>
      <c r="Q521" s="75" t="str">
        <f t="shared" si="34"/>
        <v>週三</v>
      </c>
      <c r="R521" s="80">
        <v>44727</v>
      </c>
      <c r="S521" s="84"/>
      <c r="AA521" s="1"/>
    </row>
    <row r="522" spans="4:27">
      <c r="D522" s="68" t="s">
        <v>50</v>
      </c>
      <c r="E522" s="70" t="s">
        <v>51</v>
      </c>
      <c r="F522" s="70" t="s">
        <v>473</v>
      </c>
      <c r="G522" s="67">
        <v>44713</v>
      </c>
      <c r="H522" s="67">
        <v>44729</v>
      </c>
      <c r="I522" s="71">
        <f t="shared" si="33"/>
        <v>16</v>
      </c>
      <c r="J522" s="72" t="s">
        <v>353</v>
      </c>
      <c r="K522" s="72" t="s">
        <v>64</v>
      </c>
      <c r="L522" s="73">
        <v>2</v>
      </c>
      <c r="M522" s="73" t="s">
        <v>55</v>
      </c>
      <c r="N522" s="68" t="s">
        <v>56</v>
      </c>
      <c r="O522" s="70" t="s">
        <v>65</v>
      </c>
      <c r="P522" s="67">
        <f t="shared" si="32"/>
        <v>44727</v>
      </c>
      <c r="Q522" s="75" t="str">
        <f t="shared" si="34"/>
        <v>週三</v>
      </c>
      <c r="R522" s="80">
        <v>44727</v>
      </c>
      <c r="S522" s="84"/>
      <c r="AA522" s="1"/>
    </row>
    <row r="523" spans="4:27">
      <c r="D523" s="68" t="s">
        <v>50</v>
      </c>
      <c r="E523" s="70" t="s">
        <v>51</v>
      </c>
      <c r="F523" s="70" t="s">
        <v>473</v>
      </c>
      <c r="G523" s="67">
        <v>44713</v>
      </c>
      <c r="H523" s="67">
        <v>44729</v>
      </c>
      <c r="I523" s="71">
        <f t="shared" si="33"/>
        <v>16</v>
      </c>
      <c r="J523" s="72" t="s">
        <v>63</v>
      </c>
      <c r="K523" s="72" t="s">
        <v>64</v>
      </c>
      <c r="L523" s="73">
        <v>2</v>
      </c>
      <c r="M523" s="73" t="s">
        <v>55</v>
      </c>
      <c r="N523" s="68" t="s">
        <v>56</v>
      </c>
      <c r="O523" s="70" t="s">
        <v>65</v>
      </c>
      <c r="P523" s="67">
        <f t="shared" si="32"/>
        <v>44727</v>
      </c>
      <c r="Q523" s="75" t="str">
        <f t="shared" si="34"/>
        <v>週三</v>
      </c>
      <c r="R523" s="80">
        <v>44727</v>
      </c>
      <c r="S523" s="84"/>
      <c r="AA523" s="1"/>
    </row>
    <row r="524" spans="4:27">
      <c r="D524" s="68" t="s">
        <v>50</v>
      </c>
      <c r="E524" s="70" t="s">
        <v>51</v>
      </c>
      <c r="F524" s="70" t="s">
        <v>473</v>
      </c>
      <c r="G524" s="67">
        <v>44713</v>
      </c>
      <c r="H524" s="67">
        <v>44729</v>
      </c>
      <c r="I524" s="71">
        <f t="shared" si="33"/>
        <v>16</v>
      </c>
      <c r="J524" s="72" t="s">
        <v>67</v>
      </c>
      <c r="K524" s="72" t="s">
        <v>64</v>
      </c>
      <c r="L524" s="73">
        <v>2</v>
      </c>
      <c r="M524" s="73" t="s">
        <v>55</v>
      </c>
      <c r="N524" s="68" t="s">
        <v>56</v>
      </c>
      <c r="O524" s="70" t="s">
        <v>65</v>
      </c>
      <c r="P524" s="67">
        <f t="shared" si="32"/>
        <v>44727</v>
      </c>
      <c r="Q524" s="75" t="str">
        <f t="shared" si="34"/>
        <v>週三</v>
      </c>
      <c r="R524" s="80">
        <v>44727</v>
      </c>
      <c r="S524" s="84"/>
      <c r="AA524" s="1"/>
    </row>
    <row r="525" spans="4:27">
      <c r="D525" s="68" t="s">
        <v>50</v>
      </c>
      <c r="E525" s="70" t="s">
        <v>51</v>
      </c>
      <c r="F525" s="70" t="s">
        <v>473</v>
      </c>
      <c r="G525" s="67">
        <v>44713</v>
      </c>
      <c r="H525" s="67">
        <v>44729</v>
      </c>
      <c r="I525" s="71">
        <f t="shared" si="33"/>
        <v>16</v>
      </c>
      <c r="J525" s="72" t="s">
        <v>53</v>
      </c>
      <c r="K525" s="72" t="s">
        <v>54</v>
      </c>
      <c r="L525" s="73">
        <v>2</v>
      </c>
      <c r="M525" s="73" t="s">
        <v>55</v>
      </c>
      <c r="N525" s="68" t="s">
        <v>56</v>
      </c>
      <c r="O525" s="70" t="s">
        <v>57</v>
      </c>
      <c r="P525" s="67">
        <f t="shared" si="32"/>
        <v>44727</v>
      </c>
      <c r="Q525" s="75" t="str">
        <f t="shared" si="34"/>
        <v>週三</v>
      </c>
      <c r="R525" s="80">
        <v>44728</v>
      </c>
      <c r="S525" s="85">
        <f>R525</f>
        <v>44728</v>
      </c>
      <c r="T525" s="70">
        <v>1</v>
      </c>
      <c r="AA525" s="1"/>
    </row>
    <row r="526" spans="4:27">
      <c r="D526" s="68" t="s">
        <v>50</v>
      </c>
      <c r="E526" s="70" t="s">
        <v>51</v>
      </c>
      <c r="F526" s="70" t="s">
        <v>473</v>
      </c>
      <c r="G526" s="67">
        <v>44713</v>
      </c>
      <c r="H526" s="67">
        <v>44729</v>
      </c>
      <c r="I526" s="71">
        <f t="shared" si="33"/>
        <v>16</v>
      </c>
      <c r="J526" s="72" t="s">
        <v>60</v>
      </c>
      <c r="K526" s="72" t="s">
        <v>61</v>
      </c>
      <c r="L526" s="73">
        <v>2</v>
      </c>
      <c r="M526" s="73" t="s">
        <v>55</v>
      </c>
      <c r="N526" s="68" t="s">
        <v>56</v>
      </c>
      <c r="O526" s="70" t="s">
        <v>57</v>
      </c>
      <c r="P526" s="67">
        <f t="shared" si="32"/>
        <v>44727</v>
      </c>
      <c r="Q526" s="75" t="str">
        <f t="shared" si="34"/>
        <v>週三</v>
      </c>
      <c r="R526" s="80">
        <v>44728</v>
      </c>
      <c r="S526" s="81">
        <f>R526</f>
        <v>44728</v>
      </c>
      <c r="T526" s="70">
        <v>1</v>
      </c>
      <c r="AA526" s="1"/>
    </row>
    <row r="527" spans="4:27">
      <c r="D527" s="68" t="s">
        <v>50</v>
      </c>
      <c r="E527" s="70" t="s">
        <v>51</v>
      </c>
      <c r="F527" s="70" t="s">
        <v>473</v>
      </c>
      <c r="G527" s="67">
        <v>44713</v>
      </c>
      <c r="H527" s="67">
        <v>44729</v>
      </c>
      <c r="I527" s="71">
        <f t="shared" si="33"/>
        <v>16</v>
      </c>
      <c r="J527" s="72" t="s">
        <v>474</v>
      </c>
      <c r="K527" s="72" t="s">
        <v>470</v>
      </c>
      <c r="L527" s="73">
        <v>1</v>
      </c>
      <c r="M527" s="73" t="s">
        <v>55</v>
      </c>
      <c r="N527" s="68" t="s">
        <v>80</v>
      </c>
      <c r="O527" s="70" t="s">
        <v>92</v>
      </c>
      <c r="P527" s="67">
        <f t="shared" si="32"/>
        <v>44727</v>
      </c>
      <c r="Q527" s="75" t="str">
        <f t="shared" si="34"/>
        <v>週三</v>
      </c>
      <c r="R527" s="80">
        <v>44720</v>
      </c>
      <c r="S527" s="87"/>
      <c r="AA527" s="1"/>
    </row>
    <row r="528" spans="4:27">
      <c r="D528" s="68" t="s">
        <v>50</v>
      </c>
      <c r="E528" s="70" t="s">
        <v>51</v>
      </c>
      <c r="F528" s="70" t="s">
        <v>473</v>
      </c>
      <c r="G528" s="67">
        <v>44713</v>
      </c>
      <c r="H528" s="67">
        <v>44729</v>
      </c>
      <c r="I528" s="71">
        <f t="shared" si="33"/>
        <v>16</v>
      </c>
      <c r="J528" s="72" t="s">
        <v>475</v>
      </c>
      <c r="K528" s="72" t="s">
        <v>470</v>
      </c>
      <c r="L528" s="73">
        <v>3</v>
      </c>
      <c r="M528" s="73" t="s">
        <v>55</v>
      </c>
      <c r="N528" s="68" t="s">
        <v>80</v>
      </c>
      <c r="O528" s="70" t="s">
        <v>92</v>
      </c>
      <c r="P528" s="67">
        <f t="shared" si="32"/>
        <v>44727</v>
      </c>
      <c r="Q528" s="75" t="str">
        <f t="shared" si="34"/>
        <v>週三</v>
      </c>
      <c r="R528" s="80">
        <v>44720</v>
      </c>
      <c r="S528" s="84"/>
      <c r="AA528" s="1"/>
    </row>
    <row r="529" spans="4:27">
      <c r="D529" s="68" t="s">
        <v>50</v>
      </c>
      <c r="E529" s="70" t="s">
        <v>51</v>
      </c>
      <c r="F529" s="70" t="s">
        <v>476</v>
      </c>
      <c r="G529" s="67">
        <v>44713</v>
      </c>
      <c r="H529" s="67">
        <v>44729</v>
      </c>
      <c r="I529" s="71">
        <f t="shared" si="33"/>
        <v>16</v>
      </c>
      <c r="J529" s="72" t="s">
        <v>477</v>
      </c>
      <c r="K529" s="72" t="s">
        <v>478</v>
      </c>
      <c r="L529" s="73">
        <v>2</v>
      </c>
      <c r="M529" s="73" t="s">
        <v>55</v>
      </c>
      <c r="N529" s="68" t="s">
        <v>56</v>
      </c>
      <c r="O529" s="70" t="s">
        <v>65</v>
      </c>
      <c r="P529" s="67">
        <f t="shared" si="32"/>
        <v>44727</v>
      </c>
      <c r="Q529" s="75" t="str">
        <f t="shared" si="34"/>
        <v>週三</v>
      </c>
      <c r="R529" s="80">
        <v>44726</v>
      </c>
      <c r="S529" s="84"/>
      <c r="AA529" s="1"/>
    </row>
    <row r="530" spans="4:27">
      <c r="D530" s="68" t="s">
        <v>50</v>
      </c>
      <c r="E530" s="70" t="s">
        <v>82</v>
      </c>
      <c r="F530" s="70" t="s">
        <v>479</v>
      </c>
      <c r="G530" s="67">
        <v>44707</v>
      </c>
      <c r="H530" s="67">
        <v>44729</v>
      </c>
      <c r="I530" s="71">
        <f t="shared" si="33"/>
        <v>22</v>
      </c>
      <c r="J530" s="72" t="s">
        <v>89</v>
      </c>
      <c r="K530" s="72" t="s">
        <v>480</v>
      </c>
      <c r="L530" s="73">
        <v>3</v>
      </c>
      <c r="M530" s="73" t="s">
        <v>108</v>
      </c>
      <c r="N530" s="68" t="s">
        <v>80</v>
      </c>
      <c r="O530" s="70" t="s">
        <v>92</v>
      </c>
      <c r="P530" s="67">
        <f t="shared" si="32"/>
        <v>44727</v>
      </c>
      <c r="Q530" s="75" t="str">
        <f t="shared" si="34"/>
        <v>週三</v>
      </c>
      <c r="R530" s="80">
        <v>44726</v>
      </c>
      <c r="S530" s="84"/>
      <c r="Z530" s="79" t="s">
        <v>481</v>
      </c>
      <c r="AA530" s="1"/>
    </row>
    <row r="531" spans="4:27">
      <c r="D531" s="68" t="s">
        <v>50</v>
      </c>
      <c r="E531" s="70" t="s">
        <v>82</v>
      </c>
      <c r="F531" s="70" t="s">
        <v>479</v>
      </c>
      <c r="G531" s="67">
        <v>44707</v>
      </c>
      <c r="H531" s="67">
        <v>44729</v>
      </c>
      <c r="I531" s="71">
        <f t="shared" si="33"/>
        <v>22</v>
      </c>
      <c r="J531" s="72" t="s">
        <v>93</v>
      </c>
      <c r="K531" s="72" t="s">
        <v>482</v>
      </c>
      <c r="L531" s="73">
        <v>3</v>
      </c>
      <c r="M531" s="73" t="s">
        <v>108</v>
      </c>
      <c r="N531" s="68" t="s">
        <v>80</v>
      </c>
      <c r="O531" s="70" t="s">
        <v>95</v>
      </c>
      <c r="P531" s="67">
        <f t="shared" si="32"/>
        <v>44727</v>
      </c>
      <c r="Q531" s="75" t="str">
        <f t="shared" si="34"/>
        <v>週三</v>
      </c>
      <c r="R531" s="80">
        <v>44727</v>
      </c>
      <c r="S531" s="84"/>
      <c r="AA531" s="1"/>
    </row>
    <row r="532" spans="4:27">
      <c r="D532" s="68" t="s">
        <v>50</v>
      </c>
      <c r="E532" s="70" t="s">
        <v>82</v>
      </c>
      <c r="F532" s="70" t="s">
        <v>479</v>
      </c>
      <c r="G532" s="67">
        <v>44707</v>
      </c>
      <c r="H532" s="67">
        <v>44729</v>
      </c>
      <c r="I532" s="71">
        <f t="shared" si="33"/>
        <v>22</v>
      </c>
      <c r="J532" s="72" t="s">
        <v>102</v>
      </c>
      <c r="K532" s="72" t="s">
        <v>103</v>
      </c>
      <c r="L532" s="73">
        <v>3</v>
      </c>
      <c r="M532" s="73" t="s">
        <v>108</v>
      </c>
      <c r="N532" s="68" t="s">
        <v>80</v>
      </c>
      <c r="O532" s="70" t="s">
        <v>99</v>
      </c>
      <c r="P532" s="67">
        <f t="shared" si="32"/>
        <v>44727</v>
      </c>
      <c r="Q532" s="75" t="str">
        <f t="shared" si="34"/>
        <v>週三</v>
      </c>
      <c r="R532" s="80">
        <v>44719</v>
      </c>
      <c r="S532" s="84"/>
      <c r="AA532" s="1"/>
    </row>
    <row r="533" spans="4:27">
      <c r="D533" s="68" t="s">
        <v>50</v>
      </c>
      <c r="E533" s="70" t="s">
        <v>82</v>
      </c>
      <c r="F533" s="70" t="s">
        <v>479</v>
      </c>
      <c r="G533" s="67">
        <v>44707</v>
      </c>
      <c r="H533" s="67">
        <v>44729</v>
      </c>
      <c r="I533" s="71">
        <f t="shared" si="33"/>
        <v>22</v>
      </c>
      <c r="J533" s="72" t="s">
        <v>483</v>
      </c>
      <c r="K533" s="72" t="s">
        <v>337</v>
      </c>
      <c r="L533" s="73">
        <v>1</v>
      </c>
      <c r="M533" s="73" t="s">
        <v>108</v>
      </c>
      <c r="N533" s="68" t="s">
        <v>80</v>
      </c>
      <c r="O533" s="70" t="s">
        <v>92</v>
      </c>
      <c r="P533" s="67">
        <f t="shared" si="32"/>
        <v>44727</v>
      </c>
      <c r="Q533" s="75" t="str">
        <f t="shared" si="34"/>
        <v>週三</v>
      </c>
      <c r="R533" s="80">
        <v>44726</v>
      </c>
      <c r="S533" s="84"/>
      <c r="AA533" s="1"/>
    </row>
    <row r="534" spans="4:27">
      <c r="D534" s="68" t="s">
        <v>50</v>
      </c>
      <c r="E534" s="70" t="s">
        <v>82</v>
      </c>
      <c r="F534" s="70" t="s">
        <v>479</v>
      </c>
      <c r="G534" s="67">
        <v>44707</v>
      </c>
      <c r="H534" s="67">
        <v>44729</v>
      </c>
      <c r="I534" s="71">
        <f t="shared" si="33"/>
        <v>22</v>
      </c>
      <c r="J534" s="72" t="s">
        <v>484</v>
      </c>
      <c r="K534" s="72" t="s">
        <v>337</v>
      </c>
      <c r="L534" s="73">
        <v>1</v>
      </c>
      <c r="M534" s="73" t="s">
        <v>108</v>
      </c>
      <c r="N534" s="68" t="s">
        <v>80</v>
      </c>
      <c r="O534" s="70" t="s">
        <v>92</v>
      </c>
      <c r="P534" s="67">
        <f t="shared" si="32"/>
        <v>44727</v>
      </c>
      <c r="Q534" s="75" t="str">
        <f t="shared" si="34"/>
        <v>週三</v>
      </c>
      <c r="R534" s="80">
        <v>44726</v>
      </c>
      <c r="S534" s="84"/>
      <c r="AA534" s="1"/>
    </row>
    <row r="535" spans="4:27">
      <c r="D535" s="68" t="s">
        <v>50</v>
      </c>
      <c r="E535" s="70" t="s">
        <v>82</v>
      </c>
      <c r="F535" s="70" t="s">
        <v>479</v>
      </c>
      <c r="G535" s="67">
        <v>44707</v>
      </c>
      <c r="H535" s="67">
        <v>44729</v>
      </c>
      <c r="I535" s="71">
        <f t="shared" si="33"/>
        <v>22</v>
      </c>
      <c r="J535" s="72" t="s">
        <v>485</v>
      </c>
      <c r="K535" s="72" t="s">
        <v>337</v>
      </c>
      <c r="L535" s="73">
        <v>3</v>
      </c>
      <c r="M535" s="73" t="s">
        <v>108</v>
      </c>
      <c r="N535" s="68" t="s">
        <v>80</v>
      </c>
      <c r="O535" s="70" t="s">
        <v>92</v>
      </c>
      <c r="P535" s="67">
        <f t="shared" si="32"/>
        <v>44727</v>
      </c>
      <c r="Q535" s="75" t="str">
        <f t="shared" si="34"/>
        <v>週三</v>
      </c>
      <c r="R535" s="80">
        <v>44726</v>
      </c>
      <c r="S535" s="84"/>
      <c r="AA535" s="1"/>
    </row>
    <row r="536" spans="4:27">
      <c r="D536" s="68" t="s">
        <v>50</v>
      </c>
      <c r="E536" s="70" t="s">
        <v>82</v>
      </c>
      <c r="F536" s="70" t="s">
        <v>479</v>
      </c>
      <c r="G536" s="67">
        <v>44707</v>
      </c>
      <c r="H536" s="67">
        <v>44729</v>
      </c>
      <c r="I536" s="71">
        <f t="shared" si="33"/>
        <v>22</v>
      </c>
      <c r="J536" s="72" t="s">
        <v>486</v>
      </c>
      <c r="K536" s="72" t="s">
        <v>337</v>
      </c>
      <c r="L536" s="73">
        <v>1</v>
      </c>
      <c r="M536" s="73" t="s">
        <v>108</v>
      </c>
      <c r="N536" s="68" t="s">
        <v>80</v>
      </c>
      <c r="O536" s="70" t="s">
        <v>92</v>
      </c>
      <c r="P536" s="67">
        <f t="shared" si="32"/>
        <v>44727</v>
      </c>
      <c r="Q536" s="75" t="str">
        <f t="shared" si="34"/>
        <v>週三</v>
      </c>
      <c r="R536" s="80">
        <v>44726</v>
      </c>
      <c r="S536" s="84"/>
      <c r="AA536" s="1"/>
    </row>
    <row r="537" spans="4:27">
      <c r="D537" s="68" t="s">
        <v>50</v>
      </c>
      <c r="E537" s="70" t="s">
        <v>82</v>
      </c>
      <c r="F537" s="70" t="s">
        <v>487</v>
      </c>
      <c r="G537" s="67">
        <v>44698</v>
      </c>
      <c r="H537" s="67">
        <v>44729</v>
      </c>
      <c r="I537" s="71">
        <f t="shared" si="33"/>
        <v>31</v>
      </c>
      <c r="J537" s="72" t="s">
        <v>273</v>
      </c>
      <c r="K537" s="72" t="s">
        <v>274</v>
      </c>
      <c r="L537" s="73">
        <v>4</v>
      </c>
      <c r="M537" s="73" t="s">
        <v>108</v>
      </c>
      <c r="N537" s="68" t="s">
        <v>56</v>
      </c>
      <c r="O537" s="70" t="s">
        <v>214</v>
      </c>
      <c r="P537" s="67">
        <f t="shared" si="32"/>
        <v>44727</v>
      </c>
      <c r="Q537" s="75" t="str">
        <f t="shared" si="34"/>
        <v>週三</v>
      </c>
      <c r="R537" s="80">
        <v>44714</v>
      </c>
      <c r="S537" s="84"/>
      <c r="AA537" s="1"/>
    </row>
    <row r="538" spans="4:27">
      <c r="D538" s="68" t="s">
        <v>50</v>
      </c>
      <c r="E538" s="70" t="s">
        <v>82</v>
      </c>
      <c r="F538" s="70" t="s">
        <v>487</v>
      </c>
      <c r="G538" s="67">
        <v>44698</v>
      </c>
      <c r="H538" s="67">
        <v>44729</v>
      </c>
      <c r="I538" s="71">
        <f t="shared" si="33"/>
        <v>31</v>
      </c>
      <c r="J538" s="72" t="s">
        <v>173</v>
      </c>
      <c r="K538" s="72" t="s">
        <v>107</v>
      </c>
      <c r="L538" s="73">
        <v>4</v>
      </c>
      <c r="M538" s="73" t="s">
        <v>108</v>
      </c>
      <c r="N538" s="68" t="s">
        <v>56</v>
      </c>
      <c r="O538" s="70" t="s">
        <v>95</v>
      </c>
      <c r="P538" s="67">
        <f t="shared" si="32"/>
        <v>44727</v>
      </c>
      <c r="Q538" s="75" t="str">
        <f t="shared" si="34"/>
        <v>週三</v>
      </c>
      <c r="R538" s="80">
        <v>44714</v>
      </c>
      <c r="S538" s="84"/>
      <c r="AA538" s="1"/>
    </row>
    <row r="539" spans="4:27">
      <c r="D539" s="68" t="s">
        <v>50</v>
      </c>
      <c r="E539" s="70" t="s">
        <v>82</v>
      </c>
      <c r="F539" s="70" t="s">
        <v>487</v>
      </c>
      <c r="G539" s="67">
        <v>44698</v>
      </c>
      <c r="H539" s="67">
        <v>44729</v>
      </c>
      <c r="I539" s="71">
        <f t="shared" si="33"/>
        <v>31</v>
      </c>
      <c r="J539" s="72" t="s">
        <v>186</v>
      </c>
      <c r="K539" s="72" t="s">
        <v>98</v>
      </c>
      <c r="L539" s="73">
        <v>4</v>
      </c>
      <c r="M539" s="73" t="s">
        <v>108</v>
      </c>
      <c r="N539" s="68" t="s">
        <v>80</v>
      </c>
      <c r="O539" s="70" t="s">
        <v>99</v>
      </c>
      <c r="P539" s="67">
        <f t="shared" si="32"/>
        <v>44727</v>
      </c>
      <c r="Q539" s="75" t="str">
        <f t="shared" si="34"/>
        <v>週三</v>
      </c>
      <c r="R539" s="80">
        <v>44722</v>
      </c>
      <c r="S539" s="84"/>
      <c r="AA539" s="1"/>
    </row>
    <row r="540" spans="4:27">
      <c r="D540" s="68" t="s">
        <v>50</v>
      </c>
      <c r="E540" s="70" t="s">
        <v>82</v>
      </c>
      <c r="F540" s="70" t="s">
        <v>487</v>
      </c>
      <c r="G540" s="67">
        <v>44698</v>
      </c>
      <c r="H540" s="67">
        <v>44729</v>
      </c>
      <c r="I540" s="71">
        <f t="shared" si="33"/>
        <v>31</v>
      </c>
      <c r="J540" s="72" t="s">
        <v>204</v>
      </c>
      <c r="K540" s="72" t="s">
        <v>488</v>
      </c>
      <c r="L540" s="73">
        <v>4</v>
      </c>
      <c r="M540" s="73" t="s">
        <v>108</v>
      </c>
      <c r="N540" s="68" t="s">
        <v>80</v>
      </c>
      <c r="O540" s="70" t="s">
        <v>92</v>
      </c>
      <c r="P540" s="67">
        <f t="shared" si="32"/>
        <v>44727</v>
      </c>
      <c r="Q540" s="75" t="str">
        <f t="shared" si="34"/>
        <v>週三</v>
      </c>
      <c r="R540" s="80">
        <v>44721</v>
      </c>
      <c r="S540" s="84"/>
      <c r="AA540" s="1"/>
    </row>
    <row r="541" spans="4:27">
      <c r="D541" s="68" t="s">
        <v>50</v>
      </c>
      <c r="E541" s="70" t="s">
        <v>82</v>
      </c>
      <c r="F541" s="70" t="s">
        <v>487</v>
      </c>
      <c r="G541" s="67">
        <v>44698</v>
      </c>
      <c r="H541" s="67">
        <v>44729</v>
      </c>
      <c r="I541" s="71">
        <f t="shared" si="33"/>
        <v>31</v>
      </c>
      <c r="J541" s="72" t="s">
        <v>195</v>
      </c>
      <c r="K541" s="72" t="s">
        <v>345</v>
      </c>
      <c r="L541" s="73">
        <v>4</v>
      </c>
      <c r="M541" s="73" t="s">
        <v>108</v>
      </c>
      <c r="N541" s="68" t="s">
        <v>80</v>
      </c>
      <c r="O541" s="70" t="s">
        <v>197</v>
      </c>
      <c r="P541" s="67">
        <f t="shared" si="32"/>
        <v>44727</v>
      </c>
      <c r="Q541" s="75" t="str">
        <f t="shared" si="34"/>
        <v>週三</v>
      </c>
      <c r="R541" s="80">
        <v>44722</v>
      </c>
      <c r="S541" s="84"/>
      <c r="AA541" s="1"/>
    </row>
    <row r="542" spans="4:27">
      <c r="D542" s="68" t="s">
        <v>50</v>
      </c>
      <c r="E542" s="70" t="s">
        <v>51</v>
      </c>
      <c r="F542" s="70" t="s">
        <v>489</v>
      </c>
      <c r="G542" s="67">
        <v>44713</v>
      </c>
      <c r="H542" s="67">
        <v>44729</v>
      </c>
      <c r="I542" s="71">
        <f t="shared" si="33"/>
        <v>16</v>
      </c>
      <c r="J542" s="72" t="s">
        <v>139</v>
      </c>
      <c r="K542" s="72" t="s">
        <v>140</v>
      </c>
      <c r="L542" s="73">
        <v>4</v>
      </c>
      <c r="M542" s="73" t="s">
        <v>104</v>
      </c>
      <c r="N542" s="68" t="s">
        <v>80</v>
      </c>
      <c r="O542" s="70" t="s">
        <v>92</v>
      </c>
      <c r="P542" s="67">
        <f t="shared" si="32"/>
        <v>44727</v>
      </c>
      <c r="Q542" s="75" t="str">
        <f t="shared" si="34"/>
        <v>週三</v>
      </c>
      <c r="R542" s="80">
        <v>44720</v>
      </c>
      <c r="S542" s="84"/>
      <c r="AA542" s="1"/>
    </row>
    <row r="543" spans="4:27">
      <c r="D543" s="68" t="s">
        <v>50</v>
      </c>
      <c r="E543" s="70" t="s">
        <v>51</v>
      </c>
      <c r="F543" s="70" t="s">
        <v>489</v>
      </c>
      <c r="G543" s="67">
        <v>44714</v>
      </c>
      <c r="H543" s="67">
        <v>44729</v>
      </c>
      <c r="I543" s="71">
        <f t="shared" si="33"/>
        <v>15</v>
      </c>
      <c r="J543" s="72" t="s">
        <v>490</v>
      </c>
      <c r="K543" s="72" t="s">
        <v>182</v>
      </c>
      <c r="L543" s="73">
        <v>4</v>
      </c>
      <c r="M543" s="73" t="s">
        <v>104</v>
      </c>
      <c r="N543" s="68" t="s">
        <v>56</v>
      </c>
      <c r="O543" s="70" t="s">
        <v>183</v>
      </c>
      <c r="P543" s="67">
        <f t="shared" si="32"/>
        <v>44727</v>
      </c>
      <c r="Q543" s="75" t="str">
        <f t="shared" si="34"/>
        <v>週三</v>
      </c>
      <c r="R543" s="80">
        <v>44726</v>
      </c>
      <c r="S543" s="84"/>
      <c r="AA543" s="1"/>
    </row>
    <row r="544" spans="4:27">
      <c r="D544" s="68" t="s">
        <v>50</v>
      </c>
      <c r="E544" s="70" t="s">
        <v>51</v>
      </c>
      <c r="F544" s="70" t="s">
        <v>489</v>
      </c>
      <c r="G544" s="67">
        <v>44714</v>
      </c>
      <c r="H544" s="67">
        <v>44729</v>
      </c>
      <c r="I544" s="71">
        <f t="shared" si="33"/>
        <v>15</v>
      </c>
      <c r="J544" s="72" t="s">
        <v>491</v>
      </c>
      <c r="K544" s="72" t="s">
        <v>187</v>
      </c>
      <c r="L544" s="73">
        <v>2</v>
      </c>
      <c r="M544" s="73" t="s">
        <v>104</v>
      </c>
      <c r="N544" s="68" t="s">
        <v>80</v>
      </c>
      <c r="O544" s="70" t="s">
        <v>177</v>
      </c>
      <c r="P544" s="67">
        <f t="shared" ref="P544:P559" si="35">H544-2</f>
        <v>44727</v>
      </c>
      <c r="Q544" s="75" t="str">
        <f t="shared" si="34"/>
        <v>週三</v>
      </c>
      <c r="R544" s="80">
        <v>44726</v>
      </c>
      <c r="S544" s="84"/>
      <c r="AA544" s="1"/>
    </row>
    <row r="545" spans="4:27">
      <c r="D545" s="68" t="s">
        <v>50</v>
      </c>
      <c r="E545" s="70" t="s">
        <v>51</v>
      </c>
      <c r="F545" s="70" t="s">
        <v>489</v>
      </c>
      <c r="G545" s="67">
        <v>44714</v>
      </c>
      <c r="H545" s="67">
        <v>44729</v>
      </c>
      <c r="I545" s="71">
        <f t="shared" si="33"/>
        <v>15</v>
      </c>
      <c r="J545" s="72" t="s">
        <v>97</v>
      </c>
      <c r="K545" s="72" t="s">
        <v>187</v>
      </c>
      <c r="L545" s="73">
        <v>4</v>
      </c>
      <c r="M545" s="73" t="s">
        <v>104</v>
      </c>
      <c r="N545" s="68" t="s">
        <v>80</v>
      </c>
      <c r="O545" s="70" t="s">
        <v>177</v>
      </c>
      <c r="P545" s="67">
        <f t="shared" si="35"/>
        <v>44727</v>
      </c>
      <c r="Q545" s="75" t="str">
        <f t="shared" si="34"/>
        <v>週三</v>
      </c>
      <c r="R545" s="80">
        <v>44726</v>
      </c>
      <c r="S545" s="84"/>
      <c r="AA545" s="1"/>
    </row>
    <row r="546" spans="4:27">
      <c r="D546" s="68" t="s">
        <v>50</v>
      </c>
      <c r="E546" s="70" t="s">
        <v>51</v>
      </c>
      <c r="F546" s="70" t="s">
        <v>489</v>
      </c>
      <c r="G546" s="67">
        <v>44714</v>
      </c>
      <c r="H546" s="67">
        <v>44729</v>
      </c>
      <c r="I546" s="71">
        <f t="shared" si="33"/>
        <v>15</v>
      </c>
      <c r="J546" s="72" t="s">
        <v>492</v>
      </c>
      <c r="K546" s="72" t="s">
        <v>187</v>
      </c>
      <c r="L546" s="73">
        <v>4</v>
      </c>
      <c r="M546" s="73" t="s">
        <v>104</v>
      </c>
      <c r="N546" s="68" t="s">
        <v>80</v>
      </c>
      <c r="O546" s="70" t="s">
        <v>177</v>
      </c>
      <c r="P546" s="67">
        <f t="shared" si="35"/>
        <v>44727</v>
      </c>
      <c r="Q546" s="75" t="str">
        <f t="shared" si="34"/>
        <v>週三</v>
      </c>
      <c r="R546" s="80">
        <v>44726</v>
      </c>
      <c r="S546" s="84"/>
      <c r="AA546" s="1"/>
    </row>
    <row r="547" spans="4:27">
      <c r="D547" s="68" t="s">
        <v>50</v>
      </c>
      <c r="E547" s="70" t="s">
        <v>51</v>
      </c>
      <c r="F547" s="70" t="s">
        <v>489</v>
      </c>
      <c r="G547" s="67">
        <v>44714</v>
      </c>
      <c r="H547" s="67">
        <v>44729</v>
      </c>
      <c r="I547" s="71">
        <f t="shared" si="33"/>
        <v>15</v>
      </c>
      <c r="J547" s="72" t="s">
        <v>133</v>
      </c>
      <c r="K547" s="72" t="s">
        <v>187</v>
      </c>
      <c r="L547" s="73">
        <v>4</v>
      </c>
      <c r="M547" s="73" t="s">
        <v>104</v>
      </c>
      <c r="N547" s="68" t="s">
        <v>80</v>
      </c>
      <c r="O547" s="70" t="s">
        <v>177</v>
      </c>
      <c r="P547" s="67">
        <f t="shared" si="35"/>
        <v>44727</v>
      </c>
      <c r="Q547" s="75" t="str">
        <f t="shared" si="34"/>
        <v>週三</v>
      </c>
      <c r="R547" s="80">
        <v>44726</v>
      </c>
      <c r="S547" s="84"/>
      <c r="AA547" s="1"/>
    </row>
    <row r="548" spans="4:27">
      <c r="D548" s="68" t="s">
        <v>50</v>
      </c>
      <c r="E548" s="70" t="s">
        <v>51</v>
      </c>
      <c r="F548" s="70" t="s">
        <v>489</v>
      </c>
      <c r="G548" s="67">
        <v>44714</v>
      </c>
      <c r="H548" s="67">
        <v>44729</v>
      </c>
      <c r="I548" s="71">
        <f t="shared" si="33"/>
        <v>15</v>
      </c>
      <c r="J548" s="72" t="s">
        <v>192</v>
      </c>
      <c r="K548" s="72" t="s">
        <v>187</v>
      </c>
      <c r="L548" s="73">
        <v>4</v>
      </c>
      <c r="M548" s="73" t="s">
        <v>104</v>
      </c>
      <c r="N548" s="68" t="s">
        <v>80</v>
      </c>
      <c r="O548" s="70" t="s">
        <v>177</v>
      </c>
      <c r="P548" s="67">
        <f t="shared" si="35"/>
        <v>44727</v>
      </c>
      <c r="Q548" s="75" t="str">
        <f t="shared" si="34"/>
        <v>週三</v>
      </c>
      <c r="R548" s="80">
        <v>44726</v>
      </c>
      <c r="S548" s="84"/>
      <c r="AA548" s="1"/>
    </row>
    <row r="549" spans="4:27">
      <c r="D549" s="68" t="s">
        <v>50</v>
      </c>
      <c r="E549" s="70" t="s">
        <v>51</v>
      </c>
      <c r="F549" s="70" t="s">
        <v>489</v>
      </c>
      <c r="G549" s="67">
        <v>44714</v>
      </c>
      <c r="H549" s="67">
        <v>44729</v>
      </c>
      <c r="I549" s="71">
        <f t="shared" si="33"/>
        <v>15</v>
      </c>
      <c r="J549" s="72" t="s">
        <v>340</v>
      </c>
      <c r="K549" s="72" t="s">
        <v>187</v>
      </c>
      <c r="L549" s="73">
        <v>4</v>
      </c>
      <c r="M549" s="73" t="s">
        <v>104</v>
      </c>
      <c r="N549" s="68" t="s">
        <v>80</v>
      </c>
      <c r="O549" s="70" t="s">
        <v>177</v>
      </c>
      <c r="P549" s="67">
        <f t="shared" si="35"/>
        <v>44727</v>
      </c>
      <c r="Q549" s="75" t="str">
        <f t="shared" si="34"/>
        <v>週三</v>
      </c>
      <c r="R549" s="80">
        <v>44726</v>
      </c>
      <c r="S549" s="84"/>
      <c r="AA549" s="1"/>
    </row>
    <row r="550" spans="4:27">
      <c r="D550" s="68" t="s">
        <v>50</v>
      </c>
      <c r="E550" s="70" t="s">
        <v>51</v>
      </c>
      <c r="F550" s="70" t="s">
        <v>489</v>
      </c>
      <c r="G550" s="67">
        <v>44714</v>
      </c>
      <c r="H550" s="67">
        <v>44729</v>
      </c>
      <c r="I550" s="71">
        <f t="shared" si="33"/>
        <v>15</v>
      </c>
      <c r="J550" s="72" t="s">
        <v>299</v>
      </c>
      <c r="K550" s="72" t="s">
        <v>187</v>
      </c>
      <c r="L550" s="73">
        <v>2</v>
      </c>
      <c r="M550" s="73" t="s">
        <v>104</v>
      </c>
      <c r="N550" s="68" t="s">
        <v>80</v>
      </c>
      <c r="O550" s="70" t="s">
        <v>177</v>
      </c>
      <c r="P550" s="67">
        <f t="shared" si="35"/>
        <v>44727</v>
      </c>
      <c r="Q550" s="75" t="str">
        <f t="shared" si="34"/>
        <v>週三</v>
      </c>
      <c r="R550" s="80">
        <v>44726</v>
      </c>
      <c r="S550" s="84"/>
      <c r="AA550" s="1"/>
    </row>
    <row r="551" spans="4:27">
      <c r="D551" s="68" t="s">
        <v>50</v>
      </c>
      <c r="E551" s="70" t="s">
        <v>51</v>
      </c>
      <c r="F551" s="70" t="s">
        <v>489</v>
      </c>
      <c r="G551" s="67">
        <v>44714</v>
      </c>
      <c r="H551" s="67">
        <v>44729</v>
      </c>
      <c r="I551" s="71">
        <f t="shared" si="33"/>
        <v>15</v>
      </c>
      <c r="J551" s="72" t="s">
        <v>341</v>
      </c>
      <c r="K551" s="72" t="s">
        <v>187</v>
      </c>
      <c r="L551" s="73">
        <v>4</v>
      </c>
      <c r="M551" s="73" t="s">
        <v>104</v>
      </c>
      <c r="N551" s="68" t="s">
        <v>80</v>
      </c>
      <c r="O551" s="70" t="s">
        <v>177</v>
      </c>
      <c r="P551" s="67">
        <f t="shared" si="35"/>
        <v>44727</v>
      </c>
      <c r="Q551" s="75" t="str">
        <f t="shared" si="34"/>
        <v>週三</v>
      </c>
      <c r="R551" s="80">
        <v>44726</v>
      </c>
      <c r="S551" s="84"/>
      <c r="AA551" s="1"/>
    </row>
    <row r="552" spans="4:27">
      <c r="D552" s="68" t="s">
        <v>50</v>
      </c>
      <c r="E552" s="70" t="s">
        <v>51</v>
      </c>
      <c r="F552" s="70" t="s">
        <v>489</v>
      </c>
      <c r="G552" s="67">
        <v>44714</v>
      </c>
      <c r="H552" s="67">
        <v>44729</v>
      </c>
      <c r="I552" s="71">
        <f t="shared" si="33"/>
        <v>15</v>
      </c>
      <c r="J552" s="72" t="s">
        <v>288</v>
      </c>
      <c r="K552" s="72" t="s">
        <v>289</v>
      </c>
      <c r="L552" s="73">
        <v>4</v>
      </c>
      <c r="M552" s="73" t="s">
        <v>104</v>
      </c>
      <c r="N552" s="68" t="s">
        <v>80</v>
      </c>
      <c r="O552" s="70" t="s">
        <v>115</v>
      </c>
      <c r="P552" s="67">
        <f t="shared" si="35"/>
        <v>44727</v>
      </c>
      <c r="Q552" s="75" t="str">
        <f t="shared" si="34"/>
        <v>週三</v>
      </c>
      <c r="R552" s="80">
        <v>44722</v>
      </c>
      <c r="S552" s="84"/>
      <c r="AA552" s="1"/>
    </row>
    <row r="553" spans="4:27">
      <c r="D553" s="68" t="s">
        <v>50</v>
      </c>
      <c r="E553" s="70" t="s">
        <v>51</v>
      </c>
      <c r="F553" s="70" t="s">
        <v>489</v>
      </c>
      <c r="G553" s="67">
        <v>44714</v>
      </c>
      <c r="H553" s="67">
        <v>44729</v>
      </c>
      <c r="I553" s="71">
        <f t="shared" si="33"/>
        <v>15</v>
      </c>
      <c r="J553" s="72" t="s">
        <v>195</v>
      </c>
      <c r="K553" s="72" t="s">
        <v>196</v>
      </c>
      <c r="L553" s="73">
        <v>4</v>
      </c>
      <c r="M553" s="73" t="s">
        <v>104</v>
      </c>
      <c r="N553" s="68" t="s">
        <v>80</v>
      </c>
      <c r="O553" s="70" t="s">
        <v>197</v>
      </c>
      <c r="P553" s="67">
        <f t="shared" si="35"/>
        <v>44727</v>
      </c>
      <c r="Q553" s="75" t="str">
        <f t="shared" si="34"/>
        <v>週三</v>
      </c>
      <c r="R553" s="80">
        <v>44722</v>
      </c>
      <c r="S553" s="84"/>
      <c r="AA553" s="1"/>
    </row>
    <row r="554" spans="4:27">
      <c r="D554" s="68" t="s">
        <v>50</v>
      </c>
      <c r="E554" s="70" t="s">
        <v>51</v>
      </c>
      <c r="F554" s="70" t="s">
        <v>489</v>
      </c>
      <c r="G554" s="67">
        <v>44714</v>
      </c>
      <c r="H554" s="67">
        <v>44729</v>
      </c>
      <c r="I554" s="71">
        <f t="shared" si="33"/>
        <v>15</v>
      </c>
      <c r="J554" s="72" t="s">
        <v>198</v>
      </c>
      <c r="K554" s="72" t="s">
        <v>199</v>
      </c>
      <c r="L554" s="73">
        <v>4</v>
      </c>
      <c r="M554" s="73" t="s">
        <v>104</v>
      </c>
      <c r="N554" s="68" t="s">
        <v>80</v>
      </c>
      <c r="O554" s="70" t="s">
        <v>150</v>
      </c>
      <c r="P554" s="67">
        <f t="shared" si="35"/>
        <v>44727</v>
      </c>
      <c r="Q554" s="75" t="str">
        <f t="shared" si="34"/>
        <v>週三</v>
      </c>
      <c r="R554" s="80">
        <v>44722</v>
      </c>
      <c r="S554" s="84"/>
      <c r="AA554" s="1"/>
    </row>
    <row r="555" spans="4:27">
      <c r="D555" s="68" t="s">
        <v>50</v>
      </c>
      <c r="E555" s="70" t="s">
        <v>51</v>
      </c>
      <c r="F555" s="70" t="s">
        <v>489</v>
      </c>
      <c r="G555" s="67">
        <v>44714</v>
      </c>
      <c r="H555" s="67">
        <v>44729</v>
      </c>
      <c r="I555" s="71">
        <f t="shared" si="33"/>
        <v>15</v>
      </c>
      <c r="J555" s="72" t="s">
        <v>175</v>
      </c>
      <c r="K555" s="72" t="s">
        <v>176</v>
      </c>
      <c r="L555" s="73">
        <v>4</v>
      </c>
      <c r="M555" s="73" t="s">
        <v>104</v>
      </c>
      <c r="N555" s="68" t="s">
        <v>80</v>
      </c>
      <c r="O555" s="70" t="s">
        <v>177</v>
      </c>
      <c r="P555" s="67">
        <f t="shared" si="35"/>
        <v>44727</v>
      </c>
      <c r="Q555" s="75" t="str">
        <f t="shared" si="34"/>
        <v>週三</v>
      </c>
      <c r="R555" s="80">
        <v>44722</v>
      </c>
      <c r="S555" s="84"/>
      <c r="AA555" s="1"/>
    </row>
    <row r="556" spans="4:27">
      <c r="D556" s="68" t="s">
        <v>50</v>
      </c>
      <c r="E556" s="70" t="s">
        <v>51</v>
      </c>
      <c r="F556" s="70" t="s">
        <v>489</v>
      </c>
      <c r="G556" s="67">
        <v>44714</v>
      </c>
      <c r="H556" s="67">
        <v>44729</v>
      </c>
      <c r="I556" s="71">
        <f t="shared" si="33"/>
        <v>15</v>
      </c>
      <c r="J556" s="72" t="s">
        <v>204</v>
      </c>
      <c r="K556" s="72" t="s">
        <v>205</v>
      </c>
      <c r="L556" s="73">
        <v>4</v>
      </c>
      <c r="M556" s="73" t="s">
        <v>104</v>
      </c>
      <c r="N556" s="68" t="s">
        <v>80</v>
      </c>
      <c r="O556" s="70" t="s">
        <v>92</v>
      </c>
      <c r="P556" s="67">
        <f t="shared" si="35"/>
        <v>44727</v>
      </c>
      <c r="Q556" s="75" t="str">
        <f t="shared" si="34"/>
        <v>週三</v>
      </c>
      <c r="R556" s="80">
        <v>44726</v>
      </c>
      <c r="S556" s="84"/>
      <c r="AA556" s="1"/>
    </row>
    <row r="557" spans="4:27">
      <c r="D557" s="68" t="s">
        <v>50</v>
      </c>
      <c r="E557" s="70" t="s">
        <v>51</v>
      </c>
      <c r="F557" s="70" t="s">
        <v>489</v>
      </c>
      <c r="G557" s="67">
        <v>44714</v>
      </c>
      <c r="H557" s="67">
        <v>44729</v>
      </c>
      <c r="I557" s="71">
        <f t="shared" si="33"/>
        <v>15</v>
      </c>
      <c r="J557" s="72" t="s">
        <v>141</v>
      </c>
      <c r="K557" s="72" t="s">
        <v>142</v>
      </c>
      <c r="L557" s="73">
        <v>4</v>
      </c>
      <c r="M557" s="73" t="s">
        <v>104</v>
      </c>
      <c r="N557" s="68" t="s">
        <v>80</v>
      </c>
      <c r="O557" s="70" t="s">
        <v>143</v>
      </c>
      <c r="P557" s="67">
        <f t="shared" si="35"/>
        <v>44727</v>
      </c>
      <c r="Q557" s="75" t="str">
        <f t="shared" si="34"/>
        <v>週三</v>
      </c>
      <c r="R557" s="80">
        <v>44721</v>
      </c>
      <c r="S557" s="84"/>
      <c r="AA557" s="1"/>
    </row>
    <row r="558" spans="4:27">
      <c r="D558" s="68" t="s">
        <v>50</v>
      </c>
      <c r="E558" s="70" t="s">
        <v>51</v>
      </c>
      <c r="F558" s="70" t="s">
        <v>489</v>
      </c>
      <c r="G558" s="67">
        <v>44714</v>
      </c>
      <c r="H558" s="67">
        <v>44729</v>
      </c>
      <c r="I558" s="71">
        <f t="shared" si="33"/>
        <v>15</v>
      </c>
      <c r="J558" s="72" t="s">
        <v>148</v>
      </c>
      <c r="K558" s="72" t="s">
        <v>149</v>
      </c>
      <c r="L558" s="73">
        <v>4</v>
      </c>
      <c r="M558" s="73" t="s">
        <v>104</v>
      </c>
      <c r="N558" s="68" t="s">
        <v>80</v>
      </c>
      <c r="O558" s="70" t="s">
        <v>150</v>
      </c>
      <c r="P558" s="67">
        <f t="shared" si="35"/>
        <v>44727</v>
      </c>
      <c r="Q558" s="75" t="str">
        <f t="shared" si="34"/>
        <v>週三</v>
      </c>
      <c r="R558" s="80">
        <v>44722</v>
      </c>
      <c r="S558" s="84"/>
      <c r="AA558" s="1"/>
    </row>
    <row r="559" spans="4:27">
      <c r="D559" s="68" t="s">
        <v>50</v>
      </c>
      <c r="E559" s="70" t="s">
        <v>51</v>
      </c>
      <c r="F559" s="70" t="s">
        <v>489</v>
      </c>
      <c r="G559" s="67">
        <v>44714</v>
      </c>
      <c r="H559" s="67">
        <v>44729</v>
      </c>
      <c r="I559" s="71">
        <f t="shared" si="33"/>
        <v>15</v>
      </c>
      <c r="J559" s="72" t="s">
        <v>167</v>
      </c>
      <c r="K559" s="72" t="s">
        <v>168</v>
      </c>
      <c r="L559" s="73">
        <v>4</v>
      </c>
      <c r="M559" s="73" t="s">
        <v>104</v>
      </c>
      <c r="N559" s="68" t="s">
        <v>56</v>
      </c>
      <c r="O559" s="70" t="s">
        <v>95</v>
      </c>
      <c r="P559" s="67">
        <f t="shared" si="35"/>
        <v>44727</v>
      </c>
      <c r="Q559" s="75" t="str">
        <f t="shared" si="34"/>
        <v>週三</v>
      </c>
      <c r="R559" s="80">
        <v>44726</v>
      </c>
      <c r="S559" s="84"/>
      <c r="AA559" s="1"/>
    </row>
    <row r="560" spans="4:27">
      <c r="D560" s="68" t="s">
        <v>50</v>
      </c>
      <c r="E560" s="70" t="s">
        <v>51</v>
      </c>
      <c r="F560" s="70" t="s">
        <v>493</v>
      </c>
      <c r="G560" s="67">
        <v>44729</v>
      </c>
      <c r="H560" s="67">
        <v>44729</v>
      </c>
      <c r="I560" s="71">
        <f t="shared" si="33"/>
        <v>0</v>
      </c>
      <c r="J560" s="72" t="s">
        <v>494</v>
      </c>
      <c r="K560" s="72" t="s">
        <v>112</v>
      </c>
      <c r="L560" s="73" t="s">
        <v>113</v>
      </c>
      <c r="M560" s="73" t="s">
        <v>114</v>
      </c>
      <c r="N560" s="68" t="s">
        <v>80</v>
      </c>
      <c r="O560" s="70" t="s">
        <v>115</v>
      </c>
      <c r="P560" s="67">
        <v>44729</v>
      </c>
      <c r="Q560" s="75" t="str">
        <f t="shared" si="34"/>
        <v>週五</v>
      </c>
      <c r="R560" s="80">
        <v>44743</v>
      </c>
      <c r="S560" s="84"/>
      <c r="AA560" s="1"/>
    </row>
    <row r="561" spans="4:27">
      <c r="D561" s="68" t="s">
        <v>50</v>
      </c>
      <c r="E561" s="70" t="s">
        <v>51</v>
      </c>
      <c r="F561" s="70" t="s">
        <v>495</v>
      </c>
      <c r="G561" s="67">
        <v>44729</v>
      </c>
      <c r="H561" s="67">
        <v>44729</v>
      </c>
      <c r="I561" s="71">
        <f t="shared" si="33"/>
        <v>0</v>
      </c>
      <c r="J561" s="72" t="s">
        <v>494</v>
      </c>
      <c r="K561" s="72" t="s">
        <v>112</v>
      </c>
      <c r="L561" s="73" t="s">
        <v>113</v>
      </c>
      <c r="M561" s="73" t="s">
        <v>114</v>
      </c>
      <c r="N561" s="68" t="s">
        <v>80</v>
      </c>
      <c r="O561" s="70" t="s">
        <v>115</v>
      </c>
      <c r="P561" s="67">
        <v>44729</v>
      </c>
      <c r="Q561" s="75" t="str">
        <f t="shared" si="34"/>
        <v>週五</v>
      </c>
      <c r="R561" s="80">
        <v>44743</v>
      </c>
      <c r="S561" s="84"/>
      <c r="AA561" s="1"/>
    </row>
    <row r="562" spans="4:27">
      <c r="D562" s="68" t="s">
        <v>50</v>
      </c>
      <c r="E562" s="70" t="s">
        <v>51</v>
      </c>
      <c r="F562" s="70" t="s">
        <v>496</v>
      </c>
      <c r="G562" s="67">
        <v>44729</v>
      </c>
      <c r="H562" s="67">
        <v>44729</v>
      </c>
      <c r="I562" s="71">
        <f t="shared" si="33"/>
        <v>0</v>
      </c>
      <c r="J562" s="72" t="s">
        <v>497</v>
      </c>
      <c r="K562" s="72" t="s">
        <v>112</v>
      </c>
      <c r="L562" s="73" t="s">
        <v>113</v>
      </c>
      <c r="M562" s="73" t="s">
        <v>498</v>
      </c>
      <c r="N562" s="68" t="s">
        <v>80</v>
      </c>
      <c r="O562" s="70" t="s">
        <v>150</v>
      </c>
      <c r="P562" s="67">
        <v>44729</v>
      </c>
      <c r="Q562" s="75" t="str">
        <f t="shared" si="34"/>
        <v>週五</v>
      </c>
      <c r="R562" s="80">
        <v>44732</v>
      </c>
      <c r="S562" s="85">
        <f>R562</f>
        <v>44732</v>
      </c>
      <c r="T562" s="70">
        <v>1</v>
      </c>
      <c r="AA562" s="1"/>
    </row>
    <row r="563" spans="4:27">
      <c r="D563" s="68" t="s">
        <v>50</v>
      </c>
      <c r="E563" s="70" t="s">
        <v>51</v>
      </c>
      <c r="F563" s="70" t="s">
        <v>499</v>
      </c>
      <c r="G563" s="67">
        <v>44729</v>
      </c>
      <c r="H563" s="67">
        <v>44729</v>
      </c>
      <c r="I563" s="71">
        <f t="shared" si="33"/>
        <v>0</v>
      </c>
      <c r="J563" s="72" t="s">
        <v>494</v>
      </c>
      <c r="K563" s="72" t="s">
        <v>112</v>
      </c>
      <c r="L563" s="73" t="s">
        <v>113</v>
      </c>
      <c r="M563" s="73" t="s">
        <v>114</v>
      </c>
      <c r="N563" s="68" t="s">
        <v>80</v>
      </c>
      <c r="O563" s="70" t="s">
        <v>115</v>
      </c>
      <c r="P563" s="67">
        <v>44729</v>
      </c>
      <c r="Q563" s="75" t="str">
        <f t="shared" si="34"/>
        <v>週五</v>
      </c>
      <c r="R563" s="80">
        <v>44743</v>
      </c>
      <c r="S563" s="87"/>
      <c r="AA563" s="1"/>
    </row>
    <row r="564" spans="4:27">
      <c r="D564" s="68" t="s">
        <v>50</v>
      </c>
      <c r="E564" s="70" t="s">
        <v>51</v>
      </c>
      <c r="F564" s="70" t="s">
        <v>500</v>
      </c>
      <c r="G564" s="67">
        <v>44729</v>
      </c>
      <c r="H564" s="67">
        <v>44729</v>
      </c>
      <c r="I564" s="71">
        <f t="shared" si="33"/>
        <v>0</v>
      </c>
      <c r="J564" s="72" t="s">
        <v>501</v>
      </c>
      <c r="K564" s="72" t="s">
        <v>112</v>
      </c>
      <c r="L564" s="73">
        <v>67</v>
      </c>
      <c r="M564" s="73" t="s">
        <v>502</v>
      </c>
      <c r="N564" s="68" t="s">
        <v>56</v>
      </c>
      <c r="O564" s="70" t="s">
        <v>183</v>
      </c>
      <c r="P564" s="67">
        <v>44729</v>
      </c>
      <c r="Q564" s="75" t="str">
        <f t="shared" si="34"/>
        <v>週五</v>
      </c>
      <c r="R564" s="80">
        <v>44733</v>
      </c>
      <c r="S564" s="85">
        <f t="shared" ref="S564:S569" si="36">R564</f>
        <v>44733</v>
      </c>
      <c r="T564" s="70">
        <v>1</v>
      </c>
      <c r="AA564" s="1"/>
    </row>
    <row r="565" spans="4:27">
      <c r="D565" s="68" t="s">
        <v>50</v>
      </c>
      <c r="E565" s="70" t="s">
        <v>51</v>
      </c>
      <c r="F565" s="70" t="s">
        <v>500</v>
      </c>
      <c r="G565" s="67">
        <v>44729</v>
      </c>
      <c r="H565" s="67">
        <v>44729</v>
      </c>
      <c r="I565" s="71">
        <f t="shared" si="33"/>
        <v>0</v>
      </c>
      <c r="J565" s="72" t="s">
        <v>503</v>
      </c>
      <c r="K565" s="72" t="s">
        <v>112</v>
      </c>
      <c r="L565" s="73">
        <v>24</v>
      </c>
      <c r="M565" s="73" t="s">
        <v>502</v>
      </c>
      <c r="N565" s="68" t="s">
        <v>56</v>
      </c>
      <c r="O565" s="70" t="s">
        <v>183</v>
      </c>
      <c r="P565" s="67">
        <v>44729</v>
      </c>
      <c r="Q565" s="75" t="str">
        <f t="shared" si="34"/>
        <v>週五</v>
      </c>
      <c r="R565" s="80">
        <v>44733</v>
      </c>
      <c r="S565" s="85">
        <f t="shared" si="36"/>
        <v>44733</v>
      </c>
      <c r="T565" s="70">
        <v>1</v>
      </c>
      <c r="AA565" s="1"/>
    </row>
    <row r="566" spans="4:27">
      <c r="D566" s="68" t="s">
        <v>50</v>
      </c>
      <c r="E566" s="70" t="s">
        <v>51</v>
      </c>
      <c r="F566" s="70" t="s">
        <v>500</v>
      </c>
      <c r="G566" s="67">
        <v>44729</v>
      </c>
      <c r="H566" s="67">
        <v>44729</v>
      </c>
      <c r="I566" s="71">
        <f t="shared" si="33"/>
        <v>0</v>
      </c>
      <c r="J566" s="72" t="s">
        <v>504</v>
      </c>
      <c r="K566" s="72" t="s">
        <v>112</v>
      </c>
      <c r="L566" s="73">
        <v>60</v>
      </c>
      <c r="M566" s="73" t="s">
        <v>502</v>
      </c>
      <c r="N566" s="68" t="s">
        <v>56</v>
      </c>
      <c r="O566" s="70" t="s">
        <v>183</v>
      </c>
      <c r="P566" s="67">
        <v>44729</v>
      </c>
      <c r="Q566" s="75" t="str">
        <f t="shared" si="34"/>
        <v>週五</v>
      </c>
      <c r="R566" s="80">
        <v>44733</v>
      </c>
      <c r="S566" s="85">
        <f t="shared" si="36"/>
        <v>44733</v>
      </c>
      <c r="T566" s="70">
        <v>1</v>
      </c>
      <c r="AA566" s="1"/>
    </row>
    <row r="567" spans="4:27">
      <c r="D567" s="68" t="s">
        <v>50</v>
      </c>
      <c r="E567" s="70" t="s">
        <v>51</v>
      </c>
      <c r="F567" s="70" t="s">
        <v>500</v>
      </c>
      <c r="G567" s="67">
        <v>44729</v>
      </c>
      <c r="H567" s="67">
        <v>44729</v>
      </c>
      <c r="I567" s="71">
        <f t="shared" si="33"/>
        <v>0</v>
      </c>
      <c r="J567" s="72" t="s">
        <v>505</v>
      </c>
      <c r="K567" s="72" t="s">
        <v>112</v>
      </c>
      <c r="L567" s="73">
        <v>51</v>
      </c>
      <c r="M567" s="73" t="s">
        <v>502</v>
      </c>
      <c r="N567" s="68" t="s">
        <v>56</v>
      </c>
      <c r="O567" s="70" t="s">
        <v>183</v>
      </c>
      <c r="P567" s="67">
        <v>44729</v>
      </c>
      <c r="Q567" s="75" t="str">
        <f t="shared" si="34"/>
        <v>週五</v>
      </c>
      <c r="R567" s="80">
        <v>44733</v>
      </c>
      <c r="S567" s="85">
        <f t="shared" si="36"/>
        <v>44733</v>
      </c>
      <c r="T567" s="70">
        <v>1</v>
      </c>
      <c r="AA567" s="1"/>
    </row>
    <row r="568" spans="4:27">
      <c r="D568" s="68" t="s">
        <v>50</v>
      </c>
      <c r="E568" s="70" t="s">
        <v>51</v>
      </c>
      <c r="F568" s="70" t="s">
        <v>506</v>
      </c>
      <c r="G568" s="67">
        <v>44729</v>
      </c>
      <c r="H568" s="67">
        <v>44729</v>
      </c>
      <c r="I568" s="71">
        <f t="shared" si="33"/>
        <v>0</v>
      </c>
      <c r="J568" s="72" t="s">
        <v>507</v>
      </c>
      <c r="K568" s="72" t="s">
        <v>112</v>
      </c>
      <c r="L568" s="73">
        <v>1</v>
      </c>
      <c r="M568" s="73" t="s">
        <v>508</v>
      </c>
      <c r="N568" s="68" t="s">
        <v>80</v>
      </c>
      <c r="O568" s="70" t="s">
        <v>509</v>
      </c>
      <c r="P568" s="67">
        <v>44729</v>
      </c>
      <c r="Q568" s="75" t="str">
        <f t="shared" si="34"/>
        <v>週五</v>
      </c>
      <c r="R568" s="80">
        <v>44732</v>
      </c>
      <c r="S568" s="85">
        <f t="shared" si="36"/>
        <v>44732</v>
      </c>
      <c r="T568" s="70">
        <v>1</v>
      </c>
      <c r="AA568" s="1"/>
    </row>
    <row r="569" spans="4:27">
      <c r="D569" s="68" t="s">
        <v>50</v>
      </c>
      <c r="E569" s="70" t="s">
        <v>51</v>
      </c>
      <c r="F569" s="70" t="s">
        <v>506</v>
      </c>
      <c r="G569" s="67">
        <v>44729</v>
      </c>
      <c r="H569" s="67">
        <v>44729</v>
      </c>
      <c r="I569" s="71">
        <f t="shared" si="33"/>
        <v>0</v>
      </c>
      <c r="J569" s="72" t="s">
        <v>510</v>
      </c>
      <c r="K569" s="72" t="s">
        <v>112</v>
      </c>
      <c r="L569" s="73">
        <v>4</v>
      </c>
      <c r="M569" s="73" t="s">
        <v>508</v>
      </c>
      <c r="N569" s="68" t="s">
        <v>80</v>
      </c>
      <c r="O569" s="70" t="s">
        <v>509</v>
      </c>
      <c r="P569" s="67">
        <v>44729</v>
      </c>
      <c r="Q569" s="75" t="str">
        <f t="shared" si="34"/>
        <v>週五</v>
      </c>
      <c r="R569" s="80">
        <v>44733</v>
      </c>
      <c r="S569" s="81">
        <f t="shared" si="36"/>
        <v>44733</v>
      </c>
      <c r="T569" s="70">
        <v>1</v>
      </c>
      <c r="AA569" s="1"/>
    </row>
    <row r="570" spans="4:27">
      <c r="D570" s="68" t="s">
        <v>50</v>
      </c>
      <c r="E570" s="70" t="s">
        <v>51</v>
      </c>
      <c r="F570" s="70" t="s">
        <v>506</v>
      </c>
      <c r="G570" s="67">
        <v>44729</v>
      </c>
      <c r="H570" s="67">
        <v>44729</v>
      </c>
      <c r="I570" s="71">
        <f t="shared" si="33"/>
        <v>0</v>
      </c>
      <c r="J570" s="72" t="s">
        <v>511</v>
      </c>
      <c r="K570" s="72" t="s">
        <v>112</v>
      </c>
      <c r="L570" s="73" t="s">
        <v>113</v>
      </c>
      <c r="M570" s="73" t="s">
        <v>512</v>
      </c>
      <c r="N570" s="68" t="s">
        <v>56</v>
      </c>
      <c r="O570" s="70" t="s">
        <v>65</v>
      </c>
      <c r="P570" s="67">
        <v>44729</v>
      </c>
      <c r="Q570" s="75" t="str">
        <f t="shared" si="34"/>
        <v>週五</v>
      </c>
      <c r="R570" s="80">
        <v>44729</v>
      </c>
      <c r="S570" s="87"/>
      <c r="AA570" s="1"/>
    </row>
    <row r="571" spans="4:27">
      <c r="D571" s="68" t="s">
        <v>50</v>
      </c>
      <c r="E571" s="70" t="s">
        <v>51</v>
      </c>
      <c r="F571" s="70" t="s">
        <v>506</v>
      </c>
      <c r="G571" s="67">
        <v>44729</v>
      </c>
      <c r="H571" s="67">
        <v>44729</v>
      </c>
      <c r="I571" s="71">
        <f t="shared" si="33"/>
        <v>0</v>
      </c>
      <c r="J571" s="72" t="s">
        <v>513</v>
      </c>
      <c r="K571" s="72" t="s">
        <v>112</v>
      </c>
      <c r="L571" s="73" t="s">
        <v>113</v>
      </c>
      <c r="M571" s="73" t="s">
        <v>512</v>
      </c>
      <c r="N571" s="68" t="s">
        <v>56</v>
      </c>
      <c r="O571" s="70" t="s">
        <v>65</v>
      </c>
      <c r="P571" s="67">
        <v>44729</v>
      </c>
      <c r="Q571" s="75" t="str">
        <f t="shared" si="34"/>
        <v>週五</v>
      </c>
      <c r="R571" s="80">
        <v>44729</v>
      </c>
      <c r="S571" s="87"/>
      <c r="AA571" s="1"/>
    </row>
    <row r="572" spans="4:27">
      <c r="D572" s="68" t="s">
        <v>50</v>
      </c>
      <c r="E572" s="70" t="s">
        <v>51</v>
      </c>
      <c r="F572" s="70" t="s">
        <v>506</v>
      </c>
      <c r="G572" s="67">
        <v>44729</v>
      </c>
      <c r="H572" s="67">
        <v>44729</v>
      </c>
      <c r="I572" s="71">
        <f t="shared" si="33"/>
        <v>0</v>
      </c>
      <c r="J572" s="72" t="s">
        <v>514</v>
      </c>
      <c r="K572" s="72" t="s">
        <v>112</v>
      </c>
      <c r="L572" s="73" t="s">
        <v>113</v>
      </c>
      <c r="M572" s="73" t="s">
        <v>512</v>
      </c>
      <c r="N572" s="68" t="s">
        <v>56</v>
      </c>
      <c r="O572" s="70" t="s">
        <v>65</v>
      </c>
      <c r="P572" s="67">
        <v>44729</v>
      </c>
      <c r="Q572" s="75" t="str">
        <f t="shared" si="34"/>
        <v>週五</v>
      </c>
      <c r="R572" s="80">
        <v>44729</v>
      </c>
      <c r="S572" s="87"/>
      <c r="AA572" s="1"/>
    </row>
    <row r="573" spans="4:27">
      <c r="D573" s="68" t="s">
        <v>50</v>
      </c>
      <c r="E573" s="70" t="s">
        <v>82</v>
      </c>
      <c r="F573" s="70" t="s">
        <v>515</v>
      </c>
      <c r="G573" s="67">
        <v>44717</v>
      </c>
      <c r="H573" s="67">
        <v>44731</v>
      </c>
      <c r="I573" s="71">
        <f t="shared" si="33"/>
        <v>14</v>
      </c>
      <c r="J573" s="72" t="s">
        <v>516</v>
      </c>
      <c r="K573" s="72" t="s">
        <v>332</v>
      </c>
      <c r="L573" s="73">
        <v>1</v>
      </c>
      <c r="M573" s="73" t="s">
        <v>79</v>
      </c>
      <c r="N573" s="68" t="s">
        <v>56</v>
      </c>
      <c r="O573" s="70" t="s">
        <v>87</v>
      </c>
      <c r="P573" s="67">
        <f>H573-2</f>
        <v>44729</v>
      </c>
      <c r="Q573" s="75" t="str">
        <f t="shared" si="34"/>
        <v>週五</v>
      </c>
      <c r="R573" s="80">
        <v>44721</v>
      </c>
      <c r="S573" s="84"/>
      <c r="AA573" s="1"/>
    </row>
    <row r="574" spans="4:27">
      <c r="D574" s="68" t="s">
        <v>50</v>
      </c>
      <c r="E574" s="70" t="s">
        <v>82</v>
      </c>
      <c r="F574" s="70" t="s">
        <v>515</v>
      </c>
      <c r="G574" s="67">
        <v>44717</v>
      </c>
      <c r="H574" s="67">
        <v>44731</v>
      </c>
      <c r="I574" s="71">
        <f t="shared" si="33"/>
        <v>14</v>
      </c>
      <c r="J574" s="72" t="s">
        <v>125</v>
      </c>
      <c r="K574" s="72" t="s">
        <v>126</v>
      </c>
      <c r="L574" s="73">
        <v>1</v>
      </c>
      <c r="M574" s="73" t="s">
        <v>79</v>
      </c>
      <c r="N574" s="68" t="s">
        <v>56</v>
      </c>
      <c r="O574" s="70" t="s">
        <v>87</v>
      </c>
      <c r="P574" s="67">
        <f>H574-2</f>
        <v>44729</v>
      </c>
      <c r="Q574" s="75" t="str">
        <f t="shared" si="34"/>
        <v>週五</v>
      </c>
      <c r="R574" s="80">
        <v>44721</v>
      </c>
      <c r="S574" s="84"/>
      <c r="AA574" s="1"/>
    </row>
    <row r="575" spans="4:27">
      <c r="D575" s="68" t="s">
        <v>50</v>
      </c>
      <c r="E575" s="70" t="s">
        <v>2</v>
      </c>
      <c r="F575" s="70" t="s">
        <v>517</v>
      </c>
      <c r="G575" s="67">
        <v>44725</v>
      </c>
      <c r="H575" s="67">
        <v>44732</v>
      </c>
      <c r="I575" s="71">
        <f t="shared" si="33"/>
        <v>7</v>
      </c>
      <c r="J575" s="72" t="s">
        <v>133</v>
      </c>
      <c r="K575" s="72" t="s">
        <v>134</v>
      </c>
      <c r="L575" s="73">
        <v>1</v>
      </c>
      <c r="M575" s="73" t="s">
        <v>108</v>
      </c>
      <c r="N575" s="68" t="s">
        <v>80</v>
      </c>
      <c r="O575" s="70" t="s">
        <v>99</v>
      </c>
      <c r="P575" s="67">
        <f>H575-2+5</f>
        <v>44735</v>
      </c>
      <c r="Q575" s="75" t="str">
        <f t="shared" si="34"/>
        <v>週四</v>
      </c>
      <c r="R575" s="80">
        <v>44733</v>
      </c>
      <c r="S575" s="84"/>
      <c r="AA575" s="1"/>
    </row>
    <row r="576" spans="4:27">
      <c r="D576" s="68" t="s">
        <v>50</v>
      </c>
      <c r="E576" s="70" t="s">
        <v>2</v>
      </c>
      <c r="F576" s="70" t="s">
        <v>517</v>
      </c>
      <c r="G576" s="67">
        <v>44725</v>
      </c>
      <c r="H576" s="67">
        <v>44732</v>
      </c>
      <c r="I576" s="71">
        <f t="shared" si="33"/>
        <v>7</v>
      </c>
      <c r="J576" s="72" t="s">
        <v>102</v>
      </c>
      <c r="K576" s="72" t="s">
        <v>103</v>
      </c>
      <c r="L576" s="73">
        <v>1</v>
      </c>
      <c r="M576" s="73" t="s">
        <v>108</v>
      </c>
      <c r="N576" s="68" t="s">
        <v>80</v>
      </c>
      <c r="O576" s="70" t="s">
        <v>99</v>
      </c>
      <c r="P576" s="67">
        <f>H576-2</f>
        <v>44730</v>
      </c>
      <c r="Q576" s="75" t="str">
        <f t="shared" si="34"/>
        <v>週六</v>
      </c>
      <c r="R576" s="80">
        <v>44729</v>
      </c>
      <c r="S576" s="84"/>
      <c r="AA576" s="1"/>
    </row>
    <row r="577" spans="4:27">
      <c r="D577" s="68" t="s">
        <v>50</v>
      </c>
      <c r="E577" s="70" t="s">
        <v>2</v>
      </c>
      <c r="F577" s="70" t="s">
        <v>518</v>
      </c>
      <c r="G577" s="67">
        <v>44725</v>
      </c>
      <c r="H577" s="67">
        <v>44732</v>
      </c>
      <c r="I577" s="71">
        <f t="shared" si="33"/>
        <v>7</v>
      </c>
      <c r="J577" s="72" t="s">
        <v>133</v>
      </c>
      <c r="K577" s="72" t="s">
        <v>134</v>
      </c>
      <c r="L577" s="73">
        <v>1</v>
      </c>
      <c r="M577" s="73" t="s">
        <v>108</v>
      </c>
      <c r="N577" s="68" t="s">
        <v>80</v>
      </c>
      <c r="O577" s="70" t="s">
        <v>99</v>
      </c>
      <c r="P577" s="67">
        <f>H577-2+5</f>
        <v>44735</v>
      </c>
      <c r="Q577" s="75" t="str">
        <f t="shared" si="34"/>
        <v>週四</v>
      </c>
      <c r="R577" s="80">
        <v>44733</v>
      </c>
      <c r="S577" s="84"/>
      <c r="AA577" s="1"/>
    </row>
    <row r="578" spans="4:27">
      <c r="D578" s="68" t="s">
        <v>50</v>
      </c>
      <c r="E578" s="70" t="s">
        <v>2</v>
      </c>
      <c r="F578" s="70" t="s">
        <v>518</v>
      </c>
      <c r="G578" s="67">
        <v>44725</v>
      </c>
      <c r="H578" s="67">
        <v>44732</v>
      </c>
      <c r="I578" s="71">
        <f t="shared" si="33"/>
        <v>7</v>
      </c>
      <c r="J578" s="72" t="s">
        <v>102</v>
      </c>
      <c r="K578" s="72" t="s">
        <v>103</v>
      </c>
      <c r="L578" s="73">
        <v>1</v>
      </c>
      <c r="M578" s="73" t="s">
        <v>108</v>
      </c>
      <c r="N578" s="68" t="s">
        <v>80</v>
      </c>
      <c r="O578" s="70" t="s">
        <v>99</v>
      </c>
      <c r="P578" s="67">
        <f t="shared" ref="P578:P641" si="37">H578-2</f>
        <v>44730</v>
      </c>
      <c r="Q578" s="75" t="str">
        <f t="shared" si="34"/>
        <v>週六</v>
      </c>
      <c r="R578" s="80">
        <v>44729</v>
      </c>
      <c r="S578" s="84"/>
      <c r="AA578" s="1"/>
    </row>
    <row r="579" spans="4:27">
      <c r="D579" s="68" t="s">
        <v>50</v>
      </c>
      <c r="E579" s="70" t="s">
        <v>82</v>
      </c>
      <c r="F579" s="70" t="s">
        <v>519</v>
      </c>
      <c r="G579" s="67">
        <v>44714</v>
      </c>
      <c r="H579" s="67">
        <v>44732</v>
      </c>
      <c r="I579" s="71">
        <f t="shared" si="33"/>
        <v>18</v>
      </c>
      <c r="J579" s="72" t="s">
        <v>125</v>
      </c>
      <c r="K579" s="72" t="s">
        <v>144</v>
      </c>
      <c r="L579" s="73">
        <v>1</v>
      </c>
      <c r="M579" s="73" t="s">
        <v>91</v>
      </c>
      <c r="N579" s="68" t="s">
        <v>56</v>
      </c>
      <c r="O579" s="70" t="s">
        <v>87</v>
      </c>
      <c r="P579" s="67">
        <f t="shared" si="37"/>
        <v>44730</v>
      </c>
      <c r="Q579" s="75" t="str">
        <f t="shared" si="34"/>
        <v>週六</v>
      </c>
      <c r="R579" s="80">
        <v>44721</v>
      </c>
      <c r="S579" s="84"/>
      <c r="AA579" s="1"/>
    </row>
    <row r="580" spans="4:27">
      <c r="D580" s="68" t="s">
        <v>50</v>
      </c>
      <c r="E580" s="70" t="s">
        <v>82</v>
      </c>
      <c r="F580" s="70" t="s">
        <v>519</v>
      </c>
      <c r="G580" s="67">
        <v>44714</v>
      </c>
      <c r="H580" s="67">
        <v>44732</v>
      </c>
      <c r="I580" s="71">
        <f t="shared" si="33"/>
        <v>18</v>
      </c>
      <c r="J580" s="72" t="s">
        <v>139</v>
      </c>
      <c r="K580" s="72" t="s">
        <v>140</v>
      </c>
      <c r="L580" s="73">
        <v>1</v>
      </c>
      <c r="M580" s="73" t="s">
        <v>91</v>
      </c>
      <c r="N580" s="68" t="s">
        <v>80</v>
      </c>
      <c r="O580" s="70" t="s">
        <v>92</v>
      </c>
      <c r="P580" s="67">
        <f t="shared" si="37"/>
        <v>44730</v>
      </c>
      <c r="Q580" s="75" t="str">
        <f t="shared" si="34"/>
        <v>週六</v>
      </c>
      <c r="R580" s="80">
        <v>44720</v>
      </c>
      <c r="S580" s="84"/>
      <c r="AA580" s="1"/>
    </row>
    <row r="581" spans="4:27">
      <c r="D581" s="68" t="s">
        <v>50</v>
      </c>
      <c r="E581" s="70" t="s">
        <v>82</v>
      </c>
      <c r="F581" s="70" t="s">
        <v>519</v>
      </c>
      <c r="G581" s="67">
        <v>44714</v>
      </c>
      <c r="H581" s="67">
        <v>44732</v>
      </c>
      <c r="I581" s="71">
        <f t="shared" si="33"/>
        <v>18</v>
      </c>
      <c r="J581" s="72" t="s">
        <v>164</v>
      </c>
      <c r="K581" s="72" t="s">
        <v>146</v>
      </c>
      <c r="L581" s="73">
        <v>1</v>
      </c>
      <c r="M581" s="73" t="s">
        <v>91</v>
      </c>
      <c r="N581" s="68" t="s">
        <v>245</v>
      </c>
      <c r="O581" s="70" t="s">
        <v>115</v>
      </c>
      <c r="P581" s="67">
        <f t="shared" si="37"/>
        <v>44730</v>
      </c>
      <c r="Q581" s="75" t="str">
        <f t="shared" si="34"/>
        <v>週六</v>
      </c>
      <c r="R581" s="80">
        <v>44722</v>
      </c>
      <c r="AA581" s="1"/>
    </row>
    <row r="582" spans="4:27">
      <c r="D582" s="68" t="s">
        <v>50</v>
      </c>
      <c r="E582" s="70" t="s">
        <v>82</v>
      </c>
      <c r="F582" s="70" t="s">
        <v>519</v>
      </c>
      <c r="G582" s="67">
        <v>44714</v>
      </c>
      <c r="H582" s="67">
        <v>44732</v>
      </c>
      <c r="I582" s="71">
        <f t="shared" si="33"/>
        <v>18</v>
      </c>
      <c r="J582" s="72" t="s">
        <v>178</v>
      </c>
      <c r="K582" s="72" t="s">
        <v>179</v>
      </c>
      <c r="L582" s="73">
        <v>1</v>
      </c>
      <c r="M582" s="73" t="s">
        <v>91</v>
      </c>
      <c r="N582" s="68" t="s">
        <v>245</v>
      </c>
      <c r="O582" s="70" t="s">
        <v>115</v>
      </c>
      <c r="P582" s="67">
        <f t="shared" si="37"/>
        <v>44730</v>
      </c>
      <c r="Q582" s="75" t="str">
        <f t="shared" si="34"/>
        <v>週六</v>
      </c>
      <c r="R582" s="80">
        <v>44722</v>
      </c>
      <c r="AA582" s="1"/>
    </row>
    <row r="583" spans="4:27">
      <c r="D583" s="68" t="s">
        <v>50</v>
      </c>
      <c r="E583" s="70" t="s">
        <v>82</v>
      </c>
      <c r="F583" s="70" t="s">
        <v>519</v>
      </c>
      <c r="G583" s="67">
        <v>44714</v>
      </c>
      <c r="H583" s="67">
        <v>44732</v>
      </c>
      <c r="I583" s="71">
        <f t="shared" ref="I583:I646" si="38">_xlfn.DAYS(H583,G583)</f>
        <v>18</v>
      </c>
      <c r="J583" s="72" t="s">
        <v>141</v>
      </c>
      <c r="K583" s="72" t="s">
        <v>142</v>
      </c>
      <c r="L583" s="73">
        <v>1</v>
      </c>
      <c r="M583" s="73" t="s">
        <v>91</v>
      </c>
      <c r="N583" s="68" t="s">
        <v>245</v>
      </c>
      <c r="O583" s="70" t="s">
        <v>143</v>
      </c>
      <c r="P583" s="67">
        <f t="shared" si="37"/>
        <v>44730</v>
      </c>
      <c r="Q583" s="75" t="str">
        <f t="shared" ref="Q583:Q646" si="39">TEXT(P583,"aaa")</f>
        <v>週六</v>
      </c>
      <c r="R583" s="80">
        <v>44721</v>
      </c>
      <c r="AA583" s="1"/>
    </row>
    <row r="584" spans="4:27">
      <c r="D584" s="68" t="s">
        <v>50</v>
      </c>
      <c r="E584" s="70" t="s">
        <v>82</v>
      </c>
      <c r="F584" s="70" t="s">
        <v>519</v>
      </c>
      <c r="G584" s="67">
        <v>44714</v>
      </c>
      <c r="H584" s="67">
        <v>44732</v>
      </c>
      <c r="I584" s="71">
        <f t="shared" si="38"/>
        <v>18</v>
      </c>
      <c r="J584" s="72" t="s">
        <v>137</v>
      </c>
      <c r="K584" s="72" t="s">
        <v>138</v>
      </c>
      <c r="L584" s="73">
        <v>1</v>
      </c>
      <c r="M584" s="73" t="s">
        <v>91</v>
      </c>
      <c r="N584" s="68" t="s">
        <v>253</v>
      </c>
      <c r="O584" s="70" t="s">
        <v>99</v>
      </c>
      <c r="P584" s="67">
        <f t="shared" si="37"/>
        <v>44730</v>
      </c>
      <c r="Q584" s="75" t="str">
        <f t="shared" si="39"/>
        <v>週六</v>
      </c>
      <c r="R584" s="80">
        <v>44722</v>
      </c>
      <c r="AA584" s="1"/>
    </row>
    <row r="585" spans="4:27">
      <c r="D585" s="68" t="s">
        <v>50</v>
      </c>
      <c r="E585" s="70" t="s">
        <v>82</v>
      </c>
      <c r="F585" s="70" t="s">
        <v>520</v>
      </c>
      <c r="G585" s="67">
        <v>44713</v>
      </c>
      <c r="H585" s="67">
        <v>44732</v>
      </c>
      <c r="I585" s="71">
        <f t="shared" si="38"/>
        <v>19</v>
      </c>
      <c r="J585" s="72" t="s">
        <v>195</v>
      </c>
      <c r="K585" s="72" t="s">
        <v>345</v>
      </c>
      <c r="L585" s="73">
        <v>10</v>
      </c>
      <c r="M585" s="73" t="s">
        <v>108</v>
      </c>
      <c r="N585" s="68" t="s">
        <v>253</v>
      </c>
      <c r="O585" s="70" t="s">
        <v>197</v>
      </c>
      <c r="P585" s="67">
        <f t="shared" si="37"/>
        <v>44730</v>
      </c>
      <c r="Q585" s="75" t="str">
        <f t="shared" si="39"/>
        <v>週六</v>
      </c>
      <c r="R585" s="80">
        <v>44727</v>
      </c>
      <c r="AA585" s="1"/>
    </row>
    <row r="586" spans="4:27">
      <c r="D586" s="68" t="s">
        <v>50</v>
      </c>
      <c r="E586" s="70" t="s">
        <v>82</v>
      </c>
      <c r="F586" s="70" t="s">
        <v>520</v>
      </c>
      <c r="G586" s="67">
        <v>44713</v>
      </c>
      <c r="H586" s="67">
        <v>44732</v>
      </c>
      <c r="I586" s="71">
        <f t="shared" si="38"/>
        <v>19</v>
      </c>
      <c r="J586" s="72" t="s">
        <v>521</v>
      </c>
      <c r="K586" s="72" t="s">
        <v>522</v>
      </c>
      <c r="L586" s="73">
        <v>10</v>
      </c>
      <c r="M586" s="73" t="s">
        <v>108</v>
      </c>
      <c r="N586" s="68" t="s">
        <v>253</v>
      </c>
      <c r="O586" s="70" t="s">
        <v>214</v>
      </c>
      <c r="P586" s="67">
        <f t="shared" si="37"/>
        <v>44730</v>
      </c>
      <c r="Q586" s="75" t="str">
        <f t="shared" si="39"/>
        <v>週六</v>
      </c>
      <c r="R586" s="80">
        <v>44726</v>
      </c>
      <c r="AA586" s="1"/>
    </row>
    <row r="587" spans="4:27">
      <c r="D587" s="68" t="s">
        <v>50</v>
      </c>
      <c r="E587" s="70" t="s">
        <v>82</v>
      </c>
      <c r="F587" s="70" t="s">
        <v>523</v>
      </c>
      <c r="G587" s="67">
        <v>44701</v>
      </c>
      <c r="H587" s="67">
        <v>44732</v>
      </c>
      <c r="I587" s="71">
        <f t="shared" si="38"/>
        <v>31</v>
      </c>
      <c r="J587" s="72" t="s">
        <v>326</v>
      </c>
      <c r="K587" s="72" t="s">
        <v>170</v>
      </c>
      <c r="L587" s="73">
        <v>5</v>
      </c>
      <c r="M587" s="73" t="s">
        <v>104</v>
      </c>
      <c r="N587" s="68" t="s">
        <v>56</v>
      </c>
      <c r="O587" s="70" t="s">
        <v>171</v>
      </c>
      <c r="P587" s="67">
        <f t="shared" si="37"/>
        <v>44730</v>
      </c>
      <c r="Q587" s="75" t="str">
        <f t="shared" si="39"/>
        <v>週六</v>
      </c>
      <c r="R587" s="80">
        <v>44707</v>
      </c>
      <c r="S587" s="85"/>
      <c r="AA587" s="1"/>
    </row>
    <row r="588" spans="4:27">
      <c r="D588" s="68" t="s">
        <v>50</v>
      </c>
      <c r="E588" s="70" t="s">
        <v>82</v>
      </c>
      <c r="F588" s="70" t="s">
        <v>523</v>
      </c>
      <c r="G588" s="67">
        <v>44701</v>
      </c>
      <c r="H588" s="67">
        <v>44732</v>
      </c>
      <c r="I588" s="71">
        <f t="shared" si="38"/>
        <v>31</v>
      </c>
      <c r="J588" s="72" t="s">
        <v>186</v>
      </c>
      <c r="K588" s="72" t="s">
        <v>187</v>
      </c>
      <c r="L588" s="73">
        <v>5</v>
      </c>
      <c r="M588" s="73" t="s">
        <v>104</v>
      </c>
      <c r="N588" s="68" t="s">
        <v>245</v>
      </c>
      <c r="O588" s="70" t="s">
        <v>177</v>
      </c>
      <c r="P588" s="67">
        <f t="shared" si="37"/>
        <v>44730</v>
      </c>
      <c r="Q588" s="75" t="str">
        <f t="shared" si="39"/>
        <v>週六</v>
      </c>
      <c r="R588" s="80">
        <v>44722</v>
      </c>
      <c r="S588" s="85"/>
      <c r="AA588" s="1"/>
    </row>
    <row r="589" spans="4:27">
      <c r="D589" s="68" t="s">
        <v>50</v>
      </c>
      <c r="E589" s="70" t="s">
        <v>82</v>
      </c>
      <c r="F589" s="70" t="s">
        <v>523</v>
      </c>
      <c r="G589" s="67">
        <v>44701</v>
      </c>
      <c r="H589" s="67">
        <v>44732</v>
      </c>
      <c r="I589" s="71">
        <f t="shared" si="38"/>
        <v>31</v>
      </c>
      <c r="J589" s="72" t="s">
        <v>195</v>
      </c>
      <c r="K589" s="72" t="s">
        <v>196</v>
      </c>
      <c r="L589" s="73">
        <v>5</v>
      </c>
      <c r="M589" s="73" t="s">
        <v>104</v>
      </c>
      <c r="N589" s="68" t="s">
        <v>245</v>
      </c>
      <c r="O589" s="70" t="s">
        <v>197</v>
      </c>
      <c r="P589" s="67">
        <f t="shared" si="37"/>
        <v>44730</v>
      </c>
      <c r="Q589" s="75" t="str">
        <f t="shared" si="39"/>
        <v>週六</v>
      </c>
      <c r="R589" s="80">
        <v>44722</v>
      </c>
      <c r="S589" s="85"/>
      <c r="AA589" s="1"/>
    </row>
    <row r="590" spans="4:27">
      <c r="D590" s="68" t="s">
        <v>50</v>
      </c>
      <c r="E590" s="70" t="s">
        <v>82</v>
      </c>
      <c r="F590" s="70" t="s">
        <v>523</v>
      </c>
      <c r="G590" s="67">
        <v>44701</v>
      </c>
      <c r="H590" s="67">
        <v>44732</v>
      </c>
      <c r="I590" s="71">
        <f t="shared" si="38"/>
        <v>31</v>
      </c>
      <c r="J590" s="72" t="s">
        <v>524</v>
      </c>
      <c r="K590" s="72" t="s">
        <v>205</v>
      </c>
      <c r="L590" s="73">
        <v>5</v>
      </c>
      <c r="M590" s="73" t="s">
        <v>104</v>
      </c>
      <c r="N590" s="68" t="s">
        <v>253</v>
      </c>
      <c r="O590" s="70" t="s">
        <v>92</v>
      </c>
      <c r="P590" s="67">
        <f t="shared" si="37"/>
        <v>44730</v>
      </c>
      <c r="Q590" s="75" t="str">
        <f t="shared" si="39"/>
        <v>週六</v>
      </c>
      <c r="R590" s="80">
        <v>44722</v>
      </c>
      <c r="AA590" s="1"/>
    </row>
    <row r="591" spans="4:27">
      <c r="D591" s="68" t="s">
        <v>50</v>
      </c>
      <c r="E591" s="70" t="s">
        <v>82</v>
      </c>
      <c r="F591" s="70" t="s">
        <v>523</v>
      </c>
      <c r="G591" s="67">
        <v>44701</v>
      </c>
      <c r="H591" s="67">
        <v>44732</v>
      </c>
      <c r="I591" s="71">
        <f t="shared" si="38"/>
        <v>31</v>
      </c>
      <c r="J591" s="72" t="s">
        <v>525</v>
      </c>
      <c r="K591" s="72" t="s">
        <v>182</v>
      </c>
      <c r="L591" s="73">
        <v>5</v>
      </c>
      <c r="M591" s="73" t="s">
        <v>104</v>
      </c>
      <c r="N591" s="68" t="s">
        <v>56</v>
      </c>
      <c r="O591" s="70" t="s">
        <v>183</v>
      </c>
      <c r="P591" s="67">
        <f t="shared" si="37"/>
        <v>44730</v>
      </c>
      <c r="Q591" s="75" t="str">
        <f t="shared" si="39"/>
        <v>週六</v>
      </c>
      <c r="R591" s="80">
        <v>44711</v>
      </c>
      <c r="AA591" s="1"/>
    </row>
    <row r="592" spans="4:27">
      <c r="D592" s="68" t="s">
        <v>50</v>
      </c>
      <c r="E592" s="70" t="s">
        <v>82</v>
      </c>
      <c r="F592" s="70" t="s">
        <v>523</v>
      </c>
      <c r="G592" s="67">
        <v>44701</v>
      </c>
      <c r="H592" s="67">
        <v>44732</v>
      </c>
      <c r="I592" s="71">
        <f t="shared" si="38"/>
        <v>31</v>
      </c>
      <c r="J592" s="72" t="s">
        <v>526</v>
      </c>
      <c r="K592" s="72" t="s">
        <v>185</v>
      </c>
      <c r="L592" s="73">
        <v>5</v>
      </c>
      <c r="M592" s="73" t="s">
        <v>104</v>
      </c>
      <c r="N592" s="68" t="s">
        <v>56</v>
      </c>
      <c r="O592" s="70" t="s">
        <v>95</v>
      </c>
      <c r="P592" s="67">
        <f t="shared" si="37"/>
        <v>44730</v>
      </c>
      <c r="Q592" s="75" t="str">
        <f t="shared" si="39"/>
        <v>週六</v>
      </c>
      <c r="R592" s="80">
        <v>44712</v>
      </c>
      <c r="S592" s="84"/>
      <c r="AA592" s="1"/>
    </row>
    <row r="593" spans="4:27">
      <c r="D593" s="68" t="s">
        <v>50</v>
      </c>
      <c r="E593" s="70" t="s">
        <v>82</v>
      </c>
      <c r="F593" s="70" t="s">
        <v>527</v>
      </c>
      <c r="G593" s="67">
        <v>44718</v>
      </c>
      <c r="H593" s="67">
        <v>44732</v>
      </c>
      <c r="I593" s="71">
        <f t="shared" si="38"/>
        <v>14</v>
      </c>
      <c r="J593" s="72" t="s">
        <v>528</v>
      </c>
      <c r="K593" s="72" t="s">
        <v>144</v>
      </c>
      <c r="L593" s="73">
        <v>1</v>
      </c>
      <c r="M593" s="73" t="s">
        <v>108</v>
      </c>
      <c r="N593" s="68" t="s">
        <v>253</v>
      </c>
      <c r="O593" s="70" t="s">
        <v>87</v>
      </c>
      <c r="P593" s="67">
        <f t="shared" si="37"/>
        <v>44730</v>
      </c>
      <c r="Q593" s="75" t="str">
        <f t="shared" si="39"/>
        <v>週六</v>
      </c>
      <c r="R593" s="80">
        <v>44726</v>
      </c>
      <c r="AA593" s="1"/>
    </row>
    <row r="594" spans="4:27">
      <c r="D594" s="68" t="s">
        <v>50</v>
      </c>
      <c r="E594" s="70" t="s">
        <v>82</v>
      </c>
      <c r="F594" s="70" t="s">
        <v>527</v>
      </c>
      <c r="G594" s="67">
        <v>44718</v>
      </c>
      <c r="H594" s="67">
        <v>44732</v>
      </c>
      <c r="I594" s="71">
        <f t="shared" si="38"/>
        <v>14</v>
      </c>
      <c r="J594" s="72" t="s">
        <v>529</v>
      </c>
      <c r="K594" s="72" t="s">
        <v>140</v>
      </c>
      <c r="L594" s="73">
        <v>1</v>
      </c>
      <c r="M594" s="73" t="s">
        <v>108</v>
      </c>
      <c r="N594" s="68" t="s">
        <v>253</v>
      </c>
      <c r="O594" s="70" t="s">
        <v>92</v>
      </c>
      <c r="P594" s="67">
        <f t="shared" si="37"/>
        <v>44730</v>
      </c>
      <c r="Q594" s="75" t="str">
        <f t="shared" si="39"/>
        <v>週六</v>
      </c>
      <c r="R594" s="80">
        <v>44725</v>
      </c>
      <c r="AA594" s="1"/>
    </row>
    <row r="595" spans="4:27">
      <c r="D595" s="68" t="s">
        <v>50</v>
      </c>
      <c r="E595" s="70" t="s">
        <v>82</v>
      </c>
      <c r="F595" s="70" t="s">
        <v>527</v>
      </c>
      <c r="G595" s="67">
        <v>44718</v>
      </c>
      <c r="H595" s="67">
        <v>44732</v>
      </c>
      <c r="I595" s="71">
        <f t="shared" si="38"/>
        <v>14</v>
      </c>
      <c r="J595" s="72" t="s">
        <v>530</v>
      </c>
      <c r="K595" s="72" t="s">
        <v>163</v>
      </c>
      <c r="L595" s="73">
        <v>1</v>
      </c>
      <c r="M595" s="73" t="s">
        <v>108</v>
      </c>
      <c r="N595" s="68" t="s">
        <v>245</v>
      </c>
      <c r="O595" s="70" t="s">
        <v>143</v>
      </c>
      <c r="P595" s="67">
        <f t="shared" si="37"/>
        <v>44730</v>
      </c>
      <c r="Q595" s="75" t="str">
        <f t="shared" si="39"/>
        <v>週六</v>
      </c>
      <c r="R595" s="80">
        <v>44722</v>
      </c>
      <c r="AA595" s="1"/>
    </row>
    <row r="596" spans="4:27">
      <c r="D596" s="68" t="s">
        <v>50</v>
      </c>
      <c r="E596" s="70" t="s">
        <v>82</v>
      </c>
      <c r="F596" s="70" t="s">
        <v>527</v>
      </c>
      <c r="G596" s="67">
        <v>44718</v>
      </c>
      <c r="H596" s="67">
        <v>44732</v>
      </c>
      <c r="I596" s="71">
        <f t="shared" si="38"/>
        <v>14</v>
      </c>
      <c r="J596" s="72" t="s">
        <v>153</v>
      </c>
      <c r="K596" s="72" t="s">
        <v>154</v>
      </c>
      <c r="L596" s="73">
        <v>1</v>
      </c>
      <c r="M596" s="73" t="s">
        <v>108</v>
      </c>
      <c r="N596" s="68" t="s">
        <v>80</v>
      </c>
      <c r="O596" s="70" t="s">
        <v>81</v>
      </c>
      <c r="P596" s="67">
        <f t="shared" si="37"/>
        <v>44730</v>
      </c>
      <c r="Q596" s="75" t="str">
        <f t="shared" si="39"/>
        <v>週六</v>
      </c>
      <c r="R596" s="80">
        <v>44726</v>
      </c>
      <c r="S596" s="84"/>
      <c r="AA596" s="1"/>
    </row>
    <row r="597" spans="4:27">
      <c r="D597" s="68" t="s">
        <v>50</v>
      </c>
      <c r="E597" s="70" t="s">
        <v>82</v>
      </c>
      <c r="F597" s="70" t="s">
        <v>527</v>
      </c>
      <c r="G597" s="67">
        <v>44718</v>
      </c>
      <c r="H597" s="67">
        <v>44732</v>
      </c>
      <c r="I597" s="71">
        <f t="shared" si="38"/>
        <v>14</v>
      </c>
      <c r="J597" s="72" t="s">
        <v>531</v>
      </c>
      <c r="K597" s="72" t="s">
        <v>138</v>
      </c>
      <c r="L597" s="73">
        <v>1</v>
      </c>
      <c r="M597" s="73" t="s">
        <v>108</v>
      </c>
      <c r="N597" s="68" t="s">
        <v>80</v>
      </c>
      <c r="O597" s="70" t="s">
        <v>99</v>
      </c>
      <c r="P597" s="67">
        <f t="shared" si="37"/>
        <v>44730</v>
      </c>
      <c r="Q597" s="75" t="str">
        <f t="shared" si="39"/>
        <v>週六</v>
      </c>
      <c r="R597" s="80">
        <v>44729</v>
      </c>
      <c r="S597" s="84"/>
      <c r="AA597" s="1"/>
    </row>
    <row r="598" spans="4:27">
      <c r="D598" s="68" t="s">
        <v>50</v>
      </c>
      <c r="E598" s="70" t="s">
        <v>82</v>
      </c>
      <c r="F598" s="70" t="s">
        <v>527</v>
      </c>
      <c r="G598" s="67">
        <v>44718</v>
      </c>
      <c r="H598" s="67">
        <v>44732</v>
      </c>
      <c r="I598" s="71">
        <f t="shared" si="38"/>
        <v>14</v>
      </c>
      <c r="J598" s="72" t="s">
        <v>532</v>
      </c>
      <c r="K598" s="72" t="s">
        <v>149</v>
      </c>
      <c r="L598" s="73">
        <v>1</v>
      </c>
      <c r="M598" s="73" t="s">
        <v>108</v>
      </c>
      <c r="N598" s="68" t="s">
        <v>80</v>
      </c>
      <c r="O598" s="70" t="s">
        <v>150</v>
      </c>
      <c r="P598" s="67">
        <f t="shared" si="37"/>
        <v>44730</v>
      </c>
      <c r="Q598" s="75" t="str">
        <f t="shared" si="39"/>
        <v>週六</v>
      </c>
      <c r="R598" s="80">
        <v>44722</v>
      </c>
      <c r="S598" s="84"/>
      <c r="AA598" s="1"/>
    </row>
    <row r="599" spans="4:27">
      <c r="D599" s="68" t="s">
        <v>50</v>
      </c>
      <c r="E599" s="70" t="s">
        <v>82</v>
      </c>
      <c r="F599" s="70" t="s">
        <v>533</v>
      </c>
      <c r="G599" s="67">
        <v>44714</v>
      </c>
      <c r="H599" s="67">
        <v>44732</v>
      </c>
      <c r="I599" s="71">
        <f t="shared" si="38"/>
        <v>18</v>
      </c>
      <c r="J599" s="72" t="s">
        <v>139</v>
      </c>
      <c r="K599" s="72" t="s">
        <v>140</v>
      </c>
      <c r="L599" s="73">
        <v>1</v>
      </c>
      <c r="M599" s="73" t="s">
        <v>108</v>
      </c>
      <c r="N599" s="68" t="s">
        <v>80</v>
      </c>
      <c r="O599" s="70" t="s">
        <v>318</v>
      </c>
      <c r="P599" s="67">
        <f t="shared" si="37"/>
        <v>44730</v>
      </c>
      <c r="Q599" s="75" t="str">
        <f t="shared" si="39"/>
        <v>週六</v>
      </c>
      <c r="R599" s="80">
        <v>44718</v>
      </c>
      <c r="S599" s="84"/>
      <c r="AA599" s="1"/>
    </row>
    <row r="600" spans="4:27">
      <c r="D600" s="68" t="s">
        <v>50</v>
      </c>
      <c r="E600" s="70" t="s">
        <v>82</v>
      </c>
      <c r="F600" s="70" t="s">
        <v>533</v>
      </c>
      <c r="G600" s="67">
        <v>44714</v>
      </c>
      <c r="H600" s="67">
        <v>44732</v>
      </c>
      <c r="I600" s="71">
        <f t="shared" si="38"/>
        <v>18</v>
      </c>
      <c r="J600" s="72" t="s">
        <v>158</v>
      </c>
      <c r="K600" s="72" t="s">
        <v>159</v>
      </c>
      <c r="L600" s="73">
        <v>1</v>
      </c>
      <c r="M600" s="73" t="s">
        <v>108</v>
      </c>
      <c r="N600" s="68" t="s">
        <v>253</v>
      </c>
      <c r="O600" s="70" t="s">
        <v>318</v>
      </c>
      <c r="P600" s="67">
        <f t="shared" si="37"/>
        <v>44730</v>
      </c>
      <c r="Q600" s="75" t="str">
        <f t="shared" si="39"/>
        <v>週六</v>
      </c>
      <c r="R600" s="80">
        <v>44722</v>
      </c>
      <c r="AA600" s="1"/>
    </row>
    <row r="601" spans="4:27">
      <c r="D601" s="68" t="s">
        <v>50</v>
      </c>
      <c r="E601" s="70" t="s">
        <v>82</v>
      </c>
      <c r="F601" s="70" t="s">
        <v>533</v>
      </c>
      <c r="G601" s="67">
        <v>44714</v>
      </c>
      <c r="H601" s="67">
        <v>44732</v>
      </c>
      <c r="I601" s="71">
        <f t="shared" si="38"/>
        <v>18</v>
      </c>
      <c r="J601" s="72" t="s">
        <v>162</v>
      </c>
      <c r="K601" s="72" t="s">
        <v>163</v>
      </c>
      <c r="L601" s="73">
        <v>1</v>
      </c>
      <c r="M601" s="73" t="s">
        <v>108</v>
      </c>
      <c r="N601" s="68" t="s">
        <v>80</v>
      </c>
      <c r="O601" s="70" t="s">
        <v>143</v>
      </c>
      <c r="P601" s="67">
        <f t="shared" si="37"/>
        <v>44730</v>
      </c>
      <c r="Q601" s="75" t="str">
        <f t="shared" si="39"/>
        <v>週六</v>
      </c>
      <c r="R601" s="80">
        <v>44722</v>
      </c>
      <c r="AA601" s="1"/>
    </row>
    <row r="602" spans="4:27">
      <c r="D602" s="68" t="s">
        <v>50</v>
      </c>
      <c r="E602" s="70" t="s">
        <v>82</v>
      </c>
      <c r="F602" s="70" t="s">
        <v>533</v>
      </c>
      <c r="G602" s="67">
        <v>44714</v>
      </c>
      <c r="H602" s="67">
        <v>44732</v>
      </c>
      <c r="I602" s="71">
        <f t="shared" si="38"/>
        <v>18</v>
      </c>
      <c r="J602" s="72" t="s">
        <v>137</v>
      </c>
      <c r="K602" s="72" t="s">
        <v>138</v>
      </c>
      <c r="L602" s="73">
        <v>1</v>
      </c>
      <c r="M602" s="73" t="s">
        <v>108</v>
      </c>
      <c r="N602" s="68" t="s">
        <v>80</v>
      </c>
      <c r="O602" s="70" t="s">
        <v>99</v>
      </c>
      <c r="P602" s="67">
        <f t="shared" si="37"/>
        <v>44730</v>
      </c>
      <c r="Q602" s="75" t="str">
        <f t="shared" si="39"/>
        <v>週六</v>
      </c>
      <c r="R602" s="80">
        <v>44722</v>
      </c>
      <c r="AA602" s="1"/>
    </row>
    <row r="603" spans="4:27">
      <c r="D603" s="68" t="s">
        <v>50</v>
      </c>
      <c r="E603" s="70" t="s">
        <v>82</v>
      </c>
      <c r="F603" s="70" t="s">
        <v>533</v>
      </c>
      <c r="G603" s="67">
        <v>44714</v>
      </c>
      <c r="H603" s="67">
        <v>44732</v>
      </c>
      <c r="I603" s="71">
        <f t="shared" si="38"/>
        <v>18</v>
      </c>
      <c r="J603" s="72" t="s">
        <v>148</v>
      </c>
      <c r="K603" s="72" t="s">
        <v>149</v>
      </c>
      <c r="L603" s="73">
        <v>1</v>
      </c>
      <c r="M603" s="73" t="s">
        <v>108</v>
      </c>
      <c r="N603" s="68" t="s">
        <v>80</v>
      </c>
      <c r="O603" s="70" t="s">
        <v>150</v>
      </c>
      <c r="P603" s="67">
        <f t="shared" si="37"/>
        <v>44730</v>
      </c>
      <c r="Q603" s="75" t="str">
        <f t="shared" si="39"/>
        <v>週六</v>
      </c>
      <c r="R603" s="80">
        <v>44722</v>
      </c>
      <c r="AA603" s="1"/>
    </row>
    <row r="604" spans="4:27">
      <c r="D604" s="68" t="s">
        <v>50</v>
      </c>
      <c r="E604" s="70" t="s">
        <v>82</v>
      </c>
      <c r="F604" s="70" t="s">
        <v>533</v>
      </c>
      <c r="G604" s="67">
        <v>44714</v>
      </c>
      <c r="H604" s="67">
        <v>44732</v>
      </c>
      <c r="I604" s="71">
        <f t="shared" si="38"/>
        <v>18</v>
      </c>
      <c r="J604" s="72" t="s">
        <v>153</v>
      </c>
      <c r="K604" s="72" t="s">
        <v>154</v>
      </c>
      <c r="L604" s="73">
        <v>1</v>
      </c>
      <c r="M604" s="73" t="s">
        <v>108</v>
      </c>
      <c r="N604" s="68" t="s">
        <v>80</v>
      </c>
      <c r="O604" s="70" t="s">
        <v>81</v>
      </c>
      <c r="P604" s="67">
        <f t="shared" si="37"/>
        <v>44730</v>
      </c>
      <c r="Q604" s="75" t="str">
        <f t="shared" si="39"/>
        <v>週六</v>
      </c>
      <c r="R604" s="80">
        <v>44726</v>
      </c>
      <c r="S604" s="84"/>
      <c r="AA604" s="1"/>
    </row>
    <row r="605" spans="4:27">
      <c r="D605" s="68" t="s">
        <v>50</v>
      </c>
      <c r="E605" s="70" t="s">
        <v>82</v>
      </c>
      <c r="F605" s="70" t="s">
        <v>533</v>
      </c>
      <c r="G605" s="67">
        <v>44714</v>
      </c>
      <c r="H605" s="67">
        <v>44732</v>
      </c>
      <c r="I605" s="71">
        <f t="shared" si="38"/>
        <v>18</v>
      </c>
      <c r="J605" s="72" t="s">
        <v>125</v>
      </c>
      <c r="K605" s="72" t="s">
        <v>144</v>
      </c>
      <c r="L605" s="73">
        <v>1</v>
      </c>
      <c r="M605" s="73" t="s">
        <v>108</v>
      </c>
      <c r="N605" s="68" t="s">
        <v>56</v>
      </c>
      <c r="O605" s="70" t="s">
        <v>87</v>
      </c>
      <c r="P605" s="67">
        <f t="shared" si="37"/>
        <v>44730</v>
      </c>
      <c r="Q605" s="75" t="str">
        <f t="shared" si="39"/>
        <v>週六</v>
      </c>
      <c r="R605" s="80">
        <v>44721</v>
      </c>
      <c r="S605" s="84"/>
      <c r="AA605" s="1"/>
    </row>
    <row r="606" spans="4:27">
      <c r="D606" s="68" t="s">
        <v>50</v>
      </c>
      <c r="E606" s="70" t="s">
        <v>51</v>
      </c>
      <c r="F606" s="70" t="s">
        <v>534</v>
      </c>
      <c r="G606" s="67">
        <v>44714</v>
      </c>
      <c r="H606" s="67">
        <v>44733</v>
      </c>
      <c r="I606" s="71">
        <f t="shared" si="38"/>
        <v>19</v>
      </c>
      <c r="J606" s="72" t="s">
        <v>60</v>
      </c>
      <c r="K606" s="72" t="s">
        <v>61</v>
      </c>
      <c r="L606" s="73">
        <v>1</v>
      </c>
      <c r="M606" s="73" t="s">
        <v>55</v>
      </c>
      <c r="N606" s="68" t="s">
        <v>56</v>
      </c>
      <c r="O606" s="70" t="s">
        <v>57</v>
      </c>
      <c r="P606" s="67">
        <f t="shared" si="37"/>
        <v>44731</v>
      </c>
      <c r="Q606" s="75" t="str">
        <f t="shared" si="39"/>
        <v>週日</v>
      </c>
      <c r="R606" s="80">
        <v>44729</v>
      </c>
      <c r="S606" s="84"/>
      <c r="AA606" s="1"/>
    </row>
    <row r="607" spans="4:27">
      <c r="D607" s="68" t="s">
        <v>50</v>
      </c>
      <c r="E607" s="70" t="s">
        <v>51</v>
      </c>
      <c r="F607" s="70" t="s">
        <v>534</v>
      </c>
      <c r="G607" s="67">
        <v>44714</v>
      </c>
      <c r="H607" s="67">
        <v>44733</v>
      </c>
      <c r="I607" s="71">
        <f t="shared" si="38"/>
        <v>19</v>
      </c>
      <c r="J607" s="72" t="s">
        <v>53</v>
      </c>
      <c r="K607" s="72" t="s">
        <v>54</v>
      </c>
      <c r="L607" s="73">
        <v>1</v>
      </c>
      <c r="M607" s="73" t="s">
        <v>55</v>
      </c>
      <c r="N607" s="68" t="s">
        <v>56</v>
      </c>
      <c r="O607" s="70" t="s">
        <v>57</v>
      </c>
      <c r="P607" s="67">
        <f t="shared" si="37"/>
        <v>44731</v>
      </c>
      <c r="Q607" s="75" t="str">
        <f t="shared" si="39"/>
        <v>週日</v>
      </c>
      <c r="R607" s="80">
        <v>44729</v>
      </c>
      <c r="S607" s="87"/>
      <c r="AA607" s="1"/>
    </row>
    <row r="608" spans="4:27">
      <c r="D608" s="68" t="s">
        <v>50</v>
      </c>
      <c r="E608" s="70" t="s">
        <v>51</v>
      </c>
      <c r="F608" s="70" t="s">
        <v>535</v>
      </c>
      <c r="G608" s="67">
        <v>44714</v>
      </c>
      <c r="H608" s="67">
        <v>44733</v>
      </c>
      <c r="I608" s="71">
        <f t="shared" si="38"/>
        <v>19</v>
      </c>
      <c r="J608" s="72" t="s">
        <v>53</v>
      </c>
      <c r="K608" s="72" t="s">
        <v>54</v>
      </c>
      <c r="L608" s="73">
        <v>1</v>
      </c>
      <c r="M608" s="73" t="s">
        <v>55</v>
      </c>
      <c r="N608" s="68" t="s">
        <v>56</v>
      </c>
      <c r="O608" s="70" t="s">
        <v>57</v>
      </c>
      <c r="P608" s="67">
        <f t="shared" si="37"/>
        <v>44731</v>
      </c>
      <c r="Q608" s="75" t="str">
        <f t="shared" si="39"/>
        <v>週日</v>
      </c>
      <c r="R608" s="80">
        <v>44729</v>
      </c>
      <c r="S608" s="86"/>
      <c r="AA608" s="1"/>
    </row>
    <row r="609" spans="4:27">
      <c r="D609" s="68" t="s">
        <v>50</v>
      </c>
      <c r="E609" s="70" t="s">
        <v>51</v>
      </c>
      <c r="F609" s="70" t="s">
        <v>536</v>
      </c>
      <c r="G609" s="67">
        <v>44714</v>
      </c>
      <c r="H609" s="67">
        <v>44733</v>
      </c>
      <c r="I609" s="71">
        <f t="shared" si="38"/>
        <v>19</v>
      </c>
      <c r="J609" s="72" t="s">
        <v>69</v>
      </c>
      <c r="K609" s="72" t="s">
        <v>70</v>
      </c>
      <c r="L609" s="73">
        <v>1</v>
      </c>
      <c r="M609" s="73" t="s">
        <v>55</v>
      </c>
      <c r="N609" s="68" t="s">
        <v>56</v>
      </c>
      <c r="O609" s="70" t="s">
        <v>65</v>
      </c>
      <c r="P609" s="67">
        <f t="shared" si="37"/>
        <v>44731</v>
      </c>
      <c r="Q609" s="75" t="str">
        <f t="shared" si="39"/>
        <v>週日</v>
      </c>
      <c r="R609" s="80">
        <v>44729</v>
      </c>
      <c r="S609" s="87"/>
      <c r="AA609" s="1"/>
    </row>
    <row r="610" spans="4:27">
      <c r="D610" s="68" t="s">
        <v>50</v>
      </c>
      <c r="E610" s="70" t="s">
        <v>51</v>
      </c>
      <c r="F610" s="70" t="s">
        <v>537</v>
      </c>
      <c r="G610" s="67">
        <v>44714</v>
      </c>
      <c r="H610" s="67">
        <v>44733</v>
      </c>
      <c r="I610" s="71">
        <f t="shared" si="38"/>
        <v>19</v>
      </c>
      <c r="J610" s="72" t="s">
        <v>356</v>
      </c>
      <c r="K610" s="72" t="s">
        <v>70</v>
      </c>
      <c r="L610" s="73">
        <v>7</v>
      </c>
      <c r="M610" s="73" t="s">
        <v>55</v>
      </c>
      <c r="N610" s="68" t="s">
        <v>56</v>
      </c>
      <c r="O610" s="70" t="s">
        <v>65</v>
      </c>
      <c r="P610" s="67">
        <f t="shared" si="37"/>
        <v>44731</v>
      </c>
      <c r="Q610" s="75" t="str">
        <f t="shared" si="39"/>
        <v>週日</v>
      </c>
      <c r="R610" s="80">
        <v>44733</v>
      </c>
      <c r="S610" s="81">
        <f>R610</f>
        <v>44733</v>
      </c>
      <c r="T610" s="70">
        <v>1</v>
      </c>
      <c r="AA610" s="1"/>
    </row>
    <row r="611" spans="4:27">
      <c r="D611" s="68" t="s">
        <v>50</v>
      </c>
      <c r="E611" s="70" t="s">
        <v>51</v>
      </c>
      <c r="F611" s="70" t="s">
        <v>537</v>
      </c>
      <c r="G611" s="67">
        <v>44714</v>
      </c>
      <c r="H611" s="67">
        <v>44733</v>
      </c>
      <c r="I611" s="71">
        <f t="shared" si="38"/>
        <v>19</v>
      </c>
      <c r="J611" s="72" t="s">
        <v>244</v>
      </c>
      <c r="K611" s="72" t="s">
        <v>241</v>
      </c>
      <c r="L611" s="73">
        <v>1</v>
      </c>
      <c r="M611" s="73" t="s">
        <v>55</v>
      </c>
      <c r="N611" s="68" t="s">
        <v>56</v>
      </c>
      <c r="O611" s="70" t="s">
        <v>65</v>
      </c>
      <c r="P611" s="67">
        <f t="shared" si="37"/>
        <v>44731</v>
      </c>
      <c r="Q611" s="75" t="str">
        <f t="shared" si="39"/>
        <v>週日</v>
      </c>
      <c r="R611" s="80">
        <v>44733</v>
      </c>
      <c r="S611" s="81">
        <f>R611</f>
        <v>44733</v>
      </c>
      <c r="T611" s="70">
        <v>1</v>
      </c>
      <c r="AA611" s="1"/>
    </row>
    <row r="612" spans="4:27">
      <c r="D612" s="68" t="s">
        <v>50</v>
      </c>
      <c r="E612" s="70" t="s">
        <v>51</v>
      </c>
      <c r="F612" s="70" t="s">
        <v>537</v>
      </c>
      <c r="G612" s="67">
        <v>44714</v>
      </c>
      <c r="H612" s="67">
        <v>44733</v>
      </c>
      <c r="I612" s="71">
        <f t="shared" si="38"/>
        <v>19</v>
      </c>
      <c r="J612" s="72" t="s">
        <v>242</v>
      </c>
      <c r="K612" s="72" t="s">
        <v>241</v>
      </c>
      <c r="L612" s="73">
        <v>1</v>
      </c>
      <c r="M612" s="73" t="s">
        <v>55</v>
      </c>
      <c r="N612" s="68" t="s">
        <v>56</v>
      </c>
      <c r="O612" s="70" t="s">
        <v>65</v>
      </c>
      <c r="P612" s="67">
        <f t="shared" si="37"/>
        <v>44731</v>
      </c>
      <c r="Q612" s="75" t="str">
        <f t="shared" si="39"/>
        <v>週日</v>
      </c>
      <c r="R612" s="80">
        <v>44733</v>
      </c>
      <c r="S612" s="85">
        <f>R612</f>
        <v>44733</v>
      </c>
      <c r="T612" s="70">
        <v>1</v>
      </c>
      <c r="AA612" s="1"/>
    </row>
    <row r="613" spans="4:27">
      <c r="D613" s="68" t="s">
        <v>50</v>
      </c>
      <c r="E613" s="70" t="s">
        <v>51</v>
      </c>
      <c r="F613" s="70" t="s">
        <v>537</v>
      </c>
      <c r="G613" s="67">
        <v>44714</v>
      </c>
      <c r="H613" s="67">
        <v>44733</v>
      </c>
      <c r="I613" s="71">
        <f t="shared" si="38"/>
        <v>19</v>
      </c>
      <c r="J613" s="72" t="s">
        <v>238</v>
      </c>
      <c r="K613" s="72" t="s">
        <v>239</v>
      </c>
      <c r="L613" s="73">
        <v>2</v>
      </c>
      <c r="M613" s="73" t="s">
        <v>55</v>
      </c>
      <c r="N613" s="68" t="s">
        <v>56</v>
      </c>
      <c r="O613" s="70" t="s">
        <v>65</v>
      </c>
      <c r="P613" s="67">
        <f t="shared" si="37"/>
        <v>44731</v>
      </c>
      <c r="Q613" s="75" t="str">
        <f t="shared" si="39"/>
        <v>週日</v>
      </c>
      <c r="R613" s="80">
        <v>44732</v>
      </c>
      <c r="S613" s="85">
        <f>R613</f>
        <v>44732</v>
      </c>
      <c r="T613" s="70">
        <v>1</v>
      </c>
      <c r="AA613" s="1"/>
    </row>
    <row r="614" spans="4:27">
      <c r="D614" s="68" t="s">
        <v>50</v>
      </c>
      <c r="E614" s="70" t="s">
        <v>51</v>
      </c>
      <c r="F614" s="70" t="s">
        <v>537</v>
      </c>
      <c r="G614" s="67">
        <v>44714</v>
      </c>
      <c r="H614" s="67">
        <v>44733</v>
      </c>
      <c r="I614" s="71">
        <f t="shared" si="38"/>
        <v>19</v>
      </c>
      <c r="J614" s="72" t="s">
        <v>69</v>
      </c>
      <c r="K614" s="72" t="s">
        <v>70</v>
      </c>
      <c r="L614" s="73">
        <v>1</v>
      </c>
      <c r="M614" s="73" t="s">
        <v>55</v>
      </c>
      <c r="N614" s="68" t="s">
        <v>56</v>
      </c>
      <c r="O614" s="70" t="s">
        <v>65</v>
      </c>
      <c r="P614" s="67">
        <f t="shared" si="37"/>
        <v>44731</v>
      </c>
      <c r="Q614" s="75" t="str">
        <f t="shared" si="39"/>
        <v>週日</v>
      </c>
      <c r="R614" s="80">
        <v>44733</v>
      </c>
      <c r="S614" s="85">
        <f>R614</f>
        <v>44733</v>
      </c>
      <c r="T614" s="70">
        <v>1</v>
      </c>
      <c r="AA614" s="1"/>
    </row>
    <row r="615" spans="4:27">
      <c r="D615" s="68" t="s">
        <v>50</v>
      </c>
      <c r="E615" s="70" t="s">
        <v>51</v>
      </c>
      <c r="F615" s="70" t="s">
        <v>537</v>
      </c>
      <c r="G615" s="67">
        <v>44714</v>
      </c>
      <c r="H615" s="67">
        <v>44733</v>
      </c>
      <c r="I615" s="71">
        <f t="shared" si="38"/>
        <v>19</v>
      </c>
      <c r="J615" s="72" t="s">
        <v>240</v>
      </c>
      <c r="K615" s="72" t="s">
        <v>248</v>
      </c>
      <c r="L615" s="73">
        <v>1</v>
      </c>
      <c r="M615" s="73" t="s">
        <v>55</v>
      </c>
      <c r="N615" s="68" t="s">
        <v>56</v>
      </c>
      <c r="O615" s="70" t="s">
        <v>57</v>
      </c>
      <c r="P615" s="67">
        <f t="shared" si="37"/>
        <v>44731</v>
      </c>
      <c r="Q615" s="75" t="str">
        <f t="shared" si="39"/>
        <v>週日</v>
      </c>
      <c r="R615" s="80">
        <v>44722</v>
      </c>
      <c r="S615" s="87"/>
      <c r="AA615" s="1"/>
    </row>
    <row r="616" spans="4:27">
      <c r="D616" s="68" t="s">
        <v>50</v>
      </c>
      <c r="E616" s="70" t="s">
        <v>51</v>
      </c>
      <c r="F616" s="70" t="s">
        <v>537</v>
      </c>
      <c r="G616" s="67">
        <v>44714</v>
      </c>
      <c r="H616" s="67">
        <v>44733</v>
      </c>
      <c r="I616" s="71">
        <f t="shared" si="38"/>
        <v>19</v>
      </c>
      <c r="J616" s="72" t="s">
        <v>261</v>
      </c>
      <c r="K616" s="72" t="s">
        <v>248</v>
      </c>
      <c r="L616" s="73">
        <v>2</v>
      </c>
      <c r="M616" s="73" t="s">
        <v>55</v>
      </c>
      <c r="N616" s="68" t="s">
        <v>56</v>
      </c>
      <c r="O616" s="70" t="s">
        <v>57</v>
      </c>
      <c r="P616" s="67">
        <f t="shared" si="37"/>
        <v>44731</v>
      </c>
      <c r="Q616" s="75" t="str">
        <f t="shared" si="39"/>
        <v>週日</v>
      </c>
      <c r="R616" s="80">
        <v>44722</v>
      </c>
      <c r="S616" s="84"/>
      <c r="AA616" s="1"/>
    </row>
    <row r="617" spans="4:27">
      <c r="D617" s="68" t="s">
        <v>50</v>
      </c>
      <c r="E617" s="70" t="s">
        <v>51</v>
      </c>
      <c r="F617" s="70" t="s">
        <v>537</v>
      </c>
      <c r="G617" s="67">
        <v>44714</v>
      </c>
      <c r="H617" s="67">
        <v>44733</v>
      </c>
      <c r="I617" s="71">
        <f t="shared" si="38"/>
        <v>19</v>
      </c>
      <c r="J617" s="72" t="s">
        <v>538</v>
      </c>
      <c r="K617" s="72" t="s">
        <v>539</v>
      </c>
      <c r="L617" s="73">
        <v>1</v>
      </c>
      <c r="M617" s="73" t="s">
        <v>55</v>
      </c>
      <c r="N617" s="68" t="s">
        <v>56</v>
      </c>
      <c r="O617" s="70" t="s">
        <v>65</v>
      </c>
      <c r="P617" s="67">
        <f t="shared" si="37"/>
        <v>44731</v>
      </c>
      <c r="Q617" s="75" t="str">
        <f t="shared" si="39"/>
        <v>週日</v>
      </c>
      <c r="R617" s="80">
        <v>44729</v>
      </c>
      <c r="S617" s="84"/>
      <c r="AA617" s="1"/>
    </row>
    <row r="618" spans="4:27">
      <c r="D618" s="68" t="s">
        <v>50</v>
      </c>
      <c r="E618" s="70" t="s">
        <v>51</v>
      </c>
      <c r="F618" s="70" t="s">
        <v>537</v>
      </c>
      <c r="G618" s="67">
        <v>44714</v>
      </c>
      <c r="H618" s="67">
        <v>44733</v>
      </c>
      <c r="I618" s="71">
        <f t="shared" si="38"/>
        <v>19</v>
      </c>
      <c r="J618" s="72" t="s">
        <v>540</v>
      </c>
      <c r="K618" s="72" t="s">
        <v>541</v>
      </c>
      <c r="L618" s="73">
        <v>1</v>
      </c>
      <c r="M618" s="73" t="s">
        <v>55</v>
      </c>
      <c r="N618" s="68" t="s">
        <v>56</v>
      </c>
      <c r="O618" s="70" t="s">
        <v>65</v>
      </c>
      <c r="P618" s="67">
        <f t="shared" si="37"/>
        <v>44731</v>
      </c>
      <c r="Q618" s="75" t="str">
        <f t="shared" si="39"/>
        <v>週日</v>
      </c>
      <c r="R618" s="80">
        <v>44732</v>
      </c>
      <c r="S618" s="85">
        <f>R618</f>
        <v>44732</v>
      </c>
      <c r="T618" s="70">
        <v>1</v>
      </c>
      <c r="AA618" s="1"/>
    </row>
    <row r="619" spans="4:27">
      <c r="D619" s="68" t="s">
        <v>50</v>
      </c>
      <c r="E619" s="70" t="s">
        <v>51</v>
      </c>
      <c r="F619" s="70" t="s">
        <v>537</v>
      </c>
      <c r="G619" s="67">
        <v>44714</v>
      </c>
      <c r="H619" s="67">
        <v>44733</v>
      </c>
      <c r="I619" s="71">
        <f t="shared" si="38"/>
        <v>19</v>
      </c>
      <c r="J619" s="72" t="s">
        <v>542</v>
      </c>
      <c r="K619" s="72" t="s">
        <v>543</v>
      </c>
      <c r="L619" s="73">
        <v>1</v>
      </c>
      <c r="M619" s="73" t="s">
        <v>55</v>
      </c>
      <c r="N619" s="68" t="s">
        <v>56</v>
      </c>
      <c r="O619" s="70" t="s">
        <v>57</v>
      </c>
      <c r="P619" s="67">
        <f t="shared" si="37"/>
        <v>44731</v>
      </c>
      <c r="Q619" s="75" t="str">
        <f t="shared" si="39"/>
        <v>週日</v>
      </c>
      <c r="R619" s="80">
        <v>44726</v>
      </c>
      <c r="AA619" s="1"/>
    </row>
    <row r="620" spans="4:27">
      <c r="D620" s="68" t="s">
        <v>50</v>
      </c>
      <c r="E620" s="70" t="s">
        <v>51</v>
      </c>
      <c r="F620" s="70" t="s">
        <v>537</v>
      </c>
      <c r="G620" s="67">
        <v>44714</v>
      </c>
      <c r="H620" s="67">
        <v>44733</v>
      </c>
      <c r="I620" s="71">
        <f t="shared" si="38"/>
        <v>19</v>
      </c>
      <c r="J620" s="72" t="s">
        <v>66</v>
      </c>
      <c r="K620" s="72" t="s">
        <v>64</v>
      </c>
      <c r="L620" s="73">
        <v>1</v>
      </c>
      <c r="M620" s="73" t="s">
        <v>55</v>
      </c>
      <c r="N620" s="68" t="s">
        <v>56</v>
      </c>
      <c r="O620" s="70" t="s">
        <v>65</v>
      </c>
      <c r="P620" s="67">
        <f t="shared" si="37"/>
        <v>44731</v>
      </c>
      <c r="Q620" s="75" t="str">
        <f t="shared" si="39"/>
        <v>週日</v>
      </c>
      <c r="R620" s="80">
        <v>44727</v>
      </c>
      <c r="AA620" s="1"/>
    </row>
    <row r="621" spans="4:27">
      <c r="D621" s="68" t="s">
        <v>50</v>
      </c>
      <c r="E621" s="70" t="s">
        <v>51</v>
      </c>
      <c r="F621" s="70" t="s">
        <v>537</v>
      </c>
      <c r="G621" s="67">
        <v>44714</v>
      </c>
      <c r="H621" s="67">
        <v>44733</v>
      </c>
      <c r="I621" s="71">
        <f t="shared" si="38"/>
        <v>19</v>
      </c>
      <c r="J621" s="72" t="s">
        <v>60</v>
      </c>
      <c r="K621" s="72" t="s">
        <v>61</v>
      </c>
      <c r="L621" s="73">
        <v>1</v>
      </c>
      <c r="M621" s="73" t="s">
        <v>55</v>
      </c>
      <c r="N621" s="68" t="s">
        <v>56</v>
      </c>
      <c r="O621" s="70" t="s">
        <v>57</v>
      </c>
      <c r="P621" s="67">
        <f t="shared" si="37"/>
        <v>44731</v>
      </c>
      <c r="Q621" s="75" t="str">
        <f t="shared" si="39"/>
        <v>週日</v>
      </c>
      <c r="R621" s="80">
        <v>44729</v>
      </c>
      <c r="AA621" s="1"/>
    </row>
    <row r="622" spans="4:27">
      <c r="D622" s="68" t="s">
        <v>50</v>
      </c>
      <c r="E622" s="70" t="s">
        <v>82</v>
      </c>
      <c r="F622" s="70" t="s">
        <v>544</v>
      </c>
      <c r="G622" s="67">
        <v>44718</v>
      </c>
      <c r="H622" s="67">
        <v>44733</v>
      </c>
      <c r="I622" s="71">
        <f t="shared" si="38"/>
        <v>15</v>
      </c>
      <c r="J622" s="72" t="s">
        <v>125</v>
      </c>
      <c r="K622" s="72" t="s">
        <v>126</v>
      </c>
      <c r="L622" s="73">
        <v>2</v>
      </c>
      <c r="M622" s="73" t="s">
        <v>108</v>
      </c>
      <c r="N622" s="68" t="s">
        <v>56</v>
      </c>
      <c r="O622" s="70" t="s">
        <v>87</v>
      </c>
      <c r="P622" s="67">
        <f t="shared" si="37"/>
        <v>44731</v>
      </c>
      <c r="Q622" s="75" t="str">
        <f t="shared" si="39"/>
        <v>週日</v>
      </c>
      <c r="R622" s="80">
        <v>44726</v>
      </c>
      <c r="AA622" s="1"/>
    </row>
    <row r="623" spans="4:27">
      <c r="D623" s="68" t="s">
        <v>50</v>
      </c>
      <c r="E623" s="70" t="s">
        <v>82</v>
      </c>
      <c r="F623" s="70" t="s">
        <v>544</v>
      </c>
      <c r="G623" s="67">
        <v>44718</v>
      </c>
      <c r="H623" s="67">
        <v>44733</v>
      </c>
      <c r="I623" s="71">
        <f t="shared" si="38"/>
        <v>15</v>
      </c>
      <c r="J623" s="72" t="s">
        <v>516</v>
      </c>
      <c r="K623" s="72" t="s">
        <v>332</v>
      </c>
      <c r="L623" s="73">
        <v>2</v>
      </c>
      <c r="M623" s="73" t="s">
        <v>108</v>
      </c>
      <c r="N623" s="68" t="s">
        <v>56</v>
      </c>
      <c r="O623" s="70" t="s">
        <v>87</v>
      </c>
      <c r="P623" s="67">
        <f t="shared" si="37"/>
        <v>44731</v>
      </c>
      <c r="Q623" s="75" t="str">
        <f t="shared" si="39"/>
        <v>週日</v>
      </c>
      <c r="R623" s="80">
        <v>44726</v>
      </c>
      <c r="S623" s="84"/>
      <c r="AA623" s="1"/>
    </row>
    <row r="624" spans="4:27">
      <c r="D624" s="68" t="s">
        <v>50</v>
      </c>
      <c r="E624" s="70" t="s">
        <v>51</v>
      </c>
      <c r="F624" s="70" t="s">
        <v>545</v>
      </c>
      <c r="G624" s="67">
        <v>44714</v>
      </c>
      <c r="H624" s="67">
        <v>44733</v>
      </c>
      <c r="I624" s="71">
        <f t="shared" si="38"/>
        <v>19</v>
      </c>
      <c r="J624" s="72" t="s">
        <v>546</v>
      </c>
      <c r="K624" s="72" t="s">
        <v>337</v>
      </c>
      <c r="L624" s="73">
        <v>1</v>
      </c>
      <c r="M624" s="73" t="s">
        <v>104</v>
      </c>
      <c r="N624" s="68" t="s">
        <v>80</v>
      </c>
      <c r="O624" s="70" t="s">
        <v>92</v>
      </c>
      <c r="P624" s="67">
        <f t="shared" si="37"/>
        <v>44731</v>
      </c>
      <c r="Q624" s="75" t="str">
        <f t="shared" si="39"/>
        <v>週日</v>
      </c>
      <c r="R624" s="80">
        <v>44726</v>
      </c>
      <c r="S624" s="84"/>
      <c r="AA624" s="1"/>
    </row>
    <row r="625" spans="4:27">
      <c r="D625" s="68" t="s">
        <v>50</v>
      </c>
      <c r="E625" s="70" t="s">
        <v>51</v>
      </c>
      <c r="F625" s="70" t="s">
        <v>545</v>
      </c>
      <c r="G625" s="67">
        <v>44714</v>
      </c>
      <c r="H625" s="67">
        <v>44733</v>
      </c>
      <c r="I625" s="71">
        <f t="shared" si="38"/>
        <v>19</v>
      </c>
      <c r="J625" s="72" t="s">
        <v>547</v>
      </c>
      <c r="K625" s="72" t="s">
        <v>337</v>
      </c>
      <c r="L625" s="73">
        <v>1</v>
      </c>
      <c r="M625" s="73" t="s">
        <v>104</v>
      </c>
      <c r="N625" s="68" t="s">
        <v>80</v>
      </c>
      <c r="O625" s="70" t="s">
        <v>92</v>
      </c>
      <c r="P625" s="67">
        <f t="shared" si="37"/>
        <v>44731</v>
      </c>
      <c r="Q625" s="75" t="str">
        <f t="shared" si="39"/>
        <v>週日</v>
      </c>
      <c r="R625" s="80">
        <v>44726</v>
      </c>
      <c r="S625" s="84"/>
      <c r="AA625" s="1"/>
    </row>
    <row r="626" spans="4:27">
      <c r="D626" s="68" t="s">
        <v>50</v>
      </c>
      <c r="E626" s="70" t="s">
        <v>51</v>
      </c>
      <c r="F626" s="70" t="s">
        <v>545</v>
      </c>
      <c r="G626" s="67">
        <v>44714</v>
      </c>
      <c r="H626" s="67">
        <v>44733</v>
      </c>
      <c r="I626" s="71">
        <f t="shared" si="38"/>
        <v>19</v>
      </c>
      <c r="J626" s="72" t="s">
        <v>548</v>
      </c>
      <c r="K626" s="72" t="s">
        <v>337</v>
      </c>
      <c r="L626" s="73">
        <v>1</v>
      </c>
      <c r="M626" s="73" t="s">
        <v>104</v>
      </c>
      <c r="N626" s="68" t="s">
        <v>80</v>
      </c>
      <c r="O626" s="70" t="s">
        <v>92</v>
      </c>
      <c r="P626" s="67">
        <f t="shared" si="37"/>
        <v>44731</v>
      </c>
      <c r="Q626" s="75" t="str">
        <f t="shared" si="39"/>
        <v>週日</v>
      </c>
      <c r="R626" s="80">
        <v>44726</v>
      </c>
      <c r="S626" s="84"/>
      <c r="AA626" s="1"/>
    </row>
    <row r="627" spans="4:27">
      <c r="D627" s="68" t="s">
        <v>50</v>
      </c>
      <c r="E627" s="70" t="s">
        <v>51</v>
      </c>
      <c r="F627" s="70" t="s">
        <v>545</v>
      </c>
      <c r="G627" s="67">
        <v>44714</v>
      </c>
      <c r="H627" s="67">
        <v>44733</v>
      </c>
      <c r="I627" s="71">
        <f t="shared" si="38"/>
        <v>19</v>
      </c>
      <c r="J627" s="72" t="s">
        <v>549</v>
      </c>
      <c r="K627" s="72" t="s">
        <v>337</v>
      </c>
      <c r="L627" s="73">
        <v>1</v>
      </c>
      <c r="M627" s="73" t="s">
        <v>104</v>
      </c>
      <c r="N627" s="68" t="s">
        <v>80</v>
      </c>
      <c r="O627" s="70" t="s">
        <v>92</v>
      </c>
      <c r="P627" s="67">
        <f t="shared" si="37"/>
        <v>44731</v>
      </c>
      <c r="Q627" s="75" t="str">
        <f t="shared" si="39"/>
        <v>週日</v>
      </c>
      <c r="R627" s="80">
        <v>44726</v>
      </c>
      <c r="S627" s="84"/>
      <c r="AA627" s="1"/>
    </row>
    <row r="628" spans="4:27">
      <c r="D628" s="68" t="s">
        <v>50</v>
      </c>
      <c r="E628" s="70" t="s">
        <v>51</v>
      </c>
      <c r="F628" s="70" t="s">
        <v>545</v>
      </c>
      <c r="G628" s="67">
        <v>44714</v>
      </c>
      <c r="H628" s="67">
        <v>44733</v>
      </c>
      <c r="I628" s="71">
        <f t="shared" si="38"/>
        <v>19</v>
      </c>
      <c r="J628" s="72" t="s">
        <v>550</v>
      </c>
      <c r="K628" s="72" t="s">
        <v>337</v>
      </c>
      <c r="L628" s="73">
        <v>1</v>
      </c>
      <c r="M628" s="73" t="s">
        <v>104</v>
      </c>
      <c r="N628" s="68" t="s">
        <v>80</v>
      </c>
      <c r="O628" s="70" t="s">
        <v>92</v>
      </c>
      <c r="P628" s="67">
        <f t="shared" si="37"/>
        <v>44731</v>
      </c>
      <c r="Q628" s="75" t="str">
        <f t="shared" si="39"/>
        <v>週日</v>
      </c>
      <c r="R628" s="80">
        <v>44726</v>
      </c>
      <c r="S628" s="84"/>
      <c r="AA628" s="1"/>
    </row>
    <row r="629" spans="4:27">
      <c r="D629" s="68" t="s">
        <v>50</v>
      </c>
      <c r="E629" s="70" t="s">
        <v>51</v>
      </c>
      <c r="F629" s="70" t="s">
        <v>545</v>
      </c>
      <c r="G629" s="67">
        <v>44714</v>
      </c>
      <c r="H629" s="67">
        <v>44733</v>
      </c>
      <c r="I629" s="71">
        <f t="shared" si="38"/>
        <v>19</v>
      </c>
      <c r="J629" s="72" t="s">
        <v>551</v>
      </c>
      <c r="K629" s="72" t="s">
        <v>337</v>
      </c>
      <c r="L629" s="73">
        <v>1</v>
      </c>
      <c r="M629" s="73" t="s">
        <v>104</v>
      </c>
      <c r="N629" s="68" t="s">
        <v>80</v>
      </c>
      <c r="O629" s="70" t="s">
        <v>92</v>
      </c>
      <c r="P629" s="67">
        <f t="shared" si="37"/>
        <v>44731</v>
      </c>
      <c r="Q629" s="75" t="str">
        <f t="shared" si="39"/>
        <v>週日</v>
      </c>
      <c r="R629" s="80">
        <v>44726</v>
      </c>
      <c r="S629" s="84"/>
      <c r="AA629" s="1"/>
    </row>
    <row r="630" spans="4:27">
      <c r="D630" s="68" t="s">
        <v>50</v>
      </c>
      <c r="E630" s="70" t="s">
        <v>51</v>
      </c>
      <c r="F630" s="70" t="s">
        <v>545</v>
      </c>
      <c r="G630" s="67">
        <v>44714</v>
      </c>
      <c r="H630" s="67">
        <v>44733</v>
      </c>
      <c r="I630" s="71">
        <f t="shared" si="38"/>
        <v>19</v>
      </c>
      <c r="J630" s="72" t="s">
        <v>552</v>
      </c>
      <c r="K630" s="72" t="s">
        <v>337</v>
      </c>
      <c r="L630" s="73">
        <v>1</v>
      </c>
      <c r="M630" s="73" t="s">
        <v>104</v>
      </c>
      <c r="N630" s="68" t="s">
        <v>80</v>
      </c>
      <c r="O630" s="70" t="s">
        <v>92</v>
      </c>
      <c r="P630" s="67">
        <f t="shared" si="37"/>
        <v>44731</v>
      </c>
      <c r="Q630" s="75" t="str">
        <f t="shared" si="39"/>
        <v>週日</v>
      </c>
      <c r="R630" s="80">
        <v>44726</v>
      </c>
      <c r="S630" s="84"/>
      <c r="AA630" s="1"/>
    </row>
    <row r="631" spans="4:27">
      <c r="D631" s="68" t="s">
        <v>50</v>
      </c>
      <c r="E631" s="70" t="s">
        <v>51</v>
      </c>
      <c r="F631" s="70" t="s">
        <v>545</v>
      </c>
      <c r="G631" s="67">
        <v>44714</v>
      </c>
      <c r="H631" s="67">
        <v>44733</v>
      </c>
      <c r="I631" s="71">
        <f t="shared" si="38"/>
        <v>19</v>
      </c>
      <c r="J631" s="72" t="s">
        <v>553</v>
      </c>
      <c r="K631" s="72" t="s">
        <v>337</v>
      </c>
      <c r="L631" s="73">
        <v>1</v>
      </c>
      <c r="M631" s="73" t="s">
        <v>104</v>
      </c>
      <c r="N631" s="68" t="s">
        <v>80</v>
      </c>
      <c r="O631" s="70" t="s">
        <v>92</v>
      </c>
      <c r="P631" s="67">
        <f t="shared" si="37"/>
        <v>44731</v>
      </c>
      <c r="Q631" s="75" t="str">
        <f t="shared" si="39"/>
        <v>週日</v>
      </c>
      <c r="R631" s="80">
        <v>44726</v>
      </c>
      <c r="S631" s="84"/>
      <c r="AA631" s="1"/>
    </row>
    <row r="632" spans="4:27">
      <c r="D632" s="68" t="s">
        <v>50</v>
      </c>
      <c r="E632" s="70" t="s">
        <v>51</v>
      </c>
      <c r="F632" s="70" t="s">
        <v>545</v>
      </c>
      <c r="G632" s="67">
        <v>44714</v>
      </c>
      <c r="H632" s="67">
        <v>44733</v>
      </c>
      <c r="I632" s="71">
        <f t="shared" si="38"/>
        <v>19</v>
      </c>
      <c r="J632" s="72" t="s">
        <v>554</v>
      </c>
      <c r="K632" s="72" t="s">
        <v>436</v>
      </c>
      <c r="L632" s="73">
        <v>1</v>
      </c>
      <c r="M632" s="73" t="s">
        <v>104</v>
      </c>
      <c r="N632" s="68" t="s">
        <v>80</v>
      </c>
      <c r="O632" s="70" t="s">
        <v>95</v>
      </c>
      <c r="P632" s="67">
        <f t="shared" si="37"/>
        <v>44731</v>
      </c>
      <c r="Q632" s="75" t="str">
        <f t="shared" si="39"/>
        <v>週日</v>
      </c>
      <c r="R632" s="80">
        <v>44725</v>
      </c>
      <c r="S632" s="84"/>
      <c r="AA632" s="1"/>
    </row>
    <row r="633" spans="4:27">
      <c r="D633" s="68" t="s">
        <v>50</v>
      </c>
      <c r="E633" s="70" t="s">
        <v>51</v>
      </c>
      <c r="F633" s="70" t="s">
        <v>555</v>
      </c>
      <c r="G633" s="67">
        <v>44714</v>
      </c>
      <c r="H633" s="67">
        <v>44733</v>
      </c>
      <c r="I633" s="71">
        <f t="shared" si="38"/>
        <v>19</v>
      </c>
      <c r="J633" s="72" t="s">
        <v>97</v>
      </c>
      <c r="K633" s="72" t="s">
        <v>187</v>
      </c>
      <c r="L633" s="73">
        <v>2</v>
      </c>
      <c r="M633" s="73" t="s">
        <v>104</v>
      </c>
      <c r="N633" s="68" t="s">
        <v>80</v>
      </c>
      <c r="O633" s="70" t="s">
        <v>177</v>
      </c>
      <c r="P633" s="67">
        <f t="shared" si="37"/>
        <v>44731</v>
      </c>
      <c r="Q633" s="75" t="str">
        <f t="shared" si="39"/>
        <v>週日</v>
      </c>
      <c r="R633" s="80">
        <v>44720</v>
      </c>
      <c r="AA633" s="1"/>
    </row>
    <row r="634" spans="4:27">
      <c r="D634" s="68" t="s">
        <v>50</v>
      </c>
      <c r="E634" s="70" t="s">
        <v>51</v>
      </c>
      <c r="F634" s="70" t="s">
        <v>555</v>
      </c>
      <c r="G634" s="67">
        <v>44714</v>
      </c>
      <c r="H634" s="67">
        <v>44733</v>
      </c>
      <c r="I634" s="71">
        <f t="shared" si="38"/>
        <v>19</v>
      </c>
      <c r="J634" s="72" t="s">
        <v>343</v>
      </c>
      <c r="K634" s="72" t="s">
        <v>187</v>
      </c>
      <c r="L634" s="73">
        <v>2</v>
      </c>
      <c r="M634" s="73" t="s">
        <v>104</v>
      </c>
      <c r="N634" s="68" t="s">
        <v>80</v>
      </c>
      <c r="O634" s="70" t="s">
        <v>177</v>
      </c>
      <c r="P634" s="67">
        <f t="shared" si="37"/>
        <v>44731</v>
      </c>
      <c r="Q634" s="75" t="str">
        <f t="shared" si="39"/>
        <v>週日</v>
      </c>
      <c r="R634" s="80">
        <v>44720</v>
      </c>
      <c r="AA634" s="1"/>
    </row>
    <row r="635" spans="4:27">
      <c r="D635" s="68" t="s">
        <v>50</v>
      </c>
      <c r="E635" s="70" t="s">
        <v>51</v>
      </c>
      <c r="F635" s="70" t="s">
        <v>555</v>
      </c>
      <c r="G635" s="67">
        <v>44714</v>
      </c>
      <c r="H635" s="67">
        <v>44733</v>
      </c>
      <c r="I635" s="71">
        <f t="shared" si="38"/>
        <v>19</v>
      </c>
      <c r="J635" s="72" t="s">
        <v>133</v>
      </c>
      <c r="K635" s="72" t="s">
        <v>187</v>
      </c>
      <c r="L635" s="73">
        <v>2</v>
      </c>
      <c r="M635" s="73" t="s">
        <v>104</v>
      </c>
      <c r="N635" s="68" t="s">
        <v>80</v>
      </c>
      <c r="O635" s="70" t="s">
        <v>177</v>
      </c>
      <c r="P635" s="67">
        <f t="shared" si="37"/>
        <v>44731</v>
      </c>
      <c r="Q635" s="75" t="str">
        <f t="shared" si="39"/>
        <v>週日</v>
      </c>
      <c r="R635" s="80">
        <v>44720</v>
      </c>
      <c r="AA635" s="1"/>
    </row>
    <row r="636" spans="4:27">
      <c r="D636" s="68" t="s">
        <v>50</v>
      </c>
      <c r="E636" s="70" t="s">
        <v>51</v>
      </c>
      <c r="F636" s="70" t="s">
        <v>555</v>
      </c>
      <c r="G636" s="67">
        <v>44714</v>
      </c>
      <c r="H636" s="67">
        <v>44733</v>
      </c>
      <c r="I636" s="71">
        <f t="shared" si="38"/>
        <v>19</v>
      </c>
      <c r="J636" s="72" t="s">
        <v>529</v>
      </c>
      <c r="K636" s="72" t="s">
        <v>140</v>
      </c>
      <c r="L636" s="73">
        <v>2</v>
      </c>
      <c r="M636" s="73" t="s">
        <v>104</v>
      </c>
      <c r="N636" s="68" t="s">
        <v>80</v>
      </c>
      <c r="O636" s="70" t="s">
        <v>92</v>
      </c>
      <c r="P636" s="67">
        <f t="shared" si="37"/>
        <v>44731</v>
      </c>
      <c r="Q636" s="75" t="str">
        <f t="shared" si="39"/>
        <v>週日</v>
      </c>
      <c r="R636" s="80">
        <v>44720</v>
      </c>
      <c r="S636" s="84"/>
      <c r="AA636" s="1"/>
    </row>
    <row r="637" spans="4:27">
      <c r="D637" s="68" t="s">
        <v>50</v>
      </c>
      <c r="E637" s="70" t="s">
        <v>51</v>
      </c>
      <c r="F637" s="70" t="s">
        <v>555</v>
      </c>
      <c r="G637" s="67">
        <v>44714</v>
      </c>
      <c r="H637" s="67">
        <v>44733</v>
      </c>
      <c r="I637" s="71">
        <f t="shared" si="38"/>
        <v>19</v>
      </c>
      <c r="J637" s="72" t="s">
        <v>192</v>
      </c>
      <c r="K637" s="72" t="s">
        <v>187</v>
      </c>
      <c r="L637" s="73">
        <v>2</v>
      </c>
      <c r="M637" s="73" t="s">
        <v>104</v>
      </c>
      <c r="N637" s="68" t="s">
        <v>80</v>
      </c>
      <c r="O637" s="70" t="s">
        <v>177</v>
      </c>
      <c r="P637" s="67">
        <f t="shared" si="37"/>
        <v>44731</v>
      </c>
      <c r="Q637" s="75" t="str">
        <f t="shared" si="39"/>
        <v>週日</v>
      </c>
      <c r="R637" s="80">
        <v>44720</v>
      </c>
      <c r="S637" s="84"/>
      <c r="AA637" s="1"/>
    </row>
    <row r="638" spans="4:27">
      <c r="D638" s="68" t="s">
        <v>50</v>
      </c>
      <c r="E638" s="70" t="s">
        <v>51</v>
      </c>
      <c r="F638" s="70" t="s">
        <v>555</v>
      </c>
      <c r="G638" s="67">
        <v>44714</v>
      </c>
      <c r="H638" s="67">
        <v>44733</v>
      </c>
      <c r="I638" s="71">
        <f t="shared" si="38"/>
        <v>19</v>
      </c>
      <c r="J638" s="72" t="s">
        <v>340</v>
      </c>
      <c r="K638" s="72" t="s">
        <v>187</v>
      </c>
      <c r="L638" s="73">
        <v>2</v>
      </c>
      <c r="M638" s="73" t="s">
        <v>104</v>
      </c>
      <c r="N638" s="68" t="s">
        <v>80</v>
      </c>
      <c r="O638" s="70" t="s">
        <v>177</v>
      </c>
      <c r="P638" s="67">
        <f t="shared" si="37"/>
        <v>44731</v>
      </c>
      <c r="Q638" s="75" t="str">
        <f t="shared" si="39"/>
        <v>週日</v>
      </c>
      <c r="R638" s="80">
        <v>44720</v>
      </c>
      <c r="S638" s="84"/>
      <c r="AA638" s="1"/>
    </row>
    <row r="639" spans="4:27">
      <c r="D639" s="68" t="s">
        <v>50</v>
      </c>
      <c r="E639" s="70" t="s">
        <v>51</v>
      </c>
      <c r="F639" s="70" t="s">
        <v>555</v>
      </c>
      <c r="G639" s="67">
        <v>44714</v>
      </c>
      <c r="H639" s="67">
        <v>44733</v>
      </c>
      <c r="I639" s="71">
        <f t="shared" si="38"/>
        <v>19</v>
      </c>
      <c r="J639" s="72" t="s">
        <v>299</v>
      </c>
      <c r="K639" s="72" t="s">
        <v>187</v>
      </c>
      <c r="L639" s="73">
        <v>2</v>
      </c>
      <c r="M639" s="73" t="s">
        <v>104</v>
      </c>
      <c r="N639" s="68" t="s">
        <v>80</v>
      </c>
      <c r="O639" s="70" t="s">
        <v>177</v>
      </c>
      <c r="P639" s="67">
        <f t="shared" si="37"/>
        <v>44731</v>
      </c>
      <c r="Q639" s="75" t="str">
        <f t="shared" si="39"/>
        <v>週日</v>
      </c>
      <c r="R639" s="80">
        <v>44720</v>
      </c>
      <c r="S639" s="84"/>
      <c r="AA639" s="1"/>
    </row>
    <row r="640" spans="4:27">
      <c r="D640" s="68" t="s">
        <v>50</v>
      </c>
      <c r="E640" s="70" t="s">
        <v>51</v>
      </c>
      <c r="F640" s="70" t="s">
        <v>555</v>
      </c>
      <c r="G640" s="67">
        <v>44714</v>
      </c>
      <c r="H640" s="67">
        <v>44733</v>
      </c>
      <c r="I640" s="71">
        <f t="shared" si="38"/>
        <v>19</v>
      </c>
      <c r="J640" s="72" t="s">
        <v>341</v>
      </c>
      <c r="K640" s="72" t="s">
        <v>187</v>
      </c>
      <c r="L640" s="73">
        <v>2</v>
      </c>
      <c r="M640" s="73" t="s">
        <v>104</v>
      </c>
      <c r="N640" s="68" t="s">
        <v>80</v>
      </c>
      <c r="O640" s="70" t="s">
        <v>177</v>
      </c>
      <c r="P640" s="67">
        <f t="shared" si="37"/>
        <v>44731</v>
      </c>
      <c r="Q640" s="75" t="str">
        <f t="shared" si="39"/>
        <v>週日</v>
      </c>
      <c r="R640" s="80">
        <v>44720</v>
      </c>
      <c r="S640" s="84"/>
      <c r="AA640" s="1"/>
    </row>
    <row r="641" spans="4:27">
      <c r="D641" s="68" t="s">
        <v>50</v>
      </c>
      <c r="E641" s="70" t="s">
        <v>51</v>
      </c>
      <c r="F641" s="70" t="s">
        <v>555</v>
      </c>
      <c r="G641" s="67">
        <v>44714</v>
      </c>
      <c r="H641" s="67">
        <v>44733</v>
      </c>
      <c r="I641" s="71">
        <f t="shared" si="38"/>
        <v>19</v>
      </c>
      <c r="J641" s="72" t="s">
        <v>288</v>
      </c>
      <c r="K641" s="72" t="s">
        <v>289</v>
      </c>
      <c r="L641" s="73">
        <v>2</v>
      </c>
      <c r="M641" s="73" t="s">
        <v>104</v>
      </c>
      <c r="N641" s="68" t="s">
        <v>80</v>
      </c>
      <c r="O641" s="70" t="s">
        <v>115</v>
      </c>
      <c r="P641" s="67">
        <f t="shared" si="37"/>
        <v>44731</v>
      </c>
      <c r="Q641" s="75" t="str">
        <f t="shared" si="39"/>
        <v>週日</v>
      </c>
      <c r="R641" s="80">
        <v>44722</v>
      </c>
      <c r="S641" s="84"/>
      <c r="AA641" s="1"/>
    </row>
    <row r="642" spans="4:27">
      <c r="D642" s="68" t="s">
        <v>50</v>
      </c>
      <c r="E642" s="70" t="s">
        <v>51</v>
      </c>
      <c r="F642" s="70" t="s">
        <v>555</v>
      </c>
      <c r="G642" s="67">
        <v>44714</v>
      </c>
      <c r="H642" s="67">
        <v>44733</v>
      </c>
      <c r="I642" s="71">
        <f t="shared" si="38"/>
        <v>19</v>
      </c>
      <c r="J642" s="72" t="s">
        <v>195</v>
      </c>
      <c r="K642" s="72" t="s">
        <v>196</v>
      </c>
      <c r="L642" s="73">
        <v>2</v>
      </c>
      <c r="M642" s="73" t="s">
        <v>104</v>
      </c>
      <c r="N642" s="68" t="s">
        <v>80</v>
      </c>
      <c r="O642" s="70" t="s">
        <v>197</v>
      </c>
      <c r="P642" s="67">
        <f t="shared" ref="P642:P705" si="40">H642-2</f>
        <v>44731</v>
      </c>
      <c r="Q642" s="75" t="str">
        <f t="shared" si="39"/>
        <v>週日</v>
      </c>
      <c r="R642" s="80">
        <v>44725</v>
      </c>
      <c r="S642" s="84"/>
      <c r="AA642" s="1"/>
    </row>
    <row r="643" spans="4:27">
      <c r="D643" s="68" t="s">
        <v>50</v>
      </c>
      <c r="E643" s="70" t="s">
        <v>51</v>
      </c>
      <c r="F643" s="70" t="s">
        <v>555</v>
      </c>
      <c r="G643" s="67">
        <v>44714</v>
      </c>
      <c r="H643" s="67">
        <v>44733</v>
      </c>
      <c r="I643" s="71">
        <f t="shared" si="38"/>
        <v>19</v>
      </c>
      <c r="J643" s="72" t="s">
        <v>556</v>
      </c>
      <c r="K643" s="72" t="s">
        <v>199</v>
      </c>
      <c r="L643" s="73">
        <v>2</v>
      </c>
      <c r="M643" s="73" t="s">
        <v>104</v>
      </c>
      <c r="N643" s="68" t="s">
        <v>80</v>
      </c>
      <c r="O643" s="70" t="s">
        <v>150</v>
      </c>
      <c r="P643" s="67">
        <f t="shared" si="40"/>
        <v>44731</v>
      </c>
      <c r="Q643" s="75" t="str">
        <f t="shared" si="39"/>
        <v>週日</v>
      </c>
      <c r="R643" s="80">
        <v>44722</v>
      </c>
      <c r="S643" s="84"/>
      <c r="AA643" s="1"/>
    </row>
    <row r="644" spans="4:27">
      <c r="D644" s="68" t="s">
        <v>50</v>
      </c>
      <c r="E644" s="70" t="s">
        <v>51</v>
      </c>
      <c r="F644" s="70" t="s">
        <v>555</v>
      </c>
      <c r="G644" s="67">
        <v>44714</v>
      </c>
      <c r="H644" s="67">
        <v>44733</v>
      </c>
      <c r="I644" s="71">
        <f t="shared" si="38"/>
        <v>19</v>
      </c>
      <c r="J644" s="72" t="s">
        <v>175</v>
      </c>
      <c r="K644" s="72" t="s">
        <v>176</v>
      </c>
      <c r="L644" s="73">
        <v>2</v>
      </c>
      <c r="M644" s="73" t="s">
        <v>104</v>
      </c>
      <c r="N644" s="68" t="s">
        <v>80</v>
      </c>
      <c r="O644" s="70" t="s">
        <v>177</v>
      </c>
      <c r="P644" s="67">
        <f t="shared" si="40"/>
        <v>44731</v>
      </c>
      <c r="Q644" s="75" t="str">
        <f t="shared" si="39"/>
        <v>週日</v>
      </c>
      <c r="R644" s="80">
        <v>44722</v>
      </c>
      <c r="S644" s="84"/>
      <c r="AA644" s="1"/>
    </row>
    <row r="645" spans="4:27">
      <c r="D645" s="68" t="s">
        <v>50</v>
      </c>
      <c r="E645" s="70" t="s">
        <v>51</v>
      </c>
      <c r="F645" s="70" t="s">
        <v>555</v>
      </c>
      <c r="G645" s="67">
        <v>44714</v>
      </c>
      <c r="H645" s="67">
        <v>44733</v>
      </c>
      <c r="I645" s="71">
        <f t="shared" si="38"/>
        <v>19</v>
      </c>
      <c r="J645" s="72" t="s">
        <v>204</v>
      </c>
      <c r="K645" s="72" t="s">
        <v>205</v>
      </c>
      <c r="L645" s="73">
        <v>2</v>
      </c>
      <c r="M645" s="73" t="s">
        <v>104</v>
      </c>
      <c r="N645" s="68" t="s">
        <v>80</v>
      </c>
      <c r="O645" s="70" t="s">
        <v>92</v>
      </c>
      <c r="P645" s="67">
        <f t="shared" si="40"/>
        <v>44731</v>
      </c>
      <c r="Q645" s="75" t="str">
        <f t="shared" si="39"/>
        <v>週日</v>
      </c>
      <c r="R645" s="80">
        <v>44726</v>
      </c>
      <c r="S645" s="84"/>
      <c r="AA645" s="1"/>
    </row>
    <row r="646" spans="4:27">
      <c r="D646" s="68" t="s">
        <v>50</v>
      </c>
      <c r="E646" s="70" t="s">
        <v>51</v>
      </c>
      <c r="F646" s="70" t="s">
        <v>555</v>
      </c>
      <c r="G646" s="67">
        <v>44714</v>
      </c>
      <c r="H646" s="67">
        <v>44733</v>
      </c>
      <c r="I646" s="71">
        <f t="shared" si="38"/>
        <v>19</v>
      </c>
      <c r="J646" s="72" t="s">
        <v>141</v>
      </c>
      <c r="K646" s="72" t="s">
        <v>142</v>
      </c>
      <c r="L646" s="73">
        <v>2</v>
      </c>
      <c r="M646" s="73" t="s">
        <v>104</v>
      </c>
      <c r="N646" s="68" t="s">
        <v>80</v>
      </c>
      <c r="O646" s="70" t="s">
        <v>143</v>
      </c>
      <c r="P646" s="67">
        <f t="shared" si="40"/>
        <v>44731</v>
      </c>
      <c r="Q646" s="75" t="str">
        <f t="shared" si="39"/>
        <v>週日</v>
      </c>
      <c r="R646" s="80">
        <v>44721</v>
      </c>
      <c r="AA646" s="1"/>
    </row>
    <row r="647" spans="4:27">
      <c r="D647" s="68" t="s">
        <v>50</v>
      </c>
      <c r="E647" s="70" t="s">
        <v>51</v>
      </c>
      <c r="F647" s="70" t="s">
        <v>555</v>
      </c>
      <c r="G647" s="67">
        <v>44714</v>
      </c>
      <c r="H647" s="67">
        <v>44733</v>
      </c>
      <c r="I647" s="71">
        <f t="shared" ref="I647:I710" si="41">_xlfn.DAYS(H647,G647)</f>
        <v>19</v>
      </c>
      <c r="J647" s="72" t="s">
        <v>137</v>
      </c>
      <c r="K647" s="72" t="s">
        <v>138</v>
      </c>
      <c r="L647" s="73">
        <v>2</v>
      </c>
      <c r="M647" s="73" t="s">
        <v>104</v>
      </c>
      <c r="N647" s="68" t="s">
        <v>80</v>
      </c>
      <c r="O647" s="70" t="s">
        <v>99</v>
      </c>
      <c r="P647" s="67">
        <f t="shared" si="40"/>
        <v>44731</v>
      </c>
      <c r="Q647" s="75" t="str">
        <f t="shared" ref="Q647:Q710" si="42">TEXT(P647,"aaa")</f>
        <v>週日</v>
      </c>
      <c r="R647" s="80">
        <v>44722</v>
      </c>
      <c r="AA647" s="1"/>
    </row>
    <row r="648" spans="4:27">
      <c r="D648" s="68" t="s">
        <v>50</v>
      </c>
      <c r="E648" s="70" t="s">
        <v>51</v>
      </c>
      <c r="F648" s="70" t="s">
        <v>555</v>
      </c>
      <c r="G648" s="67">
        <v>44714</v>
      </c>
      <c r="H648" s="67">
        <v>44733</v>
      </c>
      <c r="I648" s="71">
        <f t="shared" si="41"/>
        <v>19</v>
      </c>
      <c r="J648" s="72" t="s">
        <v>557</v>
      </c>
      <c r="K648" s="72" t="s">
        <v>294</v>
      </c>
      <c r="L648" s="73">
        <v>2</v>
      </c>
      <c r="M648" s="73" t="s">
        <v>104</v>
      </c>
      <c r="N648" s="68" t="s">
        <v>80</v>
      </c>
      <c r="O648" s="70" t="s">
        <v>150</v>
      </c>
      <c r="P648" s="67">
        <f t="shared" si="40"/>
        <v>44731</v>
      </c>
      <c r="Q648" s="75" t="str">
        <f t="shared" si="42"/>
        <v>週日</v>
      </c>
      <c r="R648" s="80">
        <v>44726</v>
      </c>
      <c r="S648" s="84"/>
      <c r="AA648" s="1"/>
    </row>
    <row r="649" spans="4:27">
      <c r="D649" s="68" t="s">
        <v>50</v>
      </c>
      <c r="E649" s="70" t="s">
        <v>51</v>
      </c>
      <c r="F649" s="70" t="s">
        <v>555</v>
      </c>
      <c r="G649" s="67">
        <v>44714</v>
      </c>
      <c r="H649" s="67">
        <v>44733</v>
      </c>
      <c r="I649" s="71">
        <f t="shared" si="41"/>
        <v>19</v>
      </c>
      <c r="J649" s="72" t="s">
        <v>558</v>
      </c>
      <c r="K649" s="72" t="s">
        <v>168</v>
      </c>
      <c r="L649" s="73">
        <v>2</v>
      </c>
      <c r="M649" s="73" t="s">
        <v>104</v>
      </c>
      <c r="N649" s="68" t="s">
        <v>56</v>
      </c>
      <c r="O649" s="70" t="s">
        <v>95</v>
      </c>
      <c r="P649" s="67">
        <f t="shared" si="40"/>
        <v>44731</v>
      </c>
      <c r="Q649" s="75" t="str">
        <f t="shared" si="42"/>
        <v>週日</v>
      </c>
      <c r="R649" s="80">
        <v>44726</v>
      </c>
      <c r="S649" s="84"/>
      <c r="AA649" s="1"/>
    </row>
    <row r="650" spans="4:27">
      <c r="D650" s="68" t="s">
        <v>50</v>
      </c>
      <c r="E650" s="70" t="s">
        <v>82</v>
      </c>
      <c r="F650" s="70" t="s">
        <v>559</v>
      </c>
      <c r="G650" s="67">
        <v>44719</v>
      </c>
      <c r="H650" s="67">
        <v>44733</v>
      </c>
      <c r="I650" s="71">
        <f t="shared" si="41"/>
        <v>14</v>
      </c>
      <c r="J650" s="72" t="s">
        <v>139</v>
      </c>
      <c r="K650" s="72" t="s">
        <v>140</v>
      </c>
      <c r="L650" s="73">
        <v>1</v>
      </c>
      <c r="M650" s="73" t="s">
        <v>104</v>
      </c>
      <c r="N650" s="68" t="s">
        <v>80</v>
      </c>
      <c r="O650" s="70" t="s">
        <v>92</v>
      </c>
      <c r="P650" s="67">
        <f t="shared" si="40"/>
        <v>44731</v>
      </c>
      <c r="Q650" s="75" t="str">
        <f t="shared" si="42"/>
        <v>週日</v>
      </c>
      <c r="R650" s="80">
        <v>44725</v>
      </c>
      <c r="S650" s="84"/>
      <c r="AA650" s="1"/>
    </row>
    <row r="651" spans="4:27">
      <c r="D651" s="68" t="s">
        <v>50</v>
      </c>
      <c r="E651" s="70" t="s">
        <v>82</v>
      </c>
      <c r="F651" s="70" t="s">
        <v>559</v>
      </c>
      <c r="G651" s="67">
        <v>44719</v>
      </c>
      <c r="H651" s="67">
        <v>44733</v>
      </c>
      <c r="I651" s="71">
        <f t="shared" si="41"/>
        <v>14</v>
      </c>
      <c r="J651" s="72" t="s">
        <v>137</v>
      </c>
      <c r="K651" s="72" t="s">
        <v>138</v>
      </c>
      <c r="L651" s="73">
        <v>1</v>
      </c>
      <c r="M651" s="73" t="s">
        <v>104</v>
      </c>
      <c r="N651" s="68" t="s">
        <v>80</v>
      </c>
      <c r="O651" s="70" t="s">
        <v>99</v>
      </c>
      <c r="P651" s="67">
        <f t="shared" si="40"/>
        <v>44731</v>
      </c>
      <c r="Q651" s="75" t="str">
        <f t="shared" si="42"/>
        <v>週日</v>
      </c>
      <c r="R651" s="80">
        <v>44729</v>
      </c>
      <c r="S651" s="84"/>
      <c r="AA651" s="1"/>
    </row>
    <row r="652" spans="4:27">
      <c r="D652" s="68" t="s">
        <v>50</v>
      </c>
      <c r="E652" s="70" t="s">
        <v>82</v>
      </c>
      <c r="F652" s="70" t="s">
        <v>559</v>
      </c>
      <c r="G652" s="67">
        <v>44719</v>
      </c>
      <c r="H652" s="67">
        <v>44733</v>
      </c>
      <c r="I652" s="71">
        <f t="shared" si="41"/>
        <v>14</v>
      </c>
      <c r="J652" s="72" t="s">
        <v>148</v>
      </c>
      <c r="K652" s="72" t="s">
        <v>149</v>
      </c>
      <c r="L652" s="73">
        <v>1</v>
      </c>
      <c r="M652" s="73" t="s">
        <v>104</v>
      </c>
      <c r="N652" s="68" t="s">
        <v>80</v>
      </c>
      <c r="O652" s="70" t="s">
        <v>150</v>
      </c>
      <c r="P652" s="67">
        <f t="shared" si="40"/>
        <v>44731</v>
      </c>
      <c r="Q652" s="75" t="str">
        <f t="shared" si="42"/>
        <v>週日</v>
      </c>
      <c r="R652" s="80">
        <v>44727</v>
      </c>
      <c r="S652" s="84"/>
      <c r="AA652" s="1"/>
    </row>
    <row r="653" spans="4:27">
      <c r="D653" s="68" t="s">
        <v>50</v>
      </c>
      <c r="E653" s="70" t="s">
        <v>82</v>
      </c>
      <c r="F653" s="70" t="s">
        <v>559</v>
      </c>
      <c r="G653" s="67">
        <v>44719</v>
      </c>
      <c r="H653" s="67">
        <v>44733</v>
      </c>
      <c r="I653" s="71">
        <f t="shared" si="41"/>
        <v>14</v>
      </c>
      <c r="J653" s="72" t="s">
        <v>277</v>
      </c>
      <c r="K653" s="72" t="s">
        <v>154</v>
      </c>
      <c r="L653" s="73">
        <v>1</v>
      </c>
      <c r="M653" s="73" t="s">
        <v>104</v>
      </c>
      <c r="N653" s="68" t="s">
        <v>80</v>
      </c>
      <c r="O653" s="70" t="s">
        <v>81</v>
      </c>
      <c r="P653" s="67">
        <f t="shared" si="40"/>
        <v>44731</v>
      </c>
      <c r="Q653" s="75" t="str">
        <f t="shared" si="42"/>
        <v>週日</v>
      </c>
      <c r="R653" s="80">
        <v>44726</v>
      </c>
      <c r="S653" s="84"/>
      <c r="AA653" s="1"/>
    </row>
    <row r="654" spans="4:27">
      <c r="D654" s="68" t="s">
        <v>50</v>
      </c>
      <c r="E654" s="70" t="s">
        <v>82</v>
      </c>
      <c r="F654" s="70" t="s">
        <v>560</v>
      </c>
      <c r="G654" s="67">
        <v>44719</v>
      </c>
      <c r="H654" s="67">
        <v>44733</v>
      </c>
      <c r="I654" s="71">
        <f t="shared" si="41"/>
        <v>14</v>
      </c>
      <c r="J654" s="72" t="s">
        <v>125</v>
      </c>
      <c r="K654" s="72" t="s">
        <v>144</v>
      </c>
      <c r="L654" s="73">
        <v>1</v>
      </c>
      <c r="M654" s="73" t="s">
        <v>91</v>
      </c>
      <c r="N654" s="68" t="s">
        <v>56</v>
      </c>
      <c r="O654" s="70" t="s">
        <v>87</v>
      </c>
      <c r="P654" s="67">
        <f t="shared" si="40"/>
        <v>44731</v>
      </c>
      <c r="Q654" s="75" t="str">
        <f t="shared" si="42"/>
        <v>週日</v>
      </c>
      <c r="R654" s="80">
        <v>44726</v>
      </c>
      <c r="S654" s="84"/>
      <c r="AA654" s="1"/>
    </row>
    <row r="655" spans="4:27">
      <c r="D655" s="68" t="s">
        <v>50</v>
      </c>
      <c r="E655" s="70" t="s">
        <v>82</v>
      </c>
      <c r="F655" s="70" t="s">
        <v>560</v>
      </c>
      <c r="G655" s="67">
        <v>44719</v>
      </c>
      <c r="H655" s="67">
        <v>44733</v>
      </c>
      <c r="I655" s="71">
        <f t="shared" si="41"/>
        <v>14</v>
      </c>
      <c r="J655" s="72" t="s">
        <v>453</v>
      </c>
      <c r="K655" s="72" t="s">
        <v>332</v>
      </c>
      <c r="L655" s="73">
        <v>1</v>
      </c>
      <c r="M655" s="73" t="s">
        <v>91</v>
      </c>
      <c r="N655" s="68" t="s">
        <v>56</v>
      </c>
      <c r="O655" s="70" t="s">
        <v>87</v>
      </c>
      <c r="P655" s="67">
        <f t="shared" si="40"/>
        <v>44731</v>
      </c>
      <c r="Q655" s="75" t="str">
        <f t="shared" si="42"/>
        <v>週日</v>
      </c>
      <c r="R655" s="80">
        <v>44726</v>
      </c>
      <c r="S655" s="84"/>
      <c r="AA655" s="1"/>
    </row>
    <row r="656" spans="4:27">
      <c r="D656" s="68" t="s">
        <v>50</v>
      </c>
      <c r="E656" s="70" t="s">
        <v>82</v>
      </c>
      <c r="F656" s="70" t="s">
        <v>561</v>
      </c>
      <c r="G656" s="67">
        <v>44719</v>
      </c>
      <c r="H656" s="67">
        <v>44733</v>
      </c>
      <c r="I656" s="71">
        <f t="shared" si="41"/>
        <v>14</v>
      </c>
      <c r="J656" s="72" t="s">
        <v>125</v>
      </c>
      <c r="K656" s="72" t="s">
        <v>144</v>
      </c>
      <c r="L656" s="73">
        <v>1</v>
      </c>
      <c r="M656" s="73" t="s">
        <v>91</v>
      </c>
      <c r="N656" s="68" t="s">
        <v>56</v>
      </c>
      <c r="O656" s="70" t="s">
        <v>87</v>
      </c>
      <c r="P656" s="67">
        <f t="shared" si="40"/>
        <v>44731</v>
      </c>
      <c r="Q656" s="75" t="str">
        <f t="shared" si="42"/>
        <v>週日</v>
      </c>
      <c r="R656" s="80">
        <v>44726</v>
      </c>
      <c r="S656" s="84"/>
      <c r="AA656" s="1"/>
    </row>
    <row r="657" spans="4:27">
      <c r="D657" s="68" t="s">
        <v>50</v>
      </c>
      <c r="E657" s="70" t="s">
        <v>82</v>
      </c>
      <c r="F657" s="70" t="s">
        <v>561</v>
      </c>
      <c r="G657" s="67">
        <v>44719</v>
      </c>
      <c r="H657" s="67">
        <v>44733</v>
      </c>
      <c r="I657" s="71">
        <f t="shared" si="41"/>
        <v>14</v>
      </c>
      <c r="J657" s="72" t="s">
        <v>453</v>
      </c>
      <c r="K657" s="72" t="s">
        <v>332</v>
      </c>
      <c r="L657" s="73">
        <v>1</v>
      </c>
      <c r="M657" s="73" t="s">
        <v>91</v>
      </c>
      <c r="N657" s="68" t="s">
        <v>56</v>
      </c>
      <c r="O657" s="70" t="s">
        <v>87</v>
      </c>
      <c r="P657" s="67">
        <f t="shared" si="40"/>
        <v>44731</v>
      </c>
      <c r="Q657" s="75" t="str">
        <f t="shared" si="42"/>
        <v>週日</v>
      </c>
      <c r="R657" s="80">
        <v>44726</v>
      </c>
      <c r="S657" s="84"/>
      <c r="AA657" s="1"/>
    </row>
    <row r="658" spans="4:27">
      <c r="D658" s="68" t="s">
        <v>50</v>
      </c>
      <c r="E658" s="70" t="s">
        <v>82</v>
      </c>
      <c r="F658" s="70" t="s">
        <v>562</v>
      </c>
      <c r="G658" s="67">
        <v>44719</v>
      </c>
      <c r="H658" s="67">
        <v>44733</v>
      </c>
      <c r="I658" s="71">
        <f t="shared" si="41"/>
        <v>14</v>
      </c>
      <c r="J658" s="72" t="s">
        <v>125</v>
      </c>
      <c r="K658" s="72" t="s">
        <v>144</v>
      </c>
      <c r="L658" s="73">
        <v>1</v>
      </c>
      <c r="M658" s="73" t="s">
        <v>91</v>
      </c>
      <c r="N658" s="68" t="s">
        <v>56</v>
      </c>
      <c r="O658" s="70" t="s">
        <v>87</v>
      </c>
      <c r="P658" s="67">
        <f t="shared" si="40"/>
        <v>44731</v>
      </c>
      <c r="Q658" s="75" t="str">
        <f t="shared" si="42"/>
        <v>週日</v>
      </c>
      <c r="R658" s="80">
        <v>44726</v>
      </c>
      <c r="S658" s="84"/>
      <c r="AA658" s="1"/>
    </row>
    <row r="659" spans="4:27">
      <c r="D659" s="68" t="s">
        <v>50</v>
      </c>
      <c r="E659" s="70" t="s">
        <v>82</v>
      </c>
      <c r="F659" s="70" t="s">
        <v>562</v>
      </c>
      <c r="G659" s="67">
        <v>44719</v>
      </c>
      <c r="H659" s="67">
        <v>44733</v>
      </c>
      <c r="I659" s="71">
        <f t="shared" si="41"/>
        <v>14</v>
      </c>
      <c r="J659" s="72" t="s">
        <v>453</v>
      </c>
      <c r="K659" s="72" t="s">
        <v>332</v>
      </c>
      <c r="L659" s="73">
        <v>1</v>
      </c>
      <c r="M659" s="73" t="s">
        <v>91</v>
      </c>
      <c r="N659" s="68" t="s">
        <v>56</v>
      </c>
      <c r="O659" s="70" t="s">
        <v>87</v>
      </c>
      <c r="P659" s="67">
        <f t="shared" si="40"/>
        <v>44731</v>
      </c>
      <c r="Q659" s="75" t="str">
        <f t="shared" si="42"/>
        <v>週日</v>
      </c>
      <c r="R659" s="80">
        <v>44726</v>
      </c>
      <c r="S659" s="84"/>
      <c r="AA659" s="1"/>
    </row>
    <row r="660" spans="4:27">
      <c r="D660" s="68" t="s">
        <v>50</v>
      </c>
      <c r="E660" s="70" t="s">
        <v>82</v>
      </c>
      <c r="F660" s="70" t="s">
        <v>563</v>
      </c>
      <c r="G660" s="67">
        <v>44719</v>
      </c>
      <c r="H660" s="67">
        <v>44733</v>
      </c>
      <c r="I660" s="71">
        <f t="shared" si="41"/>
        <v>14</v>
      </c>
      <c r="J660" s="72" t="s">
        <v>125</v>
      </c>
      <c r="K660" s="72" t="s">
        <v>144</v>
      </c>
      <c r="L660" s="73">
        <v>1</v>
      </c>
      <c r="M660" s="73" t="s">
        <v>91</v>
      </c>
      <c r="N660" s="68" t="s">
        <v>56</v>
      </c>
      <c r="O660" s="70" t="s">
        <v>87</v>
      </c>
      <c r="P660" s="67">
        <f t="shared" si="40"/>
        <v>44731</v>
      </c>
      <c r="Q660" s="75" t="str">
        <f t="shared" si="42"/>
        <v>週日</v>
      </c>
      <c r="R660" s="80">
        <v>44726</v>
      </c>
      <c r="S660" s="84"/>
      <c r="AA660" s="1"/>
    </row>
    <row r="661" spans="4:27">
      <c r="D661" s="68" t="s">
        <v>50</v>
      </c>
      <c r="E661" s="70" t="s">
        <v>82</v>
      </c>
      <c r="F661" s="70" t="s">
        <v>563</v>
      </c>
      <c r="G661" s="67">
        <v>44719</v>
      </c>
      <c r="H661" s="67">
        <v>44733</v>
      </c>
      <c r="I661" s="71">
        <f t="shared" si="41"/>
        <v>14</v>
      </c>
      <c r="J661" s="72" t="s">
        <v>453</v>
      </c>
      <c r="K661" s="72" t="s">
        <v>332</v>
      </c>
      <c r="L661" s="73">
        <v>1</v>
      </c>
      <c r="M661" s="73" t="s">
        <v>91</v>
      </c>
      <c r="N661" s="68" t="s">
        <v>56</v>
      </c>
      <c r="O661" s="70" t="s">
        <v>87</v>
      </c>
      <c r="P661" s="67">
        <f t="shared" si="40"/>
        <v>44731</v>
      </c>
      <c r="Q661" s="75" t="str">
        <f t="shared" si="42"/>
        <v>週日</v>
      </c>
      <c r="R661" s="80">
        <v>44726</v>
      </c>
      <c r="S661" s="84"/>
      <c r="AA661" s="1"/>
    </row>
    <row r="662" spans="4:27">
      <c r="D662" s="68" t="s">
        <v>50</v>
      </c>
      <c r="E662" s="70" t="s">
        <v>82</v>
      </c>
      <c r="F662" s="70" t="s">
        <v>564</v>
      </c>
      <c r="G662" s="67">
        <v>44719</v>
      </c>
      <c r="H662" s="67">
        <v>44733</v>
      </c>
      <c r="I662" s="71">
        <f t="shared" si="41"/>
        <v>14</v>
      </c>
      <c r="J662" s="72" t="s">
        <v>125</v>
      </c>
      <c r="K662" s="72" t="s">
        <v>144</v>
      </c>
      <c r="L662" s="73">
        <v>1</v>
      </c>
      <c r="M662" s="73" t="s">
        <v>91</v>
      </c>
      <c r="N662" s="68" t="s">
        <v>56</v>
      </c>
      <c r="O662" s="70" t="s">
        <v>87</v>
      </c>
      <c r="P662" s="67">
        <f t="shared" si="40"/>
        <v>44731</v>
      </c>
      <c r="Q662" s="75" t="str">
        <f t="shared" si="42"/>
        <v>週日</v>
      </c>
      <c r="R662" s="80">
        <v>44726</v>
      </c>
      <c r="S662" s="84"/>
      <c r="AA662" s="1"/>
    </row>
    <row r="663" spans="4:27">
      <c r="D663" s="68" t="s">
        <v>50</v>
      </c>
      <c r="E663" s="70" t="s">
        <v>82</v>
      </c>
      <c r="F663" s="70" t="s">
        <v>564</v>
      </c>
      <c r="G663" s="67">
        <v>44719</v>
      </c>
      <c r="H663" s="67">
        <v>44733</v>
      </c>
      <c r="I663" s="71">
        <f t="shared" si="41"/>
        <v>14</v>
      </c>
      <c r="J663" s="72" t="s">
        <v>453</v>
      </c>
      <c r="K663" s="72" t="s">
        <v>332</v>
      </c>
      <c r="L663" s="73">
        <v>1</v>
      </c>
      <c r="M663" s="73" t="s">
        <v>91</v>
      </c>
      <c r="N663" s="68" t="s">
        <v>56</v>
      </c>
      <c r="O663" s="70" t="s">
        <v>87</v>
      </c>
      <c r="P663" s="67">
        <f t="shared" si="40"/>
        <v>44731</v>
      </c>
      <c r="Q663" s="75" t="str">
        <f t="shared" si="42"/>
        <v>週日</v>
      </c>
      <c r="R663" s="80">
        <v>44726</v>
      </c>
      <c r="S663" s="84"/>
      <c r="AA663" s="1"/>
    </row>
    <row r="664" spans="4:27">
      <c r="D664" s="68" t="s">
        <v>50</v>
      </c>
      <c r="E664" s="70" t="s">
        <v>82</v>
      </c>
      <c r="F664" s="70" t="s">
        <v>565</v>
      </c>
      <c r="G664" s="67">
        <v>44719</v>
      </c>
      <c r="H664" s="67">
        <v>44733</v>
      </c>
      <c r="I664" s="71">
        <f t="shared" si="41"/>
        <v>14</v>
      </c>
      <c r="J664" s="72" t="s">
        <v>125</v>
      </c>
      <c r="K664" s="72" t="s">
        <v>144</v>
      </c>
      <c r="L664" s="73">
        <v>1</v>
      </c>
      <c r="M664" s="73" t="s">
        <v>91</v>
      </c>
      <c r="N664" s="68" t="s">
        <v>56</v>
      </c>
      <c r="O664" s="70" t="s">
        <v>87</v>
      </c>
      <c r="P664" s="67">
        <f t="shared" si="40"/>
        <v>44731</v>
      </c>
      <c r="Q664" s="75" t="str">
        <f t="shared" si="42"/>
        <v>週日</v>
      </c>
      <c r="R664" s="80">
        <v>44726</v>
      </c>
      <c r="S664" s="84"/>
      <c r="AA664" s="1"/>
    </row>
    <row r="665" spans="4:27">
      <c r="D665" s="68" t="s">
        <v>50</v>
      </c>
      <c r="E665" s="70" t="s">
        <v>82</v>
      </c>
      <c r="F665" s="70" t="s">
        <v>565</v>
      </c>
      <c r="G665" s="67">
        <v>44719</v>
      </c>
      <c r="H665" s="67">
        <v>44733</v>
      </c>
      <c r="I665" s="71">
        <f t="shared" si="41"/>
        <v>14</v>
      </c>
      <c r="J665" s="72" t="s">
        <v>516</v>
      </c>
      <c r="K665" s="72" t="s">
        <v>332</v>
      </c>
      <c r="L665" s="73">
        <v>1</v>
      </c>
      <c r="M665" s="73" t="s">
        <v>91</v>
      </c>
      <c r="N665" s="68" t="s">
        <v>56</v>
      </c>
      <c r="O665" s="70" t="s">
        <v>87</v>
      </c>
      <c r="P665" s="67">
        <f t="shared" si="40"/>
        <v>44731</v>
      </c>
      <c r="Q665" s="75" t="str">
        <f t="shared" si="42"/>
        <v>週日</v>
      </c>
      <c r="R665" s="80">
        <v>44726</v>
      </c>
      <c r="S665" s="84"/>
      <c r="AA665" s="1"/>
    </row>
    <row r="666" spans="4:27">
      <c r="D666" s="68" t="s">
        <v>50</v>
      </c>
      <c r="E666" s="70" t="s">
        <v>82</v>
      </c>
      <c r="F666" s="70" t="s">
        <v>565</v>
      </c>
      <c r="G666" s="67">
        <v>44719</v>
      </c>
      <c r="H666" s="67">
        <v>44733</v>
      </c>
      <c r="I666" s="71">
        <f t="shared" si="41"/>
        <v>14</v>
      </c>
      <c r="J666" s="72" t="s">
        <v>281</v>
      </c>
      <c r="K666" s="72" t="s">
        <v>282</v>
      </c>
      <c r="L666" s="73">
        <v>1</v>
      </c>
      <c r="M666" s="73" t="s">
        <v>91</v>
      </c>
      <c r="N666" s="68" t="s">
        <v>56</v>
      </c>
      <c r="O666" s="70" t="s">
        <v>57</v>
      </c>
      <c r="P666" s="67">
        <f t="shared" si="40"/>
        <v>44731</v>
      </c>
      <c r="Q666" s="75" t="str">
        <f t="shared" si="42"/>
        <v>週日</v>
      </c>
      <c r="R666" s="80">
        <v>44727</v>
      </c>
      <c r="S666" s="84"/>
      <c r="AA666" s="1"/>
    </row>
    <row r="667" spans="4:27">
      <c r="D667" s="68" t="s">
        <v>50</v>
      </c>
      <c r="E667" s="70" t="s">
        <v>82</v>
      </c>
      <c r="F667" s="70" t="s">
        <v>566</v>
      </c>
      <c r="G667" s="67">
        <v>44719</v>
      </c>
      <c r="H667" s="67">
        <v>44733</v>
      </c>
      <c r="I667" s="71">
        <f t="shared" si="41"/>
        <v>14</v>
      </c>
      <c r="J667" s="72" t="s">
        <v>125</v>
      </c>
      <c r="K667" s="72" t="s">
        <v>144</v>
      </c>
      <c r="L667" s="73">
        <v>1</v>
      </c>
      <c r="M667" s="73" t="s">
        <v>91</v>
      </c>
      <c r="N667" s="68" t="s">
        <v>56</v>
      </c>
      <c r="O667" s="70" t="s">
        <v>87</v>
      </c>
      <c r="P667" s="67">
        <f t="shared" si="40"/>
        <v>44731</v>
      </c>
      <c r="Q667" s="75" t="str">
        <f t="shared" si="42"/>
        <v>週日</v>
      </c>
      <c r="R667" s="80">
        <v>44726</v>
      </c>
      <c r="S667" s="84"/>
      <c r="AA667" s="1"/>
    </row>
    <row r="668" spans="4:27">
      <c r="D668" s="68" t="s">
        <v>50</v>
      </c>
      <c r="E668" s="70" t="s">
        <v>82</v>
      </c>
      <c r="F668" s="70" t="s">
        <v>566</v>
      </c>
      <c r="G668" s="67">
        <v>44719</v>
      </c>
      <c r="H668" s="67">
        <v>44733</v>
      </c>
      <c r="I668" s="71">
        <f t="shared" si="41"/>
        <v>14</v>
      </c>
      <c r="J668" s="72" t="s">
        <v>516</v>
      </c>
      <c r="K668" s="72" t="s">
        <v>332</v>
      </c>
      <c r="L668" s="73">
        <v>1</v>
      </c>
      <c r="M668" s="73" t="s">
        <v>91</v>
      </c>
      <c r="N668" s="68" t="s">
        <v>56</v>
      </c>
      <c r="O668" s="70" t="s">
        <v>87</v>
      </c>
      <c r="P668" s="67">
        <f t="shared" si="40"/>
        <v>44731</v>
      </c>
      <c r="Q668" s="75" t="str">
        <f t="shared" si="42"/>
        <v>週日</v>
      </c>
      <c r="R668" s="80">
        <v>44726</v>
      </c>
      <c r="S668" s="84"/>
      <c r="AA668" s="1"/>
    </row>
    <row r="669" spans="4:27">
      <c r="D669" s="68" t="s">
        <v>50</v>
      </c>
      <c r="E669" s="70" t="s">
        <v>82</v>
      </c>
      <c r="F669" s="70" t="s">
        <v>566</v>
      </c>
      <c r="G669" s="67">
        <v>44719</v>
      </c>
      <c r="H669" s="67">
        <v>44733</v>
      </c>
      <c r="I669" s="71">
        <f t="shared" si="41"/>
        <v>14</v>
      </c>
      <c r="J669" s="72" t="s">
        <v>281</v>
      </c>
      <c r="K669" s="72" t="s">
        <v>282</v>
      </c>
      <c r="L669" s="73">
        <v>1</v>
      </c>
      <c r="M669" s="73" t="s">
        <v>91</v>
      </c>
      <c r="N669" s="68" t="s">
        <v>56</v>
      </c>
      <c r="O669" s="70" t="s">
        <v>57</v>
      </c>
      <c r="P669" s="67">
        <f t="shared" si="40"/>
        <v>44731</v>
      </c>
      <c r="Q669" s="75" t="str">
        <f t="shared" si="42"/>
        <v>週日</v>
      </c>
      <c r="R669" s="80">
        <v>44727</v>
      </c>
      <c r="S669" s="84"/>
      <c r="AA669" s="1"/>
    </row>
    <row r="670" spans="4:27">
      <c r="D670" s="68" t="s">
        <v>50</v>
      </c>
      <c r="E670" s="70" t="s">
        <v>82</v>
      </c>
      <c r="F670" s="70" t="s">
        <v>567</v>
      </c>
      <c r="G670" s="67">
        <v>44719</v>
      </c>
      <c r="H670" s="67">
        <v>44733</v>
      </c>
      <c r="I670" s="71">
        <f t="shared" si="41"/>
        <v>14</v>
      </c>
      <c r="J670" s="72" t="s">
        <v>125</v>
      </c>
      <c r="K670" s="72" t="s">
        <v>144</v>
      </c>
      <c r="L670" s="73">
        <v>1</v>
      </c>
      <c r="M670" s="73" t="s">
        <v>91</v>
      </c>
      <c r="N670" s="68" t="s">
        <v>56</v>
      </c>
      <c r="O670" s="70" t="s">
        <v>87</v>
      </c>
      <c r="P670" s="67">
        <f t="shared" si="40"/>
        <v>44731</v>
      </c>
      <c r="Q670" s="75" t="str">
        <f t="shared" si="42"/>
        <v>週日</v>
      </c>
      <c r="R670" s="80">
        <v>44726</v>
      </c>
      <c r="S670" s="84"/>
      <c r="AA670" s="1"/>
    </row>
    <row r="671" spans="4:27">
      <c r="D671" s="68" t="s">
        <v>50</v>
      </c>
      <c r="E671" s="70" t="s">
        <v>82</v>
      </c>
      <c r="F671" s="70" t="s">
        <v>567</v>
      </c>
      <c r="G671" s="67">
        <v>44719</v>
      </c>
      <c r="H671" s="67">
        <v>44733</v>
      </c>
      <c r="I671" s="71">
        <f t="shared" si="41"/>
        <v>14</v>
      </c>
      <c r="J671" s="72" t="s">
        <v>516</v>
      </c>
      <c r="K671" s="72" t="s">
        <v>332</v>
      </c>
      <c r="L671" s="73">
        <v>1</v>
      </c>
      <c r="M671" s="73" t="s">
        <v>91</v>
      </c>
      <c r="N671" s="68" t="s">
        <v>56</v>
      </c>
      <c r="O671" s="70" t="s">
        <v>87</v>
      </c>
      <c r="P671" s="67">
        <f t="shared" si="40"/>
        <v>44731</v>
      </c>
      <c r="Q671" s="75" t="str">
        <f t="shared" si="42"/>
        <v>週日</v>
      </c>
      <c r="R671" s="80">
        <v>44726</v>
      </c>
      <c r="S671" s="84"/>
      <c r="AA671" s="1"/>
    </row>
    <row r="672" spans="4:27">
      <c r="D672" s="68" t="s">
        <v>50</v>
      </c>
      <c r="E672" s="70" t="s">
        <v>82</v>
      </c>
      <c r="F672" s="70" t="s">
        <v>567</v>
      </c>
      <c r="G672" s="67">
        <v>44719</v>
      </c>
      <c r="H672" s="67">
        <v>44733</v>
      </c>
      <c r="I672" s="71">
        <f t="shared" si="41"/>
        <v>14</v>
      </c>
      <c r="J672" s="72" t="s">
        <v>281</v>
      </c>
      <c r="K672" s="72" t="s">
        <v>282</v>
      </c>
      <c r="L672" s="73">
        <v>1</v>
      </c>
      <c r="M672" s="73" t="s">
        <v>91</v>
      </c>
      <c r="N672" s="68" t="s">
        <v>56</v>
      </c>
      <c r="O672" s="70" t="s">
        <v>57</v>
      </c>
      <c r="P672" s="67">
        <f t="shared" si="40"/>
        <v>44731</v>
      </c>
      <c r="Q672" s="75" t="str">
        <f t="shared" si="42"/>
        <v>週日</v>
      </c>
      <c r="R672" s="80">
        <v>44727</v>
      </c>
      <c r="S672" s="84"/>
      <c r="AA672" s="1"/>
    </row>
    <row r="673" spans="4:27">
      <c r="D673" s="68" t="s">
        <v>50</v>
      </c>
      <c r="E673" s="70" t="s">
        <v>82</v>
      </c>
      <c r="F673" s="70" t="s">
        <v>568</v>
      </c>
      <c r="G673" s="67">
        <v>44719</v>
      </c>
      <c r="H673" s="67">
        <v>44733</v>
      </c>
      <c r="I673" s="71">
        <f t="shared" si="41"/>
        <v>14</v>
      </c>
      <c r="J673" s="72" t="s">
        <v>125</v>
      </c>
      <c r="K673" s="72" t="s">
        <v>144</v>
      </c>
      <c r="L673" s="73">
        <v>1</v>
      </c>
      <c r="M673" s="73" t="s">
        <v>91</v>
      </c>
      <c r="N673" s="68" t="s">
        <v>56</v>
      </c>
      <c r="O673" s="70" t="s">
        <v>87</v>
      </c>
      <c r="P673" s="67">
        <f t="shared" si="40"/>
        <v>44731</v>
      </c>
      <c r="Q673" s="75" t="str">
        <f t="shared" si="42"/>
        <v>週日</v>
      </c>
      <c r="R673" s="80">
        <v>44726</v>
      </c>
      <c r="S673" s="84"/>
      <c r="AA673" s="1"/>
    </row>
    <row r="674" spans="4:27">
      <c r="D674" s="68" t="s">
        <v>50</v>
      </c>
      <c r="E674" s="70" t="s">
        <v>82</v>
      </c>
      <c r="F674" s="70" t="s">
        <v>568</v>
      </c>
      <c r="G674" s="67">
        <v>44719</v>
      </c>
      <c r="H674" s="67">
        <v>44733</v>
      </c>
      <c r="I674" s="71">
        <f t="shared" si="41"/>
        <v>14</v>
      </c>
      <c r="J674" s="72" t="s">
        <v>516</v>
      </c>
      <c r="K674" s="72" t="s">
        <v>332</v>
      </c>
      <c r="L674" s="73">
        <v>1</v>
      </c>
      <c r="M674" s="73" t="s">
        <v>91</v>
      </c>
      <c r="N674" s="68" t="s">
        <v>56</v>
      </c>
      <c r="O674" s="70" t="s">
        <v>87</v>
      </c>
      <c r="P674" s="67">
        <f t="shared" si="40"/>
        <v>44731</v>
      </c>
      <c r="Q674" s="75" t="str">
        <f t="shared" si="42"/>
        <v>週日</v>
      </c>
      <c r="R674" s="80">
        <v>44726</v>
      </c>
      <c r="AA674" s="1"/>
    </row>
    <row r="675" spans="4:27">
      <c r="D675" s="68" t="s">
        <v>50</v>
      </c>
      <c r="E675" s="70" t="s">
        <v>82</v>
      </c>
      <c r="F675" s="70" t="s">
        <v>568</v>
      </c>
      <c r="G675" s="67">
        <v>44719</v>
      </c>
      <c r="H675" s="67">
        <v>44733</v>
      </c>
      <c r="I675" s="71">
        <f t="shared" si="41"/>
        <v>14</v>
      </c>
      <c r="J675" s="72" t="s">
        <v>281</v>
      </c>
      <c r="K675" s="72" t="s">
        <v>282</v>
      </c>
      <c r="L675" s="73">
        <v>1</v>
      </c>
      <c r="M675" s="73" t="s">
        <v>91</v>
      </c>
      <c r="N675" s="68" t="s">
        <v>56</v>
      </c>
      <c r="O675" s="70" t="s">
        <v>57</v>
      </c>
      <c r="P675" s="67">
        <f t="shared" si="40"/>
        <v>44731</v>
      </c>
      <c r="Q675" s="75" t="str">
        <f t="shared" si="42"/>
        <v>週日</v>
      </c>
      <c r="R675" s="80">
        <v>44727</v>
      </c>
      <c r="AA675" s="1"/>
    </row>
    <row r="676" spans="4:27">
      <c r="D676" s="68" t="s">
        <v>50</v>
      </c>
      <c r="E676" s="70" t="s">
        <v>82</v>
      </c>
      <c r="F676" s="70" t="s">
        <v>569</v>
      </c>
      <c r="G676" s="67">
        <v>44719</v>
      </c>
      <c r="H676" s="67">
        <v>44733</v>
      </c>
      <c r="I676" s="71">
        <f t="shared" si="41"/>
        <v>14</v>
      </c>
      <c r="J676" s="72" t="s">
        <v>178</v>
      </c>
      <c r="K676" s="72" t="s">
        <v>179</v>
      </c>
      <c r="L676" s="73">
        <v>10</v>
      </c>
      <c r="M676" s="73" t="s">
        <v>104</v>
      </c>
      <c r="N676" s="68" t="s">
        <v>80</v>
      </c>
      <c r="O676" s="70" t="s">
        <v>115</v>
      </c>
      <c r="P676" s="67">
        <f t="shared" si="40"/>
        <v>44731</v>
      </c>
      <c r="Q676" s="75" t="str">
        <f t="shared" si="42"/>
        <v>週日</v>
      </c>
      <c r="R676" s="80">
        <v>44729</v>
      </c>
      <c r="AA676" s="1"/>
    </row>
    <row r="677" spans="4:27">
      <c r="D677" s="68" t="s">
        <v>50</v>
      </c>
      <c r="E677" s="70" t="s">
        <v>82</v>
      </c>
      <c r="F677" s="70" t="s">
        <v>569</v>
      </c>
      <c r="G677" s="67">
        <v>44719</v>
      </c>
      <c r="H677" s="67">
        <v>44733</v>
      </c>
      <c r="I677" s="71">
        <f t="shared" si="41"/>
        <v>14</v>
      </c>
      <c r="J677" s="72" t="s">
        <v>181</v>
      </c>
      <c r="K677" s="72" t="s">
        <v>182</v>
      </c>
      <c r="L677" s="73">
        <v>10</v>
      </c>
      <c r="M677" s="73" t="s">
        <v>104</v>
      </c>
      <c r="N677" s="68" t="s">
        <v>56</v>
      </c>
      <c r="O677" s="70" t="s">
        <v>183</v>
      </c>
      <c r="P677" s="67">
        <f t="shared" si="40"/>
        <v>44731</v>
      </c>
      <c r="Q677" s="75" t="str">
        <f t="shared" si="42"/>
        <v>週日</v>
      </c>
      <c r="R677" s="80">
        <v>44727</v>
      </c>
      <c r="AA677" s="1"/>
    </row>
    <row r="678" spans="4:27">
      <c r="D678" s="68" t="s">
        <v>50</v>
      </c>
      <c r="E678" s="70" t="s">
        <v>82</v>
      </c>
      <c r="F678" s="70" t="s">
        <v>569</v>
      </c>
      <c r="G678" s="67">
        <v>44719</v>
      </c>
      <c r="H678" s="67">
        <v>44733</v>
      </c>
      <c r="I678" s="71">
        <f t="shared" si="41"/>
        <v>14</v>
      </c>
      <c r="J678" s="72" t="s">
        <v>167</v>
      </c>
      <c r="K678" s="72" t="s">
        <v>168</v>
      </c>
      <c r="L678" s="73">
        <v>10</v>
      </c>
      <c r="M678" s="73" t="s">
        <v>104</v>
      </c>
      <c r="N678" s="68" t="s">
        <v>56</v>
      </c>
      <c r="O678" s="70" t="s">
        <v>95</v>
      </c>
      <c r="P678" s="67">
        <f t="shared" si="40"/>
        <v>44731</v>
      </c>
      <c r="Q678" s="75" t="str">
        <f t="shared" si="42"/>
        <v>週日</v>
      </c>
      <c r="R678" s="80">
        <v>44728</v>
      </c>
      <c r="AA678" s="1"/>
    </row>
    <row r="679" spans="4:27">
      <c r="D679" s="68" t="s">
        <v>50</v>
      </c>
      <c r="E679" s="70" t="s">
        <v>82</v>
      </c>
      <c r="F679" s="70" t="s">
        <v>569</v>
      </c>
      <c r="G679" s="67">
        <v>44719</v>
      </c>
      <c r="H679" s="67">
        <v>44733</v>
      </c>
      <c r="I679" s="71">
        <f t="shared" si="41"/>
        <v>14</v>
      </c>
      <c r="J679" s="72" t="s">
        <v>175</v>
      </c>
      <c r="K679" s="72" t="s">
        <v>168</v>
      </c>
      <c r="L679" s="73">
        <v>10</v>
      </c>
      <c r="M679" s="73" t="s">
        <v>104</v>
      </c>
      <c r="N679" s="68" t="s">
        <v>56</v>
      </c>
      <c r="O679" s="70" t="s">
        <v>95</v>
      </c>
      <c r="P679" s="67">
        <f t="shared" si="40"/>
        <v>44731</v>
      </c>
      <c r="Q679" s="75" t="str">
        <f t="shared" si="42"/>
        <v>週日</v>
      </c>
      <c r="R679" s="80">
        <v>44728</v>
      </c>
      <c r="AA679" s="1"/>
    </row>
    <row r="680" spans="4:27">
      <c r="D680" s="68" t="s">
        <v>50</v>
      </c>
      <c r="E680" s="70" t="s">
        <v>82</v>
      </c>
      <c r="F680" s="70" t="s">
        <v>570</v>
      </c>
      <c r="G680" s="67">
        <v>44718</v>
      </c>
      <c r="H680" s="67">
        <v>44733</v>
      </c>
      <c r="I680" s="71">
        <f t="shared" si="41"/>
        <v>15</v>
      </c>
      <c r="J680" s="72" t="s">
        <v>137</v>
      </c>
      <c r="K680" s="72" t="s">
        <v>138</v>
      </c>
      <c r="L680" s="73">
        <v>1</v>
      </c>
      <c r="M680" s="73" t="s">
        <v>108</v>
      </c>
      <c r="N680" s="68" t="s">
        <v>80</v>
      </c>
      <c r="O680" s="70" t="s">
        <v>99</v>
      </c>
      <c r="P680" s="67">
        <f t="shared" si="40"/>
        <v>44731</v>
      </c>
      <c r="Q680" s="75" t="str">
        <f t="shared" si="42"/>
        <v>週日</v>
      </c>
      <c r="R680" s="80">
        <v>44729</v>
      </c>
      <c r="AA680" s="1"/>
    </row>
    <row r="681" spans="4:27">
      <c r="D681" s="68" t="s">
        <v>50</v>
      </c>
      <c r="E681" s="70" t="s">
        <v>82</v>
      </c>
      <c r="F681" s="70" t="s">
        <v>571</v>
      </c>
      <c r="G681" s="67">
        <v>44720</v>
      </c>
      <c r="H681" s="67">
        <v>44734</v>
      </c>
      <c r="I681" s="71">
        <f t="shared" si="41"/>
        <v>14</v>
      </c>
      <c r="J681" s="72" t="s">
        <v>84</v>
      </c>
      <c r="K681" s="72" t="s">
        <v>85</v>
      </c>
      <c r="L681" s="73">
        <v>1</v>
      </c>
      <c r="M681" s="73" t="s">
        <v>86</v>
      </c>
      <c r="N681" s="68" t="s">
        <v>56</v>
      </c>
      <c r="O681" s="70" t="s">
        <v>87</v>
      </c>
      <c r="P681" s="67">
        <f t="shared" si="40"/>
        <v>44732</v>
      </c>
      <c r="Q681" s="75" t="str">
        <f t="shared" si="42"/>
        <v>週一</v>
      </c>
      <c r="R681" s="80">
        <v>44729</v>
      </c>
      <c r="AA681" s="1"/>
    </row>
    <row r="682" spans="4:27">
      <c r="D682" s="68" t="s">
        <v>50</v>
      </c>
      <c r="E682" s="70" t="s">
        <v>82</v>
      </c>
      <c r="F682" s="70" t="s">
        <v>572</v>
      </c>
      <c r="G682" s="67">
        <v>44720</v>
      </c>
      <c r="H682" s="67">
        <v>44734</v>
      </c>
      <c r="I682" s="71">
        <f t="shared" si="41"/>
        <v>14</v>
      </c>
      <c r="J682" s="72" t="s">
        <v>528</v>
      </c>
      <c r="K682" s="72" t="s">
        <v>126</v>
      </c>
      <c r="L682" s="73">
        <v>1</v>
      </c>
      <c r="M682" s="73" t="s">
        <v>91</v>
      </c>
      <c r="N682" s="68" t="s">
        <v>56</v>
      </c>
      <c r="O682" s="70" t="s">
        <v>87</v>
      </c>
      <c r="P682" s="67">
        <f t="shared" si="40"/>
        <v>44732</v>
      </c>
      <c r="Q682" s="75" t="str">
        <f t="shared" si="42"/>
        <v>週一</v>
      </c>
      <c r="R682" s="80">
        <v>44729</v>
      </c>
      <c r="AA682" s="1"/>
    </row>
    <row r="683" spans="4:27">
      <c r="D683" s="68" t="s">
        <v>50</v>
      </c>
      <c r="E683" s="70" t="s">
        <v>82</v>
      </c>
      <c r="F683" s="70" t="s">
        <v>573</v>
      </c>
      <c r="G683" s="67">
        <v>44720</v>
      </c>
      <c r="H683" s="67">
        <v>44734</v>
      </c>
      <c r="I683" s="71">
        <f t="shared" si="41"/>
        <v>14</v>
      </c>
      <c r="J683" s="72" t="s">
        <v>528</v>
      </c>
      <c r="K683" s="72" t="s">
        <v>126</v>
      </c>
      <c r="L683" s="73">
        <v>1</v>
      </c>
      <c r="M683" s="73" t="s">
        <v>91</v>
      </c>
      <c r="N683" s="68" t="s">
        <v>56</v>
      </c>
      <c r="O683" s="70" t="s">
        <v>87</v>
      </c>
      <c r="P683" s="67">
        <f t="shared" si="40"/>
        <v>44732</v>
      </c>
      <c r="Q683" s="75" t="str">
        <f t="shared" si="42"/>
        <v>週一</v>
      </c>
      <c r="R683" s="80">
        <v>44729</v>
      </c>
      <c r="AA683" s="1"/>
    </row>
    <row r="684" spans="4:27">
      <c r="D684" s="68" t="s">
        <v>50</v>
      </c>
      <c r="E684" s="70" t="s">
        <v>82</v>
      </c>
      <c r="F684" s="70" t="s">
        <v>574</v>
      </c>
      <c r="G684" s="67">
        <v>44720</v>
      </c>
      <c r="H684" s="67">
        <v>44734</v>
      </c>
      <c r="I684" s="71">
        <f t="shared" si="41"/>
        <v>14</v>
      </c>
      <c r="J684" s="72" t="s">
        <v>528</v>
      </c>
      <c r="K684" s="72" t="s">
        <v>126</v>
      </c>
      <c r="L684" s="73">
        <v>1</v>
      </c>
      <c r="M684" s="73" t="s">
        <v>91</v>
      </c>
      <c r="N684" s="68" t="s">
        <v>56</v>
      </c>
      <c r="O684" s="70" t="s">
        <v>87</v>
      </c>
      <c r="P684" s="67">
        <f t="shared" si="40"/>
        <v>44732</v>
      </c>
      <c r="Q684" s="75" t="str">
        <f t="shared" si="42"/>
        <v>週一</v>
      </c>
      <c r="R684" s="80">
        <v>44729</v>
      </c>
      <c r="AA684" s="1"/>
    </row>
    <row r="685" spans="4:27">
      <c r="D685" s="68" t="s">
        <v>50</v>
      </c>
      <c r="E685" s="70" t="s">
        <v>82</v>
      </c>
      <c r="F685" s="70" t="s">
        <v>575</v>
      </c>
      <c r="G685" s="67">
        <v>44720</v>
      </c>
      <c r="H685" s="67">
        <v>44734</v>
      </c>
      <c r="I685" s="71">
        <f t="shared" si="41"/>
        <v>14</v>
      </c>
      <c r="J685" s="72" t="s">
        <v>528</v>
      </c>
      <c r="K685" s="72" t="s">
        <v>126</v>
      </c>
      <c r="L685" s="73">
        <v>1</v>
      </c>
      <c r="M685" s="73" t="s">
        <v>91</v>
      </c>
      <c r="N685" s="68" t="s">
        <v>56</v>
      </c>
      <c r="O685" s="70" t="s">
        <v>87</v>
      </c>
      <c r="P685" s="67">
        <f t="shared" si="40"/>
        <v>44732</v>
      </c>
      <c r="Q685" s="75" t="str">
        <f t="shared" si="42"/>
        <v>週一</v>
      </c>
      <c r="R685" s="80">
        <v>44729</v>
      </c>
      <c r="AA685" s="1"/>
    </row>
    <row r="686" spans="4:27">
      <c r="D686" s="68" t="s">
        <v>50</v>
      </c>
      <c r="E686" s="70" t="s">
        <v>82</v>
      </c>
      <c r="F686" s="70" t="s">
        <v>576</v>
      </c>
      <c r="G686" s="67">
        <v>44720</v>
      </c>
      <c r="H686" s="67">
        <v>44734</v>
      </c>
      <c r="I686" s="71">
        <f t="shared" si="41"/>
        <v>14</v>
      </c>
      <c r="J686" s="72" t="s">
        <v>528</v>
      </c>
      <c r="K686" s="72" t="s">
        <v>126</v>
      </c>
      <c r="L686" s="73">
        <v>1</v>
      </c>
      <c r="M686" s="73" t="s">
        <v>91</v>
      </c>
      <c r="N686" s="68" t="s">
        <v>56</v>
      </c>
      <c r="O686" s="70" t="s">
        <v>87</v>
      </c>
      <c r="P686" s="67">
        <f t="shared" si="40"/>
        <v>44732</v>
      </c>
      <c r="Q686" s="75" t="str">
        <f t="shared" si="42"/>
        <v>週一</v>
      </c>
      <c r="R686" s="80">
        <v>44729</v>
      </c>
      <c r="AA686" s="1"/>
    </row>
    <row r="687" spans="4:27">
      <c r="D687" s="68" t="s">
        <v>50</v>
      </c>
      <c r="E687" s="70" t="s">
        <v>82</v>
      </c>
      <c r="F687" s="70" t="s">
        <v>577</v>
      </c>
      <c r="G687" s="67">
        <v>44720</v>
      </c>
      <c r="H687" s="67">
        <v>44734</v>
      </c>
      <c r="I687" s="71">
        <f t="shared" si="41"/>
        <v>14</v>
      </c>
      <c r="J687" s="72" t="s">
        <v>528</v>
      </c>
      <c r="K687" s="72" t="s">
        <v>126</v>
      </c>
      <c r="L687" s="73">
        <v>1</v>
      </c>
      <c r="M687" s="73" t="s">
        <v>91</v>
      </c>
      <c r="N687" s="68" t="s">
        <v>56</v>
      </c>
      <c r="O687" s="70" t="s">
        <v>87</v>
      </c>
      <c r="P687" s="67">
        <f t="shared" si="40"/>
        <v>44732</v>
      </c>
      <c r="Q687" s="75" t="str">
        <f t="shared" si="42"/>
        <v>週一</v>
      </c>
      <c r="R687" s="80">
        <v>44729</v>
      </c>
      <c r="AA687" s="1"/>
    </row>
    <row r="688" spans="4:27">
      <c r="D688" s="68" t="s">
        <v>50</v>
      </c>
      <c r="E688" s="70" t="s">
        <v>82</v>
      </c>
      <c r="F688" s="70" t="s">
        <v>578</v>
      </c>
      <c r="G688" s="67">
        <v>44720</v>
      </c>
      <c r="H688" s="67">
        <v>44734</v>
      </c>
      <c r="I688" s="71">
        <f t="shared" si="41"/>
        <v>14</v>
      </c>
      <c r="J688" s="72" t="s">
        <v>528</v>
      </c>
      <c r="K688" s="72" t="s">
        <v>126</v>
      </c>
      <c r="L688" s="73">
        <v>1</v>
      </c>
      <c r="M688" s="73" t="s">
        <v>91</v>
      </c>
      <c r="N688" s="68" t="s">
        <v>56</v>
      </c>
      <c r="O688" s="70" t="s">
        <v>87</v>
      </c>
      <c r="P688" s="67">
        <f t="shared" si="40"/>
        <v>44732</v>
      </c>
      <c r="Q688" s="75" t="str">
        <f t="shared" si="42"/>
        <v>週一</v>
      </c>
      <c r="R688" s="80">
        <v>44729</v>
      </c>
      <c r="AA688" s="1"/>
    </row>
    <row r="689" spans="4:27">
      <c r="D689" s="68" t="s">
        <v>50</v>
      </c>
      <c r="E689" s="70" t="s">
        <v>82</v>
      </c>
      <c r="F689" s="70" t="s">
        <v>579</v>
      </c>
      <c r="G689" s="67">
        <v>44720</v>
      </c>
      <c r="H689" s="67">
        <v>44734</v>
      </c>
      <c r="I689" s="71">
        <f t="shared" si="41"/>
        <v>14</v>
      </c>
      <c r="J689" s="72" t="s">
        <v>528</v>
      </c>
      <c r="K689" s="72" t="s">
        <v>126</v>
      </c>
      <c r="L689" s="73">
        <v>1</v>
      </c>
      <c r="M689" s="73" t="s">
        <v>91</v>
      </c>
      <c r="N689" s="68" t="s">
        <v>56</v>
      </c>
      <c r="O689" s="70" t="s">
        <v>87</v>
      </c>
      <c r="P689" s="67">
        <f t="shared" si="40"/>
        <v>44732</v>
      </c>
      <c r="Q689" s="75" t="str">
        <f t="shared" si="42"/>
        <v>週一</v>
      </c>
      <c r="R689" s="80">
        <v>44729</v>
      </c>
      <c r="AA689" s="1"/>
    </row>
    <row r="690" spans="4:27">
      <c r="D690" s="68" t="s">
        <v>50</v>
      </c>
      <c r="E690" s="70" t="s">
        <v>82</v>
      </c>
      <c r="F690" s="70" t="s">
        <v>580</v>
      </c>
      <c r="G690" s="67">
        <v>44720</v>
      </c>
      <c r="H690" s="67">
        <v>44734</v>
      </c>
      <c r="I690" s="71">
        <f t="shared" si="41"/>
        <v>14</v>
      </c>
      <c r="J690" s="72" t="s">
        <v>528</v>
      </c>
      <c r="K690" s="72" t="s">
        <v>126</v>
      </c>
      <c r="L690" s="73">
        <v>1</v>
      </c>
      <c r="M690" s="73" t="s">
        <v>91</v>
      </c>
      <c r="N690" s="68" t="s">
        <v>56</v>
      </c>
      <c r="O690" s="70" t="s">
        <v>87</v>
      </c>
      <c r="P690" s="67">
        <f t="shared" si="40"/>
        <v>44732</v>
      </c>
      <c r="Q690" s="75" t="str">
        <f t="shared" si="42"/>
        <v>週一</v>
      </c>
      <c r="R690" s="80">
        <v>44729</v>
      </c>
      <c r="AA690" s="1"/>
    </row>
    <row r="691" spans="4:27">
      <c r="D691" s="68" t="s">
        <v>50</v>
      </c>
      <c r="E691" s="70" t="s">
        <v>82</v>
      </c>
      <c r="F691" s="70" t="s">
        <v>581</v>
      </c>
      <c r="G691" s="67">
        <v>44720</v>
      </c>
      <c r="H691" s="67">
        <v>44734</v>
      </c>
      <c r="I691" s="71">
        <f t="shared" si="41"/>
        <v>14</v>
      </c>
      <c r="J691" s="72" t="s">
        <v>528</v>
      </c>
      <c r="K691" s="72" t="s">
        <v>126</v>
      </c>
      <c r="L691" s="73">
        <v>1</v>
      </c>
      <c r="M691" s="73" t="s">
        <v>91</v>
      </c>
      <c r="N691" s="68" t="s">
        <v>56</v>
      </c>
      <c r="O691" s="70" t="s">
        <v>87</v>
      </c>
      <c r="P691" s="67">
        <f t="shared" si="40"/>
        <v>44732</v>
      </c>
      <c r="Q691" s="75" t="str">
        <f t="shared" si="42"/>
        <v>週一</v>
      </c>
      <c r="R691" s="80">
        <v>44729</v>
      </c>
      <c r="AA691" s="1"/>
    </row>
    <row r="692" spans="4:27">
      <c r="D692" s="68" t="s">
        <v>50</v>
      </c>
      <c r="E692" s="70" t="s">
        <v>51</v>
      </c>
      <c r="F692" s="70" t="s">
        <v>582</v>
      </c>
      <c r="G692" s="67">
        <v>44718</v>
      </c>
      <c r="H692" s="67">
        <v>44734</v>
      </c>
      <c r="I692" s="71">
        <f t="shared" si="41"/>
        <v>16</v>
      </c>
      <c r="J692" s="72" t="s">
        <v>583</v>
      </c>
      <c r="K692" s="72" t="s">
        <v>337</v>
      </c>
      <c r="L692" s="73">
        <v>1</v>
      </c>
      <c r="M692" s="73" t="s">
        <v>584</v>
      </c>
      <c r="N692" s="68" t="s">
        <v>80</v>
      </c>
      <c r="O692" s="70" t="s">
        <v>92</v>
      </c>
      <c r="P692" s="67">
        <f t="shared" si="40"/>
        <v>44732</v>
      </c>
      <c r="Q692" s="75" t="str">
        <f t="shared" si="42"/>
        <v>週一</v>
      </c>
      <c r="R692" s="80">
        <v>44732</v>
      </c>
      <c r="AA692" s="1"/>
    </row>
    <row r="693" spans="4:27">
      <c r="D693" s="68" t="s">
        <v>50</v>
      </c>
      <c r="E693" s="70" t="s">
        <v>51</v>
      </c>
      <c r="F693" s="70" t="s">
        <v>582</v>
      </c>
      <c r="G693" s="67">
        <v>44718</v>
      </c>
      <c r="H693" s="67">
        <v>44734</v>
      </c>
      <c r="I693" s="71">
        <f t="shared" si="41"/>
        <v>16</v>
      </c>
      <c r="J693" s="72" t="s">
        <v>547</v>
      </c>
      <c r="K693" s="72" t="s">
        <v>337</v>
      </c>
      <c r="L693" s="73">
        <v>1</v>
      </c>
      <c r="M693" s="73" t="s">
        <v>584</v>
      </c>
      <c r="N693" s="68" t="s">
        <v>80</v>
      </c>
      <c r="O693" s="70" t="s">
        <v>92</v>
      </c>
      <c r="P693" s="67">
        <f t="shared" si="40"/>
        <v>44732</v>
      </c>
      <c r="Q693" s="75" t="str">
        <f t="shared" si="42"/>
        <v>週一</v>
      </c>
      <c r="R693" s="80">
        <v>44732</v>
      </c>
      <c r="AA693" s="1"/>
    </row>
    <row r="694" spans="4:27">
      <c r="D694" s="68" t="s">
        <v>50</v>
      </c>
      <c r="E694" s="70" t="s">
        <v>51</v>
      </c>
      <c r="F694" s="70" t="s">
        <v>582</v>
      </c>
      <c r="G694" s="67">
        <v>44718</v>
      </c>
      <c r="H694" s="67">
        <v>44734</v>
      </c>
      <c r="I694" s="71">
        <f t="shared" si="41"/>
        <v>16</v>
      </c>
      <c r="J694" s="72" t="s">
        <v>585</v>
      </c>
      <c r="K694" s="72" t="s">
        <v>337</v>
      </c>
      <c r="L694" s="73">
        <v>1</v>
      </c>
      <c r="M694" s="73" t="s">
        <v>584</v>
      </c>
      <c r="N694" s="68" t="s">
        <v>80</v>
      </c>
      <c r="O694" s="70" t="s">
        <v>92</v>
      </c>
      <c r="P694" s="67">
        <f t="shared" si="40"/>
        <v>44732</v>
      </c>
      <c r="Q694" s="75" t="str">
        <f t="shared" si="42"/>
        <v>週一</v>
      </c>
      <c r="R694" s="80">
        <v>44732</v>
      </c>
      <c r="AA694" s="1"/>
    </row>
    <row r="695" spans="4:27">
      <c r="D695" s="68" t="s">
        <v>50</v>
      </c>
      <c r="E695" s="70" t="s">
        <v>51</v>
      </c>
      <c r="F695" s="70" t="s">
        <v>582</v>
      </c>
      <c r="G695" s="67">
        <v>44718</v>
      </c>
      <c r="H695" s="67">
        <v>44734</v>
      </c>
      <c r="I695" s="71">
        <f t="shared" si="41"/>
        <v>16</v>
      </c>
      <c r="J695" s="72" t="s">
        <v>586</v>
      </c>
      <c r="K695" s="72" t="s">
        <v>337</v>
      </c>
      <c r="L695" s="73">
        <v>1</v>
      </c>
      <c r="M695" s="73" t="s">
        <v>584</v>
      </c>
      <c r="N695" s="68" t="s">
        <v>80</v>
      </c>
      <c r="O695" s="70" t="s">
        <v>92</v>
      </c>
      <c r="P695" s="67">
        <f t="shared" si="40"/>
        <v>44732</v>
      </c>
      <c r="Q695" s="75" t="str">
        <f t="shared" si="42"/>
        <v>週一</v>
      </c>
      <c r="R695" s="80">
        <v>44732</v>
      </c>
      <c r="AA695" s="1"/>
    </row>
    <row r="696" spans="4:27">
      <c r="D696" s="68" t="s">
        <v>50</v>
      </c>
      <c r="E696" s="70" t="s">
        <v>51</v>
      </c>
      <c r="F696" s="70" t="s">
        <v>582</v>
      </c>
      <c r="G696" s="67">
        <v>44718</v>
      </c>
      <c r="H696" s="67">
        <v>44734</v>
      </c>
      <c r="I696" s="71">
        <f t="shared" si="41"/>
        <v>16</v>
      </c>
      <c r="J696" s="72" t="s">
        <v>587</v>
      </c>
      <c r="K696" s="72" t="s">
        <v>337</v>
      </c>
      <c r="L696" s="73">
        <v>1</v>
      </c>
      <c r="M696" s="73" t="s">
        <v>584</v>
      </c>
      <c r="N696" s="68" t="s">
        <v>80</v>
      </c>
      <c r="O696" s="70" t="s">
        <v>92</v>
      </c>
      <c r="P696" s="67">
        <f t="shared" si="40"/>
        <v>44732</v>
      </c>
      <c r="Q696" s="75" t="str">
        <f t="shared" si="42"/>
        <v>週一</v>
      </c>
      <c r="R696" s="80">
        <v>44732</v>
      </c>
      <c r="AA696" s="1"/>
    </row>
    <row r="697" spans="4:27">
      <c r="D697" s="68" t="s">
        <v>50</v>
      </c>
      <c r="E697" s="70" t="s">
        <v>51</v>
      </c>
      <c r="F697" s="70" t="s">
        <v>582</v>
      </c>
      <c r="G697" s="67">
        <v>44718</v>
      </c>
      <c r="H697" s="67">
        <v>44734</v>
      </c>
      <c r="I697" s="71">
        <f t="shared" si="41"/>
        <v>16</v>
      </c>
      <c r="J697" s="72" t="s">
        <v>100</v>
      </c>
      <c r="K697" s="72" t="s">
        <v>337</v>
      </c>
      <c r="L697" s="73">
        <v>1</v>
      </c>
      <c r="M697" s="73" t="s">
        <v>584</v>
      </c>
      <c r="N697" s="68" t="s">
        <v>80</v>
      </c>
      <c r="O697" s="70" t="s">
        <v>92</v>
      </c>
      <c r="P697" s="67">
        <f t="shared" si="40"/>
        <v>44732</v>
      </c>
      <c r="Q697" s="75" t="str">
        <f t="shared" si="42"/>
        <v>週一</v>
      </c>
      <c r="R697" s="80">
        <v>44732</v>
      </c>
      <c r="AA697" s="1"/>
    </row>
    <row r="698" spans="4:27">
      <c r="D698" s="68" t="s">
        <v>50</v>
      </c>
      <c r="E698" s="70" t="s">
        <v>51</v>
      </c>
      <c r="F698" s="70" t="s">
        <v>582</v>
      </c>
      <c r="G698" s="67">
        <v>44718</v>
      </c>
      <c r="H698" s="67">
        <v>44734</v>
      </c>
      <c r="I698" s="71">
        <f t="shared" si="41"/>
        <v>16</v>
      </c>
      <c r="J698" s="72" t="s">
        <v>485</v>
      </c>
      <c r="K698" s="72" t="s">
        <v>337</v>
      </c>
      <c r="L698" s="73">
        <v>1</v>
      </c>
      <c r="M698" s="73" t="s">
        <v>584</v>
      </c>
      <c r="N698" s="68" t="s">
        <v>80</v>
      </c>
      <c r="O698" s="70" t="s">
        <v>92</v>
      </c>
      <c r="P698" s="67">
        <f t="shared" si="40"/>
        <v>44732</v>
      </c>
      <c r="Q698" s="75" t="str">
        <f t="shared" si="42"/>
        <v>週一</v>
      </c>
      <c r="R698" s="80">
        <v>44732</v>
      </c>
      <c r="AA698" s="1"/>
    </row>
    <row r="699" spans="4:27">
      <c r="D699" s="68" t="s">
        <v>50</v>
      </c>
      <c r="E699" s="70" t="s">
        <v>82</v>
      </c>
      <c r="F699" s="70" t="s">
        <v>588</v>
      </c>
      <c r="G699" s="67">
        <v>44712</v>
      </c>
      <c r="H699" s="67">
        <v>44734</v>
      </c>
      <c r="I699" s="71">
        <f t="shared" si="41"/>
        <v>22</v>
      </c>
      <c r="J699" s="72" t="s">
        <v>89</v>
      </c>
      <c r="K699" s="72" t="s">
        <v>480</v>
      </c>
      <c r="L699" s="73">
        <v>6</v>
      </c>
      <c r="M699" s="73" t="s">
        <v>108</v>
      </c>
      <c r="N699" s="68" t="s">
        <v>80</v>
      </c>
      <c r="O699" s="70" t="s">
        <v>92</v>
      </c>
      <c r="P699" s="67">
        <f t="shared" si="40"/>
        <v>44732</v>
      </c>
      <c r="Q699" s="75" t="str">
        <f t="shared" si="42"/>
        <v>週一</v>
      </c>
      <c r="R699" s="80">
        <v>44726</v>
      </c>
      <c r="AA699" s="1"/>
    </row>
    <row r="700" spans="4:27">
      <c r="D700" s="68" t="s">
        <v>50</v>
      </c>
      <c r="E700" s="70" t="s">
        <v>82</v>
      </c>
      <c r="F700" s="70" t="s">
        <v>589</v>
      </c>
      <c r="G700" s="67">
        <v>44712</v>
      </c>
      <c r="H700" s="67">
        <v>44734</v>
      </c>
      <c r="I700" s="71">
        <f t="shared" si="41"/>
        <v>22</v>
      </c>
      <c r="J700" s="72" t="s">
        <v>93</v>
      </c>
      <c r="K700" s="72" t="s">
        <v>482</v>
      </c>
      <c r="L700" s="73">
        <v>6</v>
      </c>
      <c r="M700" s="73" t="s">
        <v>108</v>
      </c>
      <c r="N700" s="68" t="s">
        <v>80</v>
      </c>
      <c r="O700" s="70" t="s">
        <v>95</v>
      </c>
      <c r="P700" s="67">
        <f t="shared" si="40"/>
        <v>44732</v>
      </c>
      <c r="Q700" s="75" t="str">
        <f t="shared" si="42"/>
        <v>週一</v>
      </c>
      <c r="R700" s="80">
        <v>44725</v>
      </c>
      <c r="AA700" s="1"/>
    </row>
    <row r="701" spans="4:27">
      <c r="D701" s="68" t="s">
        <v>50</v>
      </c>
      <c r="E701" s="70" t="s">
        <v>82</v>
      </c>
      <c r="F701" s="70" t="s">
        <v>589</v>
      </c>
      <c r="G701" s="67">
        <v>44712</v>
      </c>
      <c r="H701" s="67">
        <v>44734</v>
      </c>
      <c r="I701" s="71">
        <f t="shared" si="41"/>
        <v>22</v>
      </c>
      <c r="J701" s="72" t="s">
        <v>102</v>
      </c>
      <c r="K701" s="72" t="s">
        <v>103</v>
      </c>
      <c r="L701" s="73">
        <v>6</v>
      </c>
      <c r="M701" s="73" t="s">
        <v>108</v>
      </c>
      <c r="N701" s="68" t="s">
        <v>80</v>
      </c>
      <c r="O701" s="70" t="s">
        <v>99</v>
      </c>
      <c r="P701" s="67">
        <f t="shared" si="40"/>
        <v>44732</v>
      </c>
      <c r="Q701" s="75" t="str">
        <f t="shared" si="42"/>
        <v>週一</v>
      </c>
      <c r="R701" s="80">
        <v>44722</v>
      </c>
      <c r="AA701" s="1"/>
    </row>
    <row r="702" spans="4:27">
      <c r="D702" s="68" t="s">
        <v>50</v>
      </c>
      <c r="E702" s="70" t="s">
        <v>82</v>
      </c>
      <c r="F702" s="70" t="s">
        <v>588</v>
      </c>
      <c r="G702" s="67">
        <v>44712</v>
      </c>
      <c r="H702" s="67">
        <v>44734</v>
      </c>
      <c r="I702" s="71">
        <f t="shared" si="41"/>
        <v>22</v>
      </c>
      <c r="J702" s="72" t="s">
        <v>485</v>
      </c>
      <c r="K702" s="72" t="s">
        <v>337</v>
      </c>
      <c r="L702" s="73">
        <v>6</v>
      </c>
      <c r="M702" s="73" t="s">
        <v>108</v>
      </c>
      <c r="N702" s="68" t="s">
        <v>80</v>
      </c>
      <c r="O702" s="70" t="s">
        <v>92</v>
      </c>
      <c r="P702" s="67">
        <f t="shared" si="40"/>
        <v>44732</v>
      </c>
      <c r="Q702" s="75" t="str">
        <f t="shared" si="42"/>
        <v>週一</v>
      </c>
      <c r="R702" s="80">
        <v>44726</v>
      </c>
      <c r="S702" s="84"/>
      <c r="AA702" s="1"/>
    </row>
    <row r="703" spans="4:27">
      <c r="D703" s="68" t="s">
        <v>50</v>
      </c>
      <c r="E703" s="70" t="s">
        <v>82</v>
      </c>
      <c r="F703" s="70" t="s">
        <v>590</v>
      </c>
      <c r="G703" s="67">
        <v>44720</v>
      </c>
      <c r="H703" s="67">
        <v>44734</v>
      </c>
      <c r="I703" s="71">
        <f t="shared" si="41"/>
        <v>14</v>
      </c>
      <c r="J703" s="72" t="s">
        <v>139</v>
      </c>
      <c r="K703" s="72" t="s">
        <v>140</v>
      </c>
      <c r="L703" s="73">
        <v>1</v>
      </c>
      <c r="M703" s="73" t="s">
        <v>104</v>
      </c>
      <c r="N703" s="68" t="s">
        <v>80</v>
      </c>
      <c r="O703" s="70" t="s">
        <v>92</v>
      </c>
      <c r="P703" s="67">
        <f t="shared" si="40"/>
        <v>44732</v>
      </c>
      <c r="Q703" s="75" t="str">
        <f t="shared" si="42"/>
        <v>週一</v>
      </c>
      <c r="R703" s="80">
        <v>44725</v>
      </c>
      <c r="S703" s="84"/>
      <c r="AA703" s="1"/>
    </row>
    <row r="704" spans="4:27">
      <c r="D704" s="68" t="s">
        <v>50</v>
      </c>
      <c r="E704" s="70" t="s">
        <v>82</v>
      </c>
      <c r="F704" s="70" t="s">
        <v>590</v>
      </c>
      <c r="G704" s="67">
        <v>44720</v>
      </c>
      <c r="H704" s="67">
        <v>44734</v>
      </c>
      <c r="I704" s="71">
        <f t="shared" si="41"/>
        <v>14</v>
      </c>
      <c r="J704" s="72" t="s">
        <v>137</v>
      </c>
      <c r="K704" s="72" t="s">
        <v>138</v>
      </c>
      <c r="L704" s="73">
        <v>1</v>
      </c>
      <c r="M704" s="73" t="s">
        <v>104</v>
      </c>
      <c r="N704" s="68" t="s">
        <v>80</v>
      </c>
      <c r="O704" s="70" t="s">
        <v>99</v>
      </c>
      <c r="P704" s="67">
        <f t="shared" si="40"/>
        <v>44732</v>
      </c>
      <c r="Q704" s="75" t="str">
        <f t="shared" si="42"/>
        <v>週一</v>
      </c>
      <c r="R704" s="80">
        <v>44729</v>
      </c>
      <c r="S704" s="84"/>
      <c r="AA704" s="1"/>
    </row>
    <row r="705" spans="4:27">
      <c r="D705" s="68" t="s">
        <v>50</v>
      </c>
      <c r="E705" s="70" t="s">
        <v>82</v>
      </c>
      <c r="F705" s="70" t="s">
        <v>590</v>
      </c>
      <c r="G705" s="67">
        <v>44720</v>
      </c>
      <c r="H705" s="67">
        <v>44734</v>
      </c>
      <c r="I705" s="71">
        <f t="shared" si="41"/>
        <v>14</v>
      </c>
      <c r="J705" s="72" t="s">
        <v>148</v>
      </c>
      <c r="K705" s="72" t="s">
        <v>149</v>
      </c>
      <c r="L705" s="73">
        <v>1</v>
      </c>
      <c r="M705" s="73" t="s">
        <v>104</v>
      </c>
      <c r="N705" s="68" t="s">
        <v>80</v>
      </c>
      <c r="O705" s="70" t="s">
        <v>150</v>
      </c>
      <c r="P705" s="67">
        <f t="shared" si="40"/>
        <v>44732</v>
      </c>
      <c r="Q705" s="75" t="str">
        <f t="shared" si="42"/>
        <v>週一</v>
      </c>
      <c r="R705" s="80">
        <v>44727</v>
      </c>
      <c r="S705" s="84"/>
      <c r="AA705" s="1"/>
    </row>
    <row r="706" spans="4:27">
      <c r="D706" s="68" t="s">
        <v>50</v>
      </c>
      <c r="E706" s="70" t="s">
        <v>82</v>
      </c>
      <c r="F706" s="70" t="s">
        <v>590</v>
      </c>
      <c r="G706" s="67">
        <v>44720</v>
      </c>
      <c r="H706" s="67">
        <v>44734</v>
      </c>
      <c r="I706" s="71">
        <f t="shared" si="41"/>
        <v>14</v>
      </c>
      <c r="J706" s="72" t="s">
        <v>277</v>
      </c>
      <c r="K706" s="72" t="s">
        <v>154</v>
      </c>
      <c r="L706" s="73">
        <v>1</v>
      </c>
      <c r="M706" s="73" t="s">
        <v>104</v>
      </c>
      <c r="N706" s="68" t="s">
        <v>80</v>
      </c>
      <c r="O706" s="70" t="s">
        <v>81</v>
      </c>
      <c r="P706" s="67">
        <f t="shared" ref="P706:P716" si="43">H706-2</f>
        <v>44732</v>
      </c>
      <c r="Q706" s="75" t="str">
        <f t="shared" si="42"/>
        <v>週一</v>
      </c>
      <c r="R706" s="80">
        <v>44726</v>
      </c>
      <c r="S706" s="84"/>
      <c r="AA706" s="1"/>
    </row>
    <row r="707" spans="4:27">
      <c r="D707" s="68" t="s">
        <v>50</v>
      </c>
      <c r="E707" s="70" t="s">
        <v>82</v>
      </c>
      <c r="F707" s="70" t="s">
        <v>591</v>
      </c>
      <c r="G707" s="67">
        <v>44719</v>
      </c>
      <c r="H707" s="67">
        <v>44734</v>
      </c>
      <c r="I707" s="71">
        <f t="shared" si="41"/>
        <v>15</v>
      </c>
      <c r="J707" s="72" t="s">
        <v>139</v>
      </c>
      <c r="K707" s="72" t="s">
        <v>140</v>
      </c>
      <c r="L707" s="73">
        <v>1</v>
      </c>
      <c r="M707" s="73" t="s">
        <v>104</v>
      </c>
      <c r="N707" s="68" t="s">
        <v>80</v>
      </c>
      <c r="O707" s="70" t="s">
        <v>92</v>
      </c>
      <c r="P707" s="67">
        <f t="shared" si="43"/>
        <v>44732</v>
      </c>
      <c r="Q707" s="75" t="str">
        <f t="shared" si="42"/>
        <v>週一</v>
      </c>
      <c r="R707" s="80">
        <v>44725</v>
      </c>
      <c r="S707" s="84"/>
      <c r="AA707" s="1"/>
    </row>
    <row r="708" spans="4:27">
      <c r="D708" s="68" t="s">
        <v>50</v>
      </c>
      <c r="E708" s="70" t="s">
        <v>82</v>
      </c>
      <c r="F708" s="70" t="s">
        <v>591</v>
      </c>
      <c r="G708" s="67">
        <v>44719</v>
      </c>
      <c r="H708" s="67">
        <v>44734</v>
      </c>
      <c r="I708" s="71">
        <f t="shared" si="41"/>
        <v>15</v>
      </c>
      <c r="J708" s="72" t="s">
        <v>137</v>
      </c>
      <c r="K708" s="72" t="s">
        <v>138</v>
      </c>
      <c r="L708" s="73">
        <v>1</v>
      </c>
      <c r="M708" s="73" t="s">
        <v>104</v>
      </c>
      <c r="N708" s="68" t="s">
        <v>80</v>
      </c>
      <c r="O708" s="70" t="s">
        <v>99</v>
      </c>
      <c r="P708" s="67">
        <f t="shared" si="43"/>
        <v>44732</v>
      </c>
      <c r="Q708" s="75" t="str">
        <f t="shared" si="42"/>
        <v>週一</v>
      </c>
      <c r="R708" s="80">
        <v>44729</v>
      </c>
      <c r="AA708" s="1"/>
    </row>
    <row r="709" spans="4:27">
      <c r="D709" s="68" t="s">
        <v>50</v>
      </c>
      <c r="E709" s="70" t="s">
        <v>82</v>
      </c>
      <c r="F709" s="70" t="s">
        <v>591</v>
      </c>
      <c r="G709" s="67">
        <v>44719</v>
      </c>
      <c r="H709" s="67">
        <v>44734</v>
      </c>
      <c r="I709" s="71">
        <f t="shared" si="41"/>
        <v>15</v>
      </c>
      <c r="J709" s="72" t="s">
        <v>148</v>
      </c>
      <c r="K709" s="72" t="s">
        <v>149</v>
      </c>
      <c r="L709" s="73">
        <v>1</v>
      </c>
      <c r="M709" s="73" t="s">
        <v>104</v>
      </c>
      <c r="N709" s="68" t="s">
        <v>80</v>
      </c>
      <c r="O709" s="70" t="s">
        <v>150</v>
      </c>
      <c r="P709" s="67">
        <f t="shared" si="43"/>
        <v>44732</v>
      </c>
      <c r="Q709" s="75" t="str">
        <f t="shared" si="42"/>
        <v>週一</v>
      </c>
      <c r="R709" s="80">
        <v>44727</v>
      </c>
      <c r="AA709" s="1"/>
    </row>
    <row r="710" spans="4:27">
      <c r="D710" s="68" t="s">
        <v>50</v>
      </c>
      <c r="E710" s="70" t="s">
        <v>82</v>
      </c>
      <c r="F710" s="70" t="s">
        <v>591</v>
      </c>
      <c r="G710" s="67">
        <v>44719</v>
      </c>
      <c r="H710" s="67">
        <v>44734</v>
      </c>
      <c r="I710" s="71">
        <f t="shared" si="41"/>
        <v>15</v>
      </c>
      <c r="J710" s="72" t="s">
        <v>277</v>
      </c>
      <c r="K710" s="72" t="s">
        <v>154</v>
      </c>
      <c r="L710" s="73">
        <v>1</v>
      </c>
      <c r="M710" s="73" t="s">
        <v>104</v>
      </c>
      <c r="N710" s="68" t="s">
        <v>80</v>
      </c>
      <c r="O710" s="70" t="s">
        <v>81</v>
      </c>
      <c r="P710" s="67">
        <f t="shared" si="43"/>
        <v>44732</v>
      </c>
      <c r="Q710" s="75" t="str">
        <f t="shared" si="42"/>
        <v>週一</v>
      </c>
      <c r="R710" s="80">
        <v>44726</v>
      </c>
      <c r="AA710" s="1"/>
    </row>
    <row r="711" spans="4:27">
      <c r="D711" s="68" t="s">
        <v>50</v>
      </c>
      <c r="E711" s="70" t="s">
        <v>82</v>
      </c>
      <c r="F711" s="70" t="s">
        <v>592</v>
      </c>
      <c r="G711" s="67">
        <v>44720</v>
      </c>
      <c r="H711" s="67">
        <v>44734</v>
      </c>
      <c r="I711" s="71">
        <f t="shared" ref="I711:I774" si="44">_xlfn.DAYS(H711,G711)</f>
        <v>14</v>
      </c>
      <c r="J711" s="72" t="s">
        <v>181</v>
      </c>
      <c r="K711" s="72" t="s">
        <v>182</v>
      </c>
      <c r="L711" s="73">
        <v>6</v>
      </c>
      <c r="M711" s="73" t="s">
        <v>104</v>
      </c>
      <c r="N711" s="68" t="s">
        <v>56</v>
      </c>
      <c r="O711" s="70" t="s">
        <v>183</v>
      </c>
      <c r="P711" s="67">
        <f t="shared" si="43"/>
        <v>44732</v>
      </c>
      <c r="Q711" s="75" t="str">
        <f t="shared" ref="Q711:Q774" si="45">TEXT(P711,"aaa")</f>
        <v>週一</v>
      </c>
      <c r="R711" s="80">
        <v>44727</v>
      </c>
      <c r="AA711" s="1"/>
    </row>
    <row r="712" spans="4:27">
      <c r="D712" s="68" t="s">
        <v>50</v>
      </c>
      <c r="E712" s="70" t="s">
        <v>82</v>
      </c>
      <c r="F712" s="70" t="s">
        <v>592</v>
      </c>
      <c r="G712" s="67">
        <v>44720</v>
      </c>
      <c r="H712" s="67">
        <v>44734</v>
      </c>
      <c r="I712" s="71">
        <f t="shared" si="44"/>
        <v>14</v>
      </c>
      <c r="J712" s="72" t="s">
        <v>167</v>
      </c>
      <c r="K712" s="72" t="s">
        <v>168</v>
      </c>
      <c r="L712" s="73">
        <v>6</v>
      </c>
      <c r="M712" s="73" t="s">
        <v>104</v>
      </c>
      <c r="N712" s="68" t="s">
        <v>56</v>
      </c>
      <c r="O712" s="70" t="s">
        <v>95</v>
      </c>
      <c r="P712" s="67">
        <f t="shared" si="43"/>
        <v>44732</v>
      </c>
      <c r="Q712" s="75" t="str">
        <f t="shared" si="45"/>
        <v>週一</v>
      </c>
      <c r="R712" s="80">
        <v>44732</v>
      </c>
      <c r="S712" s="84"/>
      <c r="AA712" s="1"/>
    </row>
    <row r="713" spans="4:27">
      <c r="D713" s="68" t="s">
        <v>50</v>
      </c>
      <c r="E713" s="70" t="s">
        <v>82</v>
      </c>
      <c r="F713" s="70" t="s">
        <v>592</v>
      </c>
      <c r="G713" s="67">
        <v>44720</v>
      </c>
      <c r="H713" s="67">
        <v>44734</v>
      </c>
      <c r="I713" s="71">
        <f t="shared" si="44"/>
        <v>14</v>
      </c>
      <c r="J713" s="72" t="s">
        <v>178</v>
      </c>
      <c r="K713" s="72" t="s">
        <v>179</v>
      </c>
      <c r="L713" s="73">
        <v>6</v>
      </c>
      <c r="M713" s="73" t="s">
        <v>104</v>
      </c>
      <c r="N713" s="68" t="s">
        <v>80</v>
      </c>
      <c r="O713" s="70" t="s">
        <v>115</v>
      </c>
      <c r="P713" s="67">
        <f t="shared" si="43"/>
        <v>44732</v>
      </c>
      <c r="Q713" s="75" t="str">
        <f t="shared" si="45"/>
        <v>週一</v>
      </c>
      <c r="R713" s="80">
        <v>44729</v>
      </c>
      <c r="S713" s="84"/>
      <c r="AA713" s="1"/>
    </row>
    <row r="714" spans="4:27">
      <c r="D714" s="68" t="s">
        <v>50</v>
      </c>
      <c r="E714" s="70" t="s">
        <v>82</v>
      </c>
      <c r="F714" s="70" t="s">
        <v>592</v>
      </c>
      <c r="G714" s="67">
        <v>44720</v>
      </c>
      <c r="H714" s="67">
        <v>44734</v>
      </c>
      <c r="I714" s="71">
        <f t="shared" si="44"/>
        <v>14</v>
      </c>
      <c r="J714" s="72" t="s">
        <v>175</v>
      </c>
      <c r="K714" s="72" t="s">
        <v>168</v>
      </c>
      <c r="L714" s="73">
        <v>6</v>
      </c>
      <c r="M714" s="73" t="s">
        <v>104</v>
      </c>
      <c r="N714" s="68" t="s">
        <v>56</v>
      </c>
      <c r="O714" s="70" t="s">
        <v>95</v>
      </c>
      <c r="P714" s="67">
        <f t="shared" si="43"/>
        <v>44732</v>
      </c>
      <c r="Q714" s="75" t="str">
        <f t="shared" si="45"/>
        <v>週一</v>
      </c>
      <c r="R714" s="80">
        <v>44732</v>
      </c>
      <c r="S714" s="84"/>
      <c r="AA714" s="1"/>
    </row>
    <row r="715" spans="4:27">
      <c r="D715" s="68" t="s">
        <v>50</v>
      </c>
      <c r="E715" s="70" t="s">
        <v>82</v>
      </c>
      <c r="F715" s="70" t="s">
        <v>593</v>
      </c>
      <c r="G715" s="67">
        <v>44722</v>
      </c>
      <c r="H715" s="67">
        <v>44735</v>
      </c>
      <c r="I715" s="71">
        <f t="shared" si="44"/>
        <v>13</v>
      </c>
      <c r="J715" s="72" t="s">
        <v>528</v>
      </c>
      <c r="K715" s="72" t="s">
        <v>126</v>
      </c>
      <c r="L715" s="73">
        <v>1</v>
      </c>
      <c r="M715" s="73" t="s">
        <v>91</v>
      </c>
      <c r="N715" s="68" t="s">
        <v>56</v>
      </c>
      <c r="O715" s="70" t="s">
        <v>87</v>
      </c>
      <c r="P715" s="67">
        <f t="shared" si="43"/>
        <v>44733</v>
      </c>
      <c r="Q715" s="75" t="str">
        <f t="shared" si="45"/>
        <v>週二</v>
      </c>
      <c r="R715" s="80">
        <v>44729</v>
      </c>
      <c r="S715" s="84"/>
      <c r="AA715" s="1"/>
    </row>
    <row r="716" spans="4:27">
      <c r="D716" s="68" t="s">
        <v>50</v>
      </c>
      <c r="E716" s="70" t="s">
        <v>82</v>
      </c>
      <c r="F716" s="70" t="s">
        <v>594</v>
      </c>
      <c r="G716" s="67">
        <v>44722</v>
      </c>
      <c r="H716" s="67">
        <v>44735</v>
      </c>
      <c r="I716" s="71">
        <f t="shared" si="44"/>
        <v>13</v>
      </c>
      <c r="J716" s="72" t="s">
        <v>528</v>
      </c>
      <c r="K716" s="72" t="s">
        <v>126</v>
      </c>
      <c r="L716" s="73">
        <v>3</v>
      </c>
      <c r="M716" s="73" t="s">
        <v>91</v>
      </c>
      <c r="N716" s="68" t="s">
        <v>56</v>
      </c>
      <c r="O716" s="70" t="s">
        <v>87</v>
      </c>
      <c r="P716" s="67">
        <f t="shared" si="43"/>
        <v>44733</v>
      </c>
      <c r="Q716" s="75" t="str">
        <f t="shared" si="45"/>
        <v>週二</v>
      </c>
      <c r="R716" s="80">
        <v>44729</v>
      </c>
      <c r="S716" s="84"/>
      <c r="AA716" s="1"/>
    </row>
    <row r="717" spans="4:27">
      <c r="D717" s="68" t="s">
        <v>50</v>
      </c>
      <c r="E717" s="70" t="s">
        <v>2</v>
      </c>
      <c r="F717" s="70" t="s">
        <v>595</v>
      </c>
      <c r="G717" s="67">
        <v>44728</v>
      </c>
      <c r="H717" s="67">
        <v>44735</v>
      </c>
      <c r="I717" s="71">
        <f t="shared" si="44"/>
        <v>7</v>
      </c>
      <c r="J717" s="72" t="s">
        <v>133</v>
      </c>
      <c r="K717" s="72" t="s">
        <v>134</v>
      </c>
      <c r="L717" s="73">
        <v>1</v>
      </c>
      <c r="M717" s="73" t="s">
        <v>108</v>
      </c>
      <c r="N717" s="68" t="s">
        <v>80</v>
      </c>
      <c r="O717" s="70" t="s">
        <v>99</v>
      </c>
      <c r="P717" s="67">
        <f>H717-2+5</f>
        <v>44738</v>
      </c>
      <c r="Q717" s="75" t="str">
        <f t="shared" si="45"/>
        <v>週日</v>
      </c>
      <c r="R717" s="80">
        <v>44737</v>
      </c>
      <c r="S717" s="84"/>
      <c r="AA717" s="1"/>
    </row>
    <row r="718" spans="4:27">
      <c r="D718" s="68" t="s">
        <v>50</v>
      </c>
      <c r="E718" s="70" t="s">
        <v>2</v>
      </c>
      <c r="F718" s="70" t="s">
        <v>595</v>
      </c>
      <c r="G718" s="67">
        <v>44728</v>
      </c>
      <c r="H718" s="67">
        <v>44735</v>
      </c>
      <c r="I718" s="71">
        <f t="shared" si="44"/>
        <v>7</v>
      </c>
      <c r="J718" s="72" t="s">
        <v>102</v>
      </c>
      <c r="K718" s="72" t="s">
        <v>103</v>
      </c>
      <c r="L718" s="73">
        <v>1</v>
      </c>
      <c r="M718" s="73" t="s">
        <v>108</v>
      </c>
      <c r="N718" s="68" t="s">
        <v>80</v>
      </c>
      <c r="O718" s="70" t="s">
        <v>99</v>
      </c>
      <c r="P718" s="67">
        <f>H718-2+1</f>
        <v>44734</v>
      </c>
      <c r="Q718" s="75" t="str">
        <f t="shared" si="45"/>
        <v>週三</v>
      </c>
      <c r="R718" s="80">
        <v>44734</v>
      </c>
      <c r="S718" s="84"/>
      <c r="AA718" s="1"/>
    </row>
    <row r="719" spans="4:27">
      <c r="D719" s="68" t="s">
        <v>50</v>
      </c>
      <c r="E719" s="70" t="s">
        <v>82</v>
      </c>
      <c r="F719" s="70" t="s">
        <v>596</v>
      </c>
      <c r="G719" s="67">
        <v>44720</v>
      </c>
      <c r="H719" s="67">
        <v>44735</v>
      </c>
      <c r="I719" s="71">
        <f t="shared" si="44"/>
        <v>15</v>
      </c>
      <c r="J719" s="72" t="s">
        <v>139</v>
      </c>
      <c r="K719" s="72" t="s">
        <v>140</v>
      </c>
      <c r="L719" s="73">
        <v>1</v>
      </c>
      <c r="M719" s="73" t="s">
        <v>104</v>
      </c>
      <c r="N719" s="68" t="s">
        <v>80</v>
      </c>
      <c r="O719" s="70" t="s">
        <v>92</v>
      </c>
      <c r="P719" s="67">
        <f t="shared" ref="P719:P751" si="46">H719-2</f>
        <v>44733</v>
      </c>
      <c r="Q719" s="75" t="str">
        <f t="shared" si="45"/>
        <v>週二</v>
      </c>
      <c r="R719" s="80">
        <v>44725</v>
      </c>
      <c r="S719" s="84"/>
      <c r="AA719" s="1"/>
    </row>
    <row r="720" spans="4:27">
      <c r="D720" s="68" t="s">
        <v>50</v>
      </c>
      <c r="E720" s="70" t="s">
        <v>82</v>
      </c>
      <c r="F720" s="70" t="s">
        <v>596</v>
      </c>
      <c r="G720" s="67">
        <v>44720</v>
      </c>
      <c r="H720" s="67">
        <v>44735</v>
      </c>
      <c r="I720" s="71">
        <f t="shared" si="44"/>
        <v>15</v>
      </c>
      <c r="J720" s="72" t="s">
        <v>137</v>
      </c>
      <c r="K720" s="72" t="s">
        <v>138</v>
      </c>
      <c r="L720" s="73">
        <v>1</v>
      </c>
      <c r="M720" s="73" t="s">
        <v>104</v>
      </c>
      <c r="N720" s="68" t="s">
        <v>80</v>
      </c>
      <c r="O720" s="70" t="s">
        <v>99</v>
      </c>
      <c r="P720" s="67">
        <f t="shared" si="46"/>
        <v>44733</v>
      </c>
      <c r="Q720" s="75" t="str">
        <f t="shared" si="45"/>
        <v>週二</v>
      </c>
      <c r="R720" s="80">
        <v>44733</v>
      </c>
      <c r="S720" s="84"/>
      <c r="AA720" s="1"/>
    </row>
    <row r="721" spans="4:27">
      <c r="D721" s="68" t="s">
        <v>50</v>
      </c>
      <c r="E721" s="70" t="s">
        <v>82</v>
      </c>
      <c r="F721" s="70" t="s">
        <v>596</v>
      </c>
      <c r="G721" s="67">
        <v>44720</v>
      </c>
      <c r="H721" s="67">
        <v>44735</v>
      </c>
      <c r="I721" s="71">
        <f t="shared" si="44"/>
        <v>15</v>
      </c>
      <c r="J721" s="72" t="s">
        <v>148</v>
      </c>
      <c r="K721" s="72" t="s">
        <v>149</v>
      </c>
      <c r="L721" s="73">
        <v>1</v>
      </c>
      <c r="M721" s="73" t="s">
        <v>104</v>
      </c>
      <c r="N721" s="68" t="s">
        <v>80</v>
      </c>
      <c r="O721" s="70" t="s">
        <v>150</v>
      </c>
      <c r="P721" s="67">
        <f t="shared" si="46"/>
        <v>44733</v>
      </c>
      <c r="Q721" s="75" t="str">
        <f t="shared" si="45"/>
        <v>週二</v>
      </c>
      <c r="R721" s="80">
        <v>44727</v>
      </c>
      <c r="S721" s="84"/>
      <c r="AA721" s="1"/>
    </row>
    <row r="722" spans="4:27">
      <c r="D722" s="68" t="s">
        <v>50</v>
      </c>
      <c r="E722" s="70" t="s">
        <v>82</v>
      </c>
      <c r="F722" s="70" t="s">
        <v>596</v>
      </c>
      <c r="G722" s="67">
        <v>44720</v>
      </c>
      <c r="H722" s="67">
        <v>44735</v>
      </c>
      <c r="I722" s="71">
        <f t="shared" si="44"/>
        <v>15</v>
      </c>
      <c r="J722" s="72" t="s">
        <v>277</v>
      </c>
      <c r="K722" s="72" t="s">
        <v>154</v>
      </c>
      <c r="L722" s="73">
        <v>1</v>
      </c>
      <c r="M722" s="73" t="s">
        <v>104</v>
      </c>
      <c r="N722" s="68" t="s">
        <v>80</v>
      </c>
      <c r="O722" s="70" t="s">
        <v>81</v>
      </c>
      <c r="P722" s="67">
        <f t="shared" si="46"/>
        <v>44733</v>
      </c>
      <c r="Q722" s="75" t="str">
        <f t="shared" si="45"/>
        <v>週二</v>
      </c>
      <c r="R722" s="80">
        <v>44727</v>
      </c>
      <c r="S722" s="84"/>
      <c r="AA722" s="1"/>
    </row>
    <row r="723" spans="4:27">
      <c r="D723" s="68" t="s">
        <v>50</v>
      </c>
      <c r="E723" s="70" t="s">
        <v>82</v>
      </c>
      <c r="F723" s="70" t="s">
        <v>597</v>
      </c>
      <c r="G723" s="67">
        <v>44721</v>
      </c>
      <c r="H723" s="67">
        <v>44735</v>
      </c>
      <c r="I723" s="71">
        <f t="shared" si="44"/>
        <v>14</v>
      </c>
      <c r="J723" s="72" t="s">
        <v>139</v>
      </c>
      <c r="K723" s="72" t="s">
        <v>140</v>
      </c>
      <c r="L723" s="73">
        <v>1</v>
      </c>
      <c r="M723" s="73" t="s">
        <v>104</v>
      </c>
      <c r="N723" s="68" t="s">
        <v>80</v>
      </c>
      <c r="O723" s="70" t="s">
        <v>92</v>
      </c>
      <c r="P723" s="67">
        <f t="shared" si="46"/>
        <v>44733</v>
      </c>
      <c r="Q723" s="75" t="str">
        <f t="shared" si="45"/>
        <v>週二</v>
      </c>
      <c r="R723" s="80">
        <v>44725</v>
      </c>
      <c r="S723" s="84"/>
      <c r="AA723" s="1"/>
    </row>
    <row r="724" spans="4:27">
      <c r="D724" s="68" t="s">
        <v>50</v>
      </c>
      <c r="E724" s="70" t="s">
        <v>82</v>
      </c>
      <c r="F724" s="70" t="s">
        <v>597</v>
      </c>
      <c r="G724" s="67">
        <v>44721</v>
      </c>
      <c r="H724" s="67">
        <v>44735</v>
      </c>
      <c r="I724" s="71">
        <f t="shared" si="44"/>
        <v>14</v>
      </c>
      <c r="J724" s="72" t="s">
        <v>137</v>
      </c>
      <c r="K724" s="72" t="s">
        <v>138</v>
      </c>
      <c r="L724" s="73">
        <v>1</v>
      </c>
      <c r="M724" s="73" t="s">
        <v>104</v>
      </c>
      <c r="N724" s="68" t="s">
        <v>80</v>
      </c>
      <c r="O724" s="70" t="s">
        <v>99</v>
      </c>
      <c r="P724" s="67">
        <f t="shared" si="46"/>
        <v>44733</v>
      </c>
      <c r="Q724" s="75" t="str">
        <f t="shared" si="45"/>
        <v>週二</v>
      </c>
      <c r="R724" s="80">
        <v>44733</v>
      </c>
      <c r="S724" s="84"/>
      <c r="AA724" s="1"/>
    </row>
    <row r="725" spans="4:27">
      <c r="D725" s="68" t="s">
        <v>50</v>
      </c>
      <c r="E725" s="70" t="s">
        <v>82</v>
      </c>
      <c r="F725" s="70" t="s">
        <v>597</v>
      </c>
      <c r="G725" s="67">
        <v>44721</v>
      </c>
      <c r="H725" s="67">
        <v>44735</v>
      </c>
      <c r="I725" s="71">
        <f t="shared" si="44"/>
        <v>14</v>
      </c>
      <c r="J725" s="72" t="s">
        <v>148</v>
      </c>
      <c r="K725" s="72" t="s">
        <v>149</v>
      </c>
      <c r="L725" s="73">
        <v>1</v>
      </c>
      <c r="M725" s="73" t="s">
        <v>104</v>
      </c>
      <c r="N725" s="68" t="s">
        <v>80</v>
      </c>
      <c r="O725" s="70" t="s">
        <v>150</v>
      </c>
      <c r="P725" s="67">
        <f t="shared" si="46"/>
        <v>44733</v>
      </c>
      <c r="Q725" s="75" t="str">
        <f t="shared" si="45"/>
        <v>週二</v>
      </c>
      <c r="R725" s="80">
        <v>44732</v>
      </c>
      <c r="S725" s="84"/>
      <c r="AA725" s="1"/>
    </row>
    <row r="726" spans="4:27">
      <c r="D726" s="68" t="s">
        <v>50</v>
      </c>
      <c r="E726" s="70" t="s">
        <v>82</v>
      </c>
      <c r="F726" s="70" t="s">
        <v>597</v>
      </c>
      <c r="G726" s="67">
        <v>44721</v>
      </c>
      <c r="H726" s="67">
        <v>44735</v>
      </c>
      <c r="I726" s="71">
        <f t="shared" si="44"/>
        <v>14</v>
      </c>
      <c r="J726" s="72" t="s">
        <v>277</v>
      </c>
      <c r="K726" s="72" t="s">
        <v>154</v>
      </c>
      <c r="L726" s="73">
        <v>1</v>
      </c>
      <c r="M726" s="73" t="s">
        <v>104</v>
      </c>
      <c r="N726" s="68" t="s">
        <v>80</v>
      </c>
      <c r="O726" s="70" t="s">
        <v>81</v>
      </c>
      <c r="P726" s="67">
        <f t="shared" si="46"/>
        <v>44733</v>
      </c>
      <c r="Q726" s="75" t="str">
        <f t="shared" si="45"/>
        <v>週二</v>
      </c>
      <c r="R726" s="80">
        <v>44727</v>
      </c>
      <c r="S726" s="84"/>
      <c r="AA726" s="1"/>
    </row>
    <row r="727" spans="4:27">
      <c r="D727" s="68" t="s">
        <v>50</v>
      </c>
      <c r="E727" s="70" t="s">
        <v>82</v>
      </c>
      <c r="F727" s="70" t="s">
        <v>598</v>
      </c>
      <c r="G727" s="67">
        <v>44721</v>
      </c>
      <c r="H727" s="67">
        <v>44735</v>
      </c>
      <c r="I727" s="71">
        <f t="shared" si="44"/>
        <v>14</v>
      </c>
      <c r="J727" s="72" t="s">
        <v>139</v>
      </c>
      <c r="K727" s="72" t="s">
        <v>140</v>
      </c>
      <c r="L727" s="73">
        <v>2</v>
      </c>
      <c r="M727" s="73" t="s">
        <v>268</v>
      </c>
      <c r="N727" s="68" t="s">
        <v>80</v>
      </c>
      <c r="O727" s="70" t="s">
        <v>92</v>
      </c>
      <c r="P727" s="67">
        <f t="shared" si="46"/>
        <v>44733</v>
      </c>
      <c r="Q727" s="75" t="str">
        <f t="shared" si="45"/>
        <v>週二</v>
      </c>
      <c r="R727" s="80">
        <v>44725</v>
      </c>
      <c r="S727" s="84"/>
      <c r="AA727" s="1"/>
    </row>
    <row r="728" spans="4:27">
      <c r="D728" s="68" t="s">
        <v>50</v>
      </c>
      <c r="E728" s="70" t="s">
        <v>82</v>
      </c>
      <c r="F728" s="70" t="s">
        <v>598</v>
      </c>
      <c r="G728" s="67">
        <v>44721</v>
      </c>
      <c r="H728" s="67">
        <v>44735</v>
      </c>
      <c r="I728" s="71">
        <f t="shared" si="44"/>
        <v>14</v>
      </c>
      <c r="J728" s="72" t="s">
        <v>164</v>
      </c>
      <c r="K728" s="72" t="s">
        <v>146</v>
      </c>
      <c r="L728" s="73">
        <v>2</v>
      </c>
      <c r="M728" s="73" t="s">
        <v>268</v>
      </c>
      <c r="N728" s="68" t="s">
        <v>80</v>
      </c>
      <c r="O728" s="70" t="s">
        <v>115</v>
      </c>
      <c r="P728" s="67">
        <f t="shared" si="46"/>
        <v>44733</v>
      </c>
      <c r="Q728" s="75" t="str">
        <f t="shared" si="45"/>
        <v>週二</v>
      </c>
      <c r="R728" s="80">
        <v>44729</v>
      </c>
      <c r="S728" s="84"/>
      <c r="AA728" s="1"/>
    </row>
    <row r="729" spans="4:27">
      <c r="D729" s="68" t="s">
        <v>50</v>
      </c>
      <c r="E729" s="70" t="s">
        <v>82</v>
      </c>
      <c r="F729" s="70" t="s">
        <v>598</v>
      </c>
      <c r="G729" s="67">
        <v>44721</v>
      </c>
      <c r="H729" s="67">
        <v>44735</v>
      </c>
      <c r="I729" s="71">
        <f t="shared" si="44"/>
        <v>14</v>
      </c>
      <c r="J729" s="72" t="s">
        <v>141</v>
      </c>
      <c r="K729" s="72" t="s">
        <v>142</v>
      </c>
      <c r="L729" s="73">
        <v>2</v>
      </c>
      <c r="M729" s="73" t="s">
        <v>268</v>
      </c>
      <c r="N729" s="68" t="s">
        <v>80</v>
      </c>
      <c r="O729" s="70" t="s">
        <v>143</v>
      </c>
      <c r="P729" s="67">
        <f t="shared" si="46"/>
        <v>44733</v>
      </c>
      <c r="Q729" s="75" t="str">
        <f t="shared" si="45"/>
        <v>週二</v>
      </c>
      <c r="R729" s="80">
        <v>44729</v>
      </c>
      <c r="AA729" s="1"/>
    </row>
    <row r="730" spans="4:27">
      <c r="D730" s="68" t="s">
        <v>50</v>
      </c>
      <c r="E730" s="70" t="s">
        <v>82</v>
      </c>
      <c r="F730" s="70" t="s">
        <v>598</v>
      </c>
      <c r="G730" s="67">
        <v>44721</v>
      </c>
      <c r="H730" s="67">
        <v>44735</v>
      </c>
      <c r="I730" s="71">
        <f t="shared" si="44"/>
        <v>14</v>
      </c>
      <c r="J730" s="72" t="s">
        <v>153</v>
      </c>
      <c r="K730" s="72" t="s">
        <v>154</v>
      </c>
      <c r="L730" s="73">
        <v>2</v>
      </c>
      <c r="M730" s="73" t="s">
        <v>268</v>
      </c>
      <c r="N730" s="68" t="s">
        <v>80</v>
      </c>
      <c r="O730" s="70" t="s">
        <v>81</v>
      </c>
      <c r="P730" s="67">
        <f t="shared" si="46"/>
        <v>44733</v>
      </c>
      <c r="Q730" s="75" t="str">
        <f t="shared" si="45"/>
        <v>週二</v>
      </c>
      <c r="R730" s="80">
        <v>44726</v>
      </c>
      <c r="AA730" s="1"/>
    </row>
    <row r="731" spans="4:27">
      <c r="D731" s="68" t="s">
        <v>50</v>
      </c>
      <c r="E731" s="70" t="s">
        <v>82</v>
      </c>
      <c r="F731" s="70" t="s">
        <v>598</v>
      </c>
      <c r="G731" s="67">
        <v>44721</v>
      </c>
      <c r="H731" s="67">
        <v>44735</v>
      </c>
      <c r="I731" s="71">
        <f t="shared" si="44"/>
        <v>14</v>
      </c>
      <c r="J731" s="72" t="s">
        <v>137</v>
      </c>
      <c r="K731" s="72" t="s">
        <v>138</v>
      </c>
      <c r="L731" s="73">
        <v>2</v>
      </c>
      <c r="M731" s="73" t="s">
        <v>268</v>
      </c>
      <c r="N731" s="68" t="s">
        <v>80</v>
      </c>
      <c r="O731" s="70" t="s">
        <v>99</v>
      </c>
      <c r="P731" s="67">
        <f t="shared" si="46"/>
        <v>44733</v>
      </c>
      <c r="Q731" s="75" t="str">
        <f t="shared" si="45"/>
        <v>週二</v>
      </c>
      <c r="R731" s="80">
        <v>44733</v>
      </c>
      <c r="AA731" s="1"/>
    </row>
    <row r="732" spans="4:27">
      <c r="D732" s="68" t="s">
        <v>50</v>
      </c>
      <c r="E732" s="70" t="s">
        <v>82</v>
      </c>
      <c r="F732" s="70" t="s">
        <v>599</v>
      </c>
      <c r="G732" s="67">
        <v>44720</v>
      </c>
      <c r="H732" s="67">
        <v>44735</v>
      </c>
      <c r="I732" s="71">
        <f t="shared" si="44"/>
        <v>15</v>
      </c>
      <c r="J732" s="72" t="s">
        <v>148</v>
      </c>
      <c r="K732" s="72" t="s">
        <v>149</v>
      </c>
      <c r="L732" s="73">
        <v>2</v>
      </c>
      <c r="M732" s="73" t="s">
        <v>268</v>
      </c>
      <c r="N732" s="68" t="s">
        <v>80</v>
      </c>
      <c r="O732" s="70" t="s">
        <v>150</v>
      </c>
      <c r="P732" s="67">
        <f t="shared" si="46"/>
        <v>44733</v>
      </c>
      <c r="Q732" s="75" t="str">
        <f t="shared" si="45"/>
        <v>週二</v>
      </c>
      <c r="R732" s="80">
        <v>44727</v>
      </c>
      <c r="X732" s="70">
        <v>2</v>
      </c>
      <c r="Y732" s="78">
        <v>44739</v>
      </c>
      <c r="Z732" s="79" t="s">
        <v>600</v>
      </c>
      <c r="AA732" s="1"/>
    </row>
    <row r="733" spans="4:27">
      <c r="D733" s="68" t="s">
        <v>50</v>
      </c>
      <c r="E733" s="70" t="s">
        <v>82</v>
      </c>
      <c r="F733" s="70" t="s">
        <v>599</v>
      </c>
      <c r="G733" s="67">
        <v>44720</v>
      </c>
      <c r="H733" s="67">
        <v>44735</v>
      </c>
      <c r="I733" s="71">
        <f t="shared" si="44"/>
        <v>15</v>
      </c>
      <c r="J733" s="72" t="s">
        <v>137</v>
      </c>
      <c r="K733" s="72" t="s">
        <v>138</v>
      </c>
      <c r="L733" s="73">
        <v>2</v>
      </c>
      <c r="M733" s="73" t="s">
        <v>268</v>
      </c>
      <c r="N733" s="68" t="s">
        <v>80</v>
      </c>
      <c r="O733" s="70" t="s">
        <v>99</v>
      </c>
      <c r="P733" s="67">
        <f t="shared" si="46"/>
        <v>44733</v>
      </c>
      <c r="Q733" s="75" t="str">
        <f t="shared" si="45"/>
        <v>週二</v>
      </c>
      <c r="R733" s="80">
        <v>44733</v>
      </c>
      <c r="AA733" s="1"/>
    </row>
    <row r="734" spans="4:27">
      <c r="D734" s="68" t="s">
        <v>50</v>
      </c>
      <c r="E734" s="70" t="s">
        <v>82</v>
      </c>
      <c r="F734" s="70" t="s">
        <v>599</v>
      </c>
      <c r="G734" s="67">
        <v>44720</v>
      </c>
      <c r="H734" s="67">
        <v>44735</v>
      </c>
      <c r="I734" s="71">
        <f t="shared" si="44"/>
        <v>15</v>
      </c>
      <c r="J734" s="72" t="s">
        <v>139</v>
      </c>
      <c r="K734" s="72" t="s">
        <v>140</v>
      </c>
      <c r="L734" s="73">
        <v>2</v>
      </c>
      <c r="M734" s="73" t="s">
        <v>268</v>
      </c>
      <c r="N734" s="68" t="s">
        <v>80</v>
      </c>
      <c r="O734" s="70" t="s">
        <v>92</v>
      </c>
      <c r="P734" s="67">
        <f t="shared" si="46"/>
        <v>44733</v>
      </c>
      <c r="Q734" s="75" t="str">
        <f t="shared" si="45"/>
        <v>週二</v>
      </c>
      <c r="R734" s="80">
        <v>44725</v>
      </c>
      <c r="AA734" s="1"/>
    </row>
    <row r="735" spans="4:27">
      <c r="D735" s="68" t="s">
        <v>50</v>
      </c>
      <c r="E735" s="70" t="s">
        <v>82</v>
      </c>
      <c r="F735" s="70" t="s">
        <v>599</v>
      </c>
      <c r="G735" s="67">
        <v>44720</v>
      </c>
      <c r="H735" s="67">
        <v>44735</v>
      </c>
      <c r="I735" s="71">
        <f t="shared" si="44"/>
        <v>15</v>
      </c>
      <c r="J735" s="72" t="s">
        <v>269</v>
      </c>
      <c r="K735" s="72" t="s">
        <v>270</v>
      </c>
      <c r="L735" s="73">
        <v>2</v>
      </c>
      <c r="M735" s="73" t="s">
        <v>268</v>
      </c>
      <c r="N735" s="68" t="s">
        <v>80</v>
      </c>
      <c r="O735" s="70" t="s">
        <v>99</v>
      </c>
      <c r="P735" s="67">
        <f t="shared" si="46"/>
        <v>44733</v>
      </c>
      <c r="Q735" s="75" t="str">
        <f t="shared" si="45"/>
        <v>週二</v>
      </c>
      <c r="R735" s="80">
        <v>44729</v>
      </c>
      <c r="AA735" s="1"/>
    </row>
    <row r="736" spans="4:27">
      <c r="D736" s="68" t="s">
        <v>50</v>
      </c>
      <c r="E736" s="70" t="s">
        <v>82</v>
      </c>
      <c r="F736" s="70" t="s">
        <v>601</v>
      </c>
      <c r="G736" s="67">
        <v>44718</v>
      </c>
      <c r="H736" s="67">
        <v>44735</v>
      </c>
      <c r="I736" s="71">
        <f t="shared" si="44"/>
        <v>17</v>
      </c>
      <c r="J736" s="72" t="s">
        <v>181</v>
      </c>
      <c r="K736" s="72" t="s">
        <v>182</v>
      </c>
      <c r="L736" s="73">
        <v>1</v>
      </c>
      <c r="M736" s="73" t="s">
        <v>108</v>
      </c>
      <c r="N736" s="68" t="s">
        <v>56</v>
      </c>
      <c r="O736" s="70" t="s">
        <v>183</v>
      </c>
      <c r="P736" s="67">
        <f t="shared" si="46"/>
        <v>44733</v>
      </c>
      <c r="Q736" s="75" t="str">
        <f t="shared" si="45"/>
        <v>週二</v>
      </c>
      <c r="R736" s="80">
        <v>44727</v>
      </c>
      <c r="AA736" s="1"/>
    </row>
    <row r="737" spans="4:27">
      <c r="D737" s="68" t="s">
        <v>50</v>
      </c>
      <c r="E737" s="70" t="s">
        <v>82</v>
      </c>
      <c r="F737" s="70" t="s">
        <v>601</v>
      </c>
      <c r="G737" s="67">
        <v>44718</v>
      </c>
      <c r="H737" s="67">
        <v>44735</v>
      </c>
      <c r="I737" s="71">
        <f t="shared" si="44"/>
        <v>17</v>
      </c>
      <c r="J737" s="72" t="s">
        <v>188</v>
      </c>
      <c r="K737" s="72" t="s">
        <v>189</v>
      </c>
      <c r="L737" s="73">
        <v>1</v>
      </c>
      <c r="M737" s="73" t="s">
        <v>108</v>
      </c>
      <c r="N737" s="68" t="s">
        <v>80</v>
      </c>
      <c r="O737" s="70" t="s">
        <v>92</v>
      </c>
      <c r="P737" s="67">
        <f t="shared" si="46"/>
        <v>44733</v>
      </c>
      <c r="Q737" s="75" t="str">
        <f t="shared" si="45"/>
        <v>週二</v>
      </c>
      <c r="R737" s="80">
        <v>44727</v>
      </c>
      <c r="AA737" s="1"/>
    </row>
    <row r="738" spans="4:27">
      <c r="D738" s="68" t="s">
        <v>50</v>
      </c>
      <c r="E738" s="70" t="s">
        <v>82</v>
      </c>
      <c r="F738" s="70" t="s">
        <v>601</v>
      </c>
      <c r="G738" s="67">
        <v>44718</v>
      </c>
      <c r="H738" s="67">
        <v>44735</v>
      </c>
      <c r="I738" s="71">
        <f t="shared" si="44"/>
        <v>17</v>
      </c>
      <c r="J738" s="72" t="s">
        <v>190</v>
      </c>
      <c r="K738" s="72" t="s">
        <v>140</v>
      </c>
      <c r="L738" s="73">
        <v>1</v>
      </c>
      <c r="M738" s="73" t="s">
        <v>108</v>
      </c>
      <c r="N738" s="68" t="s">
        <v>80</v>
      </c>
      <c r="O738" s="70" t="s">
        <v>191</v>
      </c>
      <c r="P738" s="67">
        <f t="shared" si="46"/>
        <v>44733</v>
      </c>
      <c r="Q738" s="75" t="str">
        <f t="shared" si="45"/>
        <v>週二</v>
      </c>
      <c r="R738" s="80">
        <v>44726</v>
      </c>
      <c r="AA738" s="1"/>
    </row>
    <row r="739" spans="4:27">
      <c r="D739" s="68" t="s">
        <v>50</v>
      </c>
      <c r="E739" s="70" t="s">
        <v>82</v>
      </c>
      <c r="F739" s="70" t="s">
        <v>601</v>
      </c>
      <c r="G739" s="67">
        <v>44718</v>
      </c>
      <c r="H739" s="67">
        <v>44735</v>
      </c>
      <c r="I739" s="71">
        <f t="shared" si="44"/>
        <v>17</v>
      </c>
      <c r="J739" s="72" t="s">
        <v>198</v>
      </c>
      <c r="K739" s="72" t="s">
        <v>199</v>
      </c>
      <c r="L739" s="73">
        <v>1</v>
      </c>
      <c r="M739" s="73" t="s">
        <v>108</v>
      </c>
      <c r="N739" s="68" t="s">
        <v>80</v>
      </c>
      <c r="O739" s="70" t="s">
        <v>150</v>
      </c>
      <c r="P739" s="67">
        <f t="shared" si="46"/>
        <v>44733</v>
      </c>
      <c r="Q739" s="75" t="str">
        <f t="shared" si="45"/>
        <v>週二</v>
      </c>
      <c r="R739" s="80">
        <v>44722</v>
      </c>
      <c r="AA739" s="1"/>
    </row>
    <row r="740" spans="4:27">
      <c r="D740" s="68" t="s">
        <v>50</v>
      </c>
      <c r="E740" s="70" t="s">
        <v>82</v>
      </c>
      <c r="F740" s="70" t="s">
        <v>601</v>
      </c>
      <c r="G740" s="67">
        <v>44718</v>
      </c>
      <c r="H740" s="67">
        <v>44735</v>
      </c>
      <c r="I740" s="71">
        <f t="shared" si="44"/>
        <v>17</v>
      </c>
      <c r="J740" s="72" t="s">
        <v>175</v>
      </c>
      <c r="K740" s="72" t="s">
        <v>176</v>
      </c>
      <c r="L740" s="73">
        <v>1</v>
      </c>
      <c r="M740" s="73" t="s">
        <v>108</v>
      </c>
      <c r="N740" s="68" t="s">
        <v>80</v>
      </c>
      <c r="O740" s="70" t="s">
        <v>177</v>
      </c>
      <c r="P740" s="67">
        <f t="shared" si="46"/>
        <v>44733</v>
      </c>
      <c r="Q740" s="75" t="str">
        <f t="shared" si="45"/>
        <v>週二</v>
      </c>
      <c r="R740" s="80">
        <v>44722</v>
      </c>
      <c r="AA740" s="1"/>
    </row>
    <row r="741" spans="4:27">
      <c r="D741" s="68" t="s">
        <v>50</v>
      </c>
      <c r="E741" s="70" t="s">
        <v>82</v>
      </c>
      <c r="F741" s="70" t="s">
        <v>601</v>
      </c>
      <c r="G741" s="67">
        <v>44718</v>
      </c>
      <c r="H741" s="67">
        <v>44735</v>
      </c>
      <c r="I741" s="71">
        <f t="shared" si="44"/>
        <v>17</v>
      </c>
      <c r="J741" s="72" t="s">
        <v>206</v>
      </c>
      <c r="K741" s="72" t="s">
        <v>179</v>
      </c>
      <c r="L741" s="73">
        <v>1</v>
      </c>
      <c r="M741" s="73" t="s">
        <v>108</v>
      </c>
      <c r="N741" s="68" t="s">
        <v>80</v>
      </c>
      <c r="O741" s="70" t="s">
        <v>115</v>
      </c>
      <c r="P741" s="67">
        <f t="shared" si="46"/>
        <v>44733</v>
      </c>
      <c r="Q741" s="75" t="str">
        <f t="shared" si="45"/>
        <v>週二</v>
      </c>
      <c r="R741" s="80">
        <v>44729</v>
      </c>
      <c r="AA741" s="1"/>
    </row>
    <row r="742" spans="4:27">
      <c r="D742" s="68" t="s">
        <v>50</v>
      </c>
      <c r="E742" s="70" t="s">
        <v>82</v>
      </c>
      <c r="F742" s="70" t="s">
        <v>601</v>
      </c>
      <c r="G742" s="67">
        <v>44718</v>
      </c>
      <c r="H742" s="67">
        <v>44735</v>
      </c>
      <c r="I742" s="71">
        <f t="shared" si="44"/>
        <v>17</v>
      </c>
      <c r="J742" s="72" t="s">
        <v>178</v>
      </c>
      <c r="K742" s="72" t="s">
        <v>179</v>
      </c>
      <c r="L742" s="73">
        <v>1</v>
      </c>
      <c r="M742" s="73" t="s">
        <v>108</v>
      </c>
      <c r="N742" s="68" t="s">
        <v>80</v>
      </c>
      <c r="O742" s="70" t="s">
        <v>115</v>
      </c>
      <c r="P742" s="67">
        <f t="shared" si="46"/>
        <v>44733</v>
      </c>
      <c r="Q742" s="75" t="str">
        <f t="shared" si="45"/>
        <v>週二</v>
      </c>
      <c r="R742" s="80">
        <v>44729</v>
      </c>
      <c r="AA742" s="1"/>
    </row>
    <row r="743" spans="4:27">
      <c r="D743" s="68" t="s">
        <v>50</v>
      </c>
      <c r="E743" s="70" t="s">
        <v>82</v>
      </c>
      <c r="F743" s="70" t="s">
        <v>601</v>
      </c>
      <c r="G743" s="67">
        <v>44718</v>
      </c>
      <c r="H743" s="67">
        <v>44735</v>
      </c>
      <c r="I743" s="71">
        <f t="shared" si="44"/>
        <v>17</v>
      </c>
      <c r="J743" s="72" t="s">
        <v>141</v>
      </c>
      <c r="K743" s="72" t="s">
        <v>142</v>
      </c>
      <c r="L743" s="73">
        <v>1</v>
      </c>
      <c r="M743" s="73" t="s">
        <v>108</v>
      </c>
      <c r="N743" s="68" t="s">
        <v>80</v>
      </c>
      <c r="O743" s="70" t="s">
        <v>143</v>
      </c>
      <c r="P743" s="67">
        <f t="shared" si="46"/>
        <v>44733</v>
      </c>
      <c r="Q743" s="75" t="str">
        <f t="shared" si="45"/>
        <v>週二</v>
      </c>
      <c r="R743" s="80">
        <v>44727</v>
      </c>
      <c r="AA743" s="1"/>
    </row>
    <row r="744" spans="4:27">
      <c r="D744" s="68" t="s">
        <v>50</v>
      </c>
      <c r="E744" s="70" t="s">
        <v>82</v>
      </c>
      <c r="F744" s="70" t="s">
        <v>601</v>
      </c>
      <c r="G744" s="67">
        <v>44718</v>
      </c>
      <c r="H744" s="67">
        <v>44735</v>
      </c>
      <c r="I744" s="71">
        <f t="shared" si="44"/>
        <v>17</v>
      </c>
      <c r="J744" s="72" t="s">
        <v>167</v>
      </c>
      <c r="K744" s="72" t="s">
        <v>168</v>
      </c>
      <c r="L744" s="73">
        <v>1</v>
      </c>
      <c r="M744" s="73" t="s">
        <v>108</v>
      </c>
      <c r="N744" s="68" t="s">
        <v>56</v>
      </c>
      <c r="O744" s="70" t="s">
        <v>95</v>
      </c>
      <c r="P744" s="67">
        <f t="shared" si="46"/>
        <v>44733</v>
      </c>
      <c r="Q744" s="75" t="str">
        <f t="shared" si="45"/>
        <v>週二</v>
      </c>
      <c r="R744" s="80">
        <v>44728</v>
      </c>
      <c r="AA744" s="1"/>
    </row>
    <row r="745" spans="4:27">
      <c r="D745" s="68" t="s">
        <v>50</v>
      </c>
      <c r="E745" s="70" t="s">
        <v>82</v>
      </c>
      <c r="F745" s="70" t="s">
        <v>602</v>
      </c>
      <c r="G745" s="67">
        <v>44720</v>
      </c>
      <c r="H745" s="67">
        <v>44735</v>
      </c>
      <c r="I745" s="71">
        <f t="shared" si="44"/>
        <v>15</v>
      </c>
      <c r="J745" s="72" t="s">
        <v>188</v>
      </c>
      <c r="K745" s="72" t="s">
        <v>189</v>
      </c>
      <c r="L745" s="73">
        <v>2</v>
      </c>
      <c r="M745" s="73" t="s">
        <v>268</v>
      </c>
      <c r="N745" s="68" t="s">
        <v>80</v>
      </c>
      <c r="O745" s="70" t="s">
        <v>92</v>
      </c>
      <c r="P745" s="67">
        <f t="shared" si="46"/>
        <v>44733</v>
      </c>
      <c r="Q745" s="75" t="str">
        <f t="shared" si="45"/>
        <v>週二</v>
      </c>
      <c r="R745" s="80">
        <v>44727</v>
      </c>
      <c r="AA745" s="1"/>
    </row>
    <row r="746" spans="4:27">
      <c r="D746" s="68" t="s">
        <v>50</v>
      </c>
      <c r="E746" s="70" t="s">
        <v>82</v>
      </c>
      <c r="F746" s="70" t="s">
        <v>602</v>
      </c>
      <c r="G746" s="67">
        <v>44720</v>
      </c>
      <c r="H746" s="67">
        <v>44735</v>
      </c>
      <c r="I746" s="71">
        <f t="shared" si="44"/>
        <v>15</v>
      </c>
      <c r="J746" s="72" t="s">
        <v>190</v>
      </c>
      <c r="K746" s="72" t="s">
        <v>140</v>
      </c>
      <c r="L746" s="73">
        <v>2</v>
      </c>
      <c r="M746" s="73" t="s">
        <v>268</v>
      </c>
      <c r="N746" s="68" t="s">
        <v>80</v>
      </c>
      <c r="O746" s="70" t="s">
        <v>191</v>
      </c>
      <c r="P746" s="67">
        <f t="shared" si="46"/>
        <v>44733</v>
      </c>
      <c r="Q746" s="75" t="str">
        <f t="shared" si="45"/>
        <v>週二</v>
      </c>
      <c r="R746" s="80">
        <v>44726</v>
      </c>
      <c r="AA746" s="1"/>
    </row>
    <row r="747" spans="4:27">
      <c r="D747" s="68" t="s">
        <v>50</v>
      </c>
      <c r="E747" s="70" t="s">
        <v>82</v>
      </c>
      <c r="F747" s="70" t="s">
        <v>602</v>
      </c>
      <c r="G747" s="67">
        <v>44720</v>
      </c>
      <c r="H747" s="67">
        <v>44735</v>
      </c>
      <c r="I747" s="71">
        <f t="shared" si="44"/>
        <v>15</v>
      </c>
      <c r="J747" s="72" t="s">
        <v>133</v>
      </c>
      <c r="K747" s="72" t="s">
        <v>187</v>
      </c>
      <c r="L747" s="73">
        <v>2</v>
      </c>
      <c r="M747" s="73" t="s">
        <v>268</v>
      </c>
      <c r="N747" s="68" t="s">
        <v>80</v>
      </c>
      <c r="O747" s="70" t="s">
        <v>177</v>
      </c>
      <c r="P747" s="67">
        <f t="shared" si="46"/>
        <v>44733</v>
      </c>
      <c r="Q747" s="75" t="str">
        <f t="shared" si="45"/>
        <v>週二</v>
      </c>
      <c r="R747" s="80">
        <v>44726</v>
      </c>
      <c r="AA747" s="1"/>
    </row>
    <row r="748" spans="4:27">
      <c r="D748" s="68" t="s">
        <v>50</v>
      </c>
      <c r="E748" s="70" t="s">
        <v>82</v>
      </c>
      <c r="F748" s="70" t="s">
        <v>602</v>
      </c>
      <c r="G748" s="67">
        <v>44720</v>
      </c>
      <c r="H748" s="67">
        <v>44735</v>
      </c>
      <c r="I748" s="71">
        <f t="shared" si="44"/>
        <v>15</v>
      </c>
      <c r="J748" s="72" t="s">
        <v>192</v>
      </c>
      <c r="K748" s="72" t="s">
        <v>187</v>
      </c>
      <c r="L748" s="73">
        <v>2</v>
      </c>
      <c r="M748" s="73" t="s">
        <v>268</v>
      </c>
      <c r="N748" s="68" t="s">
        <v>80</v>
      </c>
      <c r="O748" s="70" t="s">
        <v>177</v>
      </c>
      <c r="P748" s="67">
        <f t="shared" si="46"/>
        <v>44733</v>
      </c>
      <c r="Q748" s="75" t="str">
        <f t="shared" si="45"/>
        <v>週二</v>
      </c>
      <c r="R748" s="80">
        <v>44726</v>
      </c>
      <c r="AA748" s="1"/>
    </row>
    <row r="749" spans="4:27">
      <c r="D749" s="68" t="s">
        <v>50</v>
      </c>
      <c r="E749" s="70" t="s">
        <v>82</v>
      </c>
      <c r="F749" s="70" t="s">
        <v>602</v>
      </c>
      <c r="G749" s="67">
        <v>44720</v>
      </c>
      <c r="H749" s="67">
        <v>44735</v>
      </c>
      <c r="I749" s="71">
        <f t="shared" si="44"/>
        <v>15</v>
      </c>
      <c r="J749" s="72" t="s">
        <v>193</v>
      </c>
      <c r="K749" s="72" t="s">
        <v>187</v>
      </c>
      <c r="L749" s="73">
        <v>2</v>
      </c>
      <c r="M749" s="73" t="s">
        <v>268</v>
      </c>
      <c r="N749" s="68" t="s">
        <v>80</v>
      </c>
      <c r="O749" s="70" t="s">
        <v>177</v>
      </c>
      <c r="P749" s="67">
        <f t="shared" si="46"/>
        <v>44733</v>
      </c>
      <c r="Q749" s="75" t="str">
        <f t="shared" si="45"/>
        <v>週二</v>
      </c>
      <c r="R749" s="80">
        <v>44726</v>
      </c>
      <c r="AA749" s="1"/>
    </row>
    <row r="750" spans="4:27">
      <c r="D750" s="68" t="s">
        <v>50</v>
      </c>
      <c r="E750" s="70" t="s">
        <v>82</v>
      </c>
      <c r="F750" s="70" t="s">
        <v>602</v>
      </c>
      <c r="G750" s="67">
        <v>44720</v>
      </c>
      <c r="H750" s="67">
        <v>44735</v>
      </c>
      <c r="I750" s="71">
        <f t="shared" si="44"/>
        <v>15</v>
      </c>
      <c r="J750" s="72" t="s">
        <v>341</v>
      </c>
      <c r="K750" s="72" t="s">
        <v>187</v>
      </c>
      <c r="L750" s="73">
        <v>2</v>
      </c>
      <c r="M750" s="73" t="s">
        <v>268</v>
      </c>
      <c r="N750" s="68" t="s">
        <v>80</v>
      </c>
      <c r="O750" s="70" t="s">
        <v>177</v>
      </c>
      <c r="P750" s="67">
        <f t="shared" si="46"/>
        <v>44733</v>
      </c>
      <c r="Q750" s="75" t="str">
        <f t="shared" si="45"/>
        <v>週二</v>
      </c>
      <c r="R750" s="80">
        <v>44726</v>
      </c>
      <c r="AA750" s="1"/>
    </row>
    <row r="751" spans="4:27">
      <c r="D751" s="68" t="s">
        <v>50</v>
      </c>
      <c r="E751" s="70" t="s">
        <v>82</v>
      </c>
      <c r="F751" s="70" t="s">
        <v>602</v>
      </c>
      <c r="G751" s="67">
        <v>44720</v>
      </c>
      <c r="H751" s="67">
        <v>44735</v>
      </c>
      <c r="I751" s="71">
        <f t="shared" si="44"/>
        <v>15</v>
      </c>
      <c r="J751" s="72" t="s">
        <v>178</v>
      </c>
      <c r="K751" s="72" t="s">
        <v>179</v>
      </c>
      <c r="L751" s="73">
        <v>2</v>
      </c>
      <c r="M751" s="73" t="s">
        <v>268</v>
      </c>
      <c r="N751" s="68" t="s">
        <v>80</v>
      </c>
      <c r="O751" s="70" t="s">
        <v>115</v>
      </c>
      <c r="P751" s="67">
        <f t="shared" si="46"/>
        <v>44733</v>
      </c>
      <c r="Q751" s="75" t="str">
        <f t="shared" si="45"/>
        <v>週二</v>
      </c>
      <c r="R751" s="80">
        <v>44729</v>
      </c>
      <c r="S751" s="84"/>
      <c r="AA751" s="1"/>
    </row>
    <row r="752" spans="4:27">
      <c r="D752" s="68" t="s">
        <v>50</v>
      </c>
      <c r="E752" s="70" t="s">
        <v>51</v>
      </c>
      <c r="F752" s="70" t="s">
        <v>603</v>
      </c>
      <c r="G752" s="67">
        <v>44735</v>
      </c>
      <c r="H752" s="67">
        <v>44735</v>
      </c>
      <c r="I752" s="71">
        <f t="shared" si="44"/>
        <v>0</v>
      </c>
      <c r="J752" s="72" t="s">
        <v>604</v>
      </c>
      <c r="K752" s="72" t="s">
        <v>112</v>
      </c>
      <c r="L752" s="73" t="s">
        <v>113</v>
      </c>
      <c r="M752" s="73" t="s">
        <v>605</v>
      </c>
      <c r="N752" s="68" t="s">
        <v>56</v>
      </c>
      <c r="O752" s="70" t="s">
        <v>57</v>
      </c>
      <c r="P752" s="67">
        <v>44735</v>
      </c>
      <c r="Q752" s="75" t="str">
        <f t="shared" si="45"/>
        <v>週四</v>
      </c>
      <c r="R752" s="80">
        <v>44734</v>
      </c>
      <c r="S752" s="84"/>
      <c r="AA752" s="1"/>
    </row>
    <row r="753" spans="4:27">
      <c r="D753" s="68" t="s">
        <v>50</v>
      </c>
      <c r="E753" s="70" t="s">
        <v>51</v>
      </c>
      <c r="F753" s="70" t="s">
        <v>606</v>
      </c>
      <c r="G753" s="67">
        <v>44735</v>
      </c>
      <c r="H753" s="67">
        <v>44735</v>
      </c>
      <c r="I753" s="71">
        <f t="shared" si="44"/>
        <v>0</v>
      </c>
      <c r="J753" s="72" t="s">
        <v>607</v>
      </c>
      <c r="K753" s="72" t="s">
        <v>112</v>
      </c>
      <c r="L753" s="73" t="s">
        <v>113</v>
      </c>
      <c r="M753" s="73" t="s">
        <v>605</v>
      </c>
      <c r="N753" s="68" t="s">
        <v>56</v>
      </c>
      <c r="O753" s="70" t="s">
        <v>57</v>
      </c>
      <c r="P753" s="67">
        <v>44735</v>
      </c>
      <c r="Q753" s="75" t="str">
        <f t="shared" si="45"/>
        <v>週四</v>
      </c>
      <c r="R753" s="80">
        <v>44734</v>
      </c>
      <c r="S753" s="84"/>
      <c r="AA753" s="1"/>
    </row>
    <row r="754" spans="4:27">
      <c r="D754" s="68" t="s">
        <v>50</v>
      </c>
      <c r="E754" s="70" t="s">
        <v>51</v>
      </c>
      <c r="F754" s="70" t="s">
        <v>608</v>
      </c>
      <c r="G754" s="67">
        <v>44719</v>
      </c>
      <c r="H754" s="67">
        <v>44736</v>
      </c>
      <c r="I754" s="71">
        <f t="shared" si="44"/>
        <v>17</v>
      </c>
      <c r="J754" s="72" t="s">
        <v>261</v>
      </c>
      <c r="K754" s="72" t="s">
        <v>248</v>
      </c>
      <c r="L754" s="73">
        <v>2</v>
      </c>
      <c r="M754" s="73" t="s">
        <v>55</v>
      </c>
      <c r="N754" s="68" t="s">
        <v>56</v>
      </c>
      <c r="O754" s="70" t="s">
        <v>57</v>
      </c>
      <c r="P754" s="67">
        <f t="shared" ref="P754:P817" si="47">H754-2</f>
        <v>44734</v>
      </c>
      <c r="Q754" s="75" t="str">
        <f t="shared" si="45"/>
        <v>週三</v>
      </c>
      <c r="R754" s="80">
        <v>44732</v>
      </c>
      <c r="S754" s="84"/>
      <c r="AA754" s="1"/>
    </row>
    <row r="755" spans="4:27">
      <c r="D755" s="68" t="s">
        <v>50</v>
      </c>
      <c r="E755" s="70" t="s">
        <v>51</v>
      </c>
      <c r="F755" s="70" t="s">
        <v>608</v>
      </c>
      <c r="G755" s="67">
        <v>44719</v>
      </c>
      <c r="H755" s="67">
        <v>44736</v>
      </c>
      <c r="I755" s="71">
        <f t="shared" si="44"/>
        <v>17</v>
      </c>
      <c r="J755" s="72" t="s">
        <v>609</v>
      </c>
      <c r="K755" s="72" t="s">
        <v>610</v>
      </c>
      <c r="L755" s="73">
        <v>1</v>
      </c>
      <c r="M755" s="73" t="s">
        <v>55</v>
      </c>
      <c r="N755" s="68" t="s">
        <v>56</v>
      </c>
      <c r="O755" s="70" t="s">
        <v>611</v>
      </c>
      <c r="P755" s="67">
        <f t="shared" si="47"/>
        <v>44734</v>
      </c>
      <c r="Q755" s="75" t="str">
        <f t="shared" si="45"/>
        <v>週三</v>
      </c>
      <c r="R755" s="80">
        <v>44734</v>
      </c>
      <c r="S755" s="84"/>
      <c r="AA755" s="1"/>
    </row>
    <row r="756" spans="4:27">
      <c r="D756" s="68" t="s">
        <v>50</v>
      </c>
      <c r="E756" s="70" t="s">
        <v>51</v>
      </c>
      <c r="F756" s="70" t="s">
        <v>608</v>
      </c>
      <c r="G756" s="67">
        <v>44719</v>
      </c>
      <c r="H756" s="67">
        <v>44736</v>
      </c>
      <c r="I756" s="71">
        <f t="shared" si="44"/>
        <v>17</v>
      </c>
      <c r="J756" s="72" t="s">
        <v>612</v>
      </c>
      <c r="K756" s="72" t="s">
        <v>613</v>
      </c>
      <c r="L756" s="73">
        <v>1</v>
      </c>
      <c r="M756" s="73" t="s">
        <v>55</v>
      </c>
      <c r="N756" s="68" t="s">
        <v>56</v>
      </c>
      <c r="O756" s="70" t="s">
        <v>65</v>
      </c>
      <c r="P756" s="67">
        <f t="shared" si="47"/>
        <v>44734</v>
      </c>
      <c r="Q756" s="75" t="str">
        <f t="shared" si="45"/>
        <v>週三</v>
      </c>
      <c r="R756" s="80">
        <v>44734</v>
      </c>
      <c r="S756" s="84"/>
      <c r="AA756" s="1"/>
    </row>
    <row r="757" spans="4:27">
      <c r="D757" s="68" t="s">
        <v>50</v>
      </c>
      <c r="E757" s="70" t="s">
        <v>51</v>
      </c>
      <c r="F757" s="70" t="s">
        <v>608</v>
      </c>
      <c r="G757" s="67">
        <v>44719</v>
      </c>
      <c r="H757" s="67">
        <v>44736</v>
      </c>
      <c r="I757" s="71">
        <f t="shared" si="44"/>
        <v>17</v>
      </c>
      <c r="J757" s="72" t="s">
        <v>614</v>
      </c>
      <c r="K757" s="72" t="s">
        <v>248</v>
      </c>
      <c r="L757" s="73">
        <v>1</v>
      </c>
      <c r="M757" s="73" t="s">
        <v>55</v>
      </c>
      <c r="N757" s="68" t="s">
        <v>56</v>
      </c>
      <c r="O757" s="70" t="s">
        <v>57</v>
      </c>
      <c r="P757" s="67">
        <f t="shared" si="47"/>
        <v>44734</v>
      </c>
      <c r="Q757" s="75" t="str">
        <f t="shared" si="45"/>
        <v>週三</v>
      </c>
      <c r="R757" s="80">
        <v>44732</v>
      </c>
      <c r="S757" s="84"/>
      <c r="AA757" s="1"/>
    </row>
    <row r="758" spans="4:27">
      <c r="D758" s="68" t="s">
        <v>50</v>
      </c>
      <c r="E758" s="70" t="s">
        <v>51</v>
      </c>
      <c r="F758" s="70" t="s">
        <v>608</v>
      </c>
      <c r="G758" s="67">
        <v>44719</v>
      </c>
      <c r="H758" s="67">
        <v>44736</v>
      </c>
      <c r="I758" s="71">
        <f t="shared" si="44"/>
        <v>17</v>
      </c>
      <c r="J758" s="72" t="s">
        <v>240</v>
      </c>
      <c r="K758" s="72" t="s">
        <v>241</v>
      </c>
      <c r="L758" s="73">
        <v>1</v>
      </c>
      <c r="M758" s="73" t="s">
        <v>55</v>
      </c>
      <c r="N758" s="68" t="s">
        <v>56</v>
      </c>
      <c r="O758" s="70" t="s">
        <v>65</v>
      </c>
      <c r="P758" s="67">
        <f t="shared" si="47"/>
        <v>44734</v>
      </c>
      <c r="Q758" s="75" t="str">
        <f t="shared" si="45"/>
        <v>週三</v>
      </c>
      <c r="R758" s="80">
        <v>44733</v>
      </c>
      <c r="S758" s="84"/>
      <c r="AA758" s="1"/>
    </row>
    <row r="759" spans="4:27">
      <c r="D759" s="68" t="s">
        <v>50</v>
      </c>
      <c r="E759" s="70" t="s">
        <v>51</v>
      </c>
      <c r="F759" s="70" t="s">
        <v>608</v>
      </c>
      <c r="G759" s="67">
        <v>44719</v>
      </c>
      <c r="H759" s="67">
        <v>44736</v>
      </c>
      <c r="I759" s="71">
        <f t="shared" si="44"/>
        <v>17</v>
      </c>
      <c r="J759" s="72" t="s">
        <v>244</v>
      </c>
      <c r="K759" s="72" t="s">
        <v>241</v>
      </c>
      <c r="L759" s="73">
        <v>1</v>
      </c>
      <c r="M759" s="73" t="s">
        <v>55</v>
      </c>
      <c r="N759" s="68" t="s">
        <v>56</v>
      </c>
      <c r="O759" s="70" t="s">
        <v>65</v>
      </c>
      <c r="P759" s="67">
        <f t="shared" si="47"/>
        <v>44734</v>
      </c>
      <c r="Q759" s="75" t="str">
        <f t="shared" si="45"/>
        <v>週三</v>
      </c>
      <c r="R759" s="80">
        <v>44733</v>
      </c>
      <c r="S759" s="84"/>
      <c r="AA759" s="1"/>
    </row>
    <row r="760" spans="4:27">
      <c r="D760" s="68" t="s">
        <v>50</v>
      </c>
      <c r="E760" s="70" t="s">
        <v>51</v>
      </c>
      <c r="F760" s="70" t="s">
        <v>608</v>
      </c>
      <c r="G760" s="67">
        <v>44719</v>
      </c>
      <c r="H760" s="67">
        <v>44736</v>
      </c>
      <c r="I760" s="71">
        <f t="shared" si="44"/>
        <v>17</v>
      </c>
      <c r="J760" s="72" t="s">
        <v>350</v>
      </c>
      <c r="K760" s="72" t="s">
        <v>250</v>
      </c>
      <c r="L760" s="73">
        <v>1</v>
      </c>
      <c r="M760" s="73" t="s">
        <v>55</v>
      </c>
      <c r="N760" s="68" t="s">
        <v>56</v>
      </c>
      <c r="O760" s="70" t="s">
        <v>615</v>
      </c>
      <c r="P760" s="67">
        <f t="shared" si="47"/>
        <v>44734</v>
      </c>
      <c r="Q760" s="75" t="str">
        <f t="shared" si="45"/>
        <v>週三</v>
      </c>
      <c r="R760" s="80">
        <v>44735</v>
      </c>
      <c r="S760" s="81">
        <f>R760</f>
        <v>44735</v>
      </c>
      <c r="T760" s="70">
        <v>1</v>
      </c>
      <c r="AA760" s="1"/>
    </row>
    <row r="761" spans="4:27">
      <c r="D761" s="68" t="s">
        <v>50</v>
      </c>
      <c r="E761" s="70" t="s">
        <v>51</v>
      </c>
      <c r="F761" s="70" t="s">
        <v>608</v>
      </c>
      <c r="G761" s="67">
        <v>44719</v>
      </c>
      <c r="H761" s="67">
        <v>44736</v>
      </c>
      <c r="I761" s="71">
        <f t="shared" si="44"/>
        <v>17</v>
      </c>
      <c r="J761" s="72" t="s">
        <v>238</v>
      </c>
      <c r="K761" s="72" t="s">
        <v>239</v>
      </c>
      <c r="L761" s="73">
        <v>1</v>
      </c>
      <c r="M761" s="73" t="s">
        <v>55</v>
      </c>
      <c r="N761" s="68" t="s">
        <v>56</v>
      </c>
      <c r="O761" s="70" t="s">
        <v>65</v>
      </c>
      <c r="P761" s="67">
        <f t="shared" si="47"/>
        <v>44734</v>
      </c>
      <c r="Q761" s="75" t="str">
        <f t="shared" si="45"/>
        <v>週三</v>
      </c>
      <c r="R761" s="80">
        <v>44733</v>
      </c>
      <c r="S761" s="84"/>
      <c r="AA761" s="1"/>
    </row>
    <row r="762" spans="4:27">
      <c r="D762" s="68" t="s">
        <v>50</v>
      </c>
      <c r="E762" s="70" t="s">
        <v>51</v>
      </c>
      <c r="F762" s="70" t="s">
        <v>608</v>
      </c>
      <c r="G762" s="67">
        <v>44719</v>
      </c>
      <c r="H762" s="67">
        <v>44736</v>
      </c>
      <c r="I762" s="71">
        <f t="shared" si="44"/>
        <v>17</v>
      </c>
      <c r="J762" s="72" t="s">
        <v>616</v>
      </c>
      <c r="K762" s="72" t="s">
        <v>617</v>
      </c>
      <c r="L762" s="73">
        <v>2</v>
      </c>
      <c r="M762" s="73" t="s">
        <v>55</v>
      </c>
      <c r="N762" s="68" t="s">
        <v>56</v>
      </c>
      <c r="O762" s="70" t="s">
        <v>65</v>
      </c>
      <c r="P762" s="67">
        <f t="shared" si="47"/>
        <v>44734</v>
      </c>
      <c r="Q762" s="75" t="str">
        <f t="shared" si="45"/>
        <v>週三</v>
      </c>
      <c r="R762" s="80">
        <v>44734</v>
      </c>
      <c r="S762" s="84"/>
      <c r="AA762" s="1"/>
    </row>
    <row r="763" spans="4:27">
      <c r="D763" s="68" t="s">
        <v>50</v>
      </c>
      <c r="E763" s="70" t="s">
        <v>51</v>
      </c>
      <c r="F763" s="70" t="s">
        <v>608</v>
      </c>
      <c r="G763" s="67">
        <v>44719</v>
      </c>
      <c r="H763" s="67">
        <v>44736</v>
      </c>
      <c r="I763" s="71">
        <f t="shared" si="44"/>
        <v>17</v>
      </c>
      <c r="J763" s="72" t="s">
        <v>243</v>
      </c>
      <c r="K763" s="72" t="s">
        <v>241</v>
      </c>
      <c r="L763" s="73">
        <v>2</v>
      </c>
      <c r="M763" s="73" t="s">
        <v>55</v>
      </c>
      <c r="N763" s="68" t="s">
        <v>56</v>
      </c>
      <c r="O763" s="70" t="s">
        <v>65</v>
      </c>
      <c r="P763" s="67">
        <f t="shared" si="47"/>
        <v>44734</v>
      </c>
      <c r="Q763" s="75" t="str">
        <f t="shared" si="45"/>
        <v>週三</v>
      </c>
      <c r="R763" s="80">
        <v>44734</v>
      </c>
      <c r="S763" s="84"/>
      <c r="AA763" s="1"/>
    </row>
    <row r="764" spans="4:27">
      <c r="D764" s="68" t="s">
        <v>50</v>
      </c>
      <c r="E764" s="70" t="s">
        <v>51</v>
      </c>
      <c r="F764" s="70" t="s">
        <v>608</v>
      </c>
      <c r="G764" s="67">
        <v>44719</v>
      </c>
      <c r="H764" s="67">
        <v>44736</v>
      </c>
      <c r="I764" s="71">
        <f t="shared" si="44"/>
        <v>17</v>
      </c>
      <c r="J764" s="72" t="s">
        <v>618</v>
      </c>
      <c r="K764" s="72" t="s">
        <v>241</v>
      </c>
      <c r="L764" s="73">
        <v>1</v>
      </c>
      <c r="M764" s="73" t="s">
        <v>55</v>
      </c>
      <c r="N764" s="68" t="s">
        <v>56</v>
      </c>
      <c r="O764" s="70" t="s">
        <v>65</v>
      </c>
      <c r="P764" s="67">
        <f t="shared" si="47"/>
        <v>44734</v>
      </c>
      <c r="Q764" s="75" t="str">
        <f t="shared" si="45"/>
        <v>週三</v>
      </c>
      <c r="R764" s="80">
        <v>44734</v>
      </c>
      <c r="S764" s="84"/>
      <c r="AA764" s="1"/>
    </row>
    <row r="765" spans="4:27">
      <c r="D765" s="68" t="s">
        <v>50</v>
      </c>
      <c r="E765" s="70" t="s">
        <v>51</v>
      </c>
      <c r="F765" s="70" t="s">
        <v>608</v>
      </c>
      <c r="G765" s="67">
        <v>44719</v>
      </c>
      <c r="H765" s="67">
        <v>44736</v>
      </c>
      <c r="I765" s="71">
        <f t="shared" si="44"/>
        <v>17</v>
      </c>
      <c r="J765" s="72" t="s">
        <v>242</v>
      </c>
      <c r="K765" s="72" t="s">
        <v>241</v>
      </c>
      <c r="L765" s="73">
        <v>1</v>
      </c>
      <c r="M765" s="73" t="s">
        <v>55</v>
      </c>
      <c r="N765" s="68" t="s">
        <v>56</v>
      </c>
      <c r="O765" s="70" t="s">
        <v>65</v>
      </c>
      <c r="P765" s="67">
        <f t="shared" si="47"/>
        <v>44734</v>
      </c>
      <c r="Q765" s="75" t="str">
        <f t="shared" si="45"/>
        <v>週三</v>
      </c>
      <c r="R765" s="80">
        <v>44734</v>
      </c>
      <c r="S765" s="84"/>
      <c r="AA765" s="1"/>
    </row>
    <row r="766" spans="4:27">
      <c r="D766" s="68" t="s">
        <v>50</v>
      </c>
      <c r="E766" s="70" t="s">
        <v>51</v>
      </c>
      <c r="F766" s="70" t="s">
        <v>608</v>
      </c>
      <c r="G766" s="67">
        <v>44719</v>
      </c>
      <c r="H766" s="67">
        <v>44736</v>
      </c>
      <c r="I766" s="71">
        <f t="shared" si="44"/>
        <v>17</v>
      </c>
      <c r="J766" s="72" t="s">
        <v>299</v>
      </c>
      <c r="K766" s="72" t="s">
        <v>470</v>
      </c>
      <c r="L766" s="73">
        <v>1</v>
      </c>
      <c r="M766" s="73" t="s">
        <v>55</v>
      </c>
      <c r="N766" s="68" t="s">
        <v>80</v>
      </c>
      <c r="O766" s="70" t="s">
        <v>92</v>
      </c>
      <c r="P766" s="67">
        <f t="shared" si="47"/>
        <v>44734</v>
      </c>
      <c r="Q766" s="75" t="str">
        <f t="shared" si="45"/>
        <v>週三</v>
      </c>
      <c r="R766" s="80">
        <v>44734</v>
      </c>
      <c r="S766" s="84"/>
      <c r="AA766" s="1"/>
    </row>
    <row r="767" spans="4:27">
      <c r="D767" s="68" t="s">
        <v>50</v>
      </c>
      <c r="E767" s="70" t="s">
        <v>51</v>
      </c>
      <c r="F767" s="70" t="s">
        <v>608</v>
      </c>
      <c r="G767" s="67">
        <v>44719</v>
      </c>
      <c r="H767" s="67">
        <v>44736</v>
      </c>
      <c r="I767" s="71">
        <f t="shared" si="44"/>
        <v>17</v>
      </c>
      <c r="J767" s="72" t="s">
        <v>477</v>
      </c>
      <c r="K767" s="72" t="s">
        <v>478</v>
      </c>
      <c r="L767" s="73">
        <v>1</v>
      </c>
      <c r="M767" s="73" t="s">
        <v>55</v>
      </c>
      <c r="N767" s="68" t="s">
        <v>56</v>
      </c>
      <c r="O767" s="70" t="s">
        <v>65</v>
      </c>
      <c r="P767" s="67">
        <f t="shared" si="47"/>
        <v>44734</v>
      </c>
      <c r="Q767" s="75" t="str">
        <f t="shared" si="45"/>
        <v>週三</v>
      </c>
      <c r="R767" s="80">
        <v>44735</v>
      </c>
      <c r="S767" s="81">
        <f>R767</f>
        <v>44735</v>
      </c>
      <c r="T767" s="70">
        <v>1</v>
      </c>
      <c r="AA767" s="1"/>
    </row>
    <row r="768" spans="4:27">
      <c r="D768" s="68" t="s">
        <v>50</v>
      </c>
      <c r="E768" s="70" t="s">
        <v>51</v>
      </c>
      <c r="F768" s="70" t="s">
        <v>608</v>
      </c>
      <c r="G768" s="67">
        <v>44719</v>
      </c>
      <c r="H768" s="67">
        <v>44736</v>
      </c>
      <c r="I768" s="71">
        <f t="shared" si="44"/>
        <v>17</v>
      </c>
      <c r="J768" s="72" t="s">
        <v>74</v>
      </c>
      <c r="K768" s="72" t="s">
        <v>75</v>
      </c>
      <c r="L768" s="73">
        <v>1</v>
      </c>
      <c r="M768" s="73" t="s">
        <v>55</v>
      </c>
      <c r="N768" s="68" t="s">
        <v>56</v>
      </c>
      <c r="O768" s="70" t="s">
        <v>65</v>
      </c>
      <c r="P768" s="67">
        <f t="shared" si="47"/>
        <v>44734</v>
      </c>
      <c r="Q768" s="75" t="str">
        <f t="shared" si="45"/>
        <v>週三</v>
      </c>
      <c r="R768" s="80">
        <v>44735</v>
      </c>
      <c r="S768" s="81">
        <f>R768</f>
        <v>44735</v>
      </c>
      <c r="T768" s="70">
        <v>1</v>
      </c>
      <c r="AA768" s="1"/>
    </row>
    <row r="769" spans="4:27">
      <c r="D769" s="68" t="s">
        <v>50</v>
      </c>
      <c r="E769" s="70" t="s">
        <v>51</v>
      </c>
      <c r="F769" s="70" t="s">
        <v>608</v>
      </c>
      <c r="G769" s="67">
        <v>44719</v>
      </c>
      <c r="H769" s="67">
        <v>44736</v>
      </c>
      <c r="I769" s="71">
        <f t="shared" si="44"/>
        <v>17</v>
      </c>
      <c r="J769" s="72" t="s">
        <v>262</v>
      </c>
      <c r="K769" s="72" t="s">
        <v>75</v>
      </c>
      <c r="L769" s="73">
        <v>1</v>
      </c>
      <c r="M769" s="73" t="s">
        <v>55</v>
      </c>
      <c r="N769" s="68" t="s">
        <v>56</v>
      </c>
      <c r="O769" s="70" t="s">
        <v>65</v>
      </c>
      <c r="P769" s="67">
        <f t="shared" si="47"/>
        <v>44734</v>
      </c>
      <c r="Q769" s="75" t="str">
        <f t="shared" si="45"/>
        <v>週三</v>
      </c>
      <c r="R769" s="80">
        <v>44735</v>
      </c>
      <c r="S769" s="81">
        <f>R769</f>
        <v>44735</v>
      </c>
      <c r="T769" s="70">
        <v>1</v>
      </c>
      <c r="AA769" s="1"/>
    </row>
    <row r="770" spans="4:27">
      <c r="D770" s="68" t="s">
        <v>50</v>
      </c>
      <c r="E770" s="70" t="s">
        <v>51</v>
      </c>
      <c r="F770" s="70" t="s">
        <v>608</v>
      </c>
      <c r="G770" s="67">
        <v>44719</v>
      </c>
      <c r="H770" s="67">
        <v>44736</v>
      </c>
      <c r="I770" s="71">
        <f t="shared" si="44"/>
        <v>17</v>
      </c>
      <c r="J770" s="72" t="s">
        <v>257</v>
      </c>
      <c r="K770" s="72" t="s">
        <v>258</v>
      </c>
      <c r="L770" s="73">
        <v>2</v>
      </c>
      <c r="M770" s="73" t="s">
        <v>55</v>
      </c>
      <c r="N770" s="68" t="s">
        <v>56</v>
      </c>
      <c r="O770" s="70" t="s">
        <v>65</v>
      </c>
      <c r="P770" s="67">
        <f t="shared" si="47"/>
        <v>44734</v>
      </c>
      <c r="Q770" s="75" t="str">
        <f t="shared" si="45"/>
        <v>週三</v>
      </c>
      <c r="R770" s="80">
        <v>44735</v>
      </c>
      <c r="S770" s="81">
        <f>R770</f>
        <v>44735</v>
      </c>
      <c r="T770" s="70">
        <v>1</v>
      </c>
      <c r="AA770" s="1"/>
    </row>
    <row r="771" spans="4:27">
      <c r="D771" s="68" t="s">
        <v>50</v>
      </c>
      <c r="E771" s="70" t="s">
        <v>51</v>
      </c>
      <c r="F771" s="70" t="s">
        <v>608</v>
      </c>
      <c r="G771" s="67">
        <v>44719</v>
      </c>
      <c r="H771" s="67">
        <v>44736</v>
      </c>
      <c r="I771" s="71">
        <f t="shared" si="44"/>
        <v>17</v>
      </c>
      <c r="J771" s="72" t="s">
        <v>540</v>
      </c>
      <c r="K771" s="72" t="s">
        <v>541</v>
      </c>
      <c r="L771" s="73">
        <v>2</v>
      </c>
      <c r="M771" s="73" t="s">
        <v>55</v>
      </c>
      <c r="N771" s="68" t="s">
        <v>56</v>
      </c>
      <c r="O771" s="70" t="s">
        <v>65</v>
      </c>
      <c r="P771" s="67">
        <f t="shared" si="47"/>
        <v>44734</v>
      </c>
      <c r="Q771" s="75" t="str">
        <f t="shared" si="45"/>
        <v>週三</v>
      </c>
      <c r="R771" s="80">
        <v>44735</v>
      </c>
      <c r="S771" s="81">
        <f>R771</f>
        <v>44735</v>
      </c>
      <c r="T771" s="70">
        <v>1</v>
      </c>
      <c r="AA771" s="1"/>
    </row>
    <row r="772" spans="4:27">
      <c r="D772" s="68" t="s">
        <v>50</v>
      </c>
      <c r="E772" s="70" t="s">
        <v>51</v>
      </c>
      <c r="F772" s="70" t="s">
        <v>608</v>
      </c>
      <c r="G772" s="67">
        <v>44719</v>
      </c>
      <c r="H772" s="67">
        <v>44736</v>
      </c>
      <c r="I772" s="71">
        <f t="shared" si="44"/>
        <v>17</v>
      </c>
      <c r="J772" s="72" t="s">
        <v>69</v>
      </c>
      <c r="K772" s="72" t="s">
        <v>70</v>
      </c>
      <c r="L772" s="73">
        <v>2</v>
      </c>
      <c r="M772" s="73" t="s">
        <v>55</v>
      </c>
      <c r="N772" s="68" t="s">
        <v>56</v>
      </c>
      <c r="O772" s="70" t="s">
        <v>65</v>
      </c>
      <c r="P772" s="67">
        <f t="shared" si="47"/>
        <v>44734</v>
      </c>
      <c r="Q772" s="75" t="str">
        <f t="shared" si="45"/>
        <v>週三</v>
      </c>
      <c r="R772" s="80">
        <v>44734</v>
      </c>
      <c r="S772" s="84"/>
      <c r="AA772" s="1"/>
    </row>
    <row r="773" spans="4:27">
      <c r="D773" s="68" t="s">
        <v>50</v>
      </c>
      <c r="E773" s="70" t="s">
        <v>51</v>
      </c>
      <c r="F773" s="70" t="s">
        <v>608</v>
      </c>
      <c r="G773" s="67">
        <v>44719</v>
      </c>
      <c r="H773" s="67">
        <v>44736</v>
      </c>
      <c r="I773" s="71">
        <f t="shared" si="44"/>
        <v>17</v>
      </c>
      <c r="J773" s="72" t="s">
        <v>356</v>
      </c>
      <c r="K773" s="72" t="s">
        <v>70</v>
      </c>
      <c r="L773" s="73">
        <v>2</v>
      </c>
      <c r="M773" s="73" t="s">
        <v>55</v>
      </c>
      <c r="N773" s="68" t="s">
        <v>56</v>
      </c>
      <c r="O773" s="70" t="s">
        <v>65</v>
      </c>
      <c r="P773" s="67">
        <f t="shared" si="47"/>
        <v>44734</v>
      </c>
      <c r="Q773" s="75" t="str">
        <f t="shared" si="45"/>
        <v>週三</v>
      </c>
      <c r="R773" s="80">
        <v>44734</v>
      </c>
      <c r="S773" s="84"/>
      <c r="AA773" s="1"/>
    </row>
    <row r="774" spans="4:27">
      <c r="D774" s="68" t="s">
        <v>50</v>
      </c>
      <c r="E774" s="70" t="s">
        <v>51</v>
      </c>
      <c r="F774" s="70" t="s">
        <v>608</v>
      </c>
      <c r="G774" s="67">
        <v>44719</v>
      </c>
      <c r="H774" s="67">
        <v>44736</v>
      </c>
      <c r="I774" s="71">
        <f t="shared" si="44"/>
        <v>17</v>
      </c>
      <c r="J774" s="72" t="s">
        <v>66</v>
      </c>
      <c r="K774" s="72" t="s">
        <v>64</v>
      </c>
      <c r="L774" s="73">
        <v>2</v>
      </c>
      <c r="M774" s="73" t="s">
        <v>55</v>
      </c>
      <c r="N774" s="68" t="s">
        <v>253</v>
      </c>
      <c r="O774" s="70" t="s">
        <v>65</v>
      </c>
      <c r="P774" s="67">
        <f t="shared" si="47"/>
        <v>44734</v>
      </c>
      <c r="Q774" s="75" t="str">
        <f t="shared" si="45"/>
        <v>週三</v>
      </c>
      <c r="R774" s="80">
        <v>44727</v>
      </c>
      <c r="AA774" s="1"/>
    </row>
    <row r="775" spans="4:27">
      <c r="D775" s="68" t="s">
        <v>50</v>
      </c>
      <c r="E775" s="70" t="s">
        <v>51</v>
      </c>
      <c r="F775" s="70" t="s">
        <v>608</v>
      </c>
      <c r="G775" s="67">
        <v>44719</v>
      </c>
      <c r="H775" s="67">
        <v>44736</v>
      </c>
      <c r="I775" s="71">
        <f t="shared" ref="I775:I838" si="48">_xlfn.DAYS(H775,G775)</f>
        <v>17</v>
      </c>
      <c r="J775" s="72" t="s">
        <v>67</v>
      </c>
      <c r="K775" s="72" t="s">
        <v>64</v>
      </c>
      <c r="L775" s="73">
        <v>1</v>
      </c>
      <c r="M775" s="73" t="s">
        <v>55</v>
      </c>
      <c r="N775" s="68" t="s">
        <v>253</v>
      </c>
      <c r="O775" s="70" t="s">
        <v>65</v>
      </c>
      <c r="P775" s="67">
        <f t="shared" si="47"/>
        <v>44734</v>
      </c>
      <c r="Q775" s="75" t="str">
        <f t="shared" ref="Q775:Q838" si="49">TEXT(P775,"aaa")</f>
        <v>週三</v>
      </c>
      <c r="R775" s="80">
        <v>44727</v>
      </c>
      <c r="AA775" s="1"/>
    </row>
    <row r="776" spans="4:27">
      <c r="D776" s="68" t="s">
        <v>50</v>
      </c>
      <c r="E776" s="70" t="s">
        <v>51</v>
      </c>
      <c r="F776" s="70" t="s">
        <v>608</v>
      </c>
      <c r="G776" s="67">
        <v>44719</v>
      </c>
      <c r="H776" s="67">
        <v>44736</v>
      </c>
      <c r="I776" s="71">
        <f t="shared" si="48"/>
        <v>17</v>
      </c>
      <c r="J776" s="72" t="s">
        <v>53</v>
      </c>
      <c r="K776" s="72" t="s">
        <v>54</v>
      </c>
      <c r="L776" s="73">
        <v>2</v>
      </c>
      <c r="M776" s="73" t="s">
        <v>55</v>
      </c>
      <c r="N776" s="68" t="s">
        <v>56</v>
      </c>
      <c r="O776" s="70" t="s">
        <v>57</v>
      </c>
      <c r="P776" s="67">
        <f t="shared" si="47"/>
        <v>44734</v>
      </c>
      <c r="Q776" s="75" t="str">
        <f t="shared" si="49"/>
        <v>週三</v>
      </c>
      <c r="R776" s="80">
        <v>44729</v>
      </c>
      <c r="AA776" s="1"/>
    </row>
    <row r="777" spans="4:27">
      <c r="D777" s="68" t="s">
        <v>50</v>
      </c>
      <c r="E777" s="70" t="s">
        <v>51</v>
      </c>
      <c r="F777" s="70" t="s">
        <v>608</v>
      </c>
      <c r="G777" s="67">
        <v>44719</v>
      </c>
      <c r="H777" s="67">
        <v>44736</v>
      </c>
      <c r="I777" s="71">
        <f t="shared" si="48"/>
        <v>17</v>
      </c>
      <c r="J777" s="72" t="s">
        <v>60</v>
      </c>
      <c r="K777" s="72" t="s">
        <v>61</v>
      </c>
      <c r="L777" s="73">
        <v>2</v>
      </c>
      <c r="M777" s="73" t="s">
        <v>55</v>
      </c>
      <c r="N777" s="68" t="s">
        <v>56</v>
      </c>
      <c r="O777" s="70" t="s">
        <v>57</v>
      </c>
      <c r="P777" s="67">
        <f t="shared" si="47"/>
        <v>44734</v>
      </c>
      <c r="Q777" s="75" t="str">
        <f t="shared" si="49"/>
        <v>週三</v>
      </c>
      <c r="R777" s="80">
        <v>44729</v>
      </c>
      <c r="AA777" s="1"/>
    </row>
    <row r="778" spans="4:27">
      <c r="D778" s="68" t="s">
        <v>50</v>
      </c>
      <c r="E778" s="70" t="s">
        <v>82</v>
      </c>
      <c r="F778" s="70" t="s">
        <v>619</v>
      </c>
      <c r="G778" s="67">
        <v>44723</v>
      </c>
      <c r="H778" s="67">
        <v>44736</v>
      </c>
      <c r="I778" s="71">
        <f t="shared" si="48"/>
        <v>13</v>
      </c>
      <c r="J778" s="72" t="s">
        <v>120</v>
      </c>
      <c r="K778" s="72" t="s">
        <v>121</v>
      </c>
      <c r="L778" s="73">
        <v>5</v>
      </c>
      <c r="M778" s="73" t="s">
        <v>79</v>
      </c>
      <c r="N778" s="68" t="s">
        <v>80</v>
      </c>
      <c r="O778" s="70" t="s">
        <v>81</v>
      </c>
      <c r="P778" s="67">
        <f t="shared" si="47"/>
        <v>44734</v>
      </c>
      <c r="Q778" s="75" t="str">
        <f t="shared" si="49"/>
        <v>週三</v>
      </c>
      <c r="R778" s="80">
        <v>44727</v>
      </c>
      <c r="AA778" s="1"/>
    </row>
    <row r="779" spans="4:27">
      <c r="D779" s="68" t="s">
        <v>50</v>
      </c>
      <c r="E779" s="70" t="s">
        <v>82</v>
      </c>
      <c r="F779" s="70" t="s">
        <v>620</v>
      </c>
      <c r="G779" s="67">
        <v>44721</v>
      </c>
      <c r="H779" s="67">
        <v>44736</v>
      </c>
      <c r="I779" s="71">
        <f t="shared" si="48"/>
        <v>15</v>
      </c>
      <c r="J779" s="72" t="s">
        <v>125</v>
      </c>
      <c r="K779" s="72" t="s">
        <v>126</v>
      </c>
      <c r="L779" s="73">
        <v>2</v>
      </c>
      <c r="M779" s="73" t="s">
        <v>127</v>
      </c>
      <c r="N779" s="68" t="s">
        <v>56</v>
      </c>
      <c r="O779" s="70" t="s">
        <v>87</v>
      </c>
      <c r="P779" s="67">
        <f t="shared" si="47"/>
        <v>44734</v>
      </c>
      <c r="Q779" s="75" t="str">
        <f t="shared" si="49"/>
        <v>週三</v>
      </c>
      <c r="R779" s="80">
        <v>44729</v>
      </c>
      <c r="AA779" s="1"/>
    </row>
    <row r="780" spans="4:27">
      <c r="D780" s="68" t="s">
        <v>50</v>
      </c>
      <c r="E780" s="70" t="s">
        <v>82</v>
      </c>
      <c r="F780" s="70" t="s">
        <v>620</v>
      </c>
      <c r="G780" s="67">
        <v>44721</v>
      </c>
      <c r="H780" s="67">
        <v>44736</v>
      </c>
      <c r="I780" s="71">
        <f t="shared" si="48"/>
        <v>15</v>
      </c>
      <c r="J780" s="72" t="s">
        <v>178</v>
      </c>
      <c r="K780" s="72" t="s">
        <v>179</v>
      </c>
      <c r="L780" s="73">
        <v>2</v>
      </c>
      <c r="M780" s="73" t="s">
        <v>127</v>
      </c>
      <c r="N780" s="68" t="s">
        <v>80</v>
      </c>
      <c r="O780" s="70" t="s">
        <v>115</v>
      </c>
      <c r="P780" s="67">
        <f t="shared" si="47"/>
        <v>44734</v>
      </c>
      <c r="Q780" s="75" t="str">
        <f t="shared" si="49"/>
        <v>週三</v>
      </c>
      <c r="R780" s="80">
        <v>44729</v>
      </c>
      <c r="AA780" s="1"/>
    </row>
    <row r="781" spans="4:27">
      <c r="D781" s="68" t="s">
        <v>50</v>
      </c>
      <c r="E781" s="70" t="s">
        <v>82</v>
      </c>
      <c r="F781" s="70" t="s">
        <v>620</v>
      </c>
      <c r="G781" s="67">
        <v>44721</v>
      </c>
      <c r="H781" s="67">
        <v>44736</v>
      </c>
      <c r="I781" s="71">
        <f t="shared" si="48"/>
        <v>15</v>
      </c>
      <c r="J781" s="72" t="s">
        <v>204</v>
      </c>
      <c r="K781" s="72" t="s">
        <v>205</v>
      </c>
      <c r="L781" s="73">
        <v>2</v>
      </c>
      <c r="M781" s="73" t="s">
        <v>127</v>
      </c>
      <c r="N781" s="68" t="s">
        <v>80</v>
      </c>
      <c r="O781" s="70" t="s">
        <v>92</v>
      </c>
      <c r="P781" s="67">
        <f t="shared" si="47"/>
        <v>44734</v>
      </c>
      <c r="Q781" s="75" t="str">
        <f t="shared" si="49"/>
        <v>週三</v>
      </c>
      <c r="R781" s="80">
        <v>44727</v>
      </c>
      <c r="AA781" s="1"/>
    </row>
    <row r="782" spans="4:27">
      <c r="D782" s="68" t="s">
        <v>50</v>
      </c>
      <c r="E782" s="70" t="s">
        <v>82</v>
      </c>
      <c r="F782" s="70" t="s">
        <v>620</v>
      </c>
      <c r="G782" s="67">
        <v>44721</v>
      </c>
      <c r="H782" s="67">
        <v>44736</v>
      </c>
      <c r="I782" s="71">
        <f t="shared" si="48"/>
        <v>15</v>
      </c>
      <c r="J782" s="72" t="s">
        <v>340</v>
      </c>
      <c r="K782" s="72" t="s">
        <v>187</v>
      </c>
      <c r="L782" s="73">
        <v>2</v>
      </c>
      <c r="M782" s="73" t="s">
        <v>127</v>
      </c>
      <c r="N782" s="68" t="s">
        <v>80</v>
      </c>
      <c r="O782" s="70" t="s">
        <v>177</v>
      </c>
      <c r="P782" s="67">
        <f t="shared" si="47"/>
        <v>44734</v>
      </c>
      <c r="Q782" s="75" t="str">
        <f t="shared" si="49"/>
        <v>週三</v>
      </c>
      <c r="R782" s="80">
        <v>44729</v>
      </c>
      <c r="AA782" s="1"/>
    </row>
    <row r="783" spans="4:27">
      <c r="D783" s="68" t="s">
        <v>50</v>
      </c>
      <c r="E783" s="70" t="s">
        <v>82</v>
      </c>
      <c r="F783" s="70" t="s">
        <v>620</v>
      </c>
      <c r="G783" s="67">
        <v>44721</v>
      </c>
      <c r="H783" s="67">
        <v>44736</v>
      </c>
      <c r="I783" s="71">
        <f t="shared" si="48"/>
        <v>15</v>
      </c>
      <c r="J783" s="72" t="s">
        <v>195</v>
      </c>
      <c r="K783" s="72" t="s">
        <v>196</v>
      </c>
      <c r="L783" s="73">
        <v>2</v>
      </c>
      <c r="M783" s="73" t="s">
        <v>127</v>
      </c>
      <c r="N783" s="68" t="s">
        <v>80</v>
      </c>
      <c r="O783" s="70" t="s">
        <v>197</v>
      </c>
      <c r="P783" s="67">
        <f t="shared" si="47"/>
        <v>44734</v>
      </c>
      <c r="Q783" s="75" t="str">
        <f t="shared" si="49"/>
        <v>週三</v>
      </c>
      <c r="R783" s="80">
        <v>44729</v>
      </c>
      <c r="AA783" s="1"/>
    </row>
    <row r="784" spans="4:27">
      <c r="D784" s="68" t="s">
        <v>50</v>
      </c>
      <c r="E784" s="70" t="s">
        <v>51</v>
      </c>
      <c r="F784" s="70" t="s">
        <v>621</v>
      </c>
      <c r="G784" s="67">
        <v>44720</v>
      </c>
      <c r="H784" s="67">
        <v>44736</v>
      </c>
      <c r="I784" s="71">
        <f t="shared" si="48"/>
        <v>16</v>
      </c>
      <c r="J784" s="72" t="s">
        <v>102</v>
      </c>
      <c r="K784" s="72" t="s">
        <v>103</v>
      </c>
      <c r="L784" s="73">
        <v>1</v>
      </c>
      <c r="M784" s="73" t="s">
        <v>91</v>
      </c>
      <c r="N784" s="68" t="s">
        <v>80</v>
      </c>
      <c r="O784" s="70" t="s">
        <v>99</v>
      </c>
      <c r="P784" s="67">
        <f t="shared" si="47"/>
        <v>44734</v>
      </c>
      <c r="Q784" s="75" t="str">
        <f t="shared" si="49"/>
        <v>週三</v>
      </c>
      <c r="R784" s="80">
        <v>44727</v>
      </c>
      <c r="AA784" s="1"/>
    </row>
    <row r="785" spans="4:27">
      <c r="D785" s="68" t="s">
        <v>50</v>
      </c>
      <c r="E785" s="70" t="s">
        <v>51</v>
      </c>
      <c r="F785" s="70" t="s">
        <v>621</v>
      </c>
      <c r="G785" s="67">
        <v>44720</v>
      </c>
      <c r="H785" s="67">
        <v>44736</v>
      </c>
      <c r="I785" s="71">
        <f t="shared" si="48"/>
        <v>16</v>
      </c>
      <c r="J785" s="72" t="s">
        <v>316</v>
      </c>
      <c r="K785" s="72" t="s">
        <v>317</v>
      </c>
      <c r="L785" s="73">
        <v>1</v>
      </c>
      <c r="M785" s="73" t="s">
        <v>91</v>
      </c>
      <c r="N785" s="68" t="s">
        <v>80</v>
      </c>
      <c r="O785" s="70" t="s">
        <v>318</v>
      </c>
      <c r="P785" s="67">
        <f t="shared" si="47"/>
        <v>44734</v>
      </c>
      <c r="Q785" s="75" t="str">
        <f t="shared" si="49"/>
        <v>週三</v>
      </c>
      <c r="R785" s="80">
        <v>44729</v>
      </c>
      <c r="AA785" s="1"/>
    </row>
    <row r="786" spans="4:27">
      <c r="D786" s="68" t="s">
        <v>50</v>
      </c>
      <c r="E786" s="70" t="s">
        <v>82</v>
      </c>
      <c r="F786" s="70" t="s">
        <v>622</v>
      </c>
      <c r="G786" s="67">
        <v>44719</v>
      </c>
      <c r="H786" s="67">
        <v>44736</v>
      </c>
      <c r="I786" s="71">
        <f t="shared" si="48"/>
        <v>17</v>
      </c>
      <c r="J786" s="72" t="s">
        <v>583</v>
      </c>
      <c r="K786" s="72" t="s">
        <v>337</v>
      </c>
      <c r="L786" s="73">
        <v>1</v>
      </c>
      <c r="M786" s="73" t="s">
        <v>104</v>
      </c>
      <c r="N786" s="68" t="s">
        <v>80</v>
      </c>
      <c r="O786" s="70" t="s">
        <v>92</v>
      </c>
      <c r="P786" s="67">
        <f t="shared" si="47"/>
        <v>44734</v>
      </c>
      <c r="Q786" s="75" t="str">
        <f t="shared" si="49"/>
        <v>週三</v>
      </c>
      <c r="R786" s="80">
        <v>44732</v>
      </c>
      <c r="AA786" s="1"/>
    </row>
    <row r="787" spans="4:27">
      <c r="D787" s="68" t="s">
        <v>50</v>
      </c>
      <c r="E787" s="70" t="s">
        <v>82</v>
      </c>
      <c r="F787" s="70" t="s">
        <v>622</v>
      </c>
      <c r="G787" s="67">
        <v>44719</v>
      </c>
      <c r="H787" s="67">
        <v>44736</v>
      </c>
      <c r="I787" s="71">
        <f t="shared" si="48"/>
        <v>17</v>
      </c>
      <c r="J787" s="72" t="s">
        <v>623</v>
      </c>
      <c r="K787" s="72" t="s">
        <v>337</v>
      </c>
      <c r="L787" s="73">
        <v>1</v>
      </c>
      <c r="M787" s="73" t="s">
        <v>104</v>
      </c>
      <c r="N787" s="68" t="s">
        <v>80</v>
      </c>
      <c r="O787" s="70" t="s">
        <v>92</v>
      </c>
      <c r="P787" s="67">
        <f t="shared" si="47"/>
        <v>44734</v>
      </c>
      <c r="Q787" s="75" t="str">
        <f t="shared" si="49"/>
        <v>週三</v>
      </c>
      <c r="R787" s="80">
        <v>44732</v>
      </c>
      <c r="AA787" s="1"/>
    </row>
    <row r="788" spans="4:27">
      <c r="D788" s="68" t="s">
        <v>50</v>
      </c>
      <c r="E788" s="70" t="s">
        <v>82</v>
      </c>
      <c r="F788" s="70" t="s">
        <v>622</v>
      </c>
      <c r="G788" s="67">
        <v>44719</v>
      </c>
      <c r="H788" s="67">
        <v>44736</v>
      </c>
      <c r="I788" s="71">
        <f t="shared" si="48"/>
        <v>17</v>
      </c>
      <c r="J788" s="72" t="s">
        <v>585</v>
      </c>
      <c r="K788" s="72" t="s">
        <v>337</v>
      </c>
      <c r="L788" s="73">
        <v>1</v>
      </c>
      <c r="M788" s="73" t="s">
        <v>104</v>
      </c>
      <c r="N788" s="68" t="s">
        <v>80</v>
      </c>
      <c r="O788" s="70" t="s">
        <v>92</v>
      </c>
      <c r="P788" s="67">
        <f t="shared" si="47"/>
        <v>44734</v>
      </c>
      <c r="Q788" s="75" t="str">
        <f t="shared" si="49"/>
        <v>週三</v>
      </c>
      <c r="R788" s="80">
        <v>44732</v>
      </c>
      <c r="AA788" s="1"/>
    </row>
    <row r="789" spans="4:27">
      <c r="D789" s="68" t="s">
        <v>50</v>
      </c>
      <c r="E789" s="70" t="s">
        <v>82</v>
      </c>
      <c r="F789" s="70" t="s">
        <v>622</v>
      </c>
      <c r="G789" s="67">
        <v>44719</v>
      </c>
      <c r="H789" s="67">
        <v>44736</v>
      </c>
      <c r="I789" s="71">
        <f t="shared" si="48"/>
        <v>17</v>
      </c>
      <c r="J789" s="72" t="s">
        <v>586</v>
      </c>
      <c r="K789" s="72" t="s">
        <v>337</v>
      </c>
      <c r="L789" s="73">
        <v>1</v>
      </c>
      <c r="M789" s="73" t="s">
        <v>104</v>
      </c>
      <c r="N789" s="68" t="s">
        <v>80</v>
      </c>
      <c r="O789" s="70" t="s">
        <v>92</v>
      </c>
      <c r="P789" s="67">
        <f t="shared" si="47"/>
        <v>44734</v>
      </c>
      <c r="Q789" s="75" t="str">
        <f t="shared" si="49"/>
        <v>週三</v>
      </c>
      <c r="R789" s="80">
        <v>44732</v>
      </c>
      <c r="AA789" s="1"/>
    </row>
    <row r="790" spans="4:27">
      <c r="D790" s="68" t="s">
        <v>50</v>
      </c>
      <c r="E790" s="70" t="s">
        <v>82</v>
      </c>
      <c r="F790" s="70" t="s">
        <v>622</v>
      </c>
      <c r="G790" s="67">
        <v>44719</v>
      </c>
      <c r="H790" s="67">
        <v>44736</v>
      </c>
      <c r="I790" s="71">
        <f t="shared" si="48"/>
        <v>17</v>
      </c>
      <c r="J790" s="72" t="s">
        <v>587</v>
      </c>
      <c r="K790" s="72" t="s">
        <v>337</v>
      </c>
      <c r="L790" s="73">
        <v>1</v>
      </c>
      <c r="M790" s="73" t="s">
        <v>104</v>
      </c>
      <c r="N790" s="68" t="s">
        <v>80</v>
      </c>
      <c r="O790" s="70" t="s">
        <v>92</v>
      </c>
      <c r="P790" s="67">
        <f t="shared" si="47"/>
        <v>44734</v>
      </c>
      <c r="Q790" s="75" t="str">
        <f t="shared" si="49"/>
        <v>週三</v>
      </c>
      <c r="R790" s="80">
        <v>44732</v>
      </c>
      <c r="AA790" s="1"/>
    </row>
    <row r="791" spans="4:27">
      <c r="D791" s="68" t="s">
        <v>50</v>
      </c>
      <c r="E791" s="70" t="s">
        <v>82</v>
      </c>
      <c r="F791" s="70" t="s">
        <v>622</v>
      </c>
      <c r="G791" s="67">
        <v>44719</v>
      </c>
      <c r="H791" s="67">
        <v>44736</v>
      </c>
      <c r="I791" s="71">
        <f t="shared" si="48"/>
        <v>17</v>
      </c>
      <c r="J791" s="72" t="s">
        <v>100</v>
      </c>
      <c r="K791" s="72" t="s">
        <v>337</v>
      </c>
      <c r="L791" s="73">
        <v>1</v>
      </c>
      <c r="M791" s="73" t="s">
        <v>104</v>
      </c>
      <c r="N791" s="68" t="s">
        <v>80</v>
      </c>
      <c r="O791" s="70" t="s">
        <v>92</v>
      </c>
      <c r="P791" s="67">
        <f t="shared" si="47"/>
        <v>44734</v>
      </c>
      <c r="Q791" s="75" t="str">
        <f t="shared" si="49"/>
        <v>週三</v>
      </c>
      <c r="R791" s="80">
        <v>44732</v>
      </c>
      <c r="AA791" s="1"/>
    </row>
    <row r="792" spans="4:27">
      <c r="D792" s="68" t="s">
        <v>50</v>
      </c>
      <c r="E792" s="70" t="s">
        <v>82</v>
      </c>
      <c r="F792" s="70" t="s">
        <v>622</v>
      </c>
      <c r="G792" s="67">
        <v>44719</v>
      </c>
      <c r="H792" s="67">
        <v>44736</v>
      </c>
      <c r="I792" s="71">
        <f t="shared" si="48"/>
        <v>17</v>
      </c>
      <c r="J792" s="72" t="s">
        <v>485</v>
      </c>
      <c r="K792" s="72" t="s">
        <v>337</v>
      </c>
      <c r="L792" s="73">
        <v>1</v>
      </c>
      <c r="M792" s="73" t="s">
        <v>104</v>
      </c>
      <c r="N792" s="68" t="s">
        <v>80</v>
      </c>
      <c r="O792" s="70" t="s">
        <v>92</v>
      </c>
      <c r="P792" s="67">
        <f t="shared" si="47"/>
        <v>44734</v>
      </c>
      <c r="Q792" s="75" t="str">
        <f t="shared" si="49"/>
        <v>週三</v>
      </c>
      <c r="R792" s="80">
        <v>44732</v>
      </c>
      <c r="AA792" s="1"/>
    </row>
    <row r="793" spans="4:27">
      <c r="D793" s="68" t="s">
        <v>50</v>
      </c>
      <c r="E793" s="70" t="s">
        <v>82</v>
      </c>
      <c r="F793" s="70" t="s">
        <v>622</v>
      </c>
      <c r="G793" s="67">
        <v>44719</v>
      </c>
      <c r="H793" s="67">
        <v>44736</v>
      </c>
      <c r="I793" s="71">
        <f t="shared" si="48"/>
        <v>17</v>
      </c>
      <c r="J793" s="72" t="s">
        <v>195</v>
      </c>
      <c r="K793" s="72" t="s">
        <v>345</v>
      </c>
      <c r="L793" s="73">
        <v>1</v>
      </c>
      <c r="M793" s="73" t="s">
        <v>104</v>
      </c>
      <c r="N793" s="68" t="s">
        <v>80</v>
      </c>
      <c r="O793" s="70" t="s">
        <v>197</v>
      </c>
      <c r="P793" s="67">
        <f t="shared" si="47"/>
        <v>44734</v>
      </c>
      <c r="Q793" s="75" t="str">
        <f t="shared" si="49"/>
        <v>週三</v>
      </c>
      <c r="R793" s="80">
        <v>44733</v>
      </c>
      <c r="AA793" s="1"/>
    </row>
    <row r="794" spans="4:27">
      <c r="D794" s="68" t="s">
        <v>50</v>
      </c>
      <c r="E794" s="70" t="s">
        <v>82</v>
      </c>
      <c r="F794" s="70" t="s">
        <v>622</v>
      </c>
      <c r="G794" s="67">
        <v>44719</v>
      </c>
      <c r="H794" s="67">
        <v>44736</v>
      </c>
      <c r="I794" s="71">
        <f t="shared" si="48"/>
        <v>17</v>
      </c>
      <c r="J794" s="72" t="s">
        <v>204</v>
      </c>
      <c r="K794" s="72" t="s">
        <v>488</v>
      </c>
      <c r="L794" s="73">
        <v>1</v>
      </c>
      <c r="M794" s="73" t="s">
        <v>104</v>
      </c>
      <c r="N794" s="68" t="s">
        <v>80</v>
      </c>
      <c r="O794" s="70" t="s">
        <v>92</v>
      </c>
      <c r="P794" s="67">
        <f t="shared" si="47"/>
        <v>44734</v>
      </c>
      <c r="Q794" s="75" t="str">
        <f t="shared" si="49"/>
        <v>週三</v>
      </c>
      <c r="R794" s="80">
        <v>44735</v>
      </c>
      <c r="S794" s="81">
        <f>R794</f>
        <v>44735</v>
      </c>
      <c r="T794" s="70">
        <v>1</v>
      </c>
      <c r="AA794" s="1"/>
    </row>
    <row r="795" spans="4:27">
      <c r="D795" s="68" t="s">
        <v>50</v>
      </c>
      <c r="E795" s="70" t="s">
        <v>82</v>
      </c>
      <c r="F795" s="70" t="s">
        <v>622</v>
      </c>
      <c r="G795" s="67">
        <v>44719</v>
      </c>
      <c r="H795" s="67">
        <v>44736</v>
      </c>
      <c r="I795" s="71">
        <f t="shared" si="48"/>
        <v>17</v>
      </c>
      <c r="J795" s="72" t="s">
        <v>186</v>
      </c>
      <c r="K795" s="72" t="s">
        <v>98</v>
      </c>
      <c r="L795" s="73">
        <v>1</v>
      </c>
      <c r="M795" s="73" t="s">
        <v>104</v>
      </c>
      <c r="N795" s="68" t="s">
        <v>80</v>
      </c>
      <c r="O795" s="70" t="s">
        <v>99</v>
      </c>
      <c r="P795" s="67">
        <f t="shared" si="47"/>
        <v>44734</v>
      </c>
      <c r="Q795" s="75" t="str">
        <f t="shared" si="49"/>
        <v>週三</v>
      </c>
      <c r="R795" s="80">
        <v>44734</v>
      </c>
      <c r="AA795" s="1"/>
    </row>
    <row r="796" spans="4:27">
      <c r="D796" s="68" t="s">
        <v>50</v>
      </c>
      <c r="E796" s="70" t="s">
        <v>82</v>
      </c>
      <c r="F796" s="70" t="s">
        <v>624</v>
      </c>
      <c r="G796" s="67">
        <v>44719</v>
      </c>
      <c r="H796" s="67">
        <v>44736</v>
      </c>
      <c r="I796" s="71">
        <f t="shared" si="48"/>
        <v>17</v>
      </c>
      <c r="J796" s="72" t="s">
        <v>583</v>
      </c>
      <c r="K796" s="72" t="s">
        <v>337</v>
      </c>
      <c r="L796" s="73">
        <v>1</v>
      </c>
      <c r="M796" s="73" t="s">
        <v>104</v>
      </c>
      <c r="N796" s="68" t="s">
        <v>80</v>
      </c>
      <c r="O796" s="70" t="s">
        <v>92</v>
      </c>
      <c r="P796" s="67">
        <f t="shared" si="47"/>
        <v>44734</v>
      </c>
      <c r="Q796" s="75" t="str">
        <f t="shared" si="49"/>
        <v>週三</v>
      </c>
      <c r="R796" s="80">
        <v>44732</v>
      </c>
      <c r="AA796" s="1"/>
    </row>
    <row r="797" spans="4:27">
      <c r="D797" s="68" t="s">
        <v>50</v>
      </c>
      <c r="E797" s="70" t="s">
        <v>82</v>
      </c>
      <c r="F797" s="70" t="s">
        <v>624</v>
      </c>
      <c r="G797" s="67">
        <v>44719</v>
      </c>
      <c r="H797" s="67">
        <v>44736</v>
      </c>
      <c r="I797" s="71">
        <f t="shared" si="48"/>
        <v>17</v>
      </c>
      <c r="J797" s="72" t="s">
        <v>623</v>
      </c>
      <c r="K797" s="72" t="s">
        <v>337</v>
      </c>
      <c r="L797" s="73">
        <v>1</v>
      </c>
      <c r="M797" s="73" t="s">
        <v>104</v>
      </c>
      <c r="N797" s="68" t="s">
        <v>80</v>
      </c>
      <c r="O797" s="70" t="s">
        <v>92</v>
      </c>
      <c r="P797" s="67">
        <f t="shared" si="47"/>
        <v>44734</v>
      </c>
      <c r="Q797" s="75" t="str">
        <f t="shared" si="49"/>
        <v>週三</v>
      </c>
      <c r="R797" s="80">
        <v>44732</v>
      </c>
      <c r="AA797" s="1"/>
    </row>
    <row r="798" spans="4:27">
      <c r="D798" s="68" t="s">
        <v>50</v>
      </c>
      <c r="E798" s="70" t="s">
        <v>82</v>
      </c>
      <c r="F798" s="70" t="s">
        <v>624</v>
      </c>
      <c r="G798" s="67">
        <v>44719</v>
      </c>
      <c r="H798" s="67">
        <v>44736</v>
      </c>
      <c r="I798" s="71">
        <f t="shared" si="48"/>
        <v>17</v>
      </c>
      <c r="J798" s="72" t="s">
        <v>585</v>
      </c>
      <c r="K798" s="72" t="s">
        <v>337</v>
      </c>
      <c r="L798" s="73">
        <v>1</v>
      </c>
      <c r="M798" s="73" t="s">
        <v>104</v>
      </c>
      <c r="N798" s="68" t="s">
        <v>80</v>
      </c>
      <c r="O798" s="70" t="s">
        <v>92</v>
      </c>
      <c r="P798" s="67">
        <f t="shared" si="47"/>
        <v>44734</v>
      </c>
      <c r="Q798" s="75" t="str">
        <f t="shared" si="49"/>
        <v>週三</v>
      </c>
      <c r="R798" s="80">
        <v>44732</v>
      </c>
      <c r="AA798" s="1"/>
    </row>
    <row r="799" spans="4:27">
      <c r="D799" s="68" t="s">
        <v>50</v>
      </c>
      <c r="E799" s="70" t="s">
        <v>82</v>
      </c>
      <c r="F799" s="70" t="s">
        <v>624</v>
      </c>
      <c r="G799" s="67">
        <v>44719</v>
      </c>
      <c r="H799" s="67">
        <v>44736</v>
      </c>
      <c r="I799" s="71">
        <f t="shared" si="48"/>
        <v>17</v>
      </c>
      <c r="J799" s="72" t="s">
        <v>586</v>
      </c>
      <c r="K799" s="72" t="s">
        <v>337</v>
      </c>
      <c r="L799" s="73">
        <v>1</v>
      </c>
      <c r="M799" s="73" t="s">
        <v>104</v>
      </c>
      <c r="N799" s="68" t="s">
        <v>80</v>
      </c>
      <c r="O799" s="70" t="s">
        <v>92</v>
      </c>
      <c r="P799" s="67">
        <f t="shared" si="47"/>
        <v>44734</v>
      </c>
      <c r="Q799" s="75" t="str">
        <f t="shared" si="49"/>
        <v>週三</v>
      </c>
      <c r="R799" s="80">
        <v>44732</v>
      </c>
      <c r="S799" s="84"/>
      <c r="AA799" s="1"/>
    </row>
    <row r="800" spans="4:27">
      <c r="D800" s="68" t="s">
        <v>50</v>
      </c>
      <c r="E800" s="70" t="s">
        <v>82</v>
      </c>
      <c r="F800" s="70" t="s">
        <v>624</v>
      </c>
      <c r="G800" s="67">
        <v>44719</v>
      </c>
      <c r="H800" s="67">
        <v>44736</v>
      </c>
      <c r="I800" s="71">
        <f t="shared" si="48"/>
        <v>17</v>
      </c>
      <c r="J800" s="72" t="s">
        <v>587</v>
      </c>
      <c r="K800" s="72" t="s">
        <v>337</v>
      </c>
      <c r="L800" s="73">
        <v>1</v>
      </c>
      <c r="M800" s="73" t="s">
        <v>104</v>
      </c>
      <c r="N800" s="68" t="s">
        <v>80</v>
      </c>
      <c r="O800" s="70" t="s">
        <v>92</v>
      </c>
      <c r="P800" s="67">
        <f t="shared" si="47"/>
        <v>44734</v>
      </c>
      <c r="Q800" s="75" t="str">
        <f t="shared" si="49"/>
        <v>週三</v>
      </c>
      <c r="R800" s="80">
        <v>44732</v>
      </c>
      <c r="S800" s="84"/>
      <c r="AA800" s="1"/>
    </row>
    <row r="801" spans="4:27">
      <c r="D801" s="68" t="s">
        <v>50</v>
      </c>
      <c r="E801" s="70" t="s">
        <v>82</v>
      </c>
      <c r="F801" s="70" t="s">
        <v>624</v>
      </c>
      <c r="G801" s="67">
        <v>44719</v>
      </c>
      <c r="H801" s="67">
        <v>44736</v>
      </c>
      <c r="I801" s="71">
        <f t="shared" si="48"/>
        <v>17</v>
      </c>
      <c r="J801" s="72" t="s">
        <v>100</v>
      </c>
      <c r="K801" s="72" t="s">
        <v>337</v>
      </c>
      <c r="L801" s="73">
        <v>1</v>
      </c>
      <c r="M801" s="73" t="s">
        <v>104</v>
      </c>
      <c r="N801" s="68" t="s">
        <v>80</v>
      </c>
      <c r="O801" s="70" t="s">
        <v>92</v>
      </c>
      <c r="P801" s="67">
        <f t="shared" si="47"/>
        <v>44734</v>
      </c>
      <c r="Q801" s="75" t="str">
        <f t="shared" si="49"/>
        <v>週三</v>
      </c>
      <c r="R801" s="80">
        <v>44732</v>
      </c>
      <c r="S801" s="84"/>
      <c r="AA801" s="1"/>
    </row>
    <row r="802" spans="4:27">
      <c r="D802" s="68" t="s">
        <v>50</v>
      </c>
      <c r="E802" s="70" t="s">
        <v>82</v>
      </c>
      <c r="F802" s="70" t="s">
        <v>624</v>
      </c>
      <c r="G802" s="67">
        <v>44719</v>
      </c>
      <c r="H802" s="67">
        <v>44736</v>
      </c>
      <c r="I802" s="71">
        <f t="shared" si="48"/>
        <v>17</v>
      </c>
      <c r="J802" s="72" t="s">
        <v>485</v>
      </c>
      <c r="K802" s="72" t="s">
        <v>337</v>
      </c>
      <c r="L802" s="73">
        <v>1</v>
      </c>
      <c r="M802" s="73" t="s">
        <v>104</v>
      </c>
      <c r="N802" s="68" t="s">
        <v>80</v>
      </c>
      <c r="O802" s="70" t="s">
        <v>92</v>
      </c>
      <c r="P802" s="67">
        <f t="shared" si="47"/>
        <v>44734</v>
      </c>
      <c r="Q802" s="75" t="str">
        <f t="shared" si="49"/>
        <v>週三</v>
      </c>
      <c r="R802" s="80">
        <v>44732</v>
      </c>
      <c r="S802" s="84"/>
      <c r="AA802" s="1"/>
    </row>
    <row r="803" spans="4:27">
      <c r="D803" s="68" t="s">
        <v>50</v>
      </c>
      <c r="E803" s="70" t="s">
        <v>82</v>
      </c>
      <c r="F803" s="70" t="s">
        <v>624</v>
      </c>
      <c r="G803" s="67">
        <v>44719</v>
      </c>
      <c r="H803" s="67">
        <v>44736</v>
      </c>
      <c r="I803" s="71">
        <f t="shared" si="48"/>
        <v>17</v>
      </c>
      <c r="J803" s="72" t="s">
        <v>195</v>
      </c>
      <c r="K803" s="72" t="s">
        <v>345</v>
      </c>
      <c r="L803" s="73">
        <v>1</v>
      </c>
      <c r="M803" s="73" t="s">
        <v>104</v>
      </c>
      <c r="N803" s="68" t="s">
        <v>80</v>
      </c>
      <c r="O803" s="70" t="s">
        <v>197</v>
      </c>
      <c r="P803" s="67">
        <f t="shared" si="47"/>
        <v>44734</v>
      </c>
      <c r="Q803" s="75" t="str">
        <f t="shared" si="49"/>
        <v>週三</v>
      </c>
      <c r="R803" s="80">
        <v>44734</v>
      </c>
      <c r="S803" s="84"/>
      <c r="U803" s="70">
        <v>1</v>
      </c>
      <c r="Y803" s="78">
        <v>44735</v>
      </c>
      <c r="Z803" s="79" t="s">
        <v>625</v>
      </c>
      <c r="AA803" s="1"/>
    </row>
    <row r="804" spans="4:27">
      <c r="D804" s="68" t="s">
        <v>50</v>
      </c>
      <c r="E804" s="70" t="s">
        <v>82</v>
      </c>
      <c r="F804" s="70" t="s">
        <v>624</v>
      </c>
      <c r="G804" s="67">
        <v>44719</v>
      </c>
      <c r="H804" s="67">
        <v>44736</v>
      </c>
      <c r="I804" s="71">
        <f t="shared" si="48"/>
        <v>17</v>
      </c>
      <c r="J804" s="72" t="s">
        <v>204</v>
      </c>
      <c r="K804" s="72" t="s">
        <v>488</v>
      </c>
      <c r="L804" s="73">
        <v>1</v>
      </c>
      <c r="M804" s="73" t="s">
        <v>104</v>
      </c>
      <c r="N804" s="68" t="s">
        <v>80</v>
      </c>
      <c r="O804" s="70" t="s">
        <v>92</v>
      </c>
      <c r="P804" s="67">
        <f t="shared" si="47"/>
        <v>44734</v>
      </c>
      <c r="Q804" s="75" t="str">
        <f t="shared" si="49"/>
        <v>週三</v>
      </c>
      <c r="R804" s="80">
        <v>44735</v>
      </c>
      <c r="S804" s="81">
        <f>R804</f>
        <v>44735</v>
      </c>
      <c r="T804" s="70">
        <v>1</v>
      </c>
      <c r="AA804" s="1"/>
    </row>
    <row r="805" spans="4:27">
      <c r="D805" s="68" t="s">
        <v>50</v>
      </c>
      <c r="E805" s="70" t="s">
        <v>82</v>
      </c>
      <c r="F805" s="70" t="s">
        <v>624</v>
      </c>
      <c r="G805" s="67">
        <v>44719</v>
      </c>
      <c r="H805" s="67">
        <v>44736</v>
      </c>
      <c r="I805" s="71">
        <f t="shared" si="48"/>
        <v>17</v>
      </c>
      <c r="J805" s="72" t="s">
        <v>186</v>
      </c>
      <c r="K805" s="72" t="s">
        <v>98</v>
      </c>
      <c r="L805" s="73">
        <v>1</v>
      </c>
      <c r="M805" s="73" t="s">
        <v>104</v>
      </c>
      <c r="N805" s="68" t="s">
        <v>80</v>
      </c>
      <c r="O805" s="70" t="s">
        <v>99</v>
      </c>
      <c r="P805" s="67">
        <f t="shared" si="47"/>
        <v>44734</v>
      </c>
      <c r="Q805" s="75" t="str">
        <f t="shared" si="49"/>
        <v>週三</v>
      </c>
      <c r="R805" s="80">
        <v>44734</v>
      </c>
      <c r="AA805" s="1"/>
    </row>
    <row r="806" spans="4:27">
      <c r="D806" s="68" t="s">
        <v>50</v>
      </c>
      <c r="E806" s="70" t="s">
        <v>82</v>
      </c>
      <c r="F806" s="70" t="s">
        <v>626</v>
      </c>
      <c r="G806" s="67">
        <v>44722</v>
      </c>
      <c r="H806" s="67">
        <v>44736</v>
      </c>
      <c r="I806" s="71">
        <f t="shared" si="48"/>
        <v>14</v>
      </c>
      <c r="J806" s="72" t="s">
        <v>139</v>
      </c>
      <c r="K806" s="72" t="s">
        <v>140</v>
      </c>
      <c r="L806" s="73">
        <v>1</v>
      </c>
      <c r="M806" s="73" t="s">
        <v>322</v>
      </c>
      <c r="N806" s="68" t="s">
        <v>80</v>
      </c>
      <c r="O806" s="70" t="s">
        <v>92</v>
      </c>
      <c r="P806" s="67">
        <f t="shared" si="47"/>
        <v>44734</v>
      </c>
      <c r="Q806" s="75" t="str">
        <f t="shared" si="49"/>
        <v>週三</v>
      </c>
      <c r="R806" s="80">
        <v>44727</v>
      </c>
      <c r="AA806" s="1"/>
    </row>
    <row r="807" spans="4:27">
      <c r="D807" s="68" t="s">
        <v>50</v>
      </c>
      <c r="E807" s="70" t="s">
        <v>82</v>
      </c>
      <c r="F807" s="70" t="s">
        <v>626</v>
      </c>
      <c r="G807" s="67">
        <v>44722</v>
      </c>
      <c r="H807" s="67">
        <v>44736</v>
      </c>
      <c r="I807" s="71">
        <f t="shared" si="48"/>
        <v>14</v>
      </c>
      <c r="J807" s="72" t="s">
        <v>269</v>
      </c>
      <c r="K807" s="72" t="s">
        <v>270</v>
      </c>
      <c r="L807" s="73">
        <v>1</v>
      </c>
      <c r="M807" s="73" t="s">
        <v>322</v>
      </c>
      <c r="N807" s="68" t="s">
        <v>80</v>
      </c>
      <c r="O807" s="70" t="s">
        <v>99</v>
      </c>
      <c r="P807" s="67">
        <f t="shared" si="47"/>
        <v>44734</v>
      </c>
      <c r="Q807" s="75" t="str">
        <f t="shared" si="49"/>
        <v>週三</v>
      </c>
      <c r="R807" s="80">
        <v>44729</v>
      </c>
      <c r="AA807" s="1"/>
    </row>
    <row r="808" spans="4:27">
      <c r="D808" s="68" t="s">
        <v>50</v>
      </c>
      <c r="E808" s="70" t="s">
        <v>82</v>
      </c>
      <c r="F808" s="70" t="s">
        <v>626</v>
      </c>
      <c r="G808" s="67">
        <v>44722</v>
      </c>
      <c r="H808" s="67">
        <v>44736</v>
      </c>
      <c r="I808" s="71">
        <f t="shared" si="48"/>
        <v>14</v>
      </c>
      <c r="J808" s="72" t="s">
        <v>137</v>
      </c>
      <c r="K808" s="72" t="s">
        <v>138</v>
      </c>
      <c r="L808" s="73">
        <v>1</v>
      </c>
      <c r="M808" s="73" t="s">
        <v>322</v>
      </c>
      <c r="N808" s="68" t="s">
        <v>80</v>
      </c>
      <c r="O808" s="70" t="s">
        <v>99</v>
      </c>
      <c r="P808" s="67">
        <f t="shared" si="47"/>
        <v>44734</v>
      </c>
      <c r="Q808" s="75" t="str">
        <f t="shared" si="49"/>
        <v>週三</v>
      </c>
      <c r="R808" s="80">
        <v>44732</v>
      </c>
      <c r="AA808" s="1"/>
    </row>
    <row r="809" spans="4:27">
      <c r="D809" s="68" t="s">
        <v>50</v>
      </c>
      <c r="E809" s="70" t="s">
        <v>82</v>
      </c>
      <c r="F809" s="70" t="s">
        <v>626</v>
      </c>
      <c r="G809" s="67">
        <v>44722</v>
      </c>
      <c r="H809" s="67">
        <v>44736</v>
      </c>
      <c r="I809" s="71">
        <f t="shared" si="48"/>
        <v>14</v>
      </c>
      <c r="J809" s="72" t="s">
        <v>148</v>
      </c>
      <c r="K809" s="72" t="s">
        <v>149</v>
      </c>
      <c r="L809" s="73">
        <v>1</v>
      </c>
      <c r="M809" s="73" t="s">
        <v>322</v>
      </c>
      <c r="N809" s="68" t="s">
        <v>80</v>
      </c>
      <c r="O809" s="70" t="s">
        <v>150</v>
      </c>
      <c r="P809" s="67">
        <f t="shared" si="47"/>
        <v>44734</v>
      </c>
      <c r="Q809" s="75" t="str">
        <f t="shared" si="49"/>
        <v>週三</v>
      </c>
      <c r="R809" s="80">
        <v>44727</v>
      </c>
      <c r="AA809" s="1"/>
    </row>
    <row r="810" spans="4:27">
      <c r="D810" s="68" t="s">
        <v>50</v>
      </c>
      <c r="E810" s="70" t="s">
        <v>82</v>
      </c>
      <c r="F810" s="70" t="s">
        <v>627</v>
      </c>
      <c r="G810" s="67">
        <v>44722</v>
      </c>
      <c r="H810" s="67">
        <v>44736</v>
      </c>
      <c r="I810" s="71">
        <f t="shared" si="48"/>
        <v>14</v>
      </c>
      <c r="J810" s="72" t="s">
        <v>139</v>
      </c>
      <c r="K810" s="72" t="s">
        <v>140</v>
      </c>
      <c r="L810" s="73">
        <v>1</v>
      </c>
      <c r="M810" s="73" t="s">
        <v>322</v>
      </c>
      <c r="N810" s="68" t="s">
        <v>80</v>
      </c>
      <c r="O810" s="70" t="s">
        <v>92</v>
      </c>
      <c r="P810" s="67">
        <f t="shared" si="47"/>
        <v>44734</v>
      </c>
      <c r="Q810" s="75" t="str">
        <f t="shared" si="49"/>
        <v>週三</v>
      </c>
      <c r="R810" s="80">
        <v>44727</v>
      </c>
      <c r="AA810" s="1"/>
    </row>
    <row r="811" spans="4:27">
      <c r="D811" s="68" t="s">
        <v>50</v>
      </c>
      <c r="E811" s="70" t="s">
        <v>82</v>
      </c>
      <c r="F811" s="70" t="s">
        <v>627</v>
      </c>
      <c r="G811" s="67">
        <v>44722</v>
      </c>
      <c r="H811" s="67">
        <v>44736</v>
      </c>
      <c r="I811" s="71">
        <f t="shared" si="48"/>
        <v>14</v>
      </c>
      <c r="J811" s="72" t="s">
        <v>269</v>
      </c>
      <c r="K811" s="72" t="s">
        <v>270</v>
      </c>
      <c r="L811" s="73">
        <v>1</v>
      </c>
      <c r="M811" s="73" t="s">
        <v>322</v>
      </c>
      <c r="N811" s="68" t="s">
        <v>80</v>
      </c>
      <c r="O811" s="70" t="s">
        <v>99</v>
      </c>
      <c r="P811" s="67">
        <f t="shared" si="47"/>
        <v>44734</v>
      </c>
      <c r="Q811" s="75" t="str">
        <f t="shared" si="49"/>
        <v>週三</v>
      </c>
      <c r="R811" s="80">
        <v>44729</v>
      </c>
      <c r="AA811" s="1"/>
    </row>
    <row r="812" spans="4:27">
      <c r="D812" s="68" t="s">
        <v>50</v>
      </c>
      <c r="E812" s="70" t="s">
        <v>82</v>
      </c>
      <c r="F812" s="70" t="s">
        <v>627</v>
      </c>
      <c r="G812" s="67">
        <v>44722</v>
      </c>
      <c r="H812" s="67">
        <v>44736</v>
      </c>
      <c r="I812" s="71">
        <f t="shared" si="48"/>
        <v>14</v>
      </c>
      <c r="J812" s="72" t="s">
        <v>137</v>
      </c>
      <c r="K812" s="72" t="s">
        <v>138</v>
      </c>
      <c r="L812" s="73">
        <v>1</v>
      </c>
      <c r="M812" s="73" t="s">
        <v>322</v>
      </c>
      <c r="N812" s="68" t="s">
        <v>80</v>
      </c>
      <c r="O812" s="70" t="s">
        <v>99</v>
      </c>
      <c r="P812" s="67">
        <f t="shared" si="47"/>
        <v>44734</v>
      </c>
      <c r="Q812" s="75" t="str">
        <f t="shared" si="49"/>
        <v>週三</v>
      </c>
      <c r="R812" s="80">
        <v>44732</v>
      </c>
      <c r="AA812" s="1"/>
    </row>
    <row r="813" spans="4:27">
      <c r="D813" s="68" t="s">
        <v>50</v>
      </c>
      <c r="E813" s="70" t="s">
        <v>82</v>
      </c>
      <c r="F813" s="70" t="s">
        <v>627</v>
      </c>
      <c r="G813" s="67">
        <v>44722</v>
      </c>
      <c r="H813" s="67">
        <v>44736</v>
      </c>
      <c r="I813" s="71">
        <f t="shared" si="48"/>
        <v>14</v>
      </c>
      <c r="J813" s="72" t="s">
        <v>148</v>
      </c>
      <c r="K813" s="72" t="s">
        <v>149</v>
      </c>
      <c r="L813" s="73">
        <v>1</v>
      </c>
      <c r="M813" s="73" t="s">
        <v>322</v>
      </c>
      <c r="N813" s="68" t="s">
        <v>80</v>
      </c>
      <c r="O813" s="70" t="s">
        <v>150</v>
      </c>
      <c r="P813" s="67">
        <f t="shared" si="47"/>
        <v>44734</v>
      </c>
      <c r="Q813" s="75" t="str">
        <f t="shared" si="49"/>
        <v>週三</v>
      </c>
      <c r="R813" s="80">
        <v>44727</v>
      </c>
      <c r="AA813" s="1"/>
    </row>
    <row r="814" spans="4:27">
      <c r="D814" s="68" t="s">
        <v>50</v>
      </c>
      <c r="E814" s="70" t="s">
        <v>82</v>
      </c>
      <c r="F814" s="70" t="s">
        <v>628</v>
      </c>
      <c r="G814" s="67">
        <v>44722</v>
      </c>
      <c r="H814" s="67">
        <v>44736</v>
      </c>
      <c r="I814" s="71">
        <f t="shared" si="48"/>
        <v>14</v>
      </c>
      <c r="J814" s="72" t="s">
        <v>629</v>
      </c>
      <c r="K814" s="72" t="s">
        <v>144</v>
      </c>
      <c r="L814" s="73">
        <v>3</v>
      </c>
      <c r="M814" s="73" t="s">
        <v>324</v>
      </c>
      <c r="N814" s="68" t="s">
        <v>56</v>
      </c>
      <c r="O814" s="70" t="s">
        <v>87</v>
      </c>
      <c r="P814" s="67">
        <f t="shared" si="47"/>
        <v>44734</v>
      </c>
      <c r="Q814" s="75" t="str">
        <f t="shared" si="49"/>
        <v>週三</v>
      </c>
      <c r="R814" s="80">
        <v>44729</v>
      </c>
      <c r="AA814" s="1"/>
    </row>
    <row r="815" spans="4:27">
      <c r="D815" s="68" t="s">
        <v>50</v>
      </c>
      <c r="E815" s="70" t="s">
        <v>82</v>
      </c>
      <c r="F815" s="70" t="s">
        <v>630</v>
      </c>
      <c r="G815" s="67">
        <v>44722</v>
      </c>
      <c r="H815" s="67">
        <v>44736</v>
      </c>
      <c r="I815" s="71">
        <f t="shared" si="48"/>
        <v>14</v>
      </c>
      <c r="J815" s="72" t="s">
        <v>139</v>
      </c>
      <c r="K815" s="72" t="s">
        <v>140</v>
      </c>
      <c r="L815" s="73">
        <v>3</v>
      </c>
      <c r="M815" s="73" t="s">
        <v>324</v>
      </c>
      <c r="N815" s="68" t="s">
        <v>80</v>
      </c>
      <c r="O815" s="70" t="s">
        <v>92</v>
      </c>
      <c r="P815" s="67">
        <f t="shared" si="47"/>
        <v>44734</v>
      </c>
      <c r="Q815" s="75" t="str">
        <f t="shared" si="49"/>
        <v>週三</v>
      </c>
      <c r="R815" s="80">
        <v>44727</v>
      </c>
      <c r="AA815" s="1"/>
    </row>
    <row r="816" spans="4:27">
      <c r="D816" s="68" t="s">
        <v>50</v>
      </c>
      <c r="E816" s="70" t="s">
        <v>82</v>
      </c>
      <c r="F816" s="70" t="s">
        <v>630</v>
      </c>
      <c r="G816" s="67">
        <v>44722</v>
      </c>
      <c r="H816" s="67">
        <v>44736</v>
      </c>
      <c r="I816" s="71">
        <f t="shared" si="48"/>
        <v>14</v>
      </c>
      <c r="J816" s="72" t="s">
        <v>631</v>
      </c>
      <c r="K816" s="72" t="s">
        <v>199</v>
      </c>
      <c r="L816" s="73">
        <v>3</v>
      </c>
      <c r="M816" s="73" t="s">
        <v>324</v>
      </c>
      <c r="N816" s="68" t="s">
        <v>80</v>
      </c>
      <c r="O816" s="70" t="s">
        <v>150</v>
      </c>
      <c r="P816" s="67">
        <f t="shared" si="47"/>
        <v>44734</v>
      </c>
      <c r="Q816" s="75" t="str">
        <f t="shared" si="49"/>
        <v>週三</v>
      </c>
      <c r="R816" s="80">
        <v>44727</v>
      </c>
      <c r="AA816" s="1"/>
    </row>
    <row r="817" spans="4:27">
      <c r="D817" s="68" t="s">
        <v>50</v>
      </c>
      <c r="E817" s="70" t="s">
        <v>82</v>
      </c>
      <c r="F817" s="70" t="s">
        <v>630</v>
      </c>
      <c r="G817" s="67">
        <v>44722</v>
      </c>
      <c r="H817" s="67">
        <v>44736</v>
      </c>
      <c r="I817" s="71">
        <f t="shared" si="48"/>
        <v>14</v>
      </c>
      <c r="J817" s="72" t="s">
        <v>632</v>
      </c>
      <c r="K817" s="72" t="s">
        <v>146</v>
      </c>
      <c r="L817" s="73">
        <v>3</v>
      </c>
      <c r="M817" s="73" t="s">
        <v>324</v>
      </c>
      <c r="N817" s="68" t="s">
        <v>80</v>
      </c>
      <c r="O817" s="70" t="s">
        <v>115</v>
      </c>
      <c r="P817" s="67">
        <f t="shared" si="47"/>
        <v>44734</v>
      </c>
      <c r="Q817" s="75" t="str">
        <f t="shared" si="49"/>
        <v>週三</v>
      </c>
      <c r="R817" s="80">
        <v>44735</v>
      </c>
      <c r="S817" s="81">
        <f>R817</f>
        <v>44735</v>
      </c>
      <c r="T817" s="70">
        <v>1</v>
      </c>
      <c r="AA817" s="1"/>
    </row>
    <row r="818" spans="4:27">
      <c r="D818" s="68" t="s">
        <v>50</v>
      </c>
      <c r="E818" s="70" t="s">
        <v>82</v>
      </c>
      <c r="F818" s="70" t="s">
        <v>630</v>
      </c>
      <c r="G818" s="67">
        <v>44722</v>
      </c>
      <c r="H818" s="67">
        <v>44736</v>
      </c>
      <c r="I818" s="71">
        <f t="shared" si="48"/>
        <v>14</v>
      </c>
      <c r="J818" s="72" t="s">
        <v>633</v>
      </c>
      <c r="K818" s="72" t="s">
        <v>179</v>
      </c>
      <c r="L818" s="73">
        <v>3</v>
      </c>
      <c r="M818" s="73" t="s">
        <v>324</v>
      </c>
      <c r="N818" s="68" t="s">
        <v>80</v>
      </c>
      <c r="O818" s="70" t="s">
        <v>115</v>
      </c>
      <c r="P818" s="67">
        <f t="shared" ref="P818:P881" si="50">H818-2</f>
        <v>44734</v>
      </c>
      <c r="Q818" s="75" t="str">
        <f t="shared" si="49"/>
        <v>週三</v>
      </c>
      <c r="R818" s="80">
        <v>44729</v>
      </c>
      <c r="AA818" s="1"/>
    </row>
    <row r="819" spans="4:27">
      <c r="D819" s="68" t="s">
        <v>50</v>
      </c>
      <c r="E819" s="70" t="s">
        <v>82</v>
      </c>
      <c r="F819" s="70" t="s">
        <v>630</v>
      </c>
      <c r="G819" s="67">
        <v>44722</v>
      </c>
      <c r="H819" s="67">
        <v>44736</v>
      </c>
      <c r="I819" s="71">
        <f t="shared" si="48"/>
        <v>14</v>
      </c>
      <c r="J819" s="72" t="s">
        <v>634</v>
      </c>
      <c r="K819" s="72" t="s">
        <v>142</v>
      </c>
      <c r="L819" s="73">
        <v>3</v>
      </c>
      <c r="M819" s="73" t="s">
        <v>324</v>
      </c>
      <c r="N819" s="68" t="s">
        <v>80</v>
      </c>
      <c r="O819" s="70" t="s">
        <v>143</v>
      </c>
      <c r="P819" s="67">
        <f t="shared" si="50"/>
        <v>44734</v>
      </c>
      <c r="Q819" s="75" t="str">
        <f t="shared" si="49"/>
        <v>週三</v>
      </c>
      <c r="R819" s="80">
        <v>44729</v>
      </c>
      <c r="AA819" s="1"/>
    </row>
    <row r="820" spans="4:27">
      <c r="D820" s="68" t="s">
        <v>50</v>
      </c>
      <c r="E820" s="70" t="s">
        <v>82</v>
      </c>
      <c r="F820" s="70" t="s">
        <v>630</v>
      </c>
      <c r="G820" s="67">
        <v>44722</v>
      </c>
      <c r="H820" s="67">
        <v>44736</v>
      </c>
      <c r="I820" s="71">
        <f t="shared" si="48"/>
        <v>14</v>
      </c>
      <c r="J820" s="72" t="s">
        <v>137</v>
      </c>
      <c r="K820" s="72" t="s">
        <v>138</v>
      </c>
      <c r="L820" s="73">
        <v>3</v>
      </c>
      <c r="M820" s="73" t="s">
        <v>324</v>
      </c>
      <c r="N820" s="68" t="s">
        <v>80</v>
      </c>
      <c r="O820" s="70" t="s">
        <v>99</v>
      </c>
      <c r="P820" s="67">
        <f t="shared" si="50"/>
        <v>44734</v>
      </c>
      <c r="Q820" s="75" t="str">
        <f t="shared" si="49"/>
        <v>週三</v>
      </c>
      <c r="R820" s="80">
        <v>44732</v>
      </c>
      <c r="AA820" s="1"/>
    </row>
    <row r="821" spans="4:27">
      <c r="D821" s="68" t="s">
        <v>50</v>
      </c>
      <c r="E821" s="70" t="s">
        <v>82</v>
      </c>
      <c r="F821" s="70" t="s">
        <v>635</v>
      </c>
      <c r="G821" s="67">
        <v>44722</v>
      </c>
      <c r="H821" s="67">
        <v>44736</v>
      </c>
      <c r="I821" s="71">
        <f t="shared" si="48"/>
        <v>14</v>
      </c>
      <c r="J821" s="72" t="s">
        <v>125</v>
      </c>
      <c r="K821" s="72" t="s">
        <v>144</v>
      </c>
      <c r="L821" s="73">
        <v>3</v>
      </c>
      <c r="M821" s="73" t="s">
        <v>324</v>
      </c>
      <c r="N821" s="68" t="s">
        <v>56</v>
      </c>
      <c r="O821" s="70" t="s">
        <v>87</v>
      </c>
      <c r="P821" s="67">
        <f t="shared" si="50"/>
        <v>44734</v>
      </c>
      <c r="Q821" s="75" t="str">
        <f t="shared" si="49"/>
        <v>週三</v>
      </c>
      <c r="R821" s="80">
        <v>44729</v>
      </c>
      <c r="AA821" s="1"/>
    </row>
    <row r="822" spans="4:27">
      <c r="D822" s="68" t="s">
        <v>50</v>
      </c>
      <c r="E822" s="70" t="s">
        <v>82</v>
      </c>
      <c r="F822" s="70" t="s">
        <v>635</v>
      </c>
      <c r="G822" s="67">
        <v>44722</v>
      </c>
      <c r="H822" s="67">
        <v>44736</v>
      </c>
      <c r="I822" s="71">
        <f t="shared" si="48"/>
        <v>14</v>
      </c>
      <c r="J822" s="72" t="s">
        <v>139</v>
      </c>
      <c r="K822" s="72" t="s">
        <v>140</v>
      </c>
      <c r="L822" s="73">
        <v>3</v>
      </c>
      <c r="M822" s="73" t="s">
        <v>324</v>
      </c>
      <c r="N822" s="68" t="s">
        <v>80</v>
      </c>
      <c r="O822" s="70" t="s">
        <v>92</v>
      </c>
      <c r="P822" s="67">
        <f t="shared" si="50"/>
        <v>44734</v>
      </c>
      <c r="Q822" s="75" t="str">
        <f t="shared" si="49"/>
        <v>週三</v>
      </c>
      <c r="R822" s="80">
        <v>44727</v>
      </c>
      <c r="AA822" s="1"/>
    </row>
    <row r="823" spans="4:27">
      <c r="D823" s="68" t="s">
        <v>50</v>
      </c>
      <c r="E823" s="70" t="s">
        <v>82</v>
      </c>
      <c r="F823" s="70" t="s">
        <v>635</v>
      </c>
      <c r="G823" s="67">
        <v>44722</v>
      </c>
      <c r="H823" s="67">
        <v>44736</v>
      </c>
      <c r="I823" s="71">
        <f t="shared" si="48"/>
        <v>14</v>
      </c>
      <c r="J823" s="72" t="s">
        <v>97</v>
      </c>
      <c r="K823" s="72" t="s">
        <v>187</v>
      </c>
      <c r="L823" s="73">
        <v>3</v>
      </c>
      <c r="M823" s="73" t="s">
        <v>324</v>
      </c>
      <c r="N823" s="68" t="s">
        <v>80</v>
      </c>
      <c r="O823" s="70" t="s">
        <v>177</v>
      </c>
      <c r="P823" s="67">
        <f t="shared" si="50"/>
        <v>44734</v>
      </c>
      <c r="Q823" s="75" t="str">
        <f t="shared" si="49"/>
        <v>週三</v>
      </c>
      <c r="R823" s="80">
        <v>44726</v>
      </c>
      <c r="AA823" s="1"/>
    </row>
    <row r="824" spans="4:27">
      <c r="D824" s="68" t="s">
        <v>50</v>
      </c>
      <c r="E824" s="70" t="s">
        <v>82</v>
      </c>
      <c r="F824" s="70" t="s">
        <v>635</v>
      </c>
      <c r="G824" s="67">
        <v>44722</v>
      </c>
      <c r="H824" s="67">
        <v>44736</v>
      </c>
      <c r="I824" s="71">
        <f t="shared" si="48"/>
        <v>14</v>
      </c>
      <c r="J824" s="72" t="s">
        <v>343</v>
      </c>
      <c r="K824" s="72" t="s">
        <v>187</v>
      </c>
      <c r="L824" s="73">
        <v>3</v>
      </c>
      <c r="M824" s="73" t="s">
        <v>324</v>
      </c>
      <c r="N824" s="68" t="s">
        <v>80</v>
      </c>
      <c r="O824" s="70" t="s">
        <v>177</v>
      </c>
      <c r="P824" s="67">
        <f t="shared" si="50"/>
        <v>44734</v>
      </c>
      <c r="Q824" s="75" t="str">
        <f t="shared" si="49"/>
        <v>週三</v>
      </c>
      <c r="R824" s="80">
        <v>44726</v>
      </c>
      <c r="AA824" s="1"/>
    </row>
    <row r="825" spans="4:27">
      <c r="D825" s="68" t="s">
        <v>50</v>
      </c>
      <c r="E825" s="70" t="s">
        <v>82</v>
      </c>
      <c r="F825" s="70" t="s">
        <v>635</v>
      </c>
      <c r="G825" s="67">
        <v>44722</v>
      </c>
      <c r="H825" s="67">
        <v>44736</v>
      </c>
      <c r="I825" s="71">
        <f t="shared" si="48"/>
        <v>14</v>
      </c>
      <c r="J825" s="72" t="s">
        <v>133</v>
      </c>
      <c r="K825" s="72" t="s">
        <v>187</v>
      </c>
      <c r="L825" s="73">
        <v>3</v>
      </c>
      <c r="M825" s="73" t="s">
        <v>324</v>
      </c>
      <c r="N825" s="68" t="s">
        <v>80</v>
      </c>
      <c r="O825" s="70" t="s">
        <v>177</v>
      </c>
      <c r="P825" s="67">
        <f t="shared" si="50"/>
        <v>44734</v>
      </c>
      <c r="Q825" s="75" t="str">
        <f t="shared" si="49"/>
        <v>週三</v>
      </c>
      <c r="R825" s="80">
        <v>44726</v>
      </c>
      <c r="AA825" s="1"/>
    </row>
    <row r="826" spans="4:27">
      <c r="D826" s="68" t="s">
        <v>50</v>
      </c>
      <c r="E826" s="70" t="s">
        <v>82</v>
      </c>
      <c r="F826" s="70" t="s">
        <v>635</v>
      </c>
      <c r="G826" s="67">
        <v>44722</v>
      </c>
      <c r="H826" s="67">
        <v>44736</v>
      </c>
      <c r="I826" s="71">
        <f t="shared" si="48"/>
        <v>14</v>
      </c>
      <c r="J826" s="72" t="s">
        <v>342</v>
      </c>
      <c r="K826" s="72" t="s">
        <v>187</v>
      </c>
      <c r="L826" s="73">
        <v>3</v>
      </c>
      <c r="M826" s="73" t="s">
        <v>324</v>
      </c>
      <c r="N826" s="68" t="s">
        <v>80</v>
      </c>
      <c r="O826" s="70" t="s">
        <v>177</v>
      </c>
      <c r="P826" s="67">
        <f t="shared" si="50"/>
        <v>44734</v>
      </c>
      <c r="Q826" s="75" t="str">
        <f t="shared" si="49"/>
        <v>週三</v>
      </c>
      <c r="R826" s="80">
        <v>44726</v>
      </c>
      <c r="AA826" s="1"/>
    </row>
    <row r="827" spans="4:27">
      <c r="D827" s="68" t="s">
        <v>50</v>
      </c>
      <c r="E827" s="70" t="s">
        <v>82</v>
      </c>
      <c r="F827" s="70" t="s">
        <v>635</v>
      </c>
      <c r="G827" s="67">
        <v>44722</v>
      </c>
      <c r="H827" s="67">
        <v>44736</v>
      </c>
      <c r="I827" s="71">
        <f t="shared" si="48"/>
        <v>14</v>
      </c>
      <c r="J827" s="72" t="s">
        <v>340</v>
      </c>
      <c r="K827" s="72" t="s">
        <v>187</v>
      </c>
      <c r="L827" s="73">
        <v>3</v>
      </c>
      <c r="M827" s="73" t="s">
        <v>324</v>
      </c>
      <c r="N827" s="68" t="s">
        <v>80</v>
      </c>
      <c r="O827" s="70" t="s">
        <v>177</v>
      </c>
      <c r="P827" s="67">
        <f t="shared" si="50"/>
        <v>44734</v>
      </c>
      <c r="Q827" s="75" t="str">
        <f t="shared" si="49"/>
        <v>週三</v>
      </c>
      <c r="R827" s="80">
        <v>44726</v>
      </c>
      <c r="AA827" s="1"/>
    </row>
    <row r="828" spans="4:27">
      <c r="D828" s="68" t="s">
        <v>50</v>
      </c>
      <c r="E828" s="70" t="s">
        <v>82</v>
      </c>
      <c r="F828" s="70" t="s">
        <v>635</v>
      </c>
      <c r="G828" s="67">
        <v>44722</v>
      </c>
      <c r="H828" s="67">
        <v>44736</v>
      </c>
      <c r="I828" s="71">
        <f t="shared" si="48"/>
        <v>14</v>
      </c>
      <c r="J828" s="72" t="s">
        <v>299</v>
      </c>
      <c r="K828" s="72" t="s">
        <v>187</v>
      </c>
      <c r="L828" s="73">
        <v>3</v>
      </c>
      <c r="M828" s="73" t="s">
        <v>324</v>
      </c>
      <c r="N828" s="68" t="s">
        <v>80</v>
      </c>
      <c r="O828" s="70" t="s">
        <v>177</v>
      </c>
      <c r="P828" s="67">
        <f t="shared" si="50"/>
        <v>44734</v>
      </c>
      <c r="Q828" s="75" t="str">
        <f t="shared" si="49"/>
        <v>週三</v>
      </c>
      <c r="R828" s="80">
        <v>44726</v>
      </c>
      <c r="AA828" s="1"/>
    </row>
    <row r="829" spans="4:27">
      <c r="D829" s="68" t="s">
        <v>50</v>
      </c>
      <c r="E829" s="70" t="s">
        <v>82</v>
      </c>
      <c r="F829" s="70" t="s">
        <v>635</v>
      </c>
      <c r="G829" s="67">
        <v>44722</v>
      </c>
      <c r="H829" s="67">
        <v>44736</v>
      </c>
      <c r="I829" s="71">
        <f t="shared" si="48"/>
        <v>14</v>
      </c>
      <c r="J829" s="72" t="s">
        <v>341</v>
      </c>
      <c r="K829" s="72" t="s">
        <v>187</v>
      </c>
      <c r="L829" s="73">
        <v>3</v>
      </c>
      <c r="M829" s="73" t="s">
        <v>324</v>
      </c>
      <c r="N829" s="68" t="s">
        <v>80</v>
      </c>
      <c r="O829" s="70" t="s">
        <v>177</v>
      </c>
      <c r="P829" s="67">
        <f t="shared" si="50"/>
        <v>44734</v>
      </c>
      <c r="Q829" s="75" t="str">
        <f t="shared" si="49"/>
        <v>週三</v>
      </c>
      <c r="R829" s="80">
        <v>44726</v>
      </c>
      <c r="AA829" s="1"/>
    </row>
    <row r="830" spans="4:27">
      <c r="D830" s="68" t="s">
        <v>50</v>
      </c>
      <c r="E830" s="70" t="s">
        <v>82</v>
      </c>
      <c r="F830" s="70" t="s">
        <v>635</v>
      </c>
      <c r="G830" s="67">
        <v>44722</v>
      </c>
      <c r="H830" s="67">
        <v>44736</v>
      </c>
      <c r="I830" s="71">
        <f t="shared" si="48"/>
        <v>14</v>
      </c>
      <c r="J830" s="72" t="s">
        <v>195</v>
      </c>
      <c r="K830" s="72" t="s">
        <v>196</v>
      </c>
      <c r="L830" s="73">
        <v>3</v>
      </c>
      <c r="M830" s="73" t="s">
        <v>324</v>
      </c>
      <c r="N830" s="68" t="s">
        <v>80</v>
      </c>
      <c r="O830" s="70" t="s">
        <v>197</v>
      </c>
      <c r="P830" s="67">
        <f t="shared" si="50"/>
        <v>44734</v>
      </c>
      <c r="Q830" s="75" t="str">
        <f t="shared" si="49"/>
        <v>週三</v>
      </c>
      <c r="R830" s="80">
        <v>44729</v>
      </c>
      <c r="S830" s="84"/>
      <c r="AA830" s="1"/>
    </row>
    <row r="831" spans="4:27">
      <c r="D831" s="68" t="s">
        <v>50</v>
      </c>
      <c r="E831" s="70" t="s">
        <v>82</v>
      </c>
      <c r="F831" s="70" t="s">
        <v>635</v>
      </c>
      <c r="G831" s="67">
        <v>44722</v>
      </c>
      <c r="H831" s="67">
        <v>44736</v>
      </c>
      <c r="I831" s="71">
        <f t="shared" si="48"/>
        <v>14</v>
      </c>
      <c r="J831" s="72" t="s">
        <v>198</v>
      </c>
      <c r="K831" s="72" t="s">
        <v>199</v>
      </c>
      <c r="L831" s="73">
        <v>3</v>
      </c>
      <c r="M831" s="73" t="s">
        <v>324</v>
      </c>
      <c r="N831" s="68" t="s">
        <v>80</v>
      </c>
      <c r="O831" s="70" t="s">
        <v>150</v>
      </c>
      <c r="P831" s="67">
        <f t="shared" si="50"/>
        <v>44734</v>
      </c>
      <c r="Q831" s="75" t="str">
        <f t="shared" si="49"/>
        <v>週三</v>
      </c>
      <c r="R831" s="80">
        <v>44727</v>
      </c>
      <c r="S831" s="84"/>
      <c r="AA831" s="1"/>
    </row>
    <row r="832" spans="4:27">
      <c r="D832" s="68" t="s">
        <v>50</v>
      </c>
      <c r="E832" s="70" t="s">
        <v>82</v>
      </c>
      <c r="F832" s="70" t="s">
        <v>635</v>
      </c>
      <c r="G832" s="67">
        <v>44722</v>
      </c>
      <c r="H832" s="67">
        <v>44736</v>
      </c>
      <c r="I832" s="71">
        <f t="shared" si="48"/>
        <v>14</v>
      </c>
      <c r="J832" s="72" t="s">
        <v>164</v>
      </c>
      <c r="K832" s="72" t="s">
        <v>146</v>
      </c>
      <c r="L832" s="73">
        <v>3</v>
      </c>
      <c r="M832" s="73" t="s">
        <v>324</v>
      </c>
      <c r="N832" s="68" t="s">
        <v>80</v>
      </c>
      <c r="O832" s="70" t="s">
        <v>115</v>
      </c>
      <c r="P832" s="67">
        <f t="shared" si="50"/>
        <v>44734</v>
      </c>
      <c r="Q832" s="75" t="str">
        <f t="shared" si="49"/>
        <v>週三</v>
      </c>
      <c r="R832" s="80">
        <v>44735</v>
      </c>
      <c r="S832" s="81">
        <f>R832</f>
        <v>44735</v>
      </c>
      <c r="T832" s="70">
        <v>1</v>
      </c>
      <c r="AA832" s="1"/>
    </row>
    <row r="833" spans="4:27">
      <c r="D833" s="68" t="s">
        <v>50</v>
      </c>
      <c r="E833" s="70" t="s">
        <v>82</v>
      </c>
      <c r="F833" s="70" t="s">
        <v>635</v>
      </c>
      <c r="G833" s="67">
        <v>44722</v>
      </c>
      <c r="H833" s="67">
        <v>44736</v>
      </c>
      <c r="I833" s="71">
        <f t="shared" si="48"/>
        <v>14</v>
      </c>
      <c r="J833" s="72" t="s">
        <v>204</v>
      </c>
      <c r="K833" s="72" t="s">
        <v>205</v>
      </c>
      <c r="L833" s="73">
        <v>3</v>
      </c>
      <c r="M833" s="73" t="s">
        <v>324</v>
      </c>
      <c r="N833" s="68" t="s">
        <v>80</v>
      </c>
      <c r="O833" s="70" t="s">
        <v>92</v>
      </c>
      <c r="P833" s="67">
        <f t="shared" si="50"/>
        <v>44734</v>
      </c>
      <c r="Q833" s="75" t="str">
        <f t="shared" si="49"/>
        <v>週三</v>
      </c>
      <c r="R833" s="80">
        <v>44726</v>
      </c>
      <c r="S833" s="84"/>
      <c r="AA833" s="1"/>
    </row>
    <row r="834" spans="4:27">
      <c r="D834" s="68" t="s">
        <v>50</v>
      </c>
      <c r="E834" s="70" t="s">
        <v>82</v>
      </c>
      <c r="F834" s="70" t="s">
        <v>635</v>
      </c>
      <c r="G834" s="67">
        <v>44722</v>
      </c>
      <c r="H834" s="67">
        <v>44736</v>
      </c>
      <c r="I834" s="71">
        <f t="shared" si="48"/>
        <v>14</v>
      </c>
      <c r="J834" s="72" t="s">
        <v>178</v>
      </c>
      <c r="K834" s="72" t="s">
        <v>179</v>
      </c>
      <c r="L834" s="73">
        <v>3</v>
      </c>
      <c r="M834" s="73" t="s">
        <v>324</v>
      </c>
      <c r="N834" s="68" t="s">
        <v>80</v>
      </c>
      <c r="O834" s="70" t="s">
        <v>115</v>
      </c>
      <c r="P834" s="67">
        <f t="shared" si="50"/>
        <v>44734</v>
      </c>
      <c r="Q834" s="75" t="str">
        <f t="shared" si="49"/>
        <v>週三</v>
      </c>
      <c r="R834" s="80">
        <v>44729</v>
      </c>
      <c r="S834" s="84"/>
      <c r="AA834" s="1"/>
    </row>
    <row r="835" spans="4:27">
      <c r="D835" s="68" t="s">
        <v>50</v>
      </c>
      <c r="E835" s="70" t="s">
        <v>82</v>
      </c>
      <c r="F835" s="70" t="s">
        <v>635</v>
      </c>
      <c r="G835" s="67">
        <v>44722</v>
      </c>
      <c r="H835" s="67">
        <v>44736</v>
      </c>
      <c r="I835" s="71">
        <f t="shared" si="48"/>
        <v>14</v>
      </c>
      <c r="J835" s="72" t="s">
        <v>141</v>
      </c>
      <c r="K835" s="72" t="s">
        <v>142</v>
      </c>
      <c r="L835" s="73">
        <v>3</v>
      </c>
      <c r="M835" s="73" t="s">
        <v>324</v>
      </c>
      <c r="N835" s="68" t="s">
        <v>80</v>
      </c>
      <c r="O835" s="70" t="s">
        <v>143</v>
      </c>
      <c r="P835" s="67">
        <f t="shared" si="50"/>
        <v>44734</v>
      </c>
      <c r="Q835" s="75" t="str">
        <f t="shared" si="49"/>
        <v>週三</v>
      </c>
      <c r="R835" s="80">
        <v>44729</v>
      </c>
      <c r="S835" s="84"/>
      <c r="AA835" s="1"/>
    </row>
    <row r="836" spans="4:27">
      <c r="D836" s="68" t="s">
        <v>50</v>
      </c>
      <c r="E836" s="70" t="s">
        <v>82</v>
      </c>
      <c r="F836" s="70" t="s">
        <v>635</v>
      </c>
      <c r="G836" s="67">
        <v>44722</v>
      </c>
      <c r="H836" s="67">
        <v>44736</v>
      </c>
      <c r="I836" s="71">
        <f t="shared" si="48"/>
        <v>14</v>
      </c>
      <c r="J836" s="72" t="s">
        <v>137</v>
      </c>
      <c r="K836" s="72" t="s">
        <v>138</v>
      </c>
      <c r="L836" s="73">
        <v>3</v>
      </c>
      <c r="M836" s="73" t="s">
        <v>324</v>
      </c>
      <c r="N836" s="68" t="s">
        <v>80</v>
      </c>
      <c r="O836" s="70" t="s">
        <v>99</v>
      </c>
      <c r="P836" s="67">
        <f t="shared" si="50"/>
        <v>44734</v>
      </c>
      <c r="Q836" s="75" t="str">
        <f t="shared" si="49"/>
        <v>週三</v>
      </c>
      <c r="R836" s="80">
        <v>44732</v>
      </c>
      <c r="S836" s="84"/>
      <c r="AA836" s="1"/>
    </row>
    <row r="837" spans="4:27">
      <c r="D837" s="68" t="s">
        <v>50</v>
      </c>
      <c r="E837" s="70" t="s">
        <v>82</v>
      </c>
      <c r="F837" s="70" t="s">
        <v>635</v>
      </c>
      <c r="G837" s="67">
        <v>44722</v>
      </c>
      <c r="H837" s="67">
        <v>44736</v>
      </c>
      <c r="I837" s="71">
        <f t="shared" si="48"/>
        <v>14</v>
      </c>
      <c r="J837" s="72" t="s">
        <v>293</v>
      </c>
      <c r="K837" s="72" t="s">
        <v>294</v>
      </c>
      <c r="L837" s="73">
        <v>3</v>
      </c>
      <c r="M837" s="73" t="s">
        <v>324</v>
      </c>
      <c r="N837" s="68" t="s">
        <v>80</v>
      </c>
      <c r="O837" s="70" t="s">
        <v>150</v>
      </c>
      <c r="P837" s="67">
        <f t="shared" si="50"/>
        <v>44734</v>
      </c>
      <c r="Q837" s="75" t="str">
        <f t="shared" si="49"/>
        <v>週三</v>
      </c>
      <c r="R837" s="80">
        <v>44733</v>
      </c>
      <c r="S837" s="84"/>
      <c r="AA837" s="1"/>
    </row>
    <row r="838" spans="4:27">
      <c r="D838" s="68" t="s">
        <v>50</v>
      </c>
      <c r="E838" s="70" t="s">
        <v>82</v>
      </c>
      <c r="F838" s="70" t="s">
        <v>636</v>
      </c>
      <c r="G838" s="67">
        <v>44721</v>
      </c>
      <c r="H838" s="67">
        <v>44736</v>
      </c>
      <c r="I838" s="71">
        <f t="shared" si="48"/>
        <v>15</v>
      </c>
      <c r="J838" s="72" t="s">
        <v>139</v>
      </c>
      <c r="K838" s="72" t="s">
        <v>140</v>
      </c>
      <c r="L838" s="73">
        <v>2</v>
      </c>
      <c r="M838" s="73" t="s">
        <v>127</v>
      </c>
      <c r="N838" s="68" t="s">
        <v>80</v>
      </c>
      <c r="O838" s="70" t="s">
        <v>92</v>
      </c>
      <c r="P838" s="67">
        <f t="shared" si="50"/>
        <v>44734</v>
      </c>
      <c r="Q838" s="75" t="str">
        <f t="shared" si="49"/>
        <v>週三</v>
      </c>
      <c r="R838" s="80">
        <v>44725</v>
      </c>
      <c r="S838" s="84"/>
      <c r="AA838" s="1"/>
    </row>
    <row r="839" spans="4:27">
      <c r="D839" s="68" t="s">
        <v>50</v>
      </c>
      <c r="E839" s="70" t="s">
        <v>82</v>
      </c>
      <c r="F839" s="70" t="s">
        <v>636</v>
      </c>
      <c r="G839" s="67">
        <v>44721</v>
      </c>
      <c r="H839" s="67">
        <v>44736</v>
      </c>
      <c r="I839" s="71">
        <f t="shared" ref="I839:I902" si="51">_xlfn.DAYS(H839,G839)</f>
        <v>15</v>
      </c>
      <c r="J839" s="72" t="s">
        <v>153</v>
      </c>
      <c r="K839" s="72" t="s">
        <v>154</v>
      </c>
      <c r="L839" s="73">
        <v>2</v>
      </c>
      <c r="M839" s="73" t="s">
        <v>127</v>
      </c>
      <c r="N839" s="68" t="s">
        <v>80</v>
      </c>
      <c r="O839" s="70" t="s">
        <v>81</v>
      </c>
      <c r="P839" s="67">
        <f t="shared" si="50"/>
        <v>44734</v>
      </c>
      <c r="Q839" s="75" t="str">
        <f t="shared" ref="Q839:Q902" si="52">TEXT(P839,"aaa")</f>
        <v>週三</v>
      </c>
      <c r="R839" s="80">
        <v>44726</v>
      </c>
      <c r="S839" s="84"/>
      <c r="AA839" s="1"/>
    </row>
    <row r="840" spans="4:27">
      <c r="D840" s="68" t="s">
        <v>50</v>
      </c>
      <c r="E840" s="70" t="s">
        <v>82</v>
      </c>
      <c r="F840" s="70" t="s">
        <v>636</v>
      </c>
      <c r="G840" s="67">
        <v>44722</v>
      </c>
      <c r="H840" s="67">
        <v>44736</v>
      </c>
      <c r="I840" s="71">
        <f t="shared" si="51"/>
        <v>14</v>
      </c>
      <c r="J840" s="72" t="s">
        <v>125</v>
      </c>
      <c r="K840" s="72" t="s">
        <v>144</v>
      </c>
      <c r="L840" s="73">
        <v>2</v>
      </c>
      <c r="M840" s="73" t="s">
        <v>127</v>
      </c>
      <c r="N840" s="68" t="s">
        <v>56</v>
      </c>
      <c r="O840" s="70" t="s">
        <v>87</v>
      </c>
      <c r="P840" s="67">
        <f t="shared" si="50"/>
        <v>44734</v>
      </c>
      <c r="Q840" s="75" t="str">
        <f t="shared" si="52"/>
        <v>週三</v>
      </c>
      <c r="R840" s="80">
        <v>44729</v>
      </c>
      <c r="S840" s="84"/>
      <c r="AA840" s="1"/>
    </row>
    <row r="841" spans="4:27">
      <c r="D841" s="68" t="s">
        <v>50</v>
      </c>
      <c r="E841" s="70" t="s">
        <v>82</v>
      </c>
      <c r="F841" s="70" t="s">
        <v>636</v>
      </c>
      <c r="G841" s="67">
        <v>44722</v>
      </c>
      <c r="H841" s="67">
        <v>44736</v>
      </c>
      <c r="I841" s="71">
        <f t="shared" si="51"/>
        <v>14</v>
      </c>
      <c r="J841" s="72" t="s">
        <v>145</v>
      </c>
      <c r="K841" s="72" t="s">
        <v>146</v>
      </c>
      <c r="L841" s="73">
        <v>2</v>
      </c>
      <c r="M841" s="73" t="s">
        <v>127</v>
      </c>
      <c r="N841" s="68" t="s">
        <v>80</v>
      </c>
      <c r="O841" s="70" t="s">
        <v>115</v>
      </c>
      <c r="P841" s="67">
        <f t="shared" si="50"/>
        <v>44734</v>
      </c>
      <c r="Q841" s="75" t="str">
        <f t="shared" si="52"/>
        <v>週三</v>
      </c>
      <c r="R841" s="80">
        <v>44729</v>
      </c>
      <c r="S841" s="84"/>
      <c r="AA841" s="1"/>
    </row>
    <row r="842" spans="4:27">
      <c r="D842" s="68" t="s">
        <v>50</v>
      </c>
      <c r="E842" s="70" t="s">
        <v>82</v>
      </c>
      <c r="F842" s="70" t="s">
        <v>636</v>
      </c>
      <c r="G842" s="67">
        <v>44722</v>
      </c>
      <c r="H842" s="67">
        <v>44736</v>
      </c>
      <c r="I842" s="71">
        <f t="shared" si="51"/>
        <v>14</v>
      </c>
      <c r="J842" s="72" t="s">
        <v>141</v>
      </c>
      <c r="K842" s="72" t="s">
        <v>142</v>
      </c>
      <c r="L842" s="73">
        <v>2</v>
      </c>
      <c r="M842" s="73" t="s">
        <v>127</v>
      </c>
      <c r="N842" s="68" t="s">
        <v>80</v>
      </c>
      <c r="O842" s="70" t="s">
        <v>143</v>
      </c>
      <c r="P842" s="67">
        <f t="shared" si="50"/>
        <v>44734</v>
      </c>
      <c r="Q842" s="75" t="str">
        <f t="shared" si="52"/>
        <v>週三</v>
      </c>
      <c r="R842" s="80">
        <v>44727</v>
      </c>
      <c r="S842" s="84"/>
      <c r="AA842" s="1"/>
    </row>
    <row r="843" spans="4:27">
      <c r="D843" s="68" t="s">
        <v>50</v>
      </c>
      <c r="E843" s="70" t="s">
        <v>82</v>
      </c>
      <c r="F843" s="70" t="s">
        <v>636</v>
      </c>
      <c r="G843" s="67">
        <v>44722</v>
      </c>
      <c r="H843" s="67">
        <v>44736</v>
      </c>
      <c r="I843" s="71">
        <f t="shared" si="51"/>
        <v>14</v>
      </c>
      <c r="J843" s="72" t="s">
        <v>137</v>
      </c>
      <c r="K843" s="72" t="s">
        <v>138</v>
      </c>
      <c r="L843" s="73">
        <v>2</v>
      </c>
      <c r="M843" s="73" t="s">
        <v>127</v>
      </c>
      <c r="N843" s="68" t="s">
        <v>80</v>
      </c>
      <c r="O843" s="70" t="s">
        <v>99</v>
      </c>
      <c r="P843" s="67">
        <f t="shared" si="50"/>
        <v>44734</v>
      </c>
      <c r="Q843" s="75" t="str">
        <f t="shared" si="52"/>
        <v>週三</v>
      </c>
      <c r="R843" s="80">
        <v>44733</v>
      </c>
      <c r="S843" s="84"/>
      <c r="AA843" s="1"/>
    </row>
    <row r="844" spans="4:27">
      <c r="D844" s="68" t="s">
        <v>50</v>
      </c>
      <c r="E844" s="70" t="s">
        <v>82</v>
      </c>
      <c r="F844" s="70" t="s">
        <v>636</v>
      </c>
      <c r="G844" s="67">
        <v>44722</v>
      </c>
      <c r="H844" s="67">
        <v>44736</v>
      </c>
      <c r="I844" s="71">
        <f t="shared" si="51"/>
        <v>14</v>
      </c>
      <c r="J844" s="72" t="s">
        <v>148</v>
      </c>
      <c r="K844" s="72" t="s">
        <v>149</v>
      </c>
      <c r="L844" s="73">
        <v>2</v>
      </c>
      <c r="M844" s="73" t="s">
        <v>127</v>
      </c>
      <c r="N844" s="68" t="s">
        <v>80</v>
      </c>
      <c r="O844" s="70" t="s">
        <v>150</v>
      </c>
      <c r="P844" s="67">
        <f t="shared" si="50"/>
        <v>44734</v>
      </c>
      <c r="Q844" s="75" t="str">
        <f t="shared" si="52"/>
        <v>週三</v>
      </c>
      <c r="R844" s="80">
        <v>44727</v>
      </c>
      <c r="S844" s="84"/>
      <c r="AA844" s="1"/>
    </row>
    <row r="845" spans="4:27">
      <c r="D845" s="68" t="s">
        <v>50</v>
      </c>
      <c r="E845" s="70" t="s">
        <v>82</v>
      </c>
      <c r="F845" s="70" t="s">
        <v>637</v>
      </c>
      <c r="G845" s="67">
        <v>44722</v>
      </c>
      <c r="H845" s="67">
        <v>44736</v>
      </c>
      <c r="I845" s="71">
        <f t="shared" si="51"/>
        <v>14</v>
      </c>
      <c r="J845" s="72" t="s">
        <v>125</v>
      </c>
      <c r="K845" s="72" t="s">
        <v>144</v>
      </c>
      <c r="L845" s="73">
        <v>3</v>
      </c>
      <c r="M845" s="73" t="s">
        <v>127</v>
      </c>
      <c r="N845" s="68" t="s">
        <v>56</v>
      </c>
      <c r="O845" s="70" t="s">
        <v>87</v>
      </c>
      <c r="P845" s="67">
        <f t="shared" si="50"/>
        <v>44734</v>
      </c>
      <c r="Q845" s="75" t="str">
        <f t="shared" si="52"/>
        <v>週三</v>
      </c>
      <c r="R845" s="80">
        <v>44729</v>
      </c>
      <c r="S845" s="84"/>
      <c r="AA845" s="1"/>
    </row>
    <row r="846" spans="4:27">
      <c r="D846" s="68" t="s">
        <v>50</v>
      </c>
      <c r="E846" s="70" t="s">
        <v>82</v>
      </c>
      <c r="F846" s="70" t="s">
        <v>637</v>
      </c>
      <c r="G846" s="67">
        <v>44722</v>
      </c>
      <c r="H846" s="67">
        <v>44736</v>
      </c>
      <c r="I846" s="71">
        <f t="shared" si="51"/>
        <v>14</v>
      </c>
      <c r="J846" s="72" t="s">
        <v>139</v>
      </c>
      <c r="K846" s="72" t="s">
        <v>140</v>
      </c>
      <c r="L846" s="73">
        <v>3</v>
      </c>
      <c r="M846" s="73" t="s">
        <v>127</v>
      </c>
      <c r="N846" s="68" t="s">
        <v>80</v>
      </c>
      <c r="O846" s="70" t="s">
        <v>92</v>
      </c>
      <c r="P846" s="67">
        <f t="shared" si="50"/>
        <v>44734</v>
      </c>
      <c r="Q846" s="75" t="str">
        <f t="shared" si="52"/>
        <v>週三</v>
      </c>
      <c r="R846" s="80">
        <v>44727</v>
      </c>
      <c r="S846" s="84"/>
      <c r="AA846" s="1"/>
    </row>
    <row r="847" spans="4:27">
      <c r="D847" s="68" t="s">
        <v>50</v>
      </c>
      <c r="E847" s="70" t="s">
        <v>82</v>
      </c>
      <c r="F847" s="70" t="s">
        <v>637</v>
      </c>
      <c r="G847" s="67">
        <v>44722</v>
      </c>
      <c r="H847" s="67">
        <v>44736</v>
      </c>
      <c r="I847" s="71">
        <f t="shared" si="51"/>
        <v>14</v>
      </c>
      <c r="J847" s="72" t="s">
        <v>281</v>
      </c>
      <c r="K847" s="72" t="s">
        <v>282</v>
      </c>
      <c r="L847" s="73">
        <v>3</v>
      </c>
      <c r="M847" s="73" t="s">
        <v>127</v>
      </c>
      <c r="N847" s="68" t="s">
        <v>56</v>
      </c>
      <c r="O847" s="70" t="s">
        <v>57</v>
      </c>
      <c r="P847" s="67">
        <f t="shared" si="50"/>
        <v>44734</v>
      </c>
      <c r="Q847" s="75" t="str">
        <f t="shared" si="52"/>
        <v>週三</v>
      </c>
      <c r="R847" s="80">
        <v>44727</v>
      </c>
      <c r="S847" s="84"/>
      <c r="AA847" s="1"/>
    </row>
    <row r="848" spans="4:27">
      <c r="D848" s="68" t="s">
        <v>50</v>
      </c>
      <c r="E848" s="70" t="s">
        <v>82</v>
      </c>
      <c r="F848" s="70" t="s">
        <v>637</v>
      </c>
      <c r="G848" s="67">
        <v>44722</v>
      </c>
      <c r="H848" s="67">
        <v>44736</v>
      </c>
      <c r="I848" s="71">
        <f t="shared" si="51"/>
        <v>14</v>
      </c>
      <c r="J848" s="72" t="s">
        <v>97</v>
      </c>
      <c r="K848" s="72" t="s">
        <v>187</v>
      </c>
      <c r="L848" s="73">
        <v>3</v>
      </c>
      <c r="M848" s="73" t="s">
        <v>127</v>
      </c>
      <c r="N848" s="68" t="s">
        <v>80</v>
      </c>
      <c r="O848" s="70" t="s">
        <v>177</v>
      </c>
      <c r="P848" s="67">
        <f t="shared" si="50"/>
        <v>44734</v>
      </c>
      <c r="Q848" s="75" t="str">
        <f t="shared" si="52"/>
        <v>週三</v>
      </c>
      <c r="R848" s="80">
        <v>44726</v>
      </c>
      <c r="S848" s="84"/>
      <c r="AA848" s="1"/>
    </row>
    <row r="849" spans="4:27">
      <c r="D849" s="68" t="s">
        <v>50</v>
      </c>
      <c r="E849" s="70" t="s">
        <v>82</v>
      </c>
      <c r="F849" s="70" t="s">
        <v>637</v>
      </c>
      <c r="G849" s="67">
        <v>44722</v>
      </c>
      <c r="H849" s="67">
        <v>44736</v>
      </c>
      <c r="I849" s="71">
        <f t="shared" si="51"/>
        <v>14</v>
      </c>
      <c r="J849" s="72" t="s">
        <v>343</v>
      </c>
      <c r="K849" s="72" t="s">
        <v>187</v>
      </c>
      <c r="L849" s="73">
        <v>3</v>
      </c>
      <c r="M849" s="73" t="s">
        <v>127</v>
      </c>
      <c r="N849" s="68" t="s">
        <v>80</v>
      </c>
      <c r="O849" s="70" t="s">
        <v>177</v>
      </c>
      <c r="P849" s="67">
        <f t="shared" si="50"/>
        <v>44734</v>
      </c>
      <c r="Q849" s="75" t="str">
        <f t="shared" si="52"/>
        <v>週三</v>
      </c>
      <c r="R849" s="80">
        <v>44726</v>
      </c>
      <c r="S849" s="84"/>
      <c r="AA849" s="1"/>
    </row>
    <row r="850" spans="4:27">
      <c r="D850" s="68" t="s">
        <v>50</v>
      </c>
      <c r="E850" s="70" t="s">
        <v>82</v>
      </c>
      <c r="F850" s="70" t="s">
        <v>637</v>
      </c>
      <c r="G850" s="67">
        <v>44722</v>
      </c>
      <c r="H850" s="67">
        <v>44736</v>
      </c>
      <c r="I850" s="71">
        <f t="shared" si="51"/>
        <v>14</v>
      </c>
      <c r="J850" s="72" t="s">
        <v>133</v>
      </c>
      <c r="K850" s="72" t="s">
        <v>187</v>
      </c>
      <c r="L850" s="73">
        <v>3</v>
      </c>
      <c r="M850" s="73" t="s">
        <v>127</v>
      </c>
      <c r="N850" s="68" t="s">
        <v>80</v>
      </c>
      <c r="O850" s="70" t="s">
        <v>177</v>
      </c>
      <c r="P850" s="67">
        <f t="shared" si="50"/>
        <v>44734</v>
      </c>
      <c r="Q850" s="75" t="str">
        <f t="shared" si="52"/>
        <v>週三</v>
      </c>
      <c r="R850" s="80">
        <v>44726</v>
      </c>
      <c r="S850" s="84"/>
      <c r="AA850" s="1"/>
    </row>
    <row r="851" spans="4:27">
      <c r="D851" s="68" t="s">
        <v>50</v>
      </c>
      <c r="E851" s="70" t="s">
        <v>82</v>
      </c>
      <c r="F851" s="70" t="s">
        <v>637</v>
      </c>
      <c r="G851" s="67">
        <v>44722</v>
      </c>
      <c r="H851" s="67">
        <v>44736</v>
      </c>
      <c r="I851" s="71">
        <f t="shared" si="51"/>
        <v>14</v>
      </c>
      <c r="J851" s="72" t="s">
        <v>192</v>
      </c>
      <c r="K851" s="72" t="s">
        <v>187</v>
      </c>
      <c r="L851" s="73">
        <v>3</v>
      </c>
      <c r="M851" s="73" t="s">
        <v>127</v>
      </c>
      <c r="N851" s="68" t="s">
        <v>80</v>
      </c>
      <c r="O851" s="70" t="s">
        <v>177</v>
      </c>
      <c r="P851" s="67">
        <f t="shared" si="50"/>
        <v>44734</v>
      </c>
      <c r="Q851" s="75" t="str">
        <f t="shared" si="52"/>
        <v>週三</v>
      </c>
      <c r="R851" s="80">
        <v>44726</v>
      </c>
      <c r="S851" s="84"/>
      <c r="AA851" s="1"/>
    </row>
    <row r="852" spans="4:27">
      <c r="D852" s="68" t="s">
        <v>50</v>
      </c>
      <c r="E852" s="70" t="s">
        <v>82</v>
      </c>
      <c r="F852" s="70" t="s">
        <v>637</v>
      </c>
      <c r="G852" s="67">
        <v>44722</v>
      </c>
      <c r="H852" s="67">
        <v>44736</v>
      </c>
      <c r="I852" s="71">
        <f t="shared" si="51"/>
        <v>14</v>
      </c>
      <c r="J852" s="72" t="s">
        <v>193</v>
      </c>
      <c r="K852" s="72" t="s">
        <v>187</v>
      </c>
      <c r="L852" s="73">
        <v>3</v>
      </c>
      <c r="M852" s="73" t="s">
        <v>127</v>
      </c>
      <c r="N852" s="68" t="s">
        <v>80</v>
      </c>
      <c r="O852" s="70" t="s">
        <v>177</v>
      </c>
      <c r="P852" s="67">
        <f t="shared" si="50"/>
        <v>44734</v>
      </c>
      <c r="Q852" s="75" t="str">
        <f t="shared" si="52"/>
        <v>週三</v>
      </c>
      <c r="R852" s="80">
        <v>44726</v>
      </c>
      <c r="S852" s="84"/>
      <c r="AA852" s="1"/>
    </row>
    <row r="853" spans="4:27">
      <c r="D853" s="68" t="s">
        <v>50</v>
      </c>
      <c r="E853" s="70" t="s">
        <v>82</v>
      </c>
      <c r="F853" s="70" t="s">
        <v>637</v>
      </c>
      <c r="G853" s="67">
        <v>44722</v>
      </c>
      <c r="H853" s="67">
        <v>44736</v>
      </c>
      <c r="I853" s="71">
        <f t="shared" si="51"/>
        <v>14</v>
      </c>
      <c r="J853" s="72" t="s">
        <v>341</v>
      </c>
      <c r="K853" s="72" t="s">
        <v>187</v>
      </c>
      <c r="L853" s="73">
        <v>3</v>
      </c>
      <c r="M853" s="73" t="s">
        <v>127</v>
      </c>
      <c r="N853" s="68" t="s">
        <v>80</v>
      </c>
      <c r="O853" s="70" t="s">
        <v>177</v>
      </c>
      <c r="P853" s="67">
        <f t="shared" si="50"/>
        <v>44734</v>
      </c>
      <c r="Q853" s="75" t="str">
        <f t="shared" si="52"/>
        <v>週三</v>
      </c>
      <c r="R853" s="80">
        <v>44726</v>
      </c>
      <c r="S853" s="84"/>
      <c r="AA853" s="1"/>
    </row>
    <row r="854" spans="4:27">
      <c r="D854" s="68" t="s">
        <v>50</v>
      </c>
      <c r="E854" s="70" t="s">
        <v>82</v>
      </c>
      <c r="F854" s="70" t="s">
        <v>637</v>
      </c>
      <c r="G854" s="67">
        <v>44722</v>
      </c>
      <c r="H854" s="67">
        <v>44736</v>
      </c>
      <c r="I854" s="71">
        <f t="shared" si="51"/>
        <v>14</v>
      </c>
      <c r="J854" s="72" t="s">
        <v>164</v>
      </c>
      <c r="K854" s="72" t="s">
        <v>146</v>
      </c>
      <c r="L854" s="73">
        <v>3</v>
      </c>
      <c r="M854" s="73" t="s">
        <v>127</v>
      </c>
      <c r="N854" s="68" t="s">
        <v>80</v>
      </c>
      <c r="O854" s="70" t="s">
        <v>115</v>
      </c>
      <c r="P854" s="67">
        <f t="shared" si="50"/>
        <v>44734</v>
      </c>
      <c r="Q854" s="75" t="str">
        <f t="shared" si="52"/>
        <v>週三</v>
      </c>
      <c r="R854" s="80">
        <v>44735</v>
      </c>
      <c r="S854" s="81">
        <f>R854</f>
        <v>44735</v>
      </c>
      <c r="T854" s="70">
        <v>1</v>
      </c>
      <c r="AA854" s="1"/>
    </row>
    <row r="855" spans="4:27">
      <c r="D855" s="68" t="s">
        <v>50</v>
      </c>
      <c r="E855" s="70" t="s">
        <v>82</v>
      </c>
      <c r="F855" s="70" t="s">
        <v>637</v>
      </c>
      <c r="G855" s="67">
        <v>44722</v>
      </c>
      <c r="H855" s="67">
        <v>44736</v>
      </c>
      <c r="I855" s="71">
        <f t="shared" si="51"/>
        <v>14</v>
      </c>
      <c r="J855" s="72" t="s">
        <v>178</v>
      </c>
      <c r="K855" s="72" t="s">
        <v>179</v>
      </c>
      <c r="L855" s="73">
        <v>3</v>
      </c>
      <c r="M855" s="73" t="s">
        <v>127</v>
      </c>
      <c r="N855" s="68" t="s">
        <v>80</v>
      </c>
      <c r="O855" s="70" t="s">
        <v>115</v>
      </c>
      <c r="P855" s="67">
        <f t="shared" si="50"/>
        <v>44734</v>
      </c>
      <c r="Q855" s="75" t="str">
        <f t="shared" si="52"/>
        <v>週三</v>
      </c>
      <c r="R855" s="80">
        <v>44729</v>
      </c>
      <c r="S855" s="84"/>
      <c r="AA855" s="1"/>
    </row>
    <row r="856" spans="4:27">
      <c r="D856" s="68" t="s">
        <v>50</v>
      </c>
      <c r="E856" s="70" t="s">
        <v>82</v>
      </c>
      <c r="F856" s="70" t="s">
        <v>637</v>
      </c>
      <c r="G856" s="67">
        <v>44722</v>
      </c>
      <c r="H856" s="67">
        <v>44736</v>
      </c>
      <c r="I856" s="71">
        <f t="shared" si="51"/>
        <v>14</v>
      </c>
      <c r="J856" s="72" t="s">
        <v>141</v>
      </c>
      <c r="K856" s="72" t="s">
        <v>142</v>
      </c>
      <c r="L856" s="73">
        <v>3</v>
      </c>
      <c r="M856" s="73" t="s">
        <v>127</v>
      </c>
      <c r="N856" s="68" t="s">
        <v>80</v>
      </c>
      <c r="O856" s="70" t="s">
        <v>143</v>
      </c>
      <c r="P856" s="67">
        <f t="shared" si="50"/>
        <v>44734</v>
      </c>
      <c r="Q856" s="75" t="str">
        <f t="shared" si="52"/>
        <v>週三</v>
      </c>
      <c r="R856" s="80">
        <v>44729</v>
      </c>
      <c r="S856" s="84"/>
      <c r="AA856" s="1"/>
    </row>
    <row r="857" spans="4:27">
      <c r="D857" s="68" t="s">
        <v>50</v>
      </c>
      <c r="E857" s="70" t="s">
        <v>82</v>
      </c>
      <c r="F857" s="70" t="s">
        <v>637</v>
      </c>
      <c r="G857" s="67">
        <v>44722</v>
      </c>
      <c r="H857" s="67">
        <v>44736</v>
      </c>
      <c r="I857" s="71">
        <f t="shared" si="51"/>
        <v>14</v>
      </c>
      <c r="J857" s="72" t="s">
        <v>153</v>
      </c>
      <c r="K857" s="72" t="s">
        <v>154</v>
      </c>
      <c r="L857" s="73">
        <v>3</v>
      </c>
      <c r="M857" s="73" t="s">
        <v>127</v>
      </c>
      <c r="N857" s="68" t="s">
        <v>80</v>
      </c>
      <c r="O857" s="70" t="s">
        <v>81</v>
      </c>
      <c r="P857" s="67">
        <f t="shared" si="50"/>
        <v>44734</v>
      </c>
      <c r="Q857" s="75" t="str">
        <f t="shared" si="52"/>
        <v>週三</v>
      </c>
      <c r="R857" s="80">
        <v>44727</v>
      </c>
      <c r="S857" s="84"/>
      <c r="AA857" s="1"/>
    </row>
    <row r="858" spans="4:27">
      <c r="D858" s="68" t="s">
        <v>50</v>
      </c>
      <c r="E858" s="70" t="s">
        <v>82</v>
      </c>
      <c r="F858" s="70" t="s">
        <v>637</v>
      </c>
      <c r="G858" s="67">
        <v>44722</v>
      </c>
      <c r="H858" s="67">
        <v>44736</v>
      </c>
      <c r="I858" s="71">
        <f t="shared" si="51"/>
        <v>14</v>
      </c>
      <c r="J858" s="72" t="s">
        <v>137</v>
      </c>
      <c r="K858" s="72" t="s">
        <v>138</v>
      </c>
      <c r="L858" s="73">
        <v>3</v>
      </c>
      <c r="M858" s="73" t="s">
        <v>127</v>
      </c>
      <c r="N858" s="68" t="s">
        <v>80</v>
      </c>
      <c r="O858" s="70" t="s">
        <v>99</v>
      </c>
      <c r="P858" s="67">
        <f t="shared" si="50"/>
        <v>44734</v>
      </c>
      <c r="Q858" s="75" t="str">
        <f t="shared" si="52"/>
        <v>週三</v>
      </c>
      <c r="R858" s="80">
        <v>44732</v>
      </c>
      <c r="S858" s="84"/>
      <c r="AA858" s="1"/>
    </row>
    <row r="859" spans="4:27">
      <c r="D859" s="68" t="s">
        <v>50</v>
      </c>
      <c r="E859" s="70" t="s">
        <v>82</v>
      </c>
      <c r="F859" s="70" t="s">
        <v>637</v>
      </c>
      <c r="G859" s="67">
        <v>44722</v>
      </c>
      <c r="H859" s="67">
        <v>44736</v>
      </c>
      <c r="I859" s="71">
        <f t="shared" si="51"/>
        <v>14</v>
      </c>
      <c r="J859" s="72" t="s">
        <v>148</v>
      </c>
      <c r="K859" s="72" t="s">
        <v>149</v>
      </c>
      <c r="L859" s="73">
        <v>3</v>
      </c>
      <c r="M859" s="73" t="s">
        <v>127</v>
      </c>
      <c r="N859" s="68" t="s">
        <v>80</v>
      </c>
      <c r="O859" s="70" t="s">
        <v>150</v>
      </c>
      <c r="P859" s="67">
        <f t="shared" si="50"/>
        <v>44734</v>
      </c>
      <c r="Q859" s="75" t="str">
        <f t="shared" si="52"/>
        <v>週三</v>
      </c>
      <c r="R859" s="80">
        <v>44732</v>
      </c>
      <c r="S859" s="84"/>
      <c r="AA859" s="1"/>
    </row>
    <row r="860" spans="4:27">
      <c r="D860" s="68" t="s">
        <v>50</v>
      </c>
      <c r="E860" s="70" t="s">
        <v>82</v>
      </c>
      <c r="F860" s="70" t="s">
        <v>637</v>
      </c>
      <c r="G860" s="67">
        <v>44722</v>
      </c>
      <c r="H860" s="67">
        <v>44736</v>
      </c>
      <c r="I860" s="71">
        <f t="shared" si="51"/>
        <v>14</v>
      </c>
      <c r="J860" s="72" t="s">
        <v>167</v>
      </c>
      <c r="K860" s="72" t="s">
        <v>168</v>
      </c>
      <c r="L860" s="73">
        <v>3</v>
      </c>
      <c r="M860" s="73" t="s">
        <v>127</v>
      </c>
      <c r="N860" s="68" t="s">
        <v>56</v>
      </c>
      <c r="O860" s="70" t="s">
        <v>95</v>
      </c>
      <c r="P860" s="67">
        <f t="shared" si="50"/>
        <v>44734</v>
      </c>
      <c r="Q860" s="75" t="str">
        <f t="shared" si="52"/>
        <v>週三</v>
      </c>
      <c r="R860" s="80">
        <v>44732</v>
      </c>
      <c r="S860" s="84"/>
      <c r="AA860" s="1"/>
    </row>
    <row r="861" spans="4:27">
      <c r="D861" s="68" t="s">
        <v>50</v>
      </c>
      <c r="E861" s="70" t="s">
        <v>82</v>
      </c>
      <c r="F861" s="70" t="s">
        <v>638</v>
      </c>
      <c r="G861" s="67">
        <v>44720</v>
      </c>
      <c r="H861" s="67">
        <v>44736</v>
      </c>
      <c r="I861" s="71">
        <f t="shared" si="51"/>
        <v>16</v>
      </c>
      <c r="J861" s="72" t="s">
        <v>139</v>
      </c>
      <c r="K861" s="72" t="s">
        <v>140</v>
      </c>
      <c r="L861" s="73">
        <v>2</v>
      </c>
      <c r="M861" s="73" t="s">
        <v>104</v>
      </c>
      <c r="N861" s="68" t="s">
        <v>80</v>
      </c>
      <c r="O861" s="70" t="s">
        <v>92</v>
      </c>
      <c r="P861" s="67">
        <f t="shared" si="50"/>
        <v>44734</v>
      </c>
      <c r="Q861" s="75" t="str">
        <f t="shared" si="52"/>
        <v>週三</v>
      </c>
      <c r="R861" s="80">
        <v>44725</v>
      </c>
      <c r="S861" s="84"/>
      <c r="AA861" s="1"/>
    </row>
    <row r="862" spans="4:27">
      <c r="D862" s="68" t="s">
        <v>50</v>
      </c>
      <c r="E862" s="70" t="s">
        <v>82</v>
      </c>
      <c r="F862" s="70" t="s">
        <v>638</v>
      </c>
      <c r="G862" s="67">
        <v>44720</v>
      </c>
      <c r="H862" s="67">
        <v>44736</v>
      </c>
      <c r="I862" s="71">
        <f t="shared" si="51"/>
        <v>16</v>
      </c>
      <c r="J862" s="72" t="s">
        <v>137</v>
      </c>
      <c r="K862" s="72" t="s">
        <v>138</v>
      </c>
      <c r="L862" s="73">
        <v>2</v>
      </c>
      <c r="M862" s="73" t="s">
        <v>104</v>
      </c>
      <c r="N862" s="68" t="s">
        <v>80</v>
      </c>
      <c r="O862" s="70" t="s">
        <v>99</v>
      </c>
      <c r="P862" s="67">
        <f t="shared" si="50"/>
        <v>44734</v>
      </c>
      <c r="Q862" s="75" t="str">
        <f t="shared" si="52"/>
        <v>週三</v>
      </c>
      <c r="R862" s="80">
        <v>44729</v>
      </c>
      <c r="S862" s="84"/>
      <c r="AA862" s="1"/>
    </row>
    <row r="863" spans="4:27">
      <c r="D863" s="68" t="s">
        <v>50</v>
      </c>
      <c r="E863" s="70" t="s">
        <v>82</v>
      </c>
      <c r="F863" s="70" t="s">
        <v>638</v>
      </c>
      <c r="G863" s="67">
        <v>44720</v>
      </c>
      <c r="H863" s="67">
        <v>44736</v>
      </c>
      <c r="I863" s="71">
        <f t="shared" si="51"/>
        <v>16</v>
      </c>
      <c r="J863" s="72" t="s">
        <v>148</v>
      </c>
      <c r="K863" s="72" t="s">
        <v>149</v>
      </c>
      <c r="L863" s="73">
        <v>2</v>
      </c>
      <c r="M863" s="73" t="s">
        <v>104</v>
      </c>
      <c r="N863" s="68" t="s">
        <v>80</v>
      </c>
      <c r="O863" s="70" t="s">
        <v>150</v>
      </c>
      <c r="P863" s="67">
        <f t="shared" si="50"/>
        <v>44734</v>
      </c>
      <c r="Q863" s="75" t="str">
        <f t="shared" si="52"/>
        <v>週三</v>
      </c>
      <c r="R863" s="80">
        <v>44727</v>
      </c>
      <c r="S863" s="84"/>
      <c r="AA863" s="1"/>
    </row>
    <row r="864" spans="4:27">
      <c r="D864" s="68" t="s">
        <v>50</v>
      </c>
      <c r="E864" s="70" t="s">
        <v>82</v>
      </c>
      <c r="F864" s="70" t="s">
        <v>638</v>
      </c>
      <c r="G864" s="67">
        <v>44720</v>
      </c>
      <c r="H864" s="67">
        <v>44736</v>
      </c>
      <c r="I864" s="71">
        <f t="shared" si="51"/>
        <v>16</v>
      </c>
      <c r="J864" s="72" t="s">
        <v>153</v>
      </c>
      <c r="K864" s="72" t="s">
        <v>154</v>
      </c>
      <c r="L864" s="73">
        <v>2</v>
      </c>
      <c r="M864" s="73" t="s">
        <v>104</v>
      </c>
      <c r="N864" s="68" t="s">
        <v>80</v>
      </c>
      <c r="O864" s="70" t="s">
        <v>81</v>
      </c>
      <c r="P864" s="67">
        <f t="shared" si="50"/>
        <v>44734</v>
      </c>
      <c r="Q864" s="75" t="str">
        <f t="shared" si="52"/>
        <v>週三</v>
      </c>
      <c r="R864" s="80">
        <v>44726</v>
      </c>
      <c r="S864" s="84"/>
      <c r="AA864" s="1"/>
    </row>
    <row r="865" spans="4:27">
      <c r="D865" s="68" t="s">
        <v>50</v>
      </c>
      <c r="E865" s="70" t="s">
        <v>82</v>
      </c>
      <c r="F865" s="70" t="s">
        <v>638</v>
      </c>
      <c r="G865" s="67">
        <v>44720</v>
      </c>
      <c r="H865" s="67">
        <v>44736</v>
      </c>
      <c r="I865" s="71">
        <f t="shared" si="51"/>
        <v>16</v>
      </c>
      <c r="J865" s="72" t="s">
        <v>125</v>
      </c>
      <c r="K865" s="72" t="s">
        <v>144</v>
      </c>
      <c r="L865" s="73">
        <v>2</v>
      </c>
      <c r="M865" s="73" t="s">
        <v>104</v>
      </c>
      <c r="N865" s="68" t="s">
        <v>56</v>
      </c>
      <c r="O865" s="70" t="s">
        <v>87</v>
      </c>
      <c r="P865" s="67">
        <f t="shared" si="50"/>
        <v>44734</v>
      </c>
      <c r="Q865" s="75" t="str">
        <f t="shared" si="52"/>
        <v>週三</v>
      </c>
      <c r="R865" s="80">
        <v>44726</v>
      </c>
      <c r="S865" s="84"/>
      <c r="AA865" s="1"/>
    </row>
    <row r="866" spans="4:27">
      <c r="D866" s="68" t="s">
        <v>50</v>
      </c>
      <c r="E866" s="70" t="s">
        <v>82</v>
      </c>
      <c r="F866" s="70" t="s">
        <v>639</v>
      </c>
      <c r="G866" s="67">
        <v>44720</v>
      </c>
      <c r="H866" s="67">
        <v>44736</v>
      </c>
      <c r="I866" s="71">
        <f t="shared" si="51"/>
        <v>16</v>
      </c>
      <c r="J866" s="72" t="s">
        <v>139</v>
      </c>
      <c r="K866" s="72" t="s">
        <v>140</v>
      </c>
      <c r="L866" s="73">
        <v>2</v>
      </c>
      <c r="M866" s="73" t="s">
        <v>104</v>
      </c>
      <c r="N866" s="68" t="s">
        <v>80</v>
      </c>
      <c r="O866" s="70" t="s">
        <v>92</v>
      </c>
      <c r="P866" s="67">
        <f t="shared" si="50"/>
        <v>44734</v>
      </c>
      <c r="Q866" s="75" t="str">
        <f t="shared" si="52"/>
        <v>週三</v>
      </c>
      <c r="R866" s="80">
        <v>44725</v>
      </c>
      <c r="S866" s="84"/>
      <c r="AA866" s="1"/>
    </row>
    <row r="867" spans="4:27">
      <c r="D867" s="68" t="s">
        <v>50</v>
      </c>
      <c r="E867" s="70" t="s">
        <v>82</v>
      </c>
      <c r="F867" s="70" t="s">
        <v>639</v>
      </c>
      <c r="G867" s="67">
        <v>44720</v>
      </c>
      <c r="H867" s="67">
        <v>44736</v>
      </c>
      <c r="I867" s="71">
        <f t="shared" si="51"/>
        <v>16</v>
      </c>
      <c r="J867" s="72" t="s">
        <v>137</v>
      </c>
      <c r="K867" s="72" t="s">
        <v>138</v>
      </c>
      <c r="L867" s="73">
        <v>2</v>
      </c>
      <c r="M867" s="73" t="s">
        <v>104</v>
      </c>
      <c r="N867" s="68" t="s">
        <v>80</v>
      </c>
      <c r="O867" s="70" t="s">
        <v>99</v>
      </c>
      <c r="P867" s="67">
        <f t="shared" si="50"/>
        <v>44734</v>
      </c>
      <c r="Q867" s="75" t="str">
        <f t="shared" si="52"/>
        <v>週三</v>
      </c>
      <c r="R867" s="80">
        <v>44729</v>
      </c>
      <c r="S867" s="84"/>
      <c r="AA867" s="1"/>
    </row>
    <row r="868" spans="4:27">
      <c r="D868" s="68" t="s">
        <v>50</v>
      </c>
      <c r="E868" s="70" t="s">
        <v>82</v>
      </c>
      <c r="F868" s="70" t="s">
        <v>639</v>
      </c>
      <c r="G868" s="67">
        <v>44720</v>
      </c>
      <c r="H868" s="67">
        <v>44736</v>
      </c>
      <c r="I868" s="71">
        <f t="shared" si="51"/>
        <v>16</v>
      </c>
      <c r="J868" s="72" t="s">
        <v>148</v>
      </c>
      <c r="K868" s="72" t="s">
        <v>149</v>
      </c>
      <c r="L868" s="73">
        <v>2</v>
      </c>
      <c r="M868" s="73" t="s">
        <v>104</v>
      </c>
      <c r="N868" s="68" t="s">
        <v>80</v>
      </c>
      <c r="O868" s="70" t="s">
        <v>150</v>
      </c>
      <c r="P868" s="67">
        <f t="shared" si="50"/>
        <v>44734</v>
      </c>
      <c r="Q868" s="75" t="str">
        <f t="shared" si="52"/>
        <v>週三</v>
      </c>
      <c r="R868" s="80">
        <v>44727</v>
      </c>
      <c r="S868" s="84"/>
      <c r="AA868" s="1"/>
    </row>
    <row r="869" spans="4:27">
      <c r="D869" s="68" t="s">
        <v>50</v>
      </c>
      <c r="E869" s="70" t="s">
        <v>82</v>
      </c>
      <c r="F869" s="70" t="s">
        <v>639</v>
      </c>
      <c r="G869" s="67">
        <v>44720</v>
      </c>
      <c r="H869" s="67">
        <v>44736</v>
      </c>
      <c r="I869" s="71">
        <f t="shared" si="51"/>
        <v>16</v>
      </c>
      <c r="J869" s="72" t="s">
        <v>153</v>
      </c>
      <c r="K869" s="72" t="s">
        <v>154</v>
      </c>
      <c r="L869" s="73">
        <v>2</v>
      </c>
      <c r="M869" s="73" t="s">
        <v>104</v>
      </c>
      <c r="N869" s="68" t="s">
        <v>80</v>
      </c>
      <c r="O869" s="70" t="s">
        <v>81</v>
      </c>
      <c r="P869" s="67">
        <f t="shared" si="50"/>
        <v>44734</v>
      </c>
      <c r="Q869" s="75" t="str">
        <f t="shared" si="52"/>
        <v>週三</v>
      </c>
      <c r="R869" s="80">
        <v>44726</v>
      </c>
      <c r="S869" s="84"/>
      <c r="AA869" s="1"/>
    </row>
    <row r="870" spans="4:27">
      <c r="D870" s="68" t="s">
        <v>50</v>
      </c>
      <c r="E870" s="70" t="s">
        <v>82</v>
      </c>
      <c r="F870" s="70" t="s">
        <v>640</v>
      </c>
      <c r="G870" s="67">
        <v>44722</v>
      </c>
      <c r="H870" s="67">
        <v>44736</v>
      </c>
      <c r="I870" s="71">
        <f t="shared" si="51"/>
        <v>14</v>
      </c>
      <c r="J870" s="72" t="s">
        <v>139</v>
      </c>
      <c r="K870" s="72" t="s">
        <v>140</v>
      </c>
      <c r="L870" s="73">
        <v>1</v>
      </c>
      <c r="M870" s="73" t="s">
        <v>127</v>
      </c>
      <c r="N870" s="68" t="s">
        <v>80</v>
      </c>
      <c r="O870" s="70" t="s">
        <v>92</v>
      </c>
      <c r="P870" s="67">
        <f t="shared" si="50"/>
        <v>44734</v>
      </c>
      <c r="Q870" s="75" t="str">
        <f t="shared" si="52"/>
        <v>週三</v>
      </c>
      <c r="R870" s="80">
        <v>44727</v>
      </c>
      <c r="S870" s="84"/>
      <c r="AA870" s="1"/>
    </row>
    <row r="871" spans="4:27">
      <c r="D871" s="68" t="s">
        <v>50</v>
      </c>
      <c r="E871" s="70" t="s">
        <v>82</v>
      </c>
      <c r="F871" s="70" t="s">
        <v>640</v>
      </c>
      <c r="G871" s="67">
        <v>44722</v>
      </c>
      <c r="H871" s="67">
        <v>44736</v>
      </c>
      <c r="I871" s="71">
        <f t="shared" si="51"/>
        <v>14</v>
      </c>
      <c r="J871" s="72" t="s">
        <v>269</v>
      </c>
      <c r="K871" s="72" t="s">
        <v>270</v>
      </c>
      <c r="L871" s="73">
        <v>1</v>
      </c>
      <c r="M871" s="73" t="s">
        <v>127</v>
      </c>
      <c r="N871" s="68" t="s">
        <v>80</v>
      </c>
      <c r="O871" s="70" t="s">
        <v>99</v>
      </c>
      <c r="P871" s="67">
        <f t="shared" si="50"/>
        <v>44734</v>
      </c>
      <c r="Q871" s="75" t="str">
        <f t="shared" si="52"/>
        <v>週三</v>
      </c>
      <c r="R871" s="80">
        <v>44729</v>
      </c>
      <c r="S871" s="84"/>
      <c r="AA871" s="1"/>
    </row>
    <row r="872" spans="4:27">
      <c r="D872" s="68" t="s">
        <v>50</v>
      </c>
      <c r="E872" s="70" t="s">
        <v>82</v>
      </c>
      <c r="F872" s="70" t="s">
        <v>640</v>
      </c>
      <c r="G872" s="67">
        <v>44722</v>
      </c>
      <c r="H872" s="67">
        <v>44736</v>
      </c>
      <c r="I872" s="71">
        <f t="shared" si="51"/>
        <v>14</v>
      </c>
      <c r="J872" s="72" t="s">
        <v>137</v>
      </c>
      <c r="K872" s="72" t="s">
        <v>138</v>
      </c>
      <c r="L872" s="73">
        <v>1</v>
      </c>
      <c r="M872" s="73" t="s">
        <v>127</v>
      </c>
      <c r="N872" s="68" t="s">
        <v>80</v>
      </c>
      <c r="O872" s="70" t="s">
        <v>99</v>
      </c>
      <c r="P872" s="67">
        <f t="shared" si="50"/>
        <v>44734</v>
      </c>
      <c r="Q872" s="75" t="str">
        <f t="shared" si="52"/>
        <v>週三</v>
      </c>
      <c r="R872" s="80">
        <v>44732</v>
      </c>
      <c r="S872" s="84"/>
      <c r="AA872" s="1"/>
    </row>
    <row r="873" spans="4:27">
      <c r="D873" s="68" t="s">
        <v>50</v>
      </c>
      <c r="E873" s="70" t="s">
        <v>82</v>
      </c>
      <c r="F873" s="70" t="s">
        <v>640</v>
      </c>
      <c r="G873" s="67">
        <v>44722</v>
      </c>
      <c r="H873" s="67">
        <v>44736</v>
      </c>
      <c r="I873" s="71">
        <f t="shared" si="51"/>
        <v>14</v>
      </c>
      <c r="J873" s="72" t="s">
        <v>148</v>
      </c>
      <c r="K873" s="72" t="s">
        <v>149</v>
      </c>
      <c r="L873" s="73">
        <v>1</v>
      </c>
      <c r="M873" s="73" t="s">
        <v>127</v>
      </c>
      <c r="N873" s="68" t="s">
        <v>80</v>
      </c>
      <c r="O873" s="70" t="s">
        <v>150</v>
      </c>
      <c r="P873" s="67">
        <f t="shared" si="50"/>
        <v>44734</v>
      </c>
      <c r="Q873" s="75" t="str">
        <f t="shared" si="52"/>
        <v>週三</v>
      </c>
      <c r="R873" s="80">
        <v>44732</v>
      </c>
      <c r="S873" s="84"/>
      <c r="AA873" s="1"/>
    </row>
    <row r="874" spans="4:27">
      <c r="D874" s="68" t="s">
        <v>50</v>
      </c>
      <c r="E874" s="70" t="s">
        <v>82</v>
      </c>
      <c r="F874" s="70" t="s">
        <v>641</v>
      </c>
      <c r="G874" s="67">
        <v>44720</v>
      </c>
      <c r="H874" s="67">
        <v>44736</v>
      </c>
      <c r="I874" s="71">
        <f t="shared" si="51"/>
        <v>16</v>
      </c>
      <c r="J874" s="72" t="s">
        <v>139</v>
      </c>
      <c r="K874" s="72" t="s">
        <v>140</v>
      </c>
      <c r="L874" s="73">
        <v>2</v>
      </c>
      <c r="M874" s="73" t="s">
        <v>127</v>
      </c>
      <c r="N874" s="68" t="s">
        <v>80</v>
      </c>
      <c r="O874" s="70" t="s">
        <v>92</v>
      </c>
      <c r="P874" s="67">
        <f t="shared" si="50"/>
        <v>44734</v>
      </c>
      <c r="Q874" s="75" t="str">
        <f t="shared" si="52"/>
        <v>週三</v>
      </c>
      <c r="R874" s="80">
        <v>44732</v>
      </c>
      <c r="S874" s="84"/>
      <c r="AA874" s="1"/>
    </row>
    <row r="875" spans="4:27">
      <c r="D875" s="68" t="s">
        <v>50</v>
      </c>
      <c r="E875" s="70" t="s">
        <v>82</v>
      </c>
      <c r="F875" s="70" t="s">
        <v>641</v>
      </c>
      <c r="G875" s="67">
        <v>44720</v>
      </c>
      <c r="H875" s="67">
        <v>44736</v>
      </c>
      <c r="I875" s="71">
        <f t="shared" si="51"/>
        <v>16</v>
      </c>
      <c r="J875" s="72" t="s">
        <v>141</v>
      </c>
      <c r="K875" s="72" t="s">
        <v>142</v>
      </c>
      <c r="L875" s="73">
        <v>2</v>
      </c>
      <c r="M875" s="73" t="s">
        <v>127</v>
      </c>
      <c r="N875" s="68" t="s">
        <v>80</v>
      </c>
      <c r="O875" s="70" t="s">
        <v>143</v>
      </c>
      <c r="P875" s="67">
        <f t="shared" si="50"/>
        <v>44734</v>
      </c>
      <c r="Q875" s="75" t="str">
        <f t="shared" si="52"/>
        <v>週三</v>
      </c>
      <c r="R875" s="80">
        <v>44729</v>
      </c>
      <c r="S875" s="84"/>
      <c r="AA875" s="1"/>
    </row>
    <row r="876" spans="4:27">
      <c r="D876" s="68" t="s">
        <v>50</v>
      </c>
      <c r="E876" s="70" t="s">
        <v>82</v>
      </c>
      <c r="F876" s="70" t="s">
        <v>641</v>
      </c>
      <c r="G876" s="67">
        <v>44720</v>
      </c>
      <c r="H876" s="67">
        <v>44736</v>
      </c>
      <c r="I876" s="71">
        <f t="shared" si="51"/>
        <v>16</v>
      </c>
      <c r="J876" s="72" t="s">
        <v>137</v>
      </c>
      <c r="K876" s="72" t="s">
        <v>138</v>
      </c>
      <c r="L876" s="73">
        <v>2</v>
      </c>
      <c r="M876" s="73" t="s">
        <v>127</v>
      </c>
      <c r="N876" s="68" t="s">
        <v>80</v>
      </c>
      <c r="O876" s="70" t="s">
        <v>99</v>
      </c>
      <c r="P876" s="67">
        <f t="shared" si="50"/>
        <v>44734</v>
      </c>
      <c r="Q876" s="75" t="str">
        <f t="shared" si="52"/>
        <v>週三</v>
      </c>
      <c r="R876" s="80">
        <v>44729</v>
      </c>
      <c r="S876" s="84"/>
      <c r="AA876" s="1"/>
    </row>
    <row r="877" spans="4:27">
      <c r="D877" s="68" t="s">
        <v>50</v>
      </c>
      <c r="E877" s="70" t="s">
        <v>82</v>
      </c>
      <c r="F877" s="70" t="s">
        <v>641</v>
      </c>
      <c r="G877" s="67">
        <v>44720</v>
      </c>
      <c r="H877" s="67">
        <v>44736</v>
      </c>
      <c r="I877" s="71">
        <f t="shared" si="51"/>
        <v>16</v>
      </c>
      <c r="J877" s="72" t="s">
        <v>148</v>
      </c>
      <c r="K877" s="72" t="s">
        <v>149</v>
      </c>
      <c r="L877" s="73">
        <v>2</v>
      </c>
      <c r="M877" s="73" t="s">
        <v>127</v>
      </c>
      <c r="N877" s="68" t="s">
        <v>80</v>
      </c>
      <c r="O877" s="70" t="s">
        <v>150</v>
      </c>
      <c r="P877" s="67">
        <f t="shared" si="50"/>
        <v>44734</v>
      </c>
      <c r="Q877" s="75" t="str">
        <f t="shared" si="52"/>
        <v>週三</v>
      </c>
      <c r="R877" s="80">
        <v>44727</v>
      </c>
      <c r="S877" s="84"/>
      <c r="AA877" s="1"/>
    </row>
    <row r="878" spans="4:27">
      <c r="D878" s="68" t="s">
        <v>50</v>
      </c>
      <c r="E878" s="70" t="s">
        <v>82</v>
      </c>
      <c r="F878" s="70" t="s">
        <v>641</v>
      </c>
      <c r="G878" s="67">
        <v>44720</v>
      </c>
      <c r="H878" s="67">
        <v>44736</v>
      </c>
      <c r="I878" s="71">
        <f t="shared" si="51"/>
        <v>16</v>
      </c>
      <c r="J878" s="72" t="s">
        <v>285</v>
      </c>
      <c r="K878" s="72" t="s">
        <v>187</v>
      </c>
      <c r="L878" s="73">
        <v>2</v>
      </c>
      <c r="M878" s="73" t="s">
        <v>127</v>
      </c>
      <c r="N878" s="68" t="s">
        <v>80</v>
      </c>
      <c r="O878" s="70" t="s">
        <v>177</v>
      </c>
      <c r="P878" s="67">
        <f t="shared" si="50"/>
        <v>44734</v>
      </c>
      <c r="Q878" s="75" t="str">
        <f t="shared" si="52"/>
        <v>週三</v>
      </c>
      <c r="R878" s="80">
        <v>44728</v>
      </c>
      <c r="S878" s="84"/>
      <c r="AA878" s="1"/>
    </row>
    <row r="879" spans="4:27">
      <c r="D879" s="68" t="s">
        <v>50</v>
      </c>
      <c r="E879" s="70" t="s">
        <v>82</v>
      </c>
      <c r="F879" s="70" t="s">
        <v>641</v>
      </c>
      <c r="G879" s="67">
        <v>44720</v>
      </c>
      <c r="H879" s="67">
        <v>44736</v>
      </c>
      <c r="I879" s="71">
        <f t="shared" si="51"/>
        <v>16</v>
      </c>
      <c r="J879" s="72" t="s">
        <v>153</v>
      </c>
      <c r="K879" s="72" t="s">
        <v>154</v>
      </c>
      <c r="L879" s="73">
        <v>2</v>
      </c>
      <c r="M879" s="73" t="s">
        <v>127</v>
      </c>
      <c r="N879" s="68" t="s">
        <v>80</v>
      </c>
      <c r="O879" s="70" t="s">
        <v>81</v>
      </c>
      <c r="P879" s="67">
        <f t="shared" si="50"/>
        <v>44734</v>
      </c>
      <c r="Q879" s="75" t="str">
        <f t="shared" si="52"/>
        <v>週三</v>
      </c>
      <c r="R879" s="80">
        <v>44727</v>
      </c>
      <c r="S879" s="84"/>
      <c r="AA879" s="1"/>
    </row>
    <row r="880" spans="4:27">
      <c r="D880" s="68" t="s">
        <v>50</v>
      </c>
      <c r="E880" s="70" t="s">
        <v>82</v>
      </c>
      <c r="F880" s="70" t="s">
        <v>642</v>
      </c>
      <c r="G880" s="67">
        <v>44720</v>
      </c>
      <c r="H880" s="67">
        <v>44736</v>
      </c>
      <c r="I880" s="71">
        <f t="shared" si="51"/>
        <v>16</v>
      </c>
      <c r="J880" s="72" t="s">
        <v>137</v>
      </c>
      <c r="K880" s="72" t="s">
        <v>138</v>
      </c>
      <c r="L880" s="73">
        <v>2</v>
      </c>
      <c r="M880" s="73" t="s">
        <v>127</v>
      </c>
      <c r="N880" s="68" t="s">
        <v>80</v>
      </c>
      <c r="O880" s="70" t="s">
        <v>99</v>
      </c>
      <c r="P880" s="67">
        <f t="shared" si="50"/>
        <v>44734</v>
      </c>
      <c r="Q880" s="75" t="str">
        <f t="shared" si="52"/>
        <v>週三</v>
      </c>
      <c r="R880" s="80">
        <v>44729</v>
      </c>
      <c r="S880" s="84"/>
      <c r="AA880" s="1"/>
    </row>
    <row r="881" spans="4:27">
      <c r="D881" s="68" t="s">
        <v>50</v>
      </c>
      <c r="E881" s="70" t="s">
        <v>82</v>
      </c>
      <c r="F881" s="70" t="s">
        <v>642</v>
      </c>
      <c r="G881" s="67">
        <v>44720</v>
      </c>
      <c r="H881" s="67">
        <v>44736</v>
      </c>
      <c r="I881" s="71">
        <f t="shared" si="51"/>
        <v>16</v>
      </c>
      <c r="J881" s="72" t="s">
        <v>153</v>
      </c>
      <c r="K881" s="72" t="s">
        <v>154</v>
      </c>
      <c r="L881" s="73">
        <v>2</v>
      </c>
      <c r="M881" s="73" t="s">
        <v>127</v>
      </c>
      <c r="N881" s="68" t="s">
        <v>80</v>
      </c>
      <c r="O881" s="70" t="s">
        <v>81</v>
      </c>
      <c r="P881" s="67">
        <f t="shared" si="50"/>
        <v>44734</v>
      </c>
      <c r="Q881" s="75" t="str">
        <f t="shared" si="52"/>
        <v>週三</v>
      </c>
      <c r="R881" s="80">
        <v>44727</v>
      </c>
      <c r="S881" s="84"/>
      <c r="AA881" s="1"/>
    </row>
    <row r="882" spans="4:27">
      <c r="D882" s="68" t="s">
        <v>50</v>
      </c>
      <c r="E882" s="70" t="s">
        <v>82</v>
      </c>
      <c r="F882" s="70" t="s">
        <v>643</v>
      </c>
      <c r="G882" s="67">
        <v>44721</v>
      </c>
      <c r="H882" s="67">
        <v>44736</v>
      </c>
      <c r="I882" s="71">
        <f t="shared" si="51"/>
        <v>15</v>
      </c>
      <c r="J882" s="72" t="s">
        <v>125</v>
      </c>
      <c r="K882" s="72" t="s">
        <v>144</v>
      </c>
      <c r="L882" s="73">
        <v>2</v>
      </c>
      <c r="M882" s="73" t="s">
        <v>127</v>
      </c>
      <c r="N882" s="68" t="s">
        <v>56</v>
      </c>
      <c r="O882" s="70" t="s">
        <v>87</v>
      </c>
      <c r="P882" s="67">
        <f t="shared" ref="P882:P930" si="53">H882-2</f>
        <v>44734</v>
      </c>
      <c r="Q882" s="75" t="str">
        <f t="shared" si="52"/>
        <v>週三</v>
      </c>
      <c r="R882" s="80">
        <v>44729</v>
      </c>
      <c r="S882" s="84"/>
      <c r="AA882" s="1"/>
    </row>
    <row r="883" spans="4:27">
      <c r="D883" s="68" t="s">
        <v>50</v>
      </c>
      <c r="E883" s="70" t="s">
        <v>82</v>
      </c>
      <c r="F883" s="70" t="s">
        <v>643</v>
      </c>
      <c r="G883" s="67">
        <v>44721</v>
      </c>
      <c r="H883" s="67">
        <v>44736</v>
      </c>
      <c r="I883" s="71">
        <f t="shared" si="51"/>
        <v>15</v>
      </c>
      <c r="J883" s="72" t="s">
        <v>139</v>
      </c>
      <c r="K883" s="72" t="s">
        <v>140</v>
      </c>
      <c r="L883" s="73">
        <v>2</v>
      </c>
      <c r="M883" s="73" t="s">
        <v>127</v>
      </c>
      <c r="N883" s="68" t="s">
        <v>80</v>
      </c>
      <c r="O883" s="70" t="s">
        <v>92</v>
      </c>
      <c r="P883" s="67">
        <f t="shared" si="53"/>
        <v>44734</v>
      </c>
      <c r="Q883" s="75" t="str">
        <f t="shared" si="52"/>
        <v>週三</v>
      </c>
      <c r="R883" s="80">
        <v>44725</v>
      </c>
      <c r="S883" s="84"/>
      <c r="AA883" s="1"/>
    </row>
    <row r="884" spans="4:27">
      <c r="D884" s="68" t="s">
        <v>50</v>
      </c>
      <c r="E884" s="70" t="s">
        <v>82</v>
      </c>
      <c r="F884" s="70" t="s">
        <v>643</v>
      </c>
      <c r="G884" s="67">
        <v>44721</v>
      </c>
      <c r="H884" s="67">
        <v>44736</v>
      </c>
      <c r="I884" s="71">
        <f t="shared" si="51"/>
        <v>15</v>
      </c>
      <c r="J884" s="72" t="s">
        <v>145</v>
      </c>
      <c r="K884" s="72" t="s">
        <v>146</v>
      </c>
      <c r="L884" s="73">
        <v>2</v>
      </c>
      <c r="M884" s="73" t="s">
        <v>127</v>
      </c>
      <c r="N884" s="68" t="s">
        <v>80</v>
      </c>
      <c r="O884" s="70" t="s">
        <v>115</v>
      </c>
      <c r="P884" s="67">
        <f t="shared" si="53"/>
        <v>44734</v>
      </c>
      <c r="Q884" s="75" t="str">
        <f t="shared" si="52"/>
        <v>週三</v>
      </c>
      <c r="R884" s="80">
        <v>44729</v>
      </c>
      <c r="S884" s="84"/>
      <c r="AA884" s="1"/>
    </row>
    <row r="885" spans="4:27">
      <c r="D885" s="68" t="s">
        <v>50</v>
      </c>
      <c r="E885" s="70" t="s">
        <v>82</v>
      </c>
      <c r="F885" s="70" t="s">
        <v>643</v>
      </c>
      <c r="G885" s="67">
        <v>44721</v>
      </c>
      <c r="H885" s="67">
        <v>44736</v>
      </c>
      <c r="I885" s="71">
        <f t="shared" si="51"/>
        <v>15</v>
      </c>
      <c r="J885" s="72" t="s">
        <v>141</v>
      </c>
      <c r="K885" s="72" t="s">
        <v>142</v>
      </c>
      <c r="L885" s="73">
        <v>2</v>
      </c>
      <c r="M885" s="73" t="s">
        <v>127</v>
      </c>
      <c r="N885" s="68" t="s">
        <v>80</v>
      </c>
      <c r="O885" s="70" t="s">
        <v>143</v>
      </c>
      <c r="P885" s="67">
        <f t="shared" si="53"/>
        <v>44734</v>
      </c>
      <c r="Q885" s="75" t="str">
        <f t="shared" si="52"/>
        <v>週三</v>
      </c>
      <c r="R885" s="80">
        <v>44727</v>
      </c>
      <c r="S885" s="84"/>
      <c r="AA885" s="1"/>
    </row>
    <row r="886" spans="4:27">
      <c r="D886" s="68" t="s">
        <v>50</v>
      </c>
      <c r="E886" s="70" t="s">
        <v>82</v>
      </c>
      <c r="F886" s="70" t="s">
        <v>643</v>
      </c>
      <c r="G886" s="67">
        <v>44721</v>
      </c>
      <c r="H886" s="67">
        <v>44736</v>
      </c>
      <c r="I886" s="71">
        <f t="shared" si="51"/>
        <v>15</v>
      </c>
      <c r="J886" s="72" t="s">
        <v>153</v>
      </c>
      <c r="K886" s="72" t="s">
        <v>154</v>
      </c>
      <c r="L886" s="73">
        <v>2</v>
      </c>
      <c r="M886" s="73" t="s">
        <v>127</v>
      </c>
      <c r="N886" s="68" t="s">
        <v>80</v>
      </c>
      <c r="O886" s="70" t="s">
        <v>81</v>
      </c>
      <c r="P886" s="67">
        <f t="shared" si="53"/>
        <v>44734</v>
      </c>
      <c r="Q886" s="75" t="str">
        <f t="shared" si="52"/>
        <v>週三</v>
      </c>
      <c r="R886" s="80">
        <v>44726</v>
      </c>
      <c r="S886" s="84"/>
      <c r="AA886" s="1"/>
    </row>
    <row r="887" spans="4:27">
      <c r="D887" s="68" t="s">
        <v>50</v>
      </c>
      <c r="E887" s="70" t="s">
        <v>82</v>
      </c>
      <c r="F887" s="70" t="s">
        <v>643</v>
      </c>
      <c r="G887" s="67">
        <v>44721</v>
      </c>
      <c r="H887" s="67">
        <v>44736</v>
      </c>
      <c r="I887" s="71">
        <f t="shared" si="51"/>
        <v>15</v>
      </c>
      <c r="J887" s="72" t="s">
        <v>137</v>
      </c>
      <c r="K887" s="72" t="s">
        <v>138</v>
      </c>
      <c r="L887" s="73">
        <v>2</v>
      </c>
      <c r="M887" s="73" t="s">
        <v>127</v>
      </c>
      <c r="N887" s="68" t="s">
        <v>80</v>
      </c>
      <c r="O887" s="70" t="s">
        <v>99</v>
      </c>
      <c r="P887" s="67">
        <f t="shared" si="53"/>
        <v>44734</v>
      </c>
      <c r="Q887" s="75" t="str">
        <f t="shared" si="52"/>
        <v>週三</v>
      </c>
      <c r="R887" s="80">
        <v>44733</v>
      </c>
      <c r="S887" s="84"/>
      <c r="AA887" s="1"/>
    </row>
    <row r="888" spans="4:27">
      <c r="D888" s="68" t="s">
        <v>50</v>
      </c>
      <c r="E888" s="70" t="s">
        <v>82</v>
      </c>
      <c r="F888" s="70" t="s">
        <v>643</v>
      </c>
      <c r="G888" s="67">
        <v>44721</v>
      </c>
      <c r="H888" s="67">
        <v>44736</v>
      </c>
      <c r="I888" s="71">
        <f t="shared" si="51"/>
        <v>15</v>
      </c>
      <c r="J888" s="72" t="s">
        <v>148</v>
      </c>
      <c r="K888" s="72" t="s">
        <v>149</v>
      </c>
      <c r="L888" s="73">
        <v>2</v>
      </c>
      <c r="M888" s="73" t="s">
        <v>127</v>
      </c>
      <c r="N888" s="68" t="s">
        <v>80</v>
      </c>
      <c r="O888" s="70" t="s">
        <v>150</v>
      </c>
      <c r="P888" s="67">
        <f t="shared" si="53"/>
        <v>44734</v>
      </c>
      <c r="Q888" s="75" t="str">
        <f t="shared" si="52"/>
        <v>週三</v>
      </c>
      <c r="R888" s="80">
        <v>44727</v>
      </c>
      <c r="S888" s="84"/>
      <c r="AA888" s="1"/>
    </row>
    <row r="889" spans="4:27">
      <c r="D889" s="68" t="s">
        <v>50</v>
      </c>
      <c r="E889" s="70" t="s">
        <v>82</v>
      </c>
      <c r="F889" s="70" t="s">
        <v>644</v>
      </c>
      <c r="G889" s="67">
        <v>44721</v>
      </c>
      <c r="H889" s="67">
        <v>44736</v>
      </c>
      <c r="I889" s="71">
        <f t="shared" si="51"/>
        <v>15</v>
      </c>
      <c r="J889" s="72" t="s">
        <v>343</v>
      </c>
      <c r="K889" s="72" t="s">
        <v>187</v>
      </c>
      <c r="L889" s="73">
        <v>2</v>
      </c>
      <c r="M889" s="73" t="s">
        <v>127</v>
      </c>
      <c r="N889" s="68" t="s">
        <v>80</v>
      </c>
      <c r="O889" s="70" t="s">
        <v>177</v>
      </c>
      <c r="P889" s="67">
        <f t="shared" si="53"/>
        <v>44734</v>
      </c>
      <c r="Q889" s="75" t="str">
        <f t="shared" si="52"/>
        <v>週三</v>
      </c>
      <c r="R889" s="80">
        <v>44733</v>
      </c>
      <c r="S889" s="84"/>
      <c r="AA889" s="1"/>
    </row>
    <row r="890" spans="4:27">
      <c r="D890" s="68" t="s">
        <v>50</v>
      </c>
      <c r="E890" s="70" t="s">
        <v>82</v>
      </c>
      <c r="F890" s="70" t="s">
        <v>644</v>
      </c>
      <c r="G890" s="67">
        <v>44721</v>
      </c>
      <c r="H890" s="67">
        <v>44736</v>
      </c>
      <c r="I890" s="71">
        <f t="shared" si="51"/>
        <v>15</v>
      </c>
      <c r="J890" s="72" t="s">
        <v>133</v>
      </c>
      <c r="K890" s="72" t="s">
        <v>187</v>
      </c>
      <c r="L890" s="73">
        <v>2</v>
      </c>
      <c r="M890" s="73" t="s">
        <v>127</v>
      </c>
      <c r="N890" s="68" t="s">
        <v>80</v>
      </c>
      <c r="O890" s="70" t="s">
        <v>177</v>
      </c>
      <c r="P890" s="67">
        <f t="shared" si="53"/>
        <v>44734</v>
      </c>
      <c r="Q890" s="75" t="str">
        <f t="shared" si="52"/>
        <v>週三</v>
      </c>
      <c r="R890" s="80">
        <v>44733</v>
      </c>
      <c r="S890" s="84"/>
      <c r="AA890" s="1"/>
    </row>
    <row r="891" spans="4:27">
      <c r="D891" s="68" t="s">
        <v>50</v>
      </c>
      <c r="E891" s="70" t="s">
        <v>82</v>
      </c>
      <c r="F891" s="70" t="s">
        <v>644</v>
      </c>
      <c r="G891" s="67">
        <v>44721</v>
      </c>
      <c r="H891" s="67">
        <v>44736</v>
      </c>
      <c r="I891" s="71">
        <f t="shared" si="51"/>
        <v>15</v>
      </c>
      <c r="J891" s="72" t="s">
        <v>341</v>
      </c>
      <c r="K891" s="72" t="s">
        <v>187</v>
      </c>
      <c r="L891" s="73">
        <v>2</v>
      </c>
      <c r="M891" s="73" t="s">
        <v>127</v>
      </c>
      <c r="N891" s="68" t="s">
        <v>80</v>
      </c>
      <c r="O891" s="70" t="s">
        <v>177</v>
      </c>
      <c r="P891" s="67">
        <f t="shared" si="53"/>
        <v>44734</v>
      </c>
      <c r="Q891" s="75" t="str">
        <f t="shared" si="52"/>
        <v>週三</v>
      </c>
      <c r="R891" s="80">
        <v>44733</v>
      </c>
      <c r="S891" s="84"/>
      <c r="AA891" s="1"/>
    </row>
    <row r="892" spans="4:27">
      <c r="D892" s="68" t="s">
        <v>50</v>
      </c>
      <c r="E892" s="70" t="s">
        <v>82</v>
      </c>
      <c r="F892" s="70" t="s">
        <v>644</v>
      </c>
      <c r="G892" s="67">
        <v>44721</v>
      </c>
      <c r="H892" s="67">
        <v>44736</v>
      </c>
      <c r="I892" s="71">
        <f t="shared" si="51"/>
        <v>15</v>
      </c>
      <c r="J892" s="72" t="s">
        <v>342</v>
      </c>
      <c r="K892" s="72" t="s">
        <v>187</v>
      </c>
      <c r="L892" s="73">
        <v>2</v>
      </c>
      <c r="M892" s="73" t="s">
        <v>127</v>
      </c>
      <c r="N892" s="68" t="s">
        <v>80</v>
      </c>
      <c r="O892" s="70" t="s">
        <v>177</v>
      </c>
      <c r="P892" s="67">
        <f t="shared" si="53"/>
        <v>44734</v>
      </c>
      <c r="Q892" s="75" t="str">
        <f t="shared" si="52"/>
        <v>週三</v>
      </c>
      <c r="R892" s="80">
        <v>44733</v>
      </c>
      <c r="S892" s="84"/>
      <c r="AA892" s="1"/>
    </row>
    <row r="893" spans="4:27">
      <c r="D893" s="68" t="s">
        <v>50</v>
      </c>
      <c r="E893" s="70" t="s">
        <v>82</v>
      </c>
      <c r="F893" s="70" t="s">
        <v>644</v>
      </c>
      <c r="G893" s="67">
        <v>44721</v>
      </c>
      <c r="H893" s="67">
        <v>44736</v>
      </c>
      <c r="I893" s="71">
        <f t="shared" si="51"/>
        <v>15</v>
      </c>
      <c r="J893" s="72" t="s">
        <v>97</v>
      </c>
      <c r="K893" s="72" t="s">
        <v>187</v>
      </c>
      <c r="L893" s="73">
        <v>2</v>
      </c>
      <c r="M893" s="73" t="s">
        <v>127</v>
      </c>
      <c r="N893" s="68" t="s">
        <v>80</v>
      </c>
      <c r="O893" s="70" t="s">
        <v>177</v>
      </c>
      <c r="P893" s="67">
        <f t="shared" si="53"/>
        <v>44734</v>
      </c>
      <c r="Q893" s="75" t="str">
        <f t="shared" si="52"/>
        <v>週三</v>
      </c>
      <c r="R893" s="80">
        <v>44733</v>
      </c>
      <c r="S893" s="84"/>
      <c r="AA893" s="1"/>
    </row>
    <row r="894" spans="4:27">
      <c r="D894" s="68" t="s">
        <v>50</v>
      </c>
      <c r="E894" s="70" t="s">
        <v>82</v>
      </c>
      <c r="F894" s="70" t="s">
        <v>644</v>
      </c>
      <c r="G894" s="67">
        <v>44721</v>
      </c>
      <c r="H894" s="67">
        <v>44736</v>
      </c>
      <c r="I894" s="71">
        <f t="shared" si="51"/>
        <v>15</v>
      </c>
      <c r="J894" s="72" t="s">
        <v>195</v>
      </c>
      <c r="K894" s="72" t="s">
        <v>196</v>
      </c>
      <c r="L894" s="73">
        <v>2</v>
      </c>
      <c r="M894" s="73" t="s">
        <v>127</v>
      </c>
      <c r="N894" s="68" t="s">
        <v>80</v>
      </c>
      <c r="O894" s="70" t="s">
        <v>197</v>
      </c>
      <c r="P894" s="67">
        <f t="shared" si="53"/>
        <v>44734</v>
      </c>
      <c r="Q894" s="75" t="str">
        <f t="shared" si="52"/>
        <v>週三</v>
      </c>
      <c r="R894" s="80">
        <v>44729</v>
      </c>
      <c r="S894" s="84"/>
      <c r="AA894" s="1"/>
    </row>
    <row r="895" spans="4:27">
      <c r="D895" s="68" t="s">
        <v>50</v>
      </c>
      <c r="E895" s="70" t="s">
        <v>82</v>
      </c>
      <c r="F895" s="70" t="s">
        <v>644</v>
      </c>
      <c r="G895" s="67">
        <v>44721</v>
      </c>
      <c r="H895" s="67">
        <v>44736</v>
      </c>
      <c r="I895" s="71">
        <f t="shared" si="51"/>
        <v>15</v>
      </c>
      <c r="J895" s="72" t="s">
        <v>340</v>
      </c>
      <c r="K895" s="72" t="s">
        <v>187</v>
      </c>
      <c r="L895" s="73">
        <v>2</v>
      </c>
      <c r="M895" s="73" t="s">
        <v>127</v>
      </c>
      <c r="N895" s="68" t="s">
        <v>80</v>
      </c>
      <c r="O895" s="70" t="s">
        <v>177</v>
      </c>
      <c r="P895" s="67">
        <f t="shared" si="53"/>
        <v>44734</v>
      </c>
      <c r="Q895" s="75" t="str">
        <f t="shared" si="52"/>
        <v>週三</v>
      </c>
      <c r="R895" s="80">
        <v>44733</v>
      </c>
      <c r="S895" s="84"/>
      <c r="AA895" s="1"/>
    </row>
    <row r="896" spans="4:27">
      <c r="D896" s="68" t="s">
        <v>50</v>
      </c>
      <c r="E896" s="70" t="s">
        <v>82</v>
      </c>
      <c r="F896" s="70" t="s">
        <v>644</v>
      </c>
      <c r="G896" s="67">
        <v>44721</v>
      </c>
      <c r="H896" s="67">
        <v>44736</v>
      </c>
      <c r="I896" s="71">
        <f t="shared" si="51"/>
        <v>15</v>
      </c>
      <c r="J896" s="72" t="s">
        <v>204</v>
      </c>
      <c r="K896" s="72" t="s">
        <v>205</v>
      </c>
      <c r="L896" s="73">
        <v>2</v>
      </c>
      <c r="M896" s="73" t="s">
        <v>127</v>
      </c>
      <c r="N896" s="68" t="s">
        <v>80</v>
      </c>
      <c r="O896" s="70" t="s">
        <v>92</v>
      </c>
      <c r="P896" s="67">
        <f t="shared" si="53"/>
        <v>44734</v>
      </c>
      <c r="Q896" s="75" t="str">
        <f t="shared" si="52"/>
        <v>週三</v>
      </c>
      <c r="R896" s="80">
        <v>44729</v>
      </c>
      <c r="S896" s="84"/>
      <c r="AA896" s="1"/>
    </row>
    <row r="897" spans="4:27">
      <c r="D897" s="68" t="s">
        <v>50</v>
      </c>
      <c r="E897" s="70" t="s">
        <v>82</v>
      </c>
      <c r="F897" s="70" t="s">
        <v>644</v>
      </c>
      <c r="G897" s="67">
        <v>44721</v>
      </c>
      <c r="H897" s="67">
        <v>44736</v>
      </c>
      <c r="I897" s="71">
        <f t="shared" si="51"/>
        <v>15</v>
      </c>
      <c r="J897" s="72" t="s">
        <v>178</v>
      </c>
      <c r="K897" s="72" t="s">
        <v>179</v>
      </c>
      <c r="L897" s="73">
        <v>2</v>
      </c>
      <c r="M897" s="73" t="s">
        <v>127</v>
      </c>
      <c r="N897" s="68" t="s">
        <v>80</v>
      </c>
      <c r="O897" s="70" t="s">
        <v>115</v>
      </c>
      <c r="P897" s="67">
        <f t="shared" si="53"/>
        <v>44734</v>
      </c>
      <c r="Q897" s="75" t="str">
        <f t="shared" si="52"/>
        <v>週三</v>
      </c>
      <c r="R897" s="80">
        <v>44729</v>
      </c>
      <c r="S897" s="84"/>
      <c r="AA897" s="1"/>
    </row>
    <row r="898" spans="4:27">
      <c r="D898" s="68" t="s">
        <v>50</v>
      </c>
      <c r="E898" s="70" t="s">
        <v>82</v>
      </c>
      <c r="F898" s="70" t="s">
        <v>644</v>
      </c>
      <c r="G898" s="67">
        <v>44721</v>
      </c>
      <c r="H898" s="67">
        <v>44736</v>
      </c>
      <c r="I898" s="71">
        <f t="shared" si="51"/>
        <v>15</v>
      </c>
      <c r="J898" s="72" t="s">
        <v>151</v>
      </c>
      <c r="K898" s="72" t="s">
        <v>152</v>
      </c>
      <c r="L898" s="73">
        <v>2</v>
      </c>
      <c r="M898" s="73" t="s">
        <v>127</v>
      </c>
      <c r="N898" s="68" t="s">
        <v>80</v>
      </c>
      <c r="O898" s="70" t="s">
        <v>150</v>
      </c>
      <c r="P898" s="67">
        <f t="shared" si="53"/>
        <v>44734</v>
      </c>
      <c r="Q898" s="75" t="str">
        <f t="shared" si="52"/>
        <v>週三</v>
      </c>
      <c r="R898" s="80">
        <v>44728</v>
      </c>
      <c r="S898" s="84"/>
      <c r="AA898" s="1"/>
    </row>
    <row r="899" spans="4:27">
      <c r="D899" s="68" t="s">
        <v>50</v>
      </c>
      <c r="E899" s="70" t="s">
        <v>82</v>
      </c>
      <c r="F899" s="70" t="s">
        <v>645</v>
      </c>
      <c r="G899" s="67">
        <v>44721</v>
      </c>
      <c r="H899" s="67">
        <v>44736</v>
      </c>
      <c r="I899" s="71">
        <f t="shared" si="51"/>
        <v>15</v>
      </c>
      <c r="J899" s="72" t="s">
        <v>139</v>
      </c>
      <c r="K899" s="72" t="s">
        <v>140</v>
      </c>
      <c r="L899" s="73">
        <v>2</v>
      </c>
      <c r="M899" s="73" t="s">
        <v>127</v>
      </c>
      <c r="N899" s="68" t="s">
        <v>80</v>
      </c>
      <c r="O899" s="70" t="s">
        <v>92</v>
      </c>
      <c r="P899" s="67">
        <f t="shared" si="53"/>
        <v>44734</v>
      </c>
      <c r="Q899" s="75" t="str">
        <f t="shared" si="52"/>
        <v>週三</v>
      </c>
      <c r="R899" s="80">
        <v>44732</v>
      </c>
      <c r="S899" s="84"/>
      <c r="X899" s="70">
        <v>1</v>
      </c>
      <c r="Y899" s="78">
        <v>44736</v>
      </c>
      <c r="Z899" s="79" t="s">
        <v>646</v>
      </c>
      <c r="AA899" s="1"/>
    </row>
    <row r="900" spans="4:27">
      <c r="D900" s="68" t="s">
        <v>50</v>
      </c>
      <c r="E900" s="70" t="s">
        <v>82</v>
      </c>
      <c r="F900" s="70" t="s">
        <v>645</v>
      </c>
      <c r="G900" s="67">
        <v>44721</v>
      </c>
      <c r="H900" s="67">
        <v>44736</v>
      </c>
      <c r="I900" s="71">
        <f t="shared" si="51"/>
        <v>15</v>
      </c>
      <c r="J900" s="72" t="s">
        <v>141</v>
      </c>
      <c r="K900" s="72" t="s">
        <v>142</v>
      </c>
      <c r="L900" s="73">
        <v>2</v>
      </c>
      <c r="M900" s="73" t="s">
        <v>127</v>
      </c>
      <c r="N900" s="68" t="s">
        <v>80</v>
      </c>
      <c r="O900" s="70" t="s">
        <v>143</v>
      </c>
      <c r="P900" s="67">
        <f t="shared" si="53"/>
        <v>44734</v>
      </c>
      <c r="Q900" s="75" t="str">
        <f t="shared" si="52"/>
        <v>週三</v>
      </c>
      <c r="R900" s="80">
        <v>44729</v>
      </c>
      <c r="S900" s="84"/>
      <c r="AA900" s="1"/>
    </row>
    <row r="901" spans="4:27">
      <c r="D901" s="68" t="s">
        <v>50</v>
      </c>
      <c r="E901" s="70" t="s">
        <v>82</v>
      </c>
      <c r="F901" s="70" t="s">
        <v>645</v>
      </c>
      <c r="G901" s="67">
        <v>44721</v>
      </c>
      <c r="H901" s="67">
        <v>44736</v>
      </c>
      <c r="I901" s="71">
        <f t="shared" si="51"/>
        <v>15</v>
      </c>
      <c r="J901" s="72" t="s">
        <v>137</v>
      </c>
      <c r="K901" s="72" t="s">
        <v>138</v>
      </c>
      <c r="L901" s="73">
        <v>2</v>
      </c>
      <c r="M901" s="73" t="s">
        <v>127</v>
      </c>
      <c r="N901" s="68" t="s">
        <v>80</v>
      </c>
      <c r="O901" s="70" t="s">
        <v>99</v>
      </c>
      <c r="P901" s="67">
        <f t="shared" si="53"/>
        <v>44734</v>
      </c>
      <c r="Q901" s="75" t="str">
        <f t="shared" si="52"/>
        <v>週三</v>
      </c>
      <c r="R901" s="80">
        <v>44729</v>
      </c>
      <c r="S901" s="84"/>
      <c r="AA901" s="1"/>
    </row>
    <row r="902" spans="4:27">
      <c r="D902" s="68" t="s">
        <v>50</v>
      </c>
      <c r="E902" s="70" t="s">
        <v>82</v>
      </c>
      <c r="F902" s="70" t="s">
        <v>645</v>
      </c>
      <c r="G902" s="67">
        <v>44721</v>
      </c>
      <c r="H902" s="67">
        <v>44736</v>
      </c>
      <c r="I902" s="71">
        <f t="shared" si="51"/>
        <v>15</v>
      </c>
      <c r="J902" s="72" t="s">
        <v>148</v>
      </c>
      <c r="K902" s="72" t="s">
        <v>149</v>
      </c>
      <c r="L902" s="73">
        <v>2</v>
      </c>
      <c r="M902" s="73" t="s">
        <v>127</v>
      </c>
      <c r="N902" s="68" t="s">
        <v>80</v>
      </c>
      <c r="O902" s="70" t="s">
        <v>150</v>
      </c>
      <c r="P902" s="67">
        <f t="shared" si="53"/>
        <v>44734</v>
      </c>
      <c r="Q902" s="75" t="str">
        <f t="shared" si="52"/>
        <v>週三</v>
      </c>
      <c r="R902" s="80">
        <v>44727</v>
      </c>
      <c r="S902" s="84"/>
      <c r="AA902" s="1"/>
    </row>
    <row r="903" spans="4:27">
      <c r="D903" s="68" t="s">
        <v>50</v>
      </c>
      <c r="E903" s="70" t="s">
        <v>82</v>
      </c>
      <c r="F903" s="70" t="s">
        <v>645</v>
      </c>
      <c r="G903" s="67">
        <v>44721</v>
      </c>
      <c r="H903" s="67">
        <v>44736</v>
      </c>
      <c r="I903" s="71">
        <f t="shared" ref="I903:I966" si="54">_xlfn.DAYS(H903,G903)</f>
        <v>15</v>
      </c>
      <c r="J903" s="72" t="s">
        <v>153</v>
      </c>
      <c r="K903" s="72" t="s">
        <v>154</v>
      </c>
      <c r="L903" s="73">
        <v>2</v>
      </c>
      <c r="M903" s="73" t="s">
        <v>127</v>
      </c>
      <c r="N903" s="68" t="s">
        <v>80</v>
      </c>
      <c r="O903" s="70" t="s">
        <v>81</v>
      </c>
      <c r="P903" s="67">
        <f t="shared" si="53"/>
        <v>44734</v>
      </c>
      <c r="Q903" s="75" t="str">
        <f t="shared" ref="Q903:Q966" si="55">TEXT(P903,"aaa")</f>
        <v>週三</v>
      </c>
      <c r="R903" s="80">
        <v>44727</v>
      </c>
      <c r="S903" s="84"/>
      <c r="AA903" s="1"/>
    </row>
    <row r="904" spans="4:27">
      <c r="D904" s="68" t="s">
        <v>50</v>
      </c>
      <c r="E904" s="70" t="s">
        <v>82</v>
      </c>
      <c r="F904" s="70" t="s">
        <v>645</v>
      </c>
      <c r="G904" s="67">
        <v>44721</v>
      </c>
      <c r="H904" s="67">
        <v>44736</v>
      </c>
      <c r="I904" s="71">
        <f t="shared" si="54"/>
        <v>15</v>
      </c>
      <c r="J904" s="72" t="s">
        <v>343</v>
      </c>
      <c r="K904" s="72" t="s">
        <v>187</v>
      </c>
      <c r="L904" s="73">
        <v>2</v>
      </c>
      <c r="M904" s="73" t="s">
        <v>127</v>
      </c>
      <c r="N904" s="68" t="s">
        <v>80</v>
      </c>
      <c r="O904" s="70" t="s">
        <v>177</v>
      </c>
      <c r="P904" s="67">
        <f t="shared" si="53"/>
        <v>44734</v>
      </c>
      <c r="Q904" s="75" t="str">
        <f t="shared" si="55"/>
        <v>週三</v>
      </c>
      <c r="R904" s="80">
        <v>44733</v>
      </c>
      <c r="S904" s="84"/>
      <c r="AA904" s="1"/>
    </row>
    <row r="905" spans="4:27">
      <c r="D905" s="68" t="s">
        <v>50</v>
      </c>
      <c r="E905" s="70" t="s">
        <v>82</v>
      </c>
      <c r="F905" s="70" t="s">
        <v>645</v>
      </c>
      <c r="G905" s="67">
        <v>44721</v>
      </c>
      <c r="H905" s="67">
        <v>44736</v>
      </c>
      <c r="I905" s="71">
        <f t="shared" si="54"/>
        <v>15</v>
      </c>
      <c r="J905" s="72" t="s">
        <v>133</v>
      </c>
      <c r="K905" s="72" t="s">
        <v>187</v>
      </c>
      <c r="L905" s="73">
        <v>2</v>
      </c>
      <c r="M905" s="73" t="s">
        <v>127</v>
      </c>
      <c r="N905" s="68" t="s">
        <v>80</v>
      </c>
      <c r="O905" s="70" t="s">
        <v>177</v>
      </c>
      <c r="P905" s="67">
        <f t="shared" si="53"/>
        <v>44734</v>
      </c>
      <c r="Q905" s="75" t="str">
        <f t="shared" si="55"/>
        <v>週三</v>
      </c>
      <c r="R905" s="80">
        <v>44733</v>
      </c>
      <c r="S905" s="84"/>
      <c r="AA905" s="1"/>
    </row>
    <row r="906" spans="4:27">
      <c r="D906" s="68" t="s">
        <v>50</v>
      </c>
      <c r="E906" s="70" t="s">
        <v>82</v>
      </c>
      <c r="F906" s="70" t="s">
        <v>645</v>
      </c>
      <c r="G906" s="67">
        <v>44721</v>
      </c>
      <c r="H906" s="67">
        <v>44736</v>
      </c>
      <c r="I906" s="71">
        <f t="shared" si="54"/>
        <v>15</v>
      </c>
      <c r="J906" s="72" t="s">
        <v>341</v>
      </c>
      <c r="K906" s="72" t="s">
        <v>187</v>
      </c>
      <c r="L906" s="73">
        <v>2</v>
      </c>
      <c r="M906" s="73" t="s">
        <v>127</v>
      </c>
      <c r="N906" s="68" t="s">
        <v>80</v>
      </c>
      <c r="O906" s="70" t="s">
        <v>177</v>
      </c>
      <c r="P906" s="67">
        <f t="shared" si="53"/>
        <v>44734</v>
      </c>
      <c r="Q906" s="75" t="str">
        <f t="shared" si="55"/>
        <v>週三</v>
      </c>
      <c r="R906" s="80">
        <v>44733</v>
      </c>
      <c r="S906" s="84"/>
      <c r="AA906" s="1"/>
    </row>
    <row r="907" spans="4:27">
      <c r="D907" s="68" t="s">
        <v>50</v>
      </c>
      <c r="E907" s="70" t="s">
        <v>82</v>
      </c>
      <c r="F907" s="70" t="s">
        <v>645</v>
      </c>
      <c r="G907" s="67">
        <v>44721</v>
      </c>
      <c r="H907" s="67">
        <v>44736</v>
      </c>
      <c r="I907" s="71">
        <f t="shared" si="54"/>
        <v>15</v>
      </c>
      <c r="J907" s="72" t="s">
        <v>342</v>
      </c>
      <c r="K907" s="72" t="s">
        <v>187</v>
      </c>
      <c r="L907" s="73">
        <v>2</v>
      </c>
      <c r="M907" s="73" t="s">
        <v>127</v>
      </c>
      <c r="N907" s="68" t="s">
        <v>80</v>
      </c>
      <c r="O907" s="70" t="s">
        <v>177</v>
      </c>
      <c r="P907" s="67">
        <f t="shared" si="53"/>
        <v>44734</v>
      </c>
      <c r="Q907" s="75" t="str">
        <f t="shared" si="55"/>
        <v>週三</v>
      </c>
      <c r="R907" s="80">
        <v>44733</v>
      </c>
      <c r="S907" s="84"/>
      <c r="AA907" s="1"/>
    </row>
    <row r="908" spans="4:27">
      <c r="D908" s="68" t="s">
        <v>50</v>
      </c>
      <c r="E908" s="70" t="s">
        <v>82</v>
      </c>
      <c r="F908" s="70" t="s">
        <v>645</v>
      </c>
      <c r="G908" s="67">
        <v>44721</v>
      </c>
      <c r="H908" s="67">
        <v>44736</v>
      </c>
      <c r="I908" s="71">
        <f t="shared" si="54"/>
        <v>15</v>
      </c>
      <c r="J908" s="72" t="s">
        <v>97</v>
      </c>
      <c r="K908" s="72" t="s">
        <v>187</v>
      </c>
      <c r="L908" s="73">
        <v>2</v>
      </c>
      <c r="M908" s="73" t="s">
        <v>127</v>
      </c>
      <c r="N908" s="68" t="s">
        <v>80</v>
      </c>
      <c r="O908" s="70" t="s">
        <v>177</v>
      </c>
      <c r="P908" s="67">
        <f t="shared" si="53"/>
        <v>44734</v>
      </c>
      <c r="Q908" s="75" t="str">
        <f t="shared" si="55"/>
        <v>週三</v>
      </c>
      <c r="R908" s="80">
        <v>44733</v>
      </c>
      <c r="S908" s="84"/>
      <c r="AA908" s="1"/>
    </row>
    <row r="909" spans="4:27">
      <c r="D909" s="68" t="s">
        <v>50</v>
      </c>
      <c r="E909" s="70" t="s">
        <v>82</v>
      </c>
      <c r="F909" s="70" t="s">
        <v>645</v>
      </c>
      <c r="G909" s="67">
        <v>44721</v>
      </c>
      <c r="H909" s="67">
        <v>44736</v>
      </c>
      <c r="I909" s="71">
        <f t="shared" si="54"/>
        <v>15</v>
      </c>
      <c r="J909" s="72" t="s">
        <v>195</v>
      </c>
      <c r="K909" s="72" t="s">
        <v>196</v>
      </c>
      <c r="L909" s="73">
        <v>2</v>
      </c>
      <c r="M909" s="73" t="s">
        <v>127</v>
      </c>
      <c r="N909" s="68" t="s">
        <v>80</v>
      </c>
      <c r="O909" s="70" t="s">
        <v>197</v>
      </c>
      <c r="P909" s="67">
        <f t="shared" si="53"/>
        <v>44734</v>
      </c>
      <c r="Q909" s="75" t="str">
        <f t="shared" si="55"/>
        <v>週三</v>
      </c>
      <c r="R909" s="80">
        <v>44729</v>
      </c>
      <c r="S909" s="84"/>
      <c r="AA909" s="1"/>
    </row>
    <row r="910" spans="4:27">
      <c r="D910" s="68" t="s">
        <v>50</v>
      </c>
      <c r="E910" s="70" t="s">
        <v>82</v>
      </c>
      <c r="F910" s="70" t="s">
        <v>645</v>
      </c>
      <c r="G910" s="67">
        <v>44721</v>
      </c>
      <c r="H910" s="67">
        <v>44736</v>
      </c>
      <c r="I910" s="71">
        <f t="shared" si="54"/>
        <v>15</v>
      </c>
      <c r="J910" s="72" t="s">
        <v>340</v>
      </c>
      <c r="K910" s="72" t="s">
        <v>187</v>
      </c>
      <c r="L910" s="73">
        <v>2</v>
      </c>
      <c r="M910" s="73" t="s">
        <v>127</v>
      </c>
      <c r="N910" s="68" t="s">
        <v>80</v>
      </c>
      <c r="O910" s="70" t="s">
        <v>177</v>
      </c>
      <c r="P910" s="67">
        <f t="shared" si="53"/>
        <v>44734</v>
      </c>
      <c r="Q910" s="75" t="str">
        <f t="shared" si="55"/>
        <v>週三</v>
      </c>
      <c r="R910" s="80">
        <v>44733</v>
      </c>
      <c r="S910" s="84"/>
      <c r="AA910" s="1"/>
    </row>
    <row r="911" spans="4:27">
      <c r="D911" s="68" t="s">
        <v>50</v>
      </c>
      <c r="E911" s="70" t="s">
        <v>82</v>
      </c>
      <c r="F911" s="70" t="s">
        <v>645</v>
      </c>
      <c r="G911" s="67">
        <v>44721</v>
      </c>
      <c r="H911" s="67">
        <v>44736</v>
      </c>
      <c r="I911" s="71">
        <f t="shared" si="54"/>
        <v>15</v>
      </c>
      <c r="J911" s="72" t="s">
        <v>204</v>
      </c>
      <c r="K911" s="72" t="s">
        <v>205</v>
      </c>
      <c r="L911" s="73">
        <v>2</v>
      </c>
      <c r="M911" s="73" t="s">
        <v>127</v>
      </c>
      <c r="N911" s="68" t="s">
        <v>80</v>
      </c>
      <c r="O911" s="70" t="s">
        <v>92</v>
      </c>
      <c r="P911" s="67">
        <f t="shared" si="53"/>
        <v>44734</v>
      </c>
      <c r="Q911" s="75" t="str">
        <f t="shared" si="55"/>
        <v>週三</v>
      </c>
      <c r="R911" s="80">
        <v>44729</v>
      </c>
      <c r="S911" s="84"/>
      <c r="AA911" s="1"/>
    </row>
    <row r="912" spans="4:27">
      <c r="D912" s="68" t="s">
        <v>50</v>
      </c>
      <c r="E912" s="70" t="s">
        <v>82</v>
      </c>
      <c r="F912" s="70" t="s">
        <v>645</v>
      </c>
      <c r="G912" s="67">
        <v>44721</v>
      </c>
      <c r="H912" s="67">
        <v>44736</v>
      </c>
      <c r="I912" s="71">
        <f t="shared" si="54"/>
        <v>15</v>
      </c>
      <c r="J912" s="72" t="s">
        <v>178</v>
      </c>
      <c r="K912" s="72" t="s">
        <v>179</v>
      </c>
      <c r="L912" s="73">
        <v>2</v>
      </c>
      <c r="M912" s="73" t="s">
        <v>127</v>
      </c>
      <c r="N912" s="68" t="s">
        <v>80</v>
      </c>
      <c r="O912" s="70" t="s">
        <v>115</v>
      </c>
      <c r="P912" s="67">
        <f t="shared" si="53"/>
        <v>44734</v>
      </c>
      <c r="Q912" s="75" t="str">
        <f t="shared" si="55"/>
        <v>週三</v>
      </c>
      <c r="R912" s="80">
        <v>44729</v>
      </c>
      <c r="S912" s="84"/>
      <c r="AA912" s="1"/>
    </row>
    <row r="913" spans="4:27">
      <c r="D913" s="68" t="s">
        <v>50</v>
      </c>
      <c r="E913" s="70" t="s">
        <v>82</v>
      </c>
      <c r="F913" s="70" t="s">
        <v>645</v>
      </c>
      <c r="G913" s="67">
        <v>44721</v>
      </c>
      <c r="H913" s="67">
        <v>44736</v>
      </c>
      <c r="I913" s="71">
        <f t="shared" si="54"/>
        <v>15</v>
      </c>
      <c r="J913" s="72" t="s">
        <v>151</v>
      </c>
      <c r="K913" s="72" t="s">
        <v>152</v>
      </c>
      <c r="L913" s="73">
        <v>2</v>
      </c>
      <c r="M913" s="73" t="s">
        <v>127</v>
      </c>
      <c r="N913" s="68" t="s">
        <v>80</v>
      </c>
      <c r="O913" s="70" t="s">
        <v>150</v>
      </c>
      <c r="P913" s="67">
        <f t="shared" si="53"/>
        <v>44734</v>
      </c>
      <c r="Q913" s="75" t="str">
        <f t="shared" si="55"/>
        <v>週三</v>
      </c>
      <c r="R913" s="80">
        <v>44728</v>
      </c>
      <c r="S913" s="84"/>
      <c r="AA913" s="1"/>
    </row>
    <row r="914" spans="4:27">
      <c r="D914" s="68" t="s">
        <v>50</v>
      </c>
      <c r="E914" s="70" t="s">
        <v>82</v>
      </c>
      <c r="F914" s="70" t="s">
        <v>647</v>
      </c>
      <c r="G914" s="67">
        <v>44721</v>
      </c>
      <c r="H914" s="67">
        <v>44736</v>
      </c>
      <c r="I914" s="71">
        <f t="shared" si="54"/>
        <v>15</v>
      </c>
      <c r="J914" s="72" t="s">
        <v>139</v>
      </c>
      <c r="K914" s="72" t="s">
        <v>140</v>
      </c>
      <c r="L914" s="73">
        <v>2</v>
      </c>
      <c r="M914" s="73" t="s">
        <v>127</v>
      </c>
      <c r="N914" s="68" t="s">
        <v>80</v>
      </c>
      <c r="O914" s="70" t="s">
        <v>92</v>
      </c>
      <c r="P914" s="67">
        <f t="shared" si="53"/>
        <v>44734</v>
      </c>
      <c r="Q914" s="75" t="str">
        <f t="shared" si="55"/>
        <v>週三</v>
      </c>
      <c r="R914" s="80">
        <v>44732</v>
      </c>
      <c r="S914" s="84"/>
      <c r="AA914" s="1"/>
    </row>
    <row r="915" spans="4:27">
      <c r="D915" s="68" t="s">
        <v>50</v>
      </c>
      <c r="E915" s="70" t="s">
        <v>82</v>
      </c>
      <c r="F915" s="70" t="s">
        <v>647</v>
      </c>
      <c r="G915" s="67">
        <v>44721</v>
      </c>
      <c r="H915" s="67">
        <v>44736</v>
      </c>
      <c r="I915" s="71">
        <f t="shared" si="54"/>
        <v>15</v>
      </c>
      <c r="J915" s="72" t="s">
        <v>141</v>
      </c>
      <c r="K915" s="72" t="s">
        <v>142</v>
      </c>
      <c r="L915" s="73">
        <v>2</v>
      </c>
      <c r="M915" s="73" t="s">
        <v>127</v>
      </c>
      <c r="N915" s="68" t="s">
        <v>80</v>
      </c>
      <c r="O915" s="70" t="s">
        <v>143</v>
      </c>
      <c r="P915" s="67">
        <f t="shared" si="53"/>
        <v>44734</v>
      </c>
      <c r="Q915" s="75" t="str">
        <f t="shared" si="55"/>
        <v>週三</v>
      </c>
      <c r="R915" s="80">
        <v>44729</v>
      </c>
      <c r="S915" s="84"/>
      <c r="AA915" s="1"/>
    </row>
    <row r="916" spans="4:27">
      <c r="D916" s="68" t="s">
        <v>50</v>
      </c>
      <c r="E916" s="70" t="s">
        <v>82</v>
      </c>
      <c r="F916" s="70" t="s">
        <v>647</v>
      </c>
      <c r="G916" s="67">
        <v>44721</v>
      </c>
      <c r="H916" s="67">
        <v>44736</v>
      </c>
      <c r="I916" s="71">
        <f t="shared" si="54"/>
        <v>15</v>
      </c>
      <c r="J916" s="72" t="s">
        <v>137</v>
      </c>
      <c r="K916" s="72" t="s">
        <v>138</v>
      </c>
      <c r="L916" s="73">
        <v>2</v>
      </c>
      <c r="M916" s="73" t="s">
        <v>127</v>
      </c>
      <c r="N916" s="68" t="s">
        <v>80</v>
      </c>
      <c r="O916" s="70" t="s">
        <v>99</v>
      </c>
      <c r="P916" s="67">
        <f t="shared" si="53"/>
        <v>44734</v>
      </c>
      <c r="Q916" s="75" t="str">
        <f t="shared" si="55"/>
        <v>週三</v>
      </c>
      <c r="R916" s="80">
        <v>44729</v>
      </c>
      <c r="S916" s="84"/>
      <c r="AA916" s="1"/>
    </row>
    <row r="917" spans="4:27">
      <c r="D917" s="68" t="s">
        <v>50</v>
      </c>
      <c r="E917" s="70" t="s">
        <v>82</v>
      </c>
      <c r="F917" s="70" t="s">
        <v>647</v>
      </c>
      <c r="G917" s="67">
        <v>44721</v>
      </c>
      <c r="H917" s="67">
        <v>44736</v>
      </c>
      <c r="I917" s="71">
        <f t="shared" si="54"/>
        <v>15</v>
      </c>
      <c r="J917" s="72" t="s">
        <v>148</v>
      </c>
      <c r="K917" s="72" t="s">
        <v>149</v>
      </c>
      <c r="L917" s="73">
        <v>2</v>
      </c>
      <c r="M917" s="73" t="s">
        <v>127</v>
      </c>
      <c r="N917" s="68" t="s">
        <v>80</v>
      </c>
      <c r="O917" s="70" t="s">
        <v>150</v>
      </c>
      <c r="P917" s="67">
        <f t="shared" si="53"/>
        <v>44734</v>
      </c>
      <c r="Q917" s="75" t="str">
        <f t="shared" si="55"/>
        <v>週三</v>
      </c>
      <c r="R917" s="80">
        <v>44727</v>
      </c>
      <c r="S917" s="84"/>
      <c r="AA917" s="1"/>
    </row>
    <row r="918" spans="4:27">
      <c r="D918" s="68" t="s">
        <v>50</v>
      </c>
      <c r="E918" s="70" t="s">
        <v>82</v>
      </c>
      <c r="F918" s="70" t="s">
        <v>647</v>
      </c>
      <c r="G918" s="67">
        <v>44721</v>
      </c>
      <c r="H918" s="67">
        <v>44736</v>
      </c>
      <c r="I918" s="71">
        <f t="shared" si="54"/>
        <v>15</v>
      </c>
      <c r="J918" s="72" t="s">
        <v>153</v>
      </c>
      <c r="K918" s="72" t="s">
        <v>154</v>
      </c>
      <c r="L918" s="73">
        <v>2</v>
      </c>
      <c r="M918" s="73" t="s">
        <v>127</v>
      </c>
      <c r="N918" s="68" t="s">
        <v>80</v>
      </c>
      <c r="O918" s="70" t="s">
        <v>81</v>
      </c>
      <c r="P918" s="67">
        <f t="shared" si="53"/>
        <v>44734</v>
      </c>
      <c r="Q918" s="75" t="str">
        <f t="shared" si="55"/>
        <v>週三</v>
      </c>
      <c r="R918" s="80">
        <v>44727</v>
      </c>
      <c r="S918" s="84"/>
      <c r="AA918" s="1"/>
    </row>
    <row r="919" spans="4:27">
      <c r="D919" s="68" t="s">
        <v>50</v>
      </c>
      <c r="E919" s="70" t="s">
        <v>82</v>
      </c>
      <c r="F919" s="70" t="s">
        <v>647</v>
      </c>
      <c r="G919" s="67">
        <v>44721</v>
      </c>
      <c r="H919" s="67">
        <v>44736</v>
      </c>
      <c r="I919" s="71">
        <f t="shared" si="54"/>
        <v>15</v>
      </c>
      <c r="J919" s="72" t="s">
        <v>343</v>
      </c>
      <c r="K919" s="72" t="s">
        <v>187</v>
      </c>
      <c r="L919" s="73">
        <v>2</v>
      </c>
      <c r="M919" s="73" t="s">
        <v>127</v>
      </c>
      <c r="N919" s="68" t="s">
        <v>80</v>
      </c>
      <c r="O919" s="70" t="s">
        <v>177</v>
      </c>
      <c r="P919" s="67">
        <f t="shared" si="53"/>
        <v>44734</v>
      </c>
      <c r="Q919" s="75" t="str">
        <f t="shared" si="55"/>
        <v>週三</v>
      </c>
      <c r="R919" s="80">
        <v>44733</v>
      </c>
      <c r="S919" s="84"/>
      <c r="AA919" s="1"/>
    </row>
    <row r="920" spans="4:27">
      <c r="D920" s="68" t="s">
        <v>50</v>
      </c>
      <c r="E920" s="70" t="s">
        <v>82</v>
      </c>
      <c r="F920" s="70" t="s">
        <v>647</v>
      </c>
      <c r="G920" s="67">
        <v>44721</v>
      </c>
      <c r="H920" s="67">
        <v>44736</v>
      </c>
      <c r="I920" s="71">
        <f t="shared" si="54"/>
        <v>15</v>
      </c>
      <c r="J920" s="72" t="s">
        <v>133</v>
      </c>
      <c r="K920" s="72" t="s">
        <v>187</v>
      </c>
      <c r="L920" s="73">
        <v>2</v>
      </c>
      <c r="M920" s="73" t="s">
        <v>127</v>
      </c>
      <c r="N920" s="68" t="s">
        <v>80</v>
      </c>
      <c r="O920" s="70" t="s">
        <v>177</v>
      </c>
      <c r="P920" s="67">
        <f t="shared" si="53"/>
        <v>44734</v>
      </c>
      <c r="Q920" s="75" t="str">
        <f t="shared" si="55"/>
        <v>週三</v>
      </c>
      <c r="R920" s="80">
        <v>44733</v>
      </c>
      <c r="S920" s="84"/>
      <c r="AA920" s="1"/>
    </row>
    <row r="921" spans="4:27">
      <c r="D921" s="68" t="s">
        <v>50</v>
      </c>
      <c r="E921" s="70" t="s">
        <v>82</v>
      </c>
      <c r="F921" s="70" t="s">
        <v>647</v>
      </c>
      <c r="G921" s="67">
        <v>44721</v>
      </c>
      <c r="H921" s="67">
        <v>44736</v>
      </c>
      <c r="I921" s="71">
        <f t="shared" si="54"/>
        <v>15</v>
      </c>
      <c r="J921" s="72" t="s">
        <v>341</v>
      </c>
      <c r="K921" s="72" t="s">
        <v>187</v>
      </c>
      <c r="L921" s="73">
        <v>2</v>
      </c>
      <c r="M921" s="73" t="s">
        <v>127</v>
      </c>
      <c r="N921" s="68" t="s">
        <v>80</v>
      </c>
      <c r="O921" s="70" t="s">
        <v>177</v>
      </c>
      <c r="P921" s="67">
        <f t="shared" si="53"/>
        <v>44734</v>
      </c>
      <c r="Q921" s="75" t="str">
        <f t="shared" si="55"/>
        <v>週三</v>
      </c>
      <c r="R921" s="80">
        <v>44733</v>
      </c>
      <c r="S921" s="84"/>
      <c r="AA921" s="1"/>
    </row>
    <row r="922" spans="4:27">
      <c r="D922" s="68" t="s">
        <v>50</v>
      </c>
      <c r="E922" s="70" t="s">
        <v>82</v>
      </c>
      <c r="F922" s="70" t="s">
        <v>647</v>
      </c>
      <c r="G922" s="67">
        <v>44721</v>
      </c>
      <c r="H922" s="67">
        <v>44736</v>
      </c>
      <c r="I922" s="71">
        <f t="shared" si="54"/>
        <v>15</v>
      </c>
      <c r="J922" s="72" t="s">
        <v>342</v>
      </c>
      <c r="K922" s="72" t="s">
        <v>187</v>
      </c>
      <c r="L922" s="73">
        <v>2</v>
      </c>
      <c r="M922" s="73" t="s">
        <v>127</v>
      </c>
      <c r="N922" s="68" t="s">
        <v>80</v>
      </c>
      <c r="O922" s="70" t="s">
        <v>177</v>
      </c>
      <c r="P922" s="67">
        <f t="shared" si="53"/>
        <v>44734</v>
      </c>
      <c r="Q922" s="75" t="str">
        <f t="shared" si="55"/>
        <v>週三</v>
      </c>
      <c r="R922" s="80">
        <v>44733</v>
      </c>
      <c r="S922" s="84"/>
      <c r="AA922" s="1"/>
    </row>
    <row r="923" spans="4:27">
      <c r="D923" s="68" t="s">
        <v>50</v>
      </c>
      <c r="E923" s="70" t="s">
        <v>82</v>
      </c>
      <c r="F923" s="70" t="s">
        <v>647</v>
      </c>
      <c r="G923" s="67">
        <v>44721</v>
      </c>
      <c r="H923" s="67">
        <v>44736</v>
      </c>
      <c r="I923" s="71">
        <f t="shared" si="54"/>
        <v>15</v>
      </c>
      <c r="J923" s="72" t="s">
        <v>97</v>
      </c>
      <c r="K923" s="72" t="s">
        <v>187</v>
      </c>
      <c r="L923" s="73">
        <v>2</v>
      </c>
      <c r="M923" s="73" t="s">
        <v>127</v>
      </c>
      <c r="N923" s="68" t="s">
        <v>80</v>
      </c>
      <c r="O923" s="70" t="s">
        <v>177</v>
      </c>
      <c r="P923" s="67">
        <f t="shared" si="53"/>
        <v>44734</v>
      </c>
      <c r="Q923" s="75" t="str">
        <f t="shared" si="55"/>
        <v>週三</v>
      </c>
      <c r="R923" s="80">
        <v>44733</v>
      </c>
      <c r="S923" s="84"/>
      <c r="AA923" s="1"/>
    </row>
    <row r="924" spans="4:27">
      <c r="D924" s="68" t="s">
        <v>50</v>
      </c>
      <c r="E924" s="70" t="s">
        <v>82</v>
      </c>
      <c r="F924" s="70" t="s">
        <v>647</v>
      </c>
      <c r="G924" s="67">
        <v>44721</v>
      </c>
      <c r="H924" s="67">
        <v>44736</v>
      </c>
      <c r="I924" s="71">
        <f t="shared" si="54"/>
        <v>15</v>
      </c>
      <c r="J924" s="72" t="s">
        <v>195</v>
      </c>
      <c r="K924" s="72" t="s">
        <v>196</v>
      </c>
      <c r="L924" s="73">
        <v>2</v>
      </c>
      <c r="M924" s="73" t="s">
        <v>127</v>
      </c>
      <c r="N924" s="68" t="s">
        <v>80</v>
      </c>
      <c r="O924" s="70" t="s">
        <v>197</v>
      </c>
      <c r="P924" s="67">
        <f t="shared" si="53"/>
        <v>44734</v>
      </c>
      <c r="Q924" s="75" t="str">
        <f t="shared" si="55"/>
        <v>週三</v>
      </c>
      <c r="R924" s="80">
        <v>44729</v>
      </c>
      <c r="S924" s="84"/>
      <c r="AA924" s="1"/>
    </row>
    <row r="925" spans="4:27">
      <c r="D925" s="68" t="s">
        <v>50</v>
      </c>
      <c r="E925" s="70" t="s">
        <v>82</v>
      </c>
      <c r="F925" s="70" t="s">
        <v>647</v>
      </c>
      <c r="G925" s="67">
        <v>44721</v>
      </c>
      <c r="H925" s="67">
        <v>44736</v>
      </c>
      <c r="I925" s="71">
        <f t="shared" si="54"/>
        <v>15</v>
      </c>
      <c r="J925" s="72" t="s">
        <v>340</v>
      </c>
      <c r="K925" s="72" t="s">
        <v>187</v>
      </c>
      <c r="L925" s="73">
        <v>2</v>
      </c>
      <c r="M925" s="73" t="s">
        <v>127</v>
      </c>
      <c r="N925" s="68" t="s">
        <v>80</v>
      </c>
      <c r="O925" s="70" t="s">
        <v>177</v>
      </c>
      <c r="P925" s="67">
        <f t="shared" si="53"/>
        <v>44734</v>
      </c>
      <c r="Q925" s="75" t="str">
        <f t="shared" si="55"/>
        <v>週三</v>
      </c>
      <c r="R925" s="80">
        <v>44733</v>
      </c>
      <c r="S925" s="84"/>
      <c r="AA925" s="1"/>
    </row>
    <row r="926" spans="4:27">
      <c r="D926" s="68" t="s">
        <v>50</v>
      </c>
      <c r="E926" s="70" t="s">
        <v>82</v>
      </c>
      <c r="F926" s="70" t="s">
        <v>647</v>
      </c>
      <c r="G926" s="67">
        <v>44721</v>
      </c>
      <c r="H926" s="67">
        <v>44736</v>
      </c>
      <c r="I926" s="71">
        <f t="shared" si="54"/>
        <v>15</v>
      </c>
      <c r="J926" s="72" t="s">
        <v>204</v>
      </c>
      <c r="K926" s="72" t="s">
        <v>205</v>
      </c>
      <c r="L926" s="73">
        <v>2</v>
      </c>
      <c r="M926" s="73" t="s">
        <v>127</v>
      </c>
      <c r="N926" s="68" t="s">
        <v>80</v>
      </c>
      <c r="O926" s="70" t="s">
        <v>92</v>
      </c>
      <c r="P926" s="67">
        <f t="shared" si="53"/>
        <v>44734</v>
      </c>
      <c r="Q926" s="75" t="str">
        <f t="shared" si="55"/>
        <v>週三</v>
      </c>
      <c r="R926" s="80">
        <v>44729</v>
      </c>
      <c r="S926" s="84"/>
      <c r="AA926" s="1"/>
    </row>
    <row r="927" spans="4:27">
      <c r="D927" s="68" t="s">
        <v>50</v>
      </c>
      <c r="E927" s="70" t="s">
        <v>82</v>
      </c>
      <c r="F927" s="70" t="s">
        <v>647</v>
      </c>
      <c r="G927" s="67">
        <v>44721</v>
      </c>
      <c r="H927" s="67">
        <v>44736</v>
      </c>
      <c r="I927" s="71">
        <f t="shared" si="54"/>
        <v>15</v>
      </c>
      <c r="J927" s="72" t="s">
        <v>178</v>
      </c>
      <c r="K927" s="72" t="s">
        <v>179</v>
      </c>
      <c r="L927" s="73">
        <v>2</v>
      </c>
      <c r="M927" s="73" t="s">
        <v>127</v>
      </c>
      <c r="N927" s="68" t="s">
        <v>80</v>
      </c>
      <c r="O927" s="70" t="s">
        <v>115</v>
      </c>
      <c r="P927" s="67">
        <f t="shared" si="53"/>
        <v>44734</v>
      </c>
      <c r="Q927" s="75" t="str">
        <f t="shared" si="55"/>
        <v>週三</v>
      </c>
      <c r="R927" s="80">
        <v>44729</v>
      </c>
      <c r="S927" s="84"/>
      <c r="AA927" s="1"/>
    </row>
    <row r="928" spans="4:27">
      <c r="D928" s="68" t="s">
        <v>50</v>
      </c>
      <c r="E928" s="70" t="s">
        <v>82</v>
      </c>
      <c r="F928" s="70" t="s">
        <v>647</v>
      </c>
      <c r="G928" s="67">
        <v>44721</v>
      </c>
      <c r="H928" s="67">
        <v>44736</v>
      </c>
      <c r="I928" s="71">
        <f t="shared" si="54"/>
        <v>15</v>
      </c>
      <c r="J928" s="72" t="s">
        <v>151</v>
      </c>
      <c r="K928" s="72" t="s">
        <v>152</v>
      </c>
      <c r="L928" s="73">
        <v>2</v>
      </c>
      <c r="M928" s="73" t="s">
        <v>127</v>
      </c>
      <c r="N928" s="68" t="s">
        <v>80</v>
      </c>
      <c r="O928" s="70" t="s">
        <v>150</v>
      </c>
      <c r="P928" s="67">
        <f t="shared" si="53"/>
        <v>44734</v>
      </c>
      <c r="Q928" s="75" t="str">
        <f t="shared" si="55"/>
        <v>週三</v>
      </c>
      <c r="R928" s="80">
        <v>44728</v>
      </c>
      <c r="S928" s="84"/>
      <c r="AA928" s="1"/>
    </row>
    <row r="929" spans="4:27">
      <c r="D929" s="68" t="s">
        <v>50</v>
      </c>
      <c r="E929" s="70" t="s">
        <v>82</v>
      </c>
      <c r="F929" s="4" t="s">
        <v>648</v>
      </c>
      <c r="G929" s="67">
        <v>44720</v>
      </c>
      <c r="H929" s="67">
        <v>44736</v>
      </c>
      <c r="I929" s="71">
        <f t="shared" si="54"/>
        <v>16</v>
      </c>
      <c r="J929" s="72" t="s">
        <v>649</v>
      </c>
      <c r="K929" s="72" t="s">
        <v>650</v>
      </c>
      <c r="L929" s="73">
        <v>2</v>
      </c>
      <c r="M929" s="73" t="s">
        <v>108</v>
      </c>
      <c r="N929" s="68" t="s">
        <v>56</v>
      </c>
      <c r="O929" s="70" t="s">
        <v>65</v>
      </c>
      <c r="P929" s="67">
        <f t="shared" si="53"/>
        <v>44734</v>
      </c>
      <c r="Q929" s="75" t="str">
        <f t="shared" si="55"/>
        <v>週三</v>
      </c>
      <c r="R929" s="80">
        <v>44733</v>
      </c>
      <c r="S929" s="84"/>
      <c r="AA929" s="1"/>
    </row>
    <row r="930" spans="4:27">
      <c r="D930" s="68" t="s">
        <v>50</v>
      </c>
      <c r="E930" s="70" t="s">
        <v>51</v>
      </c>
      <c r="F930" s="70" t="s">
        <v>651</v>
      </c>
      <c r="G930" s="67">
        <v>44728</v>
      </c>
      <c r="H930" s="67">
        <v>44736</v>
      </c>
      <c r="I930" s="71">
        <f t="shared" si="54"/>
        <v>8</v>
      </c>
      <c r="J930" s="72" t="s">
        <v>200</v>
      </c>
      <c r="K930" s="72" t="s">
        <v>201</v>
      </c>
      <c r="L930" s="73">
        <v>1</v>
      </c>
      <c r="M930" s="73" t="s">
        <v>104</v>
      </c>
      <c r="N930" s="68" t="s">
        <v>80</v>
      </c>
      <c r="O930" s="70" t="s">
        <v>177</v>
      </c>
      <c r="P930" s="67">
        <f t="shared" si="53"/>
        <v>44734</v>
      </c>
      <c r="Q930" s="75" t="str">
        <f t="shared" si="55"/>
        <v>週三</v>
      </c>
      <c r="R930" s="80">
        <v>44734</v>
      </c>
      <c r="S930" s="84"/>
      <c r="AA930" s="1"/>
    </row>
    <row r="931" spans="4:27">
      <c r="D931" s="68" t="s">
        <v>50</v>
      </c>
      <c r="E931" s="70" t="s">
        <v>51</v>
      </c>
      <c r="F931" s="70" t="s">
        <v>496</v>
      </c>
      <c r="G931" s="67">
        <v>44736</v>
      </c>
      <c r="H931" s="67">
        <v>44736</v>
      </c>
      <c r="I931" s="71">
        <f t="shared" si="54"/>
        <v>0</v>
      </c>
      <c r="J931" s="72" t="s">
        <v>652</v>
      </c>
      <c r="K931" s="72" t="s">
        <v>112</v>
      </c>
      <c r="L931" s="73" t="s">
        <v>113</v>
      </c>
      <c r="M931" s="73" t="s">
        <v>498</v>
      </c>
      <c r="N931" s="68" t="s">
        <v>80</v>
      </c>
      <c r="O931" s="70" t="s">
        <v>150</v>
      </c>
      <c r="P931" s="67">
        <v>44729</v>
      </c>
      <c r="Q931" s="75" t="str">
        <f t="shared" si="55"/>
        <v>週五</v>
      </c>
      <c r="R931" s="80">
        <v>44740</v>
      </c>
      <c r="S931" s="85">
        <v>44740</v>
      </c>
      <c r="T931" s="70">
        <v>1</v>
      </c>
      <c r="AA931" s="1"/>
    </row>
    <row r="932" spans="4:27">
      <c r="D932" s="68" t="s">
        <v>50</v>
      </c>
      <c r="E932" s="70" t="s">
        <v>51</v>
      </c>
      <c r="F932" s="70" t="s">
        <v>653</v>
      </c>
      <c r="G932" s="67">
        <v>44736</v>
      </c>
      <c r="H932" s="67">
        <v>44736</v>
      </c>
      <c r="I932" s="71">
        <f t="shared" si="54"/>
        <v>0</v>
      </c>
      <c r="J932" s="72" t="s">
        <v>654</v>
      </c>
      <c r="K932" s="72" t="s">
        <v>112</v>
      </c>
      <c r="L932" s="73" t="s">
        <v>113</v>
      </c>
      <c r="M932" s="73" t="s">
        <v>313</v>
      </c>
      <c r="N932" s="68" t="s">
        <v>56</v>
      </c>
      <c r="O932" s="70" t="s">
        <v>87</v>
      </c>
      <c r="P932" s="67">
        <v>44736</v>
      </c>
      <c r="Q932" s="75" t="str">
        <f t="shared" si="55"/>
        <v>週五</v>
      </c>
      <c r="R932" s="80">
        <v>44736</v>
      </c>
      <c r="S932" s="84"/>
      <c r="AA932" s="1"/>
    </row>
    <row r="933" spans="4:27">
      <c r="D933" s="68" t="s">
        <v>50</v>
      </c>
      <c r="E933" s="70" t="s">
        <v>51</v>
      </c>
      <c r="F933" s="70" t="s">
        <v>655</v>
      </c>
      <c r="G933" s="67">
        <v>44736</v>
      </c>
      <c r="H933" s="67">
        <v>44736</v>
      </c>
      <c r="I933" s="71">
        <f t="shared" si="54"/>
        <v>0</v>
      </c>
      <c r="J933" s="72" t="s">
        <v>654</v>
      </c>
      <c r="K933" s="72" t="s">
        <v>112</v>
      </c>
      <c r="L933" s="73" t="s">
        <v>113</v>
      </c>
      <c r="M933" s="73" t="s">
        <v>313</v>
      </c>
      <c r="N933" s="68" t="s">
        <v>56</v>
      </c>
      <c r="O933" s="70" t="s">
        <v>87</v>
      </c>
      <c r="P933" s="67">
        <v>44736</v>
      </c>
      <c r="Q933" s="75" t="str">
        <f t="shared" si="55"/>
        <v>週五</v>
      </c>
      <c r="R933" s="80">
        <v>44736</v>
      </c>
      <c r="S933" s="84"/>
      <c r="AA933" s="1"/>
    </row>
    <row r="934" spans="4:27">
      <c r="D934" s="68" t="s">
        <v>50</v>
      </c>
      <c r="E934" s="70" t="s">
        <v>2</v>
      </c>
      <c r="F934" s="70" t="s">
        <v>656</v>
      </c>
      <c r="G934" s="67">
        <v>44732</v>
      </c>
      <c r="H934" s="67">
        <v>44739</v>
      </c>
      <c r="I934" s="71">
        <f t="shared" si="54"/>
        <v>7</v>
      </c>
      <c r="J934" s="72" t="s">
        <v>133</v>
      </c>
      <c r="K934" s="72" t="s">
        <v>134</v>
      </c>
      <c r="L934" s="73">
        <v>1</v>
      </c>
      <c r="M934" s="73" t="s">
        <v>108</v>
      </c>
      <c r="N934" s="68" t="s">
        <v>80</v>
      </c>
      <c r="O934" s="70" t="s">
        <v>99</v>
      </c>
      <c r="P934" s="67">
        <f>H934-2+5</f>
        <v>44742</v>
      </c>
      <c r="Q934" s="75" t="str">
        <f t="shared" si="55"/>
        <v>週四</v>
      </c>
      <c r="R934" s="80">
        <v>44737</v>
      </c>
      <c r="AA934" s="1"/>
    </row>
    <row r="935" spans="4:27">
      <c r="D935" s="68" t="s">
        <v>50</v>
      </c>
      <c r="E935" s="70" t="s">
        <v>2</v>
      </c>
      <c r="F935" s="70" t="s">
        <v>656</v>
      </c>
      <c r="G935" s="67">
        <v>44732</v>
      </c>
      <c r="H935" s="67">
        <v>44739</v>
      </c>
      <c r="I935" s="71">
        <f t="shared" si="54"/>
        <v>7</v>
      </c>
      <c r="J935" s="72" t="s">
        <v>102</v>
      </c>
      <c r="K935" s="72" t="s">
        <v>103</v>
      </c>
      <c r="L935" s="73">
        <v>1</v>
      </c>
      <c r="M935" s="73" t="s">
        <v>108</v>
      </c>
      <c r="N935" s="68" t="s">
        <v>80</v>
      </c>
      <c r="O935" s="70" t="s">
        <v>99</v>
      </c>
      <c r="P935" s="67">
        <f t="shared" ref="P935:P998" si="56">H935-2</f>
        <v>44737</v>
      </c>
      <c r="Q935" s="75" t="str">
        <f t="shared" si="55"/>
        <v>週六</v>
      </c>
      <c r="R935" s="80">
        <v>44734</v>
      </c>
      <c r="AA935" s="1"/>
    </row>
    <row r="936" spans="4:27">
      <c r="D936" s="68" t="s">
        <v>50</v>
      </c>
      <c r="E936" s="70" t="s">
        <v>82</v>
      </c>
      <c r="F936" s="70" t="s">
        <v>657</v>
      </c>
      <c r="G936" s="67">
        <v>44721</v>
      </c>
      <c r="H936" s="67">
        <v>44739</v>
      </c>
      <c r="I936" s="71">
        <f t="shared" si="54"/>
        <v>18</v>
      </c>
      <c r="J936" s="72" t="s">
        <v>89</v>
      </c>
      <c r="K936" s="72" t="s">
        <v>480</v>
      </c>
      <c r="L936" s="73">
        <v>1</v>
      </c>
      <c r="M936" s="73" t="s">
        <v>91</v>
      </c>
      <c r="N936" s="68" t="s">
        <v>80</v>
      </c>
      <c r="O936" s="70" t="s">
        <v>92</v>
      </c>
      <c r="P936" s="67">
        <f t="shared" si="56"/>
        <v>44737</v>
      </c>
      <c r="Q936" s="75" t="str">
        <f t="shared" si="55"/>
        <v>週六</v>
      </c>
      <c r="R936" s="80">
        <v>44732</v>
      </c>
      <c r="S936" s="84"/>
      <c r="AA936" s="1"/>
    </row>
    <row r="937" spans="4:27">
      <c r="D937" s="68" t="s">
        <v>50</v>
      </c>
      <c r="E937" s="70" t="s">
        <v>82</v>
      </c>
      <c r="F937" s="70" t="s">
        <v>657</v>
      </c>
      <c r="G937" s="67">
        <v>44721</v>
      </c>
      <c r="H937" s="67">
        <v>44739</v>
      </c>
      <c r="I937" s="71">
        <f t="shared" si="54"/>
        <v>18</v>
      </c>
      <c r="J937" s="72" t="s">
        <v>93</v>
      </c>
      <c r="K937" s="72" t="s">
        <v>482</v>
      </c>
      <c r="L937" s="73">
        <v>1</v>
      </c>
      <c r="M937" s="73" t="s">
        <v>91</v>
      </c>
      <c r="N937" s="68" t="s">
        <v>80</v>
      </c>
      <c r="O937" s="70" t="s">
        <v>95</v>
      </c>
      <c r="P937" s="67">
        <f t="shared" si="56"/>
        <v>44737</v>
      </c>
      <c r="Q937" s="75" t="str">
        <f t="shared" si="55"/>
        <v>週六</v>
      </c>
      <c r="R937" s="80">
        <v>44733</v>
      </c>
      <c r="S937" s="84"/>
      <c r="AA937" s="1"/>
    </row>
    <row r="938" spans="4:27">
      <c r="D938" s="68" t="s">
        <v>50</v>
      </c>
      <c r="E938" s="70" t="s">
        <v>82</v>
      </c>
      <c r="F938" s="70" t="s">
        <v>658</v>
      </c>
      <c r="G938" s="67">
        <v>44725</v>
      </c>
      <c r="H938" s="67">
        <v>44739</v>
      </c>
      <c r="I938" s="71">
        <f t="shared" si="54"/>
        <v>14</v>
      </c>
      <c r="J938" s="72" t="s">
        <v>102</v>
      </c>
      <c r="K938" s="72" t="s">
        <v>103</v>
      </c>
      <c r="L938" s="73">
        <v>5</v>
      </c>
      <c r="M938" s="73" t="s">
        <v>104</v>
      </c>
      <c r="N938" s="68" t="s">
        <v>80</v>
      </c>
      <c r="O938" s="70" t="s">
        <v>99</v>
      </c>
      <c r="P938" s="67">
        <f t="shared" si="56"/>
        <v>44737</v>
      </c>
      <c r="Q938" s="75" t="str">
        <f t="shared" si="55"/>
        <v>週六</v>
      </c>
      <c r="R938" s="80">
        <v>44729</v>
      </c>
      <c r="S938" s="84"/>
      <c r="AA938" s="1"/>
    </row>
    <row r="939" spans="4:27">
      <c r="D939" s="68" t="s">
        <v>50</v>
      </c>
      <c r="E939" s="70" t="s">
        <v>82</v>
      </c>
      <c r="F939" s="70" t="s">
        <v>659</v>
      </c>
      <c r="G939" s="67">
        <v>44725</v>
      </c>
      <c r="H939" s="67">
        <v>44739</v>
      </c>
      <c r="I939" s="71">
        <f t="shared" si="54"/>
        <v>14</v>
      </c>
      <c r="J939" s="72" t="s">
        <v>139</v>
      </c>
      <c r="K939" s="72" t="s">
        <v>140</v>
      </c>
      <c r="L939" s="73">
        <v>1</v>
      </c>
      <c r="M939" s="73" t="s">
        <v>91</v>
      </c>
      <c r="N939" s="68" t="s">
        <v>80</v>
      </c>
      <c r="O939" s="70" t="s">
        <v>92</v>
      </c>
      <c r="P939" s="67">
        <f t="shared" si="56"/>
        <v>44737</v>
      </c>
      <c r="Q939" s="75" t="str">
        <f t="shared" si="55"/>
        <v>週六</v>
      </c>
      <c r="R939" s="80">
        <v>44732</v>
      </c>
      <c r="S939" s="84"/>
      <c r="U939" s="70">
        <v>2</v>
      </c>
      <c r="Y939" s="78">
        <v>44733</v>
      </c>
      <c r="Z939" s="79" t="s">
        <v>660</v>
      </c>
      <c r="AA939" s="1"/>
    </row>
    <row r="940" spans="4:27">
      <c r="D940" s="68" t="s">
        <v>50</v>
      </c>
      <c r="E940" s="70" t="s">
        <v>82</v>
      </c>
      <c r="F940" s="70" t="s">
        <v>659</v>
      </c>
      <c r="G940" s="67">
        <v>44725</v>
      </c>
      <c r="H940" s="67">
        <v>44739</v>
      </c>
      <c r="I940" s="71">
        <f t="shared" si="54"/>
        <v>14</v>
      </c>
      <c r="J940" s="72" t="s">
        <v>277</v>
      </c>
      <c r="K940" s="72" t="s">
        <v>154</v>
      </c>
      <c r="L940" s="73">
        <v>1</v>
      </c>
      <c r="M940" s="73" t="s">
        <v>91</v>
      </c>
      <c r="N940" s="68" t="s">
        <v>80</v>
      </c>
      <c r="O940" s="70" t="s">
        <v>81</v>
      </c>
      <c r="P940" s="67">
        <f t="shared" si="56"/>
        <v>44737</v>
      </c>
      <c r="Q940" s="75" t="str">
        <f t="shared" si="55"/>
        <v>週六</v>
      </c>
      <c r="R940" s="80">
        <v>44732</v>
      </c>
      <c r="S940" s="84"/>
      <c r="AA940" s="1"/>
    </row>
    <row r="941" spans="4:27">
      <c r="D941" s="68" t="s">
        <v>50</v>
      </c>
      <c r="E941" s="70" t="s">
        <v>82</v>
      </c>
      <c r="F941" s="70" t="s">
        <v>659</v>
      </c>
      <c r="G941" s="67">
        <v>44725</v>
      </c>
      <c r="H941" s="67">
        <v>44739</v>
      </c>
      <c r="I941" s="71">
        <f t="shared" si="54"/>
        <v>14</v>
      </c>
      <c r="J941" s="72" t="s">
        <v>137</v>
      </c>
      <c r="K941" s="72" t="s">
        <v>138</v>
      </c>
      <c r="L941" s="73">
        <v>1</v>
      </c>
      <c r="M941" s="73" t="s">
        <v>91</v>
      </c>
      <c r="N941" s="68" t="s">
        <v>80</v>
      </c>
      <c r="O941" s="70" t="s">
        <v>99</v>
      </c>
      <c r="P941" s="67">
        <f t="shared" si="56"/>
        <v>44737</v>
      </c>
      <c r="Q941" s="75" t="str">
        <f t="shared" si="55"/>
        <v>週六</v>
      </c>
      <c r="R941" s="80">
        <v>44735</v>
      </c>
      <c r="S941" s="84"/>
      <c r="AA941" s="1"/>
    </row>
    <row r="942" spans="4:27">
      <c r="D942" s="68" t="s">
        <v>50</v>
      </c>
      <c r="E942" s="70" t="s">
        <v>82</v>
      </c>
      <c r="F942" s="70" t="s">
        <v>659</v>
      </c>
      <c r="G942" s="67">
        <v>44725</v>
      </c>
      <c r="H942" s="67">
        <v>44739</v>
      </c>
      <c r="I942" s="71">
        <f t="shared" si="54"/>
        <v>14</v>
      </c>
      <c r="J942" s="72" t="s">
        <v>148</v>
      </c>
      <c r="K942" s="72" t="s">
        <v>149</v>
      </c>
      <c r="L942" s="73">
        <v>1</v>
      </c>
      <c r="M942" s="73" t="s">
        <v>91</v>
      </c>
      <c r="N942" s="68" t="s">
        <v>80</v>
      </c>
      <c r="O942" s="70" t="s">
        <v>150</v>
      </c>
      <c r="P942" s="67">
        <f t="shared" si="56"/>
        <v>44737</v>
      </c>
      <c r="Q942" s="75" t="str">
        <f t="shared" si="55"/>
        <v>週六</v>
      </c>
      <c r="R942" s="80">
        <v>44732</v>
      </c>
      <c r="S942" s="84"/>
      <c r="AA942" s="1"/>
    </row>
    <row r="943" spans="4:27">
      <c r="D943" s="68" t="s">
        <v>50</v>
      </c>
      <c r="E943" s="70" t="s">
        <v>82</v>
      </c>
      <c r="F943" s="70" t="s">
        <v>661</v>
      </c>
      <c r="G943" s="67">
        <v>44725</v>
      </c>
      <c r="H943" s="67">
        <v>44739</v>
      </c>
      <c r="I943" s="71">
        <f t="shared" si="54"/>
        <v>14</v>
      </c>
      <c r="J943" s="72" t="s">
        <v>139</v>
      </c>
      <c r="K943" s="72" t="s">
        <v>140</v>
      </c>
      <c r="L943" s="73">
        <v>1</v>
      </c>
      <c r="M943" s="73" t="s">
        <v>91</v>
      </c>
      <c r="N943" s="68" t="s">
        <v>80</v>
      </c>
      <c r="O943" s="70" t="s">
        <v>92</v>
      </c>
      <c r="P943" s="67">
        <f t="shared" si="56"/>
        <v>44737</v>
      </c>
      <c r="Q943" s="75" t="str">
        <f t="shared" si="55"/>
        <v>週六</v>
      </c>
      <c r="R943" s="80">
        <v>44732</v>
      </c>
      <c r="S943" s="84"/>
      <c r="U943" s="70">
        <v>2</v>
      </c>
      <c r="Y943" s="78">
        <v>44733</v>
      </c>
      <c r="Z943" s="79" t="s">
        <v>660</v>
      </c>
      <c r="AA943" s="1"/>
    </row>
    <row r="944" spans="4:27">
      <c r="D944" s="68" t="s">
        <v>50</v>
      </c>
      <c r="E944" s="70" t="s">
        <v>82</v>
      </c>
      <c r="F944" s="70" t="s">
        <v>661</v>
      </c>
      <c r="G944" s="67">
        <v>44725</v>
      </c>
      <c r="H944" s="67">
        <v>44739</v>
      </c>
      <c r="I944" s="71">
        <f t="shared" si="54"/>
        <v>14</v>
      </c>
      <c r="J944" s="72" t="s">
        <v>277</v>
      </c>
      <c r="K944" s="72" t="s">
        <v>154</v>
      </c>
      <c r="L944" s="73">
        <v>1</v>
      </c>
      <c r="M944" s="73" t="s">
        <v>91</v>
      </c>
      <c r="N944" s="68" t="s">
        <v>80</v>
      </c>
      <c r="O944" s="70" t="s">
        <v>81</v>
      </c>
      <c r="P944" s="67">
        <f t="shared" si="56"/>
        <v>44737</v>
      </c>
      <c r="Q944" s="75" t="str">
        <f t="shared" si="55"/>
        <v>週六</v>
      </c>
      <c r="R944" s="80">
        <v>44732</v>
      </c>
      <c r="S944" s="84"/>
      <c r="AA944" s="1"/>
    </row>
    <row r="945" spans="4:27">
      <c r="D945" s="68" t="s">
        <v>50</v>
      </c>
      <c r="E945" s="70" t="s">
        <v>82</v>
      </c>
      <c r="F945" s="70" t="s">
        <v>661</v>
      </c>
      <c r="G945" s="67">
        <v>44725</v>
      </c>
      <c r="H945" s="67">
        <v>44739</v>
      </c>
      <c r="I945" s="71">
        <f t="shared" si="54"/>
        <v>14</v>
      </c>
      <c r="J945" s="72" t="s">
        <v>137</v>
      </c>
      <c r="K945" s="72" t="s">
        <v>138</v>
      </c>
      <c r="L945" s="73">
        <v>1</v>
      </c>
      <c r="M945" s="73" t="s">
        <v>91</v>
      </c>
      <c r="N945" s="68" t="s">
        <v>80</v>
      </c>
      <c r="O945" s="70" t="s">
        <v>99</v>
      </c>
      <c r="P945" s="67">
        <f t="shared" si="56"/>
        <v>44737</v>
      </c>
      <c r="Q945" s="75" t="str">
        <f t="shared" si="55"/>
        <v>週六</v>
      </c>
      <c r="R945" s="80">
        <v>44735</v>
      </c>
      <c r="S945" s="84"/>
      <c r="AA945" s="1"/>
    </row>
    <row r="946" spans="4:27">
      <c r="D946" s="68" t="s">
        <v>50</v>
      </c>
      <c r="E946" s="70" t="s">
        <v>82</v>
      </c>
      <c r="F946" s="70" t="s">
        <v>661</v>
      </c>
      <c r="G946" s="67">
        <v>44725</v>
      </c>
      <c r="H946" s="67">
        <v>44739</v>
      </c>
      <c r="I946" s="71">
        <f t="shared" si="54"/>
        <v>14</v>
      </c>
      <c r="J946" s="72" t="s">
        <v>148</v>
      </c>
      <c r="K946" s="72" t="s">
        <v>149</v>
      </c>
      <c r="L946" s="73">
        <v>1</v>
      </c>
      <c r="M946" s="73" t="s">
        <v>91</v>
      </c>
      <c r="N946" s="68" t="s">
        <v>80</v>
      </c>
      <c r="O946" s="70" t="s">
        <v>150</v>
      </c>
      <c r="P946" s="67">
        <f t="shared" si="56"/>
        <v>44737</v>
      </c>
      <c r="Q946" s="75" t="str">
        <f t="shared" si="55"/>
        <v>週六</v>
      </c>
      <c r="R946" s="80">
        <v>44732</v>
      </c>
      <c r="S946" s="84"/>
      <c r="AA946" s="1"/>
    </row>
    <row r="947" spans="4:27">
      <c r="D947" s="68" t="s">
        <v>50</v>
      </c>
      <c r="E947" s="70" t="s">
        <v>82</v>
      </c>
      <c r="F947" s="70" t="s">
        <v>662</v>
      </c>
      <c r="G947" s="67">
        <v>44725</v>
      </c>
      <c r="H947" s="67">
        <v>44739</v>
      </c>
      <c r="I947" s="71">
        <f t="shared" si="54"/>
        <v>14</v>
      </c>
      <c r="J947" s="72" t="s">
        <v>139</v>
      </c>
      <c r="K947" s="72" t="s">
        <v>140</v>
      </c>
      <c r="L947" s="73">
        <v>1</v>
      </c>
      <c r="M947" s="73" t="s">
        <v>91</v>
      </c>
      <c r="N947" s="68" t="s">
        <v>80</v>
      </c>
      <c r="O947" s="70" t="s">
        <v>92</v>
      </c>
      <c r="P947" s="67">
        <f t="shared" si="56"/>
        <v>44737</v>
      </c>
      <c r="Q947" s="75" t="str">
        <f t="shared" si="55"/>
        <v>週六</v>
      </c>
      <c r="R947" s="80">
        <v>44732</v>
      </c>
      <c r="S947" s="84"/>
      <c r="U947" s="70">
        <v>2</v>
      </c>
      <c r="Y947" s="78">
        <v>44733</v>
      </c>
      <c r="Z947" s="79" t="s">
        <v>660</v>
      </c>
      <c r="AA947" s="1"/>
    </row>
    <row r="948" spans="4:27">
      <c r="D948" s="68" t="s">
        <v>50</v>
      </c>
      <c r="E948" s="70" t="s">
        <v>82</v>
      </c>
      <c r="F948" s="70" t="s">
        <v>662</v>
      </c>
      <c r="G948" s="67">
        <v>44725</v>
      </c>
      <c r="H948" s="67">
        <v>44739</v>
      </c>
      <c r="I948" s="71">
        <f t="shared" si="54"/>
        <v>14</v>
      </c>
      <c r="J948" s="72" t="s">
        <v>277</v>
      </c>
      <c r="K948" s="72" t="s">
        <v>154</v>
      </c>
      <c r="L948" s="73">
        <v>1</v>
      </c>
      <c r="M948" s="73" t="s">
        <v>91</v>
      </c>
      <c r="N948" s="68" t="s">
        <v>80</v>
      </c>
      <c r="O948" s="70" t="s">
        <v>81</v>
      </c>
      <c r="P948" s="67">
        <f t="shared" si="56"/>
        <v>44737</v>
      </c>
      <c r="Q948" s="75" t="str">
        <f t="shared" si="55"/>
        <v>週六</v>
      </c>
      <c r="R948" s="80">
        <v>44732</v>
      </c>
      <c r="S948" s="84"/>
      <c r="AA948" s="1"/>
    </row>
    <row r="949" spans="4:27">
      <c r="D949" s="68" t="s">
        <v>50</v>
      </c>
      <c r="E949" s="70" t="s">
        <v>82</v>
      </c>
      <c r="F949" s="70" t="s">
        <v>662</v>
      </c>
      <c r="G949" s="67">
        <v>44725</v>
      </c>
      <c r="H949" s="67">
        <v>44739</v>
      </c>
      <c r="I949" s="71">
        <f t="shared" si="54"/>
        <v>14</v>
      </c>
      <c r="J949" s="72" t="s">
        <v>137</v>
      </c>
      <c r="K949" s="72" t="s">
        <v>138</v>
      </c>
      <c r="L949" s="73">
        <v>1</v>
      </c>
      <c r="M949" s="73" t="s">
        <v>91</v>
      </c>
      <c r="N949" s="68" t="s">
        <v>80</v>
      </c>
      <c r="O949" s="70" t="s">
        <v>99</v>
      </c>
      <c r="P949" s="67">
        <f t="shared" si="56"/>
        <v>44737</v>
      </c>
      <c r="Q949" s="75" t="str">
        <f t="shared" si="55"/>
        <v>週六</v>
      </c>
      <c r="R949" s="80">
        <v>44735</v>
      </c>
      <c r="AA949" s="1"/>
    </row>
    <row r="950" spans="4:27">
      <c r="D950" s="68" t="s">
        <v>50</v>
      </c>
      <c r="E950" s="70" t="s">
        <v>82</v>
      </c>
      <c r="F950" s="70" t="s">
        <v>662</v>
      </c>
      <c r="G950" s="67">
        <v>44725</v>
      </c>
      <c r="H950" s="67">
        <v>44739</v>
      </c>
      <c r="I950" s="71">
        <f t="shared" si="54"/>
        <v>14</v>
      </c>
      <c r="J950" s="72" t="s">
        <v>148</v>
      </c>
      <c r="K950" s="72" t="s">
        <v>149</v>
      </c>
      <c r="L950" s="73">
        <v>1</v>
      </c>
      <c r="M950" s="73" t="s">
        <v>91</v>
      </c>
      <c r="N950" s="68" t="s">
        <v>245</v>
      </c>
      <c r="O950" s="70" t="s">
        <v>150</v>
      </c>
      <c r="P950" s="67">
        <f t="shared" si="56"/>
        <v>44737</v>
      </c>
      <c r="Q950" s="75" t="str">
        <f t="shared" si="55"/>
        <v>週六</v>
      </c>
      <c r="R950" s="80">
        <v>44732</v>
      </c>
      <c r="AA950" s="1"/>
    </row>
    <row r="951" spans="4:27">
      <c r="D951" s="68" t="s">
        <v>50</v>
      </c>
      <c r="E951" s="70" t="s">
        <v>82</v>
      </c>
      <c r="F951" s="70" t="s">
        <v>663</v>
      </c>
      <c r="G951" s="67">
        <v>44725</v>
      </c>
      <c r="H951" s="67">
        <v>44739</v>
      </c>
      <c r="I951" s="71">
        <f t="shared" si="54"/>
        <v>14</v>
      </c>
      <c r="J951" s="72" t="s">
        <v>137</v>
      </c>
      <c r="K951" s="72" t="s">
        <v>138</v>
      </c>
      <c r="L951" s="73">
        <v>1</v>
      </c>
      <c r="M951" s="73" t="s">
        <v>91</v>
      </c>
      <c r="N951" s="68" t="s">
        <v>253</v>
      </c>
      <c r="O951" s="70" t="s">
        <v>99</v>
      </c>
      <c r="P951" s="67">
        <f t="shared" si="56"/>
        <v>44737</v>
      </c>
      <c r="Q951" s="75" t="str">
        <f t="shared" si="55"/>
        <v>週六</v>
      </c>
      <c r="R951" s="80">
        <v>44735</v>
      </c>
      <c r="AA951" s="1"/>
    </row>
    <row r="952" spans="4:27">
      <c r="D952" s="68" t="s">
        <v>50</v>
      </c>
      <c r="E952" s="70" t="s">
        <v>82</v>
      </c>
      <c r="F952" s="70" t="s">
        <v>663</v>
      </c>
      <c r="G952" s="67">
        <v>44725</v>
      </c>
      <c r="H952" s="67">
        <v>44739</v>
      </c>
      <c r="I952" s="71">
        <f t="shared" si="54"/>
        <v>14</v>
      </c>
      <c r="J952" s="72" t="s">
        <v>139</v>
      </c>
      <c r="K952" s="72" t="s">
        <v>140</v>
      </c>
      <c r="L952" s="73">
        <v>1</v>
      </c>
      <c r="M952" s="73" t="s">
        <v>91</v>
      </c>
      <c r="N952" s="68" t="s">
        <v>253</v>
      </c>
      <c r="O952" s="70" t="s">
        <v>92</v>
      </c>
      <c r="P952" s="67">
        <f t="shared" si="56"/>
        <v>44737</v>
      </c>
      <c r="Q952" s="75" t="str">
        <f t="shared" si="55"/>
        <v>週六</v>
      </c>
      <c r="R952" s="80">
        <v>44732</v>
      </c>
      <c r="U952" s="70">
        <v>2</v>
      </c>
      <c r="Y952" s="78">
        <v>44733</v>
      </c>
      <c r="Z952" s="79" t="s">
        <v>660</v>
      </c>
      <c r="AA952" s="1"/>
    </row>
    <row r="953" spans="4:27">
      <c r="D953" s="68" t="s">
        <v>50</v>
      </c>
      <c r="E953" s="70" t="s">
        <v>82</v>
      </c>
      <c r="F953" s="70" t="s">
        <v>663</v>
      </c>
      <c r="G953" s="67">
        <v>44725</v>
      </c>
      <c r="H953" s="67">
        <v>44739</v>
      </c>
      <c r="I953" s="71">
        <f t="shared" si="54"/>
        <v>14</v>
      </c>
      <c r="J953" s="72" t="s">
        <v>141</v>
      </c>
      <c r="K953" s="72" t="s">
        <v>142</v>
      </c>
      <c r="L953" s="73">
        <v>1</v>
      </c>
      <c r="M953" s="73" t="s">
        <v>91</v>
      </c>
      <c r="N953" s="68" t="s">
        <v>80</v>
      </c>
      <c r="O953" s="70" t="s">
        <v>143</v>
      </c>
      <c r="P953" s="67">
        <f t="shared" si="56"/>
        <v>44737</v>
      </c>
      <c r="Q953" s="75" t="str">
        <f t="shared" si="55"/>
        <v>週六</v>
      </c>
      <c r="R953" s="80">
        <v>44729</v>
      </c>
      <c r="S953" s="84"/>
      <c r="AA953" s="1"/>
    </row>
    <row r="954" spans="4:27">
      <c r="D954" s="68" t="s">
        <v>50</v>
      </c>
      <c r="E954" s="70" t="s">
        <v>82</v>
      </c>
      <c r="F954" s="70" t="s">
        <v>663</v>
      </c>
      <c r="G954" s="67">
        <v>44725</v>
      </c>
      <c r="H954" s="67">
        <v>44739</v>
      </c>
      <c r="I954" s="71">
        <f t="shared" si="54"/>
        <v>14</v>
      </c>
      <c r="J954" s="72" t="s">
        <v>125</v>
      </c>
      <c r="K954" s="72" t="s">
        <v>144</v>
      </c>
      <c r="L954" s="73">
        <v>1</v>
      </c>
      <c r="M954" s="73" t="s">
        <v>91</v>
      </c>
      <c r="N954" s="68" t="s">
        <v>56</v>
      </c>
      <c r="O954" s="70" t="s">
        <v>87</v>
      </c>
      <c r="P954" s="67">
        <f t="shared" si="56"/>
        <v>44737</v>
      </c>
      <c r="Q954" s="75" t="str">
        <f t="shared" si="55"/>
        <v>週六</v>
      </c>
      <c r="R954" s="80">
        <v>44734</v>
      </c>
      <c r="S954" s="84"/>
      <c r="AA954" s="1"/>
    </row>
    <row r="955" spans="4:27">
      <c r="D955" s="68" t="s">
        <v>50</v>
      </c>
      <c r="E955" s="70" t="s">
        <v>82</v>
      </c>
      <c r="F955" s="70" t="s">
        <v>663</v>
      </c>
      <c r="G955" s="67">
        <v>44725</v>
      </c>
      <c r="H955" s="67">
        <v>44739</v>
      </c>
      <c r="I955" s="71">
        <f t="shared" si="54"/>
        <v>14</v>
      </c>
      <c r="J955" s="72" t="s">
        <v>145</v>
      </c>
      <c r="K955" s="72" t="s">
        <v>146</v>
      </c>
      <c r="L955" s="73">
        <v>1</v>
      </c>
      <c r="M955" s="73" t="s">
        <v>91</v>
      </c>
      <c r="N955" s="68" t="s">
        <v>80</v>
      </c>
      <c r="O955" s="70" t="s">
        <v>115</v>
      </c>
      <c r="P955" s="67">
        <f t="shared" si="56"/>
        <v>44737</v>
      </c>
      <c r="Q955" s="75" t="str">
        <f t="shared" si="55"/>
        <v>週六</v>
      </c>
      <c r="R955" s="80">
        <v>44735</v>
      </c>
      <c r="AA955" s="1"/>
    </row>
    <row r="956" spans="4:27">
      <c r="D956" s="68" t="s">
        <v>50</v>
      </c>
      <c r="E956" s="70" t="s">
        <v>82</v>
      </c>
      <c r="F956" s="70" t="s">
        <v>664</v>
      </c>
      <c r="G956" s="67">
        <v>44725</v>
      </c>
      <c r="H956" s="67">
        <v>44739</v>
      </c>
      <c r="I956" s="71">
        <f t="shared" si="54"/>
        <v>14</v>
      </c>
      <c r="J956" s="72" t="s">
        <v>139</v>
      </c>
      <c r="K956" s="72" t="s">
        <v>140</v>
      </c>
      <c r="L956" s="73">
        <v>2</v>
      </c>
      <c r="M956" s="73" t="s">
        <v>91</v>
      </c>
      <c r="N956" s="68" t="s">
        <v>80</v>
      </c>
      <c r="O956" s="70" t="s">
        <v>92</v>
      </c>
      <c r="P956" s="67">
        <f t="shared" si="56"/>
        <v>44737</v>
      </c>
      <c r="Q956" s="75" t="str">
        <f t="shared" si="55"/>
        <v>週六</v>
      </c>
      <c r="R956" s="80">
        <v>44732</v>
      </c>
      <c r="U956" s="70">
        <v>2</v>
      </c>
      <c r="Y956" s="78">
        <v>44733</v>
      </c>
      <c r="Z956" s="79" t="s">
        <v>660</v>
      </c>
      <c r="AA956" s="1"/>
    </row>
    <row r="957" spans="4:27">
      <c r="D957" s="68" t="s">
        <v>50</v>
      </c>
      <c r="E957" s="70" t="s">
        <v>82</v>
      </c>
      <c r="F957" s="70" t="s">
        <v>664</v>
      </c>
      <c r="G957" s="67">
        <v>44725</v>
      </c>
      <c r="H957" s="67">
        <v>44739</v>
      </c>
      <c r="I957" s="71">
        <f t="shared" si="54"/>
        <v>14</v>
      </c>
      <c r="J957" s="72" t="s">
        <v>137</v>
      </c>
      <c r="K957" s="72" t="s">
        <v>138</v>
      </c>
      <c r="L957" s="73">
        <v>2</v>
      </c>
      <c r="M957" s="73" t="s">
        <v>91</v>
      </c>
      <c r="N957" s="68" t="s">
        <v>80</v>
      </c>
      <c r="O957" s="70" t="s">
        <v>99</v>
      </c>
      <c r="P957" s="67">
        <f t="shared" si="56"/>
        <v>44737</v>
      </c>
      <c r="Q957" s="75" t="str">
        <f t="shared" si="55"/>
        <v>週六</v>
      </c>
      <c r="R957" s="80">
        <v>44735</v>
      </c>
      <c r="AA957" s="1"/>
    </row>
    <row r="958" spans="4:27">
      <c r="D958" s="68" t="s">
        <v>50</v>
      </c>
      <c r="E958" s="70" t="s">
        <v>82</v>
      </c>
      <c r="F958" s="70" t="s">
        <v>664</v>
      </c>
      <c r="G958" s="67">
        <v>44725</v>
      </c>
      <c r="H958" s="67">
        <v>44739</v>
      </c>
      <c r="I958" s="71">
        <f t="shared" si="54"/>
        <v>14</v>
      </c>
      <c r="J958" s="72" t="s">
        <v>148</v>
      </c>
      <c r="K958" s="72" t="s">
        <v>149</v>
      </c>
      <c r="L958" s="73">
        <v>2</v>
      </c>
      <c r="M958" s="73" t="s">
        <v>91</v>
      </c>
      <c r="N958" s="68" t="s">
        <v>80</v>
      </c>
      <c r="O958" s="70" t="s">
        <v>150</v>
      </c>
      <c r="P958" s="67">
        <f t="shared" si="56"/>
        <v>44737</v>
      </c>
      <c r="Q958" s="75" t="str">
        <f t="shared" si="55"/>
        <v>週六</v>
      </c>
      <c r="R958" s="80">
        <v>44732</v>
      </c>
      <c r="AA958" s="1"/>
    </row>
    <row r="959" spans="4:27">
      <c r="D959" s="68" t="s">
        <v>50</v>
      </c>
      <c r="E959" s="70" t="s">
        <v>82</v>
      </c>
      <c r="F959" s="70" t="s">
        <v>665</v>
      </c>
      <c r="G959" s="67">
        <v>44721</v>
      </c>
      <c r="H959" s="67">
        <v>44739</v>
      </c>
      <c r="I959" s="71">
        <f t="shared" si="54"/>
        <v>18</v>
      </c>
      <c r="J959" s="72" t="s">
        <v>139</v>
      </c>
      <c r="K959" s="72" t="s">
        <v>140</v>
      </c>
      <c r="L959" s="73">
        <v>1</v>
      </c>
      <c r="M959" s="73" t="s">
        <v>104</v>
      </c>
      <c r="N959" s="68" t="s">
        <v>80</v>
      </c>
      <c r="O959" s="70" t="s">
        <v>92</v>
      </c>
      <c r="P959" s="67">
        <f t="shared" si="56"/>
        <v>44737</v>
      </c>
      <c r="Q959" s="75" t="str">
        <f t="shared" si="55"/>
        <v>週六</v>
      </c>
      <c r="R959" s="80">
        <v>44732</v>
      </c>
      <c r="AA959" s="1"/>
    </row>
    <row r="960" spans="4:27">
      <c r="D960" s="68" t="s">
        <v>50</v>
      </c>
      <c r="E960" s="70" t="s">
        <v>82</v>
      </c>
      <c r="F960" s="70" t="s">
        <v>665</v>
      </c>
      <c r="G960" s="67">
        <v>44721</v>
      </c>
      <c r="H960" s="67">
        <v>44739</v>
      </c>
      <c r="I960" s="71">
        <f t="shared" si="54"/>
        <v>18</v>
      </c>
      <c r="J960" s="72" t="s">
        <v>137</v>
      </c>
      <c r="K960" s="72" t="s">
        <v>138</v>
      </c>
      <c r="L960" s="73">
        <v>1</v>
      </c>
      <c r="M960" s="73" t="s">
        <v>104</v>
      </c>
      <c r="N960" s="68" t="s">
        <v>80</v>
      </c>
      <c r="O960" s="70" t="s">
        <v>99</v>
      </c>
      <c r="P960" s="67">
        <f t="shared" si="56"/>
        <v>44737</v>
      </c>
      <c r="Q960" s="75" t="str">
        <f t="shared" si="55"/>
        <v>週六</v>
      </c>
      <c r="R960" s="80">
        <v>44732</v>
      </c>
      <c r="AA960" s="1"/>
    </row>
    <row r="961" spans="4:27">
      <c r="D961" s="68" t="s">
        <v>50</v>
      </c>
      <c r="E961" s="70" t="s">
        <v>82</v>
      </c>
      <c r="F961" s="70" t="s">
        <v>665</v>
      </c>
      <c r="G961" s="67">
        <v>44721</v>
      </c>
      <c r="H961" s="67">
        <v>44739</v>
      </c>
      <c r="I961" s="71">
        <f t="shared" si="54"/>
        <v>18</v>
      </c>
      <c r="J961" s="72" t="s">
        <v>148</v>
      </c>
      <c r="K961" s="72" t="s">
        <v>149</v>
      </c>
      <c r="L961" s="73">
        <v>1</v>
      </c>
      <c r="M961" s="73" t="s">
        <v>104</v>
      </c>
      <c r="N961" s="68" t="s">
        <v>80</v>
      </c>
      <c r="O961" s="70" t="s">
        <v>150</v>
      </c>
      <c r="P961" s="67">
        <f t="shared" si="56"/>
        <v>44737</v>
      </c>
      <c r="Q961" s="75" t="str">
        <f t="shared" si="55"/>
        <v>週六</v>
      </c>
      <c r="R961" s="80">
        <v>44732</v>
      </c>
      <c r="AA961" s="1"/>
    </row>
    <row r="962" spans="4:27">
      <c r="D962" s="68" t="s">
        <v>50</v>
      </c>
      <c r="E962" s="70" t="s">
        <v>82</v>
      </c>
      <c r="F962" s="70" t="s">
        <v>665</v>
      </c>
      <c r="G962" s="67">
        <v>44721</v>
      </c>
      <c r="H962" s="67">
        <v>44739</v>
      </c>
      <c r="I962" s="71">
        <f t="shared" si="54"/>
        <v>18</v>
      </c>
      <c r="J962" s="72" t="s">
        <v>277</v>
      </c>
      <c r="K962" s="72" t="s">
        <v>154</v>
      </c>
      <c r="L962" s="73">
        <v>1</v>
      </c>
      <c r="M962" s="73" t="s">
        <v>104</v>
      </c>
      <c r="N962" s="68" t="s">
        <v>80</v>
      </c>
      <c r="O962" s="70" t="s">
        <v>81</v>
      </c>
      <c r="P962" s="67">
        <f t="shared" si="56"/>
        <v>44737</v>
      </c>
      <c r="Q962" s="75" t="str">
        <f t="shared" si="55"/>
        <v>週六</v>
      </c>
      <c r="R962" s="80">
        <v>44727</v>
      </c>
      <c r="AA962" s="1"/>
    </row>
    <row r="963" spans="4:27">
      <c r="D963" s="68" t="s">
        <v>50</v>
      </c>
      <c r="E963" s="70" t="s">
        <v>82</v>
      </c>
      <c r="F963" s="70" t="s">
        <v>666</v>
      </c>
      <c r="G963" s="67">
        <v>44724</v>
      </c>
      <c r="H963" s="67">
        <v>44739</v>
      </c>
      <c r="I963" s="71">
        <f t="shared" si="54"/>
        <v>15</v>
      </c>
      <c r="J963" s="72" t="s">
        <v>139</v>
      </c>
      <c r="K963" s="72" t="s">
        <v>140</v>
      </c>
      <c r="L963" s="73">
        <v>1</v>
      </c>
      <c r="M963" s="73" t="s">
        <v>127</v>
      </c>
      <c r="N963" s="68" t="s">
        <v>80</v>
      </c>
      <c r="O963" s="70" t="s">
        <v>92</v>
      </c>
      <c r="P963" s="67">
        <f t="shared" si="56"/>
        <v>44737</v>
      </c>
      <c r="Q963" s="75" t="str">
        <f t="shared" si="55"/>
        <v>週六</v>
      </c>
      <c r="R963" s="80">
        <v>44732</v>
      </c>
      <c r="U963" s="70">
        <v>2</v>
      </c>
      <c r="Y963" s="78">
        <v>44733</v>
      </c>
      <c r="Z963" s="79" t="s">
        <v>660</v>
      </c>
      <c r="AA963" s="1"/>
    </row>
    <row r="964" spans="4:27">
      <c r="D964" s="68" t="s">
        <v>50</v>
      </c>
      <c r="E964" s="70" t="s">
        <v>82</v>
      </c>
      <c r="F964" s="70" t="s">
        <v>666</v>
      </c>
      <c r="G964" s="67">
        <v>44724</v>
      </c>
      <c r="H964" s="67">
        <v>44739</v>
      </c>
      <c r="I964" s="71">
        <f t="shared" si="54"/>
        <v>15</v>
      </c>
      <c r="J964" s="72" t="s">
        <v>269</v>
      </c>
      <c r="K964" s="72" t="s">
        <v>270</v>
      </c>
      <c r="L964" s="73">
        <v>1</v>
      </c>
      <c r="M964" s="73" t="s">
        <v>127</v>
      </c>
      <c r="N964" s="68" t="s">
        <v>80</v>
      </c>
      <c r="O964" s="70" t="s">
        <v>99</v>
      </c>
      <c r="P964" s="67">
        <f t="shared" si="56"/>
        <v>44737</v>
      </c>
      <c r="Q964" s="75" t="str">
        <f t="shared" si="55"/>
        <v>週六</v>
      </c>
      <c r="R964" s="80">
        <v>44734</v>
      </c>
      <c r="AA964" s="1"/>
    </row>
    <row r="965" spans="4:27">
      <c r="D965" s="68" t="s">
        <v>50</v>
      </c>
      <c r="E965" s="70" t="s">
        <v>82</v>
      </c>
      <c r="F965" s="70" t="s">
        <v>666</v>
      </c>
      <c r="G965" s="67">
        <v>44724</v>
      </c>
      <c r="H965" s="67">
        <v>44739</v>
      </c>
      <c r="I965" s="71">
        <f t="shared" si="54"/>
        <v>15</v>
      </c>
      <c r="J965" s="72" t="s">
        <v>141</v>
      </c>
      <c r="K965" s="72" t="s">
        <v>142</v>
      </c>
      <c r="L965" s="73">
        <v>1</v>
      </c>
      <c r="M965" s="73" t="s">
        <v>127</v>
      </c>
      <c r="N965" s="68" t="s">
        <v>80</v>
      </c>
      <c r="O965" s="70" t="s">
        <v>143</v>
      </c>
      <c r="P965" s="67">
        <f t="shared" si="56"/>
        <v>44737</v>
      </c>
      <c r="Q965" s="75" t="str">
        <f t="shared" si="55"/>
        <v>週六</v>
      </c>
      <c r="R965" s="80">
        <v>44729</v>
      </c>
      <c r="AA965" s="1"/>
    </row>
    <row r="966" spans="4:27">
      <c r="D966" s="68" t="s">
        <v>50</v>
      </c>
      <c r="E966" s="70" t="s">
        <v>82</v>
      </c>
      <c r="F966" s="70" t="s">
        <v>666</v>
      </c>
      <c r="G966" s="67">
        <v>44724</v>
      </c>
      <c r="H966" s="67">
        <v>44739</v>
      </c>
      <c r="I966" s="71">
        <f t="shared" si="54"/>
        <v>15</v>
      </c>
      <c r="J966" s="72" t="s">
        <v>153</v>
      </c>
      <c r="K966" s="72" t="s">
        <v>154</v>
      </c>
      <c r="L966" s="73">
        <v>1</v>
      </c>
      <c r="M966" s="73" t="s">
        <v>127</v>
      </c>
      <c r="N966" s="68" t="s">
        <v>80</v>
      </c>
      <c r="O966" s="70" t="s">
        <v>81</v>
      </c>
      <c r="P966" s="67">
        <f t="shared" si="56"/>
        <v>44737</v>
      </c>
      <c r="Q966" s="75" t="str">
        <f t="shared" si="55"/>
        <v>週六</v>
      </c>
      <c r="R966" s="80">
        <v>44727</v>
      </c>
      <c r="AA966" s="1"/>
    </row>
    <row r="967" spans="4:27">
      <c r="D967" s="68" t="s">
        <v>50</v>
      </c>
      <c r="E967" s="70" t="s">
        <v>82</v>
      </c>
      <c r="F967" s="70" t="s">
        <v>666</v>
      </c>
      <c r="G967" s="67">
        <v>44724</v>
      </c>
      <c r="H967" s="67">
        <v>44739</v>
      </c>
      <c r="I967" s="71">
        <f t="shared" ref="I967:I1030" si="57">_xlfn.DAYS(H967,G967)</f>
        <v>15</v>
      </c>
      <c r="J967" s="72" t="s">
        <v>137</v>
      </c>
      <c r="K967" s="72" t="s">
        <v>138</v>
      </c>
      <c r="L967" s="73">
        <v>1</v>
      </c>
      <c r="M967" s="73" t="s">
        <v>127</v>
      </c>
      <c r="N967" s="68" t="s">
        <v>80</v>
      </c>
      <c r="O967" s="70" t="s">
        <v>99</v>
      </c>
      <c r="P967" s="67">
        <f t="shared" si="56"/>
        <v>44737</v>
      </c>
      <c r="Q967" s="75" t="str">
        <f t="shared" ref="Q967:Q1030" si="58">TEXT(P967,"aaa")</f>
        <v>週六</v>
      </c>
      <c r="R967" s="80">
        <v>44735</v>
      </c>
      <c r="AA967" s="1"/>
    </row>
    <row r="968" spans="4:27">
      <c r="D968" s="68" t="s">
        <v>50</v>
      </c>
      <c r="E968" s="70" t="s">
        <v>82</v>
      </c>
      <c r="F968" s="70" t="s">
        <v>666</v>
      </c>
      <c r="G968" s="67">
        <v>44724</v>
      </c>
      <c r="H968" s="67">
        <v>44739</v>
      </c>
      <c r="I968" s="71">
        <f t="shared" si="57"/>
        <v>15</v>
      </c>
      <c r="J968" s="72" t="s">
        <v>667</v>
      </c>
      <c r="K968" s="72" t="s">
        <v>149</v>
      </c>
      <c r="L968" s="73">
        <v>1</v>
      </c>
      <c r="M968" s="73" t="s">
        <v>127</v>
      </c>
      <c r="N968" s="68" t="s">
        <v>80</v>
      </c>
      <c r="O968" s="70" t="s">
        <v>150</v>
      </c>
      <c r="P968" s="67">
        <f t="shared" si="56"/>
        <v>44737</v>
      </c>
      <c r="Q968" s="75" t="str">
        <f t="shared" si="58"/>
        <v>週六</v>
      </c>
      <c r="R968" s="80">
        <v>44732</v>
      </c>
      <c r="AA968" s="1"/>
    </row>
    <row r="969" spans="4:27">
      <c r="D969" s="68" t="s">
        <v>50</v>
      </c>
      <c r="E969" s="70" t="s">
        <v>82</v>
      </c>
      <c r="F969" s="70" t="s">
        <v>668</v>
      </c>
      <c r="G969" s="67">
        <v>44721</v>
      </c>
      <c r="H969" s="67">
        <v>44739</v>
      </c>
      <c r="I969" s="71">
        <f t="shared" si="57"/>
        <v>18</v>
      </c>
      <c r="J969" s="72" t="s">
        <v>195</v>
      </c>
      <c r="K969" s="72" t="s">
        <v>345</v>
      </c>
      <c r="L969" s="73">
        <v>12</v>
      </c>
      <c r="M969" s="73" t="s">
        <v>108</v>
      </c>
      <c r="N969" s="68" t="s">
        <v>80</v>
      </c>
      <c r="O969" s="70" t="s">
        <v>197</v>
      </c>
      <c r="P969" s="67">
        <f t="shared" si="56"/>
        <v>44737</v>
      </c>
      <c r="Q969" s="75" t="str">
        <f t="shared" si="58"/>
        <v>週六</v>
      </c>
      <c r="R969" s="80">
        <v>44733</v>
      </c>
      <c r="AA969" s="1"/>
    </row>
    <row r="970" spans="4:27">
      <c r="D970" s="68" t="s">
        <v>50</v>
      </c>
      <c r="E970" s="70" t="s">
        <v>82</v>
      </c>
      <c r="F970" s="70" t="s">
        <v>669</v>
      </c>
      <c r="G970" s="67">
        <v>44721</v>
      </c>
      <c r="H970" s="67">
        <v>44739</v>
      </c>
      <c r="I970" s="71">
        <f t="shared" si="57"/>
        <v>18</v>
      </c>
      <c r="J970" s="72" t="s">
        <v>521</v>
      </c>
      <c r="K970" s="72" t="s">
        <v>522</v>
      </c>
      <c r="L970" s="73">
        <v>12</v>
      </c>
      <c r="M970" s="73" t="s">
        <v>108</v>
      </c>
      <c r="N970" s="68" t="s">
        <v>56</v>
      </c>
      <c r="O970" s="70" t="s">
        <v>214</v>
      </c>
      <c r="P970" s="67">
        <f t="shared" si="56"/>
        <v>44737</v>
      </c>
      <c r="Q970" s="75" t="str">
        <f t="shared" si="58"/>
        <v>週六</v>
      </c>
      <c r="R970" s="80">
        <v>44734</v>
      </c>
      <c r="AA970" s="1"/>
    </row>
    <row r="971" spans="4:27">
      <c r="D971" s="68" t="s">
        <v>50</v>
      </c>
      <c r="E971" s="70" t="s">
        <v>51</v>
      </c>
      <c r="F971" s="70" t="s">
        <v>670</v>
      </c>
      <c r="G971" s="67">
        <v>44718</v>
      </c>
      <c r="H971" s="67">
        <v>44740</v>
      </c>
      <c r="I971" s="71">
        <f t="shared" si="57"/>
        <v>22</v>
      </c>
      <c r="J971" s="72" t="s">
        <v>240</v>
      </c>
      <c r="K971" s="72" t="s">
        <v>248</v>
      </c>
      <c r="L971" s="73">
        <v>1</v>
      </c>
      <c r="M971" s="73" t="s">
        <v>55</v>
      </c>
      <c r="N971" s="68" t="s">
        <v>56</v>
      </c>
      <c r="O971" s="70" t="s">
        <v>57</v>
      </c>
      <c r="P971" s="67">
        <f t="shared" si="56"/>
        <v>44738</v>
      </c>
      <c r="Q971" s="75" t="str">
        <f t="shared" si="58"/>
        <v>週日</v>
      </c>
      <c r="R971" s="80">
        <v>44732</v>
      </c>
      <c r="AA971" s="1"/>
    </row>
    <row r="972" spans="4:27">
      <c r="D972" s="68" t="s">
        <v>50</v>
      </c>
      <c r="E972" s="70" t="s">
        <v>51</v>
      </c>
      <c r="F972" s="70" t="s">
        <v>671</v>
      </c>
      <c r="G972" s="67">
        <v>44719</v>
      </c>
      <c r="H972" s="67">
        <v>44740</v>
      </c>
      <c r="I972" s="71">
        <f t="shared" si="57"/>
        <v>21</v>
      </c>
      <c r="J972" s="72" t="s">
        <v>240</v>
      </c>
      <c r="K972" s="72" t="s">
        <v>241</v>
      </c>
      <c r="L972" s="73">
        <v>2</v>
      </c>
      <c r="M972" s="73" t="s">
        <v>55</v>
      </c>
      <c r="N972" s="68" t="s">
        <v>56</v>
      </c>
      <c r="O972" s="70" t="s">
        <v>65</v>
      </c>
      <c r="P972" s="67">
        <f t="shared" si="56"/>
        <v>44738</v>
      </c>
      <c r="Q972" s="75" t="str">
        <f t="shared" si="58"/>
        <v>週日</v>
      </c>
      <c r="R972" s="80">
        <v>44734</v>
      </c>
      <c r="AA972" s="1"/>
    </row>
    <row r="973" spans="4:27">
      <c r="D973" s="68" t="s">
        <v>50</v>
      </c>
      <c r="E973" s="70" t="s">
        <v>51</v>
      </c>
      <c r="F973" s="70" t="s">
        <v>671</v>
      </c>
      <c r="G973" s="67">
        <v>44719</v>
      </c>
      <c r="H973" s="67">
        <v>44740</v>
      </c>
      <c r="I973" s="71">
        <f t="shared" si="57"/>
        <v>21</v>
      </c>
      <c r="J973" s="72" t="s">
        <v>69</v>
      </c>
      <c r="K973" s="72" t="s">
        <v>70</v>
      </c>
      <c r="L973" s="73">
        <v>1</v>
      </c>
      <c r="M973" s="73" t="s">
        <v>55</v>
      </c>
      <c r="N973" s="68" t="s">
        <v>56</v>
      </c>
      <c r="O973" s="70" t="s">
        <v>65</v>
      </c>
      <c r="P973" s="67">
        <f t="shared" si="56"/>
        <v>44738</v>
      </c>
      <c r="Q973" s="75" t="str">
        <f t="shared" si="58"/>
        <v>週日</v>
      </c>
      <c r="R973" s="80">
        <v>44734</v>
      </c>
      <c r="AA973" s="1"/>
    </row>
    <row r="974" spans="4:27">
      <c r="D974" s="68" t="s">
        <v>50</v>
      </c>
      <c r="E974" s="70" t="s">
        <v>51</v>
      </c>
      <c r="F974" s="70" t="s">
        <v>671</v>
      </c>
      <c r="G974" s="67">
        <v>44719</v>
      </c>
      <c r="H974" s="67">
        <v>44740</v>
      </c>
      <c r="I974" s="71">
        <f t="shared" si="57"/>
        <v>21</v>
      </c>
      <c r="J974" s="72" t="s">
        <v>246</v>
      </c>
      <c r="K974" s="72" t="s">
        <v>241</v>
      </c>
      <c r="L974" s="73">
        <v>1</v>
      </c>
      <c r="M974" s="73" t="s">
        <v>55</v>
      </c>
      <c r="N974" s="68" t="s">
        <v>56</v>
      </c>
      <c r="O974" s="70" t="s">
        <v>65</v>
      </c>
      <c r="P974" s="67">
        <f t="shared" si="56"/>
        <v>44738</v>
      </c>
      <c r="Q974" s="75" t="str">
        <f t="shared" si="58"/>
        <v>週日</v>
      </c>
      <c r="R974" s="80">
        <v>44734</v>
      </c>
      <c r="AA974" s="1"/>
    </row>
    <row r="975" spans="4:27">
      <c r="D975" s="68" t="s">
        <v>50</v>
      </c>
      <c r="E975" s="70" t="s">
        <v>51</v>
      </c>
      <c r="F975" s="70" t="s">
        <v>671</v>
      </c>
      <c r="G975" s="67">
        <v>44719</v>
      </c>
      <c r="H975" s="67">
        <v>44740</v>
      </c>
      <c r="I975" s="71">
        <f t="shared" si="57"/>
        <v>21</v>
      </c>
      <c r="J975" s="72" t="s">
        <v>66</v>
      </c>
      <c r="K975" s="72" t="s">
        <v>64</v>
      </c>
      <c r="L975" s="73">
        <v>2</v>
      </c>
      <c r="M975" s="73" t="s">
        <v>55</v>
      </c>
      <c r="N975" s="68" t="s">
        <v>56</v>
      </c>
      <c r="O975" s="70" t="s">
        <v>65</v>
      </c>
      <c r="P975" s="67">
        <f t="shared" si="56"/>
        <v>44738</v>
      </c>
      <c r="Q975" s="75" t="str">
        <f t="shared" si="58"/>
        <v>週日</v>
      </c>
      <c r="R975" s="80">
        <v>44736</v>
      </c>
      <c r="AA975" s="1"/>
    </row>
    <row r="976" spans="4:27">
      <c r="D976" s="68" t="s">
        <v>50</v>
      </c>
      <c r="E976" s="70" t="s">
        <v>51</v>
      </c>
      <c r="F976" s="70" t="s">
        <v>672</v>
      </c>
      <c r="G976" s="67">
        <v>44719</v>
      </c>
      <c r="H976" s="67">
        <v>44740</v>
      </c>
      <c r="I976" s="71">
        <f t="shared" si="57"/>
        <v>21</v>
      </c>
      <c r="J976" s="72" t="s">
        <v>673</v>
      </c>
      <c r="K976" s="72" t="s">
        <v>470</v>
      </c>
      <c r="L976" s="73">
        <v>1</v>
      </c>
      <c r="M976" s="73" t="s">
        <v>55</v>
      </c>
      <c r="N976" s="68" t="s">
        <v>80</v>
      </c>
      <c r="O976" s="70" t="s">
        <v>92</v>
      </c>
      <c r="P976" s="67">
        <f t="shared" si="56"/>
        <v>44738</v>
      </c>
      <c r="Q976" s="75" t="str">
        <f t="shared" si="58"/>
        <v>週日</v>
      </c>
      <c r="R976" s="80">
        <v>44734</v>
      </c>
      <c r="U976" s="70">
        <v>1</v>
      </c>
      <c r="Y976" s="78">
        <v>44742</v>
      </c>
      <c r="Z976" s="79" t="s">
        <v>674</v>
      </c>
      <c r="AA976" s="1"/>
    </row>
    <row r="977" spans="4:27">
      <c r="D977" s="68" t="s">
        <v>50</v>
      </c>
      <c r="E977" s="70" t="s">
        <v>51</v>
      </c>
      <c r="F977" s="70" t="s">
        <v>675</v>
      </c>
      <c r="G977" s="67">
        <v>44720</v>
      </c>
      <c r="H977" s="67">
        <v>44740</v>
      </c>
      <c r="I977" s="71">
        <f t="shared" si="57"/>
        <v>20</v>
      </c>
      <c r="J977" s="72" t="s">
        <v>69</v>
      </c>
      <c r="K977" s="72" t="s">
        <v>70</v>
      </c>
      <c r="L977" s="73">
        <v>2</v>
      </c>
      <c r="M977" s="73" t="s">
        <v>55</v>
      </c>
      <c r="N977" s="68" t="s">
        <v>56</v>
      </c>
      <c r="O977" s="70" t="s">
        <v>65</v>
      </c>
      <c r="P977" s="67">
        <f t="shared" si="56"/>
        <v>44738</v>
      </c>
      <c r="Q977" s="75" t="str">
        <f t="shared" si="58"/>
        <v>週日</v>
      </c>
      <c r="R977" s="80">
        <v>44736</v>
      </c>
      <c r="AA977" s="1"/>
    </row>
    <row r="978" spans="4:27">
      <c r="D978" s="68" t="s">
        <v>50</v>
      </c>
      <c r="E978" s="70" t="s">
        <v>51</v>
      </c>
      <c r="F978" s="70" t="s">
        <v>676</v>
      </c>
      <c r="G978" s="67">
        <v>44720</v>
      </c>
      <c r="H978" s="67">
        <v>44740</v>
      </c>
      <c r="I978" s="71">
        <f t="shared" si="57"/>
        <v>20</v>
      </c>
      <c r="J978" s="72" t="s">
        <v>60</v>
      </c>
      <c r="K978" s="72" t="s">
        <v>61</v>
      </c>
      <c r="L978" s="73">
        <v>1</v>
      </c>
      <c r="M978" s="73" t="s">
        <v>55</v>
      </c>
      <c r="N978" s="68" t="s">
        <v>56</v>
      </c>
      <c r="O978" s="70" t="s">
        <v>57</v>
      </c>
      <c r="P978" s="67">
        <f t="shared" si="56"/>
        <v>44738</v>
      </c>
      <c r="Q978" s="75" t="str">
        <f t="shared" si="58"/>
        <v>週日</v>
      </c>
      <c r="R978" s="80">
        <v>44736</v>
      </c>
      <c r="AA978" s="1"/>
    </row>
    <row r="979" spans="4:27">
      <c r="D979" s="68" t="s">
        <v>50</v>
      </c>
      <c r="E979" s="70" t="s">
        <v>51</v>
      </c>
      <c r="F979" s="70" t="s">
        <v>677</v>
      </c>
      <c r="G979" s="67">
        <v>44720</v>
      </c>
      <c r="H979" s="67">
        <v>44740</v>
      </c>
      <c r="I979" s="71">
        <f t="shared" si="57"/>
        <v>20</v>
      </c>
      <c r="J979" s="72" t="s">
        <v>53</v>
      </c>
      <c r="K979" s="72" t="s">
        <v>54</v>
      </c>
      <c r="L979" s="73">
        <v>3</v>
      </c>
      <c r="M979" s="73" t="s">
        <v>55</v>
      </c>
      <c r="N979" s="68" t="s">
        <v>56</v>
      </c>
      <c r="O979" s="70" t="s">
        <v>57</v>
      </c>
      <c r="P979" s="67">
        <f t="shared" si="56"/>
        <v>44738</v>
      </c>
      <c r="Q979" s="75" t="str">
        <f t="shared" si="58"/>
        <v>週日</v>
      </c>
      <c r="R979" s="80">
        <v>44736</v>
      </c>
      <c r="AA979" s="1"/>
    </row>
    <row r="980" spans="4:27">
      <c r="D980" s="68" t="s">
        <v>50</v>
      </c>
      <c r="E980" s="70" t="s">
        <v>51</v>
      </c>
      <c r="F980" s="70" t="s">
        <v>677</v>
      </c>
      <c r="G980" s="67">
        <v>44720</v>
      </c>
      <c r="H980" s="67">
        <v>44740</v>
      </c>
      <c r="I980" s="71">
        <f t="shared" si="57"/>
        <v>20</v>
      </c>
      <c r="J980" s="72" t="s">
        <v>60</v>
      </c>
      <c r="K980" s="72" t="s">
        <v>61</v>
      </c>
      <c r="L980" s="73">
        <v>3</v>
      </c>
      <c r="M980" s="73" t="s">
        <v>55</v>
      </c>
      <c r="N980" s="68" t="s">
        <v>56</v>
      </c>
      <c r="O980" s="70" t="s">
        <v>57</v>
      </c>
      <c r="P980" s="67">
        <f t="shared" si="56"/>
        <v>44738</v>
      </c>
      <c r="Q980" s="75" t="str">
        <f t="shared" si="58"/>
        <v>週日</v>
      </c>
      <c r="R980" s="80">
        <v>44736</v>
      </c>
      <c r="AA980" s="1"/>
    </row>
    <row r="981" spans="4:27">
      <c r="D981" s="68" t="s">
        <v>50</v>
      </c>
      <c r="E981" s="70" t="s">
        <v>51</v>
      </c>
      <c r="F981" s="70" t="s">
        <v>677</v>
      </c>
      <c r="G981" s="67">
        <v>44720</v>
      </c>
      <c r="H981" s="67">
        <v>44740</v>
      </c>
      <c r="I981" s="71">
        <f t="shared" si="57"/>
        <v>20</v>
      </c>
      <c r="J981" s="72" t="s">
        <v>249</v>
      </c>
      <c r="K981" s="72" t="s">
        <v>250</v>
      </c>
      <c r="L981" s="73">
        <v>1</v>
      </c>
      <c r="M981" s="73" t="s">
        <v>55</v>
      </c>
      <c r="N981" s="68" t="s">
        <v>56</v>
      </c>
      <c r="O981" s="70" t="s">
        <v>57</v>
      </c>
      <c r="P981" s="67">
        <f t="shared" si="56"/>
        <v>44738</v>
      </c>
      <c r="Q981" s="75" t="str">
        <f t="shared" si="58"/>
        <v>週日</v>
      </c>
      <c r="R981" s="80">
        <v>44735</v>
      </c>
      <c r="S981" s="84"/>
      <c r="AA981" s="1"/>
    </row>
    <row r="982" spans="4:27">
      <c r="D982" s="68" t="s">
        <v>50</v>
      </c>
      <c r="E982" s="70" t="s">
        <v>51</v>
      </c>
      <c r="F982" s="70" t="s">
        <v>678</v>
      </c>
      <c r="G982" s="67">
        <v>44720</v>
      </c>
      <c r="H982" s="67">
        <v>44740</v>
      </c>
      <c r="I982" s="71">
        <f t="shared" si="57"/>
        <v>20</v>
      </c>
      <c r="J982" s="72" t="s">
        <v>69</v>
      </c>
      <c r="K982" s="72" t="s">
        <v>70</v>
      </c>
      <c r="L982" s="73">
        <v>1</v>
      </c>
      <c r="M982" s="73" t="s">
        <v>55</v>
      </c>
      <c r="N982" s="68" t="s">
        <v>56</v>
      </c>
      <c r="O982" s="70" t="s">
        <v>65</v>
      </c>
      <c r="P982" s="67">
        <f t="shared" si="56"/>
        <v>44738</v>
      </c>
      <c r="Q982" s="75" t="str">
        <f t="shared" si="58"/>
        <v>週日</v>
      </c>
      <c r="R982" s="80">
        <v>44736</v>
      </c>
      <c r="S982" s="84"/>
      <c r="AA982" s="1"/>
    </row>
    <row r="983" spans="4:27">
      <c r="D983" s="68" t="s">
        <v>50</v>
      </c>
      <c r="E983" s="70" t="s">
        <v>51</v>
      </c>
      <c r="F983" s="70" t="s">
        <v>678</v>
      </c>
      <c r="G983" s="67">
        <v>44720</v>
      </c>
      <c r="H983" s="67">
        <v>44740</v>
      </c>
      <c r="I983" s="71">
        <f t="shared" si="57"/>
        <v>20</v>
      </c>
      <c r="J983" s="72" t="s">
        <v>243</v>
      </c>
      <c r="K983" s="72" t="s">
        <v>241</v>
      </c>
      <c r="L983" s="73">
        <v>1</v>
      </c>
      <c r="M983" s="73" t="s">
        <v>55</v>
      </c>
      <c r="N983" s="68" t="s">
        <v>56</v>
      </c>
      <c r="O983" s="70" t="s">
        <v>65</v>
      </c>
      <c r="P983" s="67">
        <f t="shared" si="56"/>
        <v>44738</v>
      </c>
      <c r="Q983" s="75" t="str">
        <f t="shared" si="58"/>
        <v>週日</v>
      </c>
      <c r="R983" s="80">
        <v>44736</v>
      </c>
      <c r="S983" s="84"/>
      <c r="AA983" s="1"/>
    </row>
    <row r="984" spans="4:27">
      <c r="D984" s="68" t="s">
        <v>50</v>
      </c>
      <c r="E984" s="70" t="s">
        <v>51</v>
      </c>
      <c r="F984" s="70" t="s">
        <v>678</v>
      </c>
      <c r="G984" s="67">
        <v>44720</v>
      </c>
      <c r="H984" s="67">
        <v>44740</v>
      </c>
      <c r="I984" s="71">
        <f t="shared" si="57"/>
        <v>20</v>
      </c>
      <c r="J984" s="72" t="s">
        <v>53</v>
      </c>
      <c r="K984" s="72" t="s">
        <v>54</v>
      </c>
      <c r="L984" s="73">
        <v>1</v>
      </c>
      <c r="M984" s="73" t="s">
        <v>55</v>
      </c>
      <c r="N984" s="68" t="s">
        <v>56</v>
      </c>
      <c r="O984" s="70" t="s">
        <v>57</v>
      </c>
      <c r="P984" s="67">
        <f t="shared" si="56"/>
        <v>44738</v>
      </c>
      <c r="Q984" s="75" t="str">
        <f t="shared" si="58"/>
        <v>週日</v>
      </c>
      <c r="R984" s="80">
        <v>44736</v>
      </c>
      <c r="S984" s="84"/>
      <c r="AA984" s="1"/>
    </row>
    <row r="985" spans="4:27">
      <c r="D985" s="68" t="s">
        <v>50</v>
      </c>
      <c r="E985" s="70" t="s">
        <v>51</v>
      </c>
      <c r="F985" s="70" t="s">
        <v>678</v>
      </c>
      <c r="G985" s="67">
        <v>44720</v>
      </c>
      <c r="H985" s="67">
        <v>44740</v>
      </c>
      <c r="I985" s="71">
        <f t="shared" si="57"/>
        <v>20</v>
      </c>
      <c r="J985" s="72" t="s">
        <v>60</v>
      </c>
      <c r="K985" s="72" t="s">
        <v>61</v>
      </c>
      <c r="L985" s="73">
        <v>1</v>
      </c>
      <c r="M985" s="73" t="s">
        <v>55</v>
      </c>
      <c r="N985" s="68" t="s">
        <v>56</v>
      </c>
      <c r="O985" s="70" t="s">
        <v>57</v>
      </c>
      <c r="P985" s="67">
        <f t="shared" si="56"/>
        <v>44738</v>
      </c>
      <c r="Q985" s="75" t="str">
        <f t="shared" si="58"/>
        <v>週日</v>
      </c>
      <c r="R985" s="80">
        <v>44736</v>
      </c>
      <c r="S985" s="84"/>
      <c r="AA985" s="1"/>
    </row>
    <row r="986" spans="4:27">
      <c r="D986" s="68" t="s">
        <v>50</v>
      </c>
      <c r="E986" s="70" t="s">
        <v>51</v>
      </c>
      <c r="F986" s="70" t="s">
        <v>679</v>
      </c>
      <c r="G986" s="67">
        <v>44721</v>
      </c>
      <c r="H986" s="67">
        <v>44740</v>
      </c>
      <c r="I986" s="71">
        <f t="shared" si="57"/>
        <v>19</v>
      </c>
      <c r="J986" s="72" t="s">
        <v>238</v>
      </c>
      <c r="K986" s="72" t="s">
        <v>239</v>
      </c>
      <c r="L986" s="73">
        <v>1</v>
      </c>
      <c r="M986" s="73" t="s">
        <v>55</v>
      </c>
      <c r="N986" s="68" t="s">
        <v>56</v>
      </c>
      <c r="O986" s="70" t="s">
        <v>65</v>
      </c>
      <c r="P986" s="67">
        <f t="shared" si="56"/>
        <v>44738</v>
      </c>
      <c r="Q986" s="75" t="str">
        <f t="shared" si="58"/>
        <v>週日</v>
      </c>
      <c r="R986" s="80">
        <v>44736</v>
      </c>
      <c r="S986" s="84"/>
      <c r="AA986" s="1"/>
    </row>
    <row r="987" spans="4:27">
      <c r="D987" s="68" t="s">
        <v>50</v>
      </c>
      <c r="E987" s="70" t="s">
        <v>51</v>
      </c>
      <c r="F987" s="70" t="s">
        <v>679</v>
      </c>
      <c r="G987" s="67">
        <v>44721</v>
      </c>
      <c r="H987" s="67">
        <v>44740</v>
      </c>
      <c r="I987" s="71">
        <f t="shared" si="57"/>
        <v>19</v>
      </c>
      <c r="J987" s="72" t="s">
        <v>242</v>
      </c>
      <c r="K987" s="72" t="s">
        <v>241</v>
      </c>
      <c r="L987" s="73">
        <v>2</v>
      </c>
      <c r="M987" s="73" t="s">
        <v>55</v>
      </c>
      <c r="N987" s="68" t="s">
        <v>56</v>
      </c>
      <c r="O987" s="70" t="s">
        <v>65</v>
      </c>
      <c r="P987" s="67">
        <f t="shared" si="56"/>
        <v>44738</v>
      </c>
      <c r="Q987" s="75" t="str">
        <f t="shared" si="58"/>
        <v>週日</v>
      </c>
      <c r="R987" s="80">
        <v>44736</v>
      </c>
      <c r="AA987" s="1"/>
    </row>
    <row r="988" spans="4:27">
      <c r="D988" s="68" t="s">
        <v>50</v>
      </c>
      <c r="E988" s="70" t="s">
        <v>51</v>
      </c>
      <c r="F988" s="70" t="s">
        <v>679</v>
      </c>
      <c r="G988" s="67">
        <v>44721</v>
      </c>
      <c r="H988" s="67">
        <v>44740</v>
      </c>
      <c r="I988" s="71">
        <f t="shared" si="57"/>
        <v>19</v>
      </c>
      <c r="J988" s="72" t="s">
        <v>477</v>
      </c>
      <c r="K988" s="72" t="s">
        <v>478</v>
      </c>
      <c r="L988" s="73">
        <v>1</v>
      </c>
      <c r="M988" s="73" t="s">
        <v>55</v>
      </c>
      <c r="N988" s="68" t="s">
        <v>56</v>
      </c>
      <c r="O988" s="70" t="s">
        <v>65</v>
      </c>
      <c r="P988" s="67">
        <f t="shared" si="56"/>
        <v>44738</v>
      </c>
      <c r="Q988" s="75" t="str">
        <f t="shared" si="58"/>
        <v>週日</v>
      </c>
      <c r="R988" s="80">
        <v>44735</v>
      </c>
      <c r="AA988" s="1"/>
    </row>
    <row r="989" spans="4:27">
      <c r="D989" s="68" t="s">
        <v>50</v>
      </c>
      <c r="E989" s="70" t="s">
        <v>51</v>
      </c>
      <c r="F989" s="70" t="s">
        <v>680</v>
      </c>
      <c r="G989" s="67">
        <v>44721</v>
      </c>
      <c r="H989" s="67">
        <v>44740</v>
      </c>
      <c r="I989" s="71">
        <f t="shared" si="57"/>
        <v>19</v>
      </c>
      <c r="J989" s="72" t="s">
        <v>60</v>
      </c>
      <c r="K989" s="72" t="s">
        <v>61</v>
      </c>
      <c r="L989" s="73">
        <v>2</v>
      </c>
      <c r="M989" s="73" t="s">
        <v>55</v>
      </c>
      <c r="N989" s="68" t="s">
        <v>56</v>
      </c>
      <c r="O989" s="70" t="s">
        <v>57</v>
      </c>
      <c r="P989" s="67">
        <f t="shared" si="56"/>
        <v>44738</v>
      </c>
      <c r="Q989" s="75" t="str">
        <f t="shared" si="58"/>
        <v>週日</v>
      </c>
      <c r="R989" s="80">
        <v>44736</v>
      </c>
      <c r="AA989" s="1"/>
    </row>
    <row r="990" spans="4:27">
      <c r="D990" s="68" t="s">
        <v>50</v>
      </c>
      <c r="E990" s="70" t="s">
        <v>51</v>
      </c>
      <c r="F990" s="70" t="s">
        <v>681</v>
      </c>
      <c r="G990" s="67">
        <v>44721</v>
      </c>
      <c r="H990" s="67">
        <v>44740</v>
      </c>
      <c r="I990" s="71">
        <f t="shared" si="57"/>
        <v>19</v>
      </c>
      <c r="J990" s="72" t="s">
        <v>60</v>
      </c>
      <c r="K990" s="72" t="s">
        <v>61</v>
      </c>
      <c r="L990" s="73">
        <v>1</v>
      </c>
      <c r="M990" s="73" t="s">
        <v>55</v>
      </c>
      <c r="N990" s="68" t="s">
        <v>56</v>
      </c>
      <c r="O990" s="70" t="s">
        <v>57</v>
      </c>
      <c r="P990" s="67">
        <f t="shared" si="56"/>
        <v>44738</v>
      </c>
      <c r="Q990" s="75" t="str">
        <f t="shared" si="58"/>
        <v>週日</v>
      </c>
      <c r="R990" s="80">
        <v>44736</v>
      </c>
      <c r="AA990" s="1"/>
    </row>
    <row r="991" spans="4:27">
      <c r="D991" s="68" t="s">
        <v>50</v>
      </c>
      <c r="E991" s="70" t="s">
        <v>51</v>
      </c>
      <c r="F991" s="70" t="s">
        <v>682</v>
      </c>
      <c r="G991" s="67">
        <v>44721</v>
      </c>
      <c r="H991" s="67">
        <v>44740</v>
      </c>
      <c r="I991" s="71">
        <f t="shared" si="57"/>
        <v>19</v>
      </c>
      <c r="J991" s="72" t="s">
        <v>66</v>
      </c>
      <c r="K991" s="72" t="s">
        <v>64</v>
      </c>
      <c r="L991" s="73">
        <v>3</v>
      </c>
      <c r="M991" s="73" t="s">
        <v>55</v>
      </c>
      <c r="N991" s="68" t="s">
        <v>56</v>
      </c>
      <c r="O991" s="70" t="s">
        <v>65</v>
      </c>
      <c r="P991" s="67">
        <f t="shared" si="56"/>
        <v>44738</v>
      </c>
      <c r="Q991" s="75" t="str">
        <f t="shared" si="58"/>
        <v>週日</v>
      </c>
      <c r="R991" s="80">
        <v>44736</v>
      </c>
      <c r="AA991" s="1"/>
    </row>
    <row r="992" spans="4:27">
      <c r="D992" s="68" t="s">
        <v>50</v>
      </c>
      <c r="E992" s="70" t="s">
        <v>51</v>
      </c>
      <c r="F992" s="70" t="s">
        <v>682</v>
      </c>
      <c r="G992" s="67">
        <v>44721</v>
      </c>
      <c r="H992" s="67">
        <v>44740</v>
      </c>
      <c r="I992" s="71">
        <f t="shared" si="57"/>
        <v>19</v>
      </c>
      <c r="J992" s="72" t="s">
        <v>63</v>
      </c>
      <c r="K992" s="72" t="s">
        <v>64</v>
      </c>
      <c r="L992" s="73">
        <v>2</v>
      </c>
      <c r="M992" s="73" t="s">
        <v>55</v>
      </c>
      <c r="N992" s="68" t="s">
        <v>56</v>
      </c>
      <c r="O992" s="70" t="s">
        <v>65</v>
      </c>
      <c r="P992" s="67">
        <f t="shared" si="56"/>
        <v>44738</v>
      </c>
      <c r="Q992" s="75" t="str">
        <f t="shared" si="58"/>
        <v>週日</v>
      </c>
      <c r="R992" s="80">
        <v>44736</v>
      </c>
      <c r="AA992" s="1"/>
    </row>
    <row r="993" spans="4:27">
      <c r="D993" s="68" t="s">
        <v>50</v>
      </c>
      <c r="E993" s="70" t="s">
        <v>51</v>
      </c>
      <c r="F993" s="70" t="s">
        <v>682</v>
      </c>
      <c r="G993" s="67">
        <v>44721</v>
      </c>
      <c r="H993" s="67">
        <v>44740</v>
      </c>
      <c r="I993" s="71">
        <f t="shared" si="57"/>
        <v>19</v>
      </c>
      <c r="J993" s="72" t="s">
        <v>353</v>
      </c>
      <c r="K993" s="72" t="s">
        <v>64</v>
      </c>
      <c r="L993" s="73">
        <v>1</v>
      </c>
      <c r="M993" s="73" t="s">
        <v>55</v>
      </c>
      <c r="N993" s="68" t="s">
        <v>56</v>
      </c>
      <c r="O993" s="70" t="s">
        <v>65</v>
      </c>
      <c r="P993" s="67">
        <f t="shared" si="56"/>
        <v>44738</v>
      </c>
      <c r="Q993" s="75" t="str">
        <f t="shared" si="58"/>
        <v>週日</v>
      </c>
      <c r="R993" s="80">
        <v>44736</v>
      </c>
      <c r="AA993" s="1"/>
    </row>
    <row r="994" spans="4:27">
      <c r="D994" s="68" t="s">
        <v>50</v>
      </c>
      <c r="E994" s="70" t="s">
        <v>51</v>
      </c>
      <c r="F994" s="70" t="s">
        <v>682</v>
      </c>
      <c r="G994" s="67">
        <v>44721</v>
      </c>
      <c r="H994" s="67">
        <v>44740</v>
      </c>
      <c r="I994" s="71">
        <f t="shared" si="57"/>
        <v>19</v>
      </c>
      <c r="J994" s="72" t="s">
        <v>242</v>
      </c>
      <c r="K994" s="72" t="s">
        <v>241</v>
      </c>
      <c r="L994" s="73">
        <v>1</v>
      </c>
      <c r="M994" s="73" t="s">
        <v>55</v>
      </c>
      <c r="N994" s="68" t="s">
        <v>56</v>
      </c>
      <c r="O994" s="70" t="s">
        <v>65</v>
      </c>
      <c r="P994" s="67">
        <f t="shared" si="56"/>
        <v>44738</v>
      </c>
      <c r="Q994" s="75" t="str">
        <f t="shared" si="58"/>
        <v>週日</v>
      </c>
      <c r="R994" s="80">
        <v>44736</v>
      </c>
      <c r="AA994" s="1"/>
    </row>
    <row r="995" spans="4:27">
      <c r="D995" s="68" t="s">
        <v>50</v>
      </c>
      <c r="E995" s="70" t="s">
        <v>51</v>
      </c>
      <c r="F995" s="70" t="s">
        <v>682</v>
      </c>
      <c r="G995" s="67">
        <v>44721</v>
      </c>
      <c r="H995" s="67">
        <v>44740</v>
      </c>
      <c r="I995" s="71">
        <f t="shared" si="57"/>
        <v>19</v>
      </c>
      <c r="J995" s="72" t="s">
        <v>238</v>
      </c>
      <c r="K995" s="72" t="s">
        <v>239</v>
      </c>
      <c r="L995" s="73">
        <v>1</v>
      </c>
      <c r="M995" s="73" t="s">
        <v>55</v>
      </c>
      <c r="N995" s="68" t="s">
        <v>56</v>
      </c>
      <c r="O995" s="70" t="s">
        <v>65</v>
      </c>
      <c r="P995" s="67">
        <f t="shared" si="56"/>
        <v>44738</v>
      </c>
      <c r="Q995" s="75" t="str">
        <f t="shared" si="58"/>
        <v>週日</v>
      </c>
      <c r="R995" s="80">
        <v>44736</v>
      </c>
      <c r="AA995" s="1"/>
    </row>
    <row r="996" spans="4:27">
      <c r="D996" s="68" t="s">
        <v>50</v>
      </c>
      <c r="E996" s="70" t="s">
        <v>51</v>
      </c>
      <c r="F996" s="70" t="s">
        <v>682</v>
      </c>
      <c r="G996" s="67">
        <v>44721</v>
      </c>
      <c r="H996" s="67">
        <v>44740</v>
      </c>
      <c r="I996" s="71">
        <f t="shared" si="57"/>
        <v>19</v>
      </c>
      <c r="J996" s="72" t="s">
        <v>683</v>
      </c>
      <c r="K996" s="72" t="s">
        <v>684</v>
      </c>
      <c r="L996" s="73">
        <v>1</v>
      </c>
      <c r="M996" s="73" t="s">
        <v>55</v>
      </c>
      <c r="N996" s="68" t="s">
        <v>56</v>
      </c>
      <c r="O996" s="70" t="s">
        <v>65</v>
      </c>
      <c r="P996" s="67">
        <f t="shared" si="56"/>
        <v>44738</v>
      </c>
      <c r="Q996" s="75" t="str">
        <f t="shared" si="58"/>
        <v>週日</v>
      </c>
      <c r="R996" s="80">
        <v>44736</v>
      </c>
      <c r="AA996" s="1"/>
    </row>
    <row r="997" spans="4:27">
      <c r="D997" s="68" t="s">
        <v>50</v>
      </c>
      <c r="E997" s="70" t="s">
        <v>51</v>
      </c>
      <c r="F997" s="70" t="s">
        <v>682</v>
      </c>
      <c r="G997" s="67">
        <v>44721</v>
      </c>
      <c r="H997" s="67">
        <v>44740</v>
      </c>
      <c r="I997" s="71">
        <f t="shared" si="57"/>
        <v>19</v>
      </c>
      <c r="J997" s="72" t="s">
        <v>540</v>
      </c>
      <c r="K997" s="72" t="s">
        <v>541</v>
      </c>
      <c r="L997" s="73">
        <v>1</v>
      </c>
      <c r="M997" s="73" t="s">
        <v>55</v>
      </c>
      <c r="N997" s="68" t="s">
        <v>56</v>
      </c>
      <c r="O997" s="70" t="s">
        <v>65</v>
      </c>
      <c r="P997" s="67">
        <f t="shared" si="56"/>
        <v>44738</v>
      </c>
      <c r="Q997" s="75" t="str">
        <f t="shared" si="58"/>
        <v>週日</v>
      </c>
      <c r="R997" s="80">
        <v>44735</v>
      </c>
      <c r="AA997" s="1"/>
    </row>
    <row r="998" spans="4:27">
      <c r="D998" s="68" t="s">
        <v>50</v>
      </c>
      <c r="E998" s="70" t="s">
        <v>51</v>
      </c>
      <c r="F998" s="70" t="s">
        <v>682</v>
      </c>
      <c r="G998" s="67">
        <v>44721</v>
      </c>
      <c r="H998" s="67">
        <v>44740</v>
      </c>
      <c r="I998" s="71">
        <f t="shared" si="57"/>
        <v>19</v>
      </c>
      <c r="J998" s="72" t="s">
        <v>69</v>
      </c>
      <c r="K998" s="72" t="s">
        <v>70</v>
      </c>
      <c r="L998" s="73">
        <v>1</v>
      </c>
      <c r="M998" s="73" t="s">
        <v>55</v>
      </c>
      <c r="N998" s="68" t="s">
        <v>56</v>
      </c>
      <c r="O998" s="70" t="s">
        <v>65</v>
      </c>
      <c r="P998" s="67">
        <f t="shared" si="56"/>
        <v>44738</v>
      </c>
      <c r="Q998" s="75" t="str">
        <f t="shared" si="58"/>
        <v>週日</v>
      </c>
      <c r="R998" s="80">
        <v>44736</v>
      </c>
      <c r="AA998" s="1"/>
    </row>
    <row r="999" spans="4:27">
      <c r="D999" s="68" t="s">
        <v>50</v>
      </c>
      <c r="E999" s="70" t="s">
        <v>51</v>
      </c>
      <c r="F999" s="70" t="s">
        <v>685</v>
      </c>
      <c r="G999" s="67">
        <v>44721</v>
      </c>
      <c r="H999" s="67">
        <v>44740</v>
      </c>
      <c r="I999" s="71">
        <f t="shared" si="57"/>
        <v>19</v>
      </c>
      <c r="J999" s="72" t="s">
        <v>66</v>
      </c>
      <c r="K999" s="72" t="s">
        <v>64</v>
      </c>
      <c r="L999" s="73">
        <v>1</v>
      </c>
      <c r="M999" s="73" t="s">
        <v>55</v>
      </c>
      <c r="N999" s="68" t="s">
        <v>56</v>
      </c>
      <c r="O999" s="70" t="s">
        <v>65</v>
      </c>
      <c r="P999" s="67">
        <f t="shared" ref="P999:P1062" si="59">H999-2</f>
        <v>44738</v>
      </c>
      <c r="Q999" s="75" t="str">
        <f t="shared" si="58"/>
        <v>週日</v>
      </c>
      <c r="R999" s="80">
        <v>44736</v>
      </c>
      <c r="AA999" s="1"/>
    </row>
    <row r="1000" spans="4:27">
      <c r="D1000" s="68" t="s">
        <v>50</v>
      </c>
      <c r="E1000" s="70" t="s">
        <v>51</v>
      </c>
      <c r="F1000" s="70" t="s">
        <v>686</v>
      </c>
      <c r="G1000" s="67">
        <v>44722</v>
      </c>
      <c r="H1000" s="67">
        <v>44740</v>
      </c>
      <c r="I1000" s="71">
        <f t="shared" si="57"/>
        <v>18</v>
      </c>
      <c r="J1000" s="72" t="s">
        <v>261</v>
      </c>
      <c r="K1000" s="72" t="s">
        <v>248</v>
      </c>
      <c r="L1000" s="73">
        <v>1</v>
      </c>
      <c r="M1000" s="73" t="s">
        <v>55</v>
      </c>
      <c r="N1000" s="68" t="s">
        <v>56</v>
      </c>
      <c r="O1000" s="70" t="s">
        <v>57</v>
      </c>
      <c r="P1000" s="67">
        <f t="shared" si="59"/>
        <v>44738</v>
      </c>
      <c r="Q1000" s="75" t="str">
        <f t="shared" si="58"/>
        <v>週日</v>
      </c>
      <c r="R1000" s="80">
        <v>44732</v>
      </c>
      <c r="AA1000" s="1"/>
    </row>
    <row r="1001" spans="4:27">
      <c r="D1001" s="68" t="s">
        <v>50</v>
      </c>
      <c r="E1001" s="70" t="s">
        <v>51</v>
      </c>
      <c r="F1001" s="70" t="s">
        <v>686</v>
      </c>
      <c r="G1001" s="67">
        <v>44722</v>
      </c>
      <c r="H1001" s="67">
        <v>44740</v>
      </c>
      <c r="I1001" s="71">
        <f t="shared" si="57"/>
        <v>18</v>
      </c>
      <c r="J1001" s="72" t="s">
        <v>244</v>
      </c>
      <c r="K1001" s="72" t="s">
        <v>241</v>
      </c>
      <c r="L1001" s="73">
        <v>1</v>
      </c>
      <c r="M1001" s="73" t="s">
        <v>55</v>
      </c>
      <c r="N1001" s="68" t="s">
        <v>56</v>
      </c>
      <c r="O1001" s="70" t="s">
        <v>65</v>
      </c>
      <c r="P1001" s="67">
        <f t="shared" si="59"/>
        <v>44738</v>
      </c>
      <c r="Q1001" s="75" t="str">
        <f t="shared" si="58"/>
        <v>週日</v>
      </c>
      <c r="R1001" s="80">
        <v>44736</v>
      </c>
      <c r="AA1001" s="1"/>
    </row>
    <row r="1002" spans="4:27">
      <c r="D1002" s="68" t="s">
        <v>50</v>
      </c>
      <c r="E1002" s="70" t="s">
        <v>51</v>
      </c>
      <c r="F1002" s="70" t="s">
        <v>686</v>
      </c>
      <c r="G1002" s="67">
        <v>44722</v>
      </c>
      <c r="H1002" s="67">
        <v>44740</v>
      </c>
      <c r="I1002" s="71">
        <f t="shared" si="57"/>
        <v>18</v>
      </c>
      <c r="J1002" s="72" t="s">
        <v>246</v>
      </c>
      <c r="K1002" s="72" t="s">
        <v>241</v>
      </c>
      <c r="L1002" s="73">
        <v>1</v>
      </c>
      <c r="M1002" s="73" t="s">
        <v>55</v>
      </c>
      <c r="N1002" s="68" t="s">
        <v>56</v>
      </c>
      <c r="O1002" s="70" t="s">
        <v>65</v>
      </c>
      <c r="P1002" s="67">
        <f t="shared" si="59"/>
        <v>44738</v>
      </c>
      <c r="Q1002" s="75" t="str">
        <f t="shared" si="58"/>
        <v>週日</v>
      </c>
      <c r="R1002" s="80">
        <v>44736</v>
      </c>
      <c r="AA1002" s="1"/>
    </row>
    <row r="1003" spans="4:27">
      <c r="D1003" s="68" t="s">
        <v>50</v>
      </c>
      <c r="E1003" s="70" t="s">
        <v>51</v>
      </c>
      <c r="F1003" s="70" t="s">
        <v>687</v>
      </c>
      <c r="G1003" s="67">
        <v>44720</v>
      </c>
      <c r="H1003" s="67">
        <v>44740</v>
      </c>
      <c r="I1003" s="71">
        <f t="shared" si="57"/>
        <v>20</v>
      </c>
      <c r="J1003" s="72" t="s">
        <v>53</v>
      </c>
      <c r="K1003" s="72" t="s">
        <v>54</v>
      </c>
      <c r="L1003" s="73">
        <v>3</v>
      </c>
      <c r="M1003" s="73" t="s">
        <v>55</v>
      </c>
      <c r="N1003" s="68" t="s">
        <v>56</v>
      </c>
      <c r="O1003" s="70" t="s">
        <v>57</v>
      </c>
      <c r="P1003" s="67">
        <f t="shared" si="59"/>
        <v>44738</v>
      </c>
      <c r="Q1003" s="75" t="str">
        <f t="shared" si="58"/>
        <v>週日</v>
      </c>
      <c r="R1003" s="80">
        <v>44736</v>
      </c>
      <c r="AA1003" s="1"/>
    </row>
    <row r="1004" spans="4:27">
      <c r="D1004" s="68" t="s">
        <v>50</v>
      </c>
      <c r="E1004" s="70" t="s">
        <v>51</v>
      </c>
      <c r="F1004" s="70" t="s">
        <v>687</v>
      </c>
      <c r="G1004" s="67">
        <v>44720</v>
      </c>
      <c r="H1004" s="67">
        <v>44740</v>
      </c>
      <c r="I1004" s="71">
        <f t="shared" si="57"/>
        <v>20</v>
      </c>
      <c r="J1004" s="72" t="s">
        <v>60</v>
      </c>
      <c r="K1004" s="72" t="s">
        <v>61</v>
      </c>
      <c r="L1004" s="73">
        <v>3</v>
      </c>
      <c r="M1004" s="73" t="s">
        <v>55</v>
      </c>
      <c r="N1004" s="68" t="s">
        <v>56</v>
      </c>
      <c r="O1004" s="70" t="s">
        <v>57</v>
      </c>
      <c r="P1004" s="67">
        <f t="shared" si="59"/>
        <v>44738</v>
      </c>
      <c r="Q1004" s="75" t="str">
        <f t="shared" si="58"/>
        <v>週日</v>
      </c>
      <c r="R1004" s="80">
        <v>44736</v>
      </c>
      <c r="AA1004" s="1"/>
    </row>
    <row r="1005" spans="4:27">
      <c r="D1005" s="68" t="s">
        <v>50</v>
      </c>
      <c r="E1005" s="70" t="s">
        <v>51</v>
      </c>
      <c r="F1005" s="70" t="s">
        <v>688</v>
      </c>
      <c r="G1005" s="67">
        <v>44720</v>
      </c>
      <c r="H1005" s="67">
        <v>44740</v>
      </c>
      <c r="I1005" s="71">
        <f t="shared" si="57"/>
        <v>20</v>
      </c>
      <c r="J1005" s="72" t="s">
        <v>261</v>
      </c>
      <c r="K1005" s="72" t="s">
        <v>248</v>
      </c>
      <c r="L1005" s="73">
        <v>1</v>
      </c>
      <c r="M1005" s="73" t="s">
        <v>55</v>
      </c>
      <c r="N1005" s="68" t="s">
        <v>56</v>
      </c>
      <c r="O1005" s="70" t="s">
        <v>57</v>
      </c>
      <c r="P1005" s="67">
        <f t="shared" si="59"/>
        <v>44738</v>
      </c>
      <c r="Q1005" s="75" t="str">
        <f t="shared" si="58"/>
        <v>週日</v>
      </c>
      <c r="R1005" s="80">
        <v>44732</v>
      </c>
      <c r="AA1005" s="1"/>
    </row>
    <row r="1006" spans="4:27">
      <c r="D1006" s="68" t="s">
        <v>50</v>
      </c>
      <c r="E1006" s="70" t="s">
        <v>51</v>
      </c>
      <c r="F1006" s="70" t="s">
        <v>688</v>
      </c>
      <c r="G1006" s="67">
        <v>44720</v>
      </c>
      <c r="H1006" s="67">
        <v>44740</v>
      </c>
      <c r="I1006" s="71">
        <f t="shared" si="57"/>
        <v>20</v>
      </c>
      <c r="J1006" s="72" t="s">
        <v>244</v>
      </c>
      <c r="K1006" s="72" t="s">
        <v>241</v>
      </c>
      <c r="L1006" s="73">
        <v>1</v>
      </c>
      <c r="M1006" s="73" t="s">
        <v>55</v>
      </c>
      <c r="N1006" s="68" t="s">
        <v>56</v>
      </c>
      <c r="O1006" s="70" t="s">
        <v>65</v>
      </c>
      <c r="P1006" s="67">
        <f t="shared" si="59"/>
        <v>44738</v>
      </c>
      <c r="Q1006" s="75" t="str">
        <f t="shared" si="58"/>
        <v>週日</v>
      </c>
      <c r="R1006" s="80">
        <v>44736</v>
      </c>
      <c r="AA1006" s="1"/>
    </row>
    <row r="1007" spans="4:27">
      <c r="D1007" s="68" t="s">
        <v>50</v>
      </c>
      <c r="E1007" s="70" t="s">
        <v>51</v>
      </c>
      <c r="F1007" s="70" t="s">
        <v>688</v>
      </c>
      <c r="G1007" s="67">
        <v>44720</v>
      </c>
      <c r="H1007" s="67">
        <v>44740</v>
      </c>
      <c r="I1007" s="71">
        <f t="shared" si="57"/>
        <v>20</v>
      </c>
      <c r="J1007" s="72" t="s">
        <v>246</v>
      </c>
      <c r="K1007" s="72" t="s">
        <v>241</v>
      </c>
      <c r="L1007" s="73">
        <v>1</v>
      </c>
      <c r="M1007" s="73" t="s">
        <v>55</v>
      </c>
      <c r="N1007" s="68" t="s">
        <v>56</v>
      </c>
      <c r="O1007" s="70" t="s">
        <v>65</v>
      </c>
      <c r="P1007" s="67">
        <f t="shared" si="59"/>
        <v>44738</v>
      </c>
      <c r="Q1007" s="75" t="str">
        <f t="shared" si="58"/>
        <v>週日</v>
      </c>
      <c r="R1007" s="80">
        <v>44736</v>
      </c>
      <c r="AA1007" s="1"/>
    </row>
    <row r="1008" spans="4:27">
      <c r="D1008" s="68" t="s">
        <v>50</v>
      </c>
      <c r="E1008" s="70" t="s">
        <v>51</v>
      </c>
      <c r="F1008" s="70" t="s">
        <v>688</v>
      </c>
      <c r="G1008" s="67">
        <v>44720</v>
      </c>
      <c r="H1008" s="67">
        <v>44740</v>
      </c>
      <c r="I1008" s="71">
        <f t="shared" si="57"/>
        <v>20</v>
      </c>
      <c r="J1008" s="72" t="s">
        <v>69</v>
      </c>
      <c r="K1008" s="72" t="s">
        <v>70</v>
      </c>
      <c r="L1008" s="73">
        <v>1</v>
      </c>
      <c r="M1008" s="73" t="s">
        <v>55</v>
      </c>
      <c r="N1008" s="68" t="s">
        <v>56</v>
      </c>
      <c r="O1008" s="70" t="s">
        <v>65</v>
      </c>
      <c r="P1008" s="67">
        <f t="shared" si="59"/>
        <v>44738</v>
      </c>
      <c r="Q1008" s="75" t="str">
        <f t="shared" si="58"/>
        <v>週日</v>
      </c>
      <c r="R1008" s="80">
        <v>44736</v>
      </c>
      <c r="AA1008" s="1"/>
    </row>
    <row r="1009" spans="4:27">
      <c r="D1009" s="68" t="s">
        <v>50</v>
      </c>
      <c r="E1009" s="70" t="s">
        <v>51</v>
      </c>
      <c r="F1009" s="70" t="s">
        <v>689</v>
      </c>
      <c r="G1009" s="67">
        <v>44721</v>
      </c>
      <c r="H1009" s="67">
        <v>44740</v>
      </c>
      <c r="I1009" s="71">
        <f t="shared" si="57"/>
        <v>19</v>
      </c>
      <c r="J1009" s="72" t="s">
        <v>53</v>
      </c>
      <c r="K1009" s="72" t="s">
        <v>54</v>
      </c>
      <c r="L1009" s="73">
        <v>1</v>
      </c>
      <c r="M1009" s="73" t="s">
        <v>55</v>
      </c>
      <c r="N1009" s="68" t="s">
        <v>56</v>
      </c>
      <c r="O1009" s="70" t="s">
        <v>57</v>
      </c>
      <c r="P1009" s="67">
        <f t="shared" si="59"/>
        <v>44738</v>
      </c>
      <c r="Q1009" s="75" t="str">
        <f t="shared" si="58"/>
        <v>週日</v>
      </c>
      <c r="R1009" s="80">
        <v>44736</v>
      </c>
      <c r="AA1009" s="1"/>
    </row>
    <row r="1010" spans="4:27">
      <c r="D1010" s="68" t="s">
        <v>50</v>
      </c>
      <c r="E1010" s="70" t="s">
        <v>51</v>
      </c>
      <c r="F1010" s="70" t="s">
        <v>689</v>
      </c>
      <c r="G1010" s="67">
        <v>44721</v>
      </c>
      <c r="H1010" s="67">
        <v>44740</v>
      </c>
      <c r="I1010" s="71">
        <f t="shared" si="57"/>
        <v>19</v>
      </c>
      <c r="J1010" s="72" t="s">
        <v>242</v>
      </c>
      <c r="K1010" s="72" t="s">
        <v>241</v>
      </c>
      <c r="L1010" s="73">
        <v>1</v>
      </c>
      <c r="M1010" s="73" t="s">
        <v>55</v>
      </c>
      <c r="N1010" s="68" t="s">
        <v>56</v>
      </c>
      <c r="O1010" s="70" t="s">
        <v>65</v>
      </c>
      <c r="P1010" s="67">
        <f t="shared" si="59"/>
        <v>44738</v>
      </c>
      <c r="Q1010" s="75" t="str">
        <f t="shared" si="58"/>
        <v>週日</v>
      </c>
      <c r="R1010" s="80">
        <v>44736</v>
      </c>
      <c r="AA1010" s="1"/>
    </row>
    <row r="1011" spans="4:27">
      <c r="D1011" s="68" t="s">
        <v>50</v>
      </c>
      <c r="E1011" s="70" t="s">
        <v>82</v>
      </c>
      <c r="F1011" s="70" t="s">
        <v>690</v>
      </c>
      <c r="G1011" s="67">
        <v>44725</v>
      </c>
      <c r="H1011" s="67">
        <v>44740</v>
      </c>
      <c r="I1011" s="71">
        <f t="shared" si="57"/>
        <v>15</v>
      </c>
      <c r="J1011" s="72" t="s">
        <v>125</v>
      </c>
      <c r="K1011" s="72" t="s">
        <v>126</v>
      </c>
      <c r="L1011" s="73">
        <v>1</v>
      </c>
      <c r="M1011" s="73" t="s">
        <v>108</v>
      </c>
      <c r="N1011" s="68" t="s">
        <v>56</v>
      </c>
      <c r="O1011" s="70" t="s">
        <v>87</v>
      </c>
      <c r="P1011" s="67">
        <f t="shared" si="59"/>
        <v>44738</v>
      </c>
      <c r="Q1011" s="75" t="str">
        <f t="shared" si="58"/>
        <v>週日</v>
      </c>
      <c r="R1011" s="80">
        <v>44734</v>
      </c>
      <c r="AA1011" s="1"/>
    </row>
    <row r="1012" spans="4:27">
      <c r="D1012" s="68" t="s">
        <v>50</v>
      </c>
      <c r="E1012" s="70" t="s">
        <v>82</v>
      </c>
      <c r="F1012" s="70" t="s">
        <v>690</v>
      </c>
      <c r="G1012" s="67">
        <v>44725</v>
      </c>
      <c r="H1012" s="67">
        <v>44740</v>
      </c>
      <c r="I1012" s="71">
        <f t="shared" si="57"/>
        <v>15</v>
      </c>
      <c r="J1012" s="72" t="s">
        <v>516</v>
      </c>
      <c r="K1012" s="72" t="s">
        <v>332</v>
      </c>
      <c r="L1012" s="73">
        <v>1</v>
      </c>
      <c r="M1012" s="73" t="s">
        <v>108</v>
      </c>
      <c r="N1012" s="68" t="s">
        <v>56</v>
      </c>
      <c r="O1012" s="70" t="s">
        <v>87</v>
      </c>
      <c r="P1012" s="67">
        <f t="shared" si="59"/>
        <v>44738</v>
      </c>
      <c r="Q1012" s="75" t="str">
        <f t="shared" si="58"/>
        <v>週日</v>
      </c>
      <c r="R1012" s="80">
        <v>44734</v>
      </c>
      <c r="AA1012" s="1"/>
    </row>
    <row r="1013" spans="4:27">
      <c r="D1013" s="68" t="s">
        <v>50</v>
      </c>
      <c r="E1013" s="70" t="s">
        <v>2</v>
      </c>
      <c r="F1013" s="70" t="s">
        <v>691</v>
      </c>
      <c r="G1013" s="67">
        <v>44733</v>
      </c>
      <c r="H1013" s="67">
        <v>44740</v>
      </c>
      <c r="I1013" s="71">
        <f t="shared" si="57"/>
        <v>7</v>
      </c>
      <c r="J1013" s="72" t="s">
        <v>133</v>
      </c>
      <c r="K1013" s="72" t="s">
        <v>134</v>
      </c>
      <c r="L1013" s="73">
        <v>1</v>
      </c>
      <c r="M1013" s="73" t="s">
        <v>108</v>
      </c>
      <c r="N1013" s="68" t="s">
        <v>80</v>
      </c>
      <c r="O1013" s="70" t="s">
        <v>99</v>
      </c>
      <c r="P1013" s="67">
        <f t="shared" si="59"/>
        <v>44738</v>
      </c>
      <c r="Q1013" s="75" t="str">
        <f t="shared" si="58"/>
        <v>週日</v>
      </c>
      <c r="R1013" s="80">
        <v>44737</v>
      </c>
      <c r="AA1013" s="1"/>
    </row>
    <row r="1014" spans="4:27">
      <c r="D1014" s="68" t="s">
        <v>50</v>
      </c>
      <c r="E1014" s="70" t="s">
        <v>2</v>
      </c>
      <c r="F1014" s="70" t="s">
        <v>691</v>
      </c>
      <c r="G1014" s="67">
        <v>44733</v>
      </c>
      <c r="H1014" s="67">
        <v>44740</v>
      </c>
      <c r="I1014" s="71">
        <f t="shared" si="57"/>
        <v>7</v>
      </c>
      <c r="J1014" s="72" t="s">
        <v>102</v>
      </c>
      <c r="K1014" s="72" t="s">
        <v>103</v>
      </c>
      <c r="L1014" s="73">
        <v>1</v>
      </c>
      <c r="M1014" s="73" t="s">
        <v>108</v>
      </c>
      <c r="N1014" s="68" t="s">
        <v>80</v>
      </c>
      <c r="O1014" s="70" t="s">
        <v>99</v>
      </c>
      <c r="P1014" s="67">
        <f t="shared" si="59"/>
        <v>44738</v>
      </c>
      <c r="Q1014" s="75" t="str">
        <f t="shared" si="58"/>
        <v>週日</v>
      </c>
      <c r="R1014" s="80">
        <v>44734</v>
      </c>
      <c r="AA1014" s="1"/>
    </row>
    <row r="1015" spans="4:27">
      <c r="D1015" s="68" t="s">
        <v>50</v>
      </c>
      <c r="E1015" s="70" t="s">
        <v>82</v>
      </c>
      <c r="F1015" s="70" t="s">
        <v>692</v>
      </c>
      <c r="G1015" s="67">
        <v>44708</v>
      </c>
      <c r="H1015" s="67">
        <v>44740</v>
      </c>
      <c r="I1015" s="71">
        <f t="shared" si="57"/>
        <v>32</v>
      </c>
      <c r="J1015" s="72" t="s">
        <v>102</v>
      </c>
      <c r="K1015" s="72" t="s">
        <v>103</v>
      </c>
      <c r="L1015" s="73">
        <v>9</v>
      </c>
      <c r="M1015" s="73" t="s">
        <v>104</v>
      </c>
      <c r="N1015" s="68" t="s">
        <v>80</v>
      </c>
      <c r="O1015" s="70" t="s">
        <v>99</v>
      </c>
      <c r="P1015" s="67">
        <f t="shared" si="59"/>
        <v>44738</v>
      </c>
      <c r="Q1015" s="75" t="str">
        <f t="shared" si="58"/>
        <v>週日</v>
      </c>
      <c r="R1015" s="80">
        <v>44734</v>
      </c>
      <c r="AA1015" s="1"/>
    </row>
    <row r="1016" spans="4:27">
      <c r="D1016" s="68" t="s">
        <v>50</v>
      </c>
      <c r="E1016" s="70" t="s">
        <v>82</v>
      </c>
      <c r="F1016" s="70" t="s">
        <v>693</v>
      </c>
      <c r="G1016" s="67">
        <v>44714</v>
      </c>
      <c r="H1016" s="67">
        <v>44740</v>
      </c>
      <c r="I1016" s="71">
        <f t="shared" si="57"/>
        <v>26</v>
      </c>
      <c r="J1016" s="72" t="s">
        <v>102</v>
      </c>
      <c r="K1016" s="72" t="s">
        <v>103</v>
      </c>
      <c r="L1016" s="73">
        <v>9</v>
      </c>
      <c r="M1016" s="73" t="s">
        <v>104</v>
      </c>
      <c r="N1016" s="68" t="s">
        <v>80</v>
      </c>
      <c r="O1016" s="70" t="s">
        <v>99</v>
      </c>
      <c r="P1016" s="67">
        <f t="shared" si="59"/>
        <v>44738</v>
      </c>
      <c r="Q1016" s="75" t="str">
        <f t="shared" si="58"/>
        <v>週日</v>
      </c>
      <c r="R1016" s="80">
        <v>44734</v>
      </c>
      <c r="AA1016" s="1"/>
    </row>
    <row r="1017" spans="4:27">
      <c r="D1017" s="68" t="s">
        <v>50</v>
      </c>
      <c r="E1017" s="70" t="s">
        <v>82</v>
      </c>
      <c r="F1017" s="70" t="s">
        <v>694</v>
      </c>
      <c r="G1017" s="67">
        <v>44726</v>
      </c>
      <c r="H1017" s="67">
        <v>44740</v>
      </c>
      <c r="I1017" s="71">
        <f t="shared" si="57"/>
        <v>14</v>
      </c>
      <c r="J1017" s="72" t="s">
        <v>139</v>
      </c>
      <c r="K1017" s="72" t="s">
        <v>140</v>
      </c>
      <c r="L1017" s="73">
        <v>2</v>
      </c>
      <c r="M1017" s="73" t="s">
        <v>79</v>
      </c>
      <c r="N1017" s="68" t="s">
        <v>80</v>
      </c>
      <c r="O1017" s="70" t="s">
        <v>92</v>
      </c>
      <c r="P1017" s="67">
        <f t="shared" si="59"/>
        <v>44738</v>
      </c>
      <c r="Q1017" s="75" t="str">
        <f t="shared" si="58"/>
        <v>週日</v>
      </c>
      <c r="R1017" s="80">
        <v>44732</v>
      </c>
      <c r="U1017" s="70">
        <v>2</v>
      </c>
      <c r="Y1017" s="78">
        <v>44733</v>
      </c>
      <c r="Z1017" s="79" t="s">
        <v>660</v>
      </c>
      <c r="AA1017" s="1"/>
    </row>
    <row r="1018" spans="4:27">
      <c r="D1018" s="68" t="s">
        <v>50</v>
      </c>
      <c r="E1018" s="70" t="s">
        <v>82</v>
      </c>
      <c r="F1018" s="70" t="s">
        <v>694</v>
      </c>
      <c r="G1018" s="67">
        <v>44726</v>
      </c>
      <c r="H1018" s="67">
        <v>44740</v>
      </c>
      <c r="I1018" s="71">
        <f t="shared" si="57"/>
        <v>14</v>
      </c>
      <c r="J1018" s="72" t="s">
        <v>153</v>
      </c>
      <c r="K1018" s="72" t="s">
        <v>154</v>
      </c>
      <c r="L1018" s="73">
        <v>2</v>
      </c>
      <c r="M1018" s="73" t="s">
        <v>79</v>
      </c>
      <c r="N1018" s="68" t="s">
        <v>80</v>
      </c>
      <c r="O1018" s="70" t="s">
        <v>81</v>
      </c>
      <c r="P1018" s="67">
        <f t="shared" si="59"/>
        <v>44738</v>
      </c>
      <c r="Q1018" s="75" t="str">
        <f t="shared" si="58"/>
        <v>週日</v>
      </c>
      <c r="R1018" s="80">
        <v>44732</v>
      </c>
      <c r="AA1018" s="1"/>
    </row>
    <row r="1019" spans="4:27">
      <c r="D1019" s="68" t="s">
        <v>50</v>
      </c>
      <c r="E1019" s="70" t="s">
        <v>82</v>
      </c>
      <c r="F1019" s="70" t="s">
        <v>695</v>
      </c>
      <c r="G1019" s="67">
        <v>44726</v>
      </c>
      <c r="H1019" s="67">
        <v>44740</v>
      </c>
      <c r="I1019" s="71">
        <f t="shared" si="57"/>
        <v>14</v>
      </c>
      <c r="J1019" s="72" t="s">
        <v>148</v>
      </c>
      <c r="K1019" s="72" t="s">
        <v>149</v>
      </c>
      <c r="L1019" s="73">
        <v>1</v>
      </c>
      <c r="M1019" s="73" t="s">
        <v>79</v>
      </c>
      <c r="N1019" s="68" t="s">
        <v>80</v>
      </c>
      <c r="O1019" s="70" t="s">
        <v>150</v>
      </c>
      <c r="P1019" s="67">
        <f t="shared" si="59"/>
        <v>44738</v>
      </c>
      <c r="Q1019" s="75" t="str">
        <f t="shared" si="58"/>
        <v>週日</v>
      </c>
      <c r="R1019" s="80">
        <v>44739</v>
      </c>
      <c r="S1019" s="85">
        <v>44739</v>
      </c>
      <c r="T1019" s="70">
        <v>1</v>
      </c>
      <c r="AA1019" s="1"/>
    </row>
    <row r="1020" spans="4:27">
      <c r="D1020" s="68" t="s">
        <v>50</v>
      </c>
      <c r="E1020" s="70" t="s">
        <v>82</v>
      </c>
      <c r="F1020" s="70" t="s">
        <v>694</v>
      </c>
      <c r="G1020" s="67">
        <v>44726</v>
      </c>
      <c r="H1020" s="67">
        <v>44740</v>
      </c>
      <c r="I1020" s="71">
        <f t="shared" si="57"/>
        <v>14</v>
      </c>
      <c r="J1020" s="72" t="s">
        <v>137</v>
      </c>
      <c r="K1020" s="72" t="s">
        <v>138</v>
      </c>
      <c r="L1020" s="73">
        <v>2</v>
      </c>
      <c r="M1020" s="73" t="s">
        <v>79</v>
      </c>
      <c r="N1020" s="68" t="s">
        <v>80</v>
      </c>
      <c r="O1020" s="70" t="s">
        <v>99</v>
      </c>
      <c r="P1020" s="67">
        <f t="shared" si="59"/>
        <v>44738</v>
      </c>
      <c r="Q1020" s="75" t="str">
        <f t="shared" si="58"/>
        <v>週日</v>
      </c>
      <c r="R1020" s="80">
        <v>44735</v>
      </c>
      <c r="AA1020" s="1"/>
    </row>
    <row r="1021" spans="4:27">
      <c r="D1021" s="68" t="s">
        <v>50</v>
      </c>
      <c r="E1021" s="70" t="s">
        <v>82</v>
      </c>
      <c r="F1021" s="70" t="s">
        <v>696</v>
      </c>
      <c r="G1021" s="67">
        <v>44725</v>
      </c>
      <c r="H1021" s="67">
        <v>44740</v>
      </c>
      <c r="I1021" s="71">
        <f t="shared" si="57"/>
        <v>15</v>
      </c>
      <c r="J1021" s="72" t="s">
        <v>148</v>
      </c>
      <c r="K1021" s="72" t="s">
        <v>149</v>
      </c>
      <c r="L1021" s="73">
        <v>3</v>
      </c>
      <c r="M1021" s="73" t="s">
        <v>91</v>
      </c>
      <c r="N1021" s="68" t="s">
        <v>80</v>
      </c>
      <c r="O1021" s="70" t="s">
        <v>150</v>
      </c>
      <c r="P1021" s="67">
        <f t="shared" si="59"/>
        <v>44738</v>
      </c>
      <c r="Q1021" s="75" t="str">
        <f t="shared" si="58"/>
        <v>週日</v>
      </c>
      <c r="R1021" s="80">
        <v>44732</v>
      </c>
      <c r="AA1021" s="1"/>
    </row>
    <row r="1022" spans="4:27">
      <c r="D1022" s="68" t="s">
        <v>50</v>
      </c>
      <c r="E1022" s="70" t="s">
        <v>82</v>
      </c>
      <c r="F1022" s="70" t="s">
        <v>696</v>
      </c>
      <c r="G1022" s="67">
        <v>44725</v>
      </c>
      <c r="H1022" s="67">
        <v>44740</v>
      </c>
      <c r="I1022" s="71">
        <f t="shared" si="57"/>
        <v>15</v>
      </c>
      <c r="J1022" s="72" t="s">
        <v>137</v>
      </c>
      <c r="K1022" s="72" t="s">
        <v>138</v>
      </c>
      <c r="L1022" s="73">
        <v>3</v>
      </c>
      <c r="M1022" s="73" t="s">
        <v>91</v>
      </c>
      <c r="N1022" s="68" t="s">
        <v>80</v>
      </c>
      <c r="O1022" s="70" t="s">
        <v>99</v>
      </c>
      <c r="P1022" s="67">
        <f t="shared" si="59"/>
        <v>44738</v>
      </c>
      <c r="Q1022" s="75" t="str">
        <f t="shared" si="58"/>
        <v>週日</v>
      </c>
      <c r="R1022" s="80">
        <v>44735</v>
      </c>
      <c r="AA1022" s="1"/>
    </row>
    <row r="1023" spans="4:27">
      <c r="D1023" s="68" t="s">
        <v>50</v>
      </c>
      <c r="E1023" s="70" t="s">
        <v>82</v>
      </c>
      <c r="F1023" s="70" t="s">
        <v>696</v>
      </c>
      <c r="G1023" s="67">
        <v>44725</v>
      </c>
      <c r="H1023" s="67">
        <v>44740</v>
      </c>
      <c r="I1023" s="71">
        <f t="shared" si="57"/>
        <v>15</v>
      </c>
      <c r="J1023" s="72" t="s">
        <v>139</v>
      </c>
      <c r="K1023" s="72" t="s">
        <v>140</v>
      </c>
      <c r="L1023" s="73">
        <v>3</v>
      </c>
      <c r="M1023" s="73" t="s">
        <v>91</v>
      </c>
      <c r="N1023" s="68" t="s">
        <v>80</v>
      </c>
      <c r="O1023" s="70" t="s">
        <v>92</v>
      </c>
      <c r="P1023" s="67">
        <f t="shared" si="59"/>
        <v>44738</v>
      </c>
      <c r="Q1023" s="75" t="str">
        <f t="shared" si="58"/>
        <v>週日</v>
      </c>
      <c r="R1023" s="80">
        <v>44732</v>
      </c>
      <c r="U1023" s="70">
        <v>2</v>
      </c>
      <c r="Y1023" s="78">
        <v>44733</v>
      </c>
      <c r="Z1023" s="79" t="s">
        <v>660</v>
      </c>
      <c r="AA1023" s="1"/>
    </row>
    <row r="1024" spans="4:27">
      <c r="D1024" s="68" t="s">
        <v>50</v>
      </c>
      <c r="E1024" s="70" t="s">
        <v>82</v>
      </c>
      <c r="F1024" s="70" t="s">
        <v>696</v>
      </c>
      <c r="G1024" s="67">
        <v>44725</v>
      </c>
      <c r="H1024" s="67">
        <v>44740</v>
      </c>
      <c r="I1024" s="71">
        <f t="shared" si="57"/>
        <v>15</v>
      </c>
      <c r="J1024" s="72" t="s">
        <v>125</v>
      </c>
      <c r="K1024" s="72" t="s">
        <v>144</v>
      </c>
      <c r="L1024" s="73">
        <v>3</v>
      </c>
      <c r="M1024" s="73" t="s">
        <v>91</v>
      </c>
      <c r="N1024" s="68" t="s">
        <v>56</v>
      </c>
      <c r="O1024" s="70" t="s">
        <v>87</v>
      </c>
      <c r="P1024" s="67">
        <f t="shared" si="59"/>
        <v>44738</v>
      </c>
      <c r="Q1024" s="75" t="str">
        <f t="shared" si="58"/>
        <v>週日</v>
      </c>
      <c r="R1024" s="80">
        <v>44734</v>
      </c>
      <c r="AA1024" s="1"/>
    </row>
    <row r="1025" spans="4:27">
      <c r="D1025" s="68" t="s">
        <v>50</v>
      </c>
      <c r="E1025" s="70" t="s">
        <v>82</v>
      </c>
      <c r="F1025" s="70" t="s">
        <v>696</v>
      </c>
      <c r="G1025" s="67">
        <v>44725</v>
      </c>
      <c r="H1025" s="67">
        <v>44740</v>
      </c>
      <c r="I1025" s="71">
        <f t="shared" si="57"/>
        <v>15</v>
      </c>
      <c r="J1025" s="72" t="s">
        <v>153</v>
      </c>
      <c r="K1025" s="72" t="s">
        <v>154</v>
      </c>
      <c r="L1025" s="73">
        <v>3</v>
      </c>
      <c r="M1025" s="73" t="s">
        <v>91</v>
      </c>
      <c r="N1025" s="68" t="s">
        <v>80</v>
      </c>
      <c r="O1025" s="70" t="s">
        <v>81</v>
      </c>
      <c r="P1025" s="67">
        <f t="shared" si="59"/>
        <v>44738</v>
      </c>
      <c r="Q1025" s="75" t="str">
        <f t="shared" si="58"/>
        <v>週日</v>
      </c>
      <c r="R1025" s="80">
        <v>44727</v>
      </c>
      <c r="AA1025" s="1"/>
    </row>
    <row r="1026" spans="4:27">
      <c r="D1026" s="68" t="s">
        <v>50</v>
      </c>
      <c r="E1026" s="70" t="s">
        <v>82</v>
      </c>
      <c r="F1026" s="70" t="s">
        <v>696</v>
      </c>
      <c r="G1026" s="67">
        <v>44725</v>
      </c>
      <c r="H1026" s="67">
        <v>44740</v>
      </c>
      <c r="I1026" s="71">
        <f t="shared" si="57"/>
        <v>15</v>
      </c>
      <c r="J1026" s="72" t="s">
        <v>141</v>
      </c>
      <c r="K1026" s="72" t="s">
        <v>142</v>
      </c>
      <c r="L1026" s="73">
        <v>3</v>
      </c>
      <c r="M1026" s="73" t="s">
        <v>91</v>
      </c>
      <c r="N1026" s="68" t="s">
        <v>80</v>
      </c>
      <c r="O1026" s="70" t="s">
        <v>143</v>
      </c>
      <c r="P1026" s="67">
        <f t="shared" si="59"/>
        <v>44738</v>
      </c>
      <c r="Q1026" s="75" t="str">
        <f t="shared" si="58"/>
        <v>週日</v>
      </c>
      <c r="R1026" s="80">
        <v>44729</v>
      </c>
      <c r="AA1026" s="1"/>
    </row>
    <row r="1027" spans="4:27">
      <c r="D1027" s="68" t="s">
        <v>50</v>
      </c>
      <c r="E1027" s="70" t="s">
        <v>82</v>
      </c>
      <c r="F1027" s="70" t="s">
        <v>696</v>
      </c>
      <c r="G1027" s="67">
        <v>44725</v>
      </c>
      <c r="H1027" s="67">
        <v>44740</v>
      </c>
      <c r="I1027" s="71">
        <f t="shared" si="57"/>
        <v>15</v>
      </c>
      <c r="J1027" s="72" t="s">
        <v>164</v>
      </c>
      <c r="K1027" s="72" t="s">
        <v>146</v>
      </c>
      <c r="L1027" s="73">
        <v>3</v>
      </c>
      <c r="M1027" s="73" t="s">
        <v>91</v>
      </c>
      <c r="N1027" s="68" t="s">
        <v>80</v>
      </c>
      <c r="O1027" s="70" t="s">
        <v>115</v>
      </c>
      <c r="P1027" s="67">
        <f t="shared" si="59"/>
        <v>44738</v>
      </c>
      <c r="Q1027" s="75" t="str">
        <f t="shared" si="58"/>
        <v>週日</v>
      </c>
      <c r="R1027" s="80">
        <v>44735</v>
      </c>
      <c r="AA1027" s="1"/>
    </row>
    <row r="1028" spans="4:27">
      <c r="D1028" s="68" t="s">
        <v>50</v>
      </c>
      <c r="E1028" s="70" t="s">
        <v>82</v>
      </c>
      <c r="F1028" s="70" t="s">
        <v>696</v>
      </c>
      <c r="G1028" s="67">
        <v>44725</v>
      </c>
      <c r="H1028" s="67">
        <v>44740</v>
      </c>
      <c r="I1028" s="71">
        <f t="shared" si="57"/>
        <v>15</v>
      </c>
      <c r="J1028" s="72" t="s">
        <v>178</v>
      </c>
      <c r="K1028" s="72" t="s">
        <v>179</v>
      </c>
      <c r="L1028" s="73">
        <v>3</v>
      </c>
      <c r="M1028" s="73" t="s">
        <v>91</v>
      </c>
      <c r="N1028" s="68" t="s">
        <v>80</v>
      </c>
      <c r="O1028" s="70" t="s">
        <v>115</v>
      </c>
      <c r="P1028" s="67">
        <f t="shared" si="59"/>
        <v>44738</v>
      </c>
      <c r="Q1028" s="75" t="str">
        <f t="shared" si="58"/>
        <v>週日</v>
      </c>
      <c r="R1028" s="80">
        <v>44735</v>
      </c>
      <c r="AA1028" s="1"/>
    </row>
    <row r="1029" spans="4:27">
      <c r="D1029" s="68" t="s">
        <v>50</v>
      </c>
      <c r="E1029" s="70" t="s">
        <v>51</v>
      </c>
      <c r="F1029" s="70" t="s">
        <v>697</v>
      </c>
      <c r="G1029" s="67">
        <v>44720</v>
      </c>
      <c r="H1029" s="67">
        <v>44740</v>
      </c>
      <c r="I1029" s="71">
        <f t="shared" si="57"/>
        <v>20</v>
      </c>
      <c r="J1029" s="72" t="s">
        <v>125</v>
      </c>
      <c r="K1029" s="72" t="s">
        <v>126</v>
      </c>
      <c r="L1029" s="73">
        <v>2</v>
      </c>
      <c r="M1029" s="73" t="s">
        <v>268</v>
      </c>
      <c r="N1029" s="68" t="s">
        <v>56</v>
      </c>
      <c r="O1029" s="70" t="s">
        <v>87</v>
      </c>
      <c r="P1029" s="67">
        <f t="shared" si="59"/>
        <v>44738</v>
      </c>
      <c r="Q1029" s="75" t="str">
        <f t="shared" si="58"/>
        <v>週日</v>
      </c>
      <c r="R1029" s="80">
        <v>44729</v>
      </c>
      <c r="AA1029" s="1"/>
    </row>
    <row r="1030" spans="4:27">
      <c r="D1030" s="68" t="s">
        <v>50</v>
      </c>
      <c r="E1030" s="70" t="s">
        <v>51</v>
      </c>
      <c r="F1030" s="70" t="s">
        <v>697</v>
      </c>
      <c r="G1030" s="67">
        <v>44720</v>
      </c>
      <c r="H1030" s="67">
        <v>44740</v>
      </c>
      <c r="I1030" s="71">
        <f t="shared" si="57"/>
        <v>20</v>
      </c>
      <c r="J1030" s="72" t="s">
        <v>453</v>
      </c>
      <c r="K1030" s="72" t="s">
        <v>332</v>
      </c>
      <c r="L1030" s="73">
        <v>2</v>
      </c>
      <c r="M1030" s="73" t="s">
        <v>268</v>
      </c>
      <c r="N1030" s="68" t="s">
        <v>56</v>
      </c>
      <c r="O1030" s="70" t="s">
        <v>87</v>
      </c>
      <c r="P1030" s="67">
        <f t="shared" si="59"/>
        <v>44738</v>
      </c>
      <c r="Q1030" s="75" t="str">
        <f t="shared" si="58"/>
        <v>週日</v>
      </c>
      <c r="R1030" s="80">
        <v>44729</v>
      </c>
      <c r="AA1030" s="1"/>
    </row>
    <row r="1031" spans="4:27">
      <c r="D1031" s="68" t="s">
        <v>50</v>
      </c>
      <c r="E1031" s="70" t="s">
        <v>51</v>
      </c>
      <c r="F1031" s="70" t="s">
        <v>698</v>
      </c>
      <c r="G1031" s="67">
        <v>44726</v>
      </c>
      <c r="H1031" s="67">
        <v>44740</v>
      </c>
      <c r="I1031" s="71">
        <f t="shared" ref="I1031:I1094" si="60">_xlfn.DAYS(H1031,G1031)</f>
        <v>14</v>
      </c>
      <c r="J1031" s="72" t="s">
        <v>125</v>
      </c>
      <c r="K1031" s="72" t="s">
        <v>126</v>
      </c>
      <c r="L1031" s="73">
        <v>2</v>
      </c>
      <c r="M1031" s="73" t="s">
        <v>268</v>
      </c>
      <c r="N1031" s="68" t="s">
        <v>56</v>
      </c>
      <c r="O1031" s="70" t="s">
        <v>87</v>
      </c>
      <c r="P1031" s="67">
        <f t="shared" si="59"/>
        <v>44738</v>
      </c>
      <c r="Q1031" s="75" t="str">
        <f t="shared" ref="Q1031:Q1094" si="61">TEXT(P1031,"aaa")</f>
        <v>週日</v>
      </c>
      <c r="R1031" s="80">
        <v>44734</v>
      </c>
      <c r="AA1031" s="1"/>
    </row>
    <row r="1032" spans="4:27">
      <c r="D1032" s="68" t="s">
        <v>50</v>
      </c>
      <c r="E1032" s="70" t="s">
        <v>51</v>
      </c>
      <c r="F1032" s="70" t="s">
        <v>698</v>
      </c>
      <c r="G1032" s="67">
        <v>44726</v>
      </c>
      <c r="H1032" s="67">
        <v>44740</v>
      </c>
      <c r="I1032" s="71">
        <f t="shared" si="60"/>
        <v>14</v>
      </c>
      <c r="J1032" s="72" t="s">
        <v>453</v>
      </c>
      <c r="K1032" s="72" t="s">
        <v>332</v>
      </c>
      <c r="L1032" s="73">
        <v>2</v>
      </c>
      <c r="M1032" s="73" t="s">
        <v>268</v>
      </c>
      <c r="N1032" s="68" t="s">
        <v>56</v>
      </c>
      <c r="O1032" s="70" t="s">
        <v>87</v>
      </c>
      <c r="P1032" s="67">
        <f t="shared" si="59"/>
        <v>44738</v>
      </c>
      <c r="Q1032" s="75" t="str">
        <f t="shared" si="61"/>
        <v>週日</v>
      </c>
      <c r="R1032" s="80">
        <v>44734</v>
      </c>
      <c r="AA1032" s="1"/>
    </row>
    <row r="1033" spans="4:27">
      <c r="D1033" s="68" t="s">
        <v>50</v>
      </c>
      <c r="E1033" s="70" t="s">
        <v>51</v>
      </c>
      <c r="F1033" s="70" t="s">
        <v>699</v>
      </c>
      <c r="G1033" s="67">
        <v>44720</v>
      </c>
      <c r="H1033" s="67">
        <v>44740</v>
      </c>
      <c r="I1033" s="71">
        <f t="shared" si="60"/>
        <v>20</v>
      </c>
      <c r="J1033" s="72" t="s">
        <v>125</v>
      </c>
      <c r="K1033" s="72" t="s">
        <v>126</v>
      </c>
      <c r="L1033" s="73">
        <v>2</v>
      </c>
      <c r="M1033" s="73" t="s">
        <v>268</v>
      </c>
      <c r="N1033" s="68" t="s">
        <v>56</v>
      </c>
      <c r="O1033" s="70" t="s">
        <v>87</v>
      </c>
      <c r="P1033" s="67">
        <f t="shared" si="59"/>
        <v>44738</v>
      </c>
      <c r="Q1033" s="75" t="str">
        <f t="shared" si="61"/>
        <v>週日</v>
      </c>
      <c r="R1033" s="80">
        <v>44729</v>
      </c>
      <c r="AA1033" s="1"/>
    </row>
    <row r="1034" spans="4:27">
      <c r="D1034" s="68" t="s">
        <v>50</v>
      </c>
      <c r="E1034" s="70" t="s">
        <v>51</v>
      </c>
      <c r="F1034" s="70" t="s">
        <v>699</v>
      </c>
      <c r="G1034" s="67">
        <v>44720</v>
      </c>
      <c r="H1034" s="67">
        <v>44740</v>
      </c>
      <c r="I1034" s="71">
        <f t="shared" si="60"/>
        <v>20</v>
      </c>
      <c r="J1034" s="72" t="s">
        <v>453</v>
      </c>
      <c r="K1034" s="72" t="s">
        <v>332</v>
      </c>
      <c r="L1034" s="73">
        <v>2</v>
      </c>
      <c r="M1034" s="73" t="s">
        <v>268</v>
      </c>
      <c r="N1034" s="68" t="s">
        <v>56</v>
      </c>
      <c r="O1034" s="70" t="s">
        <v>87</v>
      </c>
      <c r="P1034" s="67">
        <f t="shared" si="59"/>
        <v>44738</v>
      </c>
      <c r="Q1034" s="75" t="str">
        <f t="shared" si="61"/>
        <v>週日</v>
      </c>
      <c r="R1034" s="80">
        <v>44729</v>
      </c>
      <c r="AA1034" s="1"/>
    </row>
    <row r="1035" spans="4:27">
      <c r="D1035" s="68" t="s">
        <v>50</v>
      </c>
      <c r="E1035" s="70" t="s">
        <v>51</v>
      </c>
      <c r="F1035" s="70" t="s">
        <v>700</v>
      </c>
      <c r="G1035" s="67">
        <v>44720</v>
      </c>
      <c r="H1035" s="67">
        <v>44740</v>
      </c>
      <c r="I1035" s="71">
        <f t="shared" si="60"/>
        <v>20</v>
      </c>
      <c r="J1035" s="72" t="s">
        <v>125</v>
      </c>
      <c r="K1035" s="72" t="s">
        <v>126</v>
      </c>
      <c r="L1035" s="73">
        <v>2</v>
      </c>
      <c r="M1035" s="73" t="s">
        <v>268</v>
      </c>
      <c r="N1035" s="68" t="s">
        <v>56</v>
      </c>
      <c r="O1035" s="70" t="s">
        <v>87</v>
      </c>
      <c r="P1035" s="67">
        <f t="shared" si="59"/>
        <v>44738</v>
      </c>
      <c r="Q1035" s="75" t="str">
        <f t="shared" si="61"/>
        <v>週日</v>
      </c>
      <c r="R1035" s="80">
        <v>44729</v>
      </c>
      <c r="AA1035" s="1"/>
    </row>
    <row r="1036" spans="4:27">
      <c r="D1036" s="68" t="s">
        <v>50</v>
      </c>
      <c r="E1036" s="70" t="s">
        <v>51</v>
      </c>
      <c r="F1036" s="70" t="s">
        <v>700</v>
      </c>
      <c r="G1036" s="67">
        <v>44720</v>
      </c>
      <c r="H1036" s="67">
        <v>44740</v>
      </c>
      <c r="I1036" s="71">
        <f t="shared" si="60"/>
        <v>20</v>
      </c>
      <c r="J1036" s="72" t="s">
        <v>453</v>
      </c>
      <c r="K1036" s="72" t="s">
        <v>332</v>
      </c>
      <c r="L1036" s="73">
        <v>2</v>
      </c>
      <c r="M1036" s="73" t="s">
        <v>268</v>
      </c>
      <c r="N1036" s="68" t="s">
        <v>56</v>
      </c>
      <c r="O1036" s="70" t="s">
        <v>87</v>
      </c>
      <c r="P1036" s="67">
        <f t="shared" si="59"/>
        <v>44738</v>
      </c>
      <c r="Q1036" s="75" t="str">
        <f t="shared" si="61"/>
        <v>週日</v>
      </c>
      <c r="R1036" s="80">
        <v>44729</v>
      </c>
      <c r="AA1036" s="1"/>
    </row>
    <row r="1037" spans="4:27">
      <c r="D1037" s="68" t="s">
        <v>50</v>
      </c>
      <c r="E1037" s="70" t="s">
        <v>51</v>
      </c>
      <c r="F1037" s="70" t="s">
        <v>701</v>
      </c>
      <c r="G1037" s="67">
        <v>44720</v>
      </c>
      <c r="H1037" s="67">
        <v>44740</v>
      </c>
      <c r="I1037" s="71">
        <f t="shared" si="60"/>
        <v>20</v>
      </c>
      <c r="J1037" s="72" t="s">
        <v>125</v>
      </c>
      <c r="K1037" s="72" t="s">
        <v>126</v>
      </c>
      <c r="L1037" s="73">
        <v>2</v>
      </c>
      <c r="M1037" s="73" t="s">
        <v>268</v>
      </c>
      <c r="N1037" s="68" t="s">
        <v>56</v>
      </c>
      <c r="O1037" s="70" t="s">
        <v>87</v>
      </c>
      <c r="P1037" s="67">
        <f t="shared" si="59"/>
        <v>44738</v>
      </c>
      <c r="Q1037" s="75" t="str">
        <f t="shared" si="61"/>
        <v>週日</v>
      </c>
      <c r="R1037" s="80">
        <v>44729</v>
      </c>
      <c r="AA1037" s="1"/>
    </row>
    <row r="1038" spans="4:27">
      <c r="D1038" s="68" t="s">
        <v>50</v>
      </c>
      <c r="E1038" s="70" t="s">
        <v>51</v>
      </c>
      <c r="F1038" s="70" t="s">
        <v>701</v>
      </c>
      <c r="G1038" s="67">
        <v>44720</v>
      </c>
      <c r="H1038" s="67">
        <v>44740</v>
      </c>
      <c r="I1038" s="71">
        <f t="shared" si="60"/>
        <v>20</v>
      </c>
      <c r="J1038" s="72" t="s">
        <v>453</v>
      </c>
      <c r="K1038" s="72" t="s">
        <v>332</v>
      </c>
      <c r="L1038" s="73">
        <v>2</v>
      </c>
      <c r="M1038" s="73" t="s">
        <v>268</v>
      </c>
      <c r="N1038" s="68" t="s">
        <v>56</v>
      </c>
      <c r="O1038" s="70" t="s">
        <v>87</v>
      </c>
      <c r="P1038" s="67">
        <f t="shared" si="59"/>
        <v>44738</v>
      </c>
      <c r="Q1038" s="75" t="str">
        <f t="shared" si="61"/>
        <v>週日</v>
      </c>
      <c r="R1038" s="80">
        <v>44729</v>
      </c>
      <c r="AA1038" s="1"/>
    </row>
    <row r="1039" spans="4:27">
      <c r="D1039" s="68" t="s">
        <v>50</v>
      </c>
      <c r="E1039" s="70" t="s">
        <v>51</v>
      </c>
      <c r="F1039" s="70" t="s">
        <v>702</v>
      </c>
      <c r="G1039" s="67">
        <v>44720</v>
      </c>
      <c r="H1039" s="67">
        <v>44740</v>
      </c>
      <c r="I1039" s="71">
        <f t="shared" si="60"/>
        <v>20</v>
      </c>
      <c r="J1039" s="72" t="s">
        <v>125</v>
      </c>
      <c r="K1039" s="72" t="s">
        <v>126</v>
      </c>
      <c r="L1039" s="73">
        <v>2</v>
      </c>
      <c r="M1039" s="73" t="s">
        <v>268</v>
      </c>
      <c r="N1039" s="68" t="s">
        <v>56</v>
      </c>
      <c r="O1039" s="70" t="s">
        <v>87</v>
      </c>
      <c r="P1039" s="67">
        <f t="shared" si="59"/>
        <v>44738</v>
      </c>
      <c r="Q1039" s="75" t="str">
        <f t="shared" si="61"/>
        <v>週日</v>
      </c>
      <c r="R1039" s="80">
        <v>44729</v>
      </c>
      <c r="AA1039" s="1"/>
    </row>
    <row r="1040" spans="4:27">
      <c r="D1040" s="68" t="s">
        <v>50</v>
      </c>
      <c r="E1040" s="70" t="s">
        <v>51</v>
      </c>
      <c r="F1040" s="70" t="s">
        <v>702</v>
      </c>
      <c r="G1040" s="67">
        <v>44720</v>
      </c>
      <c r="H1040" s="67">
        <v>44740</v>
      </c>
      <c r="I1040" s="71">
        <f t="shared" si="60"/>
        <v>20</v>
      </c>
      <c r="J1040" s="72" t="s">
        <v>453</v>
      </c>
      <c r="K1040" s="72" t="s">
        <v>332</v>
      </c>
      <c r="L1040" s="73">
        <v>2</v>
      </c>
      <c r="M1040" s="73" t="s">
        <v>268</v>
      </c>
      <c r="N1040" s="68" t="s">
        <v>56</v>
      </c>
      <c r="O1040" s="70" t="s">
        <v>87</v>
      </c>
      <c r="P1040" s="67">
        <f t="shared" si="59"/>
        <v>44738</v>
      </c>
      <c r="Q1040" s="75" t="str">
        <f t="shared" si="61"/>
        <v>週日</v>
      </c>
      <c r="R1040" s="80">
        <v>44729</v>
      </c>
      <c r="AA1040" s="1"/>
    </row>
    <row r="1041" spans="4:27">
      <c r="D1041" s="68" t="s">
        <v>50</v>
      </c>
      <c r="E1041" s="70" t="s">
        <v>51</v>
      </c>
      <c r="F1041" s="70" t="s">
        <v>703</v>
      </c>
      <c r="G1041" s="67">
        <v>44726</v>
      </c>
      <c r="H1041" s="67">
        <v>44740</v>
      </c>
      <c r="I1041" s="71">
        <f t="shared" si="60"/>
        <v>14</v>
      </c>
      <c r="J1041" s="72" t="s">
        <v>125</v>
      </c>
      <c r="K1041" s="72" t="s">
        <v>126</v>
      </c>
      <c r="L1041" s="73">
        <v>2</v>
      </c>
      <c r="M1041" s="73" t="s">
        <v>268</v>
      </c>
      <c r="N1041" s="68" t="s">
        <v>56</v>
      </c>
      <c r="O1041" s="70" t="s">
        <v>87</v>
      </c>
      <c r="P1041" s="67">
        <f t="shared" si="59"/>
        <v>44738</v>
      </c>
      <c r="Q1041" s="75" t="str">
        <f t="shared" si="61"/>
        <v>週日</v>
      </c>
      <c r="R1041" s="80">
        <v>44734</v>
      </c>
      <c r="AA1041" s="1"/>
    </row>
    <row r="1042" spans="4:27">
      <c r="D1042" s="68" t="s">
        <v>50</v>
      </c>
      <c r="E1042" s="70" t="s">
        <v>51</v>
      </c>
      <c r="F1042" s="70" t="s">
        <v>703</v>
      </c>
      <c r="G1042" s="67">
        <v>44726</v>
      </c>
      <c r="H1042" s="67">
        <v>44740</v>
      </c>
      <c r="I1042" s="71">
        <f t="shared" si="60"/>
        <v>14</v>
      </c>
      <c r="J1042" s="72" t="s">
        <v>453</v>
      </c>
      <c r="K1042" s="72" t="s">
        <v>332</v>
      </c>
      <c r="L1042" s="73">
        <v>2</v>
      </c>
      <c r="M1042" s="73" t="s">
        <v>268</v>
      </c>
      <c r="N1042" s="68" t="s">
        <v>56</v>
      </c>
      <c r="O1042" s="70" t="s">
        <v>87</v>
      </c>
      <c r="P1042" s="67">
        <f t="shared" si="59"/>
        <v>44738</v>
      </c>
      <c r="Q1042" s="75" t="str">
        <f t="shared" si="61"/>
        <v>週日</v>
      </c>
      <c r="R1042" s="80">
        <v>44734</v>
      </c>
      <c r="AA1042" s="1"/>
    </row>
    <row r="1043" spans="4:27">
      <c r="D1043" s="68" t="s">
        <v>50</v>
      </c>
      <c r="E1043" s="70" t="s">
        <v>51</v>
      </c>
      <c r="F1043" s="70" t="s">
        <v>704</v>
      </c>
      <c r="G1043" s="67">
        <v>44725</v>
      </c>
      <c r="H1043" s="67">
        <v>44740</v>
      </c>
      <c r="I1043" s="71">
        <f t="shared" si="60"/>
        <v>15</v>
      </c>
      <c r="J1043" s="72" t="s">
        <v>125</v>
      </c>
      <c r="K1043" s="72" t="s">
        <v>126</v>
      </c>
      <c r="L1043" s="73">
        <v>2</v>
      </c>
      <c r="M1043" s="73" t="s">
        <v>268</v>
      </c>
      <c r="N1043" s="68" t="s">
        <v>56</v>
      </c>
      <c r="O1043" s="70" t="s">
        <v>87</v>
      </c>
      <c r="P1043" s="67">
        <f t="shared" si="59"/>
        <v>44738</v>
      </c>
      <c r="Q1043" s="75" t="str">
        <f t="shared" si="61"/>
        <v>週日</v>
      </c>
      <c r="R1043" s="80">
        <v>44734</v>
      </c>
      <c r="AA1043" s="1"/>
    </row>
    <row r="1044" spans="4:27">
      <c r="D1044" s="68" t="s">
        <v>50</v>
      </c>
      <c r="E1044" s="70" t="s">
        <v>51</v>
      </c>
      <c r="F1044" s="70" t="s">
        <v>704</v>
      </c>
      <c r="G1044" s="67">
        <v>44725</v>
      </c>
      <c r="H1044" s="67">
        <v>44740</v>
      </c>
      <c r="I1044" s="71">
        <f t="shared" si="60"/>
        <v>15</v>
      </c>
      <c r="J1044" s="72" t="s">
        <v>453</v>
      </c>
      <c r="K1044" s="72" t="s">
        <v>332</v>
      </c>
      <c r="L1044" s="73">
        <v>2</v>
      </c>
      <c r="M1044" s="73" t="s">
        <v>268</v>
      </c>
      <c r="N1044" s="68" t="s">
        <v>56</v>
      </c>
      <c r="O1044" s="70" t="s">
        <v>87</v>
      </c>
      <c r="P1044" s="67">
        <f t="shared" si="59"/>
        <v>44738</v>
      </c>
      <c r="Q1044" s="75" t="str">
        <f t="shared" si="61"/>
        <v>週日</v>
      </c>
      <c r="R1044" s="80">
        <v>44734</v>
      </c>
      <c r="AA1044" s="1"/>
    </row>
    <row r="1045" spans="4:27">
      <c r="D1045" s="68" t="s">
        <v>50</v>
      </c>
      <c r="E1045" s="70" t="s">
        <v>51</v>
      </c>
      <c r="F1045" s="70" t="s">
        <v>705</v>
      </c>
      <c r="G1045" s="67">
        <v>44725</v>
      </c>
      <c r="H1045" s="67">
        <v>44740</v>
      </c>
      <c r="I1045" s="71">
        <f t="shared" si="60"/>
        <v>15</v>
      </c>
      <c r="J1045" s="72" t="s">
        <v>125</v>
      </c>
      <c r="K1045" s="72" t="s">
        <v>126</v>
      </c>
      <c r="L1045" s="73">
        <v>2</v>
      </c>
      <c r="M1045" s="73" t="s">
        <v>268</v>
      </c>
      <c r="N1045" s="68" t="s">
        <v>56</v>
      </c>
      <c r="O1045" s="70" t="s">
        <v>87</v>
      </c>
      <c r="P1045" s="67">
        <f t="shared" si="59"/>
        <v>44738</v>
      </c>
      <c r="Q1045" s="75" t="str">
        <f t="shared" si="61"/>
        <v>週日</v>
      </c>
      <c r="R1045" s="80">
        <v>44734</v>
      </c>
      <c r="AA1045" s="1"/>
    </row>
    <row r="1046" spans="4:27">
      <c r="D1046" s="68" t="s">
        <v>50</v>
      </c>
      <c r="E1046" s="70" t="s">
        <v>51</v>
      </c>
      <c r="F1046" s="70" t="s">
        <v>705</v>
      </c>
      <c r="G1046" s="67">
        <v>44725</v>
      </c>
      <c r="H1046" s="67">
        <v>44740</v>
      </c>
      <c r="I1046" s="71">
        <f t="shared" si="60"/>
        <v>15</v>
      </c>
      <c r="J1046" s="72" t="s">
        <v>453</v>
      </c>
      <c r="K1046" s="72" t="s">
        <v>332</v>
      </c>
      <c r="L1046" s="73">
        <v>2</v>
      </c>
      <c r="M1046" s="73" t="s">
        <v>268</v>
      </c>
      <c r="N1046" s="68" t="s">
        <v>56</v>
      </c>
      <c r="O1046" s="70" t="s">
        <v>87</v>
      </c>
      <c r="P1046" s="67">
        <f t="shared" si="59"/>
        <v>44738</v>
      </c>
      <c r="Q1046" s="75" t="str">
        <f t="shared" si="61"/>
        <v>週日</v>
      </c>
      <c r="R1046" s="80">
        <v>44734</v>
      </c>
      <c r="AA1046" s="1"/>
    </row>
    <row r="1047" spans="4:27">
      <c r="D1047" s="68" t="s">
        <v>50</v>
      </c>
      <c r="E1047" s="70" t="s">
        <v>51</v>
      </c>
      <c r="F1047" s="70" t="s">
        <v>706</v>
      </c>
      <c r="G1047" s="67">
        <v>44725</v>
      </c>
      <c r="H1047" s="67">
        <v>44740</v>
      </c>
      <c r="I1047" s="71">
        <f t="shared" si="60"/>
        <v>15</v>
      </c>
      <c r="J1047" s="72" t="s">
        <v>125</v>
      </c>
      <c r="K1047" s="72" t="s">
        <v>126</v>
      </c>
      <c r="L1047" s="73">
        <v>2</v>
      </c>
      <c r="M1047" s="73" t="s">
        <v>268</v>
      </c>
      <c r="N1047" s="68" t="s">
        <v>56</v>
      </c>
      <c r="O1047" s="70" t="s">
        <v>87</v>
      </c>
      <c r="P1047" s="67">
        <f t="shared" si="59"/>
        <v>44738</v>
      </c>
      <c r="Q1047" s="75" t="str">
        <f t="shared" si="61"/>
        <v>週日</v>
      </c>
      <c r="R1047" s="80">
        <v>44734</v>
      </c>
      <c r="S1047" s="84"/>
      <c r="AA1047" s="1"/>
    </row>
    <row r="1048" spans="4:27">
      <c r="D1048" s="68" t="s">
        <v>50</v>
      </c>
      <c r="E1048" s="70" t="s">
        <v>51</v>
      </c>
      <c r="F1048" s="70" t="s">
        <v>706</v>
      </c>
      <c r="G1048" s="67">
        <v>44725</v>
      </c>
      <c r="H1048" s="67">
        <v>44740</v>
      </c>
      <c r="I1048" s="71">
        <f t="shared" si="60"/>
        <v>15</v>
      </c>
      <c r="J1048" s="72" t="s">
        <v>453</v>
      </c>
      <c r="K1048" s="72" t="s">
        <v>332</v>
      </c>
      <c r="L1048" s="73">
        <v>2</v>
      </c>
      <c r="M1048" s="73" t="s">
        <v>268</v>
      </c>
      <c r="N1048" s="68" t="s">
        <v>56</v>
      </c>
      <c r="O1048" s="70" t="s">
        <v>87</v>
      </c>
      <c r="P1048" s="67">
        <f t="shared" si="59"/>
        <v>44738</v>
      </c>
      <c r="Q1048" s="75" t="str">
        <f t="shared" si="61"/>
        <v>週日</v>
      </c>
      <c r="R1048" s="80">
        <v>44734</v>
      </c>
      <c r="S1048" s="84"/>
      <c r="AA1048" s="1"/>
    </row>
    <row r="1049" spans="4:27">
      <c r="D1049" s="68" t="s">
        <v>50</v>
      </c>
      <c r="E1049" s="70" t="s">
        <v>51</v>
      </c>
      <c r="F1049" s="70" t="s">
        <v>707</v>
      </c>
      <c r="G1049" s="67">
        <v>44717</v>
      </c>
      <c r="H1049" s="67">
        <v>44740</v>
      </c>
      <c r="I1049" s="71">
        <f t="shared" si="60"/>
        <v>23</v>
      </c>
      <c r="J1049" s="72" t="s">
        <v>125</v>
      </c>
      <c r="K1049" s="72" t="s">
        <v>126</v>
      </c>
      <c r="L1049" s="73">
        <v>2</v>
      </c>
      <c r="M1049" s="73" t="s">
        <v>268</v>
      </c>
      <c r="N1049" s="68" t="s">
        <v>56</v>
      </c>
      <c r="O1049" s="70" t="s">
        <v>87</v>
      </c>
      <c r="P1049" s="67">
        <f t="shared" si="59"/>
        <v>44738</v>
      </c>
      <c r="Q1049" s="75" t="str">
        <f t="shared" si="61"/>
        <v>週日</v>
      </c>
      <c r="R1049" s="80">
        <v>44721</v>
      </c>
      <c r="S1049" s="84"/>
      <c r="AA1049" s="1"/>
    </row>
    <row r="1050" spans="4:27">
      <c r="D1050" s="68" t="s">
        <v>50</v>
      </c>
      <c r="E1050" s="70" t="s">
        <v>51</v>
      </c>
      <c r="F1050" s="70" t="s">
        <v>707</v>
      </c>
      <c r="G1050" s="67">
        <v>44717</v>
      </c>
      <c r="H1050" s="67">
        <v>44740</v>
      </c>
      <c r="I1050" s="71">
        <f t="shared" si="60"/>
        <v>23</v>
      </c>
      <c r="J1050" s="72" t="s">
        <v>453</v>
      </c>
      <c r="K1050" s="72" t="s">
        <v>332</v>
      </c>
      <c r="L1050" s="73">
        <v>2</v>
      </c>
      <c r="M1050" s="73" t="s">
        <v>268</v>
      </c>
      <c r="N1050" s="68" t="s">
        <v>56</v>
      </c>
      <c r="O1050" s="70" t="s">
        <v>87</v>
      </c>
      <c r="P1050" s="67">
        <f t="shared" si="59"/>
        <v>44738</v>
      </c>
      <c r="Q1050" s="75" t="str">
        <f t="shared" si="61"/>
        <v>週日</v>
      </c>
      <c r="R1050" s="80">
        <v>44721</v>
      </c>
      <c r="S1050" s="84"/>
      <c r="AA1050" s="1"/>
    </row>
    <row r="1051" spans="4:27">
      <c r="D1051" s="68" t="s">
        <v>50</v>
      </c>
      <c r="E1051" s="70" t="s">
        <v>51</v>
      </c>
      <c r="F1051" s="70" t="s">
        <v>708</v>
      </c>
      <c r="G1051" s="67">
        <v>44719</v>
      </c>
      <c r="H1051" s="67">
        <v>44740</v>
      </c>
      <c r="I1051" s="71">
        <f t="shared" si="60"/>
        <v>21</v>
      </c>
      <c r="J1051" s="72" t="s">
        <v>125</v>
      </c>
      <c r="K1051" s="72" t="s">
        <v>126</v>
      </c>
      <c r="L1051" s="73">
        <v>3</v>
      </c>
      <c r="M1051" s="73" t="s">
        <v>268</v>
      </c>
      <c r="N1051" s="68" t="s">
        <v>56</v>
      </c>
      <c r="O1051" s="70" t="s">
        <v>87</v>
      </c>
      <c r="P1051" s="67">
        <f t="shared" si="59"/>
        <v>44738</v>
      </c>
      <c r="Q1051" s="75" t="str">
        <f t="shared" si="61"/>
        <v>週日</v>
      </c>
      <c r="R1051" s="80">
        <v>44726</v>
      </c>
      <c r="S1051" s="84"/>
      <c r="AA1051" s="1"/>
    </row>
    <row r="1052" spans="4:27">
      <c r="D1052" s="68" t="s">
        <v>50</v>
      </c>
      <c r="E1052" s="70" t="s">
        <v>51</v>
      </c>
      <c r="F1052" s="70" t="s">
        <v>708</v>
      </c>
      <c r="G1052" s="67">
        <v>44719</v>
      </c>
      <c r="H1052" s="67">
        <v>44740</v>
      </c>
      <c r="I1052" s="71">
        <f t="shared" si="60"/>
        <v>21</v>
      </c>
      <c r="J1052" s="72" t="s">
        <v>453</v>
      </c>
      <c r="K1052" s="72" t="s">
        <v>332</v>
      </c>
      <c r="L1052" s="73">
        <v>3</v>
      </c>
      <c r="M1052" s="73" t="s">
        <v>268</v>
      </c>
      <c r="N1052" s="68" t="s">
        <v>56</v>
      </c>
      <c r="O1052" s="70" t="s">
        <v>87</v>
      </c>
      <c r="P1052" s="67">
        <f t="shared" si="59"/>
        <v>44738</v>
      </c>
      <c r="Q1052" s="75" t="str">
        <f t="shared" si="61"/>
        <v>週日</v>
      </c>
      <c r="R1052" s="80">
        <v>44726</v>
      </c>
      <c r="S1052" s="84"/>
      <c r="AA1052" s="1"/>
    </row>
    <row r="1053" spans="4:27">
      <c r="D1053" s="68" t="s">
        <v>50</v>
      </c>
      <c r="E1053" s="70" t="s">
        <v>51</v>
      </c>
      <c r="F1053" s="70" t="s">
        <v>709</v>
      </c>
      <c r="G1053" s="67">
        <v>44717</v>
      </c>
      <c r="H1053" s="67">
        <v>44740</v>
      </c>
      <c r="I1053" s="71">
        <f t="shared" si="60"/>
        <v>23</v>
      </c>
      <c r="J1053" s="72" t="s">
        <v>125</v>
      </c>
      <c r="K1053" s="72" t="s">
        <v>126</v>
      </c>
      <c r="L1053" s="73">
        <v>2</v>
      </c>
      <c r="M1053" s="73" t="s">
        <v>268</v>
      </c>
      <c r="N1053" s="68" t="s">
        <v>56</v>
      </c>
      <c r="O1053" s="70" t="s">
        <v>87</v>
      </c>
      <c r="P1053" s="67">
        <f t="shared" si="59"/>
        <v>44738</v>
      </c>
      <c r="Q1053" s="75" t="str">
        <f t="shared" si="61"/>
        <v>週日</v>
      </c>
      <c r="R1053" s="80">
        <v>44721</v>
      </c>
      <c r="S1053" s="84"/>
      <c r="AA1053" s="1"/>
    </row>
    <row r="1054" spans="4:27">
      <c r="D1054" s="68" t="s">
        <v>50</v>
      </c>
      <c r="E1054" s="70" t="s">
        <v>51</v>
      </c>
      <c r="F1054" s="70" t="s">
        <v>709</v>
      </c>
      <c r="G1054" s="67">
        <v>44717</v>
      </c>
      <c r="H1054" s="67">
        <v>44740</v>
      </c>
      <c r="I1054" s="71">
        <f t="shared" si="60"/>
        <v>23</v>
      </c>
      <c r="J1054" s="72" t="s">
        <v>453</v>
      </c>
      <c r="K1054" s="72" t="s">
        <v>332</v>
      </c>
      <c r="L1054" s="73">
        <v>2</v>
      </c>
      <c r="M1054" s="73" t="s">
        <v>268</v>
      </c>
      <c r="N1054" s="68" t="s">
        <v>56</v>
      </c>
      <c r="O1054" s="70" t="s">
        <v>87</v>
      </c>
      <c r="P1054" s="67">
        <f t="shared" si="59"/>
        <v>44738</v>
      </c>
      <c r="Q1054" s="75" t="str">
        <f t="shared" si="61"/>
        <v>週日</v>
      </c>
      <c r="R1054" s="80">
        <v>44721</v>
      </c>
      <c r="S1054" s="84"/>
      <c r="AA1054" s="1"/>
    </row>
    <row r="1055" spans="4:27">
      <c r="D1055" s="68" t="s">
        <v>50</v>
      </c>
      <c r="E1055" s="70" t="s">
        <v>51</v>
      </c>
      <c r="F1055" s="70" t="s">
        <v>710</v>
      </c>
      <c r="G1055" s="67">
        <v>44726</v>
      </c>
      <c r="H1055" s="67">
        <v>44740</v>
      </c>
      <c r="I1055" s="71">
        <f t="shared" si="60"/>
        <v>14</v>
      </c>
      <c r="J1055" s="72" t="s">
        <v>125</v>
      </c>
      <c r="K1055" s="72" t="s">
        <v>126</v>
      </c>
      <c r="L1055" s="73">
        <v>2</v>
      </c>
      <c r="M1055" s="73" t="s">
        <v>268</v>
      </c>
      <c r="N1055" s="68" t="s">
        <v>56</v>
      </c>
      <c r="O1055" s="70" t="s">
        <v>87</v>
      </c>
      <c r="P1055" s="67">
        <f t="shared" si="59"/>
        <v>44738</v>
      </c>
      <c r="Q1055" s="75" t="str">
        <f t="shared" si="61"/>
        <v>週日</v>
      </c>
      <c r="R1055" s="80">
        <v>44734</v>
      </c>
      <c r="S1055" s="84"/>
      <c r="AA1055" s="1"/>
    </row>
    <row r="1056" spans="4:27">
      <c r="D1056" s="68" t="s">
        <v>50</v>
      </c>
      <c r="E1056" s="70" t="s">
        <v>51</v>
      </c>
      <c r="F1056" s="70" t="s">
        <v>710</v>
      </c>
      <c r="G1056" s="67">
        <v>44726</v>
      </c>
      <c r="H1056" s="67">
        <v>44740</v>
      </c>
      <c r="I1056" s="71">
        <f t="shared" si="60"/>
        <v>14</v>
      </c>
      <c r="J1056" s="72" t="s">
        <v>453</v>
      </c>
      <c r="K1056" s="72" t="s">
        <v>332</v>
      </c>
      <c r="L1056" s="73">
        <v>2</v>
      </c>
      <c r="M1056" s="73" t="s">
        <v>268</v>
      </c>
      <c r="N1056" s="68" t="s">
        <v>56</v>
      </c>
      <c r="O1056" s="70" t="s">
        <v>87</v>
      </c>
      <c r="P1056" s="67">
        <f t="shared" si="59"/>
        <v>44738</v>
      </c>
      <c r="Q1056" s="75" t="str">
        <f t="shared" si="61"/>
        <v>週日</v>
      </c>
      <c r="R1056" s="80">
        <v>44734</v>
      </c>
      <c r="S1056" s="84"/>
      <c r="AA1056" s="1"/>
    </row>
    <row r="1057" spans="2:27">
      <c r="D1057" s="68" t="s">
        <v>50</v>
      </c>
      <c r="E1057" s="70" t="s">
        <v>51</v>
      </c>
      <c r="F1057" s="70" t="s">
        <v>711</v>
      </c>
      <c r="G1057" s="67">
        <v>44725</v>
      </c>
      <c r="H1057" s="67">
        <v>44740</v>
      </c>
      <c r="I1057" s="71">
        <f t="shared" si="60"/>
        <v>15</v>
      </c>
      <c r="J1057" s="72" t="s">
        <v>125</v>
      </c>
      <c r="K1057" s="72" t="s">
        <v>126</v>
      </c>
      <c r="L1057" s="73">
        <v>2</v>
      </c>
      <c r="M1057" s="73" t="s">
        <v>268</v>
      </c>
      <c r="N1057" s="68" t="s">
        <v>56</v>
      </c>
      <c r="O1057" s="70" t="s">
        <v>87</v>
      </c>
      <c r="P1057" s="67">
        <f t="shared" si="59"/>
        <v>44738</v>
      </c>
      <c r="Q1057" s="75" t="str">
        <f t="shared" si="61"/>
        <v>週日</v>
      </c>
      <c r="R1057" s="80">
        <v>44734</v>
      </c>
      <c r="S1057" s="84"/>
      <c r="AA1057" s="1"/>
    </row>
    <row r="1058" spans="2:27">
      <c r="D1058" s="68" t="s">
        <v>50</v>
      </c>
      <c r="E1058" s="70" t="s">
        <v>51</v>
      </c>
      <c r="F1058" s="70" t="s">
        <v>711</v>
      </c>
      <c r="G1058" s="67">
        <v>44725</v>
      </c>
      <c r="H1058" s="67">
        <v>44740</v>
      </c>
      <c r="I1058" s="71">
        <f t="shared" si="60"/>
        <v>15</v>
      </c>
      <c r="J1058" s="72" t="s">
        <v>453</v>
      </c>
      <c r="K1058" s="72" t="s">
        <v>332</v>
      </c>
      <c r="L1058" s="73">
        <v>2</v>
      </c>
      <c r="M1058" s="73" t="s">
        <v>268</v>
      </c>
      <c r="N1058" s="68" t="s">
        <v>56</v>
      </c>
      <c r="O1058" s="70" t="s">
        <v>87</v>
      </c>
      <c r="P1058" s="67">
        <f t="shared" si="59"/>
        <v>44738</v>
      </c>
      <c r="Q1058" s="75" t="str">
        <f t="shared" si="61"/>
        <v>週日</v>
      </c>
      <c r="R1058" s="80">
        <v>44734</v>
      </c>
      <c r="S1058" s="84"/>
      <c r="AA1058" s="1"/>
    </row>
    <row r="1059" spans="2:27">
      <c r="D1059" s="68" t="s">
        <v>50</v>
      </c>
      <c r="E1059" s="70" t="s">
        <v>51</v>
      </c>
      <c r="F1059" s="70" t="s">
        <v>712</v>
      </c>
      <c r="G1059" s="67">
        <v>44725</v>
      </c>
      <c r="H1059" s="67">
        <v>44740</v>
      </c>
      <c r="I1059" s="71">
        <f t="shared" si="60"/>
        <v>15</v>
      </c>
      <c r="J1059" s="72" t="s">
        <v>125</v>
      </c>
      <c r="K1059" s="72" t="s">
        <v>126</v>
      </c>
      <c r="L1059" s="73">
        <v>2</v>
      </c>
      <c r="M1059" s="73" t="s">
        <v>268</v>
      </c>
      <c r="N1059" s="68" t="s">
        <v>56</v>
      </c>
      <c r="O1059" s="70" t="s">
        <v>87</v>
      </c>
      <c r="P1059" s="67">
        <f t="shared" si="59"/>
        <v>44738</v>
      </c>
      <c r="Q1059" s="75" t="str">
        <f t="shared" si="61"/>
        <v>週日</v>
      </c>
      <c r="R1059" s="80">
        <v>44734</v>
      </c>
      <c r="S1059" s="84"/>
      <c r="AA1059" s="1"/>
    </row>
    <row r="1060" spans="2:27">
      <c r="D1060" s="68" t="s">
        <v>50</v>
      </c>
      <c r="E1060" s="70" t="s">
        <v>51</v>
      </c>
      <c r="F1060" s="70" t="s">
        <v>712</v>
      </c>
      <c r="G1060" s="67">
        <v>44725</v>
      </c>
      <c r="H1060" s="67">
        <v>44740</v>
      </c>
      <c r="I1060" s="71">
        <f t="shared" si="60"/>
        <v>15</v>
      </c>
      <c r="J1060" s="72" t="s">
        <v>453</v>
      </c>
      <c r="K1060" s="72" t="s">
        <v>332</v>
      </c>
      <c r="L1060" s="73">
        <v>2</v>
      </c>
      <c r="M1060" s="73" t="s">
        <v>268</v>
      </c>
      <c r="N1060" s="68" t="s">
        <v>56</v>
      </c>
      <c r="O1060" s="70" t="s">
        <v>87</v>
      </c>
      <c r="P1060" s="67">
        <f t="shared" si="59"/>
        <v>44738</v>
      </c>
      <c r="Q1060" s="75" t="str">
        <f t="shared" si="61"/>
        <v>週日</v>
      </c>
      <c r="R1060" s="80">
        <v>44734</v>
      </c>
      <c r="S1060" s="84"/>
      <c r="AA1060" s="1"/>
    </row>
    <row r="1061" spans="2:27">
      <c r="B1061" s="88"/>
      <c r="D1061" s="68" t="s">
        <v>713</v>
      </c>
      <c r="E1061" s="89" t="s">
        <v>51</v>
      </c>
      <c r="F1061" s="90" t="s">
        <v>714</v>
      </c>
      <c r="G1061" s="91" t="s">
        <v>715</v>
      </c>
      <c r="H1061" s="92">
        <v>44740</v>
      </c>
      <c r="I1061" s="71" t="e">
        <f t="shared" si="60"/>
        <v>#VALUE!</v>
      </c>
      <c r="J1061" s="93" t="s">
        <v>125</v>
      </c>
      <c r="K1061" s="93" t="s">
        <v>126</v>
      </c>
      <c r="M1061" s="73" t="s">
        <v>268</v>
      </c>
      <c r="N1061" s="94" t="s">
        <v>56</v>
      </c>
      <c r="O1061" s="89" t="s">
        <v>87</v>
      </c>
      <c r="P1061" s="92">
        <f t="shared" si="59"/>
        <v>44738</v>
      </c>
      <c r="Q1061" s="75" t="str">
        <f t="shared" si="61"/>
        <v>週日</v>
      </c>
      <c r="R1061" s="80" t="s">
        <v>713</v>
      </c>
      <c r="S1061" s="84"/>
      <c r="AA1061" s="1"/>
    </row>
    <row r="1062" spans="2:27">
      <c r="B1062" s="88"/>
      <c r="D1062" s="68" t="s">
        <v>713</v>
      </c>
      <c r="E1062" s="89" t="s">
        <v>51</v>
      </c>
      <c r="F1062" s="90" t="s">
        <v>716</v>
      </c>
      <c r="G1062" s="91" t="s">
        <v>715</v>
      </c>
      <c r="H1062" s="92">
        <v>44740</v>
      </c>
      <c r="I1062" s="71" t="e">
        <f t="shared" si="60"/>
        <v>#VALUE!</v>
      </c>
      <c r="J1062" s="93" t="s">
        <v>453</v>
      </c>
      <c r="K1062" s="93" t="s">
        <v>332</v>
      </c>
      <c r="M1062" s="73" t="s">
        <v>268</v>
      </c>
      <c r="N1062" s="94" t="s">
        <v>56</v>
      </c>
      <c r="O1062" s="89" t="s">
        <v>87</v>
      </c>
      <c r="P1062" s="92">
        <f t="shared" si="59"/>
        <v>44738</v>
      </c>
      <c r="Q1062" s="75" t="str">
        <f t="shared" si="61"/>
        <v>週日</v>
      </c>
      <c r="R1062" s="80" t="s">
        <v>713</v>
      </c>
      <c r="S1062" s="84"/>
      <c r="AA1062" s="1"/>
    </row>
    <row r="1063" spans="2:27">
      <c r="D1063" s="68" t="s">
        <v>50</v>
      </c>
      <c r="E1063" s="70" t="s">
        <v>51</v>
      </c>
      <c r="F1063" s="70" t="s">
        <v>717</v>
      </c>
      <c r="G1063" s="67">
        <v>44726</v>
      </c>
      <c r="H1063" s="67">
        <v>44740</v>
      </c>
      <c r="I1063" s="71">
        <f t="shared" si="60"/>
        <v>14</v>
      </c>
      <c r="J1063" s="72" t="s">
        <v>125</v>
      </c>
      <c r="K1063" s="72" t="s">
        <v>126</v>
      </c>
      <c r="L1063" s="73">
        <v>2</v>
      </c>
      <c r="M1063" s="73" t="s">
        <v>268</v>
      </c>
      <c r="N1063" s="68" t="s">
        <v>56</v>
      </c>
      <c r="O1063" s="70" t="s">
        <v>87</v>
      </c>
      <c r="P1063" s="67">
        <f t="shared" ref="P1063:P1126" si="62">H1063-2</f>
        <v>44738</v>
      </c>
      <c r="Q1063" s="75" t="str">
        <f t="shared" si="61"/>
        <v>週日</v>
      </c>
      <c r="R1063" s="80">
        <v>44734</v>
      </c>
      <c r="S1063" s="84"/>
      <c r="AA1063" s="1"/>
    </row>
    <row r="1064" spans="2:27">
      <c r="D1064" s="68" t="s">
        <v>50</v>
      </c>
      <c r="E1064" s="70" t="s">
        <v>51</v>
      </c>
      <c r="F1064" s="70" t="s">
        <v>717</v>
      </c>
      <c r="G1064" s="67">
        <v>44726</v>
      </c>
      <c r="H1064" s="67">
        <v>44740</v>
      </c>
      <c r="I1064" s="71">
        <f t="shared" si="60"/>
        <v>14</v>
      </c>
      <c r="J1064" s="72" t="s">
        <v>453</v>
      </c>
      <c r="K1064" s="72" t="s">
        <v>332</v>
      </c>
      <c r="L1064" s="73">
        <v>2</v>
      </c>
      <c r="M1064" s="73" t="s">
        <v>268</v>
      </c>
      <c r="N1064" s="68" t="s">
        <v>56</v>
      </c>
      <c r="O1064" s="70" t="s">
        <v>87</v>
      </c>
      <c r="P1064" s="67">
        <f t="shared" si="62"/>
        <v>44738</v>
      </c>
      <c r="Q1064" s="75" t="str">
        <f t="shared" si="61"/>
        <v>週日</v>
      </c>
      <c r="R1064" s="80">
        <v>44734</v>
      </c>
      <c r="S1064" s="84"/>
      <c r="AA1064" s="1"/>
    </row>
    <row r="1065" spans="2:27">
      <c r="D1065" s="68" t="s">
        <v>50</v>
      </c>
      <c r="E1065" s="70" t="s">
        <v>51</v>
      </c>
      <c r="F1065" s="70" t="s">
        <v>718</v>
      </c>
      <c r="G1065" s="67">
        <v>44726</v>
      </c>
      <c r="H1065" s="67">
        <v>44740</v>
      </c>
      <c r="I1065" s="71">
        <f t="shared" si="60"/>
        <v>14</v>
      </c>
      <c r="J1065" s="72" t="s">
        <v>125</v>
      </c>
      <c r="K1065" s="72" t="s">
        <v>126</v>
      </c>
      <c r="L1065" s="73">
        <v>2</v>
      </c>
      <c r="M1065" s="73" t="s">
        <v>268</v>
      </c>
      <c r="N1065" s="68" t="s">
        <v>56</v>
      </c>
      <c r="O1065" s="70" t="s">
        <v>87</v>
      </c>
      <c r="P1065" s="67">
        <f t="shared" si="62"/>
        <v>44738</v>
      </c>
      <c r="Q1065" s="75" t="str">
        <f t="shared" si="61"/>
        <v>週日</v>
      </c>
      <c r="R1065" s="80">
        <v>44734</v>
      </c>
      <c r="S1065" s="84"/>
      <c r="AA1065" s="1"/>
    </row>
    <row r="1066" spans="2:27">
      <c r="D1066" s="68" t="s">
        <v>50</v>
      </c>
      <c r="E1066" s="70" t="s">
        <v>51</v>
      </c>
      <c r="F1066" s="70" t="s">
        <v>718</v>
      </c>
      <c r="G1066" s="67">
        <v>44726</v>
      </c>
      <c r="H1066" s="67">
        <v>44740</v>
      </c>
      <c r="I1066" s="71">
        <f t="shared" si="60"/>
        <v>14</v>
      </c>
      <c r="J1066" s="72" t="s">
        <v>453</v>
      </c>
      <c r="K1066" s="72" t="s">
        <v>332</v>
      </c>
      <c r="L1066" s="73">
        <v>2</v>
      </c>
      <c r="M1066" s="73" t="s">
        <v>268</v>
      </c>
      <c r="N1066" s="68" t="s">
        <v>56</v>
      </c>
      <c r="O1066" s="70" t="s">
        <v>87</v>
      </c>
      <c r="P1066" s="67">
        <f t="shared" si="62"/>
        <v>44738</v>
      </c>
      <c r="Q1066" s="75" t="str">
        <f t="shared" si="61"/>
        <v>週日</v>
      </c>
      <c r="R1066" s="80">
        <v>44734</v>
      </c>
      <c r="S1066" s="84"/>
      <c r="AA1066" s="1"/>
    </row>
    <row r="1067" spans="2:27">
      <c r="D1067" s="68" t="s">
        <v>50</v>
      </c>
      <c r="E1067" s="70" t="s">
        <v>51</v>
      </c>
      <c r="F1067" s="70" t="s">
        <v>719</v>
      </c>
      <c r="G1067" s="67">
        <v>44725</v>
      </c>
      <c r="H1067" s="67">
        <v>44740</v>
      </c>
      <c r="I1067" s="71">
        <f t="shared" si="60"/>
        <v>15</v>
      </c>
      <c r="J1067" s="72" t="s">
        <v>125</v>
      </c>
      <c r="K1067" s="72" t="s">
        <v>126</v>
      </c>
      <c r="L1067" s="73">
        <v>2</v>
      </c>
      <c r="M1067" s="73" t="s">
        <v>268</v>
      </c>
      <c r="N1067" s="68" t="s">
        <v>56</v>
      </c>
      <c r="O1067" s="70" t="s">
        <v>87</v>
      </c>
      <c r="P1067" s="67">
        <f t="shared" si="62"/>
        <v>44738</v>
      </c>
      <c r="Q1067" s="75" t="str">
        <f t="shared" si="61"/>
        <v>週日</v>
      </c>
      <c r="R1067" s="80">
        <v>44734</v>
      </c>
      <c r="S1067" s="84"/>
      <c r="AA1067" s="1"/>
    </row>
    <row r="1068" spans="2:27">
      <c r="D1068" s="68" t="s">
        <v>50</v>
      </c>
      <c r="E1068" s="70" t="s">
        <v>51</v>
      </c>
      <c r="F1068" s="70" t="s">
        <v>720</v>
      </c>
      <c r="G1068" s="67">
        <v>44725</v>
      </c>
      <c r="H1068" s="67">
        <v>44740</v>
      </c>
      <c r="I1068" s="71">
        <f t="shared" si="60"/>
        <v>15</v>
      </c>
      <c r="J1068" s="72" t="s">
        <v>453</v>
      </c>
      <c r="K1068" s="72" t="s">
        <v>332</v>
      </c>
      <c r="L1068" s="73">
        <v>2</v>
      </c>
      <c r="M1068" s="73" t="s">
        <v>268</v>
      </c>
      <c r="N1068" s="68" t="s">
        <v>56</v>
      </c>
      <c r="O1068" s="70" t="s">
        <v>87</v>
      </c>
      <c r="P1068" s="67">
        <f t="shared" si="62"/>
        <v>44738</v>
      </c>
      <c r="Q1068" s="75" t="str">
        <f t="shared" si="61"/>
        <v>週日</v>
      </c>
      <c r="R1068" s="80">
        <v>44734</v>
      </c>
      <c r="S1068" s="84"/>
      <c r="AA1068" s="1"/>
    </row>
    <row r="1069" spans="2:27">
      <c r="D1069" s="68" t="s">
        <v>50</v>
      </c>
      <c r="E1069" s="70" t="s">
        <v>51</v>
      </c>
      <c r="F1069" s="70" t="s">
        <v>721</v>
      </c>
      <c r="G1069" s="67">
        <v>44721</v>
      </c>
      <c r="H1069" s="67">
        <v>44740</v>
      </c>
      <c r="I1069" s="71">
        <f t="shared" si="60"/>
        <v>19</v>
      </c>
      <c r="J1069" s="72" t="s">
        <v>125</v>
      </c>
      <c r="K1069" s="72" t="s">
        <v>126</v>
      </c>
      <c r="L1069" s="73">
        <v>2</v>
      </c>
      <c r="M1069" s="73" t="s">
        <v>268</v>
      </c>
      <c r="N1069" s="68" t="s">
        <v>56</v>
      </c>
      <c r="O1069" s="70" t="s">
        <v>87</v>
      </c>
      <c r="P1069" s="67">
        <f t="shared" si="62"/>
        <v>44738</v>
      </c>
      <c r="Q1069" s="75" t="str">
        <f t="shared" si="61"/>
        <v>週日</v>
      </c>
      <c r="R1069" s="80">
        <v>44729</v>
      </c>
      <c r="S1069" s="84"/>
      <c r="AA1069" s="1"/>
    </row>
    <row r="1070" spans="2:27">
      <c r="D1070" s="68" t="s">
        <v>50</v>
      </c>
      <c r="E1070" s="70" t="s">
        <v>51</v>
      </c>
      <c r="F1070" s="70" t="s">
        <v>721</v>
      </c>
      <c r="G1070" s="67">
        <v>44721</v>
      </c>
      <c r="H1070" s="67">
        <v>44740</v>
      </c>
      <c r="I1070" s="71">
        <f t="shared" si="60"/>
        <v>19</v>
      </c>
      <c r="J1070" s="72" t="s">
        <v>453</v>
      </c>
      <c r="K1070" s="72" t="s">
        <v>332</v>
      </c>
      <c r="L1070" s="73">
        <v>2</v>
      </c>
      <c r="M1070" s="73" t="s">
        <v>268</v>
      </c>
      <c r="N1070" s="68" t="s">
        <v>56</v>
      </c>
      <c r="O1070" s="70" t="s">
        <v>87</v>
      </c>
      <c r="P1070" s="67">
        <f t="shared" si="62"/>
        <v>44738</v>
      </c>
      <c r="Q1070" s="75" t="str">
        <f t="shared" si="61"/>
        <v>週日</v>
      </c>
      <c r="R1070" s="80">
        <v>44729</v>
      </c>
      <c r="S1070" s="84"/>
      <c r="AA1070" s="1"/>
    </row>
    <row r="1071" spans="2:27">
      <c r="D1071" s="68" t="s">
        <v>50</v>
      </c>
      <c r="E1071" s="70" t="s">
        <v>51</v>
      </c>
      <c r="F1071" s="70" t="s">
        <v>722</v>
      </c>
      <c r="G1071" s="67">
        <v>44726</v>
      </c>
      <c r="H1071" s="67">
        <v>44740</v>
      </c>
      <c r="I1071" s="71">
        <f t="shared" si="60"/>
        <v>14</v>
      </c>
      <c r="J1071" s="72" t="s">
        <v>125</v>
      </c>
      <c r="K1071" s="72" t="s">
        <v>126</v>
      </c>
      <c r="L1071" s="73">
        <v>2</v>
      </c>
      <c r="M1071" s="73" t="s">
        <v>268</v>
      </c>
      <c r="N1071" s="68" t="s">
        <v>56</v>
      </c>
      <c r="O1071" s="70" t="s">
        <v>87</v>
      </c>
      <c r="P1071" s="67">
        <f t="shared" si="62"/>
        <v>44738</v>
      </c>
      <c r="Q1071" s="75" t="str">
        <f t="shared" si="61"/>
        <v>週日</v>
      </c>
      <c r="R1071" s="80">
        <v>44734</v>
      </c>
      <c r="S1071" s="84"/>
      <c r="AA1071" s="1"/>
    </row>
    <row r="1072" spans="2:27">
      <c r="D1072" s="68" t="s">
        <v>50</v>
      </c>
      <c r="E1072" s="70" t="s">
        <v>51</v>
      </c>
      <c r="F1072" s="70" t="s">
        <v>722</v>
      </c>
      <c r="G1072" s="67">
        <v>44726</v>
      </c>
      <c r="H1072" s="67">
        <v>44740</v>
      </c>
      <c r="I1072" s="71">
        <f t="shared" si="60"/>
        <v>14</v>
      </c>
      <c r="J1072" s="72" t="s">
        <v>453</v>
      </c>
      <c r="K1072" s="72" t="s">
        <v>332</v>
      </c>
      <c r="L1072" s="73">
        <v>2</v>
      </c>
      <c r="M1072" s="73" t="s">
        <v>268</v>
      </c>
      <c r="N1072" s="68" t="s">
        <v>56</v>
      </c>
      <c r="O1072" s="70" t="s">
        <v>87</v>
      </c>
      <c r="P1072" s="67">
        <f t="shared" si="62"/>
        <v>44738</v>
      </c>
      <c r="Q1072" s="75" t="str">
        <f t="shared" si="61"/>
        <v>週日</v>
      </c>
      <c r="R1072" s="80">
        <v>44734</v>
      </c>
      <c r="S1072" s="84"/>
      <c r="AA1072" s="1"/>
    </row>
    <row r="1073" spans="2:27">
      <c r="D1073" s="68" t="s">
        <v>50</v>
      </c>
      <c r="E1073" s="70" t="s">
        <v>51</v>
      </c>
      <c r="F1073" s="70" t="s">
        <v>723</v>
      </c>
      <c r="G1073" s="67">
        <v>44719</v>
      </c>
      <c r="H1073" s="67">
        <v>44740</v>
      </c>
      <c r="I1073" s="71">
        <f t="shared" si="60"/>
        <v>21</v>
      </c>
      <c r="J1073" s="72" t="s">
        <v>125</v>
      </c>
      <c r="K1073" s="72" t="s">
        <v>126</v>
      </c>
      <c r="L1073" s="73">
        <v>2</v>
      </c>
      <c r="M1073" s="73" t="s">
        <v>268</v>
      </c>
      <c r="N1073" s="68" t="s">
        <v>56</v>
      </c>
      <c r="O1073" s="70" t="s">
        <v>87</v>
      </c>
      <c r="P1073" s="67">
        <f t="shared" si="62"/>
        <v>44738</v>
      </c>
      <c r="Q1073" s="75" t="str">
        <f t="shared" si="61"/>
        <v>週日</v>
      </c>
      <c r="R1073" s="80">
        <v>44726</v>
      </c>
      <c r="S1073" s="84"/>
      <c r="AA1073" s="1"/>
    </row>
    <row r="1074" spans="2:27">
      <c r="D1074" s="68" t="s">
        <v>50</v>
      </c>
      <c r="E1074" s="70" t="s">
        <v>51</v>
      </c>
      <c r="F1074" s="70" t="s">
        <v>723</v>
      </c>
      <c r="G1074" s="67">
        <v>44719</v>
      </c>
      <c r="H1074" s="67">
        <v>44740</v>
      </c>
      <c r="I1074" s="71">
        <f t="shared" si="60"/>
        <v>21</v>
      </c>
      <c r="J1074" s="72" t="s">
        <v>453</v>
      </c>
      <c r="K1074" s="72" t="s">
        <v>332</v>
      </c>
      <c r="L1074" s="73">
        <v>2</v>
      </c>
      <c r="M1074" s="73" t="s">
        <v>268</v>
      </c>
      <c r="N1074" s="68" t="s">
        <v>56</v>
      </c>
      <c r="O1074" s="70" t="s">
        <v>87</v>
      </c>
      <c r="P1074" s="67">
        <f t="shared" si="62"/>
        <v>44738</v>
      </c>
      <c r="Q1074" s="75" t="str">
        <f t="shared" si="61"/>
        <v>週日</v>
      </c>
      <c r="R1074" s="80">
        <v>44726</v>
      </c>
      <c r="S1074" s="84"/>
      <c r="AA1074" s="1"/>
    </row>
    <row r="1075" spans="2:27">
      <c r="D1075" s="68" t="s">
        <v>50</v>
      </c>
      <c r="E1075" s="70" t="s">
        <v>51</v>
      </c>
      <c r="F1075" s="70" t="s">
        <v>724</v>
      </c>
      <c r="G1075" s="67">
        <v>44726</v>
      </c>
      <c r="H1075" s="67">
        <v>44740</v>
      </c>
      <c r="I1075" s="71">
        <f t="shared" si="60"/>
        <v>14</v>
      </c>
      <c r="J1075" s="72" t="s">
        <v>125</v>
      </c>
      <c r="K1075" s="72" t="s">
        <v>126</v>
      </c>
      <c r="L1075" s="73">
        <v>2</v>
      </c>
      <c r="M1075" s="73" t="s">
        <v>268</v>
      </c>
      <c r="N1075" s="68" t="s">
        <v>56</v>
      </c>
      <c r="O1075" s="70" t="s">
        <v>87</v>
      </c>
      <c r="P1075" s="67">
        <f t="shared" si="62"/>
        <v>44738</v>
      </c>
      <c r="Q1075" s="75" t="str">
        <f t="shared" si="61"/>
        <v>週日</v>
      </c>
      <c r="R1075" s="80">
        <v>44734</v>
      </c>
      <c r="S1075" s="84"/>
      <c r="AA1075" s="1"/>
    </row>
    <row r="1076" spans="2:27">
      <c r="D1076" s="68" t="s">
        <v>50</v>
      </c>
      <c r="E1076" s="70" t="s">
        <v>51</v>
      </c>
      <c r="F1076" s="70" t="s">
        <v>724</v>
      </c>
      <c r="G1076" s="67">
        <v>44726</v>
      </c>
      <c r="H1076" s="67">
        <v>44740</v>
      </c>
      <c r="I1076" s="71">
        <f t="shared" si="60"/>
        <v>14</v>
      </c>
      <c r="J1076" s="72" t="s">
        <v>453</v>
      </c>
      <c r="K1076" s="72" t="s">
        <v>332</v>
      </c>
      <c r="L1076" s="73">
        <v>2</v>
      </c>
      <c r="M1076" s="73" t="s">
        <v>268</v>
      </c>
      <c r="N1076" s="68" t="s">
        <v>56</v>
      </c>
      <c r="O1076" s="70" t="s">
        <v>87</v>
      </c>
      <c r="P1076" s="67">
        <f t="shared" si="62"/>
        <v>44738</v>
      </c>
      <c r="Q1076" s="75" t="str">
        <f t="shared" si="61"/>
        <v>週日</v>
      </c>
      <c r="R1076" s="80">
        <v>44734</v>
      </c>
      <c r="S1076" s="84"/>
      <c r="AA1076" s="1"/>
    </row>
    <row r="1077" spans="2:27">
      <c r="D1077" s="68" t="s">
        <v>50</v>
      </c>
      <c r="E1077" s="70" t="s">
        <v>51</v>
      </c>
      <c r="F1077" s="70" t="s">
        <v>725</v>
      </c>
      <c r="G1077" s="67">
        <v>44726</v>
      </c>
      <c r="H1077" s="67">
        <v>44740</v>
      </c>
      <c r="I1077" s="71">
        <f t="shared" si="60"/>
        <v>14</v>
      </c>
      <c r="J1077" s="72" t="s">
        <v>125</v>
      </c>
      <c r="K1077" s="72" t="s">
        <v>126</v>
      </c>
      <c r="L1077" s="73">
        <v>2</v>
      </c>
      <c r="M1077" s="73" t="s">
        <v>268</v>
      </c>
      <c r="N1077" s="68" t="s">
        <v>56</v>
      </c>
      <c r="O1077" s="70" t="s">
        <v>87</v>
      </c>
      <c r="P1077" s="67">
        <f t="shared" si="62"/>
        <v>44738</v>
      </c>
      <c r="Q1077" s="75" t="str">
        <f t="shared" si="61"/>
        <v>週日</v>
      </c>
      <c r="R1077" s="80">
        <v>44734</v>
      </c>
      <c r="S1077" s="84"/>
      <c r="AA1077" s="1"/>
    </row>
    <row r="1078" spans="2:27">
      <c r="D1078" s="68" t="s">
        <v>50</v>
      </c>
      <c r="E1078" s="70" t="s">
        <v>51</v>
      </c>
      <c r="F1078" s="70" t="s">
        <v>725</v>
      </c>
      <c r="G1078" s="67">
        <v>44726</v>
      </c>
      <c r="H1078" s="67">
        <v>44740</v>
      </c>
      <c r="I1078" s="71">
        <f t="shared" si="60"/>
        <v>14</v>
      </c>
      <c r="J1078" s="72" t="s">
        <v>453</v>
      </c>
      <c r="K1078" s="72" t="s">
        <v>332</v>
      </c>
      <c r="L1078" s="73">
        <v>2</v>
      </c>
      <c r="M1078" s="73" t="s">
        <v>268</v>
      </c>
      <c r="N1078" s="68" t="s">
        <v>56</v>
      </c>
      <c r="O1078" s="70" t="s">
        <v>87</v>
      </c>
      <c r="P1078" s="67">
        <f t="shared" si="62"/>
        <v>44738</v>
      </c>
      <c r="Q1078" s="75" t="str">
        <f t="shared" si="61"/>
        <v>週日</v>
      </c>
      <c r="R1078" s="80">
        <v>44734</v>
      </c>
      <c r="S1078" s="84"/>
      <c r="AA1078" s="1"/>
    </row>
    <row r="1079" spans="2:27">
      <c r="B1079" s="95"/>
      <c r="D1079" s="68" t="s">
        <v>50</v>
      </c>
      <c r="E1079" s="70" t="s">
        <v>51</v>
      </c>
      <c r="F1079" s="70" t="s">
        <v>726</v>
      </c>
      <c r="G1079" s="96">
        <v>44720</v>
      </c>
      <c r="H1079" s="67">
        <v>44740</v>
      </c>
      <c r="I1079" s="71">
        <f t="shared" si="60"/>
        <v>20</v>
      </c>
      <c r="J1079" s="72" t="s">
        <v>125</v>
      </c>
      <c r="K1079" s="72" t="s">
        <v>126</v>
      </c>
      <c r="L1079" s="73">
        <v>2</v>
      </c>
      <c r="M1079" s="73" t="s">
        <v>268</v>
      </c>
      <c r="N1079" s="68" t="s">
        <v>56</v>
      </c>
      <c r="O1079" s="70" t="s">
        <v>87</v>
      </c>
      <c r="P1079" s="67">
        <f t="shared" si="62"/>
        <v>44738</v>
      </c>
      <c r="Q1079" s="75" t="str">
        <f t="shared" si="61"/>
        <v>週日</v>
      </c>
      <c r="R1079" s="80">
        <v>44729</v>
      </c>
      <c r="S1079" s="84"/>
      <c r="AA1079" s="1"/>
    </row>
    <row r="1080" spans="2:27">
      <c r="B1080" s="95"/>
      <c r="D1080" s="68" t="s">
        <v>50</v>
      </c>
      <c r="E1080" s="70" t="s">
        <v>51</v>
      </c>
      <c r="F1080" s="70" t="s">
        <v>726</v>
      </c>
      <c r="G1080" s="96">
        <v>44720</v>
      </c>
      <c r="H1080" s="67">
        <v>44740</v>
      </c>
      <c r="I1080" s="71">
        <f t="shared" si="60"/>
        <v>20</v>
      </c>
      <c r="J1080" s="72" t="s">
        <v>453</v>
      </c>
      <c r="K1080" s="72" t="s">
        <v>332</v>
      </c>
      <c r="L1080" s="73">
        <v>2</v>
      </c>
      <c r="M1080" s="73" t="s">
        <v>268</v>
      </c>
      <c r="N1080" s="68" t="s">
        <v>56</v>
      </c>
      <c r="O1080" s="70" t="s">
        <v>87</v>
      </c>
      <c r="P1080" s="67">
        <f t="shared" si="62"/>
        <v>44738</v>
      </c>
      <c r="Q1080" s="75" t="str">
        <f t="shared" si="61"/>
        <v>週日</v>
      </c>
      <c r="R1080" s="80">
        <v>44729</v>
      </c>
      <c r="S1080" s="84"/>
      <c r="AA1080" s="1"/>
    </row>
    <row r="1081" spans="2:27">
      <c r="D1081" s="68" t="s">
        <v>50</v>
      </c>
      <c r="E1081" s="70" t="s">
        <v>51</v>
      </c>
      <c r="F1081" s="70" t="s">
        <v>727</v>
      </c>
      <c r="G1081" s="67">
        <v>44721</v>
      </c>
      <c r="H1081" s="67">
        <v>44740</v>
      </c>
      <c r="I1081" s="71">
        <f t="shared" si="60"/>
        <v>19</v>
      </c>
      <c r="J1081" s="72" t="s">
        <v>125</v>
      </c>
      <c r="K1081" s="72" t="s">
        <v>126</v>
      </c>
      <c r="L1081" s="73">
        <v>2</v>
      </c>
      <c r="M1081" s="73" t="s">
        <v>268</v>
      </c>
      <c r="N1081" s="68" t="s">
        <v>56</v>
      </c>
      <c r="O1081" s="70" t="s">
        <v>87</v>
      </c>
      <c r="P1081" s="67">
        <f t="shared" si="62"/>
        <v>44738</v>
      </c>
      <c r="Q1081" s="75" t="str">
        <f t="shared" si="61"/>
        <v>週日</v>
      </c>
      <c r="R1081" s="80">
        <v>44729</v>
      </c>
      <c r="S1081" s="84"/>
      <c r="AA1081" s="1"/>
    </row>
    <row r="1082" spans="2:27">
      <c r="D1082" s="68" t="s">
        <v>50</v>
      </c>
      <c r="E1082" s="70" t="s">
        <v>51</v>
      </c>
      <c r="F1082" s="70" t="s">
        <v>727</v>
      </c>
      <c r="G1082" s="67">
        <v>44721</v>
      </c>
      <c r="H1082" s="67">
        <v>44740</v>
      </c>
      <c r="I1082" s="71">
        <f t="shared" si="60"/>
        <v>19</v>
      </c>
      <c r="J1082" s="72" t="s">
        <v>453</v>
      </c>
      <c r="K1082" s="72" t="s">
        <v>332</v>
      </c>
      <c r="L1082" s="73">
        <v>2</v>
      </c>
      <c r="M1082" s="73" t="s">
        <v>268</v>
      </c>
      <c r="N1082" s="68" t="s">
        <v>56</v>
      </c>
      <c r="O1082" s="70" t="s">
        <v>87</v>
      </c>
      <c r="P1082" s="67">
        <f t="shared" si="62"/>
        <v>44738</v>
      </c>
      <c r="Q1082" s="75" t="str">
        <f t="shared" si="61"/>
        <v>週日</v>
      </c>
      <c r="R1082" s="80">
        <v>44729</v>
      </c>
      <c r="S1082" s="84"/>
      <c r="AA1082" s="1"/>
    </row>
    <row r="1083" spans="2:27">
      <c r="B1083" s="88"/>
      <c r="D1083" s="68" t="s">
        <v>713</v>
      </c>
      <c r="E1083" s="89" t="s">
        <v>51</v>
      </c>
      <c r="F1083" s="90" t="s">
        <v>728</v>
      </c>
      <c r="G1083" s="91" t="s">
        <v>729</v>
      </c>
      <c r="H1083" s="92">
        <v>44740</v>
      </c>
      <c r="I1083" s="71" t="e">
        <f t="shared" si="60"/>
        <v>#VALUE!</v>
      </c>
      <c r="J1083" s="93" t="s">
        <v>125</v>
      </c>
      <c r="K1083" s="93" t="s">
        <v>126</v>
      </c>
      <c r="M1083" s="73" t="s">
        <v>268</v>
      </c>
      <c r="N1083" s="94" t="s">
        <v>56</v>
      </c>
      <c r="O1083" s="89" t="s">
        <v>87</v>
      </c>
      <c r="P1083" s="92">
        <f t="shared" si="62"/>
        <v>44738</v>
      </c>
      <c r="Q1083" s="75" t="str">
        <f t="shared" si="61"/>
        <v>週日</v>
      </c>
      <c r="R1083" s="80" t="s">
        <v>713</v>
      </c>
      <c r="S1083" s="84"/>
      <c r="AA1083" s="1"/>
    </row>
    <row r="1084" spans="2:27">
      <c r="B1084" s="88"/>
      <c r="D1084" s="68" t="s">
        <v>713</v>
      </c>
      <c r="E1084" s="89" t="s">
        <v>51</v>
      </c>
      <c r="F1084" s="90" t="s">
        <v>728</v>
      </c>
      <c r="G1084" s="91" t="s">
        <v>729</v>
      </c>
      <c r="H1084" s="92">
        <v>44740</v>
      </c>
      <c r="I1084" s="71" t="e">
        <f t="shared" si="60"/>
        <v>#VALUE!</v>
      </c>
      <c r="J1084" s="93" t="s">
        <v>453</v>
      </c>
      <c r="K1084" s="93" t="s">
        <v>332</v>
      </c>
      <c r="M1084" s="73" t="s">
        <v>268</v>
      </c>
      <c r="N1084" s="94" t="s">
        <v>56</v>
      </c>
      <c r="O1084" s="89" t="s">
        <v>87</v>
      </c>
      <c r="P1084" s="92">
        <f t="shared" si="62"/>
        <v>44738</v>
      </c>
      <c r="Q1084" s="75" t="str">
        <f t="shared" si="61"/>
        <v>週日</v>
      </c>
      <c r="R1084" s="80" t="s">
        <v>713</v>
      </c>
      <c r="S1084" s="84"/>
      <c r="AA1084" s="1"/>
    </row>
    <row r="1085" spans="2:27">
      <c r="D1085" s="68" t="s">
        <v>50</v>
      </c>
      <c r="E1085" s="70" t="s">
        <v>51</v>
      </c>
      <c r="F1085" s="70" t="s">
        <v>730</v>
      </c>
      <c r="G1085" s="67">
        <v>44721</v>
      </c>
      <c r="H1085" s="67">
        <v>44740</v>
      </c>
      <c r="I1085" s="71">
        <f t="shared" si="60"/>
        <v>19</v>
      </c>
      <c r="J1085" s="72" t="s">
        <v>125</v>
      </c>
      <c r="K1085" s="72" t="s">
        <v>126</v>
      </c>
      <c r="L1085" s="73">
        <v>2</v>
      </c>
      <c r="M1085" s="73" t="s">
        <v>268</v>
      </c>
      <c r="N1085" s="68" t="s">
        <v>56</v>
      </c>
      <c r="O1085" s="70" t="s">
        <v>87</v>
      </c>
      <c r="P1085" s="67">
        <f t="shared" si="62"/>
        <v>44738</v>
      </c>
      <c r="Q1085" s="75" t="str">
        <f t="shared" si="61"/>
        <v>週日</v>
      </c>
      <c r="R1085" s="80">
        <v>44729</v>
      </c>
      <c r="S1085" s="84"/>
      <c r="AA1085" s="1"/>
    </row>
    <row r="1086" spans="2:27">
      <c r="D1086" s="68" t="s">
        <v>50</v>
      </c>
      <c r="E1086" s="70" t="s">
        <v>51</v>
      </c>
      <c r="F1086" s="70" t="s">
        <v>730</v>
      </c>
      <c r="G1086" s="67">
        <v>44721</v>
      </c>
      <c r="H1086" s="67">
        <v>44740</v>
      </c>
      <c r="I1086" s="71">
        <f t="shared" si="60"/>
        <v>19</v>
      </c>
      <c r="J1086" s="72" t="s">
        <v>453</v>
      </c>
      <c r="K1086" s="72" t="s">
        <v>332</v>
      </c>
      <c r="L1086" s="73">
        <v>2</v>
      </c>
      <c r="M1086" s="73" t="s">
        <v>268</v>
      </c>
      <c r="N1086" s="68" t="s">
        <v>56</v>
      </c>
      <c r="O1086" s="70" t="s">
        <v>87</v>
      </c>
      <c r="P1086" s="67">
        <f t="shared" si="62"/>
        <v>44738</v>
      </c>
      <c r="Q1086" s="75" t="str">
        <f t="shared" si="61"/>
        <v>週日</v>
      </c>
      <c r="R1086" s="80">
        <v>44729</v>
      </c>
      <c r="S1086" s="84"/>
      <c r="AA1086" s="1"/>
    </row>
    <row r="1087" spans="2:27">
      <c r="D1087" s="68" t="s">
        <v>50</v>
      </c>
      <c r="E1087" s="70" t="s">
        <v>51</v>
      </c>
      <c r="F1087" s="70" t="s">
        <v>731</v>
      </c>
      <c r="G1087" s="67">
        <v>44721</v>
      </c>
      <c r="H1087" s="67">
        <v>44740</v>
      </c>
      <c r="I1087" s="71">
        <f t="shared" si="60"/>
        <v>19</v>
      </c>
      <c r="J1087" s="72" t="s">
        <v>125</v>
      </c>
      <c r="K1087" s="72" t="s">
        <v>126</v>
      </c>
      <c r="L1087" s="73">
        <v>3</v>
      </c>
      <c r="M1087" s="73" t="s">
        <v>268</v>
      </c>
      <c r="N1087" s="68" t="s">
        <v>56</v>
      </c>
      <c r="O1087" s="70" t="s">
        <v>87</v>
      </c>
      <c r="P1087" s="67">
        <f t="shared" si="62"/>
        <v>44738</v>
      </c>
      <c r="Q1087" s="75" t="str">
        <f t="shared" si="61"/>
        <v>週日</v>
      </c>
      <c r="R1087" s="80">
        <v>44729</v>
      </c>
      <c r="S1087" s="84"/>
      <c r="AA1087" s="1"/>
    </row>
    <row r="1088" spans="2:27">
      <c r="D1088" s="68" t="s">
        <v>50</v>
      </c>
      <c r="E1088" s="70" t="s">
        <v>51</v>
      </c>
      <c r="F1088" s="70" t="s">
        <v>731</v>
      </c>
      <c r="G1088" s="67">
        <v>44721</v>
      </c>
      <c r="H1088" s="67">
        <v>44740</v>
      </c>
      <c r="I1088" s="71">
        <f t="shared" si="60"/>
        <v>19</v>
      </c>
      <c r="J1088" s="72" t="s">
        <v>453</v>
      </c>
      <c r="K1088" s="72" t="s">
        <v>332</v>
      </c>
      <c r="L1088" s="73">
        <v>3</v>
      </c>
      <c r="M1088" s="73" t="s">
        <v>268</v>
      </c>
      <c r="N1088" s="68" t="s">
        <v>56</v>
      </c>
      <c r="O1088" s="70" t="s">
        <v>87</v>
      </c>
      <c r="P1088" s="67">
        <f t="shared" si="62"/>
        <v>44738</v>
      </c>
      <c r="Q1088" s="75" t="str">
        <f t="shared" si="61"/>
        <v>週日</v>
      </c>
      <c r="R1088" s="80">
        <v>44729</v>
      </c>
      <c r="S1088" s="84"/>
      <c r="AA1088" s="1"/>
    </row>
    <row r="1089" spans="2:27">
      <c r="D1089" s="68" t="s">
        <v>50</v>
      </c>
      <c r="E1089" s="70" t="s">
        <v>51</v>
      </c>
      <c r="F1089" s="70" t="s">
        <v>732</v>
      </c>
      <c r="G1089" s="67">
        <v>44721</v>
      </c>
      <c r="H1089" s="67">
        <v>44740</v>
      </c>
      <c r="I1089" s="71">
        <f t="shared" si="60"/>
        <v>19</v>
      </c>
      <c r="J1089" s="72" t="s">
        <v>125</v>
      </c>
      <c r="K1089" s="72" t="s">
        <v>126</v>
      </c>
      <c r="L1089" s="73">
        <v>2</v>
      </c>
      <c r="M1089" s="73" t="s">
        <v>268</v>
      </c>
      <c r="N1089" s="68" t="s">
        <v>56</v>
      </c>
      <c r="O1089" s="70" t="s">
        <v>87</v>
      </c>
      <c r="P1089" s="67">
        <f t="shared" si="62"/>
        <v>44738</v>
      </c>
      <c r="Q1089" s="75" t="str">
        <f t="shared" si="61"/>
        <v>週日</v>
      </c>
      <c r="R1089" s="80">
        <v>44729</v>
      </c>
      <c r="S1089" s="84"/>
      <c r="AA1089" s="1"/>
    </row>
    <row r="1090" spans="2:27">
      <c r="D1090" s="68" t="s">
        <v>50</v>
      </c>
      <c r="E1090" s="70" t="s">
        <v>51</v>
      </c>
      <c r="F1090" s="70" t="s">
        <v>732</v>
      </c>
      <c r="G1090" s="67">
        <v>44721</v>
      </c>
      <c r="H1090" s="67">
        <v>44740</v>
      </c>
      <c r="I1090" s="71">
        <f t="shared" si="60"/>
        <v>19</v>
      </c>
      <c r="J1090" s="72" t="s">
        <v>453</v>
      </c>
      <c r="K1090" s="72" t="s">
        <v>332</v>
      </c>
      <c r="L1090" s="73">
        <v>2</v>
      </c>
      <c r="M1090" s="73" t="s">
        <v>268</v>
      </c>
      <c r="N1090" s="68" t="s">
        <v>56</v>
      </c>
      <c r="O1090" s="70" t="s">
        <v>87</v>
      </c>
      <c r="P1090" s="67">
        <f t="shared" si="62"/>
        <v>44738</v>
      </c>
      <c r="Q1090" s="75" t="str">
        <f t="shared" si="61"/>
        <v>週日</v>
      </c>
      <c r="R1090" s="80">
        <v>44729</v>
      </c>
      <c r="S1090" s="84"/>
      <c r="AA1090" s="1"/>
    </row>
    <row r="1091" spans="2:27">
      <c r="D1091" s="68" t="s">
        <v>50</v>
      </c>
      <c r="E1091" s="70" t="s">
        <v>51</v>
      </c>
      <c r="F1091" s="70" t="s">
        <v>733</v>
      </c>
      <c r="G1091" s="67">
        <v>44721</v>
      </c>
      <c r="H1091" s="67">
        <v>44740</v>
      </c>
      <c r="I1091" s="71">
        <f t="shared" si="60"/>
        <v>19</v>
      </c>
      <c r="J1091" s="72" t="s">
        <v>125</v>
      </c>
      <c r="K1091" s="72" t="s">
        <v>126</v>
      </c>
      <c r="L1091" s="73">
        <v>4</v>
      </c>
      <c r="M1091" s="73" t="s">
        <v>268</v>
      </c>
      <c r="N1091" s="68" t="s">
        <v>56</v>
      </c>
      <c r="O1091" s="70" t="s">
        <v>87</v>
      </c>
      <c r="P1091" s="67">
        <f t="shared" si="62"/>
        <v>44738</v>
      </c>
      <c r="Q1091" s="75" t="str">
        <f t="shared" si="61"/>
        <v>週日</v>
      </c>
      <c r="R1091" s="80">
        <v>44729</v>
      </c>
      <c r="S1091" s="84"/>
      <c r="AA1091" s="1"/>
    </row>
    <row r="1092" spans="2:27">
      <c r="D1092" s="68" t="s">
        <v>50</v>
      </c>
      <c r="E1092" s="70" t="s">
        <v>51</v>
      </c>
      <c r="F1092" s="70" t="s">
        <v>733</v>
      </c>
      <c r="G1092" s="67">
        <v>44721</v>
      </c>
      <c r="H1092" s="67">
        <v>44740</v>
      </c>
      <c r="I1092" s="71">
        <f t="shared" si="60"/>
        <v>19</v>
      </c>
      <c r="J1092" s="72" t="s">
        <v>453</v>
      </c>
      <c r="K1092" s="72" t="s">
        <v>332</v>
      </c>
      <c r="L1092" s="73">
        <v>4</v>
      </c>
      <c r="M1092" s="73" t="s">
        <v>268</v>
      </c>
      <c r="N1092" s="68" t="s">
        <v>56</v>
      </c>
      <c r="O1092" s="70" t="s">
        <v>87</v>
      </c>
      <c r="P1092" s="67">
        <f t="shared" si="62"/>
        <v>44738</v>
      </c>
      <c r="Q1092" s="75" t="str">
        <f t="shared" si="61"/>
        <v>週日</v>
      </c>
      <c r="R1092" s="80">
        <v>44729</v>
      </c>
      <c r="S1092" s="84"/>
      <c r="AA1092" s="1"/>
    </row>
    <row r="1093" spans="2:27">
      <c r="D1093" s="68" t="s">
        <v>50</v>
      </c>
      <c r="E1093" s="70" t="s">
        <v>51</v>
      </c>
      <c r="F1093" s="70" t="s">
        <v>734</v>
      </c>
      <c r="G1093" s="67">
        <v>44721</v>
      </c>
      <c r="H1093" s="67">
        <v>44740</v>
      </c>
      <c r="I1093" s="71">
        <f t="shared" si="60"/>
        <v>19</v>
      </c>
      <c r="J1093" s="72" t="s">
        <v>125</v>
      </c>
      <c r="K1093" s="72" t="s">
        <v>126</v>
      </c>
      <c r="L1093" s="73">
        <v>7</v>
      </c>
      <c r="M1093" s="73" t="s">
        <v>268</v>
      </c>
      <c r="N1093" s="68" t="s">
        <v>56</v>
      </c>
      <c r="O1093" s="70" t="s">
        <v>87</v>
      </c>
      <c r="P1093" s="67">
        <f t="shared" si="62"/>
        <v>44738</v>
      </c>
      <c r="Q1093" s="75" t="str">
        <f t="shared" si="61"/>
        <v>週日</v>
      </c>
      <c r="R1093" s="80">
        <v>44729</v>
      </c>
      <c r="S1093" s="84"/>
      <c r="AA1093" s="1"/>
    </row>
    <row r="1094" spans="2:27">
      <c r="D1094" s="68" t="s">
        <v>50</v>
      </c>
      <c r="E1094" s="70" t="s">
        <v>51</v>
      </c>
      <c r="F1094" s="70" t="s">
        <v>734</v>
      </c>
      <c r="G1094" s="67">
        <v>44721</v>
      </c>
      <c r="H1094" s="67">
        <v>44740</v>
      </c>
      <c r="I1094" s="71">
        <f t="shared" si="60"/>
        <v>19</v>
      </c>
      <c r="J1094" s="72" t="s">
        <v>453</v>
      </c>
      <c r="K1094" s="72" t="s">
        <v>332</v>
      </c>
      <c r="L1094" s="73">
        <v>7</v>
      </c>
      <c r="M1094" s="73" t="s">
        <v>268</v>
      </c>
      <c r="N1094" s="68" t="s">
        <v>56</v>
      </c>
      <c r="O1094" s="70" t="s">
        <v>87</v>
      </c>
      <c r="P1094" s="67">
        <f t="shared" si="62"/>
        <v>44738</v>
      </c>
      <c r="Q1094" s="75" t="str">
        <f t="shared" si="61"/>
        <v>週日</v>
      </c>
      <c r="R1094" s="80">
        <v>44729</v>
      </c>
      <c r="S1094" s="84"/>
      <c r="AA1094" s="1"/>
    </row>
    <row r="1095" spans="2:27">
      <c r="D1095" s="68" t="s">
        <v>50</v>
      </c>
      <c r="E1095" s="70" t="s">
        <v>51</v>
      </c>
      <c r="F1095" s="70" t="s">
        <v>735</v>
      </c>
      <c r="G1095" s="67">
        <v>44719</v>
      </c>
      <c r="H1095" s="67">
        <v>44740</v>
      </c>
      <c r="I1095" s="71">
        <f t="shared" ref="I1095:I1158" si="63">_xlfn.DAYS(H1095,G1095)</f>
        <v>21</v>
      </c>
      <c r="J1095" s="72" t="s">
        <v>125</v>
      </c>
      <c r="K1095" s="72" t="s">
        <v>126</v>
      </c>
      <c r="L1095" s="73">
        <v>2</v>
      </c>
      <c r="M1095" s="73" t="s">
        <v>268</v>
      </c>
      <c r="N1095" s="68" t="s">
        <v>56</v>
      </c>
      <c r="O1095" s="70" t="s">
        <v>87</v>
      </c>
      <c r="P1095" s="67">
        <f t="shared" si="62"/>
        <v>44738</v>
      </c>
      <c r="Q1095" s="75" t="str">
        <f t="shared" ref="Q1095:Q1158" si="64">TEXT(P1095,"aaa")</f>
        <v>週日</v>
      </c>
      <c r="R1095" s="80">
        <v>44726</v>
      </c>
      <c r="S1095" s="84"/>
      <c r="AA1095" s="1"/>
    </row>
    <row r="1096" spans="2:27">
      <c r="D1096" s="68" t="s">
        <v>50</v>
      </c>
      <c r="E1096" s="70" t="s">
        <v>51</v>
      </c>
      <c r="F1096" s="70" t="s">
        <v>735</v>
      </c>
      <c r="G1096" s="67">
        <v>44719</v>
      </c>
      <c r="H1096" s="67">
        <v>44740</v>
      </c>
      <c r="I1096" s="71">
        <f t="shared" si="63"/>
        <v>21</v>
      </c>
      <c r="J1096" s="72" t="s">
        <v>453</v>
      </c>
      <c r="K1096" s="72" t="s">
        <v>332</v>
      </c>
      <c r="L1096" s="73">
        <v>2</v>
      </c>
      <c r="M1096" s="73" t="s">
        <v>268</v>
      </c>
      <c r="N1096" s="68" t="s">
        <v>56</v>
      </c>
      <c r="O1096" s="70" t="s">
        <v>87</v>
      </c>
      <c r="P1096" s="67">
        <f t="shared" si="62"/>
        <v>44738</v>
      </c>
      <c r="Q1096" s="75" t="str">
        <f t="shared" si="64"/>
        <v>週日</v>
      </c>
      <c r="R1096" s="80">
        <v>44726</v>
      </c>
      <c r="S1096" s="84"/>
      <c r="AA1096" s="1"/>
    </row>
    <row r="1097" spans="2:27">
      <c r="D1097" s="68" t="s">
        <v>50</v>
      </c>
      <c r="E1097" s="70" t="s">
        <v>51</v>
      </c>
      <c r="F1097" s="70" t="s">
        <v>736</v>
      </c>
      <c r="G1097" s="67">
        <v>44721</v>
      </c>
      <c r="H1097" s="67">
        <v>44740</v>
      </c>
      <c r="I1097" s="71">
        <f t="shared" si="63"/>
        <v>19</v>
      </c>
      <c r="J1097" s="72" t="s">
        <v>125</v>
      </c>
      <c r="K1097" s="72" t="s">
        <v>126</v>
      </c>
      <c r="L1097" s="73">
        <v>2</v>
      </c>
      <c r="M1097" s="73" t="s">
        <v>268</v>
      </c>
      <c r="N1097" s="68" t="s">
        <v>56</v>
      </c>
      <c r="O1097" s="70" t="s">
        <v>87</v>
      </c>
      <c r="P1097" s="67">
        <f t="shared" si="62"/>
        <v>44738</v>
      </c>
      <c r="Q1097" s="75" t="str">
        <f t="shared" si="64"/>
        <v>週日</v>
      </c>
      <c r="R1097" s="80">
        <v>44729</v>
      </c>
      <c r="S1097" s="84"/>
      <c r="AA1097" s="1"/>
    </row>
    <row r="1098" spans="2:27">
      <c r="D1098" s="68" t="s">
        <v>50</v>
      </c>
      <c r="E1098" s="70" t="s">
        <v>51</v>
      </c>
      <c r="F1098" s="70" t="s">
        <v>736</v>
      </c>
      <c r="G1098" s="67">
        <v>44721</v>
      </c>
      <c r="H1098" s="67">
        <v>44740</v>
      </c>
      <c r="I1098" s="71">
        <f t="shared" si="63"/>
        <v>19</v>
      </c>
      <c r="J1098" s="72" t="s">
        <v>453</v>
      </c>
      <c r="K1098" s="72" t="s">
        <v>332</v>
      </c>
      <c r="L1098" s="73">
        <v>2</v>
      </c>
      <c r="M1098" s="73" t="s">
        <v>268</v>
      </c>
      <c r="N1098" s="68" t="s">
        <v>56</v>
      </c>
      <c r="O1098" s="70" t="s">
        <v>87</v>
      </c>
      <c r="P1098" s="67">
        <f t="shared" si="62"/>
        <v>44738</v>
      </c>
      <c r="Q1098" s="75" t="str">
        <f t="shared" si="64"/>
        <v>週日</v>
      </c>
      <c r="R1098" s="80">
        <v>44729</v>
      </c>
      <c r="S1098" s="84"/>
      <c r="AA1098" s="1"/>
    </row>
    <row r="1099" spans="2:27">
      <c r="D1099" s="68" t="s">
        <v>50</v>
      </c>
      <c r="E1099" s="70" t="s">
        <v>51</v>
      </c>
      <c r="F1099" s="70" t="s">
        <v>737</v>
      </c>
      <c r="G1099" s="67">
        <v>44721</v>
      </c>
      <c r="H1099" s="67">
        <v>44740</v>
      </c>
      <c r="I1099" s="71">
        <f t="shared" si="63"/>
        <v>19</v>
      </c>
      <c r="J1099" s="72" t="s">
        <v>125</v>
      </c>
      <c r="K1099" s="72" t="s">
        <v>126</v>
      </c>
      <c r="L1099" s="73">
        <v>2</v>
      </c>
      <c r="M1099" s="73" t="s">
        <v>268</v>
      </c>
      <c r="N1099" s="68" t="s">
        <v>56</v>
      </c>
      <c r="O1099" s="70" t="s">
        <v>87</v>
      </c>
      <c r="P1099" s="67">
        <f t="shared" si="62"/>
        <v>44738</v>
      </c>
      <c r="Q1099" s="75" t="str">
        <f t="shared" si="64"/>
        <v>週日</v>
      </c>
      <c r="R1099" s="80">
        <v>44729</v>
      </c>
      <c r="S1099" s="84"/>
      <c r="AA1099" s="1"/>
    </row>
    <row r="1100" spans="2:27">
      <c r="D1100" s="68" t="s">
        <v>50</v>
      </c>
      <c r="E1100" s="70" t="s">
        <v>51</v>
      </c>
      <c r="F1100" s="70" t="s">
        <v>737</v>
      </c>
      <c r="G1100" s="67">
        <v>44721</v>
      </c>
      <c r="H1100" s="67">
        <v>44740</v>
      </c>
      <c r="I1100" s="71">
        <f t="shared" si="63"/>
        <v>19</v>
      </c>
      <c r="J1100" s="72" t="s">
        <v>453</v>
      </c>
      <c r="K1100" s="72" t="s">
        <v>332</v>
      </c>
      <c r="L1100" s="73">
        <v>2</v>
      </c>
      <c r="M1100" s="73" t="s">
        <v>268</v>
      </c>
      <c r="N1100" s="68" t="s">
        <v>56</v>
      </c>
      <c r="O1100" s="70" t="s">
        <v>87</v>
      </c>
      <c r="P1100" s="67">
        <f t="shared" si="62"/>
        <v>44738</v>
      </c>
      <c r="Q1100" s="75" t="str">
        <f t="shared" si="64"/>
        <v>週日</v>
      </c>
      <c r="R1100" s="80">
        <v>44729</v>
      </c>
      <c r="S1100" s="84"/>
      <c r="AA1100" s="1"/>
    </row>
    <row r="1101" spans="2:27">
      <c r="B1101" s="95"/>
      <c r="D1101" s="68" t="s">
        <v>50</v>
      </c>
      <c r="E1101" s="70" t="s">
        <v>51</v>
      </c>
      <c r="F1101" s="70" t="s">
        <v>738</v>
      </c>
      <c r="G1101" s="96">
        <v>44721</v>
      </c>
      <c r="H1101" s="67">
        <v>44740</v>
      </c>
      <c r="I1101" s="71">
        <f t="shared" si="63"/>
        <v>19</v>
      </c>
      <c r="J1101" s="72" t="s">
        <v>125</v>
      </c>
      <c r="K1101" s="72" t="s">
        <v>126</v>
      </c>
      <c r="L1101" s="73">
        <v>3</v>
      </c>
      <c r="M1101" s="73" t="s">
        <v>268</v>
      </c>
      <c r="N1101" s="68" t="s">
        <v>56</v>
      </c>
      <c r="O1101" s="70" t="s">
        <v>87</v>
      </c>
      <c r="P1101" s="67">
        <f t="shared" si="62"/>
        <v>44738</v>
      </c>
      <c r="Q1101" s="75" t="str">
        <f t="shared" si="64"/>
        <v>週日</v>
      </c>
      <c r="R1101" s="80">
        <v>44729</v>
      </c>
      <c r="S1101" s="84"/>
      <c r="AA1101" s="1"/>
    </row>
    <row r="1102" spans="2:27">
      <c r="B1102" s="95"/>
      <c r="D1102" s="68" t="s">
        <v>50</v>
      </c>
      <c r="E1102" s="70" t="s">
        <v>51</v>
      </c>
      <c r="F1102" s="70" t="s">
        <v>738</v>
      </c>
      <c r="G1102" s="96">
        <v>44721</v>
      </c>
      <c r="H1102" s="67">
        <v>44740</v>
      </c>
      <c r="I1102" s="71">
        <f t="shared" si="63"/>
        <v>19</v>
      </c>
      <c r="J1102" s="72" t="s">
        <v>453</v>
      </c>
      <c r="K1102" s="72" t="s">
        <v>332</v>
      </c>
      <c r="L1102" s="73">
        <v>3</v>
      </c>
      <c r="M1102" s="73" t="s">
        <v>268</v>
      </c>
      <c r="N1102" s="68" t="s">
        <v>56</v>
      </c>
      <c r="O1102" s="70" t="s">
        <v>87</v>
      </c>
      <c r="P1102" s="67">
        <f t="shared" si="62"/>
        <v>44738</v>
      </c>
      <c r="Q1102" s="75" t="str">
        <f t="shared" si="64"/>
        <v>週日</v>
      </c>
      <c r="R1102" s="80">
        <v>44729</v>
      </c>
      <c r="S1102" s="84"/>
      <c r="AA1102" s="1"/>
    </row>
    <row r="1103" spans="2:27">
      <c r="D1103" s="68" t="s">
        <v>50</v>
      </c>
      <c r="E1103" s="70" t="s">
        <v>51</v>
      </c>
      <c r="F1103" s="70" t="s">
        <v>739</v>
      </c>
      <c r="G1103" s="67">
        <v>44722</v>
      </c>
      <c r="H1103" s="67">
        <v>44740</v>
      </c>
      <c r="I1103" s="71">
        <f t="shared" si="63"/>
        <v>18</v>
      </c>
      <c r="J1103" s="72" t="s">
        <v>125</v>
      </c>
      <c r="K1103" s="72" t="s">
        <v>126</v>
      </c>
      <c r="L1103" s="73">
        <v>2</v>
      </c>
      <c r="M1103" s="73" t="s">
        <v>268</v>
      </c>
      <c r="N1103" s="68" t="s">
        <v>56</v>
      </c>
      <c r="O1103" s="70" t="s">
        <v>87</v>
      </c>
      <c r="P1103" s="67">
        <f t="shared" si="62"/>
        <v>44738</v>
      </c>
      <c r="Q1103" s="75" t="str">
        <f t="shared" si="64"/>
        <v>週日</v>
      </c>
      <c r="R1103" s="80">
        <v>44729</v>
      </c>
      <c r="S1103" s="84"/>
      <c r="AA1103" s="1"/>
    </row>
    <row r="1104" spans="2:27">
      <c r="D1104" s="68" t="s">
        <v>50</v>
      </c>
      <c r="E1104" s="70" t="s">
        <v>51</v>
      </c>
      <c r="F1104" s="70" t="s">
        <v>739</v>
      </c>
      <c r="G1104" s="67">
        <v>44722</v>
      </c>
      <c r="H1104" s="67">
        <v>44740</v>
      </c>
      <c r="I1104" s="71">
        <f t="shared" si="63"/>
        <v>18</v>
      </c>
      <c r="J1104" s="72" t="s">
        <v>453</v>
      </c>
      <c r="K1104" s="72" t="s">
        <v>332</v>
      </c>
      <c r="L1104" s="73">
        <v>2</v>
      </c>
      <c r="M1104" s="73" t="s">
        <v>268</v>
      </c>
      <c r="N1104" s="68" t="s">
        <v>56</v>
      </c>
      <c r="O1104" s="70" t="s">
        <v>87</v>
      </c>
      <c r="P1104" s="67">
        <f t="shared" si="62"/>
        <v>44738</v>
      </c>
      <c r="Q1104" s="75" t="str">
        <f t="shared" si="64"/>
        <v>週日</v>
      </c>
      <c r="R1104" s="80">
        <v>44729</v>
      </c>
      <c r="S1104" s="84"/>
      <c r="AA1104" s="1"/>
    </row>
    <row r="1105" spans="4:27">
      <c r="D1105" s="68" t="s">
        <v>50</v>
      </c>
      <c r="E1105" s="70" t="s">
        <v>51</v>
      </c>
      <c r="F1105" s="70" t="s">
        <v>740</v>
      </c>
      <c r="G1105" s="67">
        <v>44722</v>
      </c>
      <c r="H1105" s="67">
        <v>44740</v>
      </c>
      <c r="I1105" s="71">
        <f t="shared" si="63"/>
        <v>18</v>
      </c>
      <c r="J1105" s="72" t="s">
        <v>125</v>
      </c>
      <c r="K1105" s="72" t="s">
        <v>126</v>
      </c>
      <c r="L1105" s="73">
        <v>3</v>
      </c>
      <c r="M1105" s="73" t="s">
        <v>268</v>
      </c>
      <c r="N1105" s="68" t="s">
        <v>56</v>
      </c>
      <c r="O1105" s="70" t="s">
        <v>87</v>
      </c>
      <c r="P1105" s="67">
        <f t="shared" si="62"/>
        <v>44738</v>
      </c>
      <c r="Q1105" s="75" t="str">
        <f t="shared" si="64"/>
        <v>週日</v>
      </c>
      <c r="R1105" s="80">
        <v>44729</v>
      </c>
      <c r="S1105" s="84"/>
      <c r="AA1105" s="1"/>
    </row>
    <row r="1106" spans="4:27">
      <c r="D1106" s="68" t="s">
        <v>50</v>
      </c>
      <c r="E1106" s="70" t="s">
        <v>51</v>
      </c>
      <c r="F1106" s="70" t="s">
        <v>740</v>
      </c>
      <c r="G1106" s="67">
        <v>44722</v>
      </c>
      <c r="H1106" s="67">
        <v>44740</v>
      </c>
      <c r="I1106" s="71">
        <f t="shared" si="63"/>
        <v>18</v>
      </c>
      <c r="J1106" s="72" t="s">
        <v>453</v>
      </c>
      <c r="K1106" s="72" t="s">
        <v>332</v>
      </c>
      <c r="L1106" s="73">
        <v>3</v>
      </c>
      <c r="M1106" s="73" t="s">
        <v>268</v>
      </c>
      <c r="N1106" s="68" t="s">
        <v>56</v>
      </c>
      <c r="O1106" s="70" t="s">
        <v>87</v>
      </c>
      <c r="P1106" s="67">
        <f t="shared" si="62"/>
        <v>44738</v>
      </c>
      <c r="Q1106" s="75" t="str">
        <f t="shared" si="64"/>
        <v>週日</v>
      </c>
      <c r="R1106" s="80">
        <v>44729</v>
      </c>
      <c r="S1106" s="84"/>
      <c r="AA1106" s="1"/>
    </row>
    <row r="1107" spans="4:27">
      <c r="D1107" s="68" t="s">
        <v>50</v>
      </c>
      <c r="E1107" s="70" t="s">
        <v>51</v>
      </c>
      <c r="F1107" s="70" t="s">
        <v>741</v>
      </c>
      <c r="G1107" s="67">
        <v>44722</v>
      </c>
      <c r="H1107" s="67">
        <v>44740</v>
      </c>
      <c r="I1107" s="71">
        <f t="shared" si="63"/>
        <v>18</v>
      </c>
      <c r="J1107" s="72" t="s">
        <v>125</v>
      </c>
      <c r="K1107" s="72" t="s">
        <v>126</v>
      </c>
      <c r="L1107" s="73">
        <v>3</v>
      </c>
      <c r="M1107" s="73" t="s">
        <v>268</v>
      </c>
      <c r="N1107" s="68" t="s">
        <v>56</v>
      </c>
      <c r="O1107" s="70" t="s">
        <v>87</v>
      </c>
      <c r="P1107" s="67">
        <f t="shared" si="62"/>
        <v>44738</v>
      </c>
      <c r="Q1107" s="75" t="str">
        <f t="shared" si="64"/>
        <v>週日</v>
      </c>
      <c r="R1107" s="80">
        <v>44729</v>
      </c>
      <c r="S1107" s="84"/>
      <c r="AA1107" s="1"/>
    </row>
    <row r="1108" spans="4:27">
      <c r="D1108" s="68" t="s">
        <v>50</v>
      </c>
      <c r="E1108" s="70" t="s">
        <v>51</v>
      </c>
      <c r="F1108" s="70" t="s">
        <v>741</v>
      </c>
      <c r="G1108" s="67">
        <v>44722</v>
      </c>
      <c r="H1108" s="67">
        <v>44740</v>
      </c>
      <c r="I1108" s="71">
        <f t="shared" si="63"/>
        <v>18</v>
      </c>
      <c r="J1108" s="72" t="s">
        <v>453</v>
      </c>
      <c r="K1108" s="72" t="s">
        <v>332</v>
      </c>
      <c r="L1108" s="73">
        <v>3</v>
      </c>
      <c r="M1108" s="73" t="s">
        <v>268</v>
      </c>
      <c r="N1108" s="68" t="s">
        <v>56</v>
      </c>
      <c r="O1108" s="70" t="s">
        <v>87</v>
      </c>
      <c r="P1108" s="67">
        <f t="shared" si="62"/>
        <v>44738</v>
      </c>
      <c r="Q1108" s="75" t="str">
        <f t="shared" si="64"/>
        <v>週日</v>
      </c>
      <c r="R1108" s="80">
        <v>44729</v>
      </c>
      <c r="S1108" s="84"/>
      <c r="AA1108" s="1"/>
    </row>
    <row r="1109" spans="4:27">
      <c r="D1109" s="68" t="s">
        <v>50</v>
      </c>
      <c r="E1109" s="70" t="s">
        <v>51</v>
      </c>
      <c r="F1109" s="70" t="s">
        <v>742</v>
      </c>
      <c r="G1109" s="67">
        <v>44722</v>
      </c>
      <c r="H1109" s="67">
        <v>44740</v>
      </c>
      <c r="I1109" s="71">
        <f t="shared" si="63"/>
        <v>18</v>
      </c>
      <c r="J1109" s="72" t="s">
        <v>125</v>
      </c>
      <c r="K1109" s="72" t="s">
        <v>126</v>
      </c>
      <c r="L1109" s="73">
        <v>2</v>
      </c>
      <c r="M1109" s="73" t="s">
        <v>268</v>
      </c>
      <c r="N1109" s="68" t="s">
        <v>56</v>
      </c>
      <c r="O1109" s="70" t="s">
        <v>87</v>
      </c>
      <c r="P1109" s="67">
        <f t="shared" si="62"/>
        <v>44738</v>
      </c>
      <c r="Q1109" s="75" t="str">
        <f t="shared" si="64"/>
        <v>週日</v>
      </c>
      <c r="R1109" s="80">
        <v>44729</v>
      </c>
      <c r="S1109" s="84"/>
      <c r="AA1109" s="1"/>
    </row>
    <row r="1110" spans="4:27">
      <c r="D1110" s="68" t="s">
        <v>50</v>
      </c>
      <c r="E1110" s="70" t="s">
        <v>51</v>
      </c>
      <c r="F1110" s="70" t="s">
        <v>742</v>
      </c>
      <c r="G1110" s="67">
        <v>44722</v>
      </c>
      <c r="H1110" s="67">
        <v>44740</v>
      </c>
      <c r="I1110" s="71">
        <f t="shared" si="63"/>
        <v>18</v>
      </c>
      <c r="J1110" s="72" t="s">
        <v>453</v>
      </c>
      <c r="K1110" s="72" t="s">
        <v>332</v>
      </c>
      <c r="L1110" s="73">
        <v>2</v>
      </c>
      <c r="M1110" s="73" t="s">
        <v>268</v>
      </c>
      <c r="N1110" s="68" t="s">
        <v>56</v>
      </c>
      <c r="O1110" s="70" t="s">
        <v>87</v>
      </c>
      <c r="P1110" s="67">
        <f t="shared" si="62"/>
        <v>44738</v>
      </c>
      <c r="Q1110" s="75" t="str">
        <f t="shared" si="64"/>
        <v>週日</v>
      </c>
      <c r="R1110" s="80">
        <v>44729</v>
      </c>
      <c r="S1110" s="84"/>
      <c r="AA1110" s="1"/>
    </row>
    <row r="1111" spans="4:27">
      <c r="D1111" s="68" t="s">
        <v>50</v>
      </c>
      <c r="E1111" s="70" t="s">
        <v>51</v>
      </c>
      <c r="F1111" s="70" t="s">
        <v>743</v>
      </c>
      <c r="G1111" s="67">
        <v>44722</v>
      </c>
      <c r="H1111" s="67">
        <v>44740</v>
      </c>
      <c r="I1111" s="71">
        <f t="shared" si="63"/>
        <v>18</v>
      </c>
      <c r="J1111" s="72" t="s">
        <v>125</v>
      </c>
      <c r="K1111" s="72" t="s">
        <v>126</v>
      </c>
      <c r="L1111" s="73">
        <v>2</v>
      </c>
      <c r="M1111" s="73" t="s">
        <v>268</v>
      </c>
      <c r="N1111" s="68" t="s">
        <v>56</v>
      </c>
      <c r="O1111" s="70" t="s">
        <v>87</v>
      </c>
      <c r="P1111" s="67">
        <f t="shared" si="62"/>
        <v>44738</v>
      </c>
      <c r="Q1111" s="75" t="str">
        <f t="shared" si="64"/>
        <v>週日</v>
      </c>
      <c r="R1111" s="80">
        <v>44729</v>
      </c>
      <c r="S1111" s="84"/>
      <c r="AA1111" s="1"/>
    </row>
    <row r="1112" spans="4:27">
      <c r="D1112" s="68" t="s">
        <v>50</v>
      </c>
      <c r="E1112" s="70" t="s">
        <v>51</v>
      </c>
      <c r="F1112" s="70" t="s">
        <v>743</v>
      </c>
      <c r="G1112" s="67">
        <v>44722</v>
      </c>
      <c r="H1112" s="67">
        <v>44740</v>
      </c>
      <c r="I1112" s="71">
        <f t="shared" si="63"/>
        <v>18</v>
      </c>
      <c r="J1112" s="72" t="s">
        <v>453</v>
      </c>
      <c r="K1112" s="72" t="s">
        <v>332</v>
      </c>
      <c r="L1112" s="73">
        <v>2</v>
      </c>
      <c r="M1112" s="73" t="s">
        <v>268</v>
      </c>
      <c r="N1112" s="68" t="s">
        <v>56</v>
      </c>
      <c r="O1112" s="70" t="s">
        <v>87</v>
      </c>
      <c r="P1112" s="67">
        <f t="shared" si="62"/>
        <v>44738</v>
      </c>
      <c r="Q1112" s="75" t="str">
        <f t="shared" si="64"/>
        <v>週日</v>
      </c>
      <c r="R1112" s="80">
        <v>44729</v>
      </c>
      <c r="S1112" s="84"/>
      <c r="AA1112" s="1"/>
    </row>
    <row r="1113" spans="4:27">
      <c r="D1113" s="68" t="s">
        <v>50</v>
      </c>
      <c r="E1113" s="70" t="s">
        <v>51</v>
      </c>
      <c r="F1113" s="70" t="s">
        <v>744</v>
      </c>
      <c r="G1113" s="67">
        <v>44718</v>
      </c>
      <c r="H1113" s="67">
        <v>44740</v>
      </c>
      <c r="I1113" s="71">
        <f t="shared" si="63"/>
        <v>22</v>
      </c>
      <c r="J1113" s="72" t="s">
        <v>125</v>
      </c>
      <c r="K1113" s="72" t="s">
        <v>126</v>
      </c>
      <c r="L1113" s="73">
        <v>2</v>
      </c>
      <c r="M1113" s="73" t="s">
        <v>268</v>
      </c>
      <c r="N1113" s="68" t="s">
        <v>56</v>
      </c>
      <c r="O1113" s="70" t="s">
        <v>87</v>
      </c>
      <c r="P1113" s="67">
        <f t="shared" si="62"/>
        <v>44738</v>
      </c>
      <c r="Q1113" s="75" t="str">
        <f t="shared" si="64"/>
        <v>週日</v>
      </c>
      <c r="R1113" s="80">
        <v>44726</v>
      </c>
      <c r="S1113" s="84"/>
      <c r="AA1113" s="1"/>
    </row>
    <row r="1114" spans="4:27">
      <c r="D1114" s="68" t="s">
        <v>50</v>
      </c>
      <c r="E1114" s="70" t="s">
        <v>51</v>
      </c>
      <c r="F1114" s="70" t="s">
        <v>744</v>
      </c>
      <c r="G1114" s="67">
        <v>44718</v>
      </c>
      <c r="H1114" s="67">
        <v>44740</v>
      </c>
      <c r="I1114" s="71">
        <f t="shared" si="63"/>
        <v>22</v>
      </c>
      <c r="J1114" s="72" t="s">
        <v>453</v>
      </c>
      <c r="K1114" s="72" t="s">
        <v>332</v>
      </c>
      <c r="L1114" s="73">
        <v>2</v>
      </c>
      <c r="M1114" s="73" t="s">
        <v>268</v>
      </c>
      <c r="N1114" s="68" t="s">
        <v>56</v>
      </c>
      <c r="O1114" s="70" t="s">
        <v>87</v>
      </c>
      <c r="P1114" s="67">
        <f t="shared" si="62"/>
        <v>44738</v>
      </c>
      <c r="Q1114" s="75" t="str">
        <f t="shared" si="64"/>
        <v>週日</v>
      </c>
      <c r="R1114" s="80">
        <v>44726</v>
      </c>
      <c r="S1114" s="84"/>
      <c r="AA1114" s="1"/>
    </row>
    <row r="1115" spans="4:27">
      <c r="D1115" s="68" t="s">
        <v>50</v>
      </c>
      <c r="E1115" s="70" t="s">
        <v>51</v>
      </c>
      <c r="F1115" s="70" t="s">
        <v>745</v>
      </c>
      <c r="G1115" s="67">
        <v>44718</v>
      </c>
      <c r="H1115" s="67">
        <v>44740</v>
      </c>
      <c r="I1115" s="71">
        <f t="shared" si="63"/>
        <v>22</v>
      </c>
      <c r="J1115" s="72" t="s">
        <v>125</v>
      </c>
      <c r="K1115" s="72" t="s">
        <v>126</v>
      </c>
      <c r="L1115" s="73">
        <v>2</v>
      </c>
      <c r="M1115" s="73" t="s">
        <v>268</v>
      </c>
      <c r="N1115" s="68" t="s">
        <v>56</v>
      </c>
      <c r="O1115" s="70" t="s">
        <v>87</v>
      </c>
      <c r="P1115" s="67">
        <f t="shared" si="62"/>
        <v>44738</v>
      </c>
      <c r="Q1115" s="75" t="str">
        <f t="shared" si="64"/>
        <v>週日</v>
      </c>
      <c r="R1115" s="80">
        <v>44726</v>
      </c>
      <c r="S1115" s="84"/>
      <c r="AA1115" s="1"/>
    </row>
    <row r="1116" spans="4:27">
      <c r="D1116" s="68" t="s">
        <v>50</v>
      </c>
      <c r="E1116" s="70" t="s">
        <v>51</v>
      </c>
      <c r="F1116" s="70" t="s">
        <v>745</v>
      </c>
      <c r="G1116" s="67">
        <v>44718</v>
      </c>
      <c r="H1116" s="67">
        <v>44740</v>
      </c>
      <c r="I1116" s="71">
        <f t="shared" si="63"/>
        <v>22</v>
      </c>
      <c r="J1116" s="72" t="s">
        <v>453</v>
      </c>
      <c r="K1116" s="72" t="s">
        <v>332</v>
      </c>
      <c r="L1116" s="73">
        <v>2</v>
      </c>
      <c r="M1116" s="73" t="s">
        <v>268</v>
      </c>
      <c r="N1116" s="68" t="s">
        <v>56</v>
      </c>
      <c r="O1116" s="70" t="s">
        <v>87</v>
      </c>
      <c r="P1116" s="67">
        <f t="shared" si="62"/>
        <v>44738</v>
      </c>
      <c r="Q1116" s="75" t="str">
        <f t="shared" si="64"/>
        <v>週日</v>
      </c>
      <c r="R1116" s="80">
        <v>44726</v>
      </c>
      <c r="S1116" s="84"/>
      <c r="AA1116" s="1"/>
    </row>
    <row r="1117" spans="4:27">
      <c r="D1117" s="68" t="s">
        <v>50</v>
      </c>
      <c r="E1117" s="70" t="s">
        <v>51</v>
      </c>
      <c r="F1117" s="70" t="s">
        <v>746</v>
      </c>
      <c r="G1117" s="67">
        <v>44719</v>
      </c>
      <c r="H1117" s="67">
        <v>44740</v>
      </c>
      <c r="I1117" s="71">
        <f t="shared" si="63"/>
        <v>21</v>
      </c>
      <c r="J1117" s="72" t="s">
        <v>125</v>
      </c>
      <c r="K1117" s="72" t="s">
        <v>126</v>
      </c>
      <c r="L1117" s="73">
        <v>3</v>
      </c>
      <c r="M1117" s="73" t="s">
        <v>268</v>
      </c>
      <c r="N1117" s="68" t="s">
        <v>56</v>
      </c>
      <c r="O1117" s="70" t="s">
        <v>87</v>
      </c>
      <c r="P1117" s="67">
        <f t="shared" si="62"/>
        <v>44738</v>
      </c>
      <c r="Q1117" s="75" t="str">
        <f t="shared" si="64"/>
        <v>週日</v>
      </c>
      <c r="R1117" s="80">
        <v>44726</v>
      </c>
      <c r="S1117" s="84"/>
      <c r="AA1117" s="1"/>
    </row>
    <row r="1118" spans="4:27">
      <c r="D1118" s="68" t="s">
        <v>50</v>
      </c>
      <c r="E1118" s="70" t="s">
        <v>51</v>
      </c>
      <c r="F1118" s="70" t="s">
        <v>746</v>
      </c>
      <c r="G1118" s="67">
        <v>44719</v>
      </c>
      <c r="H1118" s="67">
        <v>44740</v>
      </c>
      <c r="I1118" s="71">
        <f t="shared" si="63"/>
        <v>21</v>
      </c>
      <c r="J1118" s="72" t="s">
        <v>453</v>
      </c>
      <c r="K1118" s="72" t="s">
        <v>332</v>
      </c>
      <c r="L1118" s="73">
        <v>3</v>
      </c>
      <c r="M1118" s="73" t="s">
        <v>268</v>
      </c>
      <c r="N1118" s="68" t="s">
        <v>56</v>
      </c>
      <c r="O1118" s="70" t="s">
        <v>87</v>
      </c>
      <c r="P1118" s="67">
        <f t="shared" si="62"/>
        <v>44738</v>
      </c>
      <c r="Q1118" s="75" t="str">
        <f t="shared" si="64"/>
        <v>週日</v>
      </c>
      <c r="R1118" s="80">
        <v>44726</v>
      </c>
      <c r="S1118" s="84"/>
      <c r="AA1118" s="1"/>
    </row>
    <row r="1119" spans="4:27">
      <c r="D1119" s="68" t="s">
        <v>50</v>
      </c>
      <c r="E1119" s="70" t="s">
        <v>51</v>
      </c>
      <c r="F1119" s="70" t="s">
        <v>747</v>
      </c>
      <c r="G1119" s="67">
        <v>44717</v>
      </c>
      <c r="H1119" s="67">
        <v>44740</v>
      </c>
      <c r="I1119" s="71">
        <f t="shared" si="63"/>
        <v>23</v>
      </c>
      <c r="J1119" s="72" t="s">
        <v>125</v>
      </c>
      <c r="K1119" s="72" t="s">
        <v>126</v>
      </c>
      <c r="L1119" s="73">
        <v>3</v>
      </c>
      <c r="M1119" s="73" t="s">
        <v>268</v>
      </c>
      <c r="N1119" s="68" t="s">
        <v>56</v>
      </c>
      <c r="O1119" s="70" t="s">
        <v>87</v>
      </c>
      <c r="P1119" s="67">
        <f t="shared" si="62"/>
        <v>44738</v>
      </c>
      <c r="Q1119" s="75" t="str">
        <f t="shared" si="64"/>
        <v>週日</v>
      </c>
      <c r="R1119" s="80">
        <v>44721</v>
      </c>
      <c r="S1119" s="84"/>
      <c r="AA1119" s="1"/>
    </row>
    <row r="1120" spans="4:27">
      <c r="D1120" s="68" t="s">
        <v>50</v>
      </c>
      <c r="E1120" s="70" t="s">
        <v>51</v>
      </c>
      <c r="F1120" s="70" t="s">
        <v>747</v>
      </c>
      <c r="G1120" s="67">
        <v>44717</v>
      </c>
      <c r="H1120" s="67">
        <v>44740</v>
      </c>
      <c r="I1120" s="71">
        <f t="shared" si="63"/>
        <v>23</v>
      </c>
      <c r="J1120" s="72" t="s">
        <v>453</v>
      </c>
      <c r="K1120" s="72" t="s">
        <v>332</v>
      </c>
      <c r="L1120" s="73">
        <v>3</v>
      </c>
      <c r="M1120" s="73" t="s">
        <v>268</v>
      </c>
      <c r="N1120" s="68" t="s">
        <v>56</v>
      </c>
      <c r="O1120" s="70" t="s">
        <v>87</v>
      </c>
      <c r="P1120" s="67">
        <f t="shared" si="62"/>
        <v>44738</v>
      </c>
      <c r="Q1120" s="75" t="str">
        <f t="shared" si="64"/>
        <v>週日</v>
      </c>
      <c r="R1120" s="80">
        <v>44721</v>
      </c>
      <c r="S1120" s="84"/>
      <c r="AA1120" s="1"/>
    </row>
    <row r="1121" spans="4:27">
      <c r="D1121" s="68" t="s">
        <v>50</v>
      </c>
      <c r="E1121" s="70" t="s">
        <v>51</v>
      </c>
      <c r="F1121" s="70" t="s">
        <v>748</v>
      </c>
      <c r="G1121" s="67">
        <v>44718</v>
      </c>
      <c r="H1121" s="67">
        <v>44740</v>
      </c>
      <c r="I1121" s="71">
        <f t="shared" si="63"/>
        <v>22</v>
      </c>
      <c r="J1121" s="72" t="s">
        <v>125</v>
      </c>
      <c r="K1121" s="72" t="s">
        <v>126</v>
      </c>
      <c r="L1121" s="73">
        <v>2</v>
      </c>
      <c r="M1121" s="73" t="s">
        <v>268</v>
      </c>
      <c r="N1121" s="68" t="s">
        <v>56</v>
      </c>
      <c r="O1121" s="70" t="s">
        <v>87</v>
      </c>
      <c r="P1121" s="67">
        <f t="shared" si="62"/>
        <v>44738</v>
      </c>
      <c r="Q1121" s="75" t="str">
        <f t="shared" si="64"/>
        <v>週日</v>
      </c>
      <c r="R1121" s="80">
        <v>44726</v>
      </c>
      <c r="S1121" s="84"/>
      <c r="AA1121" s="1"/>
    </row>
    <row r="1122" spans="4:27">
      <c r="D1122" s="68" t="s">
        <v>50</v>
      </c>
      <c r="E1122" s="70" t="s">
        <v>51</v>
      </c>
      <c r="F1122" s="70" t="s">
        <v>748</v>
      </c>
      <c r="G1122" s="67">
        <v>44718</v>
      </c>
      <c r="H1122" s="67">
        <v>44740</v>
      </c>
      <c r="I1122" s="71">
        <f t="shared" si="63"/>
        <v>22</v>
      </c>
      <c r="J1122" s="72" t="s">
        <v>453</v>
      </c>
      <c r="K1122" s="72" t="s">
        <v>332</v>
      </c>
      <c r="L1122" s="73">
        <v>2</v>
      </c>
      <c r="M1122" s="73" t="s">
        <v>268</v>
      </c>
      <c r="N1122" s="68" t="s">
        <v>56</v>
      </c>
      <c r="O1122" s="70" t="s">
        <v>87</v>
      </c>
      <c r="P1122" s="67">
        <f t="shared" si="62"/>
        <v>44738</v>
      </c>
      <c r="Q1122" s="75" t="str">
        <f t="shared" si="64"/>
        <v>週日</v>
      </c>
      <c r="R1122" s="80">
        <v>44726</v>
      </c>
      <c r="S1122" s="84"/>
      <c r="AA1122" s="1"/>
    </row>
    <row r="1123" spans="4:27">
      <c r="D1123" s="68" t="s">
        <v>50</v>
      </c>
      <c r="E1123" s="70" t="s">
        <v>51</v>
      </c>
      <c r="F1123" s="70" t="s">
        <v>749</v>
      </c>
      <c r="G1123" s="67">
        <v>44714</v>
      </c>
      <c r="H1123" s="67">
        <v>44740</v>
      </c>
      <c r="I1123" s="71">
        <f t="shared" si="63"/>
        <v>26</v>
      </c>
      <c r="J1123" s="72" t="s">
        <v>125</v>
      </c>
      <c r="K1123" s="72" t="s">
        <v>126</v>
      </c>
      <c r="L1123" s="73">
        <v>3</v>
      </c>
      <c r="M1123" s="73" t="s">
        <v>268</v>
      </c>
      <c r="N1123" s="68" t="s">
        <v>56</v>
      </c>
      <c r="O1123" s="70" t="s">
        <v>87</v>
      </c>
      <c r="P1123" s="67">
        <f t="shared" si="62"/>
        <v>44738</v>
      </c>
      <c r="Q1123" s="75" t="str">
        <f t="shared" si="64"/>
        <v>週日</v>
      </c>
      <c r="R1123" s="80">
        <v>44721</v>
      </c>
      <c r="S1123" s="84"/>
      <c r="AA1123" s="1"/>
    </row>
    <row r="1124" spans="4:27">
      <c r="D1124" s="68" t="s">
        <v>50</v>
      </c>
      <c r="E1124" s="70" t="s">
        <v>51</v>
      </c>
      <c r="F1124" s="70" t="s">
        <v>749</v>
      </c>
      <c r="G1124" s="67">
        <v>44714</v>
      </c>
      <c r="H1124" s="67">
        <v>44740</v>
      </c>
      <c r="I1124" s="71">
        <f t="shared" si="63"/>
        <v>26</v>
      </c>
      <c r="J1124" s="72" t="s">
        <v>453</v>
      </c>
      <c r="K1124" s="72" t="s">
        <v>332</v>
      </c>
      <c r="L1124" s="73">
        <v>3</v>
      </c>
      <c r="M1124" s="73" t="s">
        <v>268</v>
      </c>
      <c r="N1124" s="68" t="s">
        <v>56</v>
      </c>
      <c r="O1124" s="70" t="s">
        <v>87</v>
      </c>
      <c r="P1124" s="67">
        <f t="shared" si="62"/>
        <v>44738</v>
      </c>
      <c r="Q1124" s="75" t="str">
        <f t="shared" si="64"/>
        <v>週日</v>
      </c>
      <c r="R1124" s="80">
        <v>44721</v>
      </c>
      <c r="S1124" s="84"/>
      <c r="AA1124" s="1"/>
    </row>
    <row r="1125" spans="4:27">
      <c r="D1125" s="68" t="s">
        <v>50</v>
      </c>
      <c r="E1125" s="70" t="s">
        <v>51</v>
      </c>
      <c r="F1125" s="70" t="s">
        <v>750</v>
      </c>
      <c r="G1125" s="67">
        <v>44714</v>
      </c>
      <c r="H1125" s="67">
        <v>44740</v>
      </c>
      <c r="I1125" s="71">
        <f t="shared" si="63"/>
        <v>26</v>
      </c>
      <c r="J1125" s="72" t="s">
        <v>125</v>
      </c>
      <c r="K1125" s="72" t="s">
        <v>126</v>
      </c>
      <c r="L1125" s="73">
        <v>3</v>
      </c>
      <c r="M1125" s="73" t="s">
        <v>268</v>
      </c>
      <c r="N1125" s="68" t="s">
        <v>56</v>
      </c>
      <c r="O1125" s="70" t="s">
        <v>87</v>
      </c>
      <c r="P1125" s="67">
        <f t="shared" si="62"/>
        <v>44738</v>
      </c>
      <c r="Q1125" s="75" t="str">
        <f t="shared" si="64"/>
        <v>週日</v>
      </c>
      <c r="R1125" s="80">
        <v>44721</v>
      </c>
      <c r="S1125" s="84"/>
      <c r="AA1125" s="1"/>
    </row>
    <row r="1126" spans="4:27">
      <c r="D1126" s="68" t="s">
        <v>50</v>
      </c>
      <c r="E1126" s="70" t="s">
        <v>51</v>
      </c>
      <c r="F1126" s="70" t="s">
        <v>750</v>
      </c>
      <c r="G1126" s="67">
        <v>44714</v>
      </c>
      <c r="H1126" s="67">
        <v>44740</v>
      </c>
      <c r="I1126" s="71">
        <f t="shared" si="63"/>
        <v>26</v>
      </c>
      <c r="J1126" s="72" t="s">
        <v>453</v>
      </c>
      <c r="K1126" s="72" t="s">
        <v>332</v>
      </c>
      <c r="L1126" s="73">
        <v>3</v>
      </c>
      <c r="M1126" s="73" t="s">
        <v>268</v>
      </c>
      <c r="N1126" s="68" t="s">
        <v>56</v>
      </c>
      <c r="O1126" s="70" t="s">
        <v>87</v>
      </c>
      <c r="P1126" s="67">
        <f t="shared" si="62"/>
        <v>44738</v>
      </c>
      <c r="Q1126" s="75" t="str">
        <f t="shared" si="64"/>
        <v>週日</v>
      </c>
      <c r="R1126" s="80">
        <v>44721</v>
      </c>
      <c r="S1126" s="84"/>
      <c r="AA1126" s="1"/>
    </row>
    <row r="1127" spans="4:27">
      <c r="D1127" s="68" t="s">
        <v>50</v>
      </c>
      <c r="E1127" s="70" t="s">
        <v>51</v>
      </c>
      <c r="F1127" s="70" t="s">
        <v>751</v>
      </c>
      <c r="G1127" s="67">
        <v>44714</v>
      </c>
      <c r="H1127" s="67">
        <v>44740</v>
      </c>
      <c r="I1127" s="71">
        <f t="shared" si="63"/>
        <v>26</v>
      </c>
      <c r="J1127" s="72" t="s">
        <v>125</v>
      </c>
      <c r="K1127" s="72" t="s">
        <v>126</v>
      </c>
      <c r="L1127" s="73">
        <v>2</v>
      </c>
      <c r="M1127" s="73" t="s">
        <v>268</v>
      </c>
      <c r="N1127" s="68" t="s">
        <v>56</v>
      </c>
      <c r="O1127" s="70" t="s">
        <v>87</v>
      </c>
      <c r="P1127" s="67">
        <f t="shared" ref="P1127:P1190" si="65">H1127-2</f>
        <v>44738</v>
      </c>
      <c r="Q1127" s="75" t="str">
        <f t="shared" si="64"/>
        <v>週日</v>
      </c>
      <c r="R1127" s="80">
        <v>44721</v>
      </c>
      <c r="S1127" s="84"/>
      <c r="AA1127" s="1"/>
    </row>
    <row r="1128" spans="4:27">
      <c r="D1128" s="68" t="s">
        <v>50</v>
      </c>
      <c r="E1128" s="70" t="s">
        <v>51</v>
      </c>
      <c r="F1128" s="70" t="s">
        <v>751</v>
      </c>
      <c r="G1128" s="67">
        <v>44714</v>
      </c>
      <c r="H1128" s="67">
        <v>44740</v>
      </c>
      <c r="I1128" s="71">
        <f t="shared" si="63"/>
        <v>26</v>
      </c>
      <c r="J1128" s="72" t="s">
        <v>453</v>
      </c>
      <c r="K1128" s="72" t="s">
        <v>332</v>
      </c>
      <c r="L1128" s="73">
        <v>2</v>
      </c>
      <c r="M1128" s="73" t="s">
        <v>268</v>
      </c>
      <c r="N1128" s="68" t="s">
        <v>56</v>
      </c>
      <c r="O1128" s="70" t="s">
        <v>87</v>
      </c>
      <c r="P1128" s="67">
        <f t="shared" si="65"/>
        <v>44738</v>
      </c>
      <c r="Q1128" s="75" t="str">
        <f t="shared" si="64"/>
        <v>週日</v>
      </c>
      <c r="R1128" s="80">
        <v>44721</v>
      </c>
      <c r="S1128" s="84"/>
      <c r="AA1128" s="1"/>
    </row>
    <row r="1129" spans="4:27">
      <c r="D1129" s="68" t="s">
        <v>50</v>
      </c>
      <c r="E1129" s="70" t="s">
        <v>51</v>
      </c>
      <c r="F1129" s="70" t="s">
        <v>752</v>
      </c>
      <c r="G1129" s="67">
        <v>44714</v>
      </c>
      <c r="H1129" s="67">
        <v>44740</v>
      </c>
      <c r="I1129" s="71">
        <f t="shared" si="63"/>
        <v>26</v>
      </c>
      <c r="J1129" s="72" t="s">
        <v>125</v>
      </c>
      <c r="K1129" s="72" t="s">
        <v>126</v>
      </c>
      <c r="L1129" s="73">
        <v>2</v>
      </c>
      <c r="M1129" s="73" t="s">
        <v>268</v>
      </c>
      <c r="N1129" s="68" t="s">
        <v>56</v>
      </c>
      <c r="O1129" s="70" t="s">
        <v>87</v>
      </c>
      <c r="P1129" s="67">
        <f t="shared" si="65"/>
        <v>44738</v>
      </c>
      <c r="Q1129" s="75" t="str">
        <f t="shared" si="64"/>
        <v>週日</v>
      </c>
      <c r="R1129" s="80">
        <v>44721</v>
      </c>
      <c r="S1129" s="84"/>
      <c r="AA1129" s="1"/>
    </row>
    <row r="1130" spans="4:27">
      <c r="D1130" s="68" t="s">
        <v>50</v>
      </c>
      <c r="E1130" s="70" t="s">
        <v>51</v>
      </c>
      <c r="F1130" s="70" t="s">
        <v>752</v>
      </c>
      <c r="G1130" s="67">
        <v>44714</v>
      </c>
      <c r="H1130" s="67">
        <v>44740</v>
      </c>
      <c r="I1130" s="71">
        <f t="shared" si="63"/>
        <v>26</v>
      </c>
      <c r="J1130" s="72" t="s">
        <v>453</v>
      </c>
      <c r="K1130" s="72" t="s">
        <v>332</v>
      </c>
      <c r="L1130" s="73">
        <v>2</v>
      </c>
      <c r="M1130" s="73" t="s">
        <v>268</v>
      </c>
      <c r="N1130" s="68" t="s">
        <v>56</v>
      </c>
      <c r="O1130" s="70" t="s">
        <v>87</v>
      </c>
      <c r="P1130" s="67">
        <f t="shared" si="65"/>
        <v>44738</v>
      </c>
      <c r="Q1130" s="75" t="str">
        <f t="shared" si="64"/>
        <v>週日</v>
      </c>
      <c r="R1130" s="80">
        <v>44721</v>
      </c>
      <c r="S1130" s="84"/>
      <c r="AA1130" s="1"/>
    </row>
    <row r="1131" spans="4:27">
      <c r="D1131" s="68" t="s">
        <v>50</v>
      </c>
      <c r="E1131" s="70" t="s">
        <v>51</v>
      </c>
      <c r="F1131" s="70" t="s">
        <v>753</v>
      </c>
      <c r="G1131" s="67">
        <v>44721</v>
      </c>
      <c r="H1131" s="67">
        <v>44740</v>
      </c>
      <c r="I1131" s="71">
        <f t="shared" si="63"/>
        <v>19</v>
      </c>
      <c r="J1131" s="72" t="s">
        <v>125</v>
      </c>
      <c r="K1131" s="72" t="s">
        <v>126</v>
      </c>
      <c r="L1131" s="73">
        <v>2</v>
      </c>
      <c r="M1131" s="73" t="s">
        <v>268</v>
      </c>
      <c r="N1131" s="68" t="s">
        <v>56</v>
      </c>
      <c r="O1131" s="70" t="s">
        <v>87</v>
      </c>
      <c r="P1131" s="67">
        <f t="shared" si="65"/>
        <v>44738</v>
      </c>
      <c r="Q1131" s="75" t="str">
        <f t="shared" si="64"/>
        <v>週日</v>
      </c>
      <c r="R1131" s="80">
        <v>44729</v>
      </c>
      <c r="S1131" s="84"/>
      <c r="AA1131" s="1"/>
    </row>
    <row r="1132" spans="4:27">
      <c r="D1132" s="68" t="s">
        <v>50</v>
      </c>
      <c r="E1132" s="70" t="s">
        <v>51</v>
      </c>
      <c r="F1132" s="70" t="s">
        <v>753</v>
      </c>
      <c r="G1132" s="67">
        <v>44721</v>
      </c>
      <c r="H1132" s="67">
        <v>44740</v>
      </c>
      <c r="I1132" s="71">
        <f t="shared" si="63"/>
        <v>19</v>
      </c>
      <c r="J1132" s="72" t="s">
        <v>453</v>
      </c>
      <c r="K1132" s="72" t="s">
        <v>332</v>
      </c>
      <c r="L1132" s="73">
        <v>2</v>
      </c>
      <c r="M1132" s="73" t="s">
        <v>268</v>
      </c>
      <c r="N1132" s="68" t="s">
        <v>56</v>
      </c>
      <c r="O1132" s="70" t="s">
        <v>87</v>
      </c>
      <c r="P1132" s="67">
        <f t="shared" si="65"/>
        <v>44738</v>
      </c>
      <c r="Q1132" s="75" t="str">
        <f t="shared" si="64"/>
        <v>週日</v>
      </c>
      <c r="R1132" s="80">
        <v>44729</v>
      </c>
      <c r="S1132" s="84"/>
      <c r="AA1132" s="1"/>
    </row>
    <row r="1133" spans="4:27">
      <c r="D1133" s="68" t="s">
        <v>50</v>
      </c>
      <c r="E1133" s="70" t="s">
        <v>51</v>
      </c>
      <c r="F1133" s="70" t="s">
        <v>754</v>
      </c>
      <c r="G1133" s="67">
        <v>44721</v>
      </c>
      <c r="H1133" s="67">
        <v>44740</v>
      </c>
      <c r="I1133" s="71">
        <f t="shared" si="63"/>
        <v>19</v>
      </c>
      <c r="J1133" s="72" t="s">
        <v>125</v>
      </c>
      <c r="K1133" s="72" t="s">
        <v>126</v>
      </c>
      <c r="L1133" s="73">
        <v>2</v>
      </c>
      <c r="M1133" s="73" t="s">
        <v>268</v>
      </c>
      <c r="N1133" s="68" t="s">
        <v>56</v>
      </c>
      <c r="O1133" s="70" t="s">
        <v>87</v>
      </c>
      <c r="P1133" s="67">
        <f t="shared" si="65"/>
        <v>44738</v>
      </c>
      <c r="Q1133" s="75" t="str">
        <f t="shared" si="64"/>
        <v>週日</v>
      </c>
      <c r="R1133" s="80">
        <v>44729</v>
      </c>
      <c r="S1133" s="84"/>
      <c r="AA1133" s="1"/>
    </row>
    <row r="1134" spans="4:27">
      <c r="D1134" s="68" t="s">
        <v>50</v>
      </c>
      <c r="E1134" s="70" t="s">
        <v>51</v>
      </c>
      <c r="F1134" s="70" t="s">
        <v>754</v>
      </c>
      <c r="G1134" s="67">
        <v>44721</v>
      </c>
      <c r="H1134" s="67">
        <v>44740</v>
      </c>
      <c r="I1134" s="71">
        <f t="shared" si="63"/>
        <v>19</v>
      </c>
      <c r="J1134" s="72" t="s">
        <v>453</v>
      </c>
      <c r="K1134" s="72" t="s">
        <v>332</v>
      </c>
      <c r="L1134" s="73">
        <v>2</v>
      </c>
      <c r="M1134" s="73" t="s">
        <v>268</v>
      </c>
      <c r="N1134" s="68" t="s">
        <v>56</v>
      </c>
      <c r="O1134" s="70" t="s">
        <v>87</v>
      </c>
      <c r="P1134" s="67">
        <f t="shared" si="65"/>
        <v>44738</v>
      </c>
      <c r="Q1134" s="75" t="str">
        <f t="shared" si="64"/>
        <v>週日</v>
      </c>
      <c r="R1134" s="80">
        <v>44729</v>
      </c>
      <c r="S1134" s="84"/>
      <c r="AA1134" s="1"/>
    </row>
    <row r="1135" spans="4:27">
      <c r="D1135" s="68" t="s">
        <v>50</v>
      </c>
      <c r="E1135" s="70" t="s">
        <v>51</v>
      </c>
      <c r="F1135" s="70" t="s">
        <v>755</v>
      </c>
      <c r="G1135" s="67">
        <v>44721</v>
      </c>
      <c r="H1135" s="67">
        <v>44740</v>
      </c>
      <c r="I1135" s="71">
        <f t="shared" si="63"/>
        <v>19</v>
      </c>
      <c r="J1135" s="72" t="s">
        <v>125</v>
      </c>
      <c r="K1135" s="72" t="s">
        <v>126</v>
      </c>
      <c r="L1135" s="73">
        <v>2</v>
      </c>
      <c r="M1135" s="73" t="s">
        <v>268</v>
      </c>
      <c r="N1135" s="68" t="s">
        <v>56</v>
      </c>
      <c r="O1135" s="70" t="s">
        <v>87</v>
      </c>
      <c r="P1135" s="67">
        <f t="shared" si="65"/>
        <v>44738</v>
      </c>
      <c r="Q1135" s="75" t="str">
        <f t="shared" si="64"/>
        <v>週日</v>
      </c>
      <c r="R1135" s="80">
        <v>44729</v>
      </c>
      <c r="S1135" s="84"/>
      <c r="AA1135" s="1"/>
    </row>
    <row r="1136" spans="4:27">
      <c r="D1136" s="68" t="s">
        <v>50</v>
      </c>
      <c r="E1136" s="70" t="s">
        <v>51</v>
      </c>
      <c r="F1136" s="70" t="s">
        <v>755</v>
      </c>
      <c r="G1136" s="67">
        <v>44721</v>
      </c>
      <c r="H1136" s="67">
        <v>44740</v>
      </c>
      <c r="I1136" s="71">
        <f t="shared" si="63"/>
        <v>19</v>
      </c>
      <c r="J1136" s="72" t="s">
        <v>453</v>
      </c>
      <c r="K1136" s="72" t="s">
        <v>332</v>
      </c>
      <c r="L1136" s="73">
        <v>2</v>
      </c>
      <c r="M1136" s="73" t="s">
        <v>268</v>
      </c>
      <c r="N1136" s="68" t="s">
        <v>56</v>
      </c>
      <c r="O1136" s="70" t="s">
        <v>87</v>
      </c>
      <c r="P1136" s="67">
        <f t="shared" si="65"/>
        <v>44738</v>
      </c>
      <c r="Q1136" s="75" t="str">
        <f t="shared" si="64"/>
        <v>週日</v>
      </c>
      <c r="R1136" s="80">
        <v>44729</v>
      </c>
      <c r="S1136" s="84"/>
      <c r="AA1136" s="1"/>
    </row>
    <row r="1137" spans="4:27">
      <c r="D1137" s="68" t="s">
        <v>50</v>
      </c>
      <c r="E1137" s="70" t="s">
        <v>51</v>
      </c>
      <c r="F1137" s="70" t="s">
        <v>756</v>
      </c>
      <c r="G1137" s="67">
        <v>44721</v>
      </c>
      <c r="H1137" s="67">
        <v>44740</v>
      </c>
      <c r="I1137" s="71">
        <f t="shared" si="63"/>
        <v>19</v>
      </c>
      <c r="J1137" s="72" t="s">
        <v>125</v>
      </c>
      <c r="K1137" s="72" t="s">
        <v>126</v>
      </c>
      <c r="L1137" s="73">
        <v>2</v>
      </c>
      <c r="M1137" s="73" t="s">
        <v>268</v>
      </c>
      <c r="N1137" s="68" t="s">
        <v>56</v>
      </c>
      <c r="O1137" s="70" t="s">
        <v>87</v>
      </c>
      <c r="P1137" s="67">
        <f t="shared" si="65"/>
        <v>44738</v>
      </c>
      <c r="Q1137" s="75" t="str">
        <f t="shared" si="64"/>
        <v>週日</v>
      </c>
      <c r="R1137" s="80">
        <v>44729</v>
      </c>
      <c r="S1137" s="84"/>
      <c r="AA1137" s="1"/>
    </row>
    <row r="1138" spans="4:27">
      <c r="D1138" s="68" t="s">
        <v>50</v>
      </c>
      <c r="E1138" s="70" t="s">
        <v>51</v>
      </c>
      <c r="F1138" s="70" t="s">
        <v>756</v>
      </c>
      <c r="G1138" s="67">
        <v>44721</v>
      </c>
      <c r="H1138" s="67">
        <v>44740</v>
      </c>
      <c r="I1138" s="71">
        <f t="shared" si="63"/>
        <v>19</v>
      </c>
      <c r="J1138" s="72" t="s">
        <v>453</v>
      </c>
      <c r="K1138" s="72" t="s">
        <v>332</v>
      </c>
      <c r="L1138" s="73">
        <v>2</v>
      </c>
      <c r="M1138" s="73" t="s">
        <v>268</v>
      </c>
      <c r="N1138" s="68" t="s">
        <v>56</v>
      </c>
      <c r="O1138" s="70" t="s">
        <v>87</v>
      </c>
      <c r="P1138" s="67">
        <f t="shared" si="65"/>
        <v>44738</v>
      </c>
      <c r="Q1138" s="75" t="str">
        <f t="shared" si="64"/>
        <v>週日</v>
      </c>
      <c r="R1138" s="80">
        <v>44729</v>
      </c>
      <c r="S1138" s="84"/>
      <c r="AA1138" s="1"/>
    </row>
    <row r="1139" spans="4:27">
      <c r="D1139" s="68" t="s">
        <v>50</v>
      </c>
      <c r="E1139" s="70" t="s">
        <v>51</v>
      </c>
      <c r="F1139" s="70" t="s">
        <v>757</v>
      </c>
      <c r="G1139" s="67">
        <v>44719</v>
      </c>
      <c r="H1139" s="67">
        <v>44740</v>
      </c>
      <c r="I1139" s="71">
        <f t="shared" si="63"/>
        <v>21</v>
      </c>
      <c r="J1139" s="72" t="s">
        <v>125</v>
      </c>
      <c r="K1139" s="72" t="s">
        <v>126</v>
      </c>
      <c r="L1139" s="73">
        <v>2</v>
      </c>
      <c r="M1139" s="73" t="s">
        <v>268</v>
      </c>
      <c r="N1139" s="68" t="s">
        <v>56</v>
      </c>
      <c r="O1139" s="70" t="s">
        <v>87</v>
      </c>
      <c r="P1139" s="67">
        <f t="shared" si="65"/>
        <v>44738</v>
      </c>
      <c r="Q1139" s="75" t="str">
        <f t="shared" si="64"/>
        <v>週日</v>
      </c>
      <c r="R1139" s="80">
        <v>44726</v>
      </c>
      <c r="S1139" s="84"/>
      <c r="AA1139" s="1"/>
    </row>
    <row r="1140" spans="4:27">
      <c r="D1140" s="68" t="s">
        <v>50</v>
      </c>
      <c r="E1140" s="70" t="s">
        <v>51</v>
      </c>
      <c r="F1140" s="70" t="s">
        <v>757</v>
      </c>
      <c r="G1140" s="67">
        <v>44719</v>
      </c>
      <c r="H1140" s="67">
        <v>44740</v>
      </c>
      <c r="I1140" s="71">
        <f t="shared" si="63"/>
        <v>21</v>
      </c>
      <c r="J1140" s="72" t="s">
        <v>453</v>
      </c>
      <c r="K1140" s="72" t="s">
        <v>332</v>
      </c>
      <c r="L1140" s="73">
        <v>2</v>
      </c>
      <c r="M1140" s="73" t="s">
        <v>268</v>
      </c>
      <c r="N1140" s="68" t="s">
        <v>56</v>
      </c>
      <c r="O1140" s="70" t="s">
        <v>87</v>
      </c>
      <c r="P1140" s="67">
        <f t="shared" si="65"/>
        <v>44738</v>
      </c>
      <c r="Q1140" s="75" t="str">
        <f t="shared" si="64"/>
        <v>週日</v>
      </c>
      <c r="R1140" s="80">
        <v>44726</v>
      </c>
      <c r="S1140" s="84"/>
      <c r="AA1140" s="1"/>
    </row>
    <row r="1141" spans="4:27">
      <c r="D1141" s="68" t="s">
        <v>50</v>
      </c>
      <c r="E1141" s="70" t="s">
        <v>51</v>
      </c>
      <c r="F1141" s="70" t="s">
        <v>758</v>
      </c>
      <c r="G1141" s="67">
        <v>44721</v>
      </c>
      <c r="H1141" s="67">
        <v>44740</v>
      </c>
      <c r="I1141" s="71">
        <f t="shared" si="63"/>
        <v>19</v>
      </c>
      <c r="J1141" s="72" t="s">
        <v>125</v>
      </c>
      <c r="K1141" s="72" t="s">
        <v>126</v>
      </c>
      <c r="L1141" s="73">
        <v>3</v>
      </c>
      <c r="M1141" s="73" t="s">
        <v>268</v>
      </c>
      <c r="N1141" s="68" t="s">
        <v>56</v>
      </c>
      <c r="O1141" s="70" t="s">
        <v>87</v>
      </c>
      <c r="P1141" s="67">
        <f t="shared" si="65"/>
        <v>44738</v>
      </c>
      <c r="Q1141" s="75" t="str">
        <f t="shared" si="64"/>
        <v>週日</v>
      </c>
      <c r="R1141" s="80">
        <v>44729</v>
      </c>
      <c r="S1141" s="84"/>
      <c r="AA1141" s="1"/>
    </row>
    <row r="1142" spans="4:27">
      <c r="D1142" s="68" t="s">
        <v>50</v>
      </c>
      <c r="E1142" s="70" t="s">
        <v>51</v>
      </c>
      <c r="F1142" s="70" t="s">
        <v>758</v>
      </c>
      <c r="G1142" s="67">
        <v>44721</v>
      </c>
      <c r="H1142" s="67">
        <v>44740</v>
      </c>
      <c r="I1142" s="71">
        <f t="shared" si="63"/>
        <v>19</v>
      </c>
      <c r="J1142" s="72" t="s">
        <v>453</v>
      </c>
      <c r="K1142" s="72" t="s">
        <v>332</v>
      </c>
      <c r="L1142" s="73">
        <v>3</v>
      </c>
      <c r="M1142" s="73" t="s">
        <v>268</v>
      </c>
      <c r="N1142" s="68" t="s">
        <v>56</v>
      </c>
      <c r="O1142" s="70" t="s">
        <v>87</v>
      </c>
      <c r="P1142" s="67">
        <f t="shared" si="65"/>
        <v>44738</v>
      </c>
      <c r="Q1142" s="75" t="str">
        <f t="shared" si="64"/>
        <v>週日</v>
      </c>
      <c r="R1142" s="80">
        <v>44729</v>
      </c>
      <c r="S1142" s="84"/>
      <c r="AA1142" s="1"/>
    </row>
    <row r="1143" spans="4:27">
      <c r="D1143" s="68" t="s">
        <v>50</v>
      </c>
      <c r="E1143" s="70" t="s">
        <v>51</v>
      </c>
      <c r="F1143" s="70" t="s">
        <v>759</v>
      </c>
      <c r="G1143" s="67">
        <v>44722</v>
      </c>
      <c r="H1143" s="67">
        <v>44740</v>
      </c>
      <c r="I1143" s="71">
        <f t="shared" si="63"/>
        <v>18</v>
      </c>
      <c r="J1143" s="72" t="s">
        <v>125</v>
      </c>
      <c r="K1143" s="72" t="s">
        <v>126</v>
      </c>
      <c r="L1143" s="73">
        <v>2</v>
      </c>
      <c r="M1143" s="73" t="s">
        <v>268</v>
      </c>
      <c r="N1143" s="68" t="s">
        <v>56</v>
      </c>
      <c r="O1143" s="70" t="s">
        <v>87</v>
      </c>
      <c r="P1143" s="67">
        <f t="shared" si="65"/>
        <v>44738</v>
      </c>
      <c r="Q1143" s="75" t="str">
        <f t="shared" si="64"/>
        <v>週日</v>
      </c>
      <c r="R1143" s="80">
        <v>44729</v>
      </c>
      <c r="S1143" s="84"/>
      <c r="AA1143" s="1"/>
    </row>
    <row r="1144" spans="4:27">
      <c r="D1144" s="68" t="s">
        <v>50</v>
      </c>
      <c r="E1144" s="70" t="s">
        <v>51</v>
      </c>
      <c r="F1144" s="70" t="s">
        <v>759</v>
      </c>
      <c r="G1144" s="67">
        <v>44722</v>
      </c>
      <c r="H1144" s="67">
        <v>44740</v>
      </c>
      <c r="I1144" s="71">
        <f t="shared" si="63"/>
        <v>18</v>
      </c>
      <c r="J1144" s="72" t="s">
        <v>453</v>
      </c>
      <c r="K1144" s="72" t="s">
        <v>332</v>
      </c>
      <c r="L1144" s="73">
        <v>2</v>
      </c>
      <c r="M1144" s="73" t="s">
        <v>268</v>
      </c>
      <c r="N1144" s="68" t="s">
        <v>56</v>
      </c>
      <c r="O1144" s="70" t="s">
        <v>87</v>
      </c>
      <c r="P1144" s="67">
        <f t="shared" si="65"/>
        <v>44738</v>
      </c>
      <c r="Q1144" s="75" t="str">
        <f t="shared" si="64"/>
        <v>週日</v>
      </c>
      <c r="R1144" s="80">
        <v>44729</v>
      </c>
      <c r="S1144" s="84"/>
      <c r="AA1144" s="1"/>
    </row>
    <row r="1145" spans="4:27">
      <c r="D1145" s="68" t="s">
        <v>50</v>
      </c>
      <c r="E1145" s="70" t="s">
        <v>51</v>
      </c>
      <c r="F1145" s="70" t="s">
        <v>760</v>
      </c>
      <c r="G1145" s="67">
        <v>44722</v>
      </c>
      <c r="H1145" s="67">
        <v>44740</v>
      </c>
      <c r="I1145" s="71">
        <f t="shared" si="63"/>
        <v>18</v>
      </c>
      <c r="J1145" s="72" t="s">
        <v>125</v>
      </c>
      <c r="K1145" s="72" t="s">
        <v>126</v>
      </c>
      <c r="L1145" s="73">
        <v>4</v>
      </c>
      <c r="M1145" s="73" t="s">
        <v>268</v>
      </c>
      <c r="N1145" s="68" t="s">
        <v>56</v>
      </c>
      <c r="O1145" s="70" t="s">
        <v>87</v>
      </c>
      <c r="P1145" s="67">
        <f t="shared" si="65"/>
        <v>44738</v>
      </c>
      <c r="Q1145" s="75" t="str">
        <f t="shared" si="64"/>
        <v>週日</v>
      </c>
      <c r="R1145" s="80">
        <v>44729</v>
      </c>
      <c r="S1145" s="84"/>
      <c r="AA1145" s="1"/>
    </row>
    <row r="1146" spans="4:27">
      <c r="D1146" s="68" t="s">
        <v>50</v>
      </c>
      <c r="E1146" s="70" t="s">
        <v>51</v>
      </c>
      <c r="F1146" s="70" t="s">
        <v>760</v>
      </c>
      <c r="G1146" s="67">
        <v>44722</v>
      </c>
      <c r="H1146" s="67">
        <v>44740</v>
      </c>
      <c r="I1146" s="71">
        <f t="shared" si="63"/>
        <v>18</v>
      </c>
      <c r="J1146" s="72" t="s">
        <v>453</v>
      </c>
      <c r="K1146" s="72" t="s">
        <v>332</v>
      </c>
      <c r="L1146" s="73">
        <v>4</v>
      </c>
      <c r="M1146" s="73" t="s">
        <v>268</v>
      </c>
      <c r="N1146" s="68" t="s">
        <v>56</v>
      </c>
      <c r="O1146" s="70" t="s">
        <v>87</v>
      </c>
      <c r="P1146" s="67">
        <f t="shared" si="65"/>
        <v>44738</v>
      </c>
      <c r="Q1146" s="75" t="str">
        <f t="shared" si="64"/>
        <v>週日</v>
      </c>
      <c r="R1146" s="80">
        <v>44729</v>
      </c>
      <c r="S1146" s="84"/>
      <c r="AA1146" s="1"/>
    </row>
    <row r="1147" spans="4:27">
      <c r="D1147" s="68" t="s">
        <v>50</v>
      </c>
      <c r="E1147" s="70" t="s">
        <v>51</v>
      </c>
      <c r="F1147" s="70" t="s">
        <v>761</v>
      </c>
      <c r="G1147" s="67">
        <v>44721</v>
      </c>
      <c r="H1147" s="67">
        <v>44740</v>
      </c>
      <c r="I1147" s="71">
        <f t="shared" si="63"/>
        <v>19</v>
      </c>
      <c r="J1147" s="72" t="s">
        <v>125</v>
      </c>
      <c r="K1147" s="72" t="s">
        <v>126</v>
      </c>
      <c r="L1147" s="73">
        <v>3</v>
      </c>
      <c r="M1147" s="73" t="s">
        <v>268</v>
      </c>
      <c r="N1147" s="68" t="s">
        <v>56</v>
      </c>
      <c r="O1147" s="70" t="s">
        <v>87</v>
      </c>
      <c r="P1147" s="67">
        <f t="shared" si="65"/>
        <v>44738</v>
      </c>
      <c r="Q1147" s="75" t="str">
        <f t="shared" si="64"/>
        <v>週日</v>
      </c>
      <c r="R1147" s="80">
        <v>44729</v>
      </c>
      <c r="S1147" s="84"/>
      <c r="AA1147" s="1"/>
    </row>
    <row r="1148" spans="4:27">
      <c r="D1148" s="68" t="s">
        <v>50</v>
      </c>
      <c r="E1148" s="70" t="s">
        <v>51</v>
      </c>
      <c r="F1148" s="70" t="s">
        <v>761</v>
      </c>
      <c r="G1148" s="67">
        <v>44721</v>
      </c>
      <c r="H1148" s="67">
        <v>44740</v>
      </c>
      <c r="I1148" s="71">
        <f t="shared" si="63"/>
        <v>19</v>
      </c>
      <c r="J1148" s="72" t="s">
        <v>453</v>
      </c>
      <c r="K1148" s="72" t="s">
        <v>332</v>
      </c>
      <c r="L1148" s="73">
        <v>3</v>
      </c>
      <c r="M1148" s="73" t="s">
        <v>268</v>
      </c>
      <c r="N1148" s="68" t="s">
        <v>56</v>
      </c>
      <c r="O1148" s="70" t="s">
        <v>87</v>
      </c>
      <c r="P1148" s="67">
        <f t="shared" si="65"/>
        <v>44738</v>
      </c>
      <c r="Q1148" s="75" t="str">
        <f t="shared" si="64"/>
        <v>週日</v>
      </c>
      <c r="R1148" s="80">
        <v>44729</v>
      </c>
      <c r="S1148" s="84"/>
      <c r="AA1148" s="1"/>
    </row>
    <row r="1149" spans="4:27">
      <c r="D1149" s="68" t="s">
        <v>50</v>
      </c>
      <c r="E1149" s="70" t="s">
        <v>51</v>
      </c>
      <c r="F1149" s="70" t="s">
        <v>762</v>
      </c>
      <c r="G1149" s="67">
        <v>44721</v>
      </c>
      <c r="H1149" s="67">
        <v>44740</v>
      </c>
      <c r="I1149" s="71">
        <f t="shared" si="63"/>
        <v>19</v>
      </c>
      <c r="J1149" s="72" t="s">
        <v>125</v>
      </c>
      <c r="K1149" s="72" t="s">
        <v>126</v>
      </c>
      <c r="L1149" s="73">
        <v>2</v>
      </c>
      <c r="M1149" s="73" t="s">
        <v>268</v>
      </c>
      <c r="N1149" s="68" t="s">
        <v>56</v>
      </c>
      <c r="O1149" s="70" t="s">
        <v>87</v>
      </c>
      <c r="P1149" s="67">
        <f t="shared" si="65"/>
        <v>44738</v>
      </c>
      <c r="Q1149" s="75" t="str">
        <f t="shared" si="64"/>
        <v>週日</v>
      </c>
      <c r="R1149" s="80">
        <v>44729</v>
      </c>
      <c r="S1149" s="84"/>
      <c r="AA1149" s="1"/>
    </row>
    <row r="1150" spans="4:27">
      <c r="D1150" s="68" t="s">
        <v>50</v>
      </c>
      <c r="E1150" s="70" t="s">
        <v>51</v>
      </c>
      <c r="F1150" s="70" t="s">
        <v>762</v>
      </c>
      <c r="G1150" s="67">
        <v>44721</v>
      </c>
      <c r="H1150" s="67">
        <v>44740</v>
      </c>
      <c r="I1150" s="71">
        <f t="shared" si="63"/>
        <v>19</v>
      </c>
      <c r="J1150" s="72" t="s">
        <v>453</v>
      </c>
      <c r="K1150" s="72" t="s">
        <v>332</v>
      </c>
      <c r="L1150" s="73">
        <v>2</v>
      </c>
      <c r="M1150" s="73" t="s">
        <v>268</v>
      </c>
      <c r="N1150" s="68" t="s">
        <v>56</v>
      </c>
      <c r="O1150" s="70" t="s">
        <v>87</v>
      </c>
      <c r="P1150" s="67">
        <f t="shared" si="65"/>
        <v>44738</v>
      </c>
      <c r="Q1150" s="75" t="str">
        <f t="shared" si="64"/>
        <v>週日</v>
      </c>
      <c r="R1150" s="80">
        <v>44729</v>
      </c>
      <c r="S1150" s="84"/>
      <c r="AA1150" s="1"/>
    </row>
    <row r="1151" spans="4:27">
      <c r="D1151" s="68" t="s">
        <v>50</v>
      </c>
      <c r="E1151" s="70" t="s">
        <v>51</v>
      </c>
      <c r="F1151" s="70" t="s">
        <v>763</v>
      </c>
      <c r="G1151" s="67">
        <v>44722</v>
      </c>
      <c r="H1151" s="67">
        <v>44740</v>
      </c>
      <c r="I1151" s="71">
        <f t="shared" si="63"/>
        <v>18</v>
      </c>
      <c r="J1151" s="72" t="s">
        <v>125</v>
      </c>
      <c r="K1151" s="72" t="s">
        <v>126</v>
      </c>
      <c r="L1151" s="73">
        <v>2</v>
      </c>
      <c r="M1151" s="73" t="s">
        <v>268</v>
      </c>
      <c r="N1151" s="68" t="s">
        <v>56</v>
      </c>
      <c r="O1151" s="70" t="s">
        <v>87</v>
      </c>
      <c r="P1151" s="67">
        <f t="shared" si="65"/>
        <v>44738</v>
      </c>
      <c r="Q1151" s="75" t="str">
        <f t="shared" si="64"/>
        <v>週日</v>
      </c>
      <c r="R1151" s="80">
        <v>44729</v>
      </c>
      <c r="S1151" s="84"/>
      <c r="AA1151" s="1"/>
    </row>
    <row r="1152" spans="4:27">
      <c r="D1152" s="68" t="s">
        <v>50</v>
      </c>
      <c r="E1152" s="70" t="s">
        <v>51</v>
      </c>
      <c r="F1152" s="70" t="s">
        <v>763</v>
      </c>
      <c r="G1152" s="67">
        <v>44722</v>
      </c>
      <c r="H1152" s="67">
        <v>44740</v>
      </c>
      <c r="I1152" s="71">
        <f t="shared" si="63"/>
        <v>18</v>
      </c>
      <c r="J1152" s="72" t="s">
        <v>453</v>
      </c>
      <c r="K1152" s="72" t="s">
        <v>332</v>
      </c>
      <c r="L1152" s="73">
        <v>2</v>
      </c>
      <c r="M1152" s="73" t="s">
        <v>268</v>
      </c>
      <c r="N1152" s="68" t="s">
        <v>56</v>
      </c>
      <c r="O1152" s="70" t="s">
        <v>87</v>
      </c>
      <c r="P1152" s="67">
        <f t="shared" si="65"/>
        <v>44738</v>
      </c>
      <c r="Q1152" s="75" t="str">
        <f t="shared" si="64"/>
        <v>週日</v>
      </c>
      <c r="R1152" s="80">
        <v>44729</v>
      </c>
      <c r="S1152" s="84"/>
      <c r="AA1152" s="1"/>
    </row>
    <row r="1153" spans="4:27">
      <c r="D1153" s="68" t="s">
        <v>50</v>
      </c>
      <c r="E1153" s="70" t="s">
        <v>51</v>
      </c>
      <c r="F1153" s="70" t="s">
        <v>764</v>
      </c>
      <c r="G1153" s="67">
        <v>44721</v>
      </c>
      <c r="H1153" s="67">
        <v>44740</v>
      </c>
      <c r="I1153" s="71">
        <f t="shared" si="63"/>
        <v>19</v>
      </c>
      <c r="J1153" s="72" t="s">
        <v>125</v>
      </c>
      <c r="K1153" s="72" t="s">
        <v>126</v>
      </c>
      <c r="L1153" s="73">
        <v>2</v>
      </c>
      <c r="M1153" s="73" t="s">
        <v>268</v>
      </c>
      <c r="N1153" s="68" t="s">
        <v>56</v>
      </c>
      <c r="O1153" s="70" t="s">
        <v>87</v>
      </c>
      <c r="P1153" s="67">
        <f t="shared" si="65"/>
        <v>44738</v>
      </c>
      <c r="Q1153" s="75" t="str">
        <f t="shared" si="64"/>
        <v>週日</v>
      </c>
      <c r="R1153" s="80">
        <v>44729</v>
      </c>
      <c r="S1153" s="84"/>
      <c r="AA1153" s="1"/>
    </row>
    <row r="1154" spans="4:27">
      <c r="D1154" s="68" t="s">
        <v>50</v>
      </c>
      <c r="E1154" s="70" t="s">
        <v>51</v>
      </c>
      <c r="F1154" s="70" t="s">
        <v>764</v>
      </c>
      <c r="G1154" s="67">
        <v>44721</v>
      </c>
      <c r="H1154" s="67">
        <v>44740</v>
      </c>
      <c r="I1154" s="71">
        <f t="shared" si="63"/>
        <v>19</v>
      </c>
      <c r="J1154" s="72" t="s">
        <v>453</v>
      </c>
      <c r="K1154" s="72" t="s">
        <v>332</v>
      </c>
      <c r="L1154" s="73">
        <v>2</v>
      </c>
      <c r="M1154" s="73" t="s">
        <v>268</v>
      </c>
      <c r="N1154" s="68" t="s">
        <v>56</v>
      </c>
      <c r="O1154" s="70" t="s">
        <v>87</v>
      </c>
      <c r="P1154" s="67">
        <f t="shared" si="65"/>
        <v>44738</v>
      </c>
      <c r="Q1154" s="75" t="str">
        <f t="shared" si="64"/>
        <v>週日</v>
      </c>
      <c r="R1154" s="80">
        <v>44729</v>
      </c>
      <c r="S1154" s="84"/>
      <c r="AA1154" s="1"/>
    </row>
    <row r="1155" spans="4:27">
      <c r="D1155" s="68" t="s">
        <v>50</v>
      </c>
      <c r="E1155" s="70" t="s">
        <v>51</v>
      </c>
      <c r="F1155" s="70" t="s">
        <v>765</v>
      </c>
      <c r="G1155" s="67">
        <v>44721</v>
      </c>
      <c r="H1155" s="67">
        <v>44740</v>
      </c>
      <c r="I1155" s="71">
        <f t="shared" si="63"/>
        <v>19</v>
      </c>
      <c r="J1155" s="72" t="s">
        <v>125</v>
      </c>
      <c r="K1155" s="72" t="s">
        <v>126</v>
      </c>
      <c r="L1155" s="73">
        <v>2</v>
      </c>
      <c r="M1155" s="73" t="s">
        <v>268</v>
      </c>
      <c r="N1155" s="68" t="s">
        <v>56</v>
      </c>
      <c r="O1155" s="70" t="s">
        <v>87</v>
      </c>
      <c r="P1155" s="67">
        <f t="shared" si="65"/>
        <v>44738</v>
      </c>
      <c r="Q1155" s="75" t="str">
        <f t="shared" si="64"/>
        <v>週日</v>
      </c>
      <c r="R1155" s="80">
        <v>44729</v>
      </c>
      <c r="S1155" s="84"/>
      <c r="AA1155" s="1"/>
    </row>
    <row r="1156" spans="4:27">
      <c r="D1156" s="68" t="s">
        <v>50</v>
      </c>
      <c r="E1156" s="70" t="s">
        <v>51</v>
      </c>
      <c r="F1156" s="70" t="s">
        <v>765</v>
      </c>
      <c r="G1156" s="67">
        <v>44721</v>
      </c>
      <c r="H1156" s="67">
        <v>44740</v>
      </c>
      <c r="I1156" s="71">
        <f t="shared" si="63"/>
        <v>19</v>
      </c>
      <c r="J1156" s="72" t="s">
        <v>453</v>
      </c>
      <c r="K1156" s="72" t="s">
        <v>332</v>
      </c>
      <c r="L1156" s="73">
        <v>2</v>
      </c>
      <c r="M1156" s="73" t="s">
        <v>268</v>
      </c>
      <c r="N1156" s="68" t="s">
        <v>56</v>
      </c>
      <c r="O1156" s="70" t="s">
        <v>87</v>
      </c>
      <c r="P1156" s="67">
        <f t="shared" si="65"/>
        <v>44738</v>
      </c>
      <c r="Q1156" s="75" t="str">
        <f t="shared" si="64"/>
        <v>週日</v>
      </c>
      <c r="R1156" s="80">
        <v>44729</v>
      </c>
      <c r="S1156" s="84"/>
      <c r="AA1156" s="1"/>
    </row>
    <row r="1157" spans="4:27">
      <c r="D1157" s="68" t="s">
        <v>50</v>
      </c>
      <c r="E1157" s="70" t="s">
        <v>51</v>
      </c>
      <c r="F1157" s="70" t="s">
        <v>766</v>
      </c>
      <c r="G1157" s="67">
        <v>44721</v>
      </c>
      <c r="H1157" s="67">
        <v>44740</v>
      </c>
      <c r="I1157" s="71">
        <f t="shared" si="63"/>
        <v>19</v>
      </c>
      <c r="J1157" s="72" t="s">
        <v>125</v>
      </c>
      <c r="K1157" s="72" t="s">
        <v>126</v>
      </c>
      <c r="L1157" s="73">
        <v>3</v>
      </c>
      <c r="M1157" s="73" t="s">
        <v>268</v>
      </c>
      <c r="N1157" s="68" t="s">
        <v>56</v>
      </c>
      <c r="O1157" s="70" t="s">
        <v>87</v>
      </c>
      <c r="P1157" s="67">
        <f t="shared" si="65"/>
        <v>44738</v>
      </c>
      <c r="Q1157" s="75" t="str">
        <f t="shared" si="64"/>
        <v>週日</v>
      </c>
      <c r="R1157" s="80">
        <v>44729</v>
      </c>
      <c r="S1157" s="84"/>
      <c r="AA1157" s="1"/>
    </row>
    <row r="1158" spans="4:27">
      <c r="D1158" s="68" t="s">
        <v>50</v>
      </c>
      <c r="E1158" s="70" t="s">
        <v>51</v>
      </c>
      <c r="F1158" s="70" t="s">
        <v>766</v>
      </c>
      <c r="G1158" s="67">
        <v>44721</v>
      </c>
      <c r="H1158" s="67">
        <v>44740</v>
      </c>
      <c r="I1158" s="71">
        <f t="shared" si="63"/>
        <v>19</v>
      </c>
      <c r="J1158" s="72" t="s">
        <v>453</v>
      </c>
      <c r="K1158" s="72" t="s">
        <v>332</v>
      </c>
      <c r="L1158" s="73">
        <v>3</v>
      </c>
      <c r="M1158" s="73" t="s">
        <v>268</v>
      </c>
      <c r="N1158" s="68" t="s">
        <v>56</v>
      </c>
      <c r="O1158" s="70" t="s">
        <v>87</v>
      </c>
      <c r="P1158" s="67">
        <f t="shared" si="65"/>
        <v>44738</v>
      </c>
      <c r="Q1158" s="75" t="str">
        <f t="shared" si="64"/>
        <v>週日</v>
      </c>
      <c r="R1158" s="80">
        <v>44729</v>
      </c>
      <c r="S1158" s="84"/>
      <c r="AA1158" s="1"/>
    </row>
    <row r="1159" spans="4:27">
      <c r="D1159" s="68" t="s">
        <v>50</v>
      </c>
      <c r="E1159" s="70" t="s">
        <v>51</v>
      </c>
      <c r="F1159" s="70" t="s">
        <v>767</v>
      </c>
      <c r="G1159" s="67">
        <v>44721</v>
      </c>
      <c r="H1159" s="67">
        <v>44740</v>
      </c>
      <c r="I1159" s="71">
        <f t="shared" ref="I1159:I1222" si="66">_xlfn.DAYS(H1159,G1159)</f>
        <v>19</v>
      </c>
      <c r="J1159" s="72" t="s">
        <v>125</v>
      </c>
      <c r="K1159" s="72" t="s">
        <v>126</v>
      </c>
      <c r="L1159" s="73">
        <v>2</v>
      </c>
      <c r="M1159" s="73" t="s">
        <v>268</v>
      </c>
      <c r="N1159" s="68" t="s">
        <v>56</v>
      </c>
      <c r="O1159" s="70" t="s">
        <v>87</v>
      </c>
      <c r="P1159" s="67">
        <f t="shared" si="65"/>
        <v>44738</v>
      </c>
      <c r="Q1159" s="75" t="str">
        <f t="shared" ref="Q1159:Q1222" si="67">TEXT(P1159,"aaa")</f>
        <v>週日</v>
      </c>
      <c r="R1159" s="80">
        <v>44729</v>
      </c>
      <c r="S1159" s="84"/>
      <c r="AA1159" s="1"/>
    </row>
    <row r="1160" spans="4:27">
      <c r="D1160" s="68" t="s">
        <v>50</v>
      </c>
      <c r="E1160" s="70" t="s">
        <v>51</v>
      </c>
      <c r="F1160" s="70" t="s">
        <v>767</v>
      </c>
      <c r="G1160" s="67">
        <v>44721</v>
      </c>
      <c r="H1160" s="67">
        <v>44740</v>
      </c>
      <c r="I1160" s="71">
        <f t="shared" si="66"/>
        <v>19</v>
      </c>
      <c r="J1160" s="72" t="s">
        <v>453</v>
      </c>
      <c r="K1160" s="72" t="s">
        <v>332</v>
      </c>
      <c r="L1160" s="73">
        <v>2</v>
      </c>
      <c r="M1160" s="73" t="s">
        <v>268</v>
      </c>
      <c r="N1160" s="68" t="s">
        <v>56</v>
      </c>
      <c r="O1160" s="70" t="s">
        <v>87</v>
      </c>
      <c r="P1160" s="67">
        <f t="shared" si="65"/>
        <v>44738</v>
      </c>
      <c r="Q1160" s="75" t="str">
        <f t="shared" si="67"/>
        <v>週日</v>
      </c>
      <c r="R1160" s="80">
        <v>44729</v>
      </c>
      <c r="S1160" s="84"/>
      <c r="AA1160" s="1"/>
    </row>
    <row r="1161" spans="4:27">
      <c r="D1161" s="68" t="s">
        <v>50</v>
      </c>
      <c r="E1161" s="70" t="s">
        <v>51</v>
      </c>
      <c r="F1161" s="70" t="s">
        <v>768</v>
      </c>
      <c r="G1161" s="67">
        <v>44720</v>
      </c>
      <c r="H1161" s="67">
        <v>44740</v>
      </c>
      <c r="I1161" s="71">
        <f t="shared" si="66"/>
        <v>20</v>
      </c>
      <c r="J1161" s="72" t="s">
        <v>125</v>
      </c>
      <c r="K1161" s="72" t="s">
        <v>126</v>
      </c>
      <c r="L1161" s="73">
        <v>2</v>
      </c>
      <c r="M1161" s="73" t="s">
        <v>268</v>
      </c>
      <c r="N1161" s="68" t="s">
        <v>56</v>
      </c>
      <c r="O1161" s="70" t="s">
        <v>87</v>
      </c>
      <c r="P1161" s="67">
        <f t="shared" si="65"/>
        <v>44738</v>
      </c>
      <c r="Q1161" s="75" t="str">
        <f t="shared" si="67"/>
        <v>週日</v>
      </c>
      <c r="R1161" s="80">
        <v>44729</v>
      </c>
      <c r="S1161" s="84"/>
      <c r="AA1161" s="1"/>
    </row>
    <row r="1162" spans="4:27">
      <c r="D1162" s="68" t="s">
        <v>50</v>
      </c>
      <c r="E1162" s="70" t="s">
        <v>51</v>
      </c>
      <c r="F1162" s="70" t="s">
        <v>768</v>
      </c>
      <c r="G1162" s="67">
        <v>44720</v>
      </c>
      <c r="H1162" s="67">
        <v>44740</v>
      </c>
      <c r="I1162" s="71">
        <f t="shared" si="66"/>
        <v>20</v>
      </c>
      <c r="J1162" s="72" t="s">
        <v>453</v>
      </c>
      <c r="K1162" s="72" t="s">
        <v>332</v>
      </c>
      <c r="L1162" s="73">
        <v>2</v>
      </c>
      <c r="M1162" s="73" t="s">
        <v>268</v>
      </c>
      <c r="N1162" s="68" t="s">
        <v>56</v>
      </c>
      <c r="O1162" s="70" t="s">
        <v>87</v>
      </c>
      <c r="P1162" s="67">
        <f t="shared" si="65"/>
        <v>44738</v>
      </c>
      <c r="Q1162" s="75" t="str">
        <f t="shared" si="67"/>
        <v>週日</v>
      </c>
      <c r="R1162" s="80">
        <v>44729</v>
      </c>
      <c r="S1162" s="84"/>
      <c r="AA1162" s="1"/>
    </row>
    <row r="1163" spans="4:27">
      <c r="D1163" s="68" t="s">
        <v>50</v>
      </c>
      <c r="E1163" s="70" t="s">
        <v>51</v>
      </c>
      <c r="F1163" s="70" t="s">
        <v>769</v>
      </c>
      <c r="G1163" s="67">
        <v>44721</v>
      </c>
      <c r="H1163" s="67">
        <v>44740</v>
      </c>
      <c r="I1163" s="71">
        <f t="shared" si="66"/>
        <v>19</v>
      </c>
      <c r="J1163" s="72" t="s">
        <v>125</v>
      </c>
      <c r="K1163" s="72" t="s">
        <v>126</v>
      </c>
      <c r="L1163" s="73">
        <v>3</v>
      </c>
      <c r="M1163" s="73" t="s">
        <v>268</v>
      </c>
      <c r="N1163" s="68" t="s">
        <v>56</v>
      </c>
      <c r="O1163" s="70" t="s">
        <v>87</v>
      </c>
      <c r="P1163" s="67">
        <f t="shared" si="65"/>
        <v>44738</v>
      </c>
      <c r="Q1163" s="75" t="str">
        <f t="shared" si="67"/>
        <v>週日</v>
      </c>
      <c r="R1163" s="80">
        <v>44729</v>
      </c>
      <c r="S1163" s="84"/>
      <c r="AA1163" s="1"/>
    </row>
    <row r="1164" spans="4:27">
      <c r="D1164" s="68" t="s">
        <v>50</v>
      </c>
      <c r="E1164" s="70" t="s">
        <v>51</v>
      </c>
      <c r="F1164" s="70" t="s">
        <v>769</v>
      </c>
      <c r="G1164" s="67">
        <v>44721</v>
      </c>
      <c r="H1164" s="67">
        <v>44740</v>
      </c>
      <c r="I1164" s="71">
        <f t="shared" si="66"/>
        <v>19</v>
      </c>
      <c r="J1164" s="72" t="s">
        <v>453</v>
      </c>
      <c r="K1164" s="72" t="s">
        <v>332</v>
      </c>
      <c r="L1164" s="73">
        <v>3</v>
      </c>
      <c r="M1164" s="73" t="s">
        <v>268</v>
      </c>
      <c r="N1164" s="68" t="s">
        <v>56</v>
      </c>
      <c r="O1164" s="70" t="s">
        <v>87</v>
      </c>
      <c r="P1164" s="67">
        <f t="shared" si="65"/>
        <v>44738</v>
      </c>
      <c r="Q1164" s="75" t="str">
        <f t="shared" si="67"/>
        <v>週日</v>
      </c>
      <c r="R1164" s="80">
        <v>44729</v>
      </c>
      <c r="S1164" s="84"/>
      <c r="AA1164" s="1"/>
    </row>
    <row r="1165" spans="4:27">
      <c r="D1165" s="68" t="s">
        <v>50</v>
      </c>
      <c r="E1165" s="70" t="s">
        <v>51</v>
      </c>
      <c r="F1165" s="70" t="s">
        <v>770</v>
      </c>
      <c r="G1165" s="67">
        <v>44721</v>
      </c>
      <c r="H1165" s="67">
        <v>44740</v>
      </c>
      <c r="I1165" s="71">
        <f t="shared" si="66"/>
        <v>19</v>
      </c>
      <c r="J1165" s="72" t="s">
        <v>125</v>
      </c>
      <c r="K1165" s="72" t="s">
        <v>126</v>
      </c>
      <c r="L1165" s="73">
        <v>2</v>
      </c>
      <c r="M1165" s="73" t="s">
        <v>268</v>
      </c>
      <c r="N1165" s="68" t="s">
        <v>56</v>
      </c>
      <c r="O1165" s="70" t="s">
        <v>87</v>
      </c>
      <c r="P1165" s="67">
        <f t="shared" si="65"/>
        <v>44738</v>
      </c>
      <c r="Q1165" s="75" t="str">
        <f t="shared" si="67"/>
        <v>週日</v>
      </c>
      <c r="R1165" s="80">
        <v>44729</v>
      </c>
      <c r="S1165" s="84"/>
      <c r="AA1165" s="1"/>
    </row>
    <row r="1166" spans="4:27">
      <c r="D1166" s="68" t="s">
        <v>50</v>
      </c>
      <c r="E1166" s="70" t="s">
        <v>51</v>
      </c>
      <c r="F1166" s="70" t="s">
        <v>770</v>
      </c>
      <c r="G1166" s="67">
        <v>44721</v>
      </c>
      <c r="H1166" s="67">
        <v>44740</v>
      </c>
      <c r="I1166" s="71">
        <f t="shared" si="66"/>
        <v>19</v>
      </c>
      <c r="J1166" s="72" t="s">
        <v>453</v>
      </c>
      <c r="K1166" s="72" t="s">
        <v>332</v>
      </c>
      <c r="L1166" s="73">
        <v>2</v>
      </c>
      <c r="M1166" s="73" t="s">
        <v>268</v>
      </c>
      <c r="N1166" s="68" t="s">
        <v>56</v>
      </c>
      <c r="O1166" s="70" t="s">
        <v>87</v>
      </c>
      <c r="P1166" s="67">
        <f t="shared" si="65"/>
        <v>44738</v>
      </c>
      <c r="Q1166" s="75" t="str">
        <f t="shared" si="67"/>
        <v>週日</v>
      </c>
      <c r="R1166" s="80">
        <v>44729</v>
      </c>
      <c r="S1166" s="84"/>
      <c r="AA1166" s="1"/>
    </row>
    <row r="1167" spans="4:27">
      <c r="D1167" s="68" t="s">
        <v>50</v>
      </c>
      <c r="E1167" s="70" t="s">
        <v>51</v>
      </c>
      <c r="F1167" s="70" t="s">
        <v>771</v>
      </c>
      <c r="G1167" s="67">
        <v>44721</v>
      </c>
      <c r="H1167" s="67">
        <v>44740</v>
      </c>
      <c r="I1167" s="71">
        <f t="shared" si="66"/>
        <v>19</v>
      </c>
      <c r="J1167" s="72" t="s">
        <v>125</v>
      </c>
      <c r="K1167" s="72" t="s">
        <v>126</v>
      </c>
      <c r="L1167" s="73">
        <v>2</v>
      </c>
      <c r="M1167" s="73" t="s">
        <v>268</v>
      </c>
      <c r="N1167" s="68" t="s">
        <v>56</v>
      </c>
      <c r="O1167" s="70" t="s">
        <v>87</v>
      </c>
      <c r="P1167" s="67">
        <f t="shared" si="65"/>
        <v>44738</v>
      </c>
      <c r="Q1167" s="75" t="str">
        <f t="shared" si="67"/>
        <v>週日</v>
      </c>
      <c r="R1167" s="80">
        <v>44729</v>
      </c>
      <c r="S1167" s="84"/>
      <c r="AA1167" s="1"/>
    </row>
    <row r="1168" spans="4:27">
      <c r="D1168" s="68" t="s">
        <v>50</v>
      </c>
      <c r="E1168" s="70" t="s">
        <v>51</v>
      </c>
      <c r="F1168" s="70" t="s">
        <v>771</v>
      </c>
      <c r="G1168" s="67">
        <v>44721</v>
      </c>
      <c r="H1168" s="67">
        <v>44740</v>
      </c>
      <c r="I1168" s="71">
        <f t="shared" si="66"/>
        <v>19</v>
      </c>
      <c r="J1168" s="72" t="s">
        <v>453</v>
      </c>
      <c r="K1168" s="72" t="s">
        <v>332</v>
      </c>
      <c r="L1168" s="73">
        <v>2</v>
      </c>
      <c r="M1168" s="73" t="s">
        <v>268</v>
      </c>
      <c r="N1168" s="68" t="s">
        <v>56</v>
      </c>
      <c r="O1168" s="70" t="s">
        <v>87</v>
      </c>
      <c r="P1168" s="67">
        <f t="shared" si="65"/>
        <v>44738</v>
      </c>
      <c r="Q1168" s="75" t="str">
        <f t="shared" si="67"/>
        <v>週日</v>
      </c>
      <c r="R1168" s="80">
        <v>44729</v>
      </c>
      <c r="S1168" s="84"/>
      <c r="AA1168" s="1"/>
    </row>
    <row r="1169" spans="4:27">
      <c r="D1169" s="68" t="s">
        <v>50</v>
      </c>
      <c r="E1169" s="70" t="s">
        <v>51</v>
      </c>
      <c r="F1169" s="70" t="s">
        <v>772</v>
      </c>
      <c r="G1169" s="67">
        <v>44714</v>
      </c>
      <c r="H1169" s="67">
        <v>44740</v>
      </c>
      <c r="I1169" s="71">
        <f t="shared" si="66"/>
        <v>26</v>
      </c>
      <c r="J1169" s="72" t="s">
        <v>125</v>
      </c>
      <c r="K1169" s="72" t="s">
        <v>126</v>
      </c>
      <c r="L1169" s="73">
        <v>3</v>
      </c>
      <c r="M1169" s="73" t="s">
        <v>268</v>
      </c>
      <c r="N1169" s="68" t="s">
        <v>56</v>
      </c>
      <c r="O1169" s="70" t="s">
        <v>87</v>
      </c>
      <c r="P1169" s="67">
        <f t="shared" si="65"/>
        <v>44738</v>
      </c>
      <c r="Q1169" s="75" t="str">
        <f t="shared" si="67"/>
        <v>週日</v>
      </c>
      <c r="R1169" s="80">
        <v>44721</v>
      </c>
      <c r="S1169" s="84"/>
      <c r="AA1169" s="1"/>
    </row>
    <row r="1170" spans="4:27">
      <c r="D1170" s="68" t="s">
        <v>50</v>
      </c>
      <c r="E1170" s="70" t="s">
        <v>51</v>
      </c>
      <c r="F1170" s="70" t="s">
        <v>772</v>
      </c>
      <c r="G1170" s="67">
        <v>44714</v>
      </c>
      <c r="H1170" s="67">
        <v>44740</v>
      </c>
      <c r="I1170" s="71">
        <f t="shared" si="66"/>
        <v>26</v>
      </c>
      <c r="J1170" s="72" t="s">
        <v>453</v>
      </c>
      <c r="K1170" s="72" t="s">
        <v>332</v>
      </c>
      <c r="L1170" s="73">
        <v>3</v>
      </c>
      <c r="M1170" s="73" t="s">
        <v>268</v>
      </c>
      <c r="N1170" s="68" t="s">
        <v>56</v>
      </c>
      <c r="O1170" s="70" t="s">
        <v>87</v>
      </c>
      <c r="P1170" s="67">
        <f t="shared" si="65"/>
        <v>44738</v>
      </c>
      <c r="Q1170" s="75" t="str">
        <f t="shared" si="67"/>
        <v>週日</v>
      </c>
      <c r="R1170" s="80">
        <v>44721</v>
      </c>
      <c r="S1170" s="84"/>
      <c r="AA1170" s="1"/>
    </row>
    <row r="1171" spans="4:27">
      <c r="D1171" s="68" t="s">
        <v>50</v>
      </c>
      <c r="E1171" s="70" t="s">
        <v>51</v>
      </c>
      <c r="F1171" s="70" t="s">
        <v>773</v>
      </c>
      <c r="G1171" s="67">
        <v>44721</v>
      </c>
      <c r="H1171" s="67">
        <v>44740</v>
      </c>
      <c r="I1171" s="71">
        <f t="shared" si="66"/>
        <v>19</v>
      </c>
      <c r="J1171" s="72" t="s">
        <v>125</v>
      </c>
      <c r="K1171" s="72" t="s">
        <v>126</v>
      </c>
      <c r="L1171" s="73">
        <v>2</v>
      </c>
      <c r="M1171" s="73" t="s">
        <v>268</v>
      </c>
      <c r="N1171" s="68" t="s">
        <v>56</v>
      </c>
      <c r="O1171" s="70" t="s">
        <v>87</v>
      </c>
      <c r="P1171" s="67">
        <f t="shared" si="65"/>
        <v>44738</v>
      </c>
      <c r="Q1171" s="75" t="str">
        <f t="shared" si="67"/>
        <v>週日</v>
      </c>
      <c r="R1171" s="80">
        <v>44729</v>
      </c>
      <c r="S1171" s="84"/>
      <c r="AA1171" s="1"/>
    </row>
    <row r="1172" spans="4:27">
      <c r="D1172" s="68" t="s">
        <v>50</v>
      </c>
      <c r="E1172" s="70" t="s">
        <v>51</v>
      </c>
      <c r="F1172" s="70" t="s">
        <v>773</v>
      </c>
      <c r="G1172" s="67">
        <v>44721</v>
      </c>
      <c r="H1172" s="67">
        <v>44740</v>
      </c>
      <c r="I1172" s="71">
        <f t="shared" si="66"/>
        <v>19</v>
      </c>
      <c r="J1172" s="72" t="s">
        <v>453</v>
      </c>
      <c r="K1172" s="72" t="s">
        <v>332</v>
      </c>
      <c r="L1172" s="73">
        <v>2</v>
      </c>
      <c r="M1172" s="73" t="s">
        <v>268</v>
      </c>
      <c r="N1172" s="68" t="s">
        <v>56</v>
      </c>
      <c r="O1172" s="70" t="s">
        <v>87</v>
      </c>
      <c r="P1172" s="67">
        <f t="shared" si="65"/>
        <v>44738</v>
      </c>
      <c r="Q1172" s="75" t="str">
        <f t="shared" si="67"/>
        <v>週日</v>
      </c>
      <c r="R1172" s="80">
        <v>44729</v>
      </c>
      <c r="S1172" s="84"/>
      <c r="AA1172" s="1"/>
    </row>
    <row r="1173" spans="4:27">
      <c r="D1173" s="68" t="s">
        <v>50</v>
      </c>
      <c r="E1173" s="70" t="s">
        <v>51</v>
      </c>
      <c r="F1173" s="70" t="s">
        <v>774</v>
      </c>
      <c r="G1173" s="67">
        <v>44714</v>
      </c>
      <c r="H1173" s="67">
        <v>44740</v>
      </c>
      <c r="I1173" s="71">
        <f t="shared" si="66"/>
        <v>26</v>
      </c>
      <c r="J1173" s="72" t="s">
        <v>125</v>
      </c>
      <c r="K1173" s="72" t="s">
        <v>126</v>
      </c>
      <c r="L1173" s="73">
        <v>2</v>
      </c>
      <c r="M1173" s="73" t="s">
        <v>268</v>
      </c>
      <c r="N1173" s="68" t="s">
        <v>56</v>
      </c>
      <c r="O1173" s="70" t="s">
        <v>87</v>
      </c>
      <c r="P1173" s="67">
        <f t="shared" si="65"/>
        <v>44738</v>
      </c>
      <c r="Q1173" s="75" t="str">
        <f t="shared" si="67"/>
        <v>週日</v>
      </c>
      <c r="R1173" s="80">
        <v>44721</v>
      </c>
      <c r="S1173" s="84"/>
      <c r="AA1173" s="1"/>
    </row>
    <row r="1174" spans="4:27">
      <c r="D1174" s="68" t="s">
        <v>50</v>
      </c>
      <c r="E1174" s="70" t="s">
        <v>51</v>
      </c>
      <c r="F1174" s="70" t="s">
        <v>774</v>
      </c>
      <c r="G1174" s="67">
        <v>44714</v>
      </c>
      <c r="H1174" s="67">
        <v>44740</v>
      </c>
      <c r="I1174" s="71">
        <f t="shared" si="66"/>
        <v>26</v>
      </c>
      <c r="J1174" s="72" t="s">
        <v>453</v>
      </c>
      <c r="K1174" s="72" t="s">
        <v>332</v>
      </c>
      <c r="L1174" s="73">
        <v>2</v>
      </c>
      <c r="M1174" s="73" t="s">
        <v>268</v>
      </c>
      <c r="N1174" s="68" t="s">
        <v>56</v>
      </c>
      <c r="O1174" s="70" t="s">
        <v>87</v>
      </c>
      <c r="P1174" s="67">
        <f t="shared" si="65"/>
        <v>44738</v>
      </c>
      <c r="Q1174" s="75" t="str">
        <f t="shared" si="67"/>
        <v>週日</v>
      </c>
      <c r="R1174" s="80">
        <v>44721</v>
      </c>
      <c r="S1174" s="84"/>
      <c r="AA1174" s="1"/>
    </row>
    <row r="1175" spans="4:27">
      <c r="D1175" s="68" t="s">
        <v>50</v>
      </c>
      <c r="E1175" s="70" t="s">
        <v>51</v>
      </c>
      <c r="F1175" s="70" t="s">
        <v>775</v>
      </c>
      <c r="G1175" s="67">
        <v>44714</v>
      </c>
      <c r="H1175" s="67">
        <v>44740</v>
      </c>
      <c r="I1175" s="71">
        <f t="shared" si="66"/>
        <v>26</v>
      </c>
      <c r="J1175" s="72" t="s">
        <v>125</v>
      </c>
      <c r="K1175" s="72" t="s">
        <v>126</v>
      </c>
      <c r="L1175" s="73">
        <v>3</v>
      </c>
      <c r="M1175" s="73" t="s">
        <v>268</v>
      </c>
      <c r="N1175" s="68" t="s">
        <v>56</v>
      </c>
      <c r="O1175" s="70" t="s">
        <v>87</v>
      </c>
      <c r="P1175" s="67">
        <f t="shared" si="65"/>
        <v>44738</v>
      </c>
      <c r="Q1175" s="75" t="str">
        <f t="shared" si="67"/>
        <v>週日</v>
      </c>
      <c r="R1175" s="80">
        <v>44721</v>
      </c>
      <c r="S1175" s="84"/>
      <c r="AA1175" s="1"/>
    </row>
    <row r="1176" spans="4:27">
      <c r="D1176" s="68" t="s">
        <v>50</v>
      </c>
      <c r="E1176" s="70" t="s">
        <v>51</v>
      </c>
      <c r="F1176" s="70" t="s">
        <v>775</v>
      </c>
      <c r="G1176" s="67">
        <v>44714</v>
      </c>
      <c r="H1176" s="67">
        <v>44740</v>
      </c>
      <c r="I1176" s="71">
        <f t="shared" si="66"/>
        <v>26</v>
      </c>
      <c r="J1176" s="72" t="s">
        <v>453</v>
      </c>
      <c r="K1176" s="72" t="s">
        <v>332</v>
      </c>
      <c r="L1176" s="73">
        <v>3</v>
      </c>
      <c r="M1176" s="73" t="s">
        <v>268</v>
      </c>
      <c r="N1176" s="68" t="s">
        <v>56</v>
      </c>
      <c r="O1176" s="70" t="s">
        <v>87</v>
      </c>
      <c r="P1176" s="67">
        <f t="shared" si="65"/>
        <v>44738</v>
      </c>
      <c r="Q1176" s="75" t="str">
        <f t="shared" si="67"/>
        <v>週日</v>
      </c>
      <c r="R1176" s="80">
        <v>44721</v>
      </c>
      <c r="S1176" s="84"/>
      <c r="AA1176" s="1"/>
    </row>
    <row r="1177" spans="4:27">
      <c r="D1177" s="68" t="s">
        <v>776</v>
      </c>
      <c r="E1177" s="89" t="s">
        <v>51</v>
      </c>
      <c r="F1177" s="90" t="s">
        <v>777</v>
      </c>
      <c r="G1177" s="92">
        <v>44721</v>
      </c>
      <c r="H1177" s="92">
        <v>44740</v>
      </c>
      <c r="I1177" s="71">
        <f t="shared" si="66"/>
        <v>19</v>
      </c>
      <c r="J1177" s="93" t="s">
        <v>125</v>
      </c>
      <c r="K1177" s="93" t="s">
        <v>126</v>
      </c>
      <c r="L1177" s="97"/>
      <c r="M1177" s="73" t="s">
        <v>268</v>
      </c>
      <c r="N1177" s="94" t="s">
        <v>56</v>
      </c>
      <c r="O1177" s="89" t="s">
        <v>87</v>
      </c>
      <c r="P1177" s="92">
        <f t="shared" si="65"/>
        <v>44738</v>
      </c>
      <c r="Q1177" s="75" t="str">
        <f t="shared" si="67"/>
        <v>週日</v>
      </c>
      <c r="R1177" s="80" t="s">
        <v>7</v>
      </c>
      <c r="S1177" s="84"/>
      <c r="AA1177" s="1"/>
    </row>
    <row r="1178" spans="4:27">
      <c r="D1178" s="68" t="s">
        <v>776</v>
      </c>
      <c r="E1178" s="89" t="s">
        <v>51</v>
      </c>
      <c r="F1178" s="90" t="s">
        <v>778</v>
      </c>
      <c r="G1178" s="92">
        <v>44721</v>
      </c>
      <c r="H1178" s="92">
        <v>44740</v>
      </c>
      <c r="I1178" s="71">
        <f t="shared" si="66"/>
        <v>19</v>
      </c>
      <c r="J1178" s="93" t="s">
        <v>453</v>
      </c>
      <c r="K1178" s="93" t="s">
        <v>332</v>
      </c>
      <c r="L1178" s="97"/>
      <c r="M1178" s="73" t="s">
        <v>268</v>
      </c>
      <c r="N1178" s="94" t="s">
        <v>56</v>
      </c>
      <c r="O1178" s="89" t="s">
        <v>87</v>
      </c>
      <c r="P1178" s="92">
        <f t="shared" si="65"/>
        <v>44738</v>
      </c>
      <c r="Q1178" s="75" t="str">
        <f t="shared" si="67"/>
        <v>週日</v>
      </c>
      <c r="R1178" s="80" t="s">
        <v>7</v>
      </c>
      <c r="S1178" s="84"/>
      <c r="AA1178" s="1"/>
    </row>
    <row r="1179" spans="4:27">
      <c r="D1179" s="68" t="s">
        <v>50</v>
      </c>
      <c r="E1179" s="70" t="s">
        <v>51</v>
      </c>
      <c r="F1179" s="70" t="s">
        <v>779</v>
      </c>
      <c r="G1179" s="67">
        <v>44720</v>
      </c>
      <c r="H1179" s="67">
        <v>44740</v>
      </c>
      <c r="I1179" s="71">
        <f t="shared" si="66"/>
        <v>20</v>
      </c>
      <c r="J1179" s="72" t="s">
        <v>125</v>
      </c>
      <c r="K1179" s="72" t="s">
        <v>126</v>
      </c>
      <c r="L1179" s="73">
        <v>2</v>
      </c>
      <c r="M1179" s="73" t="s">
        <v>268</v>
      </c>
      <c r="N1179" s="68" t="s">
        <v>56</v>
      </c>
      <c r="O1179" s="70" t="s">
        <v>87</v>
      </c>
      <c r="P1179" s="67">
        <f t="shared" si="65"/>
        <v>44738</v>
      </c>
      <c r="Q1179" s="75" t="str">
        <f t="shared" si="67"/>
        <v>週日</v>
      </c>
      <c r="R1179" s="80">
        <v>44729</v>
      </c>
      <c r="S1179" s="84"/>
      <c r="AA1179" s="1"/>
    </row>
    <row r="1180" spans="4:27">
      <c r="D1180" s="68" t="s">
        <v>50</v>
      </c>
      <c r="E1180" s="70" t="s">
        <v>51</v>
      </c>
      <c r="F1180" s="70" t="s">
        <v>779</v>
      </c>
      <c r="G1180" s="67">
        <v>44720</v>
      </c>
      <c r="H1180" s="67">
        <v>44740</v>
      </c>
      <c r="I1180" s="71">
        <f t="shared" si="66"/>
        <v>20</v>
      </c>
      <c r="J1180" s="72" t="s">
        <v>453</v>
      </c>
      <c r="K1180" s="72" t="s">
        <v>332</v>
      </c>
      <c r="L1180" s="73">
        <v>2</v>
      </c>
      <c r="M1180" s="73" t="s">
        <v>268</v>
      </c>
      <c r="N1180" s="68" t="s">
        <v>56</v>
      </c>
      <c r="O1180" s="70" t="s">
        <v>87</v>
      </c>
      <c r="P1180" s="67">
        <f t="shared" si="65"/>
        <v>44738</v>
      </c>
      <c r="Q1180" s="75" t="str">
        <f t="shared" si="67"/>
        <v>週日</v>
      </c>
      <c r="R1180" s="80">
        <v>44729</v>
      </c>
      <c r="S1180" s="84"/>
      <c r="AA1180" s="1"/>
    </row>
    <row r="1181" spans="4:27">
      <c r="D1181" s="68" t="s">
        <v>50</v>
      </c>
      <c r="E1181" s="70" t="s">
        <v>51</v>
      </c>
      <c r="F1181" s="70" t="s">
        <v>780</v>
      </c>
      <c r="G1181" s="67">
        <v>44719</v>
      </c>
      <c r="H1181" s="67">
        <v>44740</v>
      </c>
      <c r="I1181" s="71">
        <f t="shared" si="66"/>
        <v>21</v>
      </c>
      <c r="J1181" s="72" t="s">
        <v>125</v>
      </c>
      <c r="K1181" s="72" t="s">
        <v>126</v>
      </c>
      <c r="L1181" s="73">
        <v>2</v>
      </c>
      <c r="M1181" s="73" t="s">
        <v>268</v>
      </c>
      <c r="N1181" s="68" t="s">
        <v>56</v>
      </c>
      <c r="O1181" s="70" t="s">
        <v>87</v>
      </c>
      <c r="P1181" s="67">
        <f t="shared" si="65"/>
        <v>44738</v>
      </c>
      <c r="Q1181" s="75" t="str">
        <f t="shared" si="67"/>
        <v>週日</v>
      </c>
      <c r="R1181" s="80">
        <v>44726</v>
      </c>
      <c r="S1181" s="84"/>
      <c r="AA1181" s="1"/>
    </row>
    <row r="1182" spans="4:27">
      <c r="D1182" s="68" t="s">
        <v>50</v>
      </c>
      <c r="E1182" s="70" t="s">
        <v>51</v>
      </c>
      <c r="F1182" s="70" t="s">
        <v>780</v>
      </c>
      <c r="G1182" s="67">
        <v>44719</v>
      </c>
      <c r="H1182" s="67">
        <v>44740</v>
      </c>
      <c r="I1182" s="71">
        <f t="shared" si="66"/>
        <v>21</v>
      </c>
      <c r="J1182" s="72" t="s">
        <v>453</v>
      </c>
      <c r="K1182" s="72" t="s">
        <v>332</v>
      </c>
      <c r="L1182" s="73">
        <v>2</v>
      </c>
      <c r="M1182" s="73" t="s">
        <v>268</v>
      </c>
      <c r="N1182" s="68" t="s">
        <v>56</v>
      </c>
      <c r="O1182" s="70" t="s">
        <v>87</v>
      </c>
      <c r="P1182" s="67">
        <f t="shared" si="65"/>
        <v>44738</v>
      </c>
      <c r="Q1182" s="75" t="str">
        <f t="shared" si="67"/>
        <v>週日</v>
      </c>
      <c r="R1182" s="80">
        <v>44726</v>
      </c>
      <c r="S1182" s="84"/>
      <c r="AA1182" s="1"/>
    </row>
    <row r="1183" spans="4:27">
      <c r="D1183" s="68" t="s">
        <v>50</v>
      </c>
      <c r="E1183" s="70" t="s">
        <v>82</v>
      </c>
      <c r="F1183" s="70" t="s">
        <v>781</v>
      </c>
      <c r="G1183" s="67">
        <v>44722</v>
      </c>
      <c r="H1183" s="67">
        <v>44740</v>
      </c>
      <c r="I1183" s="71">
        <f t="shared" si="66"/>
        <v>18</v>
      </c>
      <c r="J1183" s="72" t="s">
        <v>173</v>
      </c>
      <c r="K1183" s="72" t="s">
        <v>386</v>
      </c>
      <c r="L1183" s="73">
        <v>10</v>
      </c>
      <c r="M1183" s="73" t="s">
        <v>108</v>
      </c>
      <c r="N1183" s="68" t="s">
        <v>56</v>
      </c>
      <c r="O1183" s="70" t="s">
        <v>95</v>
      </c>
      <c r="P1183" s="67">
        <f t="shared" si="65"/>
        <v>44738</v>
      </c>
      <c r="Q1183" s="75" t="str">
        <f t="shared" si="67"/>
        <v>週日</v>
      </c>
      <c r="R1183" s="80">
        <v>44732</v>
      </c>
      <c r="S1183" s="84"/>
      <c r="AA1183" s="1"/>
    </row>
    <row r="1184" spans="4:27">
      <c r="D1184" s="68" t="s">
        <v>50</v>
      </c>
      <c r="E1184" s="70" t="s">
        <v>82</v>
      </c>
      <c r="F1184" s="70" t="s">
        <v>782</v>
      </c>
      <c r="G1184" s="67">
        <v>44725</v>
      </c>
      <c r="H1184" s="67">
        <v>44740</v>
      </c>
      <c r="I1184" s="71">
        <f t="shared" si="66"/>
        <v>15</v>
      </c>
      <c r="J1184" s="72" t="s">
        <v>139</v>
      </c>
      <c r="K1184" s="72" t="s">
        <v>140</v>
      </c>
      <c r="L1184" s="73">
        <v>3</v>
      </c>
      <c r="M1184" s="73" t="s">
        <v>108</v>
      </c>
      <c r="N1184" s="68" t="s">
        <v>80</v>
      </c>
      <c r="O1184" s="70" t="s">
        <v>92</v>
      </c>
      <c r="P1184" s="67">
        <f t="shared" si="65"/>
        <v>44738</v>
      </c>
      <c r="Q1184" s="75" t="str">
        <f t="shared" si="67"/>
        <v>週日</v>
      </c>
      <c r="R1184" s="80">
        <v>44732</v>
      </c>
      <c r="S1184" s="84"/>
      <c r="AA1184" s="1"/>
    </row>
    <row r="1185" spans="4:27">
      <c r="D1185" s="68" t="s">
        <v>50</v>
      </c>
      <c r="E1185" s="70" t="s">
        <v>82</v>
      </c>
      <c r="F1185" s="70" t="s">
        <v>782</v>
      </c>
      <c r="G1185" s="67">
        <v>44725</v>
      </c>
      <c r="H1185" s="67">
        <v>44740</v>
      </c>
      <c r="I1185" s="71">
        <f t="shared" si="66"/>
        <v>15</v>
      </c>
      <c r="J1185" s="72" t="s">
        <v>137</v>
      </c>
      <c r="K1185" s="72" t="s">
        <v>138</v>
      </c>
      <c r="L1185" s="73">
        <v>3</v>
      </c>
      <c r="M1185" s="73" t="s">
        <v>108</v>
      </c>
      <c r="N1185" s="68" t="s">
        <v>80</v>
      </c>
      <c r="O1185" s="70" t="s">
        <v>99</v>
      </c>
      <c r="P1185" s="67">
        <f t="shared" si="65"/>
        <v>44738</v>
      </c>
      <c r="Q1185" s="75" t="str">
        <f t="shared" si="67"/>
        <v>週日</v>
      </c>
      <c r="R1185" s="80">
        <v>44735</v>
      </c>
      <c r="S1185" s="84"/>
      <c r="AA1185" s="1"/>
    </row>
    <row r="1186" spans="4:27">
      <c r="D1186" s="68" t="s">
        <v>50</v>
      </c>
      <c r="E1186" s="70" t="s">
        <v>82</v>
      </c>
      <c r="F1186" s="70" t="s">
        <v>782</v>
      </c>
      <c r="G1186" s="67">
        <v>44725</v>
      </c>
      <c r="H1186" s="67">
        <v>44740</v>
      </c>
      <c r="I1186" s="71">
        <f t="shared" si="66"/>
        <v>15</v>
      </c>
      <c r="J1186" s="72" t="s">
        <v>148</v>
      </c>
      <c r="K1186" s="72" t="s">
        <v>149</v>
      </c>
      <c r="L1186" s="73">
        <v>3</v>
      </c>
      <c r="M1186" s="73" t="s">
        <v>108</v>
      </c>
      <c r="N1186" s="68" t="s">
        <v>80</v>
      </c>
      <c r="O1186" s="70" t="s">
        <v>150</v>
      </c>
      <c r="P1186" s="67">
        <f t="shared" si="65"/>
        <v>44738</v>
      </c>
      <c r="Q1186" s="75" t="str">
        <f t="shared" si="67"/>
        <v>週日</v>
      </c>
      <c r="R1186" s="80">
        <v>44728</v>
      </c>
      <c r="S1186" s="84"/>
      <c r="AA1186" s="1"/>
    </row>
    <row r="1187" spans="4:27">
      <c r="D1187" s="68" t="s">
        <v>50</v>
      </c>
      <c r="E1187" s="70" t="s">
        <v>82</v>
      </c>
      <c r="F1187" s="70" t="s">
        <v>782</v>
      </c>
      <c r="G1187" s="67">
        <v>44725</v>
      </c>
      <c r="H1187" s="67">
        <v>44740</v>
      </c>
      <c r="I1187" s="71">
        <f t="shared" si="66"/>
        <v>15</v>
      </c>
      <c r="J1187" s="72" t="s">
        <v>141</v>
      </c>
      <c r="K1187" s="72" t="s">
        <v>142</v>
      </c>
      <c r="L1187" s="73">
        <v>3</v>
      </c>
      <c r="M1187" s="73" t="s">
        <v>108</v>
      </c>
      <c r="N1187" s="68" t="s">
        <v>80</v>
      </c>
      <c r="O1187" s="70" t="s">
        <v>143</v>
      </c>
      <c r="P1187" s="67">
        <f t="shared" si="65"/>
        <v>44738</v>
      </c>
      <c r="Q1187" s="75" t="str">
        <f t="shared" si="67"/>
        <v>週日</v>
      </c>
      <c r="R1187" s="80">
        <v>44729</v>
      </c>
      <c r="S1187" s="84"/>
      <c r="AA1187" s="1"/>
    </row>
    <row r="1188" spans="4:27">
      <c r="D1188" s="68" t="s">
        <v>50</v>
      </c>
      <c r="E1188" s="70" t="s">
        <v>82</v>
      </c>
      <c r="F1188" s="70" t="s">
        <v>782</v>
      </c>
      <c r="G1188" s="67">
        <v>44725</v>
      </c>
      <c r="H1188" s="67">
        <v>44740</v>
      </c>
      <c r="I1188" s="71">
        <f t="shared" si="66"/>
        <v>15</v>
      </c>
      <c r="J1188" s="72" t="s">
        <v>198</v>
      </c>
      <c r="K1188" s="72" t="s">
        <v>199</v>
      </c>
      <c r="L1188" s="73">
        <v>3</v>
      </c>
      <c r="M1188" s="73" t="s">
        <v>108</v>
      </c>
      <c r="N1188" s="68" t="s">
        <v>80</v>
      </c>
      <c r="O1188" s="70" t="s">
        <v>150</v>
      </c>
      <c r="P1188" s="67">
        <f t="shared" si="65"/>
        <v>44738</v>
      </c>
      <c r="Q1188" s="75" t="str">
        <f t="shared" si="67"/>
        <v>週日</v>
      </c>
      <c r="R1188" s="80">
        <v>44728</v>
      </c>
      <c r="S1188" s="84"/>
      <c r="AA1188" s="1"/>
    </row>
    <row r="1189" spans="4:27">
      <c r="D1189" s="68" t="s">
        <v>50</v>
      </c>
      <c r="E1189" s="70" t="s">
        <v>82</v>
      </c>
      <c r="F1189" s="70" t="s">
        <v>782</v>
      </c>
      <c r="G1189" s="67">
        <v>44725</v>
      </c>
      <c r="H1189" s="67">
        <v>44740</v>
      </c>
      <c r="I1189" s="71">
        <f t="shared" si="66"/>
        <v>15</v>
      </c>
      <c r="J1189" s="72" t="s">
        <v>175</v>
      </c>
      <c r="K1189" s="72" t="s">
        <v>176</v>
      </c>
      <c r="L1189" s="73">
        <v>3</v>
      </c>
      <c r="M1189" s="73" t="s">
        <v>108</v>
      </c>
      <c r="N1189" s="68" t="s">
        <v>80</v>
      </c>
      <c r="O1189" s="70" t="s">
        <v>177</v>
      </c>
      <c r="P1189" s="67">
        <f t="shared" si="65"/>
        <v>44738</v>
      </c>
      <c r="Q1189" s="75" t="str">
        <f t="shared" si="67"/>
        <v>週日</v>
      </c>
      <c r="R1189" s="80">
        <v>44729</v>
      </c>
      <c r="S1189" s="84"/>
      <c r="AA1189" s="1"/>
    </row>
    <row r="1190" spans="4:27">
      <c r="D1190" s="68" t="s">
        <v>50</v>
      </c>
      <c r="E1190" s="70" t="s">
        <v>82</v>
      </c>
      <c r="F1190" s="70" t="s">
        <v>782</v>
      </c>
      <c r="G1190" s="67">
        <v>44725</v>
      </c>
      <c r="H1190" s="67">
        <v>44740</v>
      </c>
      <c r="I1190" s="71">
        <f t="shared" si="66"/>
        <v>15</v>
      </c>
      <c r="J1190" s="72" t="s">
        <v>178</v>
      </c>
      <c r="K1190" s="72" t="s">
        <v>179</v>
      </c>
      <c r="L1190" s="73">
        <v>3</v>
      </c>
      <c r="M1190" s="73" t="s">
        <v>108</v>
      </c>
      <c r="N1190" s="68" t="s">
        <v>80</v>
      </c>
      <c r="O1190" s="70" t="s">
        <v>115</v>
      </c>
      <c r="P1190" s="67">
        <f t="shared" si="65"/>
        <v>44738</v>
      </c>
      <c r="Q1190" s="75" t="str">
        <f t="shared" si="67"/>
        <v>週日</v>
      </c>
      <c r="R1190" s="80">
        <v>44735</v>
      </c>
      <c r="S1190" s="84"/>
      <c r="AA1190" s="1"/>
    </row>
    <row r="1191" spans="4:27">
      <c r="D1191" s="68" t="s">
        <v>50</v>
      </c>
      <c r="E1191" s="70" t="s">
        <v>82</v>
      </c>
      <c r="F1191" s="70" t="s">
        <v>782</v>
      </c>
      <c r="G1191" s="67">
        <v>44725</v>
      </c>
      <c r="H1191" s="67">
        <v>44740</v>
      </c>
      <c r="I1191" s="71">
        <f t="shared" si="66"/>
        <v>15</v>
      </c>
      <c r="J1191" s="72" t="s">
        <v>516</v>
      </c>
      <c r="K1191" s="72" t="s">
        <v>332</v>
      </c>
      <c r="L1191" s="73">
        <v>3</v>
      </c>
      <c r="M1191" s="73" t="s">
        <v>108</v>
      </c>
      <c r="N1191" s="68" t="s">
        <v>56</v>
      </c>
      <c r="O1191" s="70" t="s">
        <v>87</v>
      </c>
      <c r="P1191" s="67">
        <f t="shared" ref="P1191:P1239" si="68">H1191-2</f>
        <v>44738</v>
      </c>
      <c r="Q1191" s="75" t="str">
        <f t="shared" si="67"/>
        <v>週日</v>
      </c>
      <c r="R1191" s="80">
        <v>44734</v>
      </c>
      <c r="S1191" s="84"/>
      <c r="AA1191" s="1"/>
    </row>
    <row r="1192" spans="4:27">
      <c r="D1192" s="68" t="s">
        <v>50</v>
      </c>
      <c r="E1192" s="70" t="s">
        <v>82</v>
      </c>
      <c r="F1192" s="70" t="s">
        <v>782</v>
      </c>
      <c r="G1192" s="67">
        <v>44725</v>
      </c>
      <c r="H1192" s="67">
        <v>44740</v>
      </c>
      <c r="I1192" s="71">
        <f t="shared" si="66"/>
        <v>15</v>
      </c>
      <c r="J1192" s="72" t="s">
        <v>125</v>
      </c>
      <c r="K1192" s="72" t="s">
        <v>144</v>
      </c>
      <c r="L1192" s="73">
        <v>3</v>
      </c>
      <c r="M1192" s="73" t="s">
        <v>108</v>
      </c>
      <c r="N1192" s="68" t="s">
        <v>56</v>
      </c>
      <c r="O1192" s="70" t="s">
        <v>87</v>
      </c>
      <c r="P1192" s="67">
        <f t="shared" si="68"/>
        <v>44738</v>
      </c>
      <c r="Q1192" s="75" t="str">
        <f t="shared" si="67"/>
        <v>週日</v>
      </c>
      <c r="R1192" s="80">
        <v>44734</v>
      </c>
      <c r="S1192" s="84"/>
      <c r="AA1192" s="1"/>
    </row>
    <row r="1193" spans="4:27">
      <c r="D1193" s="68" t="s">
        <v>50</v>
      </c>
      <c r="E1193" s="70" t="s">
        <v>82</v>
      </c>
      <c r="F1193" s="4" t="s">
        <v>783</v>
      </c>
      <c r="G1193" s="67">
        <v>44725</v>
      </c>
      <c r="H1193" s="67">
        <v>44740</v>
      </c>
      <c r="I1193" s="71">
        <f t="shared" si="66"/>
        <v>15</v>
      </c>
      <c r="J1193" s="72" t="s">
        <v>649</v>
      </c>
      <c r="K1193" s="72" t="s">
        <v>650</v>
      </c>
      <c r="L1193" s="73">
        <v>2</v>
      </c>
      <c r="M1193" s="73" t="s">
        <v>108</v>
      </c>
      <c r="N1193" s="68" t="s">
        <v>56</v>
      </c>
      <c r="O1193" s="70" t="s">
        <v>65</v>
      </c>
      <c r="P1193" s="67">
        <f t="shared" si="68"/>
        <v>44738</v>
      </c>
      <c r="Q1193" s="75" t="str">
        <f t="shared" si="67"/>
        <v>週日</v>
      </c>
      <c r="R1193" s="80">
        <v>44737</v>
      </c>
      <c r="S1193" s="84"/>
      <c r="AA1193" s="1"/>
    </row>
    <row r="1194" spans="4:27">
      <c r="D1194" s="68" t="s">
        <v>50</v>
      </c>
      <c r="E1194" s="70" t="s">
        <v>82</v>
      </c>
      <c r="F1194" s="70" t="s">
        <v>784</v>
      </c>
      <c r="G1194" s="67">
        <v>44725</v>
      </c>
      <c r="H1194" s="67">
        <v>44741</v>
      </c>
      <c r="I1194" s="71">
        <f t="shared" si="66"/>
        <v>16</v>
      </c>
      <c r="J1194" s="72" t="s">
        <v>785</v>
      </c>
      <c r="K1194" s="72" t="s">
        <v>395</v>
      </c>
      <c r="L1194" s="73">
        <v>1</v>
      </c>
      <c r="M1194" s="73" t="s">
        <v>79</v>
      </c>
      <c r="N1194" s="68" t="s">
        <v>80</v>
      </c>
      <c r="O1194" s="70" t="s">
        <v>81</v>
      </c>
      <c r="P1194" s="67">
        <f t="shared" si="68"/>
        <v>44739</v>
      </c>
      <c r="Q1194" s="75" t="str">
        <f t="shared" si="67"/>
        <v>週一</v>
      </c>
      <c r="R1194" s="80">
        <v>44733</v>
      </c>
      <c r="S1194" s="84"/>
      <c r="AA1194" s="1"/>
    </row>
    <row r="1195" spans="4:27">
      <c r="D1195" s="68" t="s">
        <v>50</v>
      </c>
      <c r="E1195" s="70" t="s">
        <v>82</v>
      </c>
      <c r="F1195" s="70" t="s">
        <v>786</v>
      </c>
      <c r="G1195" s="67">
        <v>44727</v>
      </c>
      <c r="H1195" s="67">
        <v>44741</v>
      </c>
      <c r="I1195" s="71">
        <f t="shared" si="66"/>
        <v>14</v>
      </c>
      <c r="J1195" s="72" t="s">
        <v>139</v>
      </c>
      <c r="K1195" s="72" t="s">
        <v>140</v>
      </c>
      <c r="L1195" s="73">
        <v>24</v>
      </c>
      <c r="M1195" s="73" t="s">
        <v>104</v>
      </c>
      <c r="N1195" s="68" t="s">
        <v>80</v>
      </c>
      <c r="O1195" s="70" t="s">
        <v>92</v>
      </c>
      <c r="P1195" s="67">
        <f t="shared" si="68"/>
        <v>44739</v>
      </c>
      <c r="Q1195" s="75" t="str">
        <f t="shared" si="67"/>
        <v>週一</v>
      </c>
      <c r="R1195" s="80">
        <v>44732</v>
      </c>
      <c r="U1195" s="70">
        <v>2</v>
      </c>
      <c r="Y1195" s="78">
        <v>44733</v>
      </c>
      <c r="Z1195" s="79" t="s">
        <v>660</v>
      </c>
      <c r="AA1195" s="1"/>
    </row>
    <row r="1196" spans="4:27">
      <c r="D1196" s="68" t="s">
        <v>50</v>
      </c>
      <c r="E1196" s="70" t="s">
        <v>82</v>
      </c>
      <c r="F1196" s="70" t="s">
        <v>786</v>
      </c>
      <c r="G1196" s="67">
        <v>44727</v>
      </c>
      <c r="H1196" s="67">
        <v>44741</v>
      </c>
      <c r="I1196" s="71">
        <f t="shared" si="66"/>
        <v>14</v>
      </c>
      <c r="J1196" s="72" t="s">
        <v>137</v>
      </c>
      <c r="K1196" s="72" t="s">
        <v>138</v>
      </c>
      <c r="L1196" s="73">
        <v>24</v>
      </c>
      <c r="M1196" s="73" t="s">
        <v>104</v>
      </c>
      <c r="N1196" s="68" t="s">
        <v>80</v>
      </c>
      <c r="O1196" s="70" t="s">
        <v>99</v>
      </c>
      <c r="P1196" s="67">
        <f t="shared" si="68"/>
        <v>44739</v>
      </c>
      <c r="Q1196" s="75" t="str">
        <f t="shared" si="67"/>
        <v>週一</v>
      </c>
      <c r="R1196" s="80">
        <v>44735</v>
      </c>
      <c r="AA1196" s="1"/>
    </row>
    <row r="1197" spans="4:27">
      <c r="D1197" s="68" t="s">
        <v>50</v>
      </c>
      <c r="E1197" s="70" t="s">
        <v>82</v>
      </c>
      <c r="F1197" s="70" t="s">
        <v>786</v>
      </c>
      <c r="G1197" s="67">
        <v>44727</v>
      </c>
      <c r="H1197" s="67">
        <v>44741</v>
      </c>
      <c r="I1197" s="71">
        <f t="shared" si="66"/>
        <v>14</v>
      </c>
      <c r="J1197" s="72" t="s">
        <v>148</v>
      </c>
      <c r="K1197" s="72" t="s">
        <v>149</v>
      </c>
      <c r="L1197" s="73">
        <v>24</v>
      </c>
      <c r="M1197" s="73" t="s">
        <v>104</v>
      </c>
      <c r="N1197" s="68" t="s">
        <v>80</v>
      </c>
      <c r="O1197" s="70" t="s">
        <v>150</v>
      </c>
      <c r="P1197" s="67">
        <f t="shared" si="68"/>
        <v>44739</v>
      </c>
      <c r="Q1197" s="75" t="str">
        <f t="shared" si="67"/>
        <v>週一</v>
      </c>
      <c r="R1197" s="80">
        <v>44739</v>
      </c>
      <c r="AA1197" s="1"/>
    </row>
    <row r="1198" spans="4:27">
      <c r="D1198" s="68" t="s">
        <v>50</v>
      </c>
      <c r="E1198" s="70" t="s">
        <v>82</v>
      </c>
      <c r="F1198" s="70" t="s">
        <v>787</v>
      </c>
      <c r="G1198" s="67">
        <v>44727</v>
      </c>
      <c r="H1198" s="67">
        <v>44741</v>
      </c>
      <c r="I1198" s="71">
        <f t="shared" si="66"/>
        <v>14</v>
      </c>
      <c r="J1198" s="72" t="s">
        <v>125</v>
      </c>
      <c r="K1198" s="72" t="s">
        <v>144</v>
      </c>
      <c r="L1198" s="73">
        <v>2</v>
      </c>
      <c r="M1198" s="73" t="s">
        <v>127</v>
      </c>
      <c r="N1198" s="68" t="s">
        <v>56</v>
      </c>
      <c r="O1198" s="70" t="s">
        <v>87</v>
      </c>
      <c r="P1198" s="67">
        <f t="shared" si="68"/>
        <v>44739</v>
      </c>
      <c r="Q1198" s="75" t="str">
        <f t="shared" si="67"/>
        <v>週一</v>
      </c>
      <c r="R1198" s="80">
        <v>44734</v>
      </c>
      <c r="S1198" s="84"/>
      <c r="AA1198" s="1"/>
    </row>
    <row r="1199" spans="4:27">
      <c r="D1199" s="68" t="s">
        <v>50</v>
      </c>
      <c r="E1199" s="70" t="s">
        <v>82</v>
      </c>
      <c r="F1199" s="70" t="s">
        <v>787</v>
      </c>
      <c r="G1199" s="67">
        <v>44727</v>
      </c>
      <c r="H1199" s="67">
        <v>44741</v>
      </c>
      <c r="I1199" s="71">
        <f t="shared" si="66"/>
        <v>14</v>
      </c>
      <c r="J1199" s="72" t="s">
        <v>139</v>
      </c>
      <c r="K1199" s="72" t="s">
        <v>140</v>
      </c>
      <c r="L1199" s="73">
        <v>2</v>
      </c>
      <c r="M1199" s="73" t="s">
        <v>127</v>
      </c>
      <c r="N1199" s="68" t="s">
        <v>80</v>
      </c>
      <c r="O1199" s="70" t="s">
        <v>92</v>
      </c>
      <c r="P1199" s="67">
        <f t="shared" si="68"/>
        <v>44739</v>
      </c>
      <c r="Q1199" s="75" t="str">
        <f t="shared" si="67"/>
        <v>週一</v>
      </c>
      <c r="R1199" s="80">
        <v>44733</v>
      </c>
      <c r="S1199" s="84"/>
      <c r="U1199" s="70">
        <v>2</v>
      </c>
      <c r="Y1199" s="78">
        <v>44733</v>
      </c>
      <c r="Z1199" s="79" t="s">
        <v>660</v>
      </c>
      <c r="AA1199" s="1"/>
    </row>
    <row r="1200" spans="4:27">
      <c r="D1200" s="68" t="s">
        <v>50</v>
      </c>
      <c r="E1200" s="70" t="s">
        <v>82</v>
      </c>
      <c r="F1200" s="70" t="s">
        <v>787</v>
      </c>
      <c r="G1200" s="67">
        <v>44727</v>
      </c>
      <c r="H1200" s="67">
        <v>44741</v>
      </c>
      <c r="I1200" s="71">
        <f t="shared" si="66"/>
        <v>14</v>
      </c>
      <c r="J1200" s="72" t="s">
        <v>190</v>
      </c>
      <c r="K1200" s="72" t="s">
        <v>140</v>
      </c>
      <c r="L1200" s="73">
        <v>2</v>
      </c>
      <c r="M1200" s="73" t="s">
        <v>127</v>
      </c>
      <c r="N1200" s="68" t="s">
        <v>80</v>
      </c>
      <c r="O1200" s="70" t="s">
        <v>191</v>
      </c>
      <c r="P1200" s="67">
        <f t="shared" si="68"/>
        <v>44739</v>
      </c>
      <c r="Q1200" s="75" t="str">
        <f t="shared" si="67"/>
        <v>週一</v>
      </c>
      <c r="R1200" s="80">
        <v>44734</v>
      </c>
      <c r="S1200" s="84"/>
      <c r="AA1200" s="1"/>
    </row>
    <row r="1201" spans="4:27">
      <c r="D1201" s="68" t="s">
        <v>50</v>
      </c>
      <c r="E1201" s="70" t="s">
        <v>82</v>
      </c>
      <c r="F1201" s="70" t="s">
        <v>787</v>
      </c>
      <c r="G1201" s="67">
        <v>44727</v>
      </c>
      <c r="H1201" s="67">
        <v>44741</v>
      </c>
      <c r="I1201" s="71">
        <f t="shared" si="66"/>
        <v>14</v>
      </c>
      <c r="J1201" s="72" t="s">
        <v>164</v>
      </c>
      <c r="K1201" s="72" t="s">
        <v>146</v>
      </c>
      <c r="L1201" s="73">
        <v>2</v>
      </c>
      <c r="M1201" s="73" t="s">
        <v>127</v>
      </c>
      <c r="N1201" s="68" t="s">
        <v>80</v>
      </c>
      <c r="O1201" s="70" t="s">
        <v>115</v>
      </c>
      <c r="P1201" s="67">
        <f t="shared" si="68"/>
        <v>44739</v>
      </c>
      <c r="Q1201" s="75" t="str">
        <f t="shared" si="67"/>
        <v>週一</v>
      </c>
      <c r="R1201" s="80">
        <v>44735</v>
      </c>
      <c r="S1201" s="84"/>
      <c r="AA1201" s="1"/>
    </row>
    <row r="1202" spans="4:27">
      <c r="D1202" s="68" t="s">
        <v>50</v>
      </c>
      <c r="E1202" s="70" t="s">
        <v>82</v>
      </c>
      <c r="F1202" s="70" t="s">
        <v>787</v>
      </c>
      <c r="G1202" s="67">
        <v>44727</v>
      </c>
      <c r="H1202" s="67">
        <v>44741</v>
      </c>
      <c r="I1202" s="71">
        <f t="shared" si="66"/>
        <v>14</v>
      </c>
      <c r="J1202" s="72" t="s">
        <v>178</v>
      </c>
      <c r="K1202" s="72" t="s">
        <v>179</v>
      </c>
      <c r="L1202" s="73">
        <v>2</v>
      </c>
      <c r="M1202" s="73" t="s">
        <v>127</v>
      </c>
      <c r="N1202" s="68" t="s">
        <v>80</v>
      </c>
      <c r="O1202" s="70" t="s">
        <v>115</v>
      </c>
      <c r="P1202" s="67">
        <f t="shared" si="68"/>
        <v>44739</v>
      </c>
      <c r="Q1202" s="75" t="str">
        <f t="shared" si="67"/>
        <v>週一</v>
      </c>
      <c r="R1202" s="80">
        <v>44735</v>
      </c>
      <c r="S1202" s="84"/>
      <c r="AA1202" s="1"/>
    </row>
    <row r="1203" spans="4:27">
      <c r="D1203" s="68" t="s">
        <v>50</v>
      </c>
      <c r="E1203" s="70" t="s">
        <v>82</v>
      </c>
      <c r="F1203" s="70" t="s">
        <v>787</v>
      </c>
      <c r="G1203" s="67">
        <v>44727</v>
      </c>
      <c r="H1203" s="67">
        <v>44741</v>
      </c>
      <c r="I1203" s="71">
        <f t="shared" si="66"/>
        <v>14</v>
      </c>
      <c r="J1203" s="72" t="s">
        <v>141</v>
      </c>
      <c r="K1203" s="72" t="s">
        <v>142</v>
      </c>
      <c r="L1203" s="73">
        <v>2</v>
      </c>
      <c r="M1203" s="73" t="s">
        <v>127</v>
      </c>
      <c r="N1203" s="68" t="s">
        <v>80</v>
      </c>
      <c r="O1203" s="70" t="s">
        <v>143</v>
      </c>
      <c r="P1203" s="67">
        <f t="shared" si="68"/>
        <v>44739</v>
      </c>
      <c r="Q1203" s="75" t="str">
        <f t="shared" si="67"/>
        <v>週一</v>
      </c>
      <c r="R1203" s="80">
        <v>44732</v>
      </c>
      <c r="S1203" s="84"/>
      <c r="AA1203" s="1"/>
    </row>
    <row r="1204" spans="4:27">
      <c r="D1204" s="68" t="s">
        <v>50</v>
      </c>
      <c r="E1204" s="70" t="s">
        <v>82</v>
      </c>
      <c r="F1204" s="70" t="s">
        <v>787</v>
      </c>
      <c r="G1204" s="67">
        <v>44727</v>
      </c>
      <c r="H1204" s="67">
        <v>44741</v>
      </c>
      <c r="I1204" s="71">
        <f t="shared" si="66"/>
        <v>14</v>
      </c>
      <c r="J1204" s="72" t="s">
        <v>137</v>
      </c>
      <c r="K1204" s="72" t="s">
        <v>138</v>
      </c>
      <c r="L1204" s="73">
        <v>2</v>
      </c>
      <c r="M1204" s="73" t="s">
        <v>127</v>
      </c>
      <c r="N1204" s="68" t="s">
        <v>80</v>
      </c>
      <c r="O1204" s="70" t="s">
        <v>99</v>
      </c>
      <c r="P1204" s="67">
        <f t="shared" si="68"/>
        <v>44739</v>
      </c>
      <c r="Q1204" s="75" t="str">
        <f t="shared" si="67"/>
        <v>週一</v>
      </c>
      <c r="R1204" s="80">
        <v>44735</v>
      </c>
      <c r="AA1204" s="1"/>
    </row>
    <row r="1205" spans="4:27">
      <c r="D1205" s="68" t="s">
        <v>50</v>
      </c>
      <c r="E1205" s="70" t="s">
        <v>82</v>
      </c>
      <c r="F1205" s="70" t="s">
        <v>787</v>
      </c>
      <c r="G1205" s="67">
        <v>44727</v>
      </c>
      <c r="H1205" s="67">
        <v>44741</v>
      </c>
      <c r="I1205" s="71">
        <f t="shared" si="66"/>
        <v>14</v>
      </c>
      <c r="J1205" s="72" t="s">
        <v>148</v>
      </c>
      <c r="K1205" s="72" t="s">
        <v>149</v>
      </c>
      <c r="L1205" s="73">
        <v>2</v>
      </c>
      <c r="M1205" s="73" t="s">
        <v>127</v>
      </c>
      <c r="N1205" s="68" t="s">
        <v>80</v>
      </c>
      <c r="O1205" s="70" t="s">
        <v>150</v>
      </c>
      <c r="P1205" s="67">
        <f t="shared" si="68"/>
        <v>44739</v>
      </c>
      <c r="Q1205" s="75" t="str">
        <f t="shared" si="67"/>
        <v>週一</v>
      </c>
      <c r="R1205" s="80">
        <v>44732</v>
      </c>
      <c r="AA1205" s="1"/>
    </row>
    <row r="1206" spans="4:27">
      <c r="D1206" s="68" t="s">
        <v>50</v>
      </c>
      <c r="E1206" s="70" t="s">
        <v>82</v>
      </c>
      <c r="F1206" s="4" t="s">
        <v>788</v>
      </c>
      <c r="G1206" s="67">
        <v>44726</v>
      </c>
      <c r="H1206" s="67">
        <v>44741</v>
      </c>
      <c r="I1206" s="71">
        <f t="shared" si="66"/>
        <v>15</v>
      </c>
      <c r="J1206" s="72" t="s">
        <v>649</v>
      </c>
      <c r="K1206" s="72" t="s">
        <v>650</v>
      </c>
      <c r="L1206" s="73">
        <v>1</v>
      </c>
      <c r="M1206" s="73" t="s">
        <v>108</v>
      </c>
      <c r="N1206" s="68" t="s">
        <v>56</v>
      </c>
      <c r="O1206" s="70" t="s">
        <v>65</v>
      </c>
      <c r="P1206" s="67">
        <f t="shared" si="68"/>
        <v>44739</v>
      </c>
      <c r="Q1206" s="75" t="str">
        <f t="shared" si="67"/>
        <v>週一</v>
      </c>
      <c r="R1206" s="80">
        <v>44737</v>
      </c>
      <c r="AA1206" s="1"/>
    </row>
    <row r="1207" spans="4:27">
      <c r="D1207" s="68" t="s">
        <v>50</v>
      </c>
      <c r="E1207" s="70" t="s">
        <v>82</v>
      </c>
      <c r="F1207" s="70" t="s">
        <v>789</v>
      </c>
      <c r="G1207" s="67">
        <v>44727</v>
      </c>
      <c r="H1207" s="67">
        <v>44741</v>
      </c>
      <c r="I1207" s="71">
        <f t="shared" si="66"/>
        <v>14</v>
      </c>
      <c r="J1207" s="72" t="s">
        <v>181</v>
      </c>
      <c r="K1207" s="72" t="s">
        <v>182</v>
      </c>
      <c r="L1207" s="73">
        <v>2</v>
      </c>
      <c r="M1207" s="73" t="s">
        <v>104</v>
      </c>
      <c r="N1207" s="68" t="s">
        <v>56</v>
      </c>
      <c r="O1207" s="70" t="s">
        <v>183</v>
      </c>
      <c r="P1207" s="67">
        <f t="shared" si="68"/>
        <v>44739</v>
      </c>
      <c r="Q1207" s="75" t="str">
        <f t="shared" si="67"/>
        <v>週一</v>
      </c>
      <c r="R1207" s="80">
        <v>44739</v>
      </c>
      <c r="AA1207" s="1"/>
    </row>
    <row r="1208" spans="4:27">
      <c r="D1208" s="68" t="s">
        <v>50</v>
      </c>
      <c r="E1208" s="70" t="s">
        <v>82</v>
      </c>
      <c r="F1208" s="70" t="s">
        <v>789</v>
      </c>
      <c r="G1208" s="67">
        <v>44727</v>
      </c>
      <c r="H1208" s="67">
        <v>44741</v>
      </c>
      <c r="I1208" s="71">
        <f t="shared" si="66"/>
        <v>14</v>
      </c>
      <c r="J1208" s="72" t="s">
        <v>169</v>
      </c>
      <c r="K1208" s="72" t="s">
        <v>170</v>
      </c>
      <c r="L1208" s="73">
        <v>2</v>
      </c>
      <c r="M1208" s="73" t="s">
        <v>104</v>
      </c>
      <c r="N1208" s="68" t="s">
        <v>56</v>
      </c>
      <c r="O1208" s="70" t="s">
        <v>171</v>
      </c>
      <c r="P1208" s="67">
        <f t="shared" si="68"/>
        <v>44739</v>
      </c>
      <c r="Q1208" s="75" t="str">
        <f t="shared" si="67"/>
        <v>週一</v>
      </c>
      <c r="R1208" s="80">
        <v>44734</v>
      </c>
      <c r="AA1208" s="1"/>
    </row>
    <row r="1209" spans="4:27">
      <c r="D1209" s="68" t="s">
        <v>50</v>
      </c>
      <c r="E1209" s="70" t="s">
        <v>82</v>
      </c>
      <c r="F1209" s="70" t="s">
        <v>790</v>
      </c>
      <c r="G1209" s="67">
        <v>44727</v>
      </c>
      <c r="H1209" s="67">
        <v>44741</v>
      </c>
      <c r="I1209" s="71">
        <f t="shared" si="66"/>
        <v>14</v>
      </c>
      <c r="J1209" s="72" t="s">
        <v>169</v>
      </c>
      <c r="K1209" s="72" t="s">
        <v>170</v>
      </c>
      <c r="L1209" s="73">
        <v>6</v>
      </c>
      <c r="M1209" s="73" t="s">
        <v>104</v>
      </c>
      <c r="N1209" s="68" t="s">
        <v>56</v>
      </c>
      <c r="O1209" s="70" t="s">
        <v>171</v>
      </c>
      <c r="P1209" s="67">
        <f t="shared" si="68"/>
        <v>44739</v>
      </c>
      <c r="Q1209" s="75" t="str">
        <f t="shared" si="67"/>
        <v>週一</v>
      </c>
      <c r="R1209" s="80">
        <v>44734</v>
      </c>
      <c r="AA1209" s="1"/>
    </row>
    <row r="1210" spans="4:27">
      <c r="D1210" s="68" t="s">
        <v>50</v>
      </c>
      <c r="E1210" s="70" t="s">
        <v>51</v>
      </c>
      <c r="F1210" s="70" t="s">
        <v>791</v>
      </c>
      <c r="G1210" s="67">
        <v>44725</v>
      </c>
      <c r="H1210" s="67">
        <v>44742</v>
      </c>
      <c r="I1210" s="71">
        <f t="shared" si="66"/>
        <v>17</v>
      </c>
      <c r="J1210" s="72" t="s">
        <v>240</v>
      </c>
      <c r="K1210" s="72" t="s">
        <v>248</v>
      </c>
      <c r="L1210" s="73">
        <v>1</v>
      </c>
      <c r="M1210" s="73" t="s">
        <v>55</v>
      </c>
      <c r="N1210" s="68" t="s">
        <v>56</v>
      </c>
      <c r="O1210" s="70" t="s">
        <v>57</v>
      </c>
      <c r="P1210" s="67">
        <f t="shared" si="68"/>
        <v>44740</v>
      </c>
      <c r="Q1210" s="75" t="str">
        <f t="shared" si="67"/>
        <v>週二</v>
      </c>
      <c r="R1210" s="80">
        <v>44732</v>
      </c>
      <c r="AA1210" s="1"/>
    </row>
    <row r="1211" spans="4:27">
      <c r="D1211" s="68" t="s">
        <v>50</v>
      </c>
      <c r="E1211" s="70" t="s">
        <v>51</v>
      </c>
      <c r="F1211" s="70" t="s">
        <v>791</v>
      </c>
      <c r="G1211" s="67">
        <v>44725</v>
      </c>
      <c r="H1211" s="67">
        <v>44742</v>
      </c>
      <c r="I1211" s="71">
        <f t="shared" si="66"/>
        <v>17</v>
      </c>
      <c r="J1211" s="72" t="s">
        <v>261</v>
      </c>
      <c r="K1211" s="72" t="s">
        <v>248</v>
      </c>
      <c r="L1211" s="73">
        <v>1</v>
      </c>
      <c r="M1211" s="73" t="s">
        <v>55</v>
      </c>
      <c r="N1211" s="68" t="s">
        <v>56</v>
      </c>
      <c r="O1211" s="70" t="s">
        <v>57</v>
      </c>
      <c r="P1211" s="67">
        <f t="shared" si="68"/>
        <v>44740</v>
      </c>
      <c r="Q1211" s="75" t="str">
        <f t="shared" si="67"/>
        <v>週二</v>
      </c>
      <c r="R1211" s="80">
        <v>44732</v>
      </c>
      <c r="AA1211" s="1"/>
    </row>
    <row r="1212" spans="4:27">
      <c r="D1212" s="68" t="s">
        <v>50</v>
      </c>
      <c r="E1212" s="70" t="s">
        <v>51</v>
      </c>
      <c r="F1212" s="70" t="s">
        <v>791</v>
      </c>
      <c r="G1212" s="67">
        <v>44725</v>
      </c>
      <c r="H1212" s="67">
        <v>44742</v>
      </c>
      <c r="I1212" s="71">
        <f t="shared" si="66"/>
        <v>17</v>
      </c>
      <c r="J1212" s="72" t="s">
        <v>366</v>
      </c>
      <c r="K1212" s="72" t="s">
        <v>248</v>
      </c>
      <c r="L1212" s="73">
        <v>1</v>
      </c>
      <c r="M1212" s="73" t="s">
        <v>55</v>
      </c>
      <c r="N1212" s="68" t="s">
        <v>56</v>
      </c>
      <c r="O1212" s="70" t="s">
        <v>57</v>
      </c>
      <c r="P1212" s="67">
        <f t="shared" si="68"/>
        <v>44740</v>
      </c>
      <c r="Q1212" s="75" t="str">
        <f t="shared" si="67"/>
        <v>週二</v>
      </c>
      <c r="R1212" s="80">
        <v>44732</v>
      </c>
      <c r="S1212" s="84"/>
      <c r="AA1212" s="1"/>
    </row>
    <row r="1213" spans="4:27" ht="17.25" customHeight="1">
      <c r="D1213" s="68" t="s">
        <v>50</v>
      </c>
      <c r="E1213" s="70" t="s">
        <v>51</v>
      </c>
      <c r="F1213" s="70" t="s">
        <v>791</v>
      </c>
      <c r="G1213" s="67">
        <v>44725</v>
      </c>
      <c r="H1213" s="67">
        <v>44742</v>
      </c>
      <c r="I1213" s="71">
        <f t="shared" si="66"/>
        <v>17</v>
      </c>
      <c r="J1213" s="72" t="s">
        <v>792</v>
      </c>
      <c r="K1213" s="72" t="s">
        <v>793</v>
      </c>
      <c r="L1213" s="73">
        <v>1</v>
      </c>
      <c r="M1213" s="73" t="s">
        <v>55</v>
      </c>
      <c r="N1213" s="68" t="s">
        <v>56</v>
      </c>
      <c r="O1213" s="70" t="s">
        <v>57</v>
      </c>
      <c r="P1213" s="67">
        <f t="shared" si="68"/>
        <v>44740</v>
      </c>
      <c r="Q1213" s="75" t="str">
        <f t="shared" si="67"/>
        <v>週二</v>
      </c>
      <c r="R1213" s="80">
        <v>44736</v>
      </c>
      <c r="S1213" s="84"/>
      <c r="AA1213" s="1"/>
    </row>
    <row r="1214" spans="4:27">
      <c r="D1214" s="68" t="s">
        <v>50</v>
      </c>
      <c r="E1214" s="70" t="s">
        <v>51</v>
      </c>
      <c r="F1214" s="70" t="s">
        <v>791</v>
      </c>
      <c r="G1214" s="67">
        <v>44725</v>
      </c>
      <c r="H1214" s="67">
        <v>44742</v>
      </c>
      <c r="I1214" s="71">
        <f t="shared" si="66"/>
        <v>17</v>
      </c>
      <c r="J1214" s="72" t="s">
        <v>350</v>
      </c>
      <c r="K1214" s="72" t="s">
        <v>250</v>
      </c>
      <c r="L1214" s="73">
        <v>1</v>
      </c>
      <c r="M1214" s="73" t="s">
        <v>55</v>
      </c>
      <c r="N1214" s="68" t="s">
        <v>56</v>
      </c>
      <c r="O1214" s="70" t="s">
        <v>57</v>
      </c>
      <c r="P1214" s="67">
        <f t="shared" si="68"/>
        <v>44740</v>
      </c>
      <c r="Q1214" s="75" t="str">
        <f t="shared" si="67"/>
        <v>週二</v>
      </c>
      <c r="R1214" s="80">
        <v>44735</v>
      </c>
      <c r="S1214" s="84"/>
      <c r="AA1214" s="1"/>
    </row>
    <row r="1215" spans="4:27">
      <c r="D1215" s="68" t="s">
        <v>50</v>
      </c>
      <c r="E1215" s="70" t="s">
        <v>51</v>
      </c>
      <c r="F1215" s="70" t="s">
        <v>791</v>
      </c>
      <c r="G1215" s="67">
        <v>44725</v>
      </c>
      <c r="H1215" s="67">
        <v>44742</v>
      </c>
      <c r="I1215" s="71">
        <f t="shared" si="66"/>
        <v>17</v>
      </c>
      <c r="J1215" s="72" t="s">
        <v>356</v>
      </c>
      <c r="K1215" s="72" t="s">
        <v>70</v>
      </c>
      <c r="L1215" s="73">
        <v>1</v>
      </c>
      <c r="M1215" s="73" t="s">
        <v>55</v>
      </c>
      <c r="N1215" s="68" t="s">
        <v>56</v>
      </c>
      <c r="O1215" s="70" t="s">
        <v>65</v>
      </c>
      <c r="P1215" s="67">
        <f t="shared" si="68"/>
        <v>44740</v>
      </c>
      <c r="Q1215" s="75" t="str">
        <f t="shared" si="67"/>
        <v>週二</v>
      </c>
      <c r="R1215" s="80">
        <v>44736</v>
      </c>
      <c r="S1215" s="84"/>
      <c r="AA1215" s="1"/>
    </row>
    <row r="1216" spans="4:27">
      <c r="D1216" s="68" t="s">
        <v>50</v>
      </c>
      <c r="E1216" s="70" t="s">
        <v>82</v>
      </c>
      <c r="F1216" s="70" t="s">
        <v>794</v>
      </c>
      <c r="G1216" s="67">
        <v>44718</v>
      </c>
      <c r="H1216" s="67">
        <v>44742</v>
      </c>
      <c r="I1216" s="71">
        <f t="shared" si="66"/>
        <v>24</v>
      </c>
      <c r="J1216" s="72" t="s">
        <v>331</v>
      </c>
      <c r="K1216" s="72" t="s">
        <v>332</v>
      </c>
      <c r="L1216" s="73">
        <v>1</v>
      </c>
      <c r="M1216" s="73" t="s">
        <v>268</v>
      </c>
      <c r="N1216" s="68" t="s">
        <v>56</v>
      </c>
      <c r="O1216" s="70" t="s">
        <v>87</v>
      </c>
      <c r="P1216" s="67">
        <f t="shared" si="68"/>
        <v>44740</v>
      </c>
      <c r="Q1216" s="75" t="str">
        <f t="shared" si="67"/>
        <v>週二</v>
      </c>
      <c r="R1216" s="80">
        <v>44726</v>
      </c>
      <c r="S1216" s="84"/>
      <c r="AA1216" s="1"/>
    </row>
    <row r="1217" spans="4:27">
      <c r="D1217" s="68" t="s">
        <v>50</v>
      </c>
      <c r="E1217" s="70" t="s">
        <v>82</v>
      </c>
      <c r="F1217" s="70" t="s">
        <v>794</v>
      </c>
      <c r="G1217" s="67">
        <v>44718</v>
      </c>
      <c r="H1217" s="67">
        <v>44742</v>
      </c>
      <c r="I1217" s="71">
        <f t="shared" si="66"/>
        <v>24</v>
      </c>
      <c r="J1217" s="72" t="s">
        <v>334</v>
      </c>
      <c r="K1217" s="72" t="s">
        <v>126</v>
      </c>
      <c r="L1217" s="73">
        <v>1</v>
      </c>
      <c r="M1217" s="73" t="s">
        <v>268</v>
      </c>
      <c r="N1217" s="68" t="s">
        <v>56</v>
      </c>
      <c r="O1217" s="70" t="s">
        <v>87</v>
      </c>
      <c r="P1217" s="67">
        <f t="shared" si="68"/>
        <v>44740</v>
      </c>
      <c r="Q1217" s="75" t="str">
        <f t="shared" si="67"/>
        <v>週二</v>
      </c>
      <c r="R1217" s="80">
        <v>44726</v>
      </c>
      <c r="S1217" s="84"/>
      <c r="AA1217" s="1"/>
    </row>
    <row r="1218" spans="4:27">
      <c r="D1218" s="68" t="s">
        <v>50</v>
      </c>
      <c r="E1218" s="70" t="s">
        <v>82</v>
      </c>
      <c r="F1218" s="70" t="s">
        <v>795</v>
      </c>
      <c r="G1218" s="67">
        <v>44728</v>
      </c>
      <c r="H1218" s="67">
        <v>44742</v>
      </c>
      <c r="I1218" s="71">
        <f t="shared" si="66"/>
        <v>14</v>
      </c>
      <c r="J1218" s="72" t="s">
        <v>331</v>
      </c>
      <c r="K1218" s="72" t="s">
        <v>332</v>
      </c>
      <c r="L1218" s="73">
        <v>1</v>
      </c>
      <c r="M1218" s="73" t="s">
        <v>268</v>
      </c>
      <c r="N1218" s="68" t="s">
        <v>56</v>
      </c>
      <c r="O1218" s="70" t="s">
        <v>87</v>
      </c>
      <c r="P1218" s="67">
        <f t="shared" si="68"/>
        <v>44740</v>
      </c>
      <c r="Q1218" s="75" t="str">
        <f t="shared" si="67"/>
        <v>週二</v>
      </c>
      <c r="R1218" s="80">
        <v>44734</v>
      </c>
      <c r="S1218" s="84"/>
      <c r="AA1218" s="1"/>
    </row>
    <row r="1219" spans="4:27">
      <c r="D1219" s="68" t="s">
        <v>50</v>
      </c>
      <c r="E1219" s="70" t="s">
        <v>82</v>
      </c>
      <c r="F1219" s="70" t="s">
        <v>795</v>
      </c>
      <c r="G1219" s="67">
        <v>44728</v>
      </c>
      <c r="H1219" s="67">
        <v>44742</v>
      </c>
      <c r="I1219" s="71">
        <f t="shared" si="66"/>
        <v>14</v>
      </c>
      <c r="J1219" s="72" t="s">
        <v>334</v>
      </c>
      <c r="K1219" s="72" t="s">
        <v>126</v>
      </c>
      <c r="L1219" s="73">
        <v>1</v>
      </c>
      <c r="M1219" s="73" t="s">
        <v>268</v>
      </c>
      <c r="N1219" s="68" t="s">
        <v>56</v>
      </c>
      <c r="O1219" s="70" t="s">
        <v>87</v>
      </c>
      <c r="P1219" s="67">
        <f t="shared" si="68"/>
        <v>44740</v>
      </c>
      <c r="Q1219" s="75" t="str">
        <f t="shared" si="67"/>
        <v>週二</v>
      </c>
      <c r="R1219" s="80">
        <v>44734</v>
      </c>
      <c r="S1219" s="84"/>
      <c r="AA1219" s="1"/>
    </row>
    <row r="1220" spans="4:27">
      <c r="D1220" s="68" t="s">
        <v>50</v>
      </c>
      <c r="E1220" s="70" t="s">
        <v>82</v>
      </c>
      <c r="F1220" s="70" t="s">
        <v>796</v>
      </c>
      <c r="G1220" s="67">
        <v>44728</v>
      </c>
      <c r="H1220" s="67">
        <v>44742</v>
      </c>
      <c r="I1220" s="71">
        <f t="shared" si="66"/>
        <v>14</v>
      </c>
      <c r="J1220" s="72" t="s">
        <v>331</v>
      </c>
      <c r="K1220" s="72" t="s">
        <v>332</v>
      </c>
      <c r="L1220" s="73">
        <v>1</v>
      </c>
      <c r="M1220" s="73" t="s">
        <v>268</v>
      </c>
      <c r="N1220" s="68" t="s">
        <v>56</v>
      </c>
      <c r="O1220" s="70" t="s">
        <v>87</v>
      </c>
      <c r="P1220" s="67">
        <f t="shared" si="68"/>
        <v>44740</v>
      </c>
      <c r="Q1220" s="75" t="str">
        <f t="shared" si="67"/>
        <v>週二</v>
      </c>
      <c r="R1220" s="80">
        <v>44734</v>
      </c>
      <c r="S1220" s="84"/>
      <c r="AA1220" s="1"/>
    </row>
    <row r="1221" spans="4:27">
      <c r="D1221" s="68" t="s">
        <v>50</v>
      </c>
      <c r="E1221" s="70" t="s">
        <v>82</v>
      </c>
      <c r="F1221" s="70" t="s">
        <v>796</v>
      </c>
      <c r="G1221" s="67">
        <v>44728</v>
      </c>
      <c r="H1221" s="67">
        <v>44742</v>
      </c>
      <c r="I1221" s="71">
        <f t="shared" si="66"/>
        <v>14</v>
      </c>
      <c r="J1221" s="72" t="s">
        <v>334</v>
      </c>
      <c r="K1221" s="72" t="s">
        <v>126</v>
      </c>
      <c r="L1221" s="73">
        <v>1</v>
      </c>
      <c r="M1221" s="73" t="s">
        <v>268</v>
      </c>
      <c r="N1221" s="68" t="s">
        <v>56</v>
      </c>
      <c r="O1221" s="70" t="s">
        <v>87</v>
      </c>
      <c r="P1221" s="67">
        <f t="shared" si="68"/>
        <v>44740</v>
      </c>
      <c r="Q1221" s="75" t="str">
        <f t="shared" si="67"/>
        <v>週二</v>
      </c>
      <c r="R1221" s="80">
        <v>44734</v>
      </c>
      <c r="AA1221" s="1"/>
    </row>
    <row r="1222" spans="4:27">
      <c r="D1222" s="68" t="s">
        <v>50</v>
      </c>
      <c r="E1222" s="70" t="s">
        <v>82</v>
      </c>
      <c r="F1222" s="70" t="s">
        <v>797</v>
      </c>
      <c r="G1222" s="67">
        <v>44728</v>
      </c>
      <c r="H1222" s="67">
        <v>44742</v>
      </c>
      <c r="I1222" s="71">
        <f t="shared" si="66"/>
        <v>14</v>
      </c>
      <c r="J1222" s="72" t="s">
        <v>331</v>
      </c>
      <c r="K1222" s="72" t="s">
        <v>332</v>
      </c>
      <c r="L1222" s="73">
        <v>1</v>
      </c>
      <c r="M1222" s="73" t="s">
        <v>268</v>
      </c>
      <c r="N1222" s="68" t="s">
        <v>56</v>
      </c>
      <c r="O1222" s="70" t="s">
        <v>87</v>
      </c>
      <c r="P1222" s="67">
        <f t="shared" si="68"/>
        <v>44740</v>
      </c>
      <c r="Q1222" s="75" t="str">
        <f t="shared" si="67"/>
        <v>週二</v>
      </c>
      <c r="R1222" s="80">
        <v>44734</v>
      </c>
      <c r="AA1222" s="1"/>
    </row>
    <row r="1223" spans="4:27">
      <c r="D1223" s="68" t="s">
        <v>50</v>
      </c>
      <c r="E1223" s="70" t="s">
        <v>82</v>
      </c>
      <c r="F1223" s="70" t="s">
        <v>797</v>
      </c>
      <c r="G1223" s="67">
        <v>44728</v>
      </c>
      <c r="H1223" s="67">
        <v>44742</v>
      </c>
      <c r="I1223" s="71">
        <f t="shared" ref="I1223:I1286" si="69">_xlfn.DAYS(H1223,G1223)</f>
        <v>14</v>
      </c>
      <c r="J1223" s="72" t="s">
        <v>334</v>
      </c>
      <c r="K1223" s="72" t="s">
        <v>126</v>
      </c>
      <c r="L1223" s="73">
        <v>1</v>
      </c>
      <c r="M1223" s="73" t="s">
        <v>268</v>
      </c>
      <c r="N1223" s="68" t="s">
        <v>56</v>
      </c>
      <c r="O1223" s="70" t="s">
        <v>87</v>
      </c>
      <c r="P1223" s="67">
        <f t="shared" si="68"/>
        <v>44740</v>
      </c>
      <c r="Q1223" s="75" t="str">
        <f t="shared" ref="Q1223:Q1286" si="70">TEXT(P1223,"aaa")</f>
        <v>週二</v>
      </c>
      <c r="R1223" s="80">
        <v>44734</v>
      </c>
      <c r="AA1223" s="1"/>
    </row>
    <row r="1224" spans="4:27">
      <c r="D1224" s="68" t="s">
        <v>50</v>
      </c>
      <c r="E1224" s="70" t="s">
        <v>82</v>
      </c>
      <c r="F1224" s="70" t="s">
        <v>798</v>
      </c>
      <c r="G1224" s="67">
        <v>44728</v>
      </c>
      <c r="H1224" s="67">
        <v>44742</v>
      </c>
      <c r="I1224" s="71">
        <f t="shared" si="69"/>
        <v>14</v>
      </c>
      <c r="J1224" s="72" t="s">
        <v>331</v>
      </c>
      <c r="K1224" s="72" t="s">
        <v>332</v>
      </c>
      <c r="L1224" s="73">
        <v>1</v>
      </c>
      <c r="M1224" s="73" t="s">
        <v>268</v>
      </c>
      <c r="N1224" s="68" t="s">
        <v>56</v>
      </c>
      <c r="O1224" s="70" t="s">
        <v>87</v>
      </c>
      <c r="P1224" s="67">
        <f t="shared" si="68"/>
        <v>44740</v>
      </c>
      <c r="Q1224" s="75" t="str">
        <f t="shared" si="70"/>
        <v>週二</v>
      </c>
      <c r="R1224" s="80">
        <v>44734</v>
      </c>
      <c r="S1224" s="84"/>
      <c r="AA1224" s="1"/>
    </row>
    <row r="1225" spans="4:27">
      <c r="D1225" s="68" t="s">
        <v>50</v>
      </c>
      <c r="E1225" s="70" t="s">
        <v>82</v>
      </c>
      <c r="F1225" s="70" t="s">
        <v>798</v>
      </c>
      <c r="G1225" s="67">
        <v>44728</v>
      </c>
      <c r="H1225" s="67">
        <v>44742</v>
      </c>
      <c r="I1225" s="71">
        <f t="shared" si="69"/>
        <v>14</v>
      </c>
      <c r="J1225" s="72" t="s">
        <v>334</v>
      </c>
      <c r="K1225" s="72" t="s">
        <v>126</v>
      </c>
      <c r="L1225" s="73">
        <v>1</v>
      </c>
      <c r="M1225" s="73" t="s">
        <v>268</v>
      </c>
      <c r="N1225" s="68" t="s">
        <v>56</v>
      </c>
      <c r="O1225" s="70" t="s">
        <v>87</v>
      </c>
      <c r="P1225" s="67">
        <f t="shared" si="68"/>
        <v>44740</v>
      </c>
      <c r="Q1225" s="75" t="str">
        <f t="shared" si="70"/>
        <v>週二</v>
      </c>
      <c r="R1225" s="80">
        <v>44734</v>
      </c>
      <c r="AA1225" s="1"/>
    </row>
    <row r="1226" spans="4:27">
      <c r="D1226" s="68" t="s">
        <v>50</v>
      </c>
      <c r="E1226" s="70" t="s">
        <v>82</v>
      </c>
      <c r="F1226" s="70" t="s">
        <v>799</v>
      </c>
      <c r="G1226" s="67">
        <v>44718</v>
      </c>
      <c r="H1226" s="67">
        <v>44742</v>
      </c>
      <c r="I1226" s="71">
        <f t="shared" si="69"/>
        <v>24</v>
      </c>
      <c r="J1226" s="72" t="s">
        <v>331</v>
      </c>
      <c r="K1226" s="72" t="s">
        <v>332</v>
      </c>
      <c r="L1226" s="73">
        <v>1</v>
      </c>
      <c r="M1226" s="73" t="s">
        <v>268</v>
      </c>
      <c r="N1226" s="68" t="s">
        <v>56</v>
      </c>
      <c r="O1226" s="70" t="s">
        <v>87</v>
      </c>
      <c r="P1226" s="67">
        <f t="shared" si="68"/>
        <v>44740</v>
      </c>
      <c r="Q1226" s="75" t="str">
        <f t="shared" si="70"/>
        <v>週二</v>
      </c>
      <c r="R1226" s="80">
        <v>44726</v>
      </c>
      <c r="AA1226" s="1"/>
    </row>
    <row r="1227" spans="4:27">
      <c r="D1227" s="68" t="s">
        <v>50</v>
      </c>
      <c r="E1227" s="70" t="s">
        <v>82</v>
      </c>
      <c r="F1227" s="70" t="s">
        <v>799</v>
      </c>
      <c r="G1227" s="67">
        <v>44718</v>
      </c>
      <c r="H1227" s="67">
        <v>44742</v>
      </c>
      <c r="I1227" s="71">
        <f t="shared" si="69"/>
        <v>24</v>
      </c>
      <c r="J1227" s="72" t="s">
        <v>334</v>
      </c>
      <c r="K1227" s="72" t="s">
        <v>126</v>
      </c>
      <c r="L1227" s="73">
        <v>1</v>
      </c>
      <c r="M1227" s="73" t="s">
        <v>268</v>
      </c>
      <c r="N1227" s="68" t="s">
        <v>56</v>
      </c>
      <c r="O1227" s="70" t="s">
        <v>87</v>
      </c>
      <c r="P1227" s="67">
        <f t="shared" si="68"/>
        <v>44740</v>
      </c>
      <c r="Q1227" s="75" t="str">
        <f t="shared" si="70"/>
        <v>週二</v>
      </c>
      <c r="R1227" s="80">
        <v>44726</v>
      </c>
      <c r="AA1227" s="1"/>
    </row>
    <row r="1228" spans="4:27">
      <c r="D1228" s="68" t="s">
        <v>50</v>
      </c>
      <c r="E1228" s="70" t="s">
        <v>82</v>
      </c>
      <c r="F1228" s="70" t="s">
        <v>800</v>
      </c>
      <c r="G1228" s="67">
        <v>44718</v>
      </c>
      <c r="H1228" s="67">
        <v>44742</v>
      </c>
      <c r="I1228" s="71">
        <f t="shared" si="69"/>
        <v>24</v>
      </c>
      <c r="J1228" s="72" t="s">
        <v>331</v>
      </c>
      <c r="K1228" s="72" t="s">
        <v>332</v>
      </c>
      <c r="L1228" s="73">
        <v>1</v>
      </c>
      <c r="M1228" s="73" t="s">
        <v>268</v>
      </c>
      <c r="N1228" s="68" t="s">
        <v>56</v>
      </c>
      <c r="O1228" s="70" t="s">
        <v>87</v>
      </c>
      <c r="P1228" s="67">
        <f t="shared" si="68"/>
        <v>44740</v>
      </c>
      <c r="Q1228" s="75" t="str">
        <f t="shared" si="70"/>
        <v>週二</v>
      </c>
      <c r="R1228" s="80">
        <v>44726</v>
      </c>
      <c r="AA1228" s="1"/>
    </row>
    <row r="1229" spans="4:27">
      <c r="D1229" s="68" t="s">
        <v>50</v>
      </c>
      <c r="E1229" s="70" t="s">
        <v>82</v>
      </c>
      <c r="F1229" s="70" t="s">
        <v>801</v>
      </c>
      <c r="G1229" s="67">
        <v>44718</v>
      </c>
      <c r="H1229" s="67">
        <v>44742</v>
      </c>
      <c r="I1229" s="71">
        <f t="shared" si="69"/>
        <v>24</v>
      </c>
      <c r="J1229" s="72" t="s">
        <v>334</v>
      </c>
      <c r="K1229" s="72" t="s">
        <v>126</v>
      </c>
      <c r="L1229" s="73">
        <v>1</v>
      </c>
      <c r="M1229" s="73" t="s">
        <v>268</v>
      </c>
      <c r="N1229" s="68" t="s">
        <v>56</v>
      </c>
      <c r="O1229" s="70" t="s">
        <v>87</v>
      </c>
      <c r="P1229" s="67">
        <f t="shared" si="68"/>
        <v>44740</v>
      </c>
      <c r="Q1229" s="75" t="str">
        <f t="shared" si="70"/>
        <v>週二</v>
      </c>
      <c r="R1229" s="80">
        <v>44726</v>
      </c>
      <c r="AA1229" s="1"/>
    </row>
    <row r="1230" spans="4:27">
      <c r="D1230" s="68" t="s">
        <v>50</v>
      </c>
      <c r="E1230" s="70" t="s">
        <v>82</v>
      </c>
      <c r="F1230" s="70" t="s">
        <v>802</v>
      </c>
      <c r="G1230" s="67">
        <v>44728</v>
      </c>
      <c r="H1230" s="67">
        <v>44742</v>
      </c>
      <c r="I1230" s="71">
        <f t="shared" si="69"/>
        <v>14</v>
      </c>
      <c r="J1230" s="72" t="s">
        <v>331</v>
      </c>
      <c r="K1230" s="72" t="s">
        <v>332</v>
      </c>
      <c r="L1230" s="73">
        <v>1</v>
      </c>
      <c r="M1230" s="73" t="s">
        <v>268</v>
      </c>
      <c r="N1230" s="68" t="s">
        <v>56</v>
      </c>
      <c r="O1230" s="70" t="s">
        <v>87</v>
      </c>
      <c r="P1230" s="67">
        <f t="shared" si="68"/>
        <v>44740</v>
      </c>
      <c r="Q1230" s="75" t="str">
        <f t="shared" si="70"/>
        <v>週二</v>
      </c>
      <c r="R1230" s="80">
        <v>44734</v>
      </c>
      <c r="AA1230" s="1"/>
    </row>
    <row r="1231" spans="4:27">
      <c r="D1231" s="68" t="s">
        <v>50</v>
      </c>
      <c r="E1231" s="70" t="s">
        <v>82</v>
      </c>
      <c r="F1231" s="70" t="s">
        <v>802</v>
      </c>
      <c r="G1231" s="67">
        <v>44728</v>
      </c>
      <c r="H1231" s="67">
        <v>44742</v>
      </c>
      <c r="I1231" s="71">
        <f t="shared" si="69"/>
        <v>14</v>
      </c>
      <c r="J1231" s="72" t="s">
        <v>334</v>
      </c>
      <c r="K1231" s="72" t="s">
        <v>126</v>
      </c>
      <c r="L1231" s="73">
        <v>1</v>
      </c>
      <c r="M1231" s="73" t="s">
        <v>268</v>
      </c>
      <c r="N1231" s="68" t="s">
        <v>56</v>
      </c>
      <c r="O1231" s="70" t="s">
        <v>87</v>
      </c>
      <c r="P1231" s="67">
        <f t="shared" si="68"/>
        <v>44740</v>
      </c>
      <c r="Q1231" s="75" t="str">
        <f t="shared" si="70"/>
        <v>週二</v>
      </c>
      <c r="R1231" s="80">
        <v>44734</v>
      </c>
      <c r="S1231" s="84"/>
      <c r="AA1231" s="1"/>
    </row>
    <row r="1232" spans="4:27">
      <c r="D1232" s="68" t="s">
        <v>50</v>
      </c>
      <c r="E1232" s="70" t="s">
        <v>82</v>
      </c>
      <c r="F1232" s="70" t="s">
        <v>803</v>
      </c>
      <c r="G1232" s="67">
        <v>44728</v>
      </c>
      <c r="H1232" s="67">
        <v>44742</v>
      </c>
      <c r="I1232" s="71">
        <f t="shared" si="69"/>
        <v>14</v>
      </c>
      <c r="J1232" s="72" t="s">
        <v>331</v>
      </c>
      <c r="K1232" s="72" t="s">
        <v>332</v>
      </c>
      <c r="L1232" s="73">
        <v>1</v>
      </c>
      <c r="M1232" s="73" t="s">
        <v>268</v>
      </c>
      <c r="N1232" s="68" t="s">
        <v>56</v>
      </c>
      <c r="O1232" s="70" t="s">
        <v>87</v>
      </c>
      <c r="P1232" s="67">
        <f t="shared" si="68"/>
        <v>44740</v>
      </c>
      <c r="Q1232" s="75" t="str">
        <f t="shared" si="70"/>
        <v>週二</v>
      </c>
      <c r="R1232" s="80">
        <v>44734</v>
      </c>
      <c r="S1232" s="84"/>
      <c r="AA1232" s="1"/>
    </row>
    <row r="1233" spans="4:27">
      <c r="D1233" s="68" t="s">
        <v>50</v>
      </c>
      <c r="E1233" s="70" t="s">
        <v>82</v>
      </c>
      <c r="F1233" s="70" t="s">
        <v>803</v>
      </c>
      <c r="G1233" s="67">
        <v>44728</v>
      </c>
      <c r="H1233" s="67">
        <v>44742</v>
      </c>
      <c r="I1233" s="71">
        <f t="shared" si="69"/>
        <v>14</v>
      </c>
      <c r="J1233" s="72" t="s">
        <v>334</v>
      </c>
      <c r="K1233" s="72" t="s">
        <v>126</v>
      </c>
      <c r="L1233" s="73">
        <v>1</v>
      </c>
      <c r="M1233" s="73" t="s">
        <v>268</v>
      </c>
      <c r="N1233" s="68" t="s">
        <v>56</v>
      </c>
      <c r="O1233" s="70" t="s">
        <v>87</v>
      </c>
      <c r="P1233" s="67">
        <f t="shared" si="68"/>
        <v>44740</v>
      </c>
      <c r="Q1233" s="75" t="str">
        <f t="shared" si="70"/>
        <v>週二</v>
      </c>
      <c r="R1233" s="80">
        <v>44734</v>
      </c>
      <c r="AA1233" s="1"/>
    </row>
    <row r="1234" spans="4:27">
      <c r="D1234" s="68" t="s">
        <v>50</v>
      </c>
      <c r="E1234" s="70" t="s">
        <v>82</v>
      </c>
      <c r="F1234" s="70" t="s">
        <v>804</v>
      </c>
      <c r="G1234" s="67">
        <v>44728</v>
      </c>
      <c r="H1234" s="67">
        <v>44742</v>
      </c>
      <c r="I1234" s="71">
        <f t="shared" si="69"/>
        <v>14</v>
      </c>
      <c r="J1234" s="72" t="s">
        <v>331</v>
      </c>
      <c r="K1234" s="72" t="s">
        <v>332</v>
      </c>
      <c r="L1234" s="73">
        <v>1</v>
      </c>
      <c r="M1234" s="73" t="s">
        <v>268</v>
      </c>
      <c r="N1234" s="68" t="s">
        <v>56</v>
      </c>
      <c r="O1234" s="70" t="s">
        <v>87</v>
      </c>
      <c r="P1234" s="67">
        <f t="shared" si="68"/>
        <v>44740</v>
      </c>
      <c r="Q1234" s="75" t="str">
        <f t="shared" si="70"/>
        <v>週二</v>
      </c>
      <c r="R1234" s="80">
        <v>44734</v>
      </c>
      <c r="AA1234" s="1"/>
    </row>
    <row r="1235" spans="4:27">
      <c r="D1235" s="68" t="s">
        <v>50</v>
      </c>
      <c r="E1235" s="70" t="s">
        <v>82</v>
      </c>
      <c r="F1235" s="70" t="s">
        <v>804</v>
      </c>
      <c r="G1235" s="67">
        <v>44728</v>
      </c>
      <c r="H1235" s="67">
        <v>44742</v>
      </c>
      <c r="I1235" s="71">
        <f t="shared" si="69"/>
        <v>14</v>
      </c>
      <c r="J1235" s="72" t="s">
        <v>334</v>
      </c>
      <c r="K1235" s="72" t="s">
        <v>126</v>
      </c>
      <c r="L1235" s="73">
        <v>1</v>
      </c>
      <c r="M1235" s="73" t="s">
        <v>268</v>
      </c>
      <c r="N1235" s="68" t="s">
        <v>56</v>
      </c>
      <c r="O1235" s="70" t="s">
        <v>87</v>
      </c>
      <c r="P1235" s="67">
        <f t="shared" si="68"/>
        <v>44740</v>
      </c>
      <c r="Q1235" s="75" t="str">
        <f t="shared" si="70"/>
        <v>週二</v>
      </c>
      <c r="R1235" s="80">
        <v>44734</v>
      </c>
      <c r="AA1235" s="1"/>
    </row>
    <row r="1236" spans="4:27">
      <c r="D1236" s="68" t="s">
        <v>776</v>
      </c>
      <c r="E1236" s="89" t="s">
        <v>82</v>
      </c>
      <c r="F1236" s="90" t="s">
        <v>805</v>
      </c>
      <c r="G1236" s="92">
        <v>44728</v>
      </c>
      <c r="H1236" s="92">
        <v>44742</v>
      </c>
      <c r="I1236" s="71">
        <f t="shared" si="69"/>
        <v>14</v>
      </c>
      <c r="J1236" s="93" t="s">
        <v>453</v>
      </c>
      <c r="K1236" s="93" t="s">
        <v>332</v>
      </c>
      <c r="L1236" s="97"/>
      <c r="M1236" s="73" t="s">
        <v>268</v>
      </c>
      <c r="N1236" s="94" t="s">
        <v>56</v>
      </c>
      <c r="O1236" s="89" t="s">
        <v>87</v>
      </c>
      <c r="P1236" s="92">
        <f t="shared" si="68"/>
        <v>44740</v>
      </c>
      <c r="Q1236" s="75" t="str">
        <f t="shared" si="70"/>
        <v>週二</v>
      </c>
      <c r="R1236" s="80" t="s">
        <v>7</v>
      </c>
      <c r="AA1236" s="1"/>
    </row>
    <row r="1237" spans="4:27">
      <c r="D1237" s="68" t="s">
        <v>776</v>
      </c>
      <c r="E1237" s="89" t="s">
        <v>82</v>
      </c>
      <c r="F1237" s="90" t="s">
        <v>806</v>
      </c>
      <c r="G1237" s="92">
        <v>44728</v>
      </c>
      <c r="H1237" s="92">
        <v>44742</v>
      </c>
      <c r="I1237" s="71">
        <f t="shared" si="69"/>
        <v>14</v>
      </c>
      <c r="J1237" s="93" t="s">
        <v>629</v>
      </c>
      <c r="K1237" s="93" t="s">
        <v>126</v>
      </c>
      <c r="L1237" s="97"/>
      <c r="M1237" s="73" t="s">
        <v>268</v>
      </c>
      <c r="N1237" s="94" t="s">
        <v>56</v>
      </c>
      <c r="O1237" s="89" t="s">
        <v>87</v>
      </c>
      <c r="P1237" s="92">
        <f t="shared" si="68"/>
        <v>44740</v>
      </c>
      <c r="Q1237" s="75" t="str">
        <f t="shared" si="70"/>
        <v>週二</v>
      </c>
      <c r="R1237" s="80" t="s">
        <v>7</v>
      </c>
      <c r="AA1237" s="1"/>
    </row>
    <row r="1238" spans="4:27">
      <c r="D1238" s="68" t="s">
        <v>50</v>
      </c>
      <c r="E1238" s="70" t="s">
        <v>82</v>
      </c>
      <c r="F1238" s="70" t="s">
        <v>807</v>
      </c>
      <c r="G1238" s="67">
        <v>44728</v>
      </c>
      <c r="H1238" s="67">
        <v>44742</v>
      </c>
      <c r="I1238" s="71">
        <f t="shared" si="69"/>
        <v>14</v>
      </c>
      <c r="J1238" s="72" t="s">
        <v>331</v>
      </c>
      <c r="K1238" s="72" t="s">
        <v>332</v>
      </c>
      <c r="L1238" s="73">
        <v>1</v>
      </c>
      <c r="M1238" s="73" t="s">
        <v>268</v>
      </c>
      <c r="N1238" s="68" t="s">
        <v>56</v>
      </c>
      <c r="O1238" s="70" t="s">
        <v>87</v>
      </c>
      <c r="P1238" s="67">
        <f t="shared" si="68"/>
        <v>44740</v>
      </c>
      <c r="Q1238" s="75" t="str">
        <f t="shared" si="70"/>
        <v>週二</v>
      </c>
      <c r="R1238" s="80">
        <v>44734</v>
      </c>
      <c r="AA1238" s="1"/>
    </row>
    <row r="1239" spans="4:27">
      <c r="D1239" s="68" t="s">
        <v>50</v>
      </c>
      <c r="E1239" s="70" t="s">
        <v>82</v>
      </c>
      <c r="F1239" s="70" t="s">
        <v>807</v>
      </c>
      <c r="G1239" s="67">
        <v>44728</v>
      </c>
      <c r="H1239" s="67">
        <v>44742</v>
      </c>
      <c r="I1239" s="71">
        <f t="shared" si="69"/>
        <v>14</v>
      </c>
      <c r="J1239" s="72" t="s">
        <v>334</v>
      </c>
      <c r="K1239" s="72" t="s">
        <v>126</v>
      </c>
      <c r="L1239" s="73">
        <v>1</v>
      </c>
      <c r="M1239" s="73" t="s">
        <v>268</v>
      </c>
      <c r="N1239" s="68" t="s">
        <v>56</v>
      </c>
      <c r="O1239" s="70" t="s">
        <v>87</v>
      </c>
      <c r="P1239" s="67">
        <f t="shared" si="68"/>
        <v>44740</v>
      </c>
      <c r="Q1239" s="75" t="str">
        <f t="shared" si="70"/>
        <v>週二</v>
      </c>
      <c r="R1239" s="80">
        <v>44734</v>
      </c>
      <c r="AA1239" s="1"/>
    </row>
    <row r="1240" spans="4:27">
      <c r="D1240" s="68" t="s">
        <v>50</v>
      </c>
      <c r="E1240" s="70" t="s">
        <v>2</v>
      </c>
      <c r="F1240" s="70" t="s">
        <v>808</v>
      </c>
      <c r="G1240" s="67">
        <v>44735</v>
      </c>
      <c r="H1240" s="67">
        <v>44742</v>
      </c>
      <c r="I1240" s="71">
        <f t="shared" si="69"/>
        <v>7</v>
      </c>
      <c r="J1240" s="72" t="s">
        <v>133</v>
      </c>
      <c r="K1240" s="72" t="s">
        <v>134</v>
      </c>
      <c r="L1240" s="73">
        <v>1</v>
      </c>
      <c r="M1240" s="73" t="s">
        <v>108</v>
      </c>
      <c r="N1240" s="68" t="s">
        <v>80</v>
      </c>
      <c r="O1240" s="70" t="s">
        <v>99</v>
      </c>
      <c r="P1240" s="67">
        <f>H1240-2+8</f>
        <v>44748</v>
      </c>
      <c r="Q1240" s="75" t="str">
        <f t="shared" si="70"/>
        <v>週三</v>
      </c>
      <c r="R1240" s="80">
        <v>44747</v>
      </c>
      <c r="AA1240" s="1"/>
    </row>
    <row r="1241" spans="4:27">
      <c r="D1241" s="68" t="s">
        <v>50</v>
      </c>
      <c r="E1241" s="70" t="s">
        <v>2</v>
      </c>
      <c r="F1241" s="70" t="s">
        <v>808</v>
      </c>
      <c r="G1241" s="67">
        <v>44735</v>
      </c>
      <c r="H1241" s="67">
        <v>44742</v>
      </c>
      <c r="I1241" s="71">
        <f t="shared" si="69"/>
        <v>7</v>
      </c>
      <c r="J1241" s="72" t="s">
        <v>102</v>
      </c>
      <c r="K1241" s="72" t="s">
        <v>103</v>
      </c>
      <c r="L1241" s="73">
        <v>1</v>
      </c>
      <c r="M1241" s="73" t="s">
        <v>108</v>
      </c>
      <c r="N1241" s="68" t="s">
        <v>80</v>
      </c>
      <c r="O1241" s="70" t="s">
        <v>99</v>
      </c>
      <c r="P1241" s="67">
        <f t="shared" ref="P1241:P1289" si="71">H1241-2</f>
        <v>44740</v>
      </c>
      <c r="Q1241" s="75" t="str">
        <f t="shared" si="70"/>
        <v>週二</v>
      </c>
      <c r="R1241" s="80">
        <v>44740</v>
      </c>
      <c r="AA1241" s="1"/>
    </row>
    <row r="1242" spans="4:27">
      <c r="D1242" s="68" t="s">
        <v>50</v>
      </c>
      <c r="E1242" s="70" t="s">
        <v>51</v>
      </c>
      <c r="F1242" s="70" t="s">
        <v>809</v>
      </c>
      <c r="G1242" s="67">
        <v>44728</v>
      </c>
      <c r="H1242" s="67">
        <v>44742</v>
      </c>
      <c r="I1242" s="71">
        <f t="shared" si="69"/>
        <v>14</v>
      </c>
      <c r="J1242" s="72" t="s">
        <v>331</v>
      </c>
      <c r="K1242" s="72" t="s">
        <v>332</v>
      </c>
      <c r="L1242" s="73">
        <v>1</v>
      </c>
      <c r="M1242" s="73" t="s">
        <v>268</v>
      </c>
      <c r="N1242" s="68" t="s">
        <v>56</v>
      </c>
      <c r="O1242" s="70" t="s">
        <v>87</v>
      </c>
      <c r="P1242" s="67">
        <f t="shared" si="71"/>
        <v>44740</v>
      </c>
      <c r="Q1242" s="75" t="str">
        <f t="shared" si="70"/>
        <v>週二</v>
      </c>
      <c r="R1242" s="80">
        <v>44734</v>
      </c>
      <c r="AA1242" s="1"/>
    </row>
    <row r="1243" spans="4:27">
      <c r="D1243" s="68" t="s">
        <v>50</v>
      </c>
      <c r="E1243" s="70" t="s">
        <v>51</v>
      </c>
      <c r="F1243" s="70" t="s">
        <v>809</v>
      </c>
      <c r="G1243" s="67">
        <v>44728</v>
      </c>
      <c r="H1243" s="67">
        <v>44742</v>
      </c>
      <c r="I1243" s="71">
        <f t="shared" si="69"/>
        <v>14</v>
      </c>
      <c r="J1243" s="72" t="s">
        <v>334</v>
      </c>
      <c r="K1243" s="72" t="s">
        <v>126</v>
      </c>
      <c r="L1243" s="73">
        <v>1</v>
      </c>
      <c r="M1243" s="73" t="s">
        <v>268</v>
      </c>
      <c r="N1243" s="68" t="s">
        <v>56</v>
      </c>
      <c r="O1243" s="70" t="s">
        <v>87</v>
      </c>
      <c r="P1243" s="67">
        <f t="shared" si="71"/>
        <v>44740</v>
      </c>
      <c r="Q1243" s="75" t="str">
        <f t="shared" si="70"/>
        <v>週二</v>
      </c>
      <c r="R1243" s="80">
        <v>44734</v>
      </c>
      <c r="AA1243" s="1"/>
    </row>
    <row r="1244" spans="4:27">
      <c r="D1244" s="68" t="s">
        <v>50</v>
      </c>
      <c r="E1244" s="70" t="s">
        <v>82</v>
      </c>
      <c r="F1244" s="70" t="s">
        <v>810</v>
      </c>
      <c r="G1244" s="67">
        <v>44728</v>
      </c>
      <c r="H1244" s="67">
        <v>44742</v>
      </c>
      <c r="I1244" s="71">
        <f t="shared" si="69"/>
        <v>14</v>
      </c>
      <c r="J1244" s="72" t="s">
        <v>139</v>
      </c>
      <c r="K1244" s="72" t="s">
        <v>140</v>
      </c>
      <c r="L1244" s="73">
        <v>1</v>
      </c>
      <c r="M1244" s="73" t="s">
        <v>127</v>
      </c>
      <c r="N1244" s="68" t="s">
        <v>80</v>
      </c>
      <c r="O1244" s="70" t="s">
        <v>92</v>
      </c>
      <c r="P1244" s="67">
        <f t="shared" si="71"/>
        <v>44740</v>
      </c>
      <c r="Q1244" s="75" t="str">
        <f t="shared" si="70"/>
        <v>週二</v>
      </c>
      <c r="R1244" s="80">
        <v>44732</v>
      </c>
      <c r="U1244" s="70">
        <v>2</v>
      </c>
      <c r="Y1244" s="78">
        <v>44733</v>
      </c>
      <c r="Z1244" s="79" t="s">
        <v>660</v>
      </c>
      <c r="AA1244" s="1"/>
    </row>
    <row r="1245" spans="4:27">
      <c r="D1245" s="68" t="s">
        <v>50</v>
      </c>
      <c r="E1245" s="70" t="s">
        <v>82</v>
      </c>
      <c r="F1245" s="70" t="s">
        <v>810</v>
      </c>
      <c r="G1245" s="67">
        <v>44728</v>
      </c>
      <c r="H1245" s="67">
        <v>44742</v>
      </c>
      <c r="I1245" s="71">
        <f t="shared" si="69"/>
        <v>14</v>
      </c>
      <c r="J1245" s="72" t="s">
        <v>269</v>
      </c>
      <c r="K1245" s="72" t="s">
        <v>270</v>
      </c>
      <c r="L1245" s="73">
        <v>1</v>
      </c>
      <c r="M1245" s="73" t="s">
        <v>127</v>
      </c>
      <c r="N1245" s="68" t="s">
        <v>80</v>
      </c>
      <c r="O1245" s="70" t="s">
        <v>99</v>
      </c>
      <c r="P1245" s="67">
        <f t="shared" si="71"/>
        <v>44740</v>
      </c>
      <c r="Q1245" s="75" t="str">
        <f t="shared" si="70"/>
        <v>週二</v>
      </c>
      <c r="R1245" s="80">
        <v>44734</v>
      </c>
      <c r="AA1245" s="1"/>
    </row>
    <row r="1246" spans="4:27">
      <c r="D1246" s="68" t="s">
        <v>50</v>
      </c>
      <c r="E1246" s="70" t="s">
        <v>82</v>
      </c>
      <c r="F1246" s="70" t="s">
        <v>810</v>
      </c>
      <c r="G1246" s="67">
        <v>44728</v>
      </c>
      <c r="H1246" s="67">
        <v>44742</v>
      </c>
      <c r="I1246" s="71">
        <f t="shared" si="69"/>
        <v>14</v>
      </c>
      <c r="J1246" s="72" t="s">
        <v>137</v>
      </c>
      <c r="K1246" s="72" t="s">
        <v>138</v>
      </c>
      <c r="L1246" s="73">
        <v>1</v>
      </c>
      <c r="M1246" s="73" t="s">
        <v>127</v>
      </c>
      <c r="N1246" s="68" t="s">
        <v>80</v>
      </c>
      <c r="O1246" s="70" t="s">
        <v>99</v>
      </c>
      <c r="P1246" s="67">
        <f t="shared" si="71"/>
        <v>44740</v>
      </c>
      <c r="Q1246" s="75" t="str">
        <f t="shared" si="70"/>
        <v>週二</v>
      </c>
      <c r="R1246" s="80">
        <v>44735</v>
      </c>
      <c r="AA1246" s="1"/>
    </row>
    <row r="1247" spans="4:27">
      <c r="D1247" s="68" t="s">
        <v>50</v>
      </c>
      <c r="E1247" s="70" t="s">
        <v>82</v>
      </c>
      <c r="F1247" s="70" t="s">
        <v>811</v>
      </c>
      <c r="G1247" s="67">
        <v>44728</v>
      </c>
      <c r="H1247" s="67">
        <v>44742</v>
      </c>
      <c r="I1247" s="71">
        <f t="shared" si="69"/>
        <v>14</v>
      </c>
      <c r="J1247" s="72" t="s">
        <v>188</v>
      </c>
      <c r="K1247" s="72" t="s">
        <v>189</v>
      </c>
      <c r="L1247" s="73">
        <v>2</v>
      </c>
      <c r="M1247" s="73" t="s">
        <v>108</v>
      </c>
      <c r="N1247" s="68" t="s">
        <v>80</v>
      </c>
      <c r="O1247" s="70" t="s">
        <v>92</v>
      </c>
      <c r="P1247" s="67">
        <f t="shared" si="71"/>
        <v>44740</v>
      </c>
      <c r="Q1247" s="75" t="str">
        <f t="shared" si="70"/>
        <v>週二</v>
      </c>
      <c r="R1247" s="80">
        <v>44735</v>
      </c>
      <c r="W1247" s="70">
        <v>1</v>
      </c>
      <c r="Y1247" s="78">
        <v>44736</v>
      </c>
      <c r="Z1247" s="79" t="s">
        <v>812</v>
      </c>
      <c r="AA1247" s="1"/>
    </row>
    <row r="1248" spans="4:27">
      <c r="D1248" s="68" t="s">
        <v>50</v>
      </c>
      <c r="E1248" s="70" t="s">
        <v>82</v>
      </c>
      <c r="F1248" s="70" t="s">
        <v>811</v>
      </c>
      <c r="G1248" s="67">
        <v>44728</v>
      </c>
      <c r="H1248" s="67">
        <v>44742</v>
      </c>
      <c r="I1248" s="71">
        <f t="shared" si="69"/>
        <v>14</v>
      </c>
      <c r="J1248" s="72" t="s">
        <v>178</v>
      </c>
      <c r="K1248" s="72" t="s">
        <v>179</v>
      </c>
      <c r="L1248" s="73">
        <v>2</v>
      </c>
      <c r="M1248" s="73" t="s">
        <v>108</v>
      </c>
      <c r="N1248" s="68" t="s">
        <v>80</v>
      </c>
      <c r="O1248" s="70" t="s">
        <v>115</v>
      </c>
      <c r="P1248" s="67">
        <f t="shared" si="71"/>
        <v>44740</v>
      </c>
      <c r="Q1248" s="75" t="str">
        <f t="shared" si="70"/>
        <v>週二</v>
      </c>
      <c r="R1248" s="80">
        <v>44735</v>
      </c>
      <c r="AA1248" s="1"/>
    </row>
    <row r="1249" spans="4:27">
      <c r="D1249" s="68" t="s">
        <v>50</v>
      </c>
      <c r="E1249" s="70" t="s">
        <v>82</v>
      </c>
      <c r="F1249" s="70" t="s">
        <v>811</v>
      </c>
      <c r="G1249" s="67">
        <v>44728</v>
      </c>
      <c r="H1249" s="67">
        <v>44742</v>
      </c>
      <c r="I1249" s="71">
        <f t="shared" si="69"/>
        <v>14</v>
      </c>
      <c r="J1249" s="72" t="s">
        <v>141</v>
      </c>
      <c r="K1249" s="72" t="s">
        <v>142</v>
      </c>
      <c r="L1249" s="73">
        <v>2</v>
      </c>
      <c r="M1249" s="73" t="s">
        <v>108</v>
      </c>
      <c r="N1249" s="68" t="s">
        <v>80</v>
      </c>
      <c r="O1249" s="70" t="s">
        <v>143</v>
      </c>
      <c r="P1249" s="67">
        <f t="shared" si="71"/>
        <v>44740</v>
      </c>
      <c r="Q1249" s="75" t="str">
        <f t="shared" si="70"/>
        <v>週二</v>
      </c>
      <c r="R1249" s="80">
        <v>44735</v>
      </c>
      <c r="AA1249" s="1"/>
    </row>
    <row r="1250" spans="4:27">
      <c r="D1250" s="68" t="s">
        <v>50</v>
      </c>
      <c r="E1250" s="70" t="s">
        <v>82</v>
      </c>
      <c r="F1250" s="70" t="s">
        <v>811</v>
      </c>
      <c r="G1250" s="67">
        <v>44728</v>
      </c>
      <c r="H1250" s="67">
        <v>44742</v>
      </c>
      <c r="I1250" s="71">
        <f t="shared" si="69"/>
        <v>14</v>
      </c>
      <c r="J1250" s="72" t="s">
        <v>137</v>
      </c>
      <c r="K1250" s="72" t="s">
        <v>138</v>
      </c>
      <c r="L1250" s="73">
        <v>2</v>
      </c>
      <c r="M1250" s="73" t="s">
        <v>108</v>
      </c>
      <c r="N1250" s="68" t="s">
        <v>80</v>
      </c>
      <c r="O1250" s="70" t="s">
        <v>99</v>
      </c>
      <c r="P1250" s="67">
        <f t="shared" si="71"/>
        <v>44740</v>
      </c>
      <c r="Q1250" s="75" t="str">
        <f t="shared" si="70"/>
        <v>週二</v>
      </c>
      <c r="R1250" s="80">
        <v>44735</v>
      </c>
      <c r="AA1250" s="1"/>
    </row>
    <row r="1251" spans="4:27">
      <c r="D1251" s="68" t="s">
        <v>50</v>
      </c>
      <c r="E1251" s="70" t="s">
        <v>82</v>
      </c>
      <c r="F1251" s="70" t="s">
        <v>811</v>
      </c>
      <c r="G1251" s="67">
        <v>44728</v>
      </c>
      <c r="H1251" s="67">
        <v>44742</v>
      </c>
      <c r="I1251" s="71">
        <f t="shared" si="69"/>
        <v>14</v>
      </c>
      <c r="J1251" s="72" t="s">
        <v>175</v>
      </c>
      <c r="K1251" s="72" t="s">
        <v>176</v>
      </c>
      <c r="L1251" s="73">
        <v>2</v>
      </c>
      <c r="M1251" s="73" t="s">
        <v>108</v>
      </c>
      <c r="N1251" s="68" t="s">
        <v>80</v>
      </c>
      <c r="O1251" s="70" t="s">
        <v>177</v>
      </c>
      <c r="P1251" s="67">
        <f t="shared" si="71"/>
        <v>44740</v>
      </c>
      <c r="Q1251" s="75" t="str">
        <f t="shared" si="70"/>
        <v>週二</v>
      </c>
      <c r="R1251" s="80">
        <v>44733</v>
      </c>
      <c r="AA1251" s="1"/>
    </row>
    <row r="1252" spans="4:27">
      <c r="D1252" s="68" t="s">
        <v>50</v>
      </c>
      <c r="E1252" s="70" t="s">
        <v>82</v>
      </c>
      <c r="F1252" s="70" t="s">
        <v>811</v>
      </c>
      <c r="G1252" s="67">
        <v>44728</v>
      </c>
      <c r="H1252" s="67">
        <v>44742</v>
      </c>
      <c r="I1252" s="71">
        <f t="shared" si="69"/>
        <v>14</v>
      </c>
      <c r="J1252" s="72" t="s">
        <v>209</v>
      </c>
      <c r="K1252" s="72" t="s">
        <v>210</v>
      </c>
      <c r="L1252" s="73">
        <v>2</v>
      </c>
      <c r="M1252" s="73" t="s">
        <v>108</v>
      </c>
      <c r="N1252" s="68" t="s">
        <v>80</v>
      </c>
      <c r="O1252" s="70" t="s">
        <v>150</v>
      </c>
      <c r="P1252" s="67">
        <f t="shared" si="71"/>
        <v>44740</v>
      </c>
      <c r="Q1252" s="75" t="str">
        <f t="shared" si="70"/>
        <v>週二</v>
      </c>
      <c r="R1252" s="80">
        <v>44740</v>
      </c>
      <c r="AA1252" s="1"/>
    </row>
    <row r="1253" spans="4:27">
      <c r="D1253" s="68" t="s">
        <v>50</v>
      </c>
      <c r="E1253" s="70" t="s">
        <v>82</v>
      </c>
      <c r="F1253" s="70" t="s">
        <v>813</v>
      </c>
      <c r="G1253" s="67">
        <v>44728</v>
      </c>
      <c r="H1253" s="67">
        <v>44742</v>
      </c>
      <c r="I1253" s="71">
        <f t="shared" si="69"/>
        <v>14</v>
      </c>
      <c r="J1253" s="72" t="s">
        <v>198</v>
      </c>
      <c r="K1253" s="72" t="s">
        <v>199</v>
      </c>
      <c r="L1253" s="73">
        <v>2</v>
      </c>
      <c r="M1253" s="73" t="s">
        <v>108</v>
      </c>
      <c r="N1253" s="68" t="s">
        <v>80</v>
      </c>
      <c r="O1253" s="70" t="s">
        <v>150</v>
      </c>
      <c r="P1253" s="67">
        <f t="shared" si="71"/>
        <v>44740</v>
      </c>
      <c r="Q1253" s="75" t="str">
        <f t="shared" si="70"/>
        <v>週二</v>
      </c>
      <c r="R1253" s="80">
        <v>44740</v>
      </c>
      <c r="AA1253" s="1"/>
    </row>
    <row r="1254" spans="4:27">
      <c r="D1254" s="68" t="s">
        <v>50</v>
      </c>
      <c r="E1254" s="70" t="s">
        <v>82</v>
      </c>
      <c r="F1254" s="70" t="s">
        <v>811</v>
      </c>
      <c r="G1254" s="67">
        <v>44728</v>
      </c>
      <c r="H1254" s="67">
        <v>44742</v>
      </c>
      <c r="I1254" s="71">
        <f t="shared" si="69"/>
        <v>14</v>
      </c>
      <c r="J1254" s="72" t="s">
        <v>190</v>
      </c>
      <c r="K1254" s="72" t="s">
        <v>140</v>
      </c>
      <c r="L1254" s="73">
        <v>2</v>
      </c>
      <c r="M1254" s="73" t="s">
        <v>108</v>
      </c>
      <c r="N1254" s="68" t="s">
        <v>80</v>
      </c>
      <c r="O1254" s="70" t="s">
        <v>191</v>
      </c>
      <c r="P1254" s="67">
        <f t="shared" si="71"/>
        <v>44740</v>
      </c>
      <c r="Q1254" s="75" t="str">
        <f t="shared" si="70"/>
        <v>週二</v>
      </c>
      <c r="R1254" s="80">
        <v>44734</v>
      </c>
      <c r="AA1254" s="1"/>
    </row>
    <row r="1255" spans="4:27">
      <c r="D1255" s="68" t="s">
        <v>50</v>
      </c>
      <c r="E1255" s="70" t="s">
        <v>82</v>
      </c>
      <c r="F1255" s="70" t="s">
        <v>811</v>
      </c>
      <c r="G1255" s="67">
        <v>44728</v>
      </c>
      <c r="H1255" s="67">
        <v>44742</v>
      </c>
      <c r="I1255" s="71">
        <f t="shared" si="69"/>
        <v>14</v>
      </c>
      <c r="J1255" s="72" t="s">
        <v>139</v>
      </c>
      <c r="K1255" s="72" t="s">
        <v>140</v>
      </c>
      <c r="L1255" s="73">
        <v>2</v>
      </c>
      <c r="M1255" s="73" t="s">
        <v>108</v>
      </c>
      <c r="N1255" s="68" t="s">
        <v>80</v>
      </c>
      <c r="O1255" s="70" t="s">
        <v>92</v>
      </c>
      <c r="P1255" s="67">
        <f t="shared" si="71"/>
        <v>44740</v>
      </c>
      <c r="Q1255" s="75" t="str">
        <f t="shared" si="70"/>
        <v>週二</v>
      </c>
      <c r="R1255" s="80">
        <v>44735</v>
      </c>
      <c r="AA1255" s="1"/>
    </row>
    <row r="1256" spans="4:27">
      <c r="D1256" s="68" t="s">
        <v>50</v>
      </c>
      <c r="E1256" s="70" t="s">
        <v>82</v>
      </c>
      <c r="F1256" s="70" t="s">
        <v>811</v>
      </c>
      <c r="G1256" s="67">
        <v>44728</v>
      </c>
      <c r="H1256" s="67">
        <v>44742</v>
      </c>
      <c r="I1256" s="71">
        <f t="shared" si="69"/>
        <v>14</v>
      </c>
      <c r="J1256" s="72" t="s">
        <v>167</v>
      </c>
      <c r="K1256" s="72" t="s">
        <v>168</v>
      </c>
      <c r="L1256" s="73">
        <v>2</v>
      </c>
      <c r="M1256" s="73" t="s">
        <v>108</v>
      </c>
      <c r="N1256" s="68" t="s">
        <v>56</v>
      </c>
      <c r="O1256" s="70" t="s">
        <v>95</v>
      </c>
      <c r="P1256" s="67">
        <f t="shared" si="71"/>
        <v>44740</v>
      </c>
      <c r="Q1256" s="75" t="str">
        <f t="shared" si="70"/>
        <v>週二</v>
      </c>
      <c r="R1256" s="80">
        <v>44714</v>
      </c>
      <c r="AA1256" s="1"/>
    </row>
    <row r="1257" spans="4:27">
      <c r="D1257" s="68" t="s">
        <v>50</v>
      </c>
      <c r="E1257" s="70" t="s">
        <v>82</v>
      </c>
      <c r="F1257" s="4" t="s">
        <v>814</v>
      </c>
      <c r="G1257" s="67">
        <v>44727</v>
      </c>
      <c r="H1257" s="67">
        <v>44742</v>
      </c>
      <c r="I1257" s="71">
        <f t="shared" si="69"/>
        <v>15</v>
      </c>
      <c r="J1257" s="72" t="s">
        <v>649</v>
      </c>
      <c r="K1257" s="72" t="s">
        <v>650</v>
      </c>
      <c r="L1257" s="73">
        <v>1</v>
      </c>
      <c r="M1257" s="73" t="s">
        <v>108</v>
      </c>
      <c r="N1257" s="68" t="s">
        <v>56</v>
      </c>
      <c r="O1257" s="70" t="s">
        <v>65</v>
      </c>
      <c r="P1257" s="67">
        <f t="shared" si="71"/>
        <v>44740</v>
      </c>
      <c r="Q1257" s="75" t="str">
        <f t="shared" si="70"/>
        <v>週二</v>
      </c>
      <c r="R1257" s="80">
        <v>44740</v>
      </c>
      <c r="AA1257" s="1"/>
    </row>
    <row r="1258" spans="4:27">
      <c r="D1258" s="68" t="s">
        <v>50</v>
      </c>
      <c r="E1258" s="70" t="s">
        <v>51</v>
      </c>
      <c r="F1258" s="70" t="s">
        <v>815</v>
      </c>
      <c r="G1258" s="67">
        <v>44725</v>
      </c>
      <c r="H1258" s="67">
        <v>44743</v>
      </c>
      <c r="I1258" s="71">
        <f t="shared" si="69"/>
        <v>18</v>
      </c>
      <c r="J1258" s="72" t="s">
        <v>240</v>
      </c>
      <c r="K1258" s="72" t="s">
        <v>248</v>
      </c>
      <c r="L1258" s="73">
        <v>1</v>
      </c>
      <c r="M1258" s="73" t="s">
        <v>55</v>
      </c>
      <c r="N1258" s="68" t="s">
        <v>56</v>
      </c>
      <c r="O1258" s="70" t="s">
        <v>57</v>
      </c>
      <c r="P1258" s="67">
        <f t="shared" si="71"/>
        <v>44741</v>
      </c>
      <c r="Q1258" s="75" t="str">
        <f t="shared" si="70"/>
        <v>週三</v>
      </c>
      <c r="R1258" s="80">
        <v>44736</v>
      </c>
      <c r="S1258" s="84"/>
      <c r="AA1258" s="1"/>
    </row>
    <row r="1259" spans="4:27">
      <c r="D1259" s="68" t="s">
        <v>50</v>
      </c>
      <c r="E1259" s="70" t="s">
        <v>51</v>
      </c>
      <c r="F1259" s="70" t="s">
        <v>815</v>
      </c>
      <c r="G1259" s="67">
        <v>44725</v>
      </c>
      <c r="H1259" s="67">
        <v>44743</v>
      </c>
      <c r="I1259" s="71">
        <f t="shared" si="69"/>
        <v>18</v>
      </c>
      <c r="J1259" s="72" t="s">
        <v>261</v>
      </c>
      <c r="K1259" s="72" t="s">
        <v>248</v>
      </c>
      <c r="L1259" s="73">
        <v>1</v>
      </c>
      <c r="M1259" s="73" t="s">
        <v>55</v>
      </c>
      <c r="N1259" s="68" t="s">
        <v>56</v>
      </c>
      <c r="O1259" s="70" t="s">
        <v>57</v>
      </c>
      <c r="P1259" s="67">
        <f t="shared" si="71"/>
        <v>44741</v>
      </c>
      <c r="Q1259" s="75" t="str">
        <f t="shared" si="70"/>
        <v>週三</v>
      </c>
      <c r="R1259" s="80">
        <v>44736</v>
      </c>
      <c r="S1259" s="84"/>
      <c r="AA1259" s="1"/>
    </row>
    <row r="1260" spans="4:27">
      <c r="D1260" s="68" t="s">
        <v>50</v>
      </c>
      <c r="E1260" s="70" t="s">
        <v>51</v>
      </c>
      <c r="F1260" s="70" t="s">
        <v>815</v>
      </c>
      <c r="G1260" s="67">
        <v>44725</v>
      </c>
      <c r="H1260" s="67">
        <v>44743</v>
      </c>
      <c r="I1260" s="71">
        <f t="shared" si="69"/>
        <v>18</v>
      </c>
      <c r="J1260" s="72" t="s">
        <v>238</v>
      </c>
      <c r="K1260" s="72" t="s">
        <v>239</v>
      </c>
      <c r="L1260" s="73">
        <v>1</v>
      </c>
      <c r="M1260" s="73" t="s">
        <v>55</v>
      </c>
      <c r="N1260" s="68" t="s">
        <v>56</v>
      </c>
      <c r="O1260" s="70" t="s">
        <v>65</v>
      </c>
      <c r="P1260" s="67">
        <f t="shared" si="71"/>
        <v>44741</v>
      </c>
      <c r="Q1260" s="75" t="str">
        <f t="shared" si="70"/>
        <v>週三</v>
      </c>
      <c r="R1260" s="80">
        <v>44740</v>
      </c>
      <c r="S1260" s="84"/>
      <c r="AA1260" s="1"/>
    </row>
    <row r="1261" spans="4:27">
      <c r="D1261" s="68" t="s">
        <v>50</v>
      </c>
      <c r="E1261" s="70" t="s">
        <v>51</v>
      </c>
      <c r="F1261" s="70" t="s">
        <v>815</v>
      </c>
      <c r="G1261" s="67">
        <v>44725</v>
      </c>
      <c r="H1261" s="67">
        <v>44743</v>
      </c>
      <c r="I1261" s="71">
        <f t="shared" si="69"/>
        <v>18</v>
      </c>
      <c r="J1261" s="72" t="s">
        <v>53</v>
      </c>
      <c r="K1261" s="72" t="s">
        <v>54</v>
      </c>
      <c r="L1261" s="73">
        <v>2</v>
      </c>
      <c r="M1261" s="73" t="s">
        <v>55</v>
      </c>
      <c r="N1261" s="68" t="s">
        <v>56</v>
      </c>
      <c r="O1261" s="70" t="s">
        <v>57</v>
      </c>
      <c r="P1261" s="67">
        <f t="shared" si="71"/>
        <v>44741</v>
      </c>
      <c r="Q1261" s="75" t="str">
        <f t="shared" si="70"/>
        <v>週三</v>
      </c>
      <c r="R1261" s="80">
        <v>44736</v>
      </c>
      <c r="S1261" s="84"/>
      <c r="AA1261" s="1"/>
    </row>
    <row r="1262" spans="4:27">
      <c r="D1262" s="68" t="s">
        <v>50</v>
      </c>
      <c r="E1262" s="70" t="s">
        <v>51</v>
      </c>
      <c r="F1262" s="70" t="s">
        <v>815</v>
      </c>
      <c r="G1262" s="67">
        <v>44725</v>
      </c>
      <c r="H1262" s="67">
        <v>44743</v>
      </c>
      <c r="I1262" s="71">
        <f t="shared" si="69"/>
        <v>18</v>
      </c>
      <c r="J1262" s="72" t="s">
        <v>60</v>
      </c>
      <c r="K1262" s="72" t="s">
        <v>61</v>
      </c>
      <c r="L1262" s="73">
        <v>2</v>
      </c>
      <c r="M1262" s="73" t="s">
        <v>55</v>
      </c>
      <c r="N1262" s="68" t="s">
        <v>56</v>
      </c>
      <c r="O1262" s="70" t="s">
        <v>57</v>
      </c>
      <c r="P1262" s="67">
        <f t="shared" si="71"/>
        <v>44741</v>
      </c>
      <c r="Q1262" s="75" t="str">
        <f t="shared" si="70"/>
        <v>週三</v>
      </c>
      <c r="R1262" s="80">
        <v>44736</v>
      </c>
      <c r="S1262" s="84"/>
      <c r="AA1262" s="1"/>
    </row>
    <row r="1263" spans="4:27">
      <c r="D1263" s="68" t="s">
        <v>50</v>
      </c>
      <c r="E1263" s="70" t="s">
        <v>51</v>
      </c>
      <c r="F1263" s="70" t="s">
        <v>816</v>
      </c>
      <c r="G1263" s="67">
        <v>44726</v>
      </c>
      <c r="H1263" s="67">
        <v>44743</v>
      </c>
      <c r="I1263" s="71">
        <f t="shared" si="69"/>
        <v>17</v>
      </c>
      <c r="J1263" s="72" t="s">
        <v>356</v>
      </c>
      <c r="K1263" s="72" t="s">
        <v>70</v>
      </c>
      <c r="L1263" s="73">
        <v>4</v>
      </c>
      <c r="M1263" s="73" t="s">
        <v>55</v>
      </c>
      <c r="N1263" s="68" t="s">
        <v>56</v>
      </c>
      <c r="O1263" s="70" t="s">
        <v>65</v>
      </c>
      <c r="P1263" s="67">
        <f t="shared" si="71"/>
        <v>44741</v>
      </c>
      <c r="Q1263" s="75" t="str">
        <f t="shared" si="70"/>
        <v>週三</v>
      </c>
      <c r="R1263" s="80">
        <v>44740</v>
      </c>
      <c r="AA1263" s="1"/>
    </row>
    <row r="1264" spans="4:27">
      <c r="D1264" s="68" t="s">
        <v>50</v>
      </c>
      <c r="E1264" s="70" t="s">
        <v>51</v>
      </c>
      <c r="F1264" s="70" t="s">
        <v>817</v>
      </c>
      <c r="G1264" s="67">
        <v>44726</v>
      </c>
      <c r="H1264" s="67">
        <v>44743</v>
      </c>
      <c r="I1264" s="71">
        <f t="shared" si="69"/>
        <v>17</v>
      </c>
      <c r="J1264" s="72" t="s">
        <v>69</v>
      </c>
      <c r="K1264" s="72" t="s">
        <v>70</v>
      </c>
      <c r="L1264" s="73">
        <v>4</v>
      </c>
      <c r="M1264" s="73" t="s">
        <v>55</v>
      </c>
      <c r="N1264" s="68" t="s">
        <v>56</v>
      </c>
      <c r="O1264" s="70" t="s">
        <v>65</v>
      </c>
      <c r="P1264" s="67">
        <f t="shared" si="71"/>
        <v>44741</v>
      </c>
      <c r="Q1264" s="75" t="str">
        <f t="shared" si="70"/>
        <v>週三</v>
      </c>
      <c r="R1264" s="80">
        <v>44740</v>
      </c>
      <c r="AA1264" s="1"/>
    </row>
    <row r="1265" spans="4:27">
      <c r="D1265" s="68" t="s">
        <v>50</v>
      </c>
      <c r="E1265" s="70" t="s">
        <v>51</v>
      </c>
      <c r="F1265" s="70" t="s">
        <v>817</v>
      </c>
      <c r="G1265" s="67">
        <v>44726</v>
      </c>
      <c r="H1265" s="67">
        <v>44743</v>
      </c>
      <c r="I1265" s="71">
        <f t="shared" si="69"/>
        <v>17</v>
      </c>
      <c r="J1265" s="72" t="s">
        <v>66</v>
      </c>
      <c r="K1265" s="72" t="s">
        <v>64</v>
      </c>
      <c r="L1265" s="73">
        <v>1</v>
      </c>
      <c r="M1265" s="73" t="s">
        <v>55</v>
      </c>
      <c r="N1265" s="68" t="s">
        <v>56</v>
      </c>
      <c r="O1265" s="70" t="s">
        <v>65</v>
      </c>
      <c r="P1265" s="67">
        <f t="shared" si="71"/>
        <v>44741</v>
      </c>
      <c r="Q1265" s="75" t="str">
        <f t="shared" si="70"/>
        <v>週三</v>
      </c>
      <c r="R1265" s="80">
        <v>44736</v>
      </c>
      <c r="AA1265" s="1"/>
    </row>
    <row r="1266" spans="4:27">
      <c r="D1266" s="68" t="s">
        <v>50</v>
      </c>
      <c r="E1266" s="70" t="s">
        <v>51</v>
      </c>
      <c r="F1266" s="70" t="s">
        <v>816</v>
      </c>
      <c r="G1266" s="67">
        <v>44726</v>
      </c>
      <c r="H1266" s="67">
        <v>44743</v>
      </c>
      <c r="I1266" s="71">
        <f t="shared" si="69"/>
        <v>17</v>
      </c>
      <c r="J1266" s="72" t="s">
        <v>425</v>
      </c>
      <c r="K1266" s="72" t="s">
        <v>426</v>
      </c>
      <c r="L1266" s="73">
        <v>1</v>
      </c>
      <c r="M1266" s="73" t="s">
        <v>55</v>
      </c>
      <c r="N1266" s="68" t="s">
        <v>56</v>
      </c>
      <c r="O1266" s="70" t="s">
        <v>427</v>
      </c>
      <c r="P1266" s="67">
        <f t="shared" si="71"/>
        <v>44741</v>
      </c>
      <c r="Q1266" s="75" t="str">
        <f t="shared" si="70"/>
        <v>週三</v>
      </c>
      <c r="R1266" s="80">
        <v>44742</v>
      </c>
      <c r="S1266" s="85">
        <v>44742</v>
      </c>
      <c r="T1266" s="70">
        <v>1</v>
      </c>
      <c r="AA1266" s="1"/>
    </row>
    <row r="1267" spans="4:27">
      <c r="D1267" s="68" t="s">
        <v>50</v>
      </c>
      <c r="E1267" s="70" t="s">
        <v>51</v>
      </c>
      <c r="F1267" s="70" t="s">
        <v>818</v>
      </c>
      <c r="G1267" s="67">
        <v>44726</v>
      </c>
      <c r="H1267" s="67">
        <v>44743</v>
      </c>
      <c r="I1267" s="71">
        <f t="shared" si="69"/>
        <v>17</v>
      </c>
      <c r="J1267" s="72" t="s">
        <v>60</v>
      </c>
      <c r="K1267" s="72" t="s">
        <v>61</v>
      </c>
      <c r="L1267" s="73">
        <v>1</v>
      </c>
      <c r="M1267" s="73" t="s">
        <v>55</v>
      </c>
      <c r="N1267" s="68" t="s">
        <v>56</v>
      </c>
      <c r="O1267" s="70" t="s">
        <v>57</v>
      </c>
      <c r="P1267" s="67">
        <f t="shared" si="71"/>
        <v>44741</v>
      </c>
      <c r="Q1267" s="75" t="str">
        <f t="shared" si="70"/>
        <v>週三</v>
      </c>
      <c r="R1267" s="80">
        <v>44736</v>
      </c>
      <c r="AA1267" s="1"/>
    </row>
    <row r="1268" spans="4:27">
      <c r="D1268" s="68" t="s">
        <v>50</v>
      </c>
      <c r="E1268" s="70" t="s">
        <v>51</v>
      </c>
      <c r="F1268" s="70" t="s">
        <v>818</v>
      </c>
      <c r="G1268" s="67">
        <v>44726</v>
      </c>
      <c r="H1268" s="67">
        <v>44743</v>
      </c>
      <c r="I1268" s="71">
        <f t="shared" si="69"/>
        <v>17</v>
      </c>
      <c r="J1268" s="72" t="s">
        <v>69</v>
      </c>
      <c r="K1268" s="72" t="s">
        <v>70</v>
      </c>
      <c r="L1268" s="73">
        <v>1</v>
      </c>
      <c r="M1268" s="73" t="s">
        <v>55</v>
      </c>
      <c r="N1268" s="68" t="s">
        <v>56</v>
      </c>
      <c r="O1268" s="70" t="s">
        <v>65</v>
      </c>
      <c r="P1268" s="67">
        <f t="shared" si="71"/>
        <v>44741</v>
      </c>
      <c r="Q1268" s="75" t="str">
        <f t="shared" si="70"/>
        <v>週三</v>
      </c>
      <c r="R1268" s="80">
        <v>44740</v>
      </c>
      <c r="AA1268" s="1"/>
    </row>
    <row r="1269" spans="4:27">
      <c r="D1269" s="68" t="s">
        <v>50</v>
      </c>
      <c r="E1269" s="70" t="s">
        <v>51</v>
      </c>
      <c r="F1269" s="70" t="s">
        <v>818</v>
      </c>
      <c r="G1269" s="67">
        <v>44726</v>
      </c>
      <c r="H1269" s="67">
        <v>44743</v>
      </c>
      <c r="I1269" s="71">
        <f t="shared" si="69"/>
        <v>17</v>
      </c>
      <c r="J1269" s="72" t="s">
        <v>238</v>
      </c>
      <c r="K1269" s="72" t="s">
        <v>239</v>
      </c>
      <c r="L1269" s="73">
        <v>1</v>
      </c>
      <c r="M1269" s="73" t="s">
        <v>55</v>
      </c>
      <c r="N1269" s="68" t="s">
        <v>56</v>
      </c>
      <c r="O1269" s="70" t="s">
        <v>65</v>
      </c>
      <c r="P1269" s="67">
        <f t="shared" si="71"/>
        <v>44741</v>
      </c>
      <c r="Q1269" s="75" t="str">
        <f t="shared" si="70"/>
        <v>週三</v>
      </c>
      <c r="R1269" s="80">
        <v>44740</v>
      </c>
      <c r="AA1269" s="1"/>
    </row>
    <row r="1270" spans="4:27">
      <c r="D1270" s="68" t="s">
        <v>50</v>
      </c>
      <c r="E1270" s="70" t="s">
        <v>51</v>
      </c>
      <c r="F1270" s="70" t="s">
        <v>818</v>
      </c>
      <c r="G1270" s="67">
        <v>44726</v>
      </c>
      <c r="H1270" s="67">
        <v>44743</v>
      </c>
      <c r="I1270" s="71">
        <f t="shared" si="69"/>
        <v>17</v>
      </c>
      <c r="J1270" s="72" t="s">
        <v>340</v>
      </c>
      <c r="K1270" s="72" t="s">
        <v>470</v>
      </c>
      <c r="L1270" s="73">
        <v>1</v>
      </c>
      <c r="M1270" s="73" t="s">
        <v>55</v>
      </c>
      <c r="N1270" s="68" t="s">
        <v>80</v>
      </c>
      <c r="O1270" s="70" t="s">
        <v>92</v>
      </c>
      <c r="P1270" s="67">
        <f t="shared" si="71"/>
        <v>44741</v>
      </c>
      <c r="Q1270" s="75" t="str">
        <f t="shared" si="70"/>
        <v>週三</v>
      </c>
      <c r="R1270" s="80">
        <v>44734</v>
      </c>
      <c r="AA1270" s="1"/>
    </row>
    <row r="1271" spans="4:27">
      <c r="D1271" s="68" t="s">
        <v>50</v>
      </c>
      <c r="E1271" s="70" t="s">
        <v>51</v>
      </c>
      <c r="F1271" s="70" t="s">
        <v>819</v>
      </c>
      <c r="G1271" s="67">
        <v>44725</v>
      </c>
      <c r="H1271" s="67">
        <v>44743</v>
      </c>
      <c r="I1271" s="71">
        <f t="shared" si="69"/>
        <v>18</v>
      </c>
      <c r="J1271" s="72" t="s">
        <v>261</v>
      </c>
      <c r="K1271" s="72" t="s">
        <v>248</v>
      </c>
      <c r="L1271" s="73">
        <v>1</v>
      </c>
      <c r="M1271" s="73" t="s">
        <v>55</v>
      </c>
      <c r="N1271" s="68" t="s">
        <v>56</v>
      </c>
      <c r="O1271" s="70" t="s">
        <v>57</v>
      </c>
      <c r="P1271" s="67">
        <f t="shared" si="71"/>
        <v>44741</v>
      </c>
      <c r="Q1271" s="75" t="str">
        <f t="shared" si="70"/>
        <v>週三</v>
      </c>
      <c r="R1271" s="80">
        <v>44736</v>
      </c>
      <c r="AA1271" s="1"/>
    </row>
    <row r="1272" spans="4:27">
      <c r="D1272" s="68" t="s">
        <v>50</v>
      </c>
      <c r="E1272" s="70" t="s">
        <v>51</v>
      </c>
      <c r="F1272" s="70" t="s">
        <v>820</v>
      </c>
      <c r="G1272" s="67">
        <v>44725</v>
      </c>
      <c r="H1272" s="67">
        <v>44743</v>
      </c>
      <c r="I1272" s="71">
        <f t="shared" si="69"/>
        <v>18</v>
      </c>
      <c r="J1272" s="72" t="s">
        <v>340</v>
      </c>
      <c r="K1272" s="72" t="s">
        <v>470</v>
      </c>
      <c r="L1272" s="73">
        <v>1</v>
      </c>
      <c r="M1272" s="73" t="s">
        <v>55</v>
      </c>
      <c r="N1272" s="68" t="s">
        <v>80</v>
      </c>
      <c r="O1272" s="70" t="s">
        <v>92</v>
      </c>
      <c r="P1272" s="67">
        <f t="shared" si="71"/>
        <v>44741</v>
      </c>
      <c r="Q1272" s="75" t="str">
        <f t="shared" si="70"/>
        <v>週三</v>
      </c>
      <c r="R1272" s="80">
        <v>44734</v>
      </c>
      <c r="AA1272" s="1"/>
    </row>
    <row r="1273" spans="4:27">
      <c r="D1273" s="68" t="s">
        <v>50</v>
      </c>
      <c r="E1273" s="70" t="s">
        <v>51</v>
      </c>
      <c r="F1273" s="70" t="s">
        <v>821</v>
      </c>
      <c r="G1273" s="67">
        <v>44729</v>
      </c>
      <c r="H1273" s="67">
        <v>44743</v>
      </c>
      <c r="I1273" s="71">
        <f t="shared" si="69"/>
        <v>14</v>
      </c>
      <c r="J1273" s="72" t="s">
        <v>118</v>
      </c>
      <c r="K1273" s="72" t="s">
        <v>119</v>
      </c>
      <c r="L1273" s="73">
        <v>4</v>
      </c>
      <c r="M1273" s="73" t="s">
        <v>79</v>
      </c>
      <c r="N1273" s="68" t="s">
        <v>80</v>
      </c>
      <c r="O1273" s="70" t="s">
        <v>81</v>
      </c>
      <c r="P1273" s="67">
        <f t="shared" si="71"/>
        <v>44741</v>
      </c>
      <c r="Q1273" s="75" t="str">
        <f t="shared" si="70"/>
        <v>週三</v>
      </c>
      <c r="R1273" s="80">
        <v>44735</v>
      </c>
      <c r="AA1273" s="1"/>
    </row>
    <row r="1274" spans="4:27">
      <c r="D1274" s="68" t="s">
        <v>50</v>
      </c>
      <c r="E1274" s="70" t="s">
        <v>51</v>
      </c>
      <c r="F1274" s="70" t="s">
        <v>821</v>
      </c>
      <c r="G1274" s="67">
        <v>44729</v>
      </c>
      <c r="H1274" s="67">
        <v>44743</v>
      </c>
      <c r="I1274" s="71">
        <f t="shared" si="69"/>
        <v>14</v>
      </c>
      <c r="J1274" s="72" t="s">
        <v>120</v>
      </c>
      <c r="K1274" s="72" t="s">
        <v>121</v>
      </c>
      <c r="L1274" s="73">
        <v>2</v>
      </c>
      <c r="M1274" s="73" t="s">
        <v>79</v>
      </c>
      <c r="N1274" s="68" t="s">
        <v>80</v>
      </c>
      <c r="O1274" s="70" t="s">
        <v>81</v>
      </c>
      <c r="P1274" s="67">
        <f t="shared" si="71"/>
        <v>44741</v>
      </c>
      <c r="Q1274" s="75" t="str">
        <f t="shared" si="70"/>
        <v>週三</v>
      </c>
      <c r="R1274" s="80">
        <v>44733</v>
      </c>
      <c r="S1274" s="84"/>
      <c r="AA1274" s="1"/>
    </row>
    <row r="1275" spans="4:27">
      <c r="D1275" s="68" t="s">
        <v>50</v>
      </c>
      <c r="E1275" s="70" t="s">
        <v>51</v>
      </c>
      <c r="F1275" s="70" t="s">
        <v>821</v>
      </c>
      <c r="G1275" s="67">
        <v>44729</v>
      </c>
      <c r="H1275" s="67">
        <v>44743</v>
      </c>
      <c r="I1275" s="71">
        <f t="shared" si="69"/>
        <v>14</v>
      </c>
      <c r="J1275" s="72" t="s">
        <v>785</v>
      </c>
      <c r="K1275" s="72" t="s">
        <v>395</v>
      </c>
      <c r="L1275" s="73">
        <v>2</v>
      </c>
      <c r="M1275" s="73" t="s">
        <v>79</v>
      </c>
      <c r="N1275" s="68" t="s">
        <v>80</v>
      </c>
      <c r="O1275" s="70" t="s">
        <v>81</v>
      </c>
      <c r="P1275" s="67">
        <f t="shared" si="71"/>
        <v>44741</v>
      </c>
      <c r="Q1275" s="75" t="str">
        <f t="shared" si="70"/>
        <v>週三</v>
      </c>
      <c r="R1275" s="80">
        <v>44735</v>
      </c>
      <c r="S1275" s="84"/>
      <c r="AA1275" s="1"/>
    </row>
    <row r="1276" spans="4:27">
      <c r="D1276" s="68" t="s">
        <v>776</v>
      </c>
      <c r="E1276" s="89" t="s">
        <v>82</v>
      </c>
      <c r="F1276" s="90" t="s">
        <v>822</v>
      </c>
      <c r="G1276" s="92">
        <v>44729</v>
      </c>
      <c r="H1276" s="92">
        <v>44743</v>
      </c>
      <c r="I1276" s="71">
        <f t="shared" si="69"/>
        <v>14</v>
      </c>
      <c r="J1276" s="93" t="s">
        <v>823</v>
      </c>
      <c r="K1276" s="93" t="s">
        <v>395</v>
      </c>
      <c r="L1276" s="97"/>
      <c r="M1276" s="73" t="s">
        <v>268</v>
      </c>
      <c r="N1276" s="94" t="s">
        <v>80</v>
      </c>
      <c r="O1276" s="89" t="s">
        <v>81</v>
      </c>
      <c r="P1276" s="92">
        <f t="shared" si="71"/>
        <v>44741</v>
      </c>
      <c r="Q1276" s="75" t="str">
        <f t="shared" si="70"/>
        <v>週三</v>
      </c>
      <c r="R1276" s="80" t="s">
        <v>7</v>
      </c>
      <c r="S1276" s="84"/>
      <c r="AA1276" s="1"/>
    </row>
    <row r="1277" spans="4:27">
      <c r="D1277" s="68" t="s">
        <v>50</v>
      </c>
      <c r="E1277" s="70" t="s">
        <v>82</v>
      </c>
      <c r="F1277" s="70" t="s">
        <v>822</v>
      </c>
      <c r="G1277" s="67">
        <v>44729</v>
      </c>
      <c r="H1277" s="67">
        <v>44743</v>
      </c>
      <c r="I1277" s="71">
        <f t="shared" si="69"/>
        <v>14</v>
      </c>
      <c r="J1277" s="72" t="s">
        <v>824</v>
      </c>
      <c r="K1277" s="72" t="s">
        <v>825</v>
      </c>
      <c r="L1277" s="73">
        <v>1</v>
      </c>
      <c r="M1277" s="73" t="s">
        <v>268</v>
      </c>
      <c r="N1277" s="68" t="s">
        <v>80</v>
      </c>
      <c r="O1277" s="70" t="s">
        <v>99</v>
      </c>
      <c r="P1277" s="67">
        <f t="shared" si="71"/>
        <v>44741</v>
      </c>
      <c r="Q1277" s="75" t="str">
        <f t="shared" si="70"/>
        <v>週三</v>
      </c>
      <c r="R1277" s="80">
        <v>44743</v>
      </c>
      <c r="X1277" s="70">
        <v>1</v>
      </c>
      <c r="Y1277" s="78">
        <v>44743</v>
      </c>
      <c r="Z1277" s="79" t="s">
        <v>826</v>
      </c>
      <c r="AA1277" s="1"/>
    </row>
    <row r="1278" spans="4:27">
      <c r="D1278" s="68" t="s">
        <v>50</v>
      </c>
      <c r="E1278" s="70" t="s">
        <v>82</v>
      </c>
      <c r="F1278" s="70" t="s">
        <v>827</v>
      </c>
      <c r="G1278" s="67">
        <v>44730</v>
      </c>
      <c r="H1278" s="67">
        <v>44743</v>
      </c>
      <c r="I1278" s="71">
        <f t="shared" si="69"/>
        <v>13</v>
      </c>
      <c r="J1278" s="72" t="s">
        <v>120</v>
      </c>
      <c r="K1278" s="72" t="s">
        <v>121</v>
      </c>
      <c r="L1278" s="73">
        <v>5</v>
      </c>
      <c r="M1278" s="73" t="s">
        <v>79</v>
      </c>
      <c r="N1278" s="68" t="s">
        <v>80</v>
      </c>
      <c r="O1278" s="70" t="s">
        <v>81</v>
      </c>
      <c r="P1278" s="67">
        <f t="shared" si="71"/>
        <v>44741</v>
      </c>
      <c r="Q1278" s="75" t="str">
        <f t="shared" si="70"/>
        <v>週三</v>
      </c>
      <c r="R1278" s="80">
        <v>44733</v>
      </c>
      <c r="S1278" s="84"/>
      <c r="AA1278" s="1"/>
    </row>
    <row r="1279" spans="4:27">
      <c r="D1279" s="68" t="s">
        <v>50</v>
      </c>
      <c r="E1279" s="70" t="s">
        <v>51</v>
      </c>
      <c r="F1279" s="70" t="s">
        <v>828</v>
      </c>
      <c r="G1279" s="67">
        <v>44725</v>
      </c>
      <c r="H1279" s="67">
        <v>44743</v>
      </c>
      <c r="I1279" s="71">
        <f t="shared" si="69"/>
        <v>18</v>
      </c>
      <c r="J1279" s="72" t="s">
        <v>89</v>
      </c>
      <c r="K1279" s="72" t="s">
        <v>480</v>
      </c>
      <c r="L1279" s="73">
        <v>1</v>
      </c>
      <c r="M1279" s="73" t="s">
        <v>91</v>
      </c>
      <c r="N1279" s="68" t="s">
        <v>80</v>
      </c>
      <c r="O1279" s="70" t="s">
        <v>92</v>
      </c>
      <c r="P1279" s="67">
        <f t="shared" si="71"/>
        <v>44741</v>
      </c>
      <c r="Q1279" s="75" t="str">
        <f t="shared" si="70"/>
        <v>週三</v>
      </c>
      <c r="R1279" s="80">
        <v>44732</v>
      </c>
      <c r="AA1279" s="1"/>
    </row>
    <row r="1280" spans="4:27">
      <c r="D1280" s="68" t="s">
        <v>50</v>
      </c>
      <c r="E1280" s="70" t="s">
        <v>51</v>
      </c>
      <c r="F1280" s="70" t="s">
        <v>828</v>
      </c>
      <c r="G1280" s="67">
        <v>44725</v>
      </c>
      <c r="H1280" s="67">
        <v>44743</v>
      </c>
      <c r="I1280" s="71">
        <f t="shared" si="69"/>
        <v>18</v>
      </c>
      <c r="J1280" s="72" t="s">
        <v>93</v>
      </c>
      <c r="K1280" s="72" t="s">
        <v>482</v>
      </c>
      <c r="L1280" s="73">
        <v>1</v>
      </c>
      <c r="M1280" s="73" t="s">
        <v>91</v>
      </c>
      <c r="N1280" s="68" t="s">
        <v>80</v>
      </c>
      <c r="O1280" s="70" t="s">
        <v>95</v>
      </c>
      <c r="P1280" s="67">
        <f t="shared" si="71"/>
        <v>44741</v>
      </c>
      <c r="Q1280" s="75" t="str">
        <f t="shared" si="70"/>
        <v>週三</v>
      </c>
      <c r="R1280" s="80">
        <v>44733</v>
      </c>
      <c r="AA1280" s="1"/>
    </row>
    <row r="1281" spans="4:27">
      <c r="D1281" s="68" t="s">
        <v>50</v>
      </c>
      <c r="E1281" s="70" t="s">
        <v>51</v>
      </c>
      <c r="F1281" s="70" t="s">
        <v>828</v>
      </c>
      <c r="G1281" s="67">
        <v>44725</v>
      </c>
      <c r="H1281" s="67">
        <v>44743</v>
      </c>
      <c r="I1281" s="71">
        <f t="shared" si="69"/>
        <v>18</v>
      </c>
      <c r="J1281" s="72" t="s">
        <v>102</v>
      </c>
      <c r="K1281" s="72" t="s">
        <v>103</v>
      </c>
      <c r="L1281" s="73">
        <v>1</v>
      </c>
      <c r="M1281" s="73" t="s">
        <v>91</v>
      </c>
      <c r="N1281" s="68" t="s">
        <v>80</v>
      </c>
      <c r="O1281" s="70" t="s">
        <v>99</v>
      </c>
      <c r="P1281" s="67">
        <f t="shared" si="71"/>
        <v>44741</v>
      </c>
      <c r="Q1281" s="75" t="str">
        <f t="shared" si="70"/>
        <v>週三</v>
      </c>
      <c r="R1281" s="80">
        <v>44734</v>
      </c>
      <c r="AA1281" s="1"/>
    </row>
    <row r="1282" spans="4:27">
      <c r="D1282" s="68" t="s">
        <v>50</v>
      </c>
      <c r="E1282" s="70" t="s">
        <v>51</v>
      </c>
      <c r="F1282" s="70" t="s">
        <v>828</v>
      </c>
      <c r="G1282" s="67">
        <v>44725</v>
      </c>
      <c r="H1282" s="67">
        <v>44743</v>
      </c>
      <c r="I1282" s="71">
        <f t="shared" si="69"/>
        <v>18</v>
      </c>
      <c r="J1282" s="72" t="s">
        <v>316</v>
      </c>
      <c r="K1282" s="72" t="s">
        <v>317</v>
      </c>
      <c r="L1282" s="73">
        <v>1</v>
      </c>
      <c r="M1282" s="73" t="s">
        <v>91</v>
      </c>
      <c r="N1282" s="68" t="s">
        <v>80</v>
      </c>
      <c r="O1282" s="70" t="s">
        <v>829</v>
      </c>
      <c r="P1282" s="67">
        <f t="shared" si="71"/>
        <v>44741</v>
      </c>
      <c r="Q1282" s="75" t="str">
        <f t="shared" si="70"/>
        <v>週三</v>
      </c>
      <c r="R1282" s="80">
        <v>44740</v>
      </c>
      <c r="AA1282" s="1"/>
    </row>
    <row r="1283" spans="4:27">
      <c r="D1283" s="68" t="s">
        <v>50</v>
      </c>
      <c r="E1283" s="70" t="s">
        <v>82</v>
      </c>
      <c r="F1283" s="70" t="s">
        <v>830</v>
      </c>
      <c r="G1283" s="67">
        <v>44729</v>
      </c>
      <c r="H1283" s="67">
        <v>44743</v>
      </c>
      <c r="I1283" s="71">
        <f t="shared" si="69"/>
        <v>14</v>
      </c>
      <c r="J1283" s="72" t="s">
        <v>139</v>
      </c>
      <c r="K1283" s="72" t="s">
        <v>140</v>
      </c>
      <c r="L1283" s="73">
        <v>15</v>
      </c>
      <c r="M1283" s="73" t="s">
        <v>268</v>
      </c>
      <c r="N1283" s="68" t="s">
        <v>80</v>
      </c>
      <c r="O1283" s="70" t="s">
        <v>92</v>
      </c>
      <c r="P1283" s="67">
        <f t="shared" si="71"/>
        <v>44741</v>
      </c>
      <c r="Q1283" s="75" t="str">
        <f t="shared" si="70"/>
        <v>週三</v>
      </c>
      <c r="R1283" s="80">
        <v>44734</v>
      </c>
      <c r="S1283" s="84"/>
      <c r="AA1283" s="1"/>
    </row>
    <row r="1284" spans="4:27">
      <c r="D1284" s="68" t="s">
        <v>50</v>
      </c>
      <c r="E1284" s="70" t="s">
        <v>82</v>
      </c>
      <c r="F1284" s="70" t="s">
        <v>830</v>
      </c>
      <c r="G1284" s="67">
        <v>44729</v>
      </c>
      <c r="H1284" s="67">
        <v>44743</v>
      </c>
      <c r="I1284" s="71">
        <f t="shared" si="69"/>
        <v>14</v>
      </c>
      <c r="J1284" s="72" t="s">
        <v>269</v>
      </c>
      <c r="K1284" s="72" t="s">
        <v>270</v>
      </c>
      <c r="L1284" s="73">
        <v>15</v>
      </c>
      <c r="M1284" s="73" t="s">
        <v>268</v>
      </c>
      <c r="N1284" s="68" t="s">
        <v>80</v>
      </c>
      <c r="O1284" s="70" t="s">
        <v>99</v>
      </c>
      <c r="P1284" s="67">
        <f t="shared" si="71"/>
        <v>44741</v>
      </c>
      <c r="Q1284" s="75" t="str">
        <f t="shared" si="70"/>
        <v>週三</v>
      </c>
      <c r="R1284" s="80">
        <v>44734</v>
      </c>
      <c r="S1284" s="84"/>
      <c r="AA1284" s="1"/>
    </row>
    <row r="1285" spans="4:27">
      <c r="D1285" s="68" t="s">
        <v>50</v>
      </c>
      <c r="E1285" s="70" t="s">
        <v>82</v>
      </c>
      <c r="F1285" s="70" t="s">
        <v>830</v>
      </c>
      <c r="G1285" s="67">
        <v>44729</v>
      </c>
      <c r="H1285" s="67">
        <v>44743</v>
      </c>
      <c r="I1285" s="71">
        <f t="shared" si="69"/>
        <v>14</v>
      </c>
      <c r="J1285" s="72" t="s">
        <v>151</v>
      </c>
      <c r="K1285" s="72" t="s">
        <v>152</v>
      </c>
      <c r="L1285" s="73">
        <v>15</v>
      </c>
      <c r="M1285" s="73" t="s">
        <v>268</v>
      </c>
      <c r="N1285" s="68" t="s">
        <v>80</v>
      </c>
      <c r="O1285" s="70" t="s">
        <v>150</v>
      </c>
      <c r="P1285" s="67">
        <f t="shared" si="71"/>
        <v>44741</v>
      </c>
      <c r="Q1285" s="75" t="str">
        <f t="shared" si="70"/>
        <v>週三</v>
      </c>
      <c r="R1285" s="80">
        <v>44740</v>
      </c>
      <c r="S1285" s="84"/>
      <c r="AA1285" s="1"/>
    </row>
    <row r="1286" spans="4:27">
      <c r="D1286" s="68" t="s">
        <v>50</v>
      </c>
      <c r="E1286" s="70" t="s">
        <v>82</v>
      </c>
      <c r="F1286" s="70" t="s">
        <v>830</v>
      </c>
      <c r="G1286" s="67">
        <v>44729</v>
      </c>
      <c r="H1286" s="67">
        <v>44743</v>
      </c>
      <c r="I1286" s="71">
        <f t="shared" si="69"/>
        <v>14</v>
      </c>
      <c r="J1286" s="72" t="s">
        <v>141</v>
      </c>
      <c r="K1286" s="72" t="s">
        <v>142</v>
      </c>
      <c r="L1286" s="73">
        <v>15</v>
      </c>
      <c r="M1286" s="73" t="s">
        <v>268</v>
      </c>
      <c r="N1286" s="68" t="s">
        <v>80</v>
      </c>
      <c r="O1286" s="70" t="s">
        <v>143</v>
      </c>
      <c r="P1286" s="67">
        <f t="shared" si="71"/>
        <v>44741</v>
      </c>
      <c r="Q1286" s="75" t="str">
        <f t="shared" si="70"/>
        <v>週三</v>
      </c>
      <c r="R1286" s="80">
        <v>44735</v>
      </c>
      <c r="S1286" s="84"/>
      <c r="AA1286" s="1"/>
    </row>
    <row r="1287" spans="4:27">
      <c r="D1287" s="68" t="s">
        <v>50</v>
      </c>
      <c r="E1287" s="70" t="s">
        <v>82</v>
      </c>
      <c r="F1287" s="70" t="s">
        <v>830</v>
      </c>
      <c r="G1287" s="67">
        <v>44729</v>
      </c>
      <c r="H1287" s="67">
        <v>44743</v>
      </c>
      <c r="I1287" s="71">
        <f t="shared" ref="I1287:I1350" si="72">_xlfn.DAYS(H1287,G1287)</f>
        <v>14</v>
      </c>
      <c r="J1287" s="72" t="s">
        <v>137</v>
      </c>
      <c r="K1287" s="72" t="s">
        <v>138</v>
      </c>
      <c r="L1287" s="73">
        <v>15</v>
      </c>
      <c r="M1287" s="73" t="s">
        <v>268</v>
      </c>
      <c r="N1287" s="68" t="s">
        <v>80</v>
      </c>
      <c r="O1287" s="70" t="s">
        <v>99</v>
      </c>
      <c r="P1287" s="67">
        <f t="shared" si="71"/>
        <v>44741</v>
      </c>
      <c r="Q1287" s="75" t="str">
        <f t="shared" ref="Q1287:Q1350" si="73">TEXT(P1287,"aaa")</f>
        <v>週三</v>
      </c>
      <c r="R1287" s="80">
        <v>44740</v>
      </c>
      <c r="AA1287" s="1"/>
    </row>
    <row r="1288" spans="4:27">
      <c r="D1288" s="68" t="s">
        <v>50</v>
      </c>
      <c r="E1288" s="70" t="s">
        <v>82</v>
      </c>
      <c r="F1288" s="70" t="s">
        <v>830</v>
      </c>
      <c r="G1288" s="67">
        <v>44729</v>
      </c>
      <c r="H1288" s="67">
        <v>44743</v>
      </c>
      <c r="I1288" s="71">
        <f t="shared" si="72"/>
        <v>14</v>
      </c>
      <c r="J1288" s="72" t="s">
        <v>148</v>
      </c>
      <c r="K1288" s="72" t="s">
        <v>149</v>
      </c>
      <c r="L1288" s="73">
        <v>15</v>
      </c>
      <c r="M1288" s="73" t="s">
        <v>268</v>
      </c>
      <c r="N1288" s="68" t="s">
        <v>80</v>
      </c>
      <c r="O1288" s="70" t="s">
        <v>150</v>
      </c>
      <c r="P1288" s="67">
        <f t="shared" si="71"/>
        <v>44741</v>
      </c>
      <c r="Q1288" s="75" t="str">
        <f t="shared" si="73"/>
        <v>週三</v>
      </c>
      <c r="R1288" s="80">
        <v>44740</v>
      </c>
      <c r="S1288" s="84"/>
      <c r="AA1288" s="1"/>
    </row>
    <row r="1289" spans="4:27">
      <c r="D1289" s="68" t="s">
        <v>50</v>
      </c>
      <c r="E1289" s="70" t="s">
        <v>82</v>
      </c>
      <c r="F1289" s="70" t="s">
        <v>831</v>
      </c>
      <c r="G1289" s="67">
        <v>44727</v>
      </c>
      <c r="H1289" s="67">
        <v>44743</v>
      </c>
      <c r="I1289" s="71">
        <f t="shared" si="72"/>
        <v>16</v>
      </c>
      <c r="J1289" s="72" t="s">
        <v>173</v>
      </c>
      <c r="K1289" s="72" t="s">
        <v>386</v>
      </c>
      <c r="L1289" s="73">
        <v>10</v>
      </c>
      <c r="M1289" s="73" t="s">
        <v>108</v>
      </c>
      <c r="N1289" s="68" t="s">
        <v>56</v>
      </c>
      <c r="O1289" s="70" t="s">
        <v>95</v>
      </c>
      <c r="P1289" s="67">
        <f t="shared" si="71"/>
        <v>44741</v>
      </c>
      <c r="Q1289" s="75" t="str">
        <f t="shared" si="73"/>
        <v>週三</v>
      </c>
      <c r="R1289" s="80">
        <v>44740</v>
      </c>
      <c r="AA1289" s="1"/>
    </row>
    <row r="1290" spans="4:27">
      <c r="D1290" s="68" t="s">
        <v>50</v>
      </c>
      <c r="E1290" s="70" t="s">
        <v>51</v>
      </c>
      <c r="F1290" s="70" t="s">
        <v>211</v>
      </c>
      <c r="G1290" s="67">
        <v>44743</v>
      </c>
      <c r="H1290" s="67">
        <v>44743</v>
      </c>
      <c r="I1290" s="71">
        <f t="shared" si="72"/>
        <v>0</v>
      </c>
      <c r="J1290" s="72" t="s">
        <v>212</v>
      </c>
      <c r="K1290" s="72" t="s">
        <v>112</v>
      </c>
      <c r="L1290" s="73" t="s">
        <v>113</v>
      </c>
      <c r="M1290" s="73" t="s">
        <v>605</v>
      </c>
      <c r="N1290" s="68" t="s">
        <v>253</v>
      </c>
      <c r="O1290" s="70" t="s">
        <v>615</v>
      </c>
      <c r="P1290" s="67">
        <f t="shared" ref="P1290:P1315" si="74">H1290-0</f>
        <v>44743</v>
      </c>
      <c r="Q1290" s="75" t="str">
        <f t="shared" si="73"/>
        <v>週五</v>
      </c>
      <c r="R1290" s="80">
        <v>44747</v>
      </c>
      <c r="S1290" s="85">
        <v>44747</v>
      </c>
      <c r="T1290" s="70">
        <v>1</v>
      </c>
      <c r="AA1290" s="1"/>
    </row>
    <row r="1291" spans="4:27">
      <c r="D1291" s="68" t="s">
        <v>50</v>
      </c>
      <c r="E1291" s="70" t="s">
        <v>51</v>
      </c>
      <c r="F1291" s="70" t="s">
        <v>211</v>
      </c>
      <c r="G1291" s="67">
        <v>44743</v>
      </c>
      <c r="H1291" s="67">
        <v>44743</v>
      </c>
      <c r="I1291" s="71">
        <f t="shared" si="72"/>
        <v>0</v>
      </c>
      <c r="J1291" s="72" t="s">
        <v>832</v>
      </c>
      <c r="K1291" s="72" t="s">
        <v>112</v>
      </c>
      <c r="L1291" s="73" t="s">
        <v>113</v>
      </c>
      <c r="M1291" s="73" t="s">
        <v>605</v>
      </c>
      <c r="N1291" s="68" t="s">
        <v>253</v>
      </c>
      <c r="O1291" s="70" t="s">
        <v>615</v>
      </c>
      <c r="P1291" s="67">
        <f t="shared" si="74"/>
        <v>44743</v>
      </c>
      <c r="Q1291" s="75" t="str">
        <f t="shared" si="73"/>
        <v>週五</v>
      </c>
      <c r="R1291" s="80">
        <v>44747</v>
      </c>
      <c r="S1291" s="85">
        <v>44747</v>
      </c>
      <c r="T1291" s="70">
        <v>1</v>
      </c>
      <c r="AA1291" s="1"/>
    </row>
    <row r="1292" spans="4:27">
      <c r="D1292" s="68" t="s">
        <v>50</v>
      </c>
      <c r="E1292" s="70" t="s">
        <v>51</v>
      </c>
      <c r="F1292" s="70" t="s">
        <v>215</v>
      </c>
      <c r="G1292" s="67">
        <v>44743</v>
      </c>
      <c r="H1292" s="67">
        <v>44743</v>
      </c>
      <c r="I1292" s="71">
        <f t="shared" si="72"/>
        <v>0</v>
      </c>
      <c r="J1292" s="72" t="s">
        <v>216</v>
      </c>
      <c r="K1292" s="72" t="s">
        <v>112</v>
      </c>
      <c r="L1292" s="73" t="s">
        <v>113</v>
      </c>
      <c r="M1292" s="73" t="s">
        <v>605</v>
      </c>
      <c r="N1292" s="68" t="s">
        <v>253</v>
      </c>
      <c r="O1292" s="70" t="s">
        <v>615</v>
      </c>
      <c r="P1292" s="67">
        <f t="shared" si="74"/>
        <v>44743</v>
      </c>
      <c r="Q1292" s="75" t="str">
        <f t="shared" si="73"/>
        <v>週五</v>
      </c>
      <c r="R1292" s="80">
        <v>44747</v>
      </c>
      <c r="S1292" s="85">
        <v>44747</v>
      </c>
      <c r="T1292" s="70">
        <v>1</v>
      </c>
      <c r="AA1292" s="1"/>
    </row>
    <row r="1293" spans="4:27">
      <c r="D1293" s="68" t="s">
        <v>50</v>
      </c>
      <c r="E1293" s="70" t="s">
        <v>51</v>
      </c>
      <c r="F1293" s="70" t="s">
        <v>215</v>
      </c>
      <c r="G1293" s="67">
        <v>44743</v>
      </c>
      <c r="H1293" s="67">
        <v>44743</v>
      </c>
      <c r="I1293" s="71">
        <f t="shared" si="72"/>
        <v>0</v>
      </c>
      <c r="J1293" s="72" t="s">
        <v>833</v>
      </c>
      <c r="K1293" s="72" t="s">
        <v>112</v>
      </c>
      <c r="L1293" s="73" t="s">
        <v>113</v>
      </c>
      <c r="M1293" s="73" t="s">
        <v>605</v>
      </c>
      <c r="N1293" s="68" t="s">
        <v>253</v>
      </c>
      <c r="O1293" s="70" t="s">
        <v>615</v>
      </c>
      <c r="P1293" s="67">
        <f t="shared" si="74"/>
        <v>44743</v>
      </c>
      <c r="Q1293" s="75" t="str">
        <f t="shared" si="73"/>
        <v>週五</v>
      </c>
      <c r="R1293" s="80">
        <v>44747</v>
      </c>
      <c r="S1293" s="85">
        <v>44747</v>
      </c>
      <c r="T1293" s="70">
        <v>1</v>
      </c>
      <c r="AA1293" s="1"/>
    </row>
    <row r="1294" spans="4:27">
      <c r="D1294" s="68" t="s">
        <v>50</v>
      </c>
      <c r="E1294" s="70" t="s">
        <v>51</v>
      </c>
      <c r="F1294" s="70" t="s">
        <v>217</v>
      </c>
      <c r="G1294" s="67">
        <v>44743</v>
      </c>
      <c r="H1294" s="67">
        <v>44743</v>
      </c>
      <c r="I1294" s="71">
        <f t="shared" si="72"/>
        <v>0</v>
      </c>
      <c r="J1294" s="72" t="s">
        <v>218</v>
      </c>
      <c r="K1294" s="72" t="s">
        <v>112</v>
      </c>
      <c r="L1294" s="73" t="s">
        <v>113</v>
      </c>
      <c r="M1294" s="73" t="s">
        <v>605</v>
      </c>
      <c r="N1294" s="68" t="s">
        <v>253</v>
      </c>
      <c r="O1294" s="70" t="s">
        <v>615</v>
      </c>
      <c r="P1294" s="67">
        <f t="shared" si="74"/>
        <v>44743</v>
      </c>
      <c r="Q1294" s="75" t="str">
        <f t="shared" si="73"/>
        <v>週五</v>
      </c>
      <c r="R1294" s="80">
        <v>44747</v>
      </c>
      <c r="S1294" s="85">
        <v>44747</v>
      </c>
      <c r="T1294" s="70">
        <v>1</v>
      </c>
      <c r="AA1294" s="1"/>
    </row>
    <row r="1295" spans="4:27">
      <c r="D1295" s="68" t="s">
        <v>50</v>
      </c>
      <c r="E1295" s="70" t="s">
        <v>51</v>
      </c>
      <c r="F1295" s="70" t="s">
        <v>217</v>
      </c>
      <c r="G1295" s="67">
        <v>44743</v>
      </c>
      <c r="H1295" s="67">
        <v>44743</v>
      </c>
      <c r="I1295" s="71">
        <f t="shared" si="72"/>
        <v>0</v>
      </c>
      <c r="J1295" s="72" t="s">
        <v>834</v>
      </c>
      <c r="K1295" s="72" t="s">
        <v>112</v>
      </c>
      <c r="L1295" s="73" t="s">
        <v>113</v>
      </c>
      <c r="M1295" s="73" t="s">
        <v>605</v>
      </c>
      <c r="N1295" s="68" t="s">
        <v>253</v>
      </c>
      <c r="O1295" s="70" t="s">
        <v>615</v>
      </c>
      <c r="P1295" s="67">
        <f t="shared" si="74"/>
        <v>44743</v>
      </c>
      <c r="Q1295" s="75" t="str">
        <f t="shared" si="73"/>
        <v>週五</v>
      </c>
      <c r="R1295" s="80">
        <v>44747</v>
      </c>
      <c r="S1295" s="85">
        <v>44747</v>
      </c>
      <c r="T1295" s="70">
        <v>1</v>
      </c>
      <c r="AA1295" s="1"/>
    </row>
    <row r="1296" spans="4:27">
      <c r="D1296" s="68" t="s">
        <v>50</v>
      </c>
      <c r="E1296" s="70" t="s">
        <v>51</v>
      </c>
      <c r="F1296" s="70" t="s">
        <v>219</v>
      </c>
      <c r="G1296" s="67">
        <v>44743</v>
      </c>
      <c r="H1296" s="67">
        <v>44743</v>
      </c>
      <c r="I1296" s="71">
        <f t="shared" si="72"/>
        <v>0</v>
      </c>
      <c r="J1296" s="72" t="s">
        <v>212</v>
      </c>
      <c r="K1296" s="72" t="s">
        <v>112</v>
      </c>
      <c r="L1296" s="73" t="s">
        <v>113</v>
      </c>
      <c r="M1296" s="73" t="s">
        <v>605</v>
      </c>
      <c r="N1296" s="68" t="s">
        <v>253</v>
      </c>
      <c r="O1296" s="70" t="s">
        <v>615</v>
      </c>
      <c r="P1296" s="67">
        <f t="shared" si="74"/>
        <v>44743</v>
      </c>
      <c r="Q1296" s="75" t="str">
        <f t="shared" si="73"/>
        <v>週五</v>
      </c>
      <c r="R1296" s="80">
        <v>44747</v>
      </c>
      <c r="S1296" s="85">
        <v>44747</v>
      </c>
      <c r="T1296" s="70">
        <v>1</v>
      </c>
      <c r="AA1296" s="1"/>
    </row>
    <row r="1297" spans="4:27">
      <c r="D1297" s="68" t="s">
        <v>50</v>
      </c>
      <c r="E1297" s="70" t="s">
        <v>51</v>
      </c>
      <c r="F1297" s="70" t="s">
        <v>219</v>
      </c>
      <c r="G1297" s="67">
        <v>44743</v>
      </c>
      <c r="H1297" s="67">
        <v>44743</v>
      </c>
      <c r="I1297" s="71">
        <f t="shared" si="72"/>
        <v>0</v>
      </c>
      <c r="J1297" s="72" t="s">
        <v>832</v>
      </c>
      <c r="K1297" s="72" t="s">
        <v>112</v>
      </c>
      <c r="L1297" s="73" t="s">
        <v>113</v>
      </c>
      <c r="M1297" s="73" t="s">
        <v>605</v>
      </c>
      <c r="N1297" s="68" t="s">
        <v>253</v>
      </c>
      <c r="O1297" s="70" t="s">
        <v>615</v>
      </c>
      <c r="P1297" s="67">
        <f t="shared" si="74"/>
        <v>44743</v>
      </c>
      <c r="Q1297" s="75" t="str">
        <f t="shared" si="73"/>
        <v>週五</v>
      </c>
      <c r="R1297" s="80">
        <v>44747</v>
      </c>
      <c r="S1297" s="85">
        <v>44747</v>
      </c>
      <c r="T1297" s="70">
        <v>1</v>
      </c>
      <c r="AA1297" s="1"/>
    </row>
    <row r="1298" spans="4:27">
      <c r="D1298" s="68" t="s">
        <v>50</v>
      </c>
      <c r="E1298" s="70" t="s">
        <v>51</v>
      </c>
      <c r="F1298" s="70" t="s">
        <v>835</v>
      </c>
      <c r="G1298" s="67">
        <v>44743</v>
      </c>
      <c r="H1298" s="67">
        <v>44743</v>
      </c>
      <c r="I1298" s="71">
        <f t="shared" si="72"/>
        <v>0</v>
      </c>
      <c r="J1298" s="72" t="s">
        <v>836</v>
      </c>
      <c r="K1298" s="72" t="s">
        <v>112</v>
      </c>
      <c r="L1298" s="73" t="s">
        <v>113</v>
      </c>
      <c r="M1298" s="73" t="s">
        <v>406</v>
      </c>
      <c r="N1298" s="68" t="s">
        <v>245</v>
      </c>
      <c r="O1298" s="70" t="s">
        <v>318</v>
      </c>
      <c r="P1298" s="67">
        <f t="shared" si="74"/>
        <v>44743</v>
      </c>
      <c r="Q1298" s="75" t="str">
        <f t="shared" si="73"/>
        <v>週五</v>
      </c>
      <c r="R1298" s="80">
        <v>44743</v>
      </c>
      <c r="AA1298" s="1"/>
    </row>
    <row r="1299" spans="4:27">
      <c r="D1299" s="68" t="s">
        <v>50</v>
      </c>
      <c r="E1299" s="70" t="s">
        <v>51</v>
      </c>
      <c r="F1299" s="70" t="s">
        <v>837</v>
      </c>
      <c r="G1299" s="67">
        <v>44743</v>
      </c>
      <c r="H1299" s="67">
        <v>44743</v>
      </c>
      <c r="I1299" s="71">
        <f t="shared" si="72"/>
        <v>0</v>
      </c>
      <c r="J1299" s="72" t="s">
        <v>838</v>
      </c>
      <c r="K1299" s="72" t="s">
        <v>112</v>
      </c>
      <c r="L1299" s="73" t="s">
        <v>113</v>
      </c>
      <c r="M1299" s="73" t="s">
        <v>406</v>
      </c>
      <c r="N1299" s="68" t="s">
        <v>245</v>
      </c>
      <c r="O1299" s="70" t="s">
        <v>318</v>
      </c>
      <c r="P1299" s="67">
        <f t="shared" si="74"/>
        <v>44743</v>
      </c>
      <c r="Q1299" s="75" t="str">
        <f t="shared" si="73"/>
        <v>週五</v>
      </c>
      <c r="R1299" s="80">
        <v>44743</v>
      </c>
      <c r="AA1299" s="1"/>
    </row>
    <row r="1300" spans="4:27">
      <c r="D1300" s="68" t="s">
        <v>50</v>
      </c>
      <c r="E1300" s="70" t="s">
        <v>51</v>
      </c>
      <c r="F1300" s="70" t="s">
        <v>839</v>
      </c>
      <c r="G1300" s="67">
        <v>44743</v>
      </c>
      <c r="H1300" s="67">
        <v>44743</v>
      </c>
      <c r="I1300" s="71">
        <f t="shared" si="72"/>
        <v>0</v>
      </c>
      <c r="J1300" s="72" t="s">
        <v>224</v>
      </c>
      <c r="K1300" s="72" t="s">
        <v>112</v>
      </c>
      <c r="L1300" s="73" t="s">
        <v>113</v>
      </c>
      <c r="M1300" s="73" t="s">
        <v>406</v>
      </c>
      <c r="N1300" s="68" t="s">
        <v>245</v>
      </c>
      <c r="O1300" s="70" t="s">
        <v>318</v>
      </c>
      <c r="P1300" s="67">
        <f t="shared" si="74"/>
        <v>44743</v>
      </c>
      <c r="Q1300" s="75" t="str">
        <f t="shared" si="73"/>
        <v>週五</v>
      </c>
      <c r="R1300" s="80">
        <v>44743</v>
      </c>
      <c r="AA1300" s="1"/>
    </row>
    <row r="1301" spans="4:27">
      <c r="D1301" s="68" t="s">
        <v>50</v>
      </c>
      <c r="E1301" s="70" t="s">
        <v>51</v>
      </c>
      <c r="F1301" s="70" t="s">
        <v>840</v>
      </c>
      <c r="G1301" s="67">
        <v>44743</v>
      </c>
      <c r="H1301" s="67">
        <v>44743</v>
      </c>
      <c r="I1301" s="71">
        <f t="shared" si="72"/>
        <v>0</v>
      </c>
      <c r="J1301" s="72" t="s">
        <v>841</v>
      </c>
      <c r="K1301" s="72" t="s">
        <v>112</v>
      </c>
      <c r="L1301" s="73" t="s">
        <v>113</v>
      </c>
      <c r="M1301" s="73" t="s">
        <v>313</v>
      </c>
      <c r="N1301" s="68" t="s">
        <v>253</v>
      </c>
      <c r="O1301" s="70" t="s">
        <v>842</v>
      </c>
      <c r="P1301" s="67">
        <f t="shared" si="74"/>
        <v>44743</v>
      </c>
      <c r="Q1301" s="75" t="str">
        <f t="shared" si="73"/>
        <v>週五</v>
      </c>
      <c r="R1301" s="80">
        <v>44873</v>
      </c>
      <c r="V1301" s="70">
        <v>1</v>
      </c>
      <c r="Y1301" s="78">
        <v>44873</v>
      </c>
      <c r="Z1301" s="79" t="s">
        <v>843</v>
      </c>
      <c r="AA1301" s="1"/>
    </row>
    <row r="1302" spans="4:27">
      <c r="D1302" s="68" t="s">
        <v>50</v>
      </c>
      <c r="E1302" s="70" t="s">
        <v>51</v>
      </c>
      <c r="F1302" s="70" t="s">
        <v>844</v>
      </c>
      <c r="G1302" s="67">
        <v>44743</v>
      </c>
      <c r="H1302" s="67">
        <v>44743</v>
      </c>
      <c r="I1302" s="71">
        <f t="shared" si="72"/>
        <v>0</v>
      </c>
      <c r="J1302" s="72" t="s">
        <v>845</v>
      </c>
      <c r="K1302" s="72" t="s">
        <v>112</v>
      </c>
      <c r="L1302" s="73" t="s">
        <v>113</v>
      </c>
      <c r="M1302" s="73" t="s">
        <v>313</v>
      </c>
      <c r="N1302" s="68" t="s">
        <v>253</v>
      </c>
      <c r="O1302" s="70" t="s">
        <v>842</v>
      </c>
      <c r="P1302" s="67">
        <f t="shared" si="74"/>
        <v>44743</v>
      </c>
      <c r="Q1302" s="75" t="str">
        <f t="shared" si="73"/>
        <v>週五</v>
      </c>
      <c r="R1302" s="80">
        <v>44743</v>
      </c>
      <c r="AA1302" s="1"/>
    </row>
    <row r="1303" spans="4:27">
      <c r="D1303" s="68" t="s">
        <v>50</v>
      </c>
      <c r="E1303" s="70" t="s">
        <v>51</v>
      </c>
      <c r="F1303" s="70" t="s">
        <v>653</v>
      </c>
      <c r="G1303" s="67">
        <v>44743</v>
      </c>
      <c r="H1303" s="67">
        <v>44743</v>
      </c>
      <c r="I1303" s="71">
        <f t="shared" si="72"/>
        <v>0</v>
      </c>
      <c r="J1303" s="72" t="s">
        <v>846</v>
      </c>
      <c r="K1303" s="72" t="s">
        <v>112</v>
      </c>
      <c r="L1303" s="73" t="s">
        <v>113</v>
      </c>
      <c r="M1303" s="73" t="s">
        <v>313</v>
      </c>
      <c r="N1303" s="68" t="s">
        <v>253</v>
      </c>
      <c r="O1303" s="70" t="s">
        <v>842</v>
      </c>
      <c r="P1303" s="67">
        <f t="shared" si="74"/>
        <v>44743</v>
      </c>
      <c r="Q1303" s="75" t="str">
        <f t="shared" si="73"/>
        <v>週五</v>
      </c>
      <c r="R1303" s="80">
        <v>44743</v>
      </c>
      <c r="AA1303" s="1"/>
    </row>
    <row r="1304" spans="4:27">
      <c r="D1304" s="68" t="s">
        <v>50</v>
      </c>
      <c r="E1304" s="70" t="s">
        <v>51</v>
      </c>
      <c r="F1304" s="70" t="s">
        <v>110</v>
      </c>
      <c r="G1304" s="67">
        <v>44743</v>
      </c>
      <c r="H1304" s="67">
        <v>44743</v>
      </c>
      <c r="I1304" s="71">
        <f t="shared" si="72"/>
        <v>0</v>
      </c>
      <c r="J1304" s="72" t="s">
        <v>847</v>
      </c>
      <c r="K1304" s="72" t="s">
        <v>112</v>
      </c>
      <c r="L1304" s="73" t="s">
        <v>113</v>
      </c>
      <c r="M1304" s="73" t="s">
        <v>114</v>
      </c>
      <c r="N1304" s="68" t="s">
        <v>245</v>
      </c>
      <c r="O1304" s="70" t="s">
        <v>848</v>
      </c>
      <c r="P1304" s="67">
        <f t="shared" si="74"/>
        <v>44743</v>
      </c>
      <c r="Q1304" s="75" t="str">
        <f t="shared" si="73"/>
        <v>週五</v>
      </c>
      <c r="R1304" s="80">
        <v>44753</v>
      </c>
      <c r="S1304" s="85">
        <v>44753</v>
      </c>
      <c r="T1304" s="70">
        <v>1</v>
      </c>
      <c r="AA1304" s="1"/>
    </row>
    <row r="1305" spans="4:27">
      <c r="D1305" s="68" t="s">
        <v>50</v>
      </c>
      <c r="E1305" s="70" t="s">
        <v>51</v>
      </c>
      <c r="F1305" s="70" t="s">
        <v>655</v>
      </c>
      <c r="G1305" s="67">
        <v>44743</v>
      </c>
      <c r="H1305" s="67">
        <v>44743</v>
      </c>
      <c r="I1305" s="71">
        <f t="shared" si="72"/>
        <v>0</v>
      </c>
      <c r="J1305" s="72" t="s">
        <v>846</v>
      </c>
      <c r="K1305" s="72" t="s">
        <v>112</v>
      </c>
      <c r="L1305" s="73" t="s">
        <v>113</v>
      </c>
      <c r="M1305" s="73" t="s">
        <v>313</v>
      </c>
      <c r="N1305" s="68" t="s">
        <v>253</v>
      </c>
      <c r="O1305" s="70" t="s">
        <v>842</v>
      </c>
      <c r="P1305" s="67">
        <f t="shared" si="74"/>
        <v>44743</v>
      </c>
      <c r="Q1305" s="75" t="str">
        <f t="shared" si="73"/>
        <v>週五</v>
      </c>
      <c r="R1305" s="80">
        <v>44743</v>
      </c>
      <c r="AA1305" s="1"/>
    </row>
    <row r="1306" spans="4:27">
      <c r="D1306" s="68" t="s">
        <v>50</v>
      </c>
      <c r="E1306" s="70" t="s">
        <v>51</v>
      </c>
      <c r="F1306" s="70" t="s">
        <v>225</v>
      </c>
      <c r="G1306" s="67">
        <v>44743</v>
      </c>
      <c r="H1306" s="67">
        <v>44743</v>
      </c>
      <c r="I1306" s="71">
        <f t="shared" si="72"/>
        <v>0</v>
      </c>
      <c r="J1306" s="72" t="s">
        <v>212</v>
      </c>
      <c r="K1306" s="72" t="s">
        <v>112</v>
      </c>
      <c r="L1306" s="73" t="s">
        <v>113</v>
      </c>
      <c r="M1306" s="73" t="s">
        <v>605</v>
      </c>
      <c r="N1306" s="68" t="s">
        <v>253</v>
      </c>
      <c r="O1306" s="70" t="s">
        <v>615</v>
      </c>
      <c r="P1306" s="67">
        <f t="shared" si="74"/>
        <v>44743</v>
      </c>
      <c r="Q1306" s="75" t="str">
        <f t="shared" si="73"/>
        <v>週五</v>
      </c>
      <c r="R1306" s="80">
        <v>44747</v>
      </c>
      <c r="S1306" s="85">
        <v>44747</v>
      </c>
      <c r="T1306" s="70">
        <v>1</v>
      </c>
      <c r="AA1306" s="1"/>
    </row>
    <row r="1307" spans="4:27">
      <c r="D1307" s="68" t="s">
        <v>50</v>
      </c>
      <c r="E1307" s="70" t="s">
        <v>51</v>
      </c>
      <c r="F1307" s="70" t="s">
        <v>225</v>
      </c>
      <c r="G1307" s="67">
        <v>44743</v>
      </c>
      <c r="H1307" s="67">
        <v>44743</v>
      </c>
      <c r="I1307" s="71">
        <f t="shared" si="72"/>
        <v>0</v>
      </c>
      <c r="J1307" s="72" t="s">
        <v>832</v>
      </c>
      <c r="K1307" s="72" t="s">
        <v>112</v>
      </c>
      <c r="L1307" s="73" t="s">
        <v>113</v>
      </c>
      <c r="M1307" s="73" t="s">
        <v>605</v>
      </c>
      <c r="N1307" s="68" t="s">
        <v>253</v>
      </c>
      <c r="O1307" s="70" t="s">
        <v>615</v>
      </c>
      <c r="P1307" s="67">
        <f t="shared" si="74"/>
        <v>44743</v>
      </c>
      <c r="Q1307" s="75" t="str">
        <f t="shared" si="73"/>
        <v>週五</v>
      </c>
      <c r="R1307" s="80">
        <v>44747</v>
      </c>
      <c r="S1307" s="85">
        <v>44747</v>
      </c>
      <c r="T1307" s="70">
        <v>1</v>
      </c>
      <c r="AA1307" s="1"/>
    </row>
    <row r="1308" spans="4:27">
      <c r="D1308" s="68" t="s">
        <v>50</v>
      </c>
      <c r="E1308" s="70" t="s">
        <v>51</v>
      </c>
      <c r="F1308" s="70" t="s">
        <v>849</v>
      </c>
      <c r="G1308" s="67">
        <v>44743</v>
      </c>
      <c r="H1308" s="67">
        <v>44743</v>
      </c>
      <c r="I1308" s="71">
        <f t="shared" si="72"/>
        <v>0</v>
      </c>
      <c r="J1308" s="72" t="s">
        <v>845</v>
      </c>
      <c r="K1308" s="72" t="s">
        <v>112</v>
      </c>
      <c r="L1308" s="73" t="s">
        <v>113</v>
      </c>
      <c r="M1308" s="73" t="s">
        <v>313</v>
      </c>
      <c r="N1308" s="68" t="s">
        <v>253</v>
      </c>
      <c r="O1308" s="70" t="s">
        <v>842</v>
      </c>
      <c r="P1308" s="67">
        <f t="shared" si="74"/>
        <v>44743</v>
      </c>
      <c r="Q1308" s="75" t="str">
        <f t="shared" si="73"/>
        <v>週五</v>
      </c>
      <c r="R1308" s="80">
        <v>44743</v>
      </c>
      <c r="AA1308" s="1"/>
    </row>
    <row r="1309" spans="4:27">
      <c r="D1309" s="68" t="s">
        <v>50</v>
      </c>
      <c r="E1309" s="70" t="s">
        <v>51</v>
      </c>
      <c r="F1309" s="70" t="s">
        <v>230</v>
      </c>
      <c r="G1309" s="67">
        <v>44743</v>
      </c>
      <c r="H1309" s="67">
        <v>44743</v>
      </c>
      <c r="I1309" s="71">
        <f t="shared" si="72"/>
        <v>0</v>
      </c>
      <c r="J1309" s="72" t="s">
        <v>212</v>
      </c>
      <c r="K1309" s="72" t="s">
        <v>112</v>
      </c>
      <c r="L1309" s="73" t="s">
        <v>113</v>
      </c>
      <c r="M1309" s="73" t="s">
        <v>605</v>
      </c>
      <c r="N1309" s="68" t="s">
        <v>253</v>
      </c>
      <c r="O1309" s="70" t="s">
        <v>615</v>
      </c>
      <c r="P1309" s="67">
        <f t="shared" si="74"/>
        <v>44743</v>
      </c>
      <c r="Q1309" s="75" t="str">
        <f t="shared" si="73"/>
        <v>週五</v>
      </c>
      <c r="R1309" s="80">
        <v>44747</v>
      </c>
      <c r="S1309" s="85">
        <v>44747</v>
      </c>
      <c r="T1309" s="70">
        <v>1</v>
      </c>
      <c r="AA1309" s="1"/>
    </row>
    <row r="1310" spans="4:27">
      <c r="D1310" s="68" t="s">
        <v>50</v>
      </c>
      <c r="E1310" s="70" t="s">
        <v>51</v>
      </c>
      <c r="F1310" s="70" t="s">
        <v>230</v>
      </c>
      <c r="G1310" s="67">
        <v>44743</v>
      </c>
      <c r="H1310" s="67">
        <v>44743</v>
      </c>
      <c r="I1310" s="71">
        <f t="shared" si="72"/>
        <v>0</v>
      </c>
      <c r="J1310" s="72" t="s">
        <v>832</v>
      </c>
      <c r="K1310" s="72" t="s">
        <v>112</v>
      </c>
      <c r="L1310" s="73" t="s">
        <v>113</v>
      </c>
      <c r="M1310" s="73" t="s">
        <v>605</v>
      </c>
      <c r="N1310" s="68" t="s">
        <v>253</v>
      </c>
      <c r="O1310" s="70" t="s">
        <v>615</v>
      </c>
      <c r="P1310" s="67">
        <f t="shared" si="74"/>
        <v>44743</v>
      </c>
      <c r="Q1310" s="75" t="str">
        <f t="shared" si="73"/>
        <v>週五</v>
      </c>
      <c r="R1310" s="80">
        <v>44747</v>
      </c>
      <c r="S1310" s="85">
        <v>44747</v>
      </c>
      <c r="T1310" s="70">
        <v>1</v>
      </c>
      <c r="AA1310" s="1"/>
    </row>
    <row r="1311" spans="4:27">
      <c r="D1311" s="68" t="s">
        <v>50</v>
      </c>
      <c r="E1311" s="70" t="s">
        <v>51</v>
      </c>
      <c r="F1311" s="70" t="s">
        <v>850</v>
      </c>
      <c r="G1311" s="67">
        <v>44743</v>
      </c>
      <c r="H1311" s="67">
        <v>44743</v>
      </c>
      <c r="I1311" s="71">
        <f t="shared" si="72"/>
        <v>0</v>
      </c>
      <c r="J1311" s="72" t="s">
        <v>851</v>
      </c>
      <c r="K1311" s="72" t="s">
        <v>112</v>
      </c>
      <c r="L1311" s="73" t="s">
        <v>113</v>
      </c>
      <c r="M1311" s="73" t="s">
        <v>114</v>
      </c>
      <c r="N1311" s="68" t="s">
        <v>245</v>
      </c>
      <c r="O1311" s="70" t="s">
        <v>848</v>
      </c>
      <c r="P1311" s="67">
        <f t="shared" si="74"/>
        <v>44743</v>
      </c>
      <c r="Q1311" s="75" t="str">
        <f t="shared" si="73"/>
        <v>週五</v>
      </c>
      <c r="R1311" s="80">
        <v>44753</v>
      </c>
      <c r="S1311" s="85">
        <v>44753</v>
      </c>
      <c r="T1311" s="70">
        <v>1</v>
      </c>
      <c r="AA1311" s="1"/>
    </row>
    <row r="1312" spans="4:27">
      <c r="D1312" s="68" t="s">
        <v>50</v>
      </c>
      <c r="E1312" s="70" t="s">
        <v>51</v>
      </c>
      <c r="F1312" s="70" t="s">
        <v>231</v>
      </c>
      <c r="G1312" s="67">
        <v>44743</v>
      </c>
      <c r="H1312" s="67">
        <v>44743</v>
      </c>
      <c r="I1312" s="71">
        <f t="shared" si="72"/>
        <v>0</v>
      </c>
      <c r="J1312" s="72" t="s">
        <v>212</v>
      </c>
      <c r="K1312" s="72" t="s">
        <v>112</v>
      </c>
      <c r="L1312" s="73" t="s">
        <v>113</v>
      </c>
      <c r="M1312" s="73" t="s">
        <v>605</v>
      </c>
      <c r="N1312" s="68" t="s">
        <v>253</v>
      </c>
      <c r="O1312" s="70" t="s">
        <v>615</v>
      </c>
      <c r="P1312" s="67">
        <f t="shared" si="74"/>
        <v>44743</v>
      </c>
      <c r="Q1312" s="75" t="str">
        <f t="shared" si="73"/>
        <v>週五</v>
      </c>
      <c r="R1312" s="80">
        <v>44747</v>
      </c>
      <c r="S1312" s="85">
        <v>44747</v>
      </c>
      <c r="T1312" s="70">
        <v>1</v>
      </c>
      <c r="AA1312" s="1"/>
    </row>
    <row r="1313" spans="4:27">
      <c r="D1313" s="68" t="s">
        <v>50</v>
      </c>
      <c r="E1313" s="70" t="s">
        <v>51</v>
      </c>
      <c r="F1313" s="70" t="s">
        <v>231</v>
      </c>
      <c r="G1313" s="67">
        <v>44743</v>
      </c>
      <c r="H1313" s="67">
        <v>44743</v>
      </c>
      <c r="I1313" s="71">
        <f t="shared" si="72"/>
        <v>0</v>
      </c>
      <c r="J1313" s="72" t="s">
        <v>832</v>
      </c>
      <c r="K1313" s="72" t="s">
        <v>112</v>
      </c>
      <c r="L1313" s="73" t="s">
        <v>113</v>
      </c>
      <c r="M1313" s="73" t="s">
        <v>605</v>
      </c>
      <c r="N1313" s="68" t="s">
        <v>253</v>
      </c>
      <c r="O1313" s="70" t="s">
        <v>615</v>
      </c>
      <c r="P1313" s="67">
        <f t="shared" si="74"/>
        <v>44743</v>
      </c>
      <c r="Q1313" s="75" t="str">
        <f t="shared" si="73"/>
        <v>週五</v>
      </c>
      <c r="R1313" s="80">
        <v>44747</v>
      </c>
      <c r="S1313" s="85">
        <v>44747</v>
      </c>
      <c r="T1313" s="70">
        <v>1</v>
      </c>
      <c r="AA1313" s="1"/>
    </row>
    <row r="1314" spans="4:27">
      <c r="D1314" s="68" t="s">
        <v>50</v>
      </c>
      <c r="E1314" s="70" t="s">
        <v>51</v>
      </c>
      <c r="F1314" s="70" t="s">
        <v>232</v>
      </c>
      <c r="G1314" s="67">
        <v>44743</v>
      </c>
      <c r="H1314" s="67">
        <v>44743</v>
      </c>
      <c r="I1314" s="71">
        <f t="shared" si="72"/>
        <v>0</v>
      </c>
      <c r="J1314" s="72" t="s">
        <v>233</v>
      </c>
      <c r="K1314" s="72" t="s">
        <v>112</v>
      </c>
      <c r="L1314" s="73" t="s">
        <v>113</v>
      </c>
      <c r="M1314" s="73" t="s">
        <v>605</v>
      </c>
      <c r="N1314" s="68" t="s">
        <v>253</v>
      </c>
      <c r="O1314" s="70" t="s">
        <v>615</v>
      </c>
      <c r="P1314" s="67">
        <f t="shared" si="74"/>
        <v>44743</v>
      </c>
      <c r="Q1314" s="75" t="str">
        <f t="shared" si="73"/>
        <v>週五</v>
      </c>
      <c r="R1314" s="80">
        <v>44747</v>
      </c>
      <c r="S1314" s="85">
        <v>44747</v>
      </c>
      <c r="T1314" s="70">
        <v>1</v>
      </c>
      <c r="AA1314" s="1"/>
    </row>
    <row r="1315" spans="4:27">
      <c r="D1315" s="68" t="s">
        <v>50</v>
      </c>
      <c r="E1315" s="70" t="s">
        <v>51</v>
      </c>
      <c r="F1315" s="70" t="s">
        <v>232</v>
      </c>
      <c r="G1315" s="67">
        <v>44743</v>
      </c>
      <c r="H1315" s="67">
        <v>44743</v>
      </c>
      <c r="I1315" s="71">
        <f t="shared" si="72"/>
        <v>0</v>
      </c>
      <c r="J1315" s="72" t="s">
        <v>852</v>
      </c>
      <c r="K1315" s="72" t="s">
        <v>112</v>
      </c>
      <c r="L1315" s="73" t="s">
        <v>113</v>
      </c>
      <c r="M1315" s="73" t="s">
        <v>605</v>
      </c>
      <c r="N1315" s="68" t="s">
        <v>253</v>
      </c>
      <c r="O1315" s="70" t="s">
        <v>615</v>
      </c>
      <c r="P1315" s="67">
        <f t="shared" si="74"/>
        <v>44743</v>
      </c>
      <c r="Q1315" s="75" t="str">
        <f t="shared" si="73"/>
        <v>週五</v>
      </c>
      <c r="R1315" s="80">
        <v>44747</v>
      </c>
      <c r="S1315" s="85">
        <v>44747</v>
      </c>
      <c r="T1315" s="70">
        <v>1</v>
      </c>
      <c r="AA1315" s="1"/>
    </row>
    <row r="1316" spans="4:27">
      <c r="D1316" s="68" t="s">
        <v>50</v>
      </c>
      <c r="E1316" s="70" t="s">
        <v>51</v>
      </c>
      <c r="F1316" s="70" t="s">
        <v>853</v>
      </c>
      <c r="G1316" s="67">
        <v>44699</v>
      </c>
      <c r="H1316" s="67">
        <v>44744</v>
      </c>
      <c r="I1316" s="71">
        <f t="shared" si="72"/>
        <v>45</v>
      </c>
      <c r="J1316" s="72" t="s">
        <v>77</v>
      </c>
      <c r="K1316" s="72" t="s">
        <v>854</v>
      </c>
      <c r="L1316" s="73">
        <v>4</v>
      </c>
      <c r="M1316" s="73" t="s">
        <v>79</v>
      </c>
      <c r="N1316" s="68" t="str">
        <f>VLOOKUP(K1316,[1]人員授權表!D$3:G$249,4,0)</f>
        <v>無機</v>
      </c>
      <c r="O1316" s="70" t="str">
        <f>VLOOKUP(K1316,[1]人員授權表!D$2:E$249,2,FALSE)</f>
        <v>Ken張智凱</v>
      </c>
      <c r="P1316" s="67">
        <f t="shared" ref="P1316:P1334" si="75">H1316-2</f>
        <v>44742</v>
      </c>
      <c r="Q1316" s="75" t="str">
        <f t="shared" si="73"/>
        <v>週四</v>
      </c>
      <c r="R1316" s="80">
        <v>44734</v>
      </c>
      <c r="AA1316" s="1"/>
    </row>
    <row r="1317" spans="4:27">
      <c r="D1317" s="68" t="s">
        <v>50</v>
      </c>
      <c r="E1317" s="70" t="s">
        <v>51</v>
      </c>
      <c r="F1317" s="70" t="s">
        <v>809</v>
      </c>
      <c r="G1317" s="67">
        <v>44730</v>
      </c>
      <c r="H1317" s="67">
        <v>44744</v>
      </c>
      <c r="I1317" s="71">
        <f t="shared" si="72"/>
        <v>14</v>
      </c>
      <c r="J1317" s="72" t="s">
        <v>139</v>
      </c>
      <c r="K1317" s="72" t="s">
        <v>140</v>
      </c>
      <c r="L1317" s="73">
        <v>1</v>
      </c>
      <c r="M1317" s="73" t="s">
        <v>268</v>
      </c>
      <c r="N1317" s="68" t="str">
        <f>VLOOKUP(K1317,[1]人員授權表!D$3:G$249,4,0)</f>
        <v>無機</v>
      </c>
      <c r="O1317" s="70" t="str">
        <f>VLOOKUP(K1317,[1]人員授權表!D$2:E$249,2,FALSE)</f>
        <v>Iring陳俊明</v>
      </c>
      <c r="P1317" s="67">
        <f t="shared" si="75"/>
        <v>44742</v>
      </c>
      <c r="Q1317" s="75" t="str">
        <f t="shared" si="73"/>
        <v>週四</v>
      </c>
      <c r="R1317" s="80">
        <v>44735</v>
      </c>
      <c r="AA1317" s="1"/>
    </row>
    <row r="1318" spans="4:27">
      <c r="D1318" s="68" t="s">
        <v>776</v>
      </c>
      <c r="E1318" s="89" t="s">
        <v>82</v>
      </c>
      <c r="F1318" s="90" t="s">
        <v>855</v>
      </c>
      <c r="G1318" s="92">
        <v>44730</v>
      </c>
      <c r="H1318" s="92">
        <v>44744</v>
      </c>
      <c r="I1318" s="71">
        <f t="shared" si="72"/>
        <v>14</v>
      </c>
      <c r="J1318" s="93" t="s">
        <v>125</v>
      </c>
      <c r="K1318" s="93" t="s">
        <v>144</v>
      </c>
      <c r="L1318" s="97"/>
      <c r="M1318" s="73" t="s">
        <v>268</v>
      </c>
      <c r="N1318" s="94" t="str">
        <f>VLOOKUP(K1318,[1]人員授權表!D$3:G$249,4,0)</f>
        <v>有機</v>
      </c>
      <c r="O1318" s="89" t="str">
        <f>VLOOKUP(K1318,[1]人員授權表!D$2:E$249,2,FALSE)</f>
        <v>Lucy黃詩婷</v>
      </c>
      <c r="P1318" s="92">
        <f t="shared" si="75"/>
        <v>44742</v>
      </c>
      <c r="Q1318" s="75" t="str">
        <f t="shared" si="73"/>
        <v>週四</v>
      </c>
      <c r="R1318" s="80" t="s">
        <v>7</v>
      </c>
      <c r="AA1318" s="1"/>
    </row>
    <row r="1319" spans="4:27">
      <c r="D1319" s="68" t="s">
        <v>776</v>
      </c>
      <c r="E1319" s="89" t="s">
        <v>82</v>
      </c>
      <c r="F1319" s="90" t="s">
        <v>855</v>
      </c>
      <c r="G1319" s="92">
        <v>44730</v>
      </c>
      <c r="H1319" s="92">
        <v>44744</v>
      </c>
      <c r="I1319" s="71">
        <f t="shared" si="72"/>
        <v>14</v>
      </c>
      <c r="J1319" s="93" t="s">
        <v>139</v>
      </c>
      <c r="K1319" s="93" t="s">
        <v>140</v>
      </c>
      <c r="L1319" s="97"/>
      <c r="M1319" s="73" t="s">
        <v>268</v>
      </c>
      <c r="N1319" s="94" t="str">
        <f>VLOOKUP(K1319,[1]人員授權表!D$3:G$249,4,0)</f>
        <v>無機</v>
      </c>
      <c r="O1319" s="89" t="str">
        <f>VLOOKUP(K1319,[1]人員授權表!D$2:E$249,2,FALSE)</f>
        <v>Iring陳俊明</v>
      </c>
      <c r="P1319" s="92">
        <f t="shared" si="75"/>
        <v>44742</v>
      </c>
      <c r="Q1319" s="75" t="str">
        <f t="shared" si="73"/>
        <v>週四</v>
      </c>
      <c r="R1319" s="80" t="s">
        <v>7</v>
      </c>
      <c r="AA1319" s="1"/>
    </row>
    <row r="1320" spans="4:27">
      <c r="D1320" s="68" t="s">
        <v>776</v>
      </c>
      <c r="E1320" s="89" t="s">
        <v>82</v>
      </c>
      <c r="F1320" s="90" t="s">
        <v>855</v>
      </c>
      <c r="G1320" s="92">
        <v>44730</v>
      </c>
      <c r="H1320" s="92">
        <v>44744</v>
      </c>
      <c r="I1320" s="71">
        <f t="shared" si="72"/>
        <v>14</v>
      </c>
      <c r="J1320" s="93" t="s">
        <v>164</v>
      </c>
      <c r="K1320" s="93" t="s">
        <v>146</v>
      </c>
      <c r="L1320" s="97"/>
      <c r="M1320" s="73" t="s">
        <v>268</v>
      </c>
      <c r="N1320" s="94" t="str">
        <f>VLOOKUP(K1320,[1]人員授權表!D$3:G$249,4,0)</f>
        <v>無機</v>
      </c>
      <c r="O1320" s="89" t="str">
        <f>VLOOKUP(K1320,[1]人員授權表!D$2:E$249,2,FALSE)</f>
        <v>Jack劉念忻</v>
      </c>
      <c r="P1320" s="92">
        <f t="shared" si="75"/>
        <v>44742</v>
      </c>
      <c r="Q1320" s="75" t="str">
        <f t="shared" si="73"/>
        <v>週四</v>
      </c>
      <c r="R1320" s="80" t="s">
        <v>7</v>
      </c>
      <c r="AA1320" s="1"/>
    </row>
    <row r="1321" spans="4:27">
      <c r="D1321" s="68" t="s">
        <v>776</v>
      </c>
      <c r="E1321" s="89" t="s">
        <v>82</v>
      </c>
      <c r="F1321" s="90" t="s">
        <v>855</v>
      </c>
      <c r="G1321" s="92">
        <v>44730</v>
      </c>
      <c r="H1321" s="92">
        <v>44744</v>
      </c>
      <c r="I1321" s="71">
        <f t="shared" si="72"/>
        <v>14</v>
      </c>
      <c r="J1321" s="93" t="s">
        <v>141</v>
      </c>
      <c r="K1321" s="93" t="s">
        <v>142</v>
      </c>
      <c r="L1321" s="97"/>
      <c r="M1321" s="73" t="s">
        <v>268</v>
      </c>
      <c r="N1321" s="94" t="str">
        <f>VLOOKUP(K1321,[1]人員授權表!D$3:G$249,4,0)</f>
        <v>無機</v>
      </c>
      <c r="O1321" s="89" t="str">
        <f>VLOOKUP(K1321,[1]人員授權表!D$2:E$249,2,FALSE)</f>
        <v>Dennis陳汶宏</v>
      </c>
      <c r="P1321" s="92">
        <f t="shared" si="75"/>
        <v>44742</v>
      </c>
      <c r="Q1321" s="75" t="str">
        <f t="shared" si="73"/>
        <v>週四</v>
      </c>
      <c r="R1321" s="80" t="s">
        <v>7</v>
      </c>
      <c r="S1321" s="84"/>
      <c r="AA1321" s="1"/>
    </row>
    <row r="1322" spans="4:27">
      <c r="D1322" s="68" t="s">
        <v>776</v>
      </c>
      <c r="E1322" s="89" t="s">
        <v>82</v>
      </c>
      <c r="F1322" s="90" t="s">
        <v>855</v>
      </c>
      <c r="G1322" s="92">
        <v>44730</v>
      </c>
      <c r="H1322" s="92">
        <v>44744</v>
      </c>
      <c r="I1322" s="71">
        <f t="shared" si="72"/>
        <v>14</v>
      </c>
      <c r="J1322" s="93" t="s">
        <v>137</v>
      </c>
      <c r="K1322" s="93" t="s">
        <v>138</v>
      </c>
      <c r="L1322" s="97"/>
      <c r="M1322" s="73" t="s">
        <v>268</v>
      </c>
      <c r="N1322" s="94" t="str">
        <f>VLOOKUP(K1322,[1]人員授權表!D$3:G$249,4,0)</f>
        <v>無機</v>
      </c>
      <c r="O1322" s="89" t="s">
        <v>99</v>
      </c>
      <c r="P1322" s="92">
        <f t="shared" si="75"/>
        <v>44742</v>
      </c>
      <c r="Q1322" s="75" t="str">
        <f t="shared" si="73"/>
        <v>週四</v>
      </c>
      <c r="R1322" s="80" t="s">
        <v>7</v>
      </c>
      <c r="S1322" s="84"/>
      <c r="AA1322" s="1"/>
    </row>
    <row r="1323" spans="4:27">
      <c r="D1323" s="68" t="s">
        <v>776</v>
      </c>
      <c r="E1323" s="89" t="s">
        <v>82</v>
      </c>
      <c r="F1323" s="90" t="s">
        <v>855</v>
      </c>
      <c r="G1323" s="92">
        <v>44730</v>
      </c>
      <c r="H1323" s="92">
        <v>44744</v>
      </c>
      <c r="I1323" s="71">
        <f t="shared" si="72"/>
        <v>14</v>
      </c>
      <c r="J1323" s="93" t="s">
        <v>148</v>
      </c>
      <c r="K1323" s="93" t="s">
        <v>149</v>
      </c>
      <c r="L1323" s="97"/>
      <c r="M1323" s="73" t="s">
        <v>268</v>
      </c>
      <c r="N1323" s="94" t="str">
        <f>VLOOKUP(K1323,[1]人員授權表!D$3:G$249,4,0)</f>
        <v>無機</v>
      </c>
      <c r="O1323" s="89" t="str">
        <f>VLOOKUP(K1323,[1]人員授權表!D$2:E$249,2,FALSE)</f>
        <v>Vicky游崴涵</v>
      </c>
      <c r="P1323" s="92">
        <f t="shared" si="75"/>
        <v>44742</v>
      </c>
      <c r="Q1323" s="75" t="str">
        <f t="shared" si="73"/>
        <v>週四</v>
      </c>
      <c r="R1323" s="80" t="s">
        <v>7</v>
      </c>
      <c r="S1323" s="84"/>
      <c r="AA1323" s="1"/>
    </row>
    <row r="1324" spans="4:27">
      <c r="D1324" s="68" t="s">
        <v>50</v>
      </c>
      <c r="E1324" s="70" t="s">
        <v>82</v>
      </c>
      <c r="F1324" s="70" t="s">
        <v>856</v>
      </c>
      <c r="G1324" s="67">
        <v>44730</v>
      </c>
      <c r="H1324" s="67">
        <v>44744</v>
      </c>
      <c r="I1324" s="71">
        <f t="shared" si="72"/>
        <v>14</v>
      </c>
      <c r="J1324" s="72" t="s">
        <v>125</v>
      </c>
      <c r="K1324" s="72" t="s">
        <v>144</v>
      </c>
      <c r="L1324" s="73">
        <v>3</v>
      </c>
      <c r="M1324" s="73" t="s">
        <v>268</v>
      </c>
      <c r="N1324" s="68" t="str">
        <f>VLOOKUP(K1324,[1]人員授權表!D$3:G$249,4,0)</f>
        <v>有機</v>
      </c>
      <c r="O1324" s="70" t="str">
        <f>VLOOKUP(K1324,[1]人員授權表!D$2:E$249,2,FALSE)</f>
        <v>Lucy黃詩婷</v>
      </c>
      <c r="P1324" s="67">
        <f t="shared" si="75"/>
        <v>44742</v>
      </c>
      <c r="Q1324" s="75" t="str">
        <f t="shared" si="73"/>
        <v>週四</v>
      </c>
      <c r="R1324" s="80">
        <v>44736</v>
      </c>
      <c r="S1324" s="84"/>
      <c r="AA1324" s="1"/>
    </row>
    <row r="1325" spans="4:27">
      <c r="D1325" s="68" t="s">
        <v>50</v>
      </c>
      <c r="E1325" s="70" t="s">
        <v>82</v>
      </c>
      <c r="F1325" s="70" t="s">
        <v>856</v>
      </c>
      <c r="G1325" s="67">
        <v>44730</v>
      </c>
      <c r="H1325" s="67">
        <v>44744</v>
      </c>
      <c r="I1325" s="71">
        <f t="shared" si="72"/>
        <v>14</v>
      </c>
      <c r="J1325" s="72" t="s">
        <v>139</v>
      </c>
      <c r="K1325" s="72" t="s">
        <v>140</v>
      </c>
      <c r="L1325" s="73">
        <v>3</v>
      </c>
      <c r="M1325" s="73" t="s">
        <v>268</v>
      </c>
      <c r="N1325" s="68" t="str">
        <f>VLOOKUP(K1325,[1]人員授權表!D$3:G$249,4,0)</f>
        <v>無機</v>
      </c>
      <c r="O1325" s="70" t="str">
        <f>VLOOKUP(K1325,[1]人員授權表!D$2:E$249,2,FALSE)</f>
        <v>Iring陳俊明</v>
      </c>
      <c r="P1325" s="67">
        <f t="shared" si="75"/>
        <v>44742</v>
      </c>
      <c r="Q1325" s="75" t="str">
        <f t="shared" si="73"/>
        <v>週四</v>
      </c>
      <c r="R1325" s="80">
        <v>44735</v>
      </c>
      <c r="S1325" s="84"/>
      <c r="AA1325" s="1"/>
    </row>
    <row r="1326" spans="4:27">
      <c r="D1326" s="68" t="s">
        <v>50</v>
      </c>
      <c r="E1326" s="70" t="s">
        <v>82</v>
      </c>
      <c r="F1326" s="70" t="s">
        <v>856</v>
      </c>
      <c r="G1326" s="67">
        <v>44730</v>
      </c>
      <c r="H1326" s="67">
        <v>44744</v>
      </c>
      <c r="I1326" s="71">
        <f t="shared" si="72"/>
        <v>14</v>
      </c>
      <c r="J1326" s="72" t="s">
        <v>269</v>
      </c>
      <c r="K1326" s="72" t="s">
        <v>270</v>
      </c>
      <c r="L1326" s="73">
        <v>3</v>
      </c>
      <c r="M1326" s="73" t="s">
        <v>268</v>
      </c>
      <c r="N1326" s="68" t="str">
        <f>VLOOKUP(K1326,[1]人員授權表!D$3:G$249,4,0)</f>
        <v>無機</v>
      </c>
      <c r="O1326" s="70" t="str">
        <f>VLOOKUP(K1326,[1]人員授權表!D$2:E$249,2,FALSE)</f>
        <v>George陳志昇&amp;Vicky游崴涵</v>
      </c>
      <c r="P1326" s="67">
        <f t="shared" si="75"/>
        <v>44742</v>
      </c>
      <c r="Q1326" s="75" t="str">
        <f t="shared" si="73"/>
        <v>週四</v>
      </c>
      <c r="R1326" s="80">
        <v>44740</v>
      </c>
      <c r="S1326" s="84"/>
      <c r="AA1326" s="1"/>
    </row>
    <row r="1327" spans="4:27">
      <c r="D1327" s="68" t="s">
        <v>50</v>
      </c>
      <c r="E1327" s="70" t="s">
        <v>82</v>
      </c>
      <c r="F1327" s="70" t="s">
        <v>856</v>
      </c>
      <c r="G1327" s="67">
        <v>44730</v>
      </c>
      <c r="H1327" s="67">
        <v>44744</v>
      </c>
      <c r="I1327" s="71">
        <f t="shared" si="72"/>
        <v>14</v>
      </c>
      <c r="J1327" s="72" t="s">
        <v>340</v>
      </c>
      <c r="K1327" s="72" t="s">
        <v>187</v>
      </c>
      <c r="L1327" s="73">
        <v>3</v>
      </c>
      <c r="M1327" s="73" t="s">
        <v>268</v>
      </c>
      <c r="N1327" s="68" t="str">
        <f>VLOOKUP(K1327,[1]人員授權表!D$3:G$249,4,0)</f>
        <v>無機</v>
      </c>
      <c r="O1327" s="70" t="str">
        <f>VLOOKUP(K1327,[1]人員授權表!D$2:E$249,2,FALSE)</f>
        <v>Ruby黃家蓁</v>
      </c>
      <c r="P1327" s="67">
        <f t="shared" si="75"/>
        <v>44742</v>
      </c>
      <c r="Q1327" s="75" t="str">
        <f t="shared" si="73"/>
        <v>週四</v>
      </c>
      <c r="R1327" s="80">
        <v>44736</v>
      </c>
      <c r="S1327" s="84"/>
      <c r="AA1327" s="1"/>
    </row>
    <row r="1328" spans="4:27">
      <c r="D1328" s="68" t="s">
        <v>50</v>
      </c>
      <c r="E1328" s="70" t="s">
        <v>82</v>
      </c>
      <c r="F1328" s="70" t="s">
        <v>856</v>
      </c>
      <c r="G1328" s="67">
        <v>44730</v>
      </c>
      <c r="H1328" s="67">
        <v>44744</v>
      </c>
      <c r="I1328" s="71">
        <f t="shared" si="72"/>
        <v>14</v>
      </c>
      <c r="J1328" s="72" t="s">
        <v>164</v>
      </c>
      <c r="K1328" s="72" t="s">
        <v>146</v>
      </c>
      <c r="L1328" s="73">
        <v>3</v>
      </c>
      <c r="M1328" s="73" t="s">
        <v>268</v>
      </c>
      <c r="N1328" s="68" t="str">
        <f>VLOOKUP(K1328,[1]人員授權表!D$3:G$249,4,0)</f>
        <v>無機</v>
      </c>
      <c r="O1328" s="70" t="str">
        <f>VLOOKUP(K1328,[1]人員授權表!D$2:E$249,2,FALSE)</f>
        <v>Jack劉念忻</v>
      </c>
      <c r="P1328" s="67">
        <f t="shared" si="75"/>
        <v>44742</v>
      </c>
      <c r="Q1328" s="75" t="str">
        <f t="shared" si="73"/>
        <v>週四</v>
      </c>
      <c r="R1328" s="80">
        <v>44740</v>
      </c>
      <c r="S1328" s="84"/>
      <c r="AA1328" s="1"/>
    </row>
    <row r="1329" spans="4:27">
      <c r="D1329" s="68" t="s">
        <v>50</v>
      </c>
      <c r="E1329" s="70" t="s">
        <v>82</v>
      </c>
      <c r="F1329" s="70" t="s">
        <v>856</v>
      </c>
      <c r="G1329" s="67">
        <v>44730</v>
      </c>
      <c r="H1329" s="67">
        <v>44744</v>
      </c>
      <c r="I1329" s="71">
        <f t="shared" si="72"/>
        <v>14</v>
      </c>
      <c r="J1329" s="72" t="s">
        <v>178</v>
      </c>
      <c r="K1329" s="72" t="s">
        <v>179</v>
      </c>
      <c r="L1329" s="73">
        <v>3</v>
      </c>
      <c r="M1329" s="73" t="s">
        <v>268</v>
      </c>
      <c r="N1329" s="68" t="str">
        <f>VLOOKUP(K1329,[1]人員授權表!D$3:G$249,4,0)</f>
        <v>無機</v>
      </c>
      <c r="O1329" s="70" t="s">
        <v>115</v>
      </c>
      <c r="P1329" s="67">
        <f t="shared" si="75"/>
        <v>44742</v>
      </c>
      <c r="Q1329" s="75" t="str">
        <f t="shared" si="73"/>
        <v>週四</v>
      </c>
      <c r="R1329" s="80">
        <v>44735</v>
      </c>
      <c r="S1329" s="84"/>
      <c r="AA1329" s="1"/>
    </row>
    <row r="1330" spans="4:27">
      <c r="D1330" s="68" t="s">
        <v>50</v>
      </c>
      <c r="E1330" s="70" t="s">
        <v>82</v>
      </c>
      <c r="F1330" s="70" t="s">
        <v>856</v>
      </c>
      <c r="G1330" s="67">
        <v>44730</v>
      </c>
      <c r="H1330" s="67">
        <v>44744</v>
      </c>
      <c r="I1330" s="71">
        <f t="shared" si="72"/>
        <v>14</v>
      </c>
      <c r="J1330" s="72" t="s">
        <v>141</v>
      </c>
      <c r="K1330" s="72" t="s">
        <v>142</v>
      </c>
      <c r="L1330" s="73">
        <v>3</v>
      </c>
      <c r="M1330" s="73" t="s">
        <v>268</v>
      </c>
      <c r="N1330" s="68" t="str">
        <f>VLOOKUP(K1330,[1]人員授權表!D$3:G$249,4,0)</f>
        <v>無機</v>
      </c>
      <c r="O1330" s="70" t="str">
        <f>VLOOKUP(K1330,[1]人員授權表!D$2:E$249,2,FALSE)</f>
        <v>Dennis陳汶宏</v>
      </c>
      <c r="P1330" s="67">
        <f t="shared" si="75"/>
        <v>44742</v>
      </c>
      <c r="Q1330" s="75" t="str">
        <f t="shared" si="73"/>
        <v>週四</v>
      </c>
      <c r="R1330" s="80">
        <v>44735</v>
      </c>
      <c r="S1330" s="84"/>
      <c r="AA1330" s="1"/>
    </row>
    <row r="1331" spans="4:27">
      <c r="D1331" s="68" t="s">
        <v>50</v>
      </c>
      <c r="E1331" s="70" t="s">
        <v>82</v>
      </c>
      <c r="F1331" s="70" t="s">
        <v>856</v>
      </c>
      <c r="G1331" s="67">
        <v>44730</v>
      </c>
      <c r="H1331" s="67">
        <v>44744</v>
      </c>
      <c r="I1331" s="71">
        <f t="shared" si="72"/>
        <v>14</v>
      </c>
      <c r="J1331" s="72" t="s">
        <v>153</v>
      </c>
      <c r="K1331" s="72" t="s">
        <v>154</v>
      </c>
      <c r="L1331" s="73">
        <v>3</v>
      </c>
      <c r="M1331" s="73" t="s">
        <v>268</v>
      </c>
      <c r="N1331" s="68" t="str">
        <f>VLOOKUP(K1331,[1]人員授權表!D$3:G$249,4,0)</f>
        <v>無機</v>
      </c>
      <c r="O1331" s="70" t="str">
        <f>VLOOKUP(K1331,[1]人員授權表!D$2:E$249,2,FALSE)</f>
        <v>Ken張智凱</v>
      </c>
      <c r="P1331" s="67">
        <f t="shared" si="75"/>
        <v>44742</v>
      </c>
      <c r="Q1331" s="75" t="str">
        <f t="shared" si="73"/>
        <v>週四</v>
      </c>
      <c r="R1331" s="80">
        <v>44732</v>
      </c>
      <c r="S1331" s="84"/>
      <c r="AA1331" s="1"/>
    </row>
    <row r="1332" spans="4:27">
      <c r="D1332" s="68" t="s">
        <v>50</v>
      </c>
      <c r="E1332" s="70" t="s">
        <v>82</v>
      </c>
      <c r="F1332" s="70" t="s">
        <v>856</v>
      </c>
      <c r="G1332" s="67">
        <v>44730</v>
      </c>
      <c r="H1332" s="67">
        <v>44744</v>
      </c>
      <c r="I1332" s="71">
        <f t="shared" si="72"/>
        <v>14</v>
      </c>
      <c r="J1332" s="72" t="s">
        <v>137</v>
      </c>
      <c r="K1332" s="72" t="s">
        <v>138</v>
      </c>
      <c r="L1332" s="73">
        <v>3</v>
      </c>
      <c r="M1332" s="73" t="s">
        <v>268</v>
      </c>
      <c r="N1332" s="68" t="str">
        <f>VLOOKUP(K1332,[1]人員授權表!D$3:G$249,4,0)</f>
        <v>無機</v>
      </c>
      <c r="O1332" s="70" t="s">
        <v>99</v>
      </c>
      <c r="P1332" s="67">
        <f t="shared" si="75"/>
        <v>44742</v>
      </c>
      <c r="Q1332" s="75" t="str">
        <f t="shared" si="73"/>
        <v>週四</v>
      </c>
      <c r="R1332" s="80">
        <v>44740</v>
      </c>
      <c r="S1332" s="84"/>
      <c r="AA1332" s="1"/>
    </row>
    <row r="1333" spans="4:27">
      <c r="D1333" s="68" t="s">
        <v>50</v>
      </c>
      <c r="E1333" s="70" t="s">
        <v>82</v>
      </c>
      <c r="F1333" s="70" t="s">
        <v>856</v>
      </c>
      <c r="G1333" s="67">
        <v>44730</v>
      </c>
      <c r="H1333" s="67">
        <v>44744</v>
      </c>
      <c r="I1333" s="71">
        <f t="shared" si="72"/>
        <v>14</v>
      </c>
      <c r="J1333" s="72" t="s">
        <v>148</v>
      </c>
      <c r="K1333" s="72" t="s">
        <v>149</v>
      </c>
      <c r="L1333" s="73">
        <v>3</v>
      </c>
      <c r="M1333" s="73" t="s">
        <v>268</v>
      </c>
      <c r="N1333" s="68" t="str">
        <f>VLOOKUP(K1333,[1]人員授權表!D$3:G$249,4,0)</f>
        <v>無機</v>
      </c>
      <c r="O1333" s="70" t="str">
        <f>VLOOKUP(K1333,[1]人員授權表!D$2:E$249,2,FALSE)</f>
        <v>Vicky游崴涵</v>
      </c>
      <c r="P1333" s="67">
        <f t="shared" si="75"/>
        <v>44742</v>
      </c>
      <c r="Q1333" s="75" t="str">
        <f t="shared" si="73"/>
        <v>週四</v>
      </c>
      <c r="R1333" s="80">
        <v>44739</v>
      </c>
      <c r="S1333" s="84"/>
      <c r="AA1333" s="1"/>
    </row>
    <row r="1334" spans="4:27">
      <c r="D1334" s="68" t="s">
        <v>50</v>
      </c>
      <c r="E1334" s="70" t="s">
        <v>82</v>
      </c>
      <c r="F1334" s="70" t="s">
        <v>857</v>
      </c>
      <c r="G1334" s="67">
        <v>44728</v>
      </c>
      <c r="H1334" s="67">
        <v>44746</v>
      </c>
      <c r="I1334" s="71">
        <f t="shared" si="72"/>
        <v>18</v>
      </c>
      <c r="J1334" s="72" t="s">
        <v>858</v>
      </c>
      <c r="K1334" s="72" t="s">
        <v>825</v>
      </c>
      <c r="L1334" s="73">
        <v>2</v>
      </c>
      <c r="M1334" s="73" t="s">
        <v>127</v>
      </c>
      <c r="N1334" s="68" t="str">
        <f>VLOOKUP(K1334,[1]人員授權表!D$3:G$249,4,0)</f>
        <v>無機</v>
      </c>
      <c r="O1334" s="70" t="str">
        <f>VLOOKUP(K1334,[1]人員授權表!D$2:E$249,2,FALSE)</f>
        <v>George陳志昇</v>
      </c>
      <c r="P1334" s="67">
        <f t="shared" si="75"/>
        <v>44744</v>
      </c>
      <c r="Q1334" s="75" t="str">
        <f t="shared" si="73"/>
        <v>週六</v>
      </c>
      <c r="R1334" s="80">
        <v>44743</v>
      </c>
      <c r="S1334" s="84"/>
      <c r="Z1334" s="79" t="s">
        <v>859</v>
      </c>
      <c r="AA1334" s="1"/>
    </row>
    <row r="1335" spans="4:27">
      <c r="D1335" s="68" t="s">
        <v>50</v>
      </c>
      <c r="E1335" s="70" t="s">
        <v>2</v>
      </c>
      <c r="F1335" s="70" t="s">
        <v>860</v>
      </c>
      <c r="G1335" s="67">
        <v>44739</v>
      </c>
      <c r="H1335" s="67">
        <v>44746</v>
      </c>
      <c r="I1335" s="71">
        <f t="shared" si="72"/>
        <v>7</v>
      </c>
      <c r="J1335" s="72" t="s">
        <v>133</v>
      </c>
      <c r="K1335" s="72" t="s">
        <v>134</v>
      </c>
      <c r="L1335" s="73">
        <v>1</v>
      </c>
      <c r="M1335" s="73" t="s">
        <v>108</v>
      </c>
      <c r="N1335" s="68" t="str">
        <f>VLOOKUP(K1335,[1]人員授權表!D$3:G$249,4,0)</f>
        <v>無機</v>
      </c>
      <c r="O1335" s="70" t="s">
        <v>99</v>
      </c>
      <c r="P1335" s="67">
        <f>H1335-2+5</f>
        <v>44749</v>
      </c>
      <c r="Q1335" s="75" t="str">
        <f t="shared" si="73"/>
        <v>週四</v>
      </c>
      <c r="R1335" s="80">
        <v>44747</v>
      </c>
      <c r="AA1335" s="1"/>
    </row>
    <row r="1336" spans="4:27">
      <c r="D1336" s="68" t="s">
        <v>50</v>
      </c>
      <c r="E1336" s="70" t="s">
        <v>2</v>
      </c>
      <c r="F1336" s="70" t="s">
        <v>860</v>
      </c>
      <c r="G1336" s="67">
        <v>44739</v>
      </c>
      <c r="H1336" s="67">
        <v>44746</v>
      </c>
      <c r="I1336" s="71">
        <f t="shared" si="72"/>
        <v>7</v>
      </c>
      <c r="J1336" s="72" t="s">
        <v>102</v>
      </c>
      <c r="K1336" s="72" t="s">
        <v>103</v>
      </c>
      <c r="L1336" s="73">
        <v>1</v>
      </c>
      <c r="M1336" s="73" t="s">
        <v>108</v>
      </c>
      <c r="N1336" s="68" t="str">
        <f>VLOOKUP(K1336,[1]人員授權表!D$3:G$249,4,0)</f>
        <v>無機</v>
      </c>
      <c r="O1336" s="70" t="s">
        <v>99</v>
      </c>
      <c r="P1336" s="67">
        <f t="shared" ref="P1336:P1376" si="76">H1336-2</f>
        <v>44744</v>
      </c>
      <c r="Q1336" s="75" t="str">
        <f t="shared" si="73"/>
        <v>週六</v>
      </c>
      <c r="R1336" s="80">
        <v>44743</v>
      </c>
      <c r="AA1336" s="1"/>
    </row>
    <row r="1337" spans="4:27">
      <c r="D1337" s="68" t="s">
        <v>50</v>
      </c>
      <c r="E1337" s="70" t="s">
        <v>51</v>
      </c>
      <c r="F1337" s="70" t="s">
        <v>861</v>
      </c>
      <c r="G1337" s="67">
        <v>44728</v>
      </c>
      <c r="H1337" s="67">
        <v>44746</v>
      </c>
      <c r="I1337" s="71">
        <f t="shared" si="72"/>
        <v>18</v>
      </c>
      <c r="J1337" s="72" t="s">
        <v>89</v>
      </c>
      <c r="K1337" s="72" t="s">
        <v>480</v>
      </c>
      <c r="L1337" s="73">
        <v>1</v>
      </c>
      <c r="M1337" s="73" t="s">
        <v>91</v>
      </c>
      <c r="N1337" s="68" t="str">
        <f>VLOOKUP(K1337,[1]人員授權表!D$3:G$249,4,0)</f>
        <v>無機</v>
      </c>
      <c r="O1337" s="70" t="str">
        <f>VLOOKUP(K1337,[1]人員授權表!D$2:E$249,2,FALSE)</f>
        <v>Iring陳俊明</v>
      </c>
      <c r="P1337" s="67">
        <f t="shared" si="76"/>
        <v>44744</v>
      </c>
      <c r="Q1337" s="75" t="str">
        <f t="shared" si="73"/>
        <v>週六</v>
      </c>
      <c r="R1337" s="80">
        <v>44736</v>
      </c>
      <c r="S1337" s="84"/>
      <c r="AA1337" s="1"/>
    </row>
    <row r="1338" spans="4:27">
      <c r="D1338" s="68" t="s">
        <v>50</v>
      </c>
      <c r="E1338" s="70" t="s">
        <v>51</v>
      </c>
      <c r="F1338" s="70" t="s">
        <v>861</v>
      </c>
      <c r="G1338" s="67">
        <v>44728</v>
      </c>
      <c r="H1338" s="67">
        <v>44746</v>
      </c>
      <c r="I1338" s="71">
        <f t="shared" si="72"/>
        <v>18</v>
      </c>
      <c r="J1338" s="72" t="s">
        <v>93</v>
      </c>
      <c r="K1338" s="72" t="s">
        <v>482</v>
      </c>
      <c r="L1338" s="73">
        <v>1</v>
      </c>
      <c r="M1338" s="73" t="s">
        <v>91</v>
      </c>
      <c r="N1338" s="68" t="e">
        <f>VLOOKUP(K1338,[1]人員授權表!D$3:G$249,4,0)</f>
        <v>#N/A</v>
      </c>
      <c r="O1338" s="70" t="s">
        <v>95</v>
      </c>
      <c r="P1338" s="67">
        <f t="shared" si="76"/>
        <v>44744</v>
      </c>
      <c r="Q1338" s="75" t="str">
        <f t="shared" si="73"/>
        <v>週六</v>
      </c>
      <c r="R1338" s="80">
        <v>44736</v>
      </c>
      <c r="S1338" s="84"/>
      <c r="AA1338" s="1"/>
    </row>
    <row r="1339" spans="4:27">
      <c r="D1339" s="68" t="s">
        <v>50</v>
      </c>
      <c r="E1339" s="70" t="s">
        <v>51</v>
      </c>
      <c r="F1339" s="70" t="s">
        <v>861</v>
      </c>
      <c r="G1339" s="67">
        <v>44728</v>
      </c>
      <c r="H1339" s="67">
        <v>44746</v>
      </c>
      <c r="I1339" s="71">
        <f t="shared" si="72"/>
        <v>18</v>
      </c>
      <c r="J1339" s="72" t="s">
        <v>102</v>
      </c>
      <c r="K1339" s="72" t="s">
        <v>103</v>
      </c>
      <c r="L1339" s="73">
        <v>1</v>
      </c>
      <c r="M1339" s="73" t="s">
        <v>91</v>
      </c>
      <c r="N1339" s="68" t="str">
        <f>VLOOKUP(K1339,[1]人員授權表!D$3:G$249,4,0)</f>
        <v>無機</v>
      </c>
      <c r="O1339" s="70" t="s">
        <v>99</v>
      </c>
      <c r="P1339" s="67">
        <f t="shared" si="76"/>
        <v>44744</v>
      </c>
      <c r="Q1339" s="75" t="str">
        <f t="shared" si="73"/>
        <v>週六</v>
      </c>
      <c r="R1339" s="80">
        <v>44734</v>
      </c>
      <c r="S1339" s="84"/>
      <c r="AA1339" s="1"/>
    </row>
    <row r="1340" spans="4:27">
      <c r="D1340" s="68" t="s">
        <v>50</v>
      </c>
      <c r="E1340" s="70" t="s">
        <v>51</v>
      </c>
      <c r="F1340" s="70" t="s">
        <v>861</v>
      </c>
      <c r="G1340" s="67">
        <v>44728</v>
      </c>
      <c r="H1340" s="67">
        <v>44746</v>
      </c>
      <c r="I1340" s="71">
        <f t="shared" si="72"/>
        <v>18</v>
      </c>
      <c r="J1340" s="72" t="s">
        <v>862</v>
      </c>
      <c r="K1340" s="72" t="s">
        <v>317</v>
      </c>
      <c r="L1340" s="73">
        <v>1</v>
      </c>
      <c r="M1340" s="73" t="s">
        <v>91</v>
      </c>
      <c r="N1340" s="68" t="str">
        <f>VLOOKUP(K1340,[1]人員授權表!D$3:G$249,4,0)</f>
        <v>無機</v>
      </c>
      <c r="O1340" s="70" t="s">
        <v>829</v>
      </c>
      <c r="P1340" s="67">
        <f t="shared" si="76"/>
        <v>44744</v>
      </c>
      <c r="Q1340" s="75" t="str">
        <f t="shared" si="73"/>
        <v>週六</v>
      </c>
      <c r="R1340" s="80">
        <v>44740</v>
      </c>
      <c r="S1340" s="84"/>
      <c r="AA1340" s="1"/>
    </row>
    <row r="1341" spans="4:27">
      <c r="D1341" s="68" t="s">
        <v>50</v>
      </c>
      <c r="E1341" s="70" t="s">
        <v>51</v>
      </c>
      <c r="F1341" s="70" t="s">
        <v>863</v>
      </c>
      <c r="G1341" s="67">
        <v>44728</v>
      </c>
      <c r="H1341" s="67">
        <v>44746</v>
      </c>
      <c r="I1341" s="71">
        <f t="shared" si="72"/>
        <v>18</v>
      </c>
      <c r="J1341" s="72" t="s">
        <v>89</v>
      </c>
      <c r="K1341" s="72" t="s">
        <v>480</v>
      </c>
      <c r="L1341" s="73">
        <v>1</v>
      </c>
      <c r="M1341" s="73" t="s">
        <v>91</v>
      </c>
      <c r="N1341" s="68" t="str">
        <f>VLOOKUP(K1341,[1]人員授權表!D$3:G$249,4,0)</f>
        <v>無機</v>
      </c>
      <c r="O1341" s="70" t="str">
        <f>VLOOKUP(K1341,[1]人員授權表!D$2:E$249,2,FALSE)</f>
        <v>Iring陳俊明</v>
      </c>
      <c r="P1341" s="67">
        <f t="shared" si="76"/>
        <v>44744</v>
      </c>
      <c r="Q1341" s="75" t="str">
        <f t="shared" si="73"/>
        <v>週六</v>
      </c>
      <c r="R1341" s="80">
        <v>44736</v>
      </c>
      <c r="S1341" s="84"/>
      <c r="AA1341" s="1"/>
    </row>
    <row r="1342" spans="4:27">
      <c r="D1342" s="68" t="s">
        <v>50</v>
      </c>
      <c r="E1342" s="70" t="s">
        <v>51</v>
      </c>
      <c r="F1342" s="70" t="s">
        <v>863</v>
      </c>
      <c r="G1342" s="67">
        <v>44728</v>
      </c>
      <c r="H1342" s="67">
        <v>44746</v>
      </c>
      <c r="I1342" s="71">
        <f t="shared" si="72"/>
        <v>18</v>
      </c>
      <c r="J1342" s="72" t="s">
        <v>93</v>
      </c>
      <c r="K1342" s="72" t="s">
        <v>482</v>
      </c>
      <c r="L1342" s="73">
        <v>1</v>
      </c>
      <c r="M1342" s="73" t="s">
        <v>91</v>
      </c>
      <c r="N1342" s="68" t="e">
        <f>VLOOKUP(K1342,[1]人員授權表!D$3:G$249,4,0)</f>
        <v>#N/A</v>
      </c>
      <c r="O1342" s="70" t="s">
        <v>95</v>
      </c>
      <c r="P1342" s="67">
        <f t="shared" si="76"/>
        <v>44744</v>
      </c>
      <c r="Q1342" s="75" t="str">
        <f t="shared" si="73"/>
        <v>週六</v>
      </c>
      <c r="R1342" s="80">
        <v>44736</v>
      </c>
      <c r="S1342" s="84"/>
      <c r="AA1342" s="1"/>
    </row>
    <row r="1343" spans="4:27">
      <c r="D1343" s="68" t="s">
        <v>50</v>
      </c>
      <c r="E1343" s="70" t="s">
        <v>51</v>
      </c>
      <c r="F1343" s="70" t="s">
        <v>863</v>
      </c>
      <c r="G1343" s="67">
        <v>44728</v>
      </c>
      <c r="H1343" s="67">
        <v>44746</v>
      </c>
      <c r="I1343" s="71">
        <f t="shared" si="72"/>
        <v>18</v>
      </c>
      <c r="J1343" s="72" t="s">
        <v>102</v>
      </c>
      <c r="K1343" s="72" t="s">
        <v>103</v>
      </c>
      <c r="L1343" s="73">
        <v>1</v>
      </c>
      <c r="M1343" s="73" t="s">
        <v>91</v>
      </c>
      <c r="N1343" s="68" t="str">
        <f>VLOOKUP(K1343,[1]人員授權表!D$3:G$249,4,0)</f>
        <v>無機</v>
      </c>
      <c r="O1343" s="70" t="s">
        <v>99</v>
      </c>
      <c r="P1343" s="67">
        <f t="shared" si="76"/>
        <v>44744</v>
      </c>
      <c r="Q1343" s="75" t="str">
        <f t="shared" si="73"/>
        <v>週六</v>
      </c>
      <c r="R1343" s="80">
        <v>44734</v>
      </c>
      <c r="S1343" s="84"/>
      <c r="AA1343" s="1"/>
    </row>
    <row r="1344" spans="4:27">
      <c r="D1344" s="68" t="s">
        <v>50</v>
      </c>
      <c r="E1344" s="70" t="s">
        <v>51</v>
      </c>
      <c r="F1344" s="70" t="s">
        <v>863</v>
      </c>
      <c r="G1344" s="67">
        <v>44728</v>
      </c>
      <c r="H1344" s="67">
        <v>44746</v>
      </c>
      <c r="I1344" s="71">
        <f t="shared" si="72"/>
        <v>18</v>
      </c>
      <c r="J1344" s="72" t="s">
        <v>316</v>
      </c>
      <c r="K1344" s="72" t="s">
        <v>317</v>
      </c>
      <c r="L1344" s="73">
        <v>1</v>
      </c>
      <c r="M1344" s="73" t="s">
        <v>91</v>
      </c>
      <c r="N1344" s="68" t="str">
        <f>VLOOKUP(K1344,[1]人員授權表!D$3:G$249,4,0)</f>
        <v>無機</v>
      </c>
      <c r="O1344" s="70" t="s">
        <v>829</v>
      </c>
      <c r="P1344" s="67">
        <f t="shared" si="76"/>
        <v>44744</v>
      </c>
      <c r="Q1344" s="75" t="str">
        <f t="shared" si="73"/>
        <v>週六</v>
      </c>
      <c r="R1344" s="80">
        <v>44740</v>
      </c>
      <c r="AA1344" s="1"/>
    </row>
    <row r="1345" spans="4:27">
      <c r="D1345" s="68" t="s">
        <v>50</v>
      </c>
      <c r="E1345" s="70" t="s">
        <v>51</v>
      </c>
      <c r="F1345" s="70" t="s">
        <v>864</v>
      </c>
      <c r="G1345" s="67">
        <v>44728</v>
      </c>
      <c r="H1345" s="67">
        <v>44746</v>
      </c>
      <c r="I1345" s="71">
        <f t="shared" si="72"/>
        <v>18</v>
      </c>
      <c r="J1345" s="72" t="s">
        <v>89</v>
      </c>
      <c r="K1345" s="72" t="s">
        <v>480</v>
      </c>
      <c r="L1345" s="73">
        <v>1</v>
      </c>
      <c r="M1345" s="73" t="s">
        <v>91</v>
      </c>
      <c r="N1345" s="68" t="str">
        <f>VLOOKUP(K1345,[1]人員授權表!D$3:G$249,4,0)</f>
        <v>無機</v>
      </c>
      <c r="O1345" s="70" t="str">
        <f>VLOOKUP(K1345,[1]人員授權表!D$2:E$249,2,FALSE)</f>
        <v>Iring陳俊明</v>
      </c>
      <c r="P1345" s="67">
        <f t="shared" si="76"/>
        <v>44744</v>
      </c>
      <c r="Q1345" s="75" t="str">
        <f t="shared" si="73"/>
        <v>週六</v>
      </c>
      <c r="R1345" s="80">
        <v>44736</v>
      </c>
      <c r="AA1345" s="1"/>
    </row>
    <row r="1346" spans="4:27">
      <c r="D1346" s="68" t="s">
        <v>50</v>
      </c>
      <c r="E1346" s="70" t="s">
        <v>51</v>
      </c>
      <c r="F1346" s="70" t="s">
        <v>864</v>
      </c>
      <c r="G1346" s="67">
        <v>44728</v>
      </c>
      <c r="H1346" s="67">
        <v>44746</v>
      </c>
      <c r="I1346" s="71">
        <f t="shared" si="72"/>
        <v>18</v>
      </c>
      <c r="J1346" s="72" t="s">
        <v>93</v>
      </c>
      <c r="K1346" s="72" t="s">
        <v>482</v>
      </c>
      <c r="L1346" s="73">
        <v>1</v>
      </c>
      <c r="M1346" s="73" t="s">
        <v>91</v>
      </c>
      <c r="N1346" s="68" t="e">
        <f>VLOOKUP(K1346,[1]人員授權表!D$3:G$249,4,0)</f>
        <v>#N/A</v>
      </c>
      <c r="O1346" s="70" t="s">
        <v>95</v>
      </c>
      <c r="P1346" s="67">
        <f t="shared" si="76"/>
        <v>44744</v>
      </c>
      <c r="Q1346" s="75" t="str">
        <f t="shared" si="73"/>
        <v>週六</v>
      </c>
      <c r="R1346" s="80">
        <v>44736</v>
      </c>
      <c r="AA1346" s="1"/>
    </row>
    <row r="1347" spans="4:27">
      <c r="D1347" s="68" t="s">
        <v>50</v>
      </c>
      <c r="E1347" s="70" t="s">
        <v>51</v>
      </c>
      <c r="F1347" s="70" t="s">
        <v>864</v>
      </c>
      <c r="G1347" s="67">
        <v>44728</v>
      </c>
      <c r="H1347" s="67">
        <v>44746</v>
      </c>
      <c r="I1347" s="71">
        <f t="shared" si="72"/>
        <v>18</v>
      </c>
      <c r="J1347" s="72" t="s">
        <v>102</v>
      </c>
      <c r="K1347" s="72" t="s">
        <v>103</v>
      </c>
      <c r="L1347" s="73">
        <v>1</v>
      </c>
      <c r="M1347" s="73" t="s">
        <v>91</v>
      </c>
      <c r="N1347" s="68" t="str">
        <f>VLOOKUP(K1347,[1]人員授權表!D$3:G$249,4,0)</f>
        <v>無機</v>
      </c>
      <c r="O1347" s="70" t="s">
        <v>99</v>
      </c>
      <c r="P1347" s="67">
        <f t="shared" si="76"/>
        <v>44744</v>
      </c>
      <c r="Q1347" s="75" t="str">
        <f t="shared" si="73"/>
        <v>週六</v>
      </c>
      <c r="R1347" s="80">
        <v>44734</v>
      </c>
      <c r="AA1347" s="1"/>
    </row>
    <row r="1348" spans="4:27">
      <c r="D1348" s="68" t="s">
        <v>50</v>
      </c>
      <c r="E1348" s="70" t="s">
        <v>51</v>
      </c>
      <c r="F1348" s="70" t="s">
        <v>864</v>
      </c>
      <c r="G1348" s="67">
        <v>44728</v>
      </c>
      <c r="H1348" s="67">
        <v>44746</v>
      </c>
      <c r="I1348" s="71">
        <f t="shared" si="72"/>
        <v>18</v>
      </c>
      <c r="J1348" s="72" t="s">
        <v>316</v>
      </c>
      <c r="K1348" s="72" t="s">
        <v>317</v>
      </c>
      <c r="L1348" s="73">
        <v>1</v>
      </c>
      <c r="M1348" s="73" t="s">
        <v>91</v>
      </c>
      <c r="N1348" s="68" t="str">
        <f>VLOOKUP(K1348,[1]人員授權表!D$3:G$249,4,0)</f>
        <v>無機</v>
      </c>
      <c r="O1348" s="70" t="s">
        <v>829</v>
      </c>
      <c r="P1348" s="67">
        <f t="shared" si="76"/>
        <v>44744</v>
      </c>
      <c r="Q1348" s="75" t="str">
        <f t="shared" si="73"/>
        <v>週六</v>
      </c>
      <c r="R1348" s="80">
        <v>44740</v>
      </c>
      <c r="AA1348" s="1"/>
    </row>
    <row r="1349" spans="4:27">
      <c r="D1349" s="68" t="s">
        <v>50</v>
      </c>
      <c r="E1349" s="70" t="s">
        <v>51</v>
      </c>
      <c r="F1349" s="70" t="s">
        <v>865</v>
      </c>
      <c r="G1349" s="67">
        <v>44728</v>
      </c>
      <c r="H1349" s="67">
        <v>44746</v>
      </c>
      <c r="I1349" s="71">
        <f t="shared" si="72"/>
        <v>18</v>
      </c>
      <c r="J1349" s="72" t="s">
        <v>89</v>
      </c>
      <c r="K1349" s="72" t="s">
        <v>480</v>
      </c>
      <c r="L1349" s="73">
        <v>1</v>
      </c>
      <c r="M1349" s="73" t="s">
        <v>91</v>
      </c>
      <c r="N1349" s="68" t="str">
        <f>VLOOKUP(K1349,[1]人員授權表!D$3:G$249,4,0)</f>
        <v>無機</v>
      </c>
      <c r="O1349" s="70" t="str">
        <f>VLOOKUP(K1349,[1]人員授權表!D$2:E$249,2,FALSE)</f>
        <v>Iring陳俊明</v>
      </c>
      <c r="P1349" s="67">
        <f t="shared" si="76"/>
        <v>44744</v>
      </c>
      <c r="Q1349" s="75" t="str">
        <f t="shared" si="73"/>
        <v>週六</v>
      </c>
      <c r="R1349" s="80">
        <v>44736</v>
      </c>
      <c r="AA1349" s="1"/>
    </row>
    <row r="1350" spans="4:27">
      <c r="D1350" s="68" t="s">
        <v>50</v>
      </c>
      <c r="E1350" s="70" t="s">
        <v>51</v>
      </c>
      <c r="F1350" s="70" t="s">
        <v>865</v>
      </c>
      <c r="G1350" s="67">
        <v>44728</v>
      </c>
      <c r="H1350" s="67">
        <v>44746</v>
      </c>
      <c r="I1350" s="71">
        <f t="shared" si="72"/>
        <v>18</v>
      </c>
      <c r="J1350" s="72" t="s">
        <v>93</v>
      </c>
      <c r="K1350" s="72" t="s">
        <v>482</v>
      </c>
      <c r="L1350" s="73">
        <v>1</v>
      </c>
      <c r="M1350" s="73" t="s">
        <v>91</v>
      </c>
      <c r="N1350" s="68" t="e">
        <f>VLOOKUP(K1350,[1]人員授權表!D$3:G$249,4,0)</f>
        <v>#N/A</v>
      </c>
      <c r="O1350" s="70" t="s">
        <v>95</v>
      </c>
      <c r="P1350" s="67">
        <f t="shared" si="76"/>
        <v>44744</v>
      </c>
      <c r="Q1350" s="75" t="str">
        <f t="shared" si="73"/>
        <v>週六</v>
      </c>
      <c r="R1350" s="80">
        <v>44736</v>
      </c>
      <c r="AA1350" s="1"/>
    </row>
    <row r="1351" spans="4:27">
      <c r="D1351" s="68" t="s">
        <v>50</v>
      </c>
      <c r="E1351" s="70" t="s">
        <v>51</v>
      </c>
      <c r="F1351" s="70" t="s">
        <v>865</v>
      </c>
      <c r="G1351" s="67">
        <v>44728</v>
      </c>
      <c r="H1351" s="67">
        <v>44746</v>
      </c>
      <c r="I1351" s="71">
        <f t="shared" ref="I1351:I1414" si="77">_xlfn.DAYS(H1351,G1351)</f>
        <v>18</v>
      </c>
      <c r="J1351" s="72" t="s">
        <v>102</v>
      </c>
      <c r="K1351" s="72" t="s">
        <v>103</v>
      </c>
      <c r="L1351" s="73">
        <v>1</v>
      </c>
      <c r="M1351" s="73" t="s">
        <v>91</v>
      </c>
      <c r="N1351" s="68" t="str">
        <f>VLOOKUP(K1351,[1]人員授權表!D$3:G$249,4,0)</f>
        <v>無機</v>
      </c>
      <c r="O1351" s="70" t="s">
        <v>99</v>
      </c>
      <c r="P1351" s="67">
        <f t="shared" si="76"/>
        <v>44744</v>
      </c>
      <c r="Q1351" s="75" t="str">
        <f t="shared" ref="Q1351:Q1414" si="78">TEXT(P1351,"aaa")</f>
        <v>週六</v>
      </c>
      <c r="R1351" s="80">
        <v>44734</v>
      </c>
      <c r="AA1351" s="1"/>
    </row>
    <row r="1352" spans="4:27">
      <c r="D1352" s="68" t="s">
        <v>50</v>
      </c>
      <c r="E1352" s="70" t="s">
        <v>51</v>
      </c>
      <c r="F1352" s="70" t="s">
        <v>865</v>
      </c>
      <c r="G1352" s="67">
        <v>44728</v>
      </c>
      <c r="H1352" s="67">
        <v>44746</v>
      </c>
      <c r="I1352" s="71">
        <f t="shared" si="77"/>
        <v>18</v>
      </c>
      <c r="J1352" s="72" t="s">
        <v>316</v>
      </c>
      <c r="K1352" s="72" t="s">
        <v>317</v>
      </c>
      <c r="L1352" s="73">
        <v>1</v>
      </c>
      <c r="M1352" s="73" t="s">
        <v>91</v>
      </c>
      <c r="N1352" s="68" t="str">
        <f>VLOOKUP(K1352,[1]人員授權表!D$3:G$249,4,0)</f>
        <v>無機</v>
      </c>
      <c r="O1352" s="70" t="s">
        <v>829</v>
      </c>
      <c r="P1352" s="67">
        <f t="shared" si="76"/>
        <v>44744</v>
      </c>
      <c r="Q1352" s="75" t="str">
        <f t="shared" si="78"/>
        <v>週六</v>
      </c>
      <c r="R1352" s="80">
        <v>44740</v>
      </c>
      <c r="AA1352" s="1"/>
    </row>
    <row r="1353" spans="4:27">
      <c r="D1353" s="68" t="s">
        <v>50</v>
      </c>
      <c r="E1353" s="70" t="s">
        <v>82</v>
      </c>
      <c r="F1353" s="70" t="s">
        <v>866</v>
      </c>
      <c r="G1353" s="67">
        <v>44728</v>
      </c>
      <c r="H1353" s="67">
        <v>44746</v>
      </c>
      <c r="I1353" s="71">
        <f t="shared" si="77"/>
        <v>18</v>
      </c>
      <c r="J1353" s="72" t="s">
        <v>867</v>
      </c>
      <c r="K1353" s="72" t="s">
        <v>868</v>
      </c>
      <c r="L1353" s="73">
        <v>1</v>
      </c>
      <c r="M1353" s="73" t="s">
        <v>91</v>
      </c>
      <c r="N1353" s="68" t="str">
        <f>VLOOKUP(K1353,[1]人員授權表!D$3:G$249,4,0)</f>
        <v>無機</v>
      </c>
      <c r="O1353" s="70" t="str">
        <f>VLOOKUP(K1353,[1]人員授權表!D$2:E$249,2,FALSE)</f>
        <v>Jack劉念忻</v>
      </c>
      <c r="P1353" s="67">
        <f t="shared" si="76"/>
        <v>44744</v>
      </c>
      <c r="Q1353" s="75" t="str">
        <f t="shared" si="78"/>
        <v>週六</v>
      </c>
      <c r="R1353" s="80">
        <v>44735</v>
      </c>
      <c r="U1353" s="70">
        <v>1</v>
      </c>
      <c r="Y1353" s="78">
        <v>44735</v>
      </c>
      <c r="Z1353" s="79" t="s">
        <v>869</v>
      </c>
      <c r="AA1353" s="1"/>
    </row>
    <row r="1354" spans="4:27">
      <c r="D1354" s="68" t="s">
        <v>50</v>
      </c>
      <c r="E1354" s="70" t="s">
        <v>82</v>
      </c>
      <c r="F1354" s="70" t="s">
        <v>870</v>
      </c>
      <c r="G1354" s="67">
        <v>44733</v>
      </c>
      <c r="H1354" s="67">
        <v>44746</v>
      </c>
      <c r="I1354" s="71">
        <f t="shared" si="77"/>
        <v>13</v>
      </c>
      <c r="J1354" s="72" t="s">
        <v>156</v>
      </c>
      <c r="K1354" s="72" t="s">
        <v>157</v>
      </c>
      <c r="L1354" s="73">
        <v>3</v>
      </c>
      <c r="M1354" s="73" t="s">
        <v>104</v>
      </c>
      <c r="N1354" s="68" t="str">
        <f>VLOOKUP(K1354,[1]人員授權表!D$3:G$249,4,0)</f>
        <v>無機</v>
      </c>
      <c r="O1354" s="70" t="str">
        <f>VLOOKUP(K1354,[1]人員授權表!D$2:E$249,2,FALSE)</f>
        <v>George陳志昇</v>
      </c>
      <c r="P1354" s="67">
        <f t="shared" si="76"/>
        <v>44744</v>
      </c>
      <c r="Q1354" s="75" t="str">
        <f t="shared" si="78"/>
        <v>週六</v>
      </c>
      <c r="R1354" s="80">
        <v>44740</v>
      </c>
      <c r="AA1354" s="1"/>
    </row>
    <row r="1355" spans="4:27">
      <c r="D1355" s="68" t="s">
        <v>50</v>
      </c>
      <c r="E1355" s="70" t="s">
        <v>82</v>
      </c>
      <c r="F1355" s="70" t="s">
        <v>870</v>
      </c>
      <c r="G1355" s="67">
        <v>44733</v>
      </c>
      <c r="H1355" s="67">
        <v>44746</v>
      </c>
      <c r="I1355" s="71">
        <f t="shared" si="77"/>
        <v>13</v>
      </c>
      <c r="J1355" s="72" t="s">
        <v>158</v>
      </c>
      <c r="K1355" s="72" t="s">
        <v>159</v>
      </c>
      <c r="L1355" s="73">
        <v>3</v>
      </c>
      <c r="M1355" s="73" t="s">
        <v>104</v>
      </c>
      <c r="N1355" s="68" t="str">
        <f>VLOOKUP(K1355,[1]人員授權表!D$3:G$249,4,0)</f>
        <v>無機</v>
      </c>
      <c r="O1355" s="70" t="str">
        <f>VLOOKUP(K1355,[1]人員授權表!D$2:E$249,2,FALSE)</f>
        <v>George陳志昇</v>
      </c>
      <c r="P1355" s="67">
        <f t="shared" si="76"/>
        <v>44744</v>
      </c>
      <c r="Q1355" s="75" t="str">
        <f t="shared" si="78"/>
        <v>週六</v>
      </c>
      <c r="R1355" s="80">
        <v>44740</v>
      </c>
      <c r="AA1355" s="1"/>
    </row>
    <row r="1356" spans="4:27">
      <c r="D1356" s="68" t="s">
        <v>50</v>
      </c>
      <c r="E1356" s="70" t="s">
        <v>82</v>
      </c>
      <c r="F1356" s="70" t="s">
        <v>870</v>
      </c>
      <c r="G1356" s="67">
        <v>44733</v>
      </c>
      <c r="H1356" s="67">
        <v>44746</v>
      </c>
      <c r="I1356" s="71">
        <f t="shared" si="77"/>
        <v>13</v>
      </c>
      <c r="J1356" s="72" t="s">
        <v>160</v>
      </c>
      <c r="K1356" s="72" t="s">
        <v>161</v>
      </c>
      <c r="L1356" s="73">
        <v>3</v>
      </c>
      <c r="M1356" s="73" t="s">
        <v>104</v>
      </c>
      <c r="N1356" s="68" t="str">
        <f>VLOOKUP(K1356,[1]人員授權表!D$3:G$249,4,0)</f>
        <v>無機</v>
      </c>
      <c r="O1356" s="70" t="str">
        <f>VLOOKUP(K1356,[1]人員授權表!D$2:E$249,2,FALSE)</f>
        <v>Dennis陳汶宏</v>
      </c>
      <c r="P1356" s="67">
        <f t="shared" si="76"/>
        <v>44744</v>
      </c>
      <c r="Q1356" s="75" t="str">
        <f t="shared" si="78"/>
        <v>週六</v>
      </c>
      <c r="R1356" s="80">
        <v>44743</v>
      </c>
      <c r="AA1356" s="1"/>
    </row>
    <row r="1357" spans="4:27">
      <c r="D1357" s="68" t="s">
        <v>50</v>
      </c>
      <c r="E1357" s="70" t="s">
        <v>82</v>
      </c>
      <c r="F1357" s="70" t="s">
        <v>870</v>
      </c>
      <c r="G1357" s="67">
        <v>44733</v>
      </c>
      <c r="H1357" s="67">
        <v>44746</v>
      </c>
      <c r="I1357" s="71">
        <f t="shared" si="77"/>
        <v>13</v>
      </c>
      <c r="J1357" s="72" t="s">
        <v>162</v>
      </c>
      <c r="K1357" s="72" t="s">
        <v>163</v>
      </c>
      <c r="L1357" s="73">
        <v>3</v>
      </c>
      <c r="M1357" s="73" t="s">
        <v>104</v>
      </c>
      <c r="N1357" s="68" t="str">
        <f>VLOOKUP(K1357,[1]人員授權表!D$3:G$249,4,0)</f>
        <v>無機</v>
      </c>
      <c r="O1357" s="70" t="s">
        <v>829</v>
      </c>
      <c r="P1357" s="67">
        <f t="shared" si="76"/>
        <v>44744</v>
      </c>
      <c r="Q1357" s="75" t="str">
        <f t="shared" si="78"/>
        <v>週六</v>
      </c>
      <c r="R1357" s="80">
        <v>44740</v>
      </c>
      <c r="AA1357" s="1"/>
    </row>
    <row r="1358" spans="4:27">
      <c r="D1358" s="68" t="s">
        <v>50</v>
      </c>
      <c r="E1358" s="70" t="s">
        <v>82</v>
      </c>
      <c r="F1358" s="70" t="s">
        <v>870</v>
      </c>
      <c r="G1358" s="67">
        <v>44733</v>
      </c>
      <c r="H1358" s="67">
        <v>44746</v>
      </c>
      <c r="I1358" s="71">
        <f t="shared" si="77"/>
        <v>13</v>
      </c>
      <c r="J1358" s="72" t="s">
        <v>164</v>
      </c>
      <c r="K1358" s="72" t="s">
        <v>146</v>
      </c>
      <c r="L1358" s="73">
        <v>3</v>
      </c>
      <c r="M1358" s="73" t="s">
        <v>104</v>
      </c>
      <c r="N1358" s="68" t="str">
        <f>VLOOKUP(K1358,[1]人員授權表!D$3:G$249,4,0)</f>
        <v>無機</v>
      </c>
      <c r="O1358" s="70" t="str">
        <f>VLOOKUP(K1358,[1]人員授權表!D$2:E$249,2,FALSE)</f>
        <v>Jack劉念忻</v>
      </c>
      <c r="P1358" s="67">
        <f t="shared" si="76"/>
        <v>44744</v>
      </c>
      <c r="Q1358" s="75" t="str">
        <f t="shared" si="78"/>
        <v>週六</v>
      </c>
      <c r="R1358" s="80">
        <v>44740</v>
      </c>
      <c r="AA1358" s="1"/>
    </row>
    <row r="1359" spans="4:27">
      <c r="D1359" s="68" t="s">
        <v>50</v>
      </c>
      <c r="E1359" s="70" t="s">
        <v>82</v>
      </c>
      <c r="F1359" s="70" t="s">
        <v>870</v>
      </c>
      <c r="G1359" s="67">
        <v>44733</v>
      </c>
      <c r="H1359" s="67">
        <v>44746</v>
      </c>
      <c r="I1359" s="71">
        <f t="shared" si="77"/>
        <v>13</v>
      </c>
      <c r="J1359" s="72" t="s">
        <v>206</v>
      </c>
      <c r="K1359" s="72" t="s">
        <v>179</v>
      </c>
      <c r="L1359" s="73">
        <v>3</v>
      </c>
      <c r="M1359" s="73" t="s">
        <v>104</v>
      </c>
      <c r="N1359" s="68" t="str">
        <f>VLOOKUP(K1359,[1]人員授權表!D$3:G$249,4,0)</f>
        <v>無機</v>
      </c>
      <c r="O1359" s="70" t="s">
        <v>115</v>
      </c>
      <c r="P1359" s="67">
        <f t="shared" si="76"/>
        <v>44744</v>
      </c>
      <c r="Q1359" s="75" t="str">
        <f t="shared" si="78"/>
        <v>週六</v>
      </c>
      <c r="R1359" s="80">
        <v>44740</v>
      </c>
      <c r="AA1359" s="1"/>
    </row>
    <row r="1360" spans="4:27">
      <c r="D1360" s="68" t="s">
        <v>50</v>
      </c>
      <c r="E1360" s="70" t="s">
        <v>82</v>
      </c>
      <c r="F1360" s="70" t="s">
        <v>870</v>
      </c>
      <c r="G1360" s="67">
        <v>44733</v>
      </c>
      <c r="H1360" s="67">
        <v>44746</v>
      </c>
      <c r="I1360" s="71">
        <f t="shared" si="77"/>
        <v>13</v>
      </c>
      <c r="J1360" s="72" t="s">
        <v>178</v>
      </c>
      <c r="K1360" s="72" t="s">
        <v>179</v>
      </c>
      <c r="L1360" s="73">
        <v>3</v>
      </c>
      <c r="M1360" s="73" t="s">
        <v>104</v>
      </c>
      <c r="N1360" s="68" t="str">
        <f>VLOOKUP(K1360,[1]人員授權表!D$3:G$249,4,0)</f>
        <v>無機</v>
      </c>
      <c r="O1360" s="70" t="s">
        <v>115</v>
      </c>
      <c r="P1360" s="67">
        <f t="shared" si="76"/>
        <v>44744</v>
      </c>
      <c r="Q1360" s="75" t="str">
        <f t="shared" si="78"/>
        <v>週六</v>
      </c>
      <c r="R1360" s="80">
        <v>44740</v>
      </c>
      <c r="AA1360" s="1"/>
    </row>
    <row r="1361" spans="4:27">
      <c r="D1361" s="68" t="s">
        <v>50</v>
      </c>
      <c r="E1361" s="70" t="s">
        <v>82</v>
      </c>
      <c r="F1361" s="70" t="s">
        <v>870</v>
      </c>
      <c r="G1361" s="67">
        <v>44733</v>
      </c>
      <c r="H1361" s="67">
        <v>44746</v>
      </c>
      <c r="I1361" s="71">
        <f t="shared" si="77"/>
        <v>13</v>
      </c>
      <c r="J1361" s="72" t="s">
        <v>165</v>
      </c>
      <c r="K1361" s="72" t="s">
        <v>166</v>
      </c>
      <c r="L1361" s="73">
        <v>3</v>
      </c>
      <c r="M1361" s="73" t="s">
        <v>104</v>
      </c>
      <c r="N1361" s="68" t="str">
        <f>VLOOKUP(K1361,[1]人員授權表!D$3:G$249,4,0)</f>
        <v>無機</v>
      </c>
      <c r="O1361" s="70" t="str">
        <f>VLOOKUP(K1361,[1]人員授權表!D$2:E$249,2,FALSE)</f>
        <v>George陳志昇</v>
      </c>
      <c r="P1361" s="67">
        <f t="shared" si="76"/>
        <v>44744</v>
      </c>
      <c r="Q1361" s="75" t="str">
        <f t="shared" si="78"/>
        <v>週六</v>
      </c>
      <c r="R1361" s="80">
        <v>44740</v>
      </c>
      <c r="AA1361" s="1"/>
    </row>
    <row r="1362" spans="4:27">
      <c r="D1362" s="68" t="s">
        <v>50</v>
      </c>
      <c r="E1362" s="70" t="s">
        <v>82</v>
      </c>
      <c r="F1362" s="70" t="s">
        <v>870</v>
      </c>
      <c r="G1362" s="67">
        <v>44733</v>
      </c>
      <c r="H1362" s="67">
        <v>44746</v>
      </c>
      <c r="I1362" s="71">
        <f t="shared" si="77"/>
        <v>13</v>
      </c>
      <c r="J1362" s="72" t="s">
        <v>871</v>
      </c>
      <c r="K1362" s="72" t="s">
        <v>168</v>
      </c>
      <c r="L1362" s="73">
        <v>3</v>
      </c>
      <c r="M1362" s="73" t="s">
        <v>104</v>
      </c>
      <c r="N1362" s="68" t="str">
        <f>VLOOKUP(K1362,[1]人員授權表!D$3:G$249,4,0)</f>
        <v>有機</v>
      </c>
      <c r="O1362" s="70" t="str">
        <f>VLOOKUP(K1362,[1]人員授權表!D$2:E$249,2,FALSE)</f>
        <v>Una林庭瑄</v>
      </c>
      <c r="P1362" s="67">
        <f t="shared" si="76"/>
        <v>44744</v>
      </c>
      <c r="Q1362" s="75" t="str">
        <f t="shared" si="78"/>
        <v>週六</v>
      </c>
      <c r="R1362" s="80">
        <v>44741</v>
      </c>
      <c r="AA1362" s="1"/>
    </row>
    <row r="1363" spans="4:27">
      <c r="D1363" s="68" t="s">
        <v>50</v>
      </c>
      <c r="E1363" s="70" t="s">
        <v>82</v>
      </c>
      <c r="F1363" s="70" t="s">
        <v>872</v>
      </c>
      <c r="G1363" s="67">
        <v>44733</v>
      </c>
      <c r="H1363" s="67">
        <v>44746</v>
      </c>
      <c r="I1363" s="71">
        <f t="shared" si="77"/>
        <v>13</v>
      </c>
      <c r="J1363" s="72" t="s">
        <v>169</v>
      </c>
      <c r="K1363" s="72" t="s">
        <v>170</v>
      </c>
      <c r="L1363" s="73">
        <v>3</v>
      </c>
      <c r="M1363" s="73" t="s">
        <v>104</v>
      </c>
      <c r="N1363" s="68" t="str">
        <f>VLOOKUP(K1363,[1]人員授權表!D$3:G$249,4,0)</f>
        <v>有機</v>
      </c>
      <c r="O1363" s="70" t="str">
        <f>VLOOKUP(K1363,[1]人員授權表!D$2:E$249,2,FALSE)</f>
        <v>Elle黃雅琪&amp;
Marco陳鴻鈞</v>
      </c>
      <c r="P1363" s="67">
        <f t="shared" si="76"/>
        <v>44744</v>
      </c>
      <c r="Q1363" s="75" t="str">
        <f t="shared" si="78"/>
        <v>週六</v>
      </c>
      <c r="R1363" s="80">
        <v>44742</v>
      </c>
      <c r="AA1363" s="1"/>
    </row>
    <row r="1364" spans="4:27">
      <c r="D1364" s="68" t="s">
        <v>50</v>
      </c>
      <c r="E1364" s="70" t="s">
        <v>51</v>
      </c>
      <c r="F1364" s="70" t="s">
        <v>873</v>
      </c>
      <c r="G1364" s="67">
        <v>44729</v>
      </c>
      <c r="H1364" s="67">
        <v>44746</v>
      </c>
      <c r="I1364" s="71">
        <f t="shared" si="77"/>
        <v>17</v>
      </c>
      <c r="J1364" s="72" t="s">
        <v>273</v>
      </c>
      <c r="K1364" s="72" t="s">
        <v>874</v>
      </c>
      <c r="L1364" s="73">
        <v>74</v>
      </c>
      <c r="M1364" s="73" t="s">
        <v>91</v>
      </c>
      <c r="N1364" s="68" t="str">
        <f>VLOOKUP(K1364,[1]人員授權表!D$3:G$249,4,0)</f>
        <v>有機</v>
      </c>
      <c r="O1364" s="70" t="str">
        <f>VLOOKUP(K1364,[1]人員授權表!D$2:E$249,2,FALSE)</f>
        <v>Elle黃雅琪</v>
      </c>
      <c r="P1364" s="67">
        <f t="shared" si="76"/>
        <v>44744</v>
      </c>
      <c r="Q1364" s="75" t="str">
        <f t="shared" si="78"/>
        <v>週六</v>
      </c>
      <c r="R1364" s="80">
        <v>44740</v>
      </c>
      <c r="AA1364" s="1"/>
    </row>
    <row r="1365" spans="4:27">
      <c r="D1365" s="68" t="s">
        <v>50</v>
      </c>
      <c r="E1365" s="70" t="s">
        <v>51</v>
      </c>
      <c r="F1365" s="70" t="s">
        <v>875</v>
      </c>
      <c r="G1365" s="67">
        <v>44729</v>
      </c>
      <c r="H1365" s="67">
        <v>44746</v>
      </c>
      <c r="I1365" s="71">
        <f t="shared" si="77"/>
        <v>17</v>
      </c>
      <c r="J1365" s="72" t="s">
        <v>173</v>
      </c>
      <c r="K1365" s="72" t="s">
        <v>876</v>
      </c>
      <c r="L1365" s="73">
        <v>74</v>
      </c>
      <c r="M1365" s="73" t="s">
        <v>91</v>
      </c>
      <c r="N1365" s="68" t="str">
        <f>VLOOKUP(K1365,[1]人員授權表!D$3:G$249,4,0)</f>
        <v>有機</v>
      </c>
      <c r="O1365" s="70" t="s">
        <v>877</v>
      </c>
      <c r="P1365" s="67">
        <f t="shared" si="76"/>
        <v>44744</v>
      </c>
      <c r="Q1365" s="75" t="str">
        <f t="shared" si="78"/>
        <v>週六</v>
      </c>
      <c r="R1365" s="80">
        <v>44736</v>
      </c>
      <c r="AA1365" s="1"/>
    </row>
    <row r="1366" spans="4:27">
      <c r="D1366" s="68" t="s">
        <v>50</v>
      </c>
      <c r="E1366" s="70" t="s">
        <v>82</v>
      </c>
      <c r="F1366" s="4" t="s">
        <v>878</v>
      </c>
      <c r="G1366" s="67">
        <v>44733</v>
      </c>
      <c r="H1366" s="67">
        <v>44746</v>
      </c>
      <c r="I1366" s="71">
        <f t="shared" si="77"/>
        <v>13</v>
      </c>
      <c r="J1366" s="72" t="s">
        <v>188</v>
      </c>
      <c r="K1366" s="72" t="s">
        <v>189</v>
      </c>
      <c r="L1366" s="73">
        <v>1</v>
      </c>
      <c r="M1366" s="73" t="s">
        <v>108</v>
      </c>
      <c r="N1366" s="68" t="str">
        <f>VLOOKUP(K1366,[1]人員授權表!D$3:G$249,4,0)</f>
        <v>無機</v>
      </c>
      <c r="O1366" s="70" t="str">
        <f>VLOOKUP(K1366,[1]人員授權表!D$2:E$249,2,FALSE)</f>
        <v>Iring陳俊明</v>
      </c>
      <c r="P1366" s="67">
        <f t="shared" si="76"/>
        <v>44744</v>
      </c>
      <c r="Q1366" s="75" t="str">
        <f t="shared" si="78"/>
        <v>週六</v>
      </c>
      <c r="R1366" s="80">
        <v>44735</v>
      </c>
      <c r="W1366" s="70">
        <v>1</v>
      </c>
      <c r="Y1366" s="78">
        <v>44736</v>
      </c>
      <c r="Z1366" s="79" t="s">
        <v>812</v>
      </c>
      <c r="AA1366" s="1"/>
    </row>
    <row r="1367" spans="4:27">
      <c r="D1367" s="68" t="s">
        <v>50</v>
      </c>
      <c r="E1367" s="70" t="s">
        <v>82</v>
      </c>
      <c r="F1367" s="4" t="s">
        <v>878</v>
      </c>
      <c r="G1367" s="67">
        <v>44733</v>
      </c>
      <c r="H1367" s="67">
        <v>44746</v>
      </c>
      <c r="I1367" s="71">
        <f t="shared" si="77"/>
        <v>13</v>
      </c>
      <c r="J1367" s="72" t="s">
        <v>178</v>
      </c>
      <c r="K1367" s="72" t="s">
        <v>179</v>
      </c>
      <c r="L1367" s="73">
        <v>1</v>
      </c>
      <c r="M1367" s="73" t="s">
        <v>108</v>
      </c>
      <c r="N1367" s="68" t="str">
        <f>VLOOKUP(K1367,[1]人員授權表!D$3:G$249,4,0)</f>
        <v>無機</v>
      </c>
      <c r="O1367" s="70" t="s">
        <v>115</v>
      </c>
      <c r="P1367" s="67">
        <f t="shared" si="76"/>
        <v>44744</v>
      </c>
      <c r="Q1367" s="75" t="str">
        <f t="shared" si="78"/>
        <v>週六</v>
      </c>
      <c r="R1367" s="80">
        <v>44740</v>
      </c>
      <c r="AA1367" s="1"/>
    </row>
    <row r="1368" spans="4:27">
      <c r="D1368" s="68" t="s">
        <v>50</v>
      </c>
      <c r="E1368" s="70" t="s">
        <v>82</v>
      </c>
      <c r="F1368" s="4" t="s">
        <v>878</v>
      </c>
      <c r="G1368" s="67">
        <v>44733</v>
      </c>
      <c r="H1368" s="67">
        <v>44746</v>
      </c>
      <c r="I1368" s="71">
        <f t="shared" si="77"/>
        <v>13</v>
      </c>
      <c r="J1368" s="72" t="s">
        <v>141</v>
      </c>
      <c r="K1368" s="72" t="s">
        <v>142</v>
      </c>
      <c r="L1368" s="73">
        <v>1</v>
      </c>
      <c r="M1368" s="73" t="s">
        <v>108</v>
      </c>
      <c r="N1368" s="68" t="str">
        <f>VLOOKUP(K1368,[1]人員授權表!D$3:G$249,4,0)</f>
        <v>無機</v>
      </c>
      <c r="O1368" s="70" t="str">
        <f>VLOOKUP(K1368,[1]人員授權表!D$2:E$249,2,FALSE)</f>
        <v>Dennis陳汶宏</v>
      </c>
      <c r="P1368" s="67">
        <f t="shared" si="76"/>
        <v>44744</v>
      </c>
      <c r="Q1368" s="75" t="str">
        <f t="shared" si="78"/>
        <v>週六</v>
      </c>
      <c r="R1368" s="80">
        <v>44740</v>
      </c>
      <c r="AA1368" s="1"/>
    </row>
    <row r="1369" spans="4:27">
      <c r="D1369" s="68" t="s">
        <v>50</v>
      </c>
      <c r="E1369" s="70" t="s">
        <v>82</v>
      </c>
      <c r="F1369" s="4" t="s">
        <v>878</v>
      </c>
      <c r="G1369" s="67">
        <v>44733</v>
      </c>
      <c r="H1369" s="67">
        <v>44746</v>
      </c>
      <c r="I1369" s="71">
        <f t="shared" si="77"/>
        <v>13</v>
      </c>
      <c r="J1369" s="72" t="s">
        <v>871</v>
      </c>
      <c r="K1369" s="72" t="s">
        <v>168</v>
      </c>
      <c r="L1369" s="73">
        <v>1</v>
      </c>
      <c r="M1369" s="73" t="s">
        <v>108</v>
      </c>
      <c r="N1369" s="68" t="str">
        <f>VLOOKUP(K1369,[1]人員授權表!D$3:G$249,4,0)</f>
        <v>有機</v>
      </c>
      <c r="O1369" s="70" t="str">
        <f>VLOOKUP(K1369,[1]人員授權表!D$2:E$249,2,FALSE)</f>
        <v>Una林庭瑄</v>
      </c>
      <c r="P1369" s="67">
        <f t="shared" si="76"/>
        <v>44744</v>
      </c>
      <c r="Q1369" s="75" t="str">
        <f t="shared" si="78"/>
        <v>週六</v>
      </c>
      <c r="R1369" s="80">
        <v>44741</v>
      </c>
      <c r="AA1369" s="1"/>
    </row>
    <row r="1370" spans="4:27">
      <c r="D1370" s="68" t="s">
        <v>50</v>
      </c>
      <c r="E1370" s="70" t="s">
        <v>82</v>
      </c>
      <c r="F1370" s="4" t="s">
        <v>878</v>
      </c>
      <c r="G1370" s="67">
        <v>44733</v>
      </c>
      <c r="H1370" s="67">
        <v>44746</v>
      </c>
      <c r="I1370" s="71">
        <f t="shared" si="77"/>
        <v>13</v>
      </c>
      <c r="J1370" s="72" t="s">
        <v>175</v>
      </c>
      <c r="K1370" s="72" t="s">
        <v>176</v>
      </c>
      <c r="L1370" s="73">
        <v>1</v>
      </c>
      <c r="M1370" s="73" t="s">
        <v>108</v>
      </c>
      <c r="N1370" s="68" t="str">
        <f>VLOOKUP(K1370,[1]人員授權表!D$3:G$249,4,0)</f>
        <v>無機</v>
      </c>
      <c r="O1370" s="70" t="s">
        <v>177</v>
      </c>
      <c r="P1370" s="67">
        <f t="shared" si="76"/>
        <v>44744</v>
      </c>
      <c r="Q1370" s="75" t="str">
        <f t="shared" si="78"/>
        <v>週六</v>
      </c>
      <c r="R1370" s="80">
        <v>44740</v>
      </c>
      <c r="AA1370" s="1"/>
    </row>
    <row r="1371" spans="4:27">
      <c r="D1371" s="68" t="s">
        <v>50</v>
      </c>
      <c r="E1371" s="70" t="s">
        <v>82</v>
      </c>
      <c r="F1371" s="4" t="s">
        <v>878</v>
      </c>
      <c r="G1371" s="67">
        <v>44733</v>
      </c>
      <c r="H1371" s="67">
        <v>44746</v>
      </c>
      <c r="I1371" s="71">
        <f t="shared" si="77"/>
        <v>13</v>
      </c>
      <c r="J1371" s="72" t="s">
        <v>190</v>
      </c>
      <c r="K1371" s="72" t="s">
        <v>140</v>
      </c>
      <c r="L1371" s="73">
        <v>1</v>
      </c>
      <c r="M1371" s="73" t="s">
        <v>108</v>
      </c>
      <c r="N1371" s="68" t="str">
        <f>VLOOKUP(K1371,[1]人員授權表!D$3:G$249,4,0)</f>
        <v>無機</v>
      </c>
      <c r="O1371" s="70" t="str">
        <f>IF(J1371=[1]人員授權表!$C$85,"Casper李羿勳",IF(J1371=[1]人員授權表!$C$188,"Iring陳俊明",IF(J1371=[1]人員授權表!$C$189,"Brian陳泓霖",VLOOKUP(K1371,[1]人員授權表!D$2:E$249,2,FALSE))))</f>
        <v>Iring陳俊明</v>
      </c>
      <c r="P1371" s="67">
        <f t="shared" si="76"/>
        <v>44744</v>
      </c>
      <c r="Q1371" s="75" t="str">
        <f t="shared" si="78"/>
        <v>週六</v>
      </c>
      <c r="R1371" s="80">
        <v>44741</v>
      </c>
      <c r="AA1371" s="1"/>
    </row>
    <row r="1372" spans="4:27">
      <c r="D1372" s="68" t="s">
        <v>50</v>
      </c>
      <c r="E1372" s="70" t="s">
        <v>82</v>
      </c>
      <c r="F1372" s="4" t="s">
        <v>878</v>
      </c>
      <c r="G1372" s="67">
        <v>44733</v>
      </c>
      <c r="H1372" s="67">
        <v>44746</v>
      </c>
      <c r="I1372" s="71">
        <f t="shared" si="77"/>
        <v>13</v>
      </c>
      <c r="J1372" s="72" t="s">
        <v>139</v>
      </c>
      <c r="K1372" s="72" t="s">
        <v>140</v>
      </c>
      <c r="L1372" s="73">
        <v>1</v>
      </c>
      <c r="M1372" s="73" t="s">
        <v>108</v>
      </c>
      <c r="N1372" s="68" t="str">
        <f>VLOOKUP(K1372,[1]人員授權表!D$3:G$249,4,0)</f>
        <v>無機</v>
      </c>
      <c r="O1372" s="70" t="str">
        <f>IF(J1372=[1]人員授權表!$C$85,"Casper李羿勳",IF(J1372=[1]人員授權表!$C$188,"Iring陳俊明",IF(J1372=[1]人員授權表!$C$189,"Brian陳泓霖",VLOOKUP(K1372,[1]人員授權表!D$2:E$249,2,FALSE))))</f>
        <v>Brian陳泓霖</v>
      </c>
      <c r="P1372" s="67">
        <f t="shared" si="76"/>
        <v>44744</v>
      </c>
      <c r="Q1372" s="75" t="str">
        <f t="shared" si="78"/>
        <v>週六</v>
      </c>
      <c r="R1372" s="80">
        <v>44735</v>
      </c>
      <c r="AA1372" s="1"/>
    </row>
    <row r="1373" spans="4:27">
      <c r="D1373" s="68" t="s">
        <v>50</v>
      </c>
      <c r="E1373" s="70" t="s">
        <v>82</v>
      </c>
      <c r="F1373" s="4" t="s">
        <v>878</v>
      </c>
      <c r="G1373" s="67">
        <v>44733</v>
      </c>
      <c r="H1373" s="67">
        <v>44746</v>
      </c>
      <c r="I1373" s="71">
        <f t="shared" si="77"/>
        <v>13</v>
      </c>
      <c r="J1373" s="72" t="s">
        <v>125</v>
      </c>
      <c r="K1373" s="72" t="s">
        <v>144</v>
      </c>
      <c r="L1373" s="73">
        <v>1</v>
      </c>
      <c r="M1373" s="73" t="s">
        <v>108</v>
      </c>
      <c r="N1373" s="68" t="str">
        <f>VLOOKUP(K1373,[1]人員授權表!D$3:G$249,4,0)</f>
        <v>有機</v>
      </c>
      <c r="O1373" s="70" t="str">
        <f>VLOOKUP(K1373,[1]人員授權表!D$2:E$249,2,FALSE)</f>
        <v>Lucy黃詩婷</v>
      </c>
      <c r="P1373" s="67">
        <f t="shared" si="76"/>
        <v>44744</v>
      </c>
      <c r="Q1373" s="75" t="str">
        <f t="shared" si="78"/>
        <v>週六</v>
      </c>
      <c r="R1373" s="80">
        <v>44736</v>
      </c>
      <c r="AA1373" s="1"/>
    </row>
    <row r="1374" spans="4:27">
      <c r="D1374" s="68" t="s">
        <v>50</v>
      </c>
      <c r="E1374" s="70" t="s">
        <v>879</v>
      </c>
      <c r="F1374" s="4" t="s">
        <v>878</v>
      </c>
      <c r="G1374" s="67">
        <v>44733</v>
      </c>
      <c r="H1374" s="67">
        <v>44746</v>
      </c>
      <c r="I1374" s="71">
        <f t="shared" si="77"/>
        <v>13</v>
      </c>
      <c r="J1374" s="98" t="s">
        <v>133</v>
      </c>
      <c r="K1374" s="72" t="s">
        <v>880</v>
      </c>
      <c r="L1374" s="73">
        <v>1</v>
      </c>
      <c r="M1374" s="73" t="s">
        <v>108</v>
      </c>
      <c r="N1374" s="68" t="str">
        <f>VLOOKUP(K1374,[1]人員授權表!D$3:G$249,4,0)</f>
        <v>無機</v>
      </c>
      <c r="O1374" s="70" t="str">
        <f>VLOOKUP(K1374,[1]人員授權表!D$2:E$249,2,FALSE)</f>
        <v>Ruby黃家蓁</v>
      </c>
      <c r="P1374" s="67">
        <f t="shared" si="76"/>
        <v>44744</v>
      </c>
      <c r="Q1374" s="75" t="str">
        <f t="shared" si="78"/>
        <v>週六</v>
      </c>
      <c r="R1374" s="80">
        <v>44743</v>
      </c>
      <c r="AA1374" s="1"/>
    </row>
    <row r="1375" spans="4:27">
      <c r="D1375" s="68" t="s">
        <v>50</v>
      </c>
      <c r="E1375" s="70" t="s">
        <v>879</v>
      </c>
      <c r="F1375" s="4" t="s">
        <v>878</v>
      </c>
      <c r="G1375" s="67">
        <v>44733</v>
      </c>
      <c r="H1375" s="67">
        <v>44746</v>
      </c>
      <c r="I1375" s="71">
        <f t="shared" si="77"/>
        <v>13</v>
      </c>
      <c r="J1375" s="98" t="s">
        <v>192</v>
      </c>
      <c r="K1375" s="72" t="s">
        <v>880</v>
      </c>
      <c r="L1375" s="73">
        <v>1</v>
      </c>
      <c r="M1375" s="73" t="s">
        <v>108</v>
      </c>
      <c r="N1375" s="68" t="str">
        <f>VLOOKUP(K1375,[1]人員授權表!D$3:G$249,4,0)</f>
        <v>無機</v>
      </c>
      <c r="O1375" s="70" t="str">
        <f>VLOOKUP(K1375,[1]人員授權表!D$2:E$249,2,FALSE)</f>
        <v>Ruby黃家蓁</v>
      </c>
      <c r="P1375" s="67">
        <f t="shared" si="76"/>
        <v>44744</v>
      </c>
      <c r="Q1375" s="75" t="str">
        <f t="shared" si="78"/>
        <v>週六</v>
      </c>
      <c r="R1375" s="80">
        <v>44743</v>
      </c>
      <c r="AA1375" s="1"/>
    </row>
    <row r="1376" spans="4:27">
      <c r="D1376" s="68" t="s">
        <v>50</v>
      </c>
      <c r="E1376" s="70" t="s">
        <v>879</v>
      </c>
      <c r="F1376" s="4" t="s">
        <v>878</v>
      </c>
      <c r="G1376" s="67">
        <v>44733</v>
      </c>
      <c r="H1376" s="67">
        <v>44746</v>
      </c>
      <c r="I1376" s="71">
        <f t="shared" si="77"/>
        <v>13</v>
      </c>
      <c r="J1376" s="98" t="s">
        <v>193</v>
      </c>
      <c r="K1376" s="72" t="s">
        <v>880</v>
      </c>
      <c r="L1376" s="73">
        <v>1</v>
      </c>
      <c r="M1376" s="73" t="s">
        <v>108</v>
      </c>
      <c r="N1376" s="68" t="str">
        <f>VLOOKUP(K1376,[1]人員授權表!D$3:G$249,4,0)</f>
        <v>無機</v>
      </c>
      <c r="O1376" s="70" t="str">
        <f>VLOOKUP(K1376,[1]人員授權表!D$2:E$249,2,FALSE)</f>
        <v>Ruby黃家蓁</v>
      </c>
      <c r="P1376" s="67">
        <f t="shared" si="76"/>
        <v>44744</v>
      </c>
      <c r="Q1376" s="75" t="str">
        <f t="shared" si="78"/>
        <v>週六</v>
      </c>
      <c r="R1376" s="80">
        <v>44743</v>
      </c>
      <c r="AA1376" s="1"/>
    </row>
    <row r="1377" spans="4:27">
      <c r="D1377" s="68" t="s">
        <v>50</v>
      </c>
      <c r="E1377" s="70" t="s">
        <v>51</v>
      </c>
      <c r="F1377" s="70" t="s">
        <v>881</v>
      </c>
      <c r="G1377" s="67">
        <v>44746</v>
      </c>
      <c r="H1377" s="67">
        <v>44746</v>
      </c>
      <c r="I1377" s="71">
        <f t="shared" si="77"/>
        <v>0</v>
      </c>
      <c r="J1377" s="72" t="s">
        <v>882</v>
      </c>
      <c r="K1377" s="72" t="s">
        <v>112</v>
      </c>
      <c r="L1377" s="73" t="s">
        <v>113</v>
      </c>
      <c r="M1377" s="73" t="s">
        <v>883</v>
      </c>
      <c r="N1377" s="68" t="s">
        <v>245</v>
      </c>
      <c r="O1377" s="70" t="s">
        <v>191</v>
      </c>
      <c r="P1377" s="67">
        <f>H1377-0</f>
        <v>44746</v>
      </c>
      <c r="Q1377" s="75" t="str">
        <f t="shared" si="78"/>
        <v>週一</v>
      </c>
      <c r="R1377" s="80">
        <v>44756</v>
      </c>
      <c r="S1377" s="85">
        <v>44756</v>
      </c>
      <c r="T1377" s="70">
        <v>1</v>
      </c>
      <c r="AA1377" s="1"/>
    </row>
    <row r="1378" spans="4:27">
      <c r="D1378" s="68" t="s">
        <v>50</v>
      </c>
      <c r="E1378" s="70" t="s">
        <v>51</v>
      </c>
      <c r="F1378" s="70" t="s">
        <v>884</v>
      </c>
      <c r="G1378" s="67">
        <v>44728</v>
      </c>
      <c r="H1378" s="67">
        <v>44747</v>
      </c>
      <c r="I1378" s="71">
        <f t="shared" si="77"/>
        <v>19</v>
      </c>
      <c r="J1378" s="72" t="s">
        <v>53</v>
      </c>
      <c r="K1378" s="72" t="s">
        <v>54</v>
      </c>
      <c r="L1378" s="73">
        <v>3</v>
      </c>
      <c r="M1378" s="73" t="s">
        <v>55</v>
      </c>
      <c r="N1378" s="68" t="str">
        <f>VLOOKUP(K1378,[1]人員授權表!D$3:G$249,4,0)</f>
        <v>有機</v>
      </c>
      <c r="O1378" s="70" t="str">
        <f>VLOOKUP(K1378,[1]人員授權表!D$2:E$249,2,FALSE)</f>
        <v>Marco陳鴻鈞</v>
      </c>
      <c r="P1378" s="67">
        <f t="shared" ref="P1378:P1409" si="79">H1378-2</f>
        <v>44745</v>
      </c>
      <c r="Q1378" s="75" t="str">
        <f t="shared" si="78"/>
        <v>週日</v>
      </c>
      <c r="R1378" s="80">
        <v>44740</v>
      </c>
      <c r="S1378" s="84"/>
      <c r="AA1378" s="1"/>
    </row>
    <row r="1379" spans="4:27">
      <c r="D1379" s="68" t="s">
        <v>50</v>
      </c>
      <c r="E1379" s="70" t="s">
        <v>51</v>
      </c>
      <c r="F1379" s="70" t="s">
        <v>884</v>
      </c>
      <c r="G1379" s="67">
        <v>44728</v>
      </c>
      <c r="H1379" s="67">
        <v>44747</v>
      </c>
      <c r="I1379" s="71">
        <f t="shared" si="77"/>
        <v>19</v>
      </c>
      <c r="J1379" s="72" t="s">
        <v>60</v>
      </c>
      <c r="K1379" s="72" t="s">
        <v>61</v>
      </c>
      <c r="L1379" s="73">
        <v>3</v>
      </c>
      <c r="M1379" s="73" t="s">
        <v>55</v>
      </c>
      <c r="N1379" s="68" t="str">
        <f>VLOOKUP(K1379,[1]人員授權表!D$3:G$249,4,0)</f>
        <v>有機</v>
      </c>
      <c r="O1379" s="70" t="str">
        <f>VLOOKUP(K1379,[1]人員授權表!D$2:E$249,2,FALSE)</f>
        <v>Marco陳鴻鈞</v>
      </c>
      <c r="P1379" s="67">
        <f t="shared" si="79"/>
        <v>44745</v>
      </c>
      <c r="Q1379" s="75" t="str">
        <f t="shared" si="78"/>
        <v>週日</v>
      </c>
      <c r="R1379" s="80">
        <v>44740</v>
      </c>
      <c r="S1379" s="84"/>
      <c r="AA1379" s="1"/>
    </row>
    <row r="1380" spans="4:27">
      <c r="D1380" s="68" t="s">
        <v>50</v>
      </c>
      <c r="E1380" s="70" t="s">
        <v>51</v>
      </c>
      <c r="F1380" s="70" t="s">
        <v>884</v>
      </c>
      <c r="G1380" s="67">
        <v>44728</v>
      </c>
      <c r="H1380" s="67">
        <v>44747</v>
      </c>
      <c r="I1380" s="71">
        <f t="shared" si="77"/>
        <v>19</v>
      </c>
      <c r="J1380" s="72" t="s">
        <v>243</v>
      </c>
      <c r="K1380" s="72" t="s">
        <v>241</v>
      </c>
      <c r="L1380" s="73">
        <v>1</v>
      </c>
      <c r="M1380" s="73" t="s">
        <v>55</v>
      </c>
      <c r="N1380" s="68" t="str">
        <f>VLOOKUP(K1380,[1]人員授權表!D$3:G$249,4,0)</f>
        <v>有機</v>
      </c>
      <c r="O1380" s="70" t="str">
        <f>VLOOKUP(K1380,[1]人員授權表!D$2:E$249,2,FALSE)</f>
        <v>Casper李羿勳</v>
      </c>
      <c r="P1380" s="67">
        <f t="shared" si="79"/>
        <v>44745</v>
      </c>
      <c r="Q1380" s="75" t="str">
        <f t="shared" si="78"/>
        <v>週日</v>
      </c>
      <c r="R1380" s="80">
        <v>44742</v>
      </c>
      <c r="S1380" s="84"/>
      <c r="AA1380" s="1"/>
    </row>
    <row r="1381" spans="4:27">
      <c r="D1381" s="68" t="s">
        <v>50</v>
      </c>
      <c r="E1381" s="70" t="s">
        <v>51</v>
      </c>
      <c r="F1381" s="70" t="s">
        <v>884</v>
      </c>
      <c r="G1381" s="67">
        <v>44728</v>
      </c>
      <c r="H1381" s="67">
        <v>44747</v>
      </c>
      <c r="I1381" s="71">
        <f t="shared" si="77"/>
        <v>19</v>
      </c>
      <c r="J1381" s="72" t="s">
        <v>244</v>
      </c>
      <c r="K1381" s="72" t="s">
        <v>241</v>
      </c>
      <c r="L1381" s="73">
        <v>1</v>
      </c>
      <c r="M1381" s="73" t="s">
        <v>55</v>
      </c>
      <c r="N1381" s="68" t="str">
        <f>VLOOKUP(K1381,[1]人員授權表!D$3:G$249,4,0)</f>
        <v>有機</v>
      </c>
      <c r="O1381" s="70" t="str">
        <f>VLOOKUP(K1381,[1]人員授權表!D$2:E$249,2,FALSE)</f>
        <v>Casper李羿勳</v>
      </c>
      <c r="P1381" s="67">
        <f t="shared" si="79"/>
        <v>44745</v>
      </c>
      <c r="Q1381" s="75" t="str">
        <f t="shared" si="78"/>
        <v>週日</v>
      </c>
      <c r="R1381" s="80">
        <v>44742</v>
      </c>
      <c r="S1381" s="84"/>
      <c r="AA1381" s="1"/>
    </row>
    <row r="1382" spans="4:27">
      <c r="D1382" s="68" t="s">
        <v>50</v>
      </c>
      <c r="E1382" s="70" t="s">
        <v>51</v>
      </c>
      <c r="F1382" s="70" t="s">
        <v>885</v>
      </c>
      <c r="G1382" s="67">
        <v>44726</v>
      </c>
      <c r="H1382" s="67">
        <v>44747</v>
      </c>
      <c r="I1382" s="71">
        <f t="shared" si="77"/>
        <v>21</v>
      </c>
      <c r="J1382" s="72" t="s">
        <v>60</v>
      </c>
      <c r="K1382" s="72" t="s">
        <v>61</v>
      </c>
      <c r="L1382" s="73">
        <v>1</v>
      </c>
      <c r="M1382" s="73" t="s">
        <v>55</v>
      </c>
      <c r="N1382" s="68" t="str">
        <f>VLOOKUP(K1382,[1]人員授權表!D$3:G$249,4,0)</f>
        <v>有機</v>
      </c>
      <c r="O1382" s="70" t="str">
        <f>VLOOKUP(K1382,[1]人員授權表!D$2:E$249,2,FALSE)</f>
        <v>Marco陳鴻鈞</v>
      </c>
      <c r="P1382" s="67">
        <f t="shared" si="79"/>
        <v>44745</v>
      </c>
      <c r="Q1382" s="75" t="str">
        <f t="shared" si="78"/>
        <v>週日</v>
      </c>
      <c r="R1382" s="80">
        <v>44740</v>
      </c>
      <c r="S1382" s="84"/>
      <c r="AA1382" s="1"/>
    </row>
    <row r="1383" spans="4:27">
      <c r="D1383" s="68" t="s">
        <v>50</v>
      </c>
      <c r="E1383" s="70" t="s">
        <v>51</v>
      </c>
      <c r="F1383" s="70" t="s">
        <v>885</v>
      </c>
      <c r="G1383" s="67">
        <v>44726</v>
      </c>
      <c r="H1383" s="67">
        <v>44747</v>
      </c>
      <c r="I1383" s="71">
        <f t="shared" si="77"/>
        <v>21</v>
      </c>
      <c r="J1383" s="72" t="s">
        <v>350</v>
      </c>
      <c r="K1383" s="72" t="s">
        <v>250</v>
      </c>
      <c r="L1383" s="73">
        <v>1</v>
      </c>
      <c r="M1383" s="73" t="s">
        <v>55</v>
      </c>
      <c r="N1383" s="68" t="str">
        <f>VLOOKUP(K1383,[1]人員授權表!D$3:G$249,4,0)</f>
        <v>有機</v>
      </c>
      <c r="O1383" s="70" t="str">
        <f>VLOOKUP(K1383,[1]人員授權表!D$2:E$249,2,FALSE)</f>
        <v>Marco陳鴻鈞</v>
      </c>
      <c r="P1383" s="67">
        <f t="shared" si="79"/>
        <v>44745</v>
      </c>
      <c r="Q1383" s="75" t="str">
        <f t="shared" si="78"/>
        <v>週日</v>
      </c>
      <c r="R1383" s="80">
        <v>44741</v>
      </c>
      <c r="AA1383" s="1"/>
    </row>
    <row r="1384" spans="4:27">
      <c r="D1384" s="68" t="s">
        <v>50</v>
      </c>
      <c r="E1384" s="70" t="s">
        <v>51</v>
      </c>
      <c r="F1384" s="70" t="s">
        <v>886</v>
      </c>
      <c r="G1384" s="67">
        <v>44727</v>
      </c>
      <c r="H1384" s="67">
        <v>44747</v>
      </c>
      <c r="I1384" s="71">
        <f t="shared" si="77"/>
        <v>20</v>
      </c>
      <c r="J1384" s="72" t="s">
        <v>60</v>
      </c>
      <c r="K1384" s="72" t="s">
        <v>61</v>
      </c>
      <c r="L1384" s="73">
        <v>2</v>
      </c>
      <c r="M1384" s="73" t="s">
        <v>55</v>
      </c>
      <c r="N1384" s="68" t="str">
        <f>VLOOKUP(K1384,[1]人員授權表!D$3:G$249,4,0)</f>
        <v>有機</v>
      </c>
      <c r="O1384" s="70" t="str">
        <f>VLOOKUP(K1384,[1]人員授權表!D$2:E$249,2,FALSE)</f>
        <v>Marco陳鴻鈞</v>
      </c>
      <c r="P1384" s="67">
        <f t="shared" si="79"/>
        <v>44745</v>
      </c>
      <c r="Q1384" s="75" t="str">
        <f t="shared" si="78"/>
        <v>週日</v>
      </c>
      <c r="R1384" s="80">
        <v>44740</v>
      </c>
      <c r="AA1384" s="1"/>
    </row>
    <row r="1385" spans="4:27">
      <c r="D1385" s="68" t="s">
        <v>50</v>
      </c>
      <c r="E1385" s="70" t="s">
        <v>51</v>
      </c>
      <c r="F1385" s="70" t="s">
        <v>887</v>
      </c>
      <c r="G1385" s="67">
        <v>44728</v>
      </c>
      <c r="H1385" s="67">
        <v>44747</v>
      </c>
      <c r="I1385" s="71">
        <f t="shared" si="77"/>
        <v>19</v>
      </c>
      <c r="J1385" s="72" t="s">
        <v>66</v>
      </c>
      <c r="K1385" s="72" t="s">
        <v>64</v>
      </c>
      <c r="L1385" s="73">
        <v>1</v>
      </c>
      <c r="M1385" s="73" t="s">
        <v>55</v>
      </c>
      <c r="N1385" s="68" t="str">
        <f>VLOOKUP(K1385,[1]人員授權表!D$3:G$249,4,0)</f>
        <v>有機</v>
      </c>
      <c r="O1385" s="70" t="str">
        <f>VLOOKUP(K1385,[1]人員授權表!D$2:E$249,2,FALSE)</f>
        <v>Casper李羿勳</v>
      </c>
      <c r="P1385" s="67">
        <f t="shared" si="79"/>
        <v>44745</v>
      </c>
      <c r="Q1385" s="75" t="str">
        <f t="shared" si="78"/>
        <v>週日</v>
      </c>
      <c r="R1385" s="80">
        <v>44742</v>
      </c>
      <c r="AA1385" s="1"/>
    </row>
    <row r="1386" spans="4:27">
      <c r="D1386" s="68" t="s">
        <v>50</v>
      </c>
      <c r="E1386" s="70" t="s">
        <v>51</v>
      </c>
      <c r="F1386" s="70" t="s">
        <v>887</v>
      </c>
      <c r="G1386" s="67">
        <v>44728</v>
      </c>
      <c r="H1386" s="67">
        <v>44747</v>
      </c>
      <c r="I1386" s="71">
        <f t="shared" si="77"/>
        <v>19</v>
      </c>
      <c r="J1386" s="72" t="s">
        <v>242</v>
      </c>
      <c r="K1386" s="72" t="s">
        <v>241</v>
      </c>
      <c r="L1386" s="73">
        <v>1</v>
      </c>
      <c r="M1386" s="73" t="s">
        <v>55</v>
      </c>
      <c r="N1386" s="68" t="str">
        <f>VLOOKUP(K1386,[1]人員授權表!D$3:G$249,4,0)</f>
        <v>有機</v>
      </c>
      <c r="O1386" s="70" t="str">
        <f>VLOOKUP(K1386,[1]人員授權表!D$2:E$249,2,FALSE)</f>
        <v>Casper李羿勳</v>
      </c>
      <c r="P1386" s="67">
        <f t="shared" si="79"/>
        <v>44745</v>
      </c>
      <c r="Q1386" s="75" t="str">
        <f t="shared" si="78"/>
        <v>週日</v>
      </c>
      <c r="R1386" s="80">
        <v>44742</v>
      </c>
      <c r="AA1386" s="1"/>
    </row>
    <row r="1387" spans="4:27">
      <c r="D1387" s="68" t="s">
        <v>50</v>
      </c>
      <c r="E1387" s="70" t="s">
        <v>51</v>
      </c>
      <c r="F1387" s="70" t="s">
        <v>887</v>
      </c>
      <c r="G1387" s="67">
        <v>44728</v>
      </c>
      <c r="H1387" s="67">
        <v>44747</v>
      </c>
      <c r="I1387" s="71">
        <f t="shared" si="77"/>
        <v>19</v>
      </c>
      <c r="J1387" s="72" t="s">
        <v>238</v>
      </c>
      <c r="K1387" s="72" t="s">
        <v>239</v>
      </c>
      <c r="L1387" s="73">
        <v>1</v>
      </c>
      <c r="M1387" s="73" t="s">
        <v>55</v>
      </c>
      <c r="N1387" s="68" t="str">
        <f>VLOOKUP(K1387,[1]人員授權表!D$3:G$249,4,0)</f>
        <v>有機</v>
      </c>
      <c r="O1387" s="70" t="str">
        <f>VLOOKUP(K1387,[1]人員授權表!D$2:E$249,2,FALSE)</f>
        <v>Casper李羿勳</v>
      </c>
      <c r="P1387" s="67">
        <f t="shared" si="79"/>
        <v>44745</v>
      </c>
      <c r="Q1387" s="75" t="str">
        <f t="shared" si="78"/>
        <v>週日</v>
      </c>
      <c r="R1387" s="80">
        <v>44742</v>
      </c>
      <c r="S1387" s="84"/>
      <c r="AA1387" s="1"/>
    </row>
    <row r="1388" spans="4:27">
      <c r="D1388" s="68" t="s">
        <v>50</v>
      </c>
      <c r="E1388" s="70" t="s">
        <v>51</v>
      </c>
      <c r="F1388" s="70" t="s">
        <v>888</v>
      </c>
      <c r="G1388" s="67">
        <v>44726</v>
      </c>
      <c r="H1388" s="67">
        <v>44747</v>
      </c>
      <c r="I1388" s="71">
        <f t="shared" si="77"/>
        <v>21</v>
      </c>
      <c r="J1388" s="72" t="s">
        <v>353</v>
      </c>
      <c r="K1388" s="72" t="s">
        <v>64</v>
      </c>
      <c r="L1388" s="73">
        <v>2</v>
      </c>
      <c r="M1388" s="73" t="s">
        <v>55</v>
      </c>
      <c r="N1388" s="68" t="str">
        <f>VLOOKUP(K1388,[1]人員授權表!D$3:G$249,4,0)</f>
        <v>有機</v>
      </c>
      <c r="O1388" s="70" t="str">
        <f>VLOOKUP(K1388,[1]人員授權表!D$2:E$249,2,FALSE)</f>
        <v>Casper李羿勳</v>
      </c>
      <c r="P1388" s="67">
        <f t="shared" si="79"/>
        <v>44745</v>
      </c>
      <c r="Q1388" s="75" t="str">
        <f t="shared" si="78"/>
        <v>週日</v>
      </c>
      <c r="R1388" s="80">
        <v>44742</v>
      </c>
      <c r="S1388" s="84"/>
      <c r="AA1388" s="1"/>
    </row>
    <row r="1389" spans="4:27">
      <c r="D1389" s="68" t="s">
        <v>50</v>
      </c>
      <c r="E1389" s="70" t="s">
        <v>51</v>
      </c>
      <c r="F1389" s="70" t="s">
        <v>889</v>
      </c>
      <c r="G1389" s="67">
        <v>44727</v>
      </c>
      <c r="H1389" s="67">
        <v>44747</v>
      </c>
      <c r="I1389" s="71">
        <f t="shared" si="77"/>
        <v>20</v>
      </c>
      <c r="J1389" s="72" t="s">
        <v>261</v>
      </c>
      <c r="K1389" s="72" t="s">
        <v>248</v>
      </c>
      <c r="L1389" s="73">
        <v>1</v>
      </c>
      <c r="M1389" s="73" t="s">
        <v>55</v>
      </c>
      <c r="N1389" s="68" t="str">
        <f>VLOOKUP(K1389,[1]人員授權表!D$3:G$249,4,0)</f>
        <v>有機</v>
      </c>
      <c r="O1389" s="70" t="str">
        <f>VLOOKUP(K1389,[1]人員授權表!D$2:E$249,2,FALSE)</f>
        <v>Marco陳鴻鈞</v>
      </c>
      <c r="P1389" s="67">
        <f t="shared" si="79"/>
        <v>44745</v>
      </c>
      <c r="Q1389" s="75" t="str">
        <f t="shared" si="78"/>
        <v>週日</v>
      </c>
      <c r="R1389" s="80">
        <v>44736</v>
      </c>
      <c r="S1389" s="84"/>
      <c r="AA1389" s="1"/>
    </row>
    <row r="1390" spans="4:27">
      <c r="D1390" s="68" t="s">
        <v>50</v>
      </c>
      <c r="E1390" s="70" t="s">
        <v>51</v>
      </c>
      <c r="F1390" s="70" t="s">
        <v>889</v>
      </c>
      <c r="G1390" s="67">
        <v>44727</v>
      </c>
      <c r="H1390" s="67">
        <v>44747</v>
      </c>
      <c r="I1390" s="71">
        <f t="shared" si="77"/>
        <v>20</v>
      </c>
      <c r="J1390" s="72" t="s">
        <v>350</v>
      </c>
      <c r="K1390" s="72" t="s">
        <v>250</v>
      </c>
      <c r="L1390" s="73">
        <v>1</v>
      </c>
      <c r="M1390" s="73" t="s">
        <v>55</v>
      </c>
      <c r="N1390" s="68" t="str">
        <f>VLOOKUP(K1390,[1]人員授權表!D$3:G$249,4,0)</f>
        <v>有機</v>
      </c>
      <c r="O1390" s="70" t="str">
        <f>VLOOKUP(K1390,[1]人員授權表!D$2:E$249,2,FALSE)</f>
        <v>Marco陳鴻鈞</v>
      </c>
      <c r="P1390" s="67">
        <f t="shared" si="79"/>
        <v>44745</v>
      </c>
      <c r="Q1390" s="75" t="str">
        <f t="shared" si="78"/>
        <v>週日</v>
      </c>
      <c r="R1390" s="80">
        <v>44741</v>
      </c>
      <c r="S1390" s="84"/>
      <c r="AA1390" s="1"/>
    </row>
    <row r="1391" spans="4:27">
      <c r="D1391" s="68" t="s">
        <v>50</v>
      </c>
      <c r="E1391" s="70" t="s">
        <v>51</v>
      </c>
      <c r="F1391" s="70" t="s">
        <v>889</v>
      </c>
      <c r="G1391" s="67">
        <v>44727</v>
      </c>
      <c r="H1391" s="67">
        <v>44747</v>
      </c>
      <c r="I1391" s="71">
        <f t="shared" si="77"/>
        <v>20</v>
      </c>
      <c r="J1391" s="72" t="s">
        <v>242</v>
      </c>
      <c r="K1391" s="72" t="s">
        <v>241</v>
      </c>
      <c r="L1391" s="73">
        <v>3</v>
      </c>
      <c r="M1391" s="73" t="s">
        <v>55</v>
      </c>
      <c r="N1391" s="68" t="str">
        <f>VLOOKUP(K1391,[1]人員授權表!D$3:G$249,4,0)</f>
        <v>有機</v>
      </c>
      <c r="O1391" s="70" t="str">
        <f>VLOOKUP(K1391,[1]人員授權表!D$2:E$249,2,FALSE)</f>
        <v>Casper李羿勳</v>
      </c>
      <c r="P1391" s="67">
        <f t="shared" si="79"/>
        <v>44745</v>
      </c>
      <c r="Q1391" s="75" t="str">
        <f t="shared" si="78"/>
        <v>週日</v>
      </c>
      <c r="R1391" s="80">
        <v>44742</v>
      </c>
      <c r="S1391" s="84"/>
      <c r="AA1391" s="1"/>
    </row>
    <row r="1392" spans="4:27">
      <c r="D1392" s="68" t="s">
        <v>50</v>
      </c>
      <c r="E1392" s="70" t="s">
        <v>51</v>
      </c>
      <c r="F1392" s="70" t="s">
        <v>889</v>
      </c>
      <c r="G1392" s="67">
        <v>44727</v>
      </c>
      <c r="H1392" s="67">
        <v>44747</v>
      </c>
      <c r="I1392" s="71">
        <f t="shared" si="77"/>
        <v>20</v>
      </c>
      <c r="J1392" s="72" t="s">
        <v>616</v>
      </c>
      <c r="K1392" s="72" t="s">
        <v>617</v>
      </c>
      <c r="L1392" s="73">
        <v>1</v>
      </c>
      <c r="M1392" s="73" t="s">
        <v>55</v>
      </c>
      <c r="N1392" s="68" t="str">
        <f>VLOOKUP(K1392,[1]人員授權表!D$3:G$249,4,0)</f>
        <v>有機</v>
      </c>
      <c r="O1392" s="70" t="str">
        <f>VLOOKUP(K1392,[1]人員授權表!D$2:E$249,2,FALSE)</f>
        <v>Casper李羿勳</v>
      </c>
      <c r="P1392" s="67">
        <f t="shared" si="79"/>
        <v>44745</v>
      </c>
      <c r="Q1392" s="75" t="str">
        <f t="shared" si="78"/>
        <v>週日</v>
      </c>
      <c r="R1392" s="80">
        <v>44742</v>
      </c>
      <c r="S1392" s="84"/>
      <c r="AA1392" s="1"/>
    </row>
    <row r="1393" spans="4:27">
      <c r="D1393" s="68" t="s">
        <v>50</v>
      </c>
      <c r="E1393" s="70" t="s">
        <v>51</v>
      </c>
      <c r="F1393" s="70" t="s">
        <v>889</v>
      </c>
      <c r="G1393" s="67">
        <v>44727</v>
      </c>
      <c r="H1393" s="67">
        <v>44747</v>
      </c>
      <c r="I1393" s="71">
        <f t="shared" si="77"/>
        <v>20</v>
      </c>
      <c r="J1393" s="72" t="s">
        <v>890</v>
      </c>
      <c r="K1393" s="72" t="s">
        <v>617</v>
      </c>
      <c r="L1393" s="73">
        <v>1</v>
      </c>
      <c r="M1393" s="73" t="s">
        <v>55</v>
      </c>
      <c r="N1393" s="68" t="str">
        <f>VLOOKUP(K1393,[1]人員授權表!D$3:G$249,4,0)</f>
        <v>有機</v>
      </c>
      <c r="O1393" s="70" t="str">
        <f>VLOOKUP(K1393,[1]人員授權表!D$2:E$249,2,FALSE)</f>
        <v>Casper李羿勳</v>
      </c>
      <c r="P1393" s="67">
        <f t="shared" si="79"/>
        <v>44745</v>
      </c>
      <c r="Q1393" s="75" t="str">
        <f t="shared" si="78"/>
        <v>週日</v>
      </c>
      <c r="R1393" s="80">
        <v>44742</v>
      </c>
      <c r="S1393" s="84"/>
      <c r="AA1393" s="1"/>
    </row>
    <row r="1394" spans="4:27">
      <c r="D1394" s="68" t="s">
        <v>50</v>
      </c>
      <c r="E1394" s="70" t="s">
        <v>51</v>
      </c>
      <c r="F1394" s="70" t="s">
        <v>889</v>
      </c>
      <c r="G1394" s="67">
        <v>44727</v>
      </c>
      <c r="H1394" s="67">
        <v>44747</v>
      </c>
      <c r="I1394" s="71">
        <f t="shared" si="77"/>
        <v>20</v>
      </c>
      <c r="J1394" s="72" t="s">
        <v>891</v>
      </c>
      <c r="K1394" s="72" t="s">
        <v>617</v>
      </c>
      <c r="L1394" s="73">
        <v>1</v>
      </c>
      <c r="M1394" s="73" t="s">
        <v>55</v>
      </c>
      <c r="N1394" s="68" t="str">
        <f>VLOOKUP(K1394,[1]人員授權表!D$3:G$249,4,0)</f>
        <v>有機</v>
      </c>
      <c r="O1394" s="70" t="str">
        <f>VLOOKUP(K1394,[1]人員授權表!D$2:E$249,2,FALSE)</f>
        <v>Casper李羿勳</v>
      </c>
      <c r="P1394" s="67">
        <f t="shared" si="79"/>
        <v>44745</v>
      </c>
      <c r="Q1394" s="75" t="str">
        <f t="shared" si="78"/>
        <v>週日</v>
      </c>
      <c r="R1394" s="80">
        <v>44742</v>
      </c>
      <c r="S1394" s="84"/>
      <c r="AA1394" s="1"/>
    </row>
    <row r="1395" spans="4:27">
      <c r="D1395" s="68" t="s">
        <v>50</v>
      </c>
      <c r="E1395" s="70" t="s">
        <v>51</v>
      </c>
      <c r="F1395" s="70" t="s">
        <v>892</v>
      </c>
      <c r="G1395" s="67">
        <v>44727</v>
      </c>
      <c r="H1395" s="67">
        <v>44747</v>
      </c>
      <c r="I1395" s="71">
        <f t="shared" si="77"/>
        <v>20</v>
      </c>
      <c r="J1395" s="72" t="s">
        <v>261</v>
      </c>
      <c r="K1395" s="72" t="s">
        <v>248</v>
      </c>
      <c r="L1395" s="73">
        <v>1</v>
      </c>
      <c r="M1395" s="73" t="s">
        <v>55</v>
      </c>
      <c r="N1395" s="68" t="str">
        <f>VLOOKUP(K1395,[1]人員授權表!D$3:G$249,4,0)</f>
        <v>有機</v>
      </c>
      <c r="O1395" s="70" t="str">
        <f>VLOOKUP(K1395,[1]人員授權表!D$2:E$249,2,FALSE)</f>
        <v>Marco陳鴻鈞</v>
      </c>
      <c r="P1395" s="67">
        <f t="shared" si="79"/>
        <v>44745</v>
      </c>
      <c r="Q1395" s="75" t="str">
        <f t="shared" si="78"/>
        <v>週日</v>
      </c>
      <c r="R1395" s="80">
        <v>44741</v>
      </c>
      <c r="S1395" s="84"/>
      <c r="AA1395" s="1"/>
    </row>
    <row r="1396" spans="4:27">
      <c r="D1396" s="68" t="s">
        <v>50</v>
      </c>
      <c r="E1396" s="70" t="s">
        <v>51</v>
      </c>
      <c r="F1396" s="70" t="s">
        <v>892</v>
      </c>
      <c r="G1396" s="67">
        <v>44727</v>
      </c>
      <c r="H1396" s="67">
        <v>44747</v>
      </c>
      <c r="I1396" s="71">
        <f t="shared" si="77"/>
        <v>20</v>
      </c>
      <c r="J1396" s="72" t="s">
        <v>242</v>
      </c>
      <c r="K1396" s="72" t="s">
        <v>241</v>
      </c>
      <c r="L1396" s="73">
        <v>1</v>
      </c>
      <c r="M1396" s="73" t="s">
        <v>55</v>
      </c>
      <c r="N1396" s="68" t="str">
        <f>VLOOKUP(K1396,[1]人員授權表!D$3:G$249,4,0)</f>
        <v>有機</v>
      </c>
      <c r="O1396" s="70" t="str">
        <f>VLOOKUP(K1396,[1]人員授權表!D$2:E$249,2,FALSE)</f>
        <v>Casper李羿勳</v>
      </c>
      <c r="P1396" s="67">
        <f t="shared" si="79"/>
        <v>44745</v>
      </c>
      <c r="Q1396" s="75" t="str">
        <f t="shared" si="78"/>
        <v>週日</v>
      </c>
      <c r="R1396" s="80">
        <v>44742</v>
      </c>
      <c r="S1396" s="84"/>
      <c r="AA1396" s="1"/>
    </row>
    <row r="1397" spans="4:27">
      <c r="D1397" s="68" t="s">
        <v>50</v>
      </c>
      <c r="E1397" s="70" t="s">
        <v>51</v>
      </c>
      <c r="F1397" s="70" t="s">
        <v>892</v>
      </c>
      <c r="G1397" s="67">
        <v>44727</v>
      </c>
      <c r="H1397" s="67">
        <v>44747</v>
      </c>
      <c r="I1397" s="71">
        <f t="shared" si="77"/>
        <v>20</v>
      </c>
      <c r="J1397" s="72" t="s">
        <v>616</v>
      </c>
      <c r="K1397" s="72" t="s">
        <v>617</v>
      </c>
      <c r="L1397" s="73">
        <v>1</v>
      </c>
      <c r="M1397" s="73" t="s">
        <v>55</v>
      </c>
      <c r="N1397" s="68" t="str">
        <f>VLOOKUP(K1397,[1]人員授權表!D$3:G$249,4,0)</f>
        <v>有機</v>
      </c>
      <c r="O1397" s="70" t="str">
        <f>VLOOKUP(K1397,[1]人員授權表!D$2:E$249,2,FALSE)</f>
        <v>Casper李羿勳</v>
      </c>
      <c r="P1397" s="67">
        <f t="shared" si="79"/>
        <v>44745</v>
      </c>
      <c r="Q1397" s="75" t="str">
        <f t="shared" si="78"/>
        <v>週日</v>
      </c>
      <c r="R1397" s="80">
        <v>44742</v>
      </c>
      <c r="S1397" s="84"/>
      <c r="AA1397" s="1"/>
    </row>
    <row r="1398" spans="4:27">
      <c r="D1398" s="68" t="s">
        <v>50</v>
      </c>
      <c r="E1398" s="70" t="s">
        <v>51</v>
      </c>
      <c r="F1398" s="70" t="s">
        <v>892</v>
      </c>
      <c r="G1398" s="67">
        <v>44727</v>
      </c>
      <c r="H1398" s="67">
        <v>44747</v>
      </c>
      <c r="I1398" s="71">
        <f t="shared" si="77"/>
        <v>20</v>
      </c>
      <c r="J1398" s="72" t="s">
        <v>890</v>
      </c>
      <c r="K1398" s="72" t="s">
        <v>617</v>
      </c>
      <c r="L1398" s="73">
        <v>1</v>
      </c>
      <c r="M1398" s="73" t="s">
        <v>55</v>
      </c>
      <c r="N1398" s="68" t="str">
        <f>VLOOKUP(K1398,[1]人員授權表!D$3:G$249,4,0)</f>
        <v>有機</v>
      </c>
      <c r="O1398" s="70" t="str">
        <f>VLOOKUP(K1398,[1]人員授權表!D$2:E$249,2,FALSE)</f>
        <v>Casper李羿勳</v>
      </c>
      <c r="P1398" s="67">
        <f t="shared" si="79"/>
        <v>44745</v>
      </c>
      <c r="Q1398" s="75" t="str">
        <f t="shared" si="78"/>
        <v>週日</v>
      </c>
      <c r="R1398" s="80">
        <v>44742</v>
      </c>
      <c r="S1398" s="84"/>
      <c r="AA1398" s="1"/>
    </row>
    <row r="1399" spans="4:27">
      <c r="D1399" s="68" t="s">
        <v>50</v>
      </c>
      <c r="E1399" s="70" t="s">
        <v>51</v>
      </c>
      <c r="F1399" s="70" t="s">
        <v>892</v>
      </c>
      <c r="G1399" s="67">
        <v>44727</v>
      </c>
      <c r="H1399" s="67">
        <v>44747</v>
      </c>
      <c r="I1399" s="71">
        <f t="shared" si="77"/>
        <v>20</v>
      </c>
      <c r="J1399" s="72" t="s">
        <v>891</v>
      </c>
      <c r="K1399" s="72" t="s">
        <v>617</v>
      </c>
      <c r="L1399" s="73">
        <v>1</v>
      </c>
      <c r="M1399" s="73" t="s">
        <v>55</v>
      </c>
      <c r="N1399" s="68" t="str">
        <f>VLOOKUP(K1399,[1]人員授權表!D$3:G$249,4,0)</f>
        <v>有機</v>
      </c>
      <c r="O1399" s="70" t="str">
        <f>VLOOKUP(K1399,[1]人員授權表!D$2:E$249,2,FALSE)</f>
        <v>Casper李羿勳</v>
      </c>
      <c r="P1399" s="67">
        <f t="shared" si="79"/>
        <v>44745</v>
      </c>
      <c r="Q1399" s="75" t="str">
        <f t="shared" si="78"/>
        <v>週日</v>
      </c>
      <c r="R1399" s="80">
        <v>44742</v>
      </c>
      <c r="S1399" s="84"/>
      <c r="AA1399" s="1"/>
    </row>
    <row r="1400" spans="4:27">
      <c r="D1400" s="68" t="s">
        <v>50</v>
      </c>
      <c r="E1400" s="70" t="s">
        <v>51</v>
      </c>
      <c r="F1400" s="70" t="s">
        <v>893</v>
      </c>
      <c r="G1400" s="67">
        <v>44727</v>
      </c>
      <c r="H1400" s="67">
        <v>44747</v>
      </c>
      <c r="I1400" s="71">
        <f t="shared" si="77"/>
        <v>20</v>
      </c>
      <c r="J1400" s="72" t="s">
        <v>69</v>
      </c>
      <c r="K1400" s="72" t="s">
        <v>70</v>
      </c>
      <c r="L1400" s="73">
        <v>1</v>
      </c>
      <c r="M1400" s="73" t="s">
        <v>55</v>
      </c>
      <c r="N1400" s="68" t="str">
        <f>VLOOKUP(K1400,[1]人員授權表!D$3:G$249,4,0)</f>
        <v>有機</v>
      </c>
      <c r="O1400" s="70" t="str">
        <f>VLOOKUP(K1400,[1]人員授權表!D$2:E$249,2,FALSE)</f>
        <v>Casper李羿勳</v>
      </c>
      <c r="P1400" s="67">
        <f t="shared" si="79"/>
        <v>44745</v>
      </c>
      <c r="Q1400" s="75" t="str">
        <f t="shared" si="78"/>
        <v>週日</v>
      </c>
      <c r="R1400" s="80">
        <v>44742</v>
      </c>
      <c r="S1400" s="84"/>
      <c r="AA1400" s="1"/>
    </row>
    <row r="1401" spans="4:27">
      <c r="D1401" s="68" t="s">
        <v>50</v>
      </c>
      <c r="E1401" s="70" t="s">
        <v>51</v>
      </c>
      <c r="F1401" s="70" t="s">
        <v>893</v>
      </c>
      <c r="G1401" s="67">
        <v>44727</v>
      </c>
      <c r="H1401" s="67">
        <v>44747</v>
      </c>
      <c r="I1401" s="71">
        <f t="shared" si="77"/>
        <v>20</v>
      </c>
      <c r="J1401" s="72" t="s">
        <v>243</v>
      </c>
      <c r="K1401" s="72" t="s">
        <v>241</v>
      </c>
      <c r="L1401" s="73">
        <v>2</v>
      </c>
      <c r="M1401" s="73" t="s">
        <v>55</v>
      </c>
      <c r="N1401" s="68" t="str">
        <f>VLOOKUP(K1401,[1]人員授權表!D$3:G$249,4,0)</f>
        <v>有機</v>
      </c>
      <c r="O1401" s="70" t="str">
        <f>VLOOKUP(K1401,[1]人員授權表!D$2:E$249,2,FALSE)</f>
        <v>Casper李羿勳</v>
      </c>
      <c r="P1401" s="67">
        <f t="shared" si="79"/>
        <v>44745</v>
      </c>
      <c r="Q1401" s="75" t="str">
        <f t="shared" si="78"/>
        <v>週日</v>
      </c>
      <c r="R1401" s="80">
        <v>44742</v>
      </c>
      <c r="S1401" s="84"/>
      <c r="AA1401" s="1"/>
    </row>
    <row r="1402" spans="4:27">
      <c r="D1402" s="68" t="s">
        <v>50</v>
      </c>
      <c r="E1402" s="70" t="s">
        <v>51</v>
      </c>
      <c r="F1402" s="15" t="s">
        <v>894</v>
      </c>
      <c r="G1402" s="67">
        <v>44728</v>
      </c>
      <c r="H1402" s="67">
        <v>44747</v>
      </c>
      <c r="I1402" s="71">
        <f t="shared" si="77"/>
        <v>19</v>
      </c>
      <c r="J1402" s="72" t="s">
        <v>53</v>
      </c>
      <c r="K1402" s="72" t="s">
        <v>54</v>
      </c>
      <c r="L1402" s="73">
        <v>1</v>
      </c>
      <c r="M1402" s="73" t="s">
        <v>55</v>
      </c>
      <c r="N1402" s="68" t="str">
        <f>VLOOKUP(K1402,[1]人員授權表!D$3:G$249,4,0)</f>
        <v>有機</v>
      </c>
      <c r="O1402" s="70" t="str">
        <f>VLOOKUP(K1402,[1]人員授權表!D$2:E$249,2,FALSE)</f>
        <v>Marco陳鴻鈞</v>
      </c>
      <c r="P1402" s="67">
        <f t="shared" si="79"/>
        <v>44745</v>
      </c>
      <c r="Q1402" s="75" t="str">
        <f t="shared" si="78"/>
        <v>週日</v>
      </c>
      <c r="R1402" s="80">
        <v>44740</v>
      </c>
      <c r="S1402" s="84"/>
      <c r="Z1402" s="79" t="s">
        <v>895</v>
      </c>
      <c r="AA1402" s="1"/>
    </row>
    <row r="1403" spans="4:27">
      <c r="D1403" s="68" t="s">
        <v>50</v>
      </c>
      <c r="E1403" s="70" t="s">
        <v>51</v>
      </c>
      <c r="F1403" s="15" t="s">
        <v>894</v>
      </c>
      <c r="G1403" s="67">
        <v>44728</v>
      </c>
      <c r="H1403" s="67">
        <v>44747</v>
      </c>
      <c r="I1403" s="71">
        <f t="shared" si="77"/>
        <v>19</v>
      </c>
      <c r="J1403" s="72" t="s">
        <v>60</v>
      </c>
      <c r="K1403" s="72" t="s">
        <v>61</v>
      </c>
      <c r="L1403" s="73">
        <v>1</v>
      </c>
      <c r="M1403" s="73" t="s">
        <v>55</v>
      </c>
      <c r="N1403" s="68" t="str">
        <f>VLOOKUP(K1403,[1]人員授權表!D$3:G$249,4,0)</f>
        <v>有機</v>
      </c>
      <c r="O1403" s="70" t="str">
        <f>VLOOKUP(K1403,[1]人員授權表!D$2:E$249,2,FALSE)</f>
        <v>Marco陳鴻鈞</v>
      </c>
      <c r="P1403" s="67">
        <f t="shared" si="79"/>
        <v>44745</v>
      </c>
      <c r="Q1403" s="75" t="str">
        <f t="shared" si="78"/>
        <v>週日</v>
      </c>
      <c r="R1403" s="80">
        <v>44740</v>
      </c>
      <c r="S1403" s="84"/>
      <c r="Z1403" s="79" t="s">
        <v>895</v>
      </c>
      <c r="AA1403" s="1"/>
    </row>
    <row r="1404" spans="4:27">
      <c r="D1404" s="68" t="s">
        <v>50</v>
      </c>
      <c r="E1404" s="70" t="s">
        <v>51</v>
      </c>
      <c r="F1404" s="15" t="s">
        <v>894</v>
      </c>
      <c r="G1404" s="67">
        <v>44728</v>
      </c>
      <c r="H1404" s="67">
        <v>44747</v>
      </c>
      <c r="I1404" s="71">
        <f t="shared" si="77"/>
        <v>19</v>
      </c>
      <c r="J1404" s="72" t="s">
        <v>193</v>
      </c>
      <c r="K1404" s="72" t="s">
        <v>470</v>
      </c>
      <c r="L1404" s="73">
        <v>1</v>
      </c>
      <c r="M1404" s="73" t="s">
        <v>55</v>
      </c>
      <c r="N1404" s="68" t="str">
        <f>VLOOKUP(K1404,[1]人員授權表!D$3:G$249,4,0)</f>
        <v>無機</v>
      </c>
      <c r="O1404" s="70" t="str">
        <f>VLOOKUP(K1404,[1]人員授權表!D$2:E$249,2,FALSE)</f>
        <v>Iring陳俊明</v>
      </c>
      <c r="P1404" s="67">
        <f t="shared" si="79"/>
        <v>44745</v>
      </c>
      <c r="Q1404" s="75" t="str">
        <f t="shared" si="78"/>
        <v>週日</v>
      </c>
      <c r="R1404" s="80">
        <v>44743</v>
      </c>
      <c r="S1404" s="84"/>
      <c r="Z1404" s="79" t="s">
        <v>895</v>
      </c>
      <c r="AA1404" s="1"/>
    </row>
    <row r="1405" spans="4:27">
      <c r="D1405" s="68" t="s">
        <v>50</v>
      </c>
      <c r="E1405" s="70" t="s">
        <v>51</v>
      </c>
      <c r="F1405" s="15" t="s">
        <v>896</v>
      </c>
      <c r="G1405" s="67">
        <v>44729</v>
      </c>
      <c r="H1405" s="67">
        <v>44747</v>
      </c>
      <c r="I1405" s="71">
        <f t="shared" si="77"/>
        <v>18</v>
      </c>
      <c r="J1405" s="72" t="s">
        <v>60</v>
      </c>
      <c r="K1405" s="72" t="s">
        <v>61</v>
      </c>
      <c r="L1405" s="73">
        <v>1</v>
      </c>
      <c r="M1405" s="73" t="s">
        <v>55</v>
      </c>
      <c r="N1405" s="68" t="str">
        <f>VLOOKUP(K1405,[1]人員授權表!D$3:G$249,4,0)</f>
        <v>有機</v>
      </c>
      <c r="O1405" s="70" t="str">
        <f>VLOOKUP(K1405,[1]人員授權表!D$2:E$249,2,FALSE)</f>
        <v>Marco陳鴻鈞</v>
      </c>
      <c r="P1405" s="67">
        <f t="shared" si="79"/>
        <v>44745</v>
      </c>
      <c r="Q1405" s="75" t="str">
        <f t="shared" si="78"/>
        <v>週日</v>
      </c>
      <c r="R1405" s="80">
        <v>44740</v>
      </c>
      <c r="S1405" s="84"/>
      <c r="Z1405" s="79" t="s">
        <v>895</v>
      </c>
      <c r="AA1405" s="1"/>
    </row>
    <row r="1406" spans="4:27">
      <c r="D1406" s="68" t="s">
        <v>50</v>
      </c>
      <c r="E1406" s="70" t="s">
        <v>51</v>
      </c>
      <c r="F1406" s="15" t="s">
        <v>896</v>
      </c>
      <c r="G1406" s="67">
        <v>44729</v>
      </c>
      <c r="H1406" s="67">
        <v>44747</v>
      </c>
      <c r="I1406" s="71">
        <f t="shared" si="77"/>
        <v>18</v>
      </c>
      <c r="J1406" s="72" t="s">
        <v>69</v>
      </c>
      <c r="K1406" s="72" t="s">
        <v>70</v>
      </c>
      <c r="L1406" s="73">
        <v>1</v>
      </c>
      <c r="M1406" s="73" t="s">
        <v>55</v>
      </c>
      <c r="N1406" s="68" t="str">
        <f>VLOOKUP(K1406,[1]人員授權表!D$3:G$249,4,0)</f>
        <v>有機</v>
      </c>
      <c r="O1406" s="70" t="str">
        <f>VLOOKUP(K1406,[1]人員授權表!D$2:E$249,2,FALSE)</f>
        <v>Casper李羿勳</v>
      </c>
      <c r="P1406" s="67">
        <f t="shared" si="79"/>
        <v>44745</v>
      </c>
      <c r="Q1406" s="75" t="str">
        <f t="shared" si="78"/>
        <v>週日</v>
      </c>
      <c r="R1406" s="80">
        <v>44742</v>
      </c>
      <c r="S1406" s="84"/>
      <c r="Z1406" s="79" t="s">
        <v>895</v>
      </c>
      <c r="AA1406" s="1"/>
    </row>
    <row r="1407" spans="4:27">
      <c r="D1407" s="68" t="s">
        <v>50</v>
      </c>
      <c r="E1407" s="70" t="s">
        <v>51</v>
      </c>
      <c r="F1407" s="15" t="s">
        <v>896</v>
      </c>
      <c r="G1407" s="67">
        <v>44729</v>
      </c>
      <c r="H1407" s="67">
        <v>44747</v>
      </c>
      <c r="I1407" s="71">
        <f t="shared" si="77"/>
        <v>18</v>
      </c>
      <c r="J1407" s="72" t="s">
        <v>238</v>
      </c>
      <c r="K1407" s="72" t="s">
        <v>239</v>
      </c>
      <c r="L1407" s="73">
        <v>1</v>
      </c>
      <c r="M1407" s="73" t="s">
        <v>55</v>
      </c>
      <c r="N1407" s="68" t="str">
        <f>VLOOKUP(K1407,[1]人員授權表!D$3:G$249,4,0)</f>
        <v>有機</v>
      </c>
      <c r="O1407" s="70" t="str">
        <f>VLOOKUP(K1407,[1]人員授權表!D$2:E$249,2,FALSE)</f>
        <v>Casper李羿勳</v>
      </c>
      <c r="P1407" s="67">
        <f t="shared" si="79"/>
        <v>44745</v>
      </c>
      <c r="Q1407" s="75" t="str">
        <f t="shared" si="78"/>
        <v>週日</v>
      </c>
      <c r="R1407" s="80">
        <v>44742</v>
      </c>
      <c r="S1407" s="84"/>
      <c r="Z1407" s="79" t="s">
        <v>895</v>
      </c>
      <c r="AA1407" s="1"/>
    </row>
    <row r="1408" spans="4:27">
      <c r="D1408" s="68" t="s">
        <v>50</v>
      </c>
      <c r="E1408" s="70" t="s">
        <v>51</v>
      </c>
      <c r="F1408" s="15" t="s">
        <v>896</v>
      </c>
      <c r="G1408" s="67">
        <v>44729</v>
      </c>
      <c r="H1408" s="67">
        <v>44747</v>
      </c>
      <c r="I1408" s="71">
        <f t="shared" si="77"/>
        <v>18</v>
      </c>
      <c r="J1408" s="72" t="s">
        <v>340</v>
      </c>
      <c r="K1408" s="72" t="s">
        <v>470</v>
      </c>
      <c r="L1408" s="73">
        <v>1</v>
      </c>
      <c r="M1408" s="73" t="s">
        <v>55</v>
      </c>
      <c r="N1408" s="68" t="str">
        <f>VLOOKUP(K1408,[1]人員授權表!D$3:G$249,4,0)</f>
        <v>無機</v>
      </c>
      <c r="O1408" s="70" t="str">
        <f>VLOOKUP(K1408,[1]人員授權表!D$2:E$249,2,FALSE)</f>
        <v>Iring陳俊明</v>
      </c>
      <c r="P1408" s="67">
        <f t="shared" si="79"/>
        <v>44745</v>
      </c>
      <c r="Q1408" s="75" t="str">
        <f t="shared" si="78"/>
        <v>週日</v>
      </c>
      <c r="R1408" s="80">
        <v>44743</v>
      </c>
      <c r="S1408" s="84"/>
      <c r="Z1408" s="79" t="s">
        <v>895</v>
      </c>
      <c r="AA1408" s="1"/>
    </row>
    <row r="1409" spans="4:27">
      <c r="D1409" s="68" t="s">
        <v>50</v>
      </c>
      <c r="E1409" s="70" t="s">
        <v>51</v>
      </c>
      <c r="F1409" s="70" t="s">
        <v>897</v>
      </c>
      <c r="G1409" s="67">
        <v>44729</v>
      </c>
      <c r="H1409" s="67">
        <v>44747</v>
      </c>
      <c r="I1409" s="71">
        <f t="shared" si="77"/>
        <v>18</v>
      </c>
      <c r="J1409" s="72" t="s">
        <v>353</v>
      </c>
      <c r="K1409" s="72" t="s">
        <v>64</v>
      </c>
      <c r="L1409" s="73">
        <v>2</v>
      </c>
      <c r="M1409" s="73" t="s">
        <v>55</v>
      </c>
      <c r="N1409" s="68" t="str">
        <f>VLOOKUP(K1409,[1]人員授權表!D$3:G$249,4,0)</f>
        <v>有機</v>
      </c>
      <c r="O1409" s="70" t="str">
        <f>VLOOKUP(K1409,[1]人員授權表!D$2:E$249,2,FALSE)</f>
        <v>Casper李羿勳</v>
      </c>
      <c r="P1409" s="67">
        <f t="shared" si="79"/>
        <v>44745</v>
      </c>
      <c r="Q1409" s="75" t="str">
        <f t="shared" si="78"/>
        <v>週日</v>
      </c>
      <c r="R1409" s="80">
        <v>44742</v>
      </c>
      <c r="S1409" s="84"/>
      <c r="AA1409" s="1"/>
    </row>
    <row r="1410" spans="4:27">
      <c r="D1410" s="68" t="s">
        <v>50</v>
      </c>
      <c r="E1410" s="70" t="s">
        <v>2</v>
      </c>
      <c r="F1410" s="70" t="s">
        <v>898</v>
      </c>
      <c r="G1410" s="67">
        <v>44740</v>
      </c>
      <c r="H1410" s="67">
        <v>44747</v>
      </c>
      <c r="I1410" s="71">
        <f t="shared" si="77"/>
        <v>7</v>
      </c>
      <c r="J1410" s="72" t="s">
        <v>133</v>
      </c>
      <c r="K1410" s="72" t="s">
        <v>134</v>
      </c>
      <c r="L1410" s="73">
        <v>1</v>
      </c>
      <c r="M1410" s="73" t="s">
        <v>108</v>
      </c>
      <c r="N1410" s="68" t="str">
        <f>VLOOKUP(K1410,[1]人員授權表!D$3:G$249,4,0)</f>
        <v>無機</v>
      </c>
      <c r="O1410" s="70" t="s">
        <v>99</v>
      </c>
      <c r="P1410" s="67">
        <f>H1410-2+5</f>
        <v>44750</v>
      </c>
      <c r="Q1410" s="75" t="str">
        <f t="shared" si="78"/>
        <v>週五</v>
      </c>
      <c r="R1410" s="80">
        <v>44747</v>
      </c>
      <c r="AA1410" s="1"/>
    </row>
    <row r="1411" spans="4:27">
      <c r="D1411" s="68" t="s">
        <v>50</v>
      </c>
      <c r="E1411" s="70" t="s">
        <v>2</v>
      </c>
      <c r="F1411" s="70" t="s">
        <v>898</v>
      </c>
      <c r="G1411" s="67">
        <v>44740</v>
      </c>
      <c r="H1411" s="67">
        <v>44747</v>
      </c>
      <c r="I1411" s="71">
        <f t="shared" si="77"/>
        <v>7</v>
      </c>
      <c r="J1411" s="72" t="s">
        <v>102</v>
      </c>
      <c r="K1411" s="72" t="s">
        <v>103</v>
      </c>
      <c r="L1411" s="73">
        <v>1</v>
      </c>
      <c r="M1411" s="73" t="s">
        <v>108</v>
      </c>
      <c r="N1411" s="68" t="str">
        <f>VLOOKUP(K1411,[1]人員授權表!D$3:G$249,4,0)</f>
        <v>無機</v>
      </c>
      <c r="O1411" s="70" t="s">
        <v>99</v>
      </c>
      <c r="P1411" s="67">
        <f t="shared" ref="P1411:P1474" si="80">H1411-2</f>
        <v>44745</v>
      </c>
      <c r="Q1411" s="75" t="str">
        <f t="shared" si="78"/>
        <v>週日</v>
      </c>
      <c r="R1411" s="80">
        <v>44743</v>
      </c>
      <c r="AA1411" s="1"/>
    </row>
    <row r="1412" spans="4:27">
      <c r="D1412" s="68" t="s">
        <v>50</v>
      </c>
      <c r="E1412" s="70" t="s">
        <v>82</v>
      </c>
      <c r="F1412" s="70" t="s">
        <v>899</v>
      </c>
      <c r="G1412" s="67">
        <v>44727</v>
      </c>
      <c r="H1412" s="67">
        <v>44747</v>
      </c>
      <c r="I1412" s="71">
        <f t="shared" si="77"/>
        <v>20</v>
      </c>
      <c r="J1412" s="72" t="s">
        <v>102</v>
      </c>
      <c r="K1412" s="72" t="s">
        <v>103</v>
      </c>
      <c r="L1412" s="73">
        <v>1</v>
      </c>
      <c r="M1412" s="73" t="s">
        <v>324</v>
      </c>
      <c r="N1412" s="68" t="str">
        <f>VLOOKUP(K1412,[1]人員授權表!D$3:G$249,4,0)</f>
        <v>無機</v>
      </c>
      <c r="O1412" s="70" t="s">
        <v>99</v>
      </c>
      <c r="P1412" s="67">
        <f t="shared" si="80"/>
        <v>44745</v>
      </c>
      <c r="Q1412" s="75" t="str">
        <f t="shared" si="78"/>
        <v>週日</v>
      </c>
      <c r="R1412" s="80">
        <v>44740</v>
      </c>
      <c r="AA1412" s="1"/>
    </row>
    <row r="1413" spans="4:27">
      <c r="D1413" s="68" t="s">
        <v>50</v>
      </c>
      <c r="E1413" s="70" t="s">
        <v>82</v>
      </c>
      <c r="F1413" s="70" t="s">
        <v>900</v>
      </c>
      <c r="G1413" s="67">
        <v>44727</v>
      </c>
      <c r="H1413" s="67">
        <v>44747</v>
      </c>
      <c r="I1413" s="71">
        <f t="shared" si="77"/>
        <v>20</v>
      </c>
      <c r="J1413" s="72" t="s">
        <v>102</v>
      </c>
      <c r="K1413" s="72" t="s">
        <v>103</v>
      </c>
      <c r="L1413" s="73">
        <v>1</v>
      </c>
      <c r="M1413" s="73" t="s">
        <v>324</v>
      </c>
      <c r="N1413" s="68" t="str">
        <f>VLOOKUP(K1413,[1]人員授權表!D$3:G$249,4,0)</f>
        <v>無機</v>
      </c>
      <c r="O1413" s="70" t="s">
        <v>99</v>
      </c>
      <c r="P1413" s="67">
        <f t="shared" si="80"/>
        <v>44745</v>
      </c>
      <c r="Q1413" s="75" t="str">
        <f t="shared" si="78"/>
        <v>週日</v>
      </c>
      <c r="R1413" s="80">
        <v>44740</v>
      </c>
      <c r="AA1413" s="1"/>
    </row>
    <row r="1414" spans="4:27">
      <c r="D1414" s="68" t="s">
        <v>50</v>
      </c>
      <c r="E1414" s="70" t="s">
        <v>82</v>
      </c>
      <c r="F1414" s="70" t="s">
        <v>901</v>
      </c>
      <c r="G1414" s="67">
        <v>44727</v>
      </c>
      <c r="H1414" s="67">
        <v>44747</v>
      </c>
      <c r="I1414" s="71">
        <f t="shared" si="77"/>
        <v>20</v>
      </c>
      <c r="J1414" s="72" t="s">
        <v>89</v>
      </c>
      <c r="K1414" s="72" t="s">
        <v>337</v>
      </c>
      <c r="L1414" s="73">
        <v>1</v>
      </c>
      <c r="M1414" s="73" t="s">
        <v>324</v>
      </c>
      <c r="N1414" s="68" t="str">
        <f>VLOOKUP(K1414,[1]人員授權表!D$3:G$249,4,0)</f>
        <v>無機</v>
      </c>
      <c r="O1414" s="70" t="str">
        <f>VLOOKUP(K1414,[1]人員授權表!D$2:E$249,2,FALSE)</f>
        <v>Iring陳俊明</v>
      </c>
      <c r="P1414" s="67">
        <f t="shared" si="80"/>
        <v>44745</v>
      </c>
      <c r="Q1414" s="75" t="str">
        <f t="shared" si="78"/>
        <v>週日</v>
      </c>
      <c r="R1414" s="80">
        <v>44742</v>
      </c>
      <c r="AA1414" s="1"/>
    </row>
    <row r="1415" spans="4:27">
      <c r="D1415" s="68" t="s">
        <v>50</v>
      </c>
      <c r="E1415" s="70" t="s">
        <v>82</v>
      </c>
      <c r="F1415" s="70" t="s">
        <v>901</v>
      </c>
      <c r="G1415" s="67">
        <v>44727</v>
      </c>
      <c r="H1415" s="67">
        <v>44747</v>
      </c>
      <c r="I1415" s="71">
        <f t="shared" ref="I1415:I1478" si="81">_xlfn.DAYS(H1415,G1415)</f>
        <v>20</v>
      </c>
      <c r="J1415" s="72" t="s">
        <v>93</v>
      </c>
      <c r="K1415" s="72" t="s">
        <v>436</v>
      </c>
      <c r="L1415" s="73">
        <v>1</v>
      </c>
      <c r="M1415" s="73" t="s">
        <v>324</v>
      </c>
      <c r="N1415" s="68" t="str">
        <f>VLOOKUP(K1415,[1]人員授權表!D$3:G$249,4,0)</f>
        <v>無機</v>
      </c>
      <c r="O1415" s="70" t="s">
        <v>95</v>
      </c>
      <c r="P1415" s="67">
        <f t="shared" si="80"/>
        <v>44745</v>
      </c>
      <c r="Q1415" s="75" t="str">
        <f t="shared" ref="Q1415:Q1478" si="82">TEXT(P1415,"aaa")</f>
        <v>週日</v>
      </c>
      <c r="R1415" s="80">
        <v>44742</v>
      </c>
      <c r="AA1415" s="1"/>
    </row>
    <row r="1416" spans="4:27">
      <c r="D1416" s="68" t="s">
        <v>50</v>
      </c>
      <c r="E1416" s="70" t="s">
        <v>82</v>
      </c>
      <c r="F1416" s="70" t="s">
        <v>902</v>
      </c>
      <c r="G1416" s="67">
        <v>44733</v>
      </c>
      <c r="H1416" s="67">
        <v>44747</v>
      </c>
      <c r="I1416" s="71">
        <f t="shared" si="81"/>
        <v>14</v>
      </c>
      <c r="J1416" s="72" t="s">
        <v>125</v>
      </c>
      <c r="K1416" s="72" t="s">
        <v>144</v>
      </c>
      <c r="L1416" s="73">
        <v>3</v>
      </c>
      <c r="M1416" s="73" t="s">
        <v>79</v>
      </c>
      <c r="N1416" s="68" t="str">
        <f>VLOOKUP(K1416,[1]人員授權表!D$3:G$249,4,0)</f>
        <v>有機</v>
      </c>
      <c r="O1416" s="70" t="str">
        <f>VLOOKUP(K1416,[1]人員授權表!D$2:E$249,2,FALSE)</f>
        <v>Lucy黃詩婷</v>
      </c>
      <c r="P1416" s="67">
        <f t="shared" si="80"/>
        <v>44745</v>
      </c>
      <c r="Q1416" s="75" t="str">
        <f t="shared" si="82"/>
        <v>週日</v>
      </c>
      <c r="R1416" s="80">
        <v>44736</v>
      </c>
      <c r="AA1416" s="1"/>
    </row>
    <row r="1417" spans="4:27">
      <c r="D1417" s="68" t="s">
        <v>50</v>
      </c>
      <c r="E1417" s="70" t="s">
        <v>82</v>
      </c>
      <c r="F1417" s="70" t="s">
        <v>902</v>
      </c>
      <c r="G1417" s="67">
        <v>44733</v>
      </c>
      <c r="H1417" s="67">
        <v>44747</v>
      </c>
      <c r="I1417" s="71">
        <f t="shared" si="81"/>
        <v>14</v>
      </c>
      <c r="J1417" s="72" t="s">
        <v>139</v>
      </c>
      <c r="K1417" s="72" t="s">
        <v>140</v>
      </c>
      <c r="L1417" s="73">
        <v>3</v>
      </c>
      <c r="M1417" s="73" t="s">
        <v>79</v>
      </c>
      <c r="N1417" s="68" t="str">
        <f>VLOOKUP(K1417,[1]人員授權表!D$3:G$249,4,0)</f>
        <v>無機</v>
      </c>
      <c r="O1417" s="70" t="str">
        <f>IF(J1417=[1]人員授權表!$C$85,"Casper李羿勳",IF(J1417=[1]人員授權表!$C$188,"Iring陳俊明",IF(J1417=[1]人員授權表!$C$189,"Brian陳泓霖",VLOOKUP(K1417,[1]人員授權表!D$2:E$249,2,FALSE))))</f>
        <v>Brian陳泓霖</v>
      </c>
      <c r="P1417" s="67">
        <f t="shared" si="80"/>
        <v>44745</v>
      </c>
      <c r="Q1417" s="75" t="str">
        <f t="shared" si="82"/>
        <v>週日</v>
      </c>
      <c r="R1417" s="80">
        <v>44734</v>
      </c>
      <c r="AA1417" s="1"/>
    </row>
    <row r="1418" spans="4:27">
      <c r="D1418" s="68" t="s">
        <v>50</v>
      </c>
      <c r="E1418" s="70" t="s">
        <v>82</v>
      </c>
      <c r="F1418" s="70" t="s">
        <v>902</v>
      </c>
      <c r="G1418" s="67">
        <v>44733</v>
      </c>
      <c r="H1418" s="67">
        <v>44747</v>
      </c>
      <c r="I1418" s="71">
        <f t="shared" si="81"/>
        <v>14</v>
      </c>
      <c r="J1418" s="72" t="s">
        <v>137</v>
      </c>
      <c r="K1418" s="72" t="s">
        <v>138</v>
      </c>
      <c r="L1418" s="73">
        <v>3</v>
      </c>
      <c r="M1418" s="73" t="s">
        <v>79</v>
      </c>
      <c r="N1418" s="68" t="str">
        <f>VLOOKUP(K1418,[1]人員授權表!D$3:G$249,4,0)</f>
        <v>無機</v>
      </c>
      <c r="O1418" s="70" t="s">
        <v>99</v>
      </c>
      <c r="P1418" s="67">
        <f t="shared" si="80"/>
        <v>44745</v>
      </c>
      <c r="Q1418" s="75" t="str">
        <f t="shared" si="82"/>
        <v>週日</v>
      </c>
      <c r="R1418" s="80">
        <v>44740</v>
      </c>
      <c r="AA1418" s="1"/>
    </row>
    <row r="1419" spans="4:27">
      <c r="D1419" s="68" t="s">
        <v>50</v>
      </c>
      <c r="E1419" s="70" t="s">
        <v>82</v>
      </c>
      <c r="F1419" s="70" t="s">
        <v>903</v>
      </c>
      <c r="G1419" s="67">
        <v>44729</v>
      </c>
      <c r="H1419" s="67">
        <v>44747</v>
      </c>
      <c r="I1419" s="71">
        <f t="shared" si="81"/>
        <v>18</v>
      </c>
      <c r="J1419" s="72" t="s">
        <v>139</v>
      </c>
      <c r="K1419" s="72" t="s">
        <v>140</v>
      </c>
      <c r="L1419" s="73">
        <v>3</v>
      </c>
      <c r="M1419" s="73" t="s">
        <v>104</v>
      </c>
      <c r="N1419" s="68" t="str">
        <f>VLOOKUP(K1419,[1]人員授權表!D$3:G$249,4,0)</f>
        <v>無機</v>
      </c>
      <c r="O1419" s="70" t="str">
        <f>IF(J1419=[1]人員授權表!$C$85,"Casper李羿勳",IF(J1419=[1]人員授權表!$C$188,"Iring陳俊明",IF(J1419=[1]人員授權表!$C$189,"Brian陳泓霖",VLOOKUP(K1419,[1]人員授權表!D$2:E$249,2,FALSE))))</f>
        <v>Brian陳泓霖</v>
      </c>
      <c r="P1419" s="67">
        <f t="shared" si="80"/>
        <v>44745</v>
      </c>
      <c r="Q1419" s="75" t="str">
        <f t="shared" si="82"/>
        <v>週日</v>
      </c>
      <c r="R1419" s="80">
        <v>44735</v>
      </c>
      <c r="AA1419" s="1"/>
    </row>
    <row r="1420" spans="4:27">
      <c r="D1420" s="68" t="s">
        <v>50</v>
      </c>
      <c r="E1420" s="70" t="s">
        <v>82</v>
      </c>
      <c r="F1420" s="70" t="s">
        <v>903</v>
      </c>
      <c r="G1420" s="67">
        <v>44729</v>
      </c>
      <c r="H1420" s="67">
        <v>44747</v>
      </c>
      <c r="I1420" s="71">
        <f t="shared" si="81"/>
        <v>18</v>
      </c>
      <c r="J1420" s="72" t="s">
        <v>137</v>
      </c>
      <c r="K1420" s="72" t="s">
        <v>138</v>
      </c>
      <c r="L1420" s="73">
        <v>3</v>
      </c>
      <c r="M1420" s="73" t="s">
        <v>104</v>
      </c>
      <c r="N1420" s="68" t="str">
        <f>VLOOKUP(K1420,[1]人員授權表!D$3:G$249,4,0)</f>
        <v>無機</v>
      </c>
      <c r="O1420" s="70" t="s">
        <v>99</v>
      </c>
      <c r="P1420" s="67">
        <f t="shared" si="80"/>
        <v>44745</v>
      </c>
      <c r="Q1420" s="75" t="str">
        <f t="shared" si="82"/>
        <v>週日</v>
      </c>
      <c r="R1420" s="80">
        <v>44740</v>
      </c>
      <c r="AA1420" s="1"/>
    </row>
    <row r="1421" spans="4:27">
      <c r="D1421" s="68" t="s">
        <v>50</v>
      </c>
      <c r="E1421" s="70" t="s">
        <v>82</v>
      </c>
      <c r="F1421" s="70" t="s">
        <v>903</v>
      </c>
      <c r="G1421" s="67">
        <v>44729</v>
      </c>
      <c r="H1421" s="67">
        <v>44747</v>
      </c>
      <c r="I1421" s="71">
        <f t="shared" si="81"/>
        <v>18</v>
      </c>
      <c r="J1421" s="72" t="s">
        <v>148</v>
      </c>
      <c r="K1421" s="72" t="s">
        <v>149</v>
      </c>
      <c r="L1421" s="73">
        <v>3</v>
      </c>
      <c r="M1421" s="73" t="s">
        <v>104</v>
      </c>
      <c r="N1421" s="68" t="str">
        <f>VLOOKUP(K1421,[1]人員授權表!D$3:G$249,4,0)</f>
        <v>無機</v>
      </c>
      <c r="O1421" s="70" t="str">
        <f>VLOOKUP(K1421,[1]人員授權表!D$2:E$249,2,FALSE)</f>
        <v>Vicky游崴涵</v>
      </c>
      <c r="P1421" s="67">
        <f t="shared" si="80"/>
        <v>44745</v>
      </c>
      <c r="Q1421" s="75" t="str">
        <f t="shared" si="82"/>
        <v>週日</v>
      </c>
      <c r="R1421" s="80">
        <v>44739</v>
      </c>
      <c r="AA1421" s="1"/>
    </row>
    <row r="1422" spans="4:27">
      <c r="D1422" s="68" t="s">
        <v>50</v>
      </c>
      <c r="E1422" s="70" t="s">
        <v>82</v>
      </c>
      <c r="F1422" s="70" t="s">
        <v>903</v>
      </c>
      <c r="G1422" s="67">
        <v>44729</v>
      </c>
      <c r="H1422" s="67">
        <v>44747</v>
      </c>
      <c r="I1422" s="71">
        <f t="shared" si="81"/>
        <v>18</v>
      </c>
      <c r="J1422" s="72" t="s">
        <v>153</v>
      </c>
      <c r="K1422" s="72" t="s">
        <v>154</v>
      </c>
      <c r="L1422" s="73">
        <v>2</v>
      </c>
      <c r="M1422" s="73" t="s">
        <v>104</v>
      </c>
      <c r="N1422" s="68" t="str">
        <f>VLOOKUP(K1422,[1]人員授權表!D$3:G$249,4,0)</f>
        <v>無機</v>
      </c>
      <c r="O1422" s="70" t="str">
        <f>VLOOKUP(K1422,[1]人員授權表!D$2:E$249,2,FALSE)</f>
        <v>Ken張智凱</v>
      </c>
      <c r="P1422" s="67">
        <f t="shared" si="80"/>
        <v>44745</v>
      </c>
      <c r="Q1422" s="75" t="str">
        <f t="shared" si="82"/>
        <v>週日</v>
      </c>
      <c r="R1422" s="80">
        <v>44732</v>
      </c>
      <c r="AA1422" s="1"/>
    </row>
    <row r="1423" spans="4:27">
      <c r="D1423" s="68" t="s">
        <v>50</v>
      </c>
      <c r="E1423" s="70" t="s">
        <v>82</v>
      </c>
      <c r="F1423" s="70" t="s">
        <v>903</v>
      </c>
      <c r="G1423" s="67">
        <v>44729</v>
      </c>
      <c r="H1423" s="67">
        <v>44747</v>
      </c>
      <c r="I1423" s="71">
        <f t="shared" si="81"/>
        <v>18</v>
      </c>
      <c r="J1423" s="72" t="s">
        <v>125</v>
      </c>
      <c r="K1423" s="72" t="s">
        <v>144</v>
      </c>
      <c r="L1423" s="73">
        <v>2</v>
      </c>
      <c r="M1423" s="73" t="s">
        <v>104</v>
      </c>
      <c r="N1423" s="68" t="str">
        <f>VLOOKUP(K1423,[1]人員授權表!D$3:G$249,4,0)</f>
        <v>有機</v>
      </c>
      <c r="O1423" s="70" t="str">
        <f>VLOOKUP(K1423,[1]人員授權表!D$2:E$249,2,FALSE)</f>
        <v>Lucy黃詩婷</v>
      </c>
      <c r="P1423" s="67">
        <f t="shared" si="80"/>
        <v>44745</v>
      </c>
      <c r="Q1423" s="75" t="str">
        <f t="shared" si="82"/>
        <v>週日</v>
      </c>
      <c r="R1423" s="80">
        <v>44736</v>
      </c>
      <c r="AA1423" s="1"/>
    </row>
    <row r="1424" spans="4:27">
      <c r="D1424" s="68" t="s">
        <v>50</v>
      </c>
      <c r="E1424" s="70" t="s">
        <v>82</v>
      </c>
      <c r="F1424" s="70" t="s">
        <v>904</v>
      </c>
      <c r="G1424" s="67">
        <v>44729</v>
      </c>
      <c r="H1424" s="67">
        <v>44747</v>
      </c>
      <c r="I1424" s="71">
        <f t="shared" si="81"/>
        <v>18</v>
      </c>
      <c r="J1424" s="72" t="s">
        <v>139</v>
      </c>
      <c r="K1424" s="72" t="s">
        <v>140</v>
      </c>
      <c r="L1424" s="73">
        <v>2</v>
      </c>
      <c r="M1424" s="73" t="s">
        <v>104</v>
      </c>
      <c r="N1424" s="68" t="str">
        <f>VLOOKUP(K1424,[1]人員授權表!D$3:G$249,4,0)</f>
        <v>無機</v>
      </c>
      <c r="O1424" s="70" t="str">
        <f>IF(J1424=[1]人員授權表!$C$85,"Casper李羿勳",IF(J1424=[1]人員授權表!$C$188,"Iring陳俊明",IF(J1424=[1]人員授權表!$C$189,"Brian陳泓霖",VLOOKUP(K1424,[1]人員授權表!D$2:E$249,2,FALSE))))</f>
        <v>Brian陳泓霖</v>
      </c>
      <c r="P1424" s="67">
        <f t="shared" si="80"/>
        <v>44745</v>
      </c>
      <c r="Q1424" s="75" t="str">
        <f t="shared" si="82"/>
        <v>週日</v>
      </c>
      <c r="R1424" s="80">
        <v>44735</v>
      </c>
      <c r="AA1424" s="1"/>
    </row>
    <row r="1425" spans="4:27">
      <c r="D1425" s="68" t="s">
        <v>50</v>
      </c>
      <c r="E1425" s="70" t="s">
        <v>82</v>
      </c>
      <c r="F1425" s="70" t="s">
        <v>904</v>
      </c>
      <c r="G1425" s="67">
        <v>44729</v>
      </c>
      <c r="H1425" s="67">
        <v>44747</v>
      </c>
      <c r="I1425" s="71">
        <f t="shared" si="81"/>
        <v>18</v>
      </c>
      <c r="J1425" s="72" t="s">
        <v>137</v>
      </c>
      <c r="K1425" s="72" t="s">
        <v>138</v>
      </c>
      <c r="L1425" s="73">
        <v>2</v>
      </c>
      <c r="M1425" s="73" t="s">
        <v>104</v>
      </c>
      <c r="N1425" s="68" t="str">
        <f>VLOOKUP(K1425,[1]人員授權表!D$3:G$249,4,0)</f>
        <v>無機</v>
      </c>
      <c r="O1425" s="70" t="s">
        <v>99</v>
      </c>
      <c r="P1425" s="67">
        <f t="shared" si="80"/>
        <v>44745</v>
      </c>
      <c r="Q1425" s="75" t="str">
        <f t="shared" si="82"/>
        <v>週日</v>
      </c>
      <c r="R1425" s="80">
        <v>44740</v>
      </c>
      <c r="AA1425" s="1"/>
    </row>
    <row r="1426" spans="4:27">
      <c r="D1426" s="68" t="s">
        <v>50</v>
      </c>
      <c r="E1426" s="70" t="s">
        <v>82</v>
      </c>
      <c r="F1426" s="70" t="s">
        <v>904</v>
      </c>
      <c r="G1426" s="67">
        <v>44729</v>
      </c>
      <c r="H1426" s="67">
        <v>44747</v>
      </c>
      <c r="I1426" s="71">
        <f t="shared" si="81"/>
        <v>18</v>
      </c>
      <c r="J1426" s="72" t="s">
        <v>148</v>
      </c>
      <c r="K1426" s="72" t="s">
        <v>149</v>
      </c>
      <c r="L1426" s="73">
        <v>2</v>
      </c>
      <c r="M1426" s="73" t="s">
        <v>104</v>
      </c>
      <c r="N1426" s="68" t="str">
        <f>VLOOKUP(K1426,[1]人員授權表!D$3:G$249,4,0)</f>
        <v>無機</v>
      </c>
      <c r="O1426" s="70" t="str">
        <f>VLOOKUP(K1426,[1]人員授權表!D$2:E$249,2,FALSE)</f>
        <v>Vicky游崴涵</v>
      </c>
      <c r="P1426" s="67">
        <f t="shared" si="80"/>
        <v>44745</v>
      </c>
      <c r="Q1426" s="75" t="str">
        <f t="shared" si="82"/>
        <v>週日</v>
      </c>
      <c r="R1426" s="80">
        <v>44739</v>
      </c>
      <c r="AA1426" s="1"/>
    </row>
    <row r="1427" spans="4:27">
      <c r="D1427" s="68" t="s">
        <v>50</v>
      </c>
      <c r="E1427" s="70" t="s">
        <v>82</v>
      </c>
      <c r="F1427" s="70" t="s">
        <v>904</v>
      </c>
      <c r="G1427" s="67">
        <v>44729</v>
      </c>
      <c r="H1427" s="67">
        <v>44747</v>
      </c>
      <c r="I1427" s="71">
        <f t="shared" si="81"/>
        <v>18</v>
      </c>
      <c r="J1427" s="72" t="s">
        <v>153</v>
      </c>
      <c r="K1427" s="72" t="s">
        <v>154</v>
      </c>
      <c r="L1427" s="73">
        <v>2</v>
      </c>
      <c r="M1427" s="73" t="s">
        <v>104</v>
      </c>
      <c r="N1427" s="68" t="str">
        <f>VLOOKUP(K1427,[1]人員授權表!D$3:G$249,4,0)</f>
        <v>無機</v>
      </c>
      <c r="O1427" s="70" t="str">
        <f>VLOOKUP(K1427,[1]人員授權表!D$2:E$249,2,FALSE)</f>
        <v>Ken張智凱</v>
      </c>
      <c r="P1427" s="67">
        <f t="shared" si="80"/>
        <v>44745</v>
      </c>
      <c r="Q1427" s="75" t="str">
        <f t="shared" si="82"/>
        <v>週日</v>
      </c>
      <c r="R1427" s="80">
        <v>44732</v>
      </c>
      <c r="AA1427" s="1"/>
    </row>
    <row r="1428" spans="4:27">
      <c r="D1428" s="68" t="s">
        <v>50</v>
      </c>
      <c r="E1428" s="70" t="s">
        <v>82</v>
      </c>
      <c r="F1428" s="70" t="s">
        <v>904</v>
      </c>
      <c r="G1428" s="67">
        <v>44729</v>
      </c>
      <c r="H1428" s="67">
        <v>44747</v>
      </c>
      <c r="I1428" s="71">
        <f t="shared" si="81"/>
        <v>18</v>
      </c>
      <c r="J1428" s="72" t="s">
        <v>125</v>
      </c>
      <c r="K1428" s="72" t="s">
        <v>144</v>
      </c>
      <c r="L1428" s="73">
        <v>2</v>
      </c>
      <c r="M1428" s="73" t="s">
        <v>104</v>
      </c>
      <c r="N1428" s="68" t="str">
        <f>VLOOKUP(K1428,[1]人員授權表!D$3:G$249,4,0)</f>
        <v>有機</v>
      </c>
      <c r="O1428" s="70" t="str">
        <f>VLOOKUP(K1428,[1]人員授權表!D$2:E$249,2,FALSE)</f>
        <v>Lucy黃詩婷</v>
      </c>
      <c r="P1428" s="67">
        <f t="shared" si="80"/>
        <v>44745</v>
      </c>
      <c r="Q1428" s="75" t="str">
        <f t="shared" si="82"/>
        <v>週日</v>
      </c>
      <c r="R1428" s="80">
        <v>44736</v>
      </c>
      <c r="AA1428" s="1"/>
    </row>
    <row r="1429" spans="4:27" ht="17.25" customHeight="1">
      <c r="D1429" s="68" t="s">
        <v>50</v>
      </c>
      <c r="E1429" s="70" t="s">
        <v>51</v>
      </c>
      <c r="F1429" s="70" t="s">
        <v>905</v>
      </c>
      <c r="G1429" s="67">
        <v>44733</v>
      </c>
      <c r="H1429" s="67">
        <v>44747</v>
      </c>
      <c r="I1429" s="71">
        <f t="shared" si="81"/>
        <v>14</v>
      </c>
      <c r="J1429" s="72" t="s">
        <v>139</v>
      </c>
      <c r="K1429" s="72" t="s">
        <v>140</v>
      </c>
      <c r="L1429" s="73">
        <v>4</v>
      </c>
      <c r="M1429" s="73" t="s">
        <v>104</v>
      </c>
      <c r="N1429" s="68" t="str">
        <f>VLOOKUP(K1429,[1]人員授權表!D$3:G$249,4,0)</f>
        <v>無機</v>
      </c>
      <c r="O1429" s="70" t="str">
        <f>IF(J1429=[1]人員授權表!$C$85,"Casper李羿勳",IF(J1429=[1]人員授權表!$C$188,"Iring陳俊明",IF(J1429=[1]人員授權表!$C$189,"Brian陳泓霖",VLOOKUP(K1429,[1]人員授權表!D$2:E$249,2,FALSE))))</f>
        <v>Brian陳泓霖</v>
      </c>
      <c r="P1429" s="67">
        <f t="shared" si="80"/>
        <v>44745</v>
      </c>
      <c r="Q1429" s="75" t="str">
        <f t="shared" si="82"/>
        <v>週日</v>
      </c>
      <c r="R1429" s="80">
        <v>44735</v>
      </c>
      <c r="S1429" s="84"/>
      <c r="AA1429" s="1"/>
    </row>
    <row r="1430" spans="4:27">
      <c r="D1430" s="68" t="s">
        <v>50</v>
      </c>
      <c r="E1430" s="70" t="s">
        <v>51</v>
      </c>
      <c r="F1430" s="70" t="s">
        <v>905</v>
      </c>
      <c r="G1430" s="67">
        <v>44733</v>
      </c>
      <c r="H1430" s="67">
        <v>44747</v>
      </c>
      <c r="I1430" s="71">
        <f t="shared" si="81"/>
        <v>14</v>
      </c>
      <c r="J1430" s="72" t="s">
        <v>137</v>
      </c>
      <c r="K1430" s="72" t="s">
        <v>138</v>
      </c>
      <c r="L1430" s="73">
        <v>4</v>
      </c>
      <c r="M1430" s="73" t="s">
        <v>104</v>
      </c>
      <c r="N1430" s="68" t="str">
        <f>VLOOKUP(K1430,[1]人員授權表!D$3:G$249,4,0)</f>
        <v>無機</v>
      </c>
      <c r="O1430" s="70" t="s">
        <v>99</v>
      </c>
      <c r="P1430" s="67">
        <f t="shared" si="80"/>
        <v>44745</v>
      </c>
      <c r="Q1430" s="75" t="str">
        <f t="shared" si="82"/>
        <v>週日</v>
      </c>
      <c r="R1430" s="80">
        <v>44740</v>
      </c>
      <c r="S1430" s="84"/>
      <c r="AA1430" s="1"/>
    </row>
    <row r="1431" spans="4:27">
      <c r="D1431" s="68" t="s">
        <v>50</v>
      </c>
      <c r="E1431" s="70" t="s">
        <v>51</v>
      </c>
      <c r="F1431" s="70" t="s">
        <v>905</v>
      </c>
      <c r="G1431" s="67">
        <v>44733</v>
      </c>
      <c r="H1431" s="67">
        <v>44747</v>
      </c>
      <c r="I1431" s="71">
        <f t="shared" si="81"/>
        <v>14</v>
      </c>
      <c r="J1431" s="72" t="s">
        <v>153</v>
      </c>
      <c r="K1431" s="72" t="s">
        <v>154</v>
      </c>
      <c r="L1431" s="73">
        <v>4</v>
      </c>
      <c r="M1431" s="73" t="s">
        <v>104</v>
      </c>
      <c r="N1431" s="68" t="str">
        <f>VLOOKUP(K1431,[1]人員授權表!D$3:G$249,4,0)</f>
        <v>無機</v>
      </c>
      <c r="O1431" s="70" t="str">
        <f>VLOOKUP(K1431,[1]人員授權表!D$2:E$249,2,FALSE)</f>
        <v>Ken張智凱</v>
      </c>
      <c r="P1431" s="67">
        <f t="shared" si="80"/>
        <v>44745</v>
      </c>
      <c r="Q1431" s="75" t="str">
        <f t="shared" si="82"/>
        <v>週日</v>
      </c>
      <c r="R1431" s="80">
        <v>44736</v>
      </c>
      <c r="S1431" s="84"/>
      <c r="AA1431" s="1"/>
    </row>
    <row r="1432" spans="4:27">
      <c r="D1432" s="68" t="s">
        <v>50</v>
      </c>
      <c r="E1432" s="70" t="s">
        <v>51</v>
      </c>
      <c r="F1432" s="70" t="s">
        <v>905</v>
      </c>
      <c r="G1432" s="67">
        <v>44733</v>
      </c>
      <c r="H1432" s="67">
        <v>44747</v>
      </c>
      <c r="I1432" s="71">
        <f t="shared" si="81"/>
        <v>14</v>
      </c>
      <c r="J1432" s="72" t="s">
        <v>141</v>
      </c>
      <c r="K1432" s="72" t="s">
        <v>142</v>
      </c>
      <c r="L1432" s="73">
        <v>4</v>
      </c>
      <c r="M1432" s="73" t="s">
        <v>104</v>
      </c>
      <c r="N1432" s="68" t="str">
        <f>VLOOKUP(K1432,[1]人員授權表!D$3:G$249,4,0)</f>
        <v>無機</v>
      </c>
      <c r="O1432" s="70" t="str">
        <f>VLOOKUP(K1432,[1]人員授權表!D$2:E$249,2,FALSE)</f>
        <v>Dennis陳汶宏</v>
      </c>
      <c r="P1432" s="67">
        <f t="shared" si="80"/>
        <v>44745</v>
      </c>
      <c r="Q1432" s="75" t="str">
        <f t="shared" si="82"/>
        <v>週日</v>
      </c>
      <c r="R1432" s="80">
        <v>44739</v>
      </c>
      <c r="S1432" s="84"/>
      <c r="AA1432" s="1"/>
    </row>
    <row r="1433" spans="4:27">
      <c r="D1433" s="68" t="s">
        <v>50</v>
      </c>
      <c r="E1433" s="70" t="s">
        <v>51</v>
      </c>
      <c r="F1433" s="70" t="s">
        <v>905</v>
      </c>
      <c r="G1433" s="67">
        <v>44733</v>
      </c>
      <c r="H1433" s="67">
        <v>44747</v>
      </c>
      <c r="I1433" s="71">
        <f t="shared" si="81"/>
        <v>14</v>
      </c>
      <c r="J1433" s="72" t="s">
        <v>206</v>
      </c>
      <c r="K1433" s="72" t="s">
        <v>179</v>
      </c>
      <c r="L1433" s="73">
        <v>4</v>
      </c>
      <c r="M1433" s="73" t="s">
        <v>104</v>
      </c>
      <c r="N1433" s="68" t="str">
        <f>VLOOKUP(K1433,[1]人員授權表!D$3:G$249,4,0)</f>
        <v>無機</v>
      </c>
      <c r="O1433" s="70" t="s">
        <v>115</v>
      </c>
      <c r="P1433" s="67">
        <f t="shared" si="80"/>
        <v>44745</v>
      </c>
      <c r="Q1433" s="75" t="str">
        <f t="shared" si="82"/>
        <v>週日</v>
      </c>
      <c r="R1433" s="80">
        <v>44740</v>
      </c>
      <c r="S1433" s="84"/>
      <c r="AA1433" s="1"/>
    </row>
    <row r="1434" spans="4:27">
      <c r="D1434" s="68" t="s">
        <v>50</v>
      </c>
      <c r="E1434" s="70" t="s">
        <v>51</v>
      </c>
      <c r="F1434" s="70" t="s">
        <v>905</v>
      </c>
      <c r="G1434" s="67">
        <v>44733</v>
      </c>
      <c r="H1434" s="67">
        <v>44747</v>
      </c>
      <c r="I1434" s="71">
        <f t="shared" si="81"/>
        <v>14</v>
      </c>
      <c r="J1434" s="72" t="s">
        <v>178</v>
      </c>
      <c r="K1434" s="72" t="s">
        <v>179</v>
      </c>
      <c r="L1434" s="73">
        <v>4</v>
      </c>
      <c r="M1434" s="73" t="s">
        <v>104</v>
      </c>
      <c r="N1434" s="68" t="str">
        <f>VLOOKUP(K1434,[1]人員授權表!D$3:G$249,4,0)</f>
        <v>無機</v>
      </c>
      <c r="O1434" s="70" t="s">
        <v>115</v>
      </c>
      <c r="P1434" s="67">
        <f t="shared" si="80"/>
        <v>44745</v>
      </c>
      <c r="Q1434" s="75" t="str">
        <f t="shared" si="82"/>
        <v>週日</v>
      </c>
      <c r="R1434" s="80">
        <v>44740</v>
      </c>
      <c r="S1434" s="84"/>
      <c r="AA1434" s="1"/>
    </row>
    <row r="1435" spans="4:27">
      <c r="D1435" s="68" t="s">
        <v>50</v>
      </c>
      <c r="E1435" s="70" t="s">
        <v>51</v>
      </c>
      <c r="F1435" s="70" t="s">
        <v>905</v>
      </c>
      <c r="G1435" s="67">
        <v>44733</v>
      </c>
      <c r="H1435" s="67">
        <v>44747</v>
      </c>
      <c r="I1435" s="71">
        <f t="shared" si="81"/>
        <v>14</v>
      </c>
      <c r="J1435" s="72" t="s">
        <v>371</v>
      </c>
      <c r="K1435" s="72" t="s">
        <v>372</v>
      </c>
      <c r="L1435" s="73">
        <v>4</v>
      </c>
      <c r="M1435" s="73" t="s">
        <v>104</v>
      </c>
      <c r="N1435" s="68" t="str">
        <f>VLOOKUP(K1435,[1]人員授權表!D$3:G$249,4,0)</f>
        <v>無機</v>
      </c>
      <c r="O1435" s="70" t="str">
        <f>VLOOKUP(K1435,[1]人員授權表!D$2:E$249,2,FALSE)</f>
        <v>Dennis陳汶宏</v>
      </c>
      <c r="P1435" s="67">
        <f t="shared" si="80"/>
        <v>44745</v>
      </c>
      <c r="Q1435" s="75" t="str">
        <f t="shared" si="82"/>
        <v>週日</v>
      </c>
      <c r="R1435" s="80">
        <v>44743</v>
      </c>
      <c r="S1435" s="84"/>
      <c r="AA1435" s="1"/>
    </row>
    <row r="1436" spans="4:27">
      <c r="D1436" s="68" t="s">
        <v>50</v>
      </c>
      <c r="E1436" s="70" t="s">
        <v>51</v>
      </c>
      <c r="F1436" s="70" t="s">
        <v>905</v>
      </c>
      <c r="G1436" s="67">
        <v>44733</v>
      </c>
      <c r="H1436" s="67">
        <v>44747</v>
      </c>
      <c r="I1436" s="71">
        <f t="shared" si="81"/>
        <v>14</v>
      </c>
      <c r="J1436" s="72" t="s">
        <v>160</v>
      </c>
      <c r="K1436" s="72" t="s">
        <v>161</v>
      </c>
      <c r="L1436" s="73">
        <v>4</v>
      </c>
      <c r="M1436" s="73" t="s">
        <v>104</v>
      </c>
      <c r="N1436" s="68" t="str">
        <f>VLOOKUP(K1436,[1]人員授權表!D$3:G$249,4,0)</f>
        <v>無機</v>
      </c>
      <c r="O1436" s="70" t="str">
        <f>VLOOKUP(K1436,[1]人員授權表!D$2:E$249,2,FALSE)</f>
        <v>Dennis陳汶宏</v>
      </c>
      <c r="P1436" s="67">
        <f t="shared" si="80"/>
        <v>44745</v>
      </c>
      <c r="Q1436" s="75" t="str">
        <f t="shared" si="82"/>
        <v>週日</v>
      </c>
      <c r="R1436" s="80">
        <v>44743</v>
      </c>
      <c r="S1436" s="84"/>
      <c r="AA1436" s="1"/>
    </row>
    <row r="1437" spans="4:27">
      <c r="D1437" s="68" t="s">
        <v>50</v>
      </c>
      <c r="E1437" s="70" t="s">
        <v>51</v>
      </c>
      <c r="F1437" s="70" t="s">
        <v>905</v>
      </c>
      <c r="G1437" s="67">
        <v>44733</v>
      </c>
      <c r="H1437" s="67">
        <v>44747</v>
      </c>
      <c r="I1437" s="71">
        <f t="shared" si="81"/>
        <v>14</v>
      </c>
      <c r="J1437" s="72" t="s">
        <v>164</v>
      </c>
      <c r="K1437" s="72" t="s">
        <v>146</v>
      </c>
      <c r="L1437" s="73">
        <v>4</v>
      </c>
      <c r="M1437" s="73" t="s">
        <v>104</v>
      </c>
      <c r="N1437" s="68" t="str">
        <f>VLOOKUP(K1437,[1]人員授權表!D$3:G$249,4,0)</f>
        <v>無機</v>
      </c>
      <c r="O1437" s="70" t="str">
        <f>VLOOKUP(K1437,[1]人員授權表!D$2:E$249,2,FALSE)</f>
        <v>Jack劉念忻</v>
      </c>
      <c r="P1437" s="67">
        <f t="shared" si="80"/>
        <v>44745</v>
      </c>
      <c r="Q1437" s="75" t="str">
        <f t="shared" si="82"/>
        <v>週日</v>
      </c>
      <c r="R1437" s="80">
        <v>44740</v>
      </c>
      <c r="S1437" s="84"/>
      <c r="AA1437" s="1"/>
    </row>
    <row r="1438" spans="4:27">
      <c r="D1438" s="68" t="s">
        <v>50</v>
      </c>
      <c r="E1438" s="70" t="s">
        <v>51</v>
      </c>
      <c r="F1438" s="70" t="s">
        <v>905</v>
      </c>
      <c r="G1438" s="67">
        <v>44733</v>
      </c>
      <c r="H1438" s="67">
        <v>44747</v>
      </c>
      <c r="I1438" s="71">
        <f t="shared" si="81"/>
        <v>14</v>
      </c>
      <c r="J1438" s="72" t="s">
        <v>295</v>
      </c>
      <c r="K1438" s="72" t="s">
        <v>296</v>
      </c>
      <c r="L1438" s="73">
        <v>4</v>
      </c>
      <c r="M1438" s="73" t="s">
        <v>104</v>
      </c>
      <c r="N1438" s="68" t="str">
        <f>VLOOKUP(K1438,[1]人員授權表!D$3:G$249,4,0)</f>
        <v>無機</v>
      </c>
      <c r="O1438" s="70" t="str">
        <f>VLOOKUP(K1438,[1]人員授權表!D$2:E$249,2,FALSE)</f>
        <v>Ken張智凱</v>
      </c>
      <c r="P1438" s="67">
        <f t="shared" si="80"/>
        <v>44745</v>
      </c>
      <c r="Q1438" s="75" t="str">
        <f t="shared" si="82"/>
        <v>週日</v>
      </c>
      <c r="R1438" s="80">
        <v>44734</v>
      </c>
      <c r="S1438" s="84"/>
      <c r="AA1438" s="1"/>
    </row>
    <row r="1439" spans="4:27">
      <c r="D1439" s="68" t="s">
        <v>50</v>
      </c>
      <c r="E1439" s="70" t="s">
        <v>82</v>
      </c>
      <c r="F1439" s="70" t="s">
        <v>906</v>
      </c>
      <c r="G1439" s="67">
        <v>44729</v>
      </c>
      <c r="H1439" s="67">
        <v>44747</v>
      </c>
      <c r="I1439" s="71">
        <f t="shared" si="81"/>
        <v>18</v>
      </c>
      <c r="J1439" s="72" t="s">
        <v>195</v>
      </c>
      <c r="K1439" s="72" t="s">
        <v>345</v>
      </c>
      <c r="L1439" s="73">
        <v>10</v>
      </c>
      <c r="M1439" s="73" t="s">
        <v>108</v>
      </c>
      <c r="N1439" s="68" t="str">
        <f>VLOOKUP(K1439,[1]人員授權表!D$3:G$249,4,0)</f>
        <v>無機</v>
      </c>
      <c r="O1439" s="70" t="str">
        <f>VLOOKUP(K1439,[1]人員授權表!D$2:E$249,2,FALSE)</f>
        <v>Debby胡萱黛</v>
      </c>
      <c r="P1439" s="67">
        <f t="shared" si="80"/>
        <v>44745</v>
      </c>
      <c r="Q1439" s="75" t="str">
        <f t="shared" si="82"/>
        <v>週日</v>
      </c>
      <c r="R1439" s="80">
        <v>44743</v>
      </c>
      <c r="AA1439" s="1"/>
    </row>
    <row r="1440" spans="4:27">
      <c r="D1440" s="68" t="s">
        <v>50</v>
      </c>
      <c r="E1440" s="70" t="s">
        <v>82</v>
      </c>
      <c r="F1440" s="70" t="s">
        <v>906</v>
      </c>
      <c r="G1440" s="67">
        <v>44729</v>
      </c>
      <c r="H1440" s="67">
        <v>44747</v>
      </c>
      <c r="I1440" s="71">
        <f t="shared" si="81"/>
        <v>18</v>
      </c>
      <c r="J1440" s="72" t="s">
        <v>521</v>
      </c>
      <c r="K1440" s="72" t="s">
        <v>522</v>
      </c>
      <c r="L1440" s="73">
        <v>10</v>
      </c>
      <c r="M1440" s="73" t="s">
        <v>108</v>
      </c>
      <c r="N1440" s="68" t="str">
        <f>VLOOKUP(K1440,[1]人員授權表!D$3:G$249,4,0)</f>
        <v>有機</v>
      </c>
      <c r="O1440" s="70" t="str">
        <f>VLOOKUP(K1440,[1]人員授權表!D$2:E$249,2,FALSE)</f>
        <v>Elle黃雅琪</v>
      </c>
      <c r="P1440" s="67">
        <f t="shared" si="80"/>
        <v>44745</v>
      </c>
      <c r="Q1440" s="75" t="str">
        <f t="shared" si="82"/>
        <v>週日</v>
      </c>
      <c r="R1440" s="80">
        <v>44742</v>
      </c>
      <c r="AA1440" s="1"/>
    </row>
    <row r="1441" spans="4:27">
      <c r="D1441" s="68" t="s">
        <v>50</v>
      </c>
      <c r="E1441" s="70" t="s">
        <v>82</v>
      </c>
      <c r="F1441" s="70" t="s">
        <v>907</v>
      </c>
      <c r="G1441" s="67">
        <v>44732</v>
      </c>
      <c r="H1441" s="67">
        <v>44747</v>
      </c>
      <c r="I1441" s="71">
        <f t="shared" si="81"/>
        <v>15</v>
      </c>
      <c r="J1441" s="72" t="s">
        <v>273</v>
      </c>
      <c r="K1441" s="72" t="s">
        <v>874</v>
      </c>
      <c r="L1441" s="73">
        <v>10</v>
      </c>
      <c r="M1441" s="73" t="s">
        <v>91</v>
      </c>
      <c r="N1441" s="68" t="str">
        <f>VLOOKUP(K1441,[1]人員授權表!D$3:G$249,4,0)</f>
        <v>有機</v>
      </c>
      <c r="O1441" s="70" t="str">
        <f>VLOOKUP(K1441,[1]人員授權表!D$2:E$249,2,FALSE)</f>
        <v>Elle黃雅琪</v>
      </c>
      <c r="P1441" s="67">
        <f t="shared" si="80"/>
        <v>44745</v>
      </c>
      <c r="Q1441" s="75" t="str">
        <f t="shared" si="82"/>
        <v>週日</v>
      </c>
      <c r="R1441" s="80">
        <v>44742</v>
      </c>
      <c r="AA1441" s="1"/>
    </row>
    <row r="1442" spans="4:27">
      <c r="D1442" s="68" t="s">
        <v>50</v>
      </c>
      <c r="E1442" s="70" t="s">
        <v>82</v>
      </c>
      <c r="F1442" s="70" t="s">
        <v>907</v>
      </c>
      <c r="G1442" s="67">
        <v>44732</v>
      </c>
      <c r="H1442" s="67">
        <v>44747</v>
      </c>
      <c r="I1442" s="71">
        <f t="shared" si="81"/>
        <v>15</v>
      </c>
      <c r="J1442" s="72" t="s">
        <v>173</v>
      </c>
      <c r="K1442" s="72" t="s">
        <v>386</v>
      </c>
      <c r="L1442" s="73">
        <v>10</v>
      </c>
      <c r="M1442" s="73" t="s">
        <v>91</v>
      </c>
      <c r="N1442" s="68" t="str">
        <f>VLOOKUP(K1442,[1]人員授權表!D$3:G$249,4,0)</f>
        <v>有機</v>
      </c>
      <c r="O1442" s="70" t="str">
        <f>VLOOKUP(K1442,[1]人員授權表!D$2:E$249,2,FALSE)</f>
        <v>Una林庭瑄</v>
      </c>
      <c r="P1442" s="67">
        <f t="shared" si="80"/>
        <v>44745</v>
      </c>
      <c r="Q1442" s="75" t="str">
        <f t="shared" si="82"/>
        <v>週日</v>
      </c>
      <c r="R1442" s="80">
        <v>44740</v>
      </c>
      <c r="AA1442" s="1"/>
    </row>
    <row r="1443" spans="4:27">
      <c r="D1443" s="68" t="s">
        <v>50</v>
      </c>
      <c r="E1443" s="70" t="s">
        <v>82</v>
      </c>
      <c r="F1443" s="4" t="s">
        <v>908</v>
      </c>
      <c r="G1443" s="67">
        <v>44733</v>
      </c>
      <c r="H1443" s="67">
        <f>G1443+14</f>
        <v>44747</v>
      </c>
      <c r="I1443" s="71">
        <f t="shared" si="81"/>
        <v>14</v>
      </c>
      <c r="J1443" s="72" t="s">
        <v>181</v>
      </c>
      <c r="K1443" s="72" t="s">
        <v>182</v>
      </c>
      <c r="L1443" s="73">
        <v>13</v>
      </c>
      <c r="M1443" s="73" t="s">
        <v>104</v>
      </c>
      <c r="N1443" s="68" t="str">
        <f>VLOOKUP(K1443,[1]人員授權表!D$3:G$249,4,0)</f>
        <v>有機</v>
      </c>
      <c r="O1443" s="70" t="str">
        <f>VLOOKUP(K1443,[1]人員授權表!D$2:E$249,2,FALSE)</f>
        <v>Sara王淑玲</v>
      </c>
      <c r="P1443" s="67">
        <f t="shared" si="80"/>
        <v>44745</v>
      </c>
      <c r="Q1443" s="75" t="str">
        <f t="shared" si="82"/>
        <v>週日</v>
      </c>
      <c r="R1443" s="80">
        <v>44742</v>
      </c>
      <c r="AA1443" s="1"/>
    </row>
    <row r="1444" spans="4:27">
      <c r="D1444" s="68" t="s">
        <v>50</v>
      </c>
      <c r="E1444" s="70" t="s">
        <v>82</v>
      </c>
      <c r="F1444" s="70" t="s">
        <v>909</v>
      </c>
      <c r="G1444" s="67">
        <v>44733</v>
      </c>
      <c r="H1444" s="67">
        <v>44747</v>
      </c>
      <c r="I1444" s="71">
        <f t="shared" si="81"/>
        <v>14</v>
      </c>
      <c r="J1444" s="72" t="s">
        <v>148</v>
      </c>
      <c r="K1444" s="72" t="s">
        <v>149</v>
      </c>
      <c r="L1444" s="73">
        <v>1</v>
      </c>
      <c r="M1444" s="73" t="s">
        <v>91</v>
      </c>
      <c r="N1444" s="68" t="str">
        <f>VLOOKUP(K1444,[1]人員授權表!D$3:G$249,4,0)</f>
        <v>無機</v>
      </c>
      <c r="O1444" s="70" t="str">
        <f>VLOOKUP(K1444,[1]人員授權表!D$2:E$249,2,FALSE)</f>
        <v>Vicky游崴涵</v>
      </c>
      <c r="P1444" s="67">
        <f t="shared" si="80"/>
        <v>44745</v>
      </c>
      <c r="Q1444" s="75" t="str">
        <f t="shared" si="82"/>
        <v>週日</v>
      </c>
      <c r="R1444" s="80">
        <v>44740</v>
      </c>
      <c r="AA1444" s="1"/>
    </row>
    <row r="1445" spans="4:27">
      <c r="D1445" s="68" t="s">
        <v>50</v>
      </c>
      <c r="E1445" s="70" t="s">
        <v>82</v>
      </c>
      <c r="F1445" s="70" t="s">
        <v>910</v>
      </c>
      <c r="G1445" s="67">
        <v>44733</v>
      </c>
      <c r="H1445" s="67">
        <v>44747</v>
      </c>
      <c r="I1445" s="71">
        <f t="shared" si="81"/>
        <v>14</v>
      </c>
      <c r="J1445" s="72" t="s">
        <v>181</v>
      </c>
      <c r="K1445" s="72" t="s">
        <v>182</v>
      </c>
      <c r="L1445" s="73">
        <v>5</v>
      </c>
      <c r="M1445" s="73" t="s">
        <v>108</v>
      </c>
      <c r="N1445" s="68" t="str">
        <f>VLOOKUP(K1445,[1]人員授權表!D$3:G$249,4,0)</f>
        <v>有機</v>
      </c>
      <c r="O1445" s="70" t="str">
        <f>VLOOKUP(K1445,[1]人員授權表!D$2:E$249,2,FALSE)</f>
        <v>Sara王淑玲</v>
      </c>
      <c r="P1445" s="67">
        <f t="shared" si="80"/>
        <v>44745</v>
      </c>
      <c r="Q1445" s="75" t="str">
        <f t="shared" si="82"/>
        <v>週日</v>
      </c>
      <c r="R1445" s="80">
        <v>44739</v>
      </c>
      <c r="S1445" s="84"/>
      <c r="AA1445" s="1"/>
    </row>
    <row r="1446" spans="4:27">
      <c r="D1446" s="68" t="s">
        <v>50</v>
      </c>
      <c r="E1446" s="70" t="s">
        <v>82</v>
      </c>
      <c r="F1446" s="70" t="s">
        <v>911</v>
      </c>
      <c r="G1446" s="67">
        <v>44733</v>
      </c>
      <c r="H1446" s="67">
        <v>44747</v>
      </c>
      <c r="I1446" s="71">
        <f t="shared" si="81"/>
        <v>14</v>
      </c>
      <c r="J1446" s="72" t="s">
        <v>184</v>
      </c>
      <c r="K1446" s="72" t="s">
        <v>185</v>
      </c>
      <c r="L1446" s="73">
        <v>5</v>
      </c>
      <c r="M1446" s="73" t="s">
        <v>108</v>
      </c>
      <c r="N1446" s="68" t="str">
        <f>VLOOKUP(K1446,[1]人員授權表!D$3:G$249,4,0)</f>
        <v>有機</v>
      </c>
      <c r="O1446" s="70" t="str">
        <f>VLOOKUP(K1446,[1]人員授權表!D$2:E$249,2,FALSE)</f>
        <v>Una林庭瑄</v>
      </c>
      <c r="P1446" s="67">
        <f t="shared" si="80"/>
        <v>44745</v>
      </c>
      <c r="Q1446" s="75" t="str">
        <f t="shared" si="82"/>
        <v>週日</v>
      </c>
      <c r="R1446" s="80">
        <v>44741</v>
      </c>
      <c r="S1446" s="84"/>
      <c r="AA1446" s="1"/>
    </row>
    <row r="1447" spans="4:27">
      <c r="D1447" s="68" t="s">
        <v>50</v>
      </c>
      <c r="E1447" s="70" t="s">
        <v>82</v>
      </c>
      <c r="F1447" s="70" t="s">
        <v>911</v>
      </c>
      <c r="G1447" s="67">
        <v>44733</v>
      </c>
      <c r="H1447" s="67">
        <v>44747</v>
      </c>
      <c r="I1447" s="71">
        <f t="shared" si="81"/>
        <v>14</v>
      </c>
      <c r="J1447" s="72" t="s">
        <v>186</v>
      </c>
      <c r="K1447" s="72" t="s">
        <v>187</v>
      </c>
      <c r="L1447" s="73">
        <v>5</v>
      </c>
      <c r="M1447" s="73" t="s">
        <v>108</v>
      </c>
      <c r="N1447" s="68" t="str">
        <f>VLOOKUP(K1447,[1]人員授權表!D$3:G$249,4,0)</f>
        <v>無機</v>
      </c>
      <c r="O1447" s="70" t="str">
        <f>VLOOKUP(K1447,[1]人員授權表!D$2:E$249,2,FALSE)</f>
        <v>Ruby黃家蓁</v>
      </c>
      <c r="P1447" s="67">
        <f t="shared" si="80"/>
        <v>44745</v>
      </c>
      <c r="Q1447" s="75" t="str">
        <f t="shared" si="82"/>
        <v>週日</v>
      </c>
      <c r="R1447" s="80">
        <v>44740</v>
      </c>
      <c r="S1447" s="84"/>
      <c r="AA1447" s="1"/>
    </row>
    <row r="1448" spans="4:27">
      <c r="D1448" s="68" t="s">
        <v>50</v>
      </c>
      <c r="E1448" s="70" t="s">
        <v>82</v>
      </c>
      <c r="F1448" s="70" t="s">
        <v>911</v>
      </c>
      <c r="G1448" s="67">
        <v>44733</v>
      </c>
      <c r="H1448" s="67">
        <v>44747</v>
      </c>
      <c r="I1448" s="71">
        <f t="shared" si="81"/>
        <v>14</v>
      </c>
      <c r="J1448" s="72" t="s">
        <v>188</v>
      </c>
      <c r="K1448" s="72" t="s">
        <v>189</v>
      </c>
      <c r="L1448" s="73">
        <v>5</v>
      </c>
      <c r="M1448" s="73" t="s">
        <v>108</v>
      </c>
      <c r="N1448" s="68" t="str">
        <f>VLOOKUP(K1448,[1]人員授權表!D$3:G$249,4,0)</f>
        <v>無機</v>
      </c>
      <c r="O1448" s="70" t="str">
        <f>VLOOKUP(K1448,[1]人員授權表!D$2:E$249,2,FALSE)</f>
        <v>Iring陳俊明</v>
      </c>
      <c r="P1448" s="67">
        <f t="shared" si="80"/>
        <v>44745</v>
      </c>
      <c r="Q1448" s="75" t="str">
        <f t="shared" si="82"/>
        <v>週日</v>
      </c>
      <c r="R1448" s="80">
        <v>44735</v>
      </c>
      <c r="S1448" s="84"/>
      <c r="W1448" s="70">
        <v>1</v>
      </c>
      <c r="Y1448" s="78">
        <v>44736</v>
      </c>
      <c r="Z1448" s="79" t="s">
        <v>812</v>
      </c>
      <c r="AA1448" s="1"/>
    </row>
    <row r="1449" spans="4:27">
      <c r="D1449" s="68" t="s">
        <v>50</v>
      </c>
      <c r="E1449" s="70" t="s">
        <v>82</v>
      </c>
      <c r="F1449" s="70" t="s">
        <v>911</v>
      </c>
      <c r="G1449" s="67">
        <v>44733</v>
      </c>
      <c r="H1449" s="67">
        <v>44747</v>
      </c>
      <c r="I1449" s="71">
        <f t="shared" si="81"/>
        <v>14</v>
      </c>
      <c r="J1449" s="72" t="s">
        <v>190</v>
      </c>
      <c r="K1449" s="72" t="s">
        <v>140</v>
      </c>
      <c r="L1449" s="73">
        <v>5</v>
      </c>
      <c r="M1449" s="73" t="s">
        <v>108</v>
      </c>
      <c r="N1449" s="68" t="str">
        <f>VLOOKUP(K1449,[1]人員授權表!D$3:G$249,4,0)</f>
        <v>無機</v>
      </c>
      <c r="O1449" s="70" t="str">
        <f>IF(J1449=[1]人員授權表!$C$85,"Casper李羿勳",IF(J1449=[1]人員授權表!$C$188,"Iring陳俊明",IF(J1449=[1]人員授權表!$C$189,"Brian陳泓霖",VLOOKUP(K1449,[1]人員授權表!D$2:E$249,2,FALSE))))</f>
        <v>Iring陳俊明</v>
      </c>
      <c r="P1449" s="67">
        <f t="shared" si="80"/>
        <v>44745</v>
      </c>
      <c r="Q1449" s="75" t="str">
        <f t="shared" si="82"/>
        <v>週日</v>
      </c>
      <c r="R1449" s="80">
        <v>44741</v>
      </c>
      <c r="S1449" s="84"/>
      <c r="AA1449" s="1"/>
    </row>
    <row r="1450" spans="4:27">
      <c r="D1450" s="68" t="s">
        <v>50</v>
      </c>
      <c r="E1450" s="70" t="s">
        <v>82</v>
      </c>
      <c r="F1450" s="70" t="s">
        <v>910</v>
      </c>
      <c r="G1450" s="67">
        <v>44733</v>
      </c>
      <c r="H1450" s="67">
        <v>44747</v>
      </c>
      <c r="I1450" s="71">
        <f t="shared" si="81"/>
        <v>14</v>
      </c>
      <c r="J1450" s="72" t="s">
        <v>192</v>
      </c>
      <c r="K1450" s="72" t="s">
        <v>187</v>
      </c>
      <c r="L1450" s="73">
        <v>5</v>
      </c>
      <c r="M1450" s="73" t="s">
        <v>108</v>
      </c>
      <c r="N1450" s="68" t="str">
        <f>VLOOKUP(K1450,[1]人員授權表!D$3:G$249,4,0)</f>
        <v>無機</v>
      </c>
      <c r="O1450" s="70" t="str">
        <f>VLOOKUP(K1450,[1]人員授權表!D$2:E$249,2,FALSE)</f>
        <v>Ruby黃家蓁</v>
      </c>
      <c r="P1450" s="67">
        <f t="shared" si="80"/>
        <v>44745</v>
      </c>
      <c r="Q1450" s="75" t="str">
        <f t="shared" si="82"/>
        <v>週日</v>
      </c>
      <c r="R1450" s="80">
        <v>44740</v>
      </c>
      <c r="S1450" s="84"/>
      <c r="AA1450" s="1"/>
    </row>
    <row r="1451" spans="4:27">
      <c r="D1451" s="68" t="s">
        <v>50</v>
      </c>
      <c r="E1451" s="70" t="s">
        <v>82</v>
      </c>
      <c r="F1451" s="70" t="s">
        <v>911</v>
      </c>
      <c r="G1451" s="67">
        <v>44733</v>
      </c>
      <c r="H1451" s="67">
        <v>44747</v>
      </c>
      <c r="I1451" s="71">
        <f t="shared" si="81"/>
        <v>14</v>
      </c>
      <c r="J1451" s="72" t="s">
        <v>193</v>
      </c>
      <c r="K1451" s="72" t="s">
        <v>187</v>
      </c>
      <c r="L1451" s="73">
        <v>5</v>
      </c>
      <c r="M1451" s="73" t="s">
        <v>108</v>
      </c>
      <c r="N1451" s="68" t="str">
        <f>VLOOKUP(K1451,[1]人員授權表!D$3:G$249,4,0)</f>
        <v>無機</v>
      </c>
      <c r="O1451" s="70" t="str">
        <f>VLOOKUP(K1451,[1]人員授權表!D$2:E$249,2,FALSE)</f>
        <v>Ruby黃家蓁</v>
      </c>
      <c r="P1451" s="67">
        <f t="shared" si="80"/>
        <v>44745</v>
      </c>
      <c r="Q1451" s="75" t="str">
        <f t="shared" si="82"/>
        <v>週日</v>
      </c>
      <c r="R1451" s="80">
        <v>44740</v>
      </c>
      <c r="S1451" s="84"/>
      <c r="AA1451" s="1"/>
    </row>
    <row r="1452" spans="4:27">
      <c r="D1452" s="68" t="s">
        <v>50</v>
      </c>
      <c r="E1452" s="70" t="s">
        <v>82</v>
      </c>
      <c r="F1452" s="70" t="s">
        <v>911</v>
      </c>
      <c r="G1452" s="67">
        <v>44733</v>
      </c>
      <c r="H1452" s="67">
        <v>44747</v>
      </c>
      <c r="I1452" s="71">
        <f t="shared" si="81"/>
        <v>14</v>
      </c>
      <c r="J1452" s="72" t="s">
        <v>195</v>
      </c>
      <c r="K1452" s="72" t="s">
        <v>196</v>
      </c>
      <c r="L1452" s="73">
        <v>5</v>
      </c>
      <c r="M1452" s="73" t="s">
        <v>108</v>
      </c>
      <c r="N1452" s="68" t="str">
        <f>VLOOKUP(K1452,[1]人員授權表!D$3:G$249,4,0)</f>
        <v>無機</v>
      </c>
      <c r="O1452" s="70" t="str">
        <f>VLOOKUP(K1452,[1]人員授權表!D$2:E$249,2,FALSE)</f>
        <v>Debby胡萱黛</v>
      </c>
      <c r="P1452" s="67">
        <f t="shared" si="80"/>
        <v>44745</v>
      </c>
      <c r="Q1452" s="75" t="str">
        <f t="shared" si="82"/>
        <v>週日</v>
      </c>
      <c r="R1452" s="80">
        <v>44740</v>
      </c>
      <c r="S1452" s="84"/>
      <c r="AA1452" s="1"/>
    </row>
    <row r="1453" spans="4:27">
      <c r="D1453" s="68" t="s">
        <v>50</v>
      </c>
      <c r="E1453" s="70" t="s">
        <v>82</v>
      </c>
      <c r="F1453" s="70" t="s">
        <v>911</v>
      </c>
      <c r="G1453" s="67">
        <v>44733</v>
      </c>
      <c r="H1453" s="67">
        <v>44747</v>
      </c>
      <c r="I1453" s="71">
        <f t="shared" si="81"/>
        <v>14</v>
      </c>
      <c r="J1453" s="72" t="s">
        <v>198</v>
      </c>
      <c r="K1453" s="72" t="s">
        <v>199</v>
      </c>
      <c r="L1453" s="73">
        <v>5</v>
      </c>
      <c r="M1453" s="73" t="s">
        <v>108</v>
      </c>
      <c r="N1453" s="68" t="str">
        <f>VLOOKUP(K1453,[1]人員授權表!D$3:G$249,4,0)</f>
        <v>無機</v>
      </c>
      <c r="O1453" s="70" t="str">
        <f>VLOOKUP(K1453,[1]人員授權表!D$2:E$249,2,FALSE)</f>
        <v>Vicky游崴涵</v>
      </c>
      <c r="P1453" s="67">
        <f t="shared" si="80"/>
        <v>44745</v>
      </c>
      <c r="Q1453" s="75" t="str">
        <f t="shared" si="82"/>
        <v>週日</v>
      </c>
      <c r="R1453" s="80">
        <v>44740</v>
      </c>
      <c r="S1453" s="84"/>
      <c r="AA1453" s="1"/>
    </row>
    <row r="1454" spans="4:27">
      <c r="D1454" s="68" t="s">
        <v>50</v>
      </c>
      <c r="E1454" s="70" t="s">
        <v>82</v>
      </c>
      <c r="F1454" s="70" t="s">
        <v>911</v>
      </c>
      <c r="G1454" s="67">
        <v>44733</v>
      </c>
      <c r="H1454" s="67">
        <v>44747</v>
      </c>
      <c r="I1454" s="71">
        <f t="shared" si="81"/>
        <v>14</v>
      </c>
      <c r="J1454" s="72" t="s">
        <v>151</v>
      </c>
      <c r="K1454" s="72" t="s">
        <v>152</v>
      </c>
      <c r="L1454" s="73">
        <v>5</v>
      </c>
      <c r="M1454" s="73" t="s">
        <v>108</v>
      </c>
      <c r="N1454" s="68" t="str">
        <f>VLOOKUP(K1454,[1]人員授權表!D$3:G$249,4,0)</f>
        <v>無機</v>
      </c>
      <c r="O1454" s="70" t="str">
        <f>VLOOKUP(K1454,[1]人員授權表!D$2:E$249,2,FALSE)</f>
        <v>Vicky游崴涵</v>
      </c>
      <c r="P1454" s="67">
        <f t="shared" si="80"/>
        <v>44745</v>
      </c>
      <c r="Q1454" s="75" t="str">
        <f t="shared" si="82"/>
        <v>週日</v>
      </c>
      <c r="R1454" s="80">
        <v>44740</v>
      </c>
      <c r="S1454" s="84"/>
      <c r="AA1454" s="1"/>
    </row>
    <row r="1455" spans="4:27">
      <c r="D1455" s="68" t="s">
        <v>50</v>
      </c>
      <c r="E1455" s="70" t="s">
        <v>82</v>
      </c>
      <c r="F1455" s="70" t="s">
        <v>911</v>
      </c>
      <c r="G1455" s="67">
        <v>44733</v>
      </c>
      <c r="H1455" s="67">
        <v>44747</v>
      </c>
      <c r="I1455" s="71">
        <f t="shared" si="81"/>
        <v>14</v>
      </c>
      <c r="J1455" s="72" t="s">
        <v>175</v>
      </c>
      <c r="K1455" s="72" t="s">
        <v>176</v>
      </c>
      <c r="L1455" s="73">
        <v>5</v>
      </c>
      <c r="M1455" s="73" t="s">
        <v>108</v>
      </c>
      <c r="N1455" s="68" t="str">
        <f>VLOOKUP(K1455,[1]人員授權表!D$3:G$249,4,0)</f>
        <v>無機</v>
      </c>
      <c r="O1455" s="70" t="s">
        <v>177</v>
      </c>
      <c r="P1455" s="67">
        <f t="shared" si="80"/>
        <v>44745</v>
      </c>
      <c r="Q1455" s="75" t="str">
        <f t="shared" si="82"/>
        <v>週日</v>
      </c>
      <c r="R1455" s="80">
        <v>44740</v>
      </c>
      <c r="S1455" s="84"/>
      <c r="AA1455" s="1"/>
    </row>
    <row r="1456" spans="4:27">
      <c r="D1456" s="68" t="s">
        <v>50</v>
      </c>
      <c r="E1456" s="70" t="s">
        <v>82</v>
      </c>
      <c r="F1456" s="70" t="s">
        <v>911</v>
      </c>
      <c r="G1456" s="67">
        <v>44733</v>
      </c>
      <c r="H1456" s="67">
        <v>44747</v>
      </c>
      <c r="I1456" s="71">
        <f t="shared" si="81"/>
        <v>14</v>
      </c>
      <c r="J1456" s="72" t="s">
        <v>204</v>
      </c>
      <c r="K1456" s="72" t="s">
        <v>205</v>
      </c>
      <c r="L1456" s="73">
        <v>5</v>
      </c>
      <c r="M1456" s="73" t="s">
        <v>108</v>
      </c>
      <c r="N1456" s="68" t="str">
        <f>VLOOKUP(K1456,[1]人員授權表!D$3:G$249,4,0)</f>
        <v>無機</v>
      </c>
      <c r="O1456" s="70" t="s">
        <v>191</v>
      </c>
      <c r="P1456" s="67">
        <f t="shared" si="80"/>
        <v>44745</v>
      </c>
      <c r="Q1456" s="75" t="str">
        <f t="shared" si="82"/>
        <v>週日</v>
      </c>
      <c r="R1456" s="80">
        <v>44743</v>
      </c>
      <c r="S1456" s="84"/>
      <c r="AA1456" s="1"/>
    </row>
    <row r="1457" spans="4:27">
      <c r="D1457" s="68" t="s">
        <v>50</v>
      </c>
      <c r="E1457" s="70" t="s">
        <v>82</v>
      </c>
      <c r="F1457" s="70" t="s">
        <v>911</v>
      </c>
      <c r="G1457" s="67">
        <v>44733</v>
      </c>
      <c r="H1457" s="67">
        <v>44747</v>
      </c>
      <c r="I1457" s="71">
        <f t="shared" si="81"/>
        <v>14</v>
      </c>
      <c r="J1457" s="72" t="s">
        <v>206</v>
      </c>
      <c r="K1457" s="72" t="s">
        <v>179</v>
      </c>
      <c r="L1457" s="73">
        <v>5</v>
      </c>
      <c r="M1457" s="73" t="s">
        <v>108</v>
      </c>
      <c r="N1457" s="68" t="str">
        <f>VLOOKUP(K1457,[1]人員授權表!D$3:G$249,4,0)</f>
        <v>無機</v>
      </c>
      <c r="O1457" s="70" t="s">
        <v>115</v>
      </c>
      <c r="P1457" s="67">
        <f t="shared" si="80"/>
        <v>44745</v>
      </c>
      <c r="Q1457" s="75" t="str">
        <f t="shared" si="82"/>
        <v>週日</v>
      </c>
      <c r="R1457" s="80">
        <v>44740</v>
      </c>
      <c r="S1457" s="84"/>
      <c r="AA1457" s="1"/>
    </row>
    <row r="1458" spans="4:27">
      <c r="D1458" s="68" t="s">
        <v>50</v>
      </c>
      <c r="E1458" s="70" t="s">
        <v>82</v>
      </c>
      <c r="F1458" s="70" t="s">
        <v>911</v>
      </c>
      <c r="G1458" s="67">
        <v>44733</v>
      </c>
      <c r="H1458" s="67">
        <v>44747</v>
      </c>
      <c r="I1458" s="71">
        <f t="shared" si="81"/>
        <v>14</v>
      </c>
      <c r="J1458" s="72" t="s">
        <v>178</v>
      </c>
      <c r="K1458" s="72" t="s">
        <v>179</v>
      </c>
      <c r="L1458" s="73">
        <v>5</v>
      </c>
      <c r="M1458" s="73" t="s">
        <v>108</v>
      </c>
      <c r="N1458" s="68" t="str">
        <f>VLOOKUP(K1458,[1]人員授權表!D$3:G$249,4,0)</f>
        <v>無機</v>
      </c>
      <c r="O1458" s="70" t="s">
        <v>115</v>
      </c>
      <c r="P1458" s="67">
        <f t="shared" si="80"/>
        <v>44745</v>
      </c>
      <c r="Q1458" s="75" t="str">
        <f t="shared" si="82"/>
        <v>週日</v>
      </c>
      <c r="R1458" s="80">
        <v>44740</v>
      </c>
      <c r="S1458" s="84"/>
      <c r="AA1458" s="1"/>
    </row>
    <row r="1459" spans="4:27">
      <c r="D1459" s="68" t="s">
        <v>50</v>
      </c>
      <c r="E1459" s="70" t="s">
        <v>82</v>
      </c>
      <c r="F1459" s="70" t="s">
        <v>911</v>
      </c>
      <c r="G1459" s="67">
        <v>44733</v>
      </c>
      <c r="H1459" s="67">
        <v>44747</v>
      </c>
      <c r="I1459" s="71">
        <f t="shared" si="81"/>
        <v>14</v>
      </c>
      <c r="J1459" s="72" t="s">
        <v>141</v>
      </c>
      <c r="K1459" s="72" t="s">
        <v>142</v>
      </c>
      <c r="L1459" s="73">
        <v>5</v>
      </c>
      <c r="M1459" s="73" t="s">
        <v>108</v>
      </c>
      <c r="N1459" s="68" t="str">
        <f>VLOOKUP(K1459,[1]人員授權表!D$3:G$249,4,0)</f>
        <v>無機</v>
      </c>
      <c r="O1459" s="70" t="str">
        <f>VLOOKUP(K1459,[1]人員授權表!D$2:E$249,2,FALSE)</f>
        <v>Dennis陳汶宏</v>
      </c>
      <c r="P1459" s="67">
        <f t="shared" si="80"/>
        <v>44745</v>
      </c>
      <c r="Q1459" s="75" t="str">
        <f t="shared" si="82"/>
        <v>週日</v>
      </c>
      <c r="R1459" s="80">
        <v>44740</v>
      </c>
      <c r="S1459" s="84"/>
      <c r="AA1459" s="1"/>
    </row>
    <row r="1460" spans="4:27">
      <c r="D1460" s="68" t="s">
        <v>50</v>
      </c>
      <c r="E1460" s="70" t="s">
        <v>82</v>
      </c>
      <c r="F1460" s="70" t="s">
        <v>911</v>
      </c>
      <c r="G1460" s="67">
        <v>44733</v>
      </c>
      <c r="H1460" s="67">
        <v>44747</v>
      </c>
      <c r="I1460" s="71">
        <f t="shared" si="81"/>
        <v>14</v>
      </c>
      <c r="J1460" s="72" t="s">
        <v>167</v>
      </c>
      <c r="K1460" s="72" t="s">
        <v>168</v>
      </c>
      <c r="L1460" s="73">
        <v>5</v>
      </c>
      <c r="M1460" s="73" t="s">
        <v>108</v>
      </c>
      <c r="N1460" s="68" t="str">
        <f>VLOOKUP(K1460,[1]人員授權表!D$3:G$249,4,0)</f>
        <v>有機</v>
      </c>
      <c r="O1460" s="70" t="str">
        <f>VLOOKUP(K1460,[1]人員授權表!D$2:E$249,2,FALSE)</f>
        <v>Una林庭瑄</v>
      </c>
      <c r="P1460" s="67">
        <f t="shared" si="80"/>
        <v>44745</v>
      </c>
      <c r="Q1460" s="75" t="str">
        <f t="shared" si="82"/>
        <v>週日</v>
      </c>
      <c r="R1460" s="80">
        <v>44741</v>
      </c>
      <c r="S1460" s="84"/>
      <c r="AA1460" s="1"/>
    </row>
    <row r="1461" spans="4:27">
      <c r="D1461" s="68" t="s">
        <v>50</v>
      </c>
      <c r="E1461" s="70" t="s">
        <v>82</v>
      </c>
      <c r="F1461" s="4" t="s">
        <v>912</v>
      </c>
      <c r="G1461" s="67">
        <v>44734</v>
      </c>
      <c r="H1461" s="67">
        <v>44748</v>
      </c>
      <c r="I1461" s="71">
        <f t="shared" si="81"/>
        <v>14</v>
      </c>
      <c r="J1461" s="72" t="s">
        <v>148</v>
      </c>
      <c r="K1461" s="72" t="s">
        <v>149</v>
      </c>
      <c r="L1461" s="73">
        <v>3</v>
      </c>
      <c r="M1461" s="73" t="s">
        <v>91</v>
      </c>
      <c r="N1461" s="68" t="str">
        <f>VLOOKUP(K1461,[1]人員授權表!D$3:G$249,4,0)</f>
        <v>無機</v>
      </c>
      <c r="O1461" s="70" t="str">
        <f>VLOOKUP(K1461,[1]人員授權表!D$2:E$249,2,FALSE)</f>
        <v>Vicky游崴涵</v>
      </c>
      <c r="P1461" s="67">
        <f t="shared" si="80"/>
        <v>44746</v>
      </c>
      <c r="Q1461" s="75" t="str">
        <f t="shared" si="82"/>
        <v>週一</v>
      </c>
      <c r="R1461" s="80">
        <v>44740</v>
      </c>
      <c r="AA1461" s="1"/>
    </row>
    <row r="1462" spans="4:27">
      <c r="D1462" s="68" t="s">
        <v>50</v>
      </c>
      <c r="E1462" s="70" t="s">
        <v>82</v>
      </c>
      <c r="F1462" s="4" t="s">
        <v>912</v>
      </c>
      <c r="G1462" s="67">
        <v>44734</v>
      </c>
      <c r="H1462" s="67">
        <v>44748</v>
      </c>
      <c r="I1462" s="71">
        <f t="shared" si="81"/>
        <v>14</v>
      </c>
      <c r="J1462" s="72" t="s">
        <v>137</v>
      </c>
      <c r="K1462" s="72" t="s">
        <v>138</v>
      </c>
      <c r="L1462" s="73">
        <v>3</v>
      </c>
      <c r="M1462" s="73" t="s">
        <v>91</v>
      </c>
      <c r="N1462" s="68" t="str">
        <f>VLOOKUP(K1462,[1]人員授權表!D$3:G$249,4,0)</f>
        <v>無機</v>
      </c>
      <c r="O1462" s="70" t="s">
        <v>99</v>
      </c>
      <c r="P1462" s="67">
        <f t="shared" si="80"/>
        <v>44746</v>
      </c>
      <c r="Q1462" s="75" t="str">
        <f t="shared" si="82"/>
        <v>週一</v>
      </c>
      <c r="R1462" s="80">
        <v>44742</v>
      </c>
      <c r="AA1462" s="1"/>
    </row>
    <row r="1463" spans="4:27">
      <c r="D1463" s="68" t="s">
        <v>50</v>
      </c>
      <c r="E1463" s="70" t="s">
        <v>82</v>
      </c>
      <c r="F1463" s="4" t="s">
        <v>912</v>
      </c>
      <c r="G1463" s="67">
        <v>44734</v>
      </c>
      <c r="H1463" s="67">
        <v>44748</v>
      </c>
      <c r="I1463" s="71">
        <f t="shared" si="81"/>
        <v>14</v>
      </c>
      <c r="J1463" s="72" t="s">
        <v>139</v>
      </c>
      <c r="K1463" s="72" t="s">
        <v>140</v>
      </c>
      <c r="L1463" s="73">
        <v>3</v>
      </c>
      <c r="M1463" s="73" t="s">
        <v>91</v>
      </c>
      <c r="N1463" s="68" t="str">
        <f>VLOOKUP(K1463,[1]人員授權表!D$3:G$249,4,0)</f>
        <v>無機</v>
      </c>
      <c r="O1463" s="70" t="str">
        <f>IF(J1463=[1]人員授權表!$C$85,"Casper李羿勳",IF(J1463=[1]人員授權表!$C$188,"Iring陳俊明",IF(J1463=[1]人員授權表!$C$189,"Brian陳泓霖",VLOOKUP(K1463,[1]人員授權表!D$2:E$249,2,FALSE))))</f>
        <v>Brian陳泓霖</v>
      </c>
      <c r="P1463" s="67">
        <f t="shared" si="80"/>
        <v>44746</v>
      </c>
      <c r="Q1463" s="75" t="str">
        <f t="shared" si="82"/>
        <v>週一</v>
      </c>
      <c r="R1463" s="80">
        <v>44740</v>
      </c>
      <c r="AA1463" s="1"/>
    </row>
    <row r="1464" spans="4:27">
      <c r="D1464" s="68" t="s">
        <v>50</v>
      </c>
      <c r="E1464" s="70" t="s">
        <v>82</v>
      </c>
      <c r="F1464" s="4" t="s">
        <v>912</v>
      </c>
      <c r="G1464" s="67">
        <v>44734</v>
      </c>
      <c r="H1464" s="67">
        <v>44748</v>
      </c>
      <c r="I1464" s="71">
        <f t="shared" si="81"/>
        <v>14</v>
      </c>
      <c r="J1464" s="72" t="s">
        <v>164</v>
      </c>
      <c r="K1464" s="72" t="s">
        <v>146</v>
      </c>
      <c r="L1464" s="73">
        <v>3</v>
      </c>
      <c r="M1464" s="73" t="s">
        <v>91</v>
      </c>
      <c r="N1464" s="68" t="str">
        <f>VLOOKUP(K1464,[1]人員授權表!D$3:G$249,4,0)</f>
        <v>無機</v>
      </c>
      <c r="O1464" s="70" t="str">
        <f>VLOOKUP(K1464,[1]人員授權表!D$2:E$249,2,FALSE)</f>
        <v>Jack劉念忻</v>
      </c>
      <c r="P1464" s="67">
        <f t="shared" si="80"/>
        <v>44746</v>
      </c>
      <c r="Q1464" s="75" t="str">
        <f t="shared" si="82"/>
        <v>週一</v>
      </c>
      <c r="R1464" s="80">
        <v>44746</v>
      </c>
      <c r="AA1464" s="1"/>
    </row>
    <row r="1465" spans="4:27">
      <c r="D1465" s="68" t="s">
        <v>50</v>
      </c>
      <c r="E1465" s="70" t="s">
        <v>82</v>
      </c>
      <c r="F1465" s="4" t="s">
        <v>912</v>
      </c>
      <c r="G1465" s="67">
        <v>44734</v>
      </c>
      <c r="H1465" s="67">
        <v>44748</v>
      </c>
      <c r="I1465" s="71">
        <f t="shared" si="81"/>
        <v>14</v>
      </c>
      <c r="J1465" s="72" t="s">
        <v>125</v>
      </c>
      <c r="K1465" s="72" t="s">
        <v>144</v>
      </c>
      <c r="L1465" s="73">
        <v>3</v>
      </c>
      <c r="M1465" s="73" t="s">
        <v>91</v>
      </c>
      <c r="N1465" s="68" t="str">
        <f>VLOOKUP(K1465,[1]人員授權表!D$3:G$249,4,0)</f>
        <v>有機</v>
      </c>
      <c r="O1465" s="70" t="str">
        <f>VLOOKUP(K1465,[1]人員授權表!D$2:E$249,2,FALSE)</f>
        <v>Lucy黃詩婷</v>
      </c>
      <c r="P1465" s="67">
        <f t="shared" si="80"/>
        <v>44746</v>
      </c>
      <c r="Q1465" s="75" t="str">
        <f t="shared" si="82"/>
        <v>週一</v>
      </c>
      <c r="R1465" s="80">
        <v>44743</v>
      </c>
      <c r="AA1465" s="1"/>
    </row>
    <row r="1466" spans="4:27">
      <c r="D1466" s="68" t="s">
        <v>50</v>
      </c>
      <c r="E1466" s="70" t="s">
        <v>82</v>
      </c>
      <c r="F1466" s="4" t="s">
        <v>912</v>
      </c>
      <c r="G1466" s="67">
        <v>44734</v>
      </c>
      <c r="H1466" s="67">
        <v>44748</v>
      </c>
      <c r="I1466" s="71">
        <f t="shared" si="81"/>
        <v>14</v>
      </c>
      <c r="J1466" s="72" t="s">
        <v>141</v>
      </c>
      <c r="K1466" s="72" t="s">
        <v>142</v>
      </c>
      <c r="L1466" s="73">
        <v>3</v>
      </c>
      <c r="M1466" s="73" t="s">
        <v>91</v>
      </c>
      <c r="N1466" s="68" t="str">
        <f>VLOOKUP(K1466,[1]人員授權表!D$3:G$249,4,0)</f>
        <v>無機</v>
      </c>
      <c r="O1466" s="70" t="str">
        <f>VLOOKUP(K1466,[1]人員授權表!D$2:E$249,2,FALSE)</f>
        <v>Dennis陳汶宏</v>
      </c>
      <c r="P1466" s="67">
        <f t="shared" si="80"/>
        <v>44746</v>
      </c>
      <c r="Q1466" s="75" t="str">
        <f t="shared" si="82"/>
        <v>週一</v>
      </c>
      <c r="R1466" s="80">
        <v>44740</v>
      </c>
      <c r="AA1466" s="1"/>
    </row>
    <row r="1467" spans="4:27">
      <c r="D1467" s="68" t="s">
        <v>50</v>
      </c>
      <c r="E1467" s="70" t="s">
        <v>82</v>
      </c>
      <c r="F1467" s="4" t="s">
        <v>912</v>
      </c>
      <c r="G1467" s="67">
        <v>44734</v>
      </c>
      <c r="H1467" s="67">
        <v>44748</v>
      </c>
      <c r="I1467" s="71">
        <f t="shared" si="81"/>
        <v>14</v>
      </c>
      <c r="J1467" s="72" t="s">
        <v>178</v>
      </c>
      <c r="K1467" s="72" t="s">
        <v>179</v>
      </c>
      <c r="L1467" s="73">
        <v>3</v>
      </c>
      <c r="M1467" s="73" t="s">
        <v>91</v>
      </c>
      <c r="N1467" s="68" t="str">
        <f>VLOOKUP(K1467,[1]人員授權表!D$3:G$249,4,0)</f>
        <v>無機</v>
      </c>
      <c r="O1467" s="70" t="s">
        <v>115</v>
      </c>
      <c r="P1467" s="67">
        <f t="shared" si="80"/>
        <v>44746</v>
      </c>
      <c r="Q1467" s="75" t="str">
        <f t="shared" si="82"/>
        <v>週一</v>
      </c>
      <c r="R1467" s="80">
        <v>44746</v>
      </c>
      <c r="AA1467" s="1"/>
    </row>
    <row r="1468" spans="4:27">
      <c r="D1468" s="68" t="s">
        <v>50</v>
      </c>
      <c r="E1468" s="70" t="s">
        <v>879</v>
      </c>
      <c r="F1468" s="4" t="s">
        <v>913</v>
      </c>
      <c r="G1468" s="67">
        <v>44734</v>
      </c>
      <c r="H1468" s="67">
        <v>44748</v>
      </c>
      <c r="I1468" s="71">
        <f t="shared" si="81"/>
        <v>14</v>
      </c>
      <c r="J1468" s="98" t="s">
        <v>186</v>
      </c>
      <c r="K1468" s="72" t="s">
        <v>880</v>
      </c>
      <c r="L1468" s="73">
        <v>3</v>
      </c>
      <c r="M1468" s="73" t="s">
        <v>91</v>
      </c>
      <c r="N1468" s="68" t="str">
        <f>VLOOKUP(K1468,[1]人員授權表!D$3:G$249,4,0)</f>
        <v>無機</v>
      </c>
      <c r="O1468" s="70" t="str">
        <f>VLOOKUP(K1468,[1]人員授權表!D$2:E$249,2,FALSE)</f>
        <v>Ruby黃家蓁</v>
      </c>
      <c r="P1468" s="67">
        <f t="shared" si="80"/>
        <v>44746</v>
      </c>
      <c r="Q1468" s="75" t="str">
        <f t="shared" si="82"/>
        <v>週一</v>
      </c>
      <c r="R1468" s="80">
        <v>44743</v>
      </c>
      <c r="AA1468" s="1"/>
    </row>
    <row r="1469" spans="4:27">
      <c r="D1469" s="68" t="s">
        <v>50</v>
      </c>
      <c r="E1469" s="70" t="s">
        <v>879</v>
      </c>
      <c r="F1469" s="4" t="s">
        <v>912</v>
      </c>
      <c r="G1469" s="67">
        <v>44734</v>
      </c>
      <c r="H1469" s="67">
        <v>44748</v>
      </c>
      <c r="I1469" s="71">
        <f t="shared" si="81"/>
        <v>14</v>
      </c>
      <c r="J1469" s="98" t="s">
        <v>195</v>
      </c>
      <c r="K1469" s="72" t="s">
        <v>914</v>
      </c>
      <c r="L1469" s="73">
        <v>3</v>
      </c>
      <c r="M1469" s="73" t="s">
        <v>91</v>
      </c>
      <c r="N1469" s="68" t="str">
        <f>VLOOKUP(K1469,[1]人員授權表!D$3:G$249,4,0)</f>
        <v>無機</v>
      </c>
      <c r="O1469" s="70" t="str">
        <f>VLOOKUP(K1469,[1]人員授權表!D$2:E$249,2,FALSE)</f>
        <v>Debby胡萱黛</v>
      </c>
      <c r="P1469" s="67">
        <f t="shared" si="80"/>
        <v>44746</v>
      </c>
      <c r="Q1469" s="75" t="str">
        <f t="shared" si="82"/>
        <v>週一</v>
      </c>
      <c r="R1469" s="80">
        <v>44747</v>
      </c>
      <c r="S1469" s="85">
        <v>44747</v>
      </c>
      <c r="T1469" s="70">
        <v>1</v>
      </c>
      <c r="AA1469" s="1"/>
    </row>
    <row r="1470" spans="4:27">
      <c r="D1470" s="68" t="s">
        <v>50</v>
      </c>
      <c r="E1470" s="70" t="s">
        <v>879</v>
      </c>
      <c r="F1470" s="4" t="s">
        <v>912</v>
      </c>
      <c r="G1470" s="67">
        <v>44734</v>
      </c>
      <c r="H1470" s="67">
        <v>44748</v>
      </c>
      <c r="I1470" s="71">
        <f t="shared" si="81"/>
        <v>14</v>
      </c>
      <c r="J1470" s="98" t="s">
        <v>204</v>
      </c>
      <c r="K1470" s="72" t="s">
        <v>915</v>
      </c>
      <c r="L1470" s="73">
        <v>3</v>
      </c>
      <c r="M1470" s="73" t="s">
        <v>91</v>
      </c>
      <c r="N1470" s="68" t="str">
        <f>VLOOKUP(K1470,[1]人員授權表!D$3:G$249,4,0)</f>
        <v>無機</v>
      </c>
      <c r="O1470" s="70" t="str">
        <f>VLOOKUP(K1470,[1]人員授權表!D$2:E$249,2,FALSE)</f>
        <v>Iring陳俊明</v>
      </c>
      <c r="P1470" s="67">
        <f t="shared" si="80"/>
        <v>44746</v>
      </c>
      <c r="Q1470" s="75" t="str">
        <f t="shared" si="82"/>
        <v>週一</v>
      </c>
      <c r="R1470" s="80">
        <v>44747</v>
      </c>
      <c r="S1470" s="85">
        <v>44747</v>
      </c>
      <c r="T1470" s="70">
        <v>1</v>
      </c>
      <c r="AA1470" s="1"/>
    </row>
    <row r="1471" spans="4:27">
      <c r="D1471" s="68" t="s">
        <v>50</v>
      </c>
      <c r="E1471" s="70" t="s">
        <v>51</v>
      </c>
      <c r="F1471" s="70" t="s">
        <v>916</v>
      </c>
      <c r="G1471" s="67">
        <v>44721</v>
      </c>
      <c r="H1471" s="67">
        <v>44748</v>
      </c>
      <c r="I1471" s="71">
        <f t="shared" si="81"/>
        <v>27</v>
      </c>
      <c r="J1471" s="72" t="s">
        <v>139</v>
      </c>
      <c r="K1471" s="72" t="s">
        <v>140</v>
      </c>
      <c r="L1471" s="73">
        <v>4</v>
      </c>
      <c r="M1471" s="73" t="s">
        <v>127</v>
      </c>
      <c r="N1471" s="68" t="str">
        <f>VLOOKUP(K1471,[1]人員授權表!D$3:G$249,4,0)</f>
        <v>無機</v>
      </c>
      <c r="O1471" s="70" t="str">
        <f>IF(J1471=[1]人員授權表!$C$85,"Casper李羿勳",IF(J1471=[1]人員授權表!$C$188,"Iring陳俊明",IF(J1471=[1]人員授權表!$C$189,"Brian陳泓霖",VLOOKUP(K1471,[1]人員授權表!D$2:E$249,2,FALSE))))</f>
        <v>Brian陳泓霖</v>
      </c>
      <c r="P1471" s="67">
        <f t="shared" si="80"/>
        <v>44746</v>
      </c>
      <c r="Q1471" s="75" t="str">
        <f t="shared" si="82"/>
        <v>週一</v>
      </c>
      <c r="R1471" s="80">
        <v>44727</v>
      </c>
      <c r="S1471" s="84"/>
      <c r="AA1471" s="1"/>
    </row>
    <row r="1472" spans="4:27">
      <c r="D1472" s="68" t="s">
        <v>50</v>
      </c>
      <c r="E1472" s="70" t="s">
        <v>51</v>
      </c>
      <c r="F1472" s="70" t="s">
        <v>917</v>
      </c>
      <c r="G1472" s="67">
        <v>44721</v>
      </c>
      <c r="H1472" s="67">
        <v>44748</v>
      </c>
      <c r="I1472" s="71">
        <f t="shared" si="81"/>
        <v>27</v>
      </c>
      <c r="J1472" s="72" t="s">
        <v>285</v>
      </c>
      <c r="K1472" s="72" t="s">
        <v>187</v>
      </c>
      <c r="L1472" s="73">
        <v>4</v>
      </c>
      <c r="M1472" s="73" t="s">
        <v>127</v>
      </c>
      <c r="N1472" s="68" t="str">
        <f>VLOOKUP(K1472,[1]人員授權表!D$3:G$249,4,0)</f>
        <v>無機</v>
      </c>
      <c r="O1472" s="70" t="str">
        <f>VLOOKUP(K1472,[1]人員授權表!D$2:E$249,2,FALSE)</f>
        <v>Ruby黃家蓁</v>
      </c>
      <c r="P1472" s="67">
        <f t="shared" si="80"/>
        <v>44746</v>
      </c>
      <c r="Q1472" s="75" t="str">
        <f t="shared" si="82"/>
        <v>週一</v>
      </c>
      <c r="R1472" s="80">
        <v>44727</v>
      </c>
      <c r="S1472" s="84"/>
      <c r="AA1472" s="1"/>
    </row>
    <row r="1473" spans="4:27">
      <c r="D1473" s="68" t="s">
        <v>50</v>
      </c>
      <c r="E1473" s="70" t="s">
        <v>51</v>
      </c>
      <c r="F1473" s="70" t="s">
        <v>916</v>
      </c>
      <c r="G1473" s="67">
        <v>44721</v>
      </c>
      <c r="H1473" s="67">
        <v>44748</v>
      </c>
      <c r="I1473" s="71">
        <f t="shared" si="81"/>
        <v>27</v>
      </c>
      <c r="J1473" s="72" t="s">
        <v>286</v>
      </c>
      <c r="K1473" s="72" t="s">
        <v>187</v>
      </c>
      <c r="L1473" s="73">
        <v>4</v>
      </c>
      <c r="M1473" s="73" t="s">
        <v>127</v>
      </c>
      <c r="N1473" s="68" t="str">
        <f>VLOOKUP(K1473,[1]人員授權表!D$3:G$249,4,0)</f>
        <v>無機</v>
      </c>
      <c r="O1473" s="70" t="str">
        <f>VLOOKUP(K1473,[1]人員授權表!D$2:E$249,2,FALSE)</f>
        <v>Ruby黃家蓁</v>
      </c>
      <c r="P1473" s="67">
        <f t="shared" si="80"/>
        <v>44746</v>
      </c>
      <c r="Q1473" s="75" t="str">
        <f t="shared" si="82"/>
        <v>週一</v>
      </c>
      <c r="R1473" s="80">
        <v>44727</v>
      </c>
      <c r="S1473" s="84"/>
      <c r="AA1473" s="1"/>
    </row>
    <row r="1474" spans="4:27">
      <c r="D1474" s="68" t="s">
        <v>50</v>
      </c>
      <c r="E1474" s="70" t="s">
        <v>51</v>
      </c>
      <c r="F1474" s="70" t="s">
        <v>916</v>
      </c>
      <c r="G1474" s="67">
        <v>44721</v>
      </c>
      <c r="H1474" s="67">
        <v>44748</v>
      </c>
      <c r="I1474" s="71">
        <f t="shared" si="81"/>
        <v>27</v>
      </c>
      <c r="J1474" s="72" t="s">
        <v>288</v>
      </c>
      <c r="K1474" s="72" t="s">
        <v>289</v>
      </c>
      <c r="L1474" s="73">
        <v>1</v>
      </c>
      <c r="M1474" s="73" t="s">
        <v>127</v>
      </c>
      <c r="N1474" s="68" t="str">
        <f>VLOOKUP(K1474,[1]人員授權表!D$3:G$249,4,0)</f>
        <v>無機</v>
      </c>
      <c r="O1474" s="70" t="str">
        <f>VLOOKUP(K1474,[1]人員授權表!D$2:E$249,2,FALSE)</f>
        <v>Jack劉念忻</v>
      </c>
      <c r="P1474" s="67">
        <f t="shared" si="80"/>
        <v>44746</v>
      </c>
      <c r="Q1474" s="75" t="str">
        <f t="shared" si="82"/>
        <v>週一</v>
      </c>
      <c r="R1474" s="80">
        <v>44729</v>
      </c>
      <c r="S1474" s="84"/>
      <c r="AA1474" s="1"/>
    </row>
    <row r="1475" spans="4:27">
      <c r="D1475" s="68" t="s">
        <v>50</v>
      </c>
      <c r="E1475" s="70" t="s">
        <v>51</v>
      </c>
      <c r="F1475" s="70" t="s">
        <v>916</v>
      </c>
      <c r="G1475" s="67">
        <v>44721</v>
      </c>
      <c r="H1475" s="67">
        <v>44748</v>
      </c>
      <c r="I1475" s="71">
        <f t="shared" si="81"/>
        <v>27</v>
      </c>
      <c r="J1475" s="72" t="s">
        <v>195</v>
      </c>
      <c r="K1475" s="72" t="s">
        <v>196</v>
      </c>
      <c r="L1475" s="73">
        <v>1</v>
      </c>
      <c r="M1475" s="73" t="s">
        <v>127</v>
      </c>
      <c r="N1475" s="68" t="str">
        <f>VLOOKUP(K1475,[1]人員授權表!D$3:G$249,4,0)</f>
        <v>無機</v>
      </c>
      <c r="O1475" s="70" t="str">
        <f>VLOOKUP(K1475,[1]人員授權表!D$2:E$249,2,FALSE)</f>
        <v>Debby胡萱黛</v>
      </c>
      <c r="P1475" s="67">
        <f t="shared" ref="P1475:P1514" si="83">H1475-2</f>
        <v>44746</v>
      </c>
      <c r="Q1475" s="75" t="str">
        <f t="shared" si="82"/>
        <v>週一</v>
      </c>
      <c r="R1475" s="80">
        <v>44729</v>
      </c>
      <c r="S1475" s="84"/>
      <c r="AA1475" s="1"/>
    </row>
    <row r="1476" spans="4:27">
      <c r="D1476" s="68" t="s">
        <v>50</v>
      </c>
      <c r="E1476" s="70" t="s">
        <v>51</v>
      </c>
      <c r="F1476" s="70" t="s">
        <v>916</v>
      </c>
      <c r="G1476" s="67">
        <v>44721</v>
      </c>
      <c r="H1476" s="67">
        <v>44748</v>
      </c>
      <c r="I1476" s="71">
        <f t="shared" si="81"/>
        <v>27</v>
      </c>
      <c r="J1476" s="72" t="s">
        <v>151</v>
      </c>
      <c r="K1476" s="72" t="s">
        <v>152</v>
      </c>
      <c r="L1476" s="73">
        <v>4</v>
      </c>
      <c r="M1476" s="73" t="s">
        <v>127</v>
      </c>
      <c r="N1476" s="68" t="str">
        <f>VLOOKUP(K1476,[1]人員授權表!D$3:G$249,4,0)</f>
        <v>無機</v>
      </c>
      <c r="O1476" s="70" t="str">
        <f>VLOOKUP(K1476,[1]人員授權表!D$2:E$249,2,FALSE)</f>
        <v>Vicky游崴涵</v>
      </c>
      <c r="P1476" s="67">
        <f t="shared" si="83"/>
        <v>44746</v>
      </c>
      <c r="Q1476" s="75" t="str">
        <f t="shared" si="82"/>
        <v>週一</v>
      </c>
      <c r="R1476" s="80">
        <v>44728</v>
      </c>
      <c r="S1476" s="84"/>
      <c r="AA1476" s="1"/>
    </row>
    <row r="1477" spans="4:27">
      <c r="D1477" s="68" t="s">
        <v>50</v>
      </c>
      <c r="E1477" s="70" t="s">
        <v>51</v>
      </c>
      <c r="F1477" s="70" t="s">
        <v>916</v>
      </c>
      <c r="G1477" s="67">
        <v>44721</v>
      </c>
      <c r="H1477" s="67">
        <v>44748</v>
      </c>
      <c r="I1477" s="71">
        <f t="shared" si="81"/>
        <v>27</v>
      </c>
      <c r="J1477" s="72" t="s">
        <v>164</v>
      </c>
      <c r="K1477" s="72" t="s">
        <v>146</v>
      </c>
      <c r="L1477" s="73">
        <v>4</v>
      </c>
      <c r="M1477" s="73" t="s">
        <v>127</v>
      </c>
      <c r="N1477" s="68" t="str">
        <f>VLOOKUP(K1477,[1]人員授權表!D$3:G$249,4,0)</f>
        <v>無機</v>
      </c>
      <c r="O1477" s="70" t="str">
        <f>VLOOKUP(K1477,[1]人員授權表!D$2:E$249,2,FALSE)</f>
        <v>Jack劉念忻</v>
      </c>
      <c r="P1477" s="67">
        <f t="shared" si="83"/>
        <v>44746</v>
      </c>
      <c r="Q1477" s="75" t="str">
        <f t="shared" si="82"/>
        <v>週一</v>
      </c>
      <c r="R1477" s="80">
        <v>44735</v>
      </c>
      <c r="S1477" s="84"/>
      <c r="AA1477" s="1"/>
    </row>
    <row r="1478" spans="4:27">
      <c r="D1478" s="68" t="s">
        <v>50</v>
      </c>
      <c r="E1478" s="70" t="s">
        <v>51</v>
      </c>
      <c r="F1478" s="70" t="s">
        <v>916</v>
      </c>
      <c r="G1478" s="67">
        <v>44721</v>
      </c>
      <c r="H1478" s="67">
        <v>44748</v>
      </c>
      <c r="I1478" s="71">
        <f t="shared" si="81"/>
        <v>27</v>
      </c>
      <c r="J1478" s="72" t="s">
        <v>290</v>
      </c>
      <c r="K1478" s="72" t="s">
        <v>291</v>
      </c>
      <c r="L1478" s="73">
        <v>4</v>
      </c>
      <c r="M1478" s="73" t="s">
        <v>127</v>
      </c>
      <c r="N1478" s="68" t="str">
        <f>VLOOKUP(K1478,[1]人員授權表!D$3:G$249,4,0)</f>
        <v>無機</v>
      </c>
      <c r="O1478" s="70" t="str">
        <f>VLOOKUP(K1478,[1]人員授權表!D$2:E$249,2,FALSE)</f>
        <v>George陳志昇</v>
      </c>
      <c r="P1478" s="67">
        <f t="shared" si="83"/>
        <v>44746</v>
      </c>
      <c r="Q1478" s="75" t="str">
        <f t="shared" si="82"/>
        <v>週一</v>
      </c>
      <c r="R1478" s="80">
        <v>44733</v>
      </c>
      <c r="S1478" s="84"/>
      <c r="AA1478" s="1"/>
    </row>
    <row r="1479" spans="4:27">
      <c r="D1479" s="68" t="s">
        <v>50</v>
      </c>
      <c r="E1479" s="70" t="s">
        <v>51</v>
      </c>
      <c r="F1479" s="70" t="s">
        <v>916</v>
      </c>
      <c r="G1479" s="67">
        <v>44721</v>
      </c>
      <c r="H1479" s="67">
        <v>44748</v>
      </c>
      <c r="I1479" s="71">
        <f t="shared" ref="I1479:I1542" si="84">_xlfn.DAYS(H1479,G1479)</f>
        <v>27</v>
      </c>
      <c r="J1479" s="72" t="s">
        <v>141</v>
      </c>
      <c r="K1479" s="72" t="s">
        <v>142</v>
      </c>
      <c r="L1479" s="73">
        <v>1</v>
      </c>
      <c r="M1479" s="73" t="s">
        <v>127</v>
      </c>
      <c r="N1479" s="68" t="str">
        <f>VLOOKUP(K1479,[1]人員授權表!D$3:G$249,4,0)</f>
        <v>無機</v>
      </c>
      <c r="O1479" s="70" t="str">
        <f>VLOOKUP(K1479,[1]人員授權表!D$2:E$249,2,FALSE)</f>
        <v>Dennis陳汶宏</v>
      </c>
      <c r="P1479" s="67">
        <f t="shared" si="83"/>
        <v>44746</v>
      </c>
      <c r="Q1479" s="75" t="str">
        <f t="shared" ref="Q1479:Q1542" si="85">TEXT(P1479,"aaa")</f>
        <v>週一</v>
      </c>
      <c r="R1479" s="80">
        <v>44729</v>
      </c>
      <c r="S1479" s="84"/>
      <c r="AA1479" s="1"/>
    </row>
    <row r="1480" spans="4:27">
      <c r="D1480" s="68" t="s">
        <v>50</v>
      </c>
      <c r="E1480" s="70" t="s">
        <v>51</v>
      </c>
      <c r="F1480" s="70" t="s">
        <v>916</v>
      </c>
      <c r="G1480" s="67">
        <v>44721</v>
      </c>
      <c r="H1480" s="67">
        <v>44748</v>
      </c>
      <c r="I1480" s="71">
        <f t="shared" si="84"/>
        <v>27</v>
      </c>
      <c r="J1480" s="72" t="s">
        <v>137</v>
      </c>
      <c r="K1480" s="72" t="s">
        <v>138</v>
      </c>
      <c r="L1480" s="73">
        <v>4</v>
      </c>
      <c r="M1480" s="73" t="s">
        <v>127</v>
      </c>
      <c r="N1480" s="68" t="str">
        <f>VLOOKUP(K1480,[1]人員授權表!D$3:G$249,4,0)</f>
        <v>無機</v>
      </c>
      <c r="O1480" s="70" t="s">
        <v>99</v>
      </c>
      <c r="P1480" s="67">
        <f t="shared" si="83"/>
        <v>44746</v>
      </c>
      <c r="Q1480" s="75" t="str">
        <f t="shared" si="85"/>
        <v>週一</v>
      </c>
      <c r="R1480" s="80">
        <v>44732</v>
      </c>
      <c r="AA1480" s="1"/>
    </row>
    <row r="1481" spans="4:27">
      <c r="D1481" s="68" t="s">
        <v>50</v>
      </c>
      <c r="E1481" s="70" t="s">
        <v>51</v>
      </c>
      <c r="F1481" s="70" t="s">
        <v>916</v>
      </c>
      <c r="G1481" s="67">
        <v>44721</v>
      </c>
      <c r="H1481" s="67">
        <v>44748</v>
      </c>
      <c r="I1481" s="71">
        <f t="shared" si="84"/>
        <v>27</v>
      </c>
      <c r="J1481" s="72" t="s">
        <v>148</v>
      </c>
      <c r="K1481" s="72" t="s">
        <v>149</v>
      </c>
      <c r="L1481" s="73">
        <v>4</v>
      </c>
      <c r="M1481" s="73" t="s">
        <v>127</v>
      </c>
      <c r="N1481" s="68" t="str">
        <f>VLOOKUP(K1481,[1]人員授權表!D$3:G$249,4,0)</f>
        <v>無機</v>
      </c>
      <c r="O1481" s="70" t="str">
        <f>VLOOKUP(K1481,[1]人員授權表!D$2:E$249,2,FALSE)</f>
        <v>Vicky游崴涵</v>
      </c>
      <c r="P1481" s="67">
        <f t="shared" si="83"/>
        <v>44746</v>
      </c>
      <c r="Q1481" s="75" t="str">
        <f t="shared" si="85"/>
        <v>週一</v>
      </c>
      <c r="R1481" s="80">
        <v>44732</v>
      </c>
      <c r="S1481" s="84"/>
      <c r="AA1481" s="1"/>
    </row>
    <row r="1482" spans="4:27">
      <c r="D1482" s="68" t="s">
        <v>50</v>
      </c>
      <c r="E1482" s="70" t="s">
        <v>51</v>
      </c>
      <c r="F1482" s="70" t="s">
        <v>916</v>
      </c>
      <c r="G1482" s="67">
        <v>44721</v>
      </c>
      <c r="H1482" s="67">
        <v>44748</v>
      </c>
      <c r="I1482" s="71">
        <f t="shared" si="84"/>
        <v>27</v>
      </c>
      <c r="J1482" s="72" t="s">
        <v>295</v>
      </c>
      <c r="K1482" s="72" t="s">
        <v>296</v>
      </c>
      <c r="L1482" s="73">
        <v>4</v>
      </c>
      <c r="M1482" s="73" t="s">
        <v>127</v>
      </c>
      <c r="N1482" s="68" t="str">
        <f>VLOOKUP(K1482,[1]人員授權表!D$3:G$249,4,0)</f>
        <v>無機</v>
      </c>
      <c r="O1482" s="70" t="str">
        <f>VLOOKUP(K1482,[1]人員授權表!D$2:E$249,2,FALSE)</f>
        <v>Ken張智凱</v>
      </c>
      <c r="P1482" s="67">
        <f t="shared" si="83"/>
        <v>44746</v>
      </c>
      <c r="Q1482" s="75" t="str">
        <f t="shared" si="85"/>
        <v>週一</v>
      </c>
      <c r="R1482" s="80">
        <v>44725</v>
      </c>
      <c r="AA1482" s="1"/>
    </row>
    <row r="1483" spans="4:27">
      <c r="D1483" s="68" t="s">
        <v>50</v>
      </c>
      <c r="E1483" s="70" t="s">
        <v>51</v>
      </c>
      <c r="F1483" s="70" t="s">
        <v>916</v>
      </c>
      <c r="G1483" s="67">
        <v>44722</v>
      </c>
      <c r="H1483" s="67">
        <v>44748</v>
      </c>
      <c r="I1483" s="71">
        <f t="shared" si="84"/>
        <v>26</v>
      </c>
      <c r="J1483" s="72" t="s">
        <v>97</v>
      </c>
      <c r="K1483" s="72" t="s">
        <v>187</v>
      </c>
      <c r="L1483" s="73">
        <v>1</v>
      </c>
      <c r="M1483" s="73" t="s">
        <v>127</v>
      </c>
      <c r="N1483" s="68" t="str">
        <f>VLOOKUP(K1483,[1]人員授權表!D$3:G$249,4,0)</f>
        <v>無機</v>
      </c>
      <c r="O1483" s="70" t="str">
        <f>VLOOKUP(K1483,[1]人員授權表!D$2:E$249,2,FALSE)</f>
        <v>Ruby黃家蓁</v>
      </c>
      <c r="P1483" s="67">
        <f t="shared" si="83"/>
        <v>44746</v>
      </c>
      <c r="Q1483" s="75" t="str">
        <f t="shared" si="85"/>
        <v>週一</v>
      </c>
      <c r="R1483" s="80">
        <v>44726</v>
      </c>
      <c r="S1483" s="84"/>
      <c r="AA1483" s="1"/>
    </row>
    <row r="1484" spans="4:27">
      <c r="D1484" s="68" t="s">
        <v>50</v>
      </c>
      <c r="E1484" s="70" t="s">
        <v>51</v>
      </c>
      <c r="F1484" s="70" t="s">
        <v>916</v>
      </c>
      <c r="G1484" s="67">
        <v>44722</v>
      </c>
      <c r="H1484" s="67">
        <v>44748</v>
      </c>
      <c r="I1484" s="71">
        <f t="shared" si="84"/>
        <v>26</v>
      </c>
      <c r="J1484" s="72" t="s">
        <v>343</v>
      </c>
      <c r="K1484" s="72" t="s">
        <v>187</v>
      </c>
      <c r="L1484" s="73">
        <v>1</v>
      </c>
      <c r="M1484" s="73" t="s">
        <v>127</v>
      </c>
      <c r="N1484" s="68" t="str">
        <f>VLOOKUP(K1484,[1]人員授權表!D$3:G$249,4,0)</f>
        <v>無機</v>
      </c>
      <c r="O1484" s="70" t="str">
        <f>VLOOKUP(K1484,[1]人員授權表!D$2:E$249,2,FALSE)</f>
        <v>Ruby黃家蓁</v>
      </c>
      <c r="P1484" s="67">
        <f t="shared" si="83"/>
        <v>44746</v>
      </c>
      <c r="Q1484" s="75" t="str">
        <f t="shared" si="85"/>
        <v>週一</v>
      </c>
      <c r="R1484" s="80">
        <v>44726</v>
      </c>
      <c r="S1484" s="84"/>
      <c r="AA1484" s="1"/>
    </row>
    <row r="1485" spans="4:27">
      <c r="D1485" s="68" t="s">
        <v>50</v>
      </c>
      <c r="E1485" s="70" t="s">
        <v>51</v>
      </c>
      <c r="F1485" s="70" t="s">
        <v>916</v>
      </c>
      <c r="G1485" s="67">
        <v>44722</v>
      </c>
      <c r="H1485" s="67">
        <v>44748</v>
      </c>
      <c r="I1485" s="71">
        <f t="shared" si="84"/>
        <v>26</v>
      </c>
      <c r="J1485" s="72" t="s">
        <v>133</v>
      </c>
      <c r="K1485" s="72" t="s">
        <v>187</v>
      </c>
      <c r="L1485" s="73">
        <v>1</v>
      </c>
      <c r="M1485" s="73" t="s">
        <v>127</v>
      </c>
      <c r="N1485" s="68" t="str">
        <f>VLOOKUP(K1485,[1]人員授權表!D$3:G$249,4,0)</f>
        <v>無機</v>
      </c>
      <c r="O1485" s="70" t="str">
        <f>VLOOKUP(K1485,[1]人員授權表!D$2:E$249,2,FALSE)</f>
        <v>Ruby黃家蓁</v>
      </c>
      <c r="P1485" s="67">
        <f t="shared" si="83"/>
        <v>44746</v>
      </c>
      <c r="Q1485" s="75" t="str">
        <f t="shared" si="85"/>
        <v>週一</v>
      </c>
      <c r="R1485" s="80">
        <v>44726</v>
      </c>
      <c r="S1485" s="84"/>
      <c r="AA1485" s="1"/>
    </row>
    <row r="1486" spans="4:27">
      <c r="D1486" s="68" t="s">
        <v>50</v>
      </c>
      <c r="E1486" s="70" t="s">
        <v>51</v>
      </c>
      <c r="F1486" s="70" t="s">
        <v>916</v>
      </c>
      <c r="G1486" s="67">
        <v>44722</v>
      </c>
      <c r="H1486" s="67">
        <v>44748</v>
      </c>
      <c r="I1486" s="71">
        <f t="shared" si="84"/>
        <v>26</v>
      </c>
      <c r="J1486" s="72" t="s">
        <v>342</v>
      </c>
      <c r="K1486" s="72" t="s">
        <v>187</v>
      </c>
      <c r="L1486" s="73">
        <v>1</v>
      </c>
      <c r="M1486" s="73" t="s">
        <v>127</v>
      </c>
      <c r="N1486" s="68" t="str">
        <f>VLOOKUP(K1486,[1]人員授權表!D$3:G$249,4,0)</f>
        <v>無機</v>
      </c>
      <c r="O1486" s="70" t="str">
        <f>VLOOKUP(K1486,[1]人員授權表!D$2:E$249,2,FALSE)</f>
        <v>Ruby黃家蓁</v>
      </c>
      <c r="P1486" s="67">
        <f t="shared" si="83"/>
        <v>44746</v>
      </c>
      <c r="Q1486" s="75" t="str">
        <f t="shared" si="85"/>
        <v>週一</v>
      </c>
      <c r="R1486" s="80">
        <v>44726</v>
      </c>
      <c r="S1486" s="84"/>
      <c r="AA1486" s="1"/>
    </row>
    <row r="1487" spans="4:27">
      <c r="D1487" s="68" t="s">
        <v>50</v>
      </c>
      <c r="E1487" s="70" t="s">
        <v>51</v>
      </c>
      <c r="F1487" s="70" t="s">
        <v>916</v>
      </c>
      <c r="G1487" s="67">
        <v>44722</v>
      </c>
      <c r="H1487" s="67">
        <v>44748</v>
      </c>
      <c r="I1487" s="71">
        <f t="shared" si="84"/>
        <v>26</v>
      </c>
      <c r="J1487" s="72" t="s">
        <v>340</v>
      </c>
      <c r="K1487" s="72" t="s">
        <v>187</v>
      </c>
      <c r="L1487" s="73">
        <v>1</v>
      </c>
      <c r="M1487" s="73" t="s">
        <v>127</v>
      </c>
      <c r="N1487" s="68" t="str">
        <f>VLOOKUP(K1487,[1]人員授權表!D$3:G$249,4,0)</f>
        <v>無機</v>
      </c>
      <c r="O1487" s="70" t="str">
        <f>VLOOKUP(K1487,[1]人員授權表!D$2:E$249,2,FALSE)</f>
        <v>Ruby黃家蓁</v>
      </c>
      <c r="P1487" s="67">
        <f t="shared" si="83"/>
        <v>44746</v>
      </c>
      <c r="Q1487" s="75" t="str">
        <f t="shared" si="85"/>
        <v>週一</v>
      </c>
      <c r="R1487" s="80">
        <v>44726</v>
      </c>
      <c r="S1487" s="84"/>
      <c r="AA1487" s="1"/>
    </row>
    <row r="1488" spans="4:27">
      <c r="D1488" s="68" t="s">
        <v>50</v>
      </c>
      <c r="E1488" s="70" t="s">
        <v>51</v>
      </c>
      <c r="F1488" s="70" t="s">
        <v>916</v>
      </c>
      <c r="G1488" s="67">
        <v>44722</v>
      </c>
      <c r="H1488" s="67">
        <v>44748</v>
      </c>
      <c r="I1488" s="71">
        <f t="shared" si="84"/>
        <v>26</v>
      </c>
      <c r="J1488" s="72" t="s">
        <v>299</v>
      </c>
      <c r="K1488" s="72" t="s">
        <v>187</v>
      </c>
      <c r="L1488" s="73">
        <v>1</v>
      </c>
      <c r="M1488" s="73" t="s">
        <v>127</v>
      </c>
      <c r="N1488" s="68" t="str">
        <f>VLOOKUP(K1488,[1]人員授權表!D$3:G$249,4,0)</f>
        <v>無機</v>
      </c>
      <c r="O1488" s="70" t="str">
        <f>VLOOKUP(K1488,[1]人員授權表!D$2:E$249,2,FALSE)</f>
        <v>Ruby黃家蓁</v>
      </c>
      <c r="P1488" s="67">
        <f t="shared" si="83"/>
        <v>44746</v>
      </c>
      <c r="Q1488" s="75" t="str">
        <f t="shared" si="85"/>
        <v>週一</v>
      </c>
      <c r="R1488" s="80">
        <v>44726</v>
      </c>
      <c r="S1488" s="84"/>
      <c r="AA1488" s="1"/>
    </row>
    <row r="1489" spans="4:27">
      <c r="D1489" s="68" t="s">
        <v>50</v>
      </c>
      <c r="E1489" s="70" t="s">
        <v>51</v>
      </c>
      <c r="F1489" s="70" t="s">
        <v>916</v>
      </c>
      <c r="G1489" s="67">
        <v>44722</v>
      </c>
      <c r="H1489" s="67">
        <v>44748</v>
      </c>
      <c r="I1489" s="71">
        <f t="shared" si="84"/>
        <v>26</v>
      </c>
      <c r="J1489" s="72" t="s">
        <v>341</v>
      </c>
      <c r="K1489" s="72" t="s">
        <v>187</v>
      </c>
      <c r="L1489" s="73">
        <v>1</v>
      </c>
      <c r="M1489" s="73" t="s">
        <v>127</v>
      </c>
      <c r="N1489" s="68" t="str">
        <f>VLOOKUP(K1489,[1]人員授權表!D$3:G$249,4,0)</f>
        <v>無機</v>
      </c>
      <c r="O1489" s="70" t="str">
        <f>VLOOKUP(K1489,[1]人員授權表!D$2:E$249,2,FALSE)</f>
        <v>Ruby黃家蓁</v>
      </c>
      <c r="P1489" s="67">
        <f t="shared" si="83"/>
        <v>44746</v>
      </c>
      <c r="Q1489" s="75" t="str">
        <f t="shared" si="85"/>
        <v>週一</v>
      </c>
      <c r="R1489" s="80">
        <v>44726</v>
      </c>
      <c r="S1489" s="84"/>
      <c r="AA1489" s="1"/>
    </row>
    <row r="1490" spans="4:27">
      <c r="D1490" s="68" t="s">
        <v>50</v>
      </c>
      <c r="E1490" s="70" t="s">
        <v>51</v>
      </c>
      <c r="F1490" s="70" t="s">
        <v>916</v>
      </c>
      <c r="G1490" s="67">
        <v>44722</v>
      </c>
      <c r="H1490" s="67">
        <v>44748</v>
      </c>
      <c r="I1490" s="71">
        <f t="shared" si="84"/>
        <v>26</v>
      </c>
      <c r="J1490" s="72" t="s">
        <v>204</v>
      </c>
      <c r="K1490" s="72" t="s">
        <v>205</v>
      </c>
      <c r="L1490" s="73">
        <v>1</v>
      </c>
      <c r="M1490" s="73" t="s">
        <v>127</v>
      </c>
      <c r="N1490" s="68" t="str">
        <f>VLOOKUP(K1490,[1]人員授權表!D$3:G$249,4,0)</f>
        <v>無機</v>
      </c>
      <c r="O1490" s="70" t="str">
        <f>VLOOKUP(K1490,[1]人員授權表!D$2:E$249,2,FALSE)</f>
        <v>Iring陳俊明</v>
      </c>
      <c r="P1490" s="67">
        <f t="shared" si="83"/>
        <v>44746</v>
      </c>
      <c r="Q1490" s="75" t="str">
        <f t="shared" si="85"/>
        <v>週一</v>
      </c>
      <c r="R1490" s="80">
        <v>44726</v>
      </c>
      <c r="S1490" s="84"/>
      <c r="AA1490" s="1"/>
    </row>
    <row r="1491" spans="4:27">
      <c r="D1491" s="68" t="s">
        <v>50</v>
      </c>
      <c r="E1491" s="70" t="s">
        <v>82</v>
      </c>
      <c r="F1491" s="70" t="s">
        <v>918</v>
      </c>
      <c r="G1491" s="67">
        <v>44735</v>
      </c>
      <c r="H1491" s="67">
        <v>44748</v>
      </c>
      <c r="I1491" s="71">
        <f t="shared" si="84"/>
        <v>13</v>
      </c>
      <c r="J1491" s="72" t="s">
        <v>919</v>
      </c>
      <c r="K1491" s="72" t="s">
        <v>187</v>
      </c>
      <c r="L1491" s="73">
        <v>5</v>
      </c>
      <c r="M1491" s="73" t="s">
        <v>104</v>
      </c>
      <c r="N1491" s="68" t="str">
        <f>VLOOKUP(K1491,[1]人員授權表!D$3:G$249,4,0)</f>
        <v>無機</v>
      </c>
      <c r="O1491" s="70" t="str">
        <f>VLOOKUP(K1491,[1]人員授權表!D$2:E$249,2,FALSE)</f>
        <v>Ruby黃家蓁</v>
      </c>
      <c r="P1491" s="67">
        <f t="shared" si="83"/>
        <v>44746</v>
      </c>
      <c r="Q1491" s="75" t="str">
        <f t="shared" si="85"/>
        <v>週一</v>
      </c>
      <c r="R1491" s="80">
        <v>44740</v>
      </c>
      <c r="AA1491" s="1"/>
    </row>
    <row r="1492" spans="4:27">
      <c r="D1492" s="68" t="s">
        <v>50</v>
      </c>
      <c r="E1492" s="70" t="s">
        <v>82</v>
      </c>
      <c r="F1492" s="70" t="s">
        <v>920</v>
      </c>
      <c r="G1492" s="67">
        <v>44735</v>
      </c>
      <c r="H1492" s="67">
        <v>44748</v>
      </c>
      <c r="I1492" s="71">
        <f t="shared" si="84"/>
        <v>13</v>
      </c>
      <c r="J1492" s="72" t="s">
        <v>195</v>
      </c>
      <c r="K1492" s="72" t="s">
        <v>196</v>
      </c>
      <c r="L1492" s="73">
        <v>5</v>
      </c>
      <c r="M1492" s="73" t="s">
        <v>104</v>
      </c>
      <c r="N1492" s="68" t="str">
        <f>VLOOKUP(K1492,[1]人員授權表!D$3:G$249,4,0)</f>
        <v>無機</v>
      </c>
      <c r="O1492" s="70" t="str">
        <f>VLOOKUP(K1492,[1]人員授權表!D$2:E$249,2,FALSE)</f>
        <v>Debby胡萱黛</v>
      </c>
      <c r="P1492" s="67">
        <f t="shared" si="83"/>
        <v>44746</v>
      </c>
      <c r="Q1492" s="75" t="str">
        <f t="shared" si="85"/>
        <v>週一</v>
      </c>
      <c r="R1492" s="80">
        <v>44746</v>
      </c>
      <c r="AA1492" s="1"/>
    </row>
    <row r="1493" spans="4:27">
      <c r="D1493" s="68" t="s">
        <v>50</v>
      </c>
      <c r="E1493" s="70" t="s">
        <v>82</v>
      </c>
      <c r="F1493" s="70" t="s">
        <v>918</v>
      </c>
      <c r="G1493" s="67">
        <v>44735</v>
      </c>
      <c r="H1493" s="67">
        <v>44748</v>
      </c>
      <c r="I1493" s="71">
        <f t="shared" si="84"/>
        <v>13</v>
      </c>
      <c r="J1493" s="72" t="s">
        <v>204</v>
      </c>
      <c r="K1493" s="72" t="s">
        <v>205</v>
      </c>
      <c r="L1493" s="73">
        <v>5</v>
      </c>
      <c r="M1493" s="73" t="s">
        <v>104</v>
      </c>
      <c r="N1493" s="68" t="str">
        <f>VLOOKUP(K1493,[1]人員授權表!D$3:G$249,4,0)</f>
        <v>無機</v>
      </c>
      <c r="O1493" s="70" t="s">
        <v>191</v>
      </c>
      <c r="P1493" s="67">
        <f t="shared" si="83"/>
        <v>44746</v>
      </c>
      <c r="Q1493" s="75" t="str">
        <f t="shared" si="85"/>
        <v>週一</v>
      </c>
      <c r="R1493" s="80">
        <v>44743</v>
      </c>
      <c r="AA1493" s="1"/>
    </row>
    <row r="1494" spans="4:27">
      <c r="D1494" s="68" t="s">
        <v>50</v>
      </c>
      <c r="E1494" s="70" t="s">
        <v>82</v>
      </c>
      <c r="F1494" s="70" t="s">
        <v>918</v>
      </c>
      <c r="G1494" s="67">
        <v>44735</v>
      </c>
      <c r="H1494" s="67">
        <v>44748</v>
      </c>
      <c r="I1494" s="71">
        <f t="shared" si="84"/>
        <v>13</v>
      </c>
      <c r="J1494" s="72" t="s">
        <v>198</v>
      </c>
      <c r="K1494" s="72" t="s">
        <v>199</v>
      </c>
      <c r="L1494" s="73">
        <v>5</v>
      </c>
      <c r="M1494" s="73" t="s">
        <v>104</v>
      </c>
      <c r="N1494" s="68" t="str">
        <f>VLOOKUP(K1494,[1]人員授權表!D$3:G$249,4,0)</f>
        <v>無機</v>
      </c>
      <c r="O1494" s="70" t="str">
        <f>VLOOKUP(K1494,[1]人員授權表!D$2:E$249,2,FALSE)</f>
        <v>Vicky游崴涵</v>
      </c>
      <c r="P1494" s="67">
        <f t="shared" si="83"/>
        <v>44746</v>
      </c>
      <c r="Q1494" s="75" t="str">
        <f t="shared" si="85"/>
        <v>週一</v>
      </c>
      <c r="R1494" s="80">
        <v>44740</v>
      </c>
      <c r="AA1494" s="1"/>
    </row>
    <row r="1495" spans="4:27">
      <c r="D1495" s="68" t="s">
        <v>50</v>
      </c>
      <c r="E1495" s="70" t="s">
        <v>82</v>
      </c>
      <c r="F1495" s="70" t="s">
        <v>918</v>
      </c>
      <c r="G1495" s="67">
        <v>44735</v>
      </c>
      <c r="H1495" s="67">
        <v>44748</v>
      </c>
      <c r="I1495" s="71">
        <f t="shared" si="84"/>
        <v>13</v>
      </c>
      <c r="J1495" s="72" t="s">
        <v>175</v>
      </c>
      <c r="K1495" s="72" t="s">
        <v>176</v>
      </c>
      <c r="L1495" s="73">
        <v>5</v>
      </c>
      <c r="M1495" s="73" t="s">
        <v>104</v>
      </c>
      <c r="N1495" s="68" t="str">
        <f>VLOOKUP(K1495,[1]人員授權表!D$3:G$249,4,0)</f>
        <v>無機</v>
      </c>
      <c r="O1495" s="70" t="s">
        <v>177</v>
      </c>
      <c r="P1495" s="67">
        <f t="shared" si="83"/>
        <v>44746</v>
      </c>
      <c r="Q1495" s="75" t="str">
        <f t="shared" si="85"/>
        <v>週一</v>
      </c>
      <c r="R1495" s="80">
        <v>44740</v>
      </c>
      <c r="AA1495" s="1"/>
    </row>
    <row r="1496" spans="4:27">
      <c r="D1496" s="68" t="s">
        <v>50</v>
      </c>
      <c r="E1496" s="70" t="s">
        <v>82</v>
      </c>
      <c r="F1496" s="70" t="s">
        <v>918</v>
      </c>
      <c r="G1496" s="67">
        <v>44735</v>
      </c>
      <c r="H1496" s="67">
        <v>44748</v>
      </c>
      <c r="I1496" s="71">
        <f t="shared" si="84"/>
        <v>13</v>
      </c>
      <c r="J1496" s="72" t="s">
        <v>188</v>
      </c>
      <c r="K1496" s="72" t="s">
        <v>189</v>
      </c>
      <c r="L1496" s="73">
        <v>5</v>
      </c>
      <c r="M1496" s="73" t="s">
        <v>104</v>
      </c>
      <c r="N1496" s="68" t="str">
        <f>VLOOKUP(K1496,[1]人員授權表!D$3:G$249,4,0)</f>
        <v>無機</v>
      </c>
      <c r="O1496" s="70" t="str">
        <f>VLOOKUP(K1496,[1]人員授權表!D$2:E$249,2,FALSE)</f>
        <v>Iring陳俊明</v>
      </c>
      <c r="P1496" s="67">
        <f t="shared" si="83"/>
        <v>44746</v>
      </c>
      <c r="Q1496" s="75" t="str">
        <f t="shared" si="85"/>
        <v>週一</v>
      </c>
      <c r="R1496" s="80">
        <v>44741</v>
      </c>
      <c r="AA1496" s="1"/>
    </row>
    <row r="1497" spans="4:27">
      <c r="D1497" s="68" t="s">
        <v>50</v>
      </c>
      <c r="E1497" s="70" t="s">
        <v>51</v>
      </c>
      <c r="F1497" s="70" t="s">
        <v>921</v>
      </c>
      <c r="G1497" s="67">
        <v>44732</v>
      </c>
      <c r="H1497" s="67">
        <v>44749</v>
      </c>
      <c r="I1497" s="71">
        <f t="shared" si="84"/>
        <v>17</v>
      </c>
      <c r="J1497" s="72" t="s">
        <v>66</v>
      </c>
      <c r="K1497" s="72" t="s">
        <v>922</v>
      </c>
      <c r="L1497" s="73">
        <v>5</v>
      </c>
      <c r="M1497" s="73" t="s">
        <v>55</v>
      </c>
      <c r="N1497" s="68" t="str">
        <f>VLOOKUP(K1497,[1]人員授權表!D$3:G$249,4,0)</f>
        <v>有機</v>
      </c>
      <c r="O1497" s="70" t="str">
        <f>VLOOKUP(K1497,[1]人員授權表!D$2:E$249,2,FALSE)</f>
        <v>Casper李羿勳</v>
      </c>
      <c r="P1497" s="67">
        <f t="shared" si="83"/>
        <v>44747</v>
      </c>
      <c r="Q1497" s="75" t="str">
        <f t="shared" si="85"/>
        <v>週二</v>
      </c>
      <c r="R1497" s="80">
        <v>44742</v>
      </c>
      <c r="AA1497" s="1"/>
    </row>
    <row r="1498" spans="4:27">
      <c r="D1498" s="68" t="s">
        <v>50</v>
      </c>
      <c r="E1498" s="70" t="s">
        <v>51</v>
      </c>
      <c r="F1498" s="70" t="s">
        <v>921</v>
      </c>
      <c r="G1498" s="67">
        <v>44732</v>
      </c>
      <c r="H1498" s="67">
        <v>44749</v>
      </c>
      <c r="I1498" s="71">
        <f t="shared" si="84"/>
        <v>17</v>
      </c>
      <c r="J1498" s="72" t="s">
        <v>923</v>
      </c>
      <c r="K1498" s="72" t="s">
        <v>610</v>
      </c>
      <c r="L1498" s="73">
        <v>1</v>
      </c>
      <c r="M1498" s="73" t="s">
        <v>55</v>
      </c>
      <c r="N1498" s="68" t="str">
        <f>VLOOKUP(K1498,[1]人員授權表!D$3:G$249,4,0)</f>
        <v>有機</v>
      </c>
      <c r="O1498" s="70" t="str">
        <f>VLOOKUP(K1498,[1]人員授權表!D$2:E$249,2,FALSE)</f>
        <v>Marco陳鴻鈞</v>
      </c>
      <c r="P1498" s="67">
        <f t="shared" si="83"/>
        <v>44747</v>
      </c>
      <c r="Q1498" s="75" t="str">
        <f t="shared" si="85"/>
        <v>週二</v>
      </c>
      <c r="R1498" s="80">
        <v>44742</v>
      </c>
      <c r="AA1498" s="1"/>
    </row>
    <row r="1499" spans="4:27">
      <c r="D1499" s="68" t="s">
        <v>50</v>
      </c>
      <c r="E1499" s="70" t="s">
        <v>51</v>
      </c>
      <c r="F1499" s="70" t="s">
        <v>921</v>
      </c>
      <c r="G1499" s="67">
        <v>44732</v>
      </c>
      <c r="H1499" s="67">
        <v>44749</v>
      </c>
      <c r="I1499" s="71">
        <f t="shared" si="84"/>
        <v>17</v>
      </c>
      <c r="J1499" s="72" t="s">
        <v>60</v>
      </c>
      <c r="K1499" s="72" t="s">
        <v>61</v>
      </c>
      <c r="L1499" s="73">
        <v>4</v>
      </c>
      <c r="M1499" s="73" t="s">
        <v>55</v>
      </c>
      <c r="N1499" s="68" t="str">
        <f>VLOOKUP(K1499,[1]人員授權表!D$3:G$249,4,0)</f>
        <v>有機</v>
      </c>
      <c r="O1499" s="70" t="str">
        <f>VLOOKUP(K1499,[1]人員授權表!D$2:E$249,2,FALSE)</f>
        <v>Marco陳鴻鈞</v>
      </c>
      <c r="P1499" s="67">
        <f t="shared" si="83"/>
        <v>44747</v>
      </c>
      <c r="Q1499" s="75" t="str">
        <f t="shared" si="85"/>
        <v>週二</v>
      </c>
      <c r="R1499" s="80">
        <v>44740</v>
      </c>
      <c r="AA1499" s="1"/>
    </row>
    <row r="1500" spans="4:27">
      <c r="D1500" s="68" t="s">
        <v>50</v>
      </c>
      <c r="E1500" s="70" t="s">
        <v>51</v>
      </c>
      <c r="F1500" s="70" t="s">
        <v>924</v>
      </c>
      <c r="G1500" s="67">
        <v>44729</v>
      </c>
      <c r="H1500" s="67">
        <v>44749</v>
      </c>
      <c r="I1500" s="71">
        <f t="shared" si="84"/>
        <v>20</v>
      </c>
      <c r="J1500" s="72" t="s">
        <v>261</v>
      </c>
      <c r="K1500" s="72" t="s">
        <v>248</v>
      </c>
      <c r="L1500" s="73">
        <v>1</v>
      </c>
      <c r="M1500" s="73" t="s">
        <v>55</v>
      </c>
      <c r="N1500" s="68" t="str">
        <f>VLOOKUP(K1500,[1]人員授權表!D$3:G$249,4,0)</f>
        <v>有機</v>
      </c>
      <c r="O1500" s="70" t="str">
        <f>VLOOKUP(K1500,[1]人員授權表!D$2:E$249,2,FALSE)</f>
        <v>Marco陳鴻鈞</v>
      </c>
      <c r="P1500" s="67">
        <f t="shared" si="83"/>
        <v>44747</v>
      </c>
      <c r="Q1500" s="75" t="str">
        <f t="shared" si="85"/>
        <v>週二</v>
      </c>
      <c r="R1500" s="80">
        <v>44741</v>
      </c>
      <c r="AA1500" s="1"/>
    </row>
    <row r="1501" spans="4:27">
      <c r="D1501" s="68" t="s">
        <v>50</v>
      </c>
      <c r="E1501" s="70" t="s">
        <v>51</v>
      </c>
      <c r="F1501" s="70" t="s">
        <v>924</v>
      </c>
      <c r="G1501" s="67">
        <v>44729</v>
      </c>
      <c r="H1501" s="67">
        <v>44749</v>
      </c>
      <c r="I1501" s="71">
        <f t="shared" si="84"/>
        <v>20</v>
      </c>
      <c r="J1501" s="72" t="s">
        <v>350</v>
      </c>
      <c r="K1501" s="72" t="s">
        <v>250</v>
      </c>
      <c r="L1501" s="73">
        <v>2</v>
      </c>
      <c r="M1501" s="73" t="s">
        <v>55</v>
      </c>
      <c r="N1501" s="68" t="str">
        <f>VLOOKUP(K1501,[1]人員授權表!D$3:G$249,4,0)</f>
        <v>有機</v>
      </c>
      <c r="O1501" s="70" t="str">
        <f>VLOOKUP(K1501,[1]人員授權表!D$2:E$249,2,FALSE)</f>
        <v>Marco陳鴻鈞</v>
      </c>
      <c r="P1501" s="67">
        <f t="shared" si="83"/>
        <v>44747</v>
      </c>
      <c r="Q1501" s="75" t="str">
        <f t="shared" si="85"/>
        <v>週二</v>
      </c>
      <c r="R1501" s="80">
        <v>44742</v>
      </c>
      <c r="AA1501" s="1"/>
    </row>
    <row r="1502" spans="4:27">
      <c r="D1502" s="68" t="s">
        <v>50</v>
      </c>
      <c r="E1502" s="70" t="s">
        <v>51</v>
      </c>
      <c r="F1502" s="70" t="s">
        <v>924</v>
      </c>
      <c r="G1502" s="67">
        <v>44729</v>
      </c>
      <c r="H1502" s="67">
        <v>44749</v>
      </c>
      <c r="I1502" s="71">
        <f t="shared" si="84"/>
        <v>20</v>
      </c>
      <c r="J1502" s="72" t="s">
        <v>242</v>
      </c>
      <c r="K1502" s="72" t="s">
        <v>925</v>
      </c>
      <c r="L1502" s="73">
        <v>1</v>
      </c>
      <c r="M1502" s="73" t="s">
        <v>55</v>
      </c>
      <c r="N1502" s="68" t="str">
        <f>VLOOKUP(K1502,[1]人員授權表!D$3:G$249,4,0)</f>
        <v>有機</v>
      </c>
      <c r="O1502" s="70" t="str">
        <f>VLOOKUP(K1502,[1]人員授權表!D$2:E$249,2,FALSE)</f>
        <v>Casper李羿勳</v>
      </c>
      <c r="P1502" s="67">
        <f t="shared" si="83"/>
        <v>44747</v>
      </c>
      <c r="Q1502" s="75" t="str">
        <f t="shared" si="85"/>
        <v>週二</v>
      </c>
      <c r="R1502" s="80">
        <v>44746</v>
      </c>
      <c r="AA1502" s="1"/>
    </row>
    <row r="1503" spans="4:27">
      <c r="D1503" s="68" t="s">
        <v>50</v>
      </c>
      <c r="E1503" s="70" t="s">
        <v>51</v>
      </c>
      <c r="F1503" s="70" t="s">
        <v>924</v>
      </c>
      <c r="G1503" s="67">
        <v>44729</v>
      </c>
      <c r="H1503" s="67">
        <v>44749</v>
      </c>
      <c r="I1503" s="71">
        <f t="shared" si="84"/>
        <v>20</v>
      </c>
      <c r="J1503" s="72" t="s">
        <v>243</v>
      </c>
      <c r="K1503" s="72" t="s">
        <v>241</v>
      </c>
      <c r="L1503" s="73">
        <v>1</v>
      </c>
      <c r="M1503" s="73" t="s">
        <v>55</v>
      </c>
      <c r="N1503" s="68" t="str">
        <f>VLOOKUP(K1503,[1]人員授權表!D$3:G$249,4,0)</f>
        <v>有機</v>
      </c>
      <c r="O1503" s="70" t="str">
        <f>VLOOKUP(K1503,[1]人員授權表!D$2:E$249,2,FALSE)</f>
        <v>Casper李羿勳</v>
      </c>
      <c r="P1503" s="67">
        <f t="shared" si="83"/>
        <v>44747</v>
      </c>
      <c r="Q1503" s="75" t="str">
        <f t="shared" si="85"/>
        <v>週二</v>
      </c>
      <c r="R1503" s="80">
        <v>44746</v>
      </c>
      <c r="AA1503" s="1"/>
    </row>
    <row r="1504" spans="4:27">
      <c r="D1504" s="68" t="s">
        <v>50</v>
      </c>
      <c r="E1504" s="70" t="s">
        <v>51</v>
      </c>
      <c r="F1504" s="70" t="s">
        <v>924</v>
      </c>
      <c r="G1504" s="67">
        <v>44729</v>
      </c>
      <c r="H1504" s="67">
        <v>44749</v>
      </c>
      <c r="I1504" s="71">
        <f t="shared" si="84"/>
        <v>20</v>
      </c>
      <c r="J1504" s="72" t="s">
        <v>246</v>
      </c>
      <c r="K1504" s="72" t="s">
        <v>241</v>
      </c>
      <c r="L1504" s="73">
        <v>1</v>
      </c>
      <c r="M1504" s="73" t="s">
        <v>55</v>
      </c>
      <c r="N1504" s="68" t="str">
        <f>VLOOKUP(K1504,[1]人員授權表!D$3:G$249,4,0)</f>
        <v>有機</v>
      </c>
      <c r="O1504" s="70" t="str">
        <f>VLOOKUP(K1504,[1]人員授權表!D$2:E$249,2,FALSE)</f>
        <v>Casper李羿勳</v>
      </c>
      <c r="P1504" s="67">
        <f t="shared" si="83"/>
        <v>44747</v>
      </c>
      <c r="Q1504" s="75" t="str">
        <f t="shared" si="85"/>
        <v>週二</v>
      </c>
      <c r="R1504" s="80">
        <v>44746</v>
      </c>
      <c r="AA1504" s="1"/>
    </row>
    <row r="1505" spans="4:27">
      <c r="D1505" s="68" t="s">
        <v>50</v>
      </c>
      <c r="E1505" s="70" t="s">
        <v>51</v>
      </c>
      <c r="F1505" s="70" t="s">
        <v>926</v>
      </c>
      <c r="G1505" s="67">
        <v>44732</v>
      </c>
      <c r="H1505" s="67">
        <v>44749</v>
      </c>
      <c r="I1505" s="71">
        <f t="shared" si="84"/>
        <v>17</v>
      </c>
      <c r="J1505" s="72" t="s">
        <v>240</v>
      </c>
      <c r="K1505" s="72" t="s">
        <v>248</v>
      </c>
      <c r="L1505" s="73">
        <v>1</v>
      </c>
      <c r="M1505" s="73" t="s">
        <v>55</v>
      </c>
      <c r="N1505" s="68" t="str">
        <f>VLOOKUP(K1505,[1]人員授權表!D$3:G$249,4,0)</f>
        <v>有機</v>
      </c>
      <c r="O1505" s="70" t="str">
        <f>VLOOKUP(K1505,[1]人員授權表!D$2:E$249,2,FALSE)</f>
        <v>Marco陳鴻鈞</v>
      </c>
      <c r="P1505" s="67">
        <f t="shared" si="83"/>
        <v>44747</v>
      </c>
      <c r="Q1505" s="75" t="str">
        <f t="shared" si="85"/>
        <v>週二</v>
      </c>
      <c r="R1505" s="80">
        <v>44741</v>
      </c>
      <c r="AA1505" s="1"/>
    </row>
    <row r="1506" spans="4:27">
      <c r="D1506" s="68" t="s">
        <v>50</v>
      </c>
      <c r="E1506" s="70" t="s">
        <v>51</v>
      </c>
      <c r="F1506" s="70" t="s">
        <v>926</v>
      </c>
      <c r="G1506" s="67">
        <v>44732</v>
      </c>
      <c r="H1506" s="67">
        <v>44749</v>
      </c>
      <c r="I1506" s="71">
        <f t="shared" si="84"/>
        <v>17</v>
      </c>
      <c r="J1506" s="72" t="s">
        <v>927</v>
      </c>
      <c r="K1506" s="72" t="s">
        <v>248</v>
      </c>
      <c r="L1506" s="73">
        <v>1</v>
      </c>
      <c r="M1506" s="73" t="s">
        <v>55</v>
      </c>
      <c r="N1506" s="68" t="str">
        <f>VLOOKUP(K1506,[1]人員授權表!D$3:G$249,4,0)</f>
        <v>有機</v>
      </c>
      <c r="O1506" s="70" t="str">
        <f>VLOOKUP(K1506,[1]人員授權表!D$2:E$249,2,FALSE)</f>
        <v>Marco陳鴻鈞</v>
      </c>
      <c r="P1506" s="67">
        <f t="shared" si="83"/>
        <v>44747</v>
      </c>
      <c r="Q1506" s="75" t="str">
        <f t="shared" si="85"/>
        <v>週二</v>
      </c>
      <c r="R1506" s="80">
        <v>44741</v>
      </c>
      <c r="AA1506" s="1"/>
    </row>
    <row r="1507" spans="4:27">
      <c r="D1507" s="68" t="s">
        <v>50</v>
      </c>
      <c r="E1507" s="70" t="s">
        <v>51</v>
      </c>
      <c r="F1507" s="70" t="s">
        <v>926</v>
      </c>
      <c r="G1507" s="67">
        <v>44732</v>
      </c>
      <c r="H1507" s="67">
        <v>44749</v>
      </c>
      <c r="I1507" s="71">
        <f t="shared" si="84"/>
        <v>17</v>
      </c>
      <c r="J1507" s="72" t="s">
        <v>69</v>
      </c>
      <c r="K1507" s="72" t="s">
        <v>70</v>
      </c>
      <c r="L1507" s="73">
        <v>1</v>
      </c>
      <c r="M1507" s="73" t="s">
        <v>55</v>
      </c>
      <c r="N1507" s="68" t="str">
        <f>VLOOKUP(K1507,[1]人員授權表!D$3:G$249,4,0)</f>
        <v>有機</v>
      </c>
      <c r="O1507" s="70" t="str">
        <f>VLOOKUP(K1507,[1]人員授權表!D$2:E$249,2,FALSE)</f>
        <v>Casper李羿勳</v>
      </c>
      <c r="P1507" s="67">
        <f t="shared" si="83"/>
        <v>44747</v>
      </c>
      <c r="Q1507" s="75" t="str">
        <f t="shared" si="85"/>
        <v>週二</v>
      </c>
      <c r="R1507" s="80">
        <v>44747</v>
      </c>
      <c r="AA1507" s="1"/>
    </row>
    <row r="1508" spans="4:27">
      <c r="D1508" s="68" t="s">
        <v>50</v>
      </c>
      <c r="E1508" s="70" t="s">
        <v>51</v>
      </c>
      <c r="F1508" s="70" t="s">
        <v>926</v>
      </c>
      <c r="G1508" s="67">
        <v>44732</v>
      </c>
      <c r="H1508" s="67">
        <v>44749</v>
      </c>
      <c r="I1508" s="71">
        <f t="shared" si="84"/>
        <v>17</v>
      </c>
      <c r="J1508" s="72" t="s">
        <v>243</v>
      </c>
      <c r="K1508" s="72" t="s">
        <v>241</v>
      </c>
      <c r="L1508" s="73">
        <v>1</v>
      </c>
      <c r="M1508" s="73" t="s">
        <v>55</v>
      </c>
      <c r="N1508" s="68" t="str">
        <f>VLOOKUP(K1508,[1]人員授權表!D$3:G$249,4,0)</f>
        <v>有機</v>
      </c>
      <c r="O1508" s="70" t="str">
        <f>VLOOKUP(K1508,[1]人員授權表!D$2:E$249,2,FALSE)</f>
        <v>Casper李羿勳</v>
      </c>
      <c r="P1508" s="67">
        <f t="shared" si="83"/>
        <v>44747</v>
      </c>
      <c r="Q1508" s="75" t="str">
        <f t="shared" si="85"/>
        <v>週二</v>
      </c>
      <c r="R1508" s="80">
        <v>44746</v>
      </c>
      <c r="AA1508" s="1"/>
    </row>
    <row r="1509" spans="4:27">
      <c r="D1509" s="68" t="s">
        <v>50</v>
      </c>
      <c r="E1509" s="70" t="s">
        <v>51</v>
      </c>
      <c r="F1509" s="70" t="s">
        <v>926</v>
      </c>
      <c r="G1509" s="67">
        <v>44732</v>
      </c>
      <c r="H1509" s="67">
        <v>44749</v>
      </c>
      <c r="I1509" s="71">
        <f t="shared" si="84"/>
        <v>17</v>
      </c>
      <c r="J1509" s="72" t="s">
        <v>244</v>
      </c>
      <c r="K1509" s="72" t="s">
        <v>241</v>
      </c>
      <c r="L1509" s="73">
        <v>1</v>
      </c>
      <c r="M1509" s="73" t="s">
        <v>55</v>
      </c>
      <c r="N1509" s="68" t="str">
        <f>VLOOKUP(K1509,[1]人員授權表!D$3:G$249,4,0)</f>
        <v>有機</v>
      </c>
      <c r="O1509" s="70" t="str">
        <f>VLOOKUP(K1509,[1]人員授權表!D$2:E$249,2,FALSE)</f>
        <v>Casper李羿勳</v>
      </c>
      <c r="P1509" s="67">
        <f t="shared" si="83"/>
        <v>44747</v>
      </c>
      <c r="Q1509" s="75" t="str">
        <f t="shared" si="85"/>
        <v>週二</v>
      </c>
      <c r="R1509" s="80">
        <v>44746</v>
      </c>
      <c r="AA1509" s="1"/>
    </row>
    <row r="1510" spans="4:27">
      <c r="D1510" s="68" t="s">
        <v>50</v>
      </c>
      <c r="E1510" s="70" t="s">
        <v>51</v>
      </c>
      <c r="F1510" s="70" t="s">
        <v>926</v>
      </c>
      <c r="G1510" s="67">
        <v>44732</v>
      </c>
      <c r="H1510" s="67">
        <v>44749</v>
      </c>
      <c r="I1510" s="71">
        <f t="shared" si="84"/>
        <v>17</v>
      </c>
      <c r="J1510" s="72" t="s">
        <v>246</v>
      </c>
      <c r="K1510" s="72" t="s">
        <v>925</v>
      </c>
      <c r="L1510" s="73">
        <v>1</v>
      </c>
      <c r="M1510" s="73" t="s">
        <v>55</v>
      </c>
      <c r="N1510" s="68" t="str">
        <f>VLOOKUP(K1510,[1]人員授權表!D$3:G$249,4,0)</f>
        <v>有機</v>
      </c>
      <c r="O1510" s="70" t="str">
        <f>VLOOKUP(K1510,[1]人員授權表!D$2:E$249,2,FALSE)</f>
        <v>Casper李羿勳</v>
      </c>
      <c r="P1510" s="67">
        <f t="shared" si="83"/>
        <v>44747</v>
      </c>
      <c r="Q1510" s="75" t="str">
        <f t="shared" si="85"/>
        <v>週二</v>
      </c>
      <c r="R1510" s="80">
        <v>44746</v>
      </c>
      <c r="AA1510" s="1"/>
    </row>
    <row r="1511" spans="4:27">
      <c r="D1511" s="68" t="s">
        <v>50</v>
      </c>
      <c r="E1511" s="70" t="s">
        <v>51</v>
      </c>
      <c r="F1511" s="70" t="s">
        <v>928</v>
      </c>
      <c r="G1511" s="67">
        <v>44732</v>
      </c>
      <c r="H1511" s="67">
        <v>44749</v>
      </c>
      <c r="I1511" s="71">
        <f t="shared" si="84"/>
        <v>17</v>
      </c>
      <c r="J1511" s="72" t="s">
        <v>66</v>
      </c>
      <c r="K1511" s="72" t="s">
        <v>922</v>
      </c>
      <c r="L1511" s="73">
        <v>1</v>
      </c>
      <c r="M1511" s="73" t="s">
        <v>55</v>
      </c>
      <c r="N1511" s="68" t="str">
        <f>VLOOKUP(K1511,[1]人員授權表!D$3:G$249,4,0)</f>
        <v>有機</v>
      </c>
      <c r="O1511" s="70" t="str">
        <f>VLOOKUP(K1511,[1]人員授權表!D$2:E$249,2,FALSE)</f>
        <v>Casper李羿勳</v>
      </c>
      <c r="P1511" s="67">
        <f t="shared" si="83"/>
        <v>44747</v>
      </c>
      <c r="Q1511" s="75" t="str">
        <f t="shared" si="85"/>
        <v>週二</v>
      </c>
      <c r="R1511" s="80">
        <v>44742</v>
      </c>
      <c r="AA1511" s="1"/>
    </row>
    <row r="1512" spans="4:27">
      <c r="D1512" s="68" t="s">
        <v>50</v>
      </c>
      <c r="E1512" s="70" t="s">
        <v>51</v>
      </c>
      <c r="F1512" s="70" t="s">
        <v>928</v>
      </c>
      <c r="G1512" s="67">
        <v>44732</v>
      </c>
      <c r="H1512" s="67">
        <v>44749</v>
      </c>
      <c r="I1512" s="71">
        <f t="shared" si="84"/>
        <v>17</v>
      </c>
      <c r="J1512" s="72" t="s">
        <v>63</v>
      </c>
      <c r="K1512" s="72" t="s">
        <v>64</v>
      </c>
      <c r="L1512" s="73">
        <v>1</v>
      </c>
      <c r="M1512" s="73" t="s">
        <v>55</v>
      </c>
      <c r="N1512" s="68" t="str">
        <f>VLOOKUP(K1512,[1]人員授權表!D$3:G$249,4,0)</f>
        <v>有機</v>
      </c>
      <c r="O1512" s="70" t="str">
        <f>VLOOKUP(K1512,[1]人員授權表!D$2:E$249,2,FALSE)</f>
        <v>Casper李羿勳</v>
      </c>
      <c r="P1512" s="67">
        <f t="shared" si="83"/>
        <v>44747</v>
      </c>
      <c r="Q1512" s="75" t="str">
        <f t="shared" si="85"/>
        <v>週二</v>
      </c>
      <c r="R1512" s="80">
        <v>44742</v>
      </c>
      <c r="AA1512" s="1"/>
    </row>
    <row r="1513" spans="4:27">
      <c r="D1513" s="68" t="s">
        <v>50</v>
      </c>
      <c r="E1513" s="70" t="s">
        <v>82</v>
      </c>
      <c r="F1513" s="70" t="s">
        <v>929</v>
      </c>
      <c r="G1513" s="67">
        <v>44736</v>
      </c>
      <c r="H1513" s="67">
        <v>44749</v>
      </c>
      <c r="I1513" s="71">
        <f t="shared" si="84"/>
        <v>13</v>
      </c>
      <c r="J1513" s="72" t="s">
        <v>84</v>
      </c>
      <c r="K1513" s="72" t="s">
        <v>85</v>
      </c>
      <c r="L1513" s="73">
        <v>5</v>
      </c>
      <c r="M1513" s="73" t="s">
        <v>86</v>
      </c>
      <c r="N1513" s="68" t="str">
        <f>VLOOKUP(K1513,[1]人員授權表!D$3:G$249,4,0)</f>
        <v>有機</v>
      </c>
      <c r="O1513" s="70" t="str">
        <f>VLOOKUP(K1513,[1]人員授權表!D$2:E$249,2,FALSE)</f>
        <v>Lucy黃詩婷</v>
      </c>
      <c r="P1513" s="67">
        <f t="shared" si="83"/>
        <v>44747</v>
      </c>
      <c r="Q1513" s="75" t="str">
        <f t="shared" si="85"/>
        <v>週二</v>
      </c>
      <c r="R1513" s="80">
        <v>44743</v>
      </c>
      <c r="AA1513" s="1"/>
    </row>
    <row r="1514" spans="4:27">
      <c r="D1514" s="68" t="s">
        <v>50</v>
      </c>
      <c r="E1514" s="70" t="s">
        <v>82</v>
      </c>
      <c r="F1514" s="70" t="s">
        <v>930</v>
      </c>
      <c r="G1514" s="67">
        <v>44736</v>
      </c>
      <c r="H1514" s="67">
        <v>44749</v>
      </c>
      <c r="I1514" s="71">
        <f t="shared" si="84"/>
        <v>13</v>
      </c>
      <c r="J1514" s="72" t="s">
        <v>84</v>
      </c>
      <c r="K1514" s="72" t="s">
        <v>85</v>
      </c>
      <c r="L1514" s="73">
        <v>5</v>
      </c>
      <c r="M1514" s="73" t="s">
        <v>86</v>
      </c>
      <c r="N1514" s="68" t="str">
        <f>VLOOKUP(K1514,[1]人員授權表!D$3:G$249,4,0)</f>
        <v>有機</v>
      </c>
      <c r="O1514" s="70" t="str">
        <f>VLOOKUP(K1514,[1]人員授權表!D$2:E$249,2,FALSE)</f>
        <v>Lucy黃詩婷</v>
      </c>
      <c r="P1514" s="67">
        <f t="shared" si="83"/>
        <v>44747</v>
      </c>
      <c r="Q1514" s="75" t="str">
        <f t="shared" si="85"/>
        <v>週二</v>
      </c>
      <c r="R1514" s="80">
        <v>44743</v>
      </c>
      <c r="AA1514" s="1"/>
    </row>
    <row r="1515" spans="4:27">
      <c r="D1515" s="68" t="s">
        <v>50</v>
      </c>
      <c r="E1515" s="70" t="s">
        <v>2</v>
      </c>
      <c r="F1515" s="70" t="s">
        <v>931</v>
      </c>
      <c r="G1515" s="67">
        <v>44742</v>
      </c>
      <c r="H1515" s="67">
        <v>44749</v>
      </c>
      <c r="I1515" s="71">
        <f t="shared" si="84"/>
        <v>7</v>
      </c>
      <c r="J1515" s="72" t="s">
        <v>133</v>
      </c>
      <c r="K1515" s="72" t="s">
        <v>134</v>
      </c>
      <c r="L1515" s="73">
        <v>1</v>
      </c>
      <c r="M1515" s="73" t="s">
        <v>108</v>
      </c>
      <c r="N1515" s="68" t="str">
        <f>VLOOKUP(K1515,[1]人員授權表!D$3:G$249,4,0)</f>
        <v>無機</v>
      </c>
      <c r="O1515" s="70" t="str">
        <f>VLOOKUP(K1515,[1]人員授權表!D$2:E$249,2,FALSE)</f>
        <v>Brian陳泓霖</v>
      </c>
      <c r="P1515" s="67">
        <f>H1515-2+8</f>
        <v>44755</v>
      </c>
      <c r="Q1515" s="75" t="str">
        <f t="shared" si="85"/>
        <v>週三</v>
      </c>
      <c r="R1515" s="80">
        <v>44755</v>
      </c>
      <c r="AA1515" s="1"/>
    </row>
    <row r="1516" spans="4:27">
      <c r="D1516" s="68" t="s">
        <v>50</v>
      </c>
      <c r="E1516" s="70" t="s">
        <v>2</v>
      </c>
      <c r="F1516" s="70" t="s">
        <v>932</v>
      </c>
      <c r="G1516" s="67">
        <v>44742</v>
      </c>
      <c r="H1516" s="67">
        <v>44749</v>
      </c>
      <c r="I1516" s="71">
        <f t="shared" si="84"/>
        <v>7</v>
      </c>
      <c r="J1516" s="72" t="s">
        <v>102</v>
      </c>
      <c r="K1516" s="72" t="s">
        <v>103</v>
      </c>
      <c r="L1516" s="73">
        <v>1</v>
      </c>
      <c r="M1516" s="73" t="s">
        <v>108</v>
      </c>
      <c r="N1516" s="68" t="str">
        <f>VLOOKUP(K1516,[1]人員授權表!D$3:G$249,4,0)</f>
        <v>無機</v>
      </c>
      <c r="O1516" s="70" t="s">
        <v>99</v>
      </c>
      <c r="P1516" s="67">
        <f>H1516-1</f>
        <v>44748</v>
      </c>
      <c r="Q1516" s="75" t="str">
        <f t="shared" si="85"/>
        <v>週三</v>
      </c>
      <c r="R1516" s="80">
        <v>44748</v>
      </c>
      <c r="AA1516" s="1"/>
    </row>
    <row r="1517" spans="4:27">
      <c r="D1517" s="68" t="s">
        <v>50</v>
      </c>
      <c r="E1517" s="70" t="s">
        <v>82</v>
      </c>
      <c r="F1517" s="70" t="s">
        <v>933</v>
      </c>
      <c r="G1517" s="67">
        <v>44733</v>
      </c>
      <c r="H1517" s="67">
        <v>44749</v>
      </c>
      <c r="I1517" s="71">
        <f t="shared" si="84"/>
        <v>16</v>
      </c>
      <c r="J1517" s="72" t="s">
        <v>934</v>
      </c>
      <c r="K1517" s="72" t="s">
        <v>935</v>
      </c>
      <c r="L1517" s="73">
        <v>1</v>
      </c>
      <c r="M1517" s="73" t="s">
        <v>324</v>
      </c>
      <c r="N1517" s="68" t="str">
        <f>VLOOKUP(K1517,[1]人員授權表!D$3:G$249,4,0)</f>
        <v>無機</v>
      </c>
      <c r="O1517" s="70" t="str">
        <f>VLOOKUP(K1517,[1]人員授權表!D$2:E$249,2,FALSE)</f>
        <v>Ken張智凱</v>
      </c>
      <c r="P1517" s="67">
        <f t="shared" ref="P1517:P1561" si="86">H1517-2</f>
        <v>44747</v>
      </c>
      <c r="Q1517" s="75" t="str">
        <f t="shared" si="85"/>
        <v>週二</v>
      </c>
      <c r="R1517" s="80">
        <v>44736</v>
      </c>
      <c r="AA1517" s="1"/>
    </row>
    <row r="1518" spans="4:27">
      <c r="D1518" s="68" t="s">
        <v>50</v>
      </c>
      <c r="E1518" s="70" t="s">
        <v>82</v>
      </c>
      <c r="F1518" s="70" t="s">
        <v>933</v>
      </c>
      <c r="G1518" s="67">
        <v>44733</v>
      </c>
      <c r="H1518" s="67">
        <v>44749</v>
      </c>
      <c r="I1518" s="71">
        <f t="shared" si="84"/>
        <v>16</v>
      </c>
      <c r="J1518" s="72" t="s">
        <v>936</v>
      </c>
      <c r="K1518" s="72" t="s">
        <v>935</v>
      </c>
      <c r="L1518" s="73">
        <v>1</v>
      </c>
      <c r="M1518" s="73" t="s">
        <v>324</v>
      </c>
      <c r="N1518" s="68" t="str">
        <f>VLOOKUP(K1518,[1]人員授權表!D$3:G$249,4,0)</f>
        <v>無機</v>
      </c>
      <c r="O1518" s="70" t="str">
        <f>VLOOKUP(K1518,[1]人員授權表!D$2:E$249,2,FALSE)</f>
        <v>Ken張智凱</v>
      </c>
      <c r="P1518" s="67">
        <f t="shared" si="86"/>
        <v>44747</v>
      </c>
      <c r="Q1518" s="75" t="str">
        <f t="shared" si="85"/>
        <v>週二</v>
      </c>
      <c r="R1518" s="80">
        <v>44736</v>
      </c>
      <c r="AA1518" s="1"/>
    </row>
    <row r="1519" spans="4:27">
      <c r="D1519" s="68" t="s">
        <v>50</v>
      </c>
      <c r="E1519" s="70" t="s">
        <v>82</v>
      </c>
      <c r="F1519" s="70" t="s">
        <v>937</v>
      </c>
      <c r="G1519" s="67">
        <v>44718</v>
      </c>
      <c r="H1519" s="67">
        <v>44749</v>
      </c>
      <c r="I1519" s="71">
        <f t="shared" si="84"/>
        <v>31</v>
      </c>
      <c r="J1519" s="72" t="s">
        <v>934</v>
      </c>
      <c r="K1519" s="72" t="s">
        <v>935</v>
      </c>
      <c r="L1519" s="73">
        <v>1</v>
      </c>
      <c r="M1519" s="73" t="s">
        <v>324</v>
      </c>
      <c r="N1519" s="68" t="str">
        <f>VLOOKUP(K1519,[1]人員授權表!D$3:G$249,4,0)</f>
        <v>無機</v>
      </c>
      <c r="O1519" s="70" t="str">
        <f>VLOOKUP(K1519,[1]人員授權表!D$2:E$249,2,FALSE)</f>
        <v>Ken張智凱</v>
      </c>
      <c r="P1519" s="67">
        <f t="shared" si="86"/>
        <v>44747</v>
      </c>
      <c r="Q1519" s="75" t="str">
        <f t="shared" si="85"/>
        <v>週二</v>
      </c>
      <c r="R1519" s="80">
        <v>44736</v>
      </c>
      <c r="AA1519" s="1"/>
    </row>
    <row r="1520" spans="4:27">
      <c r="D1520" s="68" t="s">
        <v>50</v>
      </c>
      <c r="E1520" s="70" t="s">
        <v>82</v>
      </c>
      <c r="F1520" s="70" t="s">
        <v>937</v>
      </c>
      <c r="G1520" s="67">
        <v>44718</v>
      </c>
      <c r="H1520" s="67">
        <v>44749</v>
      </c>
      <c r="I1520" s="71">
        <f t="shared" si="84"/>
        <v>31</v>
      </c>
      <c r="J1520" s="72" t="s">
        <v>938</v>
      </c>
      <c r="K1520" s="72" t="s">
        <v>935</v>
      </c>
      <c r="L1520" s="73">
        <v>1</v>
      </c>
      <c r="M1520" s="73" t="s">
        <v>324</v>
      </c>
      <c r="N1520" s="68" t="str">
        <f>VLOOKUP(K1520,[1]人員授權表!D$3:G$249,4,0)</f>
        <v>無機</v>
      </c>
      <c r="O1520" s="70" t="str">
        <f>VLOOKUP(K1520,[1]人員授權表!D$2:E$249,2,FALSE)</f>
        <v>Ken張智凱</v>
      </c>
      <c r="P1520" s="67">
        <f t="shared" si="86"/>
        <v>44747</v>
      </c>
      <c r="Q1520" s="75" t="str">
        <f t="shared" si="85"/>
        <v>週二</v>
      </c>
      <c r="R1520" s="80">
        <v>44736</v>
      </c>
      <c r="AA1520" s="1"/>
    </row>
    <row r="1521" spans="4:27">
      <c r="D1521" s="68" t="s">
        <v>50</v>
      </c>
      <c r="E1521" s="70" t="s">
        <v>82</v>
      </c>
      <c r="F1521" s="70" t="s">
        <v>939</v>
      </c>
      <c r="G1521" s="67">
        <v>44725</v>
      </c>
      <c r="H1521" s="67">
        <v>44749</v>
      </c>
      <c r="I1521" s="71">
        <f t="shared" si="84"/>
        <v>24</v>
      </c>
      <c r="J1521" s="72" t="s">
        <v>940</v>
      </c>
      <c r="K1521" s="72" t="s">
        <v>935</v>
      </c>
      <c r="L1521" s="73">
        <v>1</v>
      </c>
      <c r="M1521" s="73" t="s">
        <v>324</v>
      </c>
      <c r="N1521" s="68" t="str">
        <f>VLOOKUP(K1521,[1]人員授權表!D$3:G$249,4,0)</f>
        <v>無機</v>
      </c>
      <c r="O1521" s="70" t="str">
        <f>VLOOKUP(K1521,[1]人員授權表!D$2:E$249,2,FALSE)</f>
        <v>Ken張智凱</v>
      </c>
      <c r="P1521" s="67">
        <f t="shared" si="86"/>
        <v>44747</v>
      </c>
      <c r="Q1521" s="75" t="str">
        <f t="shared" si="85"/>
        <v>週二</v>
      </c>
      <c r="R1521" s="80">
        <v>44736</v>
      </c>
      <c r="AA1521" s="1"/>
    </row>
    <row r="1522" spans="4:27">
      <c r="D1522" s="68" t="s">
        <v>50</v>
      </c>
      <c r="E1522" s="70" t="s">
        <v>82</v>
      </c>
      <c r="F1522" s="70" t="s">
        <v>939</v>
      </c>
      <c r="G1522" s="67">
        <v>44725</v>
      </c>
      <c r="H1522" s="67">
        <v>44749</v>
      </c>
      <c r="I1522" s="71">
        <f t="shared" si="84"/>
        <v>24</v>
      </c>
      <c r="J1522" s="72" t="s">
        <v>938</v>
      </c>
      <c r="K1522" s="72" t="s">
        <v>935</v>
      </c>
      <c r="L1522" s="73">
        <v>1</v>
      </c>
      <c r="M1522" s="73" t="s">
        <v>324</v>
      </c>
      <c r="N1522" s="68" t="str">
        <f>VLOOKUP(K1522,[1]人員授權表!D$3:G$249,4,0)</f>
        <v>無機</v>
      </c>
      <c r="O1522" s="70" t="str">
        <f>VLOOKUP(K1522,[1]人員授權表!D$2:E$249,2,FALSE)</f>
        <v>Ken張智凱</v>
      </c>
      <c r="P1522" s="67">
        <f t="shared" si="86"/>
        <v>44747</v>
      </c>
      <c r="Q1522" s="75" t="str">
        <f t="shared" si="85"/>
        <v>週二</v>
      </c>
      <c r="R1522" s="80">
        <v>44736</v>
      </c>
      <c r="AA1522" s="1"/>
    </row>
    <row r="1523" spans="4:27">
      <c r="D1523" s="68" t="s">
        <v>50</v>
      </c>
      <c r="E1523" s="70" t="s">
        <v>82</v>
      </c>
      <c r="F1523" s="70" t="s">
        <v>941</v>
      </c>
      <c r="G1523" s="67">
        <v>44728</v>
      </c>
      <c r="H1523" s="67">
        <v>44749</v>
      </c>
      <c r="I1523" s="71">
        <f t="shared" si="84"/>
        <v>21</v>
      </c>
      <c r="J1523" s="72" t="s">
        <v>934</v>
      </c>
      <c r="K1523" s="72" t="s">
        <v>935</v>
      </c>
      <c r="L1523" s="73">
        <v>1</v>
      </c>
      <c r="M1523" s="73" t="s">
        <v>324</v>
      </c>
      <c r="N1523" s="68" t="str">
        <f>VLOOKUP(K1523,[1]人員授權表!D$3:G$249,4,0)</f>
        <v>無機</v>
      </c>
      <c r="O1523" s="70" t="str">
        <f>VLOOKUP(K1523,[1]人員授權表!D$2:E$249,2,FALSE)</f>
        <v>Ken張智凱</v>
      </c>
      <c r="P1523" s="67">
        <f t="shared" si="86"/>
        <v>44747</v>
      </c>
      <c r="Q1523" s="75" t="str">
        <f t="shared" si="85"/>
        <v>週二</v>
      </c>
      <c r="R1523" s="80">
        <v>44736</v>
      </c>
      <c r="AA1523" s="1"/>
    </row>
    <row r="1524" spans="4:27">
      <c r="D1524" s="68" t="s">
        <v>50</v>
      </c>
      <c r="E1524" s="70" t="s">
        <v>82</v>
      </c>
      <c r="F1524" s="70" t="s">
        <v>941</v>
      </c>
      <c r="G1524" s="67">
        <v>44728</v>
      </c>
      <c r="H1524" s="67">
        <v>44749</v>
      </c>
      <c r="I1524" s="71">
        <f t="shared" si="84"/>
        <v>21</v>
      </c>
      <c r="J1524" s="72" t="s">
        <v>938</v>
      </c>
      <c r="K1524" s="72" t="s">
        <v>935</v>
      </c>
      <c r="L1524" s="73">
        <v>1</v>
      </c>
      <c r="M1524" s="73" t="s">
        <v>324</v>
      </c>
      <c r="N1524" s="68" t="str">
        <f>VLOOKUP(K1524,[1]人員授權表!D$3:G$249,4,0)</f>
        <v>無機</v>
      </c>
      <c r="O1524" s="70" t="str">
        <f>VLOOKUP(K1524,[1]人員授權表!D$2:E$249,2,FALSE)</f>
        <v>Ken張智凱</v>
      </c>
      <c r="P1524" s="67">
        <f t="shared" si="86"/>
        <v>44747</v>
      </c>
      <c r="Q1524" s="75" t="str">
        <f t="shared" si="85"/>
        <v>週二</v>
      </c>
      <c r="R1524" s="80">
        <v>44736</v>
      </c>
      <c r="AA1524" s="1"/>
    </row>
    <row r="1525" spans="4:27">
      <c r="D1525" s="68" t="s">
        <v>50</v>
      </c>
      <c r="E1525" s="70" t="s">
        <v>82</v>
      </c>
      <c r="F1525" s="70" t="s">
        <v>942</v>
      </c>
      <c r="G1525" s="67">
        <v>44733</v>
      </c>
      <c r="H1525" s="67">
        <v>44749</v>
      </c>
      <c r="I1525" s="71">
        <f t="shared" si="84"/>
        <v>16</v>
      </c>
      <c r="J1525" s="72" t="s">
        <v>934</v>
      </c>
      <c r="K1525" s="72" t="s">
        <v>935</v>
      </c>
      <c r="L1525" s="73">
        <v>1</v>
      </c>
      <c r="M1525" s="73" t="s">
        <v>324</v>
      </c>
      <c r="N1525" s="68" t="str">
        <f>VLOOKUP(K1525,[1]人員授權表!D$3:G$249,4,0)</f>
        <v>無機</v>
      </c>
      <c r="O1525" s="70" t="str">
        <f>VLOOKUP(K1525,[1]人員授權表!D$2:E$249,2,FALSE)</f>
        <v>Ken張智凱</v>
      </c>
      <c r="P1525" s="67">
        <f t="shared" si="86"/>
        <v>44747</v>
      </c>
      <c r="Q1525" s="75" t="str">
        <f t="shared" si="85"/>
        <v>週二</v>
      </c>
      <c r="R1525" s="80">
        <v>44736</v>
      </c>
      <c r="AA1525" s="1"/>
    </row>
    <row r="1526" spans="4:27">
      <c r="D1526" s="68" t="s">
        <v>50</v>
      </c>
      <c r="E1526" s="70" t="s">
        <v>82</v>
      </c>
      <c r="F1526" s="70" t="s">
        <v>942</v>
      </c>
      <c r="G1526" s="67">
        <v>44733</v>
      </c>
      <c r="H1526" s="67">
        <v>44749</v>
      </c>
      <c r="I1526" s="71">
        <f t="shared" si="84"/>
        <v>16</v>
      </c>
      <c r="J1526" s="72" t="s">
        <v>938</v>
      </c>
      <c r="K1526" s="72" t="s">
        <v>935</v>
      </c>
      <c r="L1526" s="73">
        <v>1</v>
      </c>
      <c r="M1526" s="73" t="s">
        <v>324</v>
      </c>
      <c r="N1526" s="68" t="str">
        <f>VLOOKUP(K1526,[1]人員授權表!D$3:G$249,4,0)</f>
        <v>無機</v>
      </c>
      <c r="O1526" s="70" t="str">
        <f>VLOOKUP(K1526,[1]人員授權表!D$2:E$249,2,FALSE)</f>
        <v>Ken張智凱</v>
      </c>
      <c r="P1526" s="67">
        <f t="shared" si="86"/>
        <v>44747</v>
      </c>
      <c r="Q1526" s="75" t="str">
        <f t="shared" si="85"/>
        <v>週二</v>
      </c>
      <c r="R1526" s="80">
        <v>44736</v>
      </c>
      <c r="AA1526" s="1"/>
    </row>
    <row r="1527" spans="4:27">
      <c r="D1527" s="68" t="s">
        <v>50</v>
      </c>
      <c r="E1527" s="70" t="s">
        <v>82</v>
      </c>
      <c r="F1527" s="70" t="s">
        <v>943</v>
      </c>
      <c r="G1527" s="67">
        <v>44727</v>
      </c>
      <c r="H1527" s="67">
        <v>44749</v>
      </c>
      <c r="I1527" s="71">
        <f t="shared" si="84"/>
        <v>22</v>
      </c>
      <c r="J1527" s="72" t="s">
        <v>89</v>
      </c>
      <c r="K1527" s="72" t="s">
        <v>337</v>
      </c>
      <c r="L1527" s="73">
        <v>1</v>
      </c>
      <c r="M1527" s="73" t="s">
        <v>324</v>
      </c>
      <c r="N1527" s="68" t="str">
        <f>VLOOKUP(K1527,[1]人員授權表!D$3:G$249,4,0)</f>
        <v>無機</v>
      </c>
      <c r="O1527" s="70" t="str">
        <f>VLOOKUP(K1527,[1]人員授權表!D$2:E$249,2,FALSE)</f>
        <v>Iring陳俊明</v>
      </c>
      <c r="P1527" s="67">
        <f t="shared" si="86"/>
        <v>44747</v>
      </c>
      <c r="Q1527" s="75" t="str">
        <f t="shared" si="85"/>
        <v>週二</v>
      </c>
      <c r="R1527" s="80">
        <v>44742</v>
      </c>
      <c r="AA1527" s="1"/>
    </row>
    <row r="1528" spans="4:27">
      <c r="D1528" s="68" t="s">
        <v>50</v>
      </c>
      <c r="E1528" s="70" t="s">
        <v>82</v>
      </c>
      <c r="F1528" s="70" t="s">
        <v>943</v>
      </c>
      <c r="G1528" s="67">
        <v>44727</v>
      </c>
      <c r="H1528" s="67">
        <v>44749</v>
      </c>
      <c r="I1528" s="71">
        <f t="shared" si="84"/>
        <v>22</v>
      </c>
      <c r="J1528" s="72" t="s">
        <v>93</v>
      </c>
      <c r="K1528" s="72" t="s">
        <v>436</v>
      </c>
      <c r="L1528" s="73">
        <v>1</v>
      </c>
      <c r="M1528" s="73" t="s">
        <v>324</v>
      </c>
      <c r="N1528" s="68" t="str">
        <f>VLOOKUP(K1528,[1]人員授權表!D$3:G$249,4,0)</f>
        <v>無機</v>
      </c>
      <c r="O1528" s="70" t="s">
        <v>95</v>
      </c>
      <c r="P1528" s="67">
        <f t="shared" si="86"/>
        <v>44747</v>
      </c>
      <c r="Q1528" s="75" t="str">
        <f t="shared" si="85"/>
        <v>週二</v>
      </c>
      <c r="R1528" s="80">
        <v>44742</v>
      </c>
      <c r="AA1528" s="1"/>
    </row>
    <row r="1529" spans="4:27">
      <c r="D1529" s="68" t="s">
        <v>50</v>
      </c>
      <c r="E1529" s="70" t="s">
        <v>82</v>
      </c>
      <c r="F1529" s="70" t="s">
        <v>944</v>
      </c>
      <c r="G1529" s="67">
        <v>44735</v>
      </c>
      <c r="H1529" s="67">
        <v>44749</v>
      </c>
      <c r="I1529" s="71">
        <f t="shared" si="84"/>
        <v>14</v>
      </c>
      <c r="J1529" s="72" t="s">
        <v>125</v>
      </c>
      <c r="K1529" s="72" t="s">
        <v>144</v>
      </c>
      <c r="L1529" s="73">
        <v>1</v>
      </c>
      <c r="M1529" s="73" t="s">
        <v>79</v>
      </c>
      <c r="N1529" s="68" t="str">
        <f>VLOOKUP(K1529,[1]人員授權表!D$3:G$249,4,0)</f>
        <v>有機</v>
      </c>
      <c r="O1529" s="70" t="str">
        <f>VLOOKUP(K1529,[1]人員授權表!D$2:E$249,2,FALSE)</f>
        <v>Lucy黃詩婷</v>
      </c>
      <c r="P1529" s="67">
        <f t="shared" si="86"/>
        <v>44747</v>
      </c>
      <c r="Q1529" s="75" t="str">
        <f t="shared" si="85"/>
        <v>週二</v>
      </c>
      <c r="R1529" s="80">
        <v>44743</v>
      </c>
      <c r="S1529" s="84"/>
      <c r="AA1529" s="1"/>
    </row>
    <row r="1530" spans="4:27">
      <c r="D1530" s="68" t="s">
        <v>50</v>
      </c>
      <c r="E1530" s="70" t="s">
        <v>82</v>
      </c>
      <c r="F1530" s="70" t="s">
        <v>944</v>
      </c>
      <c r="G1530" s="67">
        <v>44735</v>
      </c>
      <c r="H1530" s="67">
        <v>44749</v>
      </c>
      <c r="I1530" s="71">
        <f t="shared" si="84"/>
        <v>14</v>
      </c>
      <c r="J1530" s="72" t="s">
        <v>139</v>
      </c>
      <c r="K1530" s="72" t="s">
        <v>140</v>
      </c>
      <c r="L1530" s="73">
        <v>1</v>
      </c>
      <c r="M1530" s="73" t="s">
        <v>79</v>
      </c>
      <c r="N1530" s="68" t="str">
        <f>VLOOKUP(K1530,[1]人員授權表!D$3:G$249,4,0)</f>
        <v>無機</v>
      </c>
      <c r="O1530" s="70" t="str">
        <f>IF(J1530=[1]人員授權表!$C$85,"Casper李羿勳",IF(J1530=[1]人員授權表!$C$188,"Iring陳俊明",IF(J1530=[1]人員授權表!$C$189,"Brian陳泓霖",VLOOKUP(K1530,[1]人員授權表!D$2:E$249,2,FALSE))))</f>
        <v>Brian陳泓霖</v>
      </c>
      <c r="P1530" s="67">
        <f t="shared" si="86"/>
        <v>44747</v>
      </c>
      <c r="Q1530" s="75" t="str">
        <f t="shared" si="85"/>
        <v>週二</v>
      </c>
      <c r="R1530" s="80">
        <v>44740</v>
      </c>
      <c r="S1530" s="84"/>
      <c r="AA1530" s="1"/>
    </row>
    <row r="1531" spans="4:27">
      <c r="D1531" s="68" t="s">
        <v>50</v>
      </c>
      <c r="E1531" s="70" t="s">
        <v>82</v>
      </c>
      <c r="F1531" s="70" t="s">
        <v>944</v>
      </c>
      <c r="G1531" s="67">
        <v>44735</v>
      </c>
      <c r="H1531" s="67">
        <v>44749</v>
      </c>
      <c r="I1531" s="71">
        <f t="shared" si="84"/>
        <v>14</v>
      </c>
      <c r="J1531" s="72" t="s">
        <v>164</v>
      </c>
      <c r="K1531" s="72" t="s">
        <v>146</v>
      </c>
      <c r="L1531" s="73">
        <v>1</v>
      </c>
      <c r="M1531" s="73" t="s">
        <v>79</v>
      </c>
      <c r="N1531" s="68" t="str">
        <f>VLOOKUP(K1531,[1]人員授權表!D$3:G$249,4,0)</f>
        <v>無機</v>
      </c>
      <c r="O1531" s="70" t="str">
        <f>VLOOKUP(K1531,[1]人員授權表!D$2:E$249,2,FALSE)</f>
        <v>Jack劉念忻</v>
      </c>
      <c r="P1531" s="67">
        <f t="shared" si="86"/>
        <v>44747</v>
      </c>
      <c r="Q1531" s="75" t="str">
        <f t="shared" si="85"/>
        <v>週二</v>
      </c>
      <c r="R1531" s="80">
        <v>44746</v>
      </c>
      <c r="S1531" s="84"/>
      <c r="AA1531" s="1"/>
    </row>
    <row r="1532" spans="4:27">
      <c r="D1532" s="68" t="s">
        <v>50</v>
      </c>
      <c r="E1532" s="70" t="s">
        <v>82</v>
      </c>
      <c r="F1532" s="70" t="s">
        <v>944</v>
      </c>
      <c r="G1532" s="67">
        <v>44735</v>
      </c>
      <c r="H1532" s="67">
        <v>44749</v>
      </c>
      <c r="I1532" s="71">
        <f t="shared" si="84"/>
        <v>14</v>
      </c>
      <c r="J1532" s="72" t="s">
        <v>141</v>
      </c>
      <c r="K1532" s="72" t="s">
        <v>142</v>
      </c>
      <c r="L1532" s="73">
        <v>1</v>
      </c>
      <c r="M1532" s="73" t="s">
        <v>79</v>
      </c>
      <c r="N1532" s="68" t="str">
        <f>VLOOKUP(K1532,[1]人員授權表!D$3:G$249,4,0)</f>
        <v>無機</v>
      </c>
      <c r="O1532" s="70" t="str">
        <f>VLOOKUP(K1532,[1]人員授權表!D$2:E$249,2,FALSE)</f>
        <v>Dennis陳汶宏</v>
      </c>
      <c r="P1532" s="67">
        <f t="shared" si="86"/>
        <v>44747</v>
      </c>
      <c r="Q1532" s="75" t="str">
        <f t="shared" si="85"/>
        <v>週二</v>
      </c>
      <c r="R1532" s="80">
        <v>44740</v>
      </c>
      <c r="S1532" s="84"/>
      <c r="AA1532" s="1"/>
    </row>
    <row r="1533" spans="4:27">
      <c r="D1533" s="68" t="s">
        <v>50</v>
      </c>
      <c r="E1533" s="70" t="s">
        <v>82</v>
      </c>
      <c r="F1533" s="70" t="s">
        <v>944</v>
      </c>
      <c r="G1533" s="67">
        <v>44735</v>
      </c>
      <c r="H1533" s="67">
        <v>44749</v>
      </c>
      <c r="I1533" s="71">
        <f t="shared" si="84"/>
        <v>14</v>
      </c>
      <c r="J1533" s="72" t="s">
        <v>137</v>
      </c>
      <c r="K1533" s="72" t="s">
        <v>138</v>
      </c>
      <c r="L1533" s="73">
        <v>1</v>
      </c>
      <c r="M1533" s="73" t="s">
        <v>79</v>
      </c>
      <c r="N1533" s="68" t="str">
        <f>VLOOKUP(K1533,[1]人員授權表!D$3:G$249,4,0)</f>
        <v>無機</v>
      </c>
      <c r="O1533" s="70" t="s">
        <v>99</v>
      </c>
      <c r="P1533" s="67">
        <f t="shared" si="86"/>
        <v>44747</v>
      </c>
      <c r="Q1533" s="75" t="str">
        <f t="shared" si="85"/>
        <v>週二</v>
      </c>
      <c r="R1533" s="80">
        <v>44743</v>
      </c>
      <c r="S1533" s="84"/>
      <c r="AA1533" s="1"/>
    </row>
    <row r="1534" spans="4:27">
      <c r="D1534" s="68" t="s">
        <v>50</v>
      </c>
      <c r="E1534" s="70" t="s">
        <v>82</v>
      </c>
      <c r="F1534" s="70" t="s">
        <v>944</v>
      </c>
      <c r="G1534" s="67">
        <v>44735</v>
      </c>
      <c r="H1534" s="67">
        <v>44749</v>
      </c>
      <c r="I1534" s="71">
        <f t="shared" si="84"/>
        <v>14</v>
      </c>
      <c r="J1534" s="72" t="s">
        <v>148</v>
      </c>
      <c r="K1534" s="72" t="s">
        <v>149</v>
      </c>
      <c r="L1534" s="73">
        <v>1</v>
      </c>
      <c r="M1534" s="73" t="s">
        <v>79</v>
      </c>
      <c r="N1534" s="68" t="str">
        <f>VLOOKUP(K1534,[1]人員授權表!D$3:G$249,4,0)</f>
        <v>無機</v>
      </c>
      <c r="O1534" s="70" t="str">
        <f>VLOOKUP(K1534,[1]人員授權表!D$2:E$249,2,FALSE)</f>
        <v>Vicky游崴涵</v>
      </c>
      <c r="P1534" s="67">
        <f t="shared" si="86"/>
        <v>44747</v>
      </c>
      <c r="Q1534" s="75" t="str">
        <f t="shared" si="85"/>
        <v>週二</v>
      </c>
      <c r="R1534" s="80">
        <v>44740</v>
      </c>
      <c r="S1534" s="84"/>
      <c r="AA1534" s="1"/>
    </row>
    <row r="1535" spans="4:27">
      <c r="D1535" s="68" t="s">
        <v>50</v>
      </c>
      <c r="E1535" s="70" t="s">
        <v>82</v>
      </c>
      <c r="F1535" s="70" t="s">
        <v>945</v>
      </c>
      <c r="G1535" s="67">
        <v>44738</v>
      </c>
      <c r="H1535" s="67">
        <v>44749</v>
      </c>
      <c r="I1535" s="71">
        <f t="shared" si="84"/>
        <v>11</v>
      </c>
      <c r="J1535" s="72" t="s">
        <v>186</v>
      </c>
      <c r="K1535" s="72" t="s">
        <v>98</v>
      </c>
      <c r="L1535" s="73">
        <v>2</v>
      </c>
      <c r="M1535" s="73" t="s">
        <v>91</v>
      </c>
      <c r="N1535" s="68" t="str">
        <f>VLOOKUP(K1535,[1]人員授權表!D$3:G$249,4,0)</f>
        <v>無機</v>
      </c>
      <c r="O1535" s="70" t="s">
        <v>99</v>
      </c>
      <c r="P1535" s="67">
        <f t="shared" si="86"/>
        <v>44747</v>
      </c>
      <c r="Q1535" s="75" t="str">
        <f t="shared" si="85"/>
        <v>週二</v>
      </c>
      <c r="R1535" s="80">
        <v>44747</v>
      </c>
      <c r="AA1535" s="1"/>
    </row>
    <row r="1536" spans="4:27">
      <c r="D1536" s="68" t="s">
        <v>50</v>
      </c>
      <c r="E1536" s="70" t="s">
        <v>82</v>
      </c>
      <c r="F1536" s="70" t="s">
        <v>945</v>
      </c>
      <c r="G1536" s="67">
        <v>44738</v>
      </c>
      <c r="H1536" s="67">
        <v>44749</v>
      </c>
      <c r="I1536" s="71">
        <f t="shared" si="84"/>
        <v>11</v>
      </c>
      <c r="J1536" s="72" t="s">
        <v>195</v>
      </c>
      <c r="K1536" s="72" t="s">
        <v>345</v>
      </c>
      <c r="L1536" s="73">
        <v>2</v>
      </c>
      <c r="M1536" s="73" t="s">
        <v>91</v>
      </c>
      <c r="N1536" s="68" t="str">
        <f>VLOOKUP(K1536,[1]人員授權表!D$3:G$249,4,0)</f>
        <v>無機</v>
      </c>
      <c r="O1536" s="70" t="str">
        <f>VLOOKUP(K1536,[1]人員授權表!D$2:E$249,2,FALSE)</f>
        <v>Debby胡萱黛</v>
      </c>
      <c r="P1536" s="67">
        <f t="shared" si="86"/>
        <v>44747</v>
      </c>
      <c r="Q1536" s="75" t="str">
        <f t="shared" si="85"/>
        <v>週二</v>
      </c>
      <c r="R1536" s="80">
        <v>44747</v>
      </c>
      <c r="AA1536" s="1"/>
    </row>
    <row r="1537" spans="4:27">
      <c r="D1537" s="68" t="s">
        <v>50</v>
      </c>
      <c r="E1537" s="70" t="s">
        <v>82</v>
      </c>
      <c r="F1537" s="70" t="s">
        <v>945</v>
      </c>
      <c r="G1537" s="67">
        <v>44738</v>
      </c>
      <c r="H1537" s="67">
        <v>44749</v>
      </c>
      <c r="I1537" s="71">
        <f t="shared" si="84"/>
        <v>11</v>
      </c>
      <c r="J1537" s="72" t="s">
        <v>204</v>
      </c>
      <c r="K1537" s="72" t="s">
        <v>488</v>
      </c>
      <c r="L1537" s="73">
        <v>2</v>
      </c>
      <c r="M1537" s="73" t="s">
        <v>91</v>
      </c>
      <c r="N1537" s="68" t="str">
        <f>VLOOKUP(K1537,[1]人員授權表!D$3:G$249,4,0)</f>
        <v>無機</v>
      </c>
      <c r="O1537" s="70" t="str">
        <f>VLOOKUP(K1537,[1]人員授權表!D$2:E$249,2,FALSE)</f>
        <v>Iring陳俊明</v>
      </c>
      <c r="P1537" s="67">
        <f t="shared" si="86"/>
        <v>44747</v>
      </c>
      <c r="Q1537" s="75" t="str">
        <f t="shared" si="85"/>
        <v>週二</v>
      </c>
      <c r="R1537" s="80">
        <v>44748</v>
      </c>
      <c r="S1537" s="85">
        <v>44748</v>
      </c>
      <c r="T1537" s="70">
        <v>1</v>
      </c>
      <c r="AA1537" s="1"/>
    </row>
    <row r="1538" spans="4:27">
      <c r="D1538" s="68" t="s">
        <v>50</v>
      </c>
      <c r="E1538" s="70" t="s">
        <v>82</v>
      </c>
      <c r="F1538" s="70" t="s">
        <v>946</v>
      </c>
      <c r="G1538" s="67">
        <v>44735</v>
      </c>
      <c r="H1538" s="67">
        <v>44749</v>
      </c>
      <c r="I1538" s="71">
        <f t="shared" si="84"/>
        <v>14</v>
      </c>
      <c r="J1538" s="72" t="s">
        <v>169</v>
      </c>
      <c r="K1538" s="72" t="s">
        <v>170</v>
      </c>
      <c r="L1538" s="73">
        <v>10</v>
      </c>
      <c r="M1538" s="73" t="s">
        <v>108</v>
      </c>
      <c r="N1538" s="68" t="str">
        <f>VLOOKUP(K1538,[1]人員授權表!D$3:G$249,4,0)</f>
        <v>有機</v>
      </c>
      <c r="O1538" s="70" t="str">
        <f>VLOOKUP(K1538,[1]人員授權表!D$2:E$249,2,FALSE)</f>
        <v>Elle黃雅琪&amp;
Marco陳鴻鈞</v>
      </c>
      <c r="P1538" s="67">
        <f t="shared" si="86"/>
        <v>44747</v>
      </c>
      <c r="Q1538" s="75" t="str">
        <f t="shared" si="85"/>
        <v>週二</v>
      </c>
      <c r="R1538" s="80">
        <v>44742</v>
      </c>
      <c r="AA1538" s="1"/>
    </row>
    <row r="1539" spans="4:27">
      <c r="D1539" s="68" t="s">
        <v>50</v>
      </c>
      <c r="E1539" s="70" t="s">
        <v>82</v>
      </c>
      <c r="F1539" s="70" t="s">
        <v>947</v>
      </c>
      <c r="G1539" s="67">
        <v>44735</v>
      </c>
      <c r="H1539" s="67">
        <v>44749</v>
      </c>
      <c r="I1539" s="71">
        <f t="shared" si="84"/>
        <v>14</v>
      </c>
      <c r="J1539" s="72" t="s">
        <v>125</v>
      </c>
      <c r="K1539" s="72" t="s">
        <v>144</v>
      </c>
      <c r="L1539" s="73">
        <v>2</v>
      </c>
      <c r="M1539" s="73" t="s">
        <v>79</v>
      </c>
      <c r="N1539" s="68" t="str">
        <f>VLOOKUP(K1539,[1]人員授權表!D$3:G$249,4,0)</f>
        <v>有機</v>
      </c>
      <c r="O1539" s="70" t="str">
        <f>VLOOKUP(K1539,[1]人員授權表!D$2:E$249,2,FALSE)</f>
        <v>Lucy黃詩婷</v>
      </c>
      <c r="P1539" s="67">
        <f t="shared" si="86"/>
        <v>44747</v>
      </c>
      <c r="Q1539" s="75" t="str">
        <f t="shared" si="85"/>
        <v>週二</v>
      </c>
      <c r="R1539" s="80">
        <v>44743</v>
      </c>
      <c r="AA1539" s="1"/>
    </row>
    <row r="1540" spans="4:27">
      <c r="D1540" s="68" t="s">
        <v>50</v>
      </c>
      <c r="E1540" s="70" t="s">
        <v>82</v>
      </c>
      <c r="F1540" s="70" t="s">
        <v>947</v>
      </c>
      <c r="G1540" s="67">
        <v>44735</v>
      </c>
      <c r="H1540" s="67">
        <v>44749</v>
      </c>
      <c r="I1540" s="71">
        <f t="shared" si="84"/>
        <v>14</v>
      </c>
      <c r="J1540" s="72" t="s">
        <v>516</v>
      </c>
      <c r="K1540" s="72" t="s">
        <v>332</v>
      </c>
      <c r="L1540" s="73">
        <v>2</v>
      </c>
      <c r="M1540" s="73" t="s">
        <v>79</v>
      </c>
      <c r="N1540" s="68" t="str">
        <f>VLOOKUP(K1540,[1]人員授權表!D$3:G$249,4,0)</f>
        <v>有機</v>
      </c>
      <c r="O1540" s="70" t="str">
        <f>VLOOKUP(K1540,[1]人員授權表!D$2:E$249,2,FALSE)</f>
        <v>Lucy黃詩婷</v>
      </c>
      <c r="P1540" s="67">
        <f t="shared" si="86"/>
        <v>44747</v>
      </c>
      <c r="Q1540" s="75" t="str">
        <f t="shared" si="85"/>
        <v>週二</v>
      </c>
      <c r="R1540" s="80">
        <v>44742</v>
      </c>
      <c r="AA1540" s="1"/>
    </row>
    <row r="1541" spans="4:27">
      <c r="D1541" s="68" t="s">
        <v>50</v>
      </c>
      <c r="E1541" s="70" t="s">
        <v>82</v>
      </c>
      <c r="F1541" s="70" t="s">
        <v>947</v>
      </c>
      <c r="G1541" s="67">
        <v>44735</v>
      </c>
      <c r="H1541" s="67">
        <v>44749</v>
      </c>
      <c r="I1541" s="71">
        <f t="shared" si="84"/>
        <v>14</v>
      </c>
      <c r="J1541" s="72" t="s">
        <v>139</v>
      </c>
      <c r="K1541" s="72" t="s">
        <v>140</v>
      </c>
      <c r="L1541" s="73">
        <v>2</v>
      </c>
      <c r="M1541" s="73" t="s">
        <v>79</v>
      </c>
      <c r="N1541" s="68" t="str">
        <f>VLOOKUP(K1541,[1]人員授權表!D$3:G$249,4,0)</f>
        <v>無機</v>
      </c>
      <c r="O1541" s="70" t="str">
        <f>IF(J1541=[1]人員授權表!$C$85,"Casper李羿勳",IF(J1541=[1]人員授權表!$C$188,"Iring陳俊明",IF(J1541=[1]人員授權表!$C$189,"Brian陳泓霖",VLOOKUP(K1541,[1]人員授權表!D$2:E$249,2,FALSE))))</f>
        <v>Brian陳泓霖</v>
      </c>
      <c r="P1541" s="67">
        <f t="shared" si="86"/>
        <v>44747</v>
      </c>
      <c r="Q1541" s="75" t="str">
        <f t="shared" si="85"/>
        <v>週二</v>
      </c>
      <c r="R1541" s="80">
        <v>44740</v>
      </c>
      <c r="AA1541" s="1"/>
    </row>
    <row r="1542" spans="4:27">
      <c r="D1542" s="68" t="s">
        <v>50</v>
      </c>
      <c r="E1542" s="70" t="s">
        <v>82</v>
      </c>
      <c r="F1542" s="70" t="s">
        <v>947</v>
      </c>
      <c r="G1542" s="67">
        <v>44735</v>
      </c>
      <c r="H1542" s="67">
        <v>44749</v>
      </c>
      <c r="I1542" s="71">
        <f t="shared" si="84"/>
        <v>14</v>
      </c>
      <c r="J1542" s="72" t="s">
        <v>192</v>
      </c>
      <c r="K1542" s="72" t="s">
        <v>187</v>
      </c>
      <c r="L1542" s="73">
        <v>2</v>
      </c>
      <c r="M1542" s="73" t="s">
        <v>79</v>
      </c>
      <c r="N1542" s="68" t="str">
        <f>VLOOKUP(K1542,[1]人員授權表!D$3:G$249,4,0)</f>
        <v>無機</v>
      </c>
      <c r="O1542" s="70" t="str">
        <f>VLOOKUP(K1542,[1]人員授權表!D$2:E$249,2,FALSE)</f>
        <v>Ruby黃家蓁</v>
      </c>
      <c r="P1542" s="67">
        <f t="shared" si="86"/>
        <v>44747</v>
      </c>
      <c r="Q1542" s="75" t="str">
        <f t="shared" si="85"/>
        <v>週二</v>
      </c>
      <c r="R1542" s="80">
        <v>44740</v>
      </c>
      <c r="AA1542" s="1"/>
    </row>
    <row r="1543" spans="4:27">
      <c r="D1543" s="68" t="s">
        <v>50</v>
      </c>
      <c r="E1543" s="70" t="s">
        <v>82</v>
      </c>
      <c r="F1543" s="70" t="s">
        <v>947</v>
      </c>
      <c r="G1543" s="67">
        <v>44735</v>
      </c>
      <c r="H1543" s="67">
        <v>44749</v>
      </c>
      <c r="I1543" s="71">
        <f t="shared" ref="I1543:I1606" si="87">_xlfn.DAYS(H1543,G1543)</f>
        <v>14</v>
      </c>
      <c r="J1543" s="72" t="s">
        <v>193</v>
      </c>
      <c r="K1543" s="72" t="s">
        <v>187</v>
      </c>
      <c r="L1543" s="73">
        <v>2</v>
      </c>
      <c r="M1543" s="73" t="s">
        <v>79</v>
      </c>
      <c r="N1543" s="68" t="str">
        <f>VLOOKUP(K1543,[1]人員授權表!D$3:G$249,4,0)</f>
        <v>無機</v>
      </c>
      <c r="O1543" s="70" t="str">
        <f>VLOOKUP(K1543,[1]人員授權表!D$2:E$249,2,FALSE)</f>
        <v>Ruby黃家蓁</v>
      </c>
      <c r="P1543" s="67">
        <f t="shared" si="86"/>
        <v>44747</v>
      </c>
      <c r="Q1543" s="75" t="str">
        <f t="shared" ref="Q1543:Q1606" si="88">TEXT(P1543,"aaa")</f>
        <v>週二</v>
      </c>
      <c r="R1543" s="80">
        <v>44740</v>
      </c>
      <c r="AA1543" s="1"/>
    </row>
    <row r="1544" spans="4:27">
      <c r="D1544" s="68" t="s">
        <v>50</v>
      </c>
      <c r="E1544" s="70" t="s">
        <v>82</v>
      </c>
      <c r="F1544" s="70" t="s">
        <v>947</v>
      </c>
      <c r="G1544" s="67">
        <v>44735</v>
      </c>
      <c r="H1544" s="67">
        <v>44749</v>
      </c>
      <c r="I1544" s="71">
        <f t="shared" si="87"/>
        <v>14</v>
      </c>
      <c r="J1544" s="72" t="s">
        <v>175</v>
      </c>
      <c r="K1544" s="72" t="s">
        <v>176</v>
      </c>
      <c r="L1544" s="73">
        <v>2</v>
      </c>
      <c r="M1544" s="73" t="s">
        <v>79</v>
      </c>
      <c r="N1544" s="68" t="str">
        <f>VLOOKUP(K1544,[1]人員授權表!D$3:G$249,4,0)</f>
        <v>無機</v>
      </c>
      <c r="O1544" s="70" t="s">
        <v>177</v>
      </c>
      <c r="P1544" s="67">
        <f t="shared" si="86"/>
        <v>44747</v>
      </c>
      <c r="Q1544" s="75" t="str">
        <f t="shared" si="88"/>
        <v>週二</v>
      </c>
      <c r="R1544" s="80">
        <v>44740</v>
      </c>
      <c r="AA1544" s="1"/>
    </row>
    <row r="1545" spans="4:27">
      <c r="D1545" s="68" t="s">
        <v>50</v>
      </c>
      <c r="E1545" s="70" t="s">
        <v>82</v>
      </c>
      <c r="F1545" s="70" t="s">
        <v>947</v>
      </c>
      <c r="G1545" s="67">
        <v>44735</v>
      </c>
      <c r="H1545" s="67">
        <v>44749</v>
      </c>
      <c r="I1545" s="71">
        <f t="shared" si="87"/>
        <v>14</v>
      </c>
      <c r="J1545" s="72" t="s">
        <v>178</v>
      </c>
      <c r="K1545" s="72" t="s">
        <v>179</v>
      </c>
      <c r="L1545" s="73">
        <v>2</v>
      </c>
      <c r="M1545" s="73" t="s">
        <v>79</v>
      </c>
      <c r="N1545" s="68" t="str">
        <f>VLOOKUP(K1545,[1]人員授權表!D$3:G$249,4,0)</f>
        <v>無機</v>
      </c>
      <c r="O1545" s="70" t="s">
        <v>115</v>
      </c>
      <c r="P1545" s="67">
        <f t="shared" si="86"/>
        <v>44747</v>
      </c>
      <c r="Q1545" s="75" t="str">
        <f t="shared" si="88"/>
        <v>週二</v>
      </c>
      <c r="R1545" s="80">
        <v>44746</v>
      </c>
      <c r="AA1545" s="1"/>
    </row>
    <row r="1546" spans="4:27">
      <c r="D1546" s="68" t="s">
        <v>50</v>
      </c>
      <c r="E1546" s="70" t="s">
        <v>82</v>
      </c>
      <c r="F1546" s="70" t="s">
        <v>947</v>
      </c>
      <c r="G1546" s="67">
        <v>44735</v>
      </c>
      <c r="H1546" s="67">
        <v>44749</v>
      </c>
      <c r="I1546" s="71">
        <f t="shared" si="87"/>
        <v>14</v>
      </c>
      <c r="J1546" s="72" t="s">
        <v>141</v>
      </c>
      <c r="K1546" s="72" t="s">
        <v>142</v>
      </c>
      <c r="L1546" s="73">
        <v>2</v>
      </c>
      <c r="M1546" s="73" t="s">
        <v>79</v>
      </c>
      <c r="N1546" s="68" t="str">
        <f>VLOOKUP(K1546,[1]人員授權表!D$3:G$249,4,0)</f>
        <v>無機</v>
      </c>
      <c r="O1546" s="70" t="str">
        <f>VLOOKUP(K1546,[1]人員授權表!D$2:E$249,2,FALSE)</f>
        <v>Dennis陳汶宏</v>
      </c>
      <c r="P1546" s="67">
        <f t="shared" si="86"/>
        <v>44747</v>
      </c>
      <c r="Q1546" s="75" t="str">
        <f t="shared" si="88"/>
        <v>週二</v>
      </c>
      <c r="R1546" s="80">
        <v>44743</v>
      </c>
      <c r="AA1546" s="1"/>
    </row>
    <row r="1547" spans="4:27">
      <c r="D1547" s="68" t="s">
        <v>50</v>
      </c>
      <c r="E1547" s="70" t="s">
        <v>82</v>
      </c>
      <c r="F1547" s="70" t="s">
        <v>947</v>
      </c>
      <c r="G1547" s="67">
        <v>44735</v>
      </c>
      <c r="H1547" s="67">
        <v>44749</v>
      </c>
      <c r="I1547" s="71">
        <f t="shared" si="87"/>
        <v>14</v>
      </c>
      <c r="J1547" s="72" t="s">
        <v>137</v>
      </c>
      <c r="K1547" s="72" t="s">
        <v>138</v>
      </c>
      <c r="L1547" s="73">
        <v>2</v>
      </c>
      <c r="M1547" s="73" t="s">
        <v>79</v>
      </c>
      <c r="N1547" s="68" t="str">
        <f>VLOOKUP(K1547,[1]人員授權表!D$3:G$249,4,0)</f>
        <v>無機</v>
      </c>
      <c r="O1547" s="70" t="s">
        <v>99</v>
      </c>
      <c r="P1547" s="67">
        <f t="shared" si="86"/>
        <v>44747</v>
      </c>
      <c r="Q1547" s="75" t="str">
        <f t="shared" si="88"/>
        <v>週二</v>
      </c>
      <c r="R1547" s="80">
        <v>44743</v>
      </c>
      <c r="AA1547" s="1"/>
    </row>
    <row r="1548" spans="4:27">
      <c r="D1548" s="68" t="s">
        <v>50</v>
      </c>
      <c r="E1548" s="70" t="s">
        <v>82</v>
      </c>
      <c r="F1548" s="4" t="s">
        <v>948</v>
      </c>
      <c r="G1548" s="67">
        <v>44735</v>
      </c>
      <c r="H1548" s="67">
        <f>G1548+14</f>
        <v>44749</v>
      </c>
      <c r="I1548" s="71">
        <f t="shared" si="87"/>
        <v>14</v>
      </c>
      <c r="J1548" s="72" t="s">
        <v>181</v>
      </c>
      <c r="K1548" s="72" t="s">
        <v>182</v>
      </c>
      <c r="L1548" s="73">
        <v>16</v>
      </c>
      <c r="M1548" s="73" t="s">
        <v>104</v>
      </c>
      <c r="N1548" s="68" t="str">
        <f>VLOOKUP(K1548,[1]人員授權表!D$3:G$249,4,0)</f>
        <v>有機</v>
      </c>
      <c r="O1548" s="70" t="str">
        <f>VLOOKUP(K1548,[1]人員授權表!D$2:E$249,2,FALSE)</f>
        <v>Sara王淑玲</v>
      </c>
      <c r="P1548" s="67">
        <f t="shared" si="86"/>
        <v>44747</v>
      </c>
      <c r="Q1548" s="75" t="str">
        <f t="shared" si="88"/>
        <v>週二</v>
      </c>
      <c r="R1548" s="80">
        <v>44747</v>
      </c>
      <c r="AA1548" s="1"/>
    </row>
    <row r="1549" spans="4:27">
      <c r="D1549" s="68" t="s">
        <v>50</v>
      </c>
      <c r="E1549" s="70" t="s">
        <v>82</v>
      </c>
      <c r="F1549" s="4" t="s">
        <v>948</v>
      </c>
      <c r="G1549" s="67">
        <v>44735</v>
      </c>
      <c r="H1549" s="67">
        <f>G1549+14</f>
        <v>44749</v>
      </c>
      <c r="I1549" s="71">
        <f t="shared" si="87"/>
        <v>14</v>
      </c>
      <c r="J1549" s="72" t="s">
        <v>204</v>
      </c>
      <c r="K1549" s="72" t="s">
        <v>205</v>
      </c>
      <c r="L1549" s="73">
        <v>16</v>
      </c>
      <c r="M1549" s="73" t="s">
        <v>104</v>
      </c>
      <c r="N1549" s="68" t="str">
        <f>VLOOKUP(K1549,[1]人員授權表!D$3:G$249,4,0)</f>
        <v>無機</v>
      </c>
      <c r="O1549" s="70" t="s">
        <v>191</v>
      </c>
      <c r="P1549" s="67">
        <f t="shared" si="86"/>
        <v>44747</v>
      </c>
      <c r="Q1549" s="75" t="str">
        <f t="shared" si="88"/>
        <v>週二</v>
      </c>
      <c r="R1549" s="80">
        <v>44747</v>
      </c>
      <c r="AA1549" s="1"/>
    </row>
    <row r="1550" spans="4:27">
      <c r="D1550" s="68" t="s">
        <v>50</v>
      </c>
      <c r="E1550" s="70" t="s">
        <v>82</v>
      </c>
      <c r="F1550" s="4" t="s">
        <v>948</v>
      </c>
      <c r="G1550" s="67">
        <v>44735</v>
      </c>
      <c r="H1550" s="67">
        <f>G1550+14</f>
        <v>44749</v>
      </c>
      <c r="I1550" s="71">
        <f t="shared" si="87"/>
        <v>14</v>
      </c>
      <c r="J1550" s="72" t="s">
        <v>326</v>
      </c>
      <c r="K1550" s="72" t="s">
        <v>170</v>
      </c>
      <c r="L1550" s="73">
        <v>16</v>
      </c>
      <c r="M1550" s="73" t="s">
        <v>104</v>
      </c>
      <c r="N1550" s="68" t="str">
        <f>VLOOKUP(K1550,[1]人員授權表!D$3:G$249,4,0)</f>
        <v>有機</v>
      </c>
      <c r="O1550" s="70" t="str">
        <f>VLOOKUP(K1550,[1]人員授權表!D$2:E$249,2,FALSE)</f>
        <v>Elle黃雅琪&amp;
Marco陳鴻鈞</v>
      </c>
      <c r="P1550" s="67">
        <f t="shared" si="86"/>
        <v>44747</v>
      </c>
      <c r="Q1550" s="75" t="str">
        <f t="shared" si="88"/>
        <v>週二</v>
      </c>
      <c r="R1550" s="80">
        <v>44742</v>
      </c>
      <c r="AA1550" s="1"/>
    </row>
    <row r="1551" spans="4:27">
      <c r="D1551" s="68" t="s">
        <v>50</v>
      </c>
      <c r="E1551" s="70" t="s">
        <v>82</v>
      </c>
      <c r="F1551" s="70" t="s">
        <v>949</v>
      </c>
      <c r="G1551" s="67">
        <v>44735</v>
      </c>
      <c r="H1551" s="67">
        <v>44749</v>
      </c>
      <c r="I1551" s="71">
        <f t="shared" si="87"/>
        <v>14</v>
      </c>
      <c r="J1551" s="72" t="s">
        <v>181</v>
      </c>
      <c r="K1551" s="72" t="s">
        <v>182</v>
      </c>
      <c r="L1551" s="73">
        <v>2</v>
      </c>
      <c r="M1551" s="73" t="s">
        <v>79</v>
      </c>
      <c r="N1551" s="68" t="str">
        <f>VLOOKUP(K1551,[1]人員授權表!D$3:G$249,4,0)</f>
        <v>有機</v>
      </c>
      <c r="O1551" s="70" t="str">
        <f>VLOOKUP(K1551,[1]人員授權表!D$2:E$249,2,FALSE)</f>
        <v>Sara王淑玲</v>
      </c>
      <c r="P1551" s="67">
        <f t="shared" si="86"/>
        <v>44747</v>
      </c>
      <c r="Q1551" s="75" t="str">
        <f t="shared" si="88"/>
        <v>週二</v>
      </c>
      <c r="R1551" s="80">
        <v>44742</v>
      </c>
      <c r="AA1551" s="1"/>
    </row>
    <row r="1552" spans="4:27">
      <c r="D1552" s="68" t="s">
        <v>50</v>
      </c>
      <c r="E1552" s="70" t="s">
        <v>82</v>
      </c>
      <c r="F1552" s="70" t="s">
        <v>949</v>
      </c>
      <c r="G1552" s="67">
        <v>44735</v>
      </c>
      <c r="H1552" s="67">
        <v>44749</v>
      </c>
      <c r="I1552" s="71">
        <f t="shared" si="87"/>
        <v>14</v>
      </c>
      <c r="J1552" s="72" t="s">
        <v>125</v>
      </c>
      <c r="K1552" s="72" t="s">
        <v>144</v>
      </c>
      <c r="L1552" s="73">
        <v>2</v>
      </c>
      <c r="M1552" s="73" t="s">
        <v>79</v>
      </c>
      <c r="N1552" s="68" t="str">
        <f>VLOOKUP(K1552,[1]人員授權表!D$3:G$249,4,0)</f>
        <v>有機</v>
      </c>
      <c r="O1552" s="70" t="str">
        <f>VLOOKUP(K1552,[1]人員授權表!D$2:E$249,2,FALSE)</f>
        <v>Lucy黃詩婷</v>
      </c>
      <c r="P1552" s="67">
        <f t="shared" si="86"/>
        <v>44747</v>
      </c>
      <c r="Q1552" s="75" t="str">
        <f t="shared" si="88"/>
        <v>週二</v>
      </c>
      <c r="R1552" s="80">
        <v>44743</v>
      </c>
      <c r="AA1552" s="1"/>
    </row>
    <row r="1553" spans="4:27">
      <c r="D1553" s="68" t="s">
        <v>50</v>
      </c>
      <c r="E1553" s="70" t="s">
        <v>82</v>
      </c>
      <c r="F1553" s="70" t="s">
        <v>949</v>
      </c>
      <c r="G1553" s="67">
        <v>44735</v>
      </c>
      <c r="H1553" s="67">
        <v>44749</v>
      </c>
      <c r="I1553" s="71">
        <f t="shared" si="87"/>
        <v>14</v>
      </c>
      <c r="J1553" s="72" t="s">
        <v>516</v>
      </c>
      <c r="K1553" s="72" t="s">
        <v>332</v>
      </c>
      <c r="L1553" s="73">
        <v>2</v>
      </c>
      <c r="M1553" s="73" t="s">
        <v>79</v>
      </c>
      <c r="N1553" s="68" t="str">
        <f>VLOOKUP(K1553,[1]人員授權表!D$3:G$249,4,0)</f>
        <v>有機</v>
      </c>
      <c r="O1553" s="70" t="str">
        <f>VLOOKUP(K1553,[1]人員授權表!D$2:E$249,2,FALSE)</f>
        <v>Lucy黃詩婷</v>
      </c>
      <c r="P1553" s="67">
        <f t="shared" si="86"/>
        <v>44747</v>
      </c>
      <c r="Q1553" s="75" t="str">
        <f t="shared" si="88"/>
        <v>週二</v>
      </c>
      <c r="R1553" s="80">
        <v>44742</v>
      </c>
      <c r="AA1553" s="1"/>
    </row>
    <row r="1554" spans="4:27">
      <c r="D1554" s="68" t="s">
        <v>50</v>
      </c>
      <c r="E1554" s="70" t="s">
        <v>82</v>
      </c>
      <c r="F1554" s="70" t="s">
        <v>949</v>
      </c>
      <c r="G1554" s="67">
        <v>44735</v>
      </c>
      <c r="H1554" s="67">
        <v>44749</v>
      </c>
      <c r="I1554" s="71">
        <f t="shared" si="87"/>
        <v>14</v>
      </c>
      <c r="J1554" s="72" t="s">
        <v>139</v>
      </c>
      <c r="K1554" s="72" t="s">
        <v>140</v>
      </c>
      <c r="L1554" s="73">
        <v>2</v>
      </c>
      <c r="M1554" s="73" t="s">
        <v>79</v>
      </c>
      <c r="N1554" s="68" t="str">
        <f>VLOOKUP(K1554,[1]人員授權表!D$3:G$249,4,0)</f>
        <v>無機</v>
      </c>
      <c r="O1554" s="70" t="str">
        <f>IF(J1554=[1]人員授權表!$C$85,"Casper李羿勳",IF(J1554=[1]人員授權表!$C$188,"Iring陳俊明",IF(J1554=[1]人員授權表!$C$189,"Brian陳泓霖",VLOOKUP(K1554,[1]人員授權表!D$2:E$249,2,FALSE))))</f>
        <v>Brian陳泓霖</v>
      </c>
      <c r="P1554" s="67">
        <f t="shared" si="86"/>
        <v>44747</v>
      </c>
      <c r="Q1554" s="75" t="str">
        <f t="shared" si="88"/>
        <v>週二</v>
      </c>
      <c r="R1554" s="80">
        <v>44740</v>
      </c>
      <c r="AA1554" s="1"/>
    </row>
    <row r="1555" spans="4:27">
      <c r="D1555" s="68" t="s">
        <v>50</v>
      </c>
      <c r="E1555" s="70" t="s">
        <v>82</v>
      </c>
      <c r="F1555" s="70" t="s">
        <v>949</v>
      </c>
      <c r="G1555" s="67">
        <v>44735</v>
      </c>
      <c r="H1555" s="67">
        <v>44749</v>
      </c>
      <c r="I1555" s="71">
        <f t="shared" si="87"/>
        <v>14</v>
      </c>
      <c r="J1555" s="72" t="s">
        <v>192</v>
      </c>
      <c r="K1555" s="72" t="s">
        <v>187</v>
      </c>
      <c r="L1555" s="73">
        <v>2</v>
      </c>
      <c r="M1555" s="73" t="s">
        <v>79</v>
      </c>
      <c r="N1555" s="68" t="str">
        <f>VLOOKUP(K1555,[1]人員授權表!D$3:G$249,4,0)</f>
        <v>無機</v>
      </c>
      <c r="O1555" s="70" t="str">
        <f>VLOOKUP(K1555,[1]人員授權表!D$2:E$249,2,FALSE)</f>
        <v>Ruby黃家蓁</v>
      </c>
      <c r="P1555" s="67">
        <f t="shared" si="86"/>
        <v>44747</v>
      </c>
      <c r="Q1555" s="75" t="str">
        <f t="shared" si="88"/>
        <v>週二</v>
      </c>
      <c r="R1555" s="80">
        <v>44740</v>
      </c>
      <c r="AA1555" s="1"/>
    </row>
    <row r="1556" spans="4:27">
      <c r="D1556" s="68" t="s">
        <v>50</v>
      </c>
      <c r="E1556" s="70" t="s">
        <v>82</v>
      </c>
      <c r="F1556" s="70" t="s">
        <v>949</v>
      </c>
      <c r="G1556" s="67">
        <v>44735</v>
      </c>
      <c r="H1556" s="67">
        <v>44749</v>
      </c>
      <c r="I1556" s="71">
        <f t="shared" si="87"/>
        <v>14</v>
      </c>
      <c r="J1556" s="72" t="s">
        <v>193</v>
      </c>
      <c r="K1556" s="72" t="s">
        <v>187</v>
      </c>
      <c r="L1556" s="73">
        <v>2</v>
      </c>
      <c r="M1556" s="73" t="s">
        <v>79</v>
      </c>
      <c r="N1556" s="68" t="str">
        <f>VLOOKUP(K1556,[1]人員授權表!D$3:G$249,4,0)</f>
        <v>無機</v>
      </c>
      <c r="O1556" s="70" t="str">
        <f>VLOOKUP(K1556,[1]人員授權表!D$2:E$249,2,FALSE)</f>
        <v>Ruby黃家蓁</v>
      </c>
      <c r="P1556" s="67">
        <f t="shared" si="86"/>
        <v>44747</v>
      </c>
      <c r="Q1556" s="75" t="str">
        <f t="shared" si="88"/>
        <v>週二</v>
      </c>
      <c r="R1556" s="80">
        <v>44740</v>
      </c>
      <c r="AA1556" s="1"/>
    </row>
    <row r="1557" spans="4:27">
      <c r="D1557" s="68" t="s">
        <v>50</v>
      </c>
      <c r="E1557" s="70" t="s">
        <v>82</v>
      </c>
      <c r="F1557" s="70" t="s">
        <v>949</v>
      </c>
      <c r="G1557" s="67">
        <v>44735</v>
      </c>
      <c r="H1557" s="67">
        <v>44749</v>
      </c>
      <c r="I1557" s="71">
        <f t="shared" si="87"/>
        <v>14</v>
      </c>
      <c r="J1557" s="72" t="s">
        <v>198</v>
      </c>
      <c r="K1557" s="72" t="s">
        <v>199</v>
      </c>
      <c r="L1557" s="73">
        <v>2</v>
      </c>
      <c r="M1557" s="73" t="s">
        <v>79</v>
      </c>
      <c r="N1557" s="68" t="str">
        <f>VLOOKUP(K1557,[1]人員授權表!D$3:G$249,4,0)</f>
        <v>無機</v>
      </c>
      <c r="O1557" s="70" t="str">
        <f>VLOOKUP(K1557,[1]人員授權表!D$2:E$249,2,FALSE)</f>
        <v>Vicky游崴涵</v>
      </c>
      <c r="P1557" s="67">
        <f t="shared" si="86"/>
        <v>44747</v>
      </c>
      <c r="Q1557" s="75" t="str">
        <f t="shared" si="88"/>
        <v>週二</v>
      </c>
      <c r="R1557" s="80">
        <v>44740</v>
      </c>
      <c r="AA1557" s="1"/>
    </row>
    <row r="1558" spans="4:27">
      <c r="D1558" s="68" t="s">
        <v>50</v>
      </c>
      <c r="E1558" s="70" t="s">
        <v>82</v>
      </c>
      <c r="F1558" s="70" t="s">
        <v>949</v>
      </c>
      <c r="G1558" s="67">
        <v>44735</v>
      </c>
      <c r="H1558" s="67">
        <v>44749</v>
      </c>
      <c r="I1558" s="71">
        <f t="shared" si="87"/>
        <v>14</v>
      </c>
      <c r="J1558" s="72" t="s">
        <v>175</v>
      </c>
      <c r="K1558" s="72" t="s">
        <v>176</v>
      </c>
      <c r="L1558" s="73">
        <v>2</v>
      </c>
      <c r="M1558" s="73" t="s">
        <v>79</v>
      </c>
      <c r="N1558" s="68" t="str">
        <f>VLOOKUP(K1558,[1]人員授權表!D$3:G$249,4,0)</f>
        <v>無機</v>
      </c>
      <c r="O1558" s="70" t="s">
        <v>177</v>
      </c>
      <c r="P1558" s="67">
        <f t="shared" si="86"/>
        <v>44747</v>
      </c>
      <c r="Q1558" s="75" t="str">
        <f t="shared" si="88"/>
        <v>週二</v>
      </c>
      <c r="R1558" s="80">
        <v>44740</v>
      </c>
      <c r="AA1558" s="1"/>
    </row>
    <row r="1559" spans="4:27">
      <c r="D1559" s="68" t="s">
        <v>50</v>
      </c>
      <c r="E1559" s="70" t="s">
        <v>82</v>
      </c>
      <c r="F1559" s="70" t="s">
        <v>949</v>
      </c>
      <c r="G1559" s="67">
        <v>44735</v>
      </c>
      <c r="H1559" s="67">
        <v>44749</v>
      </c>
      <c r="I1559" s="71">
        <f t="shared" si="87"/>
        <v>14</v>
      </c>
      <c r="J1559" s="72" t="s">
        <v>178</v>
      </c>
      <c r="K1559" s="72" t="s">
        <v>179</v>
      </c>
      <c r="L1559" s="73">
        <v>2</v>
      </c>
      <c r="M1559" s="73" t="s">
        <v>79</v>
      </c>
      <c r="N1559" s="68" t="str">
        <f>VLOOKUP(K1559,[1]人員授權表!D$3:G$249,4,0)</f>
        <v>無機</v>
      </c>
      <c r="O1559" s="70" t="s">
        <v>115</v>
      </c>
      <c r="P1559" s="67">
        <f t="shared" si="86"/>
        <v>44747</v>
      </c>
      <c r="Q1559" s="75" t="str">
        <f t="shared" si="88"/>
        <v>週二</v>
      </c>
      <c r="R1559" s="80">
        <v>44746</v>
      </c>
      <c r="AA1559" s="1"/>
    </row>
    <row r="1560" spans="4:27">
      <c r="D1560" s="68" t="s">
        <v>50</v>
      </c>
      <c r="E1560" s="70" t="s">
        <v>82</v>
      </c>
      <c r="F1560" s="70" t="s">
        <v>949</v>
      </c>
      <c r="G1560" s="67">
        <v>44735</v>
      </c>
      <c r="H1560" s="67">
        <v>44749</v>
      </c>
      <c r="I1560" s="71">
        <f t="shared" si="87"/>
        <v>14</v>
      </c>
      <c r="J1560" s="72" t="s">
        <v>141</v>
      </c>
      <c r="K1560" s="72" t="s">
        <v>142</v>
      </c>
      <c r="L1560" s="73">
        <v>2</v>
      </c>
      <c r="M1560" s="73" t="s">
        <v>79</v>
      </c>
      <c r="N1560" s="68" t="str">
        <f>VLOOKUP(K1560,[1]人員授權表!D$3:G$249,4,0)</f>
        <v>無機</v>
      </c>
      <c r="O1560" s="70" t="str">
        <f>VLOOKUP(K1560,[1]人員授權表!D$2:E$249,2,FALSE)</f>
        <v>Dennis陳汶宏</v>
      </c>
      <c r="P1560" s="67">
        <f t="shared" si="86"/>
        <v>44747</v>
      </c>
      <c r="Q1560" s="75" t="str">
        <f t="shared" si="88"/>
        <v>週二</v>
      </c>
      <c r="R1560" s="80">
        <v>44743</v>
      </c>
      <c r="AA1560" s="1"/>
    </row>
    <row r="1561" spans="4:27">
      <c r="D1561" s="68" t="s">
        <v>50</v>
      </c>
      <c r="E1561" s="70" t="s">
        <v>82</v>
      </c>
      <c r="F1561" s="70" t="s">
        <v>949</v>
      </c>
      <c r="G1561" s="67">
        <v>44735</v>
      </c>
      <c r="H1561" s="67">
        <v>44749</v>
      </c>
      <c r="I1561" s="71">
        <f t="shared" si="87"/>
        <v>14</v>
      </c>
      <c r="J1561" s="72" t="s">
        <v>871</v>
      </c>
      <c r="K1561" s="72" t="s">
        <v>168</v>
      </c>
      <c r="L1561" s="73">
        <v>2</v>
      </c>
      <c r="M1561" s="73" t="s">
        <v>79</v>
      </c>
      <c r="N1561" s="68" t="str">
        <f>VLOOKUP(K1561,[1]人員授權表!D$3:G$249,4,0)</f>
        <v>有機</v>
      </c>
      <c r="O1561" s="70" t="str">
        <f>VLOOKUP(K1561,[1]人員授權表!D$2:E$249,2,FALSE)</f>
        <v>Una林庭瑄</v>
      </c>
      <c r="P1561" s="67">
        <f t="shared" si="86"/>
        <v>44747</v>
      </c>
      <c r="Q1561" s="75" t="str">
        <f t="shared" si="88"/>
        <v>週二</v>
      </c>
      <c r="R1561" s="80">
        <v>44741</v>
      </c>
      <c r="AA1561" s="1"/>
    </row>
    <row r="1562" spans="4:27">
      <c r="D1562" s="68" t="s">
        <v>50</v>
      </c>
      <c r="E1562" s="70" t="s">
        <v>51</v>
      </c>
      <c r="F1562" s="70" t="s">
        <v>950</v>
      </c>
      <c r="G1562" s="67">
        <v>44749</v>
      </c>
      <c r="H1562" s="67">
        <v>44749</v>
      </c>
      <c r="I1562" s="71">
        <f t="shared" si="87"/>
        <v>0</v>
      </c>
      <c r="J1562" s="72" t="s">
        <v>951</v>
      </c>
      <c r="K1562" s="72" t="s">
        <v>112</v>
      </c>
      <c r="L1562" s="73" t="s">
        <v>113</v>
      </c>
      <c r="M1562" s="73" t="s">
        <v>415</v>
      </c>
      <c r="N1562" s="68" t="s">
        <v>245</v>
      </c>
      <c r="O1562" s="70" t="s">
        <v>952</v>
      </c>
      <c r="P1562" s="67">
        <f>H1562-0</f>
        <v>44749</v>
      </c>
      <c r="Q1562" s="75" t="str">
        <f t="shared" si="88"/>
        <v>週四</v>
      </c>
      <c r="R1562" s="80">
        <v>44749</v>
      </c>
      <c r="AA1562" s="1"/>
    </row>
    <row r="1563" spans="4:27">
      <c r="D1563" s="68" t="s">
        <v>50</v>
      </c>
      <c r="E1563" s="70" t="s">
        <v>51</v>
      </c>
      <c r="F1563" s="70" t="s">
        <v>953</v>
      </c>
      <c r="G1563" s="67">
        <v>44749</v>
      </c>
      <c r="H1563" s="67">
        <v>44749</v>
      </c>
      <c r="I1563" s="71">
        <f t="shared" si="87"/>
        <v>0</v>
      </c>
      <c r="J1563" s="72" t="s">
        <v>954</v>
      </c>
      <c r="K1563" s="72" t="s">
        <v>112</v>
      </c>
      <c r="L1563" s="73" t="s">
        <v>113</v>
      </c>
      <c r="M1563" s="73" t="s">
        <v>955</v>
      </c>
      <c r="N1563" s="68" t="s">
        <v>245</v>
      </c>
      <c r="O1563" s="70" t="s">
        <v>956</v>
      </c>
      <c r="P1563" s="67">
        <f>H1563-0</f>
        <v>44749</v>
      </c>
      <c r="Q1563" s="75" t="str">
        <f t="shared" si="88"/>
        <v>週四</v>
      </c>
      <c r="R1563" s="80">
        <v>44749</v>
      </c>
      <c r="AA1563" s="1"/>
    </row>
    <row r="1564" spans="4:27">
      <c r="D1564" s="68" t="s">
        <v>50</v>
      </c>
      <c r="E1564" s="70" t="s">
        <v>51</v>
      </c>
      <c r="F1564" s="70" t="s">
        <v>957</v>
      </c>
      <c r="G1564" s="67">
        <v>44749</v>
      </c>
      <c r="H1564" s="67">
        <v>44749</v>
      </c>
      <c r="I1564" s="71">
        <f t="shared" si="87"/>
        <v>0</v>
      </c>
      <c r="J1564" s="72" t="s">
        <v>224</v>
      </c>
      <c r="K1564" s="72" t="s">
        <v>112</v>
      </c>
      <c r="L1564" s="73" t="s">
        <v>113</v>
      </c>
      <c r="M1564" s="73" t="s">
        <v>955</v>
      </c>
      <c r="N1564" s="68" t="s">
        <v>245</v>
      </c>
      <c r="O1564" s="70" t="s">
        <v>956</v>
      </c>
      <c r="P1564" s="67">
        <f>H1564-0</f>
        <v>44749</v>
      </c>
      <c r="Q1564" s="75" t="str">
        <f t="shared" si="88"/>
        <v>週四</v>
      </c>
      <c r="R1564" s="80">
        <v>44749</v>
      </c>
      <c r="AA1564" s="1"/>
    </row>
    <row r="1565" spans="4:27">
      <c r="D1565" s="68" t="s">
        <v>50</v>
      </c>
      <c r="E1565" s="70" t="s">
        <v>51</v>
      </c>
      <c r="F1565" s="70" t="s">
        <v>958</v>
      </c>
      <c r="G1565" s="67">
        <v>44733</v>
      </c>
      <c r="H1565" s="67">
        <v>44750</v>
      </c>
      <c r="I1565" s="71">
        <f t="shared" si="87"/>
        <v>17</v>
      </c>
      <c r="J1565" s="72" t="s">
        <v>927</v>
      </c>
      <c r="K1565" s="72" t="s">
        <v>248</v>
      </c>
      <c r="L1565" s="73">
        <v>1</v>
      </c>
      <c r="M1565" s="73" t="s">
        <v>55</v>
      </c>
      <c r="N1565" s="68" t="str">
        <f>VLOOKUP(K1565,[1]人員授權表!D$3:G$249,4,0)</f>
        <v>有機</v>
      </c>
      <c r="O1565" s="70" t="str">
        <f>VLOOKUP(K1565,[1]人員授權表!D$2:E$249,2,FALSE)</f>
        <v>Marco陳鴻鈞</v>
      </c>
      <c r="P1565" s="67">
        <f t="shared" ref="P1565:P1609" si="89">H1565-2</f>
        <v>44748</v>
      </c>
      <c r="Q1565" s="75" t="str">
        <f t="shared" si="88"/>
        <v>週三</v>
      </c>
      <c r="R1565" s="80">
        <v>44743</v>
      </c>
      <c r="AA1565" s="1"/>
    </row>
    <row r="1566" spans="4:27">
      <c r="D1566" s="68" t="s">
        <v>50</v>
      </c>
      <c r="E1566" s="70" t="s">
        <v>51</v>
      </c>
      <c r="F1566" s="70" t="s">
        <v>958</v>
      </c>
      <c r="G1566" s="67">
        <v>44733</v>
      </c>
      <c r="H1566" s="67">
        <v>44750</v>
      </c>
      <c r="I1566" s="71">
        <f t="shared" si="87"/>
        <v>17</v>
      </c>
      <c r="J1566" s="72" t="s">
        <v>243</v>
      </c>
      <c r="K1566" s="72" t="s">
        <v>241</v>
      </c>
      <c r="L1566" s="73">
        <v>1</v>
      </c>
      <c r="M1566" s="73" t="s">
        <v>55</v>
      </c>
      <c r="N1566" s="68" t="str">
        <f>VLOOKUP(K1566,[1]人員授權表!D$3:G$249,4,0)</f>
        <v>有機</v>
      </c>
      <c r="O1566" s="70" t="str">
        <f>VLOOKUP(K1566,[1]人員授權表!D$2:E$249,2,FALSE)</f>
        <v>Casper李羿勳</v>
      </c>
      <c r="P1566" s="67">
        <f t="shared" si="89"/>
        <v>44748</v>
      </c>
      <c r="Q1566" s="75" t="str">
        <f t="shared" si="88"/>
        <v>週三</v>
      </c>
      <c r="R1566" s="80">
        <v>44748</v>
      </c>
      <c r="AA1566" s="1"/>
    </row>
    <row r="1567" spans="4:27">
      <c r="D1567" s="68" t="s">
        <v>50</v>
      </c>
      <c r="E1567" s="70" t="s">
        <v>51</v>
      </c>
      <c r="F1567" s="70" t="s">
        <v>958</v>
      </c>
      <c r="G1567" s="67">
        <v>44733</v>
      </c>
      <c r="H1567" s="67">
        <v>44750</v>
      </c>
      <c r="I1567" s="71">
        <f t="shared" si="87"/>
        <v>17</v>
      </c>
      <c r="J1567" s="72" t="s">
        <v>792</v>
      </c>
      <c r="K1567" s="72" t="s">
        <v>793</v>
      </c>
      <c r="L1567" s="73">
        <v>1</v>
      </c>
      <c r="M1567" s="73" t="s">
        <v>55</v>
      </c>
      <c r="N1567" s="68" t="str">
        <f>VLOOKUP(K1567,[1]人員授權表!D$3:G$249,4,0)</f>
        <v>有機</v>
      </c>
      <c r="O1567" s="70" t="str">
        <f>VLOOKUP(K1567,[1]人員授權表!D$2:E$249,2,FALSE)</f>
        <v>Marco陳鴻鈞</v>
      </c>
      <c r="P1567" s="67">
        <f t="shared" si="89"/>
        <v>44748</v>
      </c>
      <c r="Q1567" s="75" t="str">
        <f t="shared" si="88"/>
        <v>週三</v>
      </c>
      <c r="R1567" s="80">
        <v>44746</v>
      </c>
      <c r="AA1567" s="1"/>
    </row>
    <row r="1568" spans="4:27">
      <c r="D1568" s="68" t="s">
        <v>50</v>
      </c>
      <c r="E1568" s="70" t="s">
        <v>51</v>
      </c>
      <c r="F1568" s="70" t="s">
        <v>958</v>
      </c>
      <c r="G1568" s="67">
        <v>44733</v>
      </c>
      <c r="H1568" s="67">
        <v>44750</v>
      </c>
      <c r="I1568" s="71">
        <f t="shared" si="87"/>
        <v>17</v>
      </c>
      <c r="J1568" s="72" t="s">
        <v>60</v>
      </c>
      <c r="K1568" s="72" t="s">
        <v>61</v>
      </c>
      <c r="L1568" s="73">
        <v>2</v>
      </c>
      <c r="M1568" s="73" t="s">
        <v>55</v>
      </c>
      <c r="N1568" s="68" t="str">
        <f>VLOOKUP(K1568,[1]人員授權表!D$3:G$249,4,0)</f>
        <v>有機</v>
      </c>
      <c r="O1568" s="70" t="str">
        <f>VLOOKUP(K1568,[1]人員授權表!D$2:E$249,2,FALSE)</f>
        <v>Marco陳鴻鈞</v>
      </c>
      <c r="P1568" s="67">
        <f t="shared" si="89"/>
        <v>44748</v>
      </c>
      <c r="Q1568" s="75" t="str">
        <f t="shared" si="88"/>
        <v>週三</v>
      </c>
      <c r="R1568" s="80">
        <v>44747</v>
      </c>
      <c r="AA1568" s="1"/>
    </row>
    <row r="1569" spans="1:27">
      <c r="D1569" s="68" t="s">
        <v>50</v>
      </c>
      <c r="E1569" s="70" t="s">
        <v>51</v>
      </c>
      <c r="F1569" s="70" t="s">
        <v>958</v>
      </c>
      <c r="G1569" s="67">
        <v>44733</v>
      </c>
      <c r="H1569" s="67">
        <v>44750</v>
      </c>
      <c r="I1569" s="71">
        <f t="shared" si="87"/>
        <v>17</v>
      </c>
      <c r="J1569" s="72" t="s">
        <v>53</v>
      </c>
      <c r="K1569" s="72" t="s">
        <v>54</v>
      </c>
      <c r="L1569" s="73">
        <v>2</v>
      </c>
      <c r="M1569" s="73" t="s">
        <v>55</v>
      </c>
      <c r="N1569" s="68" t="str">
        <f>VLOOKUP(K1569,[1]人員授權表!D$3:G$249,4,0)</f>
        <v>有機</v>
      </c>
      <c r="O1569" s="70" t="str">
        <f>VLOOKUP(K1569,[1]人員授權表!D$2:E$249,2,FALSE)</f>
        <v>Marco陳鴻鈞</v>
      </c>
      <c r="P1569" s="67">
        <f t="shared" si="89"/>
        <v>44748</v>
      </c>
      <c r="Q1569" s="75" t="str">
        <f t="shared" si="88"/>
        <v>週三</v>
      </c>
      <c r="R1569" s="80">
        <v>44747</v>
      </c>
      <c r="AA1569" s="1"/>
    </row>
    <row r="1570" spans="1:27">
      <c r="D1570" s="68" t="s">
        <v>50</v>
      </c>
      <c r="E1570" s="70" t="s">
        <v>51</v>
      </c>
      <c r="F1570" s="70" t="s">
        <v>959</v>
      </c>
      <c r="G1570" s="67">
        <v>44733</v>
      </c>
      <c r="H1570" s="67">
        <v>44750</v>
      </c>
      <c r="I1570" s="71">
        <f t="shared" si="87"/>
        <v>17</v>
      </c>
      <c r="J1570" s="72" t="s">
        <v>53</v>
      </c>
      <c r="K1570" s="72" t="s">
        <v>54</v>
      </c>
      <c r="L1570" s="73">
        <v>3</v>
      </c>
      <c r="M1570" s="73" t="s">
        <v>55</v>
      </c>
      <c r="N1570" s="68" t="str">
        <f>VLOOKUP(K1570,[1]人員授權表!D$3:G$249,4,0)</f>
        <v>有機</v>
      </c>
      <c r="O1570" s="70" t="str">
        <f>VLOOKUP(K1570,[1]人員授權表!D$2:E$249,2,FALSE)</f>
        <v>Marco陳鴻鈞</v>
      </c>
      <c r="P1570" s="67">
        <f t="shared" si="89"/>
        <v>44748</v>
      </c>
      <c r="Q1570" s="75" t="str">
        <f t="shared" si="88"/>
        <v>週三</v>
      </c>
      <c r="R1570" s="80">
        <v>44747</v>
      </c>
      <c r="AA1570" s="1"/>
    </row>
    <row r="1571" spans="1:27">
      <c r="D1571" s="68" t="s">
        <v>50</v>
      </c>
      <c r="E1571" s="70" t="s">
        <v>51</v>
      </c>
      <c r="F1571" s="70" t="s">
        <v>959</v>
      </c>
      <c r="G1571" s="67">
        <v>44733</v>
      </c>
      <c r="H1571" s="67">
        <v>44750</v>
      </c>
      <c r="I1571" s="71">
        <f t="shared" si="87"/>
        <v>17</v>
      </c>
      <c r="J1571" s="72" t="s">
        <v>60</v>
      </c>
      <c r="K1571" s="72" t="s">
        <v>61</v>
      </c>
      <c r="L1571" s="73">
        <v>3</v>
      </c>
      <c r="M1571" s="73" t="s">
        <v>55</v>
      </c>
      <c r="N1571" s="68" t="str">
        <f>VLOOKUP(K1571,[1]人員授權表!D$3:G$249,4,0)</f>
        <v>有機</v>
      </c>
      <c r="O1571" s="70" t="str">
        <f>VLOOKUP(K1571,[1]人員授權表!D$2:E$249,2,FALSE)</f>
        <v>Marco陳鴻鈞</v>
      </c>
      <c r="P1571" s="67">
        <f t="shared" si="89"/>
        <v>44748</v>
      </c>
      <c r="Q1571" s="75" t="str">
        <f t="shared" si="88"/>
        <v>週三</v>
      </c>
      <c r="R1571" s="80">
        <v>44747</v>
      </c>
      <c r="AA1571" s="1"/>
    </row>
    <row r="1572" spans="1:27">
      <c r="D1572" s="68" t="s">
        <v>50</v>
      </c>
      <c r="E1572" s="70" t="s">
        <v>51</v>
      </c>
      <c r="F1572" s="70" t="s">
        <v>960</v>
      </c>
      <c r="G1572" s="67">
        <v>44733</v>
      </c>
      <c r="H1572" s="67">
        <v>44750</v>
      </c>
      <c r="I1572" s="71">
        <f t="shared" si="87"/>
        <v>17</v>
      </c>
      <c r="J1572" s="72" t="s">
        <v>69</v>
      </c>
      <c r="K1572" s="72" t="s">
        <v>70</v>
      </c>
      <c r="L1572" s="73">
        <v>1</v>
      </c>
      <c r="M1572" s="73" t="s">
        <v>55</v>
      </c>
      <c r="N1572" s="68" t="str">
        <f>VLOOKUP(K1572,[1]人員授權表!D$3:G$249,4,0)</f>
        <v>有機</v>
      </c>
      <c r="O1572" s="70" t="str">
        <f>VLOOKUP(K1572,[1]人員授權表!D$2:E$249,2,FALSE)</f>
        <v>Casper李羿勳</v>
      </c>
      <c r="P1572" s="67">
        <f t="shared" si="89"/>
        <v>44748</v>
      </c>
      <c r="Q1572" s="75" t="str">
        <f t="shared" si="88"/>
        <v>週三</v>
      </c>
      <c r="R1572" s="80">
        <v>44747</v>
      </c>
      <c r="AA1572" s="1"/>
    </row>
    <row r="1573" spans="1:27">
      <c r="D1573" s="68" t="s">
        <v>50</v>
      </c>
      <c r="E1573" s="70" t="s">
        <v>51</v>
      </c>
      <c r="F1573" s="70" t="s">
        <v>960</v>
      </c>
      <c r="G1573" s="67">
        <v>44733</v>
      </c>
      <c r="H1573" s="67">
        <v>44750</v>
      </c>
      <c r="I1573" s="71">
        <f t="shared" si="87"/>
        <v>17</v>
      </c>
      <c r="J1573" s="72" t="s">
        <v>244</v>
      </c>
      <c r="K1573" s="72" t="s">
        <v>241</v>
      </c>
      <c r="L1573" s="73">
        <v>2</v>
      </c>
      <c r="M1573" s="73" t="s">
        <v>55</v>
      </c>
      <c r="N1573" s="68" t="str">
        <f>VLOOKUP(K1573,[1]人員授權表!D$3:G$249,4,0)</f>
        <v>有機</v>
      </c>
      <c r="O1573" s="70" t="str">
        <f>VLOOKUP(K1573,[1]人員授權表!D$2:E$249,2,FALSE)</f>
        <v>Casper李羿勳</v>
      </c>
      <c r="P1573" s="67">
        <f t="shared" si="89"/>
        <v>44748</v>
      </c>
      <c r="Q1573" s="75" t="str">
        <f t="shared" si="88"/>
        <v>週三</v>
      </c>
      <c r="R1573" s="80">
        <v>44748</v>
      </c>
      <c r="AA1573" s="1"/>
    </row>
    <row r="1574" spans="1:27">
      <c r="D1574" s="68" t="s">
        <v>50</v>
      </c>
      <c r="E1574" s="70" t="s">
        <v>51</v>
      </c>
      <c r="F1574" s="70" t="s">
        <v>960</v>
      </c>
      <c r="G1574" s="67">
        <v>44733</v>
      </c>
      <c r="H1574" s="67">
        <v>44750</v>
      </c>
      <c r="I1574" s="71">
        <f t="shared" si="87"/>
        <v>17</v>
      </c>
      <c r="J1574" s="72" t="s">
        <v>60</v>
      </c>
      <c r="K1574" s="72" t="s">
        <v>61</v>
      </c>
      <c r="L1574" s="73">
        <v>2</v>
      </c>
      <c r="M1574" s="73" t="s">
        <v>55</v>
      </c>
      <c r="N1574" s="68" t="str">
        <f>VLOOKUP(K1574,[1]人員授權表!D$3:G$249,4,0)</f>
        <v>有機</v>
      </c>
      <c r="O1574" s="70" t="str">
        <f>VLOOKUP(K1574,[1]人員授權表!D$2:E$249,2,FALSE)</f>
        <v>Marco陳鴻鈞</v>
      </c>
      <c r="P1574" s="67">
        <f t="shared" si="89"/>
        <v>44748</v>
      </c>
      <c r="Q1574" s="75" t="str">
        <f t="shared" si="88"/>
        <v>週三</v>
      </c>
      <c r="R1574" s="80">
        <v>44747</v>
      </c>
      <c r="AA1574" s="1"/>
    </row>
    <row r="1575" spans="1:27">
      <c r="D1575" s="68" t="s">
        <v>50</v>
      </c>
      <c r="E1575" s="70" t="s">
        <v>51</v>
      </c>
      <c r="F1575" s="70" t="s">
        <v>960</v>
      </c>
      <c r="G1575" s="67">
        <v>44733</v>
      </c>
      <c r="H1575" s="67">
        <v>44750</v>
      </c>
      <c r="I1575" s="71">
        <f t="shared" si="87"/>
        <v>17</v>
      </c>
      <c r="J1575" s="72" t="s">
        <v>238</v>
      </c>
      <c r="K1575" s="72" t="s">
        <v>961</v>
      </c>
      <c r="L1575" s="73">
        <v>2</v>
      </c>
      <c r="M1575" s="73" t="s">
        <v>55</v>
      </c>
      <c r="N1575" s="68" t="str">
        <f>VLOOKUP(K1575,[1]人員授權表!D$3:G$249,4,0)</f>
        <v>有機</v>
      </c>
      <c r="O1575" s="70" t="str">
        <f>VLOOKUP(K1575,[1]人員授權表!D$2:E$249,2,FALSE)</f>
        <v>Casper李羿勳</v>
      </c>
      <c r="P1575" s="67">
        <f t="shared" si="89"/>
        <v>44748</v>
      </c>
      <c r="Q1575" s="75" t="str">
        <f t="shared" si="88"/>
        <v>週三</v>
      </c>
      <c r="R1575" s="80">
        <v>44747</v>
      </c>
      <c r="AA1575" s="1"/>
    </row>
    <row r="1576" spans="1:27">
      <c r="D1576" s="68" t="s">
        <v>50</v>
      </c>
      <c r="E1576" s="70" t="s">
        <v>51</v>
      </c>
      <c r="F1576" s="70" t="s">
        <v>960</v>
      </c>
      <c r="G1576" s="67">
        <v>44733</v>
      </c>
      <c r="H1576" s="67">
        <v>44750</v>
      </c>
      <c r="I1576" s="71">
        <f t="shared" si="87"/>
        <v>17</v>
      </c>
      <c r="J1576" s="72" t="s">
        <v>350</v>
      </c>
      <c r="K1576" s="72" t="s">
        <v>250</v>
      </c>
      <c r="L1576" s="73">
        <v>2</v>
      </c>
      <c r="M1576" s="73" t="s">
        <v>55</v>
      </c>
      <c r="N1576" s="68" t="str">
        <f>VLOOKUP(K1576,[1]人員授權表!D$3:G$249,4,0)</f>
        <v>有機</v>
      </c>
      <c r="O1576" s="70" t="str">
        <f>VLOOKUP(K1576,[1]人員授權表!D$2:E$249,2,FALSE)</f>
        <v>Marco陳鴻鈞</v>
      </c>
      <c r="P1576" s="67">
        <f t="shared" si="89"/>
        <v>44748</v>
      </c>
      <c r="Q1576" s="75" t="str">
        <f t="shared" si="88"/>
        <v>週三</v>
      </c>
      <c r="R1576" s="80">
        <v>44742</v>
      </c>
      <c r="AA1576" s="1"/>
    </row>
    <row r="1577" spans="1:27">
      <c r="D1577" s="68" t="s">
        <v>50</v>
      </c>
      <c r="E1577" s="70" t="s">
        <v>51</v>
      </c>
      <c r="F1577" s="70" t="s">
        <v>962</v>
      </c>
      <c r="G1577" s="67">
        <v>44733</v>
      </c>
      <c r="H1577" s="67">
        <v>44750</v>
      </c>
      <c r="I1577" s="71">
        <f t="shared" si="87"/>
        <v>17</v>
      </c>
      <c r="J1577" s="72" t="s">
        <v>240</v>
      </c>
      <c r="K1577" s="72" t="s">
        <v>248</v>
      </c>
      <c r="L1577" s="73">
        <v>1</v>
      </c>
      <c r="M1577" s="73" t="s">
        <v>55</v>
      </c>
      <c r="N1577" s="68" t="str">
        <f>VLOOKUP(K1577,[1]人員授權表!D$3:G$249,4,0)</f>
        <v>有機</v>
      </c>
      <c r="O1577" s="70" t="str">
        <f>VLOOKUP(K1577,[1]人員授權表!D$2:E$249,2,FALSE)</f>
        <v>Marco陳鴻鈞</v>
      </c>
      <c r="P1577" s="67">
        <f t="shared" si="89"/>
        <v>44748</v>
      </c>
      <c r="Q1577" s="75" t="str">
        <f t="shared" si="88"/>
        <v>週三</v>
      </c>
      <c r="R1577" s="80">
        <v>44743</v>
      </c>
      <c r="AA1577" s="1"/>
    </row>
    <row r="1578" spans="1:27">
      <c r="D1578" s="68" t="s">
        <v>50</v>
      </c>
      <c r="E1578" s="70" t="s">
        <v>51</v>
      </c>
      <c r="F1578" s="70" t="s">
        <v>962</v>
      </c>
      <c r="G1578" s="67">
        <v>44733</v>
      </c>
      <c r="H1578" s="67">
        <v>44750</v>
      </c>
      <c r="I1578" s="71">
        <f t="shared" si="87"/>
        <v>17</v>
      </c>
      <c r="J1578" s="72" t="s">
        <v>927</v>
      </c>
      <c r="K1578" s="72" t="s">
        <v>248</v>
      </c>
      <c r="L1578" s="73">
        <v>1</v>
      </c>
      <c r="M1578" s="73" t="s">
        <v>55</v>
      </c>
      <c r="N1578" s="68" t="str">
        <f>VLOOKUP(K1578,[1]人員授權表!D$3:G$249,4,0)</f>
        <v>有機</v>
      </c>
      <c r="O1578" s="70" t="str">
        <f>VLOOKUP(K1578,[1]人員授權表!D$2:E$249,2,FALSE)</f>
        <v>Marco陳鴻鈞</v>
      </c>
      <c r="P1578" s="67">
        <f t="shared" si="89"/>
        <v>44748</v>
      </c>
      <c r="Q1578" s="75" t="str">
        <f t="shared" si="88"/>
        <v>週三</v>
      </c>
      <c r="R1578" s="80">
        <v>44743</v>
      </c>
      <c r="AA1578" s="1"/>
    </row>
    <row r="1579" spans="1:27">
      <c r="D1579" s="68" t="s">
        <v>50</v>
      </c>
      <c r="E1579" s="70" t="s">
        <v>51</v>
      </c>
      <c r="F1579" s="70" t="s">
        <v>962</v>
      </c>
      <c r="G1579" s="67">
        <v>44733</v>
      </c>
      <c r="H1579" s="67">
        <v>44750</v>
      </c>
      <c r="I1579" s="71">
        <f t="shared" si="87"/>
        <v>17</v>
      </c>
      <c r="J1579" s="72" t="s">
        <v>66</v>
      </c>
      <c r="K1579" s="72" t="s">
        <v>64</v>
      </c>
      <c r="L1579" s="73">
        <v>1</v>
      </c>
      <c r="M1579" s="73" t="s">
        <v>55</v>
      </c>
      <c r="N1579" s="68" t="str">
        <f>VLOOKUP(K1579,[1]人員授權表!D$3:G$249,4,0)</f>
        <v>有機</v>
      </c>
      <c r="O1579" s="70" t="str">
        <f>VLOOKUP(K1579,[1]人員授權表!D$2:E$249,2,FALSE)</f>
        <v>Casper李羿勳</v>
      </c>
      <c r="P1579" s="67">
        <f t="shared" si="89"/>
        <v>44748</v>
      </c>
      <c r="Q1579" s="75" t="str">
        <f t="shared" si="88"/>
        <v>週三</v>
      </c>
      <c r="R1579" s="80">
        <v>44742</v>
      </c>
      <c r="AA1579" s="1"/>
    </row>
    <row r="1580" spans="1:27">
      <c r="D1580" s="68" t="s">
        <v>50</v>
      </c>
      <c r="E1580" s="70" t="s">
        <v>51</v>
      </c>
      <c r="F1580" s="70" t="s">
        <v>963</v>
      </c>
      <c r="G1580" s="67">
        <v>44733</v>
      </c>
      <c r="H1580" s="67">
        <v>44750</v>
      </c>
      <c r="I1580" s="71">
        <f t="shared" si="87"/>
        <v>17</v>
      </c>
      <c r="J1580" s="72" t="s">
        <v>240</v>
      </c>
      <c r="K1580" s="72" t="s">
        <v>241</v>
      </c>
      <c r="L1580" s="73">
        <v>1</v>
      </c>
      <c r="M1580" s="73" t="s">
        <v>55</v>
      </c>
      <c r="N1580" s="68" t="str">
        <f>VLOOKUP(K1580,[1]人員授權表!D$3:G$249,4,0)</f>
        <v>有機</v>
      </c>
      <c r="O1580" s="70" t="str">
        <f>VLOOKUP(K1580,[1]人員授權表!D$2:E$249,2,FALSE)</f>
        <v>Casper李羿勳</v>
      </c>
      <c r="P1580" s="67">
        <f t="shared" si="89"/>
        <v>44748</v>
      </c>
      <c r="Q1580" s="75" t="str">
        <f t="shared" si="88"/>
        <v>週三</v>
      </c>
      <c r="R1580" s="80">
        <v>44748</v>
      </c>
      <c r="AA1580" s="1"/>
    </row>
    <row r="1581" spans="1:27">
      <c r="D1581" s="68" t="s">
        <v>50</v>
      </c>
      <c r="E1581" s="70" t="s">
        <v>51</v>
      </c>
      <c r="F1581" s="70" t="s">
        <v>963</v>
      </c>
      <c r="G1581" s="67">
        <v>44733</v>
      </c>
      <c r="H1581" s="67">
        <v>44750</v>
      </c>
      <c r="I1581" s="71">
        <f t="shared" si="87"/>
        <v>17</v>
      </c>
      <c r="J1581" s="72" t="s">
        <v>244</v>
      </c>
      <c r="K1581" s="72" t="s">
        <v>241</v>
      </c>
      <c r="L1581" s="73">
        <v>1</v>
      </c>
      <c r="M1581" s="73" t="s">
        <v>55</v>
      </c>
      <c r="N1581" s="68" t="str">
        <f>VLOOKUP(K1581,[1]人員授權表!D$3:G$249,4,0)</f>
        <v>有機</v>
      </c>
      <c r="O1581" s="70" t="str">
        <f>VLOOKUP(K1581,[1]人員授權表!D$2:E$249,2,FALSE)</f>
        <v>Casper李羿勳</v>
      </c>
      <c r="P1581" s="67">
        <f t="shared" si="89"/>
        <v>44748</v>
      </c>
      <c r="Q1581" s="75" t="str">
        <f t="shared" si="88"/>
        <v>週三</v>
      </c>
      <c r="R1581" s="80">
        <v>44748</v>
      </c>
      <c r="AA1581" s="1"/>
    </row>
    <row r="1582" spans="1:27">
      <c r="D1582" s="68" t="s">
        <v>50</v>
      </c>
      <c r="E1582" s="70" t="s">
        <v>51</v>
      </c>
      <c r="F1582" s="70" t="s">
        <v>963</v>
      </c>
      <c r="G1582" s="67">
        <v>44733</v>
      </c>
      <c r="H1582" s="67">
        <v>44750</v>
      </c>
      <c r="I1582" s="71">
        <f t="shared" si="87"/>
        <v>17</v>
      </c>
      <c r="J1582" s="72" t="s">
        <v>246</v>
      </c>
      <c r="K1582" s="72" t="s">
        <v>925</v>
      </c>
      <c r="L1582" s="73">
        <v>1</v>
      </c>
      <c r="M1582" s="73" t="s">
        <v>55</v>
      </c>
      <c r="N1582" s="68" t="str">
        <f>VLOOKUP(K1582,[1]人員授權表!D$3:G$249,4,0)</f>
        <v>有機</v>
      </c>
      <c r="O1582" s="70" t="str">
        <f>VLOOKUP(K1582,[1]人員授權表!D$2:E$249,2,FALSE)</f>
        <v>Casper李羿勳</v>
      </c>
      <c r="P1582" s="67">
        <f t="shared" si="89"/>
        <v>44748</v>
      </c>
      <c r="Q1582" s="75" t="str">
        <f t="shared" si="88"/>
        <v>週三</v>
      </c>
      <c r="R1582" s="80">
        <v>44748</v>
      </c>
      <c r="AA1582" s="1"/>
    </row>
    <row r="1583" spans="1:27">
      <c r="D1583" s="68" t="s">
        <v>50</v>
      </c>
      <c r="E1583" s="70" t="s">
        <v>51</v>
      </c>
      <c r="F1583" s="70" t="s">
        <v>963</v>
      </c>
      <c r="G1583" s="67">
        <v>44733</v>
      </c>
      <c r="H1583" s="67">
        <v>44750</v>
      </c>
      <c r="I1583" s="71">
        <f t="shared" si="87"/>
        <v>17</v>
      </c>
      <c r="J1583" s="72" t="s">
        <v>238</v>
      </c>
      <c r="K1583" s="72" t="s">
        <v>239</v>
      </c>
      <c r="L1583" s="73">
        <v>1</v>
      </c>
      <c r="M1583" s="73" t="s">
        <v>55</v>
      </c>
      <c r="N1583" s="68" t="str">
        <f>VLOOKUP(K1583,[1]人員授權表!D$3:G$249,4,0)</f>
        <v>有機</v>
      </c>
      <c r="O1583" s="70" t="str">
        <f>VLOOKUP(K1583,[1]人員授權表!D$2:E$249,2,FALSE)</f>
        <v>Casper李羿勳</v>
      </c>
      <c r="P1583" s="67">
        <f t="shared" si="89"/>
        <v>44748</v>
      </c>
      <c r="Q1583" s="75" t="str">
        <f t="shared" si="88"/>
        <v>週三</v>
      </c>
      <c r="R1583" s="80">
        <v>44747</v>
      </c>
      <c r="AA1583" s="1"/>
    </row>
    <row r="1584" spans="1:27">
      <c r="A1584" s="99">
        <v>44735</v>
      </c>
      <c r="D1584" s="68" t="s">
        <v>50</v>
      </c>
      <c r="E1584" s="70" t="s">
        <v>51</v>
      </c>
      <c r="F1584" s="70" t="s">
        <v>963</v>
      </c>
      <c r="G1584" s="67">
        <v>44733</v>
      </c>
      <c r="H1584" s="67">
        <v>44750</v>
      </c>
      <c r="I1584" s="71">
        <f t="shared" si="87"/>
        <v>17</v>
      </c>
      <c r="J1584" s="72" t="s">
        <v>356</v>
      </c>
      <c r="K1584" s="72" t="s">
        <v>70</v>
      </c>
      <c r="L1584" s="73">
        <v>1</v>
      </c>
      <c r="M1584" s="73" t="s">
        <v>55</v>
      </c>
      <c r="N1584" s="68" t="str">
        <f>VLOOKUP(K1584,[1]人員授權表!D$3:G$249,4,0)</f>
        <v>有機</v>
      </c>
      <c r="O1584" s="70" t="str">
        <f>VLOOKUP(K1584,[1]人員授權表!D$2:E$249,2,FALSE)</f>
        <v>Casper李羿勳</v>
      </c>
      <c r="P1584" s="67">
        <f t="shared" si="89"/>
        <v>44748</v>
      </c>
      <c r="Q1584" s="75" t="str">
        <f t="shared" si="88"/>
        <v>週三</v>
      </c>
      <c r="R1584" s="80">
        <v>44748</v>
      </c>
      <c r="AA1584" s="1"/>
    </row>
    <row r="1585" spans="4:27">
      <c r="D1585" s="68" t="s">
        <v>50</v>
      </c>
      <c r="E1585" s="70" t="s">
        <v>82</v>
      </c>
      <c r="F1585" s="4" t="s">
        <v>964</v>
      </c>
      <c r="G1585" s="67">
        <v>44736</v>
      </c>
      <c r="H1585" s="67">
        <f>G1585+14</f>
        <v>44750</v>
      </c>
      <c r="I1585" s="71">
        <f t="shared" si="87"/>
        <v>14</v>
      </c>
      <c r="J1585" s="72" t="s">
        <v>137</v>
      </c>
      <c r="K1585" s="72" t="s">
        <v>138</v>
      </c>
      <c r="L1585" s="73">
        <v>1</v>
      </c>
      <c r="M1585" s="73" t="s">
        <v>91</v>
      </c>
      <c r="N1585" s="68" t="str">
        <f>VLOOKUP(K1585,[1]人員授權表!D$3:G$249,4,0)</f>
        <v>無機</v>
      </c>
      <c r="O1585" s="70" t="s">
        <v>99</v>
      </c>
      <c r="P1585" s="67">
        <f t="shared" si="89"/>
        <v>44748</v>
      </c>
      <c r="Q1585" s="75" t="str">
        <f t="shared" si="88"/>
        <v>週三</v>
      </c>
      <c r="R1585" s="80">
        <v>44746</v>
      </c>
      <c r="AA1585" s="1"/>
    </row>
    <row r="1586" spans="4:27">
      <c r="D1586" s="68" t="s">
        <v>50</v>
      </c>
      <c r="E1586" s="70" t="s">
        <v>82</v>
      </c>
      <c r="F1586" s="4" t="s">
        <v>964</v>
      </c>
      <c r="G1586" s="67">
        <v>44736</v>
      </c>
      <c r="H1586" s="67">
        <f>G1586+14</f>
        <v>44750</v>
      </c>
      <c r="I1586" s="71">
        <f t="shared" si="87"/>
        <v>14</v>
      </c>
      <c r="J1586" s="72" t="s">
        <v>139</v>
      </c>
      <c r="K1586" s="72" t="s">
        <v>140</v>
      </c>
      <c r="L1586" s="73">
        <v>1</v>
      </c>
      <c r="M1586" s="73" t="s">
        <v>91</v>
      </c>
      <c r="N1586" s="68" t="str">
        <f>VLOOKUP(K1586,[1]人員授權表!D$3:G$249,4,0)</f>
        <v>無機</v>
      </c>
      <c r="O1586" s="70" t="str">
        <f>IF(J1586=[1]人員授權表!$C$85,"Casper李羿勳",IF(J1586=[1]人員授權表!$C$188,"Iring陳俊明",IF(J1586=[1]人員授權表!$C$189,"Brian陳泓霖",VLOOKUP(K1586,[1]人員授權表!D$2:E$249,2,FALSE))))</f>
        <v>Brian陳泓霖</v>
      </c>
      <c r="P1586" s="67">
        <f t="shared" si="89"/>
        <v>44748</v>
      </c>
      <c r="Q1586" s="75" t="str">
        <f t="shared" si="88"/>
        <v>週三</v>
      </c>
      <c r="R1586" s="80">
        <v>44740</v>
      </c>
      <c r="AA1586" s="1"/>
    </row>
    <row r="1587" spans="4:27">
      <c r="D1587" s="68" t="s">
        <v>50</v>
      </c>
      <c r="E1587" s="70" t="s">
        <v>82</v>
      </c>
      <c r="F1587" s="4" t="s">
        <v>964</v>
      </c>
      <c r="G1587" s="67">
        <v>44736</v>
      </c>
      <c r="H1587" s="67">
        <f>G1587+14</f>
        <v>44750</v>
      </c>
      <c r="I1587" s="71">
        <f t="shared" si="87"/>
        <v>14</v>
      </c>
      <c r="J1587" s="72" t="s">
        <v>125</v>
      </c>
      <c r="K1587" s="72" t="s">
        <v>144</v>
      </c>
      <c r="L1587" s="73">
        <v>1</v>
      </c>
      <c r="M1587" s="73" t="s">
        <v>91</v>
      </c>
      <c r="N1587" s="68" t="str">
        <f>VLOOKUP(K1587,[1]人員授權表!D$3:G$249,4,0)</f>
        <v>有機</v>
      </c>
      <c r="O1587" s="70" t="str">
        <f>VLOOKUP(K1587,[1]人員授權表!D$2:E$249,2,FALSE)</f>
        <v>Lucy黃詩婷</v>
      </c>
      <c r="P1587" s="67">
        <f t="shared" si="89"/>
        <v>44748</v>
      </c>
      <c r="Q1587" s="75" t="str">
        <f t="shared" si="88"/>
        <v>週三</v>
      </c>
      <c r="R1587" s="80">
        <v>44743</v>
      </c>
      <c r="AA1587" s="1"/>
    </row>
    <row r="1588" spans="4:27">
      <c r="D1588" s="68" t="s">
        <v>50</v>
      </c>
      <c r="E1588" s="70" t="s">
        <v>82</v>
      </c>
      <c r="F1588" s="70" t="s">
        <v>965</v>
      </c>
      <c r="G1588" s="67">
        <v>44733</v>
      </c>
      <c r="H1588" s="67">
        <v>44750</v>
      </c>
      <c r="I1588" s="71">
        <f t="shared" si="87"/>
        <v>17</v>
      </c>
      <c r="J1588" s="72" t="s">
        <v>125</v>
      </c>
      <c r="K1588" s="72" t="s">
        <v>144</v>
      </c>
      <c r="L1588" s="73">
        <v>10</v>
      </c>
      <c r="M1588" s="73" t="s">
        <v>268</v>
      </c>
      <c r="N1588" s="68" t="str">
        <f>VLOOKUP(K1588,[1]人員授權表!D$3:G$249,4,0)</f>
        <v>有機</v>
      </c>
      <c r="O1588" s="70" t="str">
        <f>VLOOKUP(K1588,[1]人員授權表!D$2:E$249,2,FALSE)</f>
        <v>Lucy黃詩婷</v>
      </c>
      <c r="P1588" s="67">
        <f t="shared" si="89"/>
        <v>44748</v>
      </c>
      <c r="Q1588" s="75" t="str">
        <f t="shared" si="88"/>
        <v>週三</v>
      </c>
      <c r="R1588" s="80">
        <v>44736</v>
      </c>
      <c r="AA1588" s="1"/>
    </row>
    <row r="1589" spans="4:27">
      <c r="D1589" s="68" t="s">
        <v>50</v>
      </c>
      <c r="E1589" s="70" t="s">
        <v>82</v>
      </c>
      <c r="F1589" s="70" t="s">
        <v>965</v>
      </c>
      <c r="G1589" s="67">
        <v>44733</v>
      </c>
      <c r="H1589" s="67">
        <v>44750</v>
      </c>
      <c r="I1589" s="71">
        <f t="shared" si="87"/>
        <v>17</v>
      </c>
      <c r="J1589" s="72" t="s">
        <v>139</v>
      </c>
      <c r="K1589" s="72" t="s">
        <v>140</v>
      </c>
      <c r="L1589" s="73">
        <v>10</v>
      </c>
      <c r="M1589" s="73" t="s">
        <v>268</v>
      </c>
      <c r="N1589" s="68" t="str">
        <f>VLOOKUP(K1589,[1]人員授權表!D$3:G$249,4,0)</f>
        <v>無機</v>
      </c>
      <c r="O1589" s="70" t="str">
        <f>IF(J1589=[1]人員授權表!$C$85,"Casper李羿勳",IF(J1589=[1]人員授權表!$C$188,"Iring陳俊明",IF(J1589=[1]人員授權表!$C$189,"Brian陳泓霖",VLOOKUP(K1589,[1]人員授權表!D$2:E$249,2,FALSE))))</f>
        <v>Brian陳泓霖</v>
      </c>
      <c r="P1589" s="67">
        <f t="shared" si="89"/>
        <v>44748</v>
      </c>
      <c r="Q1589" s="75" t="str">
        <f t="shared" si="88"/>
        <v>週三</v>
      </c>
      <c r="R1589" s="80">
        <v>44735</v>
      </c>
      <c r="AA1589" s="1"/>
    </row>
    <row r="1590" spans="4:27">
      <c r="D1590" s="68" t="s">
        <v>50</v>
      </c>
      <c r="E1590" s="70" t="s">
        <v>82</v>
      </c>
      <c r="F1590" s="70" t="s">
        <v>965</v>
      </c>
      <c r="G1590" s="67">
        <v>44733</v>
      </c>
      <c r="H1590" s="67">
        <v>44750</v>
      </c>
      <c r="I1590" s="71">
        <f t="shared" si="87"/>
        <v>17</v>
      </c>
      <c r="J1590" s="72" t="s">
        <v>966</v>
      </c>
      <c r="K1590" s="72" t="s">
        <v>154</v>
      </c>
      <c r="L1590" s="73">
        <v>10</v>
      </c>
      <c r="M1590" s="73" t="s">
        <v>268</v>
      </c>
      <c r="N1590" s="68" t="str">
        <f>VLOOKUP(K1590,[1]人員授權表!D$3:G$249,4,0)</f>
        <v>無機</v>
      </c>
      <c r="O1590" s="70" t="str">
        <f>VLOOKUP(K1590,[1]人員授權表!D$2:E$249,2,FALSE)</f>
        <v>Ken張智凱</v>
      </c>
      <c r="P1590" s="67">
        <f t="shared" si="89"/>
        <v>44748</v>
      </c>
      <c r="Q1590" s="75" t="str">
        <f t="shared" si="88"/>
        <v>週三</v>
      </c>
      <c r="R1590" s="80">
        <v>44736</v>
      </c>
      <c r="AA1590" s="1"/>
    </row>
    <row r="1591" spans="4:27">
      <c r="D1591" s="68" t="s">
        <v>50</v>
      </c>
      <c r="E1591" s="70" t="s">
        <v>82</v>
      </c>
      <c r="F1591" s="70" t="s">
        <v>965</v>
      </c>
      <c r="G1591" s="67">
        <v>44733</v>
      </c>
      <c r="H1591" s="67">
        <v>44750</v>
      </c>
      <c r="I1591" s="71">
        <f t="shared" si="87"/>
        <v>17</v>
      </c>
      <c r="J1591" s="72" t="s">
        <v>137</v>
      </c>
      <c r="K1591" s="72" t="s">
        <v>138</v>
      </c>
      <c r="L1591" s="73">
        <v>10</v>
      </c>
      <c r="M1591" s="73" t="s">
        <v>268</v>
      </c>
      <c r="N1591" s="68" t="str">
        <f>VLOOKUP(K1591,[1]人員授權表!D$3:G$249,4,0)</f>
        <v>無機</v>
      </c>
      <c r="O1591" s="70" t="s">
        <v>99</v>
      </c>
      <c r="P1591" s="67">
        <f t="shared" si="89"/>
        <v>44748</v>
      </c>
      <c r="Q1591" s="75" t="str">
        <f t="shared" si="88"/>
        <v>週三</v>
      </c>
      <c r="R1591" s="80">
        <v>44740</v>
      </c>
      <c r="AA1591" s="1"/>
    </row>
    <row r="1592" spans="4:27">
      <c r="D1592" s="68" t="s">
        <v>50</v>
      </c>
      <c r="E1592" s="70" t="s">
        <v>82</v>
      </c>
      <c r="F1592" s="70" t="s">
        <v>965</v>
      </c>
      <c r="G1592" s="67">
        <v>44733</v>
      </c>
      <c r="H1592" s="67">
        <v>44750</v>
      </c>
      <c r="I1592" s="71">
        <f t="shared" si="87"/>
        <v>17</v>
      </c>
      <c r="J1592" s="72" t="s">
        <v>148</v>
      </c>
      <c r="K1592" s="72" t="s">
        <v>149</v>
      </c>
      <c r="L1592" s="73">
        <v>10</v>
      </c>
      <c r="M1592" s="73" t="s">
        <v>268</v>
      </c>
      <c r="N1592" s="68" t="str">
        <f>VLOOKUP(K1592,[1]人員授權表!D$3:G$249,4,0)</f>
        <v>無機</v>
      </c>
      <c r="O1592" s="70" t="str">
        <f>VLOOKUP(K1592,[1]人員授權表!D$2:E$249,2,FALSE)</f>
        <v>Vicky游崴涵</v>
      </c>
      <c r="P1592" s="67">
        <f t="shared" si="89"/>
        <v>44748</v>
      </c>
      <c r="Q1592" s="75" t="str">
        <f t="shared" si="88"/>
        <v>週三</v>
      </c>
      <c r="R1592" s="80">
        <v>44739</v>
      </c>
      <c r="AA1592" s="1"/>
    </row>
    <row r="1593" spans="4:27">
      <c r="D1593" s="68" t="s">
        <v>50</v>
      </c>
      <c r="E1593" s="70" t="s">
        <v>82</v>
      </c>
      <c r="F1593" s="70" t="s">
        <v>965</v>
      </c>
      <c r="G1593" s="67">
        <v>44733</v>
      </c>
      <c r="H1593" s="67">
        <v>44750</v>
      </c>
      <c r="I1593" s="71">
        <f t="shared" si="87"/>
        <v>17</v>
      </c>
      <c r="J1593" s="72" t="s">
        <v>178</v>
      </c>
      <c r="K1593" s="72" t="s">
        <v>179</v>
      </c>
      <c r="L1593" s="73">
        <v>10</v>
      </c>
      <c r="M1593" s="73" t="s">
        <v>268</v>
      </c>
      <c r="N1593" s="68" t="str">
        <f>VLOOKUP(K1593,[1]人員授權表!D$3:G$249,4,0)</f>
        <v>無機</v>
      </c>
      <c r="O1593" s="70" t="s">
        <v>115</v>
      </c>
      <c r="P1593" s="67">
        <f t="shared" si="89"/>
        <v>44748</v>
      </c>
      <c r="Q1593" s="75" t="str">
        <f t="shared" si="88"/>
        <v>週三</v>
      </c>
      <c r="R1593" s="80">
        <v>44740</v>
      </c>
      <c r="AA1593" s="1"/>
    </row>
    <row r="1594" spans="4:27">
      <c r="D1594" s="68" t="s">
        <v>50</v>
      </c>
      <c r="E1594" s="70" t="s">
        <v>82</v>
      </c>
      <c r="F1594" s="70" t="s">
        <v>965</v>
      </c>
      <c r="G1594" s="67">
        <v>44733</v>
      </c>
      <c r="H1594" s="67">
        <v>44750</v>
      </c>
      <c r="I1594" s="71">
        <f t="shared" si="87"/>
        <v>17</v>
      </c>
      <c r="J1594" s="72" t="s">
        <v>151</v>
      </c>
      <c r="K1594" s="72" t="s">
        <v>152</v>
      </c>
      <c r="L1594" s="73">
        <v>10</v>
      </c>
      <c r="M1594" s="73" t="s">
        <v>268</v>
      </c>
      <c r="N1594" s="68" t="str">
        <f>VLOOKUP(K1594,[1]人員授權表!D$3:G$249,4,0)</f>
        <v>無機</v>
      </c>
      <c r="O1594" s="70" t="str">
        <f>VLOOKUP(K1594,[1]人員授權表!D$2:E$249,2,FALSE)</f>
        <v>Vicky游崴涵</v>
      </c>
      <c r="P1594" s="67">
        <f t="shared" si="89"/>
        <v>44748</v>
      </c>
      <c r="Q1594" s="75" t="str">
        <f t="shared" si="88"/>
        <v>週三</v>
      </c>
      <c r="R1594" s="80">
        <v>44742</v>
      </c>
      <c r="Z1594" s="79" t="s">
        <v>967</v>
      </c>
      <c r="AA1594" s="1"/>
    </row>
    <row r="1595" spans="4:27">
      <c r="D1595" s="68" t="s">
        <v>50</v>
      </c>
      <c r="E1595" s="70" t="s">
        <v>82</v>
      </c>
      <c r="F1595" s="70" t="s">
        <v>965</v>
      </c>
      <c r="G1595" s="67">
        <v>44733</v>
      </c>
      <c r="H1595" s="67">
        <v>44750</v>
      </c>
      <c r="I1595" s="71">
        <f t="shared" si="87"/>
        <v>17</v>
      </c>
      <c r="J1595" s="72" t="s">
        <v>186</v>
      </c>
      <c r="K1595" s="72" t="s">
        <v>187</v>
      </c>
      <c r="L1595" s="73">
        <v>10</v>
      </c>
      <c r="M1595" s="73" t="s">
        <v>268</v>
      </c>
      <c r="N1595" s="68" t="str">
        <f>VLOOKUP(K1595,[1]人員授權表!D$3:G$249,4,0)</f>
        <v>無機</v>
      </c>
      <c r="O1595" s="70" t="str">
        <f>VLOOKUP(K1595,[1]人員授權表!D$2:E$249,2,FALSE)</f>
        <v>Ruby黃家蓁</v>
      </c>
      <c r="P1595" s="67">
        <f t="shared" si="89"/>
        <v>44748</v>
      </c>
      <c r="Q1595" s="75" t="str">
        <f t="shared" si="88"/>
        <v>週三</v>
      </c>
      <c r="R1595" s="80">
        <v>44743</v>
      </c>
      <c r="AA1595" s="1"/>
    </row>
    <row r="1596" spans="4:27">
      <c r="D1596" s="68" t="s">
        <v>50</v>
      </c>
      <c r="E1596" s="70" t="s">
        <v>82</v>
      </c>
      <c r="F1596" s="70" t="s">
        <v>965</v>
      </c>
      <c r="G1596" s="67">
        <v>44733</v>
      </c>
      <c r="H1596" s="67">
        <v>44750</v>
      </c>
      <c r="I1596" s="71">
        <f t="shared" si="87"/>
        <v>17</v>
      </c>
      <c r="J1596" s="72" t="s">
        <v>195</v>
      </c>
      <c r="K1596" s="72" t="s">
        <v>196</v>
      </c>
      <c r="L1596" s="73">
        <v>10</v>
      </c>
      <c r="M1596" s="73" t="s">
        <v>268</v>
      </c>
      <c r="N1596" s="68" t="str">
        <f>VLOOKUP(K1596,[1]人員授權表!D$3:G$249,4,0)</f>
        <v>無機</v>
      </c>
      <c r="O1596" s="70" t="str">
        <f>VLOOKUP(K1596,[1]人員授權表!D$2:E$249,2,FALSE)</f>
        <v>Debby胡萱黛</v>
      </c>
      <c r="P1596" s="67">
        <f t="shared" si="89"/>
        <v>44748</v>
      </c>
      <c r="Q1596" s="75" t="str">
        <f t="shared" si="88"/>
        <v>週三</v>
      </c>
      <c r="R1596" s="80">
        <v>44740</v>
      </c>
      <c r="AA1596" s="1"/>
    </row>
    <row r="1597" spans="4:27">
      <c r="D1597" s="68" t="s">
        <v>50</v>
      </c>
      <c r="E1597" s="70" t="s">
        <v>82</v>
      </c>
      <c r="F1597" s="70" t="s">
        <v>965</v>
      </c>
      <c r="G1597" s="67">
        <v>44733</v>
      </c>
      <c r="H1597" s="67">
        <v>44750</v>
      </c>
      <c r="I1597" s="71">
        <f t="shared" si="87"/>
        <v>17</v>
      </c>
      <c r="J1597" s="72" t="s">
        <v>204</v>
      </c>
      <c r="K1597" s="72" t="s">
        <v>205</v>
      </c>
      <c r="L1597" s="73">
        <v>10</v>
      </c>
      <c r="M1597" s="73" t="s">
        <v>268</v>
      </c>
      <c r="N1597" s="68" t="str">
        <f>VLOOKUP(K1597,[1]人員授權表!D$3:G$249,4,0)</f>
        <v>無機</v>
      </c>
      <c r="O1597" s="70" t="str">
        <f>VLOOKUP(K1597,[1]人員授權表!D$2:E$249,2,FALSE)</f>
        <v>Iring陳俊明</v>
      </c>
      <c r="P1597" s="67">
        <f t="shared" si="89"/>
        <v>44748</v>
      </c>
      <c r="Q1597" s="75" t="str">
        <f t="shared" si="88"/>
        <v>週三</v>
      </c>
      <c r="R1597" s="80">
        <v>44747</v>
      </c>
      <c r="AA1597" s="1"/>
    </row>
    <row r="1598" spans="4:27">
      <c r="D1598" s="68" t="s">
        <v>50</v>
      </c>
      <c r="E1598" s="70" t="s">
        <v>82</v>
      </c>
      <c r="F1598" s="70" t="s">
        <v>965</v>
      </c>
      <c r="G1598" s="67">
        <v>44733</v>
      </c>
      <c r="H1598" s="67">
        <v>44750</v>
      </c>
      <c r="I1598" s="71">
        <f t="shared" si="87"/>
        <v>17</v>
      </c>
      <c r="J1598" s="72" t="s">
        <v>288</v>
      </c>
      <c r="K1598" s="72" t="s">
        <v>289</v>
      </c>
      <c r="L1598" s="73">
        <v>10</v>
      </c>
      <c r="M1598" s="73" t="s">
        <v>268</v>
      </c>
      <c r="N1598" s="68" t="str">
        <f>VLOOKUP(K1598,[1]人員授權表!D$3:G$249,4,0)</f>
        <v>無機</v>
      </c>
      <c r="O1598" s="70" t="str">
        <f>VLOOKUP(K1598,[1]人員授權表!D$2:E$249,2,FALSE)</f>
        <v>Jack劉念忻</v>
      </c>
      <c r="P1598" s="67">
        <f t="shared" si="89"/>
        <v>44748</v>
      </c>
      <c r="Q1598" s="75" t="str">
        <f t="shared" si="88"/>
        <v>週三</v>
      </c>
      <c r="R1598" s="80">
        <v>44735</v>
      </c>
      <c r="AA1598" s="1"/>
    </row>
    <row r="1599" spans="4:27">
      <c r="D1599" s="68" t="s">
        <v>50</v>
      </c>
      <c r="E1599" s="70" t="s">
        <v>82</v>
      </c>
      <c r="F1599" s="70" t="s">
        <v>965</v>
      </c>
      <c r="G1599" s="67">
        <v>44733</v>
      </c>
      <c r="H1599" s="67">
        <v>44750</v>
      </c>
      <c r="I1599" s="71">
        <f t="shared" si="87"/>
        <v>17</v>
      </c>
      <c r="J1599" s="72" t="s">
        <v>298</v>
      </c>
      <c r="K1599" s="72" t="s">
        <v>187</v>
      </c>
      <c r="L1599" s="73">
        <v>10</v>
      </c>
      <c r="M1599" s="73" t="s">
        <v>268</v>
      </c>
      <c r="N1599" s="68" t="str">
        <f>VLOOKUP(K1599,[1]人員授權表!D$3:G$249,4,0)</f>
        <v>無機</v>
      </c>
      <c r="O1599" s="70" t="str">
        <f>VLOOKUP(K1599,[1]人員授權表!D$2:E$249,2,FALSE)</f>
        <v>Ruby黃家蓁</v>
      </c>
      <c r="P1599" s="67">
        <f t="shared" si="89"/>
        <v>44748</v>
      </c>
      <c r="Q1599" s="75" t="str">
        <f t="shared" si="88"/>
        <v>週三</v>
      </c>
      <c r="R1599" s="80">
        <v>44748</v>
      </c>
      <c r="AA1599" s="1"/>
    </row>
    <row r="1600" spans="4:27">
      <c r="D1600" s="68" t="s">
        <v>50</v>
      </c>
      <c r="E1600" s="70" t="s">
        <v>82</v>
      </c>
      <c r="F1600" s="70" t="s">
        <v>968</v>
      </c>
      <c r="G1600" s="67">
        <v>44736</v>
      </c>
      <c r="H1600" s="67">
        <v>44750</v>
      </c>
      <c r="I1600" s="71">
        <f t="shared" si="87"/>
        <v>14</v>
      </c>
      <c r="J1600" s="72" t="s">
        <v>125</v>
      </c>
      <c r="K1600" s="72" t="s">
        <v>144</v>
      </c>
      <c r="L1600" s="73">
        <v>2</v>
      </c>
      <c r="M1600" s="73" t="s">
        <v>127</v>
      </c>
      <c r="N1600" s="68" t="str">
        <f>VLOOKUP(K1600,[1]人員授權表!D$3:G$249,4,0)</f>
        <v>有機</v>
      </c>
      <c r="O1600" s="70" t="str">
        <f>VLOOKUP(K1600,[1]人員授權表!D$2:E$249,2,FALSE)</f>
        <v>Lucy黃詩婷</v>
      </c>
      <c r="P1600" s="67">
        <f t="shared" si="89"/>
        <v>44748</v>
      </c>
      <c r="Q1600" s="75" t="str">
        <f t="shared" si="88"/>
        <v>週三</v>
      </c>
      <c r="R1600" s="80">
        <v>44743</v>
      </c>
      <c r="AA1600" s="1"/>
    </row>
    <row r="1601" spans="4:27">
      <c r="D1601" s="68" t="s">
        <v>50</v>
      </c>
      <c r="E1601" s="70" t="s">
        <v>82</v>
      </c>
      <c r="F1601" s="70" t="s">
        <v>968</v>
      </c>
      <c r="G1601" s="67">
        <v>44736</v>
      </c>
      <c r="H1601" s="67">
        <v>44750</v>
      </c>
      <c r="I1601" s="71">
        <f t="shared" si="87"/>
        <v>14</v>
      </c>
      <c r="J1601" s="72" t="s">
        <v>516</v>
      </c>
      <c r="K1601" s="72" t="s">
        <v>332</v>
      </c>
      <c r="L1601" s="73">
        <v>2</v>
      </c>
      <c r="M1601" s="73" t="s">
        <v>127</v>
      </c>
      <c r="N1601" s="68" t="str">
        <f>VLOOKUP(K1601,[1]人員授權表!D$3:G$249,4,0)</f>
        <v>有機</v>
      </c>
      <c r="O1601" s="70" t="str">
        <f>VLOOKUP(K1601,[1]人員授權表!D$2:E$249,2,FALSE)</f>
        <v>Lucy黃詩婷</v>
      </c>
      <c r="P1601" s="67">
        <f t="shared" si="89"/>
        <v>44748</v>
      </c>
      <c r="Q1601" s="75" t="str">
        <f t="shared" si="88"/>
        <v>週三</v>
      </c>
      <c r="R1601" s="80">
        <v>44742</v>
      </c>
      <c r="AA1601" s="1"/>
    </row>
    <row r="1602" spans="4:27">
      <c r="D1602" s="68" t="s">
        <v>50</v>
      </c>
      <c r="E1602" s="70" t="s">
        <v>82</v>
      </c>
      <c r="F1602" s="70" t="s">
        <v>968</v>
      </c>
      <c r="G1602" s="67">
        <v>44736</v>
      </c>
      <c r="H1602" s="67">
        <v>44750</v>
      </c>
      <c r="I1602" s="71">
        <f t="shared" si="87"/>
        <v>14</v>
      </c>
      <c r="J1602" s="72" t="s">
        <v>139</v>
      </c>
      <c r="K1602" s="72" t="s">
        <v>140</v>
      </c>
      <c r="L1602" s="73">
        <v>2</v>
      </c>
      <c r="M1602" s="73" t="s">
        <v>127</v>
      </c>
      <c r="N1602" s="68" t="str">
        <f>VLOOKUP(K1602,[1]人員授權表!D$3:G$249,4,0)</f>
        <v>無機</v>
      </c>
      <c r="O1602" s="70" t="str">
        <f>IF(J1602=[1]人員授權表!$C$85,"Casper李羿勳",IF(J1602=[1]人員授權表!$C$188,"Iring陳俊明",IF(J1602=[1]人員授權表!$C$189,"Brian陳泓霖",VLOOKUP(K1602,[1]人員授權表!D$2:E$249,2,FALSE))))</f>
        <v>Brian陳泓霖</v>
      </c>
      <c r="P1602" s="67">
        <f t="shared" si="89"/>
        <v>44748</v>
      </c>
      <c r="Q1602" s="75" t="str">
        <f t="shared" si="88"/>
        <v>週三</v>
      </c>
      <c r="R1602" s="80">
        <v>44740</v>
      </c>
      <c r="AA1602" s="1"/>
    </row>
    <row r="1603" spans="4:27">
      <c r="D1603" s="68" t="s">
        <v>50</v>
      </c>
      <c r="E1603" s="70" t="s">
        <v>82</v>
      </c>
      <c r="F1603" s="70" t="s">
        <v>968</v>
      </c>
      <c r="G1603" s="67">
        <v>44736</v>
      </c>
      <c r="H1603" s="67">
        <v>44750</v>
      </c>
      <c r="I1603" s="71">
        <f t="shared" si="87"/>
        <v>14</v>
      </c>
      <c r="J1603" s="72" t="s">
        <v>192</v>
      </c>
      <c r="K1603" s="72" t="s">
        <v>187</v>
      </c>
      <c r="L1603" s="73">
        <v>2</v>
      </c>
      <c r="M1603" s="73" t="s">
        <v>127</v>
      </c>
      <c r="N1603" s="68" t="str">
        <f>VLOOKUP(K1603,[1]人員授權表!D$3:G$249,4,0)</f>
        <v>無機</v>
      </c>
      <c r="O1603" s="70" t="str">
        <f>VLOOKUP(K1603,[1]人員授權表!D$2:E$249,2,FALSE)</f>
        <v>Ruby黃家蓁</v>
      </c>
      <c r="P1603" s="67">
        <f t="shared" si="89"/>
        <v>44748</v>
      </c>
      <c r="Q1603" s="75" t="str">
        <f t="shared" si="88"/>
        <v>週三</v>
      </c>
      <c r="R1603" s="80">
        <v>44743</v>
      </c>
      <c r="X1603" s="70">
        <v>1</v>
      </c>
      <c r="Y1603" s="78">
        <v>44750</v>
      </c>
      <c r="Z1603" s="79" t="s">
        <v>969</v>
      </c>
      <c r="AA1603" s="1"/>
    </row>
    <row r="1604" spans="4:27">
      <c r="D1604" s="68" t="s">
        <v>50</v>
      </c>
      <c r="E1604" s="70" t="s">
        <v>82</v>
      </c>
      <c r="F1604" s="70" t="s">
        <v>968</v>
      </c>
      <c r="G1604" s="67">
        <v>44736</v>
      </c>
      <c r="H1604" s="67">
        <v>44750</v>
      </c>
      <c r="I1604" s="71">
        <f t="shared" si="87"/>
        <v>14</v>
      </c>
      <c r="J1604" s="72" t="s">
        <v>193</v>
      </c>
      <c r="K1604" s="72" t="s">
        <v>187</v>
      </c>
      <c r="L1604" s="73">
        <v>2</v>
      </c>
      <c r="M1604" s="73" t="s">
        <v>127</v>
      </c>
      <c r="N1604" s="68" t="str">
        <f>VLOOKUP(K1604,[1]人員授權表!D$3:G$249,4,0)</f>
        <v>無機</v>
      </c>
      <c r="O1604" s="70" t="str">
        <f>VLOOKUP(K1604,[1]人員授權表!D$2:E$249,2,FALSE)</f>
        <v>Ruby黃家蓁</v>
      </c>
      <c r="P1604" s="67">
        <f t="shared" si="89"/>
        <v>44748</v>
      </c>
      <c r="Q1604" s="75" t="str">
        <f t="shared" si="88"/>
        <v>週三</v>
      </c>
      <c r="R1604" s="80">
        <v>44743</v>
      </c>
      <c r="X1604" s="70">
        <v>1</v>
      </c>
      <c r="Y1604" s="78">
        <v>44750</v>
      </c>
      <c r="Z1604" s="79" t="s">
        <v>969</v>
      </c>
      <c r="AA1604" s="1"/>
    </row>
    <row r="1605" spans="4:27">
      <c r="D1605" s="68" t="s">
        <v>50</v>
      </c>
      <c r="E1605" s="70" t="s">
        <v>82</v>
      </c>
      <c r="F1605" s="70" t="s">
        <v>968</v>
      </c>
      <c r="G1605" s="67">
        <v>44736</v>
      </c>
      <c r="H1605" s="67">
        <v>44750</v>
      </c>
      <c r="I1605" s="71">
        <f t="shared" si="87"/>
        <v>14</v>
      </c>
      <c r="J1605" s="72" t="s">
        <v>198</v>
      </c>
      <c r="K1605" s="72" t="s">
        <v>199</v>
      </c>
      <c r="L1605" s="73">
        <v>2</v>
      </c>
      <c r="M1605" s="73" t="s">
        <v>127</v>
      </c>
      <c r="N1605" s="68" t="str">
        <f>VLOOKUP(K1605,[1]人員授權表!D$3:G$249,4,0)</f>
        <v>無機</v>
      </c>
      <c r="O1605" s="70" t="str">
        <f>VLOOKUP(K1605,[1]人員授權表!D$2:E$249,2,FALSE)</f>
        <v>Vicky游崴涵</v>
      </c>
      <c r="P1605" s="67">
        <f t="shared" si="89"/>
        <v>44748</v>
      </c>
      <c r="Q1605" s="75" t="str">
        <f t="shared" si="88"/>
        <v>週三</v>
      </c>
      <c r="R1605" s="80">
        <v>44740</v>
      </c>
      <c r="AA1605" s="1"/>
    </row>
    <row r="1606" spans="4:27">
      <c r="D1606" s="68" t="s">
        <v>50</v>
      </c>
      <c r="E1606" s="70" t="s">
        <v>82</v>
      </c>
      <c r="F1606" s="70" t="s">
        <v>968</v>
      </c>
      <c r="G1606" s="67">
        <v>44736</v>
      </c>
      <c r="H1606" s="67">
        <v>44750</v>
      </c>
      <c r="I1606" s="71">
        <f t="shared" si="87"/>
        <v>14</v>
      </c>
      <c r="J1606" s="72" t="s">
        <v>175</v>
      </c>
      <c r="K1606" s="72" t="s">
        <v>176</v>
      </c>
      <c r="L1606" s="73">
        <v>2</v>
      </c>
      <c r="M1606" s="73" t="s">
        <v>127</v>
      </c>
      <c r="N1606" s="68" t="str">
        <f>VLOOKUP(K1606,[1]人員授權表!D$3:G$249,4,0)</f>
        <v>無機</v>
      </c>
      <c r="O1606" s="70" t="s">
        <v>177</v>
      </c>
      <c r="P1606" s="67">
        <f t="shared" si="89"/>
        <v>44748</v>
      </c>
      <c r="Q1606" s="75" t="str">
        <f t="shared" si="88"/>
        <v>週三</v>
      </c>
      <c r="R1606" s="80">
        <v>44740</v>
      </c>
      <c r="X1606" s="70">
        <v>1</v>
      </c>
      <c r="Y1606" s="78">
        <v>44750</v>
      </c>
      <c r="Z1606" s="79" t="s">
        <v>969</v>
      </c>
      <c r="AA1606" s="1"/>
    </row>
    <row r="1607" spans="4:27">
      <c r="D1607" s="68" t="s">
        <v>50</v>
      </c>
      <c r="E1607" s="70" t="s">
        <v>82</v>
      </c>
      <c r="F1607" s="70" t="s">
        <v>968</v>
      </c>
      <c r="G1607" s="67">
        <v>44736</v>
      </c>
      <c r="H1607" s="67">
        <v>44750</v>
      </c>
      <c r="I1607" s="71">
        <f t="shared" ref="I1607:I1670" si="90">_xlfn.DAYS(H1607,G1607)</f>
        <v>14</v>
      </c>
      <c r="J1607" s="72" t="s">
        <v>178</v>
      </c>
      <c r="K1607" s="72" t="s">
        <v>179</v>
      </c>
      <c r="L1607" s="73">
        <v>2</v>
      </c>
      <c r="M1607" s="73" t="s">
        <v>127</v>
      </c>
      <c r="N1607" s="68" t="str">
        <f>VLOOKUP(K1607,[1]人員授權表!D$3:G$249,4,0)</f>
        <v>無機</v>
      </c>
      <c r="O1607" s="70" t="s">
        <v>115</v>
      </c>
      <c r="P1607" s="67">
        <f t="shared" si="89"/>
        <v>44748</v>
      </c>
      <c r="Q1607" s="75" t="str">
        <f t="shared" ref="Q1607:Q1670" si="91">TEXT(P1607,"aaa")</f>
        <v>週三</v>
      </c>
      <c r="R1607" s="80">
        <v>44746</v>
      </c>
      <c r="AA1607" s="1"/>
    </row>
    <row r="1608" spans="4:27" ht="17.25" customHeight="1">
      <c r="D1608" s="68" t="s">
        <v>50</v>
      </c>
      <c r="E1608" s="70" t="s">
        <v>82</v>
      </c>
      <c r="F1608" s="70" t="s">
        <v>968</v>
      </c>
      <c r="G1608" s="67">
        <v>44736</v>
      </c>
      <c r="H1608" s="67">
        <v>44750</v>
      </c>
      <c r="I1608" s="71">
        <f t="shared" si="90"/>
        <v>14</v>
      </c>
      <c r="J1608" s="72" t="s">
        <v>141</v>
      </c>
      <c r="K1608" s="72" t="s">
        <v>142</v>
      </c>
      <c r="L1608" s="73">
        <v>2</v>
      </c>
      <c r="M1608" s="73" t="s">
        <v>127</v>
      </c>
      <c r="N1608" s="68" t="str">
        <f>VLOOKUP(K1608,[1]人員授權表!D$3:G$249,4,0)</f>
        <v>無機</v>
      </c>
      <c r="O1608" s="70" t="str">
        <f>VLOOKUP(K1608,[1]人員授權表!D$2:E$249,2,FALSE)</f>
        <v>Dennis陳汶宏</v>
      </c>
      <c r="P1608" s="67">
        <f t="shared" si="89"/>
        <v>44748</v>
      </c>
      <c r="Q1608" s="75" t="str">
        <f t="shared" si="91"/>
        <v>週三</v>
      </c>
      <c r="R1608" s="80">
        <v>44743</v>
      </c>
      <c r="AA1608" s="1"/>
    </row>
    <row r="1609" spans="4:27">
      <c r="D1609" s="68" t="s">
        <v>50</v>
      </c>
      <c r="E1609" s="70" t="s">
        <v>82</v>
      </c>
      <c r="F1609" s="70" t="s">
        <v>968</v>
      </c>
      <c r="G1609" s="67">
        <v>44736</v>
      </c>
      <c r="H1609" s="67">
        <v>44750</v>
      </c>
      <c r="I1609" s="71">
        <f t="shared" si="90"/>
        <v>14</v>
      </c>
      <c r="J1609" s="72" t="s">
        <v>137</v>
      </c>
      <c r="K1609" s="72" t="s">
        <v>138</v>
      </c>
      <c r="L1609" s="73">
        <v>2</v>
      </c>
      <c r="M1609" s="73" t="s">
        <v>127</v>
      </c>
      <c r="N1609" s="68" t="str">
        <f>VLOOKUP(K1609,[1]人員授權表!D$3:G$249,4,0)</f>
        <v>無機</v>
      </c>
      <c r="O1609" s="70" t="s">
        <v>99</v>
      </c>
      <c r="P1609" s="67">
        <f t="shared" si="89"/>
        <v>44748</v>
      </c>
      <c r="Q1609" s="75" t="str">
        <f t="shared" si="91"/>
        <v>週三</v>
      </c>
      <c r="R1609" s="80">
        <v>44746</v>
      </c>
      <c r="AA1609" s="1"/>
    </row>
    <row r="1610" spans="4:27">
      <c r="D1610" s="68" t="s">
        <v>50</v>
      </c>
      <c r="E1610" s="70" t="s">
        <v>51</v>
      </c>
      <c r="F1610" s="70" t="s">
        <v>970</v>
      </c>
      <c r="G1610" s="67">
        <v>44750</v>
      </c>
      <c r="H1610" s="67">
        <v>44750</v>
      </c>
      <c r="I1610" s="71">
        <f t="shared" si="90"/>
        <v>0</v>
      </c>
      <c r="J1610" s="72" t="s">
        <v>971</v>
      </c>
      <c r="K1610" s="72" t="s">
        <v>112</v>
      </c>
      <c r="L1610" s="73" t="s">
        <v>113</v>
      </c>
      <c r="M1610" s="73" t="s">
        <v>512</v>
      </c>
      <c r="N1610" s="68" t="s">
        <v>253</v>
      </c>
      <c r="O1610" s="70" t="s">
        <v>611</v>
      </c>
      <c r="P1610" s="67">
        <f>H1610-0</f>
        <v>44750</v>
      </c>
      <c r="Q1610" s="75" t="str">
        <f t="shared" si="91"/>
        <v>週五</v>
      </c>
      <c r="R1610" s="80">
        <v>44750</v>
      </c>
      <c r="AA1610" s="1"/>
    </row>
    <row r="1611" spans="4:27">
      <c r="D1611" s="68" t="s">
        <v>50</v>
      </c>
      <c r="E1611" s="70" t="s">
        <v>82</v>
      </c>
      <c r="F1611" s="70" t="s">
        <v>972</v>
      </c>
      <c r="G1611" s="67">
        <v>44739</v>
      </c>
      <c r="H1611" s="67">
        <v>44753</v>
      </c>
      <c r="I1611" s="71">
        <f t="shared" si="90"/>
        <v>14</v>
      </c>
      <c r="J1611" s="72" t="s">
        <v>84</v>
      </c>
      <c r="K1611" s="72" t="s">
        <v>85</v>
      </c>
      <c r="L1611" s="73">
        <v>25</v>
      </c>
      <c r="M1611" s="73" t="s">
        <v>79</v>
      </c>
      <c r="N1611" s="68" t="str">
        <f>VLOOKUP(K1611,[1]人員授權表!D$3:G$249,4,0)</f>
        <v>有機</v>
      </c>
      <c r="O1611" s="70" t="str">
        <f>VLOOKUP(K1611,[1]人員授權表!D$2:E$249,2,FALSE)</f>
        <v>Lucy黃詩婷</v>
      </c>
      <c r="P1611" s="67">
        <f>H1611-2</f>
        <v>44751</v>
      </c>
      <c r="Q1611" s="75" t="str">
        <f t="shared" si="91"/>
        <v>週六</v>
      </c>
      <c r="R1611" s="80">
        <v>44743</v>
      </c>
      <c r="AA1611" s="1"/>
    </row>
    <row r="1612" spans="4:27">
      <c r="D1612" s="68" t="s">
        <v>50</v>
      </c>
      <c r="E1612" s="70" t="s">
        <v>2</v>
      </c>
      <c r="F1612" s="70" t="s">
        <v>973</v>
      </c>
      <c r="G1612" s="67">
        <v>44746</v>
      </c>
      <c r="H1612" s="67">
        <v>44753</v>
      </c>
      <c r="I1612" s="71">
        <f t="shared" si="90"/>
        <v>7</v>
      </c>
      <c r="J1612" s="72" t="s">
        <v>133</v>
      </c>
      <c r="K1612" s="72" t="s">
        <v>134</v>
      </c>
      <c r="L1612" s="73">
        <v>1</v>
      </c>
      <c r="M1612" s="73" t="s">
        <v>108</v>
      </c>
      <c r="N1612" s="68" t="str">
        <f>VLOOKUP(K1612,[1]人員授權表!D$3:G$249,4,0)</f>
        <v>無機</v>
      </c>
      <c r="O1612" s="70" t="str">
        <f>VLOOKUP(K1612,[1]人員授權表!D$2:E$249,2,FALSE)</f>
        <v>Brian陳泓霖</v>
      </c>
      <c r="P1612" s="67">
        <f>H1612-1+5</f>
        <v>44757</v>
      </c>
      <c r="Q1612" s="75" t="str">
        <f t="shared" si="91"/>
        <v>週五</v>
      </c>
      <c r="R1612" s="80">
        <v>44755</v>
      </c>
      <c r="AA1612" s="1"/>
    </row>
    <row r="1613" spans="4:27">
      <c r="D1613" s="68" t="s">
        <v>50</v>
      </c>
      <c r="E1613" s="70" t="s">
        <v>2</v>
      </c>
      <c r="F1613" s="70" t="s">
        <v>974</v>
      </c>
      <c r="G1613" s="67">
        <v>44746</v>
      </c>
      <c r="H1613" s="67">
        <v>44753</v>
      </c>
      <c r="I1613" s="71">
        <f t="shared" si="90"/>
        <v>7</v>
      </c>
      <c r="J1613" s="72" t="s">
        <v>102</v>
      </c>
      <c r="K1613" s="72" t="s">
        <v>103</v>
      </c>
      <c r="L1613" s="73">
        <v>1</v>
      </c>
      <c r="M1613" s="73" t="s">
        <v>108</v>
      </c>
      <c r="N1613" s="68" t="str">
        <f>VLOOKUP(K1613,[1]人員授權表!D$3:G$249,4,0)</f>
        <v>無機</v>
      </c>
      <c r="O1613" s="70" t="s">
        <v>99</v>
      </c>
      <c r="P1613" s="67">
        <f t="shared" ref="P1613:P1676" si="92">H1613-2</f>
        <v>44751</v>
      </c>
      <c r="Q1613" s="75" t="str">
        <f t="shared" si="91"/>
        <v>週六</v>
      </c>
      <c r="R1613" s="80">
        <v>44748</v>
      </c>
      <c r="AA1613" s="1"/>
    </row>
    <row r="1614" spans="4:27" ht="17.25" customHeight="1">
      <c r="D1614" s="68" t="s">
        <v>50</v>
      </c>
      <c r="E1614" s="70" t="s">
        <v>82</v>
      </c>
      <c r="F1614" s="70" t="s">
        <v>975</v>
      </c>
      <c r="G1614" s="67">
        <v>44736</v>
      </c>
      <c r="H1614" s="67">
        <v>44753</v>
      </c>
      <c r="I1614" s="71">
        <f t="shared" si="90"/>
        <v>17</v>
      </c>
      <c r="J1614" s="72" t="s">
        <v>89</v>
      </c>
      <c r="K1614" s="72" t="s">
        <v>480</v>
      </c>
      <c r="L1614" s="73">
        <v>2</v>
      </c>
      <c r="M1614" s="73" t="s">
        <v>108</v>
      </c>
      <c r="N1614" s="68" t="str">
        <f>VLOOKUP(K1614,[1]人員授權表!D$3:G$249,4,0)</f>
        <v>無機</v>
      </c>
      <c r="O1614" s="70" t="str">
        <f>VLOOKUP(K1614,[1]人員授權表!D$2:E$249,2,FALSE)</f>
        <v>Iring陳俊明</v>
      </c>
      <c r="P1614" s="67">
        <f t="shared" si="92"/>
        <v>44751</v>
      </c>
      <c r="Q1614" s="75" t="str">
        <f t="shared" si="91"/>
        <v>週六</v>
      </c>
      <c r="R1614" s="80">
        <v>44741</v>
      </c>
      <c r="AA1614" s="1"/>
    </row>
    <row r="1615" spans="4:27">
      <c r="D1615" s="68" t="s">
        <v>50</v>
      </c>
      <c r="E1615" s="70" t="s">
        <v>82</v>
      </c>
      <c r="F1615" s="70" t="s">
        <v>976</v>
      </c>
      <c r="G1615" s="67">
        <v>44736</v>
      </c>
      <c r="H1615" s="67">
        <v>44753</v>
      </c>
      <c r="I1615" s="71">
        <f t="shared" si="90"/>
        <v>17</v>
      </c>
      <c r="J1615" s="72" t="s">
        <v>93</v>
      </c>
      <c r="K1615" s="72" t="s">
        <v>482</v>
      </c>
      <c r="L1615" s="73">
        <v>2</v>
      </c>
      <c r="M1615" s="73" t="s">
        <v>108</v>
      </c>
      <c r="N1615" s="68" t="e">
        <f>VLOOKUP(K1615,[1]人員授權表!D$3:G$249,4,0)</f>
        <v>#N/A</v>
      </c>
      <c r="O1615" s="70" t="s">
        <v>95</v>
      </c>
      <c r="P1615" s="67">
        <f t="shared" si="92"/>
        <v>44751</v>
      </c>
      <c r="Q1615" s="75" t="str">
        <f t="shared" si="91"/>
        <v>週六</v>
      </c>
      <c r="R1615" s="80">
        <v>44742</v>
      </c>
      <c r="AA1615" s="1"/>
    </row>
    <row r="1616" spans="4:27">
      <c r="D1616" s="68" t="s">
        <v>50</v>
      </c>
      <c r="E1616" s="70" t="s">
        <v>82</v>
      </c>
      <c r="F1616" s="70" t="s">
        <v>975</v>
      </c>
      <c r="G1616" s="67">
        <v>44736</v>
      </c>
      <c r="H1616" s="67">
        <v>44753</v>
      </c>
      <c r="I1616" s="71">
        <f t="shared" si="90"/>
        <v>17</v>
      </c>
      <c r="J1616" s="72" t="s">
        <v>102</v>
      </c>
      <c r="K1616" s="72" t="s">
        <v>103</v>
      </c>
      <c r="L1616" s="73">
        <v>2</v>
      </c>
      <c r="M1616" s="73" t="s">
        <v>108</v>
      </c>
      <c r="N1616" s="68" t="str">
        <f>VLOOKUP(K1616,[1]人員授權表!D$3:G$249,4,0)</f>
        <v>無機</v>
      </c>
      <c r="O1616" s="70" t="s">
        <v>99</v>
      </c>
      <c r="P1616" s="67">
        <f t="shared" si="92"/>
        <v>44751</v>
      </c>
      <c r="Q1616" s="75" t="str">
        <f t="shared" si="91"/>
        <v>週六</v>
      </c>
      <c r="R1616" s="80">
        <v>44740</v>
      </c>
      <c r="AA1616" s="1"/>
    </row>
    <row r="1617" spans="4:27">
      <c r="D1617" s="68" t="s">
        <v>50</v>
      </c>
      <c r="E1617" s="70" t="s">
        <v>82</v>
      </c>
      <c r="F1617" s="70" t="s">
        <v>977</v>
      </c>
      <c r="G1617" s="67">
        <v>44736</v>
      </c>
      <c r="H1617" s="67">
        <v>44753</v>
      </c>
      <c r="I1617" s="71">
        <f t="shared" si="90"/>
        <v>17</v>
      </c>
      <c r="J1617" s="72" t="s">
        <v>89</v>
      </c>
      <c r="K1617" s="72" t="s">
        <v>480</v>
      </c>
      <c r="L1617" s="73">
        <v>3</v>
      </c>
      <c r="M1617" s="73" t="s">
        <v>108</v>
      </c>
      <c r="N1617" s="68" t="str">
        <f>VLOOKUP(K1617,[1]人員授權表!D$3:G$249,4,0)</f>
        <v>無機</v>
      </c>
      <c r="O1617" s="70" t="str">
        <f>VLOOKUP(K1617,[1]人員授權表!D$2:E$249,2,FALSE)</f>
        <v>Iring陳俊明</v>
      </c>
      <c r="P1617" s="67">
        <f t="shared" si="92"/>
        <v>44751</v>
      </c>
      <c r="Q1617" s="75" t="str">
        <f t="shared" si="91"/>
        <v>週六</v>
      </c>
      <c r="R1617" s="80">
        <v>44741</v>
      </c>
      <c r="AA1617" s="1"/>
    </row>
    <row r="1618" spans="4:27">
      <c r="D1618" s="68" t="s">
        <v>50</v>
      </c>
      <c r="E1618" s="70" t="s">
        <v>82</v>
      </c>
      <c r="F1618" s="70" t="s">
        <v>977</v>
      </c>
      <c r="G1618" s="67">
        <v>44736</v>
      </c>
      <c r="H1618" s="67">
        <v>44753</v>
      </c>
      <c r="I1618" s="71">
        <f t="shared" si="90"/>
        <v>17</v>
      </c>
      <c r="J1618" s="72" t="s">
        <v>93</v>
      </c>
      <c r="K1618" s="72" t="s">
        <v>482</v>
      </c>
      <c r="L1618" s="73">
        <v>3</v>
      </c>
      <c r="M1618" s="73" t="s">
        <v>108</v>
      </c>
      <c r="N1618" s="68" t="e">
        <f>VLOOKUP(K1618,[1]人員授權表!D$3:G$249,4,0)</f>
        <v>#N/A</v>
      </c>
      <c r="O1618" s="70" t="s">
        <v>95</v>
      </c>
      <c r="P1618" s="67">
        <f t="shared" si="92"/>
        <v>44751</v>
      </c>
      <c r="Q1618" s="75" t="str">
        <f t="shared" si="91"/>
        <v>週六</v>
      </c>
      <c r="R1618" s="80">
        <v>44742</v>
      </c>
      <c r="U1618" s="70">
        <v>1</v>
      </c>
      <c r="Y1618" s="78">
        <v>44743</v>
      </c>
      <c r="Z1618" s="79" t="s">
        <v>978</v>
      </c>
      <c r="AA1618" s="1"/>
    </row>
    <row r="1619" spans="4:27">
      <c r="D1619" s="68" t="s">
        <v>50</v>
      </c>
      <c r="E1619" s="70" t="s">
        <v>82</v>
      </c>
      <c r="F1619" s="70" t="s">
        <v>977</v>
      </c>
      <c r="G1619" s="67">
        <v>44736</v>
      </c>
      <c r="H1619" s="67">
        <v>44753</v>
      </c>
      <c r="I1619" s="71">
        <f t="shared" si="90"/>
        <v>17</v>
      </c>
      <c r="J1619" s="72" t="s">
        <v>102</v>
      </c>
      <c r="K1619" s="72" t="s">
        <v>103</v>
      </c>
      <c r="L1619" s="73">
        <v>3</v>
      </c>
      <c r="M1619" s="73" t="s">
        <v>108</v>
      </c>
      <c r="N1619" s="68" t="str">
        <f>VLOOKUP(K1619,[1]人員授權表!D$3:G$249,4,0)</f>
        <v>無機</v>
      </c>
      <c r="O1619" s="70" t="s">
        <v>99</v>
      </c>
      <c r="P1619" s="67">
        <f t="shared" si="92"/>
        <v>44751</v>
      </c>
      <c r="Q1619" s="75" t="str">
        <f t="shared" si="91"/>
        <v>週六</v>
      </c>
      <c r="R1619" s="80">
        <v>44740</v>
      </c>
      <c r="AA1619" s="1"/>
    </row>
    <row r="1620" spans="4:27">
      <c r="D1620" s="68" t="s">
        <v>50</v>
      </c>
      <c r="E1620" s="70" t="s">
        <v>82</v>
      </c>
      <c r="F1620" s="70" t="s">
        <v>977</v>
      </c>
      <c r="G1620" s="67">
        <v>44736</v>
      </c>
      <c r="H1620" s="67">
        <v>44753</v>
      </c>
      <c r="I1620" s="71">
        <f t="shared" si="90"/>
        <v>17</v>
      </c>
      <c r="J1620" s="72" t="s">
        <v>485</v>
      </c>
      <c r="K1620" s="72" t="s">
        <v>337</v>
      </c>
      <c r="L1620" s="73">
        <v>3</v>
      </c>
      <c r="M1620" s="73" t="s">
        <v>108</v>
      </c>
      <c r="N1620" s="68" t="str">
        <f>VLOOKUP(K1620,[1]人員授權表!D$3:G$249,4,0)</f>
        <v>無機</v>
      </c>
      <c r="O1620" s="70" t="str">
        <f>VLOOKUP(K1620,[1]人員授權表!D$2:E$249,2,FALSE)</f>
        <v>Iring陳俊明</v>
      </c>
      <c r="P1620" s="67">
        <f t="shared" si="92"/>
        <v>44751</v>
      </c>
      <c r="Q1620" s="75" t="str">
        <f t="shared" si="91"/>
        <v>週六</v>
      </c>
      <c r="R1620" s="80">
        <v>44741</v>
      </c>
      <c r="AA1620" s="1"/>
    </row>
    <row r="1621" spans="4:27">
      <c r="D1621" s="68" t="s">
        <v>50</v>
      </c>
      <c r="E1621" s="70" t="s">
        <v>82</v>
      </c>
      <c r="F1621" s="70" t="s">
        <v>979</v>
      </c>
      <c r="G1621" s="67">
        <v>44736</v>
      </c>
      <c r="H1621" s="67">
        <v>44753</v>
      </c>
      <c r="I1621" s="71">
        <f t="shared" si="90"/>
        <v>17</v>
      </c>
      <c r="J1621" s="72" t="s">
        <v>125</v>
      </c>
      <c r="K1621" s="72" t="s">
        <v>144</v>
      </c>
      <c r="L1621" s="73">
        <v>1</v>
      </c>
      <c r="M1621" s="73" t="s">
        <v>91</v>
      </c>
      <c r="N1621" s="68" t="str">
        <f>VLOOKUP(K1621,[1]人員授權表!D$3:G$249,4,0)</f>
        <v>有機</v>
      </c>
      <c r="O1621" s="70" t="str">
        <f>VLOOKUP(K1621,[1]人員授權表!D$2:E$249,2,FALSE)</f>
        <v>Lucy黃詩婷</v>
      </c>
      <c r="P1621" s="67">
        <f t="shared" si="92"/>
        <v>44751</v>
      </c>
      <c r="Q1621" s="75" t="str">
        <f t="shared" si="91"/>
        <v>週六</v>
      </c>
      <c r="R1621" s="80">
        <v>44743</v>
      </c>
      <c r="AA1621" s="1"/>
    </row>
    <row r="1622" spans="4:27">
      <c r="D1622" s="68" t="s">
        <v>50</v>
      </c>
      <c r="E1622" s="70" t="s">
        <v>82</v>
      </c>
      <c r="F1622" s="70" t="s">
        <v>979</v>
      </c>
      <c r="G1622" s="67">
        <v>44736</v>
      </c>
      <c r="H1622" s="67">
        <v>44753</v>
      </c>
      <c r="I1622" s="71">
        <f t="shared" si="90"/>
        <v>17</v>
      </c>
      <c r="J1622" s="72" t="s">
        <v>139</v>
      </c>
      <c r="K1622" s="72" t="s">
        <v>140</v>
      </c>
      <c r="L1622" s="73">
        <v>1</v>
      </c>
      <c r="M1622" s="73" t="s">
        <v>91</v>
      </c>
      <c r="N1622" s="68" t="str">
        <f>VLOOKUP(K1622,[1]人員授權表!D$3:G$249,4,0)</f>
        <v>無機</v>
      </c>
      <c r="O1622" s="70" t="str">
        <f>IF(J1622=[1]人員授權表!$C$85,"Casper李羿勳",IF(J1622=[1]人員授權表!$C$188,"Iring陳俊明",IF(J1622=[1]人員授權表!$C$189,"Brian陳泓霖",VLOOKUP(K1622,[1]人員授權表!D$2:E$249,2,FALSE))))</f>
        <v>Brian陳泓霖</v>
      </c>
      <c r="P1622" s="67">
        <f t="shared" si="92"/>
        <v>44751</v>
      </c>
      <c r="Q1622" s="75" t="str">
        <f t="shared" si="91"/>
        <v>週六</v>
      </c>
      <c r="R1622" s="80">
        <v>44740</v>
      </c>
      <c r="AA1622" s="1"/>
    </row>
    <row r="1623" spans="4:27">
      <c r="D1623" s="68" t="s">
        <v>50</v>
      </c>
      <c r="E1623" s="70" t="s">
        <v>82</v>
      </c>
      <c r="F1623" s="70" t="s">
        <v>979</v>
      </c>
      <c r="G1623" s="67">
        <v>44736</v>
      </c>
      <c r="H1623" s="67">
        <v>44753</v>
      </c>
      <c r="I1623" s="71">
        <f t="shared" si="90"/>
        <v>17</v>
      </c>
      <c r="J1623" s="72" t="s">
        <v>164</v>
      </c>
      <c r="K1623" s="72" t="s">
        <v>146</v>
      </c>
      <c r="L1623" s="73">
        <v>1</v>
      </c>
      <c r="M1623" s="73" t="s">
        <v>91</v>
      </c>
      <c r="N1623" s="68" t="str">
        <f>VLOOKUP(K1623,[1]人員授權表!D$3:G$249,4,0)</f>
        <v>無機</v>
      </c>
      <c r="O1623" s="70" t="str">
        <f>VLOOKUP(K1623,[1]人員授權表!D$2:E$249,2,FALSE)</f>
        <v>Jack劉念忻</v>
      </c>
      <c r="P1623" s="67">
        <f t="shared" si="92"/>
        <v>44751</v>
      </c>
      <c r="Q1623" s="75" t="str">
        <f t="shared" si="91"/>
        <v>週六</v>
      </c>
      <c r="R1623" s="80">
        <v>44746</v>
      </c>
      <c r="AA1623" s="1"/>
    </row>
    <row r="1624" spans="4:27">
      <c r="D1624" s="68" t="s">
        <v>50</v>
      </c>
      <c r="E1624" s="70" t="s">
        <v>82</v>
      </c>
      <c r="F1624" s="70" t="s">
        <v>979</v>
      </c>
      <c r="G1624" s="67">
        <v>44736</v>
      </c>
      <c r="H1624" s="67">
        <v>44753</v>
      </c>
      <c r="I1624" s="71">
        <f t="shared" si="90"/>
        <v>17</v>
      </c>
      <c r="J1624" s="72" t="s">
        <v>178</v>
      </c>
      <c r="K1624" s="72" t="s">
        <v>179</v>
      </c>
      <c r="L1624" s="73">
        <v>1</v>
      </c>
      <c r="M1624" s="73" t="s">
        <v>91</v>
      </c>
      <c r="N1624" s="68" t="str">
        <f>VLOOKUP(K1624,[1]人員授權表!D$3:G$249,4,0)</f>
        <v>無機</v>
      </c>
      <c r="O1624" s="70" t="s">
        <v>115</v>
      </c>
      <c r="P1624" s="67">
        <f t="shared" si="92"/>
        <v>44751</v>
      </c>
      <c r="Q1624" s="75" t="str">
        <f t="shared" si="91"/>
        <v>週六</v>
      </c>
      <c r="R1624" s="80">
        <v>44746</v>
      </c>
      <c r="AA1624" s="1"/>
    </row>
    <row r="1625" spans="4:27">
      <c r="D1625" s="68" t="s">
        <v>50</v>
      </c>
      <c r="E1625" s="70" t="s">
        <v>82</v>
      </c>
      <c r="F1625" s="70" t="s">
        <v>979</v>
      </c>
      <c r="G1625" s="67">
        <v>44736</v>
      </c>
      <c r="H1625" s="67">
        <v>44753</v>
      </c>
      <c r="I1625" s="71">
        <f t="shared" si="90"/>
        <v>17</v>
      </c>
      <c r="J1625" s="72" t="s">
        <v>141</v>
      </c>
      <c r="K1625" s="72" t="s">
        <v>142</v>
      </c>
      <c r="L1625" s="73">
        <v>1</v>
      </c>
      <c r="M1625" s="73" t="s">
        <v>91</v>
      </c>
      <c r="N1625" s="68" t="str">
        <f>VLOOKUP(K1625,[1]人員授權表!D$3:G$249,4,0)</f>
        <v>無機</v>
      </c>
      <c r="O1625" s="70" t="str">
        <f>VLOOKUP(K1625,[1]人員授權表!D$2:E$249,2,FALSE)</f>
        <v>Dennis陳汶宏</v>
      </c>
      <c r="P1625" s="67">
        <f t="shared" si="92"/>
        <v>44751</v>
      </c>
      <c r="Q1625" s="75" t="str">
        <f t="shared" si="91"/>
        <v>週六</v>
      </c>
      <c r="R1625" s="80">
        <v>44743</v>
      </c>
      <c r="AA1625" s="1"/>
    </row>
    <row r="1626" spans="4:27">
      <c r="D1626" s="68" t="s">
        <v>50</v>
      </c>
      <c r="E1626" s="70" t="s">
        <v>82</v>
      </c>
      <c r="F1626" s="70" t="s">
        <v>979</v>
      </c>
      <c r="G1626" s="67">
        <v>44736</v>
      </c>
      <c r="H1626" s="67">
        <v>44753</v>
      </c>
      <c r="I1626" s="71">
        <f t="shared" si="90"/>
        <v>17</v>
      </c>
      <c r="J1626" s="72" t="s">
        <v>153</v>
      </c>
      <c r="K1626" s="72" t="s">
        <v>154</v>
      </c>
      <c r="L1626" s="73">
        <v>1</v>
      </c>
      <c r="M1626" s="73" t="s">
        <v>91</v>
      </c>
      <c r="N1626" s="68" t="str">
        <f>VLOOKUP(K1626,[1]人員授權表!D$3:G$249,4,0)</f>
        <v>無機</v>
      </c>
      <c r="O1626" s="70" t="str">
        <f>VLOOKUP(K1626,[1]人員授權表!D$2:E$249,2,FALSE)</f>
        <v>Ken張智凱</v>
      </c>
      <c r="P1626" s="67">
        <f t="shared" si="92"/>
        <v>44751</v>
      </c>
      <c r="Q1626" s="75" t="str">
        <f t="shared" si="91"/>
        <v>週六</v>
      </c>
      <c r="R1626" s="80">
        <v>44742</v>
      </c>
      <c r="AA1626" s="1"/>
    </row>
    <row r="1627" spans="4:27">
      <c r="D1627" s="68" t="s">
        <v>50</v>
      </c>
      <c r="E1627" s="70" t="s">
        <v>82</v>
      </c>
      <c r="F1627" s="70" t="s">
        <v>979</v>
      </c>
      <c r="G1627" s="67">
        <v>44736</v>
      </c>
      <c r="H1627" s="67">
        <v>44753</v>
      </c>
      <c r="I1627" s="71">
        <f t="shared" si="90"/>
        <v>17</v>
      </c>
      <c r="J1627" s="72" t="s">
        <v>137</v>
      </c>
      <c r="K1627" s="72" t="s">
        <v>138</v>
      </c>
      <c r="L1627" s="73">
        <v>1</v>
      </c>
      <c r="M1627" s="73" t="s">
        <v>91</v>
      </c>
      <c r="N1627" s="68" t="str">
        <f>VLOOKUP(K1627,[1]人員授權表!D$3:G$249,4,0)</f>
        <v>無機</v>
      </c>
      <c r="O1627" s="70" t="s">
        <v>99</v>
      </c>
      <c r="P1627" s="67">
        <f t="shared" si="92"/>
        <v>44751</v>
      </c>
      <c r="Q1627" s="75" t="str">
        <f t="shared" si="91"/>
        <v>週六</v>
      </c>
      <c r="R1627" s="80">
        <v>44746</v>
      </c>
      <c r="AA1627" s="1"/>
    </row>
    <row r="1628" spans="4:27">
      <c r="D1628" s="68" t="s">
        <v>50</v>
      </c>
      <c r="E1628" s="70" t="s">
        <v>82</v>
      </c>
      <c r="F1628" s="70" t="s">
        <v>979</v>
      </c>
      <c r="G1628" s="67">
        <v>44736</v>
      </c>
      <c r="H1628" s="67">
        <v>44753</v>
      </c>
      <c r="I1628" s="71">
        <f t="shared" si="90"/>
        <v>17</v>
      </c>
      <c r="J1628" s="72" t="s">
        <v>148</v>
      </c>
      <c r="K1628" s="72" t="s">
        <v>149</v>
      </c>
      <c r="L1628" s="73">
        <v>1</v>
      </c>
      <c r="M1628" s="73" t="s">
        <v>91</v>
      </c>
      <c r="N1628" s="68" t="str">
        <f>VLOOKUP(K1628,[1]人員授權表!D$3:G$249,4,0)</f>
        <v>無機</v>
      </c>
      <c r="O1628" s="70" t="str">
        <f>VLOOKUP(K1628,[1]人員授權表!D$2:E$249,2,FALSE)</f>
        <v>Vicky游崴涵</v>
      </c>
      <c r="P1628" s="67">
        <f t="shared" si="92"/>
        <v>44751</v>
      </c>
      <c r="Q1628" s="75" t="str">
        <f t="shared" si="91"/>
        <v>週六</v>
      </c>
      <c r="R1628" s="80">
        <v>44743</v>
      </c>
      <c r="AA1628" s="1"/>
    </row>
    <row r="1629" spans="4:27">
      <c r="D1629" s="68" t="s">
        <v>50</v>
      </c>
      <c r="E1629" s="70" t="s">
        <v>82</v>
      </c>
      <c r="F1629" s="4" t="s">
        <v>980</v>
      </c>
      <c r="G1629" s="67">
        <v>44739</v>
      </c>
      <c r="H1629" s="67">
        <v>44753</v>
      </c>
      <c r="I1629" s="71">
        <f t="shared" si="90"/>
        <v>14</v>
      </c>
      <c r="J1629" s="72" t="s">
        <v>139</v>
      </c>
      <c r="K1629" s="72" t="s">
        <v>140</v>
      </c>
      <c r="L1629" s="73">
        <v>1</v>
      </c>
      <c r="M1629" s="73" t="s">
        <v>91</v>
      </c>
      <c r="N1629" s="68" t="str">
        <f>VLOOKUP(K1629,[1]人員授權表!D$3:G$249,4,0)</f>
        <v>無機</v>
      </c>
      <c r="O1629" s="70" t="str">
        <f>IF(J1629=[1]人員授權表!$C$85,"Casper李羿勳",IF(J1629=[1]人員授權表!$C$188,"Iring陳俊明",IF(J1629=[1]人員授權表!$C$189,"Brian陳泓霖",VLOOKUP(K1629,[1]人員授權表!D$2:E$249,2,FALSE))))</f>
        <v>Brian陳泓霖</v>
      </c>
      <c r="P1629" s="67">
        <f t="shared" si="92"/>
        <v>44751</v>
      </c>
      <c r="Q1629" s="75" t="str">
        <f t="shared" si="91"/>
        <v>週六</v>
      </c>
      <c r="R1629" s="80">
        <v>44740</v>
      </c>
      <c r="AA1629" s="1"/>
    </row>
    <row r="1630" spans="4:27">
      <c r="D1630" s="68" t="s">
        <v>50</v>
      </c>
      <c r="E1630" s="70" t="s">
        <v>82</v>
      </c>
      <c r="F1630" s="4" t="s">
        <v>980</v>
      </c>
      <c r="G1630" s="67">
        <v>44739</v>
      </c>
      <c r="H1630" s="67">
        <v>44753</v>
      </c>
      <c r="I1630" s="71">
        <f t="shared" si="90"/>
        <v>14</v>
      </c>
      <c r="J1630" s="72" t="s">
        <v>277</v>
      </c>
      <c r="K1630" s="72" t="s">
        <v>154</v>
      </c>
      <c r="L1630" s="73">
        <v>1</v>
      </c>
      <c r="M1630" s="73" t="s">
        <v>91</v>
      </c>
      <c r="N1630" s="68" t="str">
        <f>VLOOKUP(K1630,[1]人員授權表!D$3:G$249,4,0)</f>
        <v>無機</v>
      </c>
      <c r="O1630" s="70" t="str">
        <f>VLOOKUP(K1630,[1]人員授權表!D$2:E$249,2,FALSE)</f>
        <v>Ken張智凱</v>
      </c>
      <c r="P1630" s="67">
        <f t="shared" si="92"/>
        <v>44751</v>
      </c>
      <c r="Q1630" s="75" t="str">
        <f t="shared" si="91"/>
        <v>週六</v>
      </c>
      <c r="R1630" s="80">
        <v>44742</v>
      </c>
      <c r="AA1630" s="1"/>
    </row>
    <row r="1631" spans="4:27">
      <c r="D1631" s="68" t="s">
        <v>50</v>
      </c>
      <c r="E1631" s="70" t="s">
        <v>82</v>
      </c>
      <c r="F1631" s="4" t="s">
        <v>980</v>
      </c>
      <c r="G1631" s="67">
        <v>44739</v>
      </c>
      <c r="H1631" s="67">
        <v>44753</v>
      </c>
      <c r="I1631" s="71">
        <f t="shared" si="90"/>
        <v>14</v>
      </c>
      <c r="J1631" s="72" t="s">
        <v>137</v>
      </c>
      <c r="K1631" s="72" t="s">
        <v>138</v>
      </c>
      <c r="L1631" s="73">
        <v>1</v>
      </c>
      <c r="M1631" s="73" t="s">
        <v>91</v>
      </c>
      <c r="N1631" s="68" t="str">
        <f>VLOOKUP(K1631,[1]人員授權表!D$3:G$249,4,0)</f>
        <v>無機</v>
      </c>
      <c r="O1631" s="70" t="s">
        <v>99</v>
      </c>
      <c r="P1631" s="67">
        <f t="shared" si="92"/>
        <v>44751</v>
      </c>
      <c r="Q1631" s="75" t="str">
        <f t="shared" si="91"/>
        <v>週六</v>
      </c>
      <c r="R1631" s="80">
        <v>44748</v>
      </c>
      <c r="AA1631" s="1"/>
    </row>
    <row r="1632" spans="4:27">
      <c r="D1632" s="68" t="s">
        <v>50</v>
      </c>
      <c r="E1632" s="70" t="s">
        <v>82</v>
      </c>
      <c r="F1632" s="4" t="s">
        <v>980</v>
      </c>
      <c r="G1632" s="67">
        <v>44739</v>
      </c>
      <c r="H1632" s="67">
        <v>44753</v>
      </c>
      <c r="I1632" s="71">
        <f t="shared" si="90"/>
        <v>14</v>
      </c>
      <c r="J1632" s="72" t="s">
        <v>148</v>
      </c>
      <c r="K1632" s="72" t="s">
        <v>149</v>
      </c>
      <c r="L1632" s="73">
        <v>1</v>
      </c>
      <c r="M1632" s="73" t="s">
        <v>91</v>
      </c>
      <c r="N1632" s="68" t="str">
        <f>VLOOKUP(K1632,[1]人員授權表!D$3:G$249,4,0)</f>
        <v>無機</v>
      </c>
      <c r="O1632" s="70" t="str">
        <f>VLOOKUP(K1632,[1]人員授權表!D$2:E$249,2,FALSE)</f>
        <v>Vicky游崴涵</v>
      </c>
      <c r="P1632" s="67">
        <f t="shared" si="92"/>
        <v>44751</v>
      </c>
      <c r="Q1632" s="75" t="str">
        <f t="shared" si="91"/>
        <v>週六</v>
      </c>
      <c r="R1632" s="80">
        <v>44743</v>
      </c>
      <c r="AA1632" s="1"/>
    </row>
    <row r="1633" spans="4:27">
      <c r="D1633" s="68" t="s">
        <v>7</v>
      </c>
      <c r="E1633" s="89" t="s">
        <v>82</v>
      </c>
      <c r="F1633" s="90" t="s">
        <v>981</v>
      </c>
      <c r="G1633" s="92">
        <v>44737</v>
      </c>
      <c r="H1633" s="92">
        <v>44753</v>
      </c>
      <c r="I1633" s="71">
        <f t="shared" si="90"/>
        <v>16</v>
      </c>
      <c r="J1633" s="93" t="s">
        <v>125</v>
      </c>
      <c r="K1633" s="93" t="s">
        <v>144</v>
      </c>
      <c r="L1633" s="100"/>
      <c r="M1633" s="73" t="s">
        <v>127</v>
      </c>
      <c r="N1633" s="94" t="str">
        <f>VLOOKUP(K1633,[1]人員授權表!D$3:G$249,4,0)</f>
        <v>有機</v>
      </c>
      <c r="O1633" s="89" t="str">
        <f>VLOOKUP(K1633,[1]人員授權表!D$2:E$249,2,FALSE)</f>
        <v>Lucy黃詩婷</v>
      </c>
      <c r="P1633" s="92">
        <f t="shared" si="92"/>
        <v>44751</v>
      </c>
      <c r="Q1633" s="75" t="str">
        <f t="shared" si="91"/>
        <v>週六</v>
      </c>
      <c r="R1633" s="80" t="s">
        <v>7</v>
      </c>
      <c r="AA1633" s="1"/>
    </row>
    <row r="1634" spans="4:27">
      <c r="D1634" s="68" t="s">
        <v>776</v>
      </c>
      <c r="E1634" s="89" t="s">
        <v>82</v>
      </c>
      <c r="F1634" s="90" t="s">
        <v>982</v>
      </c>
      <c r="G1634" s="92">
        <v>44737</v>
      </c>
      <c r="H1634" s="92">
        <v>44753</v>
      </c>
      <c r="I1634" s="71">
        <f t="shared" si="90"/>
        <v>16</v>
      </c>
      <c r="J1634" s="93" t="s">
        <v>139</v>
      </c>
      <c r="K1634" s="93" t="s">
        <v>140</v>
      </c>
      <c r="L1634" s="100"/>
      <c r="M1634" s="73" t="s">
        <v>127</v>
      </c>
      <c r="N1634" s="94" t="str">
        <f>VLOOKUP(K1634,[1]人員授權表!D$3:G$249,4,0)</f>
        <v>無機</v>
      </c>
      <c r="O1634" s="89" t="str">
        <f>IF(J1634=[1]人員授權表!$C$85,"Casper李羿勳",IF(J1634=[1]人員授權表!$C$188,"Iring陳俊明",IF(J1634=[1]人員授權表!$C$189,"Brian陳泓霖",VLOOKUP(K1634,[1]人員授權表!D$2:E$249,2,FALSE))))</f>
        <v>Brian陳泓霖</v>
      </c>
      <c r="P1634" s="92">
        <f t="shared" si="92"/>
        <v>44751</v>
      </c>
      <c r="Q1634" s="75" t="str">
        <f t="shared" si="91"/>
        <v>週六</v>
      </c>
      <c r="R1634" s="80" t="s">
        <v>7</v>
      </c>
      <c r="AA1634" s="1"/>
    </row>
    <row r="1635" spans="4:27">
      <c r="D1635" s="68" t="s">
        <v>776</v>
      </c>
      <c r="E1635" s="89" t="s">
        <v>82</v>
      </c>
      <c r="F1635" s="90" t="s">
        <v>982</v>
      </c>
      <c r="G1635" s="92">
        <v>44737</v>
      </c>
      <c r="H1635" s="92">
        <v>44753</v>
      </c>
      <c r="I1635" s="71">
        <f t="shared" si="90"/>
        <v>16</v>
      </c>
      <c r="J1635" s="93" t="s">
        <v>966</v>
      </c>
      <c r="K1635" s="93" t="s">
        <v>154</v>
      </c>
      <c r="L1635" s="100"/>
      <c r="M1635" s="73" t="s">
        <v>127</v>
      </c>
      <c r="N1635" s="94" t="str">
        <f>VLOOKUP(K1635,[1]人員授權表!D$3:G$249,4,0)</f>
        <v>無機</v>
      </c>
      <c r="O1635" s="89" t="str">
        <f>VLOOKUP(K1635,[1]人員授權表!D$2:E$249,2,FALSE)</f>
        <v>Ken張智凱</v>
      </c>
      <c r="P1635" s="92">
        <f t="shared" si="92"/>
        <v>44751</v>
      </c>
      <c r="Q1635" s="75" t="str">
        <f t="shared" si="91"/>
        <v>週六</v>
      </c>
      <c r="R1635" s="80" t="s">
        <v>7</v>
      </c>
      <c r="AA1635" s="1"/>
    </row>
    <row r="1636" spans="4:27">
      <c r="D1636" s="68" t="s">
        <v>776</v>
      </c>
      <c r="E1636" s="89" t="s">
        <v>82</v>
      </c>
      <c r="F1636" s="90" t="s">
        <v>982</v>
      </c>
      <c r="G1636" s="92">
        <v>44737</v>
      </c>
      <c r="H1636" s="92">
        <v>44753</v>
      </c>
      <c r="I1636" s="71">
        <f t="shared" si="90"/>
        <v>16</v>
      </c>
      <c r="J1636" s="93" t="s">
        <v>137</v>
      </c>
      <c r="K1636" s="93" t="s">
        <v>138</v>
      </c>
      <c r="L1636" s="100"/>
      <c r="M1636" s="73" t="s">
        <v>127</v>
      </c>
      <c r="N1636" s="94" t="str">
        <f>VLOOKUP(K1636,[1]人員授權表!D$3:G$249,4,0)</f>
        <v>無機</v>
      </c>
      <c r="O1636" s="89" t="s">
        <v>99</v>
      </c>
      <c r="P1636" s="92">
        <f t="shared" si="92"/>
        <v>44751</v>
      </c>
      <c r="Q1636" s="75" t="str">
        <f t="shared" si="91"/>
        <v>週六</v>
      </c>
      <c r="R1636" s="80" t="s">
        <v>7</v>
      </c>
      <c r="AA1636" s="1"/>
    </row>
    <row r="1637" spans="4:27">
      <c r="D1637" s="68" t="s">
        <v>50</v>
      </c>
      <c r="E1637" s="70" t="s">
        <v>51</v>
      </c>
      <c r="F1637" s="70" t="s">
        <v>983</v>
      </c>
      <c r="G1637" s="67">
        <v>44739</v>
      </c>
      <c r="H1637" s="67">
        <v>44753</v>
      </c>
      <c r="I1637" s="71">
        <f t="shared" si="90"/>
        <v>14</v>
      </c>
      <c r="J1637" s="72" t="s">
        <v>125</v>
      </c>
      <c r="K1637" s="72" t="s">
        <v>144</v>
      </c>
      <c r="L1637" s="73">
        <v>5</v>
      </c>
      <c r="M1637" s="73" t="s">
        <v>79</v>
      </c>
      <c r="N1637" s="68" t="str">
        <f>VLOOKUP(K1637,[1]人員授權表!D$3:G$249,4,0)</f>
        <v>有機</v>
      </c>
      <c r="O1637" s="70" t="str">
        <f>VLOOKUP(K1637,[1]人員授權表!D$2:E$249,2,FALSE)</f>
        <v>Lucy黃詩婷</v>
      </c>
      <c r="P1637" s="67">
        <f t="shared" si="92"/>
        <v>44751</v>
      </c>
      <c r="Q1637" s="75" t="str">
        <f t="shared" si="91"/>
        <v>週六</v>
      </c>
      <c r="R1637" s="80">
        <v>44743</v>
      </c>
      <c r="AA1637" s="1"/>
    </row>
    <row r="1638" spans="4:27">
      <c r="D1638" s="68" t="s">
        <v>50</v>
      </c>
      <c r="E1638" s="70" t="s">
        <v>51</v>
      </c>
      <c r="F1638" s="70" t="s">
        <v>983</v>
      </c>
      <c r="G1638" s="67">
        <v>44739</v>
      </c>
      <c r="H1638" s="67">
        <v>44753</v>
      </c>
      <c r="I1638" s="71">
        <f t="shared" si="90"/>
        <v>14</v>
      </c>
      <c r="J1638" s="72" t="s">
        <v>139</v>
      </c>
      <c r="K1638" s="72" t="s">
        <v>140</v>
      </c>
      <c r="L1638" s="73">
        <v>5</v>
      </c>
      <c r="M1638" s="73" t="s">
        <v>79</v>
      </c>
      <c r="N1638" s="68" t="str">
        <f>VLOOKUP(K1638,[1]人員授權表!D$3:G$249,4,0)</f>
        <v>無機</v>
      </c>
      <c r="O1638" s="70" t="str">
        <f>IF(J1638=[1]人員授權表!$C$85,"Casper李羿勳",IF(J1638=[1]人員授權表!$C$188,"Iring陳俊明",IF(J1638=[1]人員授權表!$C$189,"Brian陳泓霖",VLOOKUP(K1638,[1]人員授權表!D$2:E$249,2,FALSE))))</f>
        <v>Brian陳泓霖</v>
      </c>
      <c r="P1638" s="67">
        <f t="shared" si="92"/>
        <v>44751</v>
      </c>
      <c r="Q1638" s="75" t="str">
        <f t="shared" si="91"/>
        <v>週六</v>
      </c>
      <c r="R1638" s="80">
        <v>44740</v>
      </c>
      <c r="AA1638" s="1"/>
    </row>
    <row r="1639" spans="4:27">
      <c r="D1639" s="68" t="s">
        <v>50</v>
      </c>
      <c r="E1639" s="70" t="s">
        <v>51</v>
      </c>
      <c r="F1639" s="70" t="s">
        <v>984</v>
      </c>
      <c r="G1639" s="67">
        <v>44739</v>
      </c>
      <c r="H1639" s="67">
        <v>44753</v>
      </c>
      <c r="I1639" s="71">
        <f t="shared" si="90"/>
        <v>14</v>
      </c>
      <c r="J1639" s="72" t="s">
        <v>160</v>
      </c>
      <c r="K1639" s="72" t="s">
        <v>161</v>
      </c>
      <c r="L1639" s="73">
        <v>5</v>
      </c>
      <c r="M1639" s="73" t="s">
        <v>79</v>
      </c>
      <c r="N1639" s="68" t="str">
        <f>VLOOKUP(K1639,[1]人員授權表!D$3:G$249,4,0)</f>
        <v>無機</v>
      </c>
      <c r="O1639" s="70" t="str">
        <f>VLOOKUP(K1639,[1]人員授權表!D$2:E$249,2,FALSE)</f>
        <v>Dennis陳汶宏</v>
      </c>
      <c r="P1639" s="67">
        <f t="shared" si="92"/>
        <v>44751</v>
      </c>
      <c r="Q1639" s="75" t="str">
        <f t="shared" si="91"/>
        <v>週六</v>
      </c>
      <c r="R1639" s="80">
        <v>44743</v>
      </c>
      <c r="AA1639" s="1"/>
    </row>
    <row r="1640" spans="4:27">
      <c r="D1640" s="68" t="s">
        <v>50</v>
      </c>
      <c r="E1640" s="70" t="s">
        <v>51</v>
      </c>
      <c r="F1640" s="70" t="s">
        <v>983</v>
      </c>
      <c r="G1640" s="67">
        <v>44739</v>
      </c>
      <c r="H1640" s="67">
        <v>44753</v>
      </c>
      <c r="I1640" s="71">
        <f t="shared" si="90"/>
        <v>14</v>
      </c>
      <c r="J1640" s="72" t="s">
        <v>145</v>
      </c>
      <c r="K1640" s="72" t="s">
        <v>146</v>
      </c>
      <c r="L1640" s="73">
        <v>5</v>
      </c>
      <c r="M1640" s="73" t="s">
        <v>79</v>
      </c>
      <c r="N1640" s="68" t="str">
        <f>VLOOKUP(K1640,[1]人員授權表!D$3:G$249,4,0)</f>
        <v>無機</v>
      </c>
      <c r="O1640" s="70" t="str">
        <f>VLOOKUP(K1640,[1]人員授權表!D$2:E$249,2,FALSE)</f>
        <v>Jack劉念忻</v>
      </c>
      <c r="P1640" s="67">
        <f t="shared" si="92"/>
        <v>44751</v>
      </c>
      <c r="Q1640" s="75" t="str">
        <f t="shared" si="91"/>
        <v>週六</v>
      </c>
      <c r="R1640" s="80">
        <v>44748</v>
      </c>
      <c r="AA1640" s="1"/>
    </row>
    <row r="1641" spans="4:27">
      <c r="D1641" s="68" t="s">
        <v>50</v>
      </c>
      <c r="E1641" s="70" t="s">
        <v>51</v>
      </c>
      <c r="F1641" s="70" t="s">
        <v>983</v>
      </c>
      <c r="G1641" s="67">
        <v>44739</v>
      </c>
      <c r="H1641" s="67">
        <v>44753</v>
      </c>
      <c r="I1641" s="71">
        <f t="shared" si="90"/>
        <v>14</v>
      </c>
      <c r="J1641" s="72" t="s">
        <v>164</v>
      </c>
      <c r="K1641" s="72" t="s">
        <v>146</v>
      </c>
      <c r="L1641" s="73">
        <v>5</v>
      </c>
      <c r="M1641" s="73" t="s">
        <v>79</v>
      </c>
      <c r="N1641" s="68" t="str">
        <f>VLOOKUP(K1641,[1]人員授權表!D$3:G$249,4,0)</f>
        <v>無機</v>
      </c>
      <c r="O1641" s="70" t="str">
        <f>VLOOKUP(K1641,[1]人員授權表!D$2:E$249,2,FALSE)</f>
        <v>Jack劉念忻</v>
      </c>
      <c r="P1641" s="67">
        <f t="shared" si="92"/>
        <v>44751</v>
      </c>
      <c r="Q1641" s="75" t="str">
        <f t="shared" si="91"/>
        <v>週六</v>
      </c>
      <c r="R1641" s="80">
        <v>44748</v>
      </c>
      <c r="AA1641" s="1"/>
    </row>
    <row r="1642" spans="4:27">
      <c r="D1642" s="68" t="s">
        <v>50</v>
      </c>
      <c r="E1642" s="70" t="s">
        <v>51</v>
      </c>
      <c r="F1642" s="70" t="s">
        <v>983</v>
      </c>
      <c r="G1642" s="67">
        <v>44739</v>
      </c>
      <c r="H1642" s="67">
        <v>44753</v>
      </c>
      <c r="I1642" s="71">
        <f t="shared" si="90"/>
        <v>14</v>
      </c>
      <c r="J1642" s="72" t="s">
        <v>141</v>
      </c>
      <c r="K1642" s="72" t="s">
        <v>142</v>
      </c>
      <c r="L1642" s="73">
        <v>5</v>
      </c>
      <c r="M1642" s="73" t="s">
        <v>79</v>
      </c>
      <c r="N1642" s="68" t="str">
        <f>VLOOKUP(K1642,[1]人員授權表!D$3:G$249,4,0)</f>
        <v>無機</v>
      </c>
      <c r="O1642" s="70" t="str">
        <f>VLOOKUP(K1642,[1]人員授權表!D$2:E$249,2,FALSE)</f>
        <v>Dennis陳汶宏</v>
      </c>
      <c r="P1642" s="67">
        <f t="shared" si="92"/>
        <v>44751</v>
      </c>
      <c r="Q1642" s="75" t="str">
        <f t="shared" si="91"/>
        <v>週六</v>
      </c>
      <c r="R1642" s="80">
        <v>44747</v>
      </c>
      <c r="AA1642" s="1"/>
    </row>
    <row r="1643" spans="4:27">
      <c r="D1643" s="68" t="s">
        <v>50</v>
      </c>
      <c r="E1643" s="70" t="s">
        <v>51</v>
      </c>
      <c r="F1643" s="70" t="s">
        <v>983</v>
      </c>
      <c r="G1643" s="67">
        <v>44739</v>
      </c>
      <c r="H1643" s="67">
        <v>44753</v>
      </c>
      <c r="I1643" s="71">
        <f t="shared" si="90"/>
        <v>14</v>
      </c>
      <c r="J1643" s="72" t="s">
        <v>153</v>
      </c>
      <c r="K1643" s="72" t="s">
        <v>154</v>
      </c>
      <c r="L1643" s="73">
        <v>5</v>
      </c>
      <c r="M1643" s="73" t="s">
        <v>79</v>
      </c>
      <c r="N1643" s="68" t="str">
        <f>VLOOKUP(K1643,[1]人員授權表!D$3:G$249,4,0)</f>
        <v>無機</v>
      </c>
      <c r="O1643" s="70" t="str">
        <f>VLOOKUP(K1643,[1]人員授權表!D$2:E$249,2,FALSE)</f>
        <v>Ken張智凱</v>
      </c>
      <c r="P1643" s="67">
        <f t="shared" si="92"/>
        <v>44751</v>
      </c>
      <c r="Q1643" s="75" t="str">
        <f t="shared" si="91"/>
        <v>週六</v>
      </c>
      <c r="R1643" s="80">
        <v>44742</v>
      </c>
      <c r="AA1643" s="1"/>
    </row>
    <row r="1644" spans="4:27">
      <c r="D1644" s="68" t="s">
        <v>50</v>
      </c>
      <c r="E1644" s="70" t="s">
        <v>51</v>
      </c>
      <c r="F1644" s="70" t="s">
        <v>983</v>
      </c>
      <c r="G1644" s="67">
        <v>44739</v>
      </c>
      <c r="H1644" s="67">
        <v>44753</v>
      </c>
      <c r="I1644" s="71">
        <f t="shared" si="90"/>
        <v>14</v>
      </c>
      <c r="J1644" s="72" t="s">
        <v>137</v>
      </c>
      <c r="K1644" s="72" t="s">
        <v>138</v>
      </c>
      <c r="L1644" s="73">
        <v>5</v>
      </c>
      <c r="M1644" s="73" t="s">
        <v>79</v>
      </c>
      <c r="N1644" s="68" t="str">
        <f>VLOOKUP(K1644,[1]人員授權表!D$3:G$249,4,0)</f>
        <v>無機</v>
      </c>
      <c r="O1644" s="70" t="s">
        <v>99</v>
      </c>
      <c r="P1644" s="67">
        <f t="shared" si="92"/>
        <v>44751</v>
      </c>
      <c r="Q1644" s="75" t="str">
        <f t="shared" si="91"/>
        <v>週六</v>
      </c>
      <c r="R1644" s="80">
        <v>44748</v>
      </c>
      <c r="AA1644" s="1"/>
    </row>
    <row r="1645" spans="4:27">
      <c r="D1645" s="68" t="s">
        <v>50</v>
      </c>
      <c r="E1645" s="70" t="s">
        <v>51</v>
      </c>
      <c r="F1645" s="70" t="s">
        <v>983</v>
      </c>
      <c r="G1645" s="67">
        <v>44739</v>
      </c>
      <c r="H1645" s="67">
        <v>44753</v>
      </c>
      <c r="I1645" s="71">
        <f t="shared" si="90"/>
        <v>14</v>
      </c>
      <c r="J1645" s="72" t="s">
        <v>148</v>
      </c>
      <c r="K1645" s="72" t="s">
        <v>149</v>
      </c>
      <c r="L1645" s="73">
        <v>5</v>
      </c>
      <c r="M1645" s="73" t="s">
        <v>79</v>
      </c>
      <c r="N1645" s="68" t="str">
        <f>VLOOKUP(K1645,[1]人員授權表!D$3:G$249,4,0)</f>
        <v>無機</v>
      </c>
      <c r="O1645" s="70" t="str">
        <f>VLOOKUP(K1645,[1]人員授權表!D$2:E$249,2,FALSE)</f>
        <v>Vicky游崴涵</v>
      </c>
      <c r="P1645" s="67">
        <f t="shared" si="92"/>
        <v>44751</v>
      </c>
      <c r="Q1645" s="75" t="str">
        <f t="shared" si="91"/>
        <v>週六</v>
      </c>
      <c r="R1645" s="80">
        <v>44747</v>
      </c>
      <c r="AA1645" s="1"/>
    </row>
    <row r="1646" spans="4:27">
      <c r="D1646" s="68" t="s">
        <v>50</v>
      </c>
      <c r="E1646" s="70" t="s">
        <v>51</v>
      </c>
      <c r="F1646" s="70" t="s">
        <v>983</v>
      </c>
      <c r="G1646" s="67">
        <v>44739</v>
      </c>
      <c r="H1646" s="67">
        <v>44753</v>
      </c>
      <c r="I1646" s="71">
        <f t="shared" si="90"/>
        <v>14</v>
      </c>
      <c r="J1646" s="72" t="s">
        <v>295</v>
      </c>
      <c r="K1646" s="72" t="s">
        <v>296</v>
      </c>
      <c r="L1646" s="73">
        <v>5</v>
      </c>
      <c r="M1646" s="73" t="s">
        <v>79</v>
      </c>
      <c r="N1646" s="68" t="str">
        <f>VLOOKUP(K1646,[1]人員授權表!D$3:G$249,4,0)</f>
        <v>無機</v>
      </c>
      <c r="O1646" s="70" t="str">
        <f>VLOOKUP(K1646,[1]人員授權表!D$2:E$249,2,FALSE)</f>
        <v>Ken張智凱</v>
      </c>
      <c r="P1646" s="67">
        <f t="shared" si="92"/>
        <v>44751</v>
      </c>
      <c r="Q1646" s="75" t="str">
        <f t="shared" si="91"/>
        <v>週六</v>
      </c>
      <c r="R1646" s="80">
        <v>44740</v>
      </c>
      <c r="AA1646" s="1"/>
    </row>
    <row r="1647" spans="4:27">
      <c r="D1647" s="68" t="s">
        <v>50</v>
      </c>
      <c r="E1647" s="70" t="s">
        <v>51</v>
      </c>
      <c r="F1647" s="70" t="s">
        <v>983</v>
      </c>
      <c r="G1647" s="67">
        <v>44739</v>
      </c>
      <c r="H1647" s="67">
        <v>44753</v>
      </c>
      <c r="I1647" s="71">
        <f t="shared" si="90"/>
        <v>14</v>
      </c>
      <c r="J1647" s="72" t="s">
        <v>167</v>
      </c>
      <c r="K1647" s="72" t="s">
        <v>168</v>
      </c>
      <c r="L1647" s="73">
        <v>5</v>
      </c>
      <c r="M1647" s="73" t="s">
        <v>79</v>
      </c>
      <c r="N1647" s="68" t="str">
        <f>VLOOKUP(K1647,[1]人員授權表!D$3:G$249,4,0)</f>
        <v>有機</v>
      </c>
      <c r="O1647" s="70" t="str">
        <f>VLOOKUP(K1647,[1]人員授權表!D$2:E$249,2,FALSE)</f>
        <v>Una林庭瑄</v>
      </c>
      <c r="P1647" s="67">
        <f t="shared" si="92"/>
        <v>44751</v>
      </c>
      <c r="Q1647" s="75" t="str">
        <f t="shared" si="91"/>
        <v>週六</v>
      </c>
      <c r="R1647" s="80">
        <v>44747</v>
      </c>
      <c r="AA1647" s="1"/>
    </row>
    <row r="1648" spans="4:27">
      <c r="D1648" s="68" t="s">
        <v>50</v>
      </c>
      <c r="E1648" s="70" t="s">
        <v>82</v>
      </c>
      <c r="F1648" s="4" t="s">
        <v>985</v>
      </c>
      <c r="G1648" s="67">
        <v>44735</v>
      </c>
      <c r="H1648" s="101">
        <v>44753</v>
      </c>
      <c r="I1648" s="71">
        <f t="shared" si="90"/>
        <v>18</v>
      </c>
      <c r="J1648" s="72" t="s">
        <v>186</v>
      </c>
      <c r="K1648" s="72" t="s">
        <v>98</v>
      </c>
      <c r="L1648" s="73">
        <v>4</v>
      </c>
      <c r="M1648" s="73" t="s">
        <v>91</v>
      </c>
      <c r="N1648" s="68" t="str">
        <f>VLOOKUP(K1648,[1]人員授權表!D$3:G$249,4,0)</f>
        <v>無機</v>
      </c>
      <c r="O1648" s="70" t="s">
        <v>99</v>
      </c>
      <c r="P1648" s="67">
        <f t="shared" si="92"/>
        <v>44751</v>
      </c>
      <c r="Q1648" s="75" t="str">
        <f t="shared" si="91"/>
        <v>週六</v>
      </c>
      <c r="R1648" s="80">
        <v>44747</v>
      </c>
      <c r="AA1648" s="1"/>
    </row>
    <row r="1649" spans="4:27">
      <c r="D1649" s="68" t="s">
        <v>50</v>
      </c>
      <c r="E1649" s="70" t="s">
        <v>82</v>
      </c>
      <c r="F1649" s="4" t="s">
        <v>985</v>
      </c>
      <c r="G1649" s="67">
        <v>44735</v>
      </c>
      <c r="H1649" s="101">
        <v>44753</v>
      </c>
      <c r="I1649" s="71">
        <f t="shared" si="90"/>
        <v>18</v>
      </c>
      <c r="J1649" s="72" t="s">
        <v>195</v>
      </c>
      <c r="K1649" s="72" t="s">
        <v>345</v>
      </c>
      <c r="L1649" s="73">
        <v>4</v>
      </c>
      <c r="M1649" s="73" t="s">
        <v>91</v>
      </c>
      <c r="N1649" s="68" t="str">
        <f>VLOOKUP(K1649,[1]人員授權表!D$3:G$249,4,0)</f>
        <v>無機</v>
      </c>
      <c r="O1649" s="70" t="str">
        <f>VLOOKUP(K1649,[1]人員授權表!D$2:E$249,2,FALSE)</f>
        <v>Debby胡萱黛</v>
      </c>
      <c r="P1649" s="67">
        <f t="shared" si="92"/>
        <v>44751</v>
      </c>
      <c r="Q1649" s="75" t="str">
        <f t="shared" si="91"/>
        <v>週六</v>
      </c>
      <c r="R1649" s="80">
        <v>44747</v>
      </c>
      <c r="AA1649" s="1"/>
    </row>
    <row r="1650" spans="4:27">
      <c r="D1650" s="68" t="s">
        <v>50</v>
      </c>
      <c r="E1650" s="70" t="s">
        <v>82</v>
      </c>
      <c r="F1650" s="4" t="s">
        <v>986</v>
      </c>
      <c r="G1650" s="67">
        <v>44735</v>
      </c>
      <c r="H1650" s="101">
        <v>44753</v>
      </c>
      <c r="I1650" s="71">
        <f t="shared" si="90"/>
        <v>18</v>
      </c>
      <c r="J1650" s="72" t="s">
        <v>204</v>
      </c>
      <c r="K1650" s="72" t="s">
        <v>488</v>
      </c>
      <c r="L1650" s="73">
        <v>4</v>
      </c>
      <c r="M1650" s="73" t="s">
        <v>91</v>
      </c>
      <c r="N1650" s="68" t="str">
        <f>VLOOKUP(K1650,[1]人員授權表!D$3:G$249,4,0)</f>
        <v>無機</v>
      </c>
      <c r="O1650" s="70" t="str">
        <f>VLOOKUP(K1650,[1]人員授權表!D$2:E$249,2,FALSE)</f>
        <v>Iring陳俊明</v>
      </c>
      <c r="P1650" s="67">
        <f t="shared" si="92"/>
        <v>44751</v>
      </c>
      <c r="Q1650" s="75" t="str">
        <f t="shared" si="91"/>
        <v>週六</v>
      </c>
      <c r="R1650" s="80">
        <v>44748</v>
      </c>
      <c r="AA1650" s="1"/>
    </row>
    <row r="1651" spans="4:27">
      <c r="D1651" s="68" t="s">
        <v>50</v>
      </c>
      <c r="E1651" s="70" t="s">
        <v>82</v>
      </c>
      <c r="F1651" s="4" t="s">
        <v>985</v>
      </c>
      <c r="G1651" s="67">
        <v>44735</v>
      </c>
      <c r="H1651" s="101">
        <v>44753</v>
      </c>
      <c r="I1651" s="71">
        <f t="shared" si="90"/>
        <v>18</v>
      </c>
      <c r="J1651" s="72" t="s">
        <v>987</v>
      </c>
      <c r="K1651" s="72" t="s">
        <v>988</v>
      </c>
      <c r="L1651" s="73">
        <v>4</v>
      </c>
      <c r="M1651" s="73" t="s">
        <v>91</v>
      </c>
      <c r="N1651" s="68" t="str">
        <f>VLOOKUP(K1651,[1]人員授權表!D$3:G$249,4,0)</f>
        <v>無機</v>
      </c>
      <c r="O1651" s="70" t="str">
        <f>VLOOKUP(K1651,[1]人員授權表!D$2:E$249,2,FALSE)</f>
        <v>George陳志昇</v>
      </c>
      <c r="P1651" s="67">
        <f t="shared" si="92"/>
        <v>44751</v>
      </c>
      <c r="Q1651" s="75" t="str">
        <f t="shared" si="91"/>
        <v>週六</v>
      </c>
      <c r="R1651" s="80">
        <v>44748</v>
      </c>
      <c r="AA1651" s="1"/>
    </row>
    <row r="1652" spans="4:27">
      <c r="D1652" s="68" t="s">
        <v>50</v>
      </c>
      <c r="E1652" s="70" t="s">
        <v>82</v>
      </c>
      <c r="F1652" s="4" t="s">
        <v>989</v>
      </c>
      <c r="G1652" s="67">
        <v>44739</v>
      </c>
      <c r="H1652" s="67">
        <f t="shared" ref="H1652:H1670" si="93">G1652+14</f>
        <v>44753</v>
      </c>
      <c r="I1652" s="71">
        <f t="shared" si="90"/>
        <v>14</v>
      </c>
      <c r="J1652" s="72" t="s">
        <v>178</v>
      </c>
      <c r="K1652" s="72" t="s">
        <v>179</v>
      </c>
      <c r="L1652" s="73">
        <v>2</v>
      </c>
      <c r="M1652" s="73" t="s">
        <v>108</v>
      </c>
      <c r="N1652" s="68" t="str">
        <f>VLOOKUP(K1652,[1]人員授權表!D$3:G$249,4,0)</f>
        <v>無機</v>
      </c>
      <c r="O1652" s="70" t="s">
        <v>115</v>
      </c>
      <c r="P1652" s="67">
        <f t="shared" si="92"/>
        <v>44751</v>
      </c>
      <c r="Q1652" s="75" t="str">
        <f t="shared" si="91"/>
        <v>週六</v>
      </c>
      <c r="R1652" s="80">
        <v>44748</v>
      </c>
      <c r="AA1652" s="1"/>
    </row>
    <row r="1653" spans="4:27">
      <c r="D1653" s="68" t="s">
        <v>50</v>
      </c>
      <c r="E1653" s="70" t="s">
        <v>82</v>
      </c>
      <c r="F1653" s="4" t="s">
        <v>989</v>
      </c>
      <c r="G1653" s="67">
        <v>44739</v>
      </c>
      <c r="H1653" s="67">
        <f t="shared" si="93"/>
        <v>44753</v>
      </c>
      <c r="I1653" s="71">
        <f t="shared" si="90"/>
        <v>14</v>
      </c>
      <c r="J1653" s="72" t="s">
        <v>141</v>
      </c>
      <c r="K1653" s="72" t="s">
        <v>142</v>
      </c>
      <c r="L1653" s="73">
        <v>2</v>
      </c>
      <c r="M1653" s="73" t="s">
        <v>108</v>
      </c>
      <c r="N1653" s="68" t="str">
        <f>VLOOKUP(K1653,[1]人員授權表!D$3:G$249,4,0)</f>
        <v>無機</v>
      </c>
      <c r="O1653" s="70" t="str">
        <f>VLOOKUP(K1653,[1]人員授權表!D$2:E$249,2,FALSE)</f>
        <v>Dennis陳汶宏</v>
      </c>
      <c r="P1653" s="67">
        <f t="shared" si="92"/>
        <v>44751</v>
      </c>
      <c r="Q1653" s="75" t="str">
        <f t="shared" si="91"/>
        <v>週六</v>
      </c>
      <c r="R1653" s="80">
        <v>44747</v>
      </c>
      <c r="AA1653" s="1"/>
    </row>
    <row r="1654" spans="4:27">
      <c r="D1654" s="68" t="s">
        <v>50</v>
      </c>
      <c r="E1654" s="70" t="s">
        <v>82</v>
      </c>
      <c r="F1654" s="4" t="s">
        <v>989</v>
      </c>
      <c r="G1654" s="67">
        <v>44739</v>
      </c>
      <c r="H1654" s="67">
        <f t="shared" si="93"/>
        <v>44753</v>
      </c>
      <c r="I1654" s="71">
        <f t="shared" si="90"/>
        <v>14</v>
      </c>
      <c r="J1654" s="72" t="s">
        <v>188</v>
      </c>
      <c r="K1654" s="72" t="s">
        <v>189</v>
      </c>
      <c r="L1654" s="73">
        <v>2</v>
      </c>
      <c r="M1654" s="73" t="s">
        <v>108</v>
      </c>
      <c r="N1654" s="68" t="str">
        <f>VLOOKUP(K1654,[1]人員授權表!D$3:G$249,4,0)</f>
        <v>無機</v>
      </c>
      <c r="O1654" s="70" t="str">
        <f>VLOOKUP(K1654,[1]人員授權表!D$2:E$249,2,FALSE)</f>
        <v>Iring陳俊明</v>
      </c>
      <c r="P1654" s="67">
        <f t="shared" si="92"/>
        <v>44751</v>
      </c>
      <c r="Q1654" s="75" t="str">
        <f t="shared" si="91"/>
        <v>週六</v>
      </c>
      <c r="R1654" s="80">
        <v>44746</v>
      </c>
      <c r="AA1654" s="1"/>
    </row>
    <row r="1655" spans="4:27">
      <c r="D1655" s="68" t="s">
        <v>50</v>
      </c>
      <c r="E1655" s="70" t="s">
        <v>82</v>
      </c>
      <c r="F1655" s="4" t="s">
        <v>989</v>
      </c>
      <c r="G1655" s="67">
        <v>44739</v>
      </c>
      <c r="H1655" s="67">
        <f t="shared" si="93"/>
        <v>44753</v>
      </c>
      <c r="I1655" s="71">
        <f t="shared" si="90"/>
        <v>14</v>
      </c>
      <c r="J1655" s="72" t="s">
        <v>175</v>
      </c>
      <c r="K1655" s="72" t="s">
        <v>176</v>
      </c>
      <c r="L1655" s="73">
        <v>2</v>
      </c>
      <c r="M1655" s="73" t="s">
        <v>108</v>
      </c>
      <c r="N1655" s="68" t="str">
        <f>VLOOKUP(K1655,[1]人員授權表!D$3:G$249,4,0)</f>
        <v>無機</v>
      </c>
      <c r="O1655" s="70" t="s">
        <v>177</v>
      </c>
      <c r="P1655" s="67">
        <f t="shared" si="92"/>
        <v>44751</v>
      </c>
      <c r="Q1655" s="75" t="str">
        <f t="shared" si="91"/>
        <v>週六</v>
      </c>
      <c r="R1655" s="80">
        <v>44749</v>
      </c>
      <c r="AA1655" s="1"/>
    </row>
    <row r="1656" spans="4:27">
      <c r="D1656" s="68" t="s">
        <v>50</v>
      </c>
      <c r="E1656" s="70" t="s">
        <v>82</v>
      </c>
      <c r="F1656" s="4" t="s">
        <v>989</v>
      </c>
      <c r="G1656" s="67">
        <v>44739</v>
      </c>
      <c r="H1656" s="67">
        <f t="shared" si="93"/>
        <v>44753</v>
      </c>
      <c r="I1656" s="71">
        <f t="shared" si="90"/>
        <v>14</v>
      </c>
      <c r="J1656" s="72" t="s">
        <v>209</v>
      </c>
      <c r="K1656" s="72" t="s">
        <v>210</v>
      </c>
      <c r="L1656" s="73">
        <v>2</v>
      </c>
      <c r="M1656" s="73" t="s">
        <v>108</v>
      </c>
      <c r="N1656" s="68" t="str">
        <f>VLOOKUP(K1656,[1]人員授權表!D$3:G$249,4,0)</f>
        <v>無機</v>
      </c>
      <c r="O1656" s="70" t="str">
        <f>VLOOKUP(K1656,[1]人員授權表!D$2:E$249,2,FALSE)</f>
        <v>Vicky游崴涵</v>
      </c>
      <c r="P1656" s="67">
        <f t="shared" si="92"/>
        <v>44751</v>
      </c>
      <c r="Q1656" s="75" t="str">
        <f t="shared" si="91"/>
        <v>週六</v>
      </c>
      <c r="R1656" s="80">
        <v>44747</v>
      </c>
      <c r="AA1656" s="1"/>
    </row>
    <row r="1657" spans="4:27">
      <c r="D1657" s="68" t="s">
        <v>50</v>
      </c>
      <c r="E1657" s="70" t="s">
        <v>82</v>
      </c>
      <c r="F1657" s="4" t="s">
        <v>989</v>
      </c>
      <c r="G1657" s="67">
        <v>44739</v>
      </c>
      <c r="H1657" s="67">
        <f t="shared" si="93"/>
        <v>44753</v>
      </c>
      <c r="I1657" s="71">
        <f t="shared" si="90"/>
        <v>14</v>
      </c>
      <c r="J1657" s="72" t="s">
        <v>198</v>
      </c>
      <c r="K1657" s="72" t="s">
        <v>199</v>
      </c>
      <c r="L1657" s="73">
        <v>2</v>
      </c>
      <c r="M1657" s="73" t="s">
        <v>108</v>
      </c>
      <c r="N1657" s="68" t="str">
        <f>VLOOKUP(K1657,[1]人員授權表!D$3:G$249,4,0)</f>
        <v>無機</v>
      </c>
      <c r="O1657" s="70" t="str">
        <f>VLOOKUP(K1657,[1]人員授權表!D$2:E$249,2,FALSE)</f>
        <v>Vicky游崴涵</v>
      </c>
      <c r="P1657" s="67">
        <f t="shared" si="92"/>
        <v>44751</v>
      </c>
      <c r="Q1657" s="75" t="str">
        <f t="shared" si="91"/>
        <v>週六</v>
      </c>
      <c r="R1657" s="80">
        <v>44743</v>
      </c>
      <c r="AA1657" s="1"/>
    </row>
    <row r="1658" spans="4:27">
      <c r="D1658" s="68" t="s">
        <v>50</v>
      </c>
      <c r="E1658" s="70" t="s">
        <v>82</v>
      </c>
      <c r="F1658" s="4" t="s">
        <v>989</v>
      </c>
      <c r="G1658" s="67">
        <v>44739</v>
      </c>
      <c r="H1658" s="67">
        <f t="shared" si="93"/>
        <v>44753</v>
      </c>
      <c r="I1658" s="71">
        <f t="shared" si="90"/>
        <v>14</v>
      </c>
      <c r="J1658" s="72" t="s">
        <v>190</v>
      </c>
      <c r="K1658" s="72" t="s">
        <v>140</v>
      </c>
      <c r="L1658" s="73">
        <v>2</v>
      </c>
      <c r="M1658" s="73" t="s">
        <v>108</v>
      </c>
      <c r="N1658" s="68" t="str">
        <f>VLOOKUP(K1658,[1]人員授權表!D$3:G$249,4,0)</f>
        <v>無機</v>
      </c>
      <c r="O1658" s="70" t="str">
        <f>IF(J1658=[1]人員授權表!$C$85,"Casper李羿勳",IF(J1658=[1]人員授權表!$C$188,"Iring陳俊明",IF(J1658=[1]人員授權表!$C$189,"Brian陳泓霖",VLOOKUP(K1658,[1]人員授權表!D$2:E$249,2,FALSE))))</f>
        <v>Iring陳俊明</v>
      </c>
      <c r="P1658" s="67">
        <f t="shared" si="92"/>
        <v>44751</v>
      </c>
      <c r="Q1658" s="75" t="str">
        <f t="shared" si="91"/>
        <v>週六</v>
      </c>
      <c r="R1658" s="80">
        <v>44746</v>
      </c>
      <c r="AA1658" s="1"/>
    </row>
    <row r="1659" spans="4:27">
      <c r="D1659" s="68" t="s">
        <v>50</v>
      </c>
      <c r="E1659" s="70" t="s">
        <v>82</v>
      </c>
      <c r="F1659" s="4" t="s">
        <v>989</v>
      </c>
      <c r="G1659" s="67">
        <v>44739</v>
      </c>
      <c r="H1659" s="67">
        <f t="shared" si="93"/>
        <v>44753</v>
      </c>
      <c r="I1659" s="71">
        <f t="shared" si="90"/>
        <v>14</v>
      </c>
      <c r="J1659" s="72" t="s">
        <v>137</v>
      </c>
      <c r="K1659" s="72" t="s">
        <v>138</v>
      </c>
      <c r="L1659" s="73">
        <v>2</v>
      </c>
      <c r="M1659" s="73" t="s">
        <v>108</v>
      </c>
      <c r="N1659" s="68" t="str">
        <f>VLOOKUP(K1659,[1]人員授權表!D$3:G$249,4,0)</f>
        <v>無機</v>
      </c>
      <c r="O1659" s="70" t="s">
        <v>99</v>
      </c>
      <c r="P1659" s="67">
        <f t="shared" si="92"/>
        <v>44751</v>
      </c>
      <c r="Q1659" s="75" t="str">
        <f t="shared" si="91"/>
        <v>週六</v>
      </c>
      <c r="R1659" s="80">
        <v>44748</v>
      </c>
      <c r="AA1659" s="1"/>
    </row>
    <row r="1660" spans="4:27">
      <c r="D1660" s="68" t="s">
        <v>50</v>
      </c>
      <c r="E1660" s="70" t="s">
        <v>82</v>
      </c>
      <c r="F1660" s="4" t="s">
        <v>989</v>
      </c>
      <c r="G1660" s="67">
        <v>44739</v>
      </c>
      <c r="H1660" s="67">
        <f t="shared" si="93"/>
        <v>44753</v>
      </c>
      <c r="I1660" s="71">
        <f t="shared" si="90"/>
        <v>14</v>
      </c>
      <c r="J1660" s="72" t="s">
        <v>919</v>
      </c>
      <c r="K1660" s="72" t="s">
        <v>187</v>
      </c>
      <c r="L1660" s="73">
        <v>2</v>
      </c>
      <c r="M1660" s="73" t="s">
        <v>108</v>
      </c>
      <c r="N1660" s="68" t="str">
        <f>VLOOKUP(K1660,[1]人員授權表!D$3:G$249,4,0)</f>
        <v>無機</v>
      </c>
      <c r="O1660" s="70" t="str">
        <f>VLOOKUP(K1660,[1]人員授權表!D$2:E$249,2,FALSE)</f>
        <v>Ruby黃家蓁</v>
      </c>
      <c r="P1660" s="67">
        <f t="shared" si="92"/>
        <v>44751</v>
      </c>
      <c r="Q1660" s="75" t="str">
        <f t="shared" si="91"/>
        <v>週六</v>
      </c>
      <c r="R1660" s="80">
        <v>44743</v>
      </c>
      <c r="AA1660" s="1"/>
    </row>
    <row r="1661" spans="4:27">
      <c r="D1661" s="68" t="s">
        <v>50</v>
      </c>
      <c r="E1661" s="70" t="s">
        <v>82</v>
      </c>
      <c r="F1661" s="4" t="s">
        <v>989</v>
      </c>
      <c r="G1661" s="67">
        <v>44739</v>
      </c>
      <c r="H1661" s="67">
        <f t="shared" si="93"/>
        <v>44753</v>
      </c>
      <c r="I1661" s="71">
        <f t="shared" si="90"/>
        <v>14</v>
      </c>
      <c r="J1661" s="72" t="s">
        <v>195</v>
      </c>
      <c r="K1661" s="72" t="s">
        <v>914</v>
      </c>
      <c r="L1661" s="73">
        <v>2</v>
      </c>
      <c r="M1661" s="73" t="s">
        <v>108</v>
      </c>
      <c r="N1661" s="68" t="str">
        <f>VLOOKUP(K1661,[1]人員授權表!D$3:G$249,4,0)</f>
        <v>無機</v>
      </c>
      <c r="O1661" s="70" t="str">
        <f>VLOOKUP(K1661,[1]人員授權表!D$2:E$249,2,FALSE)</f>
        <v>Debby胡萱黛</v>
      </c>
      <c r="P1661" s="67">
        <f t="shared" si="92"/>
        <v>44751</v>
      </c>
      <c r="Q1661" s="75" t="str">
        <f t="shared" si="91"/>
        <v>週六</v>
      </c>
      <c r="R1661" s="80">
        <v>44746</v>
      </c>
      <c r="AA1661" s="1"/>
    </row>
    <row r="1662" spans="4:27">
      <c r="D1662" s="68" t="s">
        <v>50</v>
      </c>
      <c r="E1662" s="70" t="s">
        <v>82</v>
      </c>
      <c r="F1662" s="4" t="s">
        <v>989</v>
      </c>
      <c r="G1662" s="67">
        <v>44739</v>
      </c>
      <c r="H1662" s="67">
        <f t="shared" si="93"/>
        <v>44753</v>
      </c>
      <c r="I1662" s="71">
        <f t="shared" si="90"/>
        <v>14</v>
      </c>
      <c r="J1662" s="72" t="s">
        <v>204</v>
      </c>
      <c r="K1662" s="72" t="s">
        <v>205</v>
      </c>
      <c r="L1662" s="73">
        <v>2</v>
      </c>
      <c r="M1662" s="73" t="s">
        <v>108</v>
      </c>
      <c r="N1662" s="68" t="str">
        <f>VLOOKUP(K1662,[1]人員授權表!D$3:G$249,4,0)</f>
        <v>無機</v>
      </c>
      <c r="O1662" s="70" t="str">
        <f>VLOOKUP(K1662,[1]人員授權表!D$2:E$249,2,FALSE)</f>
        <v>Iring陳俊明</v>
      </c>
      <c r="P1662" s="67">
        <f t="shared" si="92"/>
        <v>44751</v>
      </c>
      <c r="Q1662" s="75" t="str">
        <f t="shared" si="91"/>
        <v>週六</v>
      </c>
      <c r="R1662" s="80">
        <v>44747</v>
      </c>
      <c r="AA1662" s="1"/>
    </row>
    <row r="1663" spans="4:27">
      <c r="D1663" s="68" t="s">
        <v>50</v>
      </c>
      <c r="E1663" s="70" t="s">
        <v>82</v>
      </c>
      <c r="F1663" s="4" t="s">
        <v>989</v>
      </c>
      <c r="G1663" s="67">
        <v>44739</v>
      </c>
      <c r="H1663" s="67">
        <f t="shared" si="93"/>
        <v>44753</v>
      </c>
      <c r="I1663" s="71">
        <f t="shared" si="90"/>
        <v>14</v>
      </c>
      <c r="J1663" s="72" t="s">
        <v>133</v>
      </c>
      <c r="K1663" s="72" t="s">
        <v>187</v>
      </c>
      <c r="L1663" s="73">
        <v>2</v>
      </c>
      <c r="M1663" s="73" t="s">
        <v>108</v>
      </c>
      <c r="N1663" s="68" t="str">
        <f>VLOOKUP(K1663,[1]人員授權表!D$3:G$249,4,0)</f>
        <v>無機</v>
      </c>
      <c r="O1663" s="70" t="str">
        <f>VLOOKUP(K1663,[1]人員授權表!D$2:E$249,2,FALSE)</f>
        <v>Ruby黃家蓁</v>
      </c>
      <c r="P1663" s="67">
        <f t="shared" si="92"/>
        <v>44751</v>
      </c>
      <c r="Q1663" s="75" t="str">
        <f t="shared" si="91"/>
        <v>週六</v>
      </c>
      <c r="R1663" s="80">
        <v>44743</v>
      </c>
      <c r="AA1663" s="1"/>
    </row>
    <row r="1664" spans="4:27">
      <c r="D1664" s="68" t="s">
        <v>50</v>
      </c>
      <c r="E1664" s="70" t="s">
        <v>82</v>
      </c>
      <c r="F1664" s="4" t="s">
        <v>989</v>
      </c>
      <c r="G1664" s="67">
        <v>44739</v>
      </c>
      <c r="H1664" s="67">
        <f t="shared" si="93"/>
        <v>44753</v>
      </c>
      <c r="I1664" s="71">
        <f t="shared" si="90"/>
        <v>14</v>
      </c>
      <c r="J1664" s="72" t="s">
        <v>341</v>
      </c>
      <c r="K1664" s="72" t="s">
        <v>187</v>
      </c>
      <c r="L1664" s="73">
        <v>2</v>
      </c>
      <c r="M1664" s="73" t="s">
        <v>108</v>
      </c>
      <c r="N1664" s="68" t="str">
        <f>VLOOKUP(K1664,[1]人員授權表!D$3:G$249,4,0)</f>
        <v>無機</v>
      </c>
      <c r="O1664" s="70" t="str">
        <f>VLOOKUP(K1664,[1]人員授權表!D$2:E$249,2,FALSE)</f>
        <v>Ruby黃家蓁</v>
      </c>
      <c r="P1664" s="67">
        <f t="shared" si="92"/>
        <v>44751</v>
      </c>
      <c r="Q1664" s="75" t="str">
        <f t="shared" si="91"/>
        <v>週六</v>
      </c>
      <c r="R1664" s="80">
        <v>44743</v>
      </c>
      <c r="AA1664" s="1"/>
    </row>
    <row r="1665" spans="4:27">
      <c r="D1665" s="68" t="s">
        <v>50</v>
      </c>
      <c r="E1665" s="70" t="s">
        <v>82</v>
      </c>
      <c r="F1665" s="4" t="s">
        <v>989</v>
      </c>
      <c r="G1665" s="67">
        <v>44739</v>
      </c>
      <c r="H1665" s="67">
        <f t="shared" si="93"/>
        <v>44753</v>
      </c>
      <c r="I1665" s="71">
        <f t="shared" si="90"/>
        <v>14</v>
      </c>
      <c r="J1665" s="72" t="s">
        <v>340</v>
      </c>
      <c r="K1665" s="72" t="s">
        <v>187</v>
      </c>
      <c r="L1665" s="73">
        <v>2</v>
      </c>
      <c r="M1665" s="73" t="s">
        <v>108</v>
      </c>
      <c r="N1665" s="68" t="str">
        <f>VLOOKUP(K1665,[1]人員授權表!D$3:G$249,4,0)</f>
        <v>無機</v>
      </c>
      <c r="O1665" s="70" t="str">
        <f>VLOOKUP(K1665,[1]人員授權表!D$2:E$249,2,FALSE)</f>
        <v>Ruby黃家蓁</v>
      </c>
      <c r="P1665" s="67">
        <f t="shared" si="92"/>
        <v>44751</v>
      </c>
      <c r="Q1665" s="75" t="str">
        <f t="shared" si="91"/>
        <v>週六</v>
      </c>
      <c r="R1665" s="80">
        <v>44743</v>
      </c>
      <c r="AA1665" s="1"/>
    </row>
    <row r="1666" spans="4:27">
      <c r="D1666" s="68" t="s">
        <v>50</v>
      </c>
      <c r="E1666" s="70" t="s">
        <v>82</v>
      </c>
      <c r="F1666" s="4" t="s">
        <v>989</v>
      </c>
      <c r="G1666" s="67">
        <v>44739</v>
      </c>
      <c r="H1666" s="67">
        <f t="shared" si="93"/>
        <v>44753</v>
      </c>
      <c r="I1666" s="71">
        <f t="shared" si="90"/>
        <v>14</v>
      </c>
      <c r="J1666" s="72" t="s">
        <v>342</v>
      </c>
      <c r="K1666" s="72" t="s">
        <v>187</v>
      </c>
      <c r="L1666" s="73">
        <v>2</v>
      </c>
      <c r="M1666" s="73" t="s">
        <v>108</v>
      </c>
      <c r="N1666" s="68" t="str">
        <f>VLOOKUP(K1666,[1]人員授權表!D$3:G$249,4,0)</f>
        <v>無機</v>
      </c>
      <c r="O1666" s="70" t="str">
        <f>VLOOKUP(K1666,[1]人員授權表!D$2:E$249,2,FALSE)</f>
        <v>Ruby黃家蓁</v>
      </c>
      <c r="P1666" s="67">
        <f t="shared" si="92"/>
        <v>44751</v>
      </c>
      <c r="Q1666" s="75" t="str">
        <f t="shared" si="91"/>
        <v>週六</v>
      </c>
      <c r="R1666" s="80">
        <v>44743</v>
      </c>
      <c r="AA1666" s="1"/>
    </row>
    <row r="1667" spans="4:27">
      <c r="D1667" s="68" t="s">
        <v>50</v>
      </c>
      <c r="E1667" s="70" t="s">
        <v>82</v>
      </c>
      <c r="F1667" s="4" t="s">
        <v>989</v>
      </c>
      <c r="G1667" s="67">
        <v>44739</v>
      </c>
      <c r="H1667" s="67">
        <f t="shared" si="93"/>
        <v>44753</v>
      </c>
      <c r="I1667" s="71">
        <f t="shared" si="90"/>
        <v>14</v>
      </c>
      <c r="J1667" s="72" t="s">
        <v>192</v>
      </c>
      <c r="K1667" s="72" t="s">
        <v>187</v>
      </c>
      <c r="L1667" s="73">
        <v>2</v>
      </c>
      <c r="M1667" s="73" t="s">
        <v>108</v>
      </c>
      <c r="N1667" s="68" t="str">
        <f>VLOOKUP(K1667,[1]人員授權表!D$3:G$249,4,0)</f>
        <v>無機</v>
      </c>
      <c r="O1667" s="70" t="str">
        <f>VLOOKUP(K1667,[1]人員授權表!D$2:E$249,2,FALSE)</f>
        <v>Ruby黃家蓁</v>
      </c>
      <c r="P1667" s="67">
        <f t="shared" si="92"/>
        <v>44751</v>
      </c>
      <c r="Q1667" s="75" t="str">
        <f t="shared" si="91"/>
        <v>週六</v>
      </c>
      <c r="R1667" s="80">
        <v>44743</v>
      </c>
      <c r="AA1667" s="1"/>
    </row>
    <row r="1668" spans="4:27">
      <c r="D1668" s="68" t="s">
        <v>50</v>
      </c>
      <c r="E1668" s="70" t="s">
        <v>82</v>
      </c>
      <c r="F1668" s="4" t="s">
        <v>989</v>
      </c>
      <c r="G1668" s="67">
        <v>44739</v>
      </c>
      <c r="H1668" s="67">
        <f t="shared" si="93"/>
        <v>44753</v>
      </c>
      <c r="I1668" s="71">
        <f t="shared" si="90"/>
        <v>14</v>
      </c>
      <c r="J1668" s="72" t="s">
        <v>193</v>
      </c>
      <c r="K1668" s="72" t="s">
        <v>187</v>
      </c>
      <c r="L1668" s="73">
        <v>2</v>
      </c>
      <c r="M1668" s="73" t="s">
        <v>108</v>
      </c>
      <c r="N1668" s="68" t="str">
        <f>VLOOKUP(K1668,[1]人員授權表!D$3:G$249,4,0)</f>
        <v>無機</v>
      </c>
      <c r="O1668" s="70" t="str">
        <f>VLOOKUP(K1668,[1]人員授權表!D$2:E$249,2,FALSE)</f>
        <v>Ruby黃家蓁</v>
      </c>
      <c r="P1668" s="67">
        <f t="shared" si="92"/>
        <v>44751</v>
      </c>
      <c r="Q1668" s="75" t="str">
        <f t="shared" si="91"/>
        <v>週六</v>
      </c>
      <c r="R1668" s="80">
        <v>44743</v>
      </c>
      <c r="AA1668" s="1"/>
    </row>
    <row r="1669" spans="4:27">
      <c r="D1669" s="68" t="s">
        <v>50</v>
      </c>
      <c r="E1669" s="70" t="s">
        <v>82</v>
      </c>
      <c r="F1669" s="4" t="s">
        <v>989</v>
      </c>
      <c r="G1669" s="67">
        <v>44739</v>
      </c>
      <c r="H1669" s="67">
        <f t="shared" si="93"/>
        <v>44753</v>
      </c>
      <c r="I1669" s="71">
        <f t="shared" si="90"/>
        <v>14</v>
      </c>
      <c r="J1669" s="72" t="s">
        <v>97</v>
      </c>
      <c r="K1669" s="72" t="s">
        <v>187</v>
      </c>
      <c r="L1669" s="73">
        <v>2</v>
      </c>
      <c r="M1669" s="73" t="s">
        <v>108</v>
      </c>
      <c r="N1669" s="68" t="str">
        <f>VLOOKUP(K1669,[1]人員授權表!D$3:G$249,4,0)</f>
        <v>無機</v>
      </c>
      <c r="O1669" s="70" t="str">
        <f>VLOOKUP(K1669,[1]人員授權表!D$2:E$249,2,FALSE)</f>
        <v>Ruby黃家蓁</v>
      </c>
      <c r="P1669" s="67">
        <f t="shared" si="92"/>
        <v>44751</v>
      </c>
      <c r="Q1669" s="75" t="str">
        <f t="shared" si="91"/>
        <v>週六</v>
      </c>
      <c r="R1669" s="80">
        <v>44743</v>
      </c>
      <c r="AA1669" s="1"/>
    </row>
    <row r="1670" spans="4:27">
      <c r="D1670" s="68" t="s">
        <v>50</v>
      </c>
      <c r="E1670" s="70" t="s">
        <v>82</v>
      </c>
      <c r="F1670" s="4" t="s">
        <v>989</v>
      </c>
      <c r="G1670" s="67">
        <v>44739</v>
      </c>
      <c r="H1670" s="67">
        <f t="shared" si="93"/>
        <v>44753</v>
      </c>
      <c r="I1670" s="71">
        <f t="shared" si="90"/>
        <v>14</v>
      </c>
      <c r="J1670" s="72" t="s">
        <v>990</v>
      </c>
      <c r="K1670" s="72" t="s">
        <v>187</v>
      </c>
      <c r="L1670" s="73">
        <v>2</v>
      </c>
      <c r="M1670" s="73" t="s">
        <v>108</v>
      </c>
      <c r="N1670" s="68" t="str">
        <f>VLOOKUP(K1670,[1]人員授權表!D$3:G$249,4,0)</f>
        <v>無機</v>
      </c>
      <c r="O1670" s="70" t="str">
        <f>VLOOKUP(K1670,[1]人員授權表!D$2:E$249,2,FALSE)</f>
        <v>Ruby黃家蓁</v>
      </c>
      <c r="P1670" s="67">
        <f t="shared" si="92"/>
        <v>44751</v>
      </c>
      <c r="Q1670" s="75" t="str">
        <f t="shared" si="91"/>
        <v>週六</v>
      </c>
      <c r="R1670" s="80">
        <v>44743</v>
      </c>
      <c r="AA1670" s="1"/>
    </row>
    <row r="1671" spans="4:27">
      <c r="D1671" s="68" t="s">
        <v>50</v>
      </c>
      <c r="E1671" s="70" t="s">
        <v>82</v>
      </c>
      <c r="F1671" s="70" t="s">
        <v>991</v>
      </c>
      <c r="G1671" s="67">
        <v>44737</v>
      </c>
      <c r="H1671" s="67">
        <v>44753</v>
      </c>
      <c r="I1671" s="71">
        <f t="shared" ref="I1671:I1734" si="94">_xlfn.DAYS(H1671,G1671)</f>
        <v>16</v>
      </c>
      <c r="J1671" s="72" t="s">
        <v>139</v>
      </c>
      <c r="K1671" s="72" t="s">
        <v>140</v>
      </c>
      <c r="L1671" s="73">
        <v>1</v>
      </c>
      <c r="M1671" s="73" t="s">
        <v>127</v>
      </c>
      <c r="N1671" s="68" t="str">
        <f>VLOOKUP(K1671,[1]人員授權表!D$3:G$249,4,0)</f>
        <v>無機</v>
      </c>
      <c r="O1671" s="70" t="str">
        <f>IF(J1671=[1]人員授權表!$C$85,"Casper李羿勳",IF(J1671=[1]人員授權表!$C$188,"Iring陳俊明",IF(J1671=[1]人員授權表!$C$189,"Brian陳泓霖",VLOOKUP(K1671,[1]人員授權表!D$2:E$249,2,FALSE))))</f>
        <v>Brian陳泓霖</v>
      </c>
      <c r="P1671" s="67">
        <f t="shared" si="92"/>
        <v>44751</v>
      </c>
      <c r="Q1671" s="75" t="str">
        <f t="shared" ref="Q1671:Q1734" si="95">TEXT(P1671,"aaa")</f>
        <v>週六</v>
      </c>
      <c r="R1671" s="80">
        <v>44740</v>
      </c>
      <c r="AA1671" s="1"/>
    </row>
    <row r="1672" spans="4:27">
      <c r="D1672" s="68" t="s">
        <v>50</v>
      </c>
      <c r="E1672" s="70" t="s">
        <v>82</v>
      </c>
      <c r="F1672" s="70" t="s">
        <v>991</v>
      </c>
      <c r="G1672" s="67">
        <v>44737</v>
      </c>
      <c r="H1672" s="67">
        <v>44753</v>
      </c>
      <c r="I1672" s="71">
        <f t="shared" si="94"/>
        <v>16</v>
      </c>
      <c r="J1672" s="72" t="s">
        <v>192</v>
      </c>
      <c r="K1672" s="72" t="s">
        <v>187</v>
      </c>
      <c r="L1672" s="73">
        <v>1</v>
      </c>
      <c r="M1672" s="73" t="s">
        <v>127</v>
      </c>
      <c r="N1672" s="68" t="str">
        <f>VLOOKUP(K1672,[1]人員授權表!D$3:G$249,4,0)</f>
        <v>無機</v>
      </c>
      <c r="O1672" s="70" t="str">
        <f>VLOOKUP(K1672,[1]人員授權表!D$2:E$249,2,FALSE)</f>
        <v>Ruby黃家蓁</v>
      </c>
      <c r="P1672" s="67">
        <f t="shared" si="92"/>
        <v>44751</v>
      </c>
      <c r="Q1672" s="75" t="str">
        <f t="shared" si="95"/>
        <v>週六</v>
      </c>
      <c r="R1672" s="80">
        <v>44743</v>
      </c>
      <c r="AA1672" s="1"/>
    </row>
    <row r="1673" spans="4:27">
      <c r="D1673" s="68" t="s">
        <v>50</v>
      </c>
      <c r="E1673" s="70" t="s">
        <v>82</v>
      </c>
      <c r="F1673" s="70" t="s">
        <v>991</v>
      </c>
      <c r="G1673" s="67">
        <v>44737</v>
      </c>
      <c r="H1673" s="67">
        <v>44753</v>
      </c>
      <c r="I1673" s="71">
        <f t="shared" si="94"/>
        <v>16</v>
      </c>
      <c r="J1673" s="72" t="s">
        <v>193</v>
      </c>
      <c r="K1673" s="72" t="s">
        <v>187</v>
      </c>
      <c r="L1673" s="73">
        <v>1</v>
      </c>
      <c r="M1673" s="73" t="s">
        <v>127</v>
      </c>
      <c r="N1673" s="68" t="str">
        <f>VLOOKUP(K1673,[1]人員授權表!D$3:G$249,4,0)</f>
        <v>無機</v>
      </c>
      <c r="O1673" s="70" t="str">
        <f>VLOOKUP(K1673,[1]人員授權表!D$2:E$249,2,FALSE)</f>
        <v>Ruby黃家蓁</v>
      </c>
      <c r="P1673" s="67">
        <f t="shared" si="92"/>
        <v>44751</v>
      </c>
      <c r="Q1673" s="75" t="str">
        <f t="shared" si="95"/>
        <v>週六</v>
      </c>
      <c r="R1673" s="80">
        <v>44743</v>
      </c>
      <c r="AA1673" s="1"/>
    </row>
    <row r="1674" spans="4:27">
      <c r="D1674" s="68" t="s">
        <v>50</v>
      </c>
      <c r="E1674" s="70" t="s">
        <v>82</v>
      </c>
      <c r="F1674" s="70" t="s">
        <v>991</v>
      </c>
      <c r="G1674" s="67">
        <v>44737</v>
      </c>
      <c r="H1674" s="67">
        <v>44753</v>
      </c>
      <c r="I1674" s="71">
        <f t="shared" si="94"/>
        <v>16</v>
      </c>
      <c r="J1674" s="72" t="s">
        <v>198</v>
      </c>
      <c r="K1674" s="72" t="s">
        <v>199</v>
      </c>
      <c r="L1674" s="73">
        <v>1</v>
      </c>
      <c r="M1674" s="73" t="s">
        <v>127</v>
      </c>
      <c r="N1674" s="68" t="str">
        <f>VLOOKUP(K1674,[1]人員授權表!D$3:G$249,4,0)</f>
        <v>無機</v>
      </c>
      <c r="O1674" s="70" t="str">
        <f>VLOOKUP(K1674,[1]人員授權表!D$2:E$249,2,FALSE)</f>
        <v>Vicky游崴涵</v>
      </c>
      <c r="P1674" s="67">
        <f t="shared" si="92"/>
        <v>44751</v>
      </c>
      <c r="Q1674" s="75" t="str">
        <f t="shared" si="95"/>
        <v>週六</v>
      </c>
      <c r="R1674" s="80">
        <v>44740</v>
      </c>
      <c r="AA1674" s="1"/>
    </row>
    <row r="1675" spans="4:27">
      <c r="D1675" s="68" t="s">
        <v>50</v>
      </c>
      <c r="E1675" s="70" t="s">
        <v>82</v>
      </c>
      <c r="F1675" s="70" t="s">
        <v>991</v>
      </c>
      <c r="G1675" s="67">
        <v>44737</v>
      </c>
      <c r="H1675" s="67">
        <v>44753</v>
      </c>
      <c r="I1675" s="71">
        <f t="shared" si="94"/>
        <v>16</v>
      </c>
      <c r="J1675" s="72" t="s">
        <v>175</v>
      </c>
      <c r="K1675" s="72" t="s">
        <v>176</v>
      </c>
      <c r="L1675" s="73">
        <v>1</v>
      </c>
      <c r="M1675" s="73" t="s">
        <v>127</v>
      </c>
      <c r="N1675" s="68" t="str">
        <f>VLOOKUP(K1675,[1]人員授權表!D$3:G$249,4,0)</f>
        <v>無機</v>
      </c>
      <c r="O1675" s="70" t="s">
        <v>177</v>
      </c>
      <c r="P1675" s="67">
        <f t="shared" si="92"/>
        <v>44751</v>
      </c>
      <c r="Q1675" s="75" t="str">
        <f t="shared" si="95"/>
        <v>週六</v>
      </c>
      <c r="R1675" s="80">
        <v>44740</v>
      </c>
      <c r="S1675" s="84"/>
      <c r="AA1675" s="1"/>
    </row>
    <row r="1676" spans="4:27">
      <c r="D1676" s="68" t="s">
        <v>50</v>
      </c>
      <c r="E1676" s="70" t="s">
        <v>82</v>
      </c>
      <c r="F1676" s="70" t="s">
        <v>991</v>
      </c>
      <c r="G1676" s="67">
        <v>44737</v>
      </c>
      <c r="H1676" s="67">
        <v>44753</v>
      </c>
      <c r="I1676" s="71">
        <f t="shared" si="94"/>
        <v>16</v>
      </c>
      <c r="J1676" s="72" t="s">
        <v>178</v>
      </c>
      <c r="K1676" s="72" t="s">
        <v>179</v>
      </c>
      <c r="L1676" s="73">
        <v>1</v>
      </c>
      <c r="M1676" s="73" t="s">
        <v>127</v>
      </c>
      <c r="N1676" s="68" t="str">
        <f>VLOOKUP(K1676,[1]人員授權表!D$3:G$249,4,0)</f>
        <v>無機</v>
      </c>
      <c r="O1676" s="70" t="s">
        <v>115</v>
      </c>
      <c r="P1676" s="67">
        <f t="shared" si="92"/>
        <v>44751</v>
      </c>
      <c r="Q1676" s="75" t="str">
        <f t="shared" si="95"/>
        <v>週六</v>
      </c>
      <c r="R1676" s="80">
        <v>44746</v>
      </c>
      <c r="S1676" s="84"/>
      <c r="AA1676" s="1"/>
    </row>
    <row r="1677" spans="4:27">
      <c r="D1677" s="68" t="s">
        <v>50</v>
      </c>
      <c r="E1677" s="70" t="s">
        <v>82</v>
      </c>
      <c r="F1677" s="70" t="s">
        <v>991</v>
      </c>
      <c r="G1677" s="67">
        <v>44737</v>
      </c>
      <c r="H1677" s="67">
        <v>44753</v>
      </c>
      <c r="I1677" s="71">
        <f t="shared" si="94"/>
        <v>16</v>
      </c>
      <c r="J1677" s="72" t="s">
        <v>141</v>
      </c>
      <c r="K1677" s="72" t="s">
        <v>142</v>
      </c>
      <c r="L1677" s="73">
        <v>1</v>
      </c>
      <c r="M1677" s="73" t="s">
        <v>127</v>
      </c>
      <c r="N1677" s="68" t="str">
        <f>VLOOKUP(K1677,[1]人員授權表!D$3:G$249,4,0)</f>
        <v>無機</v>
      </c>
      <c r="O1677" s="70" t="str">
        <f>VLOOKUP(K1677,[1]人員授權表!D$2:E$249,2,FALSE)</f>
        <v>Dennis陳汶宏</v>
      </c>
      <c r="P1677" s="67">
        <f t="shared" ref="P1677:P1723" si="96">H1677-2</f>
        <v>44751</v>
      </c>
      <c r="Q1677" s="75" t="str">
        <f t="shared" si="95"/>
        <v>週六</v>
      </c>
      <c r="R1677" s="80">
        <v>44743</v>
      </c>
      <c r="AA1677" s="1"/>
    </row>
    <row r="1678" spans="4:27">
      <c r="D1678" s="68" t="s">
        <v>50</v>
      </c>
      <c r="E1678" s="70" t="s">
        <v>82</v>
      </c>
      <c r="F1678" s="70" t="s">
        <v>991</v>
      </c>
      <c r="G1678" s="67">
        <v>44737</v>
      </c>
      <c r="H1678" s="67">
        <v>44753</v>
      </c>
      <c r="I1678" s="71">
        <f t="shared" si="94"/>
        <v>16</v>
      </c>
      <c r="J1678" s="72" t="s">
        <v>137</v>
      </c>
      <c r="K1678" s="72" t="s">
        <v>138</v>
      </c>
      <c r="L1678" s="73">
        <v>1</v>
      </c>
      <c r="M1678" s="73" t="s">
        <v>127</v>
      </c>
      <c r="N1678" s="68" t="str">
        <f>VLOOKUP(K1678,[1]人員授權表!D$3:G$249,4,0)</f>
        <v>無機</v>
      </c>
      <c r="O1678" s="70" t="s">
        <v>99</v>
      </c>
      <c r="P1678" s="67">
        <f t="shared" si="96"/>
        <v>44751</v>
      </c>
      <c r="Q1678" s="75" t="str">
        <f t="shared" si="95"/>
        <v>週六</v>
      </c>
      <c r="R1678" s="80">
        <v>44746</v>
      </c>
      <c r="AA1678" s="1"/>
    </row>
    <row r="1679" spans="4:27">
      <c r="D1679" s="68" t="s">
        <v>50</v>
      </c>
      <c r="E1679" s="70" t="s">
        <v>82</v>
      </c>
      <c r="F1679" s="70" t="s">
        <v>991</v>
      </c>
      <c r="G1679" s="67">
        <v>44737</v>
      </c>
      <c r="H1679" s="67">
        <v>44753</v>
      </c>
      <c r="I1679" s="71">
        <f t="shared" si="94"/>
        <v>16</v>
      </c>
      <c r="J1679" s="72" t="s">
        <v>167</v>
      </c>
      <c r="K1679" s="72" t="s">
        <v>168</v>
      </c>
      <c r="L1679" s="73">
        <v>1</v>
      </c>
      <c r="M1679" s="73" t="s">
        <v>127</v>
      </c>
      <c r="N1679" s="68" t="str">
        <f>VLOOKUP(K1679,[1]人員授權表!D$3:G$249,4,0)</f>
        <v>有機</v>
      </c>
      <c r="O1679" s="70" t="str">
        <f>VLOOKUP(K1679,[1]人員授權表!D$2:E$249,2,FALSE)</f>
        <v>Una林庭瑄</v>
      </c>
      <c r="P1679" s="67">
        <f t="shared" si="96"/>
        <v>44751</v>
      </c>
      <c r="Q1679" s="75" t="str">
        <f t="shared" si="95"/>
        <v>週六</v>
      </c>
      <c r="R1679" s="80">
        <v>44741</v>
      </c>
      <c r="AA1679" s="1"/>
    </row>
    <row r="1680" spans="4:27">
      <c r="D1680" s="68" t="s">
        <v>50</v>
      </c>
      <c r="E1680" s="70" t="s">
        <v>51</v>
      </c>
      <c r="F1680" s="4" t="s">
        <v>992</v>
      </c>
      <c r="G1680" s="67">
        <v>44735</v>
      </c>
      <c r="H1680" s="67">
        <v>44754</v>
      </c>
      <c r="I1680" s="71">
        <f t="shared" si="94"/>
        <v>19</v>
      </c>
      <c r="J1680" s="72" t="s">
        <v>993</v>
      </c>
      <c r="K1680" s="72" t="s">
        <v>994</v>
      </c>
      <c r="L1680" s="73">
        <v>1</v>
      </c>
      <c r="M1680" s="73" t="s">
        <v>55</v>
      </c>
      <c r="N1680" s="68" t="str">
        <f>VLOOKUP(K1680,[1]人員授權表!D$3:G$249,4,0)</f>
        <v>有機</v>
      </c>
      <c r="O1680" s="70" t="str">
        <f>VLOOKUP(K1680,[1]人員授權表!D$2:E$249,2,FALSE)</f>
        <v>Casper李羿勳</v>
      </c>
      <c r="P1680" s="67">
        <f t="shared" si="96"/>
        <v>44752</v>
      </c>
      <c r="Q1680" s="75" t="str">
        <f t="shared" si="95"/>
        <v>週日</v>
      </c>
      <c r="R1680" s="80">
        <v>44748</v>
      </c>
      <c r="AA1680" s="1"/>
    </row>
    <row r="1681" spans="4:27">
      <c r="D1681" s="68" t="s">
        <v>50</v>
      </c>
      <c r="E1681" s="70" t="s">
        <v>51</v>
      </c>
      <c r="F1681" s="4" t="s">
        <v>995</v>
      </c>
      <c r="G1681" s="67">
        <v>44734</v>
      </c>
      <c r="H1681" s="67">
        <v>44754</v>
      </c>
      <c r="I1681" s="71">
        <f t="shared" si="94"/>
        <v>20</v>
      </c>
      <c r="J1681" s="72" t="s">
        <v>66</v>
      </c>
      <c r="K1681" s="72" t="s">
        <v>64</v>
      </c>
      <c r="L1681" s="73">
        <v>1</v>
      </c>
      <c r="M1681" s="73" t="s">
        <v>55</v>
      </c>
      <c r="N1681" s="68" t="str">
        <f>VLOOKUP(K1681,[1]人員授權表!D$3:G$249,4,0)</f>
        <v>有機</v>
      </c>
      <c r="O1681" s="70" t="str">
        <f>VLOOKUP(K1681,[1]人員授權表!D$2:E$249,2,FALSE)</f>
        <v>Casper李羿勳</v>
      </c>
      <c r="P1681" s="67">
        <f t="shared" si="96"/>
        <v>44752</v>
      </c>
      <c r="Q1681" s="75" t="str">
        <f t="shared" si="95"/>
        <v>週日</v>
      </c>
      <c r="R1681" s="80">
        <v>44750</v>
      </c>
      <c r="S1681" s="85"/>
      <c r="AA1681" s="1"/>
    </row>
    <row r="1682" spans="4:27">
      <c r="D1682" s="68" t="s">
        <v>50</v>
      </c>
      <c r="E1682" s="70" t="s">
        <v>51</v>
      </c>
      <c r="F1682" s="4" t="s">
        <v>995</v>
      </c>
      <c r="G1682" s="67">
        <v>44734</v>
      </c>
      <c r="H1682" s="67">
        <v>44754</v>
      </c>
      <c r="I1682" s="71">
        <f t="shared" si="94"/>
        <v>20</v>
      </c>
      <c r="J1682" s="72" t="s">
        <v>240</v>
      </c>
      <c r="K1682" s="72" t="s">
        <v>241</v>
      </c>
      <c r="L1682" s="73">
        <v>1</v>
      </c>
      <c r="M1682" s="73" t="s">
        <v>55</v>
      </c>
      <c r="N1682" s="68" t="str">
        <f>VLOOKUP(K1682,[1]人員授權表!D$3:G$249,4,0)</f>
        <v>有機</v>
      </c>
      <c r="O1682" s="70" t="str">
        <f>VLOOKUP(K1682,[1]人員授權表!D$2:E$249,2,FALSE)</f>
        <v>Casper李羿勳</v>
      </c>
      <c r="P1682" s="67">
        <f t="shared" si="96"/>
        <v>44752</v>
      </c>
      <c r="Q1682" s="75" t="str">
        <f t="shared" si="95"/>
        <v>週日</v>
      </c>
      <c r="R1682" s="80">
        <v>44749</v>
      </c>
      <c r="AA1682" s="1"/>
    </row>
    <row r="1683" spans="4:27">
      <c r="D1683" s="68" t="s">
        <v>50</v>
      </c>
      <c r="E1683" s="70" t="s">
        <v>51</v>
      </c>
      <c r="F1683" s="4" t="s">
        <v>995</v>
      </c>
      <c r="G1683" s="67">
        <v>44734</v>
      </c>
      <c r="H1683" s="67">
        <v>44754</v>
      </c>
      <c r="I1683" s="71">
        <f t="shared" si="94"/>
        <v>20</v>
      </c>
      <c r="J1683" s="72" t="s">
        <v>69</v>
      </c>
      <c r="K1683" s="72" t="s">
        <v>70</v>
      </c>
      <c r="L1683" s="73">
        <v>1</v>
      </c>
      <c r="M1683" s="73" t="s">
        <v>55</v>
      </c>
      <c r="N1683" s="68" t="str">
        <f>VLOOKUP(K1683,[1]人員授權表!D$3:G$249,4,0)</f>
        <v>有機</v>
      </c>
      <c r="O1683" s="70" t="str">
        <f>VLOOKUP(K1683,[1]人員授權表!D$2:E$249,2,FALSE)</f>
        <v>Casper李羿勳</v>
      </c>
      <c r="P1683" s="67">
        <f t="shared" si="96"/>
        <v>44752</v>
      </c>
      <c r="Q1683" s="75" t="str">
        <f t="shared" si="95"/>
        <v>週日</v>
      </c>
      <c r="R1683" s="80">
        <v>44748</v>
      </c>
      <c r="AA1683" s="1"/>
    </row>
    <row r="1684" spans="4:27">
      <c r="D1684" s="68" t="s">
        <v>50</v>
      </c>
      <c r="E1684" s="70" t="s">
        <v>51</v>
      </c>
      <c r="F1684" s="4" t="s">
        <v>995</v>
      </c>
      <c r="G1684" s="67">
        <v>44734</v>
      </c>
      <c r="H1684" s="67">
        <v>44754</v>
      </c>
      <c r="I1684" s="71">
        <f t="shared" si="94"/>
        <v>20</v>
      </c>
      <c r="J1684" s="72" t="s">
        <v>350</v>
      </c>
      <c r="K1684" s="72" t="s">
        <v>250</v>
      </c>
      <c r="L1684" s="73">
        <v>1</v>
      </c>
      <c r="M1684" s="73" t="s">
        <v>55</v>
      </c>
      <c r="N1684" s="68" t="str">
        <f>VLOOKUP(K1684,[1]人員授權表!D$3:G$249,4,0)</f>
        <v>有機</v>
      </c>
      <c r="O1684" s="70" t="str">
        <f>VLOOKUP(K1684,[1]人員授權表!D$2:E$249,2,FALSE)</f>
        <v>Marco陳鴻鈞</v>
      </c>
      <c r="P1684" s="67">
        <f t="shared" si="96"/>
        <v>44752</v>
      </c>
      <c r="Q1684" s="75" t="str">
        <f t="shared" si="95"/>
        <v>週日</v>
      </c>
      <c r="R1684" s="80">
        <v>44742</v>
      </c>
      <c r="AA1684" s="1"/>
    </row>
    <row r="1685" spans="4:27" ht="17.25" customHeight="1">
      <c r="D1685" s="68" t="s">
        <v>50</v>
      </c>
      <c r="E1685" s="70" t="s">
        <v>51</v>
      </c>
      <c r="F1685" s="4" t="s">
        <v>995</v>
      </c>
      <c r="G1685" s="67">
        <v>44734</v>
      </c>
      <c r="H1685" s="67">
        <v>44754</v>
      </c>
      <c r="I1685" s="71">
        <f t="shared" si="94"/>
        <v>20</v>
      </c>
      <c r="J1685" s="72" t="s">
        <v>242</v>
      </c>
      <c r="K1685" s="72" t="s">
        <v>996</v>
      </c>
      <c r="L1685" s="73">
        <v>1</v>
      </c>
      <c r="M1685" s="73" t="s">
        <v>55</v>
      </c>
      <c r="N1685" s="68" t="str">
        <f>VLOOKUP(K1685,[1]人員授權表!D$3:G$249,4,0)</f>
        <v>有機</v>
      </c>
      <c r="O1685" s="70" t="str">
        <f>VLOOKUP(K1685,[1]人員授權表!D$2:E$249,2,FALSE)</f>
        <v>Casper李羿勳</v>
      </c>
      <c r="P1685" s="67">
        <f t="shared" si="96"/>
        <v>44752</v>
      </c>
      <c r="Q1685" s="75" t="str">
        <f t="shared" si="95"/>
        <v>週日</v>
      </c>
      <c r="R1685" s="80">
        <v>44749</v>
      </c>
      <c r="AA1685" s="1"/>
    </row>
    <row r="1686" spans="4:27">
      <c r="D1686" s="68" t="s">
        <v>50</v>
      </c>
      <c r="E1686" s="70" t="s">
        <v>51</v>
      </c>
      <c r="F1686" s="4" t="s">
        <v>997</v>
      </c>
      <c r="G1686" s="67">
        <v>44735</v>
      </c>
      <c r="H1686" s="67">
        <v>44754</v>
      </c>
      <c r="I1686" s="71">
        <f t="shared" si="94"/>
        <v>19</v>
      </c>
      <c r="J1686" s="72" t="s">
        <v>540</v>
      </c>
      <c r="K1686" s="72" t="s">
        <v>998</v>
      </c>
      <c r="L1686" s="73">
        <v>2</v>
      </c>
      <c r="M1686" s="73" t="s">
        <v>55</v>
      </c>
      <c r="N1686" s="68" t="str">
        <f>VLOOKUP(K1686,[1]人員授權表!D$3:G$249,4,0)</f>
        <v>有機</v>
      </c>
      <c r="O1686" s="70" t="str">
        <f>VLOOKUP(K1686,[1]人員授權表!D$2:E$249,2,FALSE)</f>
        <v>Casper李羿勳</v>
      </c>
      <c r="P1686" s="67">
        <f t="shared" si="96"/>
        <v>44752</v>
      </c>
      <c r="Q1686" s="75" t="str">
        <f t="shared" si="95"/>
        <v>週日</v>
      </c>
      <c r="R1686" s="80">
        <v>44749</v>
      </c>
      <c r="AA1686" s="1"/>
    </row>
    <row r="1687" spans="4:27">
      <c r="D1687" s="68" t="s">
        <v>50</v>
      </c>
      <c r="E1687" s="70" t="s">
        <v>51</v>
      </c>
      <c r="F1687" s="4" t="s">
        <v>997</v>
      </c>
      <c r="G1687" s="67">
        <v>44735</v>
      </c>
      <c r="H1687" s="67">
        <v>44754</v>
      </c>
      <c r="I1687" s="71">
        <f t="shared" si="94"/>
        <v>19</v>
      </c>
      <c r="J1687" s="72" t="s">
        <v>999</v>
      </c>
      <c r="K1687" s="72" t="s">
        <v>1000</v>
      </c>
      <c r="L1687" s="73">
        <v>2</v>
      </c>
      <c r="M1687" s="73" t="s">
        <v>55</v>
      </c>
      <c r="N1687" s="68" t="str">
        <f>VLOOKUP(K1687,[1]人員授權表!D$3:G$249,4,0)</f>
        <v>有機</v>
      </c>
      <c r="O1687" s="70" t="str">
        <f>VLOOKUP(K1687,[1]人員授權表!D$2:E$249,2,FALSE)</f>
        <v>Mei林春美</v>
      </c>
      <c r="P1687" s="67">
        <f t="shared" si="96"/>
        <v>44752</v>
      </c>
      <c r="Q1687" s="75" t="str">
        <f t="shared" si="95"/>
        <v>週日</v>
      </c>
      <c r="R1687" s="80">
        <v>44755</v>
      </c>
      <c r="S1687" s="85">
        <v>44755</v>
      </c>
      <c r="T1687" s="70">
        <v>1</v>
      </c>
      <c r="AA1687" s="1"/>
    </row>
    <row r="1688" spans="4:27">
      <c r="D1688" s="68" t="s">
        <v>50</v>
      </c>
      <c r="E1688" s="70" t="s">
        <v>51</v>
      </c>
      <c r="F1688" s="4" t="s">
        <v>1001</v>
      </c>
      <c r="G1688" s="67">
        <v>44735</v>
      </c>
      <c r="H1688" s="67">
        <v>44754</v>
      </c>
      <c r="I1688" s="71">
        <f t="shared" si="94"/>
        <v>19</v>
      </c>
      <c r="J1688" s="72" t="s">
        <v>66</v>
      </c>
      <c r="K1688" s="72" t="s">
        <v>64</v>
      </c>
      <c r="L1688" s="73">
        <v>2</v>
      </c>
      <c r="M1688" s="73" t="s">
        <v>55</v>
      </c>
      <c r="N1688" s="68" t="str">
        <f>VLOOKUP(K1688,[1]人員授權表!D$3:G$249,4,0)</f>
        <v>有機</v>
      </c>
      <c r="O1688" s="70" t="str">
        <f>VLOOKUP(K1688,[1]人員授權表!D$2:E$249,2,FALSE)</f>
        <v>Casper李羿勳</v>
      </c>
      <c r="P1688" s="67">
        <f t="shared" si="96"/>
        <v>44752</v>
      </c>
      <c r="Q1688" s="75" t="str">
        <f t="shared" si="95"/>
        <v>週日</v>
      </c>
      <c r="R1688" s="80">
        <v>44750</v>
      </c>
      <c r="AA1688" s="1"/>
    </row>
    <row r="1689" spans="4:27">
      <c r="D1689" s="68" t="s">
        <v>50</v>
      </c>
      <c r="E1689" s="70" t="s">
        <v>51</v>
      </c>
      <c r="F1689" s="4" t="s">
        <v>1001</v>
      </c>
      <c r="G1689" s="67">
        <v>44735</v>
      </c>
      <c r="H1689" s="67">
        <v>44754</v>
      </c>
      <c r="I1689" s="71">
        <f t="shared" si="94"/>
        <v>19</v>
      </c>
      <c r="J1689" s="72" t="s">
        <v>69</v>
      </c>
      <c r="K1689" s="72" t="s">
        <v>70</v>
      </c>
      <c r="L1689" s="73">
        <v>4</v>
      </c>
      <c r="M1689" s="73" t="s">
        <v>55</v>
      </c>
      <c r="N1689" s="68" t="str">
        <f>VLOOKUP(K1689,[1]人員授權表!D$3:G$249,4,0)</f>
        <v>有機</v>
      </c>
      <c r="O1689" s="70" t="str">
        <f>VLOOKUP(K1689,[1]人員授權表!D$2:E$249,2,FALSE)</f>
        <v>Casper李羿勳</v>
      </c>
      <c r="P1689" s="67">
        <f t="shared" si="96"/>
        <v>44752</v>
      </c>
      <c r="Q1689" s="75" t="str">
        <f t="shared" si="95"/>
        <v>週日</v>
      </c>
      <c r="R1689" s="80">
        <v>44749</v>
      </c>
      <c r="AA1689" s="1"/>
    </row>
    <row r="1690" spans="4:27">
      <c r="D1690" s="68" t="s">
        <v>50</v>
      </c>
      <c r="E1690" s="70" t="s">
        <v>51</v>
      </c>
      <c r="F1690" s="4" t="s">
        <v>1001</v>
      </c>
      <c r="G1690" s="67">
        <v>44735</v>
      </c>
      <c r="H1690" s="67">
        <v>44754</v>
      </c>
      <c r="I1690" s="71">
        <f t="shared" si="94"/>
        <v>19</v>
      </c>
      <c r="J1690" s="72" t="s">
        <v>243</v>
      </c>
      <c r="K1690" s="72" t="s">
        <v>241</v>
      </c>
      <c r="L1690" s="73">
        <v>4</v>
      </c>
      <c r="M1690" s="73" t="s">
        <v>55</v>
      </c>
      <c r="N1690" s="68" t="str">
        <f>VLOOKUP(K1690,[1]人員授權表!D$3:G$249,4,0)</f>
        <v>有機</v>
      </c>
      <c r="O1690" s="70" t="str">
        <f>VLOOKUP(K1690,[1]人員授權表!D$2:E$249,2,FALSE)</f>
        <v>Casper李羿勳</v>
      </c>
      <c r="P1690" s="67">
        <f t="shared" si="96"/>
        <v>44752</v>
      </c>
      <c r="Q1690" s="75" t="str">
        <f t="shared" si="95"/>
        <v>週日</v>
      </c>
      <c r="R1690" s="80">
        <v>44749</v>
      </c>
      <c r="AA1690" s="1"/>
    </row>
    <row r="1691" spans="4:27">
      <c r="D1691" s="68" t="s">
        <v>50</v>
      </c>
      <c r="E1691" s="70" t="s">
        <v>51</v>
      </c>
      <c r="F1691" s="4" t="s">
        <v>1001</v>
      </c>
      <c r="G1691" s="67">
        <v>44735</v>
      </c>
      <c r="H1691" s="67">
        <v>44754</v>
      </c>
      <c r="I1691" s="71">
        <f t="shared" si="94"/>
        <v>19</v>
      </c>
      <c r="J1691" s="72" t="s">
        <v>238</v>
      </c>
      <c r="K1691" s="72" t="s">
        <v>239</v>
      </c>
      <c r="L1691" s="73">
        <v>4</v>
      </c>
      <c r="M1691" s="73" t="s">
        <v>55</v>
      </c>
      <c r="N1691" s="68" t="str">
        <f>VLOOKUP(K1691,[1]人員授權表!D$3:G$249,4,0)</f>
        <v>有機</v>
      </c>
      <c r="O1691" s="70" t="str">
        <f>VLOOKUP(K1691,[1]人員授權表!D$2:E$249,2,FALSE)</f>
        <v>Casper李羿勳</v>
      </c>
      <c r="P1691" s="67">
        <f t="shared" si="96"/>
        <v>44752</v>
      </c>
      <c r="Q1691" s="75" t="str">
        <f t="shared" si="95"/>
        <v>週日</v>
      </c>
      <c r="R1691" s="80">
        <v>44748</v>
      </c>
      <c r="AA1691" s="1"/>
    </row>
    <row r="1692" spans="4:27">
      <c r="D1692" s="68" t="s">
        <v>50</v>
      </c>
      <c r="E1692" s="70" t="s">
        <v>51</v>
      </c>
      <c r="F1692" s="4" t="s">
        <v>1001</v>
      </c>
      <c r="G1692" s="67">
        <v>44735</v>
      </c>
      <c r="H1692" s="67">
        <v>44754</v>
      </c>
      <c r="I1692" s="71">
        <f t="shared" si="94"/>
        <v>19</v>
      </c>
      <c r="J1692" s="72" t="s">
        <v>242</v>
      </c>
      <c r="K1692" s="72" t="s">
        <v>241</v>
      </c>
      <c r="L1692" s="73">
        <v>2</v>
      </c>
      <c r="M1692" s="73" t="s">
        <v>55</v>
      </c>
      <c r="N1692" s="68" t="str">
        <f>VLOOKUP(K1692,[1]人員授權表!D$3:G$249,4,0)</f>
        <v>有機</v>
      </c>
      <c r="O1692" s="70" t="str">
        <f>VLOOKUP(K1692,[1]人員授權表!D$2:E$249,2,FALSE)</f>
        <v>Casper李羿勳</v>
      </c>
      <c r="P1692" s="67">
        <f t="shared" si="96"/>
        <v>44752</v>
      </c>
      <c r="Q1692" s="75" t="str">
        <f t="shared" si="95"/>
        <v>週日</v>
      </c>
      <c r="R1692" s="80">
        <v>44749</v>
      </c>
      <c r="AA1692" s="1"/>
    </row>
    <row r="1693" spans="4:27">
      <c r="D1693" s="68" t="s">
        <v>50</v>
      </c>
      <c r="E1693" s="70" t="s">
        <v>51</v>
      </c>
      <c r="F1693" s="4" t="s">
        <v>1001</v>
      </c>
      <c r="G1693" s="67">
        <v>44735</v>
      </c>
      <c r="H1693" s="67">
        <v>44754</v>
      </c>
      <c r="I1693" s="71">
        <f t="shared" si="94"/>
        <v>19</v>
      </c>
      <c r="J1693" s="72" t="s">
        <v>1002</v>
      </c>
      <c r="K1693" s="72" t="s">
        <v>1003</v>
      </c>
      <c r="L1693" s="73">
        <v>4</v>
      </c>
      <c r="M1693" s="73" t="s">
        <v>55</v>
      </c>
      <c r="N1693" s="68" t="str">
        <f>VLOOKUP(K1693,[1]人員授權表!D$3:G$249,4,0)</f>
        <v>有機</v>
      </c>
      <c r="O1693" s="70" t="str">
        <f>VLOOKUP(K1693,[1]人員授權表!D$2:E$249,2,FALSE)</f>
        <v>Casper李羿勳</v>
      </c>
      <c r="P1693" s="67">
        <f t="shared" si="96"/>
        <v>44752</v>
      </c>
      <c r="Q1693" s="75" t="str">
        <f t="shared" si="95"/>
        <v>週日</v>
      </c>
      <c r="R1693" s="80">
        <v>44749</v>
      </c>
      <c r="AA1693" s="1"/>
    </row>
    <row r="1694" spans="4:27">
      <c r="D1694" s="68" t="s">
        <v>50</v>
      </c>
      <c r="E1694" s="70" t="s">
        <v>51</v>
      </c>
      <c r="F1694" s="4" t="s">
        <v>1004</v>
      </c>
      <c r="G1694" s="67">
        <v>44735</v>
      </c>
      <c r="H1694" s="67">
        <v>44754</v>
      </c>
      <c r="I1694" s="71">
        <f t="shared" si="94"/>
        <v>19</v>
      </c>
      <c r="J1694" s="72" t="s">
        <v>66</v>
      </c>
      <c r="K1694" s="72" t="s">
        <v>922</v>
      </c>
      <c r="L1694" s="73">
        <v>1</v>
      </c>
      <c r="M1694" s="73" t="s">
        <v>55</v>
      </c>
      <c r="N1694" s="68" t="str">
        <f>VLOOKUP(K1694,[1]人員授權表!D$3:G$249,4,0)</f>
        <v>有機</v>
      </c>
      <c r="O1694" s="70" t="str">
        <f>VLOOKUP(K1694,[1]人員授權表!D$2:E$249,2,FALSE)</f>
        <v>Casper李羿勳</v>
      </c>
      <c r="P1694" s="67">
        <f t="shared" si="96"/>
        <v>44752</v>
      </c>
      <c r="Q1694" s="75" t="str">
        <f t="shared" si="95"/>
        <v>週日</v>
      </c>
      <c r="R1694" s="80">
        <v>44750</v>
      </c>
      <c r="AA1694" s="1"/>
    </row>
    <row r="1695" spans="4:27">
      <c r="D1695" s="68" t="s">
        <v>50</v>
      </c>
      <c r="E1695" s="70" t="s">
        <v>51</v>
      </c>
      <c r="F1695" s="4" t="s">
        <v>1004</v>
      </c>
      <c r="G1695" s="67">
        <v>44735</v>
      </c>
      <c r="H1695" s="67">
        <v>44754</v>
      </c>
      <c r="I1695" s="71">
        <f t="shared" si="94"/>
        <v>19</v>
      </c>
      <c r="J1695" s="72" t="s">
        <v>69</v>
      </c>
      <c r="K1695" s="72" t="s">
        <v>70</v>
      </c>
      <c r="L1695" s="73">
        <v>1</v>
      </c>
      <c r="M1695" s="73" t="s">
        <v>55</v>
      </c>
      <c r="N1695" s="68" t="str">
        <f>VLOOKUP(K1695,[1]人員授權表!D$3:G$249,4,0)</f>
        <v>有機</v>
      </c>
      <c r="O1695" s="70" t="str">
        <f>VLOOKUP(K1695,[1]人員授權表!D$2:E$249,2,FALSE)</f>
        <v>Casper李羿勳</v>
      </c>
      <c r="P1695" s="67">
        <f t="shared" si="96"/>
        <v>44752</v>
      </c>
      <c r="Q1695" s="75" t="str">
        <f t="shared" si="95"/>
        <v>週日</v>
      </c>
      <c r="R1695" s="80">
        <v>44749</v>
      </c>
      <c r="AA1695" s="1"/>
    </row>
    <row r="1696" spans="4:27">
      <c r="D1696" s="68" t="s">
        <v>50</v>
      </c>
      <c r="E1696" s="70" t="s">
        <v>51</v>
      </c>
      <c r="F1696" s="4" t="s">
        <v>1004</v>
      </c>
      <c r="G1696" s="67">
        <v>44735</v>
      </c>
      <c r="H1696" s="67">
        <v>44754</v>
      </c>
      <c r="I1696" s="71">
        <f t="shared" si="94"/>
        <v>19</v>
      </c>
      <c r="J1696" s="72" t="s">
        <v>244</v>
      </c>
      <c r="K1696" s="72" t="s">
        <v>241</v>
      </c>
      <c r="L1696" s="73">
        <v>1</v>
      </c>
      <c r="M1696" s="73" t="s">
        <v>55</v>
      </c>
      <c r="N1696" s="68" t="str">
        <f>VLOOKUP(K1696,[1]人員授權表!D$3:G$249,4,0)</f>
        <v>有機</v>
      </c>
      <c r="O1696" s="70" t="str">
        <f>VLOOKUP(K1696,[1]人員授權表!D$2:E$249,2,FALSE)</f>
        <v>Casper李羿勳</v>
      </c>
      <c r="P1696" s="67">
        <f t="shared" si="96"/>
        <v>44752</v>
      </c>
      <c r="Q1696" s="75" t="str">
        <f t="shared" si="95"/>
        <v>週日</v>
      </c>
      <c r="R1696" s="80">
        <v>44750</v>
      </c>
      <c r="AA1696" s="1"/>
    </row>
    <row r="1697" spans="4:27">
      <c r="D1697" s="68" t="s">
        <v>50</v>
      </c>
      <c r="E1697" s="70" t="s">
        <v>51</v>
      </c>
      <c r="F1697" s="4" t="s">
        <v>1004</v>
      </c>
      <c r="G1697" s="67">
        <v>44735</v>
      </c>
      <c r="H1697" s="67">
        <v>44754</v>
      </c>
      <c r="I1697" s="71">
        <f t="shared" si="94"/>
        <v>19</v>
      </c>
      <c r="J1697" s="72" t="s">
        <v>238</v>
      </c>
      <c r="K1697" s="72" t="s">
        <v>239</v>
      </c>
      <c r="L1697" s="73">
        <v>1</v>
      </c>
      <c r="M1697" s="73" t="s">
        <v>55</v>
      </c>
      <c r="N1697" s="68" t="str">
        <f>VLOOKUP(K1697,[1]人員授權表!D$3:G$249,4,0)</f>
        <v>有機</v>
      </c>
      <c r="O1697" s="70" t="str">
        <f>VLOOKUP(K1697,[1]人員授權表!D$2:E$249,2,FALSE)</f>
        <v>Casper李羿勳</v>
      </c>
      <c r="P1697" s="67">
        <f t="shared" si="96"/>
        <v>44752</v>
      </c>
      <c r="Q1697" s="75" t="str">
        <f t="shared" si="95"/>
        <v>週日</v>
      </c>
      <c r="R1697" s="80">
        <v>44748</v>
      </c>
      <c r="AA1697" s="1"/>
    </row>
    <row r="1698" spans="4:27">
      <c r="D1698" s="68" t="s">
        <v>50</v>
      </c>
      <c r="E1698" s="70" t="s">
        <v>51</v>
      </c>
      <c r="F1698" s="4" t="s">
        <v>1004</v>
      </c>
      <c r="G1698" s="67">
        <v>44735</v>
      </c>
      <c r="H1698" s="67">
        <v>44754</v>
      </c>
      <c r="I1698" s="71">
        <f t="shared" si="94"/>
        <v>19</v>
      </c>
      <c r="J1698" s="72" t="s">
        <v>350</v>
      </c>
      <c r="K1698" s="72" t="s">
        <v>250</v>
      </c>
      <c r="L1698" s="73">
        <v>1</v>
      </c>
      <c r="M1698" s="73" t="s">
        <v>55</v>
      </c>
      <c r="N1698" s="68" t="str">
        <f>VLOOKUP(K1698,[1]人員授權表!D$3:G$249,4,0)</f>
        <v>有機</v>
      </c>
      <c r="O1698" s="70" t="str">
        <f>VLOOKUP(K1698,[1]人員授權表!D$2:E$249,2,FALSE)</f>
        <v>Marco陳鴻鈞</v>
      </c>
      <c r="P1698" s="67">
        <f t="shared" si="96"/>
        <v>44752</v>
      </c>
      <c r="Q1698" s="75" t="str">
        <f t="shared" si="95"/>
        <v>週日</v>
      </c>
      <c r="R1698" s="80">
        <v>44742</v>
      </c>
      <c r="AA1698" s="1"/>
    </row>
    <row r="1699" spans="4:27">
      <c r="D1699" s="68" t="s">
        <v>50</v>
      </c>
      <c r="E1699" s="70" t="s">
        <v>51</v>
      </c>
      <c r="F1699" s="4" t="s">
        <v>1004</v>
      </c>
      <c r="G1699" s="67">
        <v>44735</v>
      </c>
      <c r="H1699" s="67">
        <v>44754</v>
      </c>
      <c r="I1699" s="71">
        <f t="shared" si="94"/>
        <v>19</v>
      </c>
      <c r="J1699" s="72" t="s">
        <v>242</v>
      </c>
      <c r="K1699" s="72" t="s">
        <v>241</v>
      </c>
      <c r="L1699" s="73">
        <v>2</v>
      </c>
      <c r="M1699" s="73" t="s">
        <v>55</v>
      </c>
      <c r="N1699" s="68" t="str">
        <f>VLOOKUP(K1699,[1]人員授權表!D$3:G$249,4,0)</f>
        <v>有機</v>
      </c>
      <c r="O1699" s="70" t="str">
        <f>VLOOKUP(K1699,[1]人員授權表!D$2:E$249,2,FALSE)</f>
        <v>Casper李羿勳</v>
      </c>
      <c r="P1699" s="67">
        <f t="shared" si="96"/>
        <v>44752</v>
      </c>
      <c r="Q1699" s="75" t="str">
        <f t="shared" si="95"/>
        <v>週日</v>
      </c>
      <c r="R1699" s="80">
        <v>44750</v>
      </c>
      <c r="AA1699" s="1"/>
    </row>
    <row r="1700" spans="4:27">
      <c r="D1700" s="68" t="s">
        <v>50</v>
      </c>
      <c r="E1700" s="70" t="s">
        <v>51</v>
      </c>
      <c r="F1700" s="4" t="s">
        <v>1004</v>
      </c>
      <c r="G1700" s="67">
        <v>44735</v>
      </c>
      <c r="H1700" s="67">
        <v>44754</v>
      </c>
      <c r="I1700" s="71">
        <f t="shared" si="94"/>
        <v>19</v>
      </c>
      <c r="J1700" s="72" t="s">
        <v>618</v>
      </c>
      <c r="K1700" s="72" t="s">
        <v>241</v>
      </c>
      <c r="L1700" s="73">
        <v>2</v>
      </c>
      <c r="M1700" s="73" t="s">
        <v>55</v>
      </c>
      <c r="N1700" s="68" t="str">
        <f>VLOOKUP(K1700,[1]人員授權表!D$3:G$249,4,0)</f>
        <v>有機</v>
      </c>
      <c r="O1700" s="70" t="str">
        <f>VLOOKUP(K1700,[1]人員授權表!D$2:E$249,2,FALSE)</f>
        <v>Casper李羿勳</v>
      </c>
      <c r="P1700" s="67">
        <f t="shared" si="96"/>
        <v>44752</v>
      </c>
      <c r="Q1700" s="75" t="str">
        <f t="shared" si="95"/>
        <v>週日</v>
      </c>
      <c r="R1700" s="80">
        <v>44750</v>
      </c>
      <c r="AA1700" s="1"/>
    </row>
    <row r="1701" spans="4:27">
      <c r="D1701" s="68" t="s">
        <v>50</v>
      </c>
      <c r="E1701" s="70" t="s">
        <v>51</v>
      </c>
      <c r="F1701" s="4" t="s">
        <v>1004</v>
      </c>
      <c r="G1701" s="67">
        <v>44735</v>
      </c>
      <c r="H1701" s="67">
        <v>44754</v>
      </c>
      <c r="I1701" s="71">
        <f t="shared" si="94"/>
        <v>19</v>
      </c>
      <c r="J1701" s="72" t="s">
        <v>477</v>
      </c>
      <c r="K1701" s="72" t="s">
        <v>478</v>
      </c>
      <c r="L1701" s="73">
        <v>2</v>
      </c>
      <c r="M1701" s="73" t="s">
        <v>55</v>
      </c>
      <c r="N1701" s="68" t="str">
        <f>VLOOKUP(K1701,[1]人員授權表!D$3:G$249,4,0)</f>
        <v>有機</v>
      </c>
      <c r="O1701" s="70" t="str">
        <f>IF(J1701=[1]人員授權表!$C$85,"Casper李羿勳",IF(J1701=[1]人員授權表!$C$188,"Iring陳俊明",IF(J1701=[1]人員授權表!$C$189,"Brian陳泓霖",VLOOKUP(K1701,[1]人員授權表!D$2:E$249,2,FALSE))))</f>
        <v>Casper李羿勳</v>
      </c>
      <c r="P1701" s="67">
        <f t="shared" si="96"/>
        <v>44752</v>
      </c>
      <c r="Q1701" s="75" t="str">
        <f t="shared" si="95"/>
        <v>週日</v>
      </c>
      <c r="R1701" s="80">
        <v>44749</v>
      </c>
      <c r="AA1701" s="1"/>
    </row>
    <row r="1702" spans="4:27">
      <c r="D1702" s="68" t="s">
        <v>50</v>
      </c>
      <c r="E1702" s="70" t="s">
        <v>51</v>
      </c>
      <c r="F1702" s="4" t="s">
        <v>1004</v>
      </c>
      <c r="G1702" s="67">
        <v>44735</v>
      </c>
      <c r="H1702" s="67">
        <v>44754</v>
      </c>
      <c r="I1702" s="71">
        <f t="shared" si="94"/>
        <v>19</v>
      </c>
      <c r="J1702" s="72" t="s">
        <v>1005</v>
      </c>
      <c r="K1702" s="72" t="s">
        <v>1006</v>
      </c>
      <c r="L1702" s="73">
        <v>1</v>
      </c>
      <c r="M1702" s="73" t="s">
        <v>55</v>
      </c>
      <c r="N1702" s="68" t="str">
        <f>VLOOKUP(K1702,[1]人員授權表!D$3:G$249,4,0)</f>
        <v>有機</v>
      </c>
      <c r="O1702" s="70" t="str">
        <f>VLOOKUP(K1702,[1]人員授權表!D$2:E$249,2,FALSE)</f>
        <v>Casper李羿勳</v>
      </c>
      <c r="P1702" s="67">
        <f t="shared" si="96"/>
        <v>44752</v>
      </c>
      <c r="Q1702" s="75" t="str">
        <f t="shared" si="95"/>
        <v>週日</v>
      </c>
      <c r="R1702" s="80">
        <v>44749</v>
      </c>
      <c r="AA1702" s="1"/>
    </row>
    <row r="1703" spans="4:27">
      <c r="D1703" s="68" t="s">
        <v>50</v>
      </c>
      <c r="E1703" s="70" t="s">
        <v>51</v>
      </c>
      <c r="F1703" s="4" t="s">
        <v>1004</v>
      </c>
      <c r="G1703" s="67">
        <v>44735</v>
      </c>
      <c r="H1703" s="67">
        <v>44754</v>
      </c>
      <c r="I1703" s="71">
        <f t="shared" si="94"/>
        <v>19</v>
      </c>
      <c r="J1703" s="72" t="s">
        <v>609</v>
      </c>
      <c r="K1703" s="72" t="s">
        <v>610</v>
      </c>
      <c r="L1703" s="73">
        <v>1</v>
      </c>
      <c r="M1703" s="73" t="s">
        <v>55</v>
      </c>
      <c r="N1703" s="68" t="str">
        <f>VLOOKUP(K1703,[1]人員授權表!D$3:G$249,4,0)</f>
        <v>有機</v>
      </c>
      <c r="O1703" s="70" t="s">
        <v>611</v>
      </c>
      <c r="P1703" s="67">
        <f t="shared" si="96"/>
        <v>44752</v>
      </c>
      <c r="Q1703" s="75" t="str">
        <f t="shared" si="95"/>
        <v>週日</v>
      </c>
      <c r="R1703" s="80">
        <v>44750</v>
      </c>
      <c r="AA1703" s="1"/>
    </row>
    <row r="1704" spans="4:27">
      <c r="D1704" s="68" t="s">
        <v>50</v>
      </c>
      <c r="E1704" s="70" t="s">
        <v>51</v>
      </c>
      <c r="F1704" s="4" t="s">
        <v>1004</v>
      </c>
      <c r="G1704" s="67">
        <v>44735</v>
      </c>
      <c r="H1704" s="67">
        <v>44754</v>
      </c>
      <c r="I1704" s="71">
        <f t="shared" si="94"/>
        <v>19</v>
      </c>
      <c r="J1704" s="72" t="s">
        <v>366</v>
      </c>
      <c r="K1704" s="72" t="s">
        <v>248</v>
      </c>
      <c r="L1704" s="73">
        <v>1</v>
      </c>
      <c r="M1704" s="73" t="s">
        <v>55</v>
      </c>
      <c r="N1704" s="68" t="str">
        <f>VLOOKUP(K1704,[1]人員授權表!D$3:G$249,4,0)</f>
        <v>有機</v>
      </c>
      <c r="O1704" s="70" t="str">
        <f>VLOOKUP(K1704,[1]人員授權表!D$2:E$249,2,FALSE)</f>
        <v>Marco陳鴻鈞</v>
      </c>
      <c r="P1704" s="67">
        <f t="shared" si="96"/>
        <v>44752</v>
      </c>
      <c r="Q1704" s="75" t="str">
        <f t="shared" si="95"/>
        <v>週日</v>
      </c>
      <c r="R1704" s="80">
        <v>44748</v>
      </c>
      <c r="AA1704" s="1"/>
    </row>
    <row r="1705" spans="4:27">
      <c r="D1705" s="68" t="s">
        <v>50</v>
      </c>
      <c r="E1705" s="70" t="s">
        <v>51</v>
      </c>
      <c r="F1705" s="4" t="s">
        <v>1004</v>
      </c>
      <c r="G1705" s="67">
        <v>44735</v>
      </c>
      <c r="H1705" s="67">
        <v>44754</v>
      </c>
      <c r="I1705" s="71">
        <f t="shared" si="94"/>
        <v>19</v>
      </c>
      <c r="J1705" s="72" t="s">
        <v>257</v>
      </c>
      <c r="K1705" s="72" t="s">
        <v>258</v>
      </c>
      <c r="L1705" s="73">
        <v>1</v>
      </c>
      <c r="M1705" s="73" t="s">
        <v>55</v>
      </c>
      <c r="N1705" s="68" t="str">
        <f>VLOOKUP(K1705,[1]人員授權表!D$3:G$249,4,0)</f>
        <v>有機</v>
      </c>
      <c r="O1705" s="70" t="str">
        <f>VLOOKUP(K1705,[1]人員授權表!D$2:E$249,2,FALSE)</f>
        <v>Casper李羿勳</v>
      </c>
      <c r="P1705" s="67">
        <f t="shared" si="96"/>
        <v>44752</v>
      </c>
      <c r="Q1705" s="75" t="str">
        <f t="shared" si="95"/>
        <v>週日</v>
      </c>
      <c r="R1705" s="80">
        <v>44749</v>
      </c>
      <c r="AA1705" s="1"/>
    </row>
    <row r="1706" spans="4:27">
      <c r="D1706" s="68" t="s">
        <v>50</v>
      </c>
      <c r="E1706" s="70" t="s">
        <v>51</v>
      </c>
      <c r="F1706" s="4" t="s">
        <v>1007</v>
      </c>
      <c r="G1706" s="67">
        <v>44734</v>
      </c>
      <c r="H1706" s="67">
        <v>44754</v>
      </c>
      <c r="I1706" s="71">
        <f t="shared" si="94"/>
        <v>20</v>
      </c>
      <c r="J1706" s="72" t="s">
        <v>53</v>
      </c>
      <c r="K1706" s="72" t="s">
        <v>54</v>
      </c>
      <c r="L1706" s="73">
        <v>1</v>
      </c>
      <c r="M1706" s="73" t="s">
        <v>55</v>
      </c>
      <c r="N1706" s="68" t="str">
        <f>VLOOKUP(K1706,[1]人員授權表!D$3:G$249,4,0)</f>
        <v>有機</v>
      </c>
      <c r="O1706" s="70" t="str">
        <f>VLOOKUP(K1706,[1]人員授權表!D$2:E$249,2,FALSE)</f>
        <v>Marco陳鴻鈞</v>
      </c>
      <c r="P1706" s="67">
        <f t="shared" si="96"/>
        <v>44752</v>
      </c>
      <c r="Q1706" s="75" t="str">
        <f t="shared" si="95"/>
        <v>週日</v>
      </c>
      <c r="R1706" s="80">
        <v>44747</v>
      </c>
      <c r="AA1706" s="1"/>
    </row>
    <row r="1707" spans="4:27">
      <c r="D1707" s="68" t="s">
        <v>50</v>
      </c>
      <c r="E1707" s="70" t="s">
        <v>51</v>
      </c>
      <c r="F1707" s="4" t="s">
        <v>1007</v>
      </c>
      <c r="G1707" s="67">
        <v>44734</v>
      </c>
      <c r="H1707" s="67">
        <v>44754</v>
      </c>
      <c r="I1707" s="71">
        <f t="shared" si="94"/>
        <v>20</v>
      </c>
      <c r="J1707" s="72" t="s">
        <v>60</v>
      </c>
      <c r="K1707" s="72" t="s">
        <v>61</v>
      </c>
      <c r="L1707" s="73">
        <v>1</v>
      </c>
      <c r="M1707" s="73" t="s">
        <v>55</v>
      </c>
      <c r="N1707" s="68" t="str">
        <f>VLOOKUP(K1707,[1]人員授權表!D$3:G$249,4,0)</f>
        <v>有機</v>
      </c>
      <c r="O1707" s="70" t="str">
        <f>VLOOKUP(K1707,[1]人員授權表!D$2:E$249,2,FALSE)</f>
        <v>Marco陳鴻鈞</v>
      </c>
      <c r="P1707" s="67">
        <f t="shared" si="96"/>
        <v>44752</v>
      </c>
      <c r="Q1707" s="75" t="str">
        <f t="shared" si="95"/>
        <v>週日</v>
      </c>
      <c r="R1707" s="80">
        <v>44747</v>
      </c>
      <c r="AA1707" s="1"/>
    </row>
    <row r="1708" spans="4:27">
      <c r="D1708" s="68" t="s">
        <v>50</v>
      </c>
      <c r="E1708" s="70" t="s">
        <v>51</v>
      </c>
      <c r="F1708" s="4" t="s">
        <v>1008</v>
      </c>
      <c r="G1708" s="67">
        <v>44736</v>
      </c>
      <c r="H1708" s="67">
        <v>44754</v>
      </c>
      <c r="I1708" s="71">
        <f t="shared" si="94"/>
        <v>18</v>
      </c>
      <c r="J1708" s="72" t="s">
        <v>66</v>
      </c>
      <c r="K1708" s="72" t="s">
        <v>922</v>
      </c>
      <c r="L1708" s="73">
        <v>2</v>
      </c>
      <c r="M1708" s="73" t="s">
        <v>55</v>
      </c>
      <c r="N1708" s="68" t="str">
        <f>VLOOKUP(K1708,[1]人員授權表!D$3:G$249,4,0)</f>
        <v>有機</v>
      </c>
      <c r="O1708" s="70" t="str">
        <f>VLOOKUP(K1708,[1]人員授權表!D$2:E$249,2,FALSE)</f>
        <v>Casper李羿勳</v>
      </c>
      <c r="P1708" s="67">
        <f t="shared" si="96"/>
        <v>44752</v>
      </c>
      <c r="Q1708" s="75" t="str">
        <f t="shared" si="95"/>
        <v>週日</v>
      </c>
      <c r="R1708" s="80">
        <v>44750</v>
      </c>
      <c r="AA1708" s="1"/>
    </row>
    <row r="1709" spans="4:27">
      <c r="D1709" s="68" t="s">
        <v>50</v>
      </c>
      <c r="E1709" s="70" t="s">
        <v>51</v>
      </c>
      <c r="F1709" s="4" t="s">
        <v>1009</v>
      </c>
      <c r="G1709" s="67">
        <v>44736</v>
      </c>
      <c r="H1709" s="67">
        <v>44754</v>
      </c>
      <c r="I1709" s="71">
        <f t="shared" si="94"/>
        <v>18</v>
      </c>
      <c r="J1709" s="72" t="s">
        <v>69</v>
      </c>
      <c r="K1709" s="72" t="s">
        <v>70</v>
      </c>
      <c r="L1709" s="73">
        <v>2</v>
      </c>
      <c r="M1709" s="73" t="s">
        <v>55</v>
      </c>
      <c r="N1709" s="68" t="str">
        <f>VLOOKUP(K1709,[1]人員授權表!D$3:G$249,4,0)</f>
        <v>有機</v>
      </c>
      <c r="O1709" s="70" t="str">
        <f>VLOOKUP(K1709,[1]人員授權表!D$2:E$249,2,FALSE)</f>
        <v>Casper李羿勳</v>
      </c>
      <c r="P1709" s="67">
        <f t="shared" si="96"/>
        <v>44752</v>
      </c>
      <c r="Q1709" s="75" t="str">
        <f t="shared" si="95"/>
        <v>週日</v>
      </c>
      <c r="R1709" s="80">
        <v>44750</v>
      </c>
      <c r="AA1709" s="1"/>
    </row>
    <row r="1710" spans="4:27">
      <c r="D1710" s="68" t="s">
        <v>50</v>
      </c>
      <c r="E1710" s="70" t="s">
        <v>51</v>
      </c>
      <c r="F1710" s="4" t="s">
        <v>1009</v>
      </c>
      <c r="G1710" s="67">
        <v>44736</v>
      </c>
      <c r="H1710" s="67">
        <v>44754</v>
      </c>
      <c r="I1710" s="71">
        <f t="shared" si="94"/>
        <v>18</v>
      </c>
      <c r="J1710" s="72" t="s">
        <v>353</v>
      </c>
      <c r="K1710" s="72" t="s">
        <v>64</v>
      </c>
      <c r="L1710" s="73">
        <v>4</v>
      </c>
      <c r="M1710" s="73" t="s">
        <v>55</v>
      </c>
      <c r="N1710" s="68" t="str">
        <f>VLOOKUP(K1710,[1]人員授權表!D$3:G$249,4,0)</f>
        <v>有機</v>
      </c>
      <c r="O1710" s="70" t="str">
        <f>VLOOKUP(K1710,[1]人員授權表!D$2:E$249,2,FALSE)</f>
        <v>Casper李羿勳</v>
      </c>
      <c r="P1710" s="67">
        <f t="shared" si="96"/>
        <v>44752</v>
      </c>
      <c r="Q1710" s="75" t="str">
        <f t="shared" si="95"/>
        <v>週日</v>
      </c>
      <c r="R1710" s="80">
        <v>44750</v>
      </c>
      <c r="AA1710" s="1"/>
    </row>
    <row r="1711" spans="4:27">
      <c r="D1711" s="68" t="s">
        <v>50</v>
      </c>
      <c r="E1711" s="70" t="s">
        <v>51</v>
      </c>
      <c r="F1711" s="4" t="s">
        <v>1010</v>
      </c>
      <c r="G1711" s="67">
        <v>44734</v>
      </c>
      <c r="H1711" s="67">
        <v>44754</v>
      </c>
      <c r="I1711" s="71">
        <f t="shared" si="94"/>
        <v>20</v>
      </c>
      <c r="J1711" s="72" t="s">
        <v>240</v>
      </c>
      <c r="K1711" s="72" t="s">
        <v>248</v>
      </c>
      <c r="L1711" s="73">
        <v>1</v>
      </c>
      <c r="M1711" s="73" t="s">
        <v>55</v>
      </c>
      <c r="N1711" s="68" t="str">
        <f>VLOOKUP(K1711,[1]人員授權表!D$3:G$249,4,0)</f>
        <v>有機</v>
      </c>
      <c r="O1711" s="70" t="str">
        <f>VLOOKUP(K1711,[1]人員授權表!D$2:E$249,2,FALSE)</f>
        <v>Marco陳鴻鈞</v>
      </c>
      <c r="P1711" s="67">
        <f t="shared" si="96"/>
        <v>44752</v>
      </c>
      <c r="Q1711" s="75" t="str">
        <f t="shared" si="95"/>
        <v>週日</v>
      </c>
      <c r="R1711" s="80">
        <v>44743</v>
      </c>
      <c r="AA1711" s="1"/>
    </row>
    <row r="1712" spans="4:27">
      <c r="D1712" s="68" t="s">
        <v>50</v>
      </c>
      <c r="E1712" s="70" t="s">
        <v>51</v>
      </c>
      <c r="F1712" s="4" t="s">
        <v>1010</v>
      </c>
      <c r="G1712" s="67">
        <v>44734</v>
      </c>
      <c r="H1712" s="67">
        <v>44754</v>
      </c>
      <c r="I1712" s="71">
        <f t="shared" si="94"/>
        <v>20</v>
      </c>
      <c r="J1712" s="72" t="s">
        <v>261</v>
      </c>
      <c r="K1712" s="72" t="s">
        <v>248</v>
      </c>
      <c r="L1712" s="73">
        <v>1</v>
      </c>
      <c r="M1712" s="73" t="s">
        <v>55</v>
      </c>
      <c r="N1712" s="68" t="str">
        <f>VLOOKUP(K1712,[1]人員授權表!D$3:G$249,4,0)</f>
        <v>有機</v>
      </c>
      <c r="O1712" s="70" t="str">
        <f>VLOOKUP(K1712,[1]人員授權表!D$2:E$249,2,FALSE)</f>
        <v>Marco陳鴻鈞</v>
      </c>
      <c r="P1712" s="67">
        <f t="shared" si="96"/>
        <v>44752</v>
      </c>
      <c r="Q1712" s="75" t="str">
        <f t="shared" si="95"/>
        <v>週日</v>
      </c>
      <c r="R1712" s="80">
        <v>44743</v>
      </c>
      <c r="AA1712" s="1"/>
    </row>
    <row r="1713" spans="4:27">
      <c r="D1713" s="68" t="s">
        <v>50</v>
      </c>
      <c r="E1713" s="70" t="s">
        <v>51</v>
      </c>
      <c r="F1713" s="4" t="s">
        <v>1010</v>
      </c>
      <c r="G1713" s="67">
        <v>44734</v>
      </c>
      <c r="H1713" s="67">
        <v>44754</v>
      </c>
      <c r="I1713" s="71">
        <f t="shared" si="94"/>
        <v>20</v>
      </c>
      <c r="J1713" s="72" t="s">
        <v>244</v>
      </c>
      <c r="K1713" s="72" t="s">
        <v>241</v>
      </c>
      <c r="L1713" s="73">
        <v>1</v>
      </c>
      <c r="M1713" s="73" t="s">
        <v>55</v>
      </c>
      <c r="N1713" s="68" t="str">
        <f>VLOOKUP(K1713,[1]人員授權表!D$3:G$249,4,0)</f>
        <v>有機</v>
      </c>
      <c r="O1713" s="70" t="str">
        <f>VLOOKUP(K1713,[1]人員授權表!D$2:E$249,2,FALSE)</f>
        <v>Casper李羿勳</v>
      </c>
      <c r="P1713" s="67">
        <f t="shared" si="96"/>
        <v>44752</v>
      </c>
      <c r="Q1713" s="75" t="str">
        <f t="shared" si="95"/>
        <v>週日</v>
      </c>
      <c r="R1713" s="80">
        <v>44750</v>
      </c>
      <c r="AA1713" s="1"/>
    </row>
    <row r="1714" spans="4:27">
      <c r="D1714" s="68" t="s">
        <v>50</v>
      </c>
      <c r="E1714" s="70" t="s">
        <v>51</v>
      </c>
      <c r="F1714" s="4" t="s">
        <v>1010</v>
      </c>
      <c r="G1714" s="67">
        <v>44734</v>
      </c>
      <c r="H1714" s="67">
        <v>44754</v>
      </c>
      <c r="I1714" s="71">
        <f t="shared" si="94"/>
        <v>20</v>
      </c>
      <c r="J1714" s="72" t="s">
        <v>246</v>
      </c>
      <c r="K1714" s="72" t="s">
        <v>241</v>
      </c>
      <c r="L1714" s="73">
        <v>1</v>
      </c>
      <c r="M1714" s="73" t="s">
        <v>55</v>
      </c>
      <c r="N1714" s="68" t="str">
        <f>VLOOKUP(K1714,[1]人員授權表!D$3:G$249,4,0)</f>
        <v>有機</v>
      </c>
      <c r="O1714" s="70" t="str">
        <f>VLOOKUP(K1714,[1]人員授權表!D$2:E$249,2,FALSE)</f>
        <v>Casper李羿勳</v>
      </c>
      <c r="P1714" s="67">
        <f t="shared" si="96"/>
        <v>44752</v>
      </c>
      <c r="Q1714" s="75" t="str">
        <f t="shared" si="95"/>
        <v>週日</v>
      </c>
      <c r="R1714" s="80">
        <v>44750</v>
      </c>
      <c r="AA1714" s="1"/>
    </row>
    <row r="1715" spans="4:27">
      <c r="D1715" s="68" t="s">
        <v>50</v>
      </c>
      <c r="E1715" s="70" t="s">
        <v>51</v>
      </c>
      <c r="F1715" s="4" t="s">
        <v>1010</v>
      </c>
      <c r="G1715" s="67">
        <v>44734</v>
      </c>
      <c r="H1715" s="67">
        <v>44754</v>
      </c>
      <c r="I1715" s="71">
        <f t="shared" si="94"/>
        <v>20</v>
      </c>
      <c r="J1715" s="72" t="s">
        <v>242</v>
      </c>
      <c r="K1715" s="72" t="s">
        <v>241</v>
      </c>
      <c r="L1715" s="73">
        <v>1</v>
      </c>
      <c r="M1715" s="73" t="s">
        <v>55</v>
      </c>
      <c r="N1715" s="68" t="str">
        <f>VLOOKUP(K1715,[1]人員授權表!D$3:G$249,4,0)</f>
        <v>有機</v>
      </c>
      <c r="O1715" s="70" t="str">
        <f>VLOOKUP(K1715,[1]人員授權表!D$2:E$249,2,FALSE)</f>
        <v>Casper李羿勳</v>
      </c>
      <c r="P1715" s="67">
        <f t="shared" si="96"/>
        <v>44752</v>
      </c>
      <c r="Q1715" s="75" t="str">
        <f t="shared" si="95"/>
        <v>週日</v>
      </c>
      <c r="R1715" s="80">
        <v>44750</v>
      </c>
      <c r="AA1715" s="1"/>
    </row>
    <row r="1716" spans="4:27">
      <c r="D1716" s="68" t="s">
        <v>50</v>
      </c>
      <c r="E1716" s="70" t="s">
        <v>51</v>
      </c>
      <c r="F1716" s="4" t="s">
        <v>1010</v>
      </c>
      <c r="G1716" s="67">
        <v>44734</v>
      </c>
      <c r="H1716" s="67">
        <v>44754</v>
      </c>
      <c r="I1716" s="71">
        <f t="shared" si="94"/>
        <v>20</v>
      </c>
      <c r="J1716" s="72" t="s">
        <v>618</v>
      </c>
      <c r="K1716" s="72" t="s">
        <v>241</v>
      </c>
      <c r="L1716" s="73">
        <v>1</v>
      </c>
      <c r="M1716" s="73" t="s">
        <v>55</v>
      </c>
      <c r="N1716" s="68" t="str">
        <f>VLOOKUP(K1716,[1]人員授權表!D$3:G$249,4,0)</f>
        <v>有機</v>
      </c>
      <c r="O1716" s="70" t="str">
        <f>VLOOKUP(K1716,[1]人員授權表!D$2:E$249,2,FALSE)</f>
        <v>Casper李羿勳</v>
      </c>
      <c r="P1716" s="67">
        <f t="shared" si="96"/>
        <v>44752</v>
      </c>
      <c r="Q1716" s="75" t="str">
        <f t="shared" si="95"/>
        <v>週日</v>
      </c>
      <c r="R1716" s="80">
        <v>44750</v>
      </c>
      <c r="AA1716" s="1"/>
    </row>
    <row r="1717" spans="4:27">
      <c r="D1717" s="68" t="s">
        <v>50</v>
      </c>
      <c r="E1717" s="70" t="s">
        <v>51</v>
      </c>
      <c r="F1717" s="4" t="s">
        <v>1010</v>
      </c>
      <c r="G1717" s="67">
        <v>44734</v>
      </c>
      <c r="H1717" s="67">
        <v>44754</v>
      </c>
      <c r="I1717" s="71">
        <f t="shared" si="94"/>
        <v>20</v>
      </c>
      <c r="J1717" s="72" t="s">
        <v>1011</v>
      </c>
      <c r="K1717" s="72" t="s">
        <v>470</v>
      </c>
      <c r="L1717" s="73">
        <v>1</v>
      </c>
      <c r="M1717" s="73" t="s">
        <v>55</v>
      </c>
      <c r="N1717" s="68" t="str">
        <f>VLOOKUP(K1717,[1]人員授權表!D$3:G$249,4,0)</f>
        <v>無機</v>
      </c>
      <c r="O1717" s="70" t="str">
        <f>VLOOKUP(K1717,[1]人員授權表!D$2:E$249,2,FALSE)</f>
        <v>Iring陳俊明</v>
      </c>
      <c r="P1717" s="67">
        <f t="shared" si="96"/>
        <v>44752</v>
      </c>
      <c r="Q1717" s="75" t="str">
        <f t="shared" si="95"/>
        <v>週日</v>
      </c>
      <c r="R1717" s="80">
        <v>44743</v>
      </c>
      <c r="AA1717" s="1"/>
    </row>
    <row r="1718" spans="4:27">
      <c r="D1718" s="68" t="s">
        <v>50</v>
      </c>
      <c r="E1718" s="70" t="s">
        <v>51</v>
      </c>
      <c r="F1718" s="4" t="s">
        <v>1012</v>
      </c>
      <c r="G1718" s="67">
        <v>44736</v>
      </c>
      <c r="H1718" s="67">
        <v>44754</v>
      </c>
      <c r="I1718" s="71">
        <f t="shared" si="94"/>
        <v>18</v>
      </c>
      <c r="J1718" s="72" t="s">
        <v>350</v>
      </c>
      <c r="K1718" s="72" t="s">
        <v>250</v>
      </c>
      <c r="L1718" s="73">
        <v>1</v>
      </c>
      <c r="M1718" s="73" t="s">
        <v>55</v>
      </c>
      <c r="N1718" s="68" t="str">
        <f>VLOOKUP(K1718,[1]人員授權表!D$3:G$249,4,0)</f>
        <v>有機</v>
      </c>
      <c r="O1718" s="70" t="str">
        <f>VLOOKUP(K1718,[1]人員授權表!D$2:E$249,2,FALSE)</f>
        <v>Marco陳鴻鈞</v>
      </c>
      <c r="P1718" s="67">
        <f t="shared" si="96"/>
        <v>44752</v>
      </c>
      <c r="Q1718" s="75" t="str">
        <f t="shared" si="95"/>
        <v>週日</v>
      </c>
      <c r="R1718" s="80">
        <v>44749</v>
      </c>
      <c r="AA1718" s="1"/>
    </row>
    <row r="1719" spans="4:27">
      <c r="D1719" s="68" t="s">
        <v>50</v>
      </c>
      <c r="E1719" s="70" t="s">
        <v>51</v>
      </c>
      <c r="F1719" s="4" t="s">
        <v>1012</v>
      </c>
      <c r="G1719" s="67">
        <v>44736</v>
      </c>
      <c r="H1719" s="67">
        <v>44754</v>
      </c>
      <c r="I1719" s="71">
        <f t="shared" si="94"/>
        <v>18</v>
      </c>
      <c r="J1719" s="72" t="s">
        <v>366</v>
      </c>
      <c r="K1719" s="72" t="s">
        <v>248</v>
      </c>
      <c r="L1719" s="73">
        <v>1</v>
      </c>
      <c r="M1719" s="73" t="s">
        <v>55</v>
      </c>
      <c r="N1719" s="68" t="str">
        <f>VLOOKUP(K1719,[1]人員授權表!D$3:G$249,4,0)</f>
        <v>有機</v>
      </c>
      <c r="O1719" s="70" t="str">
        <f>VLOOKUP(K1719,[1]人員授權表!D$2:E$249,2,FALSE)</f>
        <v>Marco陳鴻鈞</v>
      </c>
      <c r="P1719" s="67">
        <f t="shared" si="96"/>
        <v>44752</v>
      </c>
      <c r="Q1719" s="75" t="str">
        <f t="shared" si="95"/>
        <v>週日</v>
      </c>
      <c r="R1719" s="80">
        <v>44748</v>
      </c>
      <c r="AA1719" s="1"/>
    </row>
    <row r="1720" spans="4:27">
      <c r="D1720" s="68" t="s">
        <v>50</v>
      </c>
      <c r="E1720" s="70" t="s">
        <v>51</v>
      </c>
      <c r="F1720" s="4" t="s">
        <v>1012</v>
      </c>
      <c r="G1720" s="67">
        <v>44736</v>
      </c>
      <c r="H1720" s="67">
        <v>44754</v>
      </c>
      <c r="I1720" s="71">
        <f t="shared" si="94"/>
        <v>18</v>
      </c>
      <c r="J1720" s="72" t="s">
        <v>238</v>
      </c>
      <c r="K1720" s="72" t="s">
        <v>239</v>
      </c>
      <c r="L1720" s="73">
        <v>1</v>
      </c>
      <c r="M1720" s="73" t="s">
        <v>55</v>
      </c>
      <c r="N1720" s="68" t="str">
        <f>VLOOKUP(K1720,[1]人員授權表!D$3:G$249,4,0)</f>
        <v>有機</v>
      </c>
      <c r="O1720" s="70" t="str">
        <f>VLOOKUP(K1720,[1]人員授權表!D$2:E$249,2,FALSE)</f>
        <v>Casper李羿勳</v>
      </c>
      <c r="P1720" s="67">
        <f t="shared" si="96"/>
        <v>44752</v>
      </c>
      <c r="Q1720" s="75" t="str">
        <f t="shared" si="95"/>
        <v>週日</v>
      </c>
      <c r="R1720" s="80">
        <v>44748</v>
      </c>
      <c r="AA1720" s="1"/>
    </row>
    <row r="1721" spans="4:27">
      <c r="D1721" s="68" t="s">
        <v>50</v>
      </c>
      <c r="E1721" s="70" t="s">
        <v>51</v>
      </c>
      <c r="F1721" s="4" t="s">
        <v>1012</v>
      </c>
      <c r="G1721" s="67">
        <v>44736</v>
      </c>
      <c r="H1721" s="67">
        <v>44754</v>
      </c>
      <c r="I1721" s="71">
        <f t="shared" si="94"/>
        <v>18</v>
      </c>
      <c r="J1721" s="72" t="s">
        <v>474</v>
      </c>
      <c r="K1721" s="72" t="s">
        <v>470</v>
      </c>
      <c r="L1721" s="73">
        <v>1</v>
      </c>
      <c r="M1721" s="73" t="s">
        <v>55</v>
      </c>
      <c r="N1721" s="68" t="str">
        <f>VLOOKUP(K1721,[1]人員授權表!D$3:G$249,4,0)</f>
        <v>無機</v>
      </c>
      <c r="O1721" s="70" t="str">
        <f>VLOOKUP(K1721,[1]人員授權表!D$2:E$249,2,FALSE)</f>
        <v>Iring陳俊明</v>
      </c>
      <c r="P1721" s="67">
        <f t="shared" si="96"/>
        <v>44752</v>
      </c>
      <c r="Q1721" s="75" t="str">
        <f t="shared" si="95"/>
        <v>週日</v>
      </c>
      <c r="R1721" s="80">
        <v>44743</v>
      </c>
      <c r="AA1721" s="1"/>
    </row>
    <row r="1722" spans="4:27">
      <c r="D1722" s="68" t="s">
        <v>50</v>
      </c>
      <c r="E1722" s="70" t="s">
        <v>51</v>
      </c>
      <c r="F1722" s="4" t="s">
        <v>1012</v>
      </c>
      <c r="G1722" s="67">
        <v>44736</v>
      </c>
      <c r="H1722" s="67">
        <v>44754</v>
      </c>
      <c r="I1722" s="71">
        <f t="shared" si="94"/>
        <v>18</v>
      </c>
      <c r="J1722" s="72" t="s">
        <v>1013</v>
      </c>
      <c r="K1722" s="72" t="s">
        <v>1014</v>
      </c>
      <c r="L1722" s="73">
        <v>4</v>
      </c>
      <c r="M1722" s="73" t="s">
        <v>55</v>
      </c>
      <c r="N1722" s="68" t="str">
        <f>VLOOKUP(K1722,[1]人員授權表!D$3:G$249,4,0)</f>
        <v>無機</v>
      </c>
      <c r="O1722" s="70" t="str">
        <f>VLOOKUP(K1722,[1]人員授權表!D$2:E$249,2,FALSE)</f>
        <v>Iring陳俊明</v>
      </c>
      <c r="P1722" s="67">
        <f t="shared" si="96"/>
        <v>44752</v>
      </c>
      <c r="Q1722" s="75" t="str">
        <f t="shared" si="95"/>
        <v>週日</v>
      </c>
      <c r="R1722" s="80">
        <v>44743</v>
      </c>
      <c r="AA1722" s="1"/>
    </row>
    <row r="1723" spans="4:27">
      <c r="D1723" s="68" t="s">
        <v>50</v>
      </c>
      <c r="E1723" s="70" t="s">
        <v>82</v>
      </c>
      <c r="F1723" s="70" t="s">
        <v>1015</v>
      </c>
      <c r="G1723" s="67">
        <v>44740</v>
      </c>
      <c r="H1723" s="67">
        <v>44754</v>
      </c>
      <c r="I1723" s="71">
        <f t="shared" si="94"/>
        <v>14</v>
      </c>
      <c r="J1723" s="72" t="s">
        <v>84</v>
      </c>
      <c r="K1723" s="72" t="s">
        <v>85</v>
      </c>
      <c r="L1723" s="73">
        <v>15</v>
      </c>
      <c r="M1723" s="73" t="s">
        <v>86</v>
      </c>
      <c r="N1723" s="68" t="str">
        <f>VLOOKUP(K1723,[1]人員授權表!D$3:G$249,4,0)</f>
        <v>有機</v>
      </c>
      <c r="O1723" s="70" t="str">
        <f>VLOOKUP(K1723,[1]人員授權表!D$2:E$249,2,FALSE)</f>
        <v>Lucy黃詩婷</v>
      </c>
      <c r="P1723" s="67">
        <f t="shared" si="96"/>
        <v>44752</v>
      </c>
      <c r="Q1723" s="75" t="str">
        <f t="shared" si="95"/>
        <v>週日</v>
      </c>
      <c r="R1723" s="80">
        <v>44746</v>
      </c>
      <c r="AA1723" s="1"/>
    </row>
    <row r="1724" spans="4:27">
      <c r="D1724" s="68" t="s">
        <v>50</v>
      </c>
      <c r="E1724" s="70" t="s">
        <v>2</v>
      </c>
      <c r="F1724" s="70" t="s">
        <v>1016</v>
      </c>
      <c r="G1724" s="67">
        <v>44747</v>
      </c>
      <c r="H1724" s="67">
        <v>44754</v>
      </c>
      <c r="I1724" s="71">
        <f t="shared" si="94"/>
        <v>7</v>
      </c>
      <c r="J1724" s="72" t="s">
        <v>133</v>
      </c>
      <c r="K1724" s="72" t="s">
        <v>134</v>
      </c>
      <c r="L1724" s="73">
        <v>1</v>
      </c>
      <c r="M1724" s="73" t="s">
        <v>108</v>
      </c>
      <c r="N1724" s="68" t="str">
        <f>VLOOKUP(K1724,[1]人員授權表!D$3:G$249,4,0)</f>
        <v>無機</v>
      </c>
      <c r="O1724" s="70" t="str">
        <f>VLOOKUP(K1724,[1]人員授權表!D$2:E$249,2,FALSE)</f>
        <v>Brian陳泓霖</v>
      </c>
      <c r="P1724" s="67">
        <f>H1724-2+8</f>
        <v>44760</v>
      </c>
      <c r="Q1724" s="75" t="str">
        <f t="shared" si="95"/>
        <v>週一</v>
      </c>
      <c r="R1724" s="80">
        <v>44755</v>
      </c>
      <c r="AA1724" s="1"/>
    </row>
    <row r="1725" spans="4:27">
      <c r="D1725" s="68" t="s">
        <v>50</v>
      </c>
      <c r="E1725" s="70" t="s">
        <v>2</v>
      </c>
      <c r="F1725" s="70" t="s">
        <v>1017</v>
      </c>
      <c r="G1725" s="67">
        <v>44747</v>
      </c>
      <c r="H1725" s="67">
        <v>44754</v>
      </c>
      <c r="I1725" s="71">
        <f t="shared" si="94"/>
        <v>7</v>
      </c>
      <c r="J1725" s="72" t="s">
        <v>102</v>
      </c>
      <c r="K1725" s="72" t="s">
        <v>103</v>
      </c>
      <c r="L1725" s="73">
        <v>1</v>
      </c>
      <c r="M1725" s="73" t="s">
        <v>108</v>
      </c>
      <c r="N1725" s="68" t="str">
        <f>VLOOKUP(K1725,[1]人員授權表!D$3:G$249,4,0)</f>
        <v>無機</v>
      </c>
      <c r="O1725" s="70" t="s">
        <v>99</v>
      </c>
      <c r="P1725" s="67">
        <f>H1725-1</f>
        <v>44753</v>
      </c>
      <c r="Q1725" s="75" t="str">
        <f t="shared" si="95"/>
        <v>週一</v>
      </c>
      <c r="R1725" s="80">
        <v>44750</v>
      </c>
      <c r="AA1725" s="1"/>
    </row>
    <row r="1726" spans="4:27">
      <c r="D1726" s="68" t="s">
        <v>50</v>
      </c>
      <c r="E1726" s="70" t="s">
        <v>82</v>
      </c>
      <c r="F1726" s="70" t="s">
        <v>1018</v>
      </c>
      <c r="G1726" s="67">
        <v>44736</v>
      </c>
      <c r="H1726" s="67">
        <v>44754</v>
      </c>
      <c r="I1726" s="71">
        <f t="shared" si="94"/>
        <v>18</v>
      </c>
      <c r="J1726" s="72" t="s">
        <v>89</v>
      </c>
      <c r="K1726" s="72" t="s">
        <v>337</v>
      </c>
      <c r="L1726" s="73">
        <v>1</v>
      </c>
      <c r="M1726" s="73" t="s">
        <v>104</v>
      </c>
      <c r="N1726" s="68" t="str">
        <f>VLOOKUP(K1726,[1]人員授權表!D$3:G$249,4,0)</f>
        <v>無機</v>
      </c>
      <c r="O1726" s="70" t="str">
        <f>VLOOKUP(K1726,[1]人員授權表!D$2:E$249,2,FALSE)</f>
        <v>Iring陳俊明</v>
      </c>
      <c r="P1726" s="67">
        <f t="shared" ref="P1726:P1789" si="97">H1726-2</f>
        <v>44752</v>
      </c>
      <c r="Q1726" s="75" t="str">
        <f t="shared" si="95"/>
        <v>週日</v>
      </c>
      <c r="R1726" s="80">
        <v>44749</v>
      </c>
      <c r="AA1726" s="1"/>
    </row>
    <row r="1727" spans="4:27">
      <c r="D1727" s="68" t="s">
        <v>50</v>
      </c>
      <c r="E1727" s="70" t="s">
        <v>82</v>
      </c>
      <c r="F1727" s="70" t="s">
        <v>1019</v>
      </c>
      <c r="G1727" s="67">
        <v>44736</v>
      </c>
      <c r="H1727" s="67">
        <v>44754</v>
      </c>
      <c r="I1727" s="71">
        <f t="shared" si="94"/>
        <v>18</v>
      </c>
      <c r="J1727" s="72" t="s">
        <v>1020</v>
      </c>
      <c r="K1727" s="72" t="s">
        <v>1021</v>
      </c>
      <c r="L1727" s="73">
        <v>1</v>
      </c>
      <c r="M1727" s="73" t="s">
        <v>104</v>
      </c>
      <c r="N1727" s="68" t="str">
        <f>VLOOKUP(K1727,[1]人員授權表!D$3:G$249,4,0)</f>
        <v>無機</v>
      </c>
      <c r="O1727" s="70" t="str">
        <f>VLOOKUP(K1727,[1]人員授權表!D$2:E$249,2,FALSE)</f>
        <v>Elle黃雅琪</v>
      </c>
      <c r="P1727" s="67">
        <f t="shared" si="97"/>
        <v>44752</v>
      </c>
      <c r="Q1727" s="75" t="str">
        <f t="shared" si="95"/>
        <v>週日</v>
      </c>
      <c r="R1727" s="80">
        <v>44747</v>
      </c>
      <c r="AA1727" s="1"/>
    </row>
    <row r="1728" spans="4:27">
      <c r="D1728" s="68" t="s">
        <v>50</v>
      </c>
      <c r="E1728" s="70" t="s">
        <v>82</v>
      </c>
      <c r="F1728" s="70" t="s">
        <v>1018</v>
      </c>
      <c r="G1728" s="67">
        <v>44736</v>
      </c>
      <c r="H1728" s="67">
        <v>44754</v>
      </c>
      <c r="I1728" s="71">
        <f t="shared" si="94"/>
        <v>18</v>
      </c>
      <c r="J1728" s="72" t="s">
        <v>1022</v>
      </c>
      <c r="K1728" s="72" t="s">
        <v>1021</v>
      </c>
      <c r="L1728" s="73">
        <v>1</v>
      </c>
      <c r="M1728" s="73" t="s">
        <v>104</v>
      </c>
      <c r="N1728" s="68" t="str">
        <f>VLOOKUP(K1728,[1]人員授權表!D$3:G$249,4,0)</f>
        <v>無機</v>
      </c>
      <c r="O1728" s="70" t="str">
        <f>VLOOKUP(K1728,[1]人員授權表!D$2:E$249,2,FALSE)</f>
        <v>Elle黃雅琪</v>
      </c>
      <c r="P1728" s="67">
        <f t="shared" si="97"/>
        <v>44752</v>
      </c>
      <c r="Q1728" s="75" t="str">
        <f t="shared" si="95"/>
        <v>週日</v>
      </c>
      <c r="R1728" s="80">
        <v>44747</v>
      </c>
      <c r="AA1728" s="1"/>
    </row>
    <row r="1729" spans="4:27">
      <c r="D1729" s="68" t="s">
        <v>50</v>
      </c>
      <c r="E1729" s="70" t="s">
        <v>82</v>
      </c>
      <c r="F1729" s="70" t="s">
        <v>1018</v>
      </c>
      <c r="G1729" s="67">
        <v>44736</v>
      </c>
      <c r="H1729" s="67">
        <v>44754</v>
      </c>
      <c r="I1729" s="71">
        <f t="shared" si="94"/>
        <v>18</v>
      </c>
      <c r="J1729" s="72" t="s">
        <v>93</v>
      </c>
      <c r="K1729" s="72" t="s">
        <v>436</v>
      </c>
      <c r="L1729" s="73">
        <v>1</v>
      </c>
      <c r="M1729" s="73" t="s">
        <v>104</v>
      </c>
      <c r="N1729" s="68" t="str">
        <f>VLOOKUP(K1729,[1]人員授權表!D$3:G$249,4,0)</f>
        <v>無機</v>
      </c>
      <c r="O1729" s="70" t="str">
        <f>VLOOKUP(K1729,[1]人員授權表!D$2:E$249,2,FALSE)</f>
        <v>Dennis陳汶宏</v>
      </c>
      <c r="P1729" s="67">
        <f t="shared" si="97"/>
        <v>44752</v>
      </c>
      <c r="Q1729" s="75" t="str">
        <f t="shared" si="95"/>
        <v>週日</v>
      </c>
      <c r="R1729" s="80">
        <v>44747</v>
      </c>
      <c r="U1729" s="70">
        <v>1</v>
      </c>
      <c r="Y1729" s="78">
        <v>44747</v>
      </c>
      <c r="Z1729" s="79" t="s">
        <v>1023</v>
      </c>
      <c r="AA1729" s="1"/>
    </row>
    <row r="1730" spans="4:27">
      <c r="D1730" s="68" t="s">
        <v>50</v>
      </c>
      <c r="E1730" s="70" t="s">
        <v>82</v>
      </c>
      <c r="F1730" s="70" t="s">
        <v>1024</v>
      </c>
      <c r="G1730" s="67">
        <v>44736</v>
      </c>
      <c r="H1730" s="67">
        <v>44754</v>
      </c>
      <c r="I1730" s="71">
        <f t="shared" si="94"/>
        <v>18</v>
      </c>
      <c r="J1730" s="72" t="s">
        <v>89</v>
      </c>
      <c r="K1730" s="72" t="s">
        <v>337</v>
      </c>
      <c r="L1730" s="73">
        <v>1</v>
      </c>
      <c r="M1730" s="73" t="s">
        <v>104</v>
      </c>
      <c r="N1730" s="68" t="str">
        <f>VLOOKUP(K1730,[1]人員授權表!D$3:G$249,4,0)</f>
        <v>無機</v>
      </c>
      <c r="O1730" s="70" t="str">
        <f>VLOOKUP(K1730,[1]人員授權表!D$2:E$249,2,FALSE)</f>
        <v>Iring陳俊明</v>
      </c>
      <c r="P1730" s="67">
        <f t="shared" si="97"/>
        <v>44752</v>
      </c>
      <c r="Q1730" s="75" t="str">
        <f t="shared" si="95"/>
        <v>週日</v>
      </c>
      <c r="R1730" s="80">
        <v>44749</v>
      </c>
      <c r="AA1730" s="1"/>
    </row>
    <row r="1731" spans="4:27">
      <c r="D1731" s="68" t="s">
        <v>50</v>
      </c>
      <c r="E1731" s="70" t="s">
        <v>82</v>
      </c>
      <c r="F1731" s="70" t="s">
        <v>1024</v>
      </c>
      <c r="G1731" s="67">
        <v>44736</v>
      </c>
      <c r="H1731" s="67">
        <v>44754</v>
      </c>
      <c r="I1731" s="71">
        <f t="shared" si="94"/>
        <v>18</v>
      </c>
      <c r="J1731" s="72" t="s">
        <v>93</v>
      </c>
      <c r="K1731" s="72" t="s">
        <v>436</v>
      </c>
      <c r="L1731" s="73">
        <v>1</v>
      </c>
      <c r="M1731" s="73" t="s">
        <v>104</v>
      </c>
      <c r="N1731" s="68" t="str">
        <f>VLOOKUP(K1731,[1]人員授權表!D$3:G$249,4,0)</f>
        <v>無機</v>
      </c>
      <c r="O1731" s="70" t="str">
        <f>VLOOKUP(K1731,[1]人員授權表!D$2:E$249,2,FALSE)</f>
        <v>Dennis陳汶宏</v>
      </c>
      <c r="P1731" s="67">
        <f t="shared" si="97"/>
        <v>44752</v>
      </c>
      <c r="Q1731" s="75" t="str">
        <f t="shared" si="95"/>
        <v>週日</v>
      </c>
      <c r="R1731" s="80">
        <v>44747</v>
      </c>
      <c r="U1731" s="70">
        <v>1</v>
      </c>
      <c r="Y1731" s="78">
        <v>44747</v>
      </c>
      <c r="Z1731" s="79" t="s">
        <v>1023</v>
      </c>
      <c r="AA1731" s="1"/>
    </row>
    <row r="1732" spans="4:27">
      <c r="D1732" s="68" t="s">
        <v>50</v>
      </c>
      <c r="E1732" s="70" t="s">
        <v>51</v>
      </c>
      <c r="F1732" s="70" t="s">
        <v>1025</v>
      </c>
      <c r="G1732" s="67">
        <v>44736</v>
      </c>
      <c r="H1732" s="67">
        <v>44754</v>
      </c>
      <c r="I1732" s="71">
        <f t="shared" si="94"/>
        <v>18</v>
      </c>
      <c r="J1732" s="72" t="s">
        <v>186</v>
      </c>
      <c r="K1732" s="72" t="s">
        <v>187</v>
      </c>
      <c r="L1732" s="73">
        <v>2</v>
      </c>
      <c r="M1732" s="73" t="s">
        <v>104</v>
      </c>
      <c r="N1732" s="68" t="str">
        <f>VLOOKUP(K1732,[1]人員授權表!D$3:G$249,4,0)</f>
        <v>無機</v>
      </c>
      <c r="O1732" s="70" t="str">
        <f>VLOOKUP(K1732,[1]人員授權表!D$2:E$249,2,FALSE)</f>
        <v>Ruby黃家蓁</v>
      </c>
      <c r="P1732" s="67">
        <f t="shared" si="97"/>
        <v>44752</v>
      </c>
      <c r="Q1732" s="75" t="str">
        <f t="shared" si="95"/>
        <v>週日</v>
      </c>
      <c r="R1732" s="80">
        <v>44743</v>
      </c>
      <c r="AA1732" s="1"/>
    </row>
    <row r="1733" spans="4:27">
      <c r="D1733" s="68" t="s">
        <v>50</v>
      </c>
      <c r="E1733" s="70" t="s">
        <v>51</v>
      </c>
      <c r="F1733" s="70" t="s">
        <v>1025</v>
      </c>
      <c r="G1733" s="67">
        <v>44736</v>
      </c>
      <c r="H1733" s="67">
        <v>44754</v>
      </c>
      <c r="I1733" s="71">
        <f t="shared" si="94"/>
        <v>18</v>
      </c>
      <c r="J1733" s="72" t="s">
        <v>195</v>
      </c>
      <c r="K1733" s="72" t="s">
        <v>196</v>
      </c>
      <c r="L1733" s="73">
        <v>2</v>
      </c>
      <c r="M1733" s="73" t="s">
        <v>104</v>
      </c>
      <c r="N1733" s="68" t="str">
        <f>VLOOKUP(K1733,[1]人員授權表!D$3:G$249,4,0)</f>
        <v>無機</v>
      </c>
      <c r="O1733" s="70" t="str">
        <f>VLOOKUP(K1733,[1]人員授權表!D$2:E$249,2,FALSE)</f>
        <v>Debby胡萱黛</v>
      </c>
      <c r="P1733" s="67">
        <f t="shared" si="97"/>
        <v>44752</v>
      </c>
      <c r="Q1733" s="75" t="str">
        <f t="shared" si="95"/>
        <v>週日</v>
      </c>
      <c r="R1733" s="80">
        <v>44747</v>
      </c>
      <c r="AA1733" s="1"/>
    </row>
    <row r="1734" spans="4:27">
      <c r="D1734" s="68" t="s">
        <v>50</v>
      </c>
      <c r="E1734" s="70" t="s">
        <v>51</v>
      </c>
      <c r="F1734" s="70" t="s">
        <v>1025</v>
      </c>
      <c r="G1734" s="67">
        <v>44736</v>
      </c>
      <c r="H1734" s="67">
        <v>44754</v>
      </c>
      <c r="I1734" s="71">
        <f t="shared" si="94"/>
        <v>18</v>
      </c>
      <c r="J1734" s="72" t="s">
        <v>204</v>
      </c>
      <c r="K1734" s="72" t="s">
        <v>205</v>
      </c>
      <c r="L1734" s="73">
        <v>2</v>
      </c>
      <c r="M1734" s="73" t="s">
        <v>104</v>
      </c>
      <c r="N1734" s="68" t="str">
        <f>VLOOKUP(K1734,[1]人員授權表!D$3:G$249,4,0)</f>
        <v>無機</v>
      </c>
      <c r="O1734" s="70" t="str">
        <f>VLOOKUP(K1734,[1]人員授權表!D$2:E$249,2,FALSE)</f>
        <v>Iring陳俊明</v>
      </c>
      <c r="P1734" s="67">
        <f t="shared" si="97"/>
        <v>44752</v>
      </c>
      <c r="Q1734" s="75" t="str">
        <f t="shared" si="95"/>
        <v>週日</v>
      </c>
      <c r="R1734" s="80">
        <v>44747</v>
      </c>
      <c r="S1734" s="84"/>
      <c r="AA1734" s="1"/>
    </row>
    <row r="1735" spans="4:27">
      <c r="D1735" s="68" t="s">
        <v>50</v>
      </c>
      <c r="E1735" s="70" t="s">
        <v>51</v>
      </c>
      <c r="F1735" s="70" t="s">
        <v>1025</v>
      </c>
      <c r="G1735" s="67">
        <v>44736</v>
      </c>
      <c r="H1735" s="67">
        <v>44754</v>
      </c>
      <c r="I1735" s="71">
        <f t="shared" ref="I1735:I1798" si="98">_xlfn.DAYS(H1735,G1735)</f>
        <v>18</v>
      </c>
      <c r="J1735" s="72" t="s">
        <v>148</v>
      </c>
      <c r="K1735" s="72" t="s">
        <v>149</v>
      </c>
      <c r="L1735" s="73">
        <v>2</v>
      </c>
      <c r="M1735" s="73" t="s">
        <v>104</v>
      </c>
      <c r="N1735" s="68" t="str">
        <f>VLOOKUP(K1735,[1]人員授權表!D$3:G$249,4,0)</f>
        <v>無機</v>
      </c>
      <c r="O1735" s="70" t="str">
        <f>VLOOKUP(K1735,[1]人員授權表!D$2:E$249,2,FALSE)</f>
        <v>Vicky游崴涵</v>
      </c>
      <c r="P1735" s="67">
        <f t="shared" si="97"/>
        <v>44752</v>
      </c>
      <c r="Q1735" s="75" t="str">
        <f t="shared" ref="Q1735:Q1798" si="99">TEXT(P1735,"aaa")</f>
        <v>週日</v>
      </c>
      <c r="R1735" s="80">
        <v>44743</v>
      </c>
      <c r="AA1735" s="1"/>
    </row>
    <row r="1736" spans="4:27">
      <c r="D1736" s="68" t="s">
        <v>50</v>
      </c>
      <c r="E1736" s="70" t="s">
        <v>51</v>
      </c>
      <c r="F1736" s="70" t="s">
        <v>1025</v>
      </c>
      <c r="G1736" s="67">
        <v>44736</v>
      </c>
      <c r="H1736" s="67">
        <v>44754</v>
      </c>
      <c r="I1736" s="71">
        <f t="shared" si="98"/>
        <v>18</v>
      </c>
      <c r="J1736" s="72" t="s">
        <v>137</v>
      </c>
      <c r="K1736" s="72" t="s">
        <v>138</v>
      </c>
      <c r="L1736" s="73">
        <v>2</v>
      </c>
      <c r="M1736" s="73" t="s">
        <v>104</v>
      </c>
      <c r="N1736" s="68" t="str">
        <f>VLOOKUP(K1736,[1]人員授權表!D$3:G$249,4,0)</f>
        <v>無機</v>
      </c>
      <c r="O1736" s="70" t="s">
        <v>99</v>
      </c>
      <c r="P1736" s="67">
        <f t="shared" si="97"/>
        <v>44752</v>
      </c>
      <c r="Q1736" s="75" t="str">
        <f t="shared" si="99"/>
        <v>週日</v>
      </c>
      <c r="R1736" s="80">
        <v>44746</v>
      </c>
      <c r="AA1736" s="1"/>
    </row>
    <row r="1737" spans="4:27">
      <c r="D1737" s="68" t="s">
        <v>50</v>
      </c>
      <c r="E1737" s="70" t="s">
        <v>51</v>
      </c>
      <c r="F1737" s="70" t="s">
        <v>1025</v>
      </c>
      <c r="G1737" s="67">
        <v>44736</v>
      </c>
      <c r="H1737" s="67">
        <v>44754</v>
      </c>
      <c r="I1737" s="71">
        <f t="shared" si="98"/>
        <v>18</v>
      </c>
      <c r="J1737" s="72" t="s">
        <v>139</v>
      </c>
      <c r="K1737" s="72" t="s">
        <v>140</v>
      </c>
      <c r="L1737" s="73">
        <v>2</v>
      </c>
      <c r="M1737" s="73" t="s">
        <v>104</v>
      </c>
      <c r="N1737" s="68" t="str">
        <f>VLOOKUP(K1737,[1]人員授權表!D$3:G$249,4,0)</f>
        <v>無機</v>
      </c>
      <c r="O1737" s="70" t="str">
        <f>IF(J1737=[1]人員授權表!$C$85,"Casper李羿勳",IF(J1737=[1]人員授權表!$C$188,"Iring陳俊明",IF(J1737=[1]人員授權表!$C$189,"Brian陳泓霖",VLOOKUP(K1737,[1]人員授權表!D$2:E$249,2,FALSE))))</f>
        <v>Brian陳泓霖</v>
      </c>
      <c r="P1737" s="67">
        <f t="shared" si="97"/>
        <v>44752</v>
      </c>
      <c r="Q1737" s="75" t="str">
        <f t="shared" si="99"/>
        <v>週日</v>
      </c>
      <c r="R1737" s="80">
        <v>44740</v>
      </c>
      <c r="AA1737" s="1"/>
    </row>
    <row r="1738" spans="4:27">
      <c r="D1738" s="68" t="s">
        <v>50</v>
      </c>
      <c r="E1738" s="70" t="s">
        <v>51</v>
      </c>
      <c r="F1738" s="70" t="s">
        <v>1025</v>
      </c>
      <c r="G1738" s="67">
        <v>44736</v>
      </c>
      <c r="H1738" s="67">
        <v>44754</v>
      </c>
      <c r="I1738" s="71">
        <f t="shared" si="98"/>
        <v>18</v>
      </c>
      <c r="J1738" s="72" t="s">
        <v>125</v>
      </c>
      <c r="K1738" s="72" t="s">
        <v>144</v>
      </c>
      <c r="L1738" s="73">
        <v>2</v>
      </c>
      <c r="M1738" s="73" t="s">
        <v>104</v>
      </c>
      <c r="N1738" s="68" t="str">
        <f>VLOOKUP(K1738,[1]人員授權表!D$3:G$249,4,0)</f>
        <v>有機</v>
      </c>
      <c r="O1738" s="70" t="str">
        <f>VLOOKUP(K1738,[1]人員授權表!D$2:E$249,2,FALSE)</f>
        <v>Lucy黃詩婷</v>
      </c>
      <c r="P1738" s="67">
        <f t="shared" si="97"/>
        <v>44752</v>
      </c>
      <c r="Q1738" s="75" t="str">
        <f t="shared" si="99"/>
        <v>週日</v>
      </c>
      <c r="R1738" s="80">
        <v>44743</v>
      </c>
      <c r="AA1738" s="1"/>
    </row>
    <row r="1739" spans="4:27">
      <c r="D1739" s="68" t="s">
        <v>50</v>
      </c>
      <c r="E1739" s="70" t="s">
        <v>51</v>
      </c>
      <c r="F1739" s="70" t="s">
        <v>1025</v>
      </c>
      <c r="G1739" s="67">
        <v>44736</v>
      </c>
      <c r="H1739" s="67">
        <v>44754</v>
      </c>
      <c r="I1739" s="71">
        <f t="shared" si="98"/>
        <v>18</v>
      </c>
      <c r="J1739" s="72" t="s">
        <v>206</v>
      </c>
      <c r="K1739" s="72" t="s">
        <v>179</v>
      </c>
      <c r="L1739" s="73">
        <v>2</v>
      </c>
      <c r="M1739" s="73" t="s">
        <v>104</v>
      </c>
      <c r="N1739" s="68" t="str">
        <f>VLOOKUP(K1739,[1]人員授權表!D$3:G$249,4,0)</f>
        <v>無機</v>
      </c>
      <c r="O1739" s="70" t="s">
        <v>115</v>
      </c>
      <c r="P1739" s="67">
        <f t="shared" si="97"/>
        <v>44752</v>
      </c>
      <c r="Q1739" s="75" t="str">
        <f t="shared" si="99"/>
        <v>週日</v>
      </c>
      <c r="R1739" s="80">
        <v>44746</v>
      </c>
      <c r="AA1739" s="1"/>
    </row>
    <row r="1740" spans="4:27">
      <c r="D1740" s="68" t="s">
        <v>50</v>
      </c>
      <c r="E1740" s="70" t="s">
        <v>51</v>
      </c>
      <c r="F1740" s="70" t="s">
        <v>1025</v>
      </c>
      <c r="G1740" s="67">
        <v>44736</v>
      </c>
      <c r="H1740" s="67">
        <v>44754</v>
      </c>
      <c r="I1740" s="71">
        <f t="shared" si="98"/>
        <v>18</v>
      </c>
      <c r="J1740" s="72" t="s">
        <v>178</v>
      </c>
      <c r="K1740" s="72" t="s">
        <v>179</v>
      </c>
      <c r="L1740" s="73">
        <v>2</v>
      </c>
      <c r="M1740" s="73" t="s">
        <v>104</v>
      </c>
      <c r="N1740" s="68" t="str">
        <f>VLOOKUP(K1740,[1]人員授權表!D$3:G$249,4,0)</f>
        <v>無機</v>
      </c>
      <c r="O1740" s="70" t="s">
        <v>115</v>
      </c>
      <c r="P1740" s="67">
        <f t="shared" si="97"/>
        <v>44752</v>
      </c>
      <c r="Q1740" s="75" t="str">
        <f t="shared" si="99"/>
        <v>週日</v>
      </c>
      <c r="R1740" s="80">
        <v>44746</v>
      </c>
      <c r="AA1740" s="1"/>
    </row>
    <row r="1741" spans="4:27">
      <c r="D1741" s="68" t="s">
        <v>50</v>
      </c>
      <c r="E1741" s="70" t="s">
        <v>51</v>
      </c>
      <c r="F1741" s="70" t="s">
        <v>1025</v>
      </c>
      <c r="G1741" s="67">
        <v>44736</v>
      </c>
      <c r="H1741" s="67">
        <v>44754</v>
      </c>
      <c r="I1741" s="71">
        <f t="shared" si="98"/>
        <v>18</v>
      </c>
      <c r="J1741" s="72" t="s">
        <v>164</v>
      </c>
      <c r="K1741" s="72" t="s">
        <v>146</v>
      </c>
      <c r="L1741" s="73">
        <v>2</v>
      </c>
      <c r="M1741" s="73" t="s">
        <v>104</v>
      </c>
      <c r="N1741" s="68" t="str">
        <f>VLOOKUP(K1741,[1]人員授權表!D$3:G$249,4,0)</f>
        <v>無機</v>
      </c>
      <c r="O1741" s="70" t="str">
        <f>VLOOKUP(K1741,[1]人員授權表!D$2:E$249,2,FALSE)</f>
        <v>Jack劉念忻</v>
      </c>
      <c r="P1741" s="67">
        <f t="shared" si="97"/>
        <v>44752</v>
      </c>
      <c r="Q1741" s="75" t="str">
        <f t="shared" si="99"/>
        <v>週日</v>
      </c>
      <c r="R1741" s="80">
        <v>44746</v>
      </c>
      <c r="AA1741" s="1"/>
    </row>
    <row r="1742" spans="4:27">
      <c r="D1742" s="68" t="s">
        <v>50</v>
      </c>
      <c r="E1742" s="70" t="s">
        <v>51</v>
      </c>
      <c r="F1742" s="70" t="s">
        <v>1025</v>
      </c>
      <c r="G1742" s="67">
        <v>44736</v>
      </c>
      <c r="H1742" s="67">
        <v>44754</v>
      </c>
      <c r="I1742" s="71">
        <f t="shared" si="98"/>
        <v>18</v>
      </c>
      <c r="J1742" s="72" t="s">
        <v>153</v>
      </c>
      <c r="K1742" s="72" t="s">
        <v>154</v>
      </c>
      <c r="L1742" s="73">
        <v>2</v>
      </c>
      <c r="M1742" s="73" t="s">
        <v>104</v>
      </c>
      <c r="N1742" s="68" t="str">
        <f>VLOOKUP(K1742,[1]人員授權表!D$3:G$249,4,0)</f>
        <v>無機</v>
      </c>
      <c r="O1742" s="70" t="str">
        <f>VLOOKUP(K1742,[1]人員授權表!D$2:E$249,2,FALSE)</f>
        <v>Ken張智凱</v>
      </c>
      <c r="P1742" s="67">
        <f t="shared" si="97"/>
        <v>44752</v>
      </c>
      <c r="Q1742" s="75" t="str">
        <f t="shared" si="99"/>
        <v>週日</v>
      </c>
      <c r="R1742" s="80">
        <v>44742</v>
      </c>
      <c r="AA1742" s="1"/>
    </row>
    <row r="1743" spans="4:27">
      <c r="D1743" s="68" t="s">
        <v>50</v>
      </c>
      <c r="E1743" s="70" t="s">
        <v>51</v>
      </c>
      <c r="F1743" s="70" t="s">
        <v>1025</v>
      </c>
      <c r="G1743" s="67">
        <v>44736</v>
      </c>
      <c r="H1743" s="67">
        <v>44754</v>
      </c>
      <c r="I1743" s="71">
        <f t="shared" si="98"/>
        <v>18</v>
      </c>
      <c r="J1743" s="72" t="s">
        <v>1026</v>
      </c>
      <c r="K1743" s="72" t="s">
        <v>210</v>
      </c>
      <c r="L1743" s="73">
        <v>2</v>
      </c>
      <c r="M1743" s="73" t="s">
        <v>104</v>
      </c>
      <c r="N1743" s="68" t="str">
        <f>VLOOKUP(K1743,[1]人員授權表!D$3:G$249,4,0)</f>
        <v>無機</v>
      </c>
      <c r="O1743" s="70" t="str">
        <f>VLOOKUP(K1743,[1]人員授權表!D$2:E$249,2,FALSE)</f>
        <v>Vicky游崴涵</v>
      </c>
      <c r="P1743" s="67">
        <f t="shared" si="97"/>
        <v>44752</v>
      </c>
      <c r="Q1743" s="75" t="str">
        <f t="shared" si="99"/>
        <v>週日</v>
      </c>
      <c r="R1743" s="80">
        <v>44747</v>
      </c>
      <c r="AA1743" s="1"/>
    </row>
    <row r="1744" spans="4:27">
      <c r="D1744" s="68" t="s">
        <v>50</v>
      </c>
      <c r="E1744" s="70" t="s">
        <v>51</v>
      </c>
      <c r="F1744" s="70" t="s">
        <v>1025</v>
      </c>
      <c r="G1744" s="67">
        <v>44736</v>
      </c>
      <c r="H1744" s="67">
        <v>44754</v>
      </c>
      <c r="I1744" s="71">
        <f t="shared" si="98"/>
        <v>18</v>
      </c>
      <c r="J1744" s="72" t="s">
        <v>371</v>
      </c>
      <c r="K1744" s="72" t="s">
        <v>372</v>
      </c>
      <c r="L1744" s="73">
        <v>2</v>
      </c>
      <c r="M1744" s="73" t="s">
        <v>104</v>
      </c>
      <c r="N1744" s="68" t="str">
        <f>VLOOKUP(K1744,[1]人員授權表!D$3:G$249,4,0)</f>
        <v>無機</v>
      </c>
      <c r="O1744" s="70" t="str">
        <f>VLOOKUP(K1744,[1]人員授權表!D$2:E$249,2,FALSE)</f>
        <v>Dennis陳汶宏</v>
      </c>
      <c r="P1744" s="67">
        <f t="shared" si="97"/>
        <v>44752</v>
      </c>
      <c r="Q1744" s="75" t="str">
        <f t="shared" si="99"/>
        <v>週日</v>
      </c>
      <c r="R1744" s="80">
        <v>44743</v>
      </c>
      <c r="AA1744" s="1"/>
    </row>
    <row r="1745" spans="4:27">
      <c r="D1745" s="68" t="s">
        <v>50</v>
      </c>
      <c r="E1745" s="70" t="s">
        <v>51</v>
      </c>
      <c r="F1745" s="70" t="s">
        <v>1025</v>
      </c>
      <c r="G1745" s="67">
        <v>44736</v>
      </c>
      <c r="H1745" s="67">
        <v>44754</v>
      </c>
      <c r="I1745" s="71">
        <f t="shared" si="98"/>
        <v>18</v>
      </c>
      <c r="J1745" s="72" t="s">
        <v>141</v>
      </c>
      <c r="K1745" s="72" t="s">
        <v>142</v>
      </c>
      <c r="L1745" s="73">
        <v>2</v>
      </c>
      <c r="M1745" s="73" t="s">
        <v>104</v>
      </c>
      <c r="N1745" s="68" t="str">
        <f>VLOOKUP(K1745,[1]人員授權表!D$3:G$249,4,0)</f>
        <v>無機</v>
      </c>
      <c r="O1745" s="70" t="str">
        <f>VLOOKUP(K1745,[1]人員授權表!D$2:E$249,2,FALSE)</f>
        <v>Dennis陳汶宏</v>
      </c>
      <c r="P1745" s="67">
        <f t="shared" si="97"/>
        <v>44752</v>
      </c>
      <c r="Q1745" s="75" t="str">
        <f t="shared" si="99"/>
        <v>週日</v>
      </c>
      <c r="R1745" s="80">
        <v>44743</v>
      </c>
      <c r="S1745" s="84"/>
      <c r="AA1745" s="1"/>
    </row>
    <row r="1746" spans="4:27">
      <c r="D1746" s="68" t="s">
        <v>50</v>
      </c>
      <c r="E1746" s="70" t="s">
        <v>51</v>
      </c>
      <c r="F1746" s="70" t="s">
        <v>1025</v>
      </c>
      <c r="G1746" s="67">
        <v>44736</v>
      </c>
      <c r="H1746" s="67">
        <v>44754</v>
      </c>
      <c r="I1746" s="71">
        <f t="shared" si="98"/>
        <v>18</v>
      </c>
      <c r="J1746" s="72" t="s">
        <v>160</v>
      </c>
      <c r="K1746" s="72" t="s">
        <v>161</v>
      </c>
      <c r="L1746" s="73">
        <v>2</v>
      </c>
      <c r="M1746" s="73" t="s">
        <v>104</v>
      </c>
      <c r="N1746" s="68" t="str">
        <f>VLOOKUP(K1746,[1]人員授權表!D$3:G$249,4,0)</f>
        <v>無機</v>
      </c>
      <c r="O1746" s="70" t="str">
        <f>VLOOKUP(K1746,[1]人員授權表!D$2:E$249,2,FALSE)</f>
        <v>Dennis陳汶宏</v>
      </c>
      <c r="P1746" s="67">
        <f t="shared" si="97"/>
        <v>44752</v>
      </c>
      <c r="Q1746" s="75" t="str">
        <f t="shared" si="99"/>
        <v>週日</v>
      </c>
      <c r="R1746" s="80">
        <v>44749</v>
      </c>
      <c r="S1746" s="84"/>
      <c r="AA1746" s="1"/>
    </row>
    <row r="1747" spans="4:27">
      <c r="D1747" s="68" t="s">
        <v>50</v>
      </c>
      <c r="E1747" s="70" t="s">
        <v>51</v>
      </c>
      <c r="F1747" s="70" t="s">
        <v>1027</v>
      </c>
      <c r="G1747" s="67">
        <v>44740</v>
      </c>
      <c r="H1747" s="67">
        <v>44754</v>
      </c>
      <c r="I1747" s="71">
        <f t="shared" si="98"/>
        <v>14</v>
      </c>
      <c r="J1747" s="72" t="s">
        <v>125</v>
      </c>
      <c r="K1747" s="72" t="s">
        <v>144</v>
      </c>
      <c r="L1747" s="73">
        <v>5</v>
      </c>
      <c r="M1747" s="73" t="s">
        <v>79</v>
      </c>
      <c r="N1747" s="68" t="str">
        <f>VLOOKUP(K1747,[1]人員授權表!D$3:G$249,4,0)</f>
        <v>有機</v>
      </c>
      <c r="O1747" s="70" t="str">
        <f>VLOOKUP(K1747,[1]人員授權表!D$2:E$249,2,FALSE)</f>
        <v>Lucy黃詩婷</v>
      </c>
      <c r="P1747" s="67">
        <f t="shared" si="97"/>
        <v>44752</v>
      </c>
      <c r="Q1747" s="75" t="str">
        <f t="shared" si="99"/>
        <v>週日</v>
      </c>
      <c r="R1747" s="80">
        <v>44746</v>
      </c>
      <c r="AA1747" s="1"/>
    </row>
    <row r="1748" spans="4:27">
      <c r="D1748" s="68" t="s">
        <v>50</v>
      </c>
      <c r="E1748" s="70" t="s">
        <v>51</v>
      </c>
      <c r="F1748" s="70" t="s">
        <v>1027</v>
      </c>
      <c r="G1748" s="67">
        <v>44740</v>
      </c>
      <c r="H1748" s="67">
        <v>44754</v>
      </c>
      <c r="I1748" s="71">
        <f t="shared" si="98"/>
        <v>14</v>
      </c>
      <c r="J1748" s="72" t="s">
        <v>139</v>
      </c>
      <c r="K1748" s="72" t="s">
        <v>140</v>
      </c>
      <c r="L1748" s="73">
        <v>5</v>
      </c>
      <c r="M1748" s="73" t="s">
        <v>79</v>
      </c>
      <c r="N1748" s="68" t="str">
        <f>VLOOKUP(K1748,[1]人員授權表!D$3:G$249,4,0)</f>
        <v>無機</v>
      </c>
      <c r="O1748" s="70" t="str">
        <f>IF(J1748=[1]人員授權表!$C$85,"Casper李羿勳",IF(J1748=[1]人員授權表!$C$188,"Iring陳俊明",IF(J1748=[1]人員授權表!$C$189,"Brian陳泓霖",VLOOKUP(K1748,[1]人員授權表!D$2:E$249,2,FALSE))))</f>
        <v>Brian陳泓霖</v>
      </c>
      <c r="P1748" s="67">
        <f t="shared" si="97"/>
        <v>44752</v>
      </c>
      <c r="Q1748" s="75" t="str">
        <f t="shared" si="99"/>
        <v>週日</v>
      </c>
      <c r="R1748" s="80">
        <v>44747</v>
      </c>
      <c r="AA1748" s="1"/>
    </row>
    <row r="1749" spans="4:27">
      <c r="D1749" s="68" t="s">
        <v>50</v>
      </c>
      <c r="E1749" s="70" t="s">
        <v>51</v>
      </c>
      <c r="F1749" s="70" t="s">
        <v>1027</v>
      </c>
      <c r="G1749" s="67">
        <v>44740</v>
      </c>
      <c r="H1749" s="67">
        <v>44754</v>
      </c>
      <c r="I1749" s="71">
        <f t="shared" si="98"/>
        <v>14</v>
      </c>
      <c r="J1749" s="72" t="s">
        <v>160</v>
      </c>
      <c r="K1749" s="72" t="s">
        <v>161</v>
      </c>
      <c r="L1749" s="73">
        <v>5</v>
      </c>
      <c r="M1749" s="73" t="s">
        <v>79</v>
      </c>
      <c r="N1749" s="68" t="str">
        <f>VLOOKUP(K1749,[1]人員授權表!D$3:G$249,4,0)</f>
        <v>無機</v>
      </c>
      <c r="O1749" s="70" t="str">
        <f>VLOOKUP(K1749,[1]人員授權表!D$2:E$249,2,FALSE)</f>
        <v>Dennis陳汶宏</v>
      </c>
      <c r="P1749" s="67">
        <f t="shared" si="97"/>
        <v>44752</v>
      </c>
      <c r="Q1749" s="75" t="str">
        <f t="shared" si="99"/>
        <v>週日</v>
      </c>
      <c r="R1749" s="80">
        <v>44749</v>
      </c>
      <c r="AA1749" s="1"/>
    </row>
    <row r="1750" spans="4:27">
      <c r="D1750" s="68" t="s">
        <v>50</v>
      </c>
      <c r="E1750" s="70" t="s">
        <v>51</v>
      </c>
      <c r="F1750" s="70" t="s">
        <v>1027</v>
      </c>
      <c r="G1750" s="67">
        <v>44740</v>
      </c>
      <c r="H1750" s="67">
        <v>44754</v>
      </c>
      <c r="I1750" s="71">
        <f t="shared" si="98"/>
        <v>14</v>
      </c>
      <c r="J1750" s="72" t="s">
        <v>145</v>
      </c>
      <c r="K1750" s="72" t="s">
        <v>146</v>
      </c>
      <c r="L1750" s="73">
        <v>5</v>
      </c>
      <c r="M1750" s="73" t="s">
        <v>79</v>
      </c>
      <c r="N1750" s="68" t="str">
        <f>VLOOKUP(K1750,[1]人員授權表!D$3:G$249,4,0)</f>
        <v>無機</v>
      </c>
      <c r="O1750" s="70" t="str">
        <f>VLOOKUP(K1750,[1]人員授權表!D$2:E$249,2,FALSE)</f>
        <v>Jack劉念忻</v>
      </c>
      <c r="P1750" s="67">
        <f t="shared" si="97"/>
        <v>44752</v>
      </c>
      <c r="Q1750" s="75" t="str">
        <f t="shared" si="99"/>
        <v>週日</v>
      </c>
      <c r="R1750" s="80">
        <v>44748</v>
      </c>
      <c r="AA1750" s="1"/>
    </row>
    <row r="1751" spans="4:27">
      <c r="D1751" s="68" t="s">
        <v>50</v>
      </c>
      <c r="E1751" s="70" t="s">
        <v>51</v>
      </c>
      <c r="F1751" s="70" t="s">
        <v>1027</v>
      </c>
      <c r="G1751" s="67">
        <v>44740</v>
      </c>
      <c r="H1751" s="67">
        <v>44754</v>
      </c>
      <c r="I1751" s="71">
        <f t="shared" si="98"/>
        <v>14</v>
      </c>
      <c r="J1751" s="72" t="s">
        <v>164</v>
      </c>
      <c r="K1751" s="72" t="s">
        <v>146</v>
      </c>
      <c r="L1751" s="73">
        <v>5</v>
      </c>
      <c r="M1751" s="73" t="s">
        <v>79</v>
      </c>
      <c r="N1751" s="68" t="str">
        <f>VLOOKUP(K1751,[1]人員授權表!D$3:G$249,4,0)</f>
        <v>無機</v>
      </c>
      <c r="O1751" s="70" t="str">
        <f>VLOOKUP(K1751,[1]人員授權表!D$2:E$249,2,FALSE)</f>
        <v>Jack劉念忻</v>
      </c>
      <c r="P1751" s="67">
        <f t="shared" si="97"/>
        <v>44752</v>
      </c>
      <c r="Q1751" s="75" t="str">
        <f t="shared" si="99"/>
        <v>週日</v>
      </c>
      <c r="R1751" s="80">
        <v>44748</v>
      </c>
      <c r="AA1751" s="1"/>
    </row>
    <row r="1752" spans="4:27">
      <c r="D1752" s="68" t="s">
        <v>50</v>
      </c>
      <c r="E1752" s="70" t="s">
        <v>51</v>
      </c>
      <c r="F1752" s="70" t="s">
        <v>1027</v>
      </c>
      <c r="G1752" s="67">
        <v>44740</v>
      </c>
      <c r="H1752" s="67">
        <v>44754</v>
      </c>
      <c r="I1752" s="71">
        <f t="shared" si="98"/>
        <v>14</v>
      </c>
      <c r="J1752" s="72" t="s">
        <v>141</v>
      </c>
      <c r="K1752" s="72" t="s">
        <v>142</v>
      </c>
      <c r="L1752" s="73">
        <v>5</v>
      </c>
      <c r="M1752" s="73" t="s">
        <v>79</v>
      </c>
      <c r="N1752" s="68" t="str">
        <f>VLOOKUP(K1752,[1]人員授權表!D$3:G$249,4,0)</f>
        <v>無機</v>
      </c>
      <c r="O1752" s="70" t="str">
        <f>VLOOKUP(K1752,[1]人員授權表!D$2:E$249,2,FALSE)</f>
        <v>Dennis陳汶宏</v>
      </c>
      <c r="P1752" s="67">
        <f t="shared" si="97"/>
        <v>44752</v>
      </c>
      <c r="Q1752" s="75" t="str">
        <f t="shared" si="99"/>
        <v>週日</v>
      </c>
      <c r="R1752" s="80">
        <v>44747</v>
      </c>
      <c r="AA1752" s="1"/>
    </row>
    <row r="1753" spans="4:27">
      <c r="D1753" s="68" t="s">
        <v>50</v>
      </c>
      <c r="E1753" s="70" t="s">
        <v>51</v>
      </c>
      <c r="F1753" s="70" t="s">
        <v>1027</v>
      </c>
      <c r="G1753" s="67">
        <v>44740</v>
      </c>
      <c r="H1753" s="67">
        <v>44754</v>
      </c>
      <c r="I1753" s="71">
        <f t="shared" si="98"/>
        <v>14</v>
      </c>
      <c r="J1753" s="72" t="s">
        <v>153</v>
      </c>
      <c r="K1753" s="72" t="s">
        <v>154</v>
      </c>
      <c r="L1753" s="73">
        <v>5</v>
      </c>
      <c r="M1753" s="73" t="s">
        <v>79</v>
      </c>
      <c r="N1753" s="68" t="str">
        <f>VLOOKUP(K1753,[1]人員授權表!D$3:G$249,4,0)</f>
        <v>無機</v>
      </c>
      <c r="O1753" s="70" t="str">
        <f>VLOOKUP(K1753,[1]人員授權表!D$2:E$249,2,FALSE)</f>
        <v>Ken張智凱</v>
      </c>
      <c r="P1753" s="67">
        <f t="shared" si="97"/>
        <v>44752</v>
      </c>
      <c r="Q1753" s="75" t="str">
        <f t="shared" si="99"/>
        <v>週日</v>
      </c>
      <c r="R1753" s="80">
        <v>44743</v>
      </c>
      <c r="AA1753" s="1"/>
    </row>
    <row r="1754" spans="4:27">
      <c r="D1754" s="68" t="s">
        <v>50</v>
      </c>
      <c r="E1754" s="70" t="s">
        <v>51</v>
      </c>
      <c r="F1754" s="70" t="s">
        <v>1027</v>
      </c>
      <c r="G1754" s="67">
        <v>44740</v>
      </c>
      <c r="H1754" s="67">
        <v>44754</v>
      </c>
      <c r="I1754" s="71">
        <f t="shared" si="98"/>
        <v>14</v>
      </c>
      <c r="J1754" s="72" t="s">
        <v>137</v>
      </c>
      <c r="K1754" s="72" t="s">
        <v>138</v>
      </c>
      <c r="L1754" s="73">
        <v>5</v>
      </c>
      <c r="M1754" s="73" t="s">
        <v>79</v>
      </c>
      <c r="N1754" s="68" t="str">
        <f>VLOOKUP(K1754,[1]人員授權表!D$3:G$249,4,0)</f>
        <v>無機</v>
      </c>
      <c r="O1754" s="70" t="s">
        <v>99</v>
      </c>
      <c r="P1754" s="67">
        <f t="shared" si="97"/>
        <v>44752</v>
      </c>
      <c r="Q1754" s="75" t="str">
        <f t="shared" si="99"/>
        <v>週日</v>
      </c>
      <c r="R1754" s="80">
        <v>44750</v>
      </c>
      <c r="AA1754" s="1"/>
    </row>
    <row r="1755" spans="4:27">
      <c r="D1755" s="68" t="s">
        <v>50</v>
      </c>
      <c r="E1755" s="70" t="s">
        <v>51</v>
      </c>
      <c r="F1755" s="70" t="s">
        <v>1027</v>
      </c>
      <c r="G1755" s="67">
        <v>44740</v>
      </c>
      <c r="H1755" s="67">
        <v>44754</v>
      </c>
      <c r="I1755" s="71">
        <f t="shared" si="98"/>
        <v>14</v>
      </c>
      <c r="J1755" s="72" t="s">
        <v>148</v>
      </c>
      <c r="K1755" s="72" t="s">
        <v>149</v>
      </c>
      <c r="L1755" s="73">
        <v>5</v>
      </c>
      <c r="M1755" s="73" t="s">
        <v>79</v>
      </c>
      <c r="N1755" s="68" t="str">
        <f>VLOOKUP(K1755,[1]人員授權表!D$3:G$249,4,0)</f>
        <v>無機</v>
      </c>
      <c r="O1755" s="70" t="str">
        <f>VLOOKUP(K1755,[1]人員授權表!D$2:E$249,2,FALSE)</f>
        <v>Vicky游崴涵</v>
      </c>
      <c r="P1755" s="67">
        <f t="shared" si="97"/>
        <v>44752</v>
      </c>
      <c r="Q1755" s="75" t="str">
        <f t="shared" si="99"/>
        <v>週日</v>
      </c>
      <c r="R1755" s="80">
        <v>44747</v>
      </c>
      <c r="AA1755" s="1"/>
    </row>
    <row r="1756" spans="4:27">
      <c r="D1756" s="68" t="s">
        <v>50</v>
      </c>
      <c r="E1756" s="70" t="s">
        <v>51</v>
      </c>
      <c r="F1756" s="70" t="s">
        <v>1027</v>
      </c>
      <c r="G1756" s="67">
        <v>44740</v>
      </c>
      <c r="H1756" s="67">
        <v>44754</v>
      </c>
      <c r="I1756" s="71">
        <f t="shared" si="98"/>
        <v>14</v>
      </c>
      <c r="J1756" s="72" t="s">
        <v>295</v>
      </c>
      <c r="K1756" s="72" t="s">
        <v>296</v>
      </c>
      <c r="L1756" s="73">
        <v>5</v>
      </c>
      <c r="M1756" s="73" t="s">
        <v>79</v>
      </c>
      <c r="N1756" s="68" t="str">
        <f>VLOOKUP(K1756,[1]人員授權表!D$3:G$249,4,0)</f>
        <v>無機</v>
      </c>
      <c r="O1756" s="70" t="str">
        <f>VLOOKUP(K1756,[1]人員授權表!D$2:E$249,2,FALSE)</f>
        <v>Ken張智凱</v>
      </c>
      <c r="P1756" s="67">
        <f t="shared" si="97"/>
        <v>44752</v>
      </c>
      <c r="Q1756" s="75" t="str">
        <f t="shared" si="99"/>
        <v>週日</v>
      </c>
      <c r="R1756" s="80">
        <v>44742</v>
      </c>
      <c r="AA1756" s="1"/>
    </row>
    <row r="1757" spans="4:27">
      <c r="D1757" s="68" t="s">
        <v>50</v>
      </c>
      <c r="E1757" s="70" t="s">
        <v>51</v>
      </c>
      <c r="F1757" s="70" t="s">
        <v>1027</v>
      </c>
      <c r="G1757" s="67">
        <v>44740</v>
      </c>
      <c r="H1757" s="67">
        <v>44754</v>
      </c>
      <c r="I1757" s="71">
        <f t="shared" si="98"/>
        <v>14</v>
      </c>
      <c r="J1757" s="72" t="s">
        <v>167</v>
      </c>
      <c r="K1757" s="72" t="s">
        <v>168</v>
      </c>
      <c r="L1757" s="73">
        <v>5</v>
      </c>
      <c r="M1757" s="73" t="s">
        <v>79</v>
      </c>
      <c r="N1757" s="68" t="str">
        <f>VLOOKUP(K1757,[1]人員授權表!D$3:G$249,4,0)</f>
        <v>有機</v>
      </c>
      <c r="O1757" s="70" t="str">
        <f>VLOOKUP(K1757,[1]人員授權表!D$2:E$249,2,FALSE)</f>
        <v>Una林庭瑄</v>
      </c>
      <c r="P1757" s="67">
        <f t="shared" si="97"/>
        <v>44752</v>
      </c>
      <c r="Q1757" s="75" t="str">
        <f t="shared" si="99"/>
        <v>週日</v>
      </c>
      <c r="R1757" s="80">
        <v>44747</v>
      </c>
      <c r="AA1757" s="1"/>
    </row>
    <row r="1758" spans="4:27">
      <c r="D1758" s="68" t="s">
        <v>50</v>
      </c>
      <c r="E1758" s="70" t="s">
        <v>82</v>
      </c>
      <c r="F1758" s="70" t="s">
        <v>1028</v>
      </c>
      <c r="G1758" s="67">
        <v>44737</v>
      </c>
      <c r="H1758" s="67">
        <v>44754</v>
      </c>
      <c r="I1758" s="71">
        <f t="shared" si="98"/>
        <v>17</v>
      </c>
      <c r="J1758" s="72" t="s">
        <v>195</v>
      </c>
      <c r="K1758" s="72" t="s">
        <v>345</v>
      </c>
      <c r="L1758" s="73">
        <v>10</v>
      </c>
      <c r="M1758" s="73" t="s">
        <v>108</v>
      </c>
      <c r="N1758" s="68" t="str">
        <f>VLOOKUP(K1758,[1]人員授權表!D$3:G$249,4,0)</f>
        <v>無機</v>
      </c>
      <c r="O1758" s="70" t="str">
        <f>VLOOKUP(K1758,[1]人員授權表!D$2:E$249,2,FALSE)</f>
        <v>Debby胡萱黛</v>
      </c>
      <c r="P1758" s="67">
        <f t="shared" si="97"/>
        <v>44752</v>
      </c>
      <c r="Q1758" s="75" t="str">
        <f t="shared" si="99"/>
        <v>週日</v>
      </c>
      <c r="R1758" s="80">
        <v>44747</v>
      </c>
      <c r="AA1758" s="1"/>
    </row>
    <row r="1759" spans="4:27">
      <c r="D1759" s="68" t="s">
        <v>50</v>
      </c>
      <c r="E1759" s="70" t="s">
        <v>82</v>
      </c>
      <c r="F1759" s="70" t="s">
        <v>1028</v>
      </c>
      <c r="G1759" s="67">
        <v>44737</v>
      </c>
      <c r="H1759" s="67">
        <v>44754</v>
      </c>
      <c r="I1759" s="71">
        <f t="shared" si="98"/>
        <v>17</v>
      </c>
      <c r="J1759" s="72" t="s">
        <v>521</v>
      </c>
      <c r="K1759" s="72" t="s">
        <v>522</v>
      </c>
      <c r="L1759" s="73">
        <v>10</v>
      </c>
      <c r="M1759" s="73" t="s">
        <v>108</v>
      </c>
      <c r="N1759" s="68" t="str">
        <f>VLOOKUP(K1759,[1]人員授權表!D$3:G$249,4,0)</f>
        <v>有機</v>
      </c>
      <c r="O1759" s="70" t="str">
        <f>VLOOKUP(K1759,[1]人員授權表!D$2:E$249,2,FALSE)</f>
        <v>Elle黃雅琪</v>
      </c>
      <c r="P1759" s="67">
        <f t="shared" si="97"/>
        <v>44752</v>
      </c>
      <c r="Q1759" s="75" t="str">
        <f t="shared" si="99"/>
        <v>週日</v>
      </c>
      <c r="R1759" s="80">
        <v>44742</v>
      </c>
      <c r="AA1759" s="1"/>
    </row>
    <row r="1760" spans="4:27">
      <c r="D1760" s="68" t="s">
        <v>50</v>
      </c>
      <c r="E1760" s="70" t="s">
        <v>82</v>
      </c>
      <c r="F1760" s="4" t="s">
        <v>1029</v>
      </c>
      <c r="G1760" s="67">
        <v>44740</v>
      </c>
      <c r="H1760" s="67">
        <v>44754</v>
      </c>
      <c r="I1760" s="71">
        <f t="shared" si="98"/>
        <v>14</v>
      </c>
      <c r="J1760" s="72" t="s">
        <v>186</v>
      </c>
      <c r="K1760" s="72" t="s">
        <v>98</v>
      </c>
      <c r="L1760" s="73">
        <v>2</v>
      </c>
      <c r="M1760" s="73" t="s">
        <v>91</v>
      </c>
      <c r="N1760" s="68" t="str">
        <f>VLOOKUP(K1760,[1]人員授權表!D$3:G$249,4,0)</f>
        <v>無機</v>
      </c>
      <c r="O1760" s="70" t="s">
        <v>99</v>
      </c>
      <c r="P1760" s="67">
        <f t="shared" si="97"/>
        <v>44752</v>
      </c>
      <c r="Q1760" s="75" t="str">
        <f t="shared" si="99"/>
        <v>週日</v>
      </c>
      <c r="R1760" s="80">
        <v>44747</v>
      </c>
      <c r="AA1760" s="1"/>
    </row>
    <row r="1761" spans="4:27">
      <c r="D1761" s="68" t="s">
        <v>50</v>
      </c>
      <c r="E1761" s="70" t="s">
        <v>82</v>
      </c>
      <c r="F1761" s="4" t="s">
        <v>1029</v>
      </c>
      <c r="G1761" s="67">
        <v>44740</v>
      </c>
      <c r="H1761" s="67">
        <v>44754</v>
      </c>
      <c r="I1761" s="71">
        <f t="shared" si="98"/>
        <v>14</v>
      </c>
      <c r="J1761" s="72" t="s">
        <v>195</v>
      </c>
      <c r="K1761" s="72" t="s">
        <v>345</v>
      </c>
      <c r="L1761" s="73">
        <v>2</v>
      </c>
      <c r="M1761" s="73" t="s">
        <v>91</v>
      </c>
      <c r="N1761" s="68" t="str">
        <f>VLOOKUP(K1761,[1]人員授權表!D$3:G$249,4,0)</f>
        <v>無機</v>
      </c>
      <c r="O1761" s="70" t="str">
        <f>VLOOKUP(K1761,[1]人員授權表!D$2:E$249,2,FALSE)</f>
        <v>Debby胡萱黛</v>
      </c>
      <c r="P1761" s="67">
        <f t="shared" si="97"/>
        <v>44752</v>
      </c>
      <c r="Q1761" s="75" t="str">
        <f t="shared" si="99"/>
        <v>週日</v>
      </c>
      <c r="R1761" s="80">
        <v>44747</v>
      </c>
      <c r="AA1761" s="1"/>
    </row>
    <row r="1762" spans="4:27">
      <c r="D1762" s="68" t="s">
        <v>50</v>
      </c>
      <c r="E1762" s="70" t="s">
        <v>82</v>
      </c>
      <c r="F1762" s="4" t="s">
        <v>1029</v>
      </c>
      <c r="G1762" s="67">
        <v>44740</v>
      </c>
      <c r="H1762" s="67">
        <v>44754</v>
      </c>
      <c r="I1762" s="71">
        <f t="shared" si="98"/>
        <v>14</v>
      </c>
      <c r="J1762" s="72" t="s">
        <v>204</v>
      </c>
      <c r="K1762" s="72" t="s">
        <v>488</v>
      </c>
      <c r="L1762" s="73">
        <v>2</v>
      </c>
      <c r="M1762" s="73" t="s">
        <v>91</v>
      </c>
      <c r="N1762" s="68" t="str">
        <f>VLOOKUP(K1762,[1]人員授權表!D$3:G$249,4,0)</f>
        <v>無機</v>
      </c>
      <c r="O1762" s="70" t="str">
        <f>VLOOKUP(K1762,[1]人員授權表!D$2:E$249,2,FALSE)</f>
        <v>Iring陳俊明</v>
      </c>
      <c r="P1762" s="67">
        <f t="shared" si="97"/>
        <v>44752</v>
      </c>
      <c r="Q1762" s="75" t="str">
        <f t="shared" si="99"/>
        <v>週日</v>
      </c>
      <c r="R1762" s="80">
        <v>44748</v>
      </c>
      <c r="AA1762" s="1"/>
    </row>
    <row r="1763" spans="4:27">
      <c r="D1763" s="68" t="s">
        <v>50</v>
      </c>
      <c r="E1763" s="70" t="s">
        <v>82</v>
      </c>
      <c r="F1763" s="4" t="s">
        <v>1030</v>
      </c>
      <c r="G1763" s="67">
        <v>44736</v>
      </c>
      <c r="H1763" s="67">
        <v>44754</v>
      </c>
      <c r="I1763" s="71">
        <f t="shared" si="98"/>
        <v>18</v>
      </c>
      <c r="J1763" s="72" t="s">
        <v>186</v>
      </c>
      <c r="K1763" s="72" t="s">
        <v>187</v>
      </c>
      <c r="L1763" s="73">
        <v>3</v>
      </c>
      <c r="M1763" s="73" t="s">
        <v>108</v>
      </c>
      <c r="N1763" s="68" t="str">
        <f>VLOOKUP(K1763,[1]人員授權表!D$3:G$249,4,0)</f>
        <v>無機</v>
      </c>
      <c r="O1763" s="70" t="str">
        <f>VLOOKUP(K1763,[1]人員授權表!D$2:E$249,2,FALSE)</f>
        <v>Ruby黃家蓁</v>
      </c>
      <c r="P1763" s="67">
        <f t="shared" si="97"/>
        <v>44752</v>
      </c>
      <c r="Q1763" s="75" t="str">
        <f t="shared" si="99"/>
        <v>週日</v>
      </c>
      <c r="R1763" s="80">
        <v>44743</v>
      </c>
      <c r="AA1763" s="1"/>
    </row>
    <row r="1764" spans="4:27">
      <c r="D1764" s="68" t="s">
        <v>50</v>
      </c>
      <c r="E1764" s="70" t="s">
        <v>82</v>
      </c>
      <c r="F1764" s="4" t="s">
        <v>1030</v>
      </c>
      <c r="G1764" s="67">
        <v>44736</v>
      </c>
      <c r="H1764" s="67">
        <v>44754</v>
      </c>
      <c r="I1764" s="71">
        <f t="shared" si="98"/>
        <v>18</v>
      </c>
      <c r="J1764" s="72" t="s">
        <v>204</v>
      </c>
      <c r="K1764" s="72" t="s">
        <v>205</v>
      </c>
      <c r="L1764" s="73">
        <v>3</v>
      </c>
      <c r="M1764" s="73" t="s">
        <v>108</v>
      </c>
      <c r="N1764" s="68" t="str">
        <f>VLOOKUP(K1764,[1]人員授權表!D$3:G$249,4,0)</f>
        <v>無機</v>
      </c>
      <c r="O1764" s="70" t="str">
        <f>VLOOKUP(K1764,[1]人員授權表!D$2:E$249,2,FALSE)</f>
        <v>Iring陳俊明</v>
      </c>
      <c r="P1764" s="67">
        <f t="shared" si="97"/>
        <v>44752</v>
      </c>
      <c r="Q1764" s="75" t="str">
        <f t="shared" si="99"/>
        <v>週日</v>
      </c>
      <c r="R1764" s="80">
        <v>44749</v>
      </c>
      <c r="AA1764" s="1"/>
    </row>
    <row r="1765" spans="4:27">
      <c r="D1765" s="68" t="s">
        <v>50</v>
      </c>
      <c r="E1765" s="70" t="s">
        <v>82</v>
      </c>
      <c r="F1765" s="4" t="s">
        <v>1030</v>
      </c>
      <c r="G1765" s="67">
        <v>44736</v>
      </c>
      <c r="H1765" s="67">
        <v>44754</v>
      </c>
      <c r="I1765" s="71">
        <f t="shared" si="98"/>
        <v>18</v>
      </c>
      <c r="J1765" s="72" t="s">
        <v>195</v>
      </c>
      <c r="K1765" s="72" t="s">
        <v>196</v>
      </c>
      <c r="L1765" s="73">
        <v>3</v>
      </c>
      <c r="M1765" s="73" t="s">
        <v>108</v>
      </c>
      <c r="N1765" s="68" t="str">
        <f>VLOOKUP(K1765,[1]人員授權表!D$3:G$249,4,0)</f>
        <v>無機</v>
      </c>
      <c r="O1765" s="70" t="str">
        <f>VLOOKUP(K1765,[1]人員授權表!D$2:E$249,2,FALSE)</f>
        <v>Debby胡萱黛</v>
      </c>
      <c r="P1765" s="67">
        <f t="shared" si="97"/>
        <v>44752</v>
      </c>
      <c r="Q1765" s="75" t="str">
        <f t="shared" si="99"/>
        <v>週日</v>
      </c>
      <c r="R1765" s="80">
        <v>44750</v>
      </c>
      <c r="U1765" s="70">
        <v>1</v>
      </c>
      <c r="Y1765" s="78">
        <v>44750</v>
      </c>
      <c r="Z1765" s="79" t="s">
        <v>1031</v>
      </c>
      <c r="AA1765" s="1"/>
    </row>
    <row r="1766" spans="4:27">
      <c r="D1766" s="68" t="s">
        <v>50</v>
      </c>
      <c r="E1766" s="70" t="s">
        <v>82</v>
      </c>
      <c r="F1766" s="4" t="s">
        <v>1032</v>
      </c>
      <c r="G1766" s="67">
        <v>44736</v>
      </c>
      <c r="H1766" s="67">
        <v>44754</v>
      </c>
      <c r="I1766" s="71">
        <f t="shared" si="98"/>
        <v>18</v>
      </c>
      <c r="J1766" s="72" t="s">
        <v>190</v>
      </c>
      <c r="K1766" s="72" t="s">
        <v>140</v>
      </c>
      <c r="L1766" s="73">
        <v>1</v>
      </c>
      <c r="M1766" s="73" t="s">
        <v>108</v>
      </c>
      <c r="N1766" s="68" t="str">
        <f>VLOOKUP(K1766,[1]人員授權表!D$3:G$249,4,0)</f>
        <v>無機</v>
      </c>
      <c r="O1766" s="70" t="str">
        <f>IF(J1766=[1]人員授權表!$C$85,"Casper李羿勳",IF(J1766=[1]人員授權表!$C$188,"Iring陳俊明",IF(J1766=[1]人員授權表!$C$189,"Brian陳泓霖",VLOOKUP(K1766,[1]人員授權表!D$2:E$249,2,FALSE))))</f>
        <v>Iring陳俊明</v>
      </c>
      <c r="P1766" s="67">
        <f t="shared" si="97"/>
        <v>44752</v>
      </c>
      <c r="Q1766" s="75" t="str">
        <f t="shared" si="99"/>
        <v>週日</v>
      </c>
      <c r="R1766" s="80">
        <v>44746</v>
      </c>
      <c r="AA1766" s="1"/>
    </row>
    <row r="1767" spans="4:27">
      <c r="D1767" s="68" t="s">
        <v>50</v>
      </c>
      <c r="E1767" s="70" t="s">
        <v>82</v>
      </c>
      <c r="F1767" s="4" t="s">
        <v>1033</v>
      </c>
      <c r="G1767" s="67">
        <v>44736</v>
      </c>
      <c r="H1767" s="67">
        <v>44754</v>
      </c>
      <c r="I1767" s="71">
        <f t="shared" si="98"/>
        <v>18</v>
      </c>
      <c r="J1767" s="72" t="s">
        <v>175</v>
      </c>
      <c r="K1767" s="72" t="s">
        <v>176</v>
      </c>
      <c r="L1767" s="73">
        <v>1</v>
      </c>
      <c r="M1767" s="73" t="s">
        <v>108</v>
      </c>
      <c r="N1767" s="68" t="str">
        <f>VLOOKUP(K1767,[1]人員授權表!D$3:G$249,4,0)</f>
        <v>無機</v>
      </c>
      <c r="O1767" s="70" t="s">
        <v>177</v>
      </c>
      <c r="P1767" s="67">
        <f t="shared" si="97"/>
        <v>44752</v>
      </c>
      <c r="Q1767" s="75" t="str">
        <f t="shared" si="99"/>
        <v>週日</v>
      </c>
      <c r="R1767" s="80">
        <v>44749</v>
      </c>
      <c r="AA1767" s="1"/>
    </row>
    <row r="1768" spans="4:27">
      <c r="D1768" s="68" t="s">
        <v>50</v>
      </c>
      <c r="E1768" s="70" t="s">
        <v>82</v>
      </c>
      <c r="F1768" s="4" t="s">
        <v>1032</v>
      </c>
      <c r="G1768" s="67">
        <v>44736</v>
      </c>
      <c r="H1768" s="67">
        <v>44754</v>
      </c>
      <c r="I1768" s="71">
        <f t="shared" si="98"/>
        <v>18</v>
      </c>
      <c r="J1768" s="72" t="s">
        <v>198</v>
      </c>
      <c r="K1768" s="72" t="s">
        <v>199</v>
      </c>
      <c r="L1768" s="73">
        <v>1</v>
      </c>
      <c r="M1768" s="73" t="s">
        <v>108</v>
      </c>
      <c r="N1768" s="68" t="str">
        <f>VLOOKUP(K1768,[1]人員授權表!D$3:G$249,4,0)</f>
        <v>無機</v>
      </c>
      <c r="O1768" s="70" t="str">
        <f>VLOOKUP(K1768,[1]人員授權表!D$2:E$249,2,FALSE)</f>
        <v>Vicky游崴涵</v>
      </c>
      <c r="P1768" s="67">
        <f t="shared" si="97"/>
        <v>44752</v>
      </c>
      <c r="Q1768" s="75" t="str">
        <f t="shared" si="99"/>
        <v>週日</v>
      </c>
      <c r="R1768" s="80">
        <v>44743</v>
      </c>
      <c r="AA1768" s="1"/>
    </row>
    <row r="1769" spans="4:27">
      <c r="D1769" s="68" t="s">
        <v>50</v>
      </c>
      <c r="E1769" s="70" t="s">
        <v>82</v>
      </c>
      <c r="F1769" s="4" t="s">
        <v>1032</v>
      </c>
      <c r="G1769" s="67">
        <v>44736</v>
      </c>
      <c r="H1769" s="67">
        <v>44754</v>
      </c>
      <c r="I1769" s="71">
        <f t="shared" si="98"/>
        <v>18</v>
      </c>
      <c r="J1769" s="72" t="s">
        <v>188</v>
      </c>
      <c r="K1769" s="72" t="s">
        <v>189</v>
      </c>
      <c r="L1769" s="73">
        <v>1</v>
      </c>
      <c r="M1769" s="73" t="s">
        <v>108</v>
      </c>
      <c r="N1769" s="68" t="str">
        <f>VLOOKUP(K1769,[1]人員授權表!D$3:G$249,4,0)</f>
        <v>無機</v>
      </c>
      <c r="O1769" s="70" t="str">
        <f>VLOOKUP(K1769,[1]人員授權表!D$2:E$249,2,FALSE)</f>
        <v>Iring陳俊明</v>
      </c>
      <c r="P1769" s="67">
        <f t="shared" si="97"/>
        <v>44752</v>
      </c>
      <c r="Q1769" s="75" t="str">
        <f t="shared" si="99"/>
        <v>週日</v>
      </c>
      <c r="R1769" s="80">
        <v>44746</v>
      </c>
      <c r="AA1769" s="1"/>
    </row>
    <row r="1770" spans="4:27" ht="17.25" customHeight="1">
      <c r="D1770" s="68" t="s">
        <v>50</v>
      </c>
      <c r="E1770" s="70" t="s">
        <v>82</v>
      </c>
      <c r="F1770" s="4" t="s">
        <v>1032</v>
      </c>
      <c r="G1770" s="67">
        <v>44736</v>
      </c>
      <c r="H1770" s="67">
        <v>44754</v>
      </c>
      <c r="I1770" s="71">
        <f t="shared" si="98"/>
        <v>18</v>
      </c>
      <c r="J1770" s="72" t="s">
        <v>151</v>
      </c>
      <c r="K1770" s="72" t="s">
        <v>152</v>
      </c>
      <c r="L1770" s="73">
        <v>1</v>
      </c>
      <c r="M1770" s="73" t="s">
        <v>108</v>
      </c>
      <c r="N1770" s="68" t="str">
        <f>VLOOKUP(K1770,[1]人員授權表!D$3:G$249,4,0)</f>
        <v>無機</v>
      </c>
      <c r="O1770" s="70" t="str">
        <f>VLOOKUP(K1770,[1]人員授權表!D$2:E$249,2,FALSE)</f>
        <v>Vicky游崴涵</v>
      </c>
      <c r="P1770" s="67">
        <f t="shared" si="97"/>
        <v>44752</v>
      </c>
      <c r="Q1770" s="75" t="str">
        <f t="shared" si="99"/>
        <v>週日</v>
      </c>
      <c r="R1770" s="80">
        <v>44743</v>
      </c>
      <c r="AA1770" s="1"/>
    </row>
    <row r="1771" spans="4:27">
      <c r="D1771" s="68" t="s">
        <v>50</v>
      </c>
      <c r="E1771" s="70" t="s">
        <v>82</v>
      </c>
      <c r="F1771" s="4" t="s">
        <v>1032</v>
      </c>
      <c r="G1771" s="67">
        <v>44736</v>
      </c>
      <c r="H1771" s="67">
        <v>44754</v>
      </c>
      <c r="I1771" s="71">
        <f t="shared" si="98"/>
        <v>18</v>
      </c>
      <c r="J1771" s="72" t="s">
        <v>141</v>
      </c>
      <c r="K1771" s="72" t="s">
        <v>142</v>
      </c>
      <c r="L1771" s="73">
        <v>1</v>
      </c>
      <c r="M1771" s="73" t="s">
        <v>108</v>
      </c>
      <c r="N1771" s="68" t="str">
        <f>VLOOKUP(K1771,[1]人員授權表!D$3:G$249,4,0)</f>
        <v>無機</v>
      </c>
      <c r="O1771" s="70" t="str">
        <f>VLOOKUP(K1771,[1]人員授權表!D$2:E$249,2,FALSE)</f>
        <v>Dennis陳汶宏</v>
      </c>
      <c r="P1771" s="67">
        <f t="shared" si="97"/>
        <v>44752</v>
      </c>
      <c r="Q1771" s="75" t="str">
        <f t="shared" si="99"/>
        <v>週日</v>
      </c>
      <c r="R1771" s="80">
        <v>44747</v>
      </c>
      <c r="AA1771" s="1"/>
    </row>
    <row r="1772" spans="4:27">
      <c r="D1772" s="68" t="s">
        <v>50</v>
      </c>
      <c r="E1772" s="70" t="s">
        <v>82</v>
      </c>
      <c r="F1772" s="4" t="s">
        <v>1032</v>
      </c>
      <c r="G1772" s="67">
        <v>44736</v>
      </c>
      <c r="H1772" s="67">
        <v>44754</v>
      </c>
      <c r="I1772" s="71">
        <f t="shared" si="98"/>
        <v>18</v>
      </c>
      <c r="J1772" s="72" t="s">
        <v>178</v>
      </c>
      <c r="K1772" s="72" t="s">
        <v>179</v>
      </c>
      <c r="L1772" s="73">
        <v>1</v>
      </c>
      <c r="M1772" s="73" t="s">
        <v>108</v>
      </c>
      <c r="N1772" s="68" t="str">
        <f>VLOOKUP(K1772,[1]人員授權表!D$3:G$249,4,0)</f>
        <v>無機</v>
      </c>
      <c r="O1772" s="70" t="s">
        <v>115</v>
      </c>
      <c r="P1772" s="67">
        <f t="shared" si="97"/>
        <v>44752</v>
      </c>
      <c r="Q1772" s="75" t="str">
        <f t="shared" si="99"/>
        <v>週日</v>
      </c>
      <c r="R1772" s="80">
        <v>44748</v>
      </c>
      <c r="AA1772" s="1"/>
    </row>
    <row r="1773" spans="4:27">
      <c r="D1773" s="68" t="s">
        <v>50</v>
      </c>
      <c r="E1773" s="70" t="s">
        <v>82</v>
      </c>
      <c r="F1773" s="4" t="s">
        <v>1032</v>
      </c>
      <c r="G1773" s="67">
        <v>44736</v>
      </c>
      <c r="H1773" s="67">
        <v>44754</v>
      </c>
      <c r="I1773" s="71">
        <f t="shared" si="98"/>
        <v>18</v>
      </c>
      <c r="J1773" s="72" t="s">
        <v>206</v>
      </c>
      <c r="K1773" s="72" t="s">
        <v>179</v>
      </c>
      <c r="L1773" s="73">
        <v>1</v>
      </c>
      <c r="M1773" s="73" t="s">
        <v>108</v>
      </c>
      <c r="N1773" s="68" t="str">
        <f>VLOOKUP(K1773,[1]人員授權表!D$3:G$249,4,0)</f>
        <v>無機</v>
      </c>
      <c r="O1773" s="70" t="s">
        <v>115</v>
      </c>
      <c r="P1773" s="67">
        <f t="shared" si="97"/>
        <v>44752</v>
      </c>
      <c r="Q1773" s="75" t="str">
        <f t="shared" si="99"/>
        <v>週日</v>
      </c>
      <c r="R1773" s="80">
        <v>44748</v>
      </c>
      <c r="AA1773" s="1"/>
    </row>
    <row r="1774" spans="4:27">
      <c r="D1774" s="68" t="s">
        <v>50</v>
      </c>
      <c r="E1774" s="70" t="s">
        <v>82</v>
      </c>
      <c r="F1774" s="4" t="s">
        <v>1032</v>
      </c>
      <c r="G1774" s="67">
        <v>44736</v>
      </c>
      <c r="H1774" s="67">
        <v>44754</v>
      </c>
      <c r="I1774" s="71">
        <f t="shared" si="98"/>
        <v>18</v>
      </c>
      <c r="J1774" s="72" t="s">
        <v>209</v>
      </c>
      <c r="K1774" s="72" t="s">
        <v>210</v>
      </c>
      <c r="L1774" s="73">
        <v>1</v>
      </c>
      <c r="M1774" s="73" t="s">
        <v>108</v>
      </c>
      <c r="N1774" s="68" t="str">
        <f>VLOOKUP(K1774,[1]人員授權表!D$3:G$249,4,0)</f>
        <v>無機</v>
      </c>
      <c r="O1774" s="70" t="str">
        <f>VLOOKUP(K1774,[1]人員授權表!D$2:E$249,2,FALSE)</f>
        <v>Vicky游崴涵</v>
      </c>
      <c r="P1774" s="67">
        <f t="shared" si="97"/>
        <v>44752</v>
      </c>
      <c r="Q1774" s="75" t="str">
        <f t="shared" si="99"/>
        <v>週日</v>
      </c>
      <c r="R1774" s="80">
        <v>44747</v>
      </c>
      <c r="AA1774" s="1"/>
    </row>
    <row r="1775" spans="4:27">
      <c r="D1775" s="68" t="s">
        <v>50</v>
      </c>
      <c r="E1775" s="70" t="s">
        <v>82</v>
      </c>
      <c r="F1775" s="4" t="s">
        <v>1032</v>
      </c>
      <c r="G1775" s="67">
        <v>44736</v>
      </c>
      <c r="H1775" s="67">
        <v>44754</v>
      </c>
      <c r="I1775" s="71">
        <f t="shared" si="98"/>
        <v>18</v>
      </c>
      <c r="J1775" s="72" t="s">
        <v>200</v>
      </c>
      <c r="K1775" s="72" t="s">
        <v>201</v>
      </c>
      <c r="L1775" s="73">
        <v>1</v>
      </c>
      <c r="M1775" s="73" t="s">
        <v>108</v>
      </c>
      <c r="N1775" s="68" t="str">
        <f>VLOOKUP(K1775,[1]人員授權表!D$3:G$249,4,0)</f>
        <v>無機</v>
      </c>
      <c r="O1775" s="70" t="str">
        <f>VLOOKUP(K1775,[1]人員授權表!D$2:E$249,2,FALSE)</f>
        <v>Ruby黃家蓁</v>
      </c>
      <c r="P1775" s="67">
        <f t="shared" si="97"/>
        <v>44752</v>
      </c>
      <c r="Q1775" s="75" t="str">
        <f t="shared" si="99"/>
        <v>週日</v>
      </c>
      <c r="R1775" s="80">
        <v>44750</v>
      </c>
      <c r="AA1775" s="1"/>
    </row>
    <row r="1776" spans="4:27" ht="17.25" customHeight="1">
      <c r="D1776" s="68" t="s">
        <v>50</v>
      </c>
      <c r="E1776" s="70" t="s">
        <v>82</v>
      </c>
      <c r="F1776" s="4" t="s">
        <v>1032</v>
      </c>
      <c r="G1776" s="67">
        <v>44736</v>
      </c>
      <c r="H1776" s="67">
        <v>44754</v>
      </c>
      <c r="I1776" s="71">
        <f t="shared" si="98"/>
        <v>18</v>
      </c>
      <c r="J1776" s="72" t="s">
        <v>167</v>
      </c>
      <c r="K1776" s="72" t="s">
        <v>168</v>
      </c>
      <c r="L1776" s="73">
        <v>1</v>
      </c>
      <c r="M1776" s="73" t="s">
        <v>108</v>
      </c>
      <c r="N1776" s="68" t="str">
        <f>VLOOKUP(K1776,[1]人員授權表!D$3:G$249,4,0)</f>
        <v>有機</v>
      </c>
      <c r="O1776" s="70" t="str">
        <f>VLOOKUP(K1776,[1]人員授權表!D$2:E$249,2,FALSE)</f>
        <v>Una林庭瑄</v>
      </c>
      <c r="P1776" s="67">
        <f t="shared" si="97"/>
        <v>44752</v>
      </c>
      <c r="Q1776" s="75" t="str">
        <f t="shared" si="99"/>
        <v>週日</v>
      </c>
      <c r="R1776" s="80">
        <v>44747</v>
      </c>
      <c r="AA1776" s="1"/>
    </row>
    <row r="1777" spans="4:27">
      <c r="D1777" s="68" t="s">
        <v>50</v>
      </c>
      <c r="E1777" s="70" t="s">
        <v>82</v>
      </c>
      <c r="F1777" s="4" t="s">
        <v>1032</v>
      </c>
      <c r="G1777" s="67">
        <v>44736</v>
      </c>
      <c r="H1777" s="67">
        <v>44754</v>
      </c>
      <c r="I1777" s="71">
        <f t="shared" si="98"/>
        <v>18</v>
      </c>
      <c r="J1777" s="72" t="s">
        <v>184</v>
      </c>
      <c r="K1777" s="72" t="s">
        <v>185</v>
      </c>
      <c r="L1777" s="73">
        <v>1</v>
      </c>
      <c r="M1777" s="73" t="s">
        <v>108</v>
      </c>
      <c r="N1777" s="68" t="str">
        <f>VLOOKUP(K1777,[1]人員授權表!D$3:G$249,4,0)</f>
        <v>有機</v>
      </c>
      <c r="O1777" s="70" t="str">
        <f>VLOOKUP(K1777,[1]人員授權表!D$2:E$249,2,FALSE)</f>
        <v>Una林庭瑄</v>
      </c>
      <c r="P1777" s="67">
        <f t="shared" si="97"/>
        <v>44752</v>
      </c>
      <c r="Q1777" s="75" t="str">
        <f t="shared" si="99"/>
        <v>週日</v>
      </c>
      <c r="R1777" s="80">
        <v>44743</v>
      </c>
      <c r="AA1777" s="1"/>
    </row>
    <row r="1778" spans="4:27">
      <c r="D1778" s="68" t="s">
        <v>50</v>
      </c>
      <c r="E1778" s="70" t="s">
        <v>82</v>
      </c>
      <c r="F1778" s="4" t="s">
        <v>1032</v>
      </c>
      <c r="G1778" s="67">
        <v>44736</v>
      </c>
      <c r="H1778" s="67">
        <v>44754</v>
      </c>
      <c r="I1778" s="71">
        <f t="shared" si="98"/>
        <v>18</v>
      </c>
      <c r="J1778" s="72" t="s">
        <v>919</v>
      </c>
      <c r="K1778" s="72" t="s">
        <v>187</v>
      </c>
      <c r="L1778" s="73">
        <v>1</v>
      </c>
      <c r="M1778" s="73" t="s">
        <v>108</v>
      </c>
      <c r="N1778" s="68" t="str">
        <f>VLOOKUP(K1778,[1]人員授權表!D$3:G$249,4,0)</f>
        <v>無機</v>
      </c>
      <c r="O1778" s="70" t="str">
        <f>VLOOKUP(K1778,[1]人員授權表!D$2:E$249,2,FALSE)</f>
        <v>Ruby黃家蓁</v>
      </c>
      <c r="P1778" s="67">
        <f t="shared" si="97"/>
        <v>44752</v>
      </c>
      <c r="Q1778" s="75" t="str">
        <f t="shared" si="99"/>
        <v>週日</v>
      </c>
      <c r="R1778" s="80">
        <v>44743</v>
      </c>
      <c r="AA1778" s="1"/>
    </row>
    <row r="1779" spans="4:27">
      <c r="D1779" s="68" t="s">
        <v>50</v>
      </c>
      <c r="E1779" s="70" t="s">
        <v>82</v>
      </c>
      <c r="F1779" s="4" t="s">
        <v>1032</v>
      </c>
      <c r="G1779" s="67">
        <v>44736</v>
      </c>
      <c r="H1779" s="67">
        <v>44754</v>
      </c>
      <c r="I1779" s="71">
        <f t="shared" si="98"/>
        <v>18</v>
      </c>
      <c r="J1779" s="72" t="s">
        <v>204</v>
      </c>
      <c r="K1779" s="72" t="s">
        <v>205</v>
      </c>
      <c r="L1779" s="73">
        <v>1</v>
      </c>
      <c r="M1779" s="73" t="s">
        <v>108</v>
      </c>
      <c r="N1779" s="68" t="str">
        <f>VLOOKUP(K1779,[1]人員授權表!D$3:G$249,4,0)</f>
        <v>無機</v>
      </c>
      <c r="O1779" s="70" t="str">
        <f>VLOOKUP(K1779,[1]人員授權表!D$2:E$249,2,FALSE)</f>
        <v>Iring陳俊明</v>
      </c>
      <c r="P1779" s="67">
        <f t="shared" si="97"/>
        <v>44752</v>
      </c>
      <c r="Q1779" s="75" t="str">
        <f t="shared" si="99"/>
        <v>週日</v>
      </c>
      <c r="R1779" s="80">
        <v>44747</v>
      </c>
      <c r="AA1779" s="1"/>
    </row>
    <row r="1780" spans="4:27">
      <c r="D1780" s="68" t="s">
        <v>50</v>
      </c>
      <c r="E1780" s="70" t="s">
        <v>82</v>
      </c>
      <c r="F1780" s="4" t="s">
        <v>1032</v>
      </c>
      <c r="G1780" s="67">
        <v>44736</v>
      </c>
      <c r="H1780" s="67">
        <v>44754</v>
      </c>
      <c r="I1780" s="71">
        <f t="shared" si="98"/>
        <v>18</v>
      </c>
      <c r="J1780" s="72" t="s">
        <v>195</v>
      </c>
      <c r="K1780" s="72" t="s">
        <v>196</v>
      </c>
      <c r="L1780" s="73">
        <v>1</v>
      </c>
      <c r="M1780" s="73" t="s">
        <v>108</v>
      </c>
      <c r="N1780" s="68" t="str">
        <f>VLOOKUP(K1780,[1]人員授權表!D$3:G$249,4,0)</f>
        <v>無機</v>
      </c>
      <c r="O1780" s="70" t="str">
        <f>VLOOKUP(K1780,[1]人員授權表!D$2:E$249,2,FALSE)</f>
        <v>Debby胡萱黛</v>
      </c>
      <c r="P1780" s="67">
        <f t="shared" si="97"/>
        <v>44752</v>
      </c>
      <c r="Q1780" s="75" t="str">
        <f t="shared" si="99"/>
        <v>週日</v>
      </c>
      <c r="R1780" s="80">
        <v>44750</v>
      </c>
      <c r="AA1780" s="1"/>
    </row>
    <row r="1781" spans="4:27">
      <c r="D1781" s="68" t="s">
        <v>50</v>
      </c>
      <c r="E1781" s="70" t="s">
        <v>82</v>
      </c>
      <c r="F1781" s="4" t="s">
        <v>1032</v>
      </c>
      <c r="G1781" s="67">
        <v>44736</v>
      </c>
      <c r="H1781" s="67">
        <v>44754</v>
      </c>
      <c r="I1781" s="71">
        <f t="shared" si="98"/>
        <v>18</v>
      </c>
      <c r="J1781" s="72" t="s">
        <v>169</v>
      </c>
      <c r="K1781" s="72" t="s">
        <v>170</v>
      </c>
      <c r="L1781" s="73">
        <v>1</v>
      </c>
      <c r="M1781" s="73" t="s">
        <v>108</v>
      </c>
      <c r="N1781" s="68" t="str">
        <f>VLOOKUP(K1781,[1]人員授權表!D$3:G$249,4,0)</f>
        <v>有機</v>
      </c>
      <c r="O1781" s="70" t="str">
        <f>VLOOKUP(K1781,[1]人員授權表!D$2:E$249,2,FALSE)</f>
        <v>Elle黃雅琪&amp;
Marco陳鴻鈞</v>
      </c>
      <c r="P1781" s="67">
        <f t="shared" si="97"/>
        <v>44752</v>
      </c>
      <c r="Q1781" s="75" t="str">
        <f t="shared" si="99"/>
        <v>週日</v>
      </c>
      <c r="R1781" s="80">
        <v>44750</v>
      </c>
      <c r="AA1781" s="1"/>
    </row>
    <row r="1782" spans="4:27">
      <c r="D1782" s="68" t="s">
        <v>50</v>
      </c>
      <c r="E1782" s="70" t="s">
        <v>82</v>
      </c>
      <c r="F1782" s="4" t="s">
        <v>1034</v>
      </c>
      <c r="G1782" s="67">
        <v>44736</v>
      </c>
      <c r="H1782" s="67">
        <v>44754</v>
      </c>
      <c r="I1782" s="71">
        <f t="shared" si="98"/>
        <v>18</v>
      </c>
      <c r="J1782" s="72" t="s">
        <v>190</v>
      </c>
      <c r="K1782" s="72" t="s">
        <v>140</v>
      </c>
      <c r="L1782" s="73">
        <v>1</v>
      </c>
      <c r="M1782" s="73" t="s">
        <v>108</v>
      </c>
      <c r="N1782" s="68" t="str">
        <f>VLOOKUP(K1782,[1]人員授權表!D$3:G$249,4,0)</f>
        <v>無機</v>
      </c>
      <c r="O1782" s="70" t="str">
        <f>IF(J1782=[1]人員授權表!$C$85,"Casper李羿勳",IF(J1782=[1]人員授權表!$C$188,"Iring陳俊明",IF(J1782=[1]人員授權表!$C$189,"Brian陳泓霖",VLOOKUP(K1782,[1]人員授權表!D$2:E$249,2,FALSE))))</f>
        <v>Iring陳俊明</v>
      </c>
      <c r="P1782" s="67">
        <f t="shared" si="97"/>
        <v>44752</v>
      </c>
      <c r="Q1782" s="75" t="str">
        <f t="shared" si="99"/>
        <v>週日</v>
      </c>
      <c r="R1782" s="80">
        <v>44746</v>
      </c>
      <c r="AA1782" s="1"/>
    </row>
    <row r="1783" spans="4:27">
      <c r="D1783" s="68" t="s">
        <v>50</v>
      </c>
      <c r="E1783" s="70" t="s">
        <v>82</v>
      </c>
      <c r="F1783" s="4" t="s">
        <v>1034</v>
      </c>
      <c r="G1783" s="67">
        <v>44736</v>
      </c>
      <c r="H1783" s="67">
        <v>44754</v>
      </c>
      <c r="I1783" s="71">
        <f t="shared" si="98"/>
        <v>18</v>
      </c>
      <c r="J1783" s="72" t="s">
        <v>175</v>
      </c>
      <c r="K1783" s="72" t="s">
        <v>176</v>
      </c>
      <c r="L1783" s="73">
        <v>1</v>
      </c>
      <c r="M1783" s="73" t="s">
        <v>108</v>
      </c>
      <c r="N1783" s="68" t="str">
        <f>VLOOKUP(K1783,[1]人員授權表!D$3:G$249,4,0)</f>
        <v>無機</v>
      </c>
      <c r="O1783" s="70" t="s">
        <v>177</v>
      </c>
      <c r="P1783" s="67">
        <f t="shared" si="97"/>
        <v>44752</v>
      </c>
      <c r="Q1783" s="75" t="str">
        <f t="shared" si="99"/>
        <v>週日</v>
      </c>
      <c r="R1783" s="80">
        <v>44749</v>
      </c>
      <c r="AA1783" s="1"/>
    </row>
    <row r="1784" spans="4:27">
      <c r="D1784" s="68" t="s">
        <v>50</v>
      </c>
      <c r="E1784" s="70" t="s">
        <v>82</v>
      </c>
      <c r="F1784" s="4" t="s">
        <v>1034</v>
      </c>
      <c r="G1784" s="67">
        <v>44736</v>
      </c>
      <c r="H1784" s="67">
        <v>44754</v>
      </c>
      <c r="I1784" s="71">
        <f t="shared" si="98"/>
        <v>18</v>
      </c>
      <c r="J1784" s="72" t="s">
        <v>198</v>
      </c>
      <c r="K1784" s="72" t="s">
        <v>199</v>
      </c>
      <c r="L1784" s="73">
        <v>1</v>
      </c>
      <c r="M1784" s="73" t="s">
        <v>108</v>
      </c>
      <c r="N1784" s="68" t="str">
        <f>VLOOKUP(K1784,[1]人員授權表!D$3:G$249,4,0)</f>
        <v>無機</v>
      </c>
      <c r="O1784" s="70" t="str">
        <f>VLOOKUP(K1784,[1]人員授權表!D$2:E$249,2,FALSE)</f>
        <v>Vicky游崴涵</v>
      </c>
      <c r="P1784" s="67">
        <f t="shared" si="97"/>
        <v>44752</v>
      </c>
      <c r="Q1784" s="75" t="str">
        <f t="shared" si="99"/>
        <v>週日</v>
      </c>
      <c r="R1784" s="80">
        <v>44743</v>
      </c>
      <c r="AA1784" s="1"/>
    </row>
    <row r="1785" spans="4:27">
      <c r="D1785" s="68" t="s">
        <v>50</v>
      </c>
      <c r="E1785" s="70" t="s">
        <v>82</v>
      </c>
      <c r="F1785" s="4" t="s">
        <v>1034</v>
      </c>
      <c r="G1785" s="67">
        <v>44736</v>
      </c>
      <c r="H1785" s="67">
        <v>44754</v>
      </c>
      <c r="I1785" s="71">
        <f t="shared" si="98"/>
        <v>18</v>
      </c>
      <c r="J1785" s="72" t="s">
        <v>188</v>
      </c>
      <c r="K1785" s="72" t="s">
        <v>189</v>
      </c>
      <c r="L1785" s="73">
        <v>1</v>
      </c>
      <c r="M1785" s="73" t="s">
        <v>108</v>
      </c>
      <c r="N1785" s="68" t="str">
        <f>VLOOKUP(K1785,[1]人員授權表!D$3:G$249,4,0)</f>
        <v>無機</v>
      </c>
      <c r="O1785" s="70" t="str">
        <f>VLOOKUP(K1785,[1]人員授權表!D$2:E$249,2,FALSE)</f>
        <v>Iring陳俊明</v>
      </c>
      <c r="P1785" s="67">
        <f t="shared" si="97"/>
        <v>44752</v>
      </c>
      <c r="Q1785" s="75" t="str">
        <f t="shared" si="99"/>
        <v>週日</v>
      </c>
      <c r="R1785" s="80">
        <v>44746</v>
      </c>
      <c r="AA1785" s="1"/>
    </row>
    <row r="1786" spans="4:27">
      <c r="D1786" s="68" t="s">
        <v>50</v>
      </c>
      <c r="E1786" s="70" t="s">
        <v>82</v>
      </c>
      <c r="F1786" s="4" t="s">
        <v>1034</v>
      </c>
      <c r="G1786" s="67">
        <v>44736</v>
      </c>
      <c r="H1786" s="67">
        <v>44754</v>
      </c>
      <c r="I1786" s="71">
        <f t="shared" si="98"/>
        <v>18</v>
      </c>
      <c r="J1786" s="72" t="s">
        <v>151</v>
      </c>
      <c r="K1786" s="72" t="s">
        <v>152</v>
      </c>
      <c r="L1786" s="73">
        <v>1</v>
      </c>
      <c r="M1786" s="73" t="s">
        <v>108</v>
      </c>
      <c r="N1786" s="68" t="str">
        <f>VLOOKUP(K1786,[1]人員授權表!D$3:G$249,4,0)</f>
        <v>無機</v>
      </c>
      <c r="O1786" s="70" t="str">
        <f>VLOOKUP(K1786,[1]人員授權表!D$2:E$249,2,FALSE)</f>
        <v>Vicky游崴涵</v>
      </c>
      <c r="P1786" s="67">
        <f t="shared" si="97"/>
        <v>44752</v>
      </c>
      <c r="Q1786" s="75" t="str">
        <f t="shared" si="99"/>
        <v>週日</v>
      </c>
      <c r="R1786" s="80">
        <v>44743</v>
      </c>
      <c r="AA1786" s="1"/>
    </row>
    <row r="1787" spans="4:27">
      <c r="D1787" s="68" t="s">
        <v>50</v>
      </c>
      <c r="E1787" s="70" t="s">
        <v>82</v>
      </c>
      <c r="F1787" s="4" t="s">
        <v>1034</v>
      </c>
      <c r="G1787" s="67">
        <v>44736</v>
      </c>
      <c r="H1787" s="67">
        <v>44754</v>
      </c>
      <c r="I1787" s="71">
        <f t="shared" si="98"/>
        <v>18</v>
      </c>
      <c r="J1787" s="72" t="s">
        <v>141</v>
      </c>
      <c r="K1787" s="72" t="s">
        <v>142</v>
      </c>
      <c r="L1787" s="73">
        <v>1</v>
      </c>
      <c r="M1787" s="73" t="s">
        <v>108</v>
      </c>
      <c r="N1787" s="68" t="str">
        <f>VLOOKUP(K1787,[1]人員授權表!D$3:G$249,4,0)</f>
        <v>無機</v>
      </c>
      <c r="O1787" s="70" t="str">
        <f>VLOOKUP(K1787,[1]人員授權表!D$2:E$249,2,FALSE)</f>
        <v>Dennis陳汶宏</v>
      </c>
      <c r="P1787" s="67">
        <f t="shared" si="97"/>
        <v>44752</v>
      </c>
      <c r="Q1787" s="75" t="str">
        <f t="shared" si="99"/>
        <v>週日</v>
      </c>
      <c r="R1787" s="80">
        <v>44747</v>
      </c>
      <c r="AA1787" s="1"/>
    </row>
    <row r="1788" spans="4:27">
      <c r="D1788" s="68" t="s">
        <v>50</v>
      </c>
      <c r="E1788" s="70" t="s">
        <v>82</v>
      </c>
      <c r="F1788" s="4" t="s">
        <v>1034</v>
      </c>
      <c r="G1788" s="67">
        <v>44736</v>
      </c>
      <c r="H1788" s="67">
        <v>44754</v>
      </c>
      <c r="I1788" s="71">
        <f t="shared" si="98"/>
        <v>18</v>
      </c>
      <c r="J1788" s="72" t="s">
        <v>178</v>
      </c>
      <c r="K1788" s="72" t="s">
        <v>179</v>
      </c>
      <c r="L1788" s="73">
        <v>1</v>
      </c>
      <c r="M1788" s="73" t="s">
        <v>108</v>
      </c>
      <c r="N1788" s="68" t="str">
        <f>VLOOKUP(K1788,[1]人員授權表!D$3:G$249,4,0)</f>
        <v>無機</v>
      </c>
      <c r="O1788" s="70" t="s">
        <v>115</v>
      </c>
      <c r="P1788" s="67">
        <f t="shared" si="97"/>
        <v>44752</v>
      </c>
      <c r="Q1788" s="75" t="str">
        <f t="shared" si="99"/>
        <v>週日</v>
      </c>
      <c r="R1788" s="80">
        <v>44748</v>
      </c>
      <c r="AA1788" s="1"/>
    </row>
    <row r="1789" spans="4:27">
      <c r="D1789" s="68" t="s">
        <v>50</v>
      </c>
      <c r="E1789" s="70" t="s">
        <v>82</v>
      </c>
      <c r="F1789" s="4" t="s">
        <v>1034</v>
      </c>
      <c r="G1789" s="67">
        <v>44736</v>
      </c>
      <c r="H1789" s="67">
        <v>44754</v>
      </c>
      <c r="I1789" s="71">
        <f t="shared" si="98"/>
        <v>18</v>
      </c>
      <c r="J1789" s="72" t="s">
        <v>206</v>
      </c>
      <c r="K1789" s="72" t="s">
        <v>179</v>
      </c>
      <c r="L1789" s="73">
        <v>1</v>
      </c>
      <c r="M1789" s="73" t="s">
        <v>108</v>
      </c>
      <c r="N1789" s="68" t="str">
        <f>VLOOKUP(K1789,[1]人員授權表!D$3:G$249,4,0)</f>
        <v>無機</v>
      </c>
      <c r="O1789" s="70" t="s">
        <v>115</v>
      </c>
      <c r="P1789" s="67">
        <f t="shared" si="97"/>
        <v>44752</v>
      </c>
      <c r="Q1789" s="75" t="str">
        <f t="shared" si="99"/>
        <v>週日</v>
      </c>
      <c r="R1789" s="80">
        <v>44748</v>
      </c>
      <c r="AA1789" s="1"/>
    </row>
    <row r="1790" spans="4:27">
      <c r="D1790" s="68" t="s">
        <v>50</v>
      </c>
      <c r="E1790" s="70" t="s">
        <v>82</v>
      </c>
      <c r="F1790" s="4" t="s">
        <v>1034</v>
      </c>
      <c r="G1790" s="67">
        <v>44736</v>
      </c>
      <c r="H1790" s="67">
        <v>44754</v>
      </c>
      <c r="I1790" s="71">
        <f t="shared" si="98"/>
        <v>18</v>
      </c>
      <c r="J1790" s="72" t="s">
        <v>209</v>
      </c>
      <c r="K1790" s="72" t="s">
        <v>210</v>
      </c>
      <c r="L1790" s="73">
        <v>1</v>
      </c>
      <c r="M1790" s="73" t="s">
        <v>108</v>
      </c>
      <c r="N1790" s="68" t="str">
        <f>VLOOKUP(K1790,[1]人員授權表!D$3:G$249,4,0)</f>
        <v>無機</v>
      </c>
      <c r="O1790" s="70" t="str">
        <f>VLOOKUP(K1790,[1]人員授權表!D$2:E$249,2,FALSE)</f>
        <v>Vicky游崴涵</v>
      </c>
      <c r="P1790" s="67">
        <f t="shared" ref="P1790:P1813" si="100">H1790-2</f>
        <v>44752</v>
      </c>
      <c r="Q1790" s="75" t="str">
        <f t="shared" si="99"/>
        <v>週日</v>
      </c>
      <c r="R1790" s="80">
        <v>44747</v>
      </c>
      <c r="AA1790" s="1"/>
    </row>
    <row r="1791" spans="4:27">
      <c r="D1791" s="68" t="s">
        <v>50</v>
      </c>
      <c r="E1791" s="70" t="s">
        <v>82</v>
      </c>
      <c r="F1791" s="4" t="s">
        <v>1034</v>
      </c>
      <c r="G1791" s="67">
        <v>44736</v>
      </c>
      <c r="H1791" s="67">
        <v>44754</v>
      </c>
      <c r="I1791" s="71">
        <f t="shared" si="98"/>
        <v>18</v>
      </c>
      <c r="J1791" s="72" t="s">
        <v>200</v>
      </c>
      <c r="K1791" s="72" t="s">
        <v>201</v>
      </c>
      <c r="L1791" s="73">
        <v>1</v>
      </c>
      <c r="M1791" s="73" t="s">
        <v>108</v>
      </c>
      <c r="N1791" s="68" t="str">
        <f>VLOOKUP(K1791,[1]人員授權表!D$3:G$249,4,0)</f>
        <v>無機</v>
      </c>
      <c r="O1791" s="70" t="str">
        <f>VLOOKUP(K1791,[1]人員授權表!D$2:E$249,2,FALSE)</f>
        <v>Ruby黃家蓁</v>
      </c>
      <c r="P1791" s="67">
        <f t="shared" si="100"/>
        <v>44752</v>
      </c>
      <c r="Q1791" s="75" t="str">
        <f t="shared" si="99"/>
        <v>週日</v>
      </c>
      <c r="R1791" s="80">
        <v>44750</v>
      </c>
      <c r="AA1791" s="1"/>
    </row>
    <row r="1792" spans="4:27">
      <c r="D1792" s="68" t="s">
        <v>50</v>
      </c>
      <c r="E1792" s="70" t="s">
        <v>82</v>
      </c>
      <c r="F1792" s="4" t="s">
        <v>1034</v>
      </c>
      <c r="G1792" s="67">
        <v>44736</v>
      </c>
      <c r="H1792" s="67">
        <v>44754</v>
      </c>
      <c r="I1792" s="71">
        <f t="shared" si="98"/>
        <v>18</v>
      </c>
      <c r="J1792" s="72" t="s">
        <v>167</v>
      </c>
      <c r="K1792" s="72" t="s">
        <v>168</v>
      </c>
      <c r="L1792" s="73">
        <v>1</v>
      </c>
      <c r="M1792" s="73" t="s">
        <v>108</v>
      </c>
      <c r="N1792" s="68" t="str">
        <f>VLOOKUP(K1792,[1]人員授權表!D$3:G$249,4,0)</f>
        <v>有機</v>
      </c>
      <c r="O1792" s="70" t="str">
        <f>VLOOKUP(K1792,[1]人員授權表!D$2:E$249,2,FALSE)</f>
        <v>Una林庭瑄</v>
      </c>
      <c r="P1792" s="67">
        <f t="shared" si="100"/>
        <v>44752</v>
      </c>
      <c r="Q1792" s="75" t="str">
        <f t="shared" si="99"/>
        <v>週日</v>
      </c>
      <c r="R1792" s="80">
        <v>44747</v>
      </c>
      <c r="AA1792" s="1"/>
    </row>
    <row r="1793" spans="4:27">
      <c r="D1793" s="68" t="s">
        <v>50</v>
      </c>
      <c r="E1793" s="70" t="s">
        <v>82</v>
      </c>
      <c r="F1793" s="4" t="s">
        <v>1034</v>
      </c>
      <c r="G1793" s="67">
        <v>44736</v>
      </c>
      <c r="H1793" s="67">
        <v>44754</v>
      </c>
      <c r="I1793" s="71">
        <f t="shared" si="98"/>
        <v>18</v>
      </c>
      <c r="J1793" s="72" t="s">
        <v>184</v>
      </c>
      <c r="K1793" s="72" t="s">
        <v>185</v>
      </c>
      <c r="L1793" s="73">
        <v>1</v>
      </c>
      <c r="M1793" s="73" t="s">
        <v>108</v>
      </c>
      <c r="N1793" s="68" t="str">
        <f>VLOOKUP(K1793,[1]人員授權表!D$3:G$249,4,0)</f>
        <v>有機</v>
      </c>
      <c r="O1793" s="70" t="str">
        <f>VLOOKUP(K1793,[1]人員授權表!D$2:E$249,2,FALSE)</f>
        <v>Una林庭瑄</v>
      </c>
      <c r="P1793" s="67">
        <f t="shared" si="100"/>
        <v>44752</v>
      </c>
      <c r="Q1793" s="75" t="str">
        <f t="shared" si="99"/>
        <v>週日</v>
      </c>
      <c r="R1793" s="80">
        <v>44743</v>
      </c>
      <c r="AA1793" s="1"/>
    </row>
    <row r="1794" spans="4:27">
      <c r="D1794" s="68" t="s">
        <v>50</v>
      </c>
      <c r="E1794" s="70" t="s">
        <v>82</v>
      </c>
      <c r="F1794" s="4" t="s">
        <v>1034</v>
      </c>
      <c r="G1794" s="67">
        <v>44736</v>
      </c>
      <c r="H1794" s="67">
        <v>44754</v>
      </c>
      <c r="I1794" s="71">
        <f t="shared" si="98"/>
        <v>18</v>
      </c>
      <c r="J1794" s="72" t="s">
        <v>919</v>
      </c>
      <c r="K1794" s="72" t="s">
        <v>187</v>
      </c>
      <c r="L1794" s="73">
        <v>1</v>
      </c>
      <c r="M1794" s="73" t="s">
        <v>108</v>
      </c>
      <c r="N1794" s="68" t="str">
        <f>VLOOKUP(K1794,[1]人員授權表!D$3:G$249,4,0)</f>
        <v>無機</v>
      </c>
      <c r="O1794" s="70" t="str">
        <f>VLOOKUP(K1794,[1]人員授權表!D$2:E$249,2,FALSE)</f>
        <v>Ruby黃家蓁</v>
      </c>
      <c r="P1794" s="67">
        <f t="shared" si="100"/>
        <v>44752</v>
      </c>
      <c r="Q1794" s="75" t="str">
        <f t="shared" si="99"/>
        <v>週日</v>
      </c>
      <c r="R1794" s="80">
        <v>44743</v>
      </c>
      <c r="AA1794" s="1"/>
    </row>
    <row r="1795" spans="4:27">
      <c r="D1795" s="68" t="s">
        <v>50</v>
      </c>
      <c r="E1795" s="70" t="s">
        <v>82</v>
      </c>
      <c r="F1795" s="4" t="s">
        <v>1034</v>
      </c>
      <c r="G1795" s="67">
        <v>44736</v>
      </c>
      <c r="H1795" s="67">
        <v>44754</v>
      </c>
      <c r="I1795" s="71">
        <f t="shared" si="98"/>
        <v>18</v>
      </c>
      <c r="J1795" s="72" t="s">
        <v>204</v>
      </c>
      <c r="K1795" s="72" t="s">
        <v>205</v>
      </c>
      <c r="L1795" s="73">
        <v>1</v>
      </c>
      <c r="M1795" s="73" t="s">
        <v>108</v>
      </c>
      <c r="N1795" s="68" t="str">
        <f>VLOOKUP(K1795,[1]人員授權表!D$3:G$249,4,0)</f>
        <v>無機</v>
      </c>
      <c r="O1795" s="70" t="str">
        <f>VLOOKUP(K1795,[1]人員授權表!D$2:E$249,2,FALSE)</f>
        <v>Iring陳俊明</v>
      </c>
      <c r="P1795" s="67">
        <f t="shared" si="100"/>
        <v>44752</v>
      </c>
      <c r="Q1795" s="75" t="str">
        <f t="shared" si="99"/>
        <v>週日</v>
      </c>
      <c r="R1795" s="80">
        <v>44747</v>
      </c>
      <c r="AA1795" s="1"/>
    </row>
    <row r="1796" spans="4:27">
      <c r="D1796" s="68" t="s">
        <v>50</v>
      </c>
      <c r="E1796" s="70" t="s">
        <v>82</v>
      </c>
      <c r="F1796" s="4" t="s">
        <v>1034</v>
      </c>
      <c r="G1796" s="67">
        <v>44736</v>
      </c>
      <c r="H1796" s="67">
        <v>44754</v>
      </c>
      <c r="I1796" s="71">
        <f t="shared" si="98"/>
        <v>18</v>
      </c>
      <c r="J1796" s="72" t="s">
        <v>195</v>
      </c>
      <c r="K1796" s="72" t="s">
        <v>196</v>
      </c>
      <c r="L1796" s="73">
        <v>1</v>
      </c>
      <c r="M1796" s="73" t="s">
        <v>108</v>
      </c>
      <c r="N1796" s="68" t="str">
        <f>VLOOKUP(K1796,[1]人員授權表!D$3:G$249,4,0)</f>
        <v>無機</v>
      </c>
      <c r="O1796" s="70" t="str">
        <f>VLOOKUP(K1796,[1]人員授權表!D$2:E$249,2,FALSE)</f>
        <v>Debby胡萱黛</v>
      </c>
      <c r="P1796" s="67">
        <f t="shared" si="100"/>
        <v>44752</v>
      </c>
      <c r="Q1796" s="75" t="str">
        <f t="shared" si="99"/>
        <v>週日</v>
      </c>
      <c r="R1796" s="80">
        <v>44750</v>
      </c>
      <c r="AA1796" s="1"/>
    </row>
    <row r="1797" spans="4:27">
      <c r="D1797" s="68" t="s">
        <v>50</v>
      </c>
      <c r="E1797" s="70" t="s">
        <v>82</v>
      </c>
      <c r="F1797" s="4" t="s">
        <v>1034</v>
      </c>
      <c r="G1797" s="67">
        <v>44736</v>
      </c>
      <c r="H1797" s="67">
        <v>44754</v>
      </c>
      <c r="I1797" s="71">
        <f t="shared" si="98"/>
        <v>18</v>
      </c>
      <c r="J1797" s="72" t="s">
        <v>169</v>
      </c>
      <c r="K1797" s="72" t="s">
        <v>170</v>
      </c>
      <c r="L1797" s="73">
        <v>1</v>
      </c>
      <c r="M1797" s="73" t="s">
        <v>108</v>
      </c>
      <c r="N1797" s="68" t="str">
        <f>VLOOKUP(K1797,[1]人員授權表!D$3:G$249,4,0)</f>
        <v>有機</v>
      </c>
      <c r="O1797" s="70" t="str">
        <f>VLOOKUP(K1797,[1]人員授權表!D$2:E$249,2,FALSE)</f>
        <v>Elle黃雅琪&amp;
Marco陳鴻鈞</v>
      </c>
      <c r="P1797" s="67">
        <f t="shared" si="100"/>
        <v>44752</v>
      </c>
      <c r="Q1797" s="75" t="str">
        <f t="shared" si="99"/>
        <v>週日</v>
      </c>
      <c r="R1797" s="80">
        <v>44750</v>
      </c>
      <c r="AA1797" s="1"/>
    </row>
    <row r="1798" spans="4:27">
      <c r="D1798" s="68" t="s">
        <v>50</v>
      </c>
      <c r="E1798" s="70" t="s">
        <v>82</v>
      </c>
      <c r="F1798" s="4" t="s">
        <v>1035</v>
      </c>
      <c r="G1798" s="67">
        <v>44736</v>
      </c>
      <c r="H1798" s="67">
        <v>44754</v>
      </c>
      <c r="I1798" s="71">
        <f t="shared" si="98"/>
        <v>18</v>
      </c>
      <c r="J1798" s="72" t="s">
        <v>190</v>
      </c>
      <c r="K1798" s="72" t="s">
        <v>140</v>
      </c>
      <c r="L1798" s="73">
        <v>1</v>
      </c>
      <c r="M1798" s="73" t="s">
        <v>108</v>
      </c>
      <c r="N1798" s="68" t="str">
        <f>VLOOKUP(K1798,[1]人員授權表!D$3:G$249,4,0)</f>
        <v>無機</v>
      </c>
      <c r="O1798" s="70" t="str">
        <f>IF(J1798=[1]人員授權表!$C$85,"Casper李羿勳",IF(J1798=[1]人員授權表!$C$188,"Iring陳俊明",IF(J1798=[1]人員授權表!$C$189,"Brian陳泓霖",VLOOKUP(K1798,[1]人員授權表!D$2:E$249,2,FALSE))))</f>
        <v>Iring陳俊明</v>
      </c>
      <c r="P1798" s="67">
        <f t="shared" si="100"/>
        <v>44752</v>
      </c>
      <c r="Q1798" s="75" t="str">
        <f t="shared" si="99"/>
        <v>週日</v>
      </c>
      <c r="R1798" s="80">
        <v>44746</v>
      </c>
      <c r="AA1798" s="1"/>
    </row>
    <row r="1799" spans="4:27">
      <c r="D1799" s="68" t="s">
        <v>50</v>
      </c>
      <c r="E1799" s="70" t="s">
        <v>82</v>
      </c>
      <c r="F1799" s="4" t="s">
        <v>1035</v>
      </c>
      <c r="G1799" s="67">
        <v>44736</v>
      </c>
      <c r="H1799" s="67">
        <v>44754</v>
      </c>
      <c r="I1799" s="71">
        <f t="shared" ref="I1799:I1862" si="101">_xlfn.DAYS(H1799,G1799)</f>
        <v>18</v>
      </c>
      <c r="J1799" s="72" t="s">
        <v>175</v>
      </c>
      <c r="K1799" s="72" t="s">
        <v>176</v>
      </c>
      <c r="L1799" s="73">
        <v>1</v>
      </c>
      <c r="M1799" s="73" t="s">
        <v>108</v>
      </c>
      <c r="N1799" s="68" t="str">
        <f>VLOOKUP(K1799,[1]人員授權表!D$3:G$249,4,0)</f>
        <v>無機</v>
      </c>
      <c r="O1799" s="70" t="s">
        <v>177</v>
      </c>
      <c r="P1799" s="67">
        <f t="shared" si="100"/>
        <v>44752</v>
      </c>
      <c r="Q1799" s="75" t="str">
        <f t="shared" ref="Q1799:Q1862" si="102">TEXT(P1799,"aaa")</f>
        <v>週日</v>
      </c>
      <c r="R1799" s="80">
        <v>44749</v>
      </c>
      <c r="AA1799" s="1"/>
    </row>
    <row r="1800" spans="4:27">
      <c r="D1800" s="68" t="s">
        <v>50</v>
      </c>
      <c r="E1800" s="70" t="s">
        <v>82</v>
      </c>
      <c r="F1800" s="4" t="s">
        <v>1035</v>
      </c>
      <c r="G1800" s="67">
        <v>44736</v>
      </c>
      <c r="H1800" s="67">
        <v>44754</v>
      </c>
      <c r="I1800" s="71">
        <f t="shared" si="101"/>
        <v>18</v>
      </c>
      <c r="J1800" s="72" t="s">
        <v>198</v>
      </c>
      <c r="K1800" s="72" t="s">
        <v>199</v>
      </c>
      <c r="L1800" s="73">
        <v>1</v>
      </c>
      <c r="M1800" s="73" t="s">
        <v>108</v>
      </c>
      <c r="N1800" s="68" t="str">
        <f>VLOOKUP(K1800,[1]人員授權表!D$3:G$249,4,0)</f>
        <v>無機</v>
      </c>
      <c r="O1800" s="70" t="str">
        <f>VLOOKUP(K1800,[1]人員授權表!D$2:E$249,2,FALSE)</f>
        <v>Vicky游崴涵</v>
      </c>
      <c r="P1800" s="67">
        <f t="shared" si="100"/>
        <v>44752</v>
      </c>
      <c r="Q1800" s="75" t="str">
        <f t="shared" si="102"/>
        <v>週日</v>
      </c>
      <c r="R1800" s="80">
        <v>44743</v>
      </c>
      <c r="AA1800" s="1"/>
    </row>
    <row r="1801" spans="4:27">
      <c r="D1801" s="68" t="s">
        <v>50</v>
      </c>
      <c r="E1801" s="70" t="s">
        <v>82</v>
      </c>
      <c r="F1801" s="4" t="s">
        <v>1035</v>
      </c>
      <c r="G1801" s="67">
        <v>44736</v>
      </c>
      <c r="H1801" s="67">
        <v>44754</v>
      </c>
      <c r="I1801" s="71">
        <f t="shared" si="101"/>
        <v>18</v>
      </c>
      <c r="J1801" s="72" t="s">
        <v>188</v>
      </c>
      <c r="K1801" s="72" t="s">
        <v>189</v>
      </c>
      <c r="L1801" s="73">
        <v>1</v>
      </c>
      <c r="M1801" s="73" t="s">
        <v>108</v>
      </c>
      <c r="N1801" s="68" t="str">
        <f>VLOOKUP(K1801,[1]人員授權表!D$3:G$249,4,0)</f>
        <v>無機</v>
      </c>
      <c r="O1801" s="70" t="str">
        <f>VLOOKUP(K1801,[1]人員授權表!D$2:E$249,2,FALSE)</f>
        <v>Iring陳俊明</v>
      </c>
      <c r="P1801" s="67">
        <f t="shared" si="100"/>
        <v>44752</v>
      </c>
      <c r="Q1801" s="75" t="str">
        <f t="shared" si="102"/>
        <v>週日</v>
      </c>
      <c r="R1801" s="80">
        <v>44746</v>
      </c>
      <c r="AA1801" s="1"/>
    </row>
    <row r="1802" spans="4:27">
      <c r="D1802" s="68" t="s">
        <v>50</v>
      </c>
      <c r="E1802" s="70" t="s">
        <v>82</v>
      </c>
      <c r="F1802" s="4" t="s">
        <v>1035</v>
      </c>
      <c r="G1802" s="67">
        <v>44736</v>
      </c>
      <c r="H1802" s="67">
        <v>44754</v>
      </c>
      <c r="I1802" s="71">
        <f t="shared" si="101"/>
        <v>18</v>
      </c>
      <c r="J1802" s="72" t="s">
        <v>151</v>
      </c>
      <c r="K1802" s="72" t="s">
        <v>152</v>
      </c>
      <c r="L1802" s="73">
        <v>1</v>
      </c>
      <c r="M1802" s="73" t="s">
        <v>108</v>
      </c>
      <c r="N1802" s="68" t="str">
        <f>VLOOKUP(K1802,[1]人員授權表!D$3:G$249,4,0)</f>
        <v>無機</v>
      </c>
      <c r="O1802" s="70" t="str">
        <f>VLOOKUP(K1802,[1]人員授權表!D$2:E$249,2,FALSE)</f>
        <v>Vicky游崴涵</v>
      </c>
      <c r="P1802" s="67">
        <f t="shared" si="100"/>
        <v>44752</v>
      </c>
      <c r="Q1802" s="75" t="str">
        <f t="shared" si="102"/>
        <v>週日</v>
      </c>
      <c r="R1802" s="80">
        <v>44743</v>
      </c>
      <c r="AA1802" s="1"/>
    </row>
    <row r="1803" spans="4:27">
      <c r="D1803" s="68" t="s">
        <v>50</v>
      </c>
      <c r="E1803" s="70" t="s">
        <v>82</v>
      </c>
      <c r="F1803" s="4" t="s">
        <v>1035</v>
      </c>
      <c r="G1803" s="67">
        <v>44736</v>
      </c>
      <c r="H1803" s="67">
        <v>44754</v>
      </c>
      <c r="I1803" s="71">
        <f t="shared" si="101"/>
        <v>18</v>
      </c>
      <c r="J1803" s="72" t="s">
        <v>141</v>
      </c>
      <c r="K1803" s="72" t="s">
        <v>142</v>
      </c>
      <c r="L1803" s="73">
        <v>1</v>
      </c>
      <c r="M1803" s="73" t="s">
        <v>108</v>
      </c>
      <c r="N1803" s="68" t="str">
        <f>VLOOKUP(K1803,[1]人員授權表!D$3:G$249,4,0)</f>
        <v>無機</v>
      </c>
      <c r="O1803" s="70" t="str">
        <f>VLOOKUP(K1803,[1]人員授權表!D$2:E$249,2,FALSE)</f>
        <v>Dennis陳汶宏</v>
      </c>
      <c r="P1803" s="67">
        <f t="shared" si="100"/>
        <v>44752</v>
      </c>
      <c r="Q1803" s="75" t="str">
        <f t="shared" si="102"/>
        <v>週日</v>
      </c>
      <c r="R1803" s="80">
        <v>44747</v>
      </c>
      <c r="AA1803" s="1"/>
    </row>
    <row r="1804" spans="4:27">
      <c r="D1804" s="68" t="s">
        <v>50</v>
      </c>
      <c r="E1804" s="70" t="s">
        <v>82</v>
      </c>
      <c r="F1804" s="4" t="s">
        <v>1035</v>
      </c>
      <c r="G1804" s="67">
        <v>44736</v>
      </c>
      <c r="H1804" s="67">
        <v>44754</v>
      </c>
      <c r="I1804" s="71">
        <f t="shared" si="101"/>
        <v>18</v>
      </c>
      <c r="J1804" s="72" t="s">
        <v>178</v>
      </c>
      <c r="K1804" s="72" t="s">
        <v>179</v>
      </c>
      <c r="L1804" s="73">
        <v>1</v>
      </c>
      <c r="M1804" s="73" t="s">
        <v>108</v>
      </c>
      <c r="N1804" s="68" t="str">
        <f>VLOOKUP(K1804,[1]人員授權表!D$3:G$249,4,0)</f>
        <v>無機</v>
      </c>
      <c r="O1804" s="70" t="s">
        <v>115</v>
      </c>
      <c r="P1804" s="67">
        <f t="shared" si="100"/>
        <v>44752</v>
      </c>
      <c r="Q1804" s="75" t="str">
        <f t="shared" si="102"/>
        <v>週日</v>
      </c>
      <c r="R1804" s="80">
        <v>44748</v>
      </c>
      <c r="AA1804" s="1"/>
    </row>
    <row r="1805" spans="4:27">
      <c r="D1805" s="68" t="s">
        <v>50</v>
      </c>
      <c r="E1805" s="70" t="s">
        <v>82</v>
      </c>
      <c r="F1805" s="4" t="s">
        <v>1035</v>
      </c>
      <c r="G1805" s="67">
        <v>44736</v>
      </c>
      <c r="H1805" s="67">
        <v>44754</v>
      </c>
      <c r="I1805" s="71">
        <f t="shared" si="101"/>
        <v>18</v>
      </c>
      <c r="J1805" s="72" t="s">
        <v>206</v>
      </c>
      <c r="K1805" s="72" t="s">
        <v>179</v>
      </c>
      <c r="L1805" s="73">
        <v>1</v>
      </c>
      <c r="M1805" s="73" t="s">
        <v>108</v>
      </c>
      <c r="N1805" s="68" t="str">
        <f>VLOOKUP(K1805,[1]人員授權表!D$3:G$249,4,0)</f>
        <v>無機</v>
      </c>
      <c r="O1805" s="70" t="s">
        <v>115</v>
      </c>
      <c r="P1805" s="67">
        <f t="shared" si="100"/>
        <v>44752</v>
      </c>
      <c r="Q1805" s="75" t="str">
        <f t="shared" si="102"/>
        <v>週日</v>
      </c>
      <c r="R1805" s="80">
        <v>44748</v>
      </c>
      <c r="AA1805" s="1"/>
    </row>
    <row r="1806" spans="4:27">
      <c r="D1806" s="68" t="s">
        <v>50</v>
      </c>
      <c r="E1806" s="70" t="s">
        <v>82</v>
      </c>
      <c r="F1806" s="4" t="s">
        <v>1035</v>
      </c>
      <c r="G1806" s="67">
        <v>44736</v>
      </c>
      <c r="H1806" s="67">
        <v>44754</v>
      </c>
      <c r="I1806" s="71">
        <f t="shared" si="101"/>
        <v>18</v>
      </c>
      <c r="J1806" s="72" t="s">
        <v>209</v>
      </c>
      <c r="K1806" s="72" t="s">
        <v>210</v>
      </c>
      <c r="L1806" s="73">
        <v>1</v>
      </c>
      <c r="M1806" s="73" t="s">
        <v>108</v>
      </c>
      <c r="N1806" s="68" t="str">
        <f>VLOOKUP(K1806,[1]人員授權表!D$3:G$249,4,0)</f>
        <v>無機</v>
      </c>
      <c r="O1806" s="70" t="str">
        <f>VLOOKUP(K1806,[1]人員授權表!D$2:E$249,2,FALSE)</f>
        <v>Vicky游崴涵</v>
      </c>
      <c r="P1806" s="67">
        <f t="shared" si="100"/>
        <v>44752</v>
      </c>
      <c r="Q1806" s="75" t="str">
        <f t="shared" si="102"/>
        <v>週日</v>
      </c>
      <c r="R1806" s="80">
        <v>44747</v>
      </c>
      <c r="AA1806" s="1"/>
    </row>
    <row r="1807" spans="4:27">
      <c r="D1807" s="68" t="s">
        <v>50</v>
      </c>
      <c r="E1807" s="70" t="s">
        <v>82</v>
      </c>
      <c r="F1807" s="4" t="s">
        <v>1035</v>
      </c>
      <c r="G1807" s="67">
        <v>44736</v>
      </c>
      <c r="H1807" s="67">
        <v>44754</v>
      </c>
      <c r="I1807" s="71">
        <f t="shared" si="101"/>
        <v>18</v>
      </c>
      <c r="J1807" s="72" t="s">
        <v>200</v>
      </c>
      <c r="K1807" s="72" t="s">
        <v>201</v>
      </c>
      <c r="L1807" s="73">
        <v>1</v>
      </c>
      <c r="M1807" s="73" t="s">
        <v>108</v>
      </c>
      <c r="N1807" s="68" t="str">
        <f>VLOOKUP(K1807,[1]人員授權表!D$3:G$249,4,0)</f>
        <v>無機</v>
      </c>
      <c r="O1807" s="70" t="str">
        <f>VLOOKUP(K1807,[1]人員授權表!D$2:E$249,2,FALSE)</f>
        <v>Ruby黃家蓁</v>
      </c>
      <c r="P1807" s="67">
        <f t="shared" si="100"/>
        <v>44752</v>
      </c>
      <c r="Q1807" s="75" t="str">
        <f t="shared" si="102"/>
        <v>週日</v>
      </c>
      <c r="R1807" s="80">
        <v>44750</v>
      </c>
      <c r="AA1807" s="1"/>
    </row>
    <row r="1808" spans="4:27">
      <c r="D1808" s="68" t="s">
        <v>50</v>
      </c>
      <c r="E1808" s="70" t="s">
        <v>82</v>
      </c>
      <c r="F1808" s="4" t="s">
        <v>1035</v>
      </c>
      <c r="G1808" s="67">
        <v>44736</v>
      </c>
      <c r="H1808" s="67">
        <v>44754</v>
      </c>
      <c r="I1808" s="71">
        <f t="shared" si="101"/>
        <v>18</v>
      </c>
      <c r="J1808" s="72" t="s">
        <v>167</v>
      </c>
      <c r="K1808" s="72" t="s">
        <v>168</v>
      </c>
      <c r="L1808" s="73">
        <v>1</v>
      </c>
      <c r="M1808" s="73" t="s">
        <v>108</v>
      </c>
      <c r="N1808" s="68" t="str">
        <f>VLOOKUP(K1808,[1]人員授權表!D$3:G$249,4,0)</f>
        <v>有機</v>
      </c>
      <c r="O1808" s="70" t="str">
        <f>VLOOKUP(K1808,[1]人員授權表!D$2:E$249,2,FALSE)</f>
        <v>Una林庭瑄</v>
      </c>
      <c r="P1808" s="67">
        <f t="shared" si="100"/>
        <v>44752</v>
      </c>
      <c r="Q1808" s="75" t="str">
        <f t="shared" si="102"/>
        <v>週日</v>
      </c>
      <c r="R1808" s="80">
        <v>44747</v>
      </c>
      <c r="AA1808" s="1"/>
    </row>
    <row r="1809" spans="4:27">
      <c r="D1809" s="68" t="s">
        <v>50</v>
      </c>
      <c r="E1809" s="70" t="s">
        <v>82</v>
      </c>
      <c r="F1809" s="4" t="s">
        <v>1035</v>
      </c>
      <c r="G1809" s="67">
        <v>44736</v>
      </c>
      <c r="H1809" s="67">
        <v>44754</v>
      </c>
      <c r="I1809" s="71">
        <f t="shared" si="101"/>
        <v>18</v>
      </c>
      <c r="J1809" s="72" t="s">
        <v>184</v>
      </c>
      <c r="K1809" s="72" t="s">
        <v>185</v>
      </c>
      <c r="L1809" s="73">
        <v>1</v>
      </c>
      <c r="M1809" s="73" t="s">
        <v>108</v>
      </c>
      <c r="N1809" s="68" t="str">
        <f>VLOOKUP(K1809,[1]人員授權表!D$3:G$249,4,0)</f>
        <v>有機</v>
      </c>
      <c r="O1809" s="70" t="str">
        <f>VLOOKUP(K1809,[1]人員授權表!D$2:E$249,2,FALSE)</f>
        <v>Una林庭瑄</v>
      </c>
      <c r="P1809" s="67">
        <f t="shared" si="100"/>
        <v>44752</v>
      </c>
      <c r="Q1809" s="75" t="str">
        <f t="shared" si="102"/>
        <v>週日</v>
      </c>
      <c r="R1809" s="80">
        <v>44743</v>
      </c>
      <c r="AA1809" s="1"/>
    </row>
    <row r="1810" spans="4:27">
      <c r="D1810" s="68" t="s">
        <v>50</v>
      </c>
      <c r="E1810" s="70" t="s">
        <v>82</v>
      </c>
      <c r="F1810" s="4" t="s">
        <v>1035</v>
      </c>
      <c r="G1810" s="67">
        <v>44736</v>
      </c>
      <c r="H1810" s="67">
        <v>44754</v>
      </c>
      <c r="I1810" s="71">
        <f t="shared" si="101"/>
        <v>18</v>
      </c>
      <c r="J1810" s="72" t="s">
        <v>919</v>
      </c>
      <c r="K1810" s="72" t="s">
        <v>187</v>
      </c>
      <c r="L1810" s="73">
        <v>1</v>
      </c>
      <c r="M1810" s="73" t="s">
        <v>108</v>
      </c>
      <c r="N1810" s="68" t="str">
        <f>VLOOKUP(K1810,[1]人員授權表!D$3:G$249,4,0)</f>
        <v>無機</v>
      </c>
      <c r="O1810" s="70" t="str">
        <f>VLOOKUP(K1810,[1]人員授權表!D$2:E$249,2,FALSE)</f>
        <v>Ruby黃家蓁</v>
      </c>
      <c r="P1810" s="67">
        <f t="shared" si="100"/>
        <v>44752</v>
      </c>
      <c r="Q1810" s="75" t="str">
        <f t="shared" si="102"/>
        <v>週日</v>
      </c>
      <c r="R1810" s="80">
        <v>44743</v>
      </c>
      <c r="AA1810" s="1"/>
    </row>
    <row r="1811" spans="4:27">
      <c r="D1811" s="68" t="s">
        <v>50</v>
      </c>
      <c r="E1811" s="70" t="s">
        <v>82</v>
      </c>
      <c r="F1811" s="4" t="s">
        <v>1035</v>
      </c>
      <c r="G1811" s="67">
        <v>44736</v>
      </c>
      <c r="H1811" s="67">
        <v>44754</v>
      </c>
      <c r="I1811" s="71">
        <f t="shared" si="101"/>
        <v>18</v>
      </c>
      <c r="J1811" s="72" t="s">
        <v>204</v>
      </c>
      <c r="K1811" s="72" t="s">
        <v>205</v>
      </c>
      <c r="L1811" s="73">
        <v>1</v>
      </c>
      <c r="M1811" s="73" t="s">
        <v>108</v>
      </c>
      <c r="N1811" s="68" t="str">
        <f>VLOOKUP(K1811,[1]人員授權表!D$3:G$249,4,0)</f>
        <v>無機</v>
      </c>
      <c r="O1811" s="70" t="str">
        <f>VLOOKUP(K1811,[1]人員授權表!D$2:E$249,2,FALSE)</f>
        <v>Iring陳俊明</v>
      </c>
      <c r="P1811" s="67">
        <f t="shared" si="100"/>
        <v>44752</v>
      </c>
      <c r="Q1811" s="75" t="str">
        <f t="shared" si="102"/>
        <v>週日</v>
      </c>
      <c r="R1811" s="80">
        <v>44747</v>
      </c>
      <c r="AA1811" s="1"/>
    </row>
    <row r="1812" spans="4:27">
      <c r="D1812" s="68" t="s">
        <v>50</v>
      </c>
      <c r="E1812" s="70" t="s">
        <v>82</v>
      </c>
      <c r="F1812" s="4" t="s">
        <v>1035</v>
      </c>
      <c r="G1812" s="67">
        <v>44736</v>
      </c>
      <c r="H1812" s="67">
        <v>44754</v>
      </c>
      <c r="I1812" s="71">
        <f t="shared" si="101"/>
        <v>18</v>
      </c>
      <c r="J1812" s="72" t="s">
        <v>195</v>
      </c>
      <c r="K1812" s="72" t="s">
        <v>196</v>
      </c>
      <c r="L1812" s="73">
        <v>1</v>
      </c>
      <c r="M1812" s="73" t="s">
        <v>108</v>
      </c>
      <c r="N1812" s="68" t="str">
        <f>VLOOKUP(K1812,[1]人員授權表!D$3:G$249,4,0)</f>
        <v>無機</v>
      </c>
      <c r="O1812" s="70" t="str">
        <f>VLOOKUP(K1812,[1]人員授權表!D$2:E$249,2,FALSE)</f>
        <v>Debby胡萱黛</v>
      </c>
      <c r="P1812" s="67">
        <f t="shared" si="100"/>
        <v>44752</v>
      </c>
      <c r="Q1812" s="75" t="str">
        <f t="shared" si="102"/>
        <v>週日</v>
      </c>
      <c r="R1812" s="80">
        <v>44750</v>
      </c>
      <c r="AA1812" s="1"/>
    </row>
    <row r="1813" spans="4:27">
      <c r="D1813" s="68" t="s">
        <v>50</v>
      </c>
      <c r="E1813" s="70" t="s">
        <v>82</v>
      </c>
      <c r="F1813" s="4" t="s">
        <v>1035</v>
      </c>
      <c r="G1813" s="67">
        <v>44736</v>
      </c>
      <c r="H1813" s="67">
        <v>44754</v>
      </c>
      <c r="I1813" s="71">
        <f t="shared" si="101"/>
        <v>18</v>
      </c>
      <c r="J1813" s="72" t="s">
        <v>169</v>
      </c>
      <c r="K1813" s="72" t="s">
        <v>170</v>
      </c>
      <c r="L1813" s="73">
        <v>1</v>
      </c>
      <c r="M1813" s="73" t="s">
        <v>108</v>
      </c>
      <c r="N1813" s="68" t="str">
        <f>VLOOKUP(K1813,[1]人員授權表!D$3:G$249,4,0)</f>
        <v>有機</v>
      </c>
      <c r="O1813" s="70" t="str">
        <f>VLOOKUP(K1813,[1]人員授權表!D$2:E$249,2,FALSE)</f>
        <v>Elle黃雅琪&amp;
Marco陳鴻鈞</v>
      </c>
      <c r="P1813" s="67">
        <f t="shared" si="100"/>
        <v>44752</v>
      </c>
      <c r="Q1813" s="75" t="str">
        <f t="shared" si="102"/>
        <v>週日</v>
      </c>
      <c r="R1813" s="80">
        <v>44750</v>
      </c>
      <c r="AA1813" s="1"/>
    </row>
    <row r="1814" spans="4:27">
      <c r="D1814" s="68" t="s">
        <v>50</v>
      </c>
      <c r="E1814" s="70" t="s">
        <v>51</v>
      </c>
      <c r="F1814" s="70" t="s">
        <v>1036</v>
      </c>
      <c r="G1814" s="67">
        <v>44754</v>
      </c>
      <c r="H1814" s="67">
        <v>44754</v>
      </c>
      <c r="I1814" s="71">
        <f t="shared" si="101"/>
        <v>0</v>
      </c>
      <c r="J1814" s="72" t="s">
        <v>1037</v>
      </c>
      <c r="K1814" s="72" t="s">
        <v>112</v>
      </c>
      <c r="L1814" s="73" t="s">
        <v>113</v>
      </c>
      <c r="M1814" s="73" t="s">
        <v>498</v>
      </c>
      <c r="N1814" s="68" t="s">
        <v>245</v>
      </c>
      <c r="O1814" s="70" t="s">
        <v>1038</v>
      </c>
      <c r="P1814" s="67">
        <f t="shared" ref="P1814:P1819" si="103">H1814-0</f>
        <v>44754</v>
      </c>
      <c r="Q1814" s="75" t="str">
        <f t="shared" si="102"/>
        <v>週二</v>
      </c>
      <c r="R1814" s="80">
        <v>44754</v>
      </c>
      <c r="AA1814" s="1"/>
    </row>
    <row r="1815" spans="4:27">
      <c r="D1815" s="68" t="s">
        <v>50</v>
      </c>
      <c r="E1815" s="70" t="s">
        <v>51</v>
      </c>
      <c r="F1815" s="70" t="s">
        <v>1039</v>
      </c>
      <c r="G1815" s="67">
        <v>44754</v>
      </c>
      <c r="H1815" s="67">
        <v>44754</v>
      </c>
      <c r="I1815" s="71">
        <f t="shared" si="101"/>
        <v>0</v>
      </c>
      <c r="J1815" s="72" t="s">
        <v>1037</v>
      </c>
      <c r="K1815" s="72" t="s">
        <v>112</v>
      </c>
      <c r="L1815" s="73" t="s">
        <v>113</v>
      </c>
      <c r="M1815" s="73" t="s">
        <v>498</v>
      </c>
      <c r="N1815" s="68" t="s">
        <v>245</v>
      </c>
      <c r="O1815" s="70" t="s">
        <v>1038</v>
      </c>
      <c r="P1815" s="67">
        <f t="shared" si="103"/>
        <v>44754</v>
      </c>
      <c r="Q1815" s="75" t="str">
        <f t="shared" si="102"/>
        <v>週二</v>
      </c>
      <c r="R1815" s="80">
        <v>44754</v>
      </c>
      <c r="AA1815" s="1"/>
    </row>
    <row r="1816" spans="4:27">
      <c r="D1816" s="68" t="s">
        <v>50</v>
      </c>
      <c r="E1816" s="70" t="s">
        <v>51</v>
      </c>
      <c r="F1816" s="70" t="s">
        <v>1040</v>
      </c>
      <c r="G1816" s="67">
        <v>44754</v>
      </c>
      <c r="H1816" s="67">
        <v>44754</v>
      </c>
      <c r="I1816" s="71">
        <f t="shared" si="101"/>
        <v>0</v>
      </c>
      <c r="J1816" s="72" t="s">
        <v>1037</v>
      </c>
      <c r="K1816" s="72" t="s">
        <v>112</v>
      </c>
      <c r="L1816" s="73" t="s">
        <v>113</v>
      </c>
      <c r="M1816" s="73" t="s">
        <v>498</v>
      </c>
      <c r="N1816" s="68" t="s">
        <v>245</v>
      </c>
      <c r="O1816" s="70" t="s">
        <v>1038</v>
      </c>
      <c r="P1816" s="67">
        <f t="shared" si="103"/>
        <v>44754</v>
      </c>
      <c r="Q1816" s="75" t="str">
        <f t="shared" si="102"/>
        <v>週二</v>
      </c>
      <c r="R1816" s="80">
        <v>44754</v>
      </c>
      <c r="AA1816" s="1"/>
    </row>
    <row r="1817" spans="4:27">
      <c r="D1817" s="68" t="s">
        <v>50</v>
      </c>
      <c r="E1817" s="70" t="s">
        <v>51</v>
      </c>
      <c r="F1817" s="70" t="s">
        <v>1041</v>
      </c>
      <c r="G1817" s="67">
        <v>44754</v>
      </c>
      <c r="H1817" s="67">
        <v>44754</v>
      </c>
      <c r="I1817" s="71">
        <f t="shared" si="101"/>
        <v>0</v>
      </c>
      <c r="J1817" s="72" t="s">
        <v>1037</v>
      </c>
      <c r="K1817" s="72" t="s">
        <v>112</v>
      </c>
      <c r="L1817" s="73" t="s">
        <v>113</v>
      </c>
      <c r="M1817" s="73" t="s">
        <v>498</v>
      </c>
      <c r="N1817" s="68" t="s">
        <v>245</v>
      </c>
      <c r="O1817" s="70" t="s">
        <v>1038</v>
      </c>
      <c r="P1817" s="67">
        <f t="shared" si="103"/>
        <v>44754</v>
      </c>
      <c r="Q1817" s="75" t="str">
        <f t="shared" si="102"/>
        <v>週二</v>
      </c>
      <c r="R1817" s="80">
        <v>44754</v>
      </c>
      <c r="AA1817" s="1"/>
    </row>
    <row r="1818" spans="4:27">
      <c r="D1818" s="68" t="s">
        <v>50</v>
      </c>
      <c r="E1818" s="70" t="s">
        <v>51</v>
      </c>
      <c r="F1818" s="70" t="s">
        <v>1042</v>
      </c>
      <c r="G1818" s="67">
        <v>44754</v>
      </c>
      <c r="H1818" s="67">
        <v>44754</v>
      </c>
      <c r="I1818" s="71">
        <f t="shared" si="101"/>
        <v>0</v>
      </c>
      <c r="J1818" s="72" t="s">
        <v>1043</v>
      </c>
      <c r="K1818" s="72" t="s">
        <v>112</v>
      </c>
      <c r="L1818" s="73" t="s">
        <v>113</v>
      </c>
      <c r="M1818" s="73" t="s">
        <v>498</v>
      </c>
      <c r="N1818" s="68" t="s">
        <v>245</v>
      </c>
      <c r="O1818" s="70" t="s">
        <v>1038</v>
      </c>
      <c r="P1818" s="67">
        <f t="shared" si="103"/>
        <v>44754</v>
      </c>
      <c r="Q1818" s="75" t="str">
        <f t="shared" si="102"/>
        <v>週二</v>
      </c>
      <c r="R1818" s="80">
        <v>44754</v>
      </c>
      <c r="AA1818" s="1"/>
    </row>
    <row r="1819" spans="4:27" ht="17.25" customHeight="1">
      <c r="D1819" s="68" t="s">
        <v>50</v>
      </c>
      <c r="E1819" s="70" t="s">
        <v>51</v>
      </c>
      <c r="F1819" s="70" t="s">
        <v>1044</v>
      </c>
      <c r="G1819" s="67">
        <v>44754</v>
      </c>
      <c r="H1819" s="67">
        <v>44754</v>
      </c>
      <c r="I1819" s="71">
        <f t="shared" si="101"/>
        <v>0</v>
      </c>
      <c r="J1819" s="72" t="s">
        <v>1037</v>
      </c>
      <c r="K1819" s="72" t="s">
        <v>112</v>
      </c>
      <c r="L1819" s="73" t="s">
        <v>113</v>
      </c>
      <c r="M1819" s="73" t="s">
        <v>498</v>
      </c>
      <c r="N1819" s="68" t="s">
        <v>245</v>
      </c>
      <c r="O1819" s="70" t="s">
        <v>1038</v>
      </c>
      <c r="P1819" s="67">
        <f t="shared" si="103"/>
        <v>44754</v>
      </c>
      <c r="Q1819" s="75" t="str">
        <f t="shared" si="102"/>
        <v>週二</v>
      </c>
      <c r="R1819" s="80">
        <v>44754</v>
      </c>
      <c r="AA1819" s="1"/>
    </row>
    <row r="1820" spans="4:27">
      <c r="D1820" s="68" t="s">
        <v>50</v>
      </c>
      <c r="E1820" s="70" t="s">
        <v>82</v>
      </c>
      <c r="F1820" s="15" t="s">
        <v>1045</v>
      </c>
      <c r="G1820" s="67">
        <v>44741</v>
      </c>
      <c r="H1820" s="67">
        <v>44755</v>
      </c>
      <c r="I1820" s="71">
        <f t="shared" si="101"/>
        <v>14</v>
      </c>
      <c r="J1820" s="72" t="s">
        <v>528</v>
      </c>
      <c r="K1820" s="72" t="s">
        <v>1046</v>
      </c>
      <c r="L1820" s="73">
        <v>1</v>
      </c>
      <c r="M1820" s="73" t="s">
        <v>91</v>
      </c>
      <c r="N1820" s="68" t="str">
        <f>VLOOKUP(K1820,[1]人員授權表!D$3:G$249,4,0)</f>
        <v>有機</v>
      </c>
      <c r="O1820" s="70" t="str">
        <f>VLOOKUP(K1820,[1]人員授權表!D$2:E$249,2,FALSE)</f>
        <v>Lucy黃詩婷</v>
      </c>
      <c r="P1820" s="67">
        <f t="shared" ref="P1820:P1870" si="104">H1820-2</f>
        <v>44753</v>
      </c>
      <c r="Q1820" s="75" t="str">
        <f t="shared" si="102"/>
        <v>週一</v>
      </c>
      <c r="R1820" s="80">
        <v>44746</v>
      </c>
      <c r="AA1820" s="1"/>
    </row>
    <row r="1821" spans="4:27" ht="17.25" customHeight="1">
      <c r="D1821" s="68" t="s">
        <v>50</v>
      </c>
      <c r="E1821" s="70" t="s">
        <v>51</v>
      </c>
      <c r="F1821" s="70" t="s">
        <v>1047</v>
      </c>
      <c r="G1821" s="67">
        <v>44736</v>
      </c>
      <c r="H1821" s="67">
        <v>44755</v>
      </c>
      <c r="I1821" s="71">
        <f t="shared" si="101"/>
        <v>19</v>
      </c>
      <c r="J1821" s="72" t="s">
        <v>139</v>
      </c>
      <c r="K1821" s="72" t="s">
        <v>1048</v>
      </c>
      <c r="L1821" s="73">
        <v>1</v>
      </c>
      <c r="M1821" s="73" t="s">
        <v>104</v>
      </c>
      <c r="N1821" s="68" t="str">
        <f>VLOOKUP(K1821,[1]人員授權表!D$3:G$249,4,0)</f>
        <v>無機</v>
      </c>
      <c r="O1821" s="70" t="str">
        <f>IF(J1821=[1]人員授權表!$C$85,"Casper李羿勳",IF(J1821=[1]人員授權表!$C$188,"Iring陳俊明",IF(J1821=[1]人員授權表!$C$189,"Brian陳泓霖",VLOOKUP(K1821,[1]人員授權表!D$2:E$249,2,FALSE))))</f>
        <v>Brian陳泓霖</v>
      </c>
      <c r="P1821" s="67">
        <f t="shared" si="104"/>
        <v>44753</v>
      </c>
      <c r="Q1821" s="75" t="str">
        <f t="shared" si="102"/>
        <v>週一</v>
      </c>
      <c r="R1821" s="80">
        <v>44740</v>
      </c>
      <c r="AA1821" s="1"/>
    </row>
    <row r="1822" spans="4:27">
      <c r="D1822" s="68" t="s">
        <v>50</v>
      </c>
      <c r="E1822" s="70" t="s">
        <v>51</v>
      </c>
      <c r="F1822" s="70" t="s">
        <v>1047</v>
      </c>
      <c r="G1822" s="67">
        <v>44736</v>
      </c>
      <c r="H1822" s="67">
        <v>44755</v>
      </c>
      <c r="I1822" s="71">
        <f t="shared" si="101"/>
        <v>19</v>
      </c>
      <c r="J1822" s="72" t="s">
        <v>364</v>
      </c>
      <c r="K1822" s="72" t="s">
        <v>270</v>
      </c>
      <c r="L1822" s="73">
        <v>1</v>
      </c>
      <c r="M1822" s="73" t="s">
        <v>104</v>
      </c>
      <c r="N1822" s="68" t="str">
        <f>VLOOKUP(K1822,[1]人員授權表!D$3:G$249,4,0)</f>
        <v>無機</v>
      </c>
      <c r="O1822" s="70" t="str">
        <f>VLOOKUP(K1822,[1]人員授權表!D$2:E$249,2,FALSE)</f>
        <v>George陳志昇&amp;Vicky游崴涵</v>
      </c>
      <c r="P1822" s="67">
        <f t="shared" si="104"/>
        <v>44753</v>
      </c>
      <c r="Q1822" s="75" t="str">
        <f t="shared" si="102"/>
        <v>週一</v>
      </c>
      <c r="R1822" s="80">
        <v>44743</v>
      </c>
      <c r="AA1822" s="1"/>
    </row>
    <row r="1823" spans="4:27">
      <c r="D1823" s="68" t="s">
        <v>50</v>
      </c>
      <c r="E1823" s="70" t="s">
        <v>51</v>
      </c>
      <c r="F1823" s="70" t="s">
        <v>1047</v>
      </c>
      <c r="G1823" s="67">
        <v>44736</v>
      </c>
      <c r="H1823" s="67">
        <v>44755</v>
      </c>
      <c r="I1823" s="71">
        <f t="shared" si="101"/>
        <v>19</v>
      </c>
      <c r="J1823" s="72" t="s">
        <v>137</v>
      </c>
      <c r="K1823" s="72" t="s">
        <v>1049</v>
      </c>
      <c r="L1823" s="73">
        <v>1</v>
      </c>
      <c r="M1823" s="73" t="s">
        <v>104</v>
      </c>
      <c r="N1823" s="68" t="str">
        <f>VLOOKUP(K1823,[1]人員授權表!D$3:G$249,4,0)</f>
        <v>無機</v>
      </c>
      <c r="O1823" s="70" t="s">
        <v>99</v>
      </c>
      <c r="P1823" s="67">
        <f t="shared" si="104"/>
        <v>44753</v>
      </c>
      <c r="Q1823" s="75" t="str">
        <f t="shared" si="102"/>
        <v>週一</v>
      </c>
      <c r="R1823" s="80">
        <v>44748</v>
      </c>
      <c r="AA1823" s="1"/>
    </row>
    <row r="1824" spans="4:27">
      <c r="D1824" s="68" t="s">
        <v>50</v>
      </c>
      <c r="E1824" s="70" t="s">
        <v>51</v>
      </c>
      <c r="F1824" s="70" t="s">
        <v>1047</v>
      </c>
      <c r="G1824" s="67">
        <v>44736</v>
      </c>
      <c r="H1824" s="67">
        <v>44755</v>
      </c>
      <c r="I1824" s="71">
        <f t="shared" si="101"/>
        <v>19</v>
      </c>
      <c r="J1824" s="72" t="s">
        <v>148</v>
      </c>
      <c r="K1824" s="72" t="s">
        <v>149</v>
      </c>
      <c r="L1824" s="73">
        <v>1</v>
      </c>
      <c r="M1824" s="73" t="s">
        <v>104</v>
      </c>
      <c r="N1824" s="68" t="str">
        <f>VLOOKUP(K1824,[1]人員授權表!D$3:G$249,4,0)</f>
        <v>無機</v>
      </c>
      <c r="O1824" s="70" t="str">
        <f>VLOOKUP(K1824,[1]人員授權表!D$2:E$249,2,FALSE)</f>
        <v>Vicky游崴涵</v>
      </c>
      <c r="P1824" s="67">
        <f t="shared" si="104"/>
        <v>44753</v>
      </c>
      <c r="Q1824" s="75" t="str">
        <f t="shared" si="102"/>
        <v>週一</v>
      </c>
      <c r="R1824" s="80">
        <v>44743</v>
      </c>
      <c r="AA1824" s="1"/>
    </row>
    <row r="1825" spans="4:27">
      <c r="D1825" s="68" t="s">
        <v>50</v>
      </c>
      <c r="E1825" s="70" t="s">
        <v>51</v>
      </c>
      <c r="F1825" s="70" t="s">
        <v>1050</v>
      </c>
      <c r="G1825" s="67">
        <v>44736</v>
      </c>
      <c r="H1825" s="67">
        <v>44755</v>
      </c>
      <c r="I1825" s="71">
        <f t="shared" si="101"/>
        <v>19</v>
      </c>
      <c r="J1825" s="72" t="s">
        <v>365</v>
      </c>
      <c r="K1825" s="72" t="s">
        <v>1051</v>
      </c>
      <c r="L1825" s="73">
        <v>1</v>
      </c>
      <c r="M1825" s="73" t="s">
        <v>104</v>
      </c>
      <c r="N1825" s="68" t="str">
        <f>VLOOKUP(K1825,[1]人員授權表!D$3:G$249,4,0)</f>
        <v>有機</v>
      </c>
      <c r="O1825" s="70" t="str">
        <f>VLOOKUP(K1825,[1]人員授權表!D$2:E$249,2,FALSE)</f>
        <v>Sara王淑玲</v>
      </c>
      <c r="P1825" s="67">
        <f t="shared" si="104"/>
        <v>44753</v>
      </c>
      <c r="Q1825" s="75" t="str">
        <f t="shared" si="102"/>
        <v>週一</v>
      </c>
      <c r="R1825" s="80">
        <v>44748</v>
      </c>
      <c r="AA1825" s="1"/>
    </row>
    <row r="1826" spans="4:27">
      <c r="D1826" s="68" t="s">
        <v>50</v>
      </c>
      <c r="E1826" s="70" t="s">
        <v>51</v>
      </c>
      <c r="F1826" s="70" t="s">
        <v>1047</v>
      </c>
      <c r="G1826" s="67">
        <v>44736</v>
      </c>
      <c r="H1826" s="67">
        <v>44755</v>
      </c>
      <c r="I1826" s="71">
        <f t="shared" si="101"/>
        <v>19</v>
      </c>
      <c r="J1826" s="72" t="s">
        <v>366</v>
      </c>
      <c r="K1826" s="72" t="s">
        <v>182</v>
      </c>
      <c r="L1826" s="73">
        <v>1</v>
      </c>
      <c r="M1826" s="73" t="s">
        <v>104</v>
      </c>
      <c r="N1826" s="68" t="str">
        <f>VLOOKUP(K1826,[1]人員授權表!D$3:G$249,4,0)</f>
        <v>有機</v>
      </c>
      <c r="O1826" s="70" t="str">
        <f>VLOOKUP(K1826,[1]人員授權表!D$2:E$249,2,FALSE)</f>
        <v>Sara王淑玲</v>
      </c>
      <c r="P1826" s="67">
        <f t="shared" si="104"/>
        <v>44753</v>
      </c>
      <c r="Q1826" s="75" t="str">
        <f t="shared" si="102"/>
        <v>週一</v>
      </c>
      <c r="R1826" s="80">
        <v>44748</v>
      </c>
      <c r="AA1826" s="1"/>
    </row>
    <row r="1827" spans="4:27">
      <c r="D1827" s="68" t="s">
        <v>50</v>
      </c>
      <c r="E1827" s="70" t="s">
        <v>51</v>
      </c>
      <c r="F1827" s="70" t="s">
        <v>1047</v>
      </c>
      <c r="G1827" s="67">
        <v>44736</v>
      </c>
      <c r="H1827" s="67">
        <v>44755</v>
      </c>
      <c r="I1827" s="71">
        <f t="shared" si="101"/>
        <v>19</v>
      </c>
      <c r="J1827" s="72" t="s">
        <v>367</v>
      </c>
      <c r="K1827" s="72" t="s">
        <v>182</v>
      </c>
      <c r="L1827" s="73">
        <v>1</v>
      </c>
      <c r="M1827" s="73" t="s">
        <v>104</v>
      </c>
      <c r="N1827" s="68" t="str">
        <f>VLOOKUP(K1827,[1]人員授權表!D$3:G$249,4,0)</f>
        <v>有機</v>
      </c>
      <c r="O1827" s="70" t="str">
        <f>VLOOKUP(K1827,[1]人員授權表!D$2:E$249,2,FALSE)</f>
        <v>Sara王淑玲</v>
      </c>
      <c r="P1827" s="67">
        <f t="shared" si="104"/>
        <v>44753</v>
      </c>
      <c r="Q1827" s="75" t="str">
        <f t="shared" si="102"/>
        <v>週一</v>
      </c>
      <c r="R1827" s="80">
        <v>44748</v>
      </c>
      <c r="AA1827" s="1"/>
    </row>
    <row r="1828" spans="4:27">
      <c r="D1828" s="68" t="s">
        <v>50</v>
      </c>
      <c r="E1828" s="70" t="s">
        <v>51</v>
      </c>
      <c r="F1828" s="70" t="s">
        <v>1052</v>
      </c>
      <c r="G1828" s="67">
        <v>44741</v>
      </c>
      <c r="H1828" s="67">
        <v>44755</v>
      </c>
      <c r="I1828" s="71">
        <f t="shared" si="101"/>
        <v>14</v>
      </c>
      <c r="J1828" s="72" t="s">
        <v>125</v>
      </c>
      <c r="K1828" s="72" t="s">
        <v>144</v>
      </c>
      <c r="L1828" s="73">
        <v>4</v>
      </c>
      <c r="M1828" s="73" t="s">
        <v>79</v>
      </c>
      <c r="N1828" s="68" t="str">
        <f>VLOOKUP(K1828,[1]人員授權表!D$3:G$249,4,0)</f>
        <v>有機</v>
      </c>
      <c r="O1828" s="70" t="str">
        <f>VLOOKUP(K1828,[1]人員授權表!D$2:E$249,2,FALSE)</f>
        <v>Lucy黃詩婷</v>
      </c>
      <c r="P1828" s="67">
        <f t="shared" si="104"/>
        <v>44753</v>
      </c>
      <c r="Q1828" s="75" t="str">
        <f t="shared" si="102"/>
        <v>週一</v>
      </c>
      <c r="R1828" s="80">
        <v>44746</v>
      </c>
      <c r="AA1828" s="1"/>
    </row>
    <row r="1829" spans="4:27">
      <c r="D1829" s="68" t="s">
        <v>50</v>
      </c>
      <c r="E1829" s="70" t="s">
        <v>51</v>
      </c>
      <c r="F1829" s="70" t="s">
        <v>1052</v>
      </c>
      <c r="G1829" s="67">
        <v>44741</v>
      </c>
      <c r="H1829" s="67">
        <v>44755</v>
      </c>
      <c r="I1829" s="71">
        <f t="shared" si="101"/>
        <v>14</v>
      </c>
      <c r="J1829" s="72" t="s">
        <v>139</v>
      </c>
      <c r="K1829" s="72" t="s">
        <v>140</v>
      </c>
      <c r="L1829" s="73">
        <v>4</v>
      </c>
      <c r="M1829" s="73" t="s">
        <v>79</v>
      </c>
      <c r="N1829" s="68" t="str">
        <f>VLOOKUP(K1829,[1]人員授權表!D$3:G$249,4,0)</f>
        <v>無機</v>
      </c>
      <c r="O1829" s="70" t="str">
        <f>IF(J1829=[1]人員授權表!$C$85,"Casper李羿勳",IF(J1829=[1]人員授權表!$C$188,"Iring陳俊明",IF(J1829=[1]人員授權表!$C$189,"Brian陳泓霖",VLOOKUP(K1829,[1]人員授權表!D$2:E$249,2,FALSE))))</f>
        <v>Brian陳泓霖</v>
      </c>
      <c r="P1829" s="67">
        <f t="shared" si="104"/>
        <v>44753</v>
      </c>
      <c r="Q1829" s="75" t="str">
        <f t="shared" si="102"/>
        <v>週一</v>
      </c>
      <c r="R1829" s="80">
        <v>44747</v>
      </c>
      <c r="AA1829" s="1"/>
    </row>
    <row r="1830" spans="4:27">
      <c r="D1830" s="68" t="s">
        <v>50</v>
      </c>
      <c r="E1830" s="70" t="s">
        <v>51</v>
      </c>
      <c r="F1830" s="70" t="s">
        <v>1052</v>
      </c>
      <c r="G1830" s="67">
        <v>44741</v>
      </c>
      <c r="H1830" s="67">
        <v>44755</v>
      </c>
      <c r="I1830" s="71">
        <f t="shared" si="101"/>
        <v>14</v>
      </c>
      <c r="J1830" s="72" t="s">
        <v>160</v>
      </c>
      <c r="K1830" s="72" t="s">
        <v>161</v>
      </c>
      <c r="L1830" s="73">
        <v>4</v>
      </c>
      <c r="M1830" s="73" t="s">
        <v>79</v>
      </c>
      <c r="N1830" s="68" t="str">
        <f>VLOOKUP(K1830,[1]人員授權表!D$3:G$249,4,0)</f>
        <v>無機</v>
      </c>
      <c r="O1830" s="70" t="str">
        <f>VLOOKUP(K1830,[1]人員授權表!D$2:E$249,2,FALSE)</f>
        <v>Dennis陳汶宏</v>
      </c>
      <c r="P1830" s="67">
        <f t="shared" si="104"/>
        <v>44753</v>
      </c>
      <c r="Q1830" s="75" t="str">
        <f t="shared" si="102"/>
        <v>週一</v>
      </c>
      <c r="R1830" s="80">
        <v>44749</v>
      </c>
      <c r="AA1830" s="1"/>
    </row>
    <row r="1831" spans="4:27">
      <c r="D1831" s="68" t="s">
        <v>50</v>
      </c>
      <c r="E1831" s="70" t="s">
        <v>51</v>
      </c>
      <c r="F1831" s="70" t="s">
        <v>1052</v>
      </c>
      <c r="G1831" s="67">
        <v>44741</v>
      </c>
      <c r="H1831" s="67">
        <v>44755</v>
      </c>
      <c r="I1831" s="71">
        <f t="shared" si="101"/>
        <v>14</v>
      </c>
      <c r="J1831" s="72" t="s">
        <v>145</v>
      </c>
      <c r="K1831" s="72" t="s">
        <v>146</v>
      </c>
      <c r="L1831" s="73">
        <v>4</v>
      </c>
      <c r="M1831" s="73" t="s">
        <v>79</v>
      </c>
      <c r="N1831" s="68" t="str">
        <f>VLOOKUP(K1831,[1]人員授權表!D$3:G$249,4,0)</f>
        <v>無機</v>
      </c>
      <c r="O1831" s="70" t="str">
        <f>VLOOKUP(K1831,[1]人員授權表!D$2:E$249,2,FALSE)</f>
        <v>Jack劉念忻</v>
      </c>
      <c r="P1831" s="67">
        <f t="shared" si="104"/>
        <v>44753</v>
      </c>
      <c r="Q1831" s="75" t="str">
        <f t="shared" si="102"/>
        <v>週一</v>
      </c>
      <c r="R1831" s="80">
        <v>44748</v>
      </c>
      <c r="AA1831" s="1"/>
    </row>
    <row r="1832" spans="4:27">
      <c r="D1832" s="68" t="s">
        <v>50</v>
      </c>
      <c r="E1832" s="70" t="s">
        <v>51</v>
      </c>
      <c r="F1832" s="70" t="s">
        <v>1052</v>
      </c>
      <c r="G1832" s="67">
        <v>44741</v>
      </c>
      <c r="H1832" s="67">
        <v>44755</v>
      </c>
      <c r="I1832" s="71">
        <f t="shared" si="101"/>
        <v>14</v>
      </c>
      <c r="J1832" s="72" t="s">
        <v>164</v>
      </c>
      <c r="K1832" s="72" t="s">
        <v>146</v>
      </c>
      <c r="L1832" s="73">
        <v>4</v>
      </c>
      <c r="M1832" s="73" t="s">
        <v>79</v>
      </c>
      <c r="N1832" s="68" t="str">
        <f>VLOOKUP(K1832,[1]人員授權表!D$3:G$249,4,0)</f>
        <v>無機</v>
      </c>
      <c r="O1832" s="70" t="str">
        <f>VLOOKUP(K1832,[1]人員授權表!D$2:E$249,2,FALSE)</f>
        <v>Jack劉念忻</v>
      </c>
      <c r="P1832" s="67">
        <f t="shared" si="104"/>
        <v>44753</v>
      </c>
      <c r="Q1832" s="75" t="str">
        <f t="shared" si="102"/>
        <v>週一</v>
      </c>
      <c r="R1832" s="80">
        <v>44748</v>
      </c>
      <c r="AA1832" s="1"/>
    </row>
    <row r="1833" spans="4:27">
      <c r="D1833" s="68" t="s">
        <v>50</v>
      </c>
      <c r="E1833" s="70" t="s">
        <v>51</v>
      </c>
      <c r="F1833" s="70" t="s">
        <v>1052</v>
      </c>
      <c r="G1833" s="67">
        <v>44741</v>
      </c>
      <c r="H1833" s="67">
        <v>44755</v>
      </c>
      <c r="I1833" s="71">
        <f t="shared" si="101"/>
        <v>14</v>
      </c>
      <c r="J1833" s="72" t="s">
        <v>141</v>
      </c>
      <c r="K1833" s="72" t="s">
        <v>142</v>
      </c>
      <c r="L1833" s="73">
        <v>4</v>
      </c>
      <c r="M1833" s="73" t="s">
        <v>79</v>
      </c>
      <c r="N1833" s="68" t="str">
        <f>VLOOKUP(K1833,[1]人員授權表!D$3:G$249,4,0)</f>
        <v>無機</v>
      </c>
      <c r="O1833" s="70" t="str">
        <f>VLOOKUP(K1833,[1]人員授權表!D$2:E$249,2,FALSE)</f>
        <v>Dennis陳汶宏</v>
      </c>
      <c r="P1833" s="67">
        <f t="shared" si="104"/>
        <v>44753</v>
      </c>
      <c r="Q1833" s="75" t="str">
        <f t="shared" si="102"/>
        <v>週一</v>
      </c>
      <c r="R1833" s="80">
        <v>44747</v>
      </c>
      <c r="AA1833" s="1"/>
    </row>
    <row r="1834" spans="4:27">
      <c r="D1834" s="68" t="s">
        <v>50</v>
      </c>
      <c r="E1834" s="70" t="s">
        <v>51</v>
      </c>
      <c r="F1834" s="70" t="s">
        <v>1052</v>
      </c>
      <c r="G1834" s="67">
        <v>44741</v>
      </c>
      <c r="H1834" s="67">
        <v>44755</v>
      </c>
      <c r="I1834" s="71">
        <f t="shared" si="101"/>
        <v>14</v>
      </c>
      <c r="J1834" s="72" t="s">
        <v>153</v>
      </c>
      <c r="K1834" s="72" t="s">
        <v>154</v>
      </c>
      <c r="L1834" s="73">
        <v>4</v>
      </c>
      <c r="M1834" s="73" t="s">
        <v>79</v>
      </c>
      <c r="N1834" s="68" t="str">
        <f>VLOOKUP(K1834,[1]人員授權表!D$3:G$249,4,0)</f>
        <v>無機</v>
      </c>
      <c r="O1834" s="70" t="str">
        <f>VLOOKUP(K1834,[1]人員授權表!D$2:E$249,2,FALSE)</f>
        <v>Ken張智凱</v>
      </c>
      <c r="P1834" s="67">
        <f t="shared" si="104"/>
        <v>44753</v>
      </c>
      <c r="Q1834" s="75" t="str">
        <f t="shared" si="102"/>
        <v>週一</v>
      </c>
      <c r="R1834" s="80">
        <v>44743</v>
      </c>
      <c r="AA1834" s="1"/>
    </row>
    <row r="1835" spans="4:27">
      <c r="D1835" s="68" t="s">
        <v>50</v>
      </c>
      <c r="E1835" s="70" t="s">
        <v>51</v>
      </c>
      <c r="F1835" s="70" t="s">
        <v>1052</v>
      </c>
      <c r="G1835" s="67">
        <v>44741</v>
      </c>
      <c r="H1835" s="67">
        <v>44755</v>
      </c>
      <c r="I1835" s="71">
        <f t="shared" si="101"/>
        <v>14</v>
      </c>
      <c r="J1835" s="72" t="s">
        <v>137</v>
      </c>
      <c r="K1835" s="72" t="s">
        <v>138</v>
      </c>
      <c r="L1835" s="73">
        <v>4</v>
      </c>
      <c r="M1835" s="73" t="s">
        <v>79</v>
      </c>
      <c r="N1835" s="68" t="str">
        <f>VLOOKUP(K1835,[1]人員授權表!D$3:G$249,4,0)</f>
        <v>無機</v>
      </c>
      <c r="O1835" s="70" t="s">
        <v>99</v>
      </c>
      <c r="P1835" s="67">
        <f t="shared" si="104"/>
        <v>44753</v>
      </c>
      <c r="Q1835" s="75" t="str">
        <f t="shared" si="102"/>
        <v>週一</v>
      </c>
      <c r="R1835" s="80">
        <v>44750</v>
      </c>
      <c r="AA1835" s="1"/>
    </row>
    <row r="1836" spans="4:27">
      <c r="D1836" s="68" t="s">
        <v>50</v>
      </c>
      <c r="E1836" s="70" t="s">
        <v>51</v>
      </c>
      <c r="F1836" s="70" t="s">
        <v>1052</v>
      </c>
      <c r="G1836" s="67">
        <v>44741</v>
      </c>
      <c r="H1836" s="67">
        <v>44755</v>
      </c>
      <c r="I1836" s="71">
        <f t="shared" si="101"/>
        <v>14</v>
      </c>
      <c r="J1836" s="72" t="s">
        <v>148</v>
      </c>
      <c r="K1836" s="72" t="s">
        <v>149</v>
      </c>
      <c r="L1836" s="73">
        <v>4</v>
      </c>
      <c r="M1836" s="73" t="s">
        <v>79</v>
      </c>
      <c r="N1836" s="68" t="str">
        <f>VLOOKUP(K1836,[1]人員授權表!D$3:G$249,4,0)</f>
        <v>無機</v>
      </c>
      <c r="O1836" s="70" t="str">
        <f>VLOOKUP(K1836,[1]人員授權表!D$2:E$249,2,FALSE)</f>
        <v>Vicky游崴涵</v>
      </c>
      <c r="P1836" s="67">
        <f t="shared" si="104"/>
        <v>44753</v>
      </c>
      <c r="Q1836" s="75" t="str">
        <f t="shared" si="102"/>
        <v>週一</v>
      </c>
      <c r="R1836" s="80">
        <v>44747</v>
      </c>
      <c r="AA1836" s="1"/>
    </row>
    <row r="1837" spans="4:27">
      <c r="D1837" s="68" t="s">
        <v>50</v>
      </c>
      <c r="E1837" s="70" t="s">
        <v>51</v>
      </c>
      <c r="F1837" s="70" t="s">
        <v>1052</v>
      </c>
      <c r="G1837" s="67">
        <v>44741</v>
      </c>
      <c r="H1837" s="67">
        <v>44755</v>
      </c>
      <c r="I1837" s="71">
        <f t="shared" si="101"/>
        <v>14</v>
      </c>
      <c r="J1837" s="72" t="s">
        <v>295</v>
      </c>
      <c r="K1837" s="72" t="s">
        <v>296</v>
      </c>
      <c r="L1837" s="73">
        <v>4</v>
      </c>
      <c r="M1837" s="73" t="s">
        <v>79</v>
      </c>
      <c r="N1837" s="68" t="str">
        <f>VLOOKUP(K1837,[1]人員授權表!D$3:G$249,4,0)</f>
        <v>無機</v>
      </c>
      <c r="O1837" s="70" t="str">
        <f>VLOOKUP(K1837,[1]人員授權表!D$2:E$249,2,FALSE)</f>
        <v>Ken張智凱</v>
      </c>
      <c r="P1837" s="67">
        <f t="shared" si="104"/>
        <v>44753</v>
      </c>
      <c r="Q1837" s="75" t="str">
        <f t="shared" si="102"/>
        <v>週一</v>
      </c>
      <c r="R1837" s="80">
        <v>44746</v>
      </c>
      <c r="AA1837" s="1"/>
    </row>
    <row r="1838" spans="4:27">
      <c r="D1838" s="68" t="s">
        <v>50</v>
      </c>
      <c r="E1838" s="70" t="s">
        <v>51</v>
      </c>
      <c r="F1838" s="70" t="s">
        <v>1052</v>
      </c>
      <c r="G1838" s="67">
        <v>44741</v>
      </c>
      <c r="H1838" s="67">
        <v>44755</v>
      </c>
      <c r="I1838" s="71">
        <f t="shared" si="101"/>
        <v>14</v>
      </c>
      <c r="J1838" s="72" t="s">
        <v>167</v>
      </c>
      <c r="K1838" s="72" t="s">
        <v>168</v>
      </c>
      <c r="L1838" s="73">
        <v>4</v>
      </c>
      <c r="M1838" s="73" t="s">
        <v>79</v>
      </c>
      <c r="N1838" s="68" t="str">
        <f>VLOOKUP(K1838,[1]人員授權表!D$3:G$249,4,0)</f>
        <v>有機</v>
      </c>
      <c r="O1838" s="70" t="str">
        <f>VLOOKUP(K1838,[1]人員授權表!D$2:E$249,2,FALSE)</f>
        <v>Una林庭瑄</v>
      </c>
      <c r="P1838" s="67">
        <f t="shared" si="104"/>
        <v>44753</v>
      </c>
      <c r="Q1838" s="75" t="str">
        <f t="shared" si="102"/>
        <v>週一</v>
      </c>
      <c r="R1838" s="80">
        <v>44747</v>
      </c>
      <c r="AA1838" s="1"/>
    </row>
    <row r="1839" spans="4:27">
      <c r="D1839" s="68" t="s">
        <v>50</v>
      </c>
      <c r="E1839" s="70" t="s">
        <v>51</v>
      </c>
      <c r="F1839" s="70" t="s">
        <v>1053</v>
      </c>
      <c r="G1839" s="67">
        <v>44741</v>
      </c>
      <c r="H1839" s="67">
        <v>44755</v>
      </c>
      <c r="I1839" s="71">
        <f t="shared" si="101"/>
        <v>14</v>
      </c>
      <c r="J1839" s="72" t="s">
        <v>125</v>
      </c>
      <c r="K1839" s="72" t="s">
        <v>144</v>
      </c>
      <c r="L1839" s="73">
        <v>4</v>
      </c>
      <c r="M1839" s="73" t="s">
        <v>79</v>
      </c>
      <c r="N1839" s="68" t="str">
        <f>VLOOKUP(K1839,[1]人員授權表!D$3:G$249,4,0)</f>
        <v>有機</v>
      </c>
      <c r="O1839" s="70" t="str">
        <f>VLOOKUP(K1839,[1]人員授權表!D$2:E$249,2,FALSE)</f>
        <v>Lucy黃詩婷</v>
      </c>
      <c r="P1839" s="67">
        <f t="shared" si="104"/>
        <v>44753</v>
      </c>
      <c r="Q1839" s="75" t="str">
        <f t="shared" si="102"/>
        <v>週一</v>
      </c>
      <c r="R1839" s="80">
        <v>44746</v>
      </c>
      <c r="AA1839" s="1"/>
    </row>
    <row r="1840" spans="4:27">
      <c r="D1840" s="68" t="s">
        <v>50</v>
      </c>
      <c r="E1840" s="70" t="s">
        <v>51</v>
      </c>
      <c r="F1840" s="70" t="s">
        <v>1053</v>
      </c>
      <c r="G1840" s="67">
        <v>44741</v>
      </c>
      <c r="H1840" s="67">
        <v>44755</v>
      </c>
      <c r="I1840" s="71">
        <f t="shared" si="101"/>
        <v>14</v>
      </c>
      <c r="J1840" s="72" t="s">
        <v>139</v>
      </c>
      <c r="K1840" s="72" t="s">
        <v>140</v>
      </c>
      <c r="L1840" s="73">
        <v>5</v>
      </c>
      <c r="M1840" s="73" t="s">
        <v>79</v>
      </c>
      <c r="N1840" s="68" t="str">
        <f>VLOOKUP(K1840,[1]人員授權表!D$3:G$249,4,0)</f>
        <v>無機</v>
      </c>
      <c r="O1840" s="70" t="str">
        <f>IF(J1840=[1]人員授權表!$C$85,"Casper李羿勳",IF(J1840=[1]人員授權表!$C$188,"Iring陳俊明",IF(J1840=[1]人員授權表!$C$189,"Brian陳泓霖",VLOOKUP(K1840,[1]人員授權表!D$2:E$249,2,FALSE))))</f>
        <v>Brian陳泓霖</v>
      </c>
      <c r="P1840" s="67">
        <f t="shared" si="104"/>
        <v>44753</v>
      </c>
      <c r="Q1840" s="75" t="str">
        <f t="shared" si="102"/>
        <v>週一</v>
      </c>
      <c r="R1840" s="80">
        <v>44747</v>
      </c>
      <c r="AA1840" s="1"/>
    </row>
    <row r="1841" spans="1:27">
      <c r="D1841" s="68" t="s">
        <v>50</v>
      </c>
      <c r="E1841" s="70" t="s">
        <v>51</v>
      </c>
      <c r="F1841" s="70" t="s">
        <v>1054</v>
      </c>
      <c r="G1841" s="67">
        <v>44741</v>
      </c>
      <c r="H1841" s="67">
        <v>44755</v>
      </c>
      <c r="I1841" s="71">
        <f t="shared" si="101"/>
        <v>14</v>
      </c>
      <c r="J1841" s="72" t="s">
        <v>160</v>
      </c>
      <c r="K1841" s="72" t="s">
        <v>161</v>
      </c>
      <c r="L1841" s="73">
        <v>5</v>
      </c>
      <c r="M1841" s="73" t="s">
        <v>79</v>
      </c>
      <c r="N1841" s="68" t="str">
        <f>VLOOKUP(K1841,[1]人員授權表!D$3:G$249,4,0)</f>
        <v>無機</v>
      </c>
      <c r="O1841" s="70" t="str">
        <f>VLOOKUP(K1841,[1]人員授權表!D$2:E$249,2,FALSE)</f>
        <v>Dennis陳汶宏</v>
      </c>
      <c r="P1841" s="67">
        <f t="shared" si="104"/>
        <v>44753</v>
      </c>
      <c r="Q1841" s="75" t="str">
        <f t="shared" si="102"/>
        <v>週一</v>
      </c>
      <c r="R1841" s="80">
        <v>44749</v>
      </c>
      <c r="AA1841" s="1"/>
    </row>
    <row r="1842" spans="1:27">
      <c r="D1842" s="68" t="s">
        <v>50</v>
      </c>
      <c r="E1842" s="70" t="s">
        <v>51</v>
      </c>
      <c r="F1842" s="70" t="s">
        <v>1054</v>
      </c>
      <c r="G1842" s="67">
        <v>44741</v>
      </c>
      <c r="H1842" s="67">
        <v>44755</v>
      </c>
      <c r="I1842" s="71">
        <f t="shared" si="101"/>
        <v>14</v>
      </c>
      <c r="J1842" s="72" t="s">
        <v>145</v>
      </c>
      <c r="K1842" s="72" t="s">
        <v>146</v>
      </c>
      <c r="L1842" s="73">
        <v>4</v>
      </c>
      <c r="M1842" s="73" t="s">
        <v>79</v>
      </c>
      <c r="N1842" s="68" t="str">
        <f>VLOOKUP(K1842,[1]人員授權表!D$3:G$249,4,0)</f>
        <v>無機</v>
      </c>
      <c r="O1842" s="70" t="str">
        <f>VLOOKUP(K1842,[1]人員授權表!D$2:E$249,2,FALSE)</f>
        <v>Jack劉念忻</v>
      </c>
      <c r="P1842" s="67">
        <f t="shared" si="104"/>
        <v>44753</v>
      </c>
      <c r="Q1842" s="75" t="str">
        <f t="shared" si="102"/>
        <v>週一</v>
      </c>
      <c r="R1842" s="80">
        <v>44748</v>
      </c>
      <c r="AA1842" s="1"/>
    </row>
    <row r="1843" spans="1:27">
      <c r="D1843" s="68" t="s">
        <v>50</v>
      </c>
      <c r="E1843" s="70" t="s">
        <v>51</v>
      </c>
      <c r="F1843" s="70" t="s">
        <v>1054</v>
      </c>
      <c r="G1843" s="67">
        <v>44741</v>
      </c>
      <c r="H1843" s="67">
        <v>44755</v>
      </c>
      <c r="I1843" s="71">
        <f t="shared" si="101"/>
        <v>14</v>
      </c>
      <c r="J1843" s="72" t="s">
        <v>164</v>
      </c>
      <c r="K1843" s="72" t="s">
        <v>146</v>
      </c>
      <c r="L1843" s="73">
        <v>4</v>
      </c>
      <c r="M1843" s="73" t="s">
        <v>79</v>
      </c>
      <c r="N1843" s="68" t="str">
        <f>VLOOKUP(K1843,[1]人員授權表!D$3:G$249,4,0)</f>
        <v>無機</v>
      </c>
      <c r="O1843" s="70" t="str">
        <f>VLOOKUP(K1843,[1]人員授權表!D$2:E$249,2,FALSE)</f>
        <v>Jack劉念忻</v>
      </c>
      <c r="P1843" s="67">
        <f t="shared" si="104"/>
        <v>44753</v>
      </c>
      <c r="Q1843" s="75" t="str">
        <f t="shared" si="102"/>
        <v>週一</v>
      </c>
      <c r="R1843" s="80">
        <v>44748</v>
      </c>
      <c r="AA1843" s="1"/>
    </row>
    <row r="1844" spans="1:27">
      <c r="D1844" s="68" t="s">
        <v>50</v>
      </c>
      <c r="E1844" s="70" t="s">
        <v>51</v>
      </c>
      <c r="F1844" s="70" t="s">
        <v>1054</v>
      </c>
      <c r="G1844" s="67">
        <v>44741</v>
      </c>
      <c r="H1844" s="67">
        <v>44755</v>
      </c>
      <c r="I1844" s="71">
        <f t="shared" si="101"/>
        <v>14</v>
      </c>
      <c r="J1844" s="72" t="s">
        <v>141</v>
      </c>
      <c r="K1844" s="72" t="s">
        <v>142</v>
      </c>
      <c r="L1844" s="73">
        <v>4</v>
      </c>
      <c r="M1844" s="73" t="s">
        <v>79</v>
      </c>
      <c r="N1844" s="68" t="str">
        <f>VLOOKUP(K1844,[1]人員授權表!D$3:G$249,4,0)</f>
        <v>無機</v>
      </c>
      <c r="O1844" s="70" t="str">
        <f>VLOOKUP(K1844,[1]人員授權表!D$2:E$249,2,FALSE)</f>
        <v>Dennis陳汶宏</v>
      </c>
      <c r="P1844" s="67">
        <f t="shared" si="104"/>
        <v>44753</v>
      </c>
      <c r="Q1844" s="75" t="str">
        <f t="shared" si="102"/>
        <v>週一</v>
      </c>
      <c r="R1844" s="80">
        <v>44747</v>
      </c>
      <c r="AA1844" s="1"/>
    </row>
    <row r="1845" spans="1:27">
      <c r="D1845" s="68" t="s">
        <v>50</v>
      </c>
      <c r="E1845" s="70" t="s">
        <v>51</v>
      </c>
      <c r="F1845" s="70" t="s">
        <v>1054</v>
      </c>
      <c r="G1845" s="67">
        <v>44741</v>
      </c>
      <c r="H1845" s="67">
        <v>44755</v>
      </c>
      <c r="I1845" s="71">
        <f t="shared" si="101"/>
        <v>14</v>
      </c>
      <c r="J1845" s="72" t="s">
        <v>153</v>
      </c>
      <c r="K1845" s="72" t="s">
        <v>154</v>
      </c>
      <c r="L1845" s="73">
        <v>4</v>
      </c>
      <c r="M1845" s="73" t="s">
        <v>79</v>
      </c>
      <c r="N1845" s="68" t="str">
        <f>VLOOKUP(K1845,[1]人員授權表!D$3:G$249,4,0)</f>
        <v>無機</v>
      </c>
      <c r="O1845" s="70" t="str">
        <f>VLOOKUP(K1845,[1]人員授權表!D$2:E$249,2,FALSE)</f>
        <v>Ken張智凱</v>
      </c>
      <c r="P1845" s="67">
        <f t="shared" si="104"/>
        <v>44753</v>
      </c>
      <c r="Q1845" s="75" t="str">
        <f t="shared" si="102"/>
        <v>週一</v>
      </c>
      <c r="R1845" s="80">
        <v>44743</v>
      </c>
      <c r="AA1845" s="1"/>
    </row>
    <row r="1846" spans="1:27">
      <c r="D1846" s="68" t="s">
        <v>50</v>
      </c>
      <c r="E1846" s="70" t="s">
        <v>51</v>
      </c>
      <c r="F1846" s="70" t="s">
        <v>1054</v>
      </c>
      <c r="G1846" s="67">
        <v>44741</v>
      </c>
      <c r="H1846" s="67">
        <v>44755</v>
      </c>
      <c r="I1846" s="71">
        <f t="shared" si="101"/>
        <v>14</v>
      </c>
      <c r="J1846" s="72" t="s">
        <v>137</v>
      </c>
      <c r="K1846" s="72" t="s">
        <v>138</v>
      </c>
      <c r="L1846" s="73">
        <v>4</v>
      </c>
      <c r="M1846" s="73" t="s">
        <v>79</v>
      </c>
      <c r="N1846" s="68" t="str">
        <f>VLOOKUP(K1846,[1]人員授權表!D$3:G$249,4,0)</f>
        <v>無機</v>
      </c>
      <c r="O1846" s="70" t="s">
        <v>99</v>
      </c>
      <c r="P1846" s="67">
        <f t="shared" si="104"/>
        <v>44753</v>
      </c>
      <c r="Q1846" s="75" t="str">
        <f t="shared" si="102"/>
        <v>週一</v>
      </c>
      <c r="R1846" s="80">
        <v>44750</v>
      </c>
      <c r="AA1846" s="1"/>
    </row>
    <row r="1847" spans="1:27">
      <c r="D1847" s="68" t="s">
        <v>50</v>
      </c>
      <c r="E1847" s="70" t="s">
        <v>51</v>
      </c>
      <c r="F1847" s="70" t="s">
        <v>1054</v>
      </c>
      <c r="G1847" s="67">
        <v>44741</v>
      </c>
      <c r="H1847" s="67">
        <v>44755</v>
      </c>
      <c r="I1847" s="71">
        <f t="shared" si="101"/>
        <v>14</v>
      </c>
      <c r="J1847" s="72" t="s">
        <v>148</v>
      </c>
      <c r="K1847" s="72" t="s">
        <v>149</v>
      </c>
      <c r="L1847" s="73">
        <v>4</v>
      </c>
      <c r="M1847" s="73" t="s">
        <v>79</v>
      </c>
      <c r="N1847" s="68" t="str">
        <f>VLOOKUP(K1847,[1]人員授權表!D$3:G$249,4,0)</f>
        <v>無機</v>
      </c>
      <c r="O1847" s="70" t="str">
        <f>VLOOKUP(K1847,[1]人員授權表!D$2:E$249,2,FALSE)</f>
        <v>Vicky游崴涵</v>
      </c>
      <c r="P1847" s="67">
        <f t="shared" si="104"/>
        <v>44753</v>
      </c>
      <c r="Q1847" s="75" t="str">
        <f t="shared" si="102"/>
        <v>週一</v>
      </c>
      <c r="R1847" s="80">
        <v>44747</v>
      </c>
      <c r="AA1847" s="1"/>
    </row>
    <row r="1848" spans="1:27">
      <c r="D1848" s="68" t="s">
        <v>50</v>
      </c>
      <c r="E1848" s="70" t="s">
        <v>51</v>
      </c>
      <c r="F1848" s="70" t="s">
        <v>1054</v>
      </c>
      <c r="G1848" s="67">
        <v>44741</v>
      </c>
      <c r="H1848" s="67">
        <v>44755</v>
      </c>
      <c r="I1848" s="71">
        <f t="shared" si="101"/>
        <v>14</v>
      </c>
      <c r="J1848" s="72" t="s">
        <v>295</v>
      </c>
      <c r="K1848" s="72" t="s">
        <v>296</v>
      </c>
      <c r="L1848" s="73">
        <v>4</v>
      </c>
      <c r="M1848" s="73" t="s">
        <v>79</v>
      </c>
      <c r="N1848" s="68" t="str">
        <f>VLOOKUP(K1848,[1]人員授權表!D$3:G$249,4,0)</f>
        <v>無機</v>
      </c>
      <c r="O1848" s="70" t="str">
        <f>VLOOKUP(K1848,[1]人員授權表!D$2:E$249,2,FALSE)</f>
        <v>Ken張智凱</v>
      </c>
      <c r="P1848" s="67">
        <f t="shared" si="104"/>
        <v>44753</v>
      </c>
      <c r="Q1848" s="75" t="str">
        <f t="shared" si="102"/>
        <v>週一</v>
      </c>
      <c r="R1848" s="80">
        <v>44742</v>
      </c>
      <c r="AA1848" s="1"/>
    </row>
    <row r="1849" spans="1:27">
      <c r="D1849" s="68" t="s">
        <v>50</v>
      </c>
      <c r="E1849" s="70" t="s">
        <v>51</v>
      </c>
      <c r="F1849" s="70" t="s">
        <v>1054</v>
      </c>
      <c r="G1849" s="67">
        <v>44741</v>
      </c>
      <c r="H1849" s="67">
        <v>44755</v>
      </c>
      <c r="I1849" s="71">
        <f t="shared" si="101"/>
        <v>14</v>
      </c>
      <c r="J1849" s="72" t="s">
        <v>167</v>
      </c>
      <c r="K1849" s="72" t="s">
        <v>168</v>
      </c>
      <c r="L1849" s="73">
        <v>4</v>
      </c>
      <c r="M1849" s="73" t="s">
        <v>79</v>
      </c>
      <c r="N1849" s="68" t="str">
        <f>VLOOKUP(K1849,[1]人員授權表!D$3:G$249,4,0)</f>
        <v>有機</v>
      </c>
      <c r="O1849" s="70" t="str">
        <f>VLOOKUP(K1849,[1]人員授權表!D$2:E$249,2,FALSE)</f>
        <v>Una林庭瑄</v>
      </c>
      <c r="P1849" s="67">
        <f t="shared" si="104"/>
        <v>44753</v>
      </c>
      <c r="Q1849" s="75" t="str">
        <f t="shared" si="102"/>
        <v>週一</v>
      </c>
      <c r="R1849" s="80">
        <v>44747</v>
      </c>
      <c r="AA1849" s="1"/>
    </row>
    <row r="1850" spans="1:27">
      <c r="D1850" s="68" t="s">
        <v>50</v>
      </c>
      <c r="E1850" s="70" t="s">
        <v>82</v>
      </c>
      <c r="F1850" s="4" t="s">
        <v>1055</v>
      </c>
      <c r="G1850" s="67">
        <v>44741</v>
      </c>
      <c r="H1850" s="67">
        <f t="shared" ref="H1850:H1866" si="105">G1850+14</f>
        <v>44755</v>
      </c>
      <c r="I1850" s="71">
        <f t="shared" si="101"/>
        <v>14</v>
      </c>
      <c r="J1850" s="72" t="s">
        <v>188</v>
      </c>
      <c r="K1850" s="72" t="s">
        <v>189</v>
      </c>
      <c r="L1850" s="73">
        <v>2</v>
      </c>
      <c r="M1850" s="73" t="s">
        <v>108</v>
      </c>
      <c r="N1850" s="68" t="str">
        <f>VLOOKUP(K1850,[1]人員授權表!D$3:G$249,4,0)</f>
        <v>無機</v>
      </c>
      <c r="O1850" s="70" t="str">
        <f>VLOOKUP(K1850,[1]人員授權表!D$2:E$249,2,FALSE)</f>
        <v>Iring陳俊明</v>
      </c>
      <c r="P1850" s="67">
        <f t="shared" si="104"/>
        <v>44753</v>
      </c>
      <c r="Q1850" s="75" t="str">
        <f t="shared" si="102"/>
        <v>週一</v>
      </c>
      <c r="R1850" s="80">
        <v>44746</v>
      </c>
      <c r="AA1850" s="1"/>
    </row>
    <row r="1851" spans="1:27">
      <c r="A1851" s="1">
        <v>7</v>
      </c>
      <c r="D1851" s="68" t="s">
        <v>50</v>
      </c>
      <c r="E1851" s="70" t="s">
        <v>82</v>
      </c>
      <c r="F1851" s="4" t="s">
        <v>1055</v>
      </c>
      <c r="G1851" s="67">
        <v>44741</v>
      </c>
      <c r="H1851" s="67">
        <f t="shared" si="105"/>
        <v>44755</v>
      </c>
      <c r="I1851" s="71">
        <f t="shared" si="101"/>
        <v>14</v>
      </c>
      <c r="J1851" s="72" t="s">
        <v>178</v>
      </c>
      <c r="K1851" s="72" t="s">
        <v>179</v>
      </c>
      <c r="L1851" s="73">
        <v>2</v>
      </c>
      <c r="M1851" s="73" t="s">
        <v>108</v>
      </c>
      <c r="N1851" s="68" t="str">
        <f>VLOOKUP(K1851,[1]人員授權表!D$3:G$249,4,0)</f>
        <v>無機</v>
      </c>
      <c r="O1851" s="70" t="s">
        <v>115</v>
      </c>
      <c r="P1851" s="67">
        <f t="shared" si="104"/>
        <v>44753</v>
      </c>
      <c r="Q1851" s="75" t="str">
        <f t="shared" si="102"/>
        <v>週一</v>
      </c>
      <c r="R1851" s="80">
        <v>44749</v>
      </c>
      <c r="AA1851" s="1"/>
    </row>
    <row r="1852" spans="1:27">
      <c r="D1852" s="68" t="s">
        <v>50</v>
      </c>
      <c r="E1852" s="70" t="s">
        <v>82</v>
      </c>
      <c r="F1852" s="4" t="s">
        <v>1055</v>
      </c>
      <c r="G1852" s="67">
        <v>44741</v>
      </c>
      <c r="H1852" s="67">
        <f t="shared" si="105"/>
        <v>44755</v>
      </c>
      <c r="I1852" s="71">
        <f t="shared" si="101"/>
        <v>14</v>
      </c>
      <c r="J1852" s="72" t="s">
        <v>141</v>
      </c>
      <c r="K1852" s="72" t="s">
        <v>142</v>
      </c>
      <c r="L1852" s="73">
        <v>2</v>
      </c>
      <c r="M1852" s="73" t="s">
        <v>108</v>
      </c>
      <c r="N1852" s="68" t="str">
        <f>VLOOKUP(K1852,[1]人員授權表!D$3:G$249,4,0)</f>
        <v>無機</v>
      </c>
      <c r="O1852" s="70" t="str">
        <f>VLOOKUP(K1852,[1]人員授權表!D$2:E$249,2,FALSE)</f>
        <v>Dennis陳汶宏</v>
      </c>
      <c r="P1852" s="67">
        <f t="shared" si="104"/>
        <v>44753</v>
      </c>
      <c r="Q1852" s="75" t="str">
        <f t="shared" si="102"/>
        <v>週一</v>
      </c>
      <c r="R1852" s="80">
        <v>44747</v>
      </c>
      <c r="AA1852" s="1"/>
    </row>
    <row r="1853" spans="1:27">
      <c r="D1853" s="68" t="s">
        <v>50</v>
      </c>
      <c r="E1853" s="70" t="s">
        <v>82</v>
      </c>
      <c r="F1853" s="4" t="s">
        <v>1055</v>
      </c>
      <c r="G1853" s="67">
        <v>44741</v>
      </c>
      <c r="H1853" s="67">
        <f t="shared" si="105"/>
        <v>44755</v>
      </c>
      <c r="I1853" s="71">
        <f t="shared" si="101"/>
        <v>14</v>
      </c>
      <c r="J1853" s="72" t="s">
        <v>167</v>
      </c>
      <c r="K1853" s="72" t="s">
        <v>168</v>
      </c>
      <c r="L1853" s="73">
        <v>2</v>
      </c>
      <c r="M1853" s="73" t="s">
        <v>108</v>
      </c>
      <c r="N1853" s="68" t="str">
        <f>VLOOKUP(K1853,[1]人員授權表!D$3:G$249,4,0)</f>
        <v>有機</v>
      </c>
      <c r="O1853" s="70" t="str">
        <f>VLOOKUP(K1853,[1]人員授權表!D$2:E$249,2,FALSE)</f>
        <v>Una林庭瑄</v>
      </c>
      <c r="P1853" s="67">
        <f t="shared" si="104"/>
        <v>44753</v>
      </c>
      <c r="Q1853" s="75" t="str">
        <f t="shared" si="102"/>
        <v>週一</v>
      </c>
      <c r="R1853" s="80">
        <v>44747</v>
      </c>
      <c r="AA1853" s="1"/>
    </row>
    <row r="1854" spans="1:27">
      <c r="D1854" s="68" t="s">
        <v>50</v>
      </c>
      <c r="E1854" s="70" t="s">
        <v>82</v>
      </c>
      <c r="F1854" s="4" t="s">
        <v>1055</v>
      </c>
      <c r="G1854" s="67">
        <v>44741</v>
      </c>
      <c r="H1854" s="67">
        <f t="shared" si="105"/>
        <v>44755</v>
      </c>
      <c r="I1854" s="71">
        <f t="shared" si="101"/>
        <v>14</v>
      </c>
      <c r="J1854" s="72" t="s">
        <v>175</v>
      </c>
      <c r="K1854" s="72" t="s">
        <v>176</v>
      </c>
      <c r="L1854" s="73">
        <v>2</v>
      </c>
      <c r="M1854" s="73" t="s">
        <v>108</v>
      </c>
      <c r="N1854" s="68" t="str">
        <f>VLOOKUP(K1854,[1]人員授權表!D$3:G$249,4,0)</f>
        <v>無機</v>
      </c>
      <c r="O1854" s="70" t="s">
        <v>177</v>
      </c>
      <c r="P1854" s="67">
        <f t="shared" si="104"/>
        <v>44753</v>
      </c>
      <c r="Q1854" s="75" t="str">
        <f t="shared" si="102"/>
        <v>週一</v>
      </c>
      <c r="R1854" s="80">
        <v>44749</v>
      </c>
      <c r="AA1854" s="1"/>
    </row>
    <row r="1855" spans="1:27">
      <c r="D1855" s="68" t="s">
        <v>50</v>
      </c>
      <c r="E1855" s="70" t="s">
        <v>82</v>
      </c>
      <c r="F1855" s="4" t="s">
        <v>1056</v>
      </c>
      <c r="G1855" s="67">
        <v>44741</v>
      </c>
      <c r="H1855" s="67">
        <f t="shared" si="105"/>
        <v>44755</v>
      </c>
      <c r="I1855" s="71">
        <f t="shared" si="101"/>
        <v>14</v>
      </c>
      <c r="J1855" s="72" t="s">
        <v>209</v>
      </c>
      <c r="K1855" s="72" t="s">
        <v>210</v>
      </c>
      <c r="L1855" s="73">
        <v>2</v>
      </c>
      <c r="M1855" s="73" t="s">
        <v>108</v>
      </c>
      <c r="N1855" s="68" t="str">
        <f>VLOOKUP(K1855,[1]人員授權表!D$3:G$249,4,0)</f>
        <v>無機</v>
      </c>
      <c r="O1855" s="70" t="str">
        <f>VLOOKUP(K1855,[1]人員授權表!D$2:E$249,2,FALSE)</f>
        <v>Vicky游崴涵</v>
      </c>
      <c r="P1855" s="67">
        <f t="shared" si="104"/>
        <v>44753</v>
      </c>
      <c r="Q1855" s="75" t="str">
        <f t="shared" si="102"/>
        <v>週一</v>
      </c>
      <c r="R1855" s="80">
        <v>44753</v>
      </c>
      <c r="AA1855" s="1"/>
    </row>
    <row r="1856" spans="1:27">
      <c r="D1856" s="68" t="s">
        <v>50</v>
      </c>
      <c r="E1856" s="70" t="s">
        <v>82</v>
      </c>
      <c r="F1856" s="4" t="s">
        <v>1055</v>
      </c>
      <c r="G1856" s="67">
        <v>44741</v>
      </c>
      <c r="H1856" s="67">
        <f t="shared" si="105"/>
        <v>44755</v>
      </c>
      <c r="I1856" s="71">
        <f t="shared" si="101"/>
        <v>14</v>
      </c>
      <c r="J1856" s="72" t="s">
        <v>198</v>
      </c>
      <c r="K1856" s="72" t="s">
        <v>199</v>
      </c>
      <c r="L1856" s="73">
        <v>2</v>
      </c>
      <c r="M1856" s="73" t="s">
        <v>108</v>
      </c>
      <c r="N1856" s="68" t="str">
        <f>VLOOKUP(K1856,[1]人員授權表!D$3:G$249,4,0)</f>
        <v>無機</v>
      </c>
      <c r="O1856" s="70" t="str">
        <f>VLOOKUP(K1856,[1]人員授權表!D$2:E$249,2,FALSE)</f>
        <v>Vicky游崴涵</v>
      </c>
      <c r="P1856" s="67">
        <f t="shared" si="104"/>
        <v>44753</v>
      </c>
      <c r="Q1856" s="75" t="str">
        <f t="shared" si="102"/>
        <v>週一</v>
      </c>
      <c r="R1856" s="80">
        <v>44755</v>
      </c>
      <c r="S1856" s="85">
        <v>44755</v>
      </c>
      <c r="T1856" s="70">
        <v>1</v>
      </c>
      <c r="AA1856" s="1"/>
    </row>
    <row r="1857" spans="4:28">
      <c r="D1857" s="68" t="s">
        <v>50</v>
      </c>
      <c r="E1857" s="70" t="s">
        <v>82</v>
      </c>
      <c r="F1857" s="4" t="s">
        <v>1055</v>
      </c>
      <c r="G1857" s="67">
        <v>44741</v>
      </c>
      <c r="H1857" s="67">
        <f t="shared" si="105"/>
        <v>44755</v>
      </c>
      <c r="I1857" s="71">
        <f t="shared" si="101"/>
        <v>14</v>
      </c>
      <c r="J1857" s="72" t="s">
        <v>190</v>
      </c>
      <c r="K1857" s="72" t="s">
        <v>140</v>
      </c>
      <c r="L1857" s="73">
        <v>2</v>
      </c>
      <c r="M1857" s="73" t="s">
        <v>108</v>
      </c>
      <c r="N1857" s="68" t="str">
        <f>VLOOKUP(K1857,[1]人員授權表!D$3:G$249,4,0)</f>
        <v>無機</v>
      </c>
      <c r="O1857" s="70" t="str">
        <f>IF(J1857=[1]人員授權表!$C$85,"Casper李羿勳",IF(J1857=[1]人員授權表!$C$188,"Iring陳俊明",IF(J1857=[1]人員授權表!$C$189,"Brian陳泓霖",VLOOKUP(K1857,[1]人員授權表!D$2:E$249,2,FALSE))))</f>
        <v>Iring陳俊明</v>
      </c>
      <c r="P1857" s="67">
        <f t="shared" si="104"/>
        <v>44753</v>
      </c>
      <c r="Q1857" s="75" t="str">
        <f t="shared" si="102"/>
        <v>週一</v>
      </c>
      <c r="R1857" s="80">
        <v>44748</v>
      </c>
      <c r="AA1857" s="1"/>
    </row>
    <row r="1858" spans="4:28">
      <c r="D1858" s="68" t="s">
        <v>50</v>
      </c>
      <c r="E1858" s="70" t="s">
        <v>82</v>
      </c>
      <c r="F1858" s="4" t="s">
        <v>1055</v>
      </c>
      <c r="G1858" s="67">
        <v>44741</v>
      </c>
      <c r="H1858" s="67">
        <f t="shared" si="105"/>
        <v>44755</v>
      </c>
      <c r="I1858" s="71">
        <f t="shared" si="101"/>
        <v>14</v>
      </c>
      <c r="J1858" s="72" t="s">
        <v>139</v>
      </c>
      <c r="K1858" s="72" t="s">
        <v>140</v>
      </c>
      <c r="L1858" s="73">
        <v>2</v>
      </c>
      <c r="M1858" s="73" t="s">
        <v>108</v>
      </c>
      <c r="N1858" s="68" t="str">
        <f>VLOOKUP(K1858,[1]人員授權表!D$3:G$249,4,0)</f>
        <v>無機</v>
      </c>
      <c r="O1858" s="70" t="str">
        <f>IF(J1858=[1]人員授權表!$C$85,"Casper李羿勳",IF(J1858=[1]人員授權表!$C$188,"Iring陳俊明",IF(J1858=[1]人員授權表!$C$189,"Brian陳泓霖",VLOOKUP(K1858,[1]人員授權表!D$2:E$249,2,FALSE))))</f>
        <v>Brian陳泓霖</v>
      </c>
      <c r="P1858" s="67">
        <f t="shared" si="104"/>
        <v>44753</v>
      </c>
      <c r="Q1858" s="75" t="str">
        <f t="shared" si="102"/>
        <v>週一</v>
      </c>
      <c r="R1858" s="80">
        <v>44747</v>
      </c>
      <c r="AA1858" s="1"/>
    </row>
    <row r="1859" spans="4:28">
      <c r="D1859" s="68" t="s">
        <v>50</v>
      </c>
      <c r="E1859" s="70" t="s">
        <v>82</v>
      </c>
      <c r="F1859" s="4" t="s">
        <v>1055</v>
      </c>
      <c r="G1859" s="67">
        <v>44741</v>
      </c>
      <c r="H1859" s="67">
        <f t="shared" si="105"/>
        <v>44755</v>
      </c>
      <c r="I1859" s="71">
        <f t="shared" si="101"/>
        <v>14</v>
      </c>
      <c r="J1859" s="72" t="s">
        <v>125</v>
      </c>
      <c r="K1859" s="72" t="s">
        <v>144</v>
      </c>
      <c r="L1859" s="73">
        <v>2</v>
      </c>
      <c r="M1859" s="73" t="s">
        <v>108</v>
      </c>
      <c r="N1859" s="68" t="str">
        <f>VLOOKUP(K1859,[1]人員授權表!D$3:G$249,4,0)</f>
        <v>有機</v>
      </c>
      <c r="O1859" s="70" t="str">
        <f>VLOOKUP(K1859,[1]人員授權表!D$2:E$249,2,FALSE)</f>
        <v>Lucy黃詩婷</v>
      </c>
      <c r="P1859" s="67">
        <f t="shared" si="104"/>
        <v>44753</v>
      </c>
      <c r="Q1859" s="75" t="str">
        <f t="shared" si="102"/>
        <v>週一</v>
      </c>
      <c r="R1859" s="80">
        <v>44746</v>
      </c>
      <c r="AA1859" s="1"/>
    </row>
    <row r="1860" spans="4:28">
      <c r="D1860" s="68" t="s">
        <v>50</v>
      </c>
      <c r="E1860" s="70" t="s">
        <v>82</v>
      </c>
      <c r="F1860" s="4" t="s">
        <v>1055</v>
      </c>
      <c r="G1860" s="67">
        <v>44741</v>
      </c>
      <c r="H1860" s="67">
        <f t="shared" si="105"/>
        <v>44755</v>
      </c>
      <c r="I1860" s="71">
        <f t="shared" si="101"/>
        <v>14</v>
      </c>
      <c r="J1860" s="72" t="s">
        <v>516</v>
      </c>
      <c r="K1860" s="72" t="s">
        <v>332</v>
      </c>
      <c r="L1860" s="73">
        <v>2</v>
      </c>
      <c r="M1860" s="73" t="s">
        <v>108</v>
      </c>
      <c r="N1860" s="68" t="str">
        <f>VLOOKUP(K1860,[1]人員授權表!D$3:G$249,4,0)</f>
        <v>有機</v>
      </c>
      <c r="O1860" s="70" t="str">
        <f>VLOOKUP(K1860,[1]人員授權表!D$2:E$249,2,FALSE)</f>
        <v>Lucy黃詩婷</v>
      </c>
      <c r="P1860" s="67">
        <f t="shared" si="104"/>
        <v>44753</v>
      </c>
      <c r="Q1860" s="75" t="str">
        <f t="shared" si="102"/>
        <v>週一</v>
      </c>
      <c r="R1860" s="80">
        <v>44746</v>
      </c>
      <c r="AA1860" s="1"/>
    </row>
    <row r="1861" spans="4:28">
      <c r="D1861" s="68" t="s">
        <v>50</v>
      </c>
      <c r="E1861" s="70" t="s">
        <v>82</v>
      </c>
      <c r="F1861" s="4" t="s">
        <v>1055</v>
      </c>
      <c r="G1861" s="67">
        <v>44741</v>
      </c>
      <c r="H1861" s="67">
        <f t="shared" si="105"/>
        <v>44755</v>
      </c>
      <c r="I1861" s="71">
        <f t="shared" si="101"/>
        <v>14</v>
      </c>
      <c r="J1861" s="72" t="s">
        <v>133</v>
      </c>
      <c r="K1861" s="72" t="s">
        <v>880</v>
      </c>
      <c r="L1861" s="73">
        <v>2</v>
      </c>
      <c r="M1861" s="73" t="s">
        <v>108</v>
      </c>
      <c r="N1861" s="68" t="str">
        <f>VLOOKUP(K1861,[1]人員授權表!D$3:G$249,4,0)</f>
        <v>無機</v>
      </c>
      <c r="O1861" s="70" t="str">
        <f>VLOOKUP(K1861,[1]人員授權表!D$2:E$249,2,FALSE)</f>
        <v>Ruby黃家蓁</v>
      </c>
      <c r="P1861" s="67">
        <f t="shared" si="104"/>
        <v>44753</v>
      </c>
      <c r="Q1861" s="75" t="str">
        <f t="shared" si="102"/>
        <v>週一</v>
      </c>
      <c r="R1861" s="80">
        <v>44750</v>
      </c>
      <c r="AA1861" s="1"/>
    </row>
    <row r="1862" spans="4:28">
      <c r="D1862" s="68" t="s">
        <v>50</v>
      </c>
      <c r="E1862" s="70" t="s">
        <v>82</v>
      </c>
      <c r="F1862" s="4" t="s">
        <v>1055</v>
      </c>
      <c r="G1862" s="67">
        <v>44741</v>
      </c>
      <c r="H1862" s="67">
        <f t="shared" si="105"/>
        <v>44755</v>
      </c>
      <c r="I1862" s="71">
        <f t="shared" si="101"/>
        <v>14</v>
      </c>
      <c r="J1862" s="72" t="s">
        <v>341</v>
      </c>
      <c r="K1862" s="72" t="s">
        <v>880</v>
      </c>
      <c r="L1862" s="73">
        <v>2</v>
      </c>
      <c r="M1862" s="73" t="s">
        <v>108</v>
      </c>
      <c r="N1862" s="68" t="str">
        <f>VLOOKUP(K1862,[1]人員授權表!D$3:G$249,4,0)</f>
        <v>無機</v>
      </c>
      <c r="O1862" s="70" t="str">
        <f>VLOOKUP(K1862,[1]人員授權表!D$2:E$249,2,FALSE)</f>
        <v>Ruby黃家蓁</v>
      </c>
      <c r="P1862" s="67">
        <f t="shared" si="104"/>
        <v>44753</v>
      </c>
      <c r="Q1862" s="75" t="str">
        <f t="shared" si="102"/>
        <v>週一</v>
      </c>
      <c r="R1862" s="80">
        <v>44750</v>
      </c>
      <c r="AA1862" s="1"/>
    </row>
    <row r="1863" spans="4:28">
      <c r="D1863" s="68" t="s">
        <v>50</v>
      </c>
      <c r="E1863" s="70" t="s">
        <v>82</v>
      </c>
      <c r="F1863" s="4" t="s">
        <v>1055</v>
      </c>
      <c r="G1863" s="67">
        <v>44741</v>
      </c>
      <c r="H1863" s="67">
        <f t="shared" si="105"/>
        <v>44755</v>
      </c>
      <c r="I1863" s="71">
        <f t="shared" ref="I1863:I1926" si="106">_xlfn.DAYS(H1863,G1863)</f>
        <v>14</v>
      </c>
      <c r="J1863" s="72" t="s">
        <v>340</v>
      </c>
      <c r="K1863" s="72" t="s">
        <v>880</v>
      </c>
      <c r="L1863" s="73">
        <v>2</v>
      </c>
      <c r="M1863" s="73" t="s">
        <v>108</v>
      </c>
      <c r="N1863" s="68" t="str">
        <f>VLOOKUP(K1863,[1]人員授權表!D$3:G$249,4,0)</f>
        <v>無機</v>
      </c>
      <c r="O1863" s="70" t="str">
        <f>VLOOKUP(K1863,[1]人員授權表!D$2:E$249,2,FALSE)</f>
        <v>Ruby黃家蓁</v>
      </c>
      <c r="P1863" s="67">
        <f t="shared" si="104"/>
        <v>44753</v>
      </c>
      <c r="Q1863" s="75" t="str">
        <f t="shared" ref="Q1863:Q1926" si="107">TEXT(P1863,"aaa")</f>
        <v>週一</v>
      </c>
      <c r="R1863" s="80">
        <v>44750</v>
      </c>
      <c r="AA1863" s="1"/>
    </row>
    <row r="1864" spans="4:28">
      <c r="D1864" s="68" t="s">
        <v>50</v>
      </c>
      <c r="E1864" s="70" t="s">
        <v>82</v>
      </c>
      <c r="F1864" s="4" t="s">
        <v>1055</v>
      </c>
      <c r="G1864" s="67">
        <v>44741</v>
      </c>
      <c r="H1864" s="67">
        <f t="shared" si="105"/>
        <v>44755</v>
      </c>
      <c r="I1864" s="71">
        <f t="shared" si="106"/>
        <v>14</v>
      </c>
      <c r="J1864" s="72" t="s">
        <v>342</v>
      </c>
      <c r="K1864" s="72" t="s">
        <v>880</v>
      </c>
      <c r="L1864" s="73">
        <v>2</v>
      </c>
      <c r="M1864" s="73" t="s">
        <v>108</v>
      </c>
      <c r="N1864" s="68" t="str">
        <f>VLOOKUP(K1864,[1]人員授權表!D$3:G$249,4,0)</f>
        <v>無機</v>
      </c>
      <c r="O1864" s="70" t="str">
        <f>VLOOKUP(K1864,[1]人員授權表!D$2:E$249,2,FALSE)</f>
        <v>Ruby黃家蓁</v>
      </c>
      <c r="P1864" s="67">
        <f t="shared" si="104"/>
        <v>44753</v>
      </c>
      <c r="Q1864" s="75" t="str">
        <f t="shared" si="107"/>
        <v>週一</v>
      </c>
      <c r="R1864" s="80">
        <v>44750</v>
      </c>
      <c r="AA1864" s="1"/>
    </row>
    <row r="1865" spans="4:28">
      <c r="D1865" s="68" t="s">
        <v>50</v>
      </c>
      <c r="E1865" s="70" t="s">
        <v>82</v>
      </c>
      <c r="F1865" s="4" t="s">
        <v>1055</v>
      </c>
      <c r="G1865" s="67">
        <v>44741</v>
      </c>
      <c r="H1865" s="67">
        <f t="shared" si="105"/>
        <v>44755</v>
      </c>
      <c r="I1865" s="71">
        <f t="shared" si="106"/>
        <v>14</v>
      </c>
      <c r="J1865" s="72" t="s">
        <v>192</v>
      </c>
      <c r="K1865" s="72" t="s">
        <v>880</v>
      </c>
      <c r="L1865" s="73">
        <v>2</v>
      </c>
      <c r="M1865" s="73" t="s">
        <v>108</v>
      </c>
      <c r="N1865" s="68" t="str">
        <f>VLOOKUP(K1865,[1]人員授權表!D$3:G$249,4,0)</f>
        <v>無機</v>
      </c>
      <c r="O1865" s="70" t="str">
        <f>VLOOKUP(K1865,[1]人員授權表!D$2:E$249,2,FALSE)</f>
        <v>Ruby黃家蓁</v>
      </c>
      <c r="P1865" s="67">
        <f t="shared" si="104"/>
        <v>44753</v>
      </c>
      <c r="Q1865" s="75" t="str">
        <f t="shared" si="107"/>
        <v>週一</v>
      </c>
      <c r="R1865" s="80">
        <v>44750</v>
      </c>
      <c r="AA1865" s="1"/>
    </row>
    <row r="1866" spans="4:28">
      <c r="D1866" s="68" t="s">
        <v>50</v>
      </c>
      <c r="E1866" s="70" t="s">
        <v>82</v>
      </c>
      <c r="F1866" s="4" t="s">
        <v>1055</v>
      </c>
      <c r="G1866" s="67">
        <v>44741</v>
      </c>
      <c r="H1866" s="67">
        <f t="shared" si="105"/>
        <v>44755</v>
      </c>
      <c r="I1866" s="71">
        <f t="shared" si="106"/>
        <v>14</v>
      </c>
      <c r="J1866" s="72" t="s">
        <v>193</v>
      </c>
      <c r="K1866" s="72" t="s">
        <v>880</v>
      </c>
      <c r="L1866" s="73">
        <v>2</v>
      </c>
      <c r="M1866" s="73" t="s">
        <v>108</v>
      </c>
      <c r="N1866" s="68" t="str">
        <f>VLOOKUP(K1866,[1]人員授權表!D$3:G$249,4,0)</f>
        <v>無機</v>
      </c>
      <c r="O1866" s="70" t="str">
        <f>VLOOKUP(K1866,[1]人員授權表!D$2:E$249,2,FALSE)</f>
        <v>Ruby黃家蓁</v>
      </c>
      <c r="P1866" s="67">
        <f t="shared" si="104"/>
        <v>44753</v>
      </c>
      <c r="Q1866" s="75" t="str">
        <f t="shared" si="107"/>
        <v>週一</v>
      </c>
      <c r="R1866" s="80">
        <v>44750</v>
      </c>
      <c r="AA1866" s="1"/>
    </row>
    <row r="1867" spans="4:28">
      <c r="D1867" s="68" t="s">
        <v>50</v>
      </c>
      <c r="E1867" s="70" t="s">
        <v>82</v>
      </c>
      <c r="F1867" s="70" t="s">
        <v>1057</v>
      </c>
      <c r="G1867" s="67">
        <v>44742</v>
      </c>
      <c r="H1867" s="67">
        <v>44756</v>
      </c>
      <c r="I1867" s="71">
        <f t="shared" si="106"/>
        <v>14</v>
      </c>
      <c r="J1867" s="72" t="s">
        <v>77</v>
      </c>
      <c r="K1867" s="72" t="s">
        <v>78</v>
      </c>
      <c r="L1867" s="73">
        <v>3</v>
      </c>
      <c r="M1867" s="73" t="s">
        <v>324</v>
      </c>
      <c r="N1867" s="68" t="str">
        <f>VLOOKUP(K1867,[1]人員授權表!D$3:G$249,4,0)</f>
        <v>無機</v>
      </c>
      <c r="O1867" s="70" t="str">
        <f>VLOOKUP(K1867,[1]人員授權表!D$2:E$249,2,FALSE)</f>
        <v>Ken張智凱</v>
      </c>
      <c r="P1867" s="67">
        <f t="shared" si="104"/>
        <v>44754</v>
      </c>
      <c r="Q1867" s="75" t="str">
        <f t="shared" si="107"/>
        <v>週二</v>
      </c>
      <c r="R1867" s="80">
        <v>44746</v>
      </c>
      <c r="AA1867" s="1"/>
    </row>
    <row r="1868" spans="4:28">
      <c r="D1868" s="68" t="s">
        <v>50</v>
      </c>
      <c r="E1868" s="70" t="s">
        <v>82</v>
      </c>
      <c r="F1868" s="70" t="s">
        <v>1058</v>
      </c>
      <c r="G1868" s="67">
        <v>44742</v>
      </c>
      <c r="H1868" s="67">
        <v>44756</v>
      </c>
      <c r="I1868" s="71">
        <f t="shared" si="106"/>
        <v>14</v>
      </c>
      <c r="J1868" s="72" t="s">
        <v>77</v>
      </c>
      <c r="K1868" s="72" t="s">
        <v>78</v>
      </c>
      <c r="L1868" s="73">
        <v>2</v>
      </c>
      <c r="M1868" s="73" t="s">
        <v>127</v>
      </c>
      <c r="N1868" s="68" t="str">
        <f>VLOOKUP(K1868,[1]人員授權表!D$3:G$249,4,0)</f>
        <v>無機</v>
      </c>
      <c r="O1868" s="70" t="str">
        <f>VLOOKUP(K1868,[1]人員授權表!D$2:E$249,2,FALSE)</f>
        <v>Ken張智凱</v>
      </c>
      <c r="P1868" s="67">
        <f t="shared" si="104"/>
        <v>44754</v>
      </c>
      <c r="Q1868" s="75" t="str">
        <f t="shared" si="107"/>
        <v>週二</v>
      </c>
      <c r="R1868" s="80">
        <v>44746</v>
      </c>
      <c r="AA1868" s="1"/>
    </row>
    <row r="1869" spans="4:28">
      <c r="D1869" s="68" t="s">
        <v>50</v>
      </c>
      <c r="E1869" s="70" t="s">
        <v>82</v>
      </c>
      <c r="F1869" s="70" t="s">
        <v>1059</v>
      </c>
      <c r="G1869" s="67">
        <v>44742</v>
      </c>
      <c r="H1869" s="67">
        <v>44756</v>
      </c>
      <c r="I1869" s="71">
        <f t="shared" si="106"/>
        <v>14</v>
      </c>
      <c r="J1869" s="72" t="s">
        <v>84</v>
      </c>
      <c r="K1869" s="72" t="s">
        <v>85</v>
      </c>
      <c r="L1869" s="73">
        <v>14</v>
      </c>
      <c r="M1869" s="73" t="s">
        <v>86</v>
      </c>
      <c r="N1869" s="68" t="str">
        <f>VLOOKUP(K1869,[1]人員授權表!D$3:G$249,4,0)</f>
        <v>有機</v>
      </c>
      <c r="O1869" s="70" t="str">
        <f>VLOOKUP(K1869,[1]人員授權表!D$2:E$249,2,FALSE)</f>
        <v>Lucy黃詩婷</v>
      </c>
      <c r="P1869" s="67">
        <f t="shared" si="104"/>
        <v>44754</v>
      </c>
      <c r="Q1869" s="75" t="str">
        <f t="shared" si="107"/>
        <v>週二</v>
      </c>
      <c r="R1869" s="80">
        <v>44748</v>
      </c>
      <c r="AA1869" s="1"/>
    </row>
    <row r="1870" spans="4:28">
      <c r="D1870" s="68" t="s">
        <v>50</v>
      </c>
      <c r="E1870" s="70" t="s">
        <v>82</v>
      </c>
      <c r="F1870" s="70" t="s">
        <v>1060</v>
      </c>
      <c r="G1870" s="67">
        <v>44742</v>
      </c>
      <c r="H1870" s="67">
        <v>44756</v>
      </c>
      <c r="I1870" s="71">
        <f t="shared" si="106"/>
        <v>14</v>
      </c>
      <c r="J1870" s="72" t="s">
        <v>84</v>
      </c>
      <c r="K1870" s="72" t="s">
        <v>85</v>
      </c>
      <c r="L1870" s="73">
        <v>10</v>
      </c>
      <c r="M1870" s="73" t="s">
        <v>86</v>
      </c>
      <c r="N1870" s="68" t="str">
        <f>VLOOKUP(K1870,[1]人員授權表!D$3:G$249,4,0)</f>
        <v>有機</v>
      </c>
      <c r="O1870" s="70" t="str">
        <f>VLOOKUP(K1870,[1]人員授權表!D$2:E$249,2,FALSE)</f>
        <v>Lucy黃詩婷</v>
      </c>
      <c r="P1870" s="67">
        <f t="shared" si="104"/>
        <v>44754</v>
      </c>
      <c r="Q1870" s="75" t="str">
        <f t="shared" si="107"/>
        <v>週二</v>
      </c>
      <c r="R1870" s="80">
        <v>44748</v>
      </c>
      <c r="AA1870" s="1"/>
    </row>
    <row r="1871" spans="4:28">
      <c r="D1871" s="68" t="s">
        <v>50</v>
      </c>
      <c r="E1871" s="70" t="s">
        <v>2</v>
      </c>
      <c r="F1871" s="19" t="s">
        <v>1061</v>
      </c>
      <c r="G1871" s="67">
        <v>44749</v>
      </c>
      <c r="H1871" s="67">
        <v>44756</v>
      </c>
      <c r="I1871" s="71">
        <f t="shared" si="106"/>
        <v>7</v>
      </c>
      <c r="J1871" s="72" t="s">
        <v>133</v>
      </c>
      <c r="K1871" s="72" t="s">
        <v>134</v>
      </c>
      <c r="L1871" s="73">
        <v>1</v>
      </c>
      <c r="M1871" s="73" t="s">
        <v>108</v>
      </c>
      <c r="N1871" s="68" t="str">
        <f>VLOOKUP(K1871,[1]人員授權表!D$3:G$249,4,0)</f>
        <v>無機</v>
      </c>
      <c r="O1871" s="70" t="str">
        <f>IF(J1871=[1]人員授權表!$C$85,"Casper李羿勳",IF(J1871=[1]人員授權表!$C$188,"Iring陳俊明",VLOOKUP(K1871,[1]人員授權表!D$2:E$249,2,FALSE)))</f>
        <v>Brian陳泓霖</v>
      </c>
      <c r="P1871" s="67">
        <f>H1871-2+8</f>
        <v>44762</v>
      </c>
      <c r="Q1871" s="75" t="str">
        <f t="shared" si="107"/>
        <v>週三</v>
      </c>
      <c r="R1871" s="80">
        <v>44762</v>
      </c>
      <c r="AA1871" s="102">
        <v>11</v>
      </c>
      <c r="AB1871" s="103" t="s">
        <v>1062</v>
      </c>
    </row>
    <row r="1872" spans="4:28">
      <c r="D1872" s="68" t="s">
        <v>50</v>
      </c>
      <c r="E1872" s="70" t="s">
        <v>2</v>
      </c>
      <c r="F1872" s="19" t="s">
        <v>1061</v>
      </c>
      <c r="G1872" s="67">
        <v>44749</v>
      </c>
      <c r="H1872" s="67">
        <v>44756</v>
      </c>
      <c r="I1872" s="71">
        <f t="shared" si="106"/>
        <v>7</v>
      </c>
      <c r="J1872" s="72" t="s">
        <v>102</v>
      </c>
      <c r="K1872" s="72" t="s">
        <v>103</v>
      </c>
      <c r="L1872" s="73">
        <v>1</v>
      </c>
      <c r="M1872" s="73" t="s">
        <v>108</v>
      </c>
      <c r="N1872" s="68" t="str">
        <f>VLOOKUP(K1872,[1]人員授權表!D$3:G$249,4,0)</f>
        <v>無機</v>
      </c>
      <c r="O1872" s="70" t="s">
        <v>99</v>
      </c>
      <c r="P1872" s="67">
        <f>H1872-1</f>
        <v>44755</v>
      </c>
      <c r="Q1872" s="75" t="str">
        <f t="shared" si="107"/>
        <v>週三</v>
      </c>
      <c r="R1872" s="80">
        <v>44755</v>
      </c>
      <c r="AA1872" s="102">
        <v>11</v>
      </c>
      <c r="AB1872" s="103" t="s">
        <v>1062</v>
      </c>
    </row>
    <row r="1873" spans="4:27">
      <c r="D1873" s="68" t="s">
        <v>50</v>
      </c>
      <c r="E1873" s="70" t="s">
        <v>82</v>
      </c>
      <c r="F1873" s="70" t="s">
        <v>1063</v>
      </c>
      <c r="G1873" s="67">
        <v>44741</v>
      </c>
      <c r="H1873" s="67">
        <v>44756</v>
      </c>
      <c r="I1873" s="71">
        <f t="shared" si="106"/>
        <v>15</v>
      </c>
      <c r="J1873" s="72" t="s">
        <v>137</v>
      </c>
      <c r="K1873" s="72" t="s">
        <v>138</v>
      </c>
      <c r="L1873" s="73">
        <v>2</v>
      </c>
      <c r="M1873" s="73" t="s">
        <v>104</v>
      </c>
      <c r="N1873" s="68" t="str">
        <f>VLOOKUP(K1873,[1]人員授權表!D$3:G$249,4,0)</f>
        <v>無機</v>
      </c>
      <c r="O1873" s="70" t="s">
        <v>99</v>
      </c>
      <c r="P1873" s="67">
        <f t="shared" ref="P1873:P1918" si="108">H1873-2</f>
        <v>44754</v>
      </c>
      <c r="Q1873" s="75" t="str">
        <f t="shared" si="107"/>
        <v>週二</v>
      </c>
      <c r="R1873" s="80">
        <v>44750</v>
      </c>
      <c r="AA1873" s="1"/>
    </row>
    <row r="1874" spans="4:27">
      <c r="D1874" s="68" t="s">
        <v>50</v>
      </c>
      <c r="E1874" s="70" t="s">
        <v>82</v>
      </c>
      <c r="F1874" s="70" t="s">
        <v>1063</v>
      </c>
      <c r="G1874" s="67">
        <v>44741</v>
      </c>
      <c r="H1874" s="67">
        <v>44756</v>
      </c>
      <c r="I1874" s="71">
        <f t="shared" si="106"/>
        <v>15</v>
      </c>
      <c r="J1874" s="72" t="s">
        <v>178</v>
      </c>
      <c r="K1874" s="72" t="s">
        <v>179</v>
      </c>
      <c r="L1874" s="73">
        <v>2</v>
      </c>
      <c r="M1874" s="73" t="s">
        <v>104</v>
      </c>
      <c r="N1874" s="68" t="str">
        <f>VLOOKUP(K1874,[1]人員授權表!D$3:G$249,4,0)</f>
        <v>無機</v>
      </c>
      <c r="O1874" s="70" t="s">
        <v>115</v>
      </c>
      <c r="P1874" s="67">
        <f t="shared" si="108"/>
        <v>44754</v>
      </c>
      <c r="Q1874" s="75" t="str">
        <f t="shared" si="107"/>
        <v>週二</v>
      </c>
      <c r="R1874" s="80">
        <v>44753</v>
      </c>
      <c r="AA1874" s="1"/>
    </row>
    <row r="1875" spans="4:27">
      <c r="D1875" s="68" t="s">
        <v>50</v>
      </c>
      <c r="E1875" s="70" t="s">
        <v>82</v>
      </c>
      <c r="F1875" s="70" t="s">
        <v>1063</v>
      </c>
      <c r="G1875" s="67">
        <v>44741</v>
      </c>
      <c r="H1875" s="67">
        <v>44756</v>
      </c>
      <c r="I1875" s="71">
        <f t="shared" si="106"/>
        <v>15</v>
      </c>
      <c r="J1875" s="72" t="s">
        <v>206</v>
      </c>
      <c r="K1875" s="72" t="s">
        <v>179</v>
      </c>
      <c r="L1875" s="73">
        <v>2</v>
      </c>
      <c r="M1875" s="73" t="s">
        <v>104</v>
      </c>
      <c r="N1875" s="68" t="str">
        <f>VLOOKUP(K1875,[1]人員授權表!D$3:G$249,4,0)</f>
        <v>無機</v>
      </c>
      <c r="O1875" s="70" t="s">
        <v>115</v>
      </c>
      <c r="P1875" s="67">
        <f t="shared" si="108"/>
        <v>44754</v>
      </c>
      <c r="Q1875" s="75" t="str">
        <f t="shared" si="107"/>
        <v>週二</v>
      </c>
      <c r="R1875" s="80">
        <v>44753</v>
      </c>
      <c r="AA1875" s="1"/>
    </row>
    <row r="1876" spans="4:27">
      <c r="D1876" s="68" t="s">
        <v>50</v>
      </c>
      <c r="E1876" s="70" t="s">
        <v>82</v>
      </c>
      <c r="F1876" s="70" t="s">
        <v>1063</v>
      </c>
      <c r="G1876" s="67">
        <v>44741</v>
      </c>
      <c r="H1876" s="67">
        <v>44756</v>
      </c>
      <c r="I1876" s="71">
        <f t="shared" si="106"/>
        <v>15</v>
      </c>
      <c r="J1876" s="72" t="s">
        <v>371</v>
      </c>
      <c r="K1876" s="72" t="s">
        <v>372</v>
      </c>
      <c r="L1876" s="73">
        <v>2</v>
      </c>
      <c r="M1876" s="73" t="s">
        <v>104</v>
      </c>
      <c r="N1876" s="68" t="str">
        <f>VLOOKUP(K1876,[1]人員授權表!D$3:G$249,4,0)</f>
        <v>無機</v>
      </c>
      <c r="O1876" s="70" t="str">
        <f>VLOOKUP(K1876,[1]人員授權表!D$2:E$249,2,FALSE)</f>
        <v>Dennis陳汶宏</v>
      </c>
      <c r="P1876" s="67">
        <f t="shared" si="108"/>
        <v>44754</v>
      </c>
      <c r="Q1876" s="75" t="str">
        <f t="shared" si="107"/>
        <v>週二</v>
      </c>
      <c r="R1876" s="80">
        <v>44749</v>
      </c>
      <c r="AA1876" s="1"/>
    </row>
    <row r="1877" spans="4:27">
      <c r="D1877" s="68" t="s">
        <v>50</v>
      </c>
      <c r="E1877" s="70" t="s">
        <v>82</v>
      </c>
      <c r="F1877" s="70" t="s">
        <v>1063</v>
      </c>
      <c r="G1877" s="67">
        <v>44741</v>
      </c>
      <c r="H1877" s="67">
        <v>44756</v>
      </c>
      <c r="I1877" s="71">
        <f t="shared" si="106"/>
        <v>15</v>
      </c>
      <c r="J1877" s="72" t="s">
        <v>160</v>
      </c>
      <c r="K1877" s="72" t="s">
        <v>161</v>
      </c>
      <c r="L1877" s="73">
        <v>2</v>
      </c>
      <c r="M1877" s="73" t="s">
        <v>104</v>
      </c>
      <c r="N1877" s="68" t="str">
        <f>VLOOKUP(K1877,[1]人員授權表!D$3:G$249,4,0)</f>
        <v>無機</v>
      </c>
      <c r="O1877" s="70" t="str">
        <f>VLOOKUP(K1877,[1]人員授權表!D$2:E$249,2,FALSE)</f>
        <v>Dennis陳汶宏</v>
      </c>
      <c r="P1877" s="67">
        <f t="shared" si="108"/>
        <v>44754</v>
      </c>
      <c r="Q1877" s="75" t="str">
        <f t="shared" si="107"/>
        <v>週二</v>
      </c>
      <c r="R1877" s="80">
        <v>44749</v>
      </c>
      <c r="AA1877" s="1"/>
    </row>
    <row r="1878" spans="4:27">
      <c r="D1878" s="68" t="s">
        <v>50</v>
      </c>
      <c r="E1878" s="70" t="s">
        <v>82</v>
      </c>
      <c r="F1878" s="70" t="s">
        <v>1063</v>
      </c>
      <c r="G1878" s="67">
        <v>44741</v>
      </c>
      <c r="H1878" s="67">
        <v>44756</v>
      </c>
      <c r="I1878" s="71">
        <f t="shared" si="106"/>
        <v>15</v>
      </c>
      <c r="J1878" s="72" t="s">
        <v>141</v>
      </c>
      <c r="K1878" s="72" t="s">
        <v>142</v>
      </c>
      <c r="L1878" s="73">
        <v>2</v>
      </c>
      <c r="M1878" s="73" t="s">
        <v>104</v>
      </c>
      <c r="N1878" s="68" t="str">
        <f>VLOOKUP(K1878,[1]人員授權表!D$3:G$249,4,0)</f>
        <v>無機</v>
      </c>
      <c r="O1878" s="70" t="str">
        <f>VLOOKUP(K1878,[1]人員授權表!D$2:E$249,2,FALSE)</f>
        <v>Dennis陳汶宏</v>
      </c>
      <c r="P1878" s="67">
        <f t="shared" si="108"/>
        <v>44754</v>
      </c>
      <c r="Q1878" s="75" t="str">
        <f t="shared" si="107"/>
        <v>週二</v>
      </c>
      <c r="R1878" s="80">
        <v>44749</v>
      </c>
      <c r="AA1878" s="1"/>
    </row>
    <row r="1879" spans="4:27">
      <c r="D1879" s="68" t="s">
        <v>50</v>
      </c>
      <c r="E1879" s="70" t="s">
        <v>82</v>
      </c>
      <c r="F1879" s="70" t="s">
        <v>1063</v>
      </c>
      <c r="G1879" s="67">
        <v>44741</v>
      </c>
      <c r="H1879" s="67">
        <v>44756</v>
      </c>
      <c r="I1879" s="71">
        <f t="shared" si="106"/>
        <v>15</v>
      </c>
      <c r="J1879" s="72" t="s">
        <v>164</v>
      </c>
      <c r="K1879" s="72" t="s">
        <v>146</v>
      </c>
      <c r="L1879" s="73">
        <v>2</v>
      </c>
      <c r="M1879" s="73" t="s">
        <v>104</v>
      </c>
      <c r="N1879" s="68" t="str">
        <f>VLOOKUP(K1879,[1]人員授權表!D$3:G$249,4,0)</f>
        <v>無機</v>
      </c>
      <c r="O1879" s="70" t="str">
        <f>VLOOKUP(K1879,[1]人員授權表!D$2:E$249,2,FALSE)</f>
        <v>Jack劉念忻</v>
      </c>
      <c r="P1879" s="67">
        <f t="shared" si="108"/>
        <v>44754</v>
      </c>
      <c r="Q1879" s="75" t="str">
        <f t="shared" si="107"/>
        <v>週二</v>
      </c>
      <c r="R1879" s="80">
        <v>44753</v>
      </c>
      <c r="U1879" s="70">
        <v>1</v>
      </c>
      <c r="Y1879" s="78">
        <v>44754</v>
      </c>
      <c r="Z1879" s="79" t="s">
        <v>1064</v>
      </c>
      <c r="AA1879" s="1"/>
    </row>
    <row r="1880" spans="4:27">
      <c r="D1880" s="68" t="s">
        <v>50</v>
      </c>
      <c r="E1880" s="70" t="s">
        <v>51</v>
      </c>
      <c r="F1880" s="70" t="s">
        <v>1065</v>
      </c>
      <c r="G1880" s="67">
        <v>44742</v>
      </c>
      <c r="H1880" s="67">
        <v>44756</v>
      </c>
      <c r="I1880" s="71">
        <f t="shared" si="106"/>
        <v>14</v>
      </c>
      <c r="J1880" s="72" t="s">
        <v>125</v>
      </c>
      <c r="K1880" s="72" t="s">
        <v>144</v>
      </c>
      <c r="L1880" s="73">
        <v>5</v>
      </c>
      <c r="M1880" s="73" t="s">
        <v>79</v>
      </c>
      <c r="N1880" s="68" t="str">
        <f>VLOOKUP(K1880,[1]人員授權表!D$3:G$249,4,0)</f>
        <v>有機</v>
      </c>
      <c r="O1880" s="70" t="str">
        <f>VLOOKUP(K1880,[1]人員授權表!D$2:E$249,2,FALSE)</f>
        <v>Lucy黃詩婷</v>
      </c>
      <c r="P1880" s="67">
        <f t="shared" si="108"/>
        <v>44754</v>
      </c>
      <c r="Q1880" s="75" t="str">
        <f t="shared" si="107"/>
        <v>週二</v>
      </c>
      <c r="R1880" s="80">
        <v>44748</v>
      </c>
      <c r="AA1880" s="1"/>
    </row>
    <row r="1881" spans="4:27">
      <c r="D1881" s="68" t="s">
        <v>50</v>
      </c>
      <c r="E1881" s="70" t="s">
        <v>51</v>
      </c>
      <c r="F1881" s="70" t="s">
        <v>1065</v>
      </c>
      <c r="G1881" s="67">
        <v>44742</v>
      </c>
      <c r="H1881" s="67">
        <v>44756</v>
      </c>
      <c r="I1881" s="71">
        <f t="shared" si="106"/>
        <v>14</v>
      </c>
      <c r="J1881" s="72" t="s">
        <v>139</v>
      </c>
      <c r="K1881" s="72" t="s">
        <v>140</v>
      </c>
      <c r="L1881" s="73">
        <v>5</v>
      </c>
      <c r="M1881" s="73" t="s">
        <v>79</v>
      </c>
      <c r="N1881" s="68" t="str">
        <f>VLOOKUP(K1881,[1]人員授權表!D$3:G$249,4,0)</f>
        <v>無機</v>
      </c>
      <c r="O1881" s="70" t="str">
        <f>IF(J1881=[1]人員授權表!$C$85,"Casper李羿勳",IF(J1881=[1]人員授權表!$C$188,"Iring陳俊明",IF(J1881=[1]人員授權表!$C$189,"Brian陳泓霖",VLOOKUP(K1881,[1]人員授權表!D$2:E$249,2,FALSE))))</f>
        <v>Brian陳泓霖</v>
      </c>
      <c r="P1881" s="67">
        <f t="shared" si="108"/>
        <v>44754</v>
      </c>
      <c r="Q1881" s="75" t="str">
        <f t="shared" si="107"/>
        <v>週二</v>
      </c>
      <c r="R1881" s="80">
        <v>44747</v>
      </c>
      <c r="AA1881" s="1"/>
    </row>
    <row r="1882" spans="4:27">
      <c r="D1882" s="68" t="s">
        <v>50</v>
      </c>
      <c r="E1882" s="70" t="s">
        <v>51</v>
      </c>
      <c r="F1882" s="70" t="s">
        <v>1065</v>
      </c>
      <c r="G1882" s="67">
        <v>44742</v>
      </c>
      <c r="H1882" s="67">
        <v>44756</v>
      </c>
      <c r="I1882" s="71">
        <f t="shared" si="106"/>
        <v>14</v>
      </c>
      <c r="J1882" s="72" t="s">
        <v>160</v>
      </c>
      <c r="K1882" s="72" t="s">
        <v>161</v>
      </c>
      <c r="L1882" s="73">
        <v>5</v>
      </c>
      <c r="M1882" s="73" t="s">
        <v>79</v>
      </c>
      <c r="N1882" s="68" t="str">
        <f>VLOOKUP(K1882,[1]人員授權表!D$3:G$249,4,0)</f>
        <v>無機</v>
      </c>
      <c r="O1882" s="70" t="str">
        <f>VLOOKUP(K1882,[1]人員授權表!D$2:E$249,2,FALSE)</f>
        <v>Dennis陳汶宏</v>
      </c>
      <c r="P1882" s="67">
        <f t="shared" si="108"/>
        <v>44754</v>
      </c>
      <c r="Q1882" s="75" t="str">
        <f t="shared" si="107"/>
        <v>週二</v>
      </c>
      <c r="R1882" s="80">
        <v>44749</v>
      </c>
      <c r="AA1882" s="1"/>
    </row>
    <row r="1883" spans="4:27">
      <c r="D1883" s="68" t="s">
        <v>50</v>
      </c>
      <c r="E1883" s="70" t="s">
        <v>51</v>
      </c>
      <c r="F1883" s="70" t="s">
        <v>1065</v>
      </c>
      <c r="G1883" s="67">
        <v>44742</v>
      </c>
      <c r="H1883" s="67">
        <v>44756</v>
      </c>
      <c r="I1883" s="71">
        <f t="shared" si="106"/>
        <v>14</v>
      </c>
      <c r="J1883" s="72" t="s">
        <v>145</v>
      </c>
      <c r="K1883" s="72" t="s">
        <v>146</v>
      </c>
      <c r="L1883" s="73">
        <v>5</v>
      </c>
      <c r="M1883" s="73" t="s">
        <v>79</v>
      </c>
      <c r="N1883" s="68" t="str">
        <f>VLOOKUP(K1883,[1]人員授權表!D$3:G$249,4,0)</f>
        <v>無機</v>
      </c>
      <c r="O1883" s="70" t="str">
        <f>VLOOKUP(K1883,[1]人員授權表!D$2:E$249,2,FALSE)</f>
        <v>Jack劉念忻</v>
      </c>
      <c r="P1883" s="67">
        <f t="shared" si="108"/>
        <v>44754</v>
      </c>
      <c r="Q1883" s="75" t="str">
        <f t="shared" si="107"/>
        <v>週二</v>
      </c>
      <c r="R1883" s="80">
        <v>44753</v>
      </c>
      <c r="AA1883" s="1"/>
    </row>
    <row r="1884" spans="4:27">
      <c r="D1884" s="68" t="s">
        <v>50</v>
      </c>
      <c r="E1884" s="70" t="s">
        <v>51</v>
      </c>
      <c r="F1884" s="70" t="s">
        <v>1065</v>
      </c>
      <c r="G1884" s="67">
        <v>44742</v>
      </c>
      <c r="H1884" s="67">
        <v>44756</v>
      </c>
      <c r="I1884" s="71">
        <f t="shared" si="106"/>
        <v>14</v>
      </c>
      <c r="J1884" s="72" t="s">
        <v>164</v>
      </c>
      <c r="K1884" s="72" t="s">
        <v>146</v>
      </c>
      <c r="L1884" s="73">
        <v>5</v>
      </c>
      <c r="M1884" s="73" t="s">
        <v>79</v>
      </c>
      <c r="N1884" s="68" t="str">
        <f>VLOOKUP(K1884,[1]人員授權表!D$3:G$249,4,0)</f>
        <v>無機</v>
      </c>
      <c r="O1884" s="70" t="str">
        <f>VLOOKUP(K1884,[1]人員授權表!D$2:E$249,2,FALSE)</f>
        <v>Jack劉念忻</v>
      </c>
      <c r="P1884" s="67">
        <f t="shared" si="108"/>
        <v>44754</v>
      </c>
      <c r="Q1884" s="75" t="str">
        <f t="shared" si="107"/>
        <v>週二</v>
      </c>
      <c r="R1884" s="80">
        <v>44753</v>
      </c>
      <c r="AA1884" s="1"/>
    </row>
    <row r="1885" spans="4:27">
      <c r="D1885" s="68" t="s">
        <v>50</v>
      </c>
      <c r="E1885" s="70" t="s">
        <v>51</v>
      </c>
      <c r="F1885" s="70" t="s">
        <v>1065</v>
      </c>
      <c r="G1885" s="67">
        <v>44742</v>
      </c>
      <c r="H1885" s="67">
        <v>44756</v>
      </c>
      <c r="I1885" s="71">
        <f t="shared" si="106"/>
        <v>14</v>
      </c>
      <c r="J1885" s="72" t="s">
        <v>141</v>
      </c>
      <c r="K1885" s="72" t="s">
        <v>142</v>
      </c>
      <c r="L1885" s="73">
        <v>5</v>
      </c>
      <c r="M1885" s="73" t="s">
        <v>79</v>
      </c>
      <c r="N1885" s="68" t="str">
        <f>VLOOKUP(K1885,[1]人員授權表!D$3:G$249,4,0)</f>
        <v>無機</v>
      </c>
      <c r="O1885" s="70" t="str">
        <f>VLOOKUP(K1885,[1]人員授權表!D$2:E$249,2,FALSE)</f>
        <v>Dennis陳汶宏</v>
      </c>
      <c r="P1885" s="67">
        <f t="shared" si="108"/>
        <v>44754</v>
      </c>
      <c r="Q1885" s="75" t="str">
        <f t="shared" si="107"/>
        <v>週二</v>
      </c>
      <c r="R1885" s="80">
        <v>44749</v>
      </c>
      <c r="AA1885" s="1"/>
    </row>
    <row r="1886" spans="4:27">
      <c r="D1886" s="68" t="s">
        <v>50</v>
      </c>
      <c r="E1886" s="70" t="s">
        <v>51</v>
      </c>
      <c r="F1886" s="70" t="s">
        <v>1065</v>
      </c>
      <c r="G1886" s="67">
        <v>44742</v>
      </c>
      <c r="H1886" s="67">
        <v>44756</v>
      </c>
      <c r="I1886" s="71">
        <f t="shared" si="106"/>
        <v>14</v>
      </c>
      <c r="J1886" s="72" t="s">
        <v>153</v>
      </c>
      <c r="K1886" s="72" t="s">
        <v>154</v>
      </c>
      <c r="L1886" s="73">
        <v>5</v>
      </c>
      <c r="M1886" s="73" t="s">
        <v>79</v>
      </c>
      <c r="N1886" s="68" t="str">
        <f>VLOOKUP(K1886,[1]人員授權表!D$3:G$249,4,0)</f>
        <v>無機</v>
      </c>
      <c r="O1886" s="70" t="str">
        <f>VLOOKUP(K1886,[1]人員授權表!D$2:E$249,2,FALSE)</f>
        <v>Ken張智凱</v>
      </c>
      <c r="P1886" s="67">
        <f t="shared" si="108"/>
        <v>44754</v>
      </c>
      <c r="Q1886" s="75" t="str">
        <f t="shared" si="107"/>
        <v>週二</v>
      </c>
      <c r="R1886" s="80">
        <v>44749</v>
      </c>
      <c r="AA1886" s="1"/>
    </row>
    <row r="1887" spans="4:27">
      <c r="D1887" s="68" t="s">
        <v>50</v>
      </c>
      <c r="E1887" s="70" t="s">
        <v>51</v>
      </c>
      <c r="F1887" s="70" t="s">
        <v>1065</v>
      </c>
      <c r="G1887" s="67">
        <v>44742</v>
      </c>
      <c r="H1887" s="67">
        <v>44756</v>
      </c>
      <c r="I1887" s="71">
        <f t="shared" si="106"/>
        <v>14</v>
      </c>
      <c r="J1887" s="72" t="s">
        <v>137</v>
      </c>
      <c r="K1887" s="72" t="s">
        <v>138</v>
      </c>
      <c r="L1887" s="73">
        <v>5</v>
      </c>
      <c r="M1887" s="73" t="s">
        <v>79</v>
      </c>
      <c r="N1887" s="68" t="str">
        <f>VLOOKUP(K1887,[1]人員授權表!D$3:G$249,4,0)</f>
        <v>無機</v>
      </c>
      <c r="O1887" s="70" t="s">
        <v>99</v>
      </c>
      <c r="P1887" s="67">
        <f t="shared" si="108"/>
        <v>44754</v>
      </c>
      <c r="Q1887" s="75" t="str">
        <f t="shared" si="107"/>
        <v>週二</v>
      </c>
      <c r="R1887" s="80">
        <v>44750</v>
      </c>
      <c r="AA1887" s="1"/>
    </row>
    <row r="1888" spans="4:27">
      <c r="D1888" s="68" t="s">
        <v>50</v>
      </c>
      <c r="E1888" s="70" t="s">
        <v>51</v>
      </c>
      <c r="F1888" s="70" t="s">
        <v>1065</v>
      </c>
      <c r="G1888" s="67">
        <v>44742</v>
      </c>
      <c r="H1888" s="67">
        <v>44756</v>
      </c>
      <c r="I1888" s="71">
        <f t="shared" si="106"/>
        <v>14</v>
      </c>
      <c r="J1888" s="72" t="s">
        <v>148</v>
      </c>
      <c r="K1888" s="72" t="s">
        <v>149</v>
      </c>
      <c r="L1888" s="73">
        <v>5</v>
      </c>
      <c r="M1888" s="73" t="s">
        <v>79</v>
      </c>
      <c r="N1888" s="68" t="str">
        <f>VLOOKUP(K1888,[1]人員授權表!D$3:G$249,4,0)</f>
        <v>無機</v>
      </c>
      <c r="O1888" s="70" t="str">
        <f>VLOOKUP(K1888,[1]人員授權表!D$2:E$249,2,FALSE)</f>
        <v>Vicky游崴涵</v>
      </c>
      <c r="P1888" s="67">
        <f t="shared" si="108"/>
        <v>44754</v>
      </c>
      <c r="Q1888" s="75" t="str">
        <f t="shared" si="107"/>
        <v>週二</v>
      </c>
      <c r="R1888" s="80">
        <v>44748</v>
      </c>
      <c r="AA1888" s="1"/>
    </row>
    <row r="1889" spans="4:27">
      <c r="D1889" s="68" t="s">
        <v>50</v>
      </c>
      <c r="E1889" s="70" t="s">
        <v>51</v>
      </c>
      <c r="F1889" s="70" t="s">
        <v>1065</v>
      </c>
      <c r="G1889" s="67">
        <v>44742</v>
      </c>
      <c r="H1889" s="67">
        <v>44756</v>
      </c>
      <c r="I1889" s="71">
        <f t="shared" si="106"/>
        <v>14</v>
      </c>
      <c r="J1889" s="72" t="s">
        <v>295</v>
      </c>
      <c r="K1889" s="72" t="s">
        <v>296</v>
      </c>
      <c r="L1889" s="73">
        <v>5</v>
      </c>
      <c r="M1889" s="73" t="s">
        <v>79</v>
      </c>
      <c r="N1889" s="68" t="str">
        <f>VLOOKUP(K1889,[1]人員授權表!D$3:G$249,4,0)</f>
        <v>無機</v>
      </c>
      <c r="O1889" s="70" t="str">
        <f>VLOOKUP(K1889,[1]人員授權表!D$2:E$249,2,FALSE)</f>
        <v>Ken張智凱</v>
      </c>
      <c r="P1889" s="67">
        <f t="shared" si="108"/>
        <v>44754</v>
      </c>
      <c r="Q1889" s="75" t="str">
        <f t="shared" si="107"/>
        <v>週二</v>
      </c>
      <c r="R1889" s="80">
        <v>44746</v>
      </c>
      <c r="AA1889" s="1"/>
    </row>
    <row r="1890" spans="4:27">
      <c r="D1890" s="68" t="s">
        <v>50</v>
      </c>
      <c r="E1890" s="70" t="s">
        <v>51</v>
      </c>
      <c r="F1890" s="70" t="s">
        <v>1065</v>
      </c>
      <c r="G1890" s="67">
        <v>44742</v>
      </c>
      <c r="H1890" s="67">
        <v>44756</v>
      </c>
      <c r="I1890" s="71">
        <f t="shared" si="106"/>
        <v>14</v>
      </c>
      <c r="J1890" s="72" t="s">
        <v>167</v>
      </c>
      <c r="K1890" s="72" t="s">
        <v>168</v>
      </c>
      <c r="L1890" s="73">
        <v>5</v>
      </c>
      <c r="M1890" s="73" t="s">
        <v>79</v>
      </c>
      <c r="N1890" s="68" t="str">
        <f>VLOOKUP(K1890,[1]人員授權表!D$3:G$249,4,0)</f>
        <v>有機</v>
      </c>
      <c r="O1890" s="70" t="str">
        <f>VLOOKUP(K1890,[1]人員授權表!D$2:E$249,2,FALSE)</f>
        <v>Una林庭瑄</v>
      </c>
      <c r="P1890" s="67">
        <f t="shared" si="108"/>
        <v>44754</v>
      </c>
      <c r="Q1890" s="75" t="str">
        <f t="shared" si="107"/>
        <v>週二</v>
      </c>
      <c r="R1890" s="80">
        <v>44742</v>
      </c>
      <c r="AA1890" s="1"/>
    </row>
    <row r="1891" spans="4:27">
      <c r="D1891" s="68" t="s">
        <v>50</v>
      </c>
      <c r="E1891" s="70" t="s">
        <v>51</v>
      </c>
      <c r="F1891" s="70" t="s">
        <v>1066</v>
      </c>
      <c r="G1891" s="67">
        <v>44742</v>
      </c>
      <c r="H1891" s="67">
        <v>44756</v>
      </c>
      <c r="I1891" s="71">
        <f t="shared" si="106"/>
        <v>14</v>
      </c>
      <c r="J1891" s="72" t="s">
        <v>125</v>
      </c>
      <c r="K1891" s="72" t="s">
        <v>144</v>
      </c>
      <c r="L1891" s="73">
        <v>2</v>
      </c>
      <c r="M1891" s="73" t="s">
        <v>79</v>
      </c>
      <c r="N1891" s="68" t="str">
        <f>VLOOKUP(K1891,[1]人員授權表!D$3:G$249,4,0)</f>
        <v>有機</v>
      </c>
      <c r="O1891" s="70" t="str">
        <f>VLOOKUP(K1891,[1]人員授權表!D$2:E$249,2,FALSE)</f>
        <v>Lucy黃詩婷</v>
      </c>
      <c r="P1891" s="67">
        <f t="shared" si="108"/>
        <v>44754</v>
      </c>
      <c r="Q1891" s="75" t="str">
        <f t="shared" si="107"/>
        <v>週二</v>
      </c>
      <c r="R1891" s="80">
        <v>44748</v>
      </c>
      <c r="AA1891" s="1"/>
    </row>
    <row r="1892" spans="4:27">
      <c r="D1892" s="68" t="s">
        <v>50</v>
      </c>
      <c r="E1892" s="70" t="s">
        <v>51</v>
      </c>
      <c r="F1892" s="70" t="s">
        <v>1067</v>
      </c>
      <c r="G1892" s="67">
        <v>44742</v>
      </c>
      <c r="H1892" s="67">
        <v>44756</v>
      </c>
      <c r="I1892" s="71">
        <f t="shared" si="106"/>
        <v>14</v>
      </c>
      <c r="J1892" s="72" t="s">
        <v>139</v>
      </c>
      <c r="K1892" s="72" t="s">
        <v>140</v>
      </c>
      <c r="L1892" s="73">
        <v>2</v>
      </c>
      <c r="M1892" s="73" t="s">
        <v>79</v>
      </c>
      <c r="N1892" s="68" t="str">
        <f>VLOOKUP(K1892,[1]人員授權表!D$3:G$249,4,0)</f>
        <v>無機</v>
      </c>
      <c r="O1892" s="70" t="str">
        <f>IF(J1892=[1]人員授權表!$C$85,"Casper李羿勳",IF(J1892=[1]人員授權表!$C$188,"Iring陳俊明",IF(J1892=[1]人員授權表!$C$189,"Brian陳泓霖",VLOOKUP(K1892,[1]人員授權表!D$2:E$249,2,FALSE))))</f>
        <v>Brian陳泓霖</v>
      </c>
      <c r="P1892" s="67">
        <f t="shared" si="108"/>
        <v>44754</v>
      </c>
      <c r="Q1892" s="75" t="str">
        <f t="shared" si="107"/>
        <v>週二</v>
      </c>
      <c r="R1892" s="80">
        <v>44747</v>
      </c>
      <c r="AA1892" s="1"/>
    </row>
    <row r="1893" spans="4:27">
      <c r="D1893" s="68" t="s">
        <v>50</v>
      </c>
      <c r="E1893" s="70" t="s">
        <v>51</v>
      </c>
      <c r="F1893" s="70" t="s">
        <v>1066</v>
      </c>
      <c r="G1893" s="67">
        <v>44742</v>
      </c>
      <c r="H1893" s="67">
        <v>44756</v>
      </c>
      <c r="I1893" s="71">
        <f t="shared" si="106"/>
        <v>14</v>
      </c>
      <c r="J1893" s="72" t="s">
        <v>160</v>
      </c>
      <c r="K1893" s="72" t="s">
        <v>161</v>
      </c>
      <c r="L1893" s="73">
        <v>2</v>
      </c>
      <c r="M1893" s="73" t="s">
        <v>79</v>
      </c>
      <c r="N1893" s="68" t="str">
        <f>VLOOKUP(K1893,[1]人員授權表!D$3:G$249,4,0)</f>
        <v>無機</v>
      </c>
      <c r="O1893" s="70" t="str">
        <f>VLOOKUP(K1893,[1]人員授權表!D$2:E$249,2,FALSE)</f>
        <v>Dennis陳汶宏</v>
      </c>
      <c r="P1893" s="67">
        <f t="shared" si="108"/>
        <v>44754</v>
      </c>
      <c r="Q1893" s="75" t="str">
        <f t="shared" si="107"/>
        <v>週二</v>
      </c>
      <c r="R1893" s="80">
        <v>44749</v>
      </c>
      <c r="AA1893" s="1"/>
    </row>
    <row r="1894" spans="4:27">
      <c r="D1894" s="68" t="s">
        <v>50</v>
      </c>
      <c r="E1894" s="70" t="s">
        <v>51</v>
      </c>
      <c r="F1894" s="70" t="s">
        <v>1066</v>
      </c>
      <c r="G1894" s="67">
        <v>44742</v>
      </c>
      <c r="H1894" s="67">
        <v>44756</v>
      </c>
      <c r="I1894" s="71">
        <f t="shared" si="106"/>
        <v>14</v>
      </c>
      <c r="J1894" s="72" t="s">
        <v>145</v>
      </c>
      <c r="K1894" s="72" t="s">
        <v>146</v>
      </c>
      <c r="L1894" s="73">
        <v>2</v>
      </c>
      <c r="M1894" s="73" t="s">
        <v>79</v>
      </c>
      <c r="N1894" s="68" t="str">
        <f>VLOOKUP(K1894,[1]人員授權表!D$3:G$249,4,0)</f>
        <v>無機</v>
      </c>
      <c r="O1894" s="70" t="str">
        <f>VLOOKUP(K1894,[1]人員授權表!D$2:E$249,2,FALSE)</f>
        <v>Jack劉念忻</v>
      </c>
      <c r="P1894" s="67">
        <f t="shared" si="108"/>
        <v>44754</v>
      </c>
      <c r="Q1894" s="75" t="str">
        <f t="shared" si="107"/>
        <v>週二</v>
      </c>
      <c r="R1894" s="80">
        <v>44753</v>
      </c>
      <c r="AA1894" s="1"/>
    </row>
    <row r="1895" spans="4:27">
      <c r="D1895" s="68" t="s">
        <v>50</v>
      </c>
      <c r="E1895" s="70" t="s">
        <v>51</v>
      </c>
      <c r="F1895" s="70" t="s">
        <v>1066</v>
      </c>
      <c r="G1895" s="67">
        <v>44742</v>
      </c>
      <c r="H1895" s="67">
        <v>44756</v>
      </c>
      <c r="I1895" s="71">
        <f t="shared" si="106"/>
        <v>14</v>
      </c>
      <c r="J1895" s="72" t="s">
        <v>164</v>
      </c>
      <c r="K1895" s="72" t="s">
        <v>146</v>
      </c>
      <c r="L1895" s="73">
        <v>2</v>
      </c>
      <c r="M1895" s="73" t="s">
        <v>79</v>
      </c>
      <c r="N1895" s="68" t="str">
        <f>VLOOKUP(K1895,[1]人員授權表!D$3:G$249,4,0)</f>
        <v>無機</v>
      </c>
      <c r="O1895" s="70" t="str">
        <f>VLOOKUP(K1895,[1]人員授權表!D$2:E$249,2,FALSE)</f>
        <v>Jack劉念忻</v>
      </c>
      <c r="P1895" s="67">
        <f t="shared" si="108"/>
        <v>44754</v>
      </c>
      <c r="Q1895" s="75" t="str">
        <f t="shared" si="107"/>
        <v>週二</v>
      </c>
      <c r="R1895" s="80">
        <v>44753</v>
      </c>
      <c r="AA1895" s="1"/>
    </row>
    <row r="1896" spans="4:27">
      <c r="D1896" s="68" t="s">
        <v>50</v>
      </c>
      <c r="E1896" s="70" t="s">
        <v>51</v>
      </c>
      <c r="F1896" s="70" t="s">
        <v>1066</v>
      </c>
      <c r="G1896" s="67">
        <v>44742</v>
      </c>
      <c r="H1896" s="67">
        <v>44756</v>
      </c>
      <c r="I1896" s="71">
        <f t="shared" si="106"/>
        <v>14</v>
      </c>
      <c r="J1896" s="72" t="s">
        <v>141</v>
      </c>
      <c r="K1896" s="72" t="s">
        <v>142</v>
      </c>
      <c r="L1896" s="73">
        <v>2</v>
      </c>
      <c r="M1896" s="73" t="s">
        <v>79</v>
      </c>
      <c r="N1896" s="68" t="str">
        <f>VLOOKUP(K1896,[1]人員授權表!D$3:G$249,4,0)</f>
        <v>無機</v>
      </c>
      <c r="O1896" s="70" t="str">
        <f>VLOOKUP(K1896,[1]人員授權表!D$2:E$249,2,FALSE)</f>
        <v>Dennis陳汶宏</v>
      </c>
      <c r="P1896" s="67">
        <f t="shared" si="108"/>
        <v>44754</v>
      </c>
      <c r="Q1896" s="75" t="str">
        <f t="shared" si="107"/>
        <v>週二</v>
      </c>
      <c r="R1896" s="80">
        <v>44749</v>
      </c>
      <c r="AA1896" s="1"/>
    </row>
    <row r="1897" spans="4:27">
      <c r="D1897" s="68" t="s">
        <v>50</v>
      </c>
      <c r="E1897" s="70" t="s">
        <v>51</v>
      </c>
      <c r="F1897" s="70" t="s">
        <v>1066</v>
      </c>
      <c r="G1897" s="67">
        <v>44742</v>
      </c>
      <c r="H1897" s="67">
        <v>44756</v>
      </c>
      <c r="I1897" s="71">
        <f t="shared" si="106"/>
        <v>14</v>
      </c>
      <c r="J1897" s="72" t="s">
        <v>153</v>
      </c>
      <c r="K1897" s="72" t="s">
        <v>154</v>
      </c>
      <c r="L1897" s="73">
        <v>2</v>
      </c>
      <c r="M1897" s="73" t="s">
        <v>79</v>
      </c>
      <c r="N1897" s="68" t="str">
        <f>VLOOKUP(K1897,[1]人員授權表!D$3:G$249,4,0)</f>
        <v>無機</v>
      </c>
      <c r="O1897" s="70" t="str">
        <f>VLOOKUP(K1897,[1]人員授權表!D$2:E$249,2,FALSE)</f>
        <v>Ken張智凱</v>
      </c>
      <c r="P1897" s="67">
        <f t="shared" si="108"/>
        <v>44754</v>
      </c>
      <c r="Q1897" s="75" t="str">
        <f t="shared" si="107"/>
        <v>週二</v>
      </c>
      <c r="R1897" s="80">
        <v>44749</v>
      </c>
      <c r="AA1897" s="1"/>
    </row>
    <row r="1898" spans="4:27">
      <c r="D1898" s="68" t="s">
        <v>50</v>
      </c>
      <c r="E1898" s="70" t="s">
        <v>51</v>
      </c>
      <c r="F1898" s="70" t="s">
        <v>1066</v>
      </c>
      <c r="G1898" s="67">
        <v>44742</v>
      </c>
      <c r="H1898" s="67">
        <v>44756</v>
      </c>
      <c r="I1898" s="71">
        <f t="shared" si="106"/>
        <v>14</v>
      </c>
      <c r="J1898" s="72" t="s">
        <v>137</v>
      </c>
      <c r="K1898" s="72" t="s">
        <v>138</v>
      </c>
      <c r="L1898" s="73">
        <v>2</v>
      </c>
      <c r="M1898" s="73" t="s">
        <v>79</v>
      </c>
      <c r="N1898" s="68" t="str">
        <f>VLOOKUP(K1898,[1]人員授權表!D$3:G$249,4,0)</f>
        <v>無機</v>
      </c>
      <c r="O1898" s="70" t="s">
        <v>99</v>
      </c>
      <c r="P1898" s="67">
        <f t="shared" si="108"/>
        <v>44754</v>
      </c>
      <c r="Q1898" s="75" t="str">
        <f t="shared" si="107"/>
        <v>週二</v>
      </c>
      <c r="R1898" s="80">
        <v>44750</v>
      </c>
      <c r="AA1898" s="1"/>
    </row>
    <row r="1899" spans="4:27">
      <c r="D1899" s="68" t="s">
        <v>50</v>
      </c>
      <c r="E1899" s="70" t="s">
        <v>51</v>
      </c>
      <c r="F1899" s="70" t="s">
        <v>1067</v>
      </c>
      <c r="G1899" s="67">
        <v>44742</v>
      </c>
      <c r="H1899" s="67">
        <v>44756</v>
      </c>
      <c r="I1899" s="71">
        <f t="shared" si="106"/>
        <v>14</v>
      </c>
      <c r="J1899" s="72" t="s">
        <v>148</v>
      </c>
      <c r="K1899" s="72" t="s">
        <v>149</v>
      </c>
      <c r="L1899" s="73">
        <v>2</v>
      </c>
      <c r="M1899" s="73" t="s">
        <v>79</v>
      </c>
      <c r="N1899" s="68" t="str">
        <f>VLOOKUP(K1899,[1]人員授權表!D$3:G$249,4,0)</f>
        <v>無機</v>
      </c>
      <c r="O1899" s="70" t="str">
        <f>VLOOKUP(K1899,[1]人員授權表!D$2:E$249,2,FALSE)</f>
        <v>Vicky游崴涵</v>
      </c>
      <c r="P1899" s="67">
        <f t="shared" si="108"/>
        <v>44754</v>
      </c>
      <c r="Q1899" s="75" t="str">
        <f t="shared" si="107"/>
        <v>週二</v>
      </c>
      <c r="R1899" s="80">
        <v>44748</v>
      </c>
      <c r="AA1899" s="1"/>
    </row>
    <row r="1900" spans="4:27">
      <c r="D1900" s="68" t="s">
        <v>50</v>
      </c>
      <c r="E1900" s="70" t="s">
        <v>51</v>
      </c>
      <c r="F1900" s="70" t="s">
        <v>1066</v>
      </c>
      <c r="G1900" s="67">
        <v>44742</v>
      </c>
      <c r="H1900" s="67">
        <v>44756</v>
      </c>
      <c r="I1900" s="71">
        <f t="shared" si="106"/>
        <v>14</v>
      </c>
      <c r="J1900" s="72" t="s">
        <v>295</v>
      </c>
      <c r="K1900" s="72" t="s">
        <v>296</v>
      </c>
      <c r="L1900" s="73">
        <v>2</v>
      </c>
      <c r="M1900" s="73" t="s">
        <v>79</v>
      </c>
      <c r="N1900" s="68" t="str">
        <f>VLOOKUP(K1900,[1]人員授權表!D$3:G$249,4,0)</f>
        <v>無機</v>
      </c>
      <c r="O1900" s="70" t="str">
        <f>VLOOKUP(K1900,[1]人員授權表!D$2:E$249,2,FALSE)</f>
        <v>Ken張智凱</v>
      </c>
      <c r="P1900" s="67">
        <f t="shared" si="108"/>
        <v>44754</v>
      </c>
      <c r="Q1900" s="75" t="str">
        <f t="shared" si="107"/>
        <v>週二</v>
      </c>
      <c r="R1900" s="80">
        <v>44746</v>
      </c>
      <c r="AA1900" s="1"/>
    </row>
    <row r="1901" spans="4:27">
      <c r="D1901" s="68" t="s">
        <v>50</v>
      </c>
      <c r="E1901" s="70" t="s">
        <v>51</v>
      </c>
      <c r="F1901" s="70" t="s">
        <v>1066</v>
      </c>
      <c r="G1901" s="67">
        <v>44742</v>
      </c>
      <c r="H1901" s="67">
        <v>44756</v>
      </c>
      <c r="I1901" s="71">
        <f t="shared" si="106"/>
        <v>14</v>
      </c>
      <c r="J1901" s="72" t="s">
        <v>167</v>
      </c>
      <c r="K1901" s="72" t="s">
        <v>168</v>
      </c>
      <c r="L1901" s="73">
        <v>2</v>
      </c>
      <c r="M1901" s="73" t="s">
        <v>79</v>
      </c>
      <c r="N1901" s="68" t="str">
        <f>VLOOKUP(K1901,[1]人員授權表!D$3:G$249,4,0)</f>
        <v>有機</v>
      </c>
      <c r="O1901" s="70" t="str">
        <f>VLOOKUP(K1901,[1]人員授權表!D$2:E$249,2,FALSE)</f>
        <v>Una林庭瑄</v>
      </c>
      <c r="P1901" s="67">
        <f t="shared" si="108"/>
        <v>44754</v>
      </c>
      <c r="Q1901" s="75" t="str">
        <f t="shared" si="107"/>
        <v>週二</v>
      </c>
      <c r="R1901" s="80">
        <v>44746</v>
      </c>
      <c r="AA1901" s="1"/>
    </row>
    <row r="1902" spans="4:27">
      <c r="D1902" s="68" t="s">
        <v>50</v>
      </c>
      <c r="E1902" s="70" t="s">
        <v>51</v>
      </c>
      <c r="F1902" s="70" t="s">
        <v>1068</v>
      </c>
      <c r="G1902" s="67">
        <v>44742</v>
      </c>
      <c r="H1902" s="67">
        <v>44756</v>
      </c>
      <c r="I1902" s="71">
        <f t="shared" si="106"/>
        <v>14</v>
      </c>
      <c r="J1902" s="72" t="s">
        <v>125</v>
      </c>
      <c r="K1902" s="72" t="s">
        <v>144</v>
      </c>
      <c r="L1902" s="73">
        <v>5</v>
      </c>
      <c r="M1902" s="73" t="s">
        <v>79</v>
      </c>
      <c r="N1902" s="68" t="str">
        <f>VLOOKUP(K1902,[1]人員授權表!D$3:G$249,4,0)</f>
        <v>有機</v>
      </c>
      <c r="O1902" s="70" t="str">
        <f>VLOOKUP(K1902,[1]人員授權表!D$2:E$249,2,FALSE)</f>
        <v>Lucy黃詩婷</v>
      </c>
      <c r="P1902" s="67">
        <f t="shared" si="108"/>
        <v>44754</v>
      </c>
      <c r="Q1902" s="75" t="str">
        <f t="shared" si="107"/>
        <v>週二</v>
      </c>
      <c r="R1902" s="80">
        <v>44748</v>
      </c>
      <c r="AA1902" s="1"/>
    </row>
    <row r="1903" spans="4:27">
      <c r="D1903" s="68" t="s">
        <v>50</v>
      </c>
      <c r="E1903" s="70" t="s">
        <v>51</v>
      </c>
      <c r="F1903" s="70" t="s">
        <v>1068</v>
      </c>
      <c r="G1903" s="67">
        <v>44742</v>
      </c>
      <c r="H1903" s="67">
        <v>44756</v>
      </c>
      <c r="I1903" s="71">
        <f t="shared" si="106"/>
        <v>14</v>
      </c>
      <c r="J1903" s="72" t="s">
        <v>139</v>
      </c>
      <c r="K1903" s="72" t="s">
        <v>140</v>
      </c>
      <c r="L1903" s="73">
        <v>5</v>
      </c>
      <c r="M1903" s="73" t="s">
        <v>79</v>
      </c>
      <c r="N1903" s="68" t="str">
        <f>VLOOKUP(K1903,[1]人員授權表!D$3:G$249,4,0)</f>
        <v>無機</v>
      </c>
      <c r="O1903" s="70" t="str">
        <f>IF(J1903=[1]人員授權表!$C$85,"Casper李羿勳",IF(J1903=[1]人員授權表!$C$188,"Iring陳俊明",IF(J1903=[1]人員授權表!$C$189,"Brian陳泓霖",VLOOKUP(K1903,[1]人員授權表!D$2:E$249,2,FALSE))))</f>
        <v>Brian陳泓霖</v>
      </c>
      <c r="P1903" s="67">
        <f t="shared" si="108"/>
        <v>44754</v>
      </c>
      <c r="Q1903" s="75" t="str">
        <f t="shared" si="107"/>
        <v>週二</v>
      </c>
      <c r="R1903" s="80">
        <v>44747</v>
      </c>
      <c r="AA1903" s="1"/>
    </row>
    <row r="1904" spans="4:27">
      <c r="D1904" s="68" t="s">
        <v>50</v>
      </c>
      <c r="E1904" s="70" t="s">
        <v>51</v>
      </c>
      <c r="F1904" s="70" t="s">
        <v>1068</v>
      </c>
      <c r="G1904" s="67">
        <v>44742</v>
      </c>
      <c r="H1904" s="67">
        <v>44756</v>
      </c>
      <c r="I1904" s="71">
        <f t="shared" si="106"/>
        <v>14</v>
      </c>
      <c r="J1904" s="72" t="s">
        <v>160</v>
      </c>
      <c r="K1904" s="72" t="s">
        <v>161</v>
      </c>
      <c r="L1904" s="73">
        <v>5</v>
      </c>
      <c r="M1904" s="73" t="s">
        <v>79</v>
      </c>
      <c r="N1904" s="68" t="str">
        <f>VLOOKUP(K1904,[1]人員授權表!D$3:G$249,4,0)</f>
        <v>無機</v>
      </c>
      <c r="O1904" s="70" t="str">
        <f>VLOOKUP(K1904,[1]人員授權表!D$2:E$249,2,FALSE)</f>
        <v>Dennis陳汶宏</v>
      </c>
      <c r="P1904" s="67">
        <f t="shared" si="108"/>
        <v>44754</v>
      </c>
      <c r="Q1904" s="75" t="str">
        <f t="shared" si="107"/>
        <v>週二</v>
      </c>
      <c r="R1904" s="80">
        <v>44749</v>
      </c>
      <c r="AA1904" s="1"/>
    </row>
    <row r="1905" spans="1:27">
      <c r="D1905" s="68" t="s">
        <v>50</v>
      </c>
      <c r="E1905" s="70" t="s">
        <v>51</v>
      </c>
      <c r="F1905" s="70" t="s">
        <v>1068</v>
      </c>
      <c r="G1905" s="67">
        <v>44742</v>
      </c>
      <c r="H1905" s="67">
        <v>44756</v>
      </c>
      <c r="I1905" s="71">
        <f t="shared" si="106"/>
        <v>14</v>
      </c>
      <c r="J1905" s="72" t="s">
        <v>145</v>
      </c>
      <c r="K1905" s="72" t="s">
        <v>146</v>
      </c>
      <c r="L1905" s="73">
        <v>5</v>
      </c>
      <c r="M1905" s="73" t="s">
        <v>79</v>
      </c>
      <c r="N1905" s="68" t="str">
        <f>VLOOKUP(K1905,[1]人員授權表!D$3:G$249,4,0)</f>
        <v>無機</v>
      </c>
      <c r="O1905" s="70" t="str">
        <f>VLOOKUP(K1905,[1]人員授權表!D$2:E$249,2,FALSE)</f>
        <v>Jack劉念忻</v>
      </c>
      <c r="P1905" s="67">
        <f t="shared" si="108"/>
        <v>44754</v>
      </c>
      <c r="Q1905" s="75" t="str">
        <f t="shared" si="107"/>
        <v>週二</v>
      </c>
      <c r="R1905" s="80">
        <v>44753</v>
      </c>
      <c r="AA1905" s="1"/>
    </row>
    <row r="1906" spans="1:27">
      <c r="D1906" s="68" t="s">
        <v>50</v>
      </c>
      <c r="E1906" s="70" t="s">
        <v>51</v>
      </c>
      <c r="F1906" s="70" t="s">
        <v>1068</v>
      </c>
      <c r="G1906" s="67">
        <v>44742</v>
      </c>
      <c r="H1906" s="67">
        <v>44756</v>
      </c>
      <c r="I1906" s="71">
        <f t="shared" si="106"/>
        <v>14</v>
      </c>
      <c r="J1906" s="72" t="s">
        <v>164</v>
      </c>
      <c r="K1906" s="72" t="s">
        <v>146</v>
      </c>
      <c r="L1906" s="73">
        <v>5</v>
      </c>
      <c r="M1906" s="73" t="s">
        <v>79</v>
      </c>
      <c r="N1906" s="68" t="str">
        <f>VLOOKUP(K1906,[1]人員授權表!D$3:G$249,4,0)</f>
        <v>無機</v>
      </c>
      <c r="O1906" s="70" t="str">
        <f>VLOOKUP(K1906,[1]人員授權表!D$2:E$249,2,FALSE)</f>
        <v>Jack劉念忻</v>
      </c>
      <c r="P1906" s="67">
        <f t="shared" si="108"/>
        <v>44754</v>
      </c>
      <c r="Q1906" s="75" t="str">
        <f t="shared" si="107"/>
        <v>週二</v>
      </c>
      <c r="R1906" s="80">
        <v>44753</v>
      </c>
      <c r="AA1906" s="1"/>
    </row>
    <row r="1907" spans="1:27">
      <c r="D1907" s="68" t="s">
        <v>50</v>
      </c>
      <c r="E1907" s="70" t="s">
        <v>51</v>
      </c>
      <c r="F1907" s="70" t="s">
        <v>1068</v>
      </c>
      <c r="G1907" s="67">
        <v>44742</v>
      </c>
      <c r="H1907" s="67">
        <v>44756</v>
      </c>
      <c r="I1907" s="71">
        <f t="shared" si="106"/>
        <v>14</v>
      </c>
      <c r="J1907" s="72" t="s">
        <v>141</v>
      </c>
      <c r="K1907" s="72" t="s">
        <v>142</v>
      </c>
      <c r="L1907" s="73">
        <v>5</v>
      </c>
      <c r="M1907" s="73" t="s">
        <v>79</v>
      </c>
      <c r="N1907" s="68" t="str">
        <f>VLOOKUP(K1907,[1]人員授權表!D$3:G$249,4,0)</f>
        <v>無機</v>
      </c>
      <c r="O1907" s="70" t="str">
        <f>VLOOKUP(K1907,[1]人員授權表!D$2:E$249,2,FALSE)</f>
        <v>Dennis陳汶宏</v>
      </c>
      <c r="P1907" s="67">
        <f t="shared" si="108"/>
        <v>44754</v>
      </c>
      <c r="Q1907" s="75" t="str">
        <f t="shared" si="107"/>
        <v>週二</v>
      </c>
      <c r="R1907" s="80">
        <v>44749</v>
      </c>
      <c r="AA1907" s="1"/>
    </row>
    <row r="1908" spans="1:27">
      <c r="A1908" s="1">
        <v>7</v>
      </c>
      <c r="D1908" s="68" t="s">
        <v>50</v>
      </c>
      <c r="E1908" s="70" t="s">
        <v>51</v>
      </c>
      <c r="F1908" s="70" t="s">
        <v>1068</v>
      </c>
      <c r="G1908" s="67">
        <v>44742</v>
      </c>
      <c r="H1908" s="67">
        <v>44756</v>
      </c>
      <c r="I1908" s="71">
        <f t="shared" si="106"/>
        <v>14</v>
      </c>
      <c r="J1908" s="72" t="s">
        <v>153</v>
      </c>
      <c r="K1908" s="72" t="s">
        <v>154</v>
      </c>
      <c r="L1908" s="73">
        <v>5</v>
      </c>
      <c r="M1908" s="73" t="s">
        <v>79</v>
      </c>
      <c r="N1908" s="68" t="str">
        <f>VLOOKUP(K1908,[1]人員授權表!D$3:G$249,4,0)</f>
        <v>無機</v>
      </c>
      <c r="O1908" s="70" t="str">
        <f>VLOOKUP(K1908,[1]人員授權表!D$2:E$249,2,FALSE)</f>
        <v>Ken張智凱</v>
      </c>
      <c r="P1908" s="67">
        <f t="shared" si="108"/>
        <v>44754</v>
      </c>
      <c r="Q1908" s="75" t="str">
        <f t="shared" si="107"/>
        <v>週二</v>
      </c>
      <c r="R1908" s="80">
        <v>44749</v>
      </c>
      <c r="AA1908" s="1"/>
    </row>
    <row r="1909" spans="1:27">
      <c r="D1909" s="68" t="s">
        <v>50</v>
      </c>
      <c r="E1909" s="70" t="s">
        <v>51</v>
      </c>
      <c r="F1909" s="70" t="s">
        <v>1068</v>
      </c>
      <c r="G1909" s="67">
        <v>44742</v>
      </c>
      <c r="H1909" s="67">
        <v>44756</v>
      </c>
      <c r="I1909" s="71">
        <f t="shared" si="106"/>
        <v>14</v>
      </c>
      <c r="J1909" s="72" t="s">
        <v>137</v>
      </c>
      <c r="K1909" s="72" t="s">
        <v>138</v>
      </c>
      <c r="L1909" s="73">
        <v>5</v>
      </c>
      <c r="M1909" s="73" t="s">
        <v>79</v>
      </c>
      <c r="N1909" s="68" t="str">
        <f>VLOOKUP(K1909,[1]人員授權表!D$3:G$249,4,0)</f>
        <v>無機</v>
      </c>
      <c r="O1909" s="70" t="s">
        <v>99</v>
      </c>
      <c r="P1909" s="67">
        <f t="shared" si="108"/>
        <v>44754</v>
      </c>
      <c r="Q1909" s="75" t="str">
        <f t="shared" si="107"/>
        <v>週二</v>
      </c>
      <c r="R1909" s="80">
        <v>44750</v>
      </c>
      <c r="AA1909" s="1"/>
    </row>
    <row r="1910" spans="1:27">
      <c r="D1910" s="68" t="s">
        <v>50</v>
      </c>
      <c r="E1910" s="70" t="s">
        <v>51</v>
      </c>
      <c r="F1910" s="70" t="s">
        <v>1068</v>
      </c>
      <c r="G1910" s="67">
        <v>44742</v>
      </c>
      <c r="H1910" s="67">
        <v>44756</v>
      </c>
      <c r="I1910" s="71">
        <f t="shared" si="106"/>
        <v>14</v>
      </c>
      <c r="J1910" s="72" t="s">
        <v>148</v>
      </c>
      <c r="K1910" s="72" t="s">
        <v>149</v>
      </c>
      <c r="L1910" s="73">
        <v>5</v>
      </c>
      <c r="M1910" s="73" t="s">
        <v>79</v>
      </c>
      <c r="N1910" s="68" t="str">
        <f>VLOOKUP(K1910,[1]人員授權表!D$3:G$249,4,0)</f>
        <v>無機</v>
      </c>
      <c r="O1910" s="70" t="str">
        <f>VLOOKUP(K1910,[1]人員授權表!D$2:E$249,2,FALSE)</f>
        <v>Vicky游崴涵</v>
      </c>
      <c r="P1910" s="67">
        <f t="shared" si="108"/>
        <v>44754</v>
      </c>
      <c r="Q1910" s="75" t="str">
        <f t="shared" si="107"/>
        <v>週二</v>
      </c>
      <c r="R1910" s="80">
        <v>44748</v>
      </c>
      <c r="AA1910" s="1"/>
    </row>
    <row r="1911" spans="1:27">
      <c r="D1911" s="68" t="s">
        <v>50</v>
      </c>
      <c r="E1911" s="70" t="s">
        <v>51</v>
      </c>
      <c r="F1911" s="70" t="s">
        <v>1068</v>
      </c>
      <c r="G1911" s="67">
        <v>44742</v>
      </c>
      <c r="H1911" s="67">
        <v>44756</v>
      </c>
      <c r="I1911" s="71">
        <f t="shared" si="106"/>
        <v>14</v>
      </c>
      <c r="J1911" s="72" t="s">
        <v>295</v>
      </c>
      <c r="K1911" s="72" t="s">
        <v>296</v>
      </c>
      <c r="L1911" s="73">
        <v>5</v>
      </c>
      <c r="M1911" s="73" t="s">
        <v>79</v>
      </c>
      <c r="N1911" s="68" t="str">
        <f>VLOOKUP(K1911,[1]人員授權表!D$3:G$249,4,0)</f>
        <v>無機</v>
      </c>
      <c r="O1911" s="70" t="str">
        <f>VLOOKUP(K1911,[1]人員授權表!D$2:E$249,2,FALSE)</f>
        <v>Ken張智凱</v>
      </c>
      <c r="P1911" s="67">
        <f t="shared" si="108"/>
        <v>44754</v>
      </c>
      <c r="Q1911" s="75" t="str">
        <f t="shared" si="107"/>
        <v>週二</v>
      </c>
      <c r="R1911" s="80">
        <v>44746</v>
      </c>
      <c r="AA1911" s="1"/>
    </row>
    <row r="1912" spans="1:27">
      <c r="D1912" s="68" t="s">
        <v>50</v>
      </c>
      <c r="E1912" s="70" t="s">
        <v>51</v>
      </c>
      <c r="F1912" s="70" t="s">
        <v>1068</v>
      </c>
      <c r="G1912" s="67">
        <v>44742</v>
      </c>
      <c r="H1912" s="67">
        <v>44756</v>
      </c>
      <c r="I1912" s="71">
        <f t="shared" si="106"/>
        <v>14</v>
      </c>
      <c r="J1912" s="72" t="s">
        <v>167</v>
      </c>
      <c r="K1912" s="72" t="s">
        <v>168</v>
      </c>
      <c r="L1912" s="73">
        <v>5</v>
      </c>
      <c r="M1912" s="73" t="s">
        <v>79</v>
      </c>
      <c r="N1912" s="68" t="str">
        <f>VLOOKUP(K1912,[1]人員授權表!D$3:G$249,4,0)</f>
        <v>有機</v>
      </c>
      <c r="O1912" s="70" t="str">
        <f>VLOOKUP(K1912,[1]人員授權表!D$2:E$249,2,FALSE)</f>
        <v>Una林庭瑄</v>
      </c>
      <c r="P1912" s="67">
        <f t="shared" si="108"/>
        <v>44754</v>
      </c>
      <c r="Q1912" s="75" t="str">
        <f t="shared" si="107"/>
        <v>週二</v>
      </c>
      <c r="R1912" s="80">
        <v>44746</v>
      </c>
      <c r="AA1912" s="1"/>
    </row>
    <row r="1913" spans="1:27">
      <c r="D1913" s="68" t="s">
        <v>50</v>
      </c>
      <c r="E1913" s="70" t="s">
        <v>82</v>
      </c>
      <c r="F1913" s="4" t="s">
        <v>1069</v>
      </c>
      <c r="G1913" s="67">
        <v>44742</v>
      </c>
      <c r="H1913" s="67">
        <v>44756</v>
      </c>
      <c r="I1913" s="71">
        <f t="shared" si="106"/>
        <v>14</v>
      </c>
      <c r="J1913" s="72" t="s">
        <v>192</v>
      </c>
      <c r="K1913" s="72" t="s">
        <v>187</v>
      </c>
      <c r="L1913" s="73">
        <v>10</v>
      </c>
      <c r="M1913" s="73" t="s">
        <v>104</v>
      </c>
      <c r="N1913" s="68" t="str">
        <f>VLOOKUP(K1913,[1]人員授權表!D$3:G$249,4,0)</f>
        <v>無機</v>
      </c>
      <c r="O1913" s="70" t="str">
        <f>VLOOKUP(K1913,[1]人員授權表!D$2:E$249,2,FALSE)</f>
        <v>Ruby黃家蓁</v>
      </c>
      <c r="P1913" s="67">
        <f t="shared" si="108"/>
        <v>44754</v>
      </c>
      <c r="Q1913" s="75" t="str">
        <f t="shared" si="107"/>
        <v>週二</v>
      </c>
      <c r="R1913" s="80">
        <v>44754</v>
      </c>
      <c r="AA1913" s="1"/>
    </row>
    <row r="1914" spans="1:27">
      <c r="D1914" s="68" t="s">
        <v>50</v>
      </c>
      <c r="E1914" s="70" t="s">
        <v>82</v>
      </c>
      <c r="F1914" s="4" t="s">
        <v>1069</v>
      </c>
      <c r="G1914" s="67">
        <v>44742</v>
      </c>
      <c r="H1914" s="67">
        <v>44756</v>
      </c>
      <c r="I1914" s="71">
        <f t="shared" si="106"/>
        <v>14</v>
      </c>
      <c r="J1914" s="72" t="s">
        <v>193</v>
      </c>
      <c r="K1914" s="72" t="s">
        <v>187</v>
      </c>
      <c r="L1914" s="73">
        <v>10</v>
      </c>
      <c r="M1914" s="73" t="s">
        <v>104</v>
      </c>
      <c r="N1914" s="68" t="str">
        <f>VLOOKUP(K1914,[1]人員授權表!D$3:G$249,4,0)</f>
        <v>無機</v>
      </c>
      <c r="O1914" s="70" t="str">
        <f>VLOOKUP(K1914,[1]人員授權表!D$2:E$249,2,FALSE)</f>
        <v>Ruby黃家蓁</v>
      </c>
      <c r="P1914" s="67">
        <f t="shared" si="108"/>
        <v>44754</v>
      </c>
      <c r="Q1914" s="75" t="str">
        <f t="shared" si="107"/>
        <v>週二</v>
      </c>
      <c r="R1914" s="80">
        <v>44754</v>
      </c>
      <c r="AA1914" s="1"/>
    </row>
    <row r="1915" spans="1:27">
      <c r="D1915" s="68" t="s">
        <v>50</v>
      </c>
      <c r="E1915" s="70" t="s">
        <v>82</v>
      </c>
      <c r="F1915" s="4" t="s">
        <v>1069</v>
      </c>
      <c r="G1915" s="67">
        <v>44742</v>
      </c>
      <c r="H1915" s="67">
        <v>44756</v>
      </c>
      <c r="I1915" s="71">
        <f t="shared" si="106"/>
        <v>14</v>
      </c>
      <c r="J1915" s="72" t="s">
        <v>175</v>
      </c>
      <c r="K1915" s="72" t="s">
        <v>176</v>
      </c>
      <c r="L1915" s="73">
        <v>10</v>
      </c>
      <c r="M1915" s="73" t="s">
        <v>104</v>
      </c>
      <c r="N1915" s="68" t="str">
        <f>VLOOKUP(K1915,[1]人員授權表!D$3:G$249,4,0)</f>
        <v>無機</v>
      </c>
      <c r="O1915" s="70" t="s">
        <v>177</v>
      </c>
      <c r="P1915" s="67">
        <f t="shared" si="108"/>
        <v>44754</v>
      </c>
      <c r="Q1915" s="75" t="str">
        <f t="shared" si="107"/>
        <v>週二</v>
      </c>
      <c r="R1915" s="80">
        <v>44750</v>
      </c>
      <c r="AA1915" s="1"/>
    </row>
    <row r="1916" spans="1:27">
      <c r="D1916" s="68" t="s">
        <v>50</v>
      </c>
      <c r="E1916" s="70" t="s">
        <v>82</v>
      </c>
      <c r="F1916" s="4" t="s">
        <v>1069</v>
      </c>
      <c r="G1916" s="67">
        <v>44742</v>
      </c>
      <c r="H1916" s="67">
        <v>44756</v>
      </c>
      <c r="I1916" s="71">
        <f t="shared" si="106"/>
        <v>14</v>
      </c>
      <c r="J1916" s="72" t="s">
        <v>206</v>
      </c>
      <c r="K1916" s="72" t="s">
        <v>179</v>
      </c>
      <c r="L1916" s="73">
        <v>10</v>
      </c>
      <c r="M1916" s="73" t="s">
        <v>104</v>
      </c>
      <c r="N1916" s="68" t="str">
        <f>VLOOKUP(K1916,[1]人員授權表!D$3:G$249,4,0)</f>
        <v>無機</v>
      </c>
      <c r="O1916" s="70" t="s">
        <v>115</v>
      </c>
      <c r="P1916" s="67">
        <f t="shared" si="108"/>
        <v>44754</v>
      </c>
      <c r="Q1916" s="75" t="str">
        <f t="shared" si="107"/>
        <v>週二</v>
      </c>
      <c r="R1916" s="80">
        <v>44753</v>
      </c>
      <c r="AA1916" s="1"/>
    </row>
    <row r="1917" spans="1:27">
      <c r="D1917" s="68" t="s">
        <v>50</v>
      </c>
      <c r="E1917" s="70" t="s">
        <v>82</v>
      </c>
      <c r="F1917" s="4" t="s">
        <v>1069</v>
      </c>
      <c r="G1917" s="67">
        <v>44742</v>
      </c>
      <c r="H1917" s="67">
        <v>44756</v>
      </c>
      <c r="I1917" s="71">
        <f t="shared" si="106"/>
        <v>14</v>
      </c>
      <c r="J1917" s="72" t="s">
        <v>178</v>
      </c>
      <c r="K1917" s="72" t="s">
        <v>179</v>
      </c>
      <c r="L1917" s="73">
        <v>10</v>
      </c>
      <c r="M1917" s="73" t="s">
        <v>104</v>
      </c>
      <c r="N1917" s="68" t="str">
        <f>VLOOKUP(K1917,[1]人員授權表!D$3:G$249,4,0)</f>
        <v>無機</v>
      </c>
      <c r="O1917" s="70" t="s">
        <v>115</v>
      </c>
      <c r="P1917" s="67">
        <f t="shared" si="108"/>
        <v>44754</v>
      </c>
      <c r="Q1917" s="75" t="str">
        <f t="shared" si="107"/>
        <v>週二</v>
      </c>
      <c r="R1917" s="80">
        <v>44753</v>
      </c>
      <c r="AA1917" s="1"/>
    </row>
    <row r="1918" spans="1:27">
      <c r="D1918" s="68" t="s">
        <v>50</v>
      </c>
      <c r="E1918" s="70" t="s">
        <v>82</v>
      </c>
      <c r="F1918" s="4" t="s">
        <v>1069</v>
      </c>
      <c r="G1918" s="67">
        <v>44742</v>
      </c>
      <c r="H1918" s="67">
        <v>44756</v>
      </c>
      <c r="I1918" s="71">
        <f t="shared" si="106"/>
        <v>14</v>
      </c>
      <c r="J1918" s="72" t="s">
        <v>141</v>
      </c>
      <c r="K1918" s="72" t="s">
        <v>142</v>
      </c>
      <c r="L1918" s="73">
        <v>10</v>
      </c>
      <c r="M1918" s="73" t="s">
        <v>104</v>
      </c>
      <c r="N1918" s="68" t="str">
        <f>VLOOKUP(K1918,[1]人員授權表!D$3:G$249,4,0)</f>
        <v>無機</v>
      </c>
      <c r="O1918" s="70" t="str">
        <f>VLOOKUP(K1918,[1]人員授權表!D$2:E$249,2,FALSE)</f>
        <v>Dennis陳汶宏</v>
      </c>
      <c r="P1918" s="67">
        <f t="shared" si="108"/>
        <v>44754</v>
      </c>
      <c r="Q1918" s="75" t="str">
        <f t="shared" si="107"/>
        <v>週二</v>
      </c>
      <c r="R1918" s="80">
        <v>44749</v>
      </c>
      <c r="AA1918" s="1"/>
    </row>
    <row r="1919" spans="1:27">
      <c r="D1919" s="68" t="s">
        <v>50</v>
      </c>
      <c r="E1919" s="70" t="s">
        <v>51</v>
      </c>
      <c r="F1919" s="70" t="s">
        <v>1070</v>
      </c>
      <c r="G1919" s="67">
        <v>44756</v>
      </c>
      <c r="H1919" s="67">
        <v>44756</v>
      </c>
      <c r="I1919" s="71">
        <f t="shared" si="106"/>
        <v>0</v>
      </c>
      <c r="J1919" s="72" t="s">
        <v>1071</v>
      </c>
      <c r="K1919" s="72" t="s">
        <v>112</v>
      </c>
      <c r="L1919" s="73" t="s">
        <v>113</v>
      </c>
      <c r="M1919" s="73" t="s">
        <v>498</v>
      </c>
      <c r="N1919" s="68" t="s">
        <v>245</v>
      </c>
      <c r="O1919" s="70" t="s">
        <v>1038</v>
      </c>
      <c r="P1919" s="67">
        <f>H1919-0</f>
        <v>44756</v>
      </c>
      <c r="Q1919" s="75" t="str">
        <f t="shared" si="107"/>
        <v>週四</v>
      </c>
      <c r="R1919" s="80">
        <v>44757</v>
      </c>
      <c r="S1919" s="85">
        <v>44757</v>
      </c>
      <c r="T1919" s="70">
        <v>1</v>
      </c>
      <c r="AA1919" s="1"/>
    </row>
    <row r="1920" spans="1:27">
      <c r="D1920" s="68" t="s">
        <v>50</v>
      </c>
      <c r="E1920" s="70" t="s">
        <v>51</v>
      </c>
      <c r="F1920" s="70" t="s">
        <v>1072</v>
      </c>
      <c r="G1920" s="67">
        <v>44756</v>
      </c>
      <c r="H1920" s="67">
        <v>44756</v>
      </c>
      <c r="I1920" s="71">
        <f t="shared" si="106"/>
        <v>0</v>
      </c>
      <c r="J1920" s="72" t="s">
        <v>1073</v>
      </c>
      <c r="K1920" s="72" t="s">
        <v>112</v>
      </c>
      <c r="L1920" s="73" t="s">
        <v>113</v>
      </c>
      <c r="M1920" s="73" t="s">
        <v>1074</v>
      </c>
      <c r="N1920" s="68" t="s">
        <v>245</v>
      </c>
      <c r="O1920" s="70" t="s">
        <v>1075</v>
      </c>
      <c r="P1920" s="67">
        <f>H1920-0</f>
        <v>44756</v>
      </c>
      <c r="Q1920" s="75" t="str">
        <f t="shared" si="107"/>
        <v>週四</v>
      </c>
      <c r="R1920" s="80">
        <v>44755</v>
      </c>
      <c r="AA1920" s="1"/>
    </row>
    <row r="1921" spans="4:27">
      <c r="D1921" s="68" t="s">
        <v>50</v>
      </c>
      <c r="E1921" s="70" t="s">
        <v>51</v>
      </c>
      <c r="F1921" s="70" t="s">
        <v>1076</v>
      </c>
      <c r="G1921" s="67">
        <v>44756</v>
      </c>
      <c r="H1921" s="67">
        <v>44756</v>
      </c>
      <c r="I1921" s="71">
        <f t="shared" si="106"/>
        <v>0</v>
      </c>
      <c r="J1921" s="72" t="s">
        <v>1077</v>
      </c>
      <c r="K1921" s="72" t="s">
        <v>112</v>
      </c>
      <c r="L1921" s="73" t="s">
        <v>113</v>
      </c>
      <c r="M1921" s="73" t="s">
        <v>1074</v>
      </c>
      <c r="N1921" s="68" t="s">
        <v>245</v>
      </c>
      <c r="O1921" s="70" t="s">
        <v>1075</v>
      </c>
      <c r="P1921" s="67">
        <f>H1921-0</f>
        <v>44756</v>
      </c>
      <c r="Q1921" s="75" t="str">
        <f t="shared" si="107"/>
        <v>週四</v>
      </c>
      <c r="R1921" s="80">
        <v>44755</v>
      </c>
      <c r="AA1921" s="1"/>
    </row>
    <row r="1922" spans="4:27">
      <c r="D1922" s="68" t="s">
        <v>50</v>
      </c>
      <c r="E1922" s="70" t="s">
        <v>51</v>
      </c>
      <c r="F1922" s="70" t="s">
        <v>1078</v>
      </c>
      <c r="G1922" s="67">
        <v>44756</v>
      </c>
      <c r="H1922" s="67">
        <v>44756</v>
      </c>
      <c r="I1922" s="71">
        <f t="shared" si="106"/>
        <v>0</v>
      </c>
      <c r="J1922" s="72" t="s">
        <v>1079</v>
      </c>
      <c r="K1922" s="72" t="s">
        <v>112</v>
      </c>
      <c r="L1922" s="73" t="s">
        <v>113</v>
      </c>
      <c r="M1922" s="73" t="s">
        <v>1074</v>
      </c>
      <c r="N1922" s="68" t="s">
        <v>245</v>
      </c>
      <c r="O1922" s="70" t="s">
        <v>1075</v>
      </c>
      <c r="P1922" s="67">
        <f>H1922-0</f>
        <v>44756</v>
      </c>
      <c r="Q1922" s="75" t="str">
        <f t="shared" si="107"/>
        <v>週四</v>
      </c>
      <c r="R1922" s="80">
        <v>44755</v>
      </c>
      <c r="AA1922" s="1"/>
    </row>
    <row r="1923" spans="4:27">
      <c r="D1923" s="68" t="s">
        <v>50</v>
      </c>
      <c r="E1923" s="70" t="s">
        <v>51</v>
      </c>
      <c r="F1923" s="15" t="s">
        <v>1080</v>
      </c>
      <c r="G1923" s="67">
        <v>44739</v>
      </c>
      <c r="H1923" s="67">
        <v>44757</v>
      </c>
      <c r="I1923" s="71">
        <f t="shared" si="106"/>
        <v>18</v>
      </c>
      <c r="J1923" s="72" t="s">
        <v>240</v>
      </c>
      <c r="K1923" s="72" t="s">
        <v>248</v>
      </c>
      <c r="L1923" s="73">
        <v>1</v>
      </c>
      <c r="M1923" s="73" t="s">
        <v>55</v>
      </c>
      <c r="N1923" s="68" t="str">
        <f>VLOOKUP(K1923,[1]人員授權表!D$3:G$249,4,0)</f>
        <v>有機</v>
      </c>
      <c r="O1923" s="70" t="str">
        <f>VLOOKUP(K1923,[1]人員授權表!D$2:E$249,2,FALSE)</f>
        <v>Marco陳鴻鈞</v>
      </c>
      <c r="P1923" s="67">
        <f t="shared" ref="P1923:P1986" si="109">H1923-2</f>
        <v>44755</v>
      </c>
      <c r="Q1923" s="75" t="str">
        <f t="shared" si="107"/>
        <v>週三</v>
      </c>
      <c r="R1923" s="80">
        <v>44750</v>
      </c>
      <c r="AA1923" s="1"/>
    </row>
    <row r="1924" spans="4:27">
      <c r="D1924" s="68" t="s">
        <v>50</v>
      </c>
      <c r="E1924" s="70" t="s">
        <v>51</v>
      </c>
      <c r="F1924" s="15" t="s">
        <v>1081</v>
      </c>
      <c r="G1924" s="67">
        <v>44740</v>
      </c>
      <c r="H1924" s="67">
        <v>44757</v>
      </c>
      <c r="I1924" s="71">
        <f t="shared" si="106"/>
        <v>17</v>
      </c>
      <c r="J1924" s="72" t="s">
        <v>60</v>
      </c>
      <c r="K1924" s="72" t="s">
        <v>61</v>
      </c>
      <c r="L1924" s="73">
        <v>1</v>
      </c>
      <c r="M1924" s="73" t="s">
        <v>55</v>
      </c>
      <c r="N1924" s="68" t="str">
        <f>VLOOKUP(K1924,[1]人員授權表!D$3:G$249,4,0)</f>
        <v>有機</v>
      </c>
      <c r="O1924" s="70" t="str">
        <f>VLOOKUP(K1924,[1]人員授權表!D$2:E$249,2,FALSE)</f>
        <v>Marco陳鴻鈞</v>
      </c>
      <c r="P1924" s="67">
        <f t="shared" si="109"/>
        <v>44755</v>
      </c>
      <c r="Q1924" s="75" t="str">
        <f t="shared" si="107"/>
        <v>週三</v>
      </c>
      <c r="R1924" s="80">
        <v>44754</v>
      </c>
      <c r="AA1924" s="1"/>
    </row>
    <row r="1925" spans="4:27">
      <c r="D1925" s="68" t="s">
        <v>50</v>
      </c>
      <c r="E1925" s="70" t="s">
        <v>51</v>
      </c>
      <c r="F1925" s="15" t="s">
        <v>1081</v>
      </c>
      <c r="G1925" s="67">
        <v>44740</v>
      </c>
      <c r="H1925" s="67">
        <v>44757</v>
      </c>
      <c r="I1925" s="71">
        <f t="shared" si="106"/>
        <v>17</v>
      </c>
      <c r="J1925" s="72" t="s">
        <v>240</v>
      </c>
      <c r="K1925" s="72" t="s">
        <v>248</v>
      </c>
      <c r="L1925" s="73">
        <v>1</v>
      </c>
      <c r="M1925" s="73" t="s">
        <v>55</v>
      </c>
      <c r="N1925" s="68" t="str">
        <f>VLOOKUP(K1925,[1]人員授權表!D$3:G$249,4,0)</f>
        <v>有機</v>
      </c>
      <c r="O1925" s="70" t="str">
        <f>VLOOKUP(K1925,[1]人員授權表!D$2:E$249,2,FALSE)</f>
        <v>Marco陳鴻鈞</v>
      </c>
      <c r="P1925" s="67">
        <f t="shared" si="109"/>
        <v>44755</v>
      </c>
      <c r="Q1925" s="75" t="str">
        <f t="shared" si="107"/>
        <v>週三</v>
      </c>
      <c r="R1925" s="80">
        <v>44750</v>
      </c>
      <c r="AA1925" s="1"/>
    </row>
    <row r="1926" spans="4:27">
      <c r="D1926" s="68" t="s">
        <v>50</v>
      </c>
      <c r="E1926" s="70" t="s">
        <v>51</v>
      </c>
      <c r="F1926" s="15" t="s">
        <v>1081</v>
      </c>
      <c r="G1926" s="67">
        <v>44740</v>
      </c>
      <c r="H1926" s="67">
        <v>44757</v>
      </c>
      <c r="I1926" s="71">
        <f t="shared" si="106"/>
        <v>17</v>
      </c>
      <c r="J1926" s="72" t="s">
        <v>238</v>
      </c>
      <c r="K1926" s="72" t="s">
        <v>239</v>
      </c>
      <c r="L1926" s="73">
        <v>1</v>
      </c>
      <c r="M1926" s="73" t="s">
        <v>55</v>
      </c>
      <c r="N1926" s="68" t="str">
        <f>VLOOKUP(K1926,[1]人員授權表!D$3:G$249,4,0)</f>
        <v>有機</v>
      </c>
      <c r="O1926" s="70" t="str">
        <f>VLOOKUP(K1926,[1]人員授權表!D$2:E$249,2,FALSE)</f>
        <v>Casper李羿勳</v>
      </c>
      <c r="P1926" s="67">
        <f t="shared" si="109"/>
        <v>44755</v>
      </c>
      <c r="Q1926" s="75" t="str">
        <f t="shared" si="107"/>
        <v>週三</v>
      </c>
      <c r="R1926" s="80">
        <v>44754</v>
      </c>
      <c r="AA1926" s="1"/>
    </row>
    <row r="1927" spans="4:27">
      <c r="D1927" s="68" t="s">
        <v>50</v>
      </c>
      <c r="E1927" s="70" t="s">
        <v>51</v>
      </c>
      <c r="F1927" s="15" t="s">
        <v>1082</v>
      </c>
      <c r="G1927" s="67">
        <v>44739</v>
      </c>
      <c r="H1927" s="67">
        <v>44757</v>
      </c>
      <c r="I1927" s="71">
        <f t="shared" ref="I1927:I1990" si="110">_xlfn.DAYS(H1927,G1927)</f>
        <v>18</v>
      </c>
      <c r="J1927" s="72" t="s">
        <v>60</v>
      </c>
      <c r="K1927" s="72" t="s">
        <v>61</v>
      </c>
      <c r="L1927" s="73">
        <v>1</v>
      </c>
      <c r="M1927" s="73" t="s">
        <v>55</v>
      </c>
      <c r="N1927" s="68" t="str">
        <f>VLOOKUP(K1927,[1]人員授權表!D$3:G$249,4,0)</f>
        <v>有機</v>
      </c>
      <c r="O1927" s="70" t="str">
        <f>VLOOKUP(K1927,[1]人員授權表!D$2:E$249,2,FALSE)</f>
        <v>Marco陳鴻鈞</v>
      </c>
      <c r="P1927" s="67">
        <f t="shared" si="109"/>
        <v>44755</v>
      </c>
      <c r="Q1927" s="75" t="str">
        <f t="shared" ref="Q1927:Q1990" si="111">TEXT(P1927,"aaa")</f>
        <v>週三</v>
      </c>
      <c r="R1927" s="80">
        <v>44754</v>
      </c>
      <c r="AA1927" s="1"/>
    </row>
    <row r="1928" spans="4:27">
      <c r="D1928" s="68" t="s">
        <v>50</v>
      </c>
      <c r="E1928" s="70" t="s">
        <v>51</v>
      </c>
      <c r="F1928" s="15" t="s">
        <v>1082</v>
      </c>
      <c r="G1928" s="67">
        <v>44739</v>
      </c>
      <c r="H1928" s="67">
        <v>44757</v>
      </c>
      <c r="I1928" s="71">
        <f t="shared" si="110"/>
        <v>18</v>
      </c>
      <c r="J1928" s="72" t="s">
        <v>240</v>
      </c>
      <c r="K1928" s="72" t="s">
        <v>248</v>
      </c>
      <c r="L1928" s="73">
        <v>1</v>
      </c>
      <c r="M1928" s="73" t="s">
        <v>55</v>
      </c>
      <c r="N1928" s="68" t="str">
        <f>VLOOKUP(K1928,[1]人員授權表!D$3:G$249,4,0)</f>
        <v>有機</v>
      </c>
      <c r="O1928" s="70" t="str">
        <f>VLOOKUP(K1928,[1]人員授權表!D$2:E$249,2,FALSE)</f>
        <v>Marco陳鴻鈞</v>
      </c>
      <c r="P1928" s="67">
        <f t="shared" si="109"/>
        <v>44755</v>
      </c>
      <c r="Q1928" s="75" t="str">
        <f t="shared" si="111"/>
        <v>週三</v>
      </c>
      <c r="R1928" s="80">
        <v>44750</v>
      </c>
      <c r="AA1928" s="1"/>
    </row>
    <row r="1929" spans="4:27">
      <c r="D1929" s="68" t="s">
        <v>50</v>
      </c>
      <c r="E1929" s="70" t="s">
        <v>51</v>
      </c>
      <c r="F1929" s="15" t="s">
        <v>1083</v>
      </c>
      <c r="G1929" s="67">
        <v>44741</v>
      </c>
      <c r="H1929" s="67">
        <v>44757</v>
      </c>
      <c r="I1929" s="71">
        <f t="shared" si="110"/>
        <v>16</v>
      </c>
      <c r="J1929" s="72" t="s">
        <v>350</v>
      </c>
      <c r="K1929" s="72" t="s">
        <v>250</v>
      </c>
      <c r="L1929" s="73">
        <v>1</v>
      </c>
      <c r="M1929" s="73" t="s">
        <v>55</v>
      </c>
      <c r="N1929" s="68" t="str">
        <f>VLOOKUP(K1929,[1]人員授權表!D$3:G$249,4,0)</f>
        <v>有機</v>
      </c>
      <c r="O1929" s="70" t="str">
        <f>VLOOKUP(K1929,[1]人員授權表!D$2:E$249,2,FALSE)</f>
        <v>Marco陳鴻鈞</v>
      </c>
      <c r="P1929" s="67">
        <f t="shared" si="109"/>
        <v>44755</v>
      </c>
      <c r="Q1929" s="75" t="str">
        <f t="shared" si="111"/>
        <v>週三</v>
      </c>
      <c r="R1929" s="80">
        <v>44749</v>
      </c>
      <c r="AA1929" s="1"/>
    </row>
    <row r="1930" spans="4:27">
      <c r="D1930" s="68" t="s">
        <v>50</v>
      </c>
      <c r="E1930" s="70" t="s">
        <v>51</v>
      </c>
      <c r="F1930" s="15" t="s">
        <v>1084</v>
      </c>
      <c r="G1930" s="67">
        <v>44741</v>
      </c>
      <c r="H1930" s="67">
        <v>44757</v>
      </c>
      <c r="I1930" s="71">
        <f t="shared" si="110"/>
        <v>16</v>
      </c>
      <c r="J1930" s="72" t="s">
        <v>350</v>
      </c>
      <c r="K1930" s="72" t="s">
        <v>250</v>
      </c>
      <c r="L1930" s="73">
        <v>1</v>
      </c>
      <c r="M1930" s="73" t="s">
        <v>55</v>
      </c>
      <c r="N1930" s="68" t="str">
        <f>VLOOKUP(K1930,[1]人員授權表!D$3:G$249,4,0)</f>
        <v>有機</v>
      </c>
      <c r="O1930" s="70" t="str">
        <f>VLOOKUP(K1930,[1]人員授權表!D$2:E$249,2,FALSE)</f>
        <v>Marco陳鴻鈞</v>
      </c>
      <c r="P1930" s="67">
        <f t="shared" si="109"/>
        <v>44755</v>
      </c>
      <c r="Q1930" s="75" t="str">
        <f t="shared" si="111"/>
        <v>週三</v>
      </c>
      <c r="R1930" s="80">
        <v>44749</v>
      </c>
      <c r="AA1930" s="1"/>
    </row>
    <row r="1931" spans="4:27">
      <c r="D1931" s="68" t="s">
        <v>50</v>
      </c>
      <c r="E1931" s="70" t="s">
        <v>51</v>
      </c>
      <c r="F1931" s="15" t="s">
        <v>1085</v>
      </c>
      <c r="G1931" s="67">
        <v>44740</v>
      </c>
      <c r="H1931" s="67">
        <v>44757</v>
      </c>
      <c r="I1931" s="71">
        <f t="shared" si="110"/>
        <v>17</v>
      </c>
      <c r="J1931" s="72" t="s">
        <v>240</v>
      </c>
      <c r="K1931" s="72" t="s">
        <v>248</v>
      </c>
      <c r="L1931" s="73">
        <v>2</v>
      </c>
      <c r="M1931" s="73" t="s">
        <v>55</v>
      </c>
      <c r="N1931" s="68" t="str">
        <f>VLOOKUP(K1931,[1]人員授權表!D$3:G$249,4,0)</f>
        <v>有機</v>
      </c>
      <c r="O1931" s="70" t="str">
        <f>VLOOKUP(K1931,[1]人員授權表!D$2:E$249,2,FALSE)</f>
        <v>Marco陳鴻鈞</v>
      </c>
      <c r="P1931" s="67">
        <f t="shared" si="109"/>
        <v>44755</v>
      </c>
      <c r="Q1931" s="75" t="str">
        <f t="shared" si="111"/>
        <v>週三</v>
      </c>
      <c r="R1931" s="80">
        <v>44750</v>
      </c>
      <c r="AA1931" s="1"/>
    </row>
    <row r="1932" spans="4:27">
      <c r="D1932" s="68" t="s">
        <v>50</v>
      </c>
      <c r="E1932" s="70" t="s">
        <v>51</v>
      </c>
      <c r="F1932" s="15" t="s">
        <v>1085</v>
      </c>
      <c r="G1932" s="67">
        <v>44740</v>
      </c>
      <c r="H1932" s="67">
        <v>44757</v>
      </c>
      <c r="I1932" s="71">
        <f t="shared" si="110"/>
        <v>17</v>
      </c>
      <c r="J1932" s="72" t="s">
        <v>350</v>
      </c>
      <c r="K1932" s="72" t="s">
        <v>250</v>
      </c>
      <c r="L1932" s="73">
        <v>2</v>
      </c>
      <c r="M1932" s="73" t="s">
        <v>55</v>
      </c>
      <c r="N1932" s="68" t="str">
        <f>VLOOKUP(K1932,[1]人員授權表!D$3:G$249,4,0)</f>
        <v>有機</v>
      </c>
      <c r="O1932" s="70" t="str">
        <f>VLOOKUP(K1932,[1]人員授權表!D$2:E$249,2,FALSE)</f>
        <v>Marco陳鴻鈞</v>
      </c>
      <c r="P1932" s="67">
        <f t="shared" si="109"/>
        <v>44755</v>
      </c>
      <c r="Q1932" s="75" t="str">
        <f t="shared" si="111"/>
        <v>週三</v>
      </c>
      <c r="R1932" s="80">
        <v>44749</v>
      </c>
      <c r="AA1932" s="1"/>
    </row>
    <row r="1933" spans="4:27">
      <c r="D1933" s="68" t="s">
        <v>50</v>
      </c>
      <c r="E1933" s="70" t="s">
        <v>51</v>
      </c>
      <c r="F1933" s="15" t="s">
        <v>1085</v>
      </c>
      <c r="G1933" s="67">
        <v>44740</v>
      </c>
      <c r="H1933" s="67">
        <v>44757</v>
      </c>
      <c r="I1933" s="71">
        <f t="shared" si="110"/>
        <v>17</v>
      </c>
      <c r="J1933" s="72" t="s">
        <v>1086</v>
      </c>
      <c r="K1933" s="72" t="s">
        <v>610</v>
      </c>
      <c r="L1933" s="73">
        <v>2</v>
      </c>
      <c r="M1933" s="73" t="s">
        <v>55</v>
      </c>
      <c r="N1933" s="68" t="str">
        <f>VLOOKUP(K1933,[1]人員授權表!D$3:G$249,4,0)</f>
        <v>有機</v>
      </c>
      <c r="O1933" s="70" t="s">
        <v>611</v>
      </c>
      <c r="P1933" s="67">
        <f t="shared" si="109"/>
        <v>44755</v>
      </c>
      <c r="Q1933" s="75" t="str">
        <f t="shared" si="111"/>
        <v>週三</v>
      </c>
      <c r="R1933" s="80">
        <v>44750</v>
      </c>
      <c r="AA1933" s="1"/>
    </row>
    <row r="1934" spans="4:27">
      <c r="D1934" s="68" t="s">
        <v>50</v>
      </c>
      <c r="E1934" s="70" t="s">
        <v>51</v>
      </c>
      <c r="F1934" s="15" t="s">
        <v>1085</v>
      </c>
      <c r="G1934" s="67">
        <v>44740</v>
      </c>
      <c r="H1934" s="67">
        <v>44757</v>
      </c>
      <c r="I1934" s="71">
        <f t="shared" si="110"/>
        <v>17</v>
      </c>
      <c r="J1934" s="72" t="s">
        <v>1087</v>
      </c>
      <c r="K1934" s="72" t="s">
        <v>1088</v>
      </c>
      <c r="L1934" s="73">
        <v>2</v>
      </c>
      <c r="M1934" s="73" t="s">
        <v>55</v>
      </c>
      <c r="N1934" s="68" t="str">
        <f>VLOOKUP(K1934,[1]人員授權表!D$3:G$249,4,0)</f>
        <v>有機</v>
      </c>
      <c r="O1934" s="70" t="str">
        <f>VLOOKUP(K1934,[1]人員授權表!D$2:E$249,2,FALSE)</f>
        <v>Sara王淑玲</v>
      </c>
      <c r="P1934" s="67">
        <f t="shared" si="109"/>
        <v>44755</v>
      </c>
      <c r="Q1934" s="75" t="str">
        <f t="shared" si="111"/>
        <v>週三</v>
      </c>
      <c r="R1934" s="80">
        <v>44750</v>
      </c>
      <c r="AA1934" s="1"/>
    </row>
    <row r="1935" spans="4:27">
      <c r="D1935" s="68" t="s">
        <v>50</v>
      </c>
      <c r="E1935" s="70" t="s">
        <v>51</v>
      </c>
      <c r="F1935" s="15" t="s">
        <v>1085</v>
      </c>
      <c r="G1935" s="67">
        <v>44740</v>
      </c>
      <c r="H1935" s="67">
        <v>44757</v>
      </c>
      <c r="I1935" s="71">
        <f t="shared" si="110"/>
        <v>17</v>
      </c>
      <c r="J1935" s="72" t="s">
        <v>242</v>
      </c>
      <c r="K1935" s="72" t="s">
        <v>241</v>
      </c>
      <c r="L1935" s="73">
        <v>2</v>
      </c>
      <c r="M1935" s="73" t="s">
        <v>55</v>
      </c>
      <c r="N1935" s="68" t="str">
        <f>VLOOKUP(K1935,[1]人員授權表!D$3:G$249,4,0)</f>
        <v>有機</v>
      </c>
      <c r="O1935" s="70" t="str">
        <f>VLOOKUP(K1935,[1]人員授權表!D$2:E$249,2,FALSE)</f>
        <v>Casper李羿勳</v>
      </c>
      <c r="P1935" s="67">
        <f t="shared" si="109"/>
        <v>44755</v>
      </c>
      <c r="Q1935" s="75" t="str">
        <f t="shared" si="111"/>
        <v>週三</v>
      </c>
      <c r="R1935" s="80">
        <v>44754</v>
      </c>
      <c r="AA1935" s="1"/>
    </row>
    <row r="1936" spans="4:27">
      <c r="D1936" s="68" t="s">
        <v>50</v>
      </c>
      <c r="E1936" s="70" t="s">
        <v>51</v>
      </c>
      <c r="F1936" s="15" t="s">
        <v>1085</v>
      </c>
      <c r="G1936" s="67">
        <v>44740</v>
      </c>
      <c r="H1936" s="67">
        <v>44757</v>
      </c>
      <c r="I1936" s="71">
        <f t="shared" si="110"/>
        <v>17</v>
      </c>
      <c r="J1936" s="72" t="s">
        <v>262</v>
      </c>
      <c r="K1936" s="72" t="s">
        <v>1089</v>
      </c>
      <c r="L1936" s="73">
        <v>2</v>
      </c>
      <c r="M1936" s="73" t="s">
        <v>55</v>
      </c>
      <c r="N1936" s="68" t="str">
        <f>VLOOKUP(K1936,[1]人員授權表!D$3:G$249,4,0)</f>
        <v>有機</v>
      </c>
      <c r="O1936" s="70" t="str">
        <f>VLOOKUP(K1936,[1]人員授權表!D$2:E$249,2,FALSE)</f>
        <v>Casper李羿勳</v>
      </c>
      <c r="P1936" s="67">
        <f t="shared" si="109"/>
        <v>44755</v>
      </c>
      <c r="Q1936" s="75" t="str">
        <f t="shared" si="111"/>
        <v>週三</v>
      </c>
      <c r="R1936" s="80">
        <v>44754</v>
      </c>
      <c r="AA1936" s="1"/>
    </row>
    <row r="1937" spans="4:27">
      <c r="D1937" s="68" t="s">
        <v>50</v>
      </c>
      <c r="E1937" s="70" t="s">
        <v>51</v>
      </c>
      <c r="F1937" s="15" t="s">
        <v>1085</v>
      </c>
      <c r="G1937" s="67">
        <v>44740</v>
      </c>
      <c r="H1937" s="67">
        <v>44757</v>
      </c>
      <c r="I1937" s="71">
        <f t="shared" si="110"/>
        <v>17</v>
      </c>
      <c r="J1937" s="72" t="s">
        <v>69</v>
      </c>
      <c r="K1937" s="72" t="s">
        <v>70</v>
      </c>
      <c r="L1937" s="73">
        <v>2</v>
      </c>
      <c r="M1937" s="73" t="s">
        <v>55</v>
      </c>
      <c r="N1937" s="68" t="str">
        <f>VLOOKUP(K1937,[1]人員授權表!D$3:G$249,4,0)</f>
        <v>有機</v>
      </c>
      <c r="O1937" s="70" t="str">
        <f>VLOOKUP(K1937,[1]人員授權表!D$2:E$249,2,FALSE)</f>
        <v>Casper李羿勳</v>
      </c>
      <c r="P1937" s="67">
        <f t="shared" si="109"/>
        <v>44755</v>
      </c>
      <c r="Q1937" s="75" t="str">
        <f t="shared" si="111"/>
        <v>週三</v>
      </c>
      <c r="R1937" s="80">
        <v>44750</v>
      </c>
      <c r="AA1937" s="1"/>
    </row>
    <row r="1938" spans="4:27">
      <c r="D1938" s="68" t="s">
        <v>50</v>
      </c>
      <c r="E1938" s="70" t="s">
        <v>51</v>
      </c>
      <c r="F1938" s="15" t="s">
        <v>1085</v>
      </c>
      <c r="G1938" s="67">
        <v>44740</v>
      </c>
      <c r="H1938" s="67">
        <v>44757</v>
      </c>
      <c r="I1938" s="71">
        <f t="shared" si="110"/>
        <v>17</v>
      </c>
      <c r="J1938" s="72" t="s">
        <v>542</v>
      </c>
      <c r="K1938" s="72" t="s">
        <v>1090</v>
      </c>
      <c r="L1938" s="73">
        <v>2</v>
      </c>
      <c r="M1938" s="73" t="s">
        <v>55</v>
      </c>
      <c r="N1938" s="68" t="str">
        <f>VLOOKUP(K1938,[1]人員授權表!D$3:G$249,4,0)</f>
        <v>有機</v>
      </c>
      <c r="O1938" s="70" t="str">
        <f>VLOOKUP(K1938,[1]人員授權表!D$2:E$249,2,FALSE)</f>
        <v>Marco陳鴻鈞</v>
      </c>
      <c r="P1938" s="67">
        <f t="shared" si="109"/>
        <v>44755</v>
      </c>
      <c r="Q1938" s="75" t="str">
        <f t="shared" si="111"/>
        <v>週三</v>
      </c>
      <c r="R1938" s="80">
        <v>44753</v>
      </c>
      <c r="AA1938" s="1"/>
    </row>
    <row r="1939" spans="4:27">
      <c r="D1939" s="68" t="s">
        <v>50</v>
      </c>
      <c r="E1939" s="70" t="s">
        <v>51</v>
      </c>
      <c r="F1939" s="15" t="s">
        <v>1085</v>
      </c>
      <c r="G1939" s="67">
        <v>44740</v>
      </c>
      <c r="H1939" s="67">
        <v>44757</v>
      </c>
      <c r="I1939" s="71">
        <f t="shared" si="110"/>
        <v>17</v>
      </c>
      <c r="J1939" s="72" t="s">
        <v>261</v>
      </c>
      <c r="K1939" s="72" t="s">
        <v>1091</v>
      </c>
      <c r="L1939" s="73">
        <v>2</v>
      </c>
      <c r="M1939" s="73" t="s">
        <v>55</v>
      </c>
      <c r="N1939" s="68" t="str">
        <f>VLOOKUP(K1939,[1]人員授權表!D$3:G$249,4,0)</f>
        <v>有機</v>
      </c>
      <c r="O1939" s="70" t="str">
        <f>VLOOKUP(K1939,[1]人員授權表!D$2:E$249,2,FALSE)</f>
        <v>Marco陳鴻鈞</v>
      </c>
      <c r="P1939" s="67">
        <f t="shared" si="109"/>
        <v>44755</v>
      </c>
      <c r="Q1939" s="75" t="str">
        <f t="shared" si="111"/>
        <v>週三</v>
      </c>
      <c r="R1939" s="80">
        <v>44750</v>
      </c>
      <c r="AA1939" s="1"/>
    </row>
    <row r="1940" spans="4:27">
      <c r="D1940" s="68" t="s">
        <v>50</v>
      </c>
      <c r="E1940" s="70" t="s">
        <v>51</v>
      </c>
      <c r="F1940" s="15" t="s">
        <v>1085</v>
      </c>
      <c r="G1940" s="67">
        <v>44740</v>
      </c>
      <c r="H1940" s="67">
        <v>44757</v>
      </c>
      <c r="I1940" s="71">
        <f t="shared" si="110"/>
        <v>17</v>
      </c>
      <c r="J1940" s="72" t="s">
        <v>244</v>
      </c>
      <c r="K1940" s="72" t="s">
        <v>241</v>
      </c>
      <c r="L1940" s="73">
        <v>2</v>
      </c>
      <c r="M1940" s="73" t="s">
        <v>55</v>
      </c>
      <c r="N1940" s="68" t="str">
        <f>VLOOKUP(K1940,[1]人員授權表!D$3:G$249,4,0)</f>
        <v>有機</v>
      </c>
      <c r="O1940" s="70" t="str">
        <f>VLOOKUP(K1940,[1]人員授權表!D$2:E$249,2,FALSE)</f>
        <v>Casper李羿勳</v>
      </c>
      <c r="P1940" s="67">
        <f t="shared" si="109"/>
        <v>44755</v>
      </c>
      <c r="Q1940" s="75" t="str">
        <f t="shared" si="111"/>
        <v>週三</v>
      </c>
      <c r="R1940" s="80">
        <v>44754</v>
      </c>
      <c r="AA1940" s="1"/>
    </row>
    <row r="1941" spans="4:27">
      <c r="D1941" s="68" t="s">
        <v>50</v>
      </c>
      <c r="E1941" s="70" t="s">
        <v>51</v>
      </c>
      <c r="F1941" s="15" t="s">
        <v>1085</v>
      </c>
      <c r="G1941" s="67">
        <v>44740</v>
      </c>
      <c r="H1941" s="67">
        <v>44757</v>
      </c>
      <c r="I1941" s="71">
        <f t="shared" si="110"/>
        <v>17</v>
      </c>
      <c r="J1941" s="72" t="s">
        <v>74</v>
      </c>
      <c r="K1941" s="72" t="s">
        <v>75</v>
      </c>
      <c r="L1941" s="73">
        <v>2</v>
      </c>
      <c r="M1941" s="73" t="s">
        <v>55</v>
      </c>
      <c r="N1941" s="68" t="str">
        <f>VLOOKUP(K1941,[1]人員授權表!D$3:G$249,4,0)</f>
        <v>有機</v>
      </c>
      <c r="O1941" s="70" t="str">
        <f>VLOOKUP(K1941,[1]人員授權表!D$2:E$249,2,FALSE)</f>
        <v>Casper李羿勳</v>
      </c>
      <c r="P1941" s="67">
        <f t="shared" si="109"/>
        <v>44755</v>
      </c>
      <c r="Q1941" s="75" t="str">
        <f t="shared" si="111"/>
        <v>週三</v>
      </c>
      <c r="R1941" s="80">
        <v>44754</v>
      </c>
      <c r="AA1941" s="1"/>
    </row>
    <row r="1942" spans="4:27">
      <c r="D1942" s="68" t="s">
        <v>50</v>
      </c>
      <c r="E1942" s="70" t="s">
        <v>51</v>
      </c>
      <c r="F1942" s="15" t="s">
        <v>1085</v>
      </c>
      <c r="G1942" s="67">
        <v>44740</v>
      </c>
      <c r="H1942" s="67">
        <v>44757</v>
      </c>
      <c r="I1942" s="71">
        <f t="shared" si="110"/>
        <v>17</v>
      </c>
      <c r="J1942" s="72" t="s">
        <v>477</v>
      </c>
      <c r="K1942" s="72" t="s">
        <v>478</v>
      </c>
      <c r="L1942" s="73">
        <v>2</v>
      </c>
      <c r="M1942" s="73" t="s">
        <v>55</v>
      </c>
      <c r="N1942" s="68" t="str">
        <f>VLOOKUP(K1942,[1]人員授權表!D$3:G$249,4,0)</f>
        <v>有機</v>
      </c>
      <c r="O1942" s="70" t="str">
        <f>IF(J1942=[1]人員授權表!$C$85,"Casper李羿勳",IF(J1942=[1]人員授權表!$C$188,"Iring陳俊明",IF(J1942=[1]人員授權表!$C$189,"Brian陳泓霖",VLOOKUP(K1942,[1]人員授權表!D$2:E$249,2,FALSE))))</f>
        <v>Casper李羿勳</v>
      </c>
      <c r="P1942" s="67">
        <f t="shared" si="109"/>
        <v>44755</v>
      </c>
      <c r="Q1942" s="75" t="str">
        <f t="shared" si="111"/>
        <v>週三</v>
      </c>
      <c r="R1942" s="80">
        <v>44754</v>
      </c>
      <c r="AA1942" s="1"/>
    </row>
    <row r="1943" spans="4:27">
      <c r="D1943" s="68" t="s">
        <v>50</v>
      </c>
      <c r="E1943" s="70" t="s">
        <v>51</v>
      </c>
      <c r="F1943" s="15" t="s">
        <v>1085</v>
      </c>
      <c r="G1943" s="67">
        <v>44740</v>
      </c>
      <c r="H1943" s="67">
        <v>44757</v>
      </c>
      <c r="I1943" s="71">
        <f t="shared" si="110"/>
        <v>17</v>
      </c>
      <c r="J1943" s="72" t="s">
        <v>238</v>
      </c>
      <c r="K1943" s="72" t="s">
        <v>239</v>
      </c>
      <c r="L1943" s="73">
        <v>2</v>
      </c>
      <c r="M1943" s="73" t="s">
        <v>55</v>
      </c>
      <c r="N1943" s="68" t="str">
        <f>VLOOKUP(K1943,[1]人員授權表!D$3:G$249,4,0)</f>
        <v>有機</v>
      </c>
      <c r="O1943" s="70" t="str">
        <f>VLOOKUP(K1943,[1]人員授權表!D$2:E$249,2,FALSE)</f>
        <v>Casper李羿勳</v>
      </c>
      <c r="P1943" s="67">
        <f t="shared" si="109"/>
        <v>44755</v>
      </c>
      <c r="Q1943" s="75" t="str">
        <f t="shared" si="111"/>
        <v>週三</v>
      </c>
      <c r="R1943" s="80">
        <v>44754</v>
      </c>
      <c r="AA1943" s="1"/>
    </row>
    <row r="1944" spans="4:27">
      <c r="D1944" s="68" t="s">
        <v>50</v>
      </c>
      <c r="E1944" s="70" t="s">
        <v>51</v>
      </c>
      <c r="F1944" s="15" t="s">
        <v>1085</v>
      </c>
      <c r="G1944" s="67">
        <v>44740</v>
      </c>
      <c r="H1944" s="67">
        <v>44757</v>
      </c>
      <c r="I1944" s="71">
        <f t="shared" si="110"/>
        <v>17</v>
      </c>
      <c r="J1944" s="72" t="s">
        <v>1005</v>
      </c>
      <c r="K1944" s="72" t="s">
        <v>1006</v>
      </c>
      <c r="L1944" s="73">
        <v>2</v>
      </c>
      <c r="M1944" s="73" t="s">
        <v>55</v>
      </c>
      <c r="N1944" s="68" t="str">
        <f>VLOOKUP(K1944,[1]人員授權表!D$3:G$249,4,0)</f>
        <v>有機</v>
      </c>
      <c r="O1944" s="70" t="str">
        <f>VLOOKUP(K1944,[1]人員授權表!D$2:E$249,2,FALSE)</f>
        <v>Casper李羿勳</v>
      </c>
      <c r="P1944" s="67">
        <f t="shared" si="109"/>
        <v>44755</v>
      </c>
      <c r="Q1944" s="75" t="str">
        <f t="shared" si="111"/>
        <v>週三</v>
      </c>
      <c r="R1944" s="80">
        <v>44754</v>
      </c>
      <c r="AA1944" s="1"/>
    </row>
    <row r="1945" spans="4:27">
      <c r="D1945" s="68" t="s">
        <v>50</v>
      </c>
      <c r="E1945" s="70" t="s">
        <v>51</v>
      </c>
      <c r="F1945" s="15" t="s">
        <v>1085</v>
      </c>
      <c r="G1945" s="67">
        <v>44740</v>
      </c>
      <c r="H1945" s="67">
        <v>44757</v>
      </c>
      <c r="I1945" s="71">
        <f t="shared" si="110"/>
        <v>17</v>
      </c>
      <c r="J1945" s="72" t="s">
        <v>366</v>
      </c>
      <c r="K1945" s="72" t="s">
        <v>1091</v>
      </c>
      <c r="L1945" s="73">
        <v>2</v>
      </c>
      <c r="M1945" s="73" t="s">
        <v>55</v>
      </c>
      <c r="N1945" s="68" t="str">
        <f>VLOOKUP(K1945,[1]人員授權表!D$3:G$249,4,0)</f>
        <v>有機</v>
      </c>
      <c r="O1945" s="70" t="str">
        <f>VLOOKUP(K1945,[1]人員授權表!D$2:E$249,2,FALSE)</f>
        <v>Marco陳鴻鈞</v>
      </c>
      <c r="P1945" s="67">
        <f t="shared" si="109"/>
        <v>44755</v>
      </c>
      <c r="Q1945" s="75" t="str">
        <f t="shared" si="111"/>
        <v>週三</v>
      </c>
      <c r="R1945" s="80">
        <v>44750</v>
      </c>
      <c r="AA1945" s="1"/>
    </row>
    <row r="1946" spans="4:27">
      <c r="D1946" s="68" t="s">
        <v>50</v>
      </c>
      <c r="E1946" s="70" t="s">
        <v>51</v>
      </c>
      <c r="F1946" s="15" t="s">
        <v>1085</v>
      </c>
      <c r="G1946" s="67">
        <v>44740</v>
      </c>
      <c r="H1946" s="67">
        <v>44757</v>
      </c>
      <c r="I1946" s="71">
        <f t="shared" si="110"/>
        <v>17</v>
      </c>
      <c r="J1946" s="72" t="s">
        <v>1011</v>
      </c>
      <c r="K1946" s="72" t="s">
        <v>470</v>
      </c>
      <c r="L1946" s="73">
        <v>2</v>
      </c>
      <c r="M1946" s="73" t="s">
        <v>55</v>
      </c>
      <c r="N1946" s="68" t="str">
        <f>VLOOKUP(K1946,[1]人員授權表!D$3:G$249,4,0)</f>
        <v>無機</v>
      </c>
      <c r="O1946" s="70" t="str">
        <f>VLOOKUP(K1946,[1]人員授權表!D$2:E$249,2,FALSE)</f>
        <v>Iring陳俊明</v>
      </c>
      <c r="P1946" s="67">
        <f t="shared" si="109"/>
        <v>44755</v>
      </c>
      <c r="Q1946" s="75" t="str">
        <f t="shared" si="111"/>
        <v>週三</v>
      </c>
      <c r="R1946" s="80">
        <v>44755</v>
      </c>
      <c r="AA1946" s="1"/>
    </row>
    <row r="1947" spans="4:27">
      <c r="D1947" s="68" t="s">
        <v>50</v>
      </c>
      <c r="E1947" s="70" t="s">
        <v>51</v>
      </c>
      <c r="F1947" s="15" t="s">
        <v>1085</v>
      </c>
      <c r="G1947" s="67">
        <v>44740</v>
      </c>
      <c r="H1947" s="67">
        <v>44757</v>
      </c>
      <c r="I1947" s="71">
        <f t="shared" si="110"/>
        <v>17</v>
      </c>
      <c r="J1947" s="72" t="s">
        <v>97</v>
      </c>
      <c r="K1947" s="72" t="s">
        <v>470</v>
      </c>
      <c r="L1947" s="73">
        <v>2</v>
      </c>
      <c r="M1947" s="73" t="s">
        <v>55</v>
      </c>
      <c r="N1947" s="68" t="str">
        <f>VLOOKUP(K1947,[1]人員授權表!D$3:G$249,4,0)</f>
        <v>無機</v>
      </c>
      <c r="O1947" s="70" t="str">
        <f>VLOOKUP(K1947,[1]人員授權表!D$2:E$249,2,FALSE)</f>
        <v>Iring陳俊明</v>
      </c>
      <c r="P1947" s="67">
        <f t="shared" si="109"/>
        <v>44755</v>
      </c>
      <c r="Q1947" s="75" t="str">
        <f t="shared" si="111"/>
        <v>週三</v>
      </c>
      <c r="R1947" s="80">
        <v>44755</v>
      </c>
      <c r="AA1947" s="1"/>
    </row>
    <row r="1948" spans="4:27">
      <c r="D1948" s="68" t="s">
        <v>50</v>
      </c>
      <c r="E1948" s="70" t="s">
        <v>51</v>
      </c>
      <c r="F1948" s="15" t="s">
        <v>1085</v>
      </c>
      <c r="G1948" s="67">
        <v>44740</v>
      </c>
      <c r="H1948" s="67">
        <v>44757</v>
      </c>
      <c r="I1948" s="71">
        <f t="shared" si="110"/>
        <v>17</v>
      </c>
      <c r="J1948" s="72" t="s">
        <v>195</v>
      </c>
      <c r="K1948" s="72" t="s">
        <v>1014</v>
      </c>
      <c r="L1948" s="73">
        <v>2</v>
      </c>
      <c r="M1948" s="73" t="s">
        <v>55</v>
      </c>
      <c r="N1948" s="68" t="str">
        <f>VLOOKUP(K1948,[1]人員授權表!D$3:G$249,4,0)</f>
        <v>無機</v>
      </c>
      <c r="O1948" s="70" t="str">
        <f>VLOOKUP(K1948,[1]人員授權表!D$2:E$249,2,FALSE)</f>
        <v>Iring陳俊明</v>
      </c>
      <c r="P1948" s="67">
        <f t="shared" si="109"/>
        <v>44755</v>
      </c>
      <c r="Q1948" s="75" t="str">
        <f t="shared" si="111"/>
        <v>週三</v>
      </c>
      <c r="R1948" s="80">
        <v>44743</v>
      </c>
      <c r="AA1948" s="1"/>
    </row>
    <row r="1949" spans="4:27">
      <c r="D1949" s="68" t="s">
        <v>50</v>
      </c>
      <c r="E1949" s="70" t="s">
        <v>51</v>
      </c>
      <c r="F1949" s="15" t="s">
        <v>1085</v>
      </c>
      <c r="G1949" s="67">
        <v>44740</v>
      </c>
      <c r="H1949" s="67">
        <v>44757</v>
      </c>
      <c r="I1949" s="71">
        <f t="shared" si="110"/>
        <v>17</v>
      </c>
      <c r="J1949" s="72" t="s">
        <v>193</v>
      </c>
      <c r="K1949" s="72" t="s">
        <v>470</v>
      </c>
      <c r="L1949" s="73">
        <v>2</v>
      </c>
      <c r="M1949" s="73" t="s">
        <v>55</v>
      </c>
      <c r="N1949" s="68" t="str">
        <f>VLOOKUP(K1949,[1]人員授權表!D$3:G$249,4,0)</f>
        <v>無機</v>
      </c>
      <c r="O1949" s="70" t="str">
        <f>VLOOKUP(K1949,[1]人員授權表!D$2:E$249,2,FALSE)</f>
        <v>Iring陳俊明</v>
      </c>
      <c r="P1949" s="67">
        <f t="shared" si="109"/>
        <v>44755</v>
      </c>
      <c r="Q1949" s="75" t="str">
        <f t="shared" si="111"/>
        <v>週三</v>
      </c>
      <c r="R1949" s="80">
        <v>44755</v>
      </c>
      <c r="AA1949" s="1"/>
    </row>
    <row r="1950" spans="4:27">
      <c r="D1950" s="68" t="s">
        <v>50</v>
      </c>
      <c r="E1950" s="70" t="s">
        <v>51</v>
      </c>
      <c r="F1950" s="15" t="s">
        <v>1085</v>
      </c>
      <c r="G1950" s="67">
        <v>44740</v>
      </c>
      <c r="H1950" s="67">
        <v>44757</v>
      </c>
      <c r="I1950" s="71">
        <f t="shared" si="110"/>
        <v>17</v>
      </c>
      <c r="J1950" s="72" t="s">
        <v>1092</v>
      </c>
      <c r="K1950" s="72" t="s">
        <v>470</v>
      </c>
      <c r="L1950" s="73">
        <v>2</v>
      </c>
      <c r="M1950" s="73" t="s">
        <v>55</v>
      </c>
      <c r="N1950" s="68" t="str">
        <f>VLOOKUP(K1950,[1]人員授權表!D$3:G$249,4,0)</f>
        <v>無機</v>
      </c>
      <c r="O1950" s="70" t="str">
        <f>VLOOKUP(K1950,[1]人員授權表!D$2:E$249,2,FALSE)</f>
        <v>Iring陳俊明</v>
      </c>
      <c r="P1950" s="67">
        <f t="shared" si="109"/>
        <v>44755</v>
      </c>
      <c r="Q1950" s="75" t="str">
        <f t="shared" si="111"/>
        <v>週三</v>
      </c>
      <c r="R1950" s="80">
        <v>44755</v>
      </c>
      <c r="AA1950" s="1"/>
    </row>
    <row r="1951" spans="4:27">
      <c r="D1951" s="68" t="s">
        <v>50</v>
      </c>
      <c r="E1951" s="70" t="s">
        <v>51</v>
      </c>
      <c r="F1951" s="15" t="s">
        <v>1085</v>
      </c>
      <c r="G1951" s="67">
        <v>44740</v>
      </c>
      <c r="H1951" s="67">
        <v>44757</v>
      </c>
      <c r="I1951" s="71">
        <f t="shared" si="110"/>
        <v>17</v>
      </c>
      <c r="J1951" s="72" t="s">
        <v>66</v>
      </c>
      <c r="K1951" s="72" t="s">
        <v>64</v>
      </c>
      <c r="L1951" s="73">
        <v>2</v>
      </c>
      <c r="M1951" s="73" t="s">
        <v>55</v>
      </c>
      <c r="N1951" s="68" t="str">
        <f>VLOOKUP(K1951,[1]人員授權表!D$3:G$249,4,0)</f>
        <v>有機</v>
      </c>
      <c r="O1951" s="70" t="str">
        <f>VLOOKUP(K1951,[1]人員授權表!D$2:E$249,2,FALSE)</f>
        <v>Casper李羿勳</v>
      </c>
      <c r="P1951" s="67">
        <f t="shared" si="109"/>
        <v>44755</v>
      </c>
      <c r="Q1951" s="75" t="str">
        <f t="shared" si="111"/>
        <v>週三</v>
      </c>
      <c r="R1951" s="80">
        <v>44750</v>
      </c>
      <c r="AA1951" s="1"/>
    </row>
    <row r="1952" spans="4:27">
      <c r="D1952" s="68" t="s">
        <v>50</v>
      </c>
      <c r="E1952" s="70" t="s">
        <v>82</v>
      </c>
      <c r="F1952" s="70" t="s">
        <v>1093</v>
      </c>
      <c r="G1952" s="67">
        <v>44741</v>
      </c>
      <c r="H1952" s="67">
        <v>44757</v>
      </c>
      <c r="I1952" s="71">
        <f t="shared" si="110"/>
        <v>16</v>
      </c>
      <c r="J1952" s="72" t="s">
        <v>102</v>
      </c>
      <c r="K1952" s="72" t="s">
        <v>103</v>
      </c>
      <c r="L1952" s="73">
        <v>1</v>
      </c>
      <c r="M1952" s="73" t="s">
        <v>324</v>
      </c>
      <c r="N1952" s="68" t="str">
        <f>VLOOKUP(K1952,[1]人員授權表!D$3:G$249,4,0)</f>
        <v>無機</v>
      </c>
      <c r="O1952" s="70" t="s">
        <v>99</v>
      </c>
      <c r="P1952" s="67">
        <f t="shared" si="109"/>
        <v>44755</v>
      </c>
      <c r="Q1952" s="75" t="str">
        <f t="shared" si="111"/>
        <v>週三</v>
      </c>
      <c r="R1952" s="80">
        <v>44748</v>
      </c>
      <c r="AA1952" s="1"/>
    </row>
    <row r="1953" spans="4:27">
      <c r="D1953" s="68" t="s">
        <v>50</v>
      </c>
      <c r="E1953" s="70" t="s">
        <v>82</v>
      </c>
      <c r="F1953" s="70" t="s">
        <v>1094</v>
      </c>
      <c r="G1953" s="67">
        <v>44743</v>
      </c>
      <c r="H1953" s="67">
        <v>44757</v>
      </c>
      <c r="I1953" s="71">
        <f t="shared" si="110"/>
        <v>14</v>
      </c>
      <c r="J1953" s="72" t="s">
        <v>139</v>
      </c>
      <c r="K1953" s="72" t="s">
        <v>140</v>
      </c>
      <c r="L1953" s="73">
        <v>3</v>
      </c>
      <c r="M1953" s="73" t="s">
        <v>79</v>
      </c>
      <c r="N1953" s="68" t="str">
        <f>VLOOKUP(K1953,[1]人員授權表!D$3:G$249,4,0)</f>
        <v>無機</v>
      </c>
      <c r="O1953" s="70" t="str">
        <f>IF(J1953=[1]人員授權表!$C$85,"Casper李羿勳",IF(J1953=[1]人員授權表!$C$188,"Iring陳俊明",IF(J1953=[1]人員授權表!$C$189,"Brian陳泓霖",VLOOKUP(K1953,[1]人員授權表!D$2:E$249,2,FALSE))))</f>
        <v>Brian陳泓霖</v>
      </c>
      <c r="P1953" s="67">
        <f t="shared" si="109"/>
        <v>44755</v>
      </c>
      <c r="Q1953" s="75" t="str">
        <f t="shared" si="111"/>
        <v>週三</v>
      </c>
      <c r="R1953" s="80">
        <v>44750</v>
      </c>
      <c r="AA1953" s="1"/>
    </row>
    <row r="1954" spans="4:27">
      <c r="D1954" s="68" t="s">
        <v>50</v>
      </c>
      <c r="E1954" s="70" t="s">
        <v>82</v>
      </c>
      <c r="F1954" s="70" t="s">
        <v>1094</v>
      </c>
      <c r="G1954" s="67">
        <v>44743</v>
      </c>
      <c r="H1954" s="67">
        <v>44757</v>
      </c>
      <c r="I1954" s="71">
        <f t="shared" si="110"/>
        <v>14</v>
      </c>
      <c r="J1954" s="72" t="s">
        <v>153</v>
      </c>
      <c r="K1954" s="72" t="s">
        <v>154</v>
      </c>
      <c r="L1954" s="73">
        <v>3</v>
      </c>
      <c r="M1954" s="73" t="s">
        <v>79</v>
      </c>
      <c r="N1954" s="68" t="str">
        <f>VLOOKUP(K1954,[1]人員授權表!D$3:G$249,4,0)</f>
        <v>無機</v>
      </c>
      <c r="O1954" s="70" t="str">
        <f>VLOOKUP(K1954,[1]人員授權表!D$2:E$249,2,FALSE)</f>
        <v>Ken張智凱</v>
      </c>
      <c r="P1954" s="67">
        <f t="shared" si="109"/>
        <v>44755</v>
      </c>
      <c r="Q1954" s="75" t="str">
        <f t="shared" si="111"/>
        <v>週三</v>
      </c>
      <c r="R1954" s="80">
        <v>44749</v>
      </c>
      <c r="AA1954" s="1"/>
    </row>
    <row r="1955" spans="4:27">
      <c r="D1955" s="68" t="s">
        <v>50</v>
      </c>
      <c r="E1955" s="70" t="s">
        <v>82</v>
      </c>
      <c r="F1955" s="70" t="s">
        <v>1094</v>
      </c>
      <c r="G1955" s="67">
        <v>44743</v>
      </c>
      <c r="H1955" s="67">
        <v>44757</v>
      </c>
      <c r="I1955" s="71">
        <f t="shared" si="110"/>
        <v>14</v>
      </c>
      <c r="J1955" s="72" t="s">
        <v>148</v>
      </c>
      <c r="K1955" s="72" t="s">
        <v>149</v>
      </c>
      <c r="L1955" s="73">
        <v>3</v>
      </c>
      <c r="M1955" s="73" t="s">
        <v>79</v>
      </c>
      <c r="N1955" s="68" t="str">
        <f>VLOOKUP(K1955,[1]人員授權表!D$3:G$249,4,0)</f>
        <v>無機</v>
      </c>
      <c r="O1955" s="70" t="str">
        <f>VLOOKUP(K1955,[1]人員授權表!D$2:E$249,2,FALSE)</f>
        <v>Vicky游崴涵</v>
      </c>
      <c r="P1955" s="67">
        <f t="shared" si="109"/>
        <v>44755</v>
      </c>
      <c r="Q1955" s="75" t="str">
        <f t="shared" si="111"/>
        <v>週三</v>
      </c>
      <c r="R1955" s="80">
        <v>44748</v>
      </c>
      <c r="AA1955" s="1"/>
    </row>
    <row r="1956" spans="4:27">
      <c r="D1956" s="68" t="s">
        <v>50</v>
      </c>
      <c r="E1956" s="70" t="s">
        <v>82</v>
      </c>
      <c r="F1956" s="70" t="s">
        <v>1094</v>
      </c>
      <c r="G1956" s="67">
        <v>44743</v>
      </c>
      <c r="H1956" s="67">
        <v>44757</v>
      </c>
      <c r="I1956" s="71">
        <f t="shared" si="110"/>
        <v>14</v>
      </c>
      <c r="J1956" s="72" t="s">
        <v>137</v>
      </c>
      <c r="K1956" s="72" t="s">
        <v>138</v>
      </c>
      <c r="L1956" s="73">
        <v>3</v>
      </c>
      <c r="M1956" s="73" t="s">
        <v>79</v>
      </c>
      <c r="N1956" s="68" t="str">
        <f>VLOOKUP(K1956,[1]人員授權表!D$3:G$249,4,0)</f>
        <v>無機</v>
      </c>
      <c r="O1956" s="70" t="s">
        <v>99</v>
      </c>
      <c r="P1956" s="67">
        <f t="shared" si="109"/>
        <v>44755</v>
      </c>
      <c r="Q1956" s="75" t="str">
        <f t="shared" si="111"/>
        <v>週三</v>
      </c>
      <c r="R1956" s="80">
        <v>44750</v>
      </c>
      <c r="AA1956" s="1"/>
    </row>
    <row r="1957" spans="4:27">
      <c r="D1957" s="68" t="s">
        <v>50</v>
      </c>
      <c r="E1957" s="70" t="s">
        <v>82</v>
      </c>
      <c r="F1957" s="70" t="s">
        <v>1095</v>
      </c>
      <c r="G1957" s="67">
        <v>44743</v>
      </c>
      <c r="H1957" s="67">
        <v>44757</v>
      </c>
      <c r="I1957" s="71">
        <f t="shared" si="110"/>
        <v>14</v>
      </c>
      <c r="J1957" s="72" t="s">
        <v>125</v>
      </c>
      <c r="K1957" s="72" t="s">
        <v>144</v>
      </c>
      <c r="L1957" s="73">
        <v>2</v>
      </c>
      <c r="M1957" s="73" t="s">
        <v>127</v>
      </c>
      <c r="N1957" s="68" t="str">
        <f>VLOOKUP(K1957,[1]人員授權表!D$3:G$249,4,0)</f>
        <v>有機</v>
      </c>
      <c r="O1957" s="70" t="str">
        <f>VLOOKUP(K1957,[1]人員授權表!D$2:E$249,2,FALSE)</f>
        <v>Lucy黃詩婷</v>
      </c>
      <c r="P1957" s="67">
        <f t="shared" si="109"/>
        <v>44755</v>
      </c>
      <c r="Q1957" s="75" t="str">
        <f t="shared" si="111"/>
        <v>週三</v>
      </c>
      <c r="R1957" s="80">
        <v>44748</v>
      </c>
      <c r="AA1957" s="1"/>
    </row>
    <row r="1958" spans="4:27">
      <c r="D1958" s="68" t="s">
        <v>50</v>
      </c>
      <c r="E1958" s="70" t="s">
        <v>82</v>
      </c>
      <c r="F1958" s="70" t="s">
        <v>1096</v>
      </c>
      <c r="G1958" s="67">
        <v>44743</v>
      </c>
      <c r="H1958" s="67">
        <v>44757</v>
      </c>
      <c r="I1958" s="71">
        <f t="shared" si="110"/>
        <v>14</v>
      </c>
      <c r="J1958" s="72" t="s">
        <v>139</v>
      </c>
      <c r="K1958" s="72" t="s">
        <v>140</v>
      </c>
      <c r="L1958" s="73">
        <v>2</v>
      </c>
      <c r="M1958" s="73" t="s">
        <v>127</v>
      </c>
      <c r="N1958" s="68" t="str">
        <f>VLOOKUP(K1958,[1]人員授權表!D$3:G$249,4,0)</f>
        <v>無機</v>
      </c>
      <c r="O1958" s="70" t="str">
        <f>IF(J1958=[1]人員授權表!$C$85,"Casper李羿勳",IF(J1958=[1]人員授權表!$C$188,"Iring陳俊明",IF(J1958=[1]人員授權表!$C$189,"Brian陳泓霖",VLOOKUP(K1958,[1]人員授權表!D$2:E$249,2,FALSE))))</f>
        <v>Brian陳泓霖</v>
      </c>
      <c r="P1958" s="67">
        <f t="shared" si="109"/>
        <v>44755</v>
      </c>
      <c r="Q1958" s="75" t="str">
        <f t="shared" si="111"/>
        <v>週三</v>
      </c>
      <c r="R1958" s="80">
        <v>44750</v>
      </c>
      <c r="AA1958" s="1"/>
    </row>
    <row r="1959" spans="4:27">
      <c r="D1959" s="68" t="s">
        <v>50</v>
      </c>
      <c r="E1959" s="70" t="s">
        <v>82</v>
      </c>
      <c r="F1959" s="70" t="s">
        <v>1096</v>
      </c>
      <c r="G1959" s="67">
        <v>44743</v>
      </c>
      <c r="H1959" s="67">
        <v>44757</v>
      </c>
      <c r="I1959" s="71">
        <f t="shared" si="110"/>
        <v>14</v>
      </c>
      <c r="J1959" s="72" t="s">
        <v>198</v>
      </c>
      <c r="K1959" s="72" t="s">
        <v>199</v>
      </c>
      <c r="L1959" s="73">
        <v>2</v>
      </c>
      <c r="M1959" s="73" t="s">
        <v>127</v>
      </c>
      <c r="N1959" s="68" t="str">
        <f>VLOOKUP(K1959,[1]人員授權表!D$3:G$249,4,0)</f>
        <v>無機</v>
      </c>
      <c r="O1959" s="70" t="str">
        <f>VLOOKUP(K1959,[1]人員授權表!D$2:E$249,2,FALSE)</f>
        <v>Vicky游崴涵</v>
      </c>
      <c r="P1959" s="67">
        <f t="shared" si="109"/>
        <v>44755</v>
      </c>
      <c r="Q1959" s="75" t="str">
        <f t="shared" si="111"/>
        <v>週三</v>
      </c>
      <c r="R1959" s="80">
        <v>44755</v>
      </c>
      <c r="AA1959" s="1"/>
    </row>
    <row r="1960" spans="4:27">
      <c r="D1960" s="68" t="s">
        <v>50</v>
      </c>
      <c r="E1960" s="70" t="s">
        <v>82</v>
      </c>
      <c r="F1960" s="70" t="s">
        <v>1096</v>
      </c>
      <c r="G1960" s="67">
        <v>44743</v>
      </c>
      <c r="H1960" s="67">
        <v>44757</v>
      </c>
      <c r="I1960" s="71">
        <f t="shared" si="110"/>
        <v>14</v>
      </c>
      <c r="J1960" s="72" t="s">
        <v>164</v>
      </c>
      <c r="K1960" s="72" t="s">
        <v>146</v>
      </c>
      <c r="L1960" s="73">
        <v>2</v>
      </c>
      <c r="M1960" s="73" t="s">
        <v>127</v>
      </c>
      <c r="N1960" s="68" t="str">
        <f>VLOOKUP(K1960,[1]人員授權表!D$3:G$249,4,0)</f>
        <v>無機</v>
      </c>
      <c r="O1960" s="70" t="str">
        <f>VLOOKUP(K1960,[1]人員授權表!D$2:E$249,2,FALSE)</f>
        <v>Jack劉念忻</v>
      </c>
      <c r="P1960" s="67">
        <f t="shared" si="109"/>
        <v>44755</v>
      </c>
      <c r="Q1960" s="75" t="str">
        <f t="shared" si="111"/>
        <v>週三</v>
      </c>
      <c r="R1960" s="80">
        <v>44754</v>
      </c>
      <c r="AA1960" s="1"/>
    </row>
    <row r="1961" spans="4:27">
      <c r="D1961" s="68" t="s">
        <v>50</v>
      </c>
      <c r="E1961" s="70" t="s">
        <v>82</v>
      </c>
      <c r="F1961" s="70" t="s">
        <v>1096</v>
      </c>
      <c r="G1961" s="67">
        <v>44743</v>
      </c>
      <c r="H1961" s="67">
        <v>44757</v>
      </c>
      <c r="I1961" s="71">
        <f t="shared" si="110"/>
        <v>14</v>
      </c>
      <c r="J1961" s="72" t="s">
        <v>141</v>
      </c>
      <c r="K1961" s="72" t="s">
        <v>142</v>
      </c>
      <c r="L1961" s="73">
        <v>2</v>
      </c>
      <c r="M1961" s="73" t="s">
        <v>127</v>
      </c>
      <c r="N1961" s="68" t="str">
        <f>VLOOKUP(K1961,[1]人員授權表!D$3:G$249,4,0)</f>
        <v>無機</v>
      </c>
      <c r="O1961" s="70" t="str">
        <f>VLOOKUP(K1961,[1]人員授權表!D$2:E$249,2,FALSE)</f>
        <v>Dennis陳汶宏</v>
      </c>
      <c r="P1961" s="67">
        <f t="shared" si="109"/>
        <v>44755</v>
      </c>
      <c r="Q1961" s="75" t="str">
        <f t="shared" si="111"/>
        <v>週三</v>
      </c>
      <c r="R1961" s="80">
        <v>44749</v>
      </c>
      <c r="AA1961" s="1"/>
    </row>
    <row r="1962" spans="4:27">
      <c r="D1962" s="68" t="s">
        <v>50</v>
      </c>
      <c r="E1962" s="70" t="s">
        <v>82</v>
      </c>
      <c r="F1962" s="70" t="s">
        <v>1096</v>
      </c>
      <c r="G1962" s="67">
        <v>44743</v>
      </c>
      <c r="H1962" s="67">
        <v>44757</v>
      </c>
      <c r="I1962" s="71">
        <f t="shared" si="110"/>
        <v>14</v>
      </c>
      <c r="J1962" s="72" t="s">
        <v>137</v>
      </c>
      <c r="K1962" s="72" t="s">
        <v>138</v>
      </c>
      <c r="L1962" s="73">
        <v>2</v>
      </c>
      <c r="M1962" s="73" t="s">
        <v>127</v>
      </c>
      <c r="N1962" s="68" t="str">
        <f>VLOOKUP(K1962,[1]人員授權表!D$3:G$249,4,0)</f>
        <v>無機</v>
      </c>
      <c r="O1962" s="70" t="s">
        <v>99</v>
      </c>
      <c r="P1962" s="67">
        <f t="shared" si="109"/>
        <v>44755</v>
      </c>
      <c r="Q1962" s="75" t="str">
        <f t="shared" si="111"/>
        <v>週三</v>
      </c>
      <c r="R1962" s="80">
        <v>44750</v>
      </c>
      <c r="AA1962" s="1"/>
    </row>
    <row r="1963" spans="4:27">
      <c r="D1963" s="68" t="s">
        <v>50</v>
      </c>
      <c r="E1963" s="70" t="s">
        <v>82</v>
      </c>
      <c r="F1963" s="70" t="s">
        <v>1095</v>
      </c>
      <c r="G1963" s="67">
        <v>44743</v>
      </c>
      <c r="H1963" s="67">
        <v>44757</v>
      </c>
      <c r="I1963" s="71">
        <f t="shared" si="110"/>
        <v>14</v>
      </c>
      <c r="J1963" s="72" t="s">
        <v>148</v>
      </c>
      <c r="K1963" s="72" t="s">
        <v>149</v>
      </c>
      <c r="L1963" s="73">
        <v>2</v>
      </c>
      <c r="M1963" s="73" t="s">
        <v>127</v>
      </c>
      <c r="N1963" s="68" t="str">
        <f>VLOOKUP(K1963,[1]人員授權表!D$3:G$249,4,0)</f>
        <v>無機</v>
      </c>
      <c r="O1963" s="70" t="str">
        <f>VLOOKUP(K1963,[1]人員授權表!D$2:E$249,2,FALSE)</f>
        <v>Vicky游崴涵</v>
      </c>
      <c r="P1963" s="67">
        <f t="shared" si="109"/>
        <v>44755</v>
      </c>
      <c r="Q1963" s="75" t="str">
        <f t="shared" si="111"/>
        <v>週三</v>
      </c>
      <c r="R1963" s="80">
        <v>44748</v>
      </c>
      <c r="AA1963" s="1"/>
    </row>
    <row r="1964" spans="4:27">
      <c r="D1964" s="68" t="s">
        <v>50</v>
      </c>
      <c r="E1964" s="70" t="s">
        <v>82</v>
      </c>
      <c r="F1964" s="70" t="s">
        <v>1097</v>
      </c>
      <c r="G1964" s="67">
        <v>44743</v>
      </c>
      <c r="H1964" s="67">
        <v>44757</v>
      </c>
      <c r="I1964" s="71">
        <f t="shared" si="110"/>
        <v>14</v>
      </c>
      <c r="J1964" s="72" t="s">
        <v>125</v>
      </c>
      <c r="K1964" s="72" t="s">
        <v>144</v>
      </c>
      <c r="L1964" s="73">
        <v>1</v>
      </c>
      <c r="M1964" s="73" t="s">
        <v>127</v>
      </c>
      <c r="N1964" s="68" t="str">
        <f>VLOOKUP(K1964,[1]人員授權表!D$3:G$249,4,0)</f>
        <v>有機</v>
      </c>
      <c r="O1964" s="70" t="str">
        <f>VLOOKUP(K1964,[1]人員授權表!D$2:E$249,2,FALSE)</f>
        <v>Lucy黃詩婷</v>
      </c>
      <c r="P1964" s="67">
        <f t="shared" si="109"/>
        <v>44755</v>
      </c>
      <c r="Q1964" s="75" t="str">
        <f t="shared" si="111"/>
        <v>週三</v>
      </c>
      <c r="R1964" s="80">
        <v>44748</v>
      </c>
      <c r="AA1964" s="1"/>
    </row>
    <row r="1965" spans="4:27">
      <c r="D1965" s="68" t="s">
        <v>50</v>
      </c>
      <c r="E1965" s="70" t="s">
        <v>82</v>
      </c>
      <c r="F1965" s="70" t="s">
        <v>1097</v>
      </c>
      <c r="G1965" s="67">
        <v>44743</v>
      </c>
      <c r="H1965" s="67">
        <v>44757</v>
      </c>
      <c r="I1965" s="71">
        <f t="shared" si="110"/>
        <v>14</v>
      </c>
      <c r="J1965" s="72" t="s">
        <v>139</v>
      </c>
      <c r="K1965" s="72" t="s">
        <v>140</v>
      </c>
      <c r="L1965" s="73">
        <v>1</v>
      </c>
      <c r="M1965" s="73" t="s">
        <v>127</v>
      </c>
      <c r="N1965" s="68" t="str">
        <f>VLOOKUP(K1965,[1]人員授權表!D$3:G$249,4,0)</f>
        <v>無機</v>
      </c>
      <c r="O1965" s="70" t="str">
        <f>IF(J1965=[1]人員授權表!$C$85,"Casper李羿勳",IF(J1965=[1]人員授權表!$C$188,"Iring陳俊明",IF(J1965=[1]人員授權表!$C$189,"Brian陳泓霖",VLOOKUP(K1965,[1]人員授權表!D$2:E$249,2,FALSE))))</f>
        <v>Brian陳泓霖</v>
      </c>
      <c r="P1965" s="67">
        <f t="shared" si="109"/>
        <v>44755</v>
      </c>
      <c r="Q1965" s="75" t="str">
        <f t="shared" si="111"/>
        <v>週三</v>
      </c>
      <c r="R1965" s="80">
        <v>44750</v>
      </c>
      <c r="AA1965" s="1"/>
    </row>
    <row r="1966" spans="4:27">
      <c r="D1966" s="68" t="s">
        <v>50</v>
      </c>
      <c r="E1966" s="70" t="s">
        <v>82</v>
      </c>
      <c r="F1966" s="70" t="s">
        <v>1097</v>
      </c>
      <c r="G1966" s="67">
        <v>44743</v>
      </c>
      <c r="H1966" s="67">
        <v>44757</v>
      </c>
      <c r="I1966" s="71">
        <f t="shared" si="110"/>
        <v>14</v>
      </c>
      <c r="J1966" s="72" t="s">
        <v>198</v>
      </c>
      <c r="K1966" s="72" t="s">
        <v>199</v>
      </c>
      <c r="L1966" s="73">
        <v>1</v>
      </c>
      <c r="M1966" s="73" t="s">
        <v>127</v>
      </c>
      <c r="N1966" s="68" t="str">
        <f>VLOOKUP(K1966,[1]人員授權表!D$3:G$249,4,0)</f>
        <v>無機</v>
      </c>
      <c r="O1966" s="70" t="str">
        <f>VLOOKUP(K1966,[1]人員授權表!D$2:E$249,2,FALSE)</f>
        <v>Vicky游崴涵</v>
      </c>
      <c r="P1966" s="67">
        <f t="shared" si="109"/>
        <v>44755</v>
      </c>
      <c r="Q1966" s="75" t="str">
        <f t="shared" si="111"/>
        <v>週三</v>
      </c>
      <c r="R1966" s="80">
        <v>44755</v>
      </c>
      <c r="AA1966" s="1"/>
    </row>
    <row r="1967" spans="4:27">
      <c r="D1967" s="68" t="s">
        <v>50</v>
      </c>
      <c r="E1967" s="70" t="s">
        <v>82</v>
      </c>
      <c r="F1967" s="70" t="s">
        <v>1097</v>
      </c>
      <c r="G1967" s="67">
        <v>44743</v>
      </c>
      <c r="H1967" s="67">
        <v>44757</v>
      </c>
      <c r="I1967" s="71">
        <f t="shared" si="110"/>
        <v>14</v>
      </c>
      <c r="J1967" s="72" t="s">
        <v>164</v>
      </c>
      <c r="K1967" s="72" t="s">
        <v>146</v>
      </c>
      <c r="L1967" s="73">
        <v>1</v>
      </c>
      <c r="M1967" s="73" t="s">
        <v>127</v>
      </c>
      <c r="N1967" s="68" t="str">
        <f>VLOOKUP(K1967,[1]人員授權表!D$3:G$249,4,0)</f>
        <v>無機</v>
      </c>
      <c r="O1967" s="70" t="str">
        <f>VLOOKUP(K1967,[1]人員授權表!D$2:E$249,2,FALSE)</f>
        <v>Jack劉念忻</v>
      </c>
      <c r="P1967" s="67">
        <f t="shared" si="109"/>
        <v>44755</v>
      </c>
      <c r="Q1967" s="75" t="str">
        <f t="shared" si="111"/>
        <v>週三</v>
      </c>
      <c r="R1967" s="80">
        <v>44754</v>
      </c>
      <c r="AA1967" s="1"/>
    </row>
    <row r="1968" spans="4:27">
      <c r="D1968" s="68" t="s">
        <v>50</v>
      </c>
      <c r="E1968" s="70" t="s">
        <v>82</v>
      </c>
      <c r="F1968" s="70" t="s">
        <v>1097</v>
      </c>
      <c r="G1968" s="67">
        <v>44743</v>
      </c>
      <c r="H1968" s="67">
        <v>44757</v>
      </c>
      <c r="I1968" s="71">
        <f t="shared" si="110"/>
        <v>14</v>
      </c>
      <c r="J1968" s="72" t="s">
        <v>141</v>
      </c>
      <c r="K1968" s="72" t="s">
        <v>142</v>
      </c>
      <c r="L1968" s="73">
        <v>1</v>
      </c>
      <c r="M1968" s="73" t="s">
        <v>127</v>
      </c>
      <c r="N1968" s="68" t="str">
        <f>VLOOKUP(K1968,[1]人員授權表!D$3:G$249,4,0)</f>
        <v>無機</v>
      </c>
      <c r="O1968" s="70" t="str">
        <f>VLOOKUP(K1968,[1]人員授權表!D$2:E$249,2,FALSE)</f>
        <v>Dennis陳汶宏</v>
      </c>
      <c r="P1968" s="67">
        <f t="shared" si="109"/>
        <v>44755</v>
      </c>
      <c r="Q1968" s="75" t="str">
        <f t="shared" si="111"/>
        <v>週三</v>
      </c>
      <c r="R1968" s="80">
        <v>44749</v>
      </c>
      <c r="AA1968" s="1"/>
    </row>
    <row r="1969" spans="4:27">
      <c r="D1969" s="68" t="s">
        <v>50</v>
      </c>
      <c r="E1969" s="70" t="s">
        <v>82</v>
      </c>
      <c r="F1969" s="70" t="s">
        <v>1097</v>
      </c>
      <c r="G1969" s="67">
        <v>44743</v>
      </c>
      <c r="H1969" s="67">
        <v>44757</v>
      </c>
      <c r="I1969" s="71">
        <f t="shared" si="110"/>
        <v>14</v>
      </c>
      <c r="J1969" s="72" t="s">
        <v>137</v>
      </c>
      <c r="K1969" s="72" t="s">
        <v>138</v>
      </c>
      <c r="L1969" s="73">
        <v>1</v>
      </c>
      <c r="M1969" s="73" t="s">
        <v>127</v>
      </c>
      <c r="N1969" s="68" t="str">
        <f>VLOOKUP(K1969,[1]人員授權表!D$3:G$249,4,0)</f>
        <v>無機</v>
      </c>
      <c r="O1969" s="70" t="s">
        <v>99</v>
      </c>
      <c r="P1969" s="67">
        <f t="shared" si="109"/>
        <v>44755</v>
      </c>
      <c r="Q1969" s="75" t="str">
        <f t="shared" si="111"/>
        <v>週三</v>
      </c>
      <c r="R1969" s="80">
        <v>44750</v>
      </c>
      <c r="AA1969" s="1"/>
    </row>
    <row r="1970" spans="4:27">
      <c r="D1970" s="68" t="s">
        <v>50</v>
      </c>
      <c r="E1970" s="70" t="s">
        <v>82</v>
      </c>
      <c r="F1970" s="70" t="s">
        <v>1097</v>
      </c>
      <c r="G1970" s="67">
        <v>44743</v>
      </c>
      <c r="H1970" s="67">
        <v>44757</v>
      </c>
      <c r="I1970" s="71">
        <f t="shared" si="110"/>
        <v>14</v>
      </c>
      <c r="J1970" s="72" t="s">
        <v>148</v>
      </c>
      <c r="K1970" s="72" t="s">
        <v>149</v>
      </c>
      <c r="L1970" s="73">
        <v>1</v>
      </c>
      <c r="M1970" s="73" t="s">
        <v>127</v>
      </c>
      <c r="N1970" s="68" t="str">
        <f>VLOOKUP(K1970,[1]人員授權表!D$3:G$249,4,0)</f>
        <v>無機</v>
      </c>
      <c r="O1970" s="70" t="str">
        <f>VLOOKUP(K1970,[1]人員授權表!D$2:E$249,2,FALSE)</f>
        <v>Vicky游崴涵</v>
      </c>
      <c r="P1970" s="67">
        <f t="shared" si="109"/>
        <v>44755</v>
      </c>
      <c r="Q1970" s="75" t="str">
        <f t="shared" si="111"/>
        <v>週三</v>
      </c>
      <c r="R1970" s="80">
        <v>44748</v>
      </c>
      <c r="AA1970" s="1"/>
    </row>
    <row r="1971" spans="4:27">
      <c r="D1971" s="68" t="s">
        <v>50</v>
      </c>
      <c r="E1971" s="70" t="s">
        <v>82</v>
      </c>
      <c r="F1971" s="70" t="s">
        <v>1098</v>
      </c>
      <c r="G1971" s="67">
        <v>44743</v>
      </c>
      <c r="H1971" s="67">
        <v>44757</v>
      </c>
      <c r="I1971" s="71">
        <f t="shared" si="110"/>
        <v>14</v>
      </c>
      <c r="J1971" s="72" t="s">
        <v>139</v>
      </c>
      <c r="K1971" s="72" t="s">
        <v>140</v>
      </c>
      <c r="L1971" s="73">
        <v>15</v>
      </c>
      <c r="M1971" s="73" t="s">
        <v>268</v>
      </c>
      <c r="N1971" s="68" t="str">
        <f>VLOOKUP(K1971,[1]人員授權表!D$3:G$249,4,0)</f>
        <v>無機</v>
      </c>
      <c r="O1971" s="70" t="str">
        <f>IF(J1971=[1]人員授權表!$C$85,"Casper李羿勳",IF(J1971=[1]人員授權表!$C$188,"Iring陳俊明",IF(J1971=[1]人員授權表!$C$189,"Brian陳泓霖",VLOOKUP(K1971,[1]人員授權表!D$2:E$249,2,FALSE))))</f>
        <v>Brian陳泓霖</v>
      </c>
      <c r="P1971" s="67">
        <f t="shared" si="109"/>
        <v>44755</v>
      </c>
      <c r="Q1971" s="75" t="str">
        <f t="shared" si="111"/>
        <v>週三</v>
      </c>
      <c r="R1971" s="80">
        <v>44750</v>
      </c>
      <c r="AA1971" s="1"/>
    </row>
    <row r="1972" spans="4:27">
      <c r="D1972" s="68" t="s">
        <v>50</v>
      </c>
      <c r="E1972" s="70" t="s">
        <v>82</v>
      </c>
      <c r="F1972" s="70" t="s">
        <v>1098</v>
      </c>
      <c r="G1972" s="67">
        <v>44743</v>
      </c>
      <c r="H1972" s="67">
        <v>44757</v>
      </c>
      <c r="I1972" s="71">
        <f t="shared" si="110"/>
        <v>14</v>
      </c>
      <c r="J1972" s="72" t="s">
        <v>269</v>
      </c>
      <c r="K1972" s="72" t="s">
        <v>270</v>
      </c>
      <c r="L1972" s="73">
        <v>15</v>
      </c>
      <c r="M1972" s="73" t="s">
        <v>268</v>
      </c>
      <c r="N1972" s="68" t="str">
        <f>VLOOKUP(K1972,[1]人員授權表!D$3:G$249,4,0)</f>
        <v>無機</v>
      </c>
      <c r="O1972" s="70" t="str">
        <f>VLOOKUP(K1972,[1]人員授權表!D$2:E$249,2,FALSE)</f>
        <v>George陳志昇&amp;Vicky游崴涵</v>
      </c>
      <c r="P1972" s="67">
        <f t="shared" si="109"/>
        <v>44755</v>
      </c>
      <c r="Q1972" s="75" t="str">
        <f t="shared" si="111"/>
        <v>週三</v>
      </c>
      <c r="R1972" s="80">
        <v>44746</v>
      </c>
      <c r="AA1972" s="1"/>
    </row>
    <row r="1973" spans="4:27">
      <c r="D1973" s="68" t="s">
        <v>50</v>
      </c>
      <c r="E1973" s="70" t="s">
        <v>82</v>
      </c>
      <c r="F1973" s="70" t="s">
        <v>1098</v>
      </c>
      <c r="G1973" s="67">
        <v>44743</v>
      </c>
      <c r="H1973" s="67">
        <v>44757</v>
      </c>
      <c r="I1973" s="71">
        <f t="shared" si="110"/>
        <v>14</v>
      </c>
      <c r="J1973" s="72" t="s">
        <v>151</v>
      </c>
      <c r="K1973" s="72" t="s">
        <v>152</v>
      </c>
      <c r="L1973" s="73">
        <v>15</v>
      </c>
      <c r="M1973" s="73" t="s">
        <v>268</v>
      </c>
      <c r="N1973" s="68" t="str">
        <f>VLOOKUP(K1973,[1]人員授權表!D$3:G$249,4,0)</f>
        <v>無機</v>
      </c>
      <c r="O1973" s="70" t="str">
        <f>VLOOKUP(K1973,[1]人員授權表!D$2:E$249,2,FALSE)</f>
        <v>Vicky游崴涵</v>
      </c>
      <c r="P1973" s="67">
        <f t="shared" si="109"/>
        <v>44755</v>
      </c>
      <c r="Q1973" s="75" t="str">
        <f t="shared" si="111"/>
        <v>週三</v>
      </c>
      <c r="R1973" s="80">
        <v>44748</v>
      </c>
      <c r="AA1973" s="1"/>
    </row>
    <row r="1974" spans="4:27">
      <c r="D1974" s="68" t="s">
        <v>50</v>
      </c>
      <c r="E1974" s="70" t="s">
        <v>82</v>
      </c>
      <c r="F1974" s="70" t="s">
        <v>1098</v>
      </c>
      <c r="G1974" s="67">
        <v>44743</v>
      </c>
      <c r="H1974" s="67">
        <v>44757</v>
      </c>
      <c r="I1974" s="71">
        <f t="shared" si="110"/>
        <v>14</v>
      </c>
      <c r="J1974" s="72" t="s">
        <v>141</v>
      </c>
      <c r="K1974" s="72" t="s">
        <v>142</v>
      </c>
      <c r="L1974" s="73">
        <v>15</v>
      </c>
      <c r="M1974" s="73" t="s">
        <v>268</v>
      </c>
      <c r="N1974" s="68" t="str">
        <f>VLOOKUP(K1974,[1]人員授權表!D$3:G$249,4,0)</f>
        <v>無機</v>
      </c>
      <c r="O1974" s="70" t="str">
        <f>VLOOKUP(K1974,[1]人員授權表!D$2:E$249,2,FALSE)</f>
        <v>Dennis陳汶宏</v>
      </c>
      <c r="P1974" s="67">
        <f t="shared" si="109"/>
        <v>44755</v>
      </c>
      <c r="Q1974" s="75" t="str">
        <f t="shared" si="111"/>
        <v>週三</v>
      </c>
      <c r="R1974" s="80">
        <v>44749</v>
      </c>
      <c r="AA1974" s="1"/>
    </row>
    <row r="1975" spans="4:27">
      <c r="D1975" s="68" t="s">
        <v>50</v>
      </c>
      <c r="E1975" s="70" t="s">
        <v>82</v>
      </c>
      <c r="F1975" s="70" t="s">
        <v>1098</v>
      </c>
      <c r="G1975" s="67">
        <v>44743</v>
      </c>
      <c r="H1975" s="67">
        <v>44757</v>
      </c>
      <c r="I1975" s="71">
        <f t="shared" si="110"/>
        <v>14</v>
      </c>
      <c r="J1975" s="72" t="s">
        <v>137</v>
      </c>
      <c r="K1975" s="72" t="s">
        <v>138</v>
      </c>
      <c r="L1975" s="73">
        <v>15</v>
      </c>
      <c r="M1975" s="73" t="s">
        <v>268</v>
      </c>
      <c r="N1975" s="68" t="str">
        <f>VLOOKUP(K1975,[1]人員授權表!D$3:G$249,4,0)</f>
        <v>無機</v>
      </c>
      <c r="O1975" s="70" t="s">
        <v>99</v>
      </c>
      <c r="P1975" s="67">
        <f t="shared" si="109"/>
        <v>44755</v>
      </c>
      <c r="Q1975" s="75" t="str">
        <f t="shared" si="111"/>
        <v>週三</v>
      </c>
      <c r="R1975" s="80">
        <v>44750</v>
      </c>
      <c r="AA1975" s="1"/>
    </row>
    <row r="1976" spans="4:27">
      <c r="D1976" s="68" t="s">
        <v>50</v>
      </c>
      <c r="E1976" s="70" t="s">
        <v>82</v>
      </c>
      <c r="F1976" s="70" t="s">
        <v>1098</v>
      </c>
      <c r="G1976" s="67">
        <v>44743</v>
      </c>
      <c r="H1976" s="67">
        <v>44757</v>
      </c>
      <c r="I1976" s="71">
        <f t="shared" si="110"/>
        <v>14</v>
      </c>
      <c r="J1976" s="72" t="s">
        <v>148</v>
      </c>
      <c r="K1976" s="72" t="s">
        <v>149</v>
      </c>
      <c r="L1976" s="73">
        <v>15</v>
      </c>
      <c r="M1976" s="73" t="s">
        <v>268</v>
      </c>
      <c r="N1976" s="68" t="str">
        <f>VLOOKUP(K1976,[1]人員授權表!D$3:G$249,4,0)</f>
        <v>無機</v>
      </c>
      <c r="O1976" s="70" t="str">
        <f>VLOOKUP(K1976,[1]人員授權表!D$2:E$249,2,FALSE)</f>
        <v>Vicky游崴涵</v>
      </c>
      <c r="P1976" s="67">
        <f t="shared" si="109"/>
        <v>44755</v>
      </c>
      <c r="Q1976" s="75" t="str">
        <f t="shared" si="111"/>
        <v>週三</v>
      </c>
      <c r="R1976" s="80">
        <v>44748</v>
      </c>
      <c r="AA1976" s="1"/>
    </row>
    <row r="1977" spans="4:27">
      <c r="D1977" s="68" t="s">
        <v>50</v>
      </c>
      <c r="E1977" s="70" t="s">
        <v>879</v>
      </c>
      <c r="F1977" s="19" t="s">
        <v>1099</v>
      </c>
      <c r="G1977" s="67">
        <v>44732</v>
      </c>
      <c r="H1977" s="101">
        <v>44757</v>
      </c>
      <c r="I1977" s="71">
        <f t="shared" si="110"/>
        <v>25</v>
      </c>
      <c r="J1977" s="98" t="s">
        <v>1100</v>
      </c>
      <c r="K1977" s="72" t="s">
        <v>98</v>
      </c>
      <c r="L1977" s="73">
        <v>10</v>
      </c>
      <c r="M1977" s="73" t="s">
        <v>91</v>
      </c>
      <c r="N1977" s="68" t="str">
        <f>VLOOKUP(K1977,[1]人員授權表!D$3:G$249,4,0)</f>
        <v>無機</v>
      </c>
      <c r="O1977" s="70" t="str">
        <f>VLOOKUP(K1977,[1]人員授權表!D$2:E$249,2,FALSE)</f>
        <v>Brian陳泓霖</v>
      </c>
      <c r="P1977" s="67">
        <f t="shared" si="109"/>
        <v>44755</v>
      </c>
      <c r="Q1977" s="75" t="str">
        <f t="shared" si="111"/>
        <v>週三</v>
      </c>
      <c r="R1977" s="80">
        <v>44755</v>
      </c>
      <c r="AA1977" s="1"/>
    </row>
    <row r="1978" spans="4:27">
      <c r="D1978" s="68" t="s">
        <v>50</v>
      </c>
      <c r="E1978" s="70" t="s">
        <v>879</v>
      </c>
      <c r="F1978" s="19" t="s">
        <v>907</v>
      </c>
      <c r="G1978" s="67">
        <v>44732</v>
      </c>
      <c r="H1978" s="101">
        <v>44757</v>
      </c>
      <c r="I1978" s="71">
        <f t="shared" si="110"/>
        <v>25</v>
      </c>
      <c r="J1978" s="98" t="s">
        <v>1101</v>
      </c>
      <c r="K1978" s="72" t="s">
        <v>345</v>
      </c>
      <c r="L1978" s="73">
        <v>10</v>
      </c>
      <c r="M1978" s="73" t="s">
        <v>91</v>
      </c>
      <c r="N1978" s="68" t="str">
        <f>VLOOKUP(K1978,[1]人員授權表!D$3:G$249,4,0)</f>
        <v>無機</v>
      </c>
      <c r="O1978" s="70" t="str">
        <f>VLOOKUP(K1978,[1]人員授權表!D$2:E$249,2,FALSE)</f>
        <v>Debby胡萱黛</v>
      </c>
      <c r="P1978" s="67">
        <f t="shared" si="109"/>
        <v>44755</v>
      </c>
      <c r="Q1978" s="75" t="str">
        <f t="shared" si="111"/>
        <v>週三</v>
      </c>
      <c r="R1978" s="80">
        <v>44753</v>
      </c>
      <c r="AA1978" s="1"/>
    </row>
    <row r="1979" spans="4:27">
      <c r="D1979" s="68" t="s">
        <v>50</v>
      </c>
      <c r="E1979" s="70" t="s">
        <v>879</v>
      </c>
      <c r="F1979" s="19" t="s">
        <v>907</v>
      </c>
      <c r="G1979" s="67">
        <v>44732</v>
      </c>
      <c r="H1979" s="101">
        <v>44757</v>
      </c>
      <c r="I1979" s="71">
        <f t="shared" si="110"/>
        <v>25</v>
      </c>
      <c r="J1979" s="98" t="s">
        <v>204</v>
      </c>
      <c r="K1979" s="72" t="s">
        <v>488</v>
      </c>
      <c r="L1979" s="73">
        <v>10</v>
      </c>
      <c r="M1979" s="73" t="s">
        <v>91</v>
      </c>
      <c r="N1979" s="68" t="str">
        <f>VLOOKUP(K1979,[1]人員授權表!D$3:G$249,4,0)</f>
        <v>無機</v>
      </c>
      <c r="O1979" s="70" t="str">
        <f>VLOOKUP(K1979,[1]人員授權表!D$2:E$249,2,FALSE)</f>
        <v>Iring陳俊明</v>
      </c>
      <c r="P1979" s="67">
        <f t="shared" si="109"/>
        <v>44755</v>
      </c>
      <c r="Q1979" s="75" t="str">
        <f t="shared" si="111"/>
        <v>週三</v>
      </c>
      <c r="R1979" s="80">
        <v>44753</v>
      </c>
      <c r="AA1979" s="1"/>
    </row>
    <row r="1980" spans="4:27">
      <c r="D1980" s="68" t="s">
        <v>50</v>
      </c>
      <c r="E1980" s="70" t="s">
        <v>82</v>
      </c>
      <c r="F1980" s="70" t="s">
        <v>1102</v>
      </c>
      <c r="G1980" s="101">
        <v>44741</v>
      </c>
      <c r="H1980" s="101">
        <v>44757</v>
      </c>
      <c r="I1980" s="71">
        <f t="shared" si="110"/>
        <v>16</v>
      </c>
      <c r="J1980" s="72" t="s">
        <v>492</v>
      </c>
      <c r="K1980" s="72" t="s">
        <v>98</v>
      </c>
      <c r="L1980" s="73">
        <v>6</v>
      </c>
      <c r="M1980" s="73" t="s">
        <v>91</v>
      </c>
      <c r="N1980" s="68" t="str">
        <f>VLOOKUP(K1980,[1]人員授權表!D$3:G$249,4,0)</f>
        <v>無機</v>
      </c>
      <c r="O1980" s="70" t="s">
        <v>99</v>
      </c>
      <c r="P1980" s="67">
        <f t="shared" si="109"/>
        <v>44755</v>
      </c>
      <c r="Q1980" s="75" t="str">
        <f t="shared" si="111"/>
        <v>週三</v>
      </c>
      <c r="R1980" s="80">
        <v>44755</v>
      </c>
      <c r="AA1980" s="1"/>
    </row>
    <row r="1981" spans="4:27">
      <c r="D1981" s="68" t="s">
        <v>50</v>
      </c>
      <c r="E1981" s="70" t="s">
        <v>82</v>
      </c>
      <c r="F1981" s="70" t="s">
        <v>1103</v>
      </c>
      <c r="G1981" s="101">
        <v>44741</v>
      </c>
      <c r="H1981" s="101">
        <v>44757</v>
      </c>
      <c r="I1981" s="71">
        <f t="shared" si="110"/>
        <v>16</v>
      </c>
      <c r="J1981" s="72" t="s">
        <v>133</v>
      </c>
      <c r="K1981" s="72" t="s">
        <v>98</v>
      </c>
      <c r="L1981" s="73">
        <v>6</v>
      </c>
      <c r="M1981" s="73" t="s">
        <v>91</v>
      </c>
      <c r="N1981" s="68" t="str">
        <f>VLOOKUP(K1981,[1]人員授權表!D$3:G$249,4,0)</f>
        <v>無機</v>
      </c>
      <c r="O1981" s="70" t="s">
        <v>99</v>
      </c>
      <c r="P1981" s="67">
        <f t="shared" si="109"/>
        <v>44755</v>
      </c>
      <c r="Q1981" s="75" t="str">
        <f t="shared" si="111"/>
        <v>週三</v>
      </c>
      <c r="R1981" s="80">
        <v>44755</v>
      </c>
      <c r="AA1981" s="1"/>
    </row>
    <row r="1982" spans="4:27">
      <c r="D1982" s="68" t="s">
        <v>50</v>
      </c>
      <c r="E1982" s="70" t="s">
        <v>82</v>
      </c>
      <c r="F1982" s="70" t="s">
        <v>1103</v>
      </c>
      <c r="G1982" s="101">
        <v>44741</v>
      </c>
      <c r="H1982" s="101">
        <v>44757</v>
      </c>
      <c r="I1982" s="71">
        <f t="shared" si="110"/>
        <v>16</v>
      </c>
      <c r="J1982" s="72" t="s">
        <v>342</v>
      </c>
      <c r="K1982" s="72" t="s">
        <v>98</v>
      </c>
      <c r="L1982" s="73">
        <v>6</v>
      </c>
      <c r="M1982" s="73" t="s">
        <v>91</v>
      </c>
      <c r="N1982" s="68" t="str">
        <f>VLOOKUP(K1982,[1]人員授權表!D$3:G$249,4,0)</f>
        <v>無機</v>
      </c>
      <c r="O1982" s="70" t="s">
        <v>99</v>
      </c>
      <c r="P1982" s="67">
        <f t="shared" si="109"/>
        <v>44755</v>
      </c>
      <c r="Q1982" s="75" t="str">
        <f t="shared" si="111"/>
        <v>週三</v>
      </c>
      <c r="R1982" s="80">
        <v>44755</v>
      </c>
      <c r="AA1982" s="1"/>
    </row>
    <row r="1983" spans="4:27">
      <c r="D1983" s="68" t="s">
        <v>50</v>
      </c>
      <c r="E1983" s="70" t="s">
        <v>82</v>
      </c>
      <c r="F1983" s="70" t="s">
        <v>1103</v>
      </c>
      <c r="G1983" s="101">
        <v>44741</v>
      </c>
      <c r="H1983" s="101">
        <v>44757</v>
      </c>
      <c r="I1983" s="71">
        <f t="shared" si="110"/>
        <v>16</v>
      </c>
      <c r="J1983" s="72" t="s">
        <v>341</v>
      </c>
      <c r="K1983" s="72" t="s">
        <v>98</v>
      </c>
      <c r="L1983" s="73">
        <v>6</v>
      </c>
      <c r="M1983" s="73" t="s">
        <v>91</v>
      </c>
      <c r="N1983" s="68" t="str">
        <f>VLOOKUP(K1983,[1]人員授權表!D$3:G$249,4,0)</f>
        <v>無機</v>
      </c>
      <c r="O1983" s="70" t="s">
        <v>99</v>
      </c>
      <c r="P1983" s="67">
        <f t="shared" si="109"/>
        <v>44755</v>
      </c>
      <c r="Q1983" s="75" t="str">
        <f t="shared" si="111"/>
        <v>週三</v>
      </c>
      <c r="R1983" s="80">
        <v>44755</v>
      </c>
      <c r="AA1983" s="1"/>
    </row>
    <row r="1984" spans="4:27">
      <c r="D1984" s="68" t="s">
        <v>50</v>
      </c>
      <c r="E1984" s="70" t="s">
        <v>82</v>
      </c>
      <c r="F1984" s="70" t="s">
        <v>1104</v>
      </c>
      <c r="G1984" s="67">
        <v>44743</v>
      </c>
      <c r="H1984" s="67">
        <v>44757</v>
      </c>
      <c r="I1984" s="71">
        <f t="shared" si="110"/>
        <v>14</v>
      </c>
      <c r="J1984" s="72" t="s">
        <v>125</v>
      </c>
      <c r="K1984" s="72" t="s">
        <v>144</v>
      </c>
      <c r="L1984" s="73">
        <v>2</v>
      </c>
      <c r="M1984" s="73" t="s">
        <v>127</v>
      </c>
      <c r="N1984" s="68" t="str">
        <f>VLOOKUP(K1984,[1]人員授權表!D$3:G$249,4,0)</f>
        <v>有機</v>
      </c>
      <c r="O1984" s="70" t="str">
        <f>VLOOKUP(K1984,[1]人員授權表!D$2:E$249,2,FALSE)</f>
        <v>Lucy黃詩婷</v>
      </c>
      <c r="P1984" s="67">
        <f t="shared" si="109"/>
        <v>44755</v>
      </c>
      <c r="Q1984" s="75" t="str">
        <f t="shared" si="111"/>
        <v>週三</v>
      </c>
      <c r="R1984" s="80">
        <v>44748</v>
      </c>
      <c r="AA1984" s="1"/>
    </row>
    <row r="1985" spans="4:27">
      <c r="D1985" s="68" t="s">
        <v>50</v>
      </c>
      <c r="E1985" s="70" t="s">
        <v>82</v>
      </c>
      <c r="F1985" s="70" t="s">
        <v>1104</v>
      </c>
      <c r="G1985" s="67">
        <v>44743</v>
      </c>
      <c r="H1985" s="67">
        <v>44757</v>
      </c>
      <c r="I1985" s="71">
        <f t="shared" si="110"/>
        <v>14</v>
      </c>
      <c r="J1985" s="72" t="s">
        <v>139</v>
      </c>
      <c r="K1985" s="72" t="s">
        <v>140</v>
      </c>
      <c r="L1985" s="73">
        <v>2</v>
      </c>
      <c r="M1985" s="73" t="s">
        <v>127</v>
      </c>
      <c r="N1985" s="68" t="str">
        <f>VLOOKUP(K1985,[1]人員授權表!D$3:G$249,4,0)</f>
        <v>無機</v>
      </c>
      <c r="O1985" s="70" t="str">
        <f>IF(J1985=[1]人員授權表!$C$85,"Casper李羿勳",IF(J1985=[1]人員授權表!$C$188,"Iring陳俊明",IF(J1985=[1]人員授權表!$C$189,"Brian陳泓霖",VLOOKUP(K1985,[1]人員授權表!D$2:E$249,2,FALSE))))</f>
        <v>Brian陳泓霖</v>
      </c>
      <c r="P1985" s="67">
        <f t="shared" si="109"/>
        <v>44755</v>
      </c>
      <c r="Q1985" s="75" t="str">
        <f t="shared" si="111"/>
        <v>週三</v>
      </c>
      <c r="R1985" s="80">
        <v>44750</v>
      </c>
      <c r="AA1985" s="1"/>
    </row>
    <row r="1986" spans="4:27">
      <c r="D1986" s="68" t="s">
        <v>50</v>
      </c>
      <c r="E1986" s="70" t="s">
        <v>82</v>
      </c>
      <c r="F1986" s="70" t="s">
        <v>1104</v>
      </c>
      <c r="G1986" s="67">
        <v>44743</v>
      </c>
      <c r="H1986" s="67">
        <v>44757</v>
      </c>
      <c r="I1986" s="71">
        <f t="shared" si="110"/>
        <v>14</v>
      </c>
      <c r="J1986" s="72" t="s">
        <v>192</v>
      </c>
      <c r="K1986" s="72" t="s">
        <v>187</v>
      </c>
      <c r="L1986" s="73">
        <v>2</v>
      </c>
      <c r="M1986" s="73" t="s">
        <v>127</v>
      </c>
      <c r="N1986" s="68" t="str">
        <f>VLOOKUP(K1986,[1]人員授權表!D$3:G$249,4,0)</f>
        <v>無機</v>
      </c>
      <c r="O1986" s="70" t="str">
        <f>VLOOKUP(K1986,[1]人員授權表!D$2:E$249,2,FALSE)</f>
        <v>Ruby黃家蓁</v>
      </c>
      <c r="P1986" s="67">
        <f t="shared" si="109"/>
        <v>44755</v>
      </c>
      <c r="Q1986" s="75" t="str">
        <f t="shared" si="111"/>
        <v>週三</v>
      </c>
      <c r="R1986" s="80">
        <v>44750</v>
      </c>
      <c r="AA1986" s="1"/>
    </row>
    <row r="1987" spans="4:27">
      <c r="D1987" s="68" t="s">
        <v>50</v>
      </c>
      <c r="E1987" s="70" t="s">
        <v>82</v>
      </c>
      <c r="F1987" s="70" t="s">
        <v>1104</v>
      </c>
      <c r="G1987" s="67">
        <v>44743</v>
      </c>
      <c r="H1987" s="67">
        <v>44757</v>
      </c>
      <c r="I1987" s="71">
        <f t="shared" si="110"/>
        <v>14</v>
      </c>
      <c r="J1987" s="72" t="s">
        <v>193</v>
      </c>
      <c r="K1987" s="72" t="s">
        <v>187</v>
      </c>
      <c r="L1987" s="73">
        <v>2</v>
      </c>
      <c r="M1987" s="73" t="s">
        <v>127</v>
      </c>
      <c r="N1987" s="68" t="str">
        <f>VLOOKUP(K1987,[1]人員授權表!D$3:G$249,4,0)</f>
        <v>無機</v>
      </c>
      <c r="O1987" s="70" t="str">
        <f>VLOOKUP(K1987,[1]人員授權表!D$2:E$249,2,FALSE)</f>
        <v>Ruby黃家蓁</v>
      </c>
      <c r="P1987" s="67">
        <f t="shared" ref="P1987:P2010" si="112">H1987-2</f>
        <v>44755</v>
      </c>
      <c r="Q1987" s="75" t="str">
        <f t="shared" si="111"/>
        <v>週三</v>
      </c>
      <c r="R1987" s="80">
        <v>44750</v>
      </c>
      <c r="AA1987" s="1"/>
    </row>
    <row r="1988" spans="4:27">
      <c r="D1988" s="68" t="s">
        <v>50</v>
      </c>
      <c r="E1988" s="70" t="s">
        <v>82</v>
      </c>
      <c r="F1988" s="70" t="s">
        <v>1104</v>
      </c>
      <c r="G1988" s="67">
        <v>44743</v>
      </c>
      <c r="H1988" s="67">
        <v>44757</v>
      </c>
      <c r="I1988" s="71">
        <f t="shared" si="110"/>
        <v>14</v>
      </c>
      <c r="J1988" s="72" t="s">
        <v>198</v>
      </c>
      <c r="K1988" s="72" t="s">
        <v>199</v>
      </c>
      <c r="L1988" s="73">
        <v>2</v>
      </c>
      <c r="M1988" s="73" t="s">
        <v>127</v>
      </c>
      <c r="N1988" s="68" t="str">
        <f>VLOOKUP(K1988,[1]人員授權表!D$3:G$249,4,0)</f>
        <v>無機</v>
      </c>
      <c r="O1988" s="70" t="str">
        <f>VLOOKUP(K1988,[1]人員授權表!D$2:E$249,2,FALSE)</f>
        <v>Vicky游崴涵</v>
      </c>
      <c r="P1988" s="67">
        <f t="shared" si="112"/>
        <v>44755</v>
      </c>
      <c r="Q1988" s="75" t="str">
        <f t="shared" si="111"/>
        <v>週三</v>
      </c>
      <c r="R1988" s="80">
        <v>44755</v>
      </c>
      <c r="AA1988" s="1"/>
    </row>
    <row r="1989" spans="4:27">
      <c r="D1989" s="68" t="s">
        <v>50</v>
      </c>
      <c r="E1989" s="70" t="s">
        <v>82</v>
      </c>
      <c r="F1989" s="70" t="s">
        <v>1104</v>
      </c>
      <c r="G1989" s="67">
        <v>44743</v>
      </c>
      <c r="H1989" s="67">
        <v>44757</v>
      </c>
      <c r="I1989" s="71">
        <f t="shared" si="110"/>
        <v>14</v>
      </c>
      <c r="J1989" s="72" t="s">
        <v>175</v>
      </c>
      <c r="K1989" s="72" t="s">
        <v>176</v>
      </c>
      <c r="L1989" s="73">
        <v>2</v>
      </c>
      <c r="M1989" s="73" t="s">
        <v>127</v>
      </c>
      <c r="N1989" s="68" t="str">
        <f>VLOOKUP(K1989,[1]人員授權表!D$3:G$249,4,0)</f>
        <v>無機</v>
      </c>
      <c r="O1989" s="70" t="s">
        <v>177</v>
      </c>
      <c r="P1989" s="67">
        <f t="shared" si="112"/>
        <v>44755</v>
      </c>
      <c r="Q1989" s="75" t="str">
        <f t="shared" si="111"/>
        <v>週三</v>
      </c>
      <c r="R1989" s="80">
        <v>44750</v>
      </c>
      <c r="AA1989" s="1"/>
    </row>
    <row r="1990" spans="4:27">
      <c r="D1990" s="68" t="s">
        <v>50</v>
      </c>
      <c r="E1990" s="70" t="s">
        <v>82</v>
      </c>
      <c r="F1990" s="70" t="s">
        <v>1104</v>
      </c>
      <c r="G1990" s="67">
        <v>44743</v>
      </c>
      <c r="H1990" s="67">
        <v>44757</v>
      </c>
      <c r="I1990" s="71">
        <f t="shared" si="110"/>
        <v>14</v>
      </c>
      <c r="J1990" s="72" t="s">
        <v>178</v>
      </c>
      <c r="K1990" s="72" t="s">
        <v>179</v>
      </c>
      <c r="L1990" s="73">
        <v>2</v>
      </c>
      <c r="M1990" s="73" t="s">
        <v>127</v>
      </c>
      <c r="N1990" s="68" t="str">
        <f>VLOOKUP(K1990,[1]人員授權表!D$3:G$249,4,0)</f>
        <v>無機</v>
      </c>
      <c r="O1990" s="70" t="s">
        <v>115</v>
      </c>
      <c r="P1990" s="67">
        <f t="shared" si="112"/>
        <v>44755</v>
      </c>
      <c r="Q1990" s="75" t="str">
        <f t="shared" si="111"/>
        <v>週三</v>
      </c>
      <c r="R1990" s="80">
        <v>44753</v>
      </c>
      <c r="AA1990" s="1"/>
    </row>
    <row r="1991" spans="4:27">
      <c r="D1991" s="68" t="s">
        <v>50</v>
      </c>
      <c r="E1991" s="70" t="s">
        <v>82</v>
      </c>
      <c r="F1991" s="70" t="s">
        <v>1104</v>
      </c>
      <c r="G1991" s="67">
        <v>44743</v>
      </c>
      <c r="H1991" s="67">
        <v>44757</v>
      </c>
      <c r="I1991" s="71">
        <f t="shared" ref="I1991:I2054" si="113">_xlfn.DAYS(H1991,G1991)</f>
        <v>14</v>
      </c>
      <c r="J1991" s="72" t="s">
        <v>141</v>
      </c>
      <c r="K1991" s="72" t="s">
        <v>142</v>
      </c>
      <c r="L1991" s="73">
        <v>2</v>
      </c>
      <c r="M1991" s="73" t="s">
        <v>127</v>
      </c>
      <c r="N1991" s="68" t="str">
        <f>VLOOKUP(K1991,[1]人員授權表!D$3:G$249,4,0)</f>
        <v>無機</v>
      </c>
      <c r="O1991" s="70" t="str">
        <f>VLOOKUP(K1991,[1]人員授權表!D$2:E$249,2,FALSE)</f>
        <v>Dennis陳汶宏</v>
      </c>
      <c r="P1991" s="67">
        <f t="shared" si="112"/>
        <v>44755</v>
      </c>
      <c r="Q1991" s="75" t="str">
        <f t="shared" ref="Q1991:Q2054" si="114">TEXT(P1991,"aaa")</f>
        <v>週三</v>
      </c>
      <c r="R1991" s="80">
        <v>44749</v>
      </c>
      <c r="AA1991" s="1"/>
    </row>
    <row r="1992" spans="4:27">
      <c r="D1992" s="68" t="s">
        <v>50</v>
      </c>
      <c r="E1992" s="70" t="s">
        <v>82</v>
      </c>
      <c r="F1992" s="70" t="s">
        <v>1104</v>
      </c>
      <c r="G1992" s="67">
        <v>44743</v>
      </c>
      <c r="H1992" s="67">
        <v>44757</v>
      </c>
      <c r="I1992" s="71">
        <f t="shared" si="113"/>
        <v>14</v>
      </c>
      <c r="J1992" s="72" t="s">
        <v>137</v>
      </c>
      <c r="K1992" s="72" t="s">
        <v>138</v>
      </c>
      <c r="L1992" s="73">
        <v>2</v>
      </c>
      <c r="M1992" s="73" t="s">
        <v>127</v>
      </c>
      <c r="N1992" s="68" t="str">
        <f>VLOOKUP(K1992,[1]人員授權表!D$3:G$249,4,0)</f>
        <v>無機</v>
      </c>
      <c r="O1992" s="70" t="s">
        <v>99</v>
      </c>
      <c r="P1992" s="67">
        <f t="shared" si="112"/>
        <v>44755</v>
      </c>
      <c r="Q1992" s="75" t="str">
        <f t="shared" si="114"/>
        <v>週三</v>
      </c>
      <c r="R1992" s="80">
        <v>44750</v>
      </c>
      <c r="AA1992" s="1"/>
    </row>
    <row r="1993" spans="4:27">
      <c r="D1993" s="68" t="s">
        <v>50</v>
      </c>
      <c r="E1993" s="70" t="s">
        <v>82</v>
      </c>
      <c r="F1993" s="70" t="s">
        <v>1105</v>
      </c>
      <c r="G1993" s="67">
        <v>44743</v>
      </c>
      <c r="H1993" s="67">
        <v>44757</v>
      </c>
      <c r="I1993" s="71">
        <f t="shared" si="113"/>
        <v>14</v>
      </c>
      <c r="J1993" s="72" t="s">
        <v>1106</v>
      </c>
      <c r="K1993" s="72" t="s">
        <v>1051</v>
      </c>
      <c r="L1993" s="73">
        <v>3</v>
      </c>
      <c r="M1993" s="73" t="s">
        <v>91</v>
      </c>
      <c r="N1993" s="68" t="str">
        <f>VLOOKUP(K1993,[1]人員授權表!D$3:G$249,4,0)</f>
        <v>有機</v>
      </c>
      <c r="O1993" s="70" t="str">
        <f>VLOOKUP(K1993,[1]人員授權表!D$2:E$249,2,FALSE)</f>
        <v>Sara王淑玲</v>
      </c>
      <c r="P1993" s="67">
        <f t="shared" si="112"/>
        <v>44755</v>
      </c>
      <c r="Q1993" s="75" t="str">
        <f t="shared" si="114"/>
        <v>週三</v>
      </c>
      <c r="R1993" s="80">
        <v>44753</v>
      </c>
      <c r="AA1993" s="1"/>
    </row>
    <row r="1994" spans="4:27">
      <c r="D1994" s="68" t="s">
        <v>50</v>
      </c>
      <c r="E1994" s="70" t="s">
        <v>82</v>
      </c>
      <c r="F1994" s="70" t="s">
        <v>1105</v>
      </c>
      <c r="G1994" s="67">
        <v>44743</v>
      </c>
      <c r="H1994" s="67">
        <v>44757</v>
      </c>
      <c r="I1994" s="71">
        <f t="shared" si="113"/>
        <v>14</v>
      </c>
      <c r="J1994" s="72" t="s">
        <v>184</v>
      </c>
      <c r="K1994" s="72" t="s">
        <v>185</v>
      </c>
      <c r="L1994" s="73">
        <v>3</v>
      </c>
      <c r="M1994" s="73" t="s">
        <v>91</v>
      </c>
      <c r="N1994" s="68" t="str">
        <f>VLOOKUP(K1994,[1]人員授權表!D$3:G$249,4,0)</f>
        <v>有機</v>
      </c>
      <c r="O1994" s="70" t="str">
        <f>VLOOKUP(K1994,[1]人員授權表!D$2:E$249,2,FALSE)</f>
        <v>Una林庭瑄</v>
      </c>
      <c r="P1994" s="67">
        <f t="shared" si="112"/>
        <v>44755</v>
      </c>
      <c r="Q1994" s="75" t="str">
        <f t="shared" si="114"/>
        <v>週三</v>
      </c>
      <c r="R1994" s="80">
        <v>44753</v>
      </c>
      <c r="AA1994" s="1"/>
    </row>
    <row r="1995" spans="4:27">
      <c r="D1995" s="68" t="s">
        <v>50</v>
      </c>
      <c r="E1995" s="70" t="s">
        <v>82</v>
      </c>
      <c r="F1995" s="70" t="s">
        <v>1105</v>
      </c>
      <c r="G1995" s="67">
        <v>44743</v>
      </c>
      <c r="H1995" s="67">
        <v>44757</v>
      </c>
      <c r="I1995" s="71">
        <f t="shared" si="113"/>
        <v>14</v>
      </c>
      <c r="J1995" s="72" t="s">
        <v>97</v>
      </c>
      <c r="K1995" s="72" t="s">
        <v>187</v>
      </c>
      <c r="L1995" s="73">
        <v>3</v>
      </c>
      <c r="M1995" s="73" t="s">
        <v>91</v>
      </c>
      <c r="N1995" s="68" t="str">
        <f>VLOOKUP(K1995,[1]人員授權表!D$3:G$249,4,0)</f>
        <v>無機</v>
      </c>
      <c r="O1995" s="70" t="str">
        <f>VLOOKUP(K1995,[1]人員授權表!D$2:E$249,2,FALSE)</f>
        <v>Ruby黃家蓁</v>
      </c>
      <c r="P1995" s="67">
        <f t="shared" si="112"/>
        <v>44755</v>
      </c>
      <c r="Q1995" s="75" t="str">
        <f t="shared" si="114"/>
        <v>週三</v>
      </c>
      <c r="R1995" s="80">
        <v>44750</v>
      </c>
      <c r="AA1995" s="1"/>
    </row>
    <row r="1996" spans="4:27">
      <c r="D1996" s="68" t="s">
        <v>50</v>
      </c>
      <c r="E1996" s="70" t="s">
        <v>82</v>
      </c>
      <c r="F1996" s="70" t="s">
        <v>1105</v>
      </c>
      <c r="G1996" s="67">
        <v>44743</v>
      </c>
      <c r="H1996" s="67">
        <v>44757</v>
      </c>
      <c r="I1996" s="71">
        <f t="shared" si="113"/>
        <v>14</v>
      </c>
      <c r="J1996" s="72" t="s">
        <v>342</v>
      </c>
      <c r="K1996" s="72" t="s">
        <v>187</v>
      </c>
      <c r="L1996" s="73">
        <v>3</v>
      </c>
      <c r="M1996" s="73" t="s">
        <v>91</v>
      </c>
      <c r="N1996" s="68" t="str">
        <f>VLOOKUP(K1996,[1]人員授權表!D$3:G$249,4,0)</f>
        <v>無機</v>
      </c>
      <c r="O1996" s="70" t="str">
        <f>VLOOKUP(K1996,[1]人員授權表!D$2:E$249,2,FALSE)</f>
        <v>Ruby黃家蓁</v>
      </c>
      <c r="P1996" s="67">
        <f t="shared" si="112"/>
        <v>44755</v>
      </c>
      <c r="Q1996" s="75" t="str">
        <f t="shared" si="114"/>
        <v>週三</v>
      </c>
      <c r="R1996" s="80">
        <v>44750</v>
      </c>
      <c r="AA1996" s="1"/>
    </row>
    <row r="1997" spans="4:27">
      <c r="D1997" s="68" t="s">
        <v>50</v>
      </c>
      <c r="E1997" s="70" t="s">
        <v>82</v>
      </c>
      <c r="F1997" s="70" t="s">
        <v>1105</v>
      </c>
      <c r="G1997" s="67">
        <v>44743</v>
      </c>
      <c r="H1997" s="67">
        <v>44757</v>
      </c>
      <c r="I1997" s="71">
        <f t="shared" si="113"/>
        <v>14</v>
      </c>
      <c r="J1997" s="72" t="s">
        <v>340</v>
      </c>
      <c r="K1997" s="72" t="s">
        <v>187</v>
      </c>
      <c r="L1997" s="73">
        <v>3</v>
      </c>
      <c r="M1997" s="73" t="s">
        <v>91</v>
      </c>
      <c r="N1997" s="68" t="str">
        <f>VLOOKUP(K1997,[1]人員授權表!D$3:G$249,4,0)</f>
        <v>無機</v>
      </c>
      <c r="O1997" s="70" t="str">
        <f>VLOOKUP(K1997,[1]人員授權表!D$2:E$249,2,FALSE)</f>
        <v>Ruby黃家蓁</v>
      </c>
      <c r="P1997" s="67">
        <f t="shared" si="112"/>
        <v>44755</v>
      </c>
      <c r="Q1997" s="75" t="str">
        <f t="shared" si="114"/>
        <v>週三</v>
      </c>
      <c r="R1997" s="80">
        <v>44750</v>
      </c>
      <c r="AA1997" s="1"/>
    </row>
    <row r="1998" spans="4:27">
      <c r="D1998" s="68" t="s">
        <v>50</v>
      </c>
      <c r="E1998" s="70" t="s">
        <v>82</v>
      </c>
      <c r="F1998" s="70" t="s">
        <v>1107</v>
      </c>
      <c r="G1998" s="67">
        <v>44743</v>
      </c>
      <c r="H1998" s="67">
        <v>44757</v>
      </c>
      <c r="I1998" s="71">
        <f t="shared" si="113"/>
        <v>14</v>
      </c>
      <c r="J1998" s="72" t="s">
        <v>204</v>
      </c>
      <c r="K1998" s="72" t="s">
        <v>205</v>
      </c>
      <c r="L1998" s="73">
        <v>3</v>
      </c>
      <c r="M1998" s="73" t="s">
        <v>91</v>
      </c>
      <c r="N1998" s="68" t="str">
        <f>VLOOKUP(K1998,[1]人員授權表!D$3:G$249,4,0)</f>
        <v>無機</v>
      </c>
      <c r="O1998" s="70" t="str">
        <f>VLOOKUP(K1998,[1]人員授權表!D$2:E$249,2,FALSE)</f>
        <v>Iring陳俊明</v>
      </c>
      <c r="P1998" s="67">
        <f t="shared" si="112"/>
        <v>44755</v>
      </c>
      <c r="Q1998" s="75" t="str">
        <f t="shared" si="114"/>
        <v>週三</v>
      </c>
      <c r="R1998" s="80">
        <v>44747</v>
      </c>
      <c r="AA1998" s="1"/>
    </row>
    <row r="1999" spans="4:27">
      <c r="D1999" s="68" t="s">
        <v>50</v>
      </c>
      <c r="E1999" s="70" t="s">
        <v>82</v>
      </c>
      <c r="F1999" s="70" t="s">
        <v>1105</v>
      </c>
      <c r="G1999" s="67">
        <v>44743</v>
      </c>
      <c r="H1999" s="67">
        <v>44757</v>
      </c>
      <c r="I1999" s="71">
        <f t="shared" si="113"/>
        <v>14</v>
      </c>
      <c r="J1999" s="72" t="s">
        <v>206</v>
      </c>
      <c r="K1999" s="72" t="s">
        <v>179</v>
      </c>
      <c r="L1999" s="73">
        <v>3</v>
      </c>
      <c r="M1999" s="73" t="s">
        <v>91</v>
      </c>
      <c r="N1999" s="68" t="str">
        <f>VLOOKUP(K1999,[1]人員授權表!D$3:G$249,4,0)</f>
        <v>無機</v>
      </c>
      <c r="O1999" s="70" t="s">
        <v>115</v>
      </c>
      <c r="P1999" s="67">
        <f t="shared" si="112"/>
        <v>44755</v>
      </c>
      <c r="Q1999" s="75" t="str">
        <f t="shared" si="114"/>
        <v>週三</v>
      </c>
      <c r="R1999" s="80">
        <v>44753</v>
      </c>
      <c r="AA1999" s="1"/>
    </row>
    <row r="2000" spans="4:27">
      <c r="D2000" s="68" t="s">
        <v>50</v>
      </c>
      <c r="E2000" s="70" t="s">
        <v>82</v>
      </c>
      <c r="F2000" s="70" t="s">
        <v>1105</v>
      </c>
      <c r="G2000" s="67">
        <v>44743</v>
      </c>
      <c r="H2000" s="67">
        <v>44757</v>
      </c>
      <c r="I2000" s="71">
        <f t="shared" si="113"/>
        <v>14</v>
      </c>
      <c r="J2000" s="72" t="s">
        <v>178</v>
      </c>
      <c r="K2000" s="72" t="s">
        <v>179</v>
      </c>
      <c r="L2000" s="73">
        <v>3</v>
      </c>
      <c r="M2000" s="73" t="s">
        <v>91</v>
      </c>
      <c r="N2000" s="68" t="str">
        <f>VLOOKUP(K2000,[1]人員授權表!D$3:G$249,4,0)</f>
        <v>無機</v>
      </c>
      <c r="O2000" s="70" t="s">
        <v>115</v>
      </c>
      <c r="P2000" s="67">
        <f t="shared" si="112"/>
        <v>44755</v>
      </c>
      <c r="Q2000" s="75" t="str">
        <f t="shared" si="114"/>
        <v>週三</v>
      </c>
      <c r="R2000" s="80">
        <v>44753</v>
      </c>
      <c r="AA2000" s="1"/>
    </row>
    <row r="2001" spans="2:27">
      <c r="D2001" s="68" t="s">
        <v>50</v>
      </c>
      <c r="E2001" s="70" t="s">
        <v>82</v>
      </c>
      <c r="F2001" s="70" t="s">
        <v>1105</v>
      </c>
      <c r="G2001" s="67">
        <v>44743</v>
      </c>
      <c r="H2001" s="67">
        <v>44757</v>
      </c>
      <c r="I2001" s="71">
        <f t="shared" si="113"/>
        <v>14</v>
      </c>
      <c r="J2001" s="72" t="s">
        <v>169</v>
      </c>
      <c r="K2001" s="72" t="s">
        <v>1108</v>
      </c>
      <c r="L2001" s="73">
        <v>3</v>
      </c>
      <c r="M2001" s="73" t="s">
        <v>91</v>
      </c>
      <c r="N2001" s="68" t="str">
        <f>VLOOKUP(K2001,[1]人員授權表!D$3:G$249,4,0)</f>
        <v>有機</v>
      </c>
      <c r="O2001" s="70" t="str">
        <f>VLOOKUP(K2001,[1]人員授權表!D$2:E$249,2,FALSE)</f>
        <v>Elle黃雅琪&amp;
Marco陳鴻鈞</v>
      </c>
      <c r="P2001" s="67">
        <f t="shared" si="112"/>
        <v>44755</v>
      </c>
      <c r="Q2001" s="75" t="str">
        <f t="shared" si="114"/>
        <v>週三</v>
      </c>
      <c r="R2001" s="80">
        <v>44754</v>
      </c>
      <c r="AA2001" s="1"/>
    </row>
    <row r="2002" spans="2:27">
      <c r="D2002" s="68" t="s">
        <v>50</v>
      </c>
      <c r="E2002" s="70" t="s">
        <v>82</v>
      </c>
      <c r="F2002" s="70" t="s">
        <v>1109</v>
      </c>
      <c r="G2002" s="67">
        <v>44743</v>
      </c>
      <c r="H2002" s="67">
        <v>44757</v>
      </c>
      <c r="I2002" s="71">
        <f t="shared" si="113"/>
        <v>14</v>
      </c>
      <c r="J2002" s="72" t="s">
        <v>492</v>
      </c>
      <c r="K2002" s="72" t="s">
        <v>187</v>
      </c>
      <c r="L2002" s="73">
        <v>3</v>
      </c>
      <c r="M2002" s="73" t="s">
        <v>91</v>
      </c>
      <c r="N2002" s="68" t="str">
        <f>VLOOKUP(K2002,[1]人員授權表!D$3:G$249,4,0)</f>
        <v>無機</v>
      </c>
      <c r="O2002" s="70" t="str">
        <f>VLOOKUP(K2002,[1]人員授權表!D$2:E$249,2,FALSE)</f>
        <v>Ruby黃家蓁</v>
      </c>
      <c r="P2002" s="67">
        <f t="shared" si="112"/>
        <v>44755</v>
      </c>
      <c r="Q2002" s="75" t="str">
        <f t="shared" si="114"/>
        <v>週三</v>
      </c>
      <c r="R2002" s="80">
        <v>44750</v>
      </c>
      <c r="AA2002" s="1"/>
    </row>
    <row r="2003" spans="2:27">
      <c r="D2003" s="68" t="s">
        <v>50</v>
      </c>
      <c r="E2003" s="70" t="s">
        <v>82</v>
      </c>
      <c r="F2003" s="70" t="s">
        <v>1109</v>
      </c>
      <c r="G2003" s="67">
        <v>44743</v>
      </c>
      <c r="H2003" s="67">
        <v>44757</v>
      </c>
      <c r="I2003" s="71">
        <f t="shared" si="113"/>
        <v>14</v>
      </c>
      <c r="J2003" s="72" t="s">
        <v>133</v>
      </c>
      <c r="K2003" s="72" t="s">
        <v>187</v>
      </c>
      <c r="L2003" s="73">
        <v>3</v>
      </c>
      <c r="M2003" s="73" t="s">
        <v>91</v>
      </c>
      <c r="N2003" s="68" t="str">
        <f>VLOOKUP(K2003,[1]人員授權表!D$3:G$249,4,0)</f>
        <v>無機</v>
      </c>
      <c r="O2003" s="70" t="str">
        <f>VLOOKUP(K2003,[1]人員授權表!D$2:E$249,2,FALSE)</f>
        <v>Ruby黃家蓁</v>
      </c>
      <c r="P2003" s="67">
        <f t="shared" si="112"/>
        <v>44755</v>
      </c>
      <c r="Q2003" s="75" t="str">
        <f t="shared" si="114"/>
        <v>週三</v>
      </c>
      <c r="R2003" s="80">
        <v>44750</v>
      </c>
      <c r="AA2003" s="1"/>
    </row>
    <row r="2004" spans="2:27">
      <c r="D2004" s="68" t="s">
        <v>50</v>
      </c>
      <c r="E2004" s="70" t="s">
        <v>82</v>
      </c>
      <c r="F2004" s="70" t="s">
        <v>1109</v>
      </c>
      <c r="G2004" s="67">
        <v>44743</v>
      </c>
      <c r="H2004" s="67">
        <v>44757</v>
      </c>
      <c r="I2004" s="71">
        <f t="shared" si="113"/>
        <v>14</v>
      </c>
      <c r="J2004" s="72" t="s">
        <v>341</v>
      </c>
      <c r="K2004" s="72" t="s">
        <v>187</v>
      </c>
      <c r="L2004" s="73">
        <v>3</v>
      </c>
      <c r="M2004" s="73" t="s">
        <v>91</v>
      </c>
      <c r="N2004" s="68" t="str">
        <f>VLOOKUP(K2004,[1]人員授權表!D$3:G$249,4,0)</f>
        <v>無機</v>
      </c>
      <c r="O2004" s="70" t="str">
        <f>VLOOKUP(K2004,[1]人員授權表!D$2:E$249,2,FALSE)</f>
        <v>Ruby黃家蓁</v>
      </c>
      <c r="P2004" s="67">
        <f t="shared" si="112"/>
        <v>44755</v>
      </c>
      <c r="Q2004" s="75" t="str">
        <f t="shared" si="114"/>
        <v>週三</v>
      </c>
      <c r="R2004" s="80">
        <v>44750</v>
      </c>
      <c r="AA2004" s="1"/>
    </row>
    <row r="2005" spans="2:27">
      <c r="D2005" s="68" t="s">
        <v>50</v>
      </c>
      <c r="E2005" s="70" t="s">
        <v>82</v>
      </c>
      <c r="F2005" s="70" t="s">
        <v>1109</v>
      </c>
      <c r="G2005" s="67">
        <v>44743</v>
      </c>
      <c r="H2005" s="67">
        <v>44757</v>
      </c>
      <c r="I2005" s="71">
        <f t="shared" si="113"/>
        <v>14</v>
      </c>
      <c r="J2005" s="72" t="s">
        <v>195</v>
      </c>
      <c r="K2005" s="72" t="s">
        <v>196</v>
      </c>
      <c r="L2005" s="73">
        <v>3</v>
      </c>
      <c r="M2005" s="73" t="s">
        <v>91</v>
      </c>
      <c r="N2005" s="68" t="str">
        <f>VLOOKUP(K2005,[1]人員授權表!D$3:G$249,4,0)</f>
        <v>無機</v>
      </c>
      <c r="O2005" s="70" t="str">
        <f>VLOOKUP(K2005,[1]人員授權表!D$2:E$249,2,FALSE)</f>
        <v>Debby胡萱黛</v>
      </c>
      <c r="P2005" s="67">
        <f t="shared" si="112"/>
        <v>44755</v>
      </c>
      <c r="Q2005" s="75" t="str">
        <f t="shared" si="114"/>
        <v>週三</v>
      </c>
      <c r="R2005" s="80">
        <v>44750</v>
      </c>
      <c r="AA2005" s="1"/>
    </row>
    <row r="2006" spans="2:27">
      <c r="B2006" s="104"/>
      <c r="C2006" s="92"/>
      <c r="D2006" s="68" t="s">
        <v>776</v>
      </c>
      <c r="E2006" s="89" t="s">
        <v>82</v>
      </c>
      <c r="F2006" s="89" t="s">
        <v>1110</v>
      </c>
      <c r="G2006" s="105">
        <v>44741</v>
      </c>
      <c r="H2006" s="105">
        <v>44757</v>
      </c>
      <c r="I2006" s="71">
        <f t="shared" si="113"/>
        <v>16</v>
      </c>
      <c r="J2006" s="106" t="s">
        <v>169</v>
      </c>
      <c r="K2006" s="106" t="s">
        <v>170</v>
      </c>
      <c r="L2006" s="100"/>
      <c r="M2006" s="73" t="s">
        <v>91</v>
      </c>
      <c r="N2006" s="107" t="str">
        <f>VLOOKUP(K2006,[1]人員授權表!D$3:G$249,4,0)</f>
        <v>有機</v>
      </c>
      <c r="O2006" s="90" t="str">
        <f>VLOOKUP(K2006,[1]人員授權表!D$2:E$249,2,FALSE)</f>
        <v>Elle黃雅琪&amp;
Marco陳鴻鈞</v>
      </c>
      <c r="P2006" s="105">
        <f t="shared" si="112"/>
        <v>44755</v>
      </c>
      <c r="Q2006" s="75" t="str">
        <f t="shared" si="114"/>
        <v>週三</v>
      </c>
      <c r="R2006" s="80" t="s">
        <v>7</v>
      </c>
      <c r="AA2006" s="1"/>
    </row>
    <row r="2007" spans="2:27">
      <c r="D2007" s="68" t="s">
        <v>50</v>
      </c>
      <c r="E2007" s="70" t="s">
        <v>82</v>
      </c>
      <c r="F2007" s="70" t="s">
        <v>1111</v>
      </c>
      <c r="G2007" s="67">
        <v>44741</v>
      </c>
      <c r="H2007" s="101">
        <v>44757</v>
      </c>
      <c r="I2007" s="71">
        <f t="shared" si="113"/>
        <v>16</v>
      </c>
      <c r="J2007" s="72" t="s">
        <v>492</v>
      </c>
      <c r="K2007" s="72" t="s">
        <v>187</v>
      </c>
      <c r="L2007" s="73">
        <v>2</v>
      </c>
      <c r="M2007" s="73" t="s">
        <v>91</v>
      </c>
      <c r="N2007" s="68" t="str">
        <f>VLOOKUP(K2007,[1]人員授權表!D$3:G$249,4,0)</f>
        <v>無機</v>
      </c>
      <c r="O2007" s="70" t="str">
        <f>VLOOKUP(K2007,[1]人員授權表!D$2:E$249,2,FALSE)</f>
        <v>Ruby黃家蓁</v>
      </c>
      <c r="P2007" s="67">
        <f t="shared" si="112"/>
        <v>44755</v>
      </c>
      <c r="Q2007" s="75" t="str">
        <f t="shared" si="114"/>
        <v>週三</v>
      </c>
      <c r="R2007" s="80">
        <v>44754</v>
      </c>
      <c r="AA2007" s="1"/>
    </row>
    <row r="2008" spans="2:27">
      <c r="D2008" s="68" t="s">
        <v>50</v>
      </c>
      <c r="E2008" s="70" t="s">
        <v>82</v>
      </c>
      <c r="F2008" s="70" t="s">
        <v>1110</v>
      </c>
      <c r="G2008" s="67">
        <v>44741</v>
      </c>
      <c r="H2008" s="101">
        <v>44757</v>
      </c>
      <c r="I2008" s="71">
        <f t="shared" si="113"/>
        <v>16</v>
      </c>
      <c r="J2008" s="72" t="s">
        <v>133</v>
      </c>
      <c r="K2008" s="72" t="s">
        <v>187</v>
      </c>
      <c r="L2008" s="73">
        <v>2</v>
      </c>
      <c r="M2008" s="73" t="s">
        <v>91</v>
      </c>
      <c r="N2008" s="68" t="str">
        <f>VLOOKUP(K2008,[1]人員授權表!D$3:G$249,4,0)</f>
        <v>無機</v>
      </c>
      <c r="O2008" s="70" t="str">
        <f>VLOOKUP(K2008,[1]人員授權表!D$2:E$249,2,FALSE)</f>
        <v>Ruby黃家蓁</v>
      </c>
      <c r="P2008" s="67">
        <f t="shared" si="112"/>
        <v>44755</v>
      </c>
      <c r="Q2008" s="75" t="str">
        <f t="shared" si="114"/>
        <v>週三</v>
      </c>
      <c r="R2008" s="80">
        <v>44754</v>
      </c>
      <c r="AA2008" s="1"/>
    </row>
    <row r="2009" spans="2:27">
      <c r="D2009" s="68" t="s">
        <v>50</v>
      </c>
      <c r="E2009" s="70" t="s">
        <v>82</v>
      </c>
      <c r="F2009" s="70" t="s">
        <v>1110</v>
      </c>
      <c r="G2009" s="67">
        <v>44741</v>
      </c>
      <c r="H2009" s="101">
        <v>44757</v>
      </c>
      <c r="I2009" s="71">
        <f t="shared" si="113"/>
        <v>16</v>
      </c>
      <c r="J2009" s="72" t="s">
        <v>342</v>
      </c>
      <c r="K2009" s="72" t="s">
        <v>187</v>
      </c>
      <c r="L2009" s="73">
        <v>2</v>
      </c>
      <c r="M2009" s="73" t="s">
        <v>91</v>
      </c>
      <c r="N2009" s="68" t="str">
        <f>VLOOKUP(K2009,[1]人員授權表!D$3:G$249,4,0)</f>
        <v>無機</v>
      </c>
      <c r="O2009" s="70" t="str">
        <f>VLOOKUP(K2009,[1]人員授權表!D$2:E$249,2,FALSE)</f>
        <v>Ruby黃家蓁</v>
      </c>
      <c r="P2009" s="67">
        <f t="shared" si="112"/>
        <v>44755</v>
      </c>
      <c r="Q2009" s="75" t="str">
        <f t="shared" si="114"/>
        <v>週三</v>
      </c>
      <c r="R2009" s="80">
        <v>44754</v>
      </c>
      <c r="AA2009" s="1"/>
    </row>
    <row r="2010" spans="2:27">
      <c r="D2010" s="68" t="s">
        <v>50</v>
      </c>
      <c r="E2010" s="70" t="s">
        <v>82</v>
      </c>
      <c r="F2010" s="70" t="s">
        <v>1110</v>
      </c>
      <c r="G2010" s="67">
        <v>44741</v>
      </c>
      <c r="H2010" s="101">
        <v>44757</v>
      </c>
      <c r="I2010" s="71">
        <f t="shared" si="113"/>
        <v>16</v>
      </c>
      <c r="J2010" s="72" t="s">
        <v>341</v>
      </c>
      <c r="K2010" s="72" t="s">
        <v>187</v>
      </c>
      <c r="L2010" s="73">
        <v>2</v>
      </c>
      <c r="M2010" s="73" t="s">
        <v>91</v>
      </c>
      <c r="N2010" s="68" t="str">
        <f>VLOOKUP(K2010,[1]人員授權表!D$3:G$249,4,0)</f>
        <v>無機</v>
      </c>
      <c r="O2010" s="70" t="str">
        <f>VLOOKUP(K2010,[1]人員授權表!D$2:E$249,2,FALSE)</f>
        <v>Ruby黃家蓁</v>
      </c>
      <c r="P2010" s="67">
        <f t="shared" si="112"/>
        <v>44755</v>
      </c>
      <c r="Q2010" s="75" t="str">
        <f t="shared" si="114"/>
        <v>週三</v>
      </c>
      <c r="R2010" s="80">
        <v>44754</v>
      </c>
      <c r="AA2010" s="1"/>
    </row>
    <row r="2011" spans="2:27">
      <c r="D2011" s="68" t="s">
        <v>50</v>
      </c>
      <c r="E2011" s="70" t="s">
        <v>51</v>
      </c>
      <c r="F2011" s="70" t="s">
        <v>506</v>
      </c>
      <c r="G2011" s="67">
        <v>44757</v>
      </c>
      <c r="H2011" s="67">
        <v>44757</v>
      </c>
      <c r="I2011" s="71">
        <f t="shared" si="113"/>
        <v>0</v>
      </c>
      <c r="J2011" s="72" t="s">
        <v>1112</v>
      </c>
      <c r="K2011" s="72" t="s">
        <v>112</v>
      </c>
      <c r="L2011" s="73" t="s">
        <v>113</v>
      </c>
      <c r="M2011" s="73" t="s">
        <v>508</v>
      </c>
      <c r="N2011" s="68" t="s">
        <v>245</v>
      </c>
      <c r="O2011" s="70" t="s">
        <v>1113</v>
      </c>
      <c r="P2011" s="67">
        <f>H2011-0</f>
        <v>44757</v>
      </c>
      <c r="Q2011" s="75" t="str">
        <f t="shared" si="114"/>
        <v>週五</v>
      </c>
      <c r="R2011" s="80">
        <v>44764</v>
      </c>
      <c r="S2011" s="85">
        <v>44764</v>
      </c>
      <c r="T2011" s="70">
        <v>1</v>
      </c>
      <c r="AA2011" s="1"/>
    </row>
    <row r="2012" spans="2:27">
      <c r="D2012" s="68" t="s">
        <v>50</v>
      </c>
      <c r="E2012" s="70" t="s">
        <v>51</v>
      </c>
      <c r="F2012" s="70" t="s">
        <v>506</v>
      </c>
      <c r="G2012" s="67">
        <v>44757</v>
      </c>
      <c r="H2012" s="67">
        <v>44757</v>
      </c>
      <c r="I2012" s="71">
        <f t="shared" si="113"/>
        <v>0</v>
      </c>
      <c r="J2012" s="72" t="s">
        <v>1114</v>
      </c>
      <c r="K2012" s="72" t="s">
        <v>112</v>
      </c>
      <c r="L2012" s="73" t="s">
        <v>113</v>
      </c>
      <c r="M2012" s="73" t="s">
        <v>508</v>
      </c>
      <c r="N2012" s="68" t="s">
        <v>245</v>
      </c>
      <c r="O2012" s="70" t="s">
        <v>1113</v>
      </c>
      <c r="P2012" s="67">
        <f>H2012-0</f>
        <v>44757</v>
      </c>
      <c r="Q2012" s="75" t="str">
        <f t="shared" si="114"/>
        <v>週五</v>
      </c>
      <c r="R2012" s="80">
        <v>44764</v>
      </c>
      <c r="S2012" s="85">
        <v>44764</v>
      </c>
      <c r="T2012" s="70">
        <v>1</v>
      </c>
      <c r="AA2012" s="1"/>
    </row>
    <row r="2013" spans="2:27">
      <c r="D2013" s="68" t="s">
        <v>50</v>
      </c>
      <c r="E2013" s="70" t="s">
        <v>51</v>
      </c>
      <c r="F2013" s="15" t="s">
        <v>1115</v>
      </c>
      <c r="G2013" s="67">
        <v>44741</v>
      </c>
      <c r="H2013" s="67">
        <v>44758</v>
      </c>
      <c r="I2013" s="71">
        <f t="shared" si="113"/>
        <v>17</v>
      </c>
      <c r="J2013" s="72" t="s">
        <v>60</v>
      </c>
      <c r="K2013" s="72" t="s">
        <v>61</v>
      </c>
      <c r="L2013" s="73">
        <v>4</v>
      </c>
      <c r="M2013" s="73" t="s">
        <v>55</v>
      </c>
      <c r="N2013" s="68" t="str">
        <f>VLOOKUP(K2013,[1]人員授權表!D$3:G$249,4,0)</f>
        <v>有機</v>
      </c>
      <c r="O2013" s="70" t="str">
        <f>VLOOKUP(K2013,[1]人員授權表!D$2:E$249,2,FALSE)</f>
        <v>Marco陳鴻鈞</v>
      </c>
      <c r="P2013" s="67">
        <f t="shared" ref="P2013:P2020" si="115">H2013-2</f>
        <v>44756</v>
      </c>
      <c r="Q2013" s="75" t="str">
        <f t="shared" si="114"/>
        <v>週四</v>
      </c>
      <c r="R2013" s="80">
        <v>44754</v>
      </c>
      <c r="AA2013" s="1"/>
    </row>
    <row r="2014" spans="2:27">
      <c r="D2014" s="68" t="s">
        <v>50</v>
      </c>
      <c r="E2014" s="70" t="s">
        <v>51</v>
      </c>
      <c r="F2014" s="15" t="s">
        <v>1115</v>
      </c>
      <c r="G2014" s="67">
        <v>44741</v>
      </c>
      <c r="H2014" s="67">
        <v>44758</v>
      </c>
      <c r="I2014" s="71">
        <f t="shared" si="113"/>
        <v>17</v>
      </c>
      <c r="J2014" s="72" t="s">
        <v>240</v>
      </c>
      <c r="K2014" s="72" t="s">
        <v>248</v>
      </c>
      <c r="L2014" s="73">
        <v>1</v>
      </c>
      <c r="M2014" s="73" t="s">
        <v>55</v>
      </c>
      <c r="N2014" s="68" t="str">
        <f>VLOOKUP(K2014,[1]人員授權表!D$3:G$249,4,0)</f>
        <v>有機</v>
      </c>
      <c r="O2014" s="70" t="str">
        <f>VLOOKUP(K2014,[1]人員授權表!D$2:E$249,2,FALSE)</f>
        <v>Marco陳鴻鈞</v>
      </c>
      <c r="P2014" s="67">
        <f t="shared" si="115"/>
        <v>44756</v>
      </c>
      <c r="Q2014" s="75" t="str">
        <f t="shared" si="114"/>
        <v>週四</v>
      </c>
      <c r="R2014" s="80">
        <v>44755</v>
      </c>
      <c r="AA2014" s="1"/>
    </row>
    <row r="2015" spans="2:27">
      <c r="D2015" s="68" t="s">
        <v>50</v>
      </c>
      <c r="E2015" s="70" t="s">
        <v>51</v>
      </c>
      <c r="F2015" s="15" t="s">
        <v>1115</v>
      </c>
      <c r="G2015" s="67">
        <v>44741</v>
      </c>
      <c r="H2015" s="67">
        <v>44758</v>
      </c>
      <c r="I2015" s="71">
        <f t="shared" si="113"/>
        <v>17</v>
      </c>
      <c r="J2015" s="72" t="s">
        <v>350</v>
      </c>
      <c r="K2015" s="72" t="s">
        <v>250</v>
      </c>
      <c r="L2015" s="73">
        <v>1</v>
      </c>
      <c r="M2015" s="73" t="s">
        <v>55</v>
      </c>
      <c r="N2015" s="68" t="str">
        <f>VLOOKUP(K2015,[1]人員授權表!D$3:G$249,4,0)</f>
        <v>有機</v>
      </c>
      <c r="O2015" s="70" t="str">
        <f>VLOOKUP(K2015,[1]人員授權表!D$2:E$249,2,FALSE)</f>
        <v>Marco陳鴻鈞</v>
      </c>
      <c r="P2015" s="67">
        <f t="shared" si="115"/>
        <v>44756</v>
      </c>
      <c r="Q2015" s="75" t="str">
        <f t="shared" si="114"/>
        <v>週四</v>
      </c>
      <c r="R2015" s="80">
        <v>44754</v>
      </c>
      <c r="AA2015" s="1"/>
    </row>
    <row r="2016" spans="2:27">
      <c r="D2016" s="68" t="s">
        <v>50</v>
      </c>
      <c r="E2016" s="70" t="s">
        <v>51</v>
      </c>
      <c r="F2016" s="15" t="s">
        <v>1115</v>
      </c>
      <c r="G2016" s="67">
        <v>44741</v>
      </c>
      <c r="H2016" s="67">
        <v>44758</v>
      </c>
      <c r="I2016" s="71">
        <f t="shared" si="113"/>
        <v>17</v>
      </c>
      <c r="J2016" s="72" t="s">
        <v>69</v>
      </c>
      <c r="K2016" s="72" t="s">
        <v>70</v>
      </c>
      <c r="L2016" s="73">
        <v>1</v>
      </c>
      <c r="M2016" s="73" t="s">
        <v>55</v>
      </c>
      <c r="N2016" s="68" t="str">
        <f>VLOOKUP(K2016,[1]人員授權表!D$3:G$249,4,0)</f>
        <v>有機</v>
      </c>
      <c r="O2016" s="70" t="str">
        <f>VLOOKUP(K2016,[1]人員授權表!D$2:E$249,2,FALSE)</f>
        <v>Casper李羿勳</v>
      </c>
      <c r="P2016" s="67">
        <f t="shared" si="115"/>
        <v>44756</v>
      </c>
      <c r="Q2016" s="75" t="str">
        <f t="shared" si="114"/>
        <v>週四</v>
      </c>
      <c r="R2016" s="80">
        <v>44755</v>
      </c>
      <c r="AA2016" s="1"/>
    </row>
    <row r="2017" spans="4:28">
      <c r="D2017" s="68" t="s">
        <v>50</v>
      </c>
      <c r="E2017" s="70" t="s">
        <v>51</v>
      </c>
      <c r="F2017" s="15" t="s">
        <v>1115</v>
      </c>
      <c r="G2017" s="67">
        <v>44741</v>
      </c>
      <c r="H2017" s="67">
        <v>44758</v>
      </c>
      <c r="I2017" s="71">
        <f t="shared" si="113"/>
        <v>17</v>
      </c>
      <c r="J2017" s="72" t="s">
        <v>238</v>
      </c>
      <c r="K2017" s="72" t="s">
        <v>239</v>
      </c>
      <c r="L2017" s="73">
        <v>1</v>
      </c>
      <c r="M2017" s="73" t="s">
        <v>55</v>
      </c>
      <c r="N2017" s="68" t="str">
        <f>VLOOKUP(K2017,[1]人員授權表!D$3:G$249,4,0)</f>
        <v>有機</v>
      </c>
      <c r="O2017" s="70" t="str">
        <f>VLOOKUP(K2017,[1]人員授權表!D$2:E$249,2,FALSE)</f>
        <v>Casper李羿勳</v>
      </c>
      <c r="P2017" s="67">
        <f t="shared" si="115"/>
        <v>44756</v>
      </c>
      <c r="Q2017" s="75" t="str">
        <f t="shared" si="114"/>
        <v>週四</v>
      </c>
      <c r="R2017" s="80">
        <v>44755</v>
      </c>
      <c r="AA2017" s="1"/>
    </row>
    <row r="2018" spans="4:28">
      <c r="D2018" s="68" t="s">
        <v>50</v>
      </c>
      <c r="E2018" s="70" t="s">
        <v>51</v>
      </c>
      <c r="F2018" s="15" t="s">
        <v>1115</v>
      </c>
      <c r="G2018" s="67">
        <v>44741</v>
      </c>
      <c r="H2018" s="67">
        <v>44758</v>
      </c>
      <c r="I2018" s="71">
        <f t="shared" si="113"/>
        <v>17</v>
      </c>
      <c r="J2018" s="72" t="s">
        <v>1116</v>
      </c>
      <c r="K2018" s="72" t="s">
        <v>922</v>
      </c>
      <c r="L2018" s="73">
        <v>1</v>
      </c>
      <c r="M2018" s="73" t="s">
        <v>55</v>
      </c>
      <c r="N2018" s="68" t="str">
        <f>VLOOKUP(K2018,[1]人員授權表!D$3:G$249,4,0)</f>
        <v>有機</v>
      </c>
      <c r="O2018" s="70" t="str">
        <f>VLOOKUP(K2018,[1]人員授權表!D$2:E$249,2,FALSE)</f>
        <v>Casper李羿勳</v>
      </c>
      <c r="P2018" s="67">
        <f t="shared" si="115"/>
        <v>44756</v>
      </c>
      <c r="Q2018" s="75" t="str">
        <f t="shared" si="114"/>
        <v>週四</v>
      </c>
      <c r="R2018" s="80">
        <v>44755</v>
      </c>
      <c r="AA2018" s="1"/>
    </row>
    <row r="2019" spans="4:28">
      <c r="D2019" s="68" t="s">
        <v>50</v>
      </c>
      <c r="E2019" s="70" t="s">
        <v>51</v>
      </c>
      <c r="F2019" s="15" t="s">
        <v>1115</v>
      </c>
      <c r="G2019" s="67">
        <v>44741</v>
      </c>
      <c r="H2019" s="67">
        <v>44758</v>
      </c>
      <c r="I2019" s="71">
        <f t="shared" si="113"/>
        <v>17</v>
      </c>
      <c r="J2019" s="72" t="s">
        <v>53</v>
      </c>
      <c r="K2019" s="72" t="s">
        <v>54</v>
      </c>
      <c r="L2019" s="73">
        <v>4</v>
      </c>
      <c r="M2019" s="73" t="s">
        <v>55</v>
      </c>
      <c r="N2019" s="68" t="str">
        <f>VLOOKUP(K2019,[1]人員授權表!D$3:G$249,4,0)</f>
        <v>有機</v>
      </c>
      <c r="O2019" s="70" t="str">
        <f>VLOOKUP(K2019,[1]人員授權表!D$2:E$249,2,FALSE)</f>
        <v>Marco陳鴻鈞</v>
      </c>
      <c r="P2019" s="67">
        <f t="shared" si="115"/>
        <v>44756</v>
      </c>
      <c r="Q2019" s="75" t="str">
        <f t="shared" si="114"/>
        <v>週四</v>
      </c>
      <c r="R2019" s="80">
        <v>44754</v>
      </c>
      <c r="AA2019" s="1"/>
    </row>
    <row r="2020" spans="4:28">
      <c r="D2020" s="68" t="s">
        <v>50</v>
      </c>
      <c r="E2020" s="70" t="s">
        <v>51</v>
      </c>
      <c r="F2020" s="15" t="s">
        <v>1115</v>
      </c>
      <c r="G2020" s="67">
        <v>44741</v>
      </c>
      <c r="H2020" s="67">
        <v>44758</v>
      </c>
      <c r="I2020" s="71">
        <f t="shared" si="113"/>
        <v>17</v>
      </c>
      <c r="J2020" s="72" t="s">
        <v>72</v>
      </c>
      <c r="K2020" s="72" t="s">
        <v>922</v>
      </c>
      <c r="L2020" s="73">
        <v>1</v>
      </c>
      <c r="M2020" s="73" t="s">
        <v>55</v>
      </c>
      <c r="N2020" s="68" t="str">
        <f>VLOOKUP(K2020,[1]人員授權表!D$3:G$249,4,0)</f>
        <v>有機</v>
      </c>
      <c r="O2020" s="70" t="str">
        <f>VLOOKUP(K2020,[1]人員授權表!D$2:E$249,2,FALSE)</f>
        <v>Casper李羿勳</v>
      </c>
      <c r="P2020" s="67">
        <f t="shared" si="115"/>
        <v>44756</v>
      </c>
      <c r="Q2020" s="75" t="str">
        <f t="shared" si="114"/>
        <v>週四</v>
      </c>
      <c r="R2020" s="80">
        <v>44755</v>
      </c>
      <c r="AA2020" s="1"/>
    </row>
    <row r="2021" spans="4:28">
      <c r="D2021" s="68" t="s">
        <v>50</v>
      </c>
      <c r="E2021" s="70" t="s">
        <v>2</v>
      </c>
      <c r="F2021" s="19" t="s">
        <v>1117</v>
      </c>
      <c r="G2021" s="67">
        <v>44753</v>
      </c>
      <c r="H2021" s="67">
        <v>44760</v>
      </c>
      <c r="I2021" s="71">
        <f t="shared" si="113"/>
        <v>7</v>
      </c>
      <c r="J2021" s="72" t="s">
        <v>133</v>
      </c>
      <c r="K2021" s="72" t="s">
        <v>134</v>
      </c>
      <c r="L2021" s="73">
        <v>1</v>
      </c>
      <c r="M2021" s="73" t="s">
        <v>108</v>
      </c>
      <c r="N2021" s="68" t="str">
        <f>VLOOKUP(K2021,[1]人員授權表!D$3:G$249,4,0)</f>
        <v>無機</v>
      </c>
      <c r="O2021" s="70" t="str">
        <f>IF(J2021=[1]人員授權表!$C$85,"Casper李羿勳",IF(J2021=[1]人員授權表!$C$188,"Iring陳俊明",IF(J2021=[1]人員授權表!$C$189,"Brian陳泓霖",VLOOKUP(K2021,[1]人員授權表!D$2:E$249,2,FALSE))))</f>
        <v>Brian陳泓霖</v>
      </c>
      <c r="P2021" s="67">
        <f>H2021-1+8</f>
        <v>44767</v>
      </c>
      <c r="Q2021" s="75" t="str">
        <f t="shared" si="114"/>
        <v>週一</v>
      </c>
      <c r="R2021" s="80">
        <v>44762</v>
      </c>
      <c r="AA2021" s="102">
        <v>11</v>
      </c>
      <c r="AB2021" s="103" t="s">
        <v>1062</v>
      </c>
    </row>
    <row r="2022" spans="4:28">
      <c r="D2022" s="68" t="s">
        <v>50</v>
      </c>
      <c r="E2022" s="70" t="s">
        <v>2</v>
      </c>
      <c r="F2022" s="19" t="s">
        <v>1117</v>
      </c>
      <c r="G2022" s="67">
        <v>44753</v>
      </c>
      <c r="H2022" s="67">
        <v>44760</v>
      </c>
      <c r="I2022" s="71">
        <f t="shared" si="113"/>
        <v>7</v>
      </c>
      <c r="J2022" s="72" t="s">
        <v>102</v>
      </c>
      <c r="K2022" s="72" t="s">
        <v>103</v>
      </c>
      <c r="L2022" s="73">
        <v>1</v>
      </c>
      <c r="M2022" s="73" t="s">
        <v>108</v>
      </c>
      <c r="N2022" s="68" t="str">
        <f>VLOOKUP(K2022,[1]人員授權表!D$3:G$249,4,0)</f>
        <v>無機</v>
      </c>
      <c r="O2022" s="70" t="s">
        <v>99</v>
      </c>
      <c r="P2022" s="67">
        <f>H2022-1</f>
        <v>44759</v>
      </c>
      <c r="Q2022" s="75" t="str">
        <f t="shared" si="114"/>
        <v>週日</v>
      </c>
      <c r="R2022" s="80">
        <v>44755</v>
      </c>
      <c r="AA2022" s="102">
        <v>11</v>
      </c>
      <c r="AB2022" s="103" t="s">
        <v>1062</v>
      </c>
    </row>
    <row r="2023" spans="4:28">
      <c r="D2023" s="68" t="s">
        <v>50</v>
      </c>
      <c r="E2023" s="70" t="s">
        <v>2</v>
      </c>
      <c r="F2023" s="19" t="s">
        <v>1118</v>
      </c>
      <c r="G2023" s="67">
        <v>44754</v>
      </c>
      <c r="H2023" s="67">
        <v>44760</v>
      </c>
      <c r="I2023" s="71">
        <f t="shared" si="113"/>
        <v>6</v>
      </c>
      <c r="J2023" s="72" t="s">
        <v>133</v>
      </c>
      <c r="K2023" s="72" t="s">
        <v>134</v>
      </c>
      <c r="L2023" s="73">
        <v>1</v>
      </c>
      <c r="M2023" s="73" t="s">
        <v>108</v>
      </c>
      <c r="N2023" s="68" t="str">
        <f>VLOOKUP(K2023,[1]人員授權表!D$3:G$249,4,0)</f>
        <v>無機</v>
      </c>
      <c r="O2023" s="70" t="str">
        <f>IF(J2023=[1]人員授權表!$C$85,"Casper李羿勳",IF(J2023=[1]人員授權表!$C$188,"Iring陳俊明",IF(J2023=[1]人員授權表!$C$189,"Brian陳泓霖",VLOOKUP(K2023,[1]人員授權表!D$2:E$249,2,FALSE))))</f>
        <v>Brian陳泓霖</v>
      </c>
      <c r="P2023" s="67">
        <f>H2023-1+8</f>
        <v>44767</v>
      </c>
      <c r="Q2023" s="75" t="str">
        <f t="shared" si="114"/>
        <v>週一</v>
      </c>
      <c r="R2023" s="80">
        <v>44762</v>
      </c>
      <c r="AA2023" s="102">
        <v>11</v>
      </c>
      <c r="AB2023" s="103" t="s">
        <v>1062</v>
      </c>
    </row>
    <row r="2024" spans="4:28">
      <c r="D2024" s="68" t="s">
        <v>50</v>
      </c>
      <c r="E2024" s="70" t="s">
        <v>2</v>
      </c>
      <c r="F2024" s="19" t="s">
        <v>1118</v>
      </c>
      <c r="G2024" s="67">
        <v>44754</v>
      </c>
      <c r="H2024" s="67">
        <v>44760</v>
      </c>
      <c r="I2024" s="71">
        <f t="shared" si="113"/>
        <v>6</v>
      </c>
      <c r="J2024" s="72" t="s">
        <v>102</v>
      </c>
      <c r="K2024" s="72" t="s">
        <v>103</v>
      </c>
      <c r="L2024" s="73">
        <v>1</v>
      </c>
      <c r="M2024" s="73" t="s">
        <v>108</v>
      </c>
      <c r="N2024" s="68" t="str">
        <f>VLOOKUP(K2024,[1]人員授權表!D$3:G$249,4,0)</f>
        <v>無機</v>
      </c>
      <c r="O2024" s="70" t="s">
        <v>99</v>
      </c>
      <c r="P2024" s="67">
        <f>H2024-0</f>
        <v>44760</v>
      </c>
      <c r="Q2024" s="75" t="str">
        <f t="shared" si="114"/>
        <v>週一</v>
      </c>
      <c r="R2024" s="80">
        <v>44760</v>
      </c>
      <c r="AA2024" s="102">
        <v>11</v>
      </c>
      <c r="AB2024" s="103" t="s">
        <v>1062</v>
      </c>
    </row>
    <row r="2025" spans="4:28">
      <c r="D2025" s="68" t="s">
        <v>50</v>
      </c>
      <c r="E2025" s="70" t="s">
        <v>82</v>
      </c>
      <c r="F2025" s="70" t="s">
        <v>1119</v>
      </c>
      <c r="G2025" s="67">
        <v>44746</v>
      </c>
      <c r="H2025" s="67">
        <v>44760</v>
      </c>
      <c r="I2025" s="71">
        <f t="shared" si="113"/>
        <v>14</v>
      </c>
      <c r="J2025" s="72" t="s">
        <v>139</v>
      </c>
      <c r="K2025" s="72" t="s">
        <v>140</v>
      </c>
      <c r="L2025" s="73">
        <v>1</v>
      </c>
      <c r="M2025" s="73" t="s">
        <v>322</v>
      </c>
      <c r="N2025" s="68" t="str">
        <f>VLOOKUP(K2025,[1]人員授權表!D$3:G$249,4,0)</f>
        <v>無機</v>
      </c>
      <c r="O2025" s="70" t="str">
        <f>IF(J2025=[1]人員授權表!$C$85,"Casper李羿勳",IF(J2025=[1]人員授權表!$C$188,"Iring陳俊明",IF(J2025=[1]人員授權表!$C$189,"Brian陳泓霖",VLOOKUP(K2025,[1]人員授權表!D$2:E$249,2,FALSE))))</f>
        <v>Brian陳泓霖</v>
      </c>
      <c r="P2025" s="67">
        <f t="shared" ref="P2025:P2088" si="116">H2025-2</f>
        <v>44758</v>
      </c>
      <c r="Q2025" s="75" t="str">
        <f t="shared" si="114"/>
        <v>週六</v>
      </c>
      <c r="R2025" s="80">
        <v>44750</v>
      </c>
      <c r="AA2025" s="1"/>
    </row>
    <row r="2026" spans="4:28">
      <c r="D2026" s="68" t="s">
        <v>50</v>
      </c>
      <c r="E2026" s="70" t="s">
        <v>82</v>
      </c>
      <c r="F2026" s="70" t="s">
        <v>1119</v>
      </c>
      <c r="G2026" s="67">
        <v>44746</v>
      </c>
      <c r="H2026" s="67">
        <v>44760</v>
      </c>
      <c r="I2026" s="71">
        <f t="shared" si="113"/>
        <v>14</v>
      </c>
      <c r="J2026" s="72" t="s">
        <v>269</v>
      </c>
      <c r="K2026" s="72" t="s">
        <v>270</v>
      </c>
      <c r="L2026" s="73">
        <v>1</v>
      </c>
      <c r="M2026" s="73" t="s">
        <v>322</v>
      </c>
      <c r="N2026" s="68" t="str">
        <f>VLOOKUP(K2026,[1]人員授權表!D$3:G$249,4,0)</f>
        <v>無機</v>
      </c>
      <c r="O2026" s="70" t="str">
        <f>VLOOKUP(K2026,[1]人員授權表!D$2:E$249,2,FALSE)</f>
        <v>George陳志昇&amp;Vicky游崴涵</v>
      </c>
      <c r="P2026" s="67">
        <f t="shared" si="116"/>
        <v>44758</v>
      </c>
      <c r="Q2026" s="75" t="str">
        <f t="shared" si="114"/>
        <v>週六</v>
      </c>
      <c r="R2026" s="80">
        <v>44749</v>
      </c>
      <c r="AA2026" s="1"/>
    </row>
    <row r="2027" spans="4:28">
      <c r="D2027" s="68" t="s">
        <v>50</v>
      </c>
      <c r="E2027" s="70" t="s">
        <v>82</v>
      </c>
      <c r="F2027" s="70" t="s">
        <v>1119</v>
      </c>
      <c r="G2027" s="67">
        <v>44746</v>
      </c>
      <c r="H2027" s="67">
        <v>44760</v>
      </c>
      <c r="I2027" s="71">
        <f t="shared" si="113"/>
        <v>14</v>
      </c>
      <c r="J2027" s="72" t="s">
        <v>137</v>
      </c>
      <c r="K2027" s="72" t="s">
        <v>138</v>
      </c>
      <c r="L2027" s="73">
        <v>1</v>
      </c>
      <c r="M2027" s="73" t="s">
        <v>322</v>
      </c>
      <c r="N2027" s="68" t="str">
        <f>VLOOKUP(K2027,[1]人員授權表!D$3:G$249,4,0)</f>
        <v>無機</v>
      </c>
      <c r="O2027" s="70" t="s">
        <v>99</v>
      </c>
      <c r="P2027" s="67">
        <f t="shared" si="116"/>
        <v>44758</v>
      </c>
      <c r="Q2027" s="75" t="str">
        <f t="shared" si="114"/>
        <v>週六</v>
      </c>
      <c r="R2027" s="80">
        <v>44755</v>
      </c>
      <c r="AA2027" s="1"/>
    </row>
    <row r="2028" spans="4:28">
      <c r="D2028" s="68" t="s">
        <v>50</v>
      </c>
      <c r="E2028" s="70" t="s">
        <v>82</v>
      </c>
      <c r="F2028" s="70" t="s">
        <v>1119</v>
      </c>
      <c r="G2028" s="67">
        <v>44746</v>
      </c>
      <c r="H2028" s="67">
        <v>44760</v>
      </c>
      <c r="I2028" s="71">
        <f t="shared" si="113"/>
        <v>14</v>
      </c>
      <c r="J2028" s="72" t="s">
        <v>148</v>
      </c>
      <c r="K2028" s="72" t="s">
        <v>149</v>
      </c>
      <c r="L2028" s="73">
        <v>1</v>
      </c>
      <c r="M2028" s="73" t="s">
        <v>322</v>
      </c>
      <c r="N2028" s="68" t="str">
        <f>VLOOKUP(K2028,[1]人員授權表!D$3:G$249,4,0)</f>
        <v>無機</v>
      </c>
      <c r="O2028" s="70" t="str">
        <f>VLOOKUP(K2028,[1]人員授權表!D$2:E$249,2,FALSE)</f>
        <v>Vicky游崴涵</v>
      </c>
      <c r="P2028" s="67">
        <f t="shared" si="116"/>
        <v>44758</v>
      </c>
      <c r="Q2028" s="75" t="str">
        <f t="shared" si="114"/>
        <v>週六</v>
      </c>
      <c r="R2028" s="80">
        <v>44755</v>
      </c>
      <c r="AA2028" s="1"/>
    </row>
    <row r="2029" spans="4:28">
      <c r="D2029" s="68" t="s">
        <v>50</v>
      </c>
      <c r="E2029" s="70" t="s">
        <v>82</v>
      </c>
      <c r="F2029" s="70" t="s">
        <v>1120</v>
      </c>
      <c r="G2029" s="67">
        <v>44747</v>
      </c>
      <c r="H2029" s="67">
        <v>44760</v>
      </c>
      <c r="I2029" s="71">
        <f t="shared" si="113"/>
        <v>13</v>
      </c>
      <c r="J2029" s="72" t="s">
        <v>125</v>
      </c>
      <c r="K2029" s="72" t="s">
        <v>144</v>
      </c>
      <c r="L2029" s="73">
        <v>1</v>
      </c>
      <c r="M2029" s="73" t="s">
        <v>91</v>
      </c>
      <c r="N2029" s="68" t="str">
        <f>VLOOKUP(K2029,[1]人員授權表!D$3:G$249,4,0)</f>
        <v>有機</v>
      </c>
      <c r="O2029" s="70" t="str">
        <f>VLOOKUP(K2029,[1]人員授權表!D$2:E$249,2,FALSE)</f>
        <v>Lucy黃詩婷</v>
      </c>
      <c r="P2029" s="67">
        <f t="shared" si="116"/>
        <v>44758</v>
      </c>
      <c r="Q2029" s="75" t="str">
        <f t="shared" si="114"/>
        <v>週六</v>
      </c>
      <c r="R2029" s="80">
        <v>44753</v>
      </c>
      <c r="AA2029" s="1"/>
    </row>
    <row r="2030" spans="4:28" ht="17.25" customHeight="1">
      <c r="D2030" s="68" t="s">
        <v>50</v>
      </c>
      <c r="E2030" s="70" t="s">
        <v>82</v>
      </c>
      <c r="F2030" s="70" t="s">
        <v>1120</v>
      </c>
      <c r="G2030" s="67">
        <v>44747</v>
      </c>
      <c r="H2030" s="67">
        <v>44760</v>
      </c>
      <c r="I2030" s="71">
        <f t="shared" si="113"/>
        <v>13</v>
      </c>
      <c r="J2030" s="72" t="s">
        <v>139</v>
      </c>
      <c r="K2030" s="72" t="s">
        <v>140</v>
      </c>
      <c r="L2030" s="73">
        <v>1</v>
      </c>
      <c r="M2030" s="73" t="s">
        <v>91</v>
      </c>
      <c r="N2030" s="68" t="str">
        <f>VLOOKUP(K2030,[1]人員授權表!D$3:G$249,4,0)</f>
        <v>無機</v>
      </c>
      <c r="O2030" s="70" t="str">
        <f>IF(J2030=[1]人員授權表!$C$85,"Casper李羿勳",IF(J2030=[1]人員授權表!$C$188,"Iring陳俊明",IF(J2030=[1]人員授權表!$C$189,"Brian陳泓霖",VLOOKUP(K2030,[1]人員授權表!D$2:E$249,2,FALSE))))</f>
        <v>Brian陳泓霖</v>
      </c>
      <c r="P2030" s="67">
        <f t="shared" si="116"/>
        <v>44758</v>
      </c>
      <c r="Q2030" s="75" t="str">
        <f t="shared" si="114"/>
        <v>週六</v>
      </c>
      <c r="R2030" s="80">
        <v>44750</v>
      </c>
      <c r="AA2030" s="1"/>
    </row>
    <row r="2031" spans="4:28">
      <c r="D2031" s="68" t="s">
        <v>50</v>
      </c>
      <c r="E2031" s="70" t="s">
        <v>82</v>
      </c>
      <c r="F2031" s="70" t="s">
        <v>1120</v>
      </c>
      <c r="G2031" s="67">
        <v>44747</v>
      </c>
      <c r="H2031" s="67">
        <v>44760</v>
      </c>
      <c r="I2031" s="71">
        <f t="shared" si="113"/>
        <v>13</v>
      </c>
      <c r="J2031" s="72" t="s">
        <v>164</v>
      </c>
      <c r="K2031" s="72" t="s">
        <v>146</v>
      </c>
      <c r="L2031" s="73">
        <v>1</v>
      </c>
      <c r="M2031" s="73" t="s">
        <v>91</v>
      </c>
      <c r="N2031" s="68" t="str">
        <f>VLOOKUP(K2031,[1]人員授權表!D$3:G$249,4,0)</f>
        <v>無機</v>
      </c>
      <c r="O2031" s="70" t="str">
        <f>VLOOKUP(K2031,[1]人員授權表!D$2:E$249,2,FALSE)</f>
        <v>Jack劉念忻</v>
      </c>
      <c r="P2031" s="67">
        <f t="shared" si="116"/>
        <v>44758</v>
      </c>
      <c r="Q2031" s="75" t="str">
        <f t="shared" si="114"/>
        <v>週六</v>
      </c>
      <c r="R2031" s="80">
        <v>44754</v>
      </c>
      <c r="AA2031" s="1"/>
    </row>
    <row r="2032" spans="4:28">
      <c r="D2032" s="68" t="s">
        <v>50</v>
      </c>
      <c r="E2032" s="70" t="s">
        <v>82</v>
      </c>
      <c r="F2032" s="70" t="s">
        <v>1120</v>
      </c>
      <c r="G2032" s="67">
        <v>44747</v>
      </c>
      <c r="H2032" s="67">
        <v>44760</v>
      </c>
      <c r="I2032" s="71">
        <f t="shared" si="113"/>
        <v>13</v>
      </c>
      <c r="J2032" s="72" t="s">
        <v>178</v>
      </c>
      <c r="K2032" s="72" t="s">
        <v>179</v>
      </c>
      <c r="L2032" s="73">
        <v>1</v>
      </c>
      <c r="M2032" s="73" t="s">
        <v>91</v>
      </c>
      <c r="N2032" s="68" t="str">
        <f>VLOOKUP(K2032,[1]人員授權表!D$3:G$249,4,0)</f>
        <v>無機</v>
      </c>
      <c r="O2032" s="70" t="s">
        <v>115</v>
      </c>
      <c r="P2032" s="67">
        <f t="shared" si="116"/>
        <v>44758</v>
      </c>
      <c r="Q2032" s="75" t="str">
        <f t="shared" si="114"/>
        <v>週六</v>
      </c>
      <c r="R2032" s="80">
        <v>44754</v>
      </c>
      <c r="AA2032" s="1"/>
    </row>
    <row r="2033" spans="4:27">
      <c r="D2033" s="68" t="s">
        <v>50</v>
      </c>
      <c r="E2033" s="70" t="s">
        <v>82</v>
      </c>
      <c r="F2033" s="70" t="s">
        <v>1120</v>
      </c>
      <c r="G2033" s="67">
        <v>44747</v>
      </c>
      <c r="H2033" s="67">
        <v>44760</v>
      </c>
      <c r="I2033" s="71">
        <f t="shared" si="113"/>
        <v>13</v>
      </c>
      <c r="J2033" s="72" t="s">
        <v>141</v>
      </c>
      <c r="K2033" s="72" t="s">
        <v>142</v>
      </c>
      <c r="L2033" s="73">
        <v>1</v>
      </c>
      <c r="M2033" s="73" t="s">
        <v>91</v>
      </c>
      <c r="N2033" s="68" t="str">
        <f>VLOOKUP(K2033,[1]人員授權表!D$3:G$249,4,0)</f>
        <v>無機</v>
      </c>
      <c r="O2033" s="70" t="str">
        <f>VLOOKUP(K2033,[1]人員授權表!D$2:E$249,2,FALSE)</f>
        <v>Dennis陳汶宏</v>
      </c>
      <c r="P2033" s="67">
        <f t="shared" si="116"/>
        <v>44758</v>
      </c>
      <c r="Q2033" s="75" t="str">
        <f t="shared" si="114"/>
        <v>週六</v>
      </c>
      <c r="R2033" s="80">
        <v>44754</v>
      </c>
      <c r="AA2033" s="1"/>
    </row>
    <row r="2034" spans="4:27">
      <c r="D2034" s="68" t="s">
        <v>50</v>
      </c>
      <c r="E2034" s="70" t="s">
        <v>82</v>
      </c>
      <c r="F2034" s="70" t="s">
        <v>1120</v>
      </c>
      <c r="G2034" s="67">
        <v>44747</v>
      </c>
      <c r="H2034" s="67">
        <v>44760</v>
      </c>
      <c r="I2034" s="71">
        <f t="shared" si="113"/>
        <v>13</v>
      </c>
      <c r="J2034" s="72" t="s">
        <v>137</v>
      </c>
      <c r="K2034" s="72" t="s">
        <v>138</v>
      </c>
      <c r="L2034" s="73">
        <v>1</v>
      </c>
      <c r="M2034" s="73" t="s">
        <v>91</v>
      </c>
      <c r="N2034" s="68" t="str">
        <f>VLOOKUP(K2034,[1]人員授權表!D$3:G$249,4,0)</f>
        <v>無機</v>
      </c>
      <c r="O2034" s="70" t="s">
        <v>99</v>
      </c>
      <c r="P2034" s="67">
        <f t="shared" si="116"/>
        <v>44758</v>
      </c>
      <c r="Q2034" s="75" t="str">
        <f t="shared" si="114"/>
        <v>週六</v>
      </c>
      <c r="R2034" s="80">
        <v>44755</v>
      </c>
      <c r="AA2034" s="1"/>
    </row>
    <row r="2035" spans="4:27">
      <c r="D2035" s="68" t="s">
        <v>50</v>
      </c>
      <c r="E2035" s="70" t="s">
        <v>82</v>
      </c>
      <c r="F2035" s="70" t="s">
        <v>1121</v>
      </c>
      <c r="G2035" s="67">
        <v>44746</v>
      </c>
      <c r="H2035" s="67">
        <v>44760</v>
      </c>
      <c r="I2035" s="71">
        <f t="shared" si="113"/>
        <v>14</v>
      </c>
      <c r="J2035" s="72" t="s">
        <v>125</v>
      </c>
      <c r="K2035" s="72" t="s">
        <v>144</v>
      </c>
      <c r="L2035" s="73">
        <v>1</v>
      </c>
      <c r="M2035" s="73" t="s">
        <v>91</v>
      </c>
      <c r="N2035" s="68" t="str">
        <f>VLOOKUP(K2035,[1]人員授權表!D$3:G$249,4,0)</f>
        <v>有機</v>
      </c>
      <c r="O2035" s="70" t="str">
        <f>VLOOKUP(K2035,[1]人員授權表!D$2:E$249,2,FALSE)</f>
        <v>Lucy黃詩婷</v>
      </c>
      <c r="P2035" s="67">
        <f t="shared" si="116"/>
        <v>44758</v>
      </c>
      <c r="Q2035" s="75" t="str">
        <f t="shared" si="114"/>
        <v>週六</v>
      </c>
      <c r="R2035" s="80">
        <v>44753</v>
      </c>
      <c r="AA2035" s="1"/>
    </row>
    <row r="2036" spans="4:27">
      <c r="D2036" s="68" t="s">
        <v>50</v>
      </c>
      <c r="E2036" s="70" t="s">
        <v>82</v>
      </c>
      <c r="F2036" s="70" t="s">
        <v>1121</v>
      </c>
      <c r="G2036" s="67">
        <v>44746</v>
      </c>
      <c r="H2036" s="67">
        <v>44760</v>
      </c>
      <c r="I2036" s="71">
        <f t="shared" si="113"/>
        <v>14</v>
      </c>
      <c r="J2036" s="72" t="s">
        <v>453</v>
      </c>
      <c r="K2036" s="72" t="s">
        <v>332</v>
      </c>
      <c r="L2036" s="73">
        <v>1</v>
      </c>
      <c r="M2036" s="73" t="s">
        <v>91</v>
      </c>
      <c r="N2036" s="68" t="str">
        <f>VLOOKUP(K2036,[1]人員授權表!D$3:G$249,4,0)</f>
        <v>有機</v>
      </c>
      <c r="O2036" s="70" t="str">
        <f>VLOOKUP(K2036,[1]人員授權表!D$2:E$249,2,FALSE)</f>
        <v>Lucy黃詩婷</v>
      </c>
      <c r="P2036" s="67">
        <f t="shared" si="116"/>
        <v>44758</v>
      </c>
      <c r="Q2036" s="75" t="str">
        <f t="shared" si="114"/>
        <v>週六</v>
      </c>
      <c r="R2036" s="80">
        <v>44753</v>
      </c>
      <c r="AA2036" s="1"/>
    </row>
    <row r="2037" spans="4:27">
      <c r="D2037" s="68" t="s">
        <v>50</v>
      </c>
      <c r="E2037" s="70" t="s">
        <v>82</v>
      </c>
      <c r="F2037" s="70" t="s">
        <v>1122</v>
      </c>
      <c r="G2037" s="67">
        <v>44746</v>
      </c>
      <c r="H2037" s="67">
        <v>44760</v>
      </c>
      <c r="I2037" s="71">
        <f t="shared" si="113"/>
        <v>14</v>
      </c>
      <c r="J2037" s="72" t="s">
        <v>125</v>
      </c>
      <c r="K2037" s="72" t="s">
        <v>144</v>
      </c>
      <c r="L2037" s="73">
        <v>1</v>
      </c>
      <c r="M2037" s="73" t="s">
        <v>91</v>
      </c>
      <c r="N2037" s="68" t="str">
        <f>VLOOKUP(K2037,[1]人員授權表!D$3:G$249,4,0)</f>
        <v>有機</v>
      </c>
      <c r="O2037" s="70" t="str">
        <f>VLOOKUP(K2037,[1]人員授權表!D$2:E$249,2,FALSE)</f>
        <v>Lucy黃詩婷</v>
      </c>
      <c r="P2037" s="67">
        <f t="shared" si="116"/>
        <v>44758</v>
      </c>
      <c r="Q2037" s="75" t="str">
        <f t="shared" si="114"/>
        <v>週六</v>
      </c>
      <c r="R2037" s="80">
        <v>44753</v>
      </c>
      <c r="AA2037" s="1"/>
    </row>
    <row r="2038" spans="4:27">
      <c r="D2038" s="68" t="s">
        <v>50</v>
      </c>
      <c r="E2038" s="70" t="s">
        <v>82</v>
      </c>
      <c r="F2038" s="70" t="s">
        <v>1122</v>
      </c>
      <c r="G2038" s="67">
        <v>44746</v>
      </c>
      <c r="H2038" s="67">
        <v>44760</v>
      </c>
      <c r="I2038" s="71">
        <f t="shared" si="113"/>
        <v>14</v>
      </c>
      <c r="J2038" s="72" t="s">
        <v>453</v>
      </c>
      <c r="K2038" s="72" t="s">
        <v>332</v>
      </c>
      <c r="L2038" s="73">
        <v>1</v>
      </c>
      <c r="M2038" s="73" t="s">
        <v>91</v>
      </c>
      <c r="N2038" s="68" t="str">
        <f>VLOOKUP(K2038,[1]人員授權表!D$3:G$249,4,0)</f>
        <v>有機</v>
      </c>
      <c r="O2038" s="70" t="str">
        <f>VLOOKUP(K2038,[1]人員授權表!D$2:E$249,2,FALSE)</f>
        <v>Lucy黃詩婷</v>
      </c>
      <c r="P2038" s="67">
        <f t="shared" si="116"/>
        <v>44758</v>
      </c>
      <c r="Q2038" s="75" t="str">
        <f t="shared" si="114"/>
        <v>週六</v>
      </c>
      <c r="R2038" s="80">
        <v>44753</v>
      </c>
      <c r="AA2038" s="1"/>
    </row>
    <row r="2039" spans="4:27">
      <c r="D2039" s="68" t="s">
        <v>50</v>
      </c>
      <c r="E2039" s="70" t="s">
        <v>82</v>
      </c>
      <c r="F2039" s="70" t="s">
        <v>1123</v>
      </c>
      <c r="G2039" s="67">
        <v>44746</v>
      </c>
      <c r="H2039" s="67">
        <v>44760</v>
      </c>
      <c r="I2039" s="71">
        <f t="shared" si="113"/>
        <v>14</v>
      </c>
      <c r="J2039" s="72" t="s">
        <v>125</v>
      </c>
      <c r="K2039" s="72" t="s">
        <v>144</v>
      </c>
      <c r="L2039" s="73">
        <v>1</v>
      </c>
      <c r="M2039" s="73" t="s">
        <v>91</v>
      </c>
      <c r="N2039" s="68" t="str">
        <f>VLOOKUP(K2039,[1]人員授權表!D$3:G$249,4,0)</f>
        <v>有機</v>
      </c>
      <c r="O2039" s="70" t="str">
        <f>VLOOKUP(K2039,[1]人員授權表!D$2:E$249,2,FALSE)</f>
        <v>Lucy黃詩婷</v>
      </c>
      <c r="P2039" s="67">
        <f t="shared" si="116"/>
        <v>44758</v>
      </c>
      <c r="Q2039" s="75" t="str">
        <f t="shared" si="114"/>
        <v>週六</v>
      </c>
      <c r="R2039" s="80">
        <v>44753</v>
      </c>
      <c r="AA2039" s="1"/>
    </row>
    <row r="2040" spans="4:27">
      <c r="D2040" s="68" t="s">
        <v>50</v>
      </c>
      <c r="E2040" s="70" t="s">
        <v>82</v>
      </c>
      <c r="F2040" s="70" t="s">
        <v>1123</v>
      </c>
      <c r="G2040" s="67">
        <v>44746</v>
      </c>
      <c r="H2040" s="67">
        <v>44760</v>
      </c>
      <c r="I2040" s="71">
        <f t="shared" si="113"/>
        <v>14</v>
      </c>
      <c r="J2040" s="72" t="s">
        <v>453</v>
      </c>
      <c r="K2040" s="72" t="s">
        <v>332</v>
      </c>
      <c r="L2040" s="73">
        <v>1</v>
      </c>
      <c r="M2040" s="73" t="s">
        <v>91</v>
      </c>
      <c r="N2040" s="68" t="str">
        <f>VLOOKUP(K2040,[1]人員授權表!D$3:G$249,4,0)</f>
        <v>有機</v>
      </c>
      <c r="O2040" s="70" t="str">
        <f>VLOOKUP(K2040,[1]人員授權表!D$2:E$249,2,FALSE)</f>
        <v>Lucy黃詩婷</v>
      </c>
      <c r="P2040" s="67">
        <f t="shared" si="116"/>
        <v>44758</v>
      </c>
      <c r="Q2040" s="75" t="str">
        <f t="shared" si="114"/>
        <v>週六</v>
      </c>
      <c r="R2040" s="80">
        <v>44753</v>
      </c>
      <c r="AA2040" s="1"/>
    </row>
    <row r="2041" spans="4:27">
      <c r="D2041" s="68" t="s">
        <v>50</v>
      </c>
      <c r="E2041" s="70" t="s">
        <v>82</v>
      </c>
      <c r="F2041" s="70" t="s">
        <v>1124</v>
      </c>
      <c r="G2041" s="67">
        <v>44746</v>
      </c>
      <c r="H2041" s="67">
        <v>44760</v>
      </c>
      <c r="I2041" s="71">
        <f t="shared" si="113"/>
        <v>14</v>
      </c>
      <c r="J2041" s="72" t="s">
        <v>125</v>
      </c>
      <c r="K2041" s="72" t="s">
        <v>144</v>
      </c>
      <c r="L2041" s="73">
        <v>1</v>
      </c>
      <c r="M2041" s="73" t="s">
        <v>91</v>
      </c>
      <c r="N2041" s="68" t="str">
        <f>VLOOKUP(K2041,[1]人員授權表!D$3:G$249,4,0)</f>
        <v>有機</v>
      </c>
      <c r="O2041" s="70" t="str">
        <f>VLOOKUP(K2041,[1]人員授權表!D$2:E$249,2,FALSE)</f>
        <v>Lucy黃詩婷</v>
      </c>
      <c r="P2041" s="67">
        <f t="shared" si="116"/>
        <v>44758</v>
      </c>
      <c r="Q2041" s="75" t="str">
        <f t="shared" si="114"/>
        <v>週六</v>
      </c>
      <c r="R2041" s="80">
        <v>44753</v>
      </c>
      <c r="AA2041" s="1"/>
    </row>
    <row r="2042" spans="4:27">
      <c r="D2042" s="68" t="s">
        <v>50</v>
      </c>
      <c r="E2042" s="70" t="s">
        <v>82</v>
      </c>
      <c r="F2042" s="70" t="s">
        <v>1124</v>
      </c>
      <c r="G2042" s="67">
        <v>44746</v>
      </c>
      <c r="H2042" s="67">
        <v>44760</v>
      </c>
      <c r="I2042" s="71">
        <f t="shared" si="113"/>
        <v>14</v>
      </c>
      <c r="J2042" s="72" t="s">
        <v>453</v>
      </c>
      <c r="K2042" s="72" t="s">
        <v>332</v>
      </c>
      <c r="L2042" s="73">
        <v>1</v>
      </c>
      <c r="M2042" s="73" t="s">
        <v>91</v>
      </c>
      <c r="N2042" s="68" t="str">
        <f>VLOOKUP(K2042,[1]人員授權表!D$3:G$249,4,0)</f>
        <v>有機</v>
      </c>
      <c r="O2042" s="70" t="str">
        <f>VLOOKUP(K2042,[1]人員授權表!D$2:E$249,2,FALSE)</f>
        <v>Lucy黃詩婷</v>
      </c>
      <c r="P2042" s="67">
        <f t="shared" si="116"/>
        <v>44758</v>
      </c>
      <c r="Q2042" s="75" t="str">
        <f t="shared" si="114"/>
        <v>週六</v>
      </c>
      <c r="R2042" s="80">
        <v>44753</v>
      </c>
      <c r="AA2042" s="1"/>
    </row>
    <row r="2043" spans="4:27">
      <c r="D2043" s="68" t="s">
        <v>50</v>
      </c>
      <c r="E2043" s="70" t="s">
        <v>82</v>
      </c>
      <c r="F2043" s="70" t="s">
        <v>1125</v>
      </c>
      <c r="G2043" s="67">
        <v>44746</v>
      </c>
      <c r="H2043" s="67">
        <v>44760</v>
      </c>
      <c r="I2043" s="71">
        <f t="shared" si="113"/>
        <v>14</v>
      </c>
      <c r="J2043" s="72" t="s">
        <v>125</v>
      </c>
      <c r="K2043" s="72" t="s">
        <v>144</v>
      </c>
      <c r="L2043" s="73">
        <v>1</v>
      </c>
      <c r="M2043" s="73" t="s">
        <v>91</v>
      </c>
      <c r="N2043" s="68" t="str">
        <f>VLOOKUP(K2043,[1]人員授權表!D$3:G$249,4,0)</f>
        <v>有機</v>
      </c>
      <c r="O2043" s="70" t="str">
        <f>VLOOKUP(K2043,[1]人員授權表!D$2:E$249,2,FALSE)</f>
        <v>Lucy黃詩婷</v>
      </c>
      <c r="P2043" s="67">
        <f t="shared" si="116"/>
        <v>44758</v>
      </c>
      <c r="Q2043" s="75" t="str">
        <f t="shared" si="114"/>
        <v>週六</v>
      </c>
      <c r="R2043" s="80">
        <v>44753</v>
      </c>
      <c r="AA2043" s="1"/>
    </row>
    <row r="2044" spans="4:27">
      <c r="D2044" s="68" t="s">
        <v>50</v>
      </c>
      <c r="E2044" s="70" t="s">
        <v>82</v>
      </c>
      <c r="F2044" s="70" t="s">
        <v>1125</v>
      </c>
      <c r="G2044" s="67">
        <v>44746</v>
      </c>
      <c r="H2044" s="67">
        <v>44760</v>
      </c>
      <c r="I2044" s="71">
        <f t="shared" si="113"/>
        <v>14</v>
      </c>
      <c r="J2044" s="72" t="s">
        <v>453</v>
      </c>
      <c r="K2044" s="72" t="s">
        <v>332</v>
      </c>
      <c r="L2044" s="73">
        <v>1</v>
      </c>
      <c r="M2044" s="73" t="s">
        <v>91</v>
      </c>
      <c r="N2044" s="68" t="str">
        <f>VLOOKUP(K2044,[1]人員授權表!D$3:G$249,4,0)</f>
        <v>有機</v>
      </c>
      <c r="O2044" s="70" t="str">
        <f>VLOOKUP(K2044,[1]人員授權表!D$2:E$249,2,FALSE)</f>
        <v>Lucy黃詩婷</v>
      </c>
      <c r="P2044" s="67">
        <f t="shared" si="116"/>
        <v>44758</v>
      </c>
      <c r="Q2044" s="75" t="str">
        <f t="shared" si="114"/>
        <v>週六</v>
      </c>
      <c r="R2044" s="80">
        <v>44753</v>
      </c>
      <c r="AA2044" s="1"/>
    </row>
    <row r="2045" spans="4:27">
      <c r="D2045" s="68" t="s">
        <v>50</v>
      </c>
      <c r="E2045" s="70" t="s">
        <v>82</v>
      </c>
      <c r="F2045" s="70" t="s">
        <v>1126</v>
      </c>
      <c r="G2045" s="67">
        <v>44746</v>
      </c>
      <c r="H2045" s="67">
        <v>44760</v>
      </c>
      <c r="I2045" s="71">
        <f t="shared" si="113"/>
        <v>14</v>
      </c>
      <c r="J2045" s="72" t="s">
        <v>125</v>
      </c>
      <c r="K2045" s="72" t="s">
        <v>144</v>
      </c>
      <c r="L2045" s="73">
        <v>1</v>
      </c>
      <c r="M2045" s="73" t="s">
        <v>91</v>
      </c>
      <c r="N2045" s="68" t="str">
        <f>VLOOKUP(K2045,[1]人員授權表!D$3:G$249,4,0)</f>
        <v>有機</v>
      </c>
      <c r="O2045" s="70" t="str">
        <f>VLOOKUP(K2045,[1]人員授權表!D$2:E$249,2,FALSE)</f>
        <v>Lucy黃詩婷</v>
      </c>
      <c r="P2045" s="67">
        <f t="shared" si="116"/>
        <v>44758</v>
      </c>
      <c r="Q2045" s="75" t="str">
        <f t="shared" si="114"/>
        <v>週六</v>
      </c>
      <c r="R2045" s="80">
        <v>44753</v>
      </c>
      <c r="AA2045" s="1"/>
    </row>
    <row r="2046" spans="4:27">
      <c r="D2046" s="68" t="s">
        <v>50</v>
      </c>
      <c r="E2046" s="70" t="s">
        <v>82</v>
      </c>
      <c r="F2046" s="70" t="s">
        <v>1126</v>
      </c>
      <c r="G2046" s="67">
        <v>44746</v>
      </c>
      <c r="H2046" s="67">
        <v>44760</v>
      </c>
      <c r="I2046" s="71">
        <f t="shared" si="113"/>
        <v>14</v>
      </c>
      <c r="J2046" s="72" t="s">
        <v>453</v>
      </c>
      <c r="K2046" s="72" t="s">
        <v>332</v>
      </c>
      <c r="L2046" s="73">
        <v>1</v>
      </c>
      <c r="M2046" s="73" t="s">
        <v>91</v>
      </c>
      <c r="N2046" s="68" t="str">
        <f>VLOOKUP(K2046,[1]人員授權表!D$3:G$249,4,0)</f>
        <v>有機</v>
      </c>
      <c r="O2046" s="70" t="str">
        <f>VLOOKUP(K2046,[1]人員授權表!D$2:E$249,2,FALSE)</f>
        <v>Lucy黃詩婷</v>
      </c>
      <c r="P2046" s="67">
        <f t="shared" si="116"/>
        <v>44758</v>
      </c>
      <c r="Q2046" s="75" t="str">
        <f t="shared" si="114"/>
        <v>週六</v>
      </c>
      <c r="R2046" s="80">
        <v>44753</v>
      </c>
      <c r="AA2046" s="1"/>
    </row>
    <row r="2047" spans="4:27">
      <c r="D2047" s="68" t="s">
        <v>50</v>
      </c>
      <c r="E2047" s="70" t="s">
        <v>82</v>
      </c>
      <c r="F2047" s="70" t="s">
        <v>1127</v>
      </c>
      <c r="G2047" s="67">
        <v>44746</v>
      </c>
      <c r="H2047" s="67">
        <v>44760</v>
      </c>
      <c r="I2047" s="71">
        <f t="shared" si="113"/>
        <v>14</v>
      </c>
      <c r="J2047" s="72" t="s">
        <v>125</v>
      </c>
      <c r="K2047" s="72" t="s">
        <v>144</v>
      </c>
      <c r="L2047" s="73">
        <v>1</v>
      </c>
      <c r="M2047" s="73" t="s">
        <v>91</v>
      </c>
      <c r="N2047" s="68" t="str">
        <f>VLOOKUP(K2047,[1]人員授權表!D$3:G$249,4,0)</f>
        <v>有機</v>
      </c>
      <c r="O2047" s="70" t="str">
        <f>VLOOKUP(K2047,[1]人員授權表!D$2:E$249,2,FALSE)</f>
        <v>Lucy黃詩婷</v>
      </c>
      <c r="P2047" s="67">
        <f t="shared" si="116"/>
        <v>44758</v>
      </c>
      <c r="Q2047" s="75" t="str">
        <f t="shared" si="114"/>
        <v>週六</v>
      </c>
      <c r="R2047" s="80">
        <v>44753</v>
      </c>
      <c r="AA2047" s="1"/>
    </row>
    <row r="2048" spans="4:27">
      <c r="D2048" s="68" t="s">
        <v>50</v>
      </c>
      <c r="E2048" s="70" t="s">
        <v>82</v>
      </c>
      <c r="F2048" s="70" t="s">
        <v>1127</v>
      </c>
      <c r="G2048" s="67">
        <v>44746</v>
      </c>
      <c r="H2048" s="67">
        <v>44760</v>
      </c>
      <c r="I2048" s="71">
        <f t="shared" si="113"/>
        <v>14</v>
      </c>
      <c r="J2048" s="72" t="s">
        <v>453</v>
      </c>
      <c r="K2048" s="72" t="s">
        <v>332</v>
      </c>
      <c r="L2048" s="73">
        <v>1</v>
      </c>
      <c r="M2048" s="73" t="s">
        <v>91</v>
      </c>
      <c r="N2048" s="68" t="str">
        <f>VLOOKUP(K2048,[1]人員授權表!D$3:G$249,4,0)</f>
        <v>有機</v>
      </c>
      <c r="O2048" s="70" t="str">
        <f>VLOOKUP(K2048,[1]人員授權表!D$2:E$249,2,FALSE)</f>
        <v>Lucy黃詩婷</v>
      </c>
      <c r="P2048" s="67">
        <f t="shared" si="116"/>
        <v>44758</v>
      </c>
      <c r="Q2048" s="75" t="str">
        <f t="shared" si="114"/>
        <v>週六</v>
      </c>
      <c r="R2048" s="80">
        <v>44753</v>
      </c>
      <c r="AA2048" s="1"/>
    </row>
    <row r="2049" spans="4:27">
      <c r="D2049" s="68" t="s">
        <v>50</v>
      </c>
      <c r="E2049" s="70" t="s">
        <v>82</v>
      </c>
      <c r="F2049" s="70" t="s">
        <v>1128</v>
      </c>
      <c r="G2049" s="67">
        <v>44746</v>
      </c>
      <c r="H2049" s="67">
        <v>44760</v>
      </c>
      <c r="I2049" s="71">
        <f t="shared" si="113"/>
        <v>14</v>
      </c>
      <c r="J2049" s="72" t="s">
        <v>125</v>
      </c>
      <c r="K2049" s="72" t="s">
        <v>144</v>
      </c>
      <c r="L2049" s="73">
        <v>1</v>
      </c>
      <c r="M2049" s="73" t="s">
        <v>91</v>
      </c>
      <c r="N2049" s="68" t="str">
        <f>VLOOKUP(K2049,[1]人員授權表!D$3:G$249,4,0)</f>
        <v>有機</v>
      </c>
      <c r="O2049" s="70" t="str">
        <f>VLOOKUP(K2049,[1]人員授權表!D$2:E$249,2,FALSE)</f>
        <v>Lucy黃詩婷</v>
      </c>
      <c r="P2049" s="67">
        <f t="shared" si="116"/>
        <v>44758</v>
      </c>
      <c r="Q2049" s="75" t="str">
        <f t="shared" si="114"/>
        <v>週六</v>
      </c>
      <c r="R2049" s="80">
        <v>44753</v>
      </c>
      <c r="AA2049" s="1"/>
    </row>
    <row r="2050" spans="4:27">
      <c r="D2050" s="68" t="s">
        <v>50</v>
      </c>
      <c r="E2050" s="70" t="s">
        <v>82</v>
      </c>
      <c r="F2050" s="70" t="s">
        <v>1128</v>
      </c>
      <c r="G2050" s="67">
        <v>44746</v>
      </c>
      <c r="H2050" s="67">
        <v>44760</v>
      </c>
      <c r="I2050" s="71">
        <f t="shared" si="113"/>
        <v>14</v>
      </c>
      <c r="J2050" s="72" t="s">
        <v>453</v>
      </c>
      <c r="K2050" s="72" t="s">
        <v>332</v>
      </c>
      <c r="L2050" s="73">
        <v>1</v>
      </c>
      <c r="M2050" s="73" t="s">
        <v>91</v>
      </c>
      <c r="N2050" s="68" t="str">
        <f>VLOOKUP(K2050,[1]人員授權表!D$3:G$249,4,0)</f>
        <v>有機</v>
      </c>
      <c r="O2050" s="70" t="str">
        <f>VLOOKUP(K2050,[1]人員授權表!D$2:E$249,2,FALSE)</f>
        <v>Lucy黃詩婷</v>
      </c>
      <c r="P2050" s="67">
        <f t="shared" si="116"/>
        <v>44758</v>
      </c>
      <c r="Q2050" s="75" t="str">
        <f t="shared" si="114"/>
        <v>週六</v>
      </c>
      <c r="R2050" s="80">
        <v>44753</v>
      </c>
      <c r="AA2050" s="1"/>
    </row>
    <row r="2051" spans="4:27">
      <c r="D2051" s="68" t="s">
        <v>50</v>
      </c>
      <c r="E2051" s="70" t="s">
        <v>82</v>
      </c>
      <c r="F2051" s="70" t="s">
        <v>1129</v>
      </c>
      <c r="G2051" s="67">
        <v>44746</v>
      </c>
      <c r="H2051" s="67">
        <v>44760</v>
      </c>
      <c r="I2051" s="71">
        <f t="shared" si="113"/>
        <v>14</v>
      </c>
      <c r="J2051" s="72" t="s">
        <v>125</v>
      </c>
      <c r="K2051" s="72" t="s">
        <v>144</v>
      </c>
      <c r="L2051" s="73">
        <v>1</v>
      </c>
      <c r="M2051" s="73" t="s">
        <v>91</v>
      </c>
      <c r="N2051" s="68" t="str">
        <f>VLOOKUP(K2051,[1]人員授權表!D$3:G$249,4,0)</f>
        <v>有機</v>
      </c>
      <c r="O2051" s="70" t="str">
        <f>VLOOKUP(K2051,[1]人員授權表!D$2:E$249,2,FALSE)</f>
        <v>Lucy黃詩婷</v>
      </c>
      <c r="P2051" s="67">
        <f t="shared" si="116"/>
        <v>44758</v>
      </c>
      <c r="Q2051" s="75" t="str">
        <f t="shared" si="114"/>
        <v>週六</v>
      </c>
      <c r="R2051" s="80">
        <v>44753</v>
      </c>
      <c r="AA2051" s="1"/>
    </row>
    <row r="2052" spans="4:27">
      <c r="D2052" s="68" t="s">
        <v>50</v>
      </c>
      <c r="E2052" s="70" t="s">
        <v>82</v>
      </c>
      <c r="F2052" s="70" t="s">
        <v>1129</v>
      </c>
      <c r="G2052" s="67">
        <v>44746</v>
      </c>
      <c r="H2052" s="67">
        <v>44760</v>
      </c>
      <c r="I2052" s="71">
        <f t="shared" si="113"/>
        <v>14</v>
      </c>
      <c r="J2052" s="72" t="s">
        <v>453</v>
      </c>
      <c r="K2052" s="72" t="s">
        <v>332</v>
      </c>
      <c r="L2052" s="73">
        <v>1</v>
      </c>
      <c r="M2052" s="73" t="s">
        <v>91</v>
      </c>
      <c r="N2052" s="68" t="str">
        <f>VLOOKUP(K2052,[1]人員授權表!D$3:G$249,4,0)</f>
        <v>有機</v>
      </c>
      <c r="O2052" s="70" t="str">
        <f>VLOOKUP(K2052,[1]人員授權表!D$2:E$249,2,FALSE)</f>
        <v>Lucy黃詩婷</v>
      </c>
      <c r="P2052" s="67">
        <f t="shared" si="116"/>
        <v>44758</v>
      </c>
      <c r="Q2052" s="75" t="str">
        <f t="shared" si="114"/>
        <v>週六</v>
      </c>
      <c r="R2052" s="80">
        <v>44753</v>
      </c>
      <c r="AA2052" s="1"/>
    </row>
    <row r="2053" spans="4:27">
      <c r="D2053" s="68" t="s">
        <v>50</v>
      </c>
      <c r="E2053" s="70" t="s">
        <v>82</v>
      </c>
      <c r="F2053" s="70" t="s">
        <v>1130</v>
      </c>
      <c r="G2053" s="67">
        <v>44746</v>
      </c>
      <c r="H2053" s="67">
        <v>44760</v>
      </c>
      <c r="I2053" s="71">
        <f t="shared" si="113"/>
        <v>14</v>
      </c>
      <c r="J2053" s="72" t="s">
        <v>125</v>
      </c>
      <c r="K2053" s="72" t="s">
        <v>144</v>
      </c>
      <c r="L2053" s="73">
        <v>1</v>
      </c>
      <c r="M2053" s="73" t="s">
        <v>91</v>
      </c>
      <c r="N2053" s="68" t="str">
        <f>VLOOKUP(K2053,[1]人員授權表!D$3:G$249,4,0)</f>
        <v>有機</v>
      </c>
      <c r="O2053" s="70" t="str">
        <f>VLOOKUP(K2053,[1]人員授權表!D$2:E$249,2,FALSE)</f>
        <v>Lucy黃詩婷</v>
      </c>
      <c r="P2053" s="67">
        <f t="shared" si="116"/>
        <v>44758</v>
      </c>
      <c r="Q2053" s="75" t="str">
        <f t="shared" si="114"/>
        <v>週六</v>
      </c>
      <c r="R2053" s="80">
        <v>44753</v>
      </c>
      <c r="AA2053" s="1"/>
    </row>
    <row r="2054" spans="4:27">
      <c r="D2054" s="68" t="s">
        <v>50</v>
      </c>
      <c r="E2054" s="70" t="s">
        <v>82</v>
      </c>
      <c r="F2054" s="70" t="s">
        <v>1130</v>
      </c>
      <c r="G2054" s="67">
        <v>44746</v>
      </c>
      <c r="H2054" s="67">
        <v>44760</v>
      </c>
      <c r="I2054" s="71">
        <f t="shared" si="113"/>
        <v>14</v>
      </c>
      <c r="J2054" s="72" t="s">
        <v>453</v>
      </c>
      <c r="K2054" s="72" t="s">
        <v>332</v>
      </c>
      <c r="L2054" s="73">
        <v>1</v>
      </c>
      <c r="M2054" s="73" t="s">
        <v>91</v>
      </c>
      <c r="N2054" s="68" t="str">
        <f>VLOOKUP(K2054,[1]人員授權表!D$3:G$249,4,0)</f>
        <v>有機</v>
      </c>
      <c r="O2054" s="70" t="str">
        <f>VLOOKUP(K2054,[1]人員授權表!D$2:E$249,2,FALSE)</f>
        <v>Lucy黃詩婷</v>
      </c>
      <c r="P2054" s="67">
        <f t="shared" si="116"/>
        <v>44758</v>
      </c>
      <c r="Q2054" s="75" t="str">
        <f t="shared" si="114"/>
        <v>週六</v>
      </c>
      <c r="R2054" s="80">
        <v>44753</v>
      </c>
      <c r="AA2054" s="1"/>
    </row>
    <row r="2055" spans="4:27">
      <c r="D2055" s="68" t="s">
        <v>50</v>
      </c>
      <c r="E2055" s="70" t="s">
        <v>82</v>
      </c>
      <c r="F2055" s="70" t="s">
        <v>1131</v>
      </c>
      <c r="G2055" s="67">
        <v>44746</v>
      </c>
      <c r="H2055" s="67">
        <v>44760</v>
      </c>
      <c r="I2055" s="71">
        <f t="shared" ref="I2055:I2118" si="117">_xlfn.DAYS(H2055,G2055)</f>
        <v>14</v>
      </c>
      <c r="J2055" s="72" t="s">
        <v>125</v>
      </c>
      <c r="K2055" s="72" t="s">
        <v>144</v>
      </c>
      <c r="L2055" s="73">
        <v>1</v>
      </c>
      <c r="M2055" s="73" t="s">
        <v>91</v>
      </c>
      <c r="N2055" s="68" t="str">
        <f>VLOOKUP(K2055,[1]人員授權表!D$3:G$249,4,0)</f>
        <v>有機</v>
      </c>
      <c r="O2055" s="70" t="str">
        <f>VLOOKUP(K2055,[1]人員授權表!D$2:E$249,2,FALSE)</f>
        <v>Lucy黃詩婷</v>
      </c>
      <c r="P2055" s="67">
        <f t="shared" si="116"/>
        <v>44758</v>
      </c>
      <c r="Q2055" s="75" t="str">
        <f t="shared" ref="Q2055:Q2118" si="118">TEXT(P2055,"aaa")</f>
        <v>週六</v>
      </c>
      <c r="R2055" s="80">
        <v>44753</v>
      </c>
      <c r="AA2055" s="1"/>
    </row>
    <row r="2056" spans="4:27">
      <c r="D2056" s="68" t="s">
        <v>50</v>
      </c>
      <c r="E2056" s="70" t="s">
        <v>82</v>
      </c>
      <c r="F2056" s="70" t="s">
        <v>1131</v>
      </c>
      <c r="G2056" s="67">
        <v>44746</v>
      </c>
      <c r="H2056" s="67">
        <v>44760</v>
      </c>
      <c r="I2056" s="71">
        <f t="shared" si="117"/>
        <v>14</v>
      </c>
      <c r="J2056" s="72" t="s">
        <v>453</v>
      </c>
      <c r="K2056" s="72" t="s">
        <v>332</v>
      </c>
      <c r="L2056" s="73">
        <v>1</v>
      </c>
      <c r="M2056" s="73" t="s">
        <v>91</v>
      </c>
      <c r="N2056" s="68" t="str">
        <f>VLOOKUP(K2056,[1]人員授權表!D$3:G$249,4,0)</f>
        <v>有機</v>
      </c>
      <c r="O2056" s="70" t="str">
        <f>VLOOKUP(K2056,[1]人員授權表!D$2:E$249,2,FALSE)</f>
        <v>Lucy黃詩婷</v>
      </c>
      <c r="P2056" s="67">
        <f t="shared" si="116"/>
        <v>44758</v>
      </c>
      <c r="Q2056" s="75" t="str">
        <f t="shared" si="118"/>
        <v>週六</v>
      </c>
      <c r="R2056" s="80">
        <v>44753</v>
      </c>
      <c r="AA2056" s="1"/>
    </row>
    <row r="2057" spans="4:27">
      <c r="D2057" s="68" t="s">
        <v>50</v>
      </c>
      <c r="E2057" s="70" t="s">
        <v>879</v>
      </c>
      <c r="F2057" s="4" t="s">
        <v>1132</v>
      </c>
      <c r="G2057" s="67">
        <v>44746</v>
      </c>
      <c r="H2057" s="67">
        <f t="shared" ref="H2057:H2080" si="119">G2057+14</f>
        <v>44760</v>
      </c>
      <c r="I2057" s="71">
        <f t="shared" si="117"/>
        <v>14</v>
      </c>
      <c r="J2057" s="72" t="s">
        <v>162</v>
      </c>
      <c r="K2057" s="72" t="s">
        <v>163</v>
      </c>
      <c r="L2057" s="73">
        <v>2</v>
      </c>
      <c r="M2057" s="73" t="s">
        <v>104</v>
      </c>
      <c r="N2057" s="68" t="str">
        <f>VLOOKUP(K2057,[1]人員授權表!D$3:G$249,4,0)</f>
        <v>無機</v>
      </c>
      <c r="O2057" s="70" t="str">
        <f>VLOOKUP(K2057,[1]人員授權表!D$2:E$249,2,FALSE)</f>
        <v>Dennis陳汶宏</v>
      </c>
      <c r="P2057" s="67">
        <f t="shared" si="116"/>
        <v>44758</v>
      </c>
      <c r="Q2057" s="75" t="str">
        <f t="shared" si="118"/>
        <v>週六</v>
      </c>
      <c r="R2057" s="80">
        <v>44761</v>
      </c>
      <c r="S2057" s="85">
        <v>44761</v>
      </c>
      <c r="T2057" s="70">
        <v>1</v>
      </c>
      <c r="AA2057" s="1"/>
    </row>
    <row r="2058" spans="4:27">
      <c r="D2058" s="68" t="s">
        <v>50</v>
      </c>
      <c r="E2058" s="70" t="s">
        <v>879</v>
      </c>
      <c r="F2058" s="4" t="s">
        <v>1132</v>
      </c>
      <c r="G2058" s="67">
        <v>44746</v>
      </c>
      <c r="H2058" s="67">
        <f t="shared" si="119"/>
        <v>44760</v>
      </c>
      <c r="I2058" s="71">
        <f t="shared" si="117"/>
        <v>14</v>
      </c>
      <c r="J2058" s="72" t="s">
        <v>148</v>
      </c>
      <c r="K2058" s="72" t="s">
        <v>149</v>
      </c>
      <c r="L2058" s="73">
        <v>2</v>
      </c>
      <c r="M2058" s="73" t="s">
        <v>104</v>
      </c>
      <c r="N2058" s="68" t="str">
        <f>VLOOKUP(K2058,[1]人員授權表!D$3:G$249,4,0)</f>
        <v>無機</v>
      </c>
      <c r="O2058" s="70" t="str">
        <f>VLOOKUP(K2058,[1]人員授權表!D$2:E$249,2,FALSE)</f>
        <v>Vicky游崴涵</v>
      </c>
      <c r="P2058" s="67">
        <f t="shared" si="116"/>
        <v>44758</v>
      </c>
      <c r="Q2058" s="75" t="str">
        <f t="shared" si="118"/>
        <v>週六</v>
      </c>
      <c r="R2058" s="80">
        <v>44755</v>
      </c>
      <c r="AA2058" s="1"/>
    </row>
    <row r="2059" spans="4:27">
      <c r="D2059" s="68" t="s">
        <v>50</v>
      </c>
      <c r="E2059" s="70" t="s">
        <v>879</v>
      </c>
      <c r="F2059" s="4" t="s">
        <v>1132</v>
      </c>
      <c r="G2059" s="67">
        <v>44746</v>
      </c>
      <c r="H2059" s="67">
        <f t="shared" si="119"/>
        <v>44760</v>
      </c>
      <c r="I2059" s="71">
        <f t="shared" si="117"/>
        <v>14</v>
      </c>
      <c r="J2059" s="72" t="s">
        <v>139</v>
      </c>
      <c r="K2059" s="72" t="s">
        <v>140</v>
      </c>
      <c r="L2059" s="73">
        <v>2</v>
      </c>
      <c r="M2059" s="73" t="s">
        <v>104</v>
      </c>
      <c r="N2059" s="68" t="str">
        <f>VLOOKUP(K2059,[1]人員授權表!D$3:G$249,4,0)</f>
        <v>無機</v>
      </c>
      <c r="O2059" s="70" t="str">
        <f>IF(J2059=[1]人員授權表!$C$85,"Casper李羿勳",IF(J2059=[1]人員授權表!$C$188,"Iring陳俊明",IF(J2059=[1]人員授權表!$C$189,"Brian陳泓霖",VLOOKUP(K2059,[1]人員授權表!D$2:E$249,2,FALSE))))</f>
        <v>Brian陳泓霖</v>
      </c>
      <c r="P2059" s="67">
        <f t="shared" si="116"/>
        <v>44758</v>
      </c>
      <c r="Q2059" s="75" t="str">
        <f t="shared" si="118"/>
        <v>週六</v>
      </c>
      <c r="R2059" s="80">
        <v>44750</v>
      </c>
      <c r="AA2059" s="1"/>
    </row>
    <row r="2060" spans="4:27">
      <c r="D2060" s="68" t="s">
        <v>50</v>
      </c>
      <c r="E2060" s="70" t="s">
        <v>879</v>
      </c>
      <c r="F2060" s="4" t="s">
        <v>1132</v>
      </c>
      <c r="G2060" s="67">
        <v>44746</v>
      </c>
      <c r="H2060" s="67">
        <f t="shared" si="119"/>
        <v>44760</v>
      </c>
      <c r="I2060" s="71">
        <f t="shared" si="117"/>
        <v>14</v>
      </c>
      <c r="J2060" s="72" t="s">
        <v>137</v>
      </c>
      <c r="K2060" s="72" t="s">
        <v>138</v>
      </c>
      <c r="L2060" s="73">
        <v>2</v>
      </c>
      <c r="M2060" s="73" t="s">
        <v>104</v>
      </c>
      <c r="N2060" s="68" t="str">
        <f>VLOOKUP(K2060,[1]人員授權表!D$3:G$249,4,0)</f>
        <v>無機</v>
      </c>
      <c r="O2060" s="70" t="s">
        <v>99</v>
      </c>
      <c r="P2060" s="67">
        <f t="shared" si="116"/>
        <v>44758</v>
      </c>
      <c r="Q2060" s="75" t="str">
        <f t="shared" si="118"/>
        <v>週六</v>
      </c>
      <c r="R2060" s="80">
        <v>44755</v>
      </c>
      <c r="AA2060" s="1"/>
    </row>
    <row r="2061" spans="4:27">
      <c r="D2061" s="68" t="s">
        <v>50</v>
      </c>
      <c r="E2061" s="70" t="s">
        <v>879</v>
      </c>
      <c r="F2061" s="4" t="s">
        <v>1132</v>
      </c>
      <c r="G2061" s="67">
        <v>44746</v>
      </c>
      <c r="H2061" s="67">
        <f t="shared" si="119"/>
        <v>44760</v>
      </c>
      <c r="I2061" s="71">
        <f t="shared" si="117"/>
        <v>14</v>
      </c>
      <c r="J2061" s="72" t="s">
        <v>125</v>
      </c>
      <c r="K2061" s="72" t="s">
        <v>144</v>
      </c>
      <c r="L2061" s="73">
        <v>2</v>
      </c>
      <c r="M2061" s="73" t="s">
        <v>104</v>
      </c>
      <c r="N2061" s="68" t="str">
        <f>VLOOKUP(K2061,[1]人員授權表!D$3:G$249,4,0)</f>
        <v>有機</v>
      </c>
      <c r="O2061" s="70" t="str">
        <f>VLOOKUP(K2061,[1]人員授權表!D$2:E$249,2,FALSE)</f>
        <v>Lucy黃詩婷</v>
      </c>
      <c r="P2061" s="67">
        <f t="shared" si="116"/>
        <v>44758</v>
      </c>
      <c r="Q2061" s="75" t="str">
        <f t="shared" si="118"/>
        <v>週六</v>
      </c>
      <c r="R2061" s="80">
        <v>44753</v>
      </c>
      <c r="AA2061" s="1"/>
    </row>
    <row r="2062" spans="4:27">
      <c r="D2062" s="68" t="s">
        <v>50</v>
      </c>
      <c r="E2062" s="70" t="s">
        <v>879</v>
      </c>
      <c r="F2062" s="4" t="s">
        <v>1132</v>
      </c>
      <c r="G2062" s="67">
        <v>44746</v>
      </c>
      <c r="H2062" s="67">
        <f t="shared" si="119"/>
        <v>44760</v>
      </c>
      <c r="I2062" s="71">
        <f t="shared" si="117"/>
        <v>14</v>
      </c>
      <c r="J2062" s="72" t="s">
        <v>164</v>
      </c>
      <c r="K2062" s="72" t="s">
        <v>146</v>
      </c>
      <c r="L2062" s="73">
        <v>2</v>
      </c>
      <c r="M2062" s="73" t="s">
        <v>104</v>
      </c>
      <c r="N2062" s="68" t="str">
        <f>VLOOKUP(K2062,[1]人員授權表!D$3:G$249,4,0)</f>
        <v>無機</v>
      </c>
      <c r="O2062" s="70" t="str">
        <f>VLOOKUP(K2062,[1]人員授權表!D$2:E$249,2,FALSE)</f>
        <v>Jack劉念忻</v>
      </c>
      <c r="P2062" s="67">
        <f t="shared" si="116"/>
        <v>44758</v>
      </c>
      <c r="Q2062" s="75" t="str">
        <f t="shared" si="118"/>
        <v>週六</v>
      </c>
      <c r="R2062" s="80">
        <v>44754</v>
      </c>
      <c r="AA2062" s="1"/>
    </row>
    <row r="2063" spans="4:27">
      <c r="D2063" s="68" t="s">
        <v>50</v>
      </c>
      <c r="E2063" s="70" t="s">
        <v>879</v>
      </c>
      <c r="F2063" s="4" t="s">
        <v>1132</v>
      </c>
      <c r="G2063" s="67">
        <v>44746</v>
      </c>
      <c r="H2063" s="67">
        <f t="shared" si="119"/>
        <v>44760</v>
      </c>
      <c r="I2063" s="71">
        <f t="shared" si="117"/>
        <v>14</v>
      </c>
      <c r="J2063" s="72" t="s">
        <v>206</v>
      </c>
      <c r="K2063" s="72" t="s">
        <v>179</v>
      </c>
      <c r="L2063" s="73">
        <v>2</v>
      </c>
      <c r="M2063" s="73" t="s">
        <v>104</v>
      </c>
      <c r="N2063" s="68" t="str">
        <f>VLOOKUP(K2063,[1]人員授權表!D$3:G$249,4,0)</f>
        <v>無機</v>
      </c>
      <c r="O2063" s="70" t="s">
        <v>115</v>
      </c>
      <c r="P2063" s="67">
        <f t="shared" si="116"/>
        <v>44758</v>
      </c>
      <c r="Q2063" s="75" t="str">
        <f t="shared" si="118"/>
        <v>週六</v>
      </c>
      <c r="R2063" s="80">
        <v>44754</v>
      </c>
      <c r="AA2063" s="1"/>
    </row>
    <row r="2064" spans="4:27">
      <c r="D2064" s="68" t="s">
        <v>50</v>
      </c>
      <c r="E2064" s="70" t="s">
        <v>879</v>
      </c>
      <c r="F2064" s="4" t="s">
        <v>1133</v>
      </c>
      <c r="G2064" s="67">
        <v>44746</v>
      </c>
      <c r="H2064" s="67">
        <f t="shared" si="119"/>
        <v>44760</v>
      </c>
      <c r="I2064" s="71">
        <f t="shared" si="117"/>
        <v>14</v>
      </c>
      <c r="J2064" s="72" t="s">
        <v>178</v>
      </c>
      <c r="K2064" s="72" t="s">
        <v>179</v>
      </c>
      <c r="L2064" s="73">
        <v>2</v>
      </c>
      <c r="M2064" s="73" t="s">
        <v>104</v>
      </c>
      <c r="N2064" s="68" t="str">
        <f>VLOOKUP(K2064,[1]人員授權表!D$3:G$249,4,0)</f>
        <v>無機</v>
      </c>
      <c r="O2064" s="70" t="s">
        <v>115</v>
      </c>
      <c r="P2064" s="67">
        <f t="shared" si="116"/>
        <v>44758</v>
      </c>
      <c r="Q2064" s="75" t="str">
        <f t="shared" si="118"/>
        <v>週六</v>
      </c>
      <c r="R2064" s="80">
        <v>44754</v>
      </c>
      <c r="AA2064" s="1"/>
    </row>
    <row r="2065" spans="4:27">
      <c r="D2065" s="68" t="s">
        <v>50</v>
      </c>
      <c r="E2065" s="70" t="s">
        <v>879</v>
      </c>
      <c r="F2065" s="4" t="s">
        <v>1132</v>
      </c>
      <c r="G2065" s="67">
        <v>44746</v>
      </c>
      <c r="H2065" s="67">
        <f t="shared" si="119"/>
        <v>44760</v>
      </c>
      <c r="I2065" s="71">
        <f t="shared" si="117"/>
        <v>14</v>
      </c>
      <c r="J2065" s="72" t="s">
        <v>371</v>
      </c>
      <c r="K2065" s="72" t="s">
        <v>372</v>
      </c>
      <c r="L2065" s="73">
        <v>2</v>
      </c>
      <c r="M2065" s="73" t="s">
        <v>104</v>
      </c>
      <c r="N2065" s="68" t="str">
        <f>VLOOKUP(K2065,[1]人員授權表!D$3:G$249,4,0)</f>
        <v>無機</v>
      </c>
      <c r="O2065" s="70" t="str">
        <f>VLOOKUP(K2065,[1]人員授權表!D$2:E$249,2,FALSE)</f>
        <v>Dennis陳汶宏</v>
      </c>
      <c r="P2065" s="67">
        <f t="shared" si="116"/>
        <v>44758</v>
      </c>
      <c r="Q2065" s="75" t="str">
        <f t="shared" si="118"/>
        <v>週六</v>
      </c>
      <c r="R2065" s="80">
        <v>44757</v>
      </c>
      <c r="AA2065" s="1"/>
    </row>
    <row r="2066" spans="4:27">
      <c r="D2066" s="68" t="s">
        <v>50</v>
      </c>
      <c r="E2066" s="70" t="s">
        <v>879</v>
      </c>
      <c r="F2066" s="4" t="s">
        <v>1132</v>
      </c>
      <c r="G2066" s="67">
        <v>44746</v>
      </c>
      <c r="H2066" s="67">
        <f t="shared" si="119"/>
        <v>44760</v>
      </c>
      <c r="I2066" s="71">
        <f t="shared" si="117"/>
        <v>14</v>
      </c>
      <c r="J2066" s="72" t="s">
        <v>373</v>
      </c>
      <c r="K2066" s="72" t="s">
        <v>374</v>
      </c>
      <c r="L2066" s="73">
        <v>1</v>
      </c>
      <c r="M2066" s="73" t="s">
        <v>104</v>
      </c>
      <c r="N2066" s="68" t="str">
        <f>VLOOKUP(K2066,[1]人員授權表!D$3:G$249,4,0)</f>
        <v>無機</v>
      </c>
      <c r="O2066" s="70" t="str">
        <f>VLOOKUP(K2066,[1]人員授權表!D$2:E$249,2,FALSE)</f>
        <v>Ruby黃家蓁</v>
      </c>
      <c r="P2066" s="67">
        <f t="shared" si="116"/>
        <v>44758</v>
      </c>
      <c r="Q2066" s="75" t="str">
        <f t="shared" si="118"/>
        <v>週六</v>
      </c>
      <c r="R2066" s="80">
        <v>44762</v>
      </c>
      <c r="S2066" s="85">
        <v>44762</v>
      </c>
      <c r="T2066" s="70">
        <v>1</v>
      </c>
      <c r="AA2066" s="1"/>
    </row>
    <row r="2067" spans="4:27">
      <c r="D2067" s="68" t="s">
        <v>50</v>
      </c>
      <c r="E2067" s="70" t="s">
        <v>879</v>
      </c>
      <c r="F2067" s="4" t="s">
        <v>1134</v>
      </c>
      <c r="G2067" s="67">
        <v>44746</v>
      </c>
      <c r="H2067" s="67">
        <f t="shared" si="119"/>
        <v>44760</v>
      </c>
      <c r="I2067" s="71">
        <f t="shared" si="117"/>
        <v>14</v>
      </c>
      <c r="J2067" s="72" t="s">
        <v>162</v>
      </c>
      <c r="K2067" s="72" t="s">
        <v>163</v>
      </c>
      <c r="L2067" s="73">
        <v>2</v>
      </c>
      <c r="M2067" s="73" t="s">
        <v>104</v>
      </c>
      <c r="N2067" s="68" t="str">
        <f>VLOOKUP(K2067,[1]人員授權表!D$3:G$249,4,0)</f>
        <v>無機</v>
      </c>
      <c r="O2067" s="70" t="str">
        <f>VLOOKUP(K2067,[1]人員授權表!D$2:E$249,2,FALSE)</f>
        <v>Dennis陳汶宏</v>
      </c>
      <c r="P2067" s="67">
        <f t="shared" si="116"/>
        <v>44758</v>
      </c>
      <c r="Q2067" s="75" t="str">
        <f t="shared" si="118"/>
        <v>週六</v>
      </c>
      <c r="R2067" s="80">
        <v>44761</v>
      </c>
      <c r="S2067" s="85">
        <v>44761</v>
      </c>
      <c r="T2067" s="70">
        <v>1</v>
      </c>
      <c r="AA2067" s="1"/>
    </row>
    <row r="2068" spans="4:27">
      <c r="D2068" s="68" t="s">
        <v>50</v>
      </c>
      <c r="E2068" s="70" t="s">
        <v>879</v>
      </c>
      <c r="F2068" s="4" t="s">
        <v>1134</v>
      </c>
      <c r="G2068" s="67">
        <v>44746</v>
      </c>
      <c r="H2068" s="67">
        <f t="shared" si="119"/>
        <v>44760</v>
      </c>
      <c r="I2068" s="71">
        <f t="shared" si="117"/>
        <v>14</v>
      </c>
      <c r="J2068" s="72" t="s">
        <v>148</v>
      </c>
      <c r="K2068" s="72" t="s">
        <v>149</v>
      </c>
      <c r="L2068" s="73">
        <v>2</v>
      </c>
      <c r="M2068" s="73" t="s">
        <v>104</v>
      </c>
      <c r="N2068" s="68" t="str">
        <f>VLOOKUP(K2068,[1]人員授權表!D$3:G$249,4,0)</f>
        <v>無機</v>
      </c>
      <c r="O2068" s="70" t="str">
        <f>VLOOKUP(K2068,[1]人員授權表!D$2:E$249,2,FALSE)</f>
        <v>Vicky游崴涵</v>
      </c>
      <c r="P2068" s="67">
        <f t="shared" si="116"/>
        <v>44758</v>
      </c>
      <c r="Q2068" s="75" t="str">
        <f t="shared" si="118"/>
        <v>週六</v>
      </c>
      <c r="R2068" s="80">
        <v>44755</v>
      </c>
      <c r="AA2068" s="1"/>
    </row>
    <row r="2069" spans="4:27">
      <c r="D2069" s="68" t="s">
        <v>50</v>
      </c>
      <c r="E2069" s="70" t="s">
        <v>879</v>
      </c>
      <c r="F2069" s="4" t="s">
        <v>1134</v>
      </c>
      <c r="G2069" s="67">
        <v>44746</v>
      </c>
      <c r="H2069" s="67">
        <f t="shared" si="119"/>
        <v>44760</v>
      </c>
      <c r="I2069" s="71">
        <f t="shared" si="117"/>
        <v>14</v>
      </c>
      <c r="J2069" s="72" t="s">
        <v>139</v>
      </c>
      <c r="K2069" s="72" t="s">
        <v>140</v>
      </c>
      <c r="L2069" s="73">
        <v>2</v>
      </c>
      <c r="M2069" s="73" t="s">
        <v>104</v>
      </c>
      <c r="N2069" s="68" t="str">
        <f>VLOOKUP(K2069,[1]人員授權表!D$3:G$249,4,0)</f>
        <v>無機</v>
      </c>
      <c r="O2069" s="70" t="str">
        <f>IF(J2069=[1]人員授權表!$C$85,"Casper李羿勳",IF(J2069=[1]人員授權表!$C$188,"Iring陳俊明",IF(J2069=[1]人員授權表!$C$189,"Brian陳泓霖",VLOOKUP(K2069,[1]人員授權表!D$2:E$249,2,FALSE))))</f>
        <v>Brian陳泓霖</v>
      </c>
      <c r="P2069" s="67">
        <f t="shared" si="116"/>
        <v>44758</v>
      </c>
      <c r="Q2069" s="75" t="str">
        <f t="shared" si="118"/>
        <v>週六</v>
      </c>
      <c r="R2069" s="80">
        <v>44750</v>
      </c>
      <c r="AA2069" s="1"/>
    </row>
    <row r="2070" spans="4:27">
      <c r="D2070" s="68" t="s">
        <v>50</v>
      </c>
      <c r="E2070" s="70" t="s">
        <v>879</v>
      </c>
      <c r="F2070" s="4" t="s">
        <v>1134</v>
      </c>
      <c r="G2070" s="67">
        <v>44746</v>
      </c>
      <c r="H2070" s="67">
        <f t="shared" si="119"/>
        <v>44760</v>
      </c>
      <c r="I2070" s="71">
        <f t="shared" si="117"/>
        <v>14</v>
      </c>
      <c r="J2070" s="72" t="s">
        <v>137</v>
      </c>
      <c r="K2070" s="72" t="s">
        <v>138</v>
      </c>
      <c r="L2070" s="73">
        <v>2</v>
      </c>
      <c r="M2070" s="73" t="s">
        <v>104</v>
      </c>
      <c r="N2070" s="68" t="str">
        <f>VLOOKUP(K2070,[1]人員授權表!D$3:G$249,4,0)</f>
        <v>無機</v>
      </c>
      <c r="O2070" s="70" t="s">
        <v>99</v>
      </c>
      <c r="P2070" s="67">
        <f t="shared" si="116"/>
        <v>44758</v>
      </c>
      <c r="Q2070" s="75" t="str">
        <f t="shared" si="118"/>
        <v>週六</v>
      </c>
      <c r="R2070" s="80">
        <v>44755</v>
      </c>
      <c r="AA2070" s="1"/>
    </row>
    <row r="2071" spans="4:27">
      <c r="D2071" s="68" t="s">
        <v>50</v>
      </c>
      <c r="E2071" s="70" t="s">
        <v>879</v>
      </c>
      <c r="F2071" s="4" t="s">
        <v>1134</v>
      </c>
      <c r="G2071" s="67">
        <v>44746</v>
      </c>
      <c r="H2071" s="67">
        <f t="shared" si="119"/>
        <v>44760</v>
      </c>
      <c r="I2071" s="71">
        <f t="shared" si="117"/>
        <v>14</v>
      </c>
      <c r="J2071" s="72" t="s">
        <v>125</v>
      </c>
      <c r="K2071" s="72" t="s">
        <v>144</v>
      </c>
      <c r="L2071" s="73">
        <v>2</v>
      </c>
      <c r="M2071" s="73" t="s">
        <v>104</v>
      </c>
      <c r="N2071" s="68" t="str">
        <f>VLOOKUP(K2071,[1]人員授權表!D$3:G$249,4,0)</f>
        <v>有機</v>
      </c>
      <c r="O2071" s="70" t="str">
        <f>VLOOKUP(K2071,[1]人員授權表!D$2:E$249,2,FALSE)</f>
        <v>Lucy黃詩婷</v>
      </c>
      <c r="P2071" s="67">
        <f t="shared" si="116"/>
        <v>44758</v>
      </c>
      <c r="Q2071" s="75" t="str">
        <f t="shared" si="118"/>
        <v>週六</v>
      </c>
      <c r="R2071" s="80">
        <v>44753</v>
      </c>
      <c r="AA2071" s="1"/>
    </row>
    <row r="2072" spans="4:27" ht="17.25" customHeight="1">
      <c r="D2072" s="68" t="s">
        <v>50</v>
      </c>
      <c r="E2072" s="70" t="s">
        <v>879</v>
      </c>
      <c r="F2072" s="4" t="s">
        <v>1134</v>
      </c>
      <c r="G2072" s="67">
        <v>44746</v>
      </c>
      <c r="H2072" s="67">
        <f t="shared" si="119"/>
        <v>44760</v>
      </c>
      <c r="I2072" s="71">
        <f t="shared" si="117"/>
        <v>14</v>
      </c>
      <c r="J2072" s="72" t="s">
        <v>164</v>
      </c>
      <c r="K2072" s="72" t="s">
        <v>146</v>
      </c>
      <c r="L2072" s="73">
        <v>2</v>
      </c>
      <c r="M2072" s="73" t="s">
        <v>104</v>
      </c>
      <c r="N2072" s="68" t="str">
        <f>VLOOKUP(K2072,[1]人員授權表!D$3:G$249,4,0)</f>
        <v>無機</v>
      </c>
      <c r="O2072" s="70" t="str">
        <f>VLOOKUP(K2072,[1]人員授權表!D$2:E$249,2,FALSE)</f>
        <v>Jack劉念忻</v>
      </c>
      <c r="P2072" s="67">
        <f t="shared" si="116"/>
        <v>44758</v>
      </c>
      <c r="Q2072" s="75" t="str">
        <f t="shared" si="118"/>
        <v>週六</v>
      </c>
      <c r="R2072" s="80">
        <v>44754</v>
      </c>
      <c r="AA2072" s="1"/>
    </row>
    <row r="2073" spans="4:27">
      <c r="D2073" s="68" t="s">
        <v>50</v>
      </c>
      <c r="E2073" s="70" t="s">
        <v>879</v>
      </c>
      <c r="F2073" s="4" t="s">
        <v>1134</v>
      </c>
      <c r="G2073" s="67">
        <v>44746</v>
      </c>
      <c r="H2073" s="67">
        <f t="shared" si="119"/>
        <v>44760</v>
      </c>
      <c r="I2073" s="71">
        <f t="shared" si="117"/>
        <v>14</v>
      </c>
      <c r="J2073" s="72" t="s">
        <v>206</v>
      </c>
      <c r="K2073" s="72" t="s">
        <v>179</v>
      </c>
      <c r="L2073" s="73">
        <v>2</v>
      </c>
      <c r="M2073" s="73" t="s">
        <v>104</v>
      </c>
      <c r="N2073" s="68" t="str">
        <f>VLOOKUP(K2073,[1]人員授權表!D$3:G$249,4,0)</f>
        <v>無機</v>
      </c>
      <c r="O2073" s="70" t="s">
        <v>115</v>
      </c>
      <c r="P2073" s="67">
        <f t="shared" si="116"/>
        <v>44758</v>
      </c>
      <c r="Q2073" s="75" t="str">
        <f t="shared" si="118"/>
        <v>週六</v>
      </c>
      <c r="R2073" s="80">
        <v>44754</v>
      </c>
      <c r="AA2073" s="1"/>
    </row>
    <row r="2074" spans="4:27">
      <c r="D2074" s="68" t="s">
        <v>50</v>
      </c>
      <c r="E2074" s="70" t="s">
        <v>879</v>
      </c>
      <c r="F2074" s="4" t="s">
        <v>1134</v>
      </c>
      <c r="G2074" s="67">
        <v>44746</v>
      </c>
      <c r="H2074" s="67">
        <f t="shared" si="119"/>
        <v>44760</v>
      </c>
      <c r="I2074" s="71">
        <f t="shared" si="117"/>
        <v>14</v>
      </c>
      <c r="J2074" s="72" t="s">
        <v>178</v>
      </c>
      <c r="K2074" s="72" t="s">
        <v>179</v>
      </c>
      <c r="L2074" s="73">
        <v>2</v>
      </c>
      <c r="M2074" s="73" t="s">
        <v>104</v>
      </c>
      <c r="N2074" s="68" t="str">
        <f>VLOOKUP(K2074,[1]人員授權表!D$3:G$249,4,0)</f>
        <v>無機</v>
      </c>
      <c r="O2074" s="70" t="s">
        <v>115</v>
      </c>
      <c r="P2074" s="67">
        <f t="shared" si="116"/>
        <v>44758</v>
      </c>
      <c r="Q2074" s="75" t="str">
        <f t="shared" si="118"/>
        <v>週六</v>
      </c>
      <c r="R2074" s="80">
        <v>44754</v>
      </c>
      <c r="AA2074" s="1"/>
    </row>
    <row r="2075" spans="4:27" ht="17.25" customHeight="1">
      <c r="D2075" s="68" t="s">
        <v>50</v>
      </c>
      <c r="E2075" s="70" t="s">
        <v>879</v>
      </c>
      <c r="F2075" s="4" t="s">
        <v>1134</v>
      </c>
      <c r="G2075" s="67">
        <v>44746</v>
      </c>
      <c r="H2075" s="67">
        <f t="shared" si="119"/>
        <v>44760</v>
      </c>
      <c r="I2075" s="71">
        <f t="shared" si="117"/>
        <v>14</v>
      </c>
      <c r="J2075" s="72" t="s">
        <v>371</v>
      </c>
      <c r="K2075" s="72" t="s">
        <v>372</v>
      </c>
      <c r="L2075" s="73">
        <v>2</v>
      </c>
      <c r="M2075" s="73" t="s">
        <v>104</v>
      </c>
      <c r="N2075" s="68" t="str">
        <f>VLOOKUP(K2075,[1]人員授權表!D$3:G$249,4,0)</f>
        <v>無機</v>
      </c>
      <c r="O2075" s="70" t="str">
        <f>VLOOKUP(K2075,[1]人員授權表!D$2:E$249,2,FALSE)</f>
        <v>Dennis陳汶宏</v>
      </c>
      <c r="P2075" s="67">
        <f t="shared" si="116"/>
        <v>44758</v>
      </c>
      <c r="Q2075" s="75" t="str">
        <f t="shared" si="118"/>
        <v>週六</v>
      </c>
      <c r="R2075" s="80">
        <v>44757</v>
      </c>
      <c r="AA2075" s="1"/>
    </row>
    <row r="2076" spans="4:27">
      <c r="D2076" s="68" t="s">
        <v>50</v>
      </c>
      <c r="E2076" s="70" t="s">
        <v>879</v>
      </c>
      <c r="F2076" s="4" t="s">
        <v>1134</v>
      </c>
      <c r="G2076" s="67">
        <v>44746</v>
      </c>
      <c r="H2076" s="67">
        <f t="shared" si="119"/>
        <v>44760</v>
      </c>
      <c r="I2076" s="71">
        <f t="shared" si="117"/>
        <v>14</v>
      </c>
      <c r="J2076" s="72" t="s">
        <v>373</v>
      </c>
      <c r="K2076" s="72" t="s">
        <v>374</v>
      </c>
      <c r="L2076" s="73">
        <v>1</v>
      </c>
      <c r="M2076" s="73" t="s">
        <v>104</v>
      </c>
      <c r="N2076" s="68" t="str">
        <f>VLOOKUP(K2076,[1]人員授權表!D$3:G$249,4,0)</f>
        <v>無機</v>
      </c>
      <c r="O2076" s="70" t="str">
        <f>VLOOKUP(K2076,[1]人員授權表!D$2:E$249,2,FALSE)</f>
        <v>Ruby黃家蓁</v>
      </c>
      <c r="P2076" s="67">
        <f t="shared" si="116"/>
        <v>44758</v>
      </c>
      <c r="Q2076" s="75" t="str">
        <f t="shared" si="118"/>
        <v>週六</v>
      </c>
      <c r="R2076" s="80">
        <v>44762</v>
      </c>
      <c r="S2076" s="85">
        <v>44762</v>
      </c>
      <c r="T2076" s="70">
        <v>1</v>
      </c>
      <c r="AA2076" s="1"/>
    </row>
    <row r="2077" spans="4:27">
      <c r="D2077" s="68" t="s">
        <v>50</v>
      </c>
      <c r="E2077" s="70" t="s">
        <v>879</v>
      </c>
      <c r="F2077" s="4" t="s">
        <v>1135</v>
      </c>
      <c r="G2077" s="67">
        <v>44746</v>
      </c>
      <c r="H2077" s="67">
        <f t="shared" si="119"/>
        <v>44760</v>
      </c>
      <c r="I2077" s="71">
        <f t="shared" si="117"/>
        <v>14</v>
      </c>
      <c r="J2077" s="72" t="s">
        <v>380</v>
      </c>
      <c r="K2077" s="72" t="s">
        <v>381</v>
      </c>
      <c r="L2077" s="73">
        <v>1</v>
      </c>
      <c r="M2077" s="73" t="s">
        <v>104</v>
      </c>
      <c r="N2077" s="68" t="str">
        <f>VLOOKUP(K2077,[1]人員授權表!D$3:G$249,4,0)</f>
        <v>無機</v>
      </c>
      <c r="O2077" s="70" t="str">
        <f>VLOOKUP(K2077,[1]人員授權表!D$2:E$249,2,FALSE)</f>
        <v>Dennis陳汶宏</v>
      </c>
      <c r="P2077" s="67">
        <f t="shared" si="116"/>
        <v>44758</v>
      </c>
      <c r="Q2077" s="75" t="str">
        <f t="shared" si="118"/>
        <v>週六</v>
      </c>
      <c r="R2077" s="80">
        <v>44750</v>
      </c>
      <c r="AA2077" s="1"/>
    </row>
    <row r="2078" spans="4:27">
      <c r="D2078" s="68" t="s">
        <v>50</v>
      </c>
      <c r="E2078" s="70" t="s">
        <v>879</v>
      </c>
      <c r="F2078" s="4" t="s">
        <v>1135</v>
      </c>
      <c r="G2078" s="67">
        <v>44746</v>
      </c>
      <c r="H2078" s="67">
        <f t="shared" si="119"/>
        <v>44760</v>
      </c>
      <c r="I2078" s="71">
        <f t="shared" si="117"/>
        <v>14</v>
      </c>
      <c r="J2078" s="72" t="s">
        <v>382</v>
      </c>
      <c r="K2078" s="72" t="s">
        <v>383</v>
      </c>
      <c r="L2078" s="73">
        <v>1</v>
      </c>
      <c r="M2078" s="73" t="s">
        <v>104</v>
      </c>
      <c r="N2078" s="68" t="str">
        <f>VLOOKUP(K2078,[1]人員授權表!D$3:G$249,4,0)</f>
        <v>無機</v>
      </c>
      <c r="O2078" s="70" t="str">
        <f>VLOOKUP(K2078,[1]人員授權表!D$2:E$249,2,FALSE)</f>
        <v>Dennis陳汶宏</v>
      </c>
      <c r="P2078" s="67">
        <f t="shared" si="116"/>
        <v>44758</v>
      </c>
      <c r="Q2078" s="75" t="str">
        <f t="shared" si="118"/>
        <v>週六</v>
      </c>
      <c r="R2078" s="80">
        <v>44750</v>
      </c>
      <c r="AA2078" s="1"/>
    </row>
    <row r="2079" spans="4:27">
      <c r="D2079" s="68" t="s">
        <v>50</v>
      </c>
      <c r="E2079" s="70" t="s">
        <v>879</v>
      </c>
      <c r="F2079" s="4" t="s">
        <v>1136</v>
      </c>
      <c r="G2079" s="67">
        <v>44746</v>
      </c>
      <c r="H2079" s="67">
        <f t="shared" si="119"/>
        <v>44760</v>
      </c>
      <c r="I2079" s="71">
        <f t="shared" si="117"/>
        <v>14</v>
      </c>
      <c r="J2079" s="72" t="s">
        <v>380</v>
      </c>
      <c r="K2079" s="72" t="s">
        <v>381</v>
      </c>
      <c r="L2079" s="73">
        <v>1</v>
      </c>
      <c r="M2079" s="73" t="s">
        <v>104</v>
      </c>
      <c r="N2079" s="68" t="str">
        <f>VLOOKUP(K2079,[1]人員授權表!D$3:G$249,4,0)</f>
        <v>無機</v>
      </c>
      <c r="O2079" s="70" t="str">
        <f>VLOOKUP(K2079,[1]人員授權表!D$2:E$249,2,FALSE)</f>
        <v>Dennis陳汶宏</v>
      </c>
      <c r="P2079" s="67">
        <f t="shared" si="116"/>
        <v>44758</v>
      </c>
      <c r="Q2079" s="75" t="str">
        <f t="shared" si="118"/>
        <v>週六</v>
      </c>
      <c r="R2079" s="80">
        <v>44750</v>
      </c>
      <c r="AA2079" s="1"/>
    </row>
    <row r="2080" spans="4:27">
      <c r="D2080" s="68" t="s">
        <v>50</v>
      </c>
      <c r="E2080" s="70" t="s">
        <v>879</v>
      </c>
      <c r="F2080" s="4" t="s">
        <v>1136</v>
      </c>
      <c r="G2080" s="67">
        <v>44746</v>
      </c>
      <c r="H2080" s="67">
        <f t="shared" si="119"/>
        <v>44760</v>
      </c>
      <c r="I2080" s="71">
        <f t="shared" si="117"/>
        <v>14</v>
      </c>
      <c r="J2080" s="72" t="s">
        <v>382</v>
      </c>
      <c r="K2080" s="72" t="s">
        <v>383</v>
      </c>
      <c r="L2080" s="73">
        <v>1</v>
      </c>
      <c r="M2080" s="73" t="s">
        <v>104</v>
      </c>
      <c r="N2080" s="68" t="str">
        <f>VLOOKUP(K2080,[1]人員授權表!D$3:G$249,4,0)</f>
        <v>無機</v>
      </c>
      <c r="O2080" s="70" t="str">
        <f>VLOOKUP(K2080,[1]人員授權表!D$2:E$249,2,FALSE)</f>
        <v>Dennis陳汶宏</v>
      </c>
      <c r="P2080" s="67">
        <f t="shared" si="116"/>
        <v>44758</v>
      </c>
      <c r="Q2080" s="75" t="str">
        <f t="shared" si="118"/>
        <v>週六</v>
      </c>
      <c r="R2080" s="80">
        <v>44750</v>
      </c>
      <c r="AA2080" s="1"/>
    </row>
    <row r="2081" spans="4:27">
      <c r="D2081" s="68" t="s">
        <v>50</v>
      </c>
      <c r="E2081" s="70" t="s">
        <v>51</v>
      </c>
      <c r="F2081" s="70" t="s">
        <v>1137</v>
      </c>
      <c r="G2081" s="67">
        <v>44745</v>
      </c>
      <c r="H2081" s="67">
        <v>44760</v>
      </c>
      <c r="I2081" s="71">
        <f t="shared" si="117"/>
        <v>15</v>
      </c>
      <c r="J2081" s="72" t="s">
        <v>453</v>
      </c>
      <c r="K2081" s="72" t="s">
        <v>332</v>
      </c>
      <c r="L2081" s="73">
        <v>2</v>
      </c>
      <c r="M2081" s="73" t="s">
        <v>268</v>
      </c>
      <c r="N2081" s="68" t="str">
        <f>VLOOKUP(K2081,[1]人員授權表!D$3:G$249,4,0)</f>
        <v>有機</v>
      </c>
      <c r="O2081" s="70" t="str">
        <f>VLOOKUP(K2081,[1]人員授權表!D$2:E$249,2,FALSE)</f>
        <v>Lucy黃詩婷</v>
      </c>
      <c r="P2081" s="67">
        <f t="shared" si="116"/>
        <v>44758</v>
      </c>
      <c r="Q2081" s="75" t="str">
        <f t="shared" si="118"/>
        <v>週六</v>
      </c>
      <c r="R2081" s="80">
        <v>44753</v>
      </c>
      <c r="AA2081" s="1"/>
    </row>
    <row r="2082" spans="4:27">
      <c r="D2082" s="68" t="s">
        <v>50</v>
      </c>
      <c r="E2082" s="70" t="s">
        <v>51</v>
      </c>
      <c r="F2082" s="70" t="s">
        <v>1137</v>
      </c>
      <c r="G2082" s="67">
        <v>44745</v>
      </c>
      <c r="H2082" s="67">
        <v>44760</v>
      </c>
      <c r="I2082" s="71">
        <f t="shared" si="117"/>
        <v>15</v>
      </c>
      <c r="J2082" s="72" t="s">
        <v>125</v>
      </c>
      <c r="K2082" s="72" t="s">
        <v>126</v>
      </c>
      <c r="L2082" s="73">
        <v>2</v>
      </c>
      <c r="M2082" s="73" t="s">
        <v>268</v>
      </c>
      <c r="N2082" s="68" t="str">
        <f>VLOOKUP(K2082,[1]人員授權表!D$3:G$249,4,0)</f>
        <v>有機</v>
      </c>
      <c r="O2082" s="70" t="str">
        <f>VLOOKUP(K2082,[1]人員授權表!D$2:E$249,2,FALSE)</f>
        <v>Lucy黃詩婷</v>
      </c>
      <c r="P2082" s="67">
        <f t="shared" si="116"/>
        <v>44758</v>
      </c>
      <c r="Q2082" s="75" t="str">
        <f t="shared" si="118"/>
        <v>週六</v>
      </c>
      <c r="R2082" s="80">
        <v>44753</v>
      </c>
      <c r="AA2082" s="1"/>
    </row>
    <row r="2083" spans="4:27">
      <c r="D2083" s="68" t="s">
        <v>50</v>
      </c>
      <c r="E2083" s="70" t="s">
        <v>51</v>
      </c>
      <c r="F2083" s="70" t="s">
        <v>1138</v>
      </c>
      <c r="G2083" s="67">
        <v>44745</v>
      </c>
      <c r="H2083" s="67">
        <v>44760</v>
      </c>
      <c r="I2083" s="71">
        <f t="shared" si="117"/>
        <v>15</v>
      </c>
      <c r="J2083" s="72" t="s">
        <v>453</v>
      </c>
      <c r="K2083" s="72" t="s">
        <v>332</v>
      </c>
      <c r="L2083" s="73">
        <v>2</v>
      </c>
      <c r="M2083" s="73" t="s">
        <v>268</v>
      </c>
      <c r="N2083" s="68" t="str">
        <f>VLOOKUP(K2083,[1]人員授權表!D$3:G$249,4,0)</f>
        <v>有機</v>
      </c>
      <c r="O2083" s="70" t="str">
        <f>VLOOKUP(K2083,[1]人員授權表!D$2:E$249,2,FALSE)</f>
        <v>Lucy黃詩婷</v>
      </c>
      <c r="P2083" s="67">
        <f t="shared" si="116"/>
        <v>44758</v>
      </c>
      <c r="Q2083" s="75" t="str">
        <f t="shared" si="118"/>
        <v>週六</v>
      </c>
      <c r="R2083" s="80">
        <v>44753</v>
      </c>
      <c r="AA2083" s="1"/>
    </row>
    <row r="2084" spans="4:27">
      <c r="D2084" s="68" t="s">
        <v>50</v>
      </c>
      <c r="E2084" s="70" t="s">
        <v>51</v>
      </c>
      <c r="F2084" s="70" t="s">
        <v>1138</v>
      </c>
      <c r="G2084" s="67">
        <v>44745</v>
      </c>
      <c r="H2084" s="67">
        <v>44760</v>
      </c>
      <c r="I2084" s="71">
        <f t="shared" si="117"/>
        <v>15</v>
      </c>
      <c r="J2084" s="72" t="s">
        <v>125</v>
      </c>
      <c r="K2084" s="72" t="s">
        <v>126</v>
      </c>
      <c r="L2084" s="73">
        <v>2</v>
      </c>
      <c r="M2084" s="73" t="s">
        <v>268</v>
      </c>
      <c r="N2084" s="68" t="str">
        <f>VLOOKUP(K2084,[1]人員授權表!D$3:G$249,4,0)</f>
        <v>有機</v>
      </c>
      <c r="O2084" s="70" t="str">
        <f>VLOOKUP(K2084,[1]人員授權表!D$2:E$249,2,FALSE)</f>
        <v>Lucy黃詩婷</v>
      </c>
      <c r="P2084" s="67">
        <f t="shared" si="116"/>
        <v>44758</v>
      </c>
      <c r="Q2084" s="75" t="str">
        <f t="shared" si="118"/>
        <v>週六</v>
      </c>
      <c r="R2084" s="80">
        <v>44753</v>
      </c>
      <c r="AA2084" s="1"/>
    </row>
    <row r="2085" spans="4:27">
      <c r="D2085" s="68" t="s">
        <v>50</v>
      </c>
      <c r="E2085" s="70" t="s">
        <v>51</v>
      </c>
      <c r="F2085" s="70" t="s">
        <v>1139</v>
      </c>
      <c r="G2085" s="67">
        <v>44745</v>
      </c>
      <c r="H2085" s="67">
        <v>44760</v>
      </c>
      <c r="I2085" s="71">
        <f t="shared" si="117"/>
        <v>15</v>
      </c>
      <c r="J2085" s="72" t="s">
        <v>453</v>
      </c>
      <c r="K2085" s="72" t="s">
        <v>332</v>
      </c>
      <c r="L2085" s="73">
        <v>2</v>
      </c>
      <c r="M2085" s="73" t="s">
        <v>268</v>
      </c>
      <c r="N2085" s="68" t="str">
        <f>VLOOKUP(K2085,[1]人員授權表!D$3:G$249,4,0)</f>
        <v>有機</v>
      </c>
      <c r="O2085" s="70" t="str">
        <f>VLOOKUP(K2085,[1]人員授權表!D$2:E$249,2,FALSE)</f>
        <v>Lucy黃詩婷</v>
      </c>
      <c r="P2085" s="67">
        <f t="shared" si="116"/>
        <v>44758</v>
      </c>
      <c r="Q2085" s="75" t="str">
        <f t="shared" si="118"/>
        <v>週六</v>
      </c>
      <c r="R2085" s="80">
        <v>44753</v>
      </c>
      <c r="AA2085" s="1"/>
    </row>
    <row r="2086" spans="4:27">
      <c r="D2086" s="68" t="s">
        <v>50</v>
      </c>
      <c r="E2086" s="70" t="s">
        <v>51</v>
      </c>
      <c r="F2086" s="70" t="s">
        <v>1139</v>
      </c>
      <c r="G2086" s="67">
        <v>44745</v>
      </c>
      <c r="H2086" s="67">
        <v>44760</v>
      </c>
      <c r="I2086" s="71">
        <f t="shared" si="117"/>
        <v>15</v>
      </c>
      <c r="J2086" s="72" t="s">
        <v>125</v>
      </c>
      <c r="K2086" s="72" t="s">
        <v>126</v>
      </c>
      <c r="L2086" s="73">
        <v>2</v>
      </c>
      <c r="M2086" s="73" t="s">
        <v>268</v>
      </c>
      <c r="N2086" s="68" t="str">
        <f>VLOOKUP(K2086,[1]人員授權表!D$3:G$249,4,0)</f>
        <v>有機</v>
      </c>
      <c r="O2086" s="70" t="str">
        <f>VLOOKUP(K2086,[1]人員授權表!D$2:E$249,2,FALSE)</f>
        <v>Lucy黃詩婷</v>
      </c>
      <c r="P2086" s="67">
        <f t="shared" si="116"/>
        <v>44758</v>
      </c>
      <c r="Q2086" s="75" t="str">
        <f t="shared" si="118"/>
        <v>週六</v>
      </c>
      <c r="R2086" s="80">
        <v>44753</v>
      </c>
      <c r="AA2086" s="1"/>
    </row>
    <row r="2087" spans="4:27">
      <c r="D2087" s="68" t="s">
        <v>50</v>
      </c>
      <c r="E2087" s="70" t="s">
        <v>51</v>
      </c>
      <c r="F2087" s="70" t="s">
        <v>1140</v>
      </c>
      <c r="G2087" s="67">
        <v>44746</v>
      </c>
      <c r="H2087" s="67">
        <v>44760</v>
      </c>
      <c r="I2087" s="71">
        <f t="shared" si="117"/>
        <v>14</v>
      </c>
      <c r="J2087" s="72" t="s">
        <v>139</v>
      </c>
      <c r="K2087" s="72" t="s">
        <v>140</v>
      </c>
      <c r="L2087" s="73">
        <v>2</v>
      </c>
      <c r="M2087" s="73" t="s">
        <v>104</v>
      </c>
      <c r="N2087" s="68" t="str">
        <f>VLOOKUP(K2087,[1]人員授權表!D$3:G$249,4,0)</f>
        <v>無機</v>
      </c>
      <c r="O2087" s="70" t="str">
        <f>IF(J2087=[1]人員授權表!$C$85,"Casper李羿勳",IF(J2087=[1]人員授權表!$C$188,"Iring陳俊明",IF(J2087=[1]人員授權表!$C$189,"Brian陳泓霖",VLOOKUP(K2087,[1]人員授權表!D$2:E$249,2,FALSE))))</f>
        <v>Brian陳泓霖</v>
      </c>
      <c r="P2087" s="67">
        <f t="shared" si="116"/>
        <v>44758</v>
      </c>
      <c r="Q2087" s="75" t="str">
        <f t="shared" si="118"/>
        <v>週六</v>
      </c>
      <c r="R2087" s="80">
        <v>44750</v>
      </c>
      <c r="AA2087" s="1"/>
    </row>
    <row r="2088" spans="4:27">
      <c r="D2088" s="68" t="s">
        <v>50</v>
      </c>
      <c r="E2088" s="70" t="s">
        <v>51</v>
      </c>
      <c r="F2088" s="70" t="s">
        <v>1140</v>
      </c>
      <c r="G2088" s="67">
        <v>44746</v>
      </c>
      <c r="H2088" s="67">
        <v>44760</v>
      </c>
      <c r="I2088" s="71">
        <f t="shared" si="117"/>
        <v>14</v>
      </c>
      <c r="J2088" s="72" t="s">
        <v>97</v>
      </c>
      <c r="K2088" s="72" t="s">
        <v>187</v>
      </c>
      <c r="L2088" s="73">
        <v>2</v>
      </c>
      <c r="M2088" s="73" t="s">
        <v>104</v>
      </c>
      <c r="N2088" s="68" t="str">
        <f>VLOOKUP(K2088,[1]人員授權表!D$3:G$249,4,0)</f>
        <v>無機</v>
      </c>
      <c r="O2088" s="70" t="str">
        <f>VLOOKUP(K2088,[1]人員授權表!D$2:E$249,2,FALSE)</f>
        <v>Ruby黃家蓁</v>
      </c>
      <c r="P2088" s="67">
        <f t="shared" si="116"/>
        <v>44758</v>
      </c>
      <c r="Q2088" s="75" t="str">
        <f t="shared" si="118"/>
        <v>週六</v>
      </c>
      <c r="R2088" s="80">
        <v>44750</v>
      </c>
      <c r="AA2088" s="1"/>
    </row>
    <row r="2089" spans="4:27">
      <c r="D2089" s="68" t="s">
        <v>50</v>
      </c>
      <c r="E2089" s="70" t="s">
        <v>51</v>
      </c>
      <c r="F2089" s="70" t="s">
        <v>1140</v>
      </c>
      <c r="G2089" s="67">
        <v>44746</v>
      </c>
      <c r="H2089" s="67">
        <v>44760</v>
      </c>
      <c r="I2089" s="71">
        <f t="shared" si="117"/>
        <v>14</v>
      </c>
      <c r="J2089" s="72" t="s">
        <v>492</v>
      </c>
      <c r="K2089" s="72" t="s">
        <v>187</v>
      </c>
      <c r="L2089" s="73">
        <v>2</v>
      </c>
      <c r="M2089" s="73" t="s">
        <v>104</v>
      </c>
      <c r="N2089" s="68" t="str">
        <f>VLOOKUP(K2089,[1]人員授權表!D$3:G$249,4,0)</f>
        <v>無機</v>
      </c>
      <c r="O2089" s="70" t="str">
        <f>VLOOKUP(K2089,[1]人員授權表!D$2:E$249,2,FALSE)</f>
        <v>Ruby黃家蓁</v>
      </c>
      <c r="P2089" s="67">
        <f t="shared" ref="P2089:P2152" si="120">H2089-2</f>
        <v>44758</v>
      </c>
      <c r="Q2089" s="75" t="str">
        <f t="shared" si="118"/>
        <v>週六</v>
      </c>
      <c r="R2089" s="80">
        <v>44750</v>
      </c>
      <c r="AA2089" s="1"/>
    </row>
    <row r="2090" spans="4:27">
      <c r="D2090" s="68" t="s">
        <v>50</v>
      </c>
      <c r="E2090" s="70" t="s">
        <v>51</v>
      </c>
      <c r="F2090" s="70" t="s">
        <v>1140</v>
      </c>
      <c r="G2090" s="67">
        <v>44746</v>
      </c>
      <c r="H2090" s="67">
        <v>44760</v>
      </c>
      <c r="I2090" s="71">
        <f t="shared" si="117"/>
        <v>14</v>
      </c>
      <c r="J2090" s="72" t="s">
        <v>133</v>
      </c>
      <c r="K2090" s="72" t="s">
        <v>187</v>
      </c>
      <c r="L2090" s="73">
        <v>2</v>
      </c>
      <c r="M2090" s="73" t="s">
        <v>104</v>
      </c>
      <c r="N2090" s="68" t="str">
        <f>VLOOKUP(K2090,[1]人員授權表!D$3:G$249,4,0)</f>
        <v>無機</v>
      </c>
      <c r="O2090" s="70" t="str">
        <f>VLOOKUP(K2090,[1]人員授權表!D$2:E$249,2,FALSE)</f>
        <v>Ruby黃家蓁</v>
      </c>
      <c r="P2090" s="67">
        <f t="shared" si="120"/>
        <v>44758</v>
      </c>
      <c r="Q2090" s="75" t="str">
        <f t="shared" si="118"/>
        <v>週六</v>
      </c>
      <c r="R2090" s="80">
        <v>44750</v>
      </c>
      <c r="AA2090" s="1"/>
    </row>
    <row r="2091" spans="4:27" ht="17.25" customHeight="1">
      <c r="D2091" s="68" t="s">
        <v>50</v>
      </c>
      <c r="E2091" s="70" t="s">
        <v>51</v>
      </c>
      <c r="F2091" s="70" t="s">
        <v>1140</v>
      </c>
      <c r="G2091" s="67">
        <v>44746</v>
      </c>
      <c r="H2091" s="67">
        <v>44760</v>
      </c>
      <c r="I2091" s="71">
        <f t="shared" si="117"/>
        <v>14</v>
      </c>
      <c r="J2091" s="72" t="s">
        <v>192</v>
      </c>
      <c r="K2091" s="72" t="s">
        <v>187</v>
      </c>
      <c r="L2091" s="73">
        <v>2</v>
      </c>
      <c r="M2091" s="73" t="s">
        <v>104</v>
      </c>
      <c r="N2091" s="68" t="str">
        <f>VLOOKUP(K2091,[1]人員授權表!D$3:G$249,4,0)</f>
        <v>無機</v>
      </c>
      <c r="O2091" s="70" t="str">
        <f>VLOOKUP(K2091,[1]人員授權表!D$2:E$249,2,FALSE)</f>
        <v>Ruby黃家蓁</v>
      </c>
      <c r="P2091" s="67">
        <f t="shared" si="120"/>
        <v>44758</v>
      </c>
      <c r="Q2091" s="75" t="str">
        <f t="shared" si="118"/>
        <v>週六</v>
      </c>
      <c r="R2091" s="80">
        <v>44750</v>
      </c>
      <c r="AA2091" s="1"/>
    </row>
    <row r="2092" spans="4:27">
      <c r="D2092" s="68" t="s">
        <v>50</v>
      </c>
      <c r="E2092" s="70" t="s">
        <v>51</v>
      </c>
      <c r="F2092" s="70" t="s">
        <v>1140</v>
      </c>
      <c r="G2092" s="67">
        <v>44746</v>
      </c>
      <c r="H2092" s="67">
        <v>44760</v>
      </c>
      <c r="I2092" s="71">
        <f t="shared" si="117"/>
        <v>14</v>
      </c>
      <c r="J2092" s="72" t="s">
        <v>340</v>
      </c>
      <c r="K2092" s="72" t="s">
        <v>187</v>
      </c>
      <c r="L2092" s="73">
        <v>2</v>
      </c>
      <c r="M2092" s="73" t="s">
        <v>104</v>
      </c>
      <c r="N2092" s="68" t="str">
        <f>VLOOKUP(K2092,[1]人員授權表!D$3:G$249,4,0)</f>
        <v>無機</v>
      </c>
      <c r="O2092" s="70" t="str">
        <f>VLOOKUP(K2092,[1]人員授權表!D$2:E$249,2,FALSE)</f>
        <v>Ruby黃家蓁</v>
      </c>
      <c r="P2092" s="67">
        <f t="shared" si="120"/>
        <v>44758</v>
      </c>
      <c r="Q2092" s="75" t="str">
        <f t="shared" si="118"/>
        <v>週六</v>
      </c>
      <c r="R2092" s="80">
        <v>44750</v>
      </c>
      <c r="AA2092" s="1"/>
    </row>
    <row r="2093" spans="4:27">
      <c r="D2093" s="68" t="s">
        <v>50</v>
      </c>
      <c r="E2093" s="70" t="s">
        <v>51</v>
      </c>
      <c r="F2093" s="70" t="s">
        <v>1140</v>
      </c>
      <c r="G2093" s="67">
        <v>44746</v>
      </c>
      <c r="H2093" s="67">
        <v>44760</v>
      </c>
      <c r="I2093" s="71">
        <f t="shared" si="117"/>
        <v>14</v>
      </c>
      <c r="J2093" s="72" t="s">
        <v>341</v>
      </c>
      <c r="K2093" s="72" t="s">
        <v>187</v>
      </c>
      <c r="L2093" s="73">
        <v>2</v>
      </c>
      <c r="M2093" s="73" t="s">
        <v>104</v>
      </c>
      <c r="N2093" s="68" t="str">
        <f>VLOOKUP(K2093,[1]人員授權表!D$3:G$249,4,0)</f>
        <v>無機</v>
      </c>
      <c r="O2093" s="70" t="str">
        <f>VLOOKUP(K2093,[1]人員授權表!D$2:E$249,2,FALSE)</f>
        <v>Ruby黃家蓁</v>
      </c>
      <c r="P2093" s="67">
        <f t="shared" si="120"/>
        <v>44758</v>
      </c>
      <c r="Q2093" s="75" t="str">
        <f t="shared" si="118"/>
        <v>週六</v>
      </c>
      <c r="R2093" s="80">
        <v>44750</v>
      </c>
      <c r="AA2093" s="1"/>
    </row>
    <row r="2094" spans="4:27">
      <c r="D2094" s="68" t="s">
        <v>50</v>
      </c>
      <c r="E2094" s="70" t="s">
        <v>51</v>
      </c>
      <c r="F2094" s="70" t="s">
        <v>1140</v>
      </c>
      <c r="G2094" s="67">
        <v>44746</v>
      </c>
      <c r="H2094" s="67">
        <v>44760</v>
      </c>
      <c r="I2094" s="71">
        <f t="shared" si="117"/>
        <v>14</v>
      </c>
      <c r="J2094" s="72" t="s">
        <v>288</v>
      </c>
      <c r="K2094" s="72" t="s">
        <v>289</v>
      </c>
      <c r="L2094" s="73">
        <v>2</v>
      </c>
      <c r="M2094" s="73" t="s">
        <v>104</v>
      </c>
      <c r="N2094" s="68" t="str">
        <f>VLOOKUP(K2094,[1]人員授權表!D$3:G$249,4,0)</f>
        <v>無機</v>
      </c>
      <c r="O2094" s="70" t="str">
        <f>VLOOKUP(K2094,[1]人員授權表!D$2:E$249,2,FALSE)</f>
        <v>Jack劉念忻</v>
      </c>
      <c r="P2094" s="67">
        <f t="shared" si="120"/>
        <v>44758</v>
      </c>
      <c r="Q2094" s="75" t="str">
        <f t="shared" si="118"/>
        <v>週六</v>
      </c>
      <c r="R2094" s="80">
        <v>44754</v>
      </c>
      <c r="AA2094" s="1"/>
    </row>
    <row r="2095" spans="4:27">
      <c r="D2095" s="68" t="s">
        <v>50</v>
      </c>
      <c r="E2095" s="70" t="s">
        <v>51</v>
      </c>
      <c r="F2095" s="70" t="s">
        <v>1140</v>
      </c>
      <c r="G2095" s="67">
        <v>44746</v>
      </c>
      <c r="H2095" s="67">
        <v>44760</v>
      </c>
      <c r="I2095" s="71">
        <f t="shared" si="117"/>
        <v>14</v>
      </c>
      <c r="J2095" s="72" t="s">
        <v>195</v>
      </c>
      <c r="K2095" s="72" t="s">
        <v>196</v>
      </c>
      <c r="L2095" s="73">
        <v>2</v>
      </c>
      <c r="M2095" s="73" t="s">
        <v>104</v>
      </c>
      <c r="N2095" s="68" t="str">
        <f>VLOOKUP(K2095,[1]人員授權表!D$3:G$249,4,0)</f>
        <v>無機</v>
      </c>
      <c r="O2095" s="70" t="str">
        <f>VLOOKUP(K2095,[1]人員授權表!D$2:E$249,2,FALSE)</f>
        <v>Debby胡萱黛</v>
      </c>
      <c r="P2095" s="67">
        <f t="shared" si="120"/>
        <v>44758</v>
      </c>
      <c r="Q2095" s="75" t="str">
        <f t="shared" si="118"/>
        <v>週六</v>
      </c>
      <c r="R2095" s="80">
        <v>44750</v>
      </c>
      <c r="AA2095" s="1"/>
    </row>
    <row r="2096" spans="4:27">
      <c r="D2096" s="68" t="s">
        <v>50</v>
      </c>
      <c r="E2096" s="70" t="s">
        <v>51</v>
      </c>
      <c r="F2096" s="70" t="s">
        <v>1140</v>
      </c>
      <c r="G2096" s="67">
        <v>44746</v>
      </c>
      <c r="H2096" s="67">
        <v>44760</v>
      </c>
      <c r="I2096" s="71">
        <f t="shared" si="117"/>
        <v>14</v>
      </c>
      <c r="J2096" s="72" t="s">
        <v>556</v>
      </c>
      <c r="K2096" s="72" t="s">
        <v>199</v>
      </c>
      <c r="L2096" s="73">
        <v>2</v>
      </c>
      <c r="M2096" s="73" t="s">
        <v>104</v>
      </c>
      <c r="N2096" s="68" t="str">
        <f>VLOOKUP(K2096,[1]人員授權表!D$3:G$249,4,0)</f>
        <v>無機</v>
      </c>
      <c r="O2096" s="70" t="str">
        <f>VLOOKUP(K2096,[1]人員授權表!D$2:E$249,2,FALSE)</f>
        <v>Vicky游崴涵</v>
      </c>
      <c r="P2096" s="67">
        <f t="shared" si="120"/>
        <v>44758</v>
      </c>
      <c r="Q2096" s="75" t="str">
        <f t="shared" si="118"/>
        <v>週六</v>
      </c>
      <c r="R2096" s="80">
        <v>44755</v>
      </c>
      <c r="AA2096" s="1"/>
    </row>
    <row r="2097" spans="4:27">
      <c r="D2097" s="68" t="s">
        <v>50</v>
      </c>
      <c r="E2097" s="70" t="s">
        <v>51</v>
      </c>
      <c r="F2097" s="70" t="s">
        <v>1140</v>
      </c>
      <c r="G2097" s="67">
        <v>44746</v>
      </c>
      <c r="H2097" s="67">
        <v>44760</v>
      </c>
      <c r="I2097" s="71">
        <f t="shared" si="117"/>
        <v>14</v>
      </c>
      <c r="J2097" s="72" t="s">
        <v>175</v>
      </c>
      <c r="K2097" s="72" t="s">
        <v>176</v>
      </c>
      <c r="L2097" s="73">
        <v>2</v>
      </c>
      <c r="M2097" s="73" t="s">
        <v>104</v>
      </c>
      <c r="N2097" s="68" t="str">
        <f>VLOOKUP(K2097,[1]人員授權表!D$3:G$249,4,0)</f>
        <v>無機</v>
      </c>
      <c r="O2097" s="70" t="s">
        <v>177</v>
      </c>
      <c r="P2097" s="67">
        <f t="shared" si="120"/>
        <v>44758</v>
      </c>
      <c r="Q2097" s="75" t="str">
        <f t="shared" si="118"/>
        <v>週六</v>
      </c>
      <c r="R2097" s="80">
        <v>44750</v>
      </c>
      <c r="AA2097" s="1"/>
    </row>
    <row r="2098" spans="4:27">
      <c r="D2098" s="68" t="s">
        <v>50</v>
      </c>
      <c r="E2098" s="70" t="s">
        <v>51</v>
      </c>
      <c r="F2098" s="70" t="s">
        <v>1140</v>
      </c>
      <c r="G2098" s="67">
        <v>44746</v>
      </c>
      <c r="H2098" s="67">
        <v>44760</v>
      </c>
      <c r="I2098" s="71">
        <f t="shared" si="117"/>
        <v>14</v>
      </c>
      <c r="J2098" s="72" t="s">
        <v>204</v>
      </c>
      <c r="K2098" s="72" t="s">
        <v>205</v>
      </c>
      <c r="L2098" s="73">
        <v>2</v>
      </c>
      <c r="M2098" s="73" t="s">
        <v>104</v>
      </c>
      <c r="N2098" s="68" t="str">
        <f>VLOOKUP(K2098,[1]人員授權表!D$3:G$249,4,0)</f>
        <v>無機</v>
      </c>
      <c r="O2098" s="70" t="str">
        <f>VLOOKUP(K2098,[1]人員授權表!D$2:E$249,2,FALSE)</f>
        <v>Iring陳俊明</v>
      </c>
      <c r="P2098" s="67">
        <f t="shared" si="120"/>
        <v>44758</v>
      </c>
      <c r="Q2098" s="75" t="str">
        <f t="shared" si="118"/>
        <v>週六</v>
      </c>
      <c r="R2098" s="80">
        <v>44749</v>
      </c>
      <c r="AA2098" s="1"/>
    </row>
    <row r="2099" spans="4:27">
      <c r="D2099" s="68" t="s">
        <v>50</v>
      </c>
      <c r="E2099" s="70" t="s">
        <v>51</v>
      </c>
      <c r="F2099" s="70" t="s">
        <v>1140</v>
      </c>
      <c r="G2099" s="67">
        <v>44746</v>
      </c>
      <c r="H2099" s="67">
        <v>44760</v>
      </c>
      <c r="I2099" s="71">
        <f t="shared" si="117"/>
        <v>14</v>
      </c>
      <c r="J2099" s="72" t="s">
        <v>1141</v>
      </c>
      <c r="K2099" s="72" t="s">
        <v>142</v>
      </c>
      <c r="L2099" s="73">
        <v>2</v>
      </c>
      <c r="M2099" s="73" t="s">
        <v>104</v>
      </c>
      <c r="N2099" s="68" t="str">
        <f>VLOOKUP(K2099,[1]人員授權表!D$3:G$249,4,0)</f>
        <v>無機</v>
      </c>
      <c r="O2099" s="70" t="str">
        <f>VLOOKUP(K2099,[1]人員授權表!D$2:E$249,2,FALSE)</f>
        <v>Dennis陳汶宏</v>
      </c>
      <c r="P2099" s="67">
        <f t="shared" si="120"/>
        <v>44758</v>
      </c>
      <c r="Q2099" s="75" t="str">
        <f t="shared" si="118"/>
        <v>週六</v>
      </c>
      <c r="R2099" s="80">
        <v>44755</v>
      </c>
      <c r="AA2099" s="1"/>
    </row>
    <row r="2100" spans="4:27" ht="17.25" customHeight="1">
      <c r="D2100" s="68" t="s">
        <v>50</v>
      </c>
      <c r="E2100" s="70" t="s">
        <v>51</v>
      </c>
      <c r="F2100" s="70" t="s">
        <v>1140</v>
      </c>
      <c r="G2100" s="67">
        <v>44746</v>
      </c>
      <c r="H2100" s="67">
        <v>44760</v>
      </c>
      <c r="I2100" s="71">
        <f t="shared" si="117"/>
        <v>14</v>
      </c>
      <c r="J2100" s="72" t="s">
        <v>532</v>
      </c>
      <c r="K2100" s="72" t="s">
        <v>149</v>
      </c>
      <c r="L2100" s="73">
        <v>2</v>
      </c>
      <c r="M2100" s="73" t="s">
        <v>104</v>
      </c>
      <c r="N2100" s="68" t="str">
        <f>VLOOKUP(K2100,[1]人員授權表!D$3:G$249,4,0)</f>
        <v>無機</v>
      </c>
      <c r="O2100" s="70" t="str">
        <f>VLOOKUP(K2100,[1]人員授權表!D$2:E$249,2,FALSE)</f>
        <v>Vicky游崴涵</v>
      </c>
      <c r="P2100" s="67">
        <f t="shared" si="120"/>
        <v>44758</v>
      </c>
      <c r="Q2100" s="75" t="str">
        <f t="shared" si="118"/>
        <v>週六</v>
      </c>
      <c r="R2100" s="80">
        <v>44755</v>
      </c>
      <c r="AA2100" s="1"/>
    </row>
    <row r="2101" spans="4:27">
      <c r="D2101" s="68" t="s">
        <v>50</v>
      </c>
      <c r="E2101" s="70" t="s">
        <v>51</v>
      </c>
      <c r="F2101" s="70" t="s">
        <v>1140</v>
      </c>
      <c r="G2101" s="67">
        <v>44746</v>
      </c>
      <c r="H2101" s="67">
        <v>44760</v>
      </c>
      <c r="I2101" s="71">
        <f t="shared" si="117"/>
        <v>14</v>
      </c>
      <c r="J2101" s="72" t="s">
        <v>167</v>
      </c>
      <c r="K2101" s="72" t="s">
        <v>168</v>
      </c>
      <c r="L2101" s="73">
        <v>2</v>
      </c>
      <c r="M2101" s="73" t="s">
        <v>104</v>
      </c>
      <c r="N2101" s="68" t="str">
        <f>VLOOKUP(K2101,[1]人員授權表!D$3:G$249,4,0)</f>
        <v>有機</v>
      </c>
      <c r="O2101" s="70" t="str">
        <f>VLOOKUP(K2101,[1]人員授權表!D$2:E$249,2,FALSE)</f>
        <v>Una林庭瑄</v>
      </c>
      <c r="P2101" s="67">
        <f t="shared" si="120"/>
        <v>44758</v>
      </c>
      <c r="Q2101" s="75" t="str">
        <f t="shared" si="118"/>
        <v>週六</v>
      </c>
      <c r="R2101" s="80">
        <v>44750</v>
      </c>
      <c r="AA2101" s="1"/>
    </row>
    <row r="2102" spans="4:27">
      <c r="D2102" s="68" t="s">
        <v>50</v>
      </c>
      <c r="E2102" s="70" t="s">
        <v>82</v>
      </c>
      <c r="F2102" s="70" t="s">
        <v>1142</v>
      </c>
      <c r="G2102" s="67">
        <v>44746</v>
      </c>
      <c r="H2102" s="67">
        <v>44760</v>
      </c>
      <c r="I2102" s="71">
        <f t="shared" si="117"/>
        <v>14</v>
      </c>
      <c r="J2102" s="72" t="s">
        <v>188</v>
      </c>
      <c r="K2102" s="72" t="s">
        <v>189</v>
      </c>
      <c r="L2102" s="73">
        <v>2</v>
      </c>
      <c r="M2102" s="73" t="s">
        <v>108</v>
      </c>
      <c r="N2102" s="68" t="str">
        <f>VLOOKUP(K2102,[1]人員授權表!D$3:G$249,4,0)</f>
        <v>無機</v>
      </c>
      <c r="O2102" s="70" t="str">
        <f>VLOOKUP(K2102,[1]人員授權表!D$2:E$249,2,FALSE)</f>
        <v>Iring陳俊明</v>
      </c>
      <c r="P2102" s="67">
        <f t="shared" si="120"/>
        <v>44758</v>
      </c>
      <c r="Q2102" s="75" t="str">
        <f t="shared" si="118"/>
        <v>週六</v>
      </c>
      <c r="R2102" s="80">
        <v>44753</v>
      </c>
      <c r="AA2102" s="1"/>
    </row>
    <row r="2103" spans="4:27">
      <c r="D2103" s="68" t="s">
        <v>50</v>
      </c>
      <c r="E2103" s="70" t="s">
        <v>82</v>
      </c>
      <c r="F2103" s="70" t="s">
        <v>1142</v>
      </c>
      <c r="G2103" s="67">
        <v>44746</v>
      </c>
      <c r="H2103" s="67">
        <v>44760</v>
      </c>
      <c r="I2103" s="71">
        <f t="shared" si="117"/>
        <v>14</v>
      </c>
      <c r="J2103" s="72" t="s">
        <v>178</v>
      </c>
      <c r="K2103" s="72" t="s">
        <v>179</v>
      </c>
      <c r="L2103" s="73">
        <v>2</v>
      </c>
      <c r="M2103" s="73" t="s">
        <v>108</v>
      </c>
      <c r="N2103" s="68" t="str">
        <f>VLOOKUP(K2103,[1]人員授權表!D$3:G$249,4,0)</f>
        <v>無機</v>
      </c>
      <c r="O2103" s="70" t="s">
        <v>115</v>
      </c>
      <c r="P2103" s="67">
        <f t="shared" si="120"/>
        <v>44758</v>
      </c>
      <c r="Q2103" s="75" t="str">
        <f t="shared" si="118"/>
        <v>週六</v>
      </c>
      <c r="R2103" s="80">
        <v>44754</v>
      </c>
      <c r="AA2103" s="1"/>
    </row>
    <row r="2104" spans="4:27">
      <c r="D2104" s="68" t="s">
        <v>50</v>
      </c>
      <c r="E2104" s="70" t="s">
        <v>82</v>
      </c>
      <c r="F2104" s="70" t="s">
        <v>1142</v>
      </c>
      <c r="G2104" s="67">
        <v>44746</v>
      </c>
      <c r="H2104" s="67">
        <v>44760</v>
      </c>
      <c r="I2104" s="71">
        <f t="shared" si="117"/>
        <v>14</v>
      </c>
      <c r="J2104" s="72" t="s">
        <v>141</v>
      </c>
      <c r="K2104" s="72" t="s">
        <v>142</v>
      </c>
      <c r="L2104" s="73">
        <v>2</v>
      </c>
      <c r="M2104" s="73" t="s">
        <v>108</v>
      </c>
      <c r="N2104" s="68" t="str">
        <f>VLOOKUP(K2104,[1]人員授權表!D$3:G$249,4,0)</f>
        <v>無機</v>
      </c>
      <c r="O2104" s="70" t="str">
        <f>VLOOKUP(K2104,[1]人員授權表!D$2:E$249,2,FALSE)</f>
        <v>Dennis陳汶宏</v>
      </c>
      <c r="P2104" s="67">
        <f t="shared" si="120"/>
        <v>44758</v>
      </c>
      <c r="Q2104" s="75" t="str">
        <f t="shared" si="118"/>
        <v>週六</v>
      </c>
      <c r="R2104" s="80">
        <v>44755</v>
      </c>
      <c r="AA2104" s="1"/>
    </row>
    <row r="2105" spans="4:27">
      <c r="D2105" s="68" t="s">
        <v>50</v>
      </c>
      <c r="E2105" s="70" t="s">
        <v>82</v>
      </c>
      <c r="F2105" s="70" t="s">
        <v>1142</v>
      </c>
      <c r="G2105" s="67">
        <v>44746</v>
      </c>
      <c r="H2105" s="67">
        <v>44760</v>
      </c>
      <c r="I2105" s="71">
        <f t="shared" si="117"/>
        <v>14</v>
      </c>
      <c r="J2105" s="72" t="s">
        <v>137</v>
      </c>
      <c r="K2105" s="72" t="s">
        <v>138</v>
      </c>
      <c r="L2105" s="73">
        <v>2</v>
      </c>
      <c r="M2105" s="73" t="s">
        <v>108</v>
      </c>
      <c r="N2105" s="68" t="str">
        <f>VLOOKUP(K2105,[1]人員授權表!D$3:G$249,4,0)</f>
        <v>無機</v>
      </c>
      <c r="O2105" s="70" t="s">
        <v>99</v>
      </c>
      <c r="P2105" s="67">
        <f t="shared" si="120"/>
        <v>44758</v>
      </c>
      <c r="Q2105" s="75" t="str">
        <f t="shared" si="118"/>
        <v>週六</v>
      </c>
      <c r="R2105" s="80">
        <v>44755</v>
      </c>
      <c r="AA2105" s="1"/>
    </row>
    <row r="2106" spans="4:27">
      <c r="D2106" s="68" t="s">
        <v>50</v>
      </c>
      <c r="E2106" s="70" t="s">
        <v>82</v>
      </c>
      <c r="F2106" s="70" t="s">
        <v>1142</v>
      </c>
      <c r="G2106" s="67">
        <v>44746</v>
      </c>
      <c r="H2106" s="67">
        <v>44760</v>
      </c>
      <c r="I2106" s="71">
        <f t="shared" si="117"/>
        <v>14</v>
      </c>
      <c r="J2106" s="72" t="s">
        <v>175</v>
      </c>
      <c r="K2106" s="72" t="s">
        <v>176</v>
      </c>
      <c r="L2106" s="73">
        <v>2</v>
      </c>
      <c r="M2106" s="73" t="s">
        <v>108</v>
      </c>
      <c r="N2106" s="68" t="str">
        <f>VLOOKUP(K2106,[1]人員授權表!D$3:G$249,4,0)</f>
        <v>無機</v>
      </c>
      <c r="O2106" s="70" t="s">
        <v>177</v>
      </c>
      <c r="P2106" s="67">
        <f t="shared" si="120"/>
        <v>44758</v>
      </c>
      <c r="Q2106" s="75" t="str">
        <f t="shared" si="118"/>
        <v>週六</v>
      </c>
      <c r="R2106" s="80">
        <v>44750</v>
      </c>
      <c r="AA2106" s="1"/>
    </row>
    <row r="2107" spans="4:27" ht="17.25" customHeight="1">
      <c r="D2107" s="68" t="s">
        <v>50</v>
      </c>
      <c r="E2107" s="70" t="s">
        <v>82</v>
      </c>
      <c r="F2107" s="70" t="s">
        <v>1142</v>
      </c>
      <c r="G2107" s="67">
        <v>44746</v>
      </c>
      <c r="H2107" s="67">
        <v>44760</v>
      </c>
      <c r="I2107" s="71">
        <f t="shared" si="117"/>
        <v>14</v>
      </c>
      <c r="J2107" s="72" t="s">
        <v>209</v>
      </c>
      <c r="K2107" s="72" t="s">
        <v>210</v>
      </c>
      <c r="L2107" s="73">
        <v>2</v>
      </c>
      <c r="M2107" s="73" t="s">
        <v>108</v>
      </c>
      <c r="N2107" s="68" t="str">
        <f>VLOOKUP(K2107,[1]人員授權表!D$3:G$249,4,0)</f>
        <v>無機</v>
      </c>
      <c r="O2107" s="70" t="str">
        <f>VLOOKUP(K2107,[1]人員授權表!D$2:E$249,2,FALSE)</f>
        <v>Vicky游崴涵</v>
      </c>
      <c r="P2107" s="67">
        <f t="shared" si="120"/>
        <v>44758</v>
      </c>
      <c r="Q2107" s="75" t="str">
        <f t="shared" si="118"/>
        <v>週六</v>
      </c>
      <c r="R2107" s="80">
        <v>44753</v>
      </c>
      <c r="AA2107" s="1"/>
    </row>
    <row r="2108" spans="4:27">
      <c r="D2108" s="68" t="s">
        <v>50</v>
      </c>
      <c r="E2108" s="70" t="s">
        <v>82</v>
      </c>
      <c r="F2108" s="70" t="s">
        <v>1142</v>
      </c>
      <c r="G2108" s="67">
        <v>44746</v>
      </c>
      <c r="H2108" s="67">
        <v>44760</v>
      </c>
      <c r="I2108" s="71">
        <f t="shared" si="117"/>
        <v>14</v>
      </c>
      <c r="J2108" s="72" t="s">
        <v>198</v>
      </c>
      <c r="K2108" s="72" t="s">
        <v>199</v>
      </c>
      <c r="L2108" s="73">
        <v>2</v>
      </c>
      <c r="M2108" s="73" t="s">
        <v>108</v>
      </c>
      <c r="N2108" s="68" t="str">
        <f>VLOOKUP(K2108,[1]人員授權表!D$3:G$249,4,0)</f>
        <v>無機</v>
      </c>
      <c r="O2108" s="70" t="str">
        <f>VLOOKUP(K2108,[1]人員授權表!D$2:E$249,2,FALSE)</f>
        <v>Vicky游崴涵</v>
      </c>
      <c r="P2108" s="67">
        <f t="shared" si="120"/>
        <v>44758</v>
      </c>
      <c r="Q2108" s="75" t="str">
        <f t="shared" si="118"/>
        <v>週六</v>
      </c>
      <c r="R2108" s="80">
        <v>44755</v>
      </c>
      <c r="AA2108" s="1"/>
    </row>
    <row r="2109" spans="4:27">
      <c r="D2109" s="68" t="s">
        <v>50</v>
      </c>
      <c r="E2109" s="70" t="s">
        <v>82</v>
      </c>
      <c r="F2109" s="70" t="s">
        <v>1142</v>
      </c>
      <c r="G2109" s="67">
        <v>44746</v>
      </c>
      <c r="H2109" s="67">
        <v>44760</v>
      </c>
      <c r="I2109" s="71">
        <f t="shared" si="117"/>
        <v>14</v>
      </c>
      <c r="J2109" s="72" t="s">
        <v>190</v>
      </c>
      <c r="K2109" s="72" t="s">
        <v>140</v>
      </c>
      <c r="L2109" s="73">
        <v>2</v>
      </c>
      <c r="M2109" s="73" t="s">
        <v>108</v>
      </c>
      <c r="N2109" s="68" t="str">
        <f>VLOOKUP(K2109,[1]人員授權表!D$3:G$249,4,0)</f>
        <v>無機</v>
      </c>
      <c r="O2109" s="70" t="s">
        <v>191</v>
      </c>
      <c r="P2109" s="67">
        <f t="shared" si="120"/>
        <v>44758</v>
      </c>
      <c r="Q2109" s="75" t="str">
        <f t="shared" si="118"/>
        <v>週六</v>
      </c>
      <c r="R2109" s="80">
        <v>44753</v>
      </c>
      <c r="AA2109" s="1"/>
    </row>
    <row r="2110" spans="4:27">
      <c r="D2110" s="68" t="s">
        <v>50</v>
      </c>
      <c r="E2110" s="70" t="s">
        <v>82</v>
      </c>
      <c r="F2110" s="70" t="s">
        <v>1142</v>
      </c>
      <c r="G2110" s="67">
        <v>44746</v>
      </c>
      <c r="H2110" s="67">
        <v>44760</v>
      </c>
      <c r="I2110" s="71">
        <f t="shared" si="117"/>
        <v>14</v>
      </c>
      <c r="J2110" s="72" t="s">
        <v>139</v>
      </c>
      <c r="K2110" s="72" t="s">
        <v>140</v>
      </c>
      <c r="L2110" s="73">
        <v>2</v>
      </c>
      <c r="M2110" s="73" t="s">
        <v>108</v>
      </c>
      <c r="N2110" s="68" t="str">
        <f>VLOOKUP(K2110,[1]人員授權表!D$3:G$249,4,0)</f>
        <v>無機</v>
      </c>
      <c r="O2110" s="70" t="str">
        <f>IF(J2110=[1]人員授權表!$C$85,"Casper李羿勳",IF(J2110=[1]人員授權表!$C$188,"Iring陳俊明",IF(J2110=[1]人員授權表!$C$189,"Brian陳泓霖",VLOOKUP(K2110,[1]人員授權表!D$2:E$249,2,FALSE))))</f>
        <v>Brian陳泓霖</v>
      </c>
      <c r="P2110" s="67">
        <f t="shared" si="120"/>
        <v>44758</v>
      </c>
      <c r="Q2110" s="75" t="str">
        <f t="shared" si="118"/>
        <v>週六</v>
      </c>
      <c r="R2110" s="80">
        <v>44750</v>
      </c>
      <c r="AA2110" s="1"/>
    </row>
    <row r="2111" spans="4:27">
      <c r="D2111" s="68" t="s">
        <v>50</v>
      </c>
      <c r="E2111" s="70" t="s">
        <v>82</v>
      </c>
      <c r="F2111" s="70" t="s">
        <v>1142</v>
      </c>
      <c r="G2111" s="67">
        <v>44746</v>
      </c>
      <c r="H2111" s="67">
        <v>44760</v>
      </c>
      <c r="I2111" s="71">
        <f t="shared" si="117"/>
        <v>14</v>
      </c>
      <c r="J2111" s="72" t="s">
        <v>167</v>
      </c>
      <c r="K2111" s="72" t="s">
        <v>168</v>
      </c>
      <c r="L2111" s="73">
        <v>2</v>
      </c>
      <c r="M2111" s="73" t="s">
        <v>108</v>
      </c>
      <c r="N2111" s="68" t="str">
        <f>VLOOKUP(K2111,[1]人員授權表!D$3:G$249,4,0)</f>
        <v>有機</v>
      </c>
      <c r="O2111" s="70" t="str">
        <f>VLOOKUP(K2111,[1]人員授權表!D$2:E$249,2,FALSE)</f>
        <v>Una林庭瑄</v>
      </c>
      <c r="P2111" s="67">
        <f t="shared" si="120"/>
        <v>44758</v>
      </c>
      <c r="Q2111" s="75" t="str">
        <f t="shared" si="118"/>
        <v>週六</v>
      </c>
      <c r="R2111" s="80">
        <v>44750</v>
      </c>
      <c r="AA2111" s="1"/>
    </row>
    <row r="2112" spans="4:27">
      <c r="D2112" s="68" t="s">
        <v>50</v>
      </c>
      <c r="E2112" s="70" t="s">
        <v>82</v>
      </c>
      <c r="F2112" s="70" t="s">
        <v>1142</v>
      </c>
      <c r="G2112" s="67">
        <v>44746</v>
      </c>
      <c r="H2112" s="67">
        <v>44760</v>
      </c>
      <c r="I2112" s="71">
        <f t="shared" si="117"/>
        <v>14</v>
      </c>
      <c r="J2112" s="72" t="s">
        <v>919</v>
      </c>
      <c r="K2112" s="72" t="s">
        <v>187</v>
      </c>
      <c r="L2112" s="73">
        <v>2</v>
      </c>
      <c r="M2112" s="73" t="s">
        <v>108</v>
      </c>
      <c r="N2112" s="68" t="str">
        <f>VLOOKUP(K2112,[1]人員授權表!D$3:G$249,4,0)</f>
        <v>無機</v>
      </c>
      <c r="O2112" s="70" t="str">
        <f>VLOOKUP(K2112,[1]人員授權表!D$2:E$249,2,FALSE)</f>
        <v>Ruby黃家蓁</v>
      </c>
      <c r="P2112" s="67">
        <f t="shared" si="120"/>
        <v>44758</v>
      </c>
      <c r="Q2112" s="75" t="str">
        <f t="shared" si="118"/>
        <v>週六</v>
      </c>
      <c r="R2112" s="80">
        <v>44750</v>
      </c>
      <c r="AA2112" s="1"/>
    </row>
    <row r="2113" spans="4:27">
      <c r="D2113" s="68" t="s">
        <v>50</v>
      </c>
      <c r="E2113" s="70" t="s">
        <v>82</v>
      </c>
      <c r="F2113" s="70" t="s">
        <v>1142</v>
      </c>
      <c r="G2113" s="67">
        <v>44746</v>
      </c>
      <c r="H2113" s="67">
        <v>44760</v>
      </c>
      <c r="I2113" s="71">
        <f t="shared" si="117"/>
        <v>14</v>
      </c>
      <c r="J2113" s="72" t="s">
        <v>195</v>
      </c>
      <c r="K2113" s="72" t="s">
        <v>914</v>
      </c>
      <c r="L2113" s="73">
        <v>2</v>
      </c>
      <c r="M2113" s="73" t="s">
        <v>108</v>
      </c>
      <c r="N2113" s="68" t="str">
        <f>VLOOKUP(K2113,[1]人員授權表!D$3:G$249,4,0)</f>
        <v>無機</v>
      </c>
      <c r="O2113" s="70" t="str">
        <f>VLOOKUP(K2113,[1]人員授權表!D$2:E$249,2,FALSE)</f>
        <v>Debby胡萱黛</v>
      </c>
      <c r="P2113" s="67">
        <f t="shared" si="120"/>
        <v>44758</v>
      </c>
      <c r="Q2113" s="75" t="str">
        <f t="shared" si="118"/>
        <v>週六</v>
      </c>
      <c r="R2113" s="80">
        <v>44760</v>
      </c>
      <c r="S2113" s="85">
        <v>44760</v>
      </c>
      <c r="T2113" s="70">
        <v>1</v>
      </c>
      <c r="AA2113" s="1"/>
    </row>
    <row r="2114" spans="4:27" ht="17.25" customHeight="1">
      <c r="D2114" s="68" t="s">
        <v>50</v>
      </c>
      <c r="E2114" s="70" t="s">
        <v>82</v>
      </c>
      <c r="F2114" s="70" t="s">
        <v>1142</v>
      </c>
      <c r="G2114" s="67">
        <v>44746</v>
      </c>
      <c r="H2114" s="67">
        <v>44760</v>
      </c>
      <c r="I2114" s="71">
        <f t="shared" si="117"/>
        <v>14</v>
      </c>
      <c r="J2114" s="72" t="s">
        <v>204</v>
      </c>
      <c r="K2114" s="72" t="s">
        <v>205</v>
      </c>
      <c r="L2114" s="73">
        <v>2</v>
      </c>
      <c r="M2114" s="73" t="s">
        <v>108</v>
      </c>
      <c r="N2114" s="68" t="str">
        <f>VLOOKUP(K2114,[1]人員授權表!D$3:G$249,4,0)</f>
        <v>無機</v>
      </c>
      <c r="O2114" s="70" t="str">
        <f>VLOOKUP(K2114,[1]人員授權表!D$2:E$249,2,FALSE)</f>
        <v>Iring陳俊明</v>
      </c>
      <c r="P2114" s="67">
        <f t="shared" si="120"/>
        <v>44758</v>
      </c>
      <c r="Q2114" s="75" t="str">
        <f t="shared" si="118"/>
        <v>週六</v>
      </c>
      <c r="R2114" s="80">
        <v>44750</v>
      </c>
      <c r="AA2114" s="1"/>
    </row>
    <row r="2115" spans="4:27">
      <c r="D2115" s="68" t="s">
        <v>50</v>
      </c>
      <c r="E2115" s="70" t="s">
        <v>82</v>
      </c>
      <c r="F2115" s="4" t="s">
        <v>1143</v>
      </c>
      <c r="G2115" s="67">
        <v>44746</v>
      </c>
      <c r="H2115" s="67">
        <v>44760</v>
      </c>
      <c r="I2115" s="71">
        <f t="shared" si="117"/>
        <v>14</v>
      </c>
      <c r="J2115" s="72" t="s">
        <v>181</v>
      </c>
      <c r="K2115" s="72" t="s">
        <v>182</v>
      </c>
      <c r="L2115" s="73">
        <v>12</v>
      </c>
      <c r="M2115" s="73" t="s">
        <v>104</v>
      </c>
      <c r="N2115" s="68" t="str">
        <f>VLOOKUP(K2115,[1]人員授權表!D$3:G$249,4,0)</f>
        <v>有機</v>
      </c>
      <c r="O2115" s="70" t="str">
        <f>VLOOKUP(K2115,[1]人員授權表!D$2:E$249,2,FALSE)</f>
        <v>Sara王淑玲</v>
      </c>
      <c r="P2115" s="67">
        <f t="shared" si="120"/>
        <v>44758</v>
      </c>
      <c r="Q2115" s="75" t="str">
        <f t="shared" si="118"/>
        <v>週六</v>
      </c>
      <c r="R2115" s="80">
        <v>44755</v>
      </c>
      <c r="AA2115" s="1"/>
    </row>
    <row r="2116" spans="4:27">
      <c r="D2116" s="68" t="s">
        <v>50</v>
      </c>
      <c r="E2116" s="70" t="s">
        <v>82</v>
      </c>
      <c r="F2116" s="4" t="s">
        <v>1144</v>
      </c>
      <c r="G2116" s="67">
        <v>44746</v>
      </c>
      <c r="H2116" s="67">
        <v>44760</v>
      </c>
      <c r="I2116" s="71">
        <f t="shared" si="117"/>
        <v>14</v>
      </c>
      <c r="J2116" s="72" t="s">
        <v>181</v>
      </c>
      <c r="K2116" s="72" t="s">
        <v>182</v>
      </c>
      <c r="L2116" s="73">
        <v>1</v>
      </c>
      <c r="M2116" s="73" t="s">
        <v>104</v>
      </c>
      <c r="N2116" s="68" t="str">
        <f>VLOOKUP(K2116,[1]人員授權表!D$3:G$249,4,0)</f>
        <v>有機</v>
      </c>
      <c r="O2116" s="70" t="str">
        <f>VLOOKUP(K2116,[1]人員授權表!D$2:E$249,2,FALSE)</f>
        <v>Sara王淑玲</v>
      </c>
      <c r="P2116" s="67">
        <f t="shared" si="120"/>
        <v>44758</v>
      </c>
      <c r="Q2116" s="75" t="str">
        <f t="shared" si="118"/>
        <v>週六</v>
      </c>
      <c r="R2116" s="80">
        <v>44755</v>
      </c>
      <c r="AA2116" s="1"/>
    </row>
    <row r="2117" spans="4:27" ht="17.25" customHeight="1">
      <c r="D2117" s="68" t="s">
        <v>50</v>
      </c>
      <c r="E2117" s="70" t="s">
        <v>82</v>
      </c>
      <c r="F2117" s="70" t="s">
        <v>1145</v>
      </c>
      <c r="G2117" s="67">
        <v>44749</v>
      </c>
      <c r="H2117" s="67">
        <v>44760</v>
      </c>
      <c r="I2117" s="71">
        <f t="shared" si="117"/>
        <v>11</v>
      </c>
      <c r="J2117" s="72" t="s">
        <v>181</v>
      </c>
      <c r="K2117" s="72" t="s">
        <v>182</v>
      </c>
      <c r="L2117" s="73">
        <v>1</v>
      </c>
      <c r="M2117" s="73" t="s">
        <v>104</v>
      </c>
      <c r="N2117" s="68" t="str">
        <f>VLOOKUP(K2117,[1]人員授權表!D$3:G$249,4,0)</f>
        <v>有機</v>
      </c>
      <c r="O2117" s="70" t="str">
        <f>VLOOKUP(K2117,[1]人員授權表!D$2:E$249,2,FALSE)</f>
        <v>Sara王淑玲</v>
      </c>
      <c r="P2117" s="67">
        <f t="shared" si="120"/>
        <v>44758</v>
      </c>
      <c r="Q2117" s="75" t="str">
        <f t="shared" si="118"/>
        <v>週六</v>
      </c>
      <c r="R2117" s="80">
        <v>44757</v>
      </c>
      <c r="AA2117" s="1"/>
    </row>
    <row r="2118" spans="4:27">
      <c r="D2118" s="68" t="s">
        <v>50</v>
      </c>
      <c r="E2118" s="70" t="s">
        <v>82</v>
      </c>
      <c r="F2118" s="70" t="s">
        <v>1146</v>
      </c>
      <c r="G2118" s="67">
        <v>44741</v>
      </c>
      <c r="H2118" s="67">
        <v>44760</v>
      </c>
      <c r="I2118" s="71">
        <f t="shared" si="117"/>
        <v>19</v>
      </c>
      <c r="J2118" s="72" t="s">
        <v>167</v>
      </c>
      <c r="K2118" s="72" t="s">
        <v>168</v>
      </c>
      <c r="L2118" s="73">
        <v>3</v>
      </c>
      <c r="M2118" s="73" t="s">
        <v>108</v>
      </c>
      <c r="N2118" s="68" t="str">
        <f>VLOOKUP(K2118,[1]人員授權表!D$3:G$249,4,0)</f>
        <v>有機</v>
      </c>
      <c r="O2118" s="70" t="str">
        <f>VLOOKUP(K2118,[1]人員授權表!D$2:E$249,2,FALSE)</f>
        <v>Una林庭瑄</v>
      </c>
      <c r="P2118" s="67">
        <f t="shared" si="120"/>
        <v>44758</v>
      </c>
      <c r="Q2118" s="75" t="str">
        <f t="shared" si="118"/>
        <v>週六</v>
      </c>
      <c r="R2118" s="80">
        <v>44750</v>
      </c>
      <c r="AA2118" s="1"/>
    </row>
    <row r="2119" spans="4:27">
      <c r="D2119" s="68" t="s">
        <v>50</v>
      </c>
      <c r="E2119" s="70" t="s">
        <v>82</v>
      </c>
      <c r="F2119" s="4" t="s">
        <v>1147</v>
      </c>
      <c r="G2119" s="67">
        <v>44746</v>
      </c>
      <c r="H2119" s="67">
        <v>44760</v>
      </c>
      <c r="I2119" s="71">
        <f t="shared" ref="I2119:I2182" si="121">_xlfn.DAYS(H2119,G2119)</f>
        <v>14</v>
      </c>
      <c r="J2119" s="72" t="s">
        <v>528</v>
      </c>
      <c r="K2119" s="72" t="s">
        <v>144</v>
      </c>
      <c r="L2119" s="73">
        <v>1</v>
      </c>
      <c r="M2119" s="73" t="s">
        <v>108</v>
      </c>
      <c r="N2119" s="68" t="str">
        <f>VLOOKUP(K2119,[1]人員授權表!D$3:G$249,4,0)</f>
        <v>有機</v>
      </c>
      <c r="O2119" s="70" t="str">
        <f>VLOOKUP(K2119,[1]人員授權表!D$2:E$249,2,FALSE)</f>
        <v>Lucy黃詩婷</v>
      </c>
      <c r="P2119" s="67">
        <f t="shared" si="120"/>
        <v>44758</v>
      </c>
      <c r="Q2119" s="75" t="str">
        <f t="shared" ref="Q2119:Q2182" si="122">TEXT(P2119,"aaa")</f>
        <v>週六</v>
      </c>
      <c r="R2119" s="80">
        <v>44753</v>
      </c>
      <c r="AA2119" s="1"/>
    </row>
    <row r="2120" spans="4:27">
      <c r="D2120" s="68" t="s">
        <v>50</v>
      </c>
      <c r="E2120" s="70" t="s">
        <v>82</v>
      </c>
      <c r="F2120" s="4" t="s">
        <v>1147</v>
      </c>
      <c r="G2120" s="67">
        <v>44746</v>
      </c>
      <c r="H2120" s="67">
        <v>44760</v>
      </c>
      <c r="I2120" s="71">
        <f t="shared" si="121"/>
        <v>14</v>
      </c>
      <c r="J2120" s="72" t="s">
        <v>529</v>
      </c>
      <c r="K2120" s="72" t="s">
        <v>140</v>
      </c>
      <c r="L2120" s="73">
        <v>1</v>
      </c>
      <c r="M2120" s="73" t="s">
        <v>108</v>
      </c>
      <c r="N2120" s="68" t="str">
        <f>VLOOKUP(K2120,[1]人員授權表!D$3:G$249,4,0)</f>
        <v>無機</v>
      </c>
      <c r="O2120" s="70" t="str">
        <f>IF(J2120=[1]人員授權表!$C$85,"Casper李羿勳",IF(J2120=[1]人員授權表!$C$188,"Iring陳俊明",IF(J2120=[1]人員授權表!$C$189,"Brian陳泓霖",VLOOKUP(K2120,[1]人員授權表!D$2:E$249,2,FALSE))))</f>
        <v>Iring陳俊明</v>
      </c>
      <c r="P2120" s="67">
        <f t="shared" si="120"/>
        <v>44758</v>
      </c>
      <c r="Q2120" s="75" t="str">
        <f t="shared" si="122"/>
        <v>週六</v>
      </c>
      <c r="R2120" s="80">
        <v>44750</v>
      </c>
      <c r="AA2120" s="1"/>
    </row>
    <row r="2121" spans="4:27">
      <c r="D2121" s="68" t="s">
        <v>50</v>
      </c>
      <c r="E2121" s="70" t="s">
        <v>82</v>
      </c>
      <c r="F2121" s="4" t="s">
        <v>1147</v>
      </c>
      <c r="G2121" s="67">
        <v>44746</v>
      </c>
      <c r="H2121" s="67">
        <v>44760</v>
      </c>
      <c r="I2121" s="71">
        <f t="shared" si="121"/>
        <v>14</v>
      </c>
      <c r="J2121" s="72" t="s">
        <v>162</v>
      </c>
      <c r="K2121" s="72" t="s">
        <v>163</v>
      </c>
      <c r="L2121" s="73">
        <v>1</v>
      </c>
      <c r="M2121" s="73" t="s">
        <v>108</v>
      </c>
      <c r="N2121" s="68" t="str">
        <f>VLOOKUP(K2121,[1]人員授權表!D$3:G$249,4,0)</f>
        <v>無機</v>
      </c>
      <c r="O2121" s="70" t="str">
        <f>VLOOKUP(K2121,[1]人員授權表!D$2:E$249,2,FALSE)</f>
        <v>Dennis陳汶宏</v>
      </c>
      <c r="P2121" s="67">
        <f t="shared" si="120"/>
        <v>44758</v>
      </c>
      <c r="Q2121" s="75" t="str">
        <f t="shared" si="122"/>
        <v>週六</v>
      </c>
      <c r="R2121" s="80">
        <v>44754</v>
      </c>
      <c r="AA2121" s="1"/>
    </row>
    <row r="2122" spans="4:27">
      <c r="D2122" s="68" t="s">
        <v>50</v>
      </c>
      <c r="E2122" s="70" t="s">
        <v>82</v>
      </c>
      <c r="F2122" s="4" t="s">
        <v>1147</v>
      </c>
      <c r="G2122" s="67">
        <v>44746</v>
      </c>
      <c r="H2122" s="67">
        <v>44760</v>
      </c>
      <c r="I2122" s="71">
        <f t="shared" si="121"/>
        <v>14</v>
      </c>
      <c r="J2122" s="72" t="s">
        <v>158</v>
      </c>
      <c r="K2122" s="72" t="s">
        <v>159</v>
      </c>
      <c r="L2122" s="73">
        <v>1</v>
      </c>
      <c r="M2122" s="73" t="s">
        <v>108</v>
      </c>
      <c r="N2122" s="68" t="str">
        <f>VLOOKUP(K2122,[1]人員授權表!D$3:G$249,4,0)</f>
        <v>無機</v>
      </c>
      <c r="O2122" s="70" t="str">
        <f>VLOOKUP(K2122,[1]人員授權表!D$2:E$249,2,FALSE)</f>
        <v>George陳志昇</v>
      </c>
      <c r="P2122" s="67">
        <f t="shared" si="120"/>
        <v>44758</v>
      </c>
      <c r="Q2122" s="75" t="str">
        <f t="shared" si="122"/>
        <v>週六</v>
      </c>
      <c r="R2122" s="80">
        <v>44754</v>
      </c>
      <c r="AA2122" s="1"/>
    </row>
    <row r="2123" spans="4:27">
      <c r="D2123" s="68" t="s">
        <v>50</v>
      </c>
      <c r="E2123" s="70" t="s">
        <v>82</v>
      </c>
      <c r="F2123" s="4" t="s">
        <v>1147</v>
      </c>
      <c r="G2123" s="67">
        <v>44746</v>
      </c>
      <c r="H2123" s="67">
        <v>44760</v>
      </c>
      <c r="I2123" s="71">
        <f t="shared" si="121"/>
        <v>14</v>
      </c>
      <c r="J2123" s="72" t="s">
        <v>966</v>
      </c>
      <c r="K2123" s="72" t="s">
        <v>154</v>
      </c>
      <c r="L2123" s="73">
        <v>1</v>
      </c>
      <c r="M2123" s="73" t="s">
        <v>108</v>
      </c>
      <c r="N2123" s="68" t="str">
        <f>VLOOKUP(K2123,[1]人員授權表!D$3:G$249,4,0)</f>
        <v>無機</v>
      </c>
      <c r="O2123" s="70" t="str">
        <f>VLOOKUP(K2123,[1]人員授權表!D$2:E$249,2,FALSE)</f>
        <v>Ken張智凱</v>
      </c>
      <c r="P2123" s="67">
        <f t="shared" si="120"/>
        <v>44758</v>
      </c>
      <c r="Q2123" s="75" t="str">
        <f t="shared" si="122"/>
        <v>週六</v>
      </c>
      <c r="R2123" s="80">
        <v>44749</v>
      </c>
      <c r="AA2123" s="1"/>
    </row>
    <row r="2124" spans="4:27">
      <c r="D2124" s="68" t="s">
        <v>50</v>
      </c>
      <c r="E2124" s="70" t="s">
        <v>82</v>
      </c>
      <c r="F2124" s="4" t="s">
        <v>1147</v>
      </c>
      <c r="G2124" s="67">
        <v>44746</v>
      </c>
      <c r="H2124" s="67">
        <v>44760</v>
      </c>
      <c r="I2124" s="71">
        <f t="shared" si="121"/>
        <v>14</v>
      </c>
      <c r="J2124" s="72" t="s">
        <v>531</v>
      </c>
      <c r="K2124" s="72" t="s">
        <v>138</v>
      </c>
      <c r="L2124" s="73">
        <v>1</v>
      </c>
      <c r="M2124" s="73" t="s">
        <v>108</v>
      </c>
      <c r="N2124" s="68" t="str">
        <f>VLOOKUP(K2124,[1]人員授權表!D$3:G$249,4,0)</f>
        <v>無機</v>
      </c>
      <c r="O2124" s="70" t="s">
        <v>99</v>
      </c>
      <c r="P2124" s="67">
        <f t="shared" si="120"/>
        <v>44758</v>
      </c>
      <c r="Q2124" s="75" t="str">
        <f t="shared" si="122"/>
        <v>週六</v>
      </c>
      <c r="R2124" s="80">
        <v>44755</v>
      </c>
      <c r="AA2124" s="1"/>
    </row>
    <row r="2125" spans="4:27">
      <c r="D2125" s="68" t="s">
        <v>50</v>
      </c>
      <c r="E2125" s="70" t="s">
        <v>82</v>
      </c>
      <c r="F2125" s="4" t="s">
        <v>1147</v>
      </c>
      <c r="G2125" s="67">
        <v>44746</v>
      </c>
      <c r="H2125" s="67">
        <v>44760</v>
      </c>
      <c r="I2125" s="71">
        <f t="shared" si="121"/>
        <v>14</v>
      </c>
      <c r="J2125" s="72" t="s">
        <v>532</v>
      </c>
      <c r="K2125" s="72" t="s">
        <v>149</v>
      </c>
      <c r="L2125" s="73">
        <v>1</v>
      </c>
      <c r="M2125" s="73" t="s">
        <v>108</v>
      </c>
      <c r="N2125" s="68" t="str">
        <f>VLOOKUP(K2125,[1]人員授權表!D$3:G$249,4,0)</f>
        <v>無機</v>
      </c>
      <c r="O2125" s="70" t="str">
        <f>VLOOKUP(K2125,[1]人員授權表!D$2:E$249,2,FALSE)</f>
        <v>Vicky游崴涵</v>
      </c>
      <c r="P2125" s="67">
        <f t="shared" si="120"/>
        <v>44758</v>
      </c>
      <c r="Q2125" s="75" t="str">
        <f t="shared" si="122"/>
        <v>週六</v>
      </c>
      <c r="R2125" s="80">
        <v>44749</v>
      </c>
      <c r="AA2125" s="1"/>
    </row>
    <row r="2126" spans="4:27">
      <c r="D2126" s="68" t="s">
        <v>50</v>
      </c>
      <c r="E2126" s="70" t="s">
        <v>82</v>
      </c>
      <c r="F2126" s="4" t="s">
        <v>1148</v>
      </c>
      <c r="G2126" s="67">
        <v>44746</v>
      </c>
      <c r="H2126" s="67">
        <v>44760</v>
      </c>
      <c r="I2126" s="71">
        <f t="shared" si="121"/>
        <v>14</v>
      </c>
      <c r="J2126" s="72" t="s">
        <v>528</v>
      </c>
      <c r="K2126" s="72" t="s">
        <v>144</v>
      </c>
      <c r="L2126" s="73">
        <v>1</v>
      </c>
      <c r="M2126" s="73" t="s">
        <v>108</v>
      </c>
      <c r="N2126" s="68" t="str">
        <f>VLOOKUP(K2126,[1]人員授權表!D$3:G$249,4,0)</f>
        <v>有機</v>
      </c>
      <c r="O2126" s="70" t="str">
        <f>VLOOKUP(K2126,[1]人員授權表!D$2:E$249,2,FALSE)</f>
        <v>Lucy黃詩婷</v>
      </c>
      <c r="P2126" s="67">
        <f t="shared" si="120"/>
        <v>44758</v>
      </c>
      <c r="Q2126" s="75" t="str">
        <f t="shared" si="122"/>
        <v>週六</v>
      </c>
      <c r="R2126" s="80">
        <v>44753</v>
      </c>
      <c r="AA2126" s="1"/>
    </row>
    <row r="2127" spans="4:27">
      <c r="D2127" s="68" t="s">
        <v>50</v>
      </c>
      <c r="E2127" s="70" t="s">
        <v>82</v>
      </c>
      <c r="F2127" s="4" t="s">
        <v>1148</v>
      </c>
      <c r="G2127" s="67">
        <v>44746</v>
      </c>
      <c r="H2127" s="67">
        <v>44760</v>
      </c>
      <c r="I2127" s="71">
        <f t="shared" si="121"/>
        <v>14</v>
      </c>
      <c r="J2127" s="72" t="s">
        <v>529</v>
      </c>
      <c r="K2127" s="72" t="s">
        <v>140</v>
      </c>
      <c r="L2127" s="73">
        <v>1</v>
      </c>
      <c r="M2127" s="73" t="s">
        <v>108</v>
      </c>
      <c r="N2127" s="68" t="str">
        <f>VLOOKUP(K2127,[1]人員授權表!D$3:G$249,4,0)</f>
        <v>無機</v>
      </c>
      <c r="O2127" s="70" t="str">
        <f>IF(J2127=[1]人員授權表!$C$85,"Casper李羿勳",IF(J2127=[1]人員授權表!$C$188,"Iring陳俊明",IF(J2127=[1]人員授權表!$C$189,"Brian陳泓霖",VLOOKUP(K2127,[1]人員授權表!D$2:E$249,2,FALSE))))</f>
        <v>Iring陳俊明</v>
      </c>
      <c r="P2127" s="67">
        <f t="shared" si="120"/>
        <v>44758</v>
      </c>
      <c r="Q2127" s="75" t="str">
        <f t="shared" si="122"/>
        <v>週六</v>
      </c>
      <c r="R2127" s="80">
        <v>44750</v>
      </c>
      <c r="AA2127" s="1"/>
    </row>
    <row r="2128" spans="4:27">
      <c r="D2128" s="68" t="s">
        <v>50</v>
      </c>
      <c r="E2128" s="70" t="s">
        <v>82</v>
      </c>
      <c r="F2128" s="4" t="s">
        <v>1148</v>
      </c>
      <c r="G2128" s="67">
        <v>44746</v>
      </c>
      <c r="H2128" s="67">
        <v>44760</v>
      </c>
      <c r="I2128" s="71">
        <f t="shared" si="121"/>
        <v>14</v>
      </c>
      <c r="J2128" s="72" t="s">
        <v>162</v>
      </c>
      <c r="K2128" s="72" t="s">
        <v>163</v>
      </c>
      <c r="L2128" s="73">
        <v>1</v>
      </c>
      <c r="M2128" s="73" t="s">
        <v>108</v>
      </c>
      <c r="N2128" s="68" t="str">
        <f>VLOOKUP(K2128,[1]人員授權表!D$3:G$249,4,0)</f>
        <v>無機</v>
      </c>
      <c r="O2128" s="70" t="str">
        <f>VLOOKUP(K2128,[1]人員授權表!D$2:E$249,2,FALSE)</f>
        <v>Dennis陳汶宏</v>
      </c>
      <c r="P2128" s="67">
        <f t="shared" si="120"/>
        <v>44758</v>
      </c>
      <c r="Q2128" s="75" t="str">
        <f t="shared" si="122"/>
        <v>週六</v>
      </c>
      <c r="R2128" s="80">
        <v>44754</v>
      </c>
      <c r="AA2128" s="1"/>
    </row>
    <row r="2129" spans="4:27">
      <c r="D2129" s="68" t="s">
        <v>50</v>
      </c>
      <c r="E2129" s="70" t="s">
        <v>82</v>
      </c>
      <c r="F2129" s="4" t="s">
        <v>1148</v>
      </c>
      <c r="G2129" s="67">
        <v>44746</v>
      </c>
      <c r="H2129" s="67">
        <v>44760</v>
      </c>
      <c r="I2129" s="71">
        <f t="shared" si="121"/>
        <v>14</v>
      </c>
      <c r="J2129" s="72" t="s">
        <v>158</v>
      </c>
      <c r="K2129" s="72" t="s">
        <v>159</v>
      </c>
      <c r="L2129" s="73">
        <v>1</v>
      </c>
      <c r="M2129" s="73" t="s">
        <v>108</v>
      </c>
      <c r="N2129" s="68" t="str">
        <f>VLOOKUP(K2129,[1]人員授權表!D$3:G$249,4,0)</f>
        <v>無機</v>
      </c>
      <c r="O2129" s="70" t="str">
        <f>VLOOKUP(K2129,[1]人員授權表!D$2:E$249,2,FALSE)</f>
        <v>George陳志昇</v>
      </c>
      <c r="P2129" s="67">
        <f t="shared" si="120"/>
        <v>44758</v>
      </c>
      <c r="Q2129" s="75" t="str">
        <f t="shared" si="122"/>
        <v>週六</v>
      </c>
      <c r="R2129" s="80">
        <v>44754</v>
      </c>
      <c r="AA2129" s="1"/>
    </row>
    <row r="2130" spans="4:27">
      <c r="D2130" s="68" t="s">
        <v>50</v>
      </c>
      <c r="E2130" s="70" t="s">
        <v>82</v>
      </c>
      <c r="F2130" s="4" t="s">
        <v>1148</v>
      </c>
      <c r="G2130" s="67">
        <v>44746</v>
      </c>
      <c r="H2130" s="67">
        <v>44760</v>
      </c>
      <c r="I2130" s="71">
        <f t="shared" si="121"/>
        <v>14</v>
      </c>
      <c r="J2130" s="72" t="s">
        <v>966</v>
      </c>
      <c r="K2130" s="72" t="s">
        <v>154</v>
      </c>
      <c r="L2130" s="73">
        <v>1</v>
      </c>
      <c r="M2130" s="73" t="s">
        <v>108</v>
      </c>
      <c r="N2130" s="68" t="str">
        <f>VLOOKUP(K2130,[1]人員授權表!D$3:G$249,4,0)</f>
        <v>無機</v>
      </c>
      <c r="O2130" s="70" t="str">
        <f>VLOOKUP(K2130,[1]人員授權表!D$2:E$249,2,FALSE)</f>
        <v>Ken張智凱</v>
      </c>
      <c r="P2130" s="67">
        <f t="shared" si="120"/>
        <v>44758</v>
      </c>
      <c r="Q2130" s="75" t="str">
        <f t="shared" si="122"/>
        <v>週六</v>
      </c>
      <c r="R2130" s="80">
        <v>44749</v>
      </c>
      <c r="AA2130" s="1"/>
    </row>
    <row r="2131" spans="4:27" ht="17.25" customHeight="1">
      <c r="D2131" s="68" t="s">
        <v>50</v>
      </c>
      <c r="E2131" s="70" t="s">
        <v>82</v>
      </c>
      <c r="F2131" s="4" t="s">
        <v>1148</v>
      </c>
      <c r="G2131" s="67">
        <v>44746</v>
      </c>
      <c r="H2131" s="67">
        <v>44760</v>
      </c>
      <c r="I2131" s="71">
        <f t="shared" si="121"/>
        <v>14</v>
      </c>
      <c r="J2131" s="72" t="s">
        <v>531</v>
      </c>
      <c r="K2131" s="72" t="s">
        <v>138</v>
      </c>
      <c r="L2131" s="73">
        <v>1</v>
      </c>
      <c r="M2131" s="73" t="s">
        <v>108</v>
      </c>
      <c r="N2131" s="68" t="str">
        <f>VLOOKUP(K2131,[1]人員授權表!D$3:G$249,4,0)</f>
        <v>無機</v>
      </c>
      <c r="O2131" s="70" t="s">
        <v>99</v>
      </c>
      <c r="P2131" s="67">
        <f t="shared" si="120"/>
        <v>44758</v>
      </c>
      <c r="Q2131" s="75" t="str">
        <f t="shared" si="122"/>
        <v>週六</v>
      </c>
      <c r="R2131" s="80">
        <v>44755</v>
      </c>
      <c r="AA2131" s="1"/>
    </row>
    <row r="2132" spans="4:27">
      <c r="D2132" s="68" t="s">
        <v>50</v>
      </c>
      <c r="E2132" s="70" t="s">
        <v>82</v>
      </c>
      <c r="F2132" s="4" t="s">
        <v>1148</v>
      </c>
      <c r="G2132" s="67">
        <v>44746</v>
      </c>
      <c r="H2132" s="67">
        <v>44760</v>
      </c>
      <c r="I2132" s="71">
        <f t="shared" si="121"/>
        <v>14</v>
      </c>
      <c r="J2132" s="72" t="s">
        <v>532</v>
      </c>
      <c r="K2132" s="72" t="s">
        <v>149</v>
      </c>
      <c r="L2132" s="73">
        <v>1</v>
      </c>
      <c r="M2132" s="73" t="s">
        <v>108</v>
      </c>
      <c r="N2132" s="68" t="str">
        <f>VLOOKUP(K2132,[1]人員授權表!D$3:G$249,4,0)</f>
        <v>無機</v>
      </c>
      <c r="O2132" s="70" t="str">
        <f>VLOOKUP(K2132,[1]人員授權表!D$2:E$249,2,FALSE)</f>
        <v>Vicky游崴涵</v>
      </c>
      <c r="P2132" s="67">
        <f t="shared" si="120"/>
        <v>44758</v>
      </c>
      <c r="Q2132" s="75" t="str">
        <f t="shared" si="122"/>
        <v>週六</v>
      </c>
      <c r="R2132" s="80">
        <v>44749</v>
      </c>
      <c r="AA2132" s="1"/>
    </row>
    <row r="2133" spans="4:27">
      <c r="D2133" s="68" t="s">
        <v>50</v>
      </c>
      <c r="E2133" s="70" t="s">
        <v>51</v>
      </c>
      <c r="F2133" s="70" t="s">
        <v>1149</v>
      </c>
      <c r="G2133" s="67">
        <v>44742</v>
      </c>
      <c r="H2133" s="67">
        <v>44761</v>
      </c>
      <c r="I2133" s="71">
        <f t="shared" si="121"/>
        <v>19</v>
      </c>
      <c r="J2133" s="72" t="s">
        <v>240</v>
      </c>
      <c r="K2133" s="72" t="s">
        <v>925</v>
      </c>
      <c r="L2133" s="73">
        <v>1</v>
      </c>
      <c r="M2133" s="73" t="s">
        <v>55</v>
      </c>
      <c r="N2133" s="68" t="str">
        <f>VLOOKUP(K2133,[1]人員授權表!D$3:G$249,4,0)</f>
        <v>有機</v>
      </c>
      <c r="O2133" s="70" t="str">
        <f>VLOOKUP(K2133,[1]人員授權表!D$2:E$249,2,FALSE)</f>
        <v>Casper李羿勳</v>
      </c>
      <c r="P2133" s="67">
        <f t="shared" si="120"/>
        <v>44759</v>
      </c>
      <c r="Q2133" s="75" t="str">
        <f t="shared" si="122"/>
        <v>週日</v>
      </c>
      <c r="R2133" s="80">
        <v>44754</v>
      </c>
      <c r="AA2133" s="1"/>
    </row>
    <row r="2134" spans="4:27">
      <c r="D2134" s="68" t="s">
        <v>50</v>
      </c>
      <c r="E2134" s="70" t="s">
        <v>51</v>
      </c>
      <c r="F2134" s="70" t="s">
        <v>1149</v>
      </c>
      <c r="G2134" s="67">
        <v>44742</v>
      </c>
      <c r="H2134" s="67">
        <v>44761</v>
      </c>
      <c r="I2134" s="71">
        <f t="shared" si="121"/>
        <v>19</v>
      </c>
      <c r="J2134" s="72" t="s">
        <v>350</v>
      </c>
      <c r="K2134" s="72" t="s">
        <v>250</v>
      </c>
      <c r="L2134" s="73">
        <v>1</v>
      </c>
      <c r="M2134" s="73" t="s">
        <v>55</v>
      </c>
      <c r="N2134" s="68" t="str">
        <f>VLOOKUP(K2134,[1]人員授權表!D$3:G$249,4,0)</f>
        <v>有機</v>
      </c>
      <c r="O2134" s="70" t="str">
        <f>VLOOKUP(K2134,[1]人員授權表!D$2:E$249,2,FALSE)</f>
        <v>Marco陳鴻鈞</v>
      </c>
      <c r="P2134" s="67">
        <f t="shared" si="120"/>
        <v>44759</v>
      </c>
      <c r="Q2134" s="75" t="str">
        <f t="shared" si="122"/>
        <v>週日</v>
      </c>
      <c r="R2134" s="80">
        <v>44754</v>
      </c>
      <c r="AA2134" s="1"/>
    </row>
    <row r="2135" spans="4:27">
      <c r="D2135" s="68" t="s">
        <v>50</v>
      </c>
      <c r="E2135" s="70" t="s">
        <v>51</v>
      </c>
      <c r="F2135" s="70" t="s">
        <v>1149</v>
      </c>
      <c r="G2135" s="67">
        <v>44742</v>
      </c>
      <c r="H2135" s="67">
        <v>44761</v>
      </c>
      <c r="I2135" s="71">
        <f t="shared" si="121"/>
        <v>19</v>
      </c>
      <c r="J2135" s="72" t="s">
        <v>609</v>
      </c>
      <c r="K2135" s="72" t="s">
        <v>610</v>
      </c>
      <c r="L2135" s="73">
        <v>1</v>
      </c>
      <c r="M2135" s="73" t="s">
        <v>55</v>
      </c>
      <c r="N2135" s="68" t="str">
        <f>VLOOKUP(K2135,[1]人員授權表!D$3:G$249,4,0)</f>
        <v>有機</v>
      </c>
      <c r="O2135" s="70" t="s">
        <v>611</v>
      </c>
      <c r="P2135" s="67">
        <f t="shared" si="120"/>
        <v>44759</v>
      </c>
      <c r="Q2135" s="75" t="str">
        <f t="shared" si="122"/>
        <v>週日</v>
      </c>
      <c r="R2135" s="80">
        <v>44756</v>
      </c>
      <c r="AA2135" s="1"/>
    </row>
    <row r="2136" spans="4:27">
      <c r="D2136" s="68" t="s">
        <v>50</v>
      </c>
      <c r="E2136" s="70" t="s">
        <v>51</v>
      </c>
      <c r="F2136" s="70" t="s">
        <v>1149</v>
      </c>
      <c r="G2136" s="67">
        <v>44742</v>
      </c>
      <c r="H2136" s="67">
        <v>44761</v>
      </c>
      <c r="I2136" s="71">
        <f t="shared" si="121"/>
        <v>19</v>
      </c>
      <c r="J2136" s="72" t="s">
        <v>242</v>
      </c>
      <c r="K2136" s="72" t="s">
        <v>241</v>
      </c>
      <c r="L2136" s="73">
        <v>1</v>
      </c>
      <c r="M2136" s="73" t="s">
        <v>55</v>
      </c>
      <c r="N2136" s="68" t="str">
        <f>VLOOKUP(K2136,[1]人員授權表!D$3:G$249,4,0)</f>
        <v>有機</v>
      </c>
      <c r="O2136" s="70" t="str">
        <f>VLOOKUP(K2136,[1]人員授權表!D$2:E$249,2,FALSE)</f>
        <v>Casper李羿勳</v>
      </c>
      <c r="P2136" s="67">
        <f t="shared" si="120"/>
        <v>44759</v>
      </c>
      <c r="Q2136" s="75" t="str">
        <f t="shared" si="122"/>
        <v>週日</v>
      </c>
      <c r="R2136" s="80">
        <v>44754</v>
      </c>
      <c r="AA2136" s="1"/>
    </row>
    <row r="2137" spans="4:27" ht="17.25" customHeight="1">
      <c r="D2137" s="68" t="s">
        <v>50</v>
      </c>
      <c r="E2137" s="70" t="s">
        <v>51</v>
      </c>
      <c r="F2137" s="70" t="s">
        <v>1149</v>
      </c>
      <c r="G2137" s="67">
        <v>44742</v>
      </c>
      <c r="H2137" s="67">
        <v>44761</v>
      </c>
      <c r="I2137" s="71">
        <f t="shared" si="121"/>
        <v>19</v>
      </c>
      <c r="J2137" s="72" t="s">
        <v>542</v>
      </c>
      <c r="K2137" s="72" t="s">
        <v>543</v>
      </c>
      <c r="L2137" s="73">
        <v>1</v>
      </c>
      <c r="M2137" s="73" t="s">
        <v>55</v>
      </c>
      <c r="N2137" s="68" t="str">
        <f>VLOOKUP(K2137,[1]人員授權表!D$3:G$249,4,0)</f>
        <v>有機</v>
      </c>
      <c r="O2137" s="70" t="str">
        <f>VLOOKUP(K2137,[1]人員授權表!D$2:E$249,2,FALSE)</f>
        <v>Marco陳鴻鈞</v>
      </c>
      <c r="P2137" s="67">
        <f t="shared" si="120"/>
        <v>44759</v>
      </c>
      <c r="Q2137" s="75" t="str">
        <f t="shared" si="122"/>
        <v>週日</v>
      </c>
      <c r="R2137" s="80">
        <v>44753</v>
      </c>
      <c r="AA2137" s="1"/>
    </row>
    <row r="2138" spans="4:27">
      <c r="D2138" s="68" t="s">
        <v>50</v>
      </c>
      <c r="E2138" s="70" t="s">
        <v>51</v>
      </c>
      <c r="F2138" s="70" t="s">
        <v>1149</v>
      </c>
      <c r="G2138" s="67">
        <v>44742</v>
      </c>
      <c r="H2138" s="67">
        <v>44761</v>
      </c>
      <c r="I2138" s="71">
        <f t="shared" si="121"/>
        <v>19</v>
      </c>
      <c r="J2138" s="72" t="s">
        <v>244</v>
      </c>
      <c r="K2138" s="72" t="s">
        <v>241</v>
      </c>
      <c r="L2138" s="73">
        <v>1</v>
      </c>
      <c r="M2138" s="73" t="s">
        <v>55</v>
      </c>
      <c r="N2138" s="68" t="str">
        <f>VLOOKUP(K2138,[1]人員授權表!D$3:G$249,4,0)</f>
        <v>有機</v>
      </c>
      <c r="O2138" s="70" t="str">
        <f>VLOOKUP(K2138,[1]人員授權表!D$2:E$249,2,FALSE)</f>
        <v>Casper李羿勳</v>
      </c>
      <c r="P2138" s="67">
        <f t="shared" si="120"/>
        <v>44759</v>
      </c>
      <c r="Q2138" s="75" t="str">
        <f t="shared" si="122"/>
        <v>週日</v>
      </c>
      <c r="R2138" s="80">
        <v>44754</v>
      </c>
      <c r="AA2138" s="1"/>
    </row>
    <row r="2139" spans="4:27">
      <c r="D2139" s="68" t="s">
        <v>50</v>
      </c>
      <c r="E2139" s="70" t="s">
        <v>51</v>
      </c>
      <c r="F2139" s="70" t="s">
        <v>1149</v>
      </c>
      <c r="G2139" s="67">
        <v>44742</v>
      </c>
      <c r="H2139" s="67">
        <v>44761</v>
      </c>
      <c r="I2139" s="71">
        <f t="shared" si="121"/>
        <v>19</v>
      </c>
      <c r="J2139" s="72" t="s">
        <v>1150</v>
      </c>
      <c r="K2139" s="72" t="s">
        <v>75</v>
      </c>
      <c r="L2139" s="73">
        <v>1</v>
      </c>
      <c r="M2139" s="73" t="s">
        <v>55</v>
      </c>
      <c r="N2139" s="68" t="str">
        <f>VLOOKUP(K2139,[1]人員授權表!D$3:G$249,4,0)</f>
        <v>有機</v>
      </c>
      <c r="O2139" s="70" t="str">
        <f>VLOOKUP(K2139,[1]人員授權表!D$2:E$249,2,FALSE)</f>
        <v>Casper李羿勳</v>
      </c>
      <c r="P2139" s="67">
        <f t="shared" si="120"/>
        <v>44759</v>
      </c>
      <c r="Q2139" s="75" t="str">
        <f t="shared" si="122"/>
        <v>週日</v>
      </c>
      <c r="R2139" s="80">
        <v>44756</v>
      </c>
      <c r="AA2139" s="1"/>
    </row>
    <row r="2140" spans="4:27">
      <c r="D2140" s="68" t="s">
        <v>50</v>
      </c>
      <c r="E2140" s="70" t="s">
        <v>51</v>
      </c>
      <c r="F2140" s="70" t="s">
        <v>1149</v>
      </c>
      <c r="G2140" s="67">
        <v>44742</v>
      </c>
      <c r="H2140" s="67">
        <v>44761</v>
      </c>
      <c r="I2140" s="71">
        <f t="shared" si="121"/>
        <v>19</v>
      </c>
      <c r="J2140" s="72" t="s">
        <v>238</v>
      </c>
      <c r="K2140" s="72" t="s">
        <v>239</v>
      </c>
      <c r="L2140" s="73">
        <v>1</v>
      </c>
      <c r="M2140" s="73" t="s">
        <v>55</v>
      </c>
      <c r="N2140" s="68" t="str">
        <f>VLOOKUP(K2140,[1]人員授權表!D$3:G$249,4,0)</f>
        <v>有機</v>
      </c>
      <c r="O2140" s="70" t="str">
        <f>VLOOKUP(K2140,[1]人員授權表!D$2:E$249,2,FALSE)</f>
        <v>Casper李羿勳</v>
      </c>
      <c r="P2140" s="67">
        <f t="shared" si="120"/>
        <v>44759</v>
      </c>
      <c r="Q2140" s="75" t="str">
        <f t="shared" si="122"/>
        <v>週日</v>
      </c>
      <c r="R2140" s="80">
        <v>44757</v>
      </c>
      <c r="AA2140" s="1"/>
    </row>
    <row r="2141" spans="4:27">
      <c r="D2141" s="68" t="s">
        <v>50</v>
      </c>
      <c r="E2141" s="70" t="s">
        <v>51</v>
      </c>
      <c r="F2141" s="70" t="s">
        <v>1149</v>
      </c>
      <c r="G2141" s="67">
        <v>44742</v>
      </c>
      <c r="H2141" s="67">
        <v>44761</v>
      </c>
      <c r="I2141" s="71">
        <f t="shared" si="121"/>
        <v>19</v>
      </c>
      <c r="J2141" s="72" t="s">
        <v>193</v>
      </c>
      <c r="K2141" s="72" t="s">
        <v>1151</v>
      </c>
      <c r="L2141" s="73">
        <v>1</v>
      </c>
      <c r="M2141" s="73" t="s">
        <v>55</v>
      </c>
      <c r="N2141" s="68" t="str">
        <f>VLOOKUP(K2141,[1]人員授權表!D$3:G$249,4,0)</f>
        <v>無機</v>
      </c>
      <c r="O2141" s="70" t="str">
        <f>VLOOKUP(K2141,[1]人員授權表!D$2:E$249,2,FALSE)</f>
        <v>Iring陳俊明</v>
      </c>
      <c r="P2141" s="67">
        <f t="shared" si="120"/>
        <v>44759</v>
      </c>
      <c r="Q2141" s="75" t="str">
        <f t="shared" si="122"/>
        <v>週日</v>
      </c>
      <c r="R2141" s="80">
        <v>44755</v>
      </c>
      <c r="AA2141" s="1"/>
    </row>
    <row r="2142" spans="4:27">
      <c r="D2142" s="68" t="s">
        <v>50</v>
      </c>
      <c r="E2142" s="70" t="s">
        <v>51</v>
      </c>
      <c r="F2142" s="70" t="s">
        <v>1149</v>
      </c>
      <c r="G2142" s="67">
        <v>44742</v>
      </c>
      <c r="H2142" s="67">
        <v>44761</v>
      </c>
      <c r="I2142" s="71">
        <f t="shared" si="121"/>
        <v>19</v>
      </c>
      <c r="J2142" s="72" t="s">
        <v>66</v>
      </c>
      <c r="K2142" s="72" t="s">
        <v>64</v>
      </c>
      <c r="L2142" s="73">
        <v>1</v>
      </c>
      <c r="M2142" s="73" t="s">
        <v>55</v>
      </c>
      <c r="N2142" s="68" t="str">
        <f>VLOOKUP(K2142,[1]人員授權表!D$3:G$249,4,0)</f>
        <v>有機</v>
      </c>
      <c r="O2142" s="70" t="str">
        <f>VLOOKUP(K2142,[1]人員授權表!D$2:E$249,2,FALSE)</f>
        <v>Casper李羿勳</v>
      </c>
      <c r="P2142" s="67">
        <f t="shared" si="120"/>
        <v>44759</v>
      </c>
      <c r="Q2142" s="75" t="str">
        <f t="shared" si="122"/>
        <v>週日</v>
      </c>
      <c r="R2142" s="80">
        <v>44755</v>
      </c>
      <c r="AA2142" s="1"/>
    </row>
    <row r="2143" spans="4:27">
      <c r="D2143" s="68" t="s">
        <v>50</v>
      </c>
      <c r="E2143" s="70" t="s">
        <v>51</v>
      </c>
      <c r="F2143" s="70" t="s">
        <v>1149</v>
      </c>
      <c r="G2143" s="67">
        <v>44742</v>
      </c>
      <c r="H2143" s="67">
        <v>44761</v>
      </c>
      <c r="I2143" s="71">
        <f t="shared" si="121"/>
        <v>19</v>
      </c>
      <c r="J2143" s="72" t="s">
        <v>425</v>
      </c>
      <c r="K2143" s="72" t="s">
        <v>426</v>
      </c>
      <c r="L2143" s="73">
        <v>1</v>
      </c>
      <c r="M2143" s="73" t="s">
        <v>55</v>
      </c>
      <c r="N2143" s="68" t="str">
        <f>VLOOKUP(K2143,[1]人員授權表!D$3:G$249,4,0)</f>
        <v>有機</v>
      </c>
      <c r="O2143" s="70" t="str">
        <f>VLOOKUP(K2143,[1]人員授權表!D$2:E$249,2,FALSE)</f>
        <v>Mei林春美</v>
      </c>
      <c r="P2143" s="67">
        <f t="shared" si="120"/>
        <v>44759</v>
      </c>
      <c r="Q2143" s="75" t="str">
        <f t="shared" si="122"/>
        <v>週日</v>
      </c>
      <c r="R2143" s="80">
        <v>44755</v>
      </c>
      <c r="AA2143" s="1"/>
    </row>
    <row r="2144" spans="4:27">
      <c r="D2144" s="68" t="s">
        <v>50</v>
      </c>
      <c r="E2144" s="70" t="s">
        <v>51</v>
      </c>
      <c r="F2144" s="70" t="s">
        <v>1149</v>
      </c>
      <c r="G2144" s="67">
        <v>44742</v>
      </c>
      <c r="H2144" s="67">
        <v>44761</v>
      </c>
      <c r="I2144" s="71">
        <f t="shared" si="121"/>
        <v>19</v>
      </c>
      <c r="J2144" s="72" t="s">
        <v>243</v>
      </c>
      <c r="K2144" s="72" t="s">
        <v>241</v>
      </c>
      <c r="L2144" s="73">
        <v>1</v>
      </c>
      <c r="M2144" s="73" t="s">
        <v>55</v>
      </c>
      <c r="N2144" s="68" t="str">
        <f>VLOOKUP(K2144,[1]人員授權表!D$3:G$249,4,0)</f>
        <v>有機</v>
      </c>
      <c r="O2144" s="70" t="str">
        <f>VLOOKUP(K2144,[1]人員授權表!D$2:E$249,2,FALSE)</f>
        <v>Casper李羿勳</v>
      </c>
      <c r="P2144" s="67">
        <f t="shared" si="120"/>
        <v>44759</v>
      </c>
      <c r="Q2144" s="75" t="str">
        <f t="shared" si="122"/>
        <v>週日</v>
      </c>
      <c r="R2144" s="80">
        <v>44754</v>
      </c>
      <c r="AA2144" s="1"/>
    </row>
    <row r="2145" spans="4:27">
      <c r="D2145" s="68" t="s">
        <v>50</v>
      </c>
      <c r="E2145" s="70" t="s">
        <v>51</v>
      </c>
      <c r="F2145" s="70" t="s">
        <v>1149</v>
      </c>
      <c r="G2145" s="67">
        <v>44742</v>
      </c>
      <c r="H2145" s="67">
        <v>44761</v>
      </c>
      <c r="I2145" s="71">
        <f t="shared" si="121"/>
        <v>19</v>
      </c>
      <c r="J2145" s="72" t="s">
        <v>246</v>
      </c>
      <c r="K2145" s="72" t="s">
        <v>241</v>
      </c>
      <c r="L2145" s="73">
        <v>1</v>
      </c>
      <c r="M2145" s="73" t="s">
        <v>55</v>
      </c>
      <c r="N2145" s="68" t="str">
        <f>VLOOKUP(K2145,[1]人員授權表!D$3:G$249,4,0)</f>
        <v>有機</v>
      </c>
      <c r="O2145" s="70" t="str">
        <f>VLOOKUP(K2145,[1]人員授權表!D$2:E$249,2,FALSE)</f>
        <v>Casper李羿勳</v>
      </c>
      <c r="P2145" s="67">
        <f t="shared" si="120"/>
        <v>44759</v>
      </c>
      <c r="Q2145" s="75" t="str">
        <f t="shared" si="122"/>
        <v>週日</v>
      </c>
      <c r="R2145" s="80">
        <v>44754</v>
      </c>
      <c r="AA2145" s="1"/>
    </row>
    <row r="2146" spans="4:27">
      <c r="D2146" s="68" t="s">
        <v>50</v>
      </c>
      <c r="E2146" s="70" t="s">
        <v>51</v>
      </c>
      <c r="F2146" s="70" t="s">
        <v>1149</v>
      </c>
      <c r="G2146" s="67">
        <v>44742</v>
      </c>
      <c r="H2146" s="67">
        <v>44761</v>
      </c>
      <c r="I2146" s="71">
        <f t="shared" si="121"/>
        <v>19</v>
      </c>
      <c r="J2146" s="72" t="s">
        <v>356</v>
      </c>
      <c r="K2146" s="72" t="s">
        <v>70</v>
      </c>
      <c r="L2146" s="73">
        <v>2</v>
      </c>
      <c r="M2146" s="73" t="s">
        <v>55</v>
      </c>
      <c r="N2146" s="68" t="str">
        <f>VLOOKUP(K2146,[1]人員授權表!D$3:G$249,4,0)</f>
        <v>有機</v>
      </c>
      <c r="O2146" s="70" t="str">
        <f>VLOOKUP(K2146,[1]人員授權表!D$2:E$249,2,FALSE)</f>
        <v>Casper李羿勳</v>
      </c>
      <c r="P2146" s="67">
        <f t="shared" si="120"/>
        <v>44759</v>
      </c>
      <c r="Q2146" s="75" t="str">
        <f t="shared" si="122"/>
        <v>週日</v>
      </c>
      <c r="R2146" s="80">
        <v>44755</v>
      </c>
      <c r="AA2146" s="1"/>
    </row>
    <row r="2147" spans="4:27">
      <c r="D2147" s="68" t="s">
        <v>50</v>
      </c>
      <c r="E2147" s="70" t="s">
        <v>51</v>
      </c>
      <c r="F2147" s="70" t="s">
        <v>1149</v>
      </c>
      <c r="G2147" s="67">
        <v>44742</v>
      </c>
      <c r="H2147" s="67">
        <v>44761</v>
      </c>
      <c r="I2147" s="71">
        <f t="shared" si="121"/>
        <v>19</v>
      </c>
      <c r="J2147" s="72" t="s">
        <v>540</v>
      </c>
      <c r="K2147" s="72" t="s">
        <v>541</v>
      </c>
      <c r="L2147" s="73">
        <v>1</v>
      </c>
      <c r="M2147" s="73" t="s">
        <v>55</v>
      </c>
      <c r="N2147" s="68" t="str">
        <f>VLOOKUP(K2147,[1]人員授權表!D$3:G$249,4,0)</f>
        <v>有機</v>
      </c>
      <c r="O2147" s="70" t="str">
        <f>VLOOKUP(K2147,[1]人員授權表!D$2:E$249,2,FALSE)</f>
        <v>Casper李羿勳</v>
      </c>
      <c r="P2147" s="67">
        <f t="shared" si="120"/>
        <v>44759</v>
      </c>
      <c r="Q2147" s="75" t="str">
        <f t="shared" si="122"/>
        <v>週日</v>
      </c>
      <c r="R2147" s="80">
        <v>44757</v>
      </c>
      <c r="AA2147" s="1"/>
    </row>
    <row r="2148" spans="4:27">
      <c r="D2148" s="68" t="s">
        <v>50</v>
      </c>
      <c r="E2148" s="70" t="s">
        <v>51</v>
      </c>
      <c r="F2148" s="70" t="s">
        <v>1149</v>
      </c>
      <c r="G2148" s="67">
        <v>44742</v>
      </c>
      <c r="H2148" s="67">
        <v>44761</v>
      </c>
      <c r="I2148" s="71">
        <f t="shared" si="121"/>
        <v>19</v>
      </c>
      <c r="J2148" s="72" t="s">
        <v>1152</v>
      </c>
      <c r="K2148" s="72" t="s">
        <v>1153</v>
      </c>
      <c r="L2148" s="73">
        <v>1</v>
      </c>
      <c r="M2148" s="73" t="s">
        <v>55</v>
      </c>
      <c r="N2148" s="68" t="str">
        <f>VLOOKUP(K2148,[1]人員授權表!D$3:G$249,4,0)</f>
        <v>有機</v>
      </c>
      <c r="O2148" s="70" t="str">
        <f>VLOOKUP(K2148,[1]人員授權表!D$2:E$249,2,FALSE)</f>
        <v>Casper李羿勳</v>
      </c>
      <c r="P2148" s="67">
        <f t="shared" si="120"/>
        <v>44759</v>
      </c>
      <c r="Q2148" s="75" t="str">
        <f t="shared" si="122"/>
        <v>週日</v>
      </c>
      <c r="R2148" s="80">
        <v>44757</v>
      </c>
      <c r="AA2148" s="1"/>
    </row>
    <row r="2149" spans="4:27">
      <c r="D2149" s="68" t="s">
        <v>50</v>
      </c>
      <c r="E2149" s="70" t="s">
        <v>51</v>
      </c>
      <c r="F2149" s="70" t="s">
        <v>1149</v>
      </c>
      <c r="G2149" s="67">
        <v>44742</v>
      </c>
      <c r="H2149" s="67">
        <v>44761</v>
      </c>
      <c r="I2149" s="71">
        <f t="shared" si="121"/>
        <v>19</v>
      </c>
      <c r="J2149" s="72" t="s">
        <v>67</v>
      </c>
      <c r="K2149" s="72" t="s">
        <v>64</v>
      </c>
      <c r="L2149" s="73">
        <v>1</v>
      </c>
      <c r="M2149" s="73" t="s">
        <v>55</v>
      </c>
      <c r="N2149" s="68" t="str">
        <f>VLOOKUP(K2149,[1]人員授權表!D$3:G$249,4,0)</f>
        <v>有機</v>
      </c>
      <c r="O2149" s="70" t="str">
        <f>VLOOKUP(K2149,[1]人員授權表!D$2:E$249,2,FALSE)</f>
        <v>Casper李羿勳</v>
      </c>
      <c r="P2149" s="67">
        <f t="shared" si="120"/>
        <v>44759</v>
      </c>
      <c r="Q2149" s="75" t="str">
        <f t="shared" si="122"/>
        <v>週日</v>
      </c>
      <c r="R2149" s="80">
        <v>44755</v>
      </c>
      <c r="AA2149" s="1"/>
    </row>
    <row r="2150" spans="4:27">
      <c r="D2150" s="68" t="s">
        <v>50</v>
      </c>
      <c r="E2150" s="70" t="s">
        <v>51</v>
      </c>
      <c r="F2150" s="70" t="s">
        <v>1149</v>
      </c>
      <c r="G2150" s="67">
        <v>44742</v>
      </c>
      <c r="H2150" s="67">
        <v>44761</v>
      </c>
      <c r="I2150" s="71">
        <f t="shared" si="121"/>
        <v>19</v>
      </c>
      <c r="J2150" s="72" t="s">
        <v>1154</v>
      </c>
      <c r="K2150" s="72" t="s">
        <v>1000</v>
      </c>
      <c r="L2150" s="73">
        <v>1</v>
      </c>
      <c r="M2150" s="73" t="s">
        <v>55</v>
      </c>
      <c r="N2150" s="68" t="str">
        <f>VLOOKUP(K2150,[1]人員授權表!D$3:G$249,4,0)</f>
        <v>有機</v>
      </c>
      <c r="O2150" s="70" t="str">
        <f>VLOOKUP(K2150,[1]人員授權表!D$2:E$249,2,FALSE)</f>
        <v>Mei林春美</v>
      </c>
      <c r="P2150" s="67">
        <f t="shared" si="120"/>
        <v>44759</v>
      </c>
      <c r="Q2150" s="75" t="str">
        <f t="shared" si="122"/>
        <v>週日</v>
      </c>
      <c r="R2150" s="80">
        <v>44755</v>
      </c>
      <c r="AA2150" s="1"/>
    </row>
    <row r="2151" spans="4:27">
      <c r="D2151" s="68" t="s">
        <v>50</v>
      </c>
      <c r="E2151" s="70" t="s">
        <v>51</v>
      </c>
      <c r="F2151" s="70" t="s">
        <v>1149</v>
      </c>
      <c r="G2151" s="67">
        <v>44742</v>
      </c>
      <c r="H2151" s="67">
        <v>44761</v>
      </c>
      <c r="I2151" s="71">
        <f t="shared" si="121"/>
        <v>19</v>
      </c>
      <c r="J2151" s="72" t="s">
        <v>63</v>
      </c>
      <c r="K2151" s="72" t="s">
        <v>64</v>
      </c>
      <c r="L2151" s="73">
        <v>1</v>
      </c>
      <c r="M2151" s="73" t="s">
        <v>55</v>
      </c>
      <c r="N2151" s="68" t="str">
        <f>VLOOKUP(K2151,[1]人員授權表!D$3:G$249,4,0)</f>
        <v>有機</v>
      </c>
      <c r="O2151" s="70" t="str">
        <f>VLOOKUP(K2151,[1]人員授權表!D$2:E$249,2,FALSE)</f>
        <v>Casper李羿勳</v>
      </c>
      <c r="P2151" s="67">
        <f t="shared" si="120"/>
        <v>44759</v>
      </c>
      <c r="Q2151" s="75" t="str">
        <f t="shared" si="122"/>
        <v>週日</v>
      </c>
      <c r="R2151" s="80">
        <v>44755</v>
      </c>
      <c r="AA2151" s="1"/>
    </row>
    <row r="2152" spans="4:27">
      <c r="D2152" s="68" t="s">
        <v>50</v>
      </c>
      <c r="E2152" s="70" t="s">
        <v>51</v>
      </c>
      <c r="F2152" s="70" t="s">
        <v>1149</v>
      </c>
      <c r="G2152" s="67">
        <v>44742</v>
      </c>
      <c r="H2152" s="67">
        <v>44761</v>
      </c>
      <c r="I2152" s="71">
        <f t="shared" si="121"/>
        <v>19</v>
      </c>
      <c r="J2152" s="72" t="s">
        <v>1155</v>
      </c>
      <c r="K2152" s="72" t="s">
        <v>75</v>
      </c>
      <c r="L2152" s="73">
        <v>1</v>
      </c>
      <c r="M2152" s="73" t="s">
        <v>55</v>
      </c>
      <c r="N2152" s="68" t="str">
        <f>VLOOKUP(K2152,[1]人員授權表!D$3:G$249,4,0)</f>
        <v>有機</v>
      </c>
      <c r="O2152" s="70" t="str">
        <f>VLOOKUP(K2152,[1]人員授權表!D$2:E$249,2,FALSE)</f>
        <v>Casper李羿勳</v>
      </c>
      <c r="P2152" s="67">
        <f t="shared" si="120"/>
        <v>44759</v>
      </c>
      <c r="Q2152" s="75" t="str">
        <f t="shared" si="122"/>
        <v>週日</v>
      </c>
      <c r="R2152" s="80">
        <v>44756</v>
      </c>
      <c r="AA2152" s="1"/>
    </row>
    <row r="2153" spans="4:27">
      <c r="D2153" s="68" t="s">
        <v>50</v>
      </c>
      <c r="E2153" s="70" t="s">
        <v>51</v>
      </c>
      <c r="F2153" s="70" t="s">
        <v>1149</v>
      </c>
      <c r="G2153" s="67">
        <v>44742</v>
      </c>
      <c r="H2153" s="67">
        <v>44761</v>
      </c>
      <c r="I2153" s="71">
        <f t="shared" si="121"/>
        <v>19</v>
      </c>
      <c r="J2153" s="72" t="s">
        <v>1156</v>
      </c>
      <c r="K2153" s="72" t="s">
        <v>1157</v>
      </c>
      <c r="L2153" s="73">
        <v>1</v>
      </c>
      <c r="M2153" s="73" t="s">
        <v>55</v>
      </c>
      <c r="N2153" s="68" t="str">
        <f>VLOOKUP(K2153,[1]人員授權表!D$3:G$249,4,0)</f>
        <v>有機</v>
      </c>
      <c r="O2153" s="70" t="str">
        <f>VLOOKUP(K2153,[1]人員授權表!D$2:E$249,2,FALSE)</f>
        <v>Casper李羿勳</v>
      </c>
      <c r="P2153" s="67">
        <f t="shared" ref="P2153:P2216" si="123">H2153-2</f>
        <v>44759</v>
      </c>
      <c r="Q2153" s="75" t="str">
        <f t="shared" si="122"/>
        <v>週日</v>
      </c>
      <c r="R2153" s="80">
        <v>44757</v>
      </c>
      <c r="AA2153" s="1"/>
    </row>
    <row r="2154" spans="4:27">
      <c r="D2154" s="68" t="s">
        <v>50</v>
      </c>
      <c r="E2154" s="70" t="s">
        <v>51</v>
      </c>
      <c r="F2154" s="70" t="s">
        <v>1149</v>
      </c>
      <c r="G2154" s="67">
        <v>44742</v>
      </c>
      <c r="H2154" s="67">
        <v>44761</v>
      </c>
      <c r="I2154" s="71">
        <f t="shared" si="121"/>
        <v>19</v>
      </c>
      <c r="J2154" s="72" t="s">
        <v>354</v>
      </c>
      <c r="K2154" s="72" t="s">
        <v>1158</v>
      </c>
      <c r="L2154" s="73">
        <v>1</v>
      </c>
      <c r="M2154" s="73" t="s">
        <v>55</v>
      </c>
      <c r="N2154" s="68" t="str">
        <f>VLOOKUP(K2154,[1]人員授權表!D$3:G$249,4,0)</f>
        <v>有機</v>
      </c>
      <c r="O2154" s="70" t="str">
        <f>VLOOKUP(K2154,[1]人員授權表!D$2:E$249,2,FALSE)</f>
        <v>Casper李羿勳</v>
      </c>
      <c r="P2154" s="67">
        <f t="shared" si="123"/>
        <v>44759</v>
      </c>
      <c r="Q2154" s="75" t="str">
        <f t="shared" si="122"/>
        <v>週日</v>
      </c>
      <c r="R2154" s="80">
        <v>44755</v>
      </c>
      <c r="AA2154" s="1"/>
    </row>
    <row r="2155" spans="4:27">
      <c r="D2155" s="68" t="s">
        <v>50</v>
      </c>
      <c r="E2155" s="70" t="s">
        <v>51</v>
      </c>
      <c r="F2155" s="70" t="s">
        <v>1159</v>
      </c>
      <c r="G2155" s="67">
        <v>44743</v>
      </c>
      <c r="H2155" s="67">
        <v>44761</v>
      </c>
      <c r="I2155" s="71">
        <f t="shared" si="121"/>
        <v>18</v>
      </c>
      <c r="J2155" s="72" t="s">
        <v>238</v>
      </c>
      <c r="K2155" s="72" t="s">
        <v>239</v>
      </c>
      <c r="L2155" s="73">
        <v>1</v>
      </c>
      <c r="M2155" s="73" t="s">
        <v>55</v>
      </c>
      <c r="N2155" s="68" t="str">
        <f>VLOOKUP(K2155,[1]人員授權表!D$3:G$249,4,0)</f>
        <v>有機</v>
      </c>
      <c r="O2155" s="70" t="str">
        <f>VLOOKUP(K2155,[1]人員授權表!D$2:E$249,2,FALSE)</f>
        <v>Casper李羿勳</v>
      </c>
      <c r="P2155" s="67">
        <f t="shared" si="123"/>
        <v>44759</v>
      </c>
      <c r="Q2155" s="75" t="str">
        <f t="shared" si="122"/>
        <v>週日</v>
      </c>
      <c r="R2155" s="80">
        <v>44757</v>
      </c>
      <c r="AA2155" s="1"/>
    </row>
    <row r="2156" spans="4:27">
      <c r="D2156" s="68" t="s">
        <v>50</v>
      </c>
      <c r="E2156" s="70" t="s">
        <v>51</v>
      </c>
      <c r="F2156" s="70" t="s">
        <v>1159</v>
      </c>
      <c r="G2156" s="67">
        <v>44743</v>
      </c>
      <c r="H2156" s="67">
        <v>44761</v>
      </c>
      <c r="I2156" s="71">
        <f t="shared" si="121"/>
        <v>18</v>
      </c>
      <c r="J2156" s="72" t="s">
        <v>69</v>
      </c>
      <c r="K2156" s="72" t="s">
        <v>70</v>
      </c>
      <c r="L2156" s="73">
        <v>4</v>
      </c>
      <c r="M2156" s="73" t="s">
        <v>55</v>
      </c>
      <c r="N2156" s="68" t="str">
        <f>VLOOKUP(K2156,[1]人員授權表!D$3:G$249,4,0)</f>
        <v>有機</v>
      </c>
      <c r="O2156" s="70" t="str">
        <f>VLOOKUP(K2156,[1]人員授權表!D$2:E$249,2,FALSE)</f>
        <v>Casper李羿勳</v>
      </c>
      <c r="P2156" s="67">
        <f t="shared" si="123"/>
        <v>44759</v>
      </c>
      <c r="Q2156" s="75" t="str">
        <f t="shared" si="122"/>
        <v>週日</v>
      </c>
      <c r="R2156" s="80">
        <v>44757</v>
      </c>
      <c r="AA2156" s="1"/>
    </row>
    <row r="2157" spans="4:27">
      <c r="D2157" s="68" t="s">
        <v>50</v>
      </c>
      <c r="E2157" s="70" t="s">
        <v>51</v>
      </c>
      <c r="F2157" s="70" t="s">
        <v>1160</v>
      </c>
      <c r="G2157" s="67">
        <v>44743</v>
      </c>
      <c r="H2157" s="67">
        <v>44761</v>
      </c>
      <c r="I2157" s="71">
        <f t="shared" si="121"/>
        <v>18</v>
      </c>
      <c r="J2157" s="72" t="s">
        <v>60</v>
      </c>
      <c r="K2157" s="72" t="s">
        <v>61</v>
      </c>
      <c r="L2157" s="73">
        <v>1</v>
      </c>
      <c r="M2157" s="73" t="s">
        <v>55</v>
      </c>
      <c r="N2157" s="68" t="str">
        <f>VLOOKUP(K2157,[1]人員授權表!D$3:G$249,4,0)</f>
        <v>有機</v>
      </c>
      <c r="O2157" s="70" t="str">
        <f>VLOOKUP(K2157,[1]人員授權表!D$2:E$249,2,FALSE)</f>
        <v>Marco陳鴻鈞</v>
      </c>
      <c r="P2157" s="67">
        <f t="shared" si="123"/>
        <v>44759</v>
      </c>
      <c r="Q2157" s="75" t="str">
        <f t="shared" si="122"/>
        <v>週日</v>
      </c>
      <c r="R2157" s="80">
        <v>44754</v>
      </c>
      <c r="AA2157" s="1"/>
    </row>
    <row r="2158" spans="4:27">
      <c r="D2158" s="68" t="s">
        <v>50</v>
      </c>
      <c r="E2158" s="70" t="s">
        <v>51</v>
      </c>
      <c r="F2158" s="70" t="s">
        <v>1161</v>
      </c>
      <c r="G2158" s="67">
        <v>44743</v>
      </c>
      <c r="H2158" s="67">
        <v>44761</v>
      </c>
      <c r="I2158" s="71">
        <f t="shared" si="121"/>
        <v>18</v>
      </c>
      <c r="J2158" s="72" t="s">
        <v>60</v>
      </c>
      <c r="K2158" s="72" t="s">
        <v>61</v>
      </c>
      <c r="L2158" s="73">
        <v>1</v>
      </c>
      <c r="M2158" s="73" t="s">
        <v>55</v>
      </c>
      <c r="N2158" s="68" t="str">
        <f>VLOOKUP(K2158,[1]人員授權表!D$3:G$249,4,0)</f>
        <v>有機</v>
      </c>
      <c r="O2158" s="70" t="str">
        <f>VLOOKUP(K2158,[1]人員授權表!D$2:E$249,2,FALSE)</f>
        <v>Marco陳鴻鈞</v>
      </c>
      <c r="P2158" s="67">
        <f t="shared" si="123"/>
        <v>44759</v>
      </c>
      <c r="Q2158" s="75" t="str">
        <f t="shared" si="122"/>
        <v>週日</v>
      </c>
      <c r="R2158" s="80">
        <v>44754</v>
      </c>
      <c r="AA2158" s="1"/>
    </row>
    <row r="2159" spans="4:27" ht="17.25" customHeight="1">
      <c r="D2159" s="68" t="s">
        <v>50</v>
      </c>
      <c r="E2159" s="70" t="s">
        <v>51</v>
      </c>
      <c r="F2159" s="70" t="s">
        <v>1162</v>
      </c>
      <c r="G2159" s="67">
        <v>44741</v>
      </c>
      <c r="H2159" s="67">
        <v>44761</v>
      </c>
      <c r="I2159" s="71">
        <f t="shared" si="121"/>
        <v>20</v>
      </c>
      <c r="J2159" s="72" t="s">
        <v>66</v>
      </c>
      <c r="K2159" s="72" t="s">
        <v>64</v>
      </c>
      <c r="L2159" s="73">
        <v>1</v>
      </c>
      <c r="M2159" s="73" t="s">
        <v>55</v>
      </c>
      <c r="N2159" s="68" t="str">
        <f>VLOOKUP(K2159,[1]人員授權表!D$3:G$249,4,0)</f>
        <v>有機</v>
      </c>
      <c r="O2159" s="70" t="str">
        <f>VLOOKUP(K2159,[1]人員授權表!D$2:E$249,2,FALSE)</f>
        <v>Casper李羿勳</v>
      </c>
      <c r="P2159" s="67">
        <f t="shared" si="123"/>
        <v>44759</v>
      </c>
      <c r="Q2159" s="75" t="str">
        <f t="shared" si="122"/>
        <v>週日</v>
      </c>
      <c r="R2159" s="80">
        <v>44755</v>
      </c>
      <c r="AA2159" s="1"/>
    </row>
    <row r="2160" spans="4:27">
      <c r="D2160" s="68" t="s">
        <v>50</v>
      </c>
      <c r="E2160" s="70" t="s">
        <v>51</v>
      </c>
      <c r="F2160" s="70" t="s">
        <v>1162</v>
      </c>
      <c r="G2160" s="67">
        <v>44741</v>
      </c>
      <c r="H2160" s="67">
        <v>44761</v>
      </c>
      <c r="I2160" s="71">
        <f t="shared" si="121"/>
        <v>20</v>
      </c>
      <c r="J2160" s="72" t="s">
        <v>425</v>
      </c>
      <c r="K2160" s="72" t="s">
        <v>426</v>
      </c>
      <c r="L2160" s="73">
        <v>1</v>
      </c>
      <c r="M2160" s="73" t="s">
        <v>55</v>
      </c>
      <c r="N2160" s="68" t="str">
        <f>VLOOKUP(K2160,[1]人員授權表!D$3:G$249,4,0)</f>
        <v>有機</v>
      </c>
      <c r="O2160" s="70" t="str">
        <f>VLOOKUP(K2160,[1]人員授權表!D$2:E$249,2,FALSE)</f>
        <v>Mei林春美</v>
      </c>
      <c r="P2160" s="67">
        <f t="shared" si="123"/>
        <v>44759</v>
      </c>
      <c r="Q2160" s="75" t="str">
        <f t="shared" si="122"/>
        <v>週日</v>
      </c>
      <c r="R2160" s="80">
        <v>44755</v>
      </c>
      <c r="AA2160" s="1"/>
    </row>
    <row r="2161" spans="4:27">
      <c r="D2161" s="68" t="s">
        <v>50</v>
      </c>
      <c r="E2161" s="70" t="s">
        <v>51</v>
      </c>
      <c r="F2161" s="70" t="s">
        <v>1163</v>
      </c>
      <c r="G2161" s="67">
        <v>44747</v>
      </c>
      <c r="H2161" s="67">
        <v>44761</v>
      </c>
      <c r="I2161" s="71">
        <f t="shared" si="121"/>
        <v>14</v>
      </c>
      <c r="J2161" s="72" t="s">
        <v>118</v>
      </c>
      <c r="K2161" s="72" t="s">
        <v>119</v>
      </c>
      <c r="L2161" s="73">
        <v>4</v>
      </c>
      <c r="M2161" s="73" t="s">
        <v>79</v>
      </c>
      <c r="N2161" s="68" t="str">
        <f>VLOOKUP(K2161,[1]人員授權表!D$3:G$249,4,0)</f>
        <v>無機</v>
      </c>
      <c r="O2161" s="70" t="str">
        <f>VLOOKUP(K2161,[1]人員授權表!D$2:E$249,2,FALSE)</f>
        <v>Ken張智凱</v>
      </c>
      <c r="P2161" s="67">
        <f t="shared" si="123"/>
        <v>44759</v>
      </c>
      <c r="Q2161" s="75" t="str">
        <f t="shared" si="122"/>
        <v>週日</v>
      </c>
      <c r="R2161" s="80">
        <v>44757</v>
      </c>
      <c r="AA2161" s="1"/>
    </row>
    <row r="2162" spans="4:27">
      <c r="D2162" s="68" t="s">
        <v>50</v>
      </c>
      <c r="E2162" s="70" t="s">
        <v>82</v>
      </c>
      <c r="F2162" s="70" t="s">
        <v>1164</v>
      </c>
      <c r="G2162" s="67">
        <v>44746</v>
      </c>
      <c r="H2162" s="67">
        <v>44761</v>
      </c>
      <c r="I2162" s="71">
        <f t="shared" si="121"/>
        <v>15</v>
      </c>
      <c r="J2162" s="72" t="s">
        <v>137</v>
      </c>
      <c r="K2162" s="72" t="s">
        <v>138</v>
      </c>
      <c r="L2162" s="73">
        <v>1</v>
      </c>
      <c r="M2162" s="73" t="s">
        <v>104</v>
      </c>
      <c r="N2162" s="68" t="str">
        <f>VLOOKUP(K2162,[1]人員授權表!D$3:G$249,4,0)</f>
        <v>無機</v>
      </c>
      <c r="O2162" s="70" t="s">
        <v>99</v>
      </c>
      <c r="P2162" s="67">
        <f t="shared" si="123"/>
        <v>44759</v>
      </c>
      <c r="Q2162" s="75" t="str">
        <f t="shared" si="122"/>
        <v>週日</v>
      </c>
      <c r="R2162" s="80">
        <v>44755</v>
      </c>
      <c r="AA2162" s="1"/>
    </row>
    <row r="2163" spans="4:27">
      <c r="D2163" s="68" t="s">
        <v>50</v>
      </c>
      <c r="E2163" s="70" t="s">
        <v>82</v>
      </c>
      <c r="F2163" s="70" t="s">
        <v>1165</v>
      </c>
      <c r="G2163" s="67">
        <v>44747</v>
      </c>
      <c r="H2163" s="67">
        <v>44761</v>
      </c>
      <c r="I2163" s="71">
        <f t="shared" si="121"/>
        <v>14</v>
      </c>
      <c r="J2163" s="72" t="s">
        <v>169</v>
      </c>
      <c r="K2163" s="72" t="s">
        <v>1166</v>
      </c>
      <c r="L2163" s="73">
        <v>3</v>
      </c>
      <c r="M2163" s="73" t="s">
        <v>108</v>
      </c>
      <c r="N2163" s="68" t="str">
        <f>VLOOKUP(K2163,[1]人員授權表!D$3:G$249,4,0)</f>
        <v>有機</v>
      </c>
      <c r="O2163" s="70" t="str">
        <f>IF(J2163=[1]人員授權表!$C$85,"Casper李羿勳",IF(J2163=[1]人員授權表!$C$188,"Iring陳俊明",IF(J2163=[1]人員授權表!$C$189,"Brian陳泓霖",VLOOKUP(K2163,[1]人員授權表!D$2:E$249,2,FALSE))))</f>
        <v>Elle黃雅琪&amp;
Marco陳鴻鈞</v>
      </c>
      <c r="P2163" s="67">
        <f t="shared" si="123"/>
        <v>44759</v>
      </c>
      <c r="Q2163" s="75" t="str">
        <f t="shared" si="122"/>
        <v>週日</v>
      </c>
      <c r="R2163" s="80">
        <v>44761</v>
      </c>
      <c r="S2163" s="85"/>
      <c r="X2163" s="70">
        <v>1</v>
      </c>
      <c r="Y2163" s="78">
        <v>44761</v>
      </c>
      <c r="Z2163" s="79" t="s">
        <v>1167</v>
      </c>
      <c r="AA2163" s="1"/>
    </row>
    <row r="2164" spans="4:27">
      <c r="D2164" s="68" t="s">
        <v>50</v>
      </c>
      <c r="E2164" s="70" t="s">
        <v>82</v>
      </c>
      <c r="F2164" s="70" t="s">
        <v>1168</v>
      </c>
      <c r="G2164" s="67">
        <v>44747</v>
      </c>
      <c r="H2164" s="67">
        <v>44761</v>
      </c>
      <c r="I2164" s="71">
        <f t="shared" si="121"/>
        <v>14</v>
      </c>
      <c r="J2164" s="72" t="s">
        <v>521</v>
      </c>
      <c r="K2164" s="72" t="s">
        <v>874</v>
      </c>
      <c r="L2164" s="73">
        <v>3</v>
      </c>
      <c r="M2164" s="73" t="s">
        <v>108</v>
      </c>
      <c r="N2164" s="68" t="str">
        <f>VLOOKUP(K2164,[1]人員授權表!D$3:G$249,4,0)</f>
        <v>有機</v>
      </c>
      <c r="O2164" s="70" t="str">
        <f>IF(J2164=[1]人員授權表!$C$85,"Casper李羿勳",IF(J2164=[1]人員授權表!$C$188,"Iring陳俊明",IF(J2164=[1]人員授權表!$C$189,"Brian陳泓霖",VLOOKUP(K2164,[1]人員授權表!D$2:E$249,2,FALSE))))</f>
        <v>Elle黃雅琪</v>
      </c>
      <c r="P2164" s="67">
        <f t="shared" si="123"/>
        <v>44759</v>
      </c>
      <c r="Q2164" s="75" t="str">
        <f t="shared" si="122"/>
        <v>週日</v>
      </c>
      <c r="R2164" s="80">
        <v>44757</v>
      </c>
      <c r="AA2164" s="1"/>
    </row>
    <row r="2165" spans="4:27">
      <c r="D2165" s="68" t="s">
        <v>50</v>
      </c>
      <c r="E2165" s="70" t="s">
        <v>51</v>
      </c>
      <c r="F2165" s="70" t="s">
        <v>1169</v>
      </c>
      <c r="G2165" s="67">
        <v>44746</v>
      </c>
      <c r="H2165" s="67">
        <v>44762</v>
      </c>
      <c r="I2165" s="71">
        <f t="shared" si="121"/>
        <v>16</v>
      </c>
      <c r="J2165" s="72" t="s">
        <v>546</v>
      </c>
      <c r="K2165" s="72" t="s">
        <v>337</v>
      </c>
      <c r="L2165" s="73">
        <v>1</v>
      </c>
      <c r="M2165" s="73" t="s">
        <v>104</v>
      </c>
      <c r="N2165" s="68" t="str">
        <f>VLOOKUP(K2165,[1]人員授權表!D$3:G$249,4,0)</f>
        <v>無機</v>
      </c>
      <c r="O2165" s="70" t="str">
        <f>VLOOKUP(K2165,[1]人員授權表!D$2:E$249,2,FALSE)</f>
        <v>Iring陳俊明</v>
      </c>
      <c r="P2165" s="67">
        <f t="shared" si="123"/>
        <v>44760</v>
      </c>
      <c r="Q2165" s="75" t="str">
        <f t="shared" si="122"/>
        <v>週一</v>
      </c>
      <c r="R2165" s="80">
        <v>44750</v>
      </c>
      <c r="AA2165" s="1"/>
    </row>
    <row r="2166" spans="4:27">
      <c r="D2166" s="68" t="s">
        <v>50</v>
      </c>
      <c r="E2166" s="70" t="s">
        <v>51</v>
      </c>
      <c r="F2166" s="70" t="s">
        <v>1169</v>
      </c>
      <c r="G2166" s="67">
        <v>44746</v>
      </c>
      <c r="H2166" s="67">
        <v>44762</v>
      </c>
      <c r="I2166" s="71">
        <f t="shared" si="121"/>
        <v>16</v>
      </c>
      <c r="J2166" s="72" t="s">
        <v>547</v>
      </c>
      <c r="K2166" s="72" t="s">
        <v>337</v>
      </c>
      <c r="L2166" s="73">
        <v>1</v>
      </c>
      <c r="M2166" s="73" t="s">
        <v>104</v>
      </c>
      <c r="N2166" s="68" t="str">
        <f>VLOOKUP(K2166,[1]人員授權表!D$3:G$249,4,0)</f>
        <v>無機</v>
      </c>
      <c r="O2166" s="70" t="str">
        <f>VLOOKUP(K2166,[1]人員授權表!D$2:E$249,2,FALSE)</f>
        <v>Iring陳俊明</v>
      </c>
      <c r="P2166" s="67">
        <f t="shared" si="123"/>
        <v>44760</v>
      </c>
      <c r="Q2166" s="75" t="str">
        <f t="shared" si="122"/>
        <v>週一</v>
      </c>
      <c r="R2166" s="80">
        <v>44750</v>
      </c>
      <c r="AA2166" s="1"/>
    </row>
    <row r="2167" spans="4:27" ht="17.25" customHeight="1">
      <c r="D2167" s="68" t="s">
        <v>50</v>
      </c>
      <c r="E2167" s="70" t="s">
        <v>51</v>
      </c>
      <c r="F2167" s="70" t="s">
        <v>1169</v>
      </c>
      <c r="G2167" s="67">
        <v>44746</v>
      </c>
      <c r="H2167" s="67">
        <v>44762</v>
      </c>
      <c r="I2167" s="71">
        <f t="shared" si="121"/>
        <v>16</v>
      </c>
      <c r="J2167" s="72" t="s">
        <v>548</v>
      </c>
      <c r="K2167" s="72" t="s">
        <v>337</v>
      </c>
      <c r="L2167" s="73">
        <v>1</v>
      </c>
      <c r="M2167" s="73" t="s">
        <v>104</v>
      </c>
      <c r="N2167" s="68" t="str">
        <f>VLOOKUP(K2167,[1]人員授權表!D$3:G$249,4,0)</f>
        <v>無機</v>
      </c>
      <c r="O2167" s="70" t="str">
        <f>VLOOKUP(K2167,[1]人員授權表!D$2:E$249,2,FALSE)</f>
        <v>Iring陳俊明</v>
      </c>
      <c r="P2167" s="67">
        <f t="shared" si="123"/>
        <v>44760</v>
      </c>
      <c r="Q2167" s="75" t="str">
        <f t="shared" si="122"/>
        <v>週一</v>
      </c>
      <c r="R2167" s="80">
        <v>44750</v>
      </c>
      <c r="AA2167" s="1"/>
    </row>
    <row r="2168" spans="4:27">
      <c r="D2168" s="68" t="s">
        <v>50</v>
      </c>
      <c r="E2168" s="70" t="s">
        <v>51</v>
      </c>
      <c r="F2168" s="70" t="s">
        <v>1169</v>
      </c>
      <c r="G2168" s="67">
        <v>44746</v>
      </c>
      <c r="H2168" s="67">
        <v>44762</v>
      </c>
      <c r="I2168" s="71">
        <f t="shared" si="121"/>
        <v>16</v>
      </c>
      <c r="J2168" s="72" t="s">
        <v>549</v>
      </c>
      <c r="K2168" s="72" t="s">
        <v>337</v>
      </c>
      <c r="L2168" s="73">
        <v>1</v>
      </c>
      <c r="M2168" s="73" t="s">
        <v>104</v>
      </c>
      <c r="N2168" s="68" t="str">
        <f>VLOOKUP(K2168,[1]人員授權表!D$3:G$249,4,0)</f>
        <v>無機</v>
      </c>
      <c r="O2168" s="70" t="str">
        <f>VLOOKUP(K2168,[1]人員授權表!D$2:E$249,2,FALSE)</f>
        <v>Iring陳俊明</v>
      </c>
      <c r="P2168" s="67">
        <f t="shared" si="123"/>
        <v>44760</v>
      </c>
      <c r="Q2168" s="75" t="str">
        <f t="shared" si="122"/>
        <v>週一</v>
      </c>
      <c r="R2168" s="80">
        <v>44750</v>
      </c>
      <c r="AA2168" s="1"/>
    </row>
    <row r="2169" spans="4:27">
      <c r="D2169" s="68" t="s">
        <v>50</v>
      </c>
      <c r="E2169" s="70" t="s">
        <v>51</v>
      </c>
      <c r="F2169" s="70" t="s">
        <v>1169</v>
      </c>
      <c r="G2169" s="67">
        <v>44746</v>
      </c>
      <c r="H2169" s="67">
        <v>44762</v>
      </c>
      <c r="I2169" s="71">
        <f t="shared" si="121"/>
        <v>16</v>
      </c>
      <c r="J2169" s="72" t="s">
        <v>550</v>
      </c>
      <c r="K2169" s="72" t="s">
        <v>337</v>
      </c>
      <c r="L2169" s="73">
        <v>1</v>
      </c>
      <c r="M2169" s="73" t="s">
        <v>104</v>
      </c>
      <c r="N2169" s="68" t="str">
        <f>VLOOKUP(K2169,[1]人員授權表!D$3:G$249,4,0)</f>
        <v>無機</v>
      </c>
      <c r="O2169" s="70" t="str">
        <f>VLOOKUP(K2169,[1]人員授權表!D$2:E$249,2,FALSE)</f>
        <v>Iring陳俊明</v>
      </c>
      <c r="P2169" s="67">
        <f t="shared" si="123"/>
        <v>44760</v>
      </c>
      <c r="Q2169" s="75" t="str">
        <f t="shared" si="122"/>
        <v>週一</v>
      </c>
      <c r="R2169" s="80">
        <v>44750</v>
      </c>
      <c r="AA2169" s="1"/>
    </row>
    <row r="2170" spans="4:27">
      <c r="D2170" s="68" t="s">
        <v>50</v>
      </c>
      <c r="E2170" s="70" t="s">
        <v>51</v>
      </c>
      <c r="F2170" s="70" t="s">
        <v>1169</v>
      </c>
      <c r="G2170" s="67">
        <v>44746</v>
      </c>
      <c r="H2170" s="67">
        <v>44762</v>
      </c>
      <c r="I2170" s="71">
        <f t="shared" si="121"/>
        <v>16</v>
      </c>
      <c r="J2170" s="72" t="s">
        <v>551</v>
      </c>
      <c r="K2170" s="72" t="s">
        <v>337</v>
      </c>
      <c r="L2170" s="73">
        <v>1</v>
      </c>
      <c r="M2170" s="73" t="s">
        <v>104</v>
      </c>
      <c r="N2170" s="68" t="str">
        <f>VLOOKUP(K2170,[1]人員授權表!D$3:G$249,4,0)</f>
        <v>無機</v>
      </c>
      <c r="O2170" s="70" t="str">
        <f>VLOOKUP(K2170,[1]人員授權表!D$2:E$249,2,FALSE)</f>
        <v>Iring陳俊明</v>
      </c>
      <c r="P2170" s="67">
        <f t="shared" si="123"/>
        <v>44760</v>
      </c>
      <c r="Q2170" s="75" t="str">
        <f t="shared" si="122"/>
        <v>週一</v>
      </c>
      <c r="R2170" s="80">
        <v>44750</v>
      </c>
      <c r="AA2170" s="1"/>
    </row>
    <row r="2171" spans="4:27">
      <c r="D2171" s="68" t="s">
        <v>50</v>
      </c>
      <c r="E2171" s="70" t="s">
        <v>51</v>
      </c>
      <c r="F2171" s="70" t="s">
        <v>1169</v>
      </c>
      <c r="G2171" s="67">
        <v>44746</v>
      </c>
      <c r="H2171" s="67">
        <v>44762</v>
      </c>
      <c r="I2171" s="71">
        <f t="shared" si="121"/>
        <v>16</v>
      </c>
      <c r="J2171" s="72" t="s">
        <v>552</v>
      </c>
      <c r="K2171" s="72" t="s">
        <v>337</v>
      </c>
      <c r="L2171" s="73">
        <v>1</v>
      </c>
      <c r="M2171" s="73" t="s">
        <v>104</v>
      </c>
      <c r="N2171" s="68" t="str">
        <f>VLOOKUP(K2171,[1]人員授權表!D$3:G$249,4,0)</f>
        <v>無機</v>
      </c>
      <c r="O2171" s="70" t="str">
        <f>VLOOKUP(K2171,[1]人員授權表!D$2:E$249,2,FALSE)</f>
        <v>Iring陳俊明</v>
      </c>
      <c r="P2171" s="67">
        <f t="shared" si="123"/>
        <v>44760</v>
      </c>
      <c r="Q2171" s="75" t="str">
        <f t="shared" si="122"/>
        <v>週一</v>
      </c>
      <c r="R2171" s="80">
        <v>44750</v>
      </c>
      <c r="AA2171" s="1"/>
    </row>
    <row r="2172" spans="4:27">
      <c r="D2172" s="68" t="s">
        <v>50</v>
      </c>
      <c r="E2172" s="70" t="s">
        <v>51</v>
      </c>
      <c r="F2172" s="70" t="s">
        <v>1169</v>
      </c>
      <c r="G2172" s="67">
        <v>44746</v>
      </c>
      <c r="H2172" s="67">
        <v>44762</v>
      </c>
      <c r="I2172" s="71">
        <f t="shared" si="121"/>
        <v>16</v>
      </c>
      <c r="J2172" s="72" t="s">
        <v>553</v>
      </c>
      <c r="K2172" s="72" t="s">
        <v>337</v>
      </c>
      <c r="L2172" s="73">
        <v>1</v>
      </c>
      <c r="M2172" s="73" t="s">
        <v>104</v>
      </c>
      <c r="N2172" s="68" t="str">
        <f>VLOOKUP(K2172,[1]人員授權表!D$3:G$249,4,0)</f>
        <v>無機</v>
      </c>
      <c r="O2172" s="70" t="str">
        <f>VLOOKUP(K2172,[1]人員授權表!D$2:E$249,2,FALSE)</f>
        <v>Iring陳俊明</v>
      </c>
      <c r="P2172" s="67">
        <f t="shared" si="123"/>
        <v>44760</v>
      </c>
      <c r="Q2172" s="75" t="str">
        <f t="shared" si="122"/>
        <v>週一</v>
      </c>
      <c r="R2172" s="80">
        <v>44750</v>
      </c>
      <c r="AA2172" s="1"/>
    </row>
    <row r="2173" spans="4:27">
      <c r="D2173" s="68" t="s">
        <v>50</v>
      </c>
      <c r="E2173" s="70" t="s">
        <v>51</v>
      </c>
      <c r="F2173" s="70" t="s">
        <v>1169</v>
      </c>
      <c r="G2173" s="67">
        <v>44746</v>
      </c>
      <c r="H2173" s="67">
        <v>44762</v>
      </c>
      <c r="I2173" s="71">
        <f t="shared" si="121"/>
        <v>16</v>
      </c>
      <c r="J2173" s="72" t="s">
        <v>554</v>
      </c>
      <c r="K2173" s="72" t="s">
        <v>436</v>
      </c>
      <c r="L2173" s="73">
        <v>1</v>
      </c>
      <c r="M2173" s="73" t="s">
        <v>104</v>
      </c>
      <c r="N2173" s="68" t="str">
        <f>VLOOKUP(K2173,[1]人員授權表!D$3:G$249,4,0)</f>
        <v>無機</v>
      </c>
      <c r="O2173" s="70" t="str">
        <f>VLOOKUP(K2173,[1]人員授權表!D$2:E$249,2,FALSE)</f>
        <v>Dennis陳汶宏</v>
      </c>
      <c r="P2173" s="67">
        <f t="shared" si="123"/>
        <v>44760</v>
      </c>
      <c r="Q2173" s="75" t="str">
        <f t="shared" si="122"/>
        <v>週一</v>
      </c>
      <c r="R2173" s="80">
        <v>44750</v>
      </c>
      <c r="AA2173" s="1"/>
    </row>
    <row r="2174" spans="4:27">
      <c r="D2174" s="68" t="s">
        <v>50</v>
      </c>
      <c r="E2174" s="70" t="s">
        <v>51</v>
      </c>
      <c r="F2174" s="70" t="s">
        <v>1170</v>
      </c>
      <c r="G2174" s="67">
        <v>44746</v>
      </c>
      <c r="H2174" s="67">
        <v>44762</v>
      </c>
      <c r="I2174" s="71">
        <f t="shared" si="121"/>
        <v>16</v>
      </c>
      <c r="J2174" s="72" t="s">
        <v>529</v>
      </c>
      <c r="K2174" s="72" t="s">
        <v>140</v>
      </c>
      <c r="L2174" s="73">
        <v>2</v>
      </c>
      <c r="M2174" s="73" t="s">
        <v>104</v>
      </c>
      <c r="N2174" s="68" t="str">
        <f>VLOOKUP(K2174,[1]人員授權表!D$3:G$249,4,0)</f>
        <v>無機</v>
      </c>
      <c r="O2174" s="70" t="str">
        <f>IF(J2174=[1]人員授權表!$C$85,"Casper李羿勳",IF(J2174=[1]人員授權表!$C$188,"Iring陳俊明",IF(J2174=[1]人員授權表!$C$189,"Brian陳泓霖",VLOOKUP(K2174,[1]人員授權表!D$2:E$249,2,FALSE))))</f>
        <v>Iring陳俊明</v>
      </c>
      <c r="P2174" s="67">
        <f t="shared" si="123"/>
        <v>44760</v>
      </c>
      <c r="Q2174" s="75" t="str">
        <f t="shared" si="122"/>
        <v>週一</v>
      </c>
      <c r="R2174" s="80">
        <v>44750</v>
      </c>
      <c r="AA2174" s="1"/>
    </row>
    <row r="2175" spans="4:27">
      <c r="D2175" s="68" t="s">
        <v>50</v>
      </c>
      <c r="E2175" s="70" t="s">
        <v>51</v>
      </c>
      <c r="F2175" s="70" t="s">
        <v>1170</v>
      </c>
      <c r="G2175" s="67">
        <v>44746</v>
      </c>
      <c r="H2175" s="67">
        <v>44762</v>
      </c>
      <c r="I2175" s="71">
        <f t="shared" si="121"/>
        <v>16</v>
      </c>
      <c r="J2175" s="72" t="s">
        <v>97</v>
      </c>
      <c r="K2175" s="72" t="s">
        <v>187</v>
      </c>
      <c r="L2175" s="73">
        <v>2</v>
      </c>
      <c r="M2175" s="73" t="s">
        <v>104</v>
      </c>
      <c r="N2175" s="68" t="str">
        <f>VLOOKUP(K2175,[1]人員授權表!D$3:G$249,4,0)</f>
        <v>無機</v>
      </c>
      <c r="O2175" s="70" t="str">
        <f>VLOOKUP(K2175,[1]人員授權表!D$2:E$249,2,FALSE)</f>
        <v>Ruby黃家蓁</v>
      </c>
      <c r="P2175" s="67">
        <f t="shared" si="123"/>
        <v>44760</v>
      </c>
      <c r="Q2175" s="75" t="str">
        <f t="shared" si="122"/>
        <v>週一</v>
      </c>
      <c r="R2175" s="80">
        <v>44754</v>
      </c>
      <c r="AA2175" s="1"/>
    </row>
    <row r="2176" spans="4:27">
      <c r="D2176" s="68" t="s">
        <v>50</v>
      </c>
      <c r="E2176" s="70" t="s">
        <v>51</v>
      </c>
      <c r="F2176" s="70" t="s">
        <v>1170</v>
      </c>
      <c r="G2176" s="67">
        <v>44746</v>
      </c>
      <c r="H2176" s="67">
        <v>44762</v>
      </c>
      <c r="I2176" s="71">
        <f t="shared" si="121"/>
        <v>16</v>
      </c>
      <c r="J2176" s="72" t="s">
        <v>343</v>
      </c>
      <c r="K2176" s="72" t="s">
        <v>187</v>
      </c>
      <c r="L2176" s="73">
        <v>2</v>
      </c>
      <c r="M2176" s="73" t="s">
        <v>104</v>
      </c>
      <c r="N2176" s="68" t="str">
        <f>VLOOKUP(K2176,[1]人員授權表!D$3:G$249,4,0)</f>
        <v>無機</v>
      </c>
      <c r="O2176" s="70" t="str">
        <f>VLOOKUP(K2176,[1]人員授權表!D$2:E$249,2,FALSE)</f>
        <v>Ruby黃家蓁</v>
      </c>
      <c r="P2176" s="67">
        <f t="shared" si="123"/>
        <v>44760</v>
      </c>
      <c r="Q2176" s="75" t="str">
        <f t="shared" si="122"/>
        <v>週一</v>
      </c>
      <c r="R2176" s="80">
        <v>44754</v>
      </c>
      <c r="AA2176" s="1"/>
    </row>
    <row r="2177" spans="4:27">
      <c r="D2177" s="68" t="s">
        <v>50</v>
      </c>
      <c r="E2177" s="70" t="s">
        <v>51</v>
      </c>
      <c r="F2177" s="70" t="s">
        <v>1170</v>
      </c>
      <c r="G2177" s="67">
        <v>44746</v>
      </c>
      <c r="H2177" s="67">
        <v>44762</v>
      </c>
      <c r="I2177" s="71">
        <f t="shared" si="121"/>
        <v>16</v>
      </c>
      <c r="J2177" s="72" t="s">
        <v>133</v>
      </c>
      <c r="K2177" s="72" t="s">
        <v>187</v>
      </c>
      <c r="L2177" s="73">
        <v>2</v>
      </c>
      <c r="M2177" s="73" t="s">
        <v>104</v>
      </c>
      <c r="N2177" s="68" t="str">
        <f>VLOOKUP(K2177,[1]人員授權表!D$3:G$249,4,0)</f>
        <v>無機</v>
      </c>
      <c r="O2177" s="70" t="str">
        <f>VLOOKUP(K2177,[1]人員授權表!D$2:E$249,2,FALSE)</f>
        <v>Ruby黃家蓁</v>
      </c>
      <c r="P2177" s="67">
        <f t="shared" si="123"/>
        <v>44760</v>
      </c>
      <c r="Q2177" s="75" t="str">
        <f t="shared" si="122"/>
        <v>週一</v>
      </c>
      <c r="R2177" s="80">
        <v>44754</v>
      </c>
      <c r="AA2177" s="1"/>
    </row>
    <row r="2178" spans="4:27">
      <c r="D2178" s="68" t="s">
        <v>50</v>
      </c>
      <c r="E2178" s="70" t="s">
        <v>51</v>
      </c>
      <c r="F2178" s="70" t="s">
        <v>1170</v>
      </c>
      <c r="G2178" s="67">
        <v>44746</v>
      </c>
      <c r="H2178" s="67">
        <v>44762</v>
      </c>
      <c r="I2178" s="71">
        <f t="shared" si="121"/>
        <v>16</v>
      </c>
      <c r="J2178" s="72" t="s">
        <v>192</v>
      </c>
      <c r="K2178" s="72" t="s">
        <v>187</v>
      </c>
      <c r="L2178" s="73">
        <v>2</v>
      </c>
      <c r="M2178" s="73" t="s">
        <v>104</v>
      </c>
      <c r="N2178" s="68" t="str">
        <f>VLOOKUP(K2178,[1]人員授權表!D$3:G$249,4,0)</f>
        <v>無機</v>
      </c>
      <c r="O2178" s="70" t="str">
        <f>VLOOKUP(K2178,[1]人員授權表!D$2:E$249,2,FALSE)</f>
        <v>Ruby黃家蓁</v>
      </c>
      <c r="P2178" s="67">
        <f t="shared" si="123"/>
        <v>44760</v>
      </c>
      <c r="Q2178" s="75" t="str">
        <f t="shared" si="122"/>
        <v>週一</v>
      </c>
      <c r="R2178" s="80">
        <v>44754</v>
      </c>
      <c r="AA2178" s="1"/>
    </row>
    <row r="2179" spans="4:27">
      <c r="D2179" s="68" t="s">
        <v>50</v>
      </c>
      <c r="E2179" s="70" t="s">
        <v>51</v>
      </c>
      <c r="F2179" s="70" t="s">
        <v>1170</v>
      </c>
      <c r="G2179" s="67">
        <v>44746</v>
      </c>
      <c r="H2179" s="67">
        <v>44762</v>
      </c>
      <c r="I2179" s="71">
        <f t="shared" si="121"/>
        <v>16</v>
      </c>
      <c r="J2179" s="72" t="s">
        <v>340</v>
      </c>
      <c r="K2179" s="72" t="s">
        <v>187</v>
      </c>
      <c r="L2179" s="73">
        <v>2</v>
      </c>
      <c r="M2179" s="73" t="s">
        <v>104</v>
      </c>
      <c r="N2179" s="68" t="str">
        <f>VLOOKUP(K2179,[1]人員授權表!D$3:G$249,4,0)</f>
        <v>無機</v>
      </c>
      <c r="O2179" s="70" t="str">
        <f>VLOOKUP(K2179,[1]人員授權表!D$2:E$249,2,FALSE)</f>
        <v>Ruby黃家蓁</v>
      </c>
      <c r="P2179" s="67">
        <f t="shared" si="123"/>
        <v>44760</v>
      </c>
      <c r="Q2179" s="75" t="str">
        <f t="shared" si="122"/>
        <v>週一</v>
      </c>
      <c r="R2179" s="80">
        <v>44754</v>
      </c>
      <c r="AA2179" s="1"/>
    </row>
    <row r="2180" spans="4:27">
      <c r="D2180" s="68" t="s">
        <v>50</v>
      </c>
      <c r="E2180" s="70" t="s">
        <v>51</v>
      </c>
      <c r="F2180" s="70" t="s">
        <v>1170</v>
      </c>
      <c r="G2180" s="67">
        <v>44746</v>
      </c>
      <c r="H2180" s="67">
        <v>44762</v>
      </c>
      <c r="I2180" s="71">
        <f t="shared" si="121"/>
        <v>16</v>
      </c>
      <c r="J2180" s="72" t="s">
        <v>299</v>
      </c>
      <c r="K2180" s="72" t="s">
        <v>187</v>
      </c>
      <c r="L2180" s="73">
        <v>1</v>
      </c>
      <c r="M2180" s="73" t="s">
        <v>104</v>
      </c>
      <c r="N2180" s="68" t="str">
        <f>VLOOKUP(K2180,[1]人員授權表!D$3:G$249,4,0)</f>
        <v>無機</v>
      </c>
      <c r="O2180" s="70" t="str">
        <f>VLOOKUP(K2180,[1]人員授權表!D$2:E$249,2,FALSE)</f>
        <v>Ruby黃家蓁</v>
      </c>
      <c r="P2180" s="67">
        <f t="shared" si="123"/>
        <v>44760</v>
      </c>
      <c r="Q2180" s="75" t="str">
        <f t="shared" si="122"/>
        <v>週一</v>
      </c>
      <c r="R2180" s="80">
        <v>44754</v>
      </c>
      <c r="AA2180" s="1"/>
    </row>
    <row r="2181" spans="4:27">
      <c r="D2181" s="68" t="s">
        <v>50</v>
      </c>
      <c r="E2181" s="70" t="s">
        <v>51</v>
      </c>
      <c r="F2181" s="70" t="s">
        <v>1170</v>
      </c>
      <c r="G2181" s="67">
        <v>44746</v>
      </c>
      <c r="H2181" s="67">
        <v>44762</v>
      </c>
      <c r="I2181" s="71">
        <f t="shared" si="121"/>
        <v>16</v>
      </c>
      <c r="J2181" s="72" t="s">
        <v>341</v>
      </c>
      <c r="K2181" s="72" t="s">
        <v>187</v>
      </c>
      <c r="L2181" s="73">
        <v>2</v>
      </c>
      <c r="M2181" s="73" t="s">
        <v>104</v>
      </c>
      <c r="N2181" s="68" t="str">
        <f>VLOOKUP(K2181,[1]人員授權表!D$3:G$249,4,0)</f>
        <v>無機</v>
      </c>
      <c r="O2181" s="70" t="str">
        <f>VLOOKUP(K2181,[1]人員授權表!D$2:E$249,2,FALSE)</f>
        <v>Ruby黃家蓁</v>
      </c>
      <c r="P2181" s="67">
        <f t="shared" si="123"/>
        <v>44760</v>
      </c>
      <c r="Q2181" s="75" t="str">
        <f t="shared" si="122"/>
        <v>週一</v>
      </c>
      <c r="R2181" s="80">
        <v>44754</v>
      </c>
      <c r="AA2181" s="1"/>
    </row>
    <row r="2182" spans="4:27">
      <c r="D2182" s="68" t="s">
        <v>50</v>
      </c>
      <c r="E2182" s="70" t="s">
        <v>51</v>
      </c>
      <c r="F2182" s="70" t="s">
        <v>1170</v>
      </c>
      <c r="G2182" s="67">
        <v>44746</v>
      </c>
      <c r="H2182" s="67">
        <v>44762</v>
      </c>
      <c r="I2182" s="71">
        <f t="shared" si="121"/>
        <v>16</v>
      </c>
      <c r="J2182" s="72" t="s">
        <v>288</v>
      </c>
      <c r="K2182" s="72" t="s">
        <v>289</v>
      </c>
      <c r="L2182" s="73">
        <v>2</v>
      </c>
      <c r="M2182" s="73" t="s">
        <v>104</v>
      </c>
      <c r="N2182" s="68" t="str">
        <f>VLOOKUP(K2182,[1]人員授權表!D$3:G$249,4,0)</f>
        <v>無機</v>
      </c>
      <c r="O2182" s="70" t="str">
        <f>VLOOKUP(K2182,[1]人員授權表!D$2:E$249,2,FALSE)</f>
        <v>Jack劉念忻</v>
      </c>
      <c r="P2182" s="67">
        <f t="shared" si="123"/>
        <v>44760</v>
      </c>
      <c r="Q2182" s="75" t="str">
        <f t="shared" si="122"/>
        <v>週一</v>
      </c>
      <c r="R2182" s="80">
        <v>44754</v>
      </c>
      <c r="S2182" s="84"/>
      <c r="AA2182" s="1"/>
    </row>
    <row r="2183" spans="4:27">
      <c r="D2183" s="68" t="s">
        <v>50</v>
      </c>
      <c r="E2183" s="70" t="s">
        <v>51</v>
      </c>
      <c r="F2183" s="70" t="s">
        <v>1170</v>
      </c>
      <c r="G2183" s="67">
        <v>44746</v>
      </c>
      <c r="H2183" s="67">
        <v>44762</v>
      </c>
      <c r="I2183" s="71">
        <f t="shared" ref="I2183:I2246" si="124">_xlfn.DAYS(H2183,G2183)</f>
        <v>16</v>
      </c>
      <c r="J2183" s="72" t="s">
        <v>195</v>
      </c>
      <c r="K2183" s="72" t="s">
        <v>196</v>
      </c>
      <c r="L2183" s="73">
        <v>2</v>
      </c>
      <c r="M2183" s="73" t="s">
        <v>104</v>
      </c>
      <c r="N2183" s="68" t="str">
        <f>VLOOKUP(K2183,[1]人員授權表!D$3:G$249,4,0)</f>
        <v>無機</v>
      </c>
      <c r="O2183" s="70" t="str">
        <f>VLOOKUP(K2183,[1]人員授權表!D$2:E$249,2,FALSE)</f>
        <v>Debby胡萱黛</v>
      </c>
      <c r="P2183" s="67">
        <f t="shared" si="123"/>
        <v>44760</v>
      </c>
      <c r="Q2183" s="75" t="str">
        <f t="shared" ref="Q2183:Q2246" si="125">TEXT(P2183,"aaa")</f>
        <v>週一</v>
      </c>
      <c r="R2183" s="80">
        <v>44750</v>
      </c>
      <c r="S2183" s="84"/>
      <c r="AA2183" s="1"/>
    </row>
    <row r="2184" spans="4:27">
      <c r="D2184" s="68" t="s">
        <v>50</v>
      </c>
      <c r="E2184" s="70" t="s">
        <v>51</v>
      </c>
      <c r="F2184" s="70" t="s">
        <v>1170</v>
      </c>
      <c r="G2184" s="67">
        <v>44746</v>
      </c>
      <c r="H2184" s="67">
        <v>44762</v>
      </c>
      <c r="I2184" s="71">
        <f t="shared" si="124"/>
        <v>16</v>
      </c>
      <c r="J2184" s="72" t="s">
        <v>556</v>
      </c>
      <c r="K2184" s="72" t="s">
        <v>199</v>
      </c>
      <c r="L2184" s="73">
        <v>2</v>
      </c>
      <c r="M2184" s="73" t="s">
        <v>104</v>
      </c>
      <c r="N2184" s="68" t="str">
        <f>VLOOKUP(K2184,[1]人員授權表!D$3:G$249,4,0)</f>
        <v>無機</v>
      </c>
      <c r="O2184" s="70" t="str">
        <f>VLOOKUP(K2184,[1]人員授權表!D$2:E$249,2,FALSE)</f>
        <v>Vicky游崴涵</v>
      </c>
      <c r="P2184" s="67">
        <f t="shared" si="123"/>
        <v>44760</v>
      </c>
      <c r="Q2184" s="75" t="str">
        <f t="shared" si="125"/>
        <v>週一</v>
      </c>
      <c r="R2184" s="80">
        <v>44755</v>
      </c>
      <c r="S2184" s="84"/>
      <c r="AA2184" s="1"/>
    </row>
    <row r="2185" spans="4:27">
      <c r="D2185" s="68" t="s">
        <v>50</v>
      </c>
      <c r="E2185" s="70" t="s">
        <v>51</v>
      </c>
      <c r="F2185" s="70" t="s">
        <v>1170</v>
      </c>
      <c r="G2185" s="67">
        <v>44746</v>
      </c>
      <c r="H2185" s="67">
        <v>44762</v>
      </c>
      <c r="I2185" s="71">
        <f t="shared" si="124"/>
        <v>16</v>
      </c>
      <c r="J2185" s="72" t="s">
        <v>175</v>
      </c>
      <c r="K2185" s="72" t="s">
        <v>176</v>
      </c>
      <c r="L2185" s="73">
        <v>2</v>
      </c>
      <c r="M2185" s="73" t="s">
        <v>104</v>
      </c>
      <c r="N2185" s="68" t="str">
        <f>VLOOKUP(K2185,[1]人員授權表!D$3:G$249,4,0)</f>
        <v>無機</v>
      </c>
      <c r="O2185" s="70" t="s">
        <v>177</v>
      </c>
      <c r="P2185" s="67">
        <f t="shared" si="123"/>
        <v>44760</v>
      </c>
      <c r="Q2185" s="75" t="str">
        <f t="shared" si="125"/>
        <v>週一</v>
      </c>
      <c r="R2185" s="80">
        <v>44754</v>
      </c>
      <c r="AA2185" s="1"/>
    </row>
    <row r="2186" spans="4:27">
      <c r="D2186" s="68" t="s">
        <v>50</v>
      </c>
      <c r="E2186" s="70" t="s">
        <v>51</v>
      </c>
      <c r="F2186" s="70" t="s">
        <v>1170</v>
      </c>
      <c r="G2186" s="67">
        <v>44746</v>
      </c>
      <c r="H2186" s="67">
        <v>44762</v>
      </c>
      <c r="I2186" s="71">
        <f t="shared" si="124"/>
        <v>16</v>
      </c>
      <c r="J2186" s="72" t="s">
        <v>204</v>
      </c>
      <c r="K2186" s="72" t="s">
        <v>205</v>
      </c>
      <c r="L2186" s="73">
        <v>2</v>
      </c>
      <c r="M2186" s="73" t="s">
        <v>104</v>
      </c>
      <c r="N2186" s="68" t="str">
        <f>VLOOKUP(K2186,[1]人員授權表!D$3:G$249,4,0)</f>
        <v>無機</v>
      </c>
      <c r="O2186" s="70" t="str">
        <f>VLOOKUP(K2186,[1]人員授權表!D$2:E$249,2,FALSE)</f>
        <v>Iring陳俊明</v>
      </c>
      <c r="P2186" s="67">
        <f t="shared" si="123"/>
        <v>44760</v>
      </c>
      <c r="Q2186" s="75" t="str">
        <f t="shared" si="125"/>
        <v>週一</v>
      </c>
      <c r="R2186" s="80">
        <v>44755</v>
      </c>
      <c r="AA2186" s="1"/>
    </row>
    <row r="2187" spans="4:27" ht="17.25" customHeight="1">
      <c r="D2187" s="68" t="s">
        <v>50</v>
      </c>
      <c r="E2187" s="70" t="s">
        <v>51</v>
      </c>
      <c r="F2187" s="70" t="s">
        <v>1170</v>
      </c>
      <c r="G2187" s="67">
        <v>44746</v>
      </c>
      <c r="H2187" s="67">
        <v>44762</v>
      </c>
      <c r="I2187" s="71">
        <f t="shared" si="124"/>
        <v>16</v>
      </c>
      <c r="J2187" s="72" t="s">
        <v>141</v>
      </c>
      <c r="K2187" s="72" t="s">
        <v>142</v>
      </c>
      <c r="L2187" s="73">
        <v>2</v>
      </c>
      <c r="M2187" s="73" t="s">
        <v>104</v>
      </c>
      <c r="N2187" s="68" t="str">
        <f>VLOOKUP(K2187,[1]人員授權表!D$3:G$249,4,0)</f>
        <v>無機</v>
      </c>
      <c r="O2187" s="70" t="str">
        <f>VLOOKUP(K2187,[1]人員授權表!D$2:E$249,2,FALSE)</f>
        <v>Dennis陳汶宏</v>
      </c>
      <c r="P2187" s="67">
        <f t="shared" si="123"/>
        <v>44760</v>
      </c>
      <c r="Q2187" s="75" t="str">
        <f t="shared" si="125"/>
        <v>週一</v>
      </c>
      <c r="R2187" s="80">
        <v>44754</v>
      </c>
      <c r="AA2187" s="1"/>
    </row>
    <row r="2188" spans="4:27">
      <c r="D2188" s="68" t="s">
        <v>50</v>
      </c>
      <c r="E2188" s="70" t="s">
        <v>51</v>
      </c>
      <c r="F2188" s="70" t="s">
        <v>1170</v>
      </c>
      <c r="G2188" s="67">
        <v>44746</v>
      </c>
      <c r="H2188" s="67">
        <v>44762</v>
      </c>
      <c r="I2188" s="71">
        <f t="shared" si="124"/>
        <v>16</v>
      </c>
      <c r="J2188" s="72" t="s">
        <v>137</v>
      </c>
      <c r="K2188" s="72" t="s">
        <v>138</v>
      </c>
      <c r="L2188" s="73">
        <v>2</v>
      </c>
      <c r="M2188" s="73" t="s">
        <v>104</v>
      </c>
      <c r="N2188" s="68" t="str">
        <f>VLOOKUP(K2188,[1]人員授權表!D$3:G$249,4,0)</f>
        <v>無機</v>
      </c>
      <c r="O2188" s="70" t="s">
        <v>99</v>
      </c>
      <c r="P2188" s="67">
        <f t="shared" si="123"/>
        <v>44760</v>
      </c>
      <c r="Q2188" s="75" t="str">
        <f t="shared" si="125"/>
        <v>週一</v>
      </c>
      <c r="R2188" s="80">
        <v>44755</v>
      </c>
      <c r="AA2188" s="1"/>
    </row>
    <row r="2189" spans="4:27">
      <c r="D2189" s="68" t="s">
        <v>50</v>
      </c>
      <c r="E2189" s="70" t="s">
        <v>51</v>
      </c>
      <c r="F2189" s="70" t="s">
        <v>1170</v>
      </c>
      <c r="G2189" s="67">
        <v>44746</v>
      </c>
      <c r="H2189" s="67">
        <v>44762</v>
      </c>
      <c r="I2189" s="71">
        <f t="shared" si="124"/>
        <v>16</v>
      </c>
      <c r="J2189" s="72" t="s">
        <v>557</v>
      </c>
      <c r="K2189" s="72" t="s">
        <v>294</v>
      </c>
      <c r="L2189" s="73">
        <v>2</v>
      </c>
      <c r="M2189" s="73" t="s">
        <v>104</v>
      </c>
      <c r="N2189" s="68" t="str">
        <f>VLOOKUP(K2189,[1]人員授權表!D$3:G$249,4,0)</f>
        <v>無機</v>
      </c>
      <c r="O2189" s="70" t="str">
        <f>VLOOKUP(K2189,[1]人員授權表!D$2:E$249,2,FALSE)</f>
        <v>Vicky游崴涵</v>
      </c>
      <c r="P2189" s="67">
        <f t="shared" si="123"/>
        <v>44760</v>
      </c>
      <c r="Q2189" s="75" t="str">
        <f t="shared" si="125"/>
        <v>週一</v>
      </c>
      <c r="R2189" s="80">
        <v>44755</v>
      </c>
      <c r="AA2189" s="1"/>
    </row>
    <row r="2190" spans="4:27">
      <c r="D2190" s="68" t="s">
        <v>50</v>
      </c>
      <c r="E2190" s="70" t="s">
        <v>51</v>
      </c>
      <c r="F2190" s="70" t="s">
        <v>1170</v>
      </c>
      <c r="G2190" s="67">
        <v>44746</v>
      </c>
      <c r="H2190" s="67">
        <v>44762</v>
      </c>
      <c r="I2190" s="71">
        <f t="shared" si="124"/>
        <v>16</v>
      </c>
      <c r="J2190" s="72" t="s">
        <v>558</v>
      </c>
      <c r="K2190" s="72" t="s">
        <v>168</v>
      </c>
      <c r="L2190" s="73">
        <v>2</v>
      </c>
      <c r="M2190" s="73" t="s">
        <v>104</v>
      </c>
      <c r="N2190" s="68" t="str">
        <f>VLOOKUP(K2190,[1]人員授權表!D$3:G$249,4,0)</f>
        <v>有機</v>
      </c>
      <c r="O2190" s="70" t="str">
        <f>VLOOKUP(K2190,[1]人員授權表!D$2:E$249,2,FALSE)</f>
        <v>Una林庭瑄</v>
      </c>
      <c r="P2190" s="67">
        <f t="shared" si="123"/>
        <v>44760</v>
      </c>
      <c r="Q2190" s="75" t="str">
        <f t="shared" si="125"/>
        <v>週一</v>
      </c>
      <c r="R2190" s="80">
        <v>44750</v>
      </c>
      <c r="AA2190" s="1"/>
    </row>
    <row r="2191" spans="4:27">
      <c r="D2191" s="68" t="s">
        <v>50</v>
      </c>
      <c r="E2191" s="70" t="s">
        <v>82</v>
      </c>
      <c r="F2191" s="70" t="s">
        <v>1171</v>
      </c>
      <c r="G2191" s="67">
        <v>44748</v>
      </c>
      <c r="H2191" s="67">
        <v>44762</v>
      </c>
      <c r="I2191" s="71">
        <f t="shared" si="124"/>
        <v>14</v>
      </c>
      <c r="J2191" s="72" t="s">
        <v>125</v>
      </c>
      <c r="K2191" s="72" t="s">
        <v>144</v>
      </c>
      <c r="L2191" s="73">
        <v>1</v>
      </c>
      <c r="M2191" s="73" t="s">
        <v>91</v>
      </c>
      <c r="N2191" s="68" t="str">
        <f>VLOOKUP(K2191,[1]人員授權表!D$3:G$249,4,0)</f>
        <v>有機</v>
      </c>
      <c r="O2191" s="70" t="str">
        <f>VLOOKUP(K2191,[1]人員授權表!D$2:E$249,2,FALSE)</f>
        <v>Lucy黃詩婷</v>
      </c>
      <c r="P2191" s="67">
        <f t="shared" si="123"/>
        <v>44760</v>
      </c>
      <c r="Q2191" s="75" t="str">
        <f t="shared" si="125"/>
        <v>週一</v>
      </c>
      <c r="R2191" s="80">
        <v>44753</v>
      </c>
      <c r="AA2191" s="1"/>
    </row>
    <row r="2192" spans="4:27" ht="17.25" customHeight="1">
      <c r="D2192" s="68" t="s">
        <v>50</v>
      </c>
      <c r="E2192" s="70" t="s">
        <v>82</v>
      </c>
      <c r="F2192" s="70" t="s">
        <v>1171</v>
      </c>
      <c r="G2192" s="67">
        <v>44748</v>
      </c>
      <c r="H2192" s="67">
        <v>44762</v>
      </c>
      <c r="I2192" s="71">
        <f t="shared" si="124"/>
        <v>14</v>
      </c>
      <c r="J2192" s="72" t="s">
        <v>139</v>
      </c>
      <c r="K2192" s="72" t="s">
        <v>140</v>
      </c>
      <c r="L2192" s="73">
        <v>1</v>
      </c>
      <c r="M2192" s="73" t="s">
        <v>91</v>
      </c>
      <c r="N2192" s="68" t="str">
        <f>VLOOKUP(K2192,[1]人員授權表!D$3:G$249,4,0)</f>
        <v>無機</v>
      </c>
      <c r="O2192" s="70" t="str">
        <f>IF(J2192=[1]人員授權表!$C$85,"Casper李羿勳",IF(J2192=[1]人員授權表!$C$188,"Iring陳俊明",IF(J2192=[1]人員授權表!$C$189,"Brian陳泓霖",VLOOKUP(K2192,[1]人員授權表!D$2:E$249,2,FALSE))))</f>
        <v>Brian陳泓霖</v>
      </c>
      <c r="P2192" s="67">
        <f t="shared" si="123"/>
        <v>44760</v>
      </c>
      <c r="Q2192" s="75" t="str">
        <f t="shared" si="125"/>
        <v>週一</v>
      </c>
      <c r="R2192" s="80">
        <v>44756</v>
      </c>
      <c r="AA2192" s="1"/>
    </row>
    <row r="2193" spans="4:27">
      <c r="D2193" s="68" t="s">
        <v>50</v>
      </c>
      <c r="E2193" s="70" t="s">
        <v>82</v>
      </c>
      <c r="F2193" s="70" t="s">
        <v>1171</v>
      </c>
      <c r="G2193" s="67">
        <v>44748</v>
      </c>
      <c r="H2193" s="67">
        <v>44762</v>
      </c>
      <c r="I2193" s="71">
        <f t="shared" si="124"/>
        <v>14</v>
      </c>
      <c r="J2193" s="72" t="s">
        <v>164</v>
      </c>
      <c r="K2193" s="72" t="s">
        <v>146</v>
      </c>
      <c r="L2193" s="73">
        <v>1</v>
      </c>
      <c r="M2193" s="73" t="s">
        <v>91</v>
      </c>
      <c r="N2193" s="68" t="str">
        <f>VLOOKUP(K2193,[1]人員授權表!D$3:G$249,4,0)</f>
        <v>無機</v>
      </c>
      <c r="O2193" s="70" t="str">
        <f>VLOOKUP(K2193,[1]人員授權表!D$2:E$249,2,FALSE)</f>
        <v>Jack劉念忻</v>
      </c>
      <c r="P2193" s="67">
        <f t="shared" si="123"/>
        <v>44760</v>
      </c>
      <c r="Q2193" s="75" t="str">
        <f t="shared" si="125"/>
        <v>週一</v>
      </c>
      <c r="R2193" s="80">
        <v>44754</v>
      </c>
      <c r="AA2193" s="1"/>
    </row>
    <row r="2194" spans="4:27">
      <c r="D2194" s="68" t="s">
        <v>50</v>
      </c>
      <c r="E2194" s="70" t="s">
        <v>82</v>
      </c>
      <c r="F2194" s="70" t="s">
        <v>1171</v>
      </c>
      <c r="G2194" s="67">
        <v>44748</v>
      </c>
      <c r="H2194" s="67">
        <v>44762</v>
      </c>
      <c r="I2194" s="71">
        <f t="shared" si="124"/>
        <v>14</v>
      </c>
      <c r="J2194" s="72" t="s">
        <v>178</v>
      </c>
      <c r="K2194" s="72" t="s">
        <v>179</v>
      </c>
      <c r="L2194" s="73">
        <v>1</v>
      </c>
      <c r="M2194" s="73" t="s">
        <v>91</v>
      </c>
      <c r="N2194" s="68" t="str">
        <f>VLOOKUP(K2194,[1]人員授權表!D$3:G$249,4,0)</f>
        <v>無機</v>
      </c>
      <c r="O2194" s="70" t="s">
        <v>115</v>
      </c>
      <c r="P2194" s="67">
        <f t="shared" si="123"/>
        <v>44760</v>
      </c>
      <c r="Q2194" s="75" t="str">
        <f t="shared" si="125"/>
        <v>週一</v>
      </c>
      <c r="R2194" s="80">
        <v>44754</v>
      </c>
      <c r="AA2194" s="1"/>
    </row>
    <row r="2195" spans="4:27">
      <c r="D2195" s="68" t="s">
        <v>50</v>
      </c>
      <c r="E2195" s="70" t="s">
        <v>82</v>
      </c>
      <c r="F2195" s="70" t="s">
        <v>1171</v>
      </c>
      <c r="G2195" s="67">
        <v>44748</v>
      </c>
      <c r="H2195" s="67">
        <v>44762</v>
      </c>
      <c r="I2195" s="71">
        <f t="shared" si="124"/>
        <v>14</v>
      </c>
      <c r="J2195" s="72" t="s">
        <v>141</v>
      </c>
      <c r="K2195" s="72" t="s">
        <v>142</v>
      </c>
      <c r="L2195" s="73">
        <v>1</v>
      </c>
      <c r="M2195" s="73" t="s">
        <v>91</v>
      </c>
      <c r="N2195" s="68" t="str">
        <f>VLOOKUP(K2195,[1]人員授權表!D$3:G$249,4,0)</f>
        <v>無機</v>
      </c>
      <c r="O2195" s="70" t="str">
        <f>VLOOKUP(K2195,[1]人員授權表!D$2:E$249,2,FALSE)</f>
        <v>Dennis陳汶宏</v>
      </c>
      <c r="P2195" s="67">
        <f t="shared" si="123"/>
        <v>44760</v>
      </c>
      <c r="Q2195" s="75" t="str">
        <f t="shared" si="125"/>
        <v>週一</v>
      </c>
      <c r="R2195" s="80">
        <v>44754</v>
      </c>
      <c r="AA2195" s="1"/>
    </row>
    <row r="2196" spans="4:27">
      <c r="D2196" s="68" t="s">
        <v>50</v>
      </c>
      <c r="E2196" s="70" t="s">
        <v>82</v>
      </c>
      <c r="F2196" s="70" t="s">
        <v>1171</v>
      </c>
      <c r="G2196" s="67">
        <v>44748</v>
      </c>
      <c r="H2196" s="67">
        <v>44762</v>
      </c>
      <c r="I2196" s="71">
        <f t="shared" si="124"/>
        <v>14</v>
      </c>
      <c r="J2196" s="72" t="s">
        <v>153</v>
      </c>
      <c r="K2196" s="72" t="s">
        <v>154</v>
      </c>
      <c r="L2196" s="73">
        <v>1</v>
      </c>
      <c r="M2196" s="73" t="s">
        <v>91</v>
      </c>
      <c r="N2196" s="68" t="str">
        <f>VLOOKUP(K2196,[1]人員授權表!D$3:G$249,4,0)</f>
        <v>無機</v>
      </c>
      <c r="O2196" s="70" t="str">
        <f>VLOOKUP(K2196,[1]人員授權表!D$2:E$249,2,FALSE)</f>
        <v>Ken張智凱</v>
      </c>
      <c r="P2196" s="67">
        <f t="shared" si="123"/>
        <v>44760</v>
      </c>
      <c r="Q2196" s="75" t="str">
        <f t="shared" si="125"/>
        <v>週一</v>
      </c>
      <c r="R2196" s="80">
        <v>44754</v>
      </c>
      <c r="AA2196" s="1"/>
    </row>
    <row r="2197" spans="4:27" ht="17.25" customHeight="1">
      <c r="D2197" s="68" t="s">
        <v>50</v>
      </c>
      <c r="E2197" s="70" t="s">
        <v>82</v>
      </c>
      <c r="F2197" s="70" t="s">
        <v>1171</v>
      </c>
      <c r="G2197" s="67">
        <v>44748</v>
      </c>
      <c r="H2197" s="67">
        <v>44762</v>
      </c>
      <c r="I2197" s="71">
        <f t="shared" si="124"/>
        <v>14</v>
      </c>
      <c r="J2197" s="72" t="s">
        <v>137</v>
      </c>
      <c r="K2197" s="72" t="s">
        <v>138</v>
      </c>
      <c r="L2197" s="73">
        <v>1</v>
      </c>
      <c r="M2197" s="73" t="s">
        <v>91</v>
      </c>
      <c r="N2197" s="68" t="str">
        <f>VLOOKUP(K2197,[1]人員授權表!D$3:G$249,4,0)</f>
        <v>無機</v>
      </c>
      <c r="O2197" s="70" t="s">
        <v>99</v>
      </c>
      <c r="P2197" s="67">
        <f t="shared" si="123"/>
        <v>44760</v>
      </c>
      <c r="Q2197" s="75" t="str">
        <f t="shared" si="125"/>
        <v>週一</v>
      </c>
      <c r="R2197" s="80">
        <v>44760</v>
      </c>
      <c r="AA2197" s="1"/>
    </row>
    <row r="2198" spans="4:27">
      <c r="D2198" s="68" t="s">
        <v>50</v>
      </c>
      <c r="E2198" s="70" t="s">
        <v>82</v>
      </c>
      <c r="F2198" s="70" t="s">
        <v>1171</v>
      </c>
      <c r="G2198" s="67">
        <v>44748</v>
      </c>
      <c r="H2198" s="67">
        <v>44762</v>
      </c>
      <c r="I2198" s="71">
        <f t="shared" si="124"/>
        <v>14</v>
      </c>
      <c r="J2198" s="72" t="s">
        <v>148</v>
      </c>
      <c r="K2198" s="72" t="s">
        <v>149</v>
      </c>
      <c r="L2198" s="73">
        <v>1</v>
      </c>
      <c r="M2198" s="73" t="s">
        <v>91</v>
      </c>
      <c r="N2198" s="68" t="str">
        <f>VLOOKUP(K2198,[1]人員授權表!D$3:G$249,4,0)</f>
        <v>無機</v>
      </c>
      <c r="O2198" s="70" t="str">
        <f>VLOOKUP(K2198,[1]人員授權表!D$2:E$249,2,FALSE)</f>
        <v>Vicky游崴涵</v>
      </c>
      <c r="P2198" s="67">
        <f t="shared" si="123"/>
        <v>44760</v>
      </c>
      <c r="Q2198" s="75" t="str">
        <f t="shared" si="125"/>
        <v>週一</v>
      </c>
      <c r="R2198" s="80">
        <v>44755</v>
      </c>
      <c r="AA2198" s="1"/>
    </row>
    <row r="2199" spans="4:27">
      <c r="D2199" s="68" t="s">
        <v>50</v>
      </c>
      <c r="E2199" s="70" t="s">
        <v>82</v>
      </c>
      <c r="F2199" s="70" t="s">
        <v>1172</v>
      </c>
      <c r="G2199" s="67">
        <v>44747</v>
      </c>
      <c r="H2199" s="67">
        <v>44762</v>
      </c>
      <c r="I2199" s="71">
        <f t="shared" si="124"/>
        <v>15</v>
      </c>
      <c r="J2199" s="72" t="s">
        <v>139</v>
      </c>
      <c r="K2199" s="72" t="s">
        <v>140</v>
      </c>
      <c r="L2199" s="73">
        <v>2</v>
      </c>
      <c r="M2199" s="73" t="s">
        <v>91</v>
      </c>
      <c r="N2199" s="68" t="str">
        <f>VLOOKUP(K2199,[1]人員授權表!D$3:G$249,4,0)</f>
        <v>無機</v>
      </c>
      <c r="O2199" s="70" t="str">
        <f>IF(J2199=[1]人員授權表!$C$85,"Casper李羿勳",IF(J2199=[1]人員授權表!$C$188,"Iring陳俊明",IF(J2199=[1]人員授權表!$C$189,"Brian陳泓霖",VLOOKUP(K2199,[1]人員授權表!D$2:E$249,2,FALSE))))</f>
        <v>Brian陳泓霖</v>
      </c>
      <c r="P2199" s="67">
        <f t="shared" si="123"/>
        <v>44760</v>
      </c>
      <c r="Q2199" s="75" t="str">
        <f t="shared" si="125"/>
        <v>週一</v>
      </c>
      <c r="R2199" s="80">
        <v>44756</v>
      </c>
      <c r="AA2199" s="1"/>
    </row>
    <row r="2200" spans="4:27">
      <c r="D2200" s="68" t="s">
        <v>50</v>
      </c>
      <c r="E2200" s="70" t="s">
        <v>82</v>
      </c>
      <c r="F2200" s="70" t="s">
        <v>1172</v>
      </c>
      <c r="G2200" s="67">
        <v>44747</v>
      </c>
      <c r="H2200" s="67">
        <v>44762</v>
      </c>
      <c r="I2200" s="71">
        <f t="shared" si="124"/>
        <v>15</v>
      </c>
      <c r="J2200" s="72" t="s">
        <v>277</v>
      </c>
      <c r="K2200" s="72" t="s">
        <v>154</v>
      </c>
      <c r="L2200" s="73">
        <v>2</v>
      </c>
      <c r="M2200" s="73" t="s">
        <v>91</v>
      </c>
      <c r="N2200" s="68" t="str">
        <f>VLOOKUP(K2200,[1]人員授權表!D$3:G$249,4,0)</f>
        <v>無機</v>
      </c>
      <c r="O2200" s="70" t="str">
        <f>VLOOKUP(K2200,[1]人員授權表!D$2:E$249,2,FALSE)</f>
        <v>Ken張智凱</v>
      </c>
      <c r="P2200" s="67">
        <f t="shared" si="123"/>
        <v>44760</v>
      </c>
      <c r="Q2200" s="75" t="str">
        <f t="shared" si="125"/>
        <v>週一</v>
      </c>
      <c r="R2200" s="80">
        <v>44754</v>
      </c>
      <c r="AA2200" s="1"/>
    </row>
    <row r="2201" spans="4:27">
      <c r="D2201" s="68" t="s">
        <v>50</v>
      </c>
      <c r="E2201" s="70" t="s">
        <v>82</v>
      </c>
      <c r="F2201" s="70" t="s">
        <v>1172</v>
      </c>
      <c r="G2201" s="67">
        <v>44747</v>
      </c>
      <c r="H2201" s="67">
        <v>44762</v>
      </c>
      <c r="I2201" s="71">
        <f t="shared" si="124"/>
        <v>15</v>
      </c>
      <c r="J2201" s="72" t="s">
        <v>137</v>
      </c>
      <c r="K2201" s="72" t="s">
        <v>138</v>
      </c>
      <c r="L2201" s="73">
        <v>2</v>
      </c>
      <c r="M2201" s="73" t="s">
        <v>91</v>
      </c>
      <c r="N2201" s="68" t="str">
        <f>VLOOKUP(K2201,[1]人員授權表!D$3:G$249,4,0)</f>
        <v>無機</v>
      </c>
      <c r="O2201" s="70" t="s">
        <v>99</v>
      </c>
      <c r="P2201" s="67">
        <f t="shared" si="123"/>
        <v>44760</v>
      </c>
      <c r="Q2201" s="75" t="str">
        <f t="shared" si="125"/>
        <v>週一</v>
      </c>
      <c r="R2201" s="80">
        <v>44760</v>
      </c>
      <c r="AA2201" s="1"/>
    </row>
    <row r="2202" spans="4:27">
      <c r="D2202" s="68" t="s">
        <v>50</v>
      </c>
      <c r="E2202" s="70" t="s">
        <v>82</v>
      </c>
      <c r="F2202" s="70" t="s">
        <v>1172</v>
      </c>
      <c r="G2202" s="67">
        <v>44747</v>
      </c>
      <c r="H2202" s="67">
        <v>44762</v>
      </c>
      <c r="I2202" s="71">
        <f t="shared" si="124"/>
        <v>15</v>
      </c>
      <c r="J2202" s="72" t="s">
        <v>148</v>
      </c>
      <c r="K2202" s="72" t="s">
        <v>149</v>
      </c>
      <c r="L2202" s="73">
        <v>2</v>
      </c>
      <c r="M2202" s="73" t="s">
        <v>91</v>
      </c>
      <c r="N2202" s="68" t="str">
        <f>VLOOKUP(K2202,[1]人員授權表!D$3:G$249,4,0)</f>
        <v>無機</v>
      </c>
      <c r="O2202" s="70" t="str">
        <f>VLOOKUP(K2202,[1]人員授權表!D$2:E$249,2,FALSE)</f>
        <v>Vicky游崴涵</v>
      </c>
      <c r="P2202" s="67">
        <f t="shared" si="123"/>
        <v>44760</v>
      </c>
      <c r="Q2202" s="75" t="str">
        <f t="shared" si="125"/>
        <v>週一</v>
      </c>
      <c r="R2202" s="80">
        <v>44755</v>
      </c>
      <c r="AA2202" s="1"/>
    </row>
    <row r="2203" spans="4:27" ht="17.25" customHeight="1">
      <c r="D2203" s="68" t="s">
        <v>50</v>
      </c>
      <c r="E2203" s="70" t="s">
        <v>51</v>
      </c>
      <c r="F2203" s="70" t="s">
        <v>1173</v>
      </c>
      <c r="G2203" s="67">
        <v>44748</v>
      </c>
      <c r="H2203" s="67">
        <v>44762</v>
      </c>
      <c r="I2203" s="71">
        <f t="shared" si="124"/>
        <v>14</v>
      </c>
      <c r="J2203" s="72" t="s">
        <v>125</v>
      </c>
      <c r="K2203" s="72" t="s">
        <v>144</v>
      </c>
      <c r="L2203" s="73">
        <v>6</v>
      </c>
      <c r="M2203" s="73" t="s">
        <v>79</v>
      </c>
      <c r="N2203" s="68" t="str">
        <f>VLOOKUP(K2203,[1]人員授權表!D$3:G$249,4,0)</f>
        <v>有機</v>
      </c>
      <c r="O2203" s="70" t="str">
        <f>VLOOKUP(K2203,[1]人員授權表!D$2:E$249,2,FALSE)</f>
        <v>Lucy黃詩婷</v>
      </c>
      <c r="P2203" s="67">
        <f t="shared" si="123"/>
        <v>44760</v>
      </c>
      <c r="Q2203" s="75" t="str">
        <f t="shared" si="125"/>
        <v>週一</v>
      </c>
      <c r="R2203" s="80">
        <v>44753</v>
      </c>
      <c r="AA2203" s="1"/>
    </row>
    <row r="2204" spans="4:27">
      <c r="D2204" s="68" t="s">
        <v>50</v>
      </c>
      <c r="E2204" s="70" t="s">
        <v>51</v>
      </c>
      <c r="F2204" s="70" t="s">
        <v>1174</v>
      </c>
      <c r="G2204" s="67">
        <v>44748</v>
      </c>
      <c r="H2204" s="67">
        <v>44762</v>
      </c>
      <c r="I2204" s="71">
        <f t="shared" si="124"/>
        <v>14</v>
      </c>
      <c r="J2204" s="72" t="s">
        <v>139</v>
      </c>
      <c r="K2204" s="72" t="s">
        <v>140</v>
      </c>
      <c r="L2204" s="73">
        <v>6</v>
      </c>
      <c r="M2204" s="73" t="s">
        <v>79</v>
      </c>
      <c r="N2204" s="68" t="str">
        <f>VLOOKUP(K2204,[1]人員授權表!D$3:G$249,4,0)</f>
        <v>無機</v>
      </c>
      <c r="O2204" s="70" t="str">
        <f>IF(J2204=[1]人員授權表!$C$85,"Casper李羿勳",IF(J2204=[1]人員授權表!$C$188,"Iring陳俊明",IF(J2204=[1]人員授權表!$C$189,"Brian陳泓霖",VLOOKUP(K2204,[1]人員授權表!D$2:E$249,2,FALSE))))</f>
        <v>Brian陳泓霖</v>
      </c>
      <c r="P2204" s="67">
        <f t="shared" si="123"/>
        <v>44760</v>
      </c>
      <c r="Q2204" s="75" t="str">
        <f t="shared" si="125"/>
        <v>週一</v>
      </c>
      <c r="R2204" s="80">
        <v>44756</v>
      </c>
      <c r="U2204" s="70">
        <v>1</v>
      </c>
      <c r="Y2204" s="78">
        <v>44756</v>
      </c>
      <c r="Z2204" s="79" t="s">
        <v>1175</v>
      </c>
      <c r="AA2204" s="1"/>
    </row>
    <row r="2205" spans="4:27">
      <c r="D2205" s="68" t="s">
        <v>50</v>
      </c>
      <c r="E2205" s="70" t="s">
        <v>51</v>
      </c>
      <c r="F2205" s="70" t="s">
        <v>1174</v>
      </c>
      <c r="G2205" s="67">
        <v>44748</v>
      </c>
      <c r="H2205" s="67">
        <v>44762</v>
      </c>
      <c r="I2205" s="71">
        <f t="shared" si="124"/>
        <v>14</v>
      </c>
      <c r="J2205" s="72" t="s">
        <v>160</v>
      </c>
      <c r="K2205" s="72" t="s">
        <v>161</v>
      </c>
      <c r="L2205" s="73">
        <v>6</v>
      </c>
      <c r="M2205" s="73" t="s">
        <v>79</v>
      </c>
      <c r="N2205" s="68" t="str">
        <f>VLOOKUP(K2205,[1]人員授權表!D$3:G$249,4,0)</f>
        <v>無機</v>
      </c>
      <c r="O2205" s="70" t="str">
        <f>VLOOKUP(K2205,[1]人員授權表!D$2:E$249,2,FALSE)</f>
        <v>Dennis陳汶宏</v>
      </c>
      <c r="P2205" s="67">
        <f t="shared" si="123"/>
        <v>44760</v>
      </c>
      <c r="Q2205" s="75" t="str">
        <f t="shared" si="125"/>
        <v>週一</v>
      </c>
      <c r="R2205" s="80">
        <v>44754</v>
      </c>
      <c r="AA2205" s="1"/>
    </row>
    <row r="2206" spans="4:27">
      <c r="D2206" s="68" t="s">
        <v>50</v>
      </c>
      <c r="E2206" s="70" t="s">
        <v>51</v>
      </c>
      <c r="F2206" s="70" t="s">
        <v>1174</v>
      </c>
      <c r="G2206" s="67">
        <v>44748</v>
      </c>
      <c r="H2206" s="67">
        <v>44762</v>
      </c>
      <c r="I2206" s="71">
        <f t="shared" si="124"/>
        <v>14</v>
      </c>
      <c r="J2206" s="72" t="s">
        <v>145</v>
      </c>
      <c r="K2206" s="72" t="s">
        <v>146</v>
      </c>
      <c r="L2206" s="73">
        <v>6</v>
      </c>
      <c r="M2206" s="73" t="s">
        <v>79</v>
      </c>
      <c r="N2206" s="68" t="str">
        <f>VLOOKUP(K2206,[1]人員授權表!D$3:G$249,4,0)</f>
        <v>無機</v>
      </c>
      <c r="O2206" s="70" t="str">
        <f>VLOOKUP(K2206,[1]人員授權表!D$2:E$249,2,FALSE)</f>
        <v>Jack劉念忻</v>
      </c>
      <c r="P2206" s="67">
        <f t="shared" si="123"/>
        <v>44760</v>
      </c>
      <c r="Q2206" s="75" t="str">
        <f t="shared" si="125"/>
        <v>週一</v>
      </c>
      <c r="R2206" s="80">
        <v>44754</v>
      </c>
      <c r="AA2206" s="1"/>
    </row>
    <row r="2207" spans="4:27">
      <c r="D2207" s="68" t="s">
        <v>50</v>
      </c>
      <c r="E2207" s="70" t="s">
        <v>51</v>
      </c>
      <c r="F2207" s="70" t="s">
        <v>1174</v>
      </c>
      <c r="G2207" s="67">
        <v>44748</v>
      </c>
      <c r="H2207" s="67">
        <v>44762</v>
      </c>
      <c r="I2207" s="71">
        <f t="shared" si="124"/>
        <v>14</v>
      </c>
      <c r="J2207" s="72" t="s">
        <v>164</v>
      </c>
      <c r="K2207" s="72" t="s">
        <v>146</v>
      </c>
      <c r="L2207" s="73">
        <v>6</v>
      </c>
      <c r="M2207" s="73" t="s">
        <v>79</v>
      </c>
      <c r="N2207" s="68" t="str">
        <f>VLOOKUP(K2207,[1]人員授權表!D$3:G$249,4,0)</f>
        <v>無機</v>
      </c>
      <c r="O2207" s="70" t="str">
        <f>VLOOKUP(K2207,[1]人員授權表!D$2:E$249,2,FALSE)</f>
        <v>Jack劉念忻</v>
      </c>
      <c r="P2207" s="67">
        <f t="shared" si="123"/>
        <v>44760</v>
      </c>
      <c r="Q2207" s="75" t="str">
        <f t="shared" si="125"/>
        <v>週一</v>
      </c>
      <c r="R2207" s="80">
        <v>44754</v>
      </c>
      <c r="AA2207" s="1"/>
    </row>
    <row r="2208" spans="4:27">
      <c r="D2208" s="68" t="s">
        <v>50</v>
      </c>
      <c r="E2208" s="70" t="s">
        <v>51</v>
      </c>
      <c r="F2208" s="70" t="s">
        <v>1174</v>
      </c>
      <c r="G2208" s="67">
        <v>44748</v>
      </c>
      <c r="H2208" s="67">
        <v>44762</v>
      </c>
      <c r="I2208" s="71">
        <f t="shared" si="124"/>
        <v>14</v>
      </c>
      <c r="J2208" s="72" t="s">
        <v>141</v>
      </c>
      <c r="K2208" s="72" t="s">
        <v>142</v>
      </c>
      <c r="L2208" s="73">
        <v>6</v>
      </c>
      <c r="M2208" s="73" t="s">
        <v>79</v>
      </c>
      <c r="N2208" s="68" t="str">
        <f>VLOOKUP(K2208,[1]人員授權表!D$3:G$249,4,0)</f>
        <v>無機</v>
      </c>
      <c r="O2208" s="70" t="str">
        <f>VLOOKUP(K2208,[1]人員授權表!D$2:E$249,2,FALSE)</f>
        <v>Dennis陳汶宏</v>
      </c>
      <c r="P2208" s="67">
        <f t="shared" si="123"/>
        <v>44760</v>
      </c>
      <c r="Q2208" s="75" t="str">
        <f t="shared" si="125"/>
        <v>週一</v>
      </c>
      <c r="R2208" s="80">
        <v>44754</v>
      </c>
      <c r="AA2208" s="1"/>
    </row>
    <row r="2209" spans="2:27">
      <c r="D2209" s="68" t="s">
        <v>50</v>
      </c>
      <c r="E2209" s="70" t="s">
        <v>51</v>
      </c>
      <c r="F2209" s="70" t="s">
        <v>1174</v>
      </c>
      <c r="G2209" s="67">
        <v>44748</v>
      </c>
      <c r="H2209" s="67">
        <v>44762</v>
      </c>
      <c r="I2209" s="71">
        <f t="shared" si="124"/>
        <v>14</v>
      </c>
      <c r="J2209" s="72" t="s">
        <v>153</v>
      </c>
      <c r="K2209" s="72" t="s">
        <v>154</v>
      </c>
      <c r="L2209" s="73">
        <v>6</v>
      </c>
      <c r="M2209" s="73" t="s">
        <v>79</v>
      </c>
      <c r="N2209" s="68" t="str">
        <f>VLOOKUP(K2209,[1]人員授權表!D$3:G$249,4,0)</f>
        <v>無機</v>
      </c>
      <c r="O2209" s="70" t="str">
        <f>VLOOKUP(K2209,[1]人員授權表!D$2:E$249,2,FALSE)</f>
        <v>Ken張智凱</v>
      </c>
      <c r="P2209" s="67">
        <f t="shared" si="123"/>
        <v>44760</v>
      </c>
      <c r="Q2209" s="75" t="str">
        <f t="shared" si="125"/>
        <v>週一</v>
      </c>
      <c r="R2209" s="80">
        <v>44754</v>
      </c>
      <c r="AA2209" s="1"/>
    </row>
    <row r="2210" spans="2:27" ht="17.25" customHeight="1">
      <c r="D2210" s="68" t="s">
        <v>50</v>
      </c>
      <c r="E2210" s="70" t="s">
        <v>51</v>
      </c>
      <c r="F2210" s="70" t="s">
        <v>1174</v>
      </c>
      <c r="G2210" s="67">
        <v>44748</v>
      </c>
      <c r="H2210" s="67">
        <v>44762</v>
      </c>
      <c r="I2210" s="71">
        <f t="shared" si="124"/>
        <v>14</v>
      </c>
      <c r="J2210" s="72" t="s">
        <v>137</v>
      </c>
      <c r="K2210" s="72" t="s">
        <v>138</v>
      </c>
      <c r="L2210" s="73">
        <v>6</v>
      </c>
      <c r="M2210" s="73" t="s">
        <v>79</v>
      </c>
      <c r="N2210" s="68" t="str">
        <f>VLOOKUP(K2210,[1]人員授權表!D$3:G$249,4,0)</f>
        <v>無機</v>
      </c>
      <c r="O2210" s="70" t="s">
        <v>99</v>
      </c>
      <c r="P2210" s="67">
        <f t="shared" si="123"/>
        <v>44760</v>
      </c>
      <c r="Q2210" s="75" t="str">
        <f t="shared" si="125"/>
        <v>週一</v>
      </c>
      <c r="R2210" s="80">
        <v>44760</v>
      </c>
      <c r="AA2210" s="1"/>
    </row>
    <row r="2211" spans="2:27">
      <c r="D2211" s="68" t="s">
        <v>50</v>
      </c>
      <c r="E2211" s="70" t="s">
        <v>51</v>
      </c>
      <c r="F2211" s="70" t="s">
        <v>1174</v>
      </c>
      <c r="G2211" s="67">
        <v>44748</v>
      </c>
      <c r="H2211" s="67">
        <v>44762</v>
      </c>
      <c r="I2211" s="71">
        <f t="shared" si="124"/>
        <v>14</v>
      </c>
      <c r="J2211" s="72" t="s">
        <v>148</v>
      </c>
      <c r="K2211" s="72" t="s">
        <v>149</v>
      </c>
      <c r="L2211" s="73">
        <v>6</v>
      </c>
      <c r="M2211" s="73" t="s">
        <v>79</v>
      </c>
      <c r="N2211" s="68" t="str">
        <f>VLOOKUP(K2211,[1]人員授權表!D$3:G$249,4,0)</f>
        <v>無機</v>
      </c>
      <c r="O2211" s="70" t="str">
        <f>VLOOKUP(K2211,[1]人員授權表!D$2:E$249,2,FALSE)</f>
        <v>Vicky游崴涵</v>
      </c>
      <c r="P2211" s="67">
        <f t="shared" si="123"/>
        <v>44760</v>
      </c>
      <c r="Q2211" s="75" t="str">
        <f t="shared" si="125"/>
        <v>週一</v>
      </c>
      <c r="R2211" s="80">
        <v>44755</v>
      </c>
      <c r="AA2211" s="1"/>
    </row>
    <row r="2212" spans="2:27">
      <c r="D2212" s="68" t="s">
        <v>50</v>
      </c>
      <c r="E2212" s="70" t="s">
        <v>51</v>
      </c>
      <c r="F2212" s="70" t="s">
        <v>1174</v>
      </c>
      <c r="G2212" s="67">
        <v>44748</v>
      </c>
      <c r="H2212" s="67">
        <v>44762</v>
      </c>
      <c r="I2212" s="71">
        <f t="shared" si="124"/>
        <v>14</v>
      </c>
      <c r="J2212" s="72" t="s">
        <v>295</v>
      </c>
      <c r="K2212" s="72" t="s">
        <v>296</v>
      </c>
      <c r="L2212" s="73">
        <v>6</v>
      </c>
      <c r="M2212" s="73" t="s">
        <v>79</v>
      </c>
      <c r="N2212" s="68" t="str">
        <f>VLOOKUP(K2212,[1]人員授權表!D$3:G$249,4,0)</f>
        <v>無機</v>
      </c>
      <c r="O2212" s="70" t="str">
        <f>VLOOKUP(K2212,[1]人員授權表!D$2:E$249,2,FALSE)</f>
        <v>Ken張智凱</v>
      </c>
      <c r="P2212" s="67">
        <f t="shared" si="123"/>
        <v>44760</v>
      </c>
      <c r="Q2212" s="75" t="str">
        <f t="shared" si="125"/>
        <v>週一</v>
      </c>
      <c r="R2212" s="80">
        <v>44750</v>
      </c>
      <c r="AA2212" s="1"/>
    </row>
    <row r="2213" spans="2:27">
      <c r="D2213" s="68" t="s">
        <v>50</v>
      </c>
      <c r="E2213" s="70" t="s">
        <v>51</v>
      </c>
      <c r="F2213" s="70" t="s">
        <v>1174</v>
      </c>
      <c r="G2213" s="67">
        <v>44748</v>
      </c>
      <c r="H2213" s="67">
        <v>44762</v>
      </c>
      <c r="I2213" s="71">
        <f t="shared" si="124"/>
        <v>14</v>
      </c>
      <c r="J2213" s="72" t="s">
        <v>167</v>
      </c>
      <c r="K2213" s="72" t="s">
        <v>168</v>
      </c>
      <c r="L2213" s="73">
        <v>6</v>
      </c>
      <c r="M2213" s="73" t="s">
        <v>79</v>
      </c>
      <c r="N2213" s="68" t="str">
        <f>VLOOKUP(K2213,[1]人員授權表!D$3:G$249,4,0)</f>
        <v>有機</v>
      </c>
      <c r="O2213" s="70" t="str">
        <f>VLOOKUP(K2213,[1]人員授權表!D$2:E$249,2,FALSE)</f>
        <v>Una林庭瑄</v>
      </c>
      <c r="P2213" s="67">
        <f t="shared" si="123"/>
        <v>44760</v>
      </c>
      <c r="Q2213" s="75" t="str">
        <f t="shared" si="125"/>
        <v>週一</v>
      </c>
      <c r="R2213" s="80">
        <v>44756</v>
      </c>
      <c r="AA2213" s="1"/>
    </row>
    <row r="2214" spans="2:27">
      <c r="B2214" s="108"/>
      <c r="D2214" s="68" t="s">
        <v>50</v>
      </c>
      <c r="E2214" s="70" t="s">
        <v>2</v>
      </c>
      <c r="F2214" s="4" t="s">
        <v>1176</v>
      </c>
      <c r="G2214" s="67">
        <v>44747</v>
      </c>
      <c r="H2214" s="67">
        <v>44762</v>
      </c>
      <c r="I2214" s="71">
        <f t="shared" si="124"/>
        <v>15</v>
      </c>
      <c r="J2214" s="72" t="s">
        <v>1177</v>
      </c>
      <c r="K2214" s="72" t="s">
        <v>386</v>
      </c>
      <c r="L2214" s="73">
        <v>13</v>
      </c>
      <c r="M2214" s="73" t="s">
        <v>108</v>
      </c>
      <c r="N2214" s="68" t="str">
        <f>VLOOKUP(K2214,[1]人員授權表!D$3:G$249,4,0)</f>
        <v>有機</v>
      </c>
      <c r="O2214" s="70" t="str">
        <f>VLOOKUP(K2214,[1]人員授權表!D$2:E$249,2,FALSE)</f>
        <v>Una林庭瑄</v>
      </c>
      <c r="P2214" s="67">
        <f t="shared" si="123"/>
        <v>44760</v>
      </c>
      <c r="Q2214" s="75" t="str">
        <f t="shared" si="125"/>
        <v>週一</v>
      </c>
      <c r="R2214" s="80">
        <v>44755</v>
      </c>
      <c r="AA2214" s="1"/>
    </row>
    <row r="2215" spans="2:27">
      <c r="D2215" s="68" t="s">
        <v>50</v>
      </c>
      <c r="E2215" s="70" t="s">
        <v>82</v>
      </c>
      <c r="F2215" s="4" t="s">
        <v>1178</v>
      </c>
      <c r="G2215" s="67">
        <v>44744</v>
      </c>
      <c r="H2215" s="67">
        <v>44762</v>
      </c>
      <c r="I2215" s="71">
        <f t="shared" si="124"/>
        <v>18</v>
      </c>
      <c r="J2215" s="72" t="s">
        <v>195</v>
      </c>
      <c r="K2215" s="72" t="s">
        <v>345</v>
      </c>
      <c r="L2215" s="73">
        <v>10</v>
      </c>
      <c r="M2215" s="73" t="s">
        <v>108</v>
      </c>
      <c r="N2215" s="68" t="str">
        <f>VLOOKUP(K2215,[1]人員授權表!D$3:G$249,4,0)</f>
        <v>無機</v>
      </c>
      <c r="O2215" s="70" t="str">
        <f>VLOOKUP(K2215,[1]人員授權表!D$2:E$249,2,FALSE)</f>
        <v>Debby胡萱黛</v>
      </c>
      <c r="P2215" s="67">
        <f t="shared" si="123"/>
        <v>44760</v>
      </c>
      <c r="Q2215" s="75" t="str">
        <f t="shared" si="125"/>
        <v>週一</v>
      </c>
      <c r="R2215" s="80">
        <v>44760</v>
      </c>
      <c r="AA2215" s="1"/>
    </row>
    <row r="2216" spans="2:27">
      <c r="D2216" s="68" t="s">
        <v>50</v>
      </c>
      <c r="E2216" s="70" t="s">
        <v>82</v>
      </c>
      <c r="F2216" s="70" t="s">
        <v>1179</v>
      </c>
      <c r="G2216" s="67">
        <v>44745</v>
      </c>
      <c r="H2216" s="67">
        <v>44762</v>
      </c>
      <c r="I2216" s="71">
        <f t="shared" si="124"/>
        <v>17</v>
      </c>
      <c r="J2216" s="72" t="s">
        <v>521</v>
      </c>
      <c r="K2216" s="72" t="s">
        <v>522</v>
      </c>
      <c r="L2216" s="73">
        <v>10</v>
      </c>
      <c r="M2216" s="73" t="s">
        <v>108</v>
      </c>
      <c r="N2216" s="68" t="str">
        <f>VLOOKUP(K2216,[1]人員授權表!D$3:G$249,4,0)</f>
        <v>有機</v>
      </c>
      <c r="O2216" s="70" t="str">
        <f>VLOOKUP(K2216,[1]人員授權表!D$2:E$249,2,FALSE)</f>
        <v>Elle黃雅琪</v>
      </c>
      <c r="P2216" s="67">
        <f t="shared" si="123"/>
        <v>44760</v>
      </c>
      <c r="Q2216" s="75" t="str">
        <f t="shared" si="125"/>
        <v>週一</v>
      </c>
      <c r="R2216" s="80">
        <v>44754</v>
      </c>
      <c r="AA2216" s="1"/>
    </row>
    <row r="2217" spans="2:27">
      <c r="D2217" s="68" t="s">
        <v>50</v>
      </c>
      <c r="E2217" s="70" t="s">
        <v>82</v>
      </c>
      <c r="F2217" s="70" t="s">
        <v>1179</v>
      </c>
      <c r="G2217" s="67">
        <v>44745</v>
      </c>
      <c r="H2217" s="67">
        <v>44762</v>
      </c>
      <c r="I2217" s="71">
        <f t="shared" si="124"/>
        <v>17</v>
      </c>
      <c r="J2217" s="72" t="s">
        <v>195</v>
      </c>
      <c r="K2217" s="72" t="s">
        <v>345</v>
      </c>
      <c r="L2217" s="73">
        <v>10</v>
      </c>
      <c r="M2217" s="73" t="s">
        <v>108</v>
      </c>
      <c r="N2217" s="68" t="str">
        <f>VLOOKUP(K2217,[1]人員授權表!D$3:G$249,4,0)</f>
        <v>無機</v>
      </c>
      <c r="O2217" s="70" t="str">
        <f>VLOOKUP(K2217,[1]人員授權表!D$2:E$249,2,FALSE)</f>
        <v>Debby胡萱黛</v>
      </c>
      <c r="P2217" s="67">
        <f t="shared" ref="P2217:P2261" si="126">H2217-2</f>
        <v>44760</v>
      </c>
      <c r="Q2217" s="75" t="str">
        <f t="shared" si="125"/>
        <v>週一</v>
      </c>
      <c r="R2217" s="80">
        <v>44760</v>
      </c>
      <c r="AA2217" s="1"/>
    </row>
    <row r="2218" spans="2:27">
      <c r="D2218" s="68" t="s">
        <v>50</v>
      </c>
      <c r="E2218" s="70" t="s">
        <v>82</v>
      </c>
      <c r="F2218" s="4" t="s">
        <v>1180</v>
      </c>
      <c r="G2218" s="67">
        <v>44748</v>
      </c>
      <c r="H2218" s="67">
        <f>G2218+14</f>
        <v>44762</v>
      </c>
      <c r="I2218" s="71">
        <f t="shared" si="124"/>
        <v>14</v>
      </c>
      <c r="J2218" s="72" t="s">
        <v>195</v>
      </c>
      <c r="K2218" s="72" t="s">
        <v>345</v>
      </c>
      <c r="L2218" s="73">
        <v>11</v>
      </c>
      <c r="M2218" s="73" t="s">
        <v>108</v>
      </c>
      <c r="N2218" s="68" t="str">
        <f>VLOOKUP(K2218,[1]人員授權表!D$3:G$249,4,0)</f>
        <v>無機</v>
      </c>
      <c r="O2218" s="70" t="str">
        <f>VLOOKUP(K2218,[1]人員授權表!D$2:E$249,2,FALSE)</f>
        <v>Debby胡萱黛</v>
      </c>
      <c r="P2218" s="67">
        <f t="shared" si="126"/>
        <v>44760</v>
      </c>
      <c r="Q2218" s="75" t="str">
        <f t="shared" si="125"/>
        <v>週一</v>
      </c>
      <c r="R2218" s="80">
        <v>44760</v>
      </c>
      <c r="AA2218" s="1"/>
    </row>
    <row r="2219" spans="2:27">
      <c r="D2219" s="68" t="s">
        <v>50</v>
      </c>
      <c r="E2219" s="70" t="s">
        <v>82</v>
      </c>
      <c r="F2219" s="70" t="s">
        <v>1181</v>
      </c>
      <c r="G2219" s="67">
        <v>44747</v>
      </c>
      <c r="H2219" s="67">
        <v>44762</v>
      </c>
      <c r="I2219" s="71">
        <f t="shared" si="124"/>
        <v>15</v>
      </c>
      <c r="J2219" s="72" t="s">
        <v>181</v>
      </c>
      <c r="K2219" s="72" t="s">
        <v>182</v>
      </c>
      <c r="L2219" s="73">
        <v>2</v>
      </c>
      <c r="M2219" s="73" t="s">
        <v>104</v>
      </c>
      <c r="N2219" s="68" t="str">
        <f>VLOOKUP(K2219,[1]人員授權表!D$3:G$249,4,0)</f>
        <v>有機</v>
      </c>
      <c r="O2219" s="70" t="str">
        <f>VLOOKUP(K2219,[1]人員授權表!D$2:E$249,2,FALSE)</f>
        <v>Sara王淑玲</v>
      </c>
      <c r="P2219" s="67">
        <f t="shared" si="126"/>
        <v>44760</v>
      </c>
      <c r="Q2219" s="75" t="str">
        <f t="shared" si="125"/>
        <v>週一</v>
      </c>
      <c r="R2219" s="80">
        <v>44757</v>
      </c>
      <c r="AA2219" s="1"/>
    </row>
    <row r="2220" spans="2:27">
      <c r="D2220" s="68" t="s">
        <v>50</v>
      </c>
      <c r="E2220" s="70" t="s">
        <v>82</v>
      </c>
      <c r="F2220" s="70" t="s">
        <v>1182</v>
      </c>
      <c r="G2220" s="67">
        <v>44747</v>
      </c>
      <c r="H2220" s="67">
        <v>44762</v>
      </c>
      <c r="I2220" s="71">
        <f t="shared" si="124"/>
        <v>15</v>
      </c>
      <c r="J2220" s="72" t="s">
        <v>169</v>
      </c>
      <c r="K2220" s="72" t="s">
        <v>170</v>
      </c>
      <c r="L2220" s="73">
        <v>2</v>
      </c>
      <c r="M2220" s="73" t="s">
        <v>104</v>
      </c>
      <c r="N2220" s="68" t="str">
        <f>VLOOKUP(K2220,[1]人員授權表!D$3:G$249,4,0)</f>
        <v>有機</v>
      </c>
      <c r="O2220" s="70" t="str">
        <f>VLOOKUP(K2220,[1]人員授權表!D$2:E$249,2,FALSE)</f>
        <v>Elle黃雅琪&amp;
Marco陳鴻鈞</v>
      </c>
      <c r="P2220" s="67">
        <f t="shared" si="126"/>
        <v>44760</v>
      </c>
      <c r="Q2220" s="75" t="str">
        <f t="shared" si="125"/>
        <v>週一</v>
      </c>
      <c r="R2220" s="80">
        <v>44760</v>
      </c>
      <c r="AA2220" s="1"/>
    </row>
    <row r="2221" spans="2:27">
      <c r="D2221" s="68" t="s">
        <v>50</v>
      </c>
      <c r="E2221" s="70" t="s">
        <v>51</v>
      </c>
      <c r="F2221" s="70" t="s">
        <v>1183</v>
      </c>
      <c r="G2221" s="67">
        <v>44749</v>
      </c>
      <c r="H2221" s="67">
        <v>44763</v>
      </c>
      <c r="I2221" s="71">
        <f t="shared" si="124"/>
        <v>14</v>
      </c>
      <c r="J2221" s="72" t="s">
        <v>125</v>
      </c>
      <c r="K2221" s="72" t="s">
        <v>144</v>
      </c>
      <c r="L2221" s="73">
        <v>3</v>
      </c>
      <c r="M2221" s="73" t="s">
        <v>79</v>
      </c>
      <c r="N2221" s="68" t="str">
        <f>VLOOKUP(K2221,[1]人員授權表!D$3:G$249,4,0)</f>
        <v>有機</v>
      </c>
      <c r="O2221" s="70" t="str">
        <f>VLOOKUP(K2221,[1]人員授權表!D$2:E$249,2,FALSE)</f>
        <v>Lucy黃詩婷</v>
      </c>
      <c r="P2221" s="67">
        <f t="shared" si="126"/>
        <v>44761</v>
      </c>
      <c r="Q2221" s="75" t="str">
        <f t="shared" si="125"/>
        <v>週二</v>
      </c>
      <c r="R2221" s="80">
        <v>44753</v>
      </c>
      <c r="AA2221" s="1"/>
    </row>
    <row r="2222" spans="2:27">
      <c r="D2222" s="68" t="s">
        <v>50</v>
      </c>
      <c r="E2222" s="70" t="s">
        <v>51</v>
      </c>
      <c r="F2222" s="70" t="s">
        <v>1183</v>
      </c>
      <c r="G2222" s="67">
        <v>44749</v>
      </c>
      <c r="H2222" s="67">
        <v>44763</v>
      </c>
      <c r="I2222" s="71">
        <f t="shared" si="124"/>
        <v>14</v>
      </c>
      <c r="J2222" s="72" t="s">
        <v>139</v>
      </c>
      <c r="K2222" s="72" t="s">
        <v>140</v>
      </c>
      <c r="L2222" s="73">
        <v>3</v>
      </c>
      <c r="M2222" s="73" t="s">
        <v>79</v>
      </c>
      <c r="N2222" s="68" t="str">
        <f>VLOOKUP(K2222,[1]人員授權表!D$3:G$249,4,0)</f>
        <v>無機</v>
      </c>
      <c r="O2222" s="70" t="str">
        <f>IF(J2222=[1]人員授權表!$C$85,"Casper李羿勳",IF(J2222=[1]人員授權表!$C$188,"Iring陳俊明",IF(J2222=[1]人員授權表!$C$189,"Brian陳泓霖",VLOOKUP(K2222,[1]人員授權表!D$2:E$249,2,FALSE))))</f>
        <v>Brian陳泓霖</v>
      </c>
      <c r="P2222" s="67">
        <f t="shared" si="126"/>
        <v>44761</v>
      </c>
      <c r="Q2222" s="75" t="str">
        <f t="shared" si="125"/>
        <v>週二</v>
      </c>
      <c r="R2222" s="80">
        <v>44756</v>
      </c>
      <c r="AA2222" s="1"/>
    </row>
    <row r="2223" spans="2:27">
      <c r="D2223" s="68" t="s">
        <v>50</v>
      </c>
      <c r="E2223" s="70" t="s">
        <v>51</v>
      </c>
      <c r="F2223" s="70" t="s">
        <v>1183</v>
      </c>
      <c r="G2223" s="67">
        <v>44749</v>
      </c>
      <c r="H2223" s="67">
        <v>44763</v>
      </c>
      <c r="I2223" s="71">
        <f t="shared" si="124"/>
        <v>14</v>
      </c>
      <c r="J2223" s="72" t="s">
        <v>160</v>
      </c>
      <c r="K2223" s="72" t="s">
        <v>161</v>
      </c>
      <c r="L2223" s="73">
        <v>3</v>
      </c>
      <c r="M2223" s="73" t="s">
        <v>79</v>
      </c>
      <c r="N2223" s="68" t="str">
        <f>VLOOKUP(K2223,[1]人員授權表!D$3:G$249,4,0)</f>
        <v>無機</v>
      </c>
      <c r="O2223" s="70" t="str">
        <f>VLOOKUP(K2223,[1]人員授權表!D$2:E$249,2,FALSE)</f>
        <v>Dennis陳汶宏</v>
      </c>
      <c r="P2223" s="67">
        <f t="shared" si="126"/>
        <v>44761</v>
      </c>
      <c r="Q2223" s="75" t="str">
        <f t="shared" si="125"/>
        <v>週二</v>
      </c>
      <c r="R2223" s="80">
        <v>44757</v>
      </c>
      <c r="AA2223" s="1"/>
    </row>
    <row r="2224" spans="2:27">
      <c r="D2224" s="68" t="s">
        <v>50</v>
      </c>
      <c r="E2224" s="70" t="s">
        <v>51</v>
      </c>
      <c r="F2224" s="70" t="s">
        <v>1184</v>
      </c>
      <c r="G2224" s="67">
        <v>44749</v>
      </c>
      <c r="H2224" s="67">
        <v>44763</v>
      </c>
      <c r="I2224" s="71">
        <f t="shared" si="124"/>
        <v>14</v>
      </c>
      <c r="J2224" s="72" t="s">
        <v>145</v>
      </c>
      <c r="K2224" s="72" t="s">
        <v>146</v>
      </c>
      <c r="L2224" s="73">
        <v>3</v>
      </c>
      <c r="M2224" s="73" t="s">
        <v>79</v>
      </c>
      <c r="N2224" s="68" t="str">
        <f>VLOOKUP(K2224,[1]人員授權表!D$3:G$249,4,0)</f>
        <v>無機</v>
      </c>
      <c r="O2224" s="70" t="str">
        <f>VLOOKUP(K2224,[1]人員授權表!D$2:E$249,2,FALSE)</f>
        <v>Jack劉念忻</v>
      </c>
      <c r="P2224" s="67">
        <f t="shared" si="126"/>
        <v>44761</v>
      </c>
      <c r="Q2224" s="75" t="str">
        <f t="shared" si="125"/>
        <v>週二</v>
      </c>
      <c r="R2224" s="80">
        <v>44761</v>
      </c>
      <c r="AA2224" s="1"/>
    </row>
    <row r="2225" spans="4:27">
      <c r="D2225" s="68" t="s">
        <v>50</v>
      </c>
      <c r="E2225" s="70" t="s">
        <v>51</v>
      </c>
      <c r="F2225" s="70" t="s">
        <v>1183</v>
      </c>
      <c r="G2225" s="67">
        <v>44749</v>
      </c>
      <c r="H2225" s="67">
        <v>44763</v>
      </c>
      <c r="I2225" s="71">
        <f t="shared" si="124"/>
        <v>14</v>
      </c>
      <c r="J2225" s="72" t="s">
        <v>164</v>
      </c>
      <c r="K2225" s="72" t="s">
        <v>146</v>
      </c>
      <c r="L2225" s="73">
        <v>3</v>
      </c>
      <c r="M2225" s="73" t="s">
        <v>79</v>
      </c>
      <c r="N2225" s="68" t="str">
        <f>VLOOKUP(K2225,[1]人員授權表!D$3:G$249,4,0)</f>
        <v>無機</v>
      </c>
      <c r="O2225" s="70" t="str">
        <f>VLOOKUP(K2225,[1]人員授權表!D$2:E$249,2,FALSE)</f>
        <v>Jack劉念忻</v>
      </c>
      <c r="P2225" s="67">
        <f t="shared" si="126"/>
        <v>44761</v>
      </c>
      <c r="Q2225" s="75" t="str">
        <f t="shared" si="125"/>
        <v>週二</v>
      </c>
      <c r="R2225" s="80">
        <v>44761</v>
      </c>
      <c r="AA2225" s="1"/>
    </row>
    <row r="2226" spans="4:27">
      <c r="D2226" s="68" t="s">
        <v>50</v>
      </c>
      <c r="E2226" s="70" t="s">
        <v>51</v>
      </c>
      <c r="F2226" s="70" t="s">
        <v>1183</v>
      </c>
      <c r="G2226" s="67">
        <v>44749</v>
      </c>
      <c r="H2226" s="67">
        <v>44763</v>
      </c>
      <c r="I2226" s="71">
        <f t="shared" si="124"/>
        <v>14</v>
      </c>
      <c r="J2226" s="72" t="s">
        <v>141</v>
      </c>
      <c r="K2226" s="72" t="s">
        <v>142</v>
      </c>
      <c r="L2226" s="73">
        <v>3</v>
      </c>
      <c r="M2226" s="73" t="s">
        <v>79</v>
      </c>
      <c r="N2226" s="68" t="str">
        <f>VLOOKUP(K2226,[1]人員授權表!D$3:G$249,4,0)</f>
        <v>無機</v>
      </c>
      <c r="O2226" s="70" t="str">
        <f>VLOOKUP(K2226,[1]人員授權表!D$2:E$249,2,FALSE)</f>
        <v>Dennis陳汶宏</v>
      </c>
      <c r="P2226" s="67">
        <f t="shared" si="126"/>
        <v>44761</v>
      </c>
      <c r="Q2226" s="75" t="str">
        <f t="shared" si="125"/>
        <v>週二</v>
      </c>
      <c r="R2226" s="80">
        <v>44755</v>
      </c>
      <c r="AA2226" s="1"/>
    </row>
    <row r="2227" spans="4:27">
      <c r="D2227" s="68" t="s">
        <v>50</v>
      </c>
      <c r="E2227" s="70" t="s">
        <v>51</v>
      </c>
      <c r="F2227" s="70" t="s">
        <v>1183</v>
      </c>
      <c r="G2227" s="67">
        <v>44749</v>
      </c>
      <c r="H2227" s="67">
        <v>44763</v>
      </c>
      <c r="I2227" s="71">
        <f t="shared" si="124"/>
        <v>14</v>
      </c>
      <c r="J2227" s="72" t="s">
        <v>153</v>
      </c>
      <c r="K2227" s="72" t="s">
        <v>154</v>
      </c>
      <c r="L2227" s="73">
        <v>3</v>
      </c>
      <c r="M2227" s="73" t="s">
        <v>79</v>
      </c>
      <c r="N2227" s="68" t="str">
        <f>VLOOKUP(K2227,[1]人員授權表!D$3:G$249,4,0)</f>
        <v>無機</v>
      </c>
      <c r="O2227" s="70" t="str">
        <f>VLOOKUP(K2227,[1]人員授權表!D$2:E$249,2,FALSE)</f>
        <v>Ken張智凱</v>
      </c>
      <c r="P2227" s="67">
        <f t="shared" si="126"/>
        <v>44761</v>
      </c>
      <c r="Q2227" s="75" t="str">
        <f t="shared" si="125"/>
        <v>週二</v>
      </c>
      <c r="R2227" s="80">
        <v>44754</v>
      </c>
      <c r="AA2227" s="1"/>
    </row>
    <row r="2228" spans="4:27">
      <c r="D2228" s="68" t="s">
        <v>50</v>
      </c>
      <c r="E2228" s="70" t="s">
        <v>51</v>
      </c>
      <c r="F2228" s="70" t="s">
        <v>1183</v>
      </c>
      <c r="G2228" s="67">
        <v>44749</v>
      </c>
      <c r="H2228" s="67">
        <v>44763</v>
      </c>
      <c r="I2228" s="71">
        <f t="shared" si="124"/>
        <v>14</v>
      </c>
      <c r="J2228" s="72" t="s">
        <v>137</v>
      </c>
      <c r="K2228" s="72" t="s">
        <v>138</v>
      </c>
      <c r="L2228" s="73">
        <v>3</v>
      </c>
      <c r="M2228" s="73" t="s">
        <v>79</v>
      </c>
      <c r="N2228" s="68" t="str">
        <f>VLOOKUP(K2228,[1]人員授權表!D$3:G$249,4,0)</f>
        <v>無機</v>
      </c>
      <c r="O2228" s="70" t="s">
        <v>99</v>
      </c>
      <c r="P2228" s="67">
        <f t="shared" si="126"/>
        <v>44761</v>
      </c>
      <c r="Q2228" s="75" t="str">
        <f t="shared" si="125"/>
        <v>週二</v>
      </c>
      <c r="R2228" s="80">
        <v>44760</v>
      </c>
      <c r="AA2228" s="1"/>
    </row>
    <row r="2229" spans="4:27">
      <c r="D2229" s="68" t="s">
        <v>50</v>
      </c>
      <c r="E2229" s="70" t="s">
        <v>51</v>
      </c>
      <c r="F2229" s="70" t="s">
        <v>1183</v>
      </c>
      <c r="G2229" s="67">
        <v>44749</v>
      </c>
      <c r="H2229" s="67">
        <v>44763</v>
      </c>
      <c r="I2229" s="71">
        <f t="shared" si="124"/>
        <v>14</v>
      </c>
      <c r="J2229" s="72" t="s">
        <v>148</v>
      </c>
      <c r="K2229" s="72" t="s">
        <v>149</v>
      </c>
      <c r="L2229" s="73">
        <v>3</v>
      </c>
      <c r="M2229" s="73" t="s">
        <v>79</v>
      </c>
      <c r="N2229" s="68" t="str">
        <f>VLOOKUP(K2229,[1]人員授權表!D$3:G$249,4,0)</f>
        <v>無機</v>
      </c>
      <c r="O2229" s="70" t="str">
        <f>VLOOKUP(K2229,[1]人員授權表!D$2:E$249,2,FALSE)</f>
        <v>Vicky游崴涵</v>
      </c>
      <c r="P2229" s="67">
        <f t="shared" si="126"/>
        <v>44761</v>
      </c>
      <c r="Q2229" s="75" t="str">
        <f t="shared" si="125"/>
        <v>週二</v>
      </c>
      <c r="R2229" s="80">
        <v>44757</v>
      </c>
      <c r="AA2229" s="1"/>
    </row>
    <row r="2230" spans="4:27">
      <c r="D2230" s="68" t="s">
        <v>50</v>
      </c>
      <c r="E2230" s="70" t="s">
        <v>51</v>
      </c>
      <c r="F2230" s="70" t="s">
        <v>1183</v>
      </c>
      <c r="G2230" s="67">
        <v>44749</v>
      </c>
      <c r="H2230" s="67">
        <v>44763</v>
      </c>
      <c r="I2230" s="71">
        <f t="shared" si="124"/>
        <v>14</v>
      </c>
      <c r="J2230" s="72" t="s">
        <v>295</v>
      </c>
      <c r="K2230" s="72" t="s">
        <v>296</v>
      </c>
      <c r="L2230" s="73">
        <v>3</v>
      </c>
      <c r="M2230" s="73" t="s">
        <v>79</v>
      </c>
      <c r="N2230" s="68" t="str">
        <f>VLOOKUP(K2230,[1]人員授權表!D$3:G$249,4,0)</f>
        <v>無機</v>
      </c>
      <c r="O2230" s="70" t="s">
        <v>191</v>
      </c>
      <c r="P2230" s="67">
        <f t="shared" si="126"/>
        <v>44761</v>
      </c>
      <c r="Q2230" s="75" t="str">
        <f t="shared" si="125"/>
        <v>週二</v>
      </c>
      <c r="R2230" s="80">
        <v>44753</v>
      </c>
      <c r="AA2230" s="1"/>
    </row>
    <row r="2231" spans="4:27">
      <c r="D2231" s="68" t="s">
        <v>50</v>
      </c>
      <c r="E2231" s="70" t="s">
        <v>51</v>
      </c>
      <c r="F2231" s="70" t="s">
        <v>1183</v>
      </c>
      <c r="G2231" s="67">
        <v>44749</v>
      </c>
      <c r="H2231" s="67">
        <v>44763</v>
      </c>
      <c r="I2231" s="71">
        <f t="shared" si="124"/>
        <v>14</v>
      </c>
      <c r="J2231" s="72" t="s">
        <v>167</v>
      </c>
      <c r="K2231" s="72" t="s">
        <v>168</v>
      </c>
      <c r="L2231" s="73">
        <v>3</v>
      </c>
      <c r="M2231" s="73" t="s">
        <v>79</v>
      </c>
      <c r="N2231" s="68" t="str">
        <f>VLOOKUP(K2231,[1]人員授權表!D$3:G$249,4,0)</f>
        <v>有機</v>
      </c>
      <c r="O2231" s="70" t="str">
        <f>VLOOKUP(K2231,[1]人員授權表!D$2:E$249,2,FALSE)</f>
        <v>Una林庭瑄</v>
      </c>
      <c r="P2231" s="67">
        <f t="shared" si="126"/>
        <v>44761</v>
      </c>
      <c r="Q2231" s="75" t="str">
        <f t="shared" si="125"/>
        <v>週二</v>
      </c>
      <c r="R2231" s="80">
        <v>44756</v>
      </c>
      <c r="AA2231" s="1"/>
    </row>
    <row r="2232" spans="4:27">
      <c r="D2232" s="68" t="s">
        <v>50</v>
      </c>
      <c r="E2232" s="70" t="s">
        <v>82</v>
      </c>
      <c r="F2232" s="70" t="s">
        <v>1185</v>
      </c>
      <c r="G2232" s="67">
        <v>44749</v>
      </c>
      <c r="H2232" s="67">
        <v>44763</v>
      </c>
      <c r="I2232" s="71">
        <f t="shared" si="124"/>
        <v>14</v>
      </c>
      <c r="J2232" s="72" t="s">
        <v>181</v>
      </c>
      <c r="K2232" s="72" t="s">
        <v>182</v>
      </c>
      <c r="L2232" s="73">
        <v>13</v>
      </c>
      <c r="M2232" s="73" t="s">
        <v>104</v>
      </c>
      <c r="N2232" s="68" t="str">
        <f>VLOOKUP(K2232,[1]人員授權表!D$3:G$249,4,0)</f>
        <v>有機</v>
      </c>
      <c r="O2232" s="70" t="str">
        <f>VLOOKUP(K2232,[1]人員授權表!D$2:E$249,2,FALSE)</f>
        <v>Sara王淑玲</v>
      </c>
      <c r="P2232" s="67">
        <f t="shared" si="126"/>
        <v>44761</v>
      </c>
      <c r="Q2232" s="75" t="str">
        <f t="shared" si="125"/>
        <v>週二</v>
      </c>
      <c r="R2232" s="80">
        <v>44762</v>
      </c>
      <c r="S2232" s="85">
        <v>44762</v>
      </c>
      <c r="T2232" s="70">
        <v>1</v>
      </c>
      <c r="AA2232" s="1"/>
    </row>
    <row r="2233" spans="4:27">
      <c r="D2233" s="68" t="s">
        <v>50</v>
      </c>
      <c r="E2233" s="70" t="s">
        <v>82</v>
      </c>
      <c r="F2233" s="19" t="s">
        <v>1186</v>
      </c>
      <c r="G2233" s="67">
        <v>44749</v>
      </c>
      <c r="H2233" s="67">
        <v>44763</v>
      </c>
      <c r="I2233" s="71">
        <f t="shared" si="124"/>
        <v>14</v>
      </c>
      <c r="J2233" s="72" t="s">
        <v>181</v>
      </c>
      <c r="K2233" s="72" t="s">
        <v>182</v>
      </c>
      <c r="L2233" s="73">
        <v>16</v>
      </c>
      <c r="M2233" s="73" t="s">
        <v>104</v>
      </c>
      <c r="N2233" s="68" t="str">
        <f>VLOOKUP(K2233,[1]人員授權表!D$3:G$249,4,0)</f>
        <v>有機</v>
      </c>
      <c r="O2233" s="70" t="str">
        <f>IF(J2233=[1]人員授權表!$C$85,"Casper李羿勳",IF(J2233=[1]人員授權表!$C$188,"Iring陳俊明",VLOOKUP(K2233,[1]人員授權表!D$2:E$249,2,FALSE)))</f>
        <v>Sara王淑玲</v>
      </c>
      <c r="P2233" s="67">
        <f t="shared" si="126"/>
        <v>44761</v>
      </c>
      <c r="Q2233" s="75" t="str">
        <f t="shared" si="125"/>
        <v>週二</v>
      </c>
      <c r="R2233" s="80">
        <v>44761</v>
      </c>
      <c r="AA2233" s="1"/>
    </row>
    <row r="2234" spans="4:27">
      <c r="D2234" s="68" t="s">
        <v>50</v>
      </c>
      <c r="E2234" s="70" t="s">
        <v>82</v>
      </c>
      <c r="F2234" s="19" t="s">
        <v>1186</v>
      </c>
      <c r="G2234" s="67">
        <v>44749</v>
      </c>
      <c r="H2234" s="67">
        <v>44763</v>
      </c>
      <c r="I2234" s="71">
        <f t="shared" si="124"/>
        <v>14</v>
      </c>
      <c r="J2234" s="72" t="s">
        <v>204</v>
      </c>
      <c r="K2234" s="72" t="s">
        <v>205</v>
      </c>
      <c r="L2234" s="73">
        <v>16</v>
      </c>
      <c r="M2234" s="73" t="s">
        <v>104</v>
      </c>
      <c r="N2234" s="68" t="str">
        <f>VLOOKUP(K2234,[1]人員授權表!D$3:G$249,4,0)</f>
        <v>無機</v>
      </c>
      <c r="O2234" s="70" t="str">
        <f>IF(J2234=[1]人員授權表!$C$85,"Casper李羿勳",IF(J2234=[1]人員授權表!$C$188,"Iring陳俊明",VLOOKUP(K2234,[1]人員授權表!D$2:E$249,2,FALSE)))</f>
        <v>Iring陳俊明</v>
      </c>
      <c r="P2234" s="67">
        <f t="shared" si="126"/>
        <v>44761</v>
      </c>
      <c r="Q2234" s="75" t="str">
        <f t="shared" si="125"/>
        <v>週二</v>
      </c>
      <c r="R2234" s="80">
        <v>44755</v>
      </c>
      <c r="AA2234" s="1"/>
    </row>
    <row r="2235" spans="4:27">
      <c r="D2235" s="68" t="s">
        <v>50</v>
      </c>
      <c r="E2235" s="70" t="s">
        <v>82</v>
      </c>
      <c r="F2235" s="19" t="s">
        <v>1187</v>
      </c>
      <c r="G2235" s="67">
        <v>44749</v>
      </c>
      <c r="H2235" s="67">
        <v>44763</v>
      </c>
      <c r="I2235" s="71">
        <f t="shared" si="124"/>
        <v>14</v>
      </c>
      <c r="J2235" s="72" t="s">
        <v>326</v>
      </c>
      <c r="K2235" s="72" t="s">
        <v>170</v>
      </c>
      <c r="L2235" s="73">
        <v>16</v>
      </c>
      <c r="M2235" s="73" t="s">
        <v>104</v>
      </c>
      <c r="N2235" s="68" t="str">
        <f>VLOOKUP(K2235,[1]人員授權表!D$3:G$249,4,0)</f>
        <v>有機</v>
      </c>
      <c r="O2235" s="70" t="str">
        <f>IF(J2235=[1]人員授權表!$C$85,"Casper李羿勳",IF(J2235=[1]人員授權表!$C$188,"Iring陳俊明",VLOOKUP(K2235,[1]人員授權表!D$2:E$249,2,FALSE)))</f>
        <v>Elle黃雅琪&amp;
Marco陳鴻鈞</v>
      </c>
      <c r="P2235" s="67">
        <f t="shared" si="126"/>
        <v>44761</v>
      </c>
      <c r="Q2235" s="75" t="str">
        <f t="shared" si="125"/>
        <v>週二</v>
      </c>
      <c r="R2235" s="80">
        <v>44761</v>
      </c>
      <c r="AA2235" s="1"/>
    </row>
    <row r="2236" spans="4:27">
      <c r="D2236" s="68" t="s">
        <v>50</v>
      </c>
      <c r="E2236" s="70" t="s">
        <v>51</v>
      </c>
      <c r="F2236" s="70" t="s">
        <v>1188</v>
      </c>
      <c r="G2236" s="67">
        <v>44748</v>
      </c>
      <c r="H2236" s="67">
        <v>44764</v>
      </c>
      <c r="I2236" s="71">
        <f t="shared" si="124"/>
        <v>16</v>
      </c>
      <c r="J2236" s="72" t="s">
        <v>66</v>
      </c>
      <c r="K2236" s="72" t="s">
        <v>64</v>
      </c>
      <c r="L2236" s="73">
        <v>1</v>
      </c>
      <c r="M2236" s="73" t="s">
        <v>55</v>
      </c>
      <c r="N2236" s="68" t="str">
        <f>VLOOKUP(K2236,[1]人員授權表!D$3:G$249,4,0)</f>
        <v>有機</v>
      </c>
      <c r="O2236" s="70" t="str">
        <f>VLOOKUP(K2236,[1]人員授權表!D$2:E$249,2,FALSE)</f>
        <v>Casper李羿勳</v>
      </c>
      <c r="P2236" s="67">
        <f t="shared" si="126"/>
        <v>44762</v>
      </c>
      <c r="Q2236" s="75" t="str">
        <f t="shared" si="125"/>
        <v>週三</v>
      </c>
      <c r="R2236" s="80">
        <v>44755</v>
      </c>
      <c r="AA2236" s="1"/>
    </row>
    <row r="2237" spans="4:27">
      <c r="D2237" s="68" t="s">
        <v>50</v>
      </c>
      <c r="E2237" s="70" t="s">
        <v>51</v>
      </c>
      <c r="F2237" s="70" t="s">
        <v>1189</v>
      </c>
      <c r="G2237" s="67">
        <v>44747</v>
      </c>
      <c r="H2237" s="67">
        <v>44764</v>
      </c>
      <c r="I2237" s="71">
        <f t="shared" si="124"/>
        <v>17</v>
      </c>
      <c r="J2237" s="72" t="s">
        <v>60</v>
      </c>
      <c r="K2237" s="72" t="s">
        <v>61</v>
      </c>
      <c r="L2237" s="73">
        <v>1</v>
      </c>
      <c r="M2237" s="73" t="s">
        <v>55</v>
      </c>
      <c r="N2237" s="68" t="str">
        <f>VLOOKUP(K2237,[1]人員授權表!D$3:G$249,4,0)</f>
        <v>有機</v>
      </c>
      <c r="O2237" s="70" t="str">
        <f>VLOOKUP(K2237,[1]人員授權表!D$2:E$249,2,FALSE)</f>
        <v>Marco陳鴻鈞</v>
      </c>
      <c r="P2237" s="67">
        <f t="shared" si="126"/>
        <v>44762</v>
      </c>
      <c r="Q2237" s="75" t="str">
        <f t="shared" si="125"/>
        <v>週三</v>
      </c>
      <c r="R2237" s="80">
        <v>44761</v>
      </c>
      <c r="AA2237" s="1"/>
    </row>
    <row r="2238" spans="4:27">
      <c r="D2238" s="68" t="s">
        <v>50</v>
      </c>
      <c r="E2238" s="70" t="s">
        <v>51</v>
      </c>
      <c r="F2238" s="70" t="s">
        <v>1189</v>
      </c>
      <c r="G2238" s="67">
        <v>44747</v>
      </c>
      <c r="H2238" s="67">
        <v>44764</v>
      </c>
      <c r="I2238" s="71">
        <f t="shared" si="124"/>
        <v>17</v>
      </c>
      <c r="J2238" s="72" t="s">
        <v>53</v>
      </c>
      <c r="K2238" s="72" t="s">
        <v>54</v>
      </c>
      <c r="L2238" s="73">
        <v>1</v>
      </c>
      <c r="M2238" s="73" t="s">
        <v>55</v>
      </c>
      <c r="N2238" s="68" t="str">
        <f>VLOOKUP(K2238,[1]人員授權表!D$3:G$249,4,0)</f>
        <v>有機</v>
      </c>
      <c r="O2238" s="70" t="str">
        <f>VLOOKUP(K2238,[1]人員授權表!D$2:E$249,2,FALSE)</f>
        <v>Marco陳鴻鈞</v>
      </c>
      <c r="P2238" s="67">
        <f t="shared" si="126"/>
        <v>44762</v>
      </c>
      <c r="Q2238" s="75" t="str">
        <f t="shared" si="125"/>
        <v>週三</v>
      </c>
      <c r="R2238" s="80">
        <v>44761</v>
      </c>
      <c r="AA2238" s="1"/>
    </row>
    <row r="2239" spans="4:27">
      <c r="D2239" s="68" t="s">
        <v>50</v>
      </c>
      <c r="E2239" s="70" t="s">
        <v>51</v>
      </c>
      <c r="F2239" s="70" t="s">
        <v>1189</v>
      </c>
      <c r="G2239" s="67">
        <v>44747</v>
      </c>
      <c r="H2239" s="67">
        <v>44764</v>
      </c>
      <c r="I2239" s="71">
        <f t="shared" si="124"/>
        <v>17</v>
      </c>
      <c r="J2239" s="72" t="s">
        <v>425</v>
      </c>
      <c r="K2239" s="72" t="s">
        <v>426</v>
      </c>
      <c r="L2239" s="73">
        <v>2</v>
      </c>
      <c r="M2239" s="73" t="s">
        <v>55</v>
      </c>
      <c r="N2239" s="68" t="str">
        <f>VLOOKUP(K2239,[1]人員授權表!D$3:G$249,4,0)</f>
        <v>有機</v>
      </c>
      <c r="O2239" s="70" t="str">
        <f>VLOOKUP(K2239,[1]人員授權表!D$2:E$249,2,FALSE)</f>
        <v>Mei林春美</v>
      </c>
      <c r="P2239" s="67">
        <f t="shared" si="126"/>
        <v>44762</v>
      </c>
      <c r="Q2239" s="75" t="str">
        <f t="shared" si="125"/>
        <v>週三</v>
      </c>
      <c r="R2239" s="80">
        <v>44764</v>
      </c>
      <c r="S2239" s="85">
        <v>44764</v>
      </c>
      <c r="T2239" s="70">
        <v>1</v>
      </c>
      <c r="AA2239" s="1"/>
    </row>
    <row r="2240" spans="4:27">
      <c r="D2240" s="68" t="s">
        <v>50</v>
      </c>
      <c r="E2240" s="70" t="s">
        <v>51</v>
      </c>
      <c r="F2240" s="70" t="s">
        <v>1189</v>
      </c>
      <c r="G2240" s="67">
        <v>44747</v>
      </c>
      <c r="H2240" s="67">
        <v>44764</v>
      </c>
      <c r="I2240" s="71">
        <f t="shared" si="124"/>
        <v>17</v>
      </c>
      <c r="J2240" s="72" t="s">
        <v>1152</v>
      </c>
      <c r="K2240" s="72" t="s">
        <v>1153</v>
      </c>
      <c r="L2240" s="73">
        <v>1</v>
      </c>
      <c r="M2240" s="73" t="s">
        <v>55</v>
      </c>
      <c r="N2240" s="68" t="str">
        <f>VLOOKUP(K2240,[1]人員授權表!D$3:G$249,4,0)</f>
        <v>有機</v>
      </c>
      <c r="O2240" s="70" t="str">
        <f>VLOOKUP(K2240,[1]人員授權表!D$2:E$249,2,FALSE)</f>
        <v>Casper李羿勳</v>
      </c>
      <c r="P2240" s="67">
        <f t="shared" si="126"/>
        <v>44762</v>
      </c>
      <c r="Q2240" s="75" t="str">
        <f t="shared" si="125"/>
        <v>週三</v>
      </c>
      <c r="R2240" s="80">
        <v>44757</v>
      </c>
      <c r="AA2240" s="1"/>
    </row>
    <row r="2241" spans="4:27">
      <c r="D2241" s="68" t="s">
        <v>50</v>
      </c>
      <c r="E2241" s="70" t="s">
        <v>51</v>
      </c>
      <c r="F2241" s="70" t="s">
        <v>1190</v>
      </c>
      <c r="G2241" s="67">
        <v>44747</v>
      </c>
      <c r="H2241" s="67">
        <v>44764</v>
      </c>
      <c r="I2241" s="71">
        <f t="shared" si="124"/>
        <v>17</v>
      </c>
      <c r="J2241" s="72" t="s">
        <v>240</v>
      </c>
      <c r="K2241" s="72" t="s">
        <v>1091</v>
      </c>
      <c r="L2241" s="73">
        <v>1</v>
      </c>
      <c r="M2241" s="73" t="s">
        <v>55</v>
      </c>
      <c r="N2241" s="68" t="str">
        <f>VLOOKUP(K2241,[1]人員授權表!D$3:G$249,4,0)</f>
        <v>有機</v>
      </c>
      <c r="O2241" s="70" t="str">
        <f>VLOOKUP(K2241,[1]人員授權表!D$2:E$249,2,FALSE)</f>
        <v>Marco陳鴻鈞</v>
      </c>
      <c r="P2241" s="67">
        <f t="shared" si="126"/>
        <v>44762</v>
      </c>
      <c r="Q2241" s="75" t="str">
        <f t="shared" si="125"/>
        <v>週三</v>
      </c>
      <c r="R2241" s="80">
        <v>44755</v>
      </c>
      <c r="AA2241" s="1"/>
    </row>
    <row r="2242" spans="4:27">
      <c r="D2242" s="68" t="s">
        <v>50</v>
      </c>
      <c r="E2242" s="70" t="s">
        <v>51</v>
      </c>
      <c r="F2242" s="70" t="s">
        <v>1190</v>
      </c>
      <c r="G2242" s="67">
        <v>44747</v>
      </c>
      <c r="H2242" s="67">
        <v>44764</v>
      </c>
      <c r="I2242" s="71">
        <f t="shared" si="124"/>
        <v>17</v>
      </c>
      <c r="J2242" s="72" t="s">
        <v>242</v>
      </c>
      <c r="K2242" s="72" t="s">
        <v>241</v>
      </c>
      <c r="L2242" s="73">
        <v>1</v>
      </c>
      <c r="M2242" s="73" t="s">
        <v>55</v>
      </c>
      <c r="N2242" s="68" t="str">
        <f>VLOOKUP(K2242,[1]人員授權表!D$3:G$249,4,0)</f>
        <v>有機</v>
      </c>
      <c r="O2242" s="70" t="str">
        <f>VLOOKUP(K2242,[1]人員授權表!D$2:E$249,2,FALSE)</f>
        <v>Casper李羿勳</v>
      </c>
      <c r="P2242" s="67">
        <f t="shared" si="126"/>
        <v>44762</v>
      </c>
      <c r="Q2242" s="75" t="str">
        <f t="shared" si="125"/>
        <v>週三</v>
      </c>
      <c r="R2242" s="80">
        <v>44761</v>
      </c>
      <c r="AA2242" s="1"/>
    </row>
    <row r="2243" spans="4:27">
      <c r="D2243" s="68" t="s">
        <v>50</v>
      </c>
      <c r="E2243" s="70" t="s">
        <v>51</v>
      </c>
      <c r="F2243" s="70" t="s">
        <v>1191</v>
      </c>
      <c r="G2243" s="67">
        <v>44747</v>
      </c>
      <c r="H2243" s="67">
        <v>44764</v>
      </c>
      <c r="I2243" s="71">
        <f t="shared" si="124"/>
        <v>17</v>
      </c>
      <c r="J2243" s="72" t="s">
        <v>60</v>
      </c>
      <c r="K2243" s="72" t="s">
        <v>61</v>
      </c>
      <c r="L2243" s="73">
        <v>1</v>
      </c>
      <c r="M2243" s="73" t="s">
        <v>55</v>
      </c>
      <c r="N2243" s="68" t="str">
        <f>VLOOKUP(K2243,[1]人員授權表!D$3:G$249,4,0)</f>
        <v>有機</v>
      </c>
      <c r="O2243" s="70" t="str">
        <f>VLOOKUP(K2243,[1]人員授權表!D$2:E$249,2,FALSE)</f>
        <v>Marco陳鴻鈞</v>
      </c>
      <c r="P2243" s="67">
        <f t="shared" si="126"/>
        <v>44762</v>
      </c>
      <c r="Q2243" s="75" t="str">
        <f t="shared" si="125"/>
        <v>週三</v>
      </c>
      <c r="R2243" s="80">
        <v>44761</v>
      </c>
      <c r="AA2243" s="1"/>
    </row>
    <row r="2244" spans="4:27">
      <c r="D2244" s="68" t="s">
        <v>50</v>
      </c>
      <c r="E2244" s="70" t="s">
        <v>51</v>
      </c>
      <c r="F2244" s="70" t="s">
        <v>1192</v>
      </c>
      <c r="G2244" s="67">
        <v>44746</v>
      </c>
      <c r="H2244" s="67">
        <v>44764</v>
      </c>
      <c r="I2244" s="71">
        <f t="shared" si="124"/>
        <v>18</v>
      </c>
      <c r="J2244" s="72" t="s">
        <v>53</v>
      </c>
      <c r="K2244" s="72" t="s">
        <v>54</v>
      </c>
      <c r="L2244" s="73">
        <v>1</v>
      </c>
      <c r="M2244" s="73" t="s">
        <v>55</v>
      </c>
      <c r="N2244" s="68" t="str">
        <f>VLOOKUP(K2244,[1]人員授權表!D$3:G$249,4,0)</f>
        <v>有機</v>
      </c>
      <c r="O2244" s="70" t="str">
        <f>VLOOKUP(K2244,[1]人員授權表!D$2:E$249,2,FALSE)</f>
        <v>Marco陳鴻鈞</v>
      </c>
      <c r="P2244" s="67">
        <f t="shared" si="126"/>
        <v>44762</v>
      </c>
      <c r="Q2244" s="75" t="str">
        <f t="shared" si="125"/>
        <v>週三</v>
      </c>
      <c r="R2244" s="80">
        <v>44761</v>
      </c>
      <c r="AA2244" s="1"/>
    </row>
    <row r="2245" spans="4:27">
      <c r="D2245" s="68" t="s">
        <v>50</v>
      </c>
      <c r="E2245" s="70" t="s">
        <v>51</v>
      </c>
      <c r="F2245" s="70" t="s">
        <v>1192</v>
      </c>
      <c r="G2245" s="67">
        <v>44746</v>
      </c>
      <c r="H2245" s="67">
        <v>44764</v>
      </c>
      <c r="I2245" s="71">
        <f t="shared" si="124"/>
        <v>18</v>
      </c>
      <c r="J2245" s="72" t="s">
        <v>60</v>
      </c>
      <c r="K2245" s="72" t="s">
        <v>61</v>
      </c>
      <c r="L2245" s="73">
        <v>1</v>
      </c>
      <c r="M2245" s="73" t="s">
        <v>55</v>
      </c>
      <c r="N2245" s="68" t="str">
        <f>VLOOKUP(K2245,[1]人員授權表!D$3:G$249,4,0)</f>
        <v>有機</v>
      </c>
      <c r="O2245" s="70" t="str">
        <f>VLOOKUP(K2245,[1]人員授權表!D$2:E$249,2,FALSE)</f>
        <v>Marco陳鴻鈞</v>
      </c>
      <c r="P2245" s="67">
        <f t="shared" si="126"/>
        <v>44762</v>
      </c>
      <c r="Q2245" s="75" t="str">
        <f t="shared" si="125"/>
        <v>週三</v>
      </c>
      <c r="R2245" s="80">
        <v>44761</v>
      </c>
      <c r="AA2245" s="1"/>
    </row>
    <row r="2246" spans="4:27">
      <c r="D2246" s="68" t="s">
        <v>50</v>
      </c>
      <c r="E2246" s="70" t="s">
        <v>51</v>
      </c>
      <c r="F2246" s="70" t="s">
        <v>1192</v>
      </c>
      <c r="G2246" s="67">
        <v>44746</v>
      </c>
      <c r="H2246" s="67">
        <v>44764</v>
      </c>
      <c r="I2246" s="71">
        <f t="shared" si="124"/>
        <v>18</v>
      </c>
      <c r="J2246" s="72" t="s">
        <v>66</v>
      </c>
      <c r="K2246" s="72" t="s">
        <v>64</v>
      </c>
      <c r="L2246" s="73">
        <v>1</v>
      </c>
      <c r="M2246" s="73" t="s">
        <v>55</v>
      </c>
      <c r="N2246" s="68" t="str">
        <f>VLOOKUP(K2246,[1]人員授權表!D$3:G$249,4,0)</f>
        <v>有機</v>
      </c>
      <c r="O2246" s="70" t="str">
        <f>VLOOKUP(K2246,[1]人員授權表!D$2:E$249,2,FALSE)</f>
        <v>Casper李羿勳</v>
      </c>
      <c r="P2246" s="67">
        <f t="shared" si="126"/>
        <v>44762</v>
      </c>
      <c r="Q2246" s="75" t="str">
        <f t="shared" si="125"/>
        <v>週三</v>
      </c>
      <c r="R2246" s="80">
        <v>44755</v>
      </c>
      <c r="AA2246" s="1"/>
    </row>
    <row r="2247" spans="4:27">
      <c r="D2247" s="68" t="s">
        <v>50</v>
      </c>
      <c r="E2247" s="70" t="s">
        <v>51</v>
      </c>
      <c r="F2247" s="70" t="s">
        <v>1193</v>
      </c>
      <c r="G2247" s="67">
        <v>44747</v>
      </c>
      <c r="H2247" s="67">
        <v>44764</v>
      </c>
      <c r="I2247" s="71">
        <f t="shared" ref="I2247:I2310" si="127">_xlfn.DAYS(H2247,G2247)</f>
        <v>17</v>
      </c>
      <c r="J2247" s="72" t="s">
        <v>53</v>
      </c>
      <c r="K2247" s="72" t="s">
        <v>54</v>
      </c>
      <c r="L2247" s="73">
        <v>3</v>
      </c>
      <c r="M2247" s="73" t="s">
        <v>55</v>
      </c>
      <c r="N2247" s="68" t="str">
        <f>VLOOKUP(K2247,[1]人員授權表!D$3:G$249,4,0)</f>
        <v>有機</v>
      </c>
      <c r="O2247" s="70" t="str">
        <f>VLOOKUP(K2247,[1]人員授權表!D$2:E$249,2,FALSE)</f>
        <v>Marco陳鴻鈞</v>
      </c>
      <c r="P2247" s="67">
        <f t="shared" si="126"/>
        <v>44762</v>
      </c>
      <c r="Q2247" s="75" t="str">
        <f t="shared" ref="Q2247:Q2310" si="128">TEXT(P2247,"aaa")</f>
        <v>週三</v>
      </c>
      <c r="R2247" s="80">
        <v>44761</v>
      </c>
      <c r="AA2247" s="1"/>
    </row>
    <row r="2248" spans="4:27">
      <c r="D2248" s="68" t="s">
        <v>50</v>
      </c>
      <c r="E2248" s="70" t="s">
        <v>51</v>
      </c>
      <c r="F2248" s="70" t="s">
        <v>1193</v>
      </c>
      <c r="G2248" s="67">
        <v>44747</v>
      </c>
      <c r="H2248" s="67">
        <v>44764</v>
      </c>
      <c r="I2248" s="71">
        <f t="shared" si="127"/>
        <v>17</v>
      </c>
      <c r="J2248" s="72" t="s">
        <v>60</v>
      </c>
      <c r="K2248" s="72" t="s">
        <v>61</v>
      </c>
      <c r="L2248" s="73">
        <v>3</v>
      </c>
      <c r="M2248" s="73" t="s">
        <v>55</v>
      </c>
      <c r="N2248" s="68" t="str">
        <f>VLOOKUP(K2248,[1]人員授權表!D$3:G$249,4,0)</f>
        <v>有機</v>
      </c>
      <c r="O2248" s="70" t="str">
        <f>VLOOKUP(K2248,[1]人員授權表!D$2:E$249,2,FALSE)</f>
        <v>Marco陳鴻鈞</v>
      </c>
      <c r="P2248" s="67">
        <f t="shared" si="126"/>
        <v>44762</v>
      </c>
      <c r="Q2248" s="75" t="str">
        <f t="shared" si="128"/>
        <v>週三</v>
      </c>
      <c r="R2248" s="80">
        <v>44761</v>
      </c>
      <c r="AA2248" s="1"/>
    </row>
    <row r="2249" spans="4:27">
      <c r="D2249" s="68" t="s">
        <v>50</v>
      </c>
      <c r="E2249" s="70" t="s">
        <v>51</v>
      </c>
      <c r="F2249" s="70" t="s">
        <v>1193</v>
      </c>
      <c r="G2249" s="67">
        <v>44747</v>
      </c>
      <c r="H2249" s="67">
        <v>44764</v>
      </c>
      <c r="I2249" s="71">
        <f t="shared" si="127"/>
        <v>17</v>
      </c>
      <c r="J2249" s="72" t="s">
        <v>242</v>
      </c>
      <c r="K2249" s="72" t="s">
        <v>241</v>
      </c>
      <c r="L2249" s="73">
        <v>1</v>
      </c>
      <c r="M2249" s="73" t="s">
        <v>55</v>
      </c>
      <c r="N2249" s="68" t="str">
        <f>VLOOKUP(K2249,[1]人員授權表!D$3:G$249,4,0)</f>
        <v>有機</v>
      </c>
      <c r="O2249" s="70" t="str">
        <f>VLOOKUP(K2249,[1]人員授權表!D$2:E$249,2,FALSE)</f>
        <v>Casper李羿勳</v>
      </c>
      <c r="P2249" s="67">
        <f t="shared" si="126"/>
        <v>44762</v>
      </c>
      <c r="Q2249" s="75" t="str">
        <f t="shared" si="128"/>
        <v>週三</v>
      </c>
      <c r="R2249" s="80">
        <v>44761</v>
      </c>
      <c r="AA2249" s="1"/>
    </row>
    <row r="2250" spans="4:27">
      <c r="D2250" s="68" t="s">
        <v>50</v>
      </c>
      <c r="E2250" s="70" t="s">
        <v>51</v>
      </c>
      <c r="F2250" s="70" t="s">
        <v>1194</v>
      </c>
      <c r="G2250" s="67">
        <v>44747</v>
      </c>
      <c r="H2250" s="67">
        <v>44764</v>
      </c>
      <c r="I2250" s="71">
        <f t="shared" si="127"/>
        <v>17</v>
      </c>
      <c r="J2250" s="72" t="s">
        <v>53</v>
      </c>
      <c r="K2250" s="72" t="s">
        <v>54</v>
      </c>
      <c r="L2250" s="73">
        <v>3</v>
      </c>
      <c r="M2250" s="73" t="s">
        <v>55</v>
      </c>
      <c r="N2250" s="68" t="str">
        <f>VLOOKUP(K2250,[1]人員授權表!D$3:G$249,4,0)</f>
        <v>有機</v>
      </c>
      <c r="O2250" s="70" t="str">
        <f>VLOOKUP(K2250,[1]人員授權表!D$2:E$249,2,FALSE)</f>
        <v>Marco陳鴻鈞</v>
      </c>
      <c r="P2250" s="67">
        <f t="shared" si="126"/>
        <v>44762</v>
      </c>
      <c r="Q2250" s="75" t="str">
        <f t="shared" si="128"/>
        <v>週三</v>
      </c>
      <c r="R2250" s="80">
        <v>44761</v>
      </c>
      <c r="AA2250" s="1"/>
    </row>
    <row r="2251" spans="4:27">
      <c r="D2251" s="68" t="s">
        <v>50</v>
      </c>
      <c r="E2251" s="70" t="s">
        <v>51</v>
      </c>
      <c r="F2251" s="70" t="s">
        <v>1194</v>
      </c>
      <c r="G2251" s="67">
        <v>44747</v>
      </c>
      <c r="H2251" s="67">
        <v>44764</v>
      </c>
      <c r="I2251" s="71">
        <f t="shared" si="127"/>
        <v>17</v>
      </c>
      <c r="J2251" s="72" t="s">
        <v>60</v>
      </c>
      <c r="K2251" s="72" t="s">
        <v>61</v>
      </c>
      <c r="L2251" s="73">
        <v>3</v>
      </c>
      <c r="M2251" s="73" t="s">
        <v>55</v>
      </c>
      <c r="N2251" s="68" t="str">
        <f>VLOOKUP(K2251,[1]人員授權表!D$3:G$249,4,0)</f>
        <v>有機</v>
      </c>
      <c r="O2251" s="70" t="str">
        <f>VLOOKUP(K2251,[1]人員授權表!D$2:E$249,2,FALSE)</f>
        <v>Marco陳鴻鈞</v>
      </c>
      <c r="P2251" s="67">
        <f t="shared" si="126"/>
        <v>44762</v>
      </c>
      <c r="Q2251" s="75" t="str">
        <f t="shared" si="128"/>
        <v>週三</v>
      </c>
      <c r="R2251" s="80">
        <v>44761</v>
      </c>
      <c r="AA2251" s="1"/>
    </row>
    <row r="2252" spans="4:27">
      <c r="D2252" s="68" t="s">
        <v>50</v>
      </c>
      <c r="E2252" s="70" t="s">
        <v>51</v>
      </c>
      <c r="F2252" s="70" t="s">
        <v>1195</v>
      </c>
      <c r="G2252" s="67">
        <v>44746</v>
      </c>
      <c r="H2252" s="67">
        <v>44764</v>
      </c>
      <c r="I2252" s="71">
        <f t="shared" si="127"/>
        <v>18</v>
      </c>
      <c r="J2252" s="72" t="s">
        <v>66</v>
      </c>
      <c r="K2252" s="72" t="s">
        <v>64</v>
      </c>
      <c r="L2252" s="73">
        <v>1</v>
      </c>
      <c r="M2252" s="73" t="s">
        <v>55</v>
      </c>
      <c r="N2252" s="68" t="str">
        <f>VLOOKUP(K2252,[1]人員授權表!D$3:G$249,4,0)</f>
        <v>有機</v>
      </c>
      <c r="O2252" s="70" t="str">
        <f>VLOOKUP(K2252,[1]人員授權表!D$2:E$249,2,FALSE)</f>
        <v>Casper李羿勳</v>
      </c>
      <c r="P2252" s="67">
        <f t="shared" si="126"/>
        <v>44762</v>
      </c>
      <c r="Q2252" s="75" t="str">
        <f t="shared" si="128"/>
        <v>週三</v>
      </c>
      <c r="R2252" s="80">
        <v>44755</v>
      </c>
      <c r="AA2252" s="1"/>
    </row>
    <row r="2253" spans="4:27">
      <c r="D2253" s="68" t="s">
        <v>50</v>
      </c>
      <c r="E2253" s="70" t="s">
        <v>51</v>
      </c>
      <c r="F2253" s="70" t="s">
        <v>1195</v>
      </c>
      <c r="G2253" s="67">
        <v>44746</v>
      </c>
      <c r="H2253" s="67">
        <v>44764</v>
      </c>
      <c r="I2253" s="71">
        <f t="shared" si="127"/>
        <v>18</v>
      </c>
      <c r="J2253" s="72" t="s">
        <v>243</v>
      </c>
      <c r="K2253" s="72" t="s">
        <v>241</v>
      </c>
      <c r="L2253" s="73">
        <v>1</v>
      </c>
      <c r="M2253" s="73" t="s">
        <v>55</v>
      </c>
      <c r="N2253" s="68" t="str">
        <f>VLOOKUP(K2253,[1]人員授權表!D$3:G$249,4,0)</f>
        <v>有機</v>
      </c>
      <c r="O2253" s="70" t="str">
        <f>VLOOKUP(K2253,[1]人員授權表!D$2:E$249,2,FALSE)</f>
        <v>Casper李羿勳</v>
      </c>
      <c r="P2253" s="67">
        <f t="shared" si="126"/>
        <v>44762</v>
      </c>
      <c r="Q2253" s="75" t="str">
        <f t="shared" si="128"/>
        <v>週三</v>
      </c>
      <c r="R2253" s="80">
        <v>44761</v>
      </c>
      <c r="AA2253" s="1"/>
    </row>
    <row r="2254" spans="4:27">
      <c r="D2254" s="68" t="s">
        <v>50</v>
      </c>
      <c r="E2254" s="70" t="s">
        <v>51</v>
      </c>
      <c r="F2254" s="70" t="s">
        <v>1195</v>
      </c>
      <c r="G2254" s="67">
        <v>44746</v>
      </c>
      <c r="H2254" s="67">
        <v>44764</v>
      </c>
      <c r="I2254" s="71">
        <f t="shared" si="127"/>
        <v>18</v>
      </c>
      <c r="J2254" s="72" t="s">
        <v>69</v>
      </c>
      <c r="K2254" s="72" t="s">
        <v>70</v>
      </c>
      <c r="L2254" s="73">
        <v>1</v>
      </c>
      <c r="M2254" s="73" t="s">
        <v>55</v>
      </c>
      <c r="N2254" s="68" t="str">
        <f>VLOOKUP(K2254,[1]人員授權表!D$3:G$249,4,0)</f>
        <v>有機</v>
      </c>
      <c r="O2254" s="70" t="str">
        <f>VLOOKUP(K2254,[1]人員授權表!D$2:E$249,2,FALSE)</f>
        <v>Casper李羿勳</v>
      </c>
      <c r="P2254" s="67">
        <f t="shared" si="126"/>
        <v>44762</v>
      </c>
      <c r="Q2254" s="75" t="str">
        <f t="shared" si="128"/>
        <v>週三</v>
      </c>
      <c r="R2254" s="80">
        <v>44757</v>
      </c>
      <c r="AA2254" s="1"/>
    </row>
    <row r="2255" spans="4:27">
      <c r="D2255" s="68" t="s">
        <v>50</v>
      </c>
      <c r="E2255" s="70" t="s">
        <v>51</v>
      </c>
      <c r="F2255" s="70" t="s">
        <v>1195</v>
      </c>
      <c r="G2255" s="67">
        <v>44746</v>
      </c>
      <c r="H2255" s="67">
        <v>44764</v>
      </c>
      <c r="I2255" s="71">
        <f t="shared" si="127"/>
        <v>18</v>
      </c>
      <c r="J2255" s="72" t="s">
        <v>542</v>
      </c>
      <c r="K2255" s="72" t="s">
        <v>543</v>
      </c>
      <c r="L2255" s="73">
        <v>1</v>
      </c>
      <c r="M2255" s="73" t="s">
        <v>55</v>
      </c>
      <c r="N2255" s="68" t="str">
        <f>VLOOKUP(K2255,[1]人員授權表!D$3:G$249,4,0)</f>
        <v>有機</v>
      </c>
      <c r="O2255" s="70" t="str">
        <f>VLOOKUP(K2255,[1]人員授權表!D$2:E$249,2,FALSE)</f>
        <v>Marco陳鴻鈞</v>
      </c>
      <c r="P2255" s="67">
        <f t="shared" si="126"/>
        <v>44762</v>
      </c>
      <c r="Q2255" s="75" t="str">
        <f t="shared" si="128"/>
        <v>週三</v>
      </c>
      <c r="R2255" s="80">
        <v>44757</v>
      </c>
      <c r="AA2255" s="1"/>
    </row>
    <row r="2256" spans="4:27">
      <c r="D2256" s="68" t="s">
        <v>50</v>
      </c>
      <c r="E2256" s="70" t="s">
        <v>51</v>
      </c>
      <c r="F2256" s="70" t="s">
        <v>1195</v>
      </c>
      <c r="G2256" s="67">
        <v>44746</v>
      </c>
      <c r="H2256" s="67">
        <v>44764</v>
      </c>
      <c r="I2256" s="71">
        <f t="shared" si="127"/>
        <v>18</v>
      </c>
      <c r="J2256" s="72" t="s">
        <v>242</v>
      </c>
      <c r="K2256" s="72" t="s">
        <v>241</v>
      </c>
      <c r="L2256" s="73">
        <v>1</v>
      </c>
      <c r="M2256" s="73" t="s">
        <v>55</v>
      </c>
      <c r="N2256" s="68" t="str">
        <f>VLOOKUP(K2256,[1]人員授權表!D$3:G$249,4,0)</f>
        <v>有機</v>
      </c>
      <c r="O2256" s="70" t="str">
        <f>VLOOKUP(K2256,[1]人員授權表!D$2:E$249,2,FALSE)</f>
        <v>Casper李羿勳</v>
      </c>
      <c r="P2256" s="67">
        <f t="shared" si="126"/>
        <v>44762</v>
      </c>
      <c r="Q2256" s="75" t="str">
        <f t="shared" si="128"/>
        <v>週三</v>
      </c>
      <c r="R2256" s="80">
        <v>44761</v>
      </c>
      <c r="AA2256" s="1"/>
    </row>
    <row r="2257" spans="4:27">
      <c r="D2257" s="68" t="s">
        <v>50</v>
      </c>
      <c r="E2257" s="70" t="s">
        <v>51</v>
      </c>
      <c r="F2257" s="70" t="s">
        <v>1195</v>
      </c>
      <c r="G2257" s="67">
        <v>44746</v>
      </c>
      <c r="H2257" s="67">
        <v>44764</v>
      </c>
      <c r="I2257" s="71">
        <f t="shared" si="127"/>
        <v>18</v>
      </c>
      <c r="J2257" s="72" t="s">
        <v>609</v>
      </c>
      <c r="K2257" s="72" t="s">
        <v>610</v>
      </c>
      <c r="L2257" s="73">
        <v>1</v>
      </c>
      <c r="M2257" s="73" t="s">
        <v>55</v>
      </c>
      <c r="N2257" s="68" t="str">
        <f>VLOOKUP(K2257,[1]人員授權表!D$3:G$249,4,0)</f>
        <v>有機</v>
      </c>
      <c r="O2257" s="70" t="s">
        <v>611</v>
      </c>
      <c r="P2257" s="67">
        <f t="shared" si="126"/>
        <v>44762</v>
      </c>
      <c r="Q2257" s="75" t="str">
        <f t="shared" si="128"/>
        <v>週三</v>
      </c>
      <c r="R2257" s="80">
        <v>44761</v>
      </c>
      <c r="AA2257" s="1"/>
    </row>
    <row r="2258" spans="4:27">
      <c r="D2258" s="68" t="s">
        <v>50</v>
      </c>
      <c r="E2258" s="70" t="s">
        <v>51</v>
      </c>
      <c r="F2258" s="70" t="s">
        <v>1195</v>
      </c>
      <c r="G2258" s="67">
        <v>44746</v>
      </c>
      <c r="H2258" s="67">
        <v>44764</v>
      </c>
      <c r="I2258" s="71">
        <f t="shared" si="127"/>
        <v>18</v>
      </c>
      <c r="J2258" s="72" t="s">
        <v>356</v>
      </c>
      <c r="K2258" s="72" t="s">
        <v>70</v>
      </c>
      <c r="L2258" s="73">
        <v>1</v>
      </c>
      <c r="M2258" s="73" t="s">
        <v>55</v>
      </c>
      <c r="N2258" s="68" t="str">
        <f>VLOOKUP(K2258,[1]人員授權表!D$3:G$249,4,0)</f>
        <v>有機</v>
      </c>
      <c r="O2258" s="70" t="str">
        <f>VLOOKUP(K2258,[1]人員授權表!D$2:E$249,2,FALSE)</f>
        <v>Casper李羿勳</v>
      </c>
      <c r="P2258" s="67">
        <f t="shared" si="126"/>
        <v>44762</v>
      </c>
      <c r="Q2258" s="75" t="str">
        <f t="shared" si="128"/>
        <v>週三</v>
      </c>
      <c r="R2258" s="80">
        <v>44757</v>
      </c>
      <c r="AA2258" s="1"/>
    </row>
    <row r="2259" spans="4:27">
      <c r="D2259" s="68" t="s">
        <v>50</v>
      </c>
      <c r="E2259" s="70" t="s">
        <v>51</v>
      </c>
      <c r="F2259" s="70" t="s">
        <v>1195</v>
      </c>
      <c r="G2259" s="67">
        <v>44746</v>
      </c>
      <c r="H2259" s="67">
        <v>44764</v>
      </c>
      <c r="I2259" s="71">
        <f t="shared" si="127"/>
        <v>18</v>
      </c>
      <c r="J2259" s="72" t="s">
        <v>238</v>
      </c>
      <c r="K2259" s="72" t="s">
        <v>239</v>
      </c>
      <c r="L2259" s="73">
        <v>1</v>
      </c>
      <c r="M2259" s="73" t="s">
        <v>55</v>
      </c>
      <c r="N2259" s="68" t="str">
        <f>VLOOKUP(K2259,[1]人員授權表!D$3:G$249,4,0)</f>
        <v>有機</v>
      </c>
      <c r="O2259" s="70" t="str">
        <f>VLOOKUP(K2259,[1]人員授權表!D$2:E$249,2,FALSE)</f>
        <v>Casper李羿勳</v>
      </c>
      <c r="P2259" s="67">
        <f t="shared" si="126"/>
        <v>44762</v>
      </c>
      <c r="Q2259" s="75" t="str">
        <f t="shared" si="128"/>
        <v>週三</v>
      </c>
      <c r="R2259" s="80">
        <v>44761</v>
      </c>
      <c r="AA2259" s="1"/>
    </row>
    <row r="2260" spans="4:27">
      <c r="D2260" s="68" t="s">
        <v>50</v>
      </c>
      <c r="E2260" s="70" t="s">
        <v>51</v>
      </c>
      <c r="F2260" s="70" t="s">
        <v>1195</v>
      </c>
      <c r="G2260" s="67">
        <v>44746</v>
      </c>
      <c r="H2260" s="67">
        <v>44764</v>
      </c>
      <c r="I2260" s="71">
        <f t="shared" si="127"/>
        <v>18</v>
      </c>
      <c r="J2260" s="72" t="s">
        <v>350</v>
      </c>
      <c r="K2260" s="72" t="s">
        <v>250</v>
      </c>
      <c r="L2260" s="73">
        <v>1</v>
      </c>
      <c r="M2260" s="73" t="s">
        <v>55</v>
      </c>
      <c r="N2260" s="68" t="str">
        <f>VLOOKUP(K2260,[1]人員授權表!D$3:G$249,4,0)</f>
        <v>有機</v>
      </c>
      <c r="O2260" s="70" t="str">
        <f>VLOOKUP(K2260,[1]人員授權表!D$2:E$249,2,FALSE)</f>
        <v>Marco陳鴻鈞</v>
      </c>
      <c r="P2260" s="67">
        <f t="shared" si="126"/>
        <v>44762</v>
      </c>
      <c r="Q2260" s="75" t="str">
        <f t="shared" si="128"/>
        <v>週三</v>
      </c>
      <c r="R2260" s="80">
        <v>44761</v>
      </c>
      <c r="AA2260" s="1"/>
    </row>
    <row r="2261" spans="4:27">
      <c r="D2261" s="68" t="s">
        <v>50</v>
      </c>
      <c r="E2261" s="70" t="s">
        <v>82</v>
      </c>
      <c r="F2261" s="70" t="s">
        <v>1196</v>
      </c>
      <c r="G2261" s="67">
        <v>44751</v>
      </c>
      <c r="H2261" s="67">
        <v>44764</v>
      </c>
      <c r="I2261" s="71">
        <f t="shared" si="127"/>
        <v>13</v>
      </c>
      <c r="J2261" s="72" t="s">
        <v>120</v>
      </c>
      <c r="K2261" s="72" t="s">
        <v>121</v>
      </c>
      <c r="L2261" s="73">
        <v>5</v>
      </c>
      <c r="M2261" s="73" t="s">
        <v>79</v>
      </c>
      <c r="N2261" s="68" t="str">
        <f>VLOOKUP(K2261,[1]人員授權表!D$3:G$249,4,0)</f>
        <v>無機</v>
      </c>
      <c r="O2261" s="70" t="str">
        <f>IF(J2261=[1]人員授權表!$C$85,"Casper李羿勳",IF(J2261=[1]人員授權表!$C$188,"Iring陳俊明",VLOOKUP(K2261,[1]人員授權表!D$2:E$249,2,FALSE)))</f>
        <v>Ken張智凱</v>
      </c>
      <c r="P2261" s="67">
        <f t="shared" si="126"/>
        <v>44762</v>
      </c>
      <c r="Q2261" s="75" t="str">
        <f t="shared" si="128"/>
        <v>週三</v>
      </c>
      <c r="R2261" s="80">
        <v>44754</v>
      </c>
      <c r="AA2261" s="1"/>
    </row>
    <row r="2262" spans="4:27">
      <c r="D2262" s="68" t="s">
        <v>50</v>
      </c>
      <c r="E2262" s="70" t="s">
        <v>2</v>
      </c>
      <c r="F2262" s="19" t="s">
        <v>1197</v>
      </c>
      <c r="G2262" s="67">
        <v>44757</v>
      </c>
      <c r="H2262" s="67">
        <v>44764</v>
      </c>
      <c r="I2262" s="71">
        <f t="shared" si="127"/>
        <v>7</v>
      </c>
      <c r="J2262" s="72" t="s">
        <v>133</v>
      </c>
      <c r="K2262" s="72" t="s">
        <v>134</v>
      </c>
      <c r="L2262" s="73">
        <v>1</v>
      </c>
      <c r="M2262" s="73" t="s">
        <v>108</v>
      </c>
      <c r="N2262" s="68" t="str">
        <f>VLOOKUP(K2262,[1]人員授權表!D$3:G$249,4,0)</f>
        <v>無機</v>
      </c>
      <c r="O2262" s="70" t="str">
        <f>IF(J2262=[1]人員授權表!$C$85,"Casper李羿勳",IF(J2262=[1]人員授權表!$C$188,"Iring陳俊明",IF(J2262=[1]人員授權表!$C$189,"Brian陳泓霖",VLOOKUP(K2262,[1]人員授權表!D$2:E$249,2,FALSE))))</f>
        <v>Brian陳泓霖</v>
      </c>
      <c r="P2262" s="67">
        <f>H2262-2+8</f>
        <v>44770</v>
      </c>
      <c r="Q2262" s="75" t="str">
        <f t="shared" si="128"/>
        <v>週四</v>
      </c>
      <c r="R2262" s="80">
        <v>44769</v>
      </c>
      <c r="AA2262" s="1"/>
    </row>
    <row r="2263" spans="4:27">
      <c r="D2263" s="68" t="s">
        <v>50</v>
      </c>
      <c r="E2263" s="70" t="s">
        <v>2</v>
      </c>
      <c r="F2263" s="19" t="s">
        <v>1197</v>
      </c>
      <c r="G2263" s="67">
        <v>44757</v>
      </c>
      <c r="H2263" s="67">
        <v>44764</v>
      </c>
      <c r="I2263" s="71">
        <f t="shared" si="127"/>
        <v>7</v>
      </c>
      <c r="J2263" s="72" t="s">
        <v>102</v>
      </c>
      <c r="K2263" s="72" t="s">
        <v>103</v>
      </c>
      <c r="L2263" s="73">
        <v>1</v>
      </c>
      <c r="M2263" s="73" t="s">
        <v>108</v>
      </c>
      <c r="N2263" s="68" t="str">
        <f>VLOOKUP(K2263,[1]人員授權表!D$3:G$249,4,0)</f>
        <v>無機</v>
      </c>
      <c r="O2263" s="70" t="s">
        <v>99</v>
      </c>
      <c r="P2263" s="67">
        <f>H2263-1</f>
        <v>44763</v>
      </c>
      <c r="Q2263" s="75" t="str">
        <f t="shared" si="128"/>
        <v>週四</v>
      </c>
      <c r="R2263" s="80">
        <v>44763</v>
      </c>
      <c r="AA2263" s="1"/>
    </row>
    <row r="2264" spans="4:27">
      <c r="D2264" s="68" t="s">
        <v>50</v>
      </c>
      <c r="E2264" s="70" t="s">
        <v>82</v>
      </c>
      <c r="F2264" s="70" t="s">
        <v>1198</v>
      </c>
      <c r="G2264" s="67">
        <v>44750</v>
      </c>
      <c r="H2264" s="67">
        <v>44764</v>
      </c>
      <c r="I2264" s="71">
        <f t="shared" si="127"/>
        <v>14</v>
      </c>
      <c r="J2264" s="72" t="s">
        <v>139</v>
      </c>
      <c r="K2264" s="72" t="s">
        <v>140</v>
      </c>
      <c r="L2264" s="73">
        <v>1</v>
      </c>
      <c r="M2264" s="73" t="s">
        <v>268</v>
      </c>
      <c r="N2264" s="68" t="str">
        <f>VLOOKUP(K2264,[1]人員授權表!D$3:G$249,4,0)</f>
        <v>無機</v>
      </c>
      <c r="O2264" s="70" t="str">
        <f>IF(J2264=[1]人員授權表!$C$85,"Casper李羿勳",IF(J2264=[1]人員授權表!$C$188,"Iring陳俊明",IF(J2264=[1]人員授權表!$C$189,"Brian陳泓霖",VLOOKUP(K2264,[1]人員授權表!D$2:E$249,2,FALSE))))</f>
        <v>Brian陳泓霖</v>
      </c>
      <c r="P2264" s="67">
        <f t="shared" ref="P2264:P2298" si="129">H2264-2</f>
        <v>44762</v>
      </c>
      <c r="Q2264" s="75" t="str">
        <f t="shared" si="128"/>
        <v>週三</v>
      </c>
      <c r="R2264" s="80">
        <v>44756</v>
      </c>
      <c r="AA2264" s="1"/>
    </row>
    <row r="2265" spans="4:27">
      <c r="D2265" s="68" t="s">
        <v>50</v>
      </c>
      <c r="E2265" s="70" t="s">
        <v>82</v>
      </c>
      <c r="F2265" s="70" t="s">
        <v>1198</v>
      </c>
      <c r="G2265" s="67">
        <v>44750</v>
      </c>
      <c r="H2265" s="67">
        <v>44764</v>
      </c>
      <c r="I2265" s="71">
        <f t="shared" si="127"/>
        <v>14</v>
      </c>
      <c r="J2265" s="72" t="s">
        <v>137</v>
      </c>
      <c r="K2265" s="72" t="s">
        <v>138</v>
      </c>
      <c r="L2265" s="73">
        <v>1</v>
      </c>
      <c r="M2265" s="73" t="s">
        <v>268</v>
      </c>
      <c r="N2265" s="68" t="str">
        <f>VLOOKUP(K2265,[1]人員授權表!D$3:G$249,4,0)</f>
        <v>無機</v>
      </c>
      <c r="O2265" s="70" t="s">
        <v>99</v>
      </c>
      <c r="P2265" s="67">
        <f t="shared" si="129"/>
        <v>44762</v>
      </c>
      <c r="Q2265" s="75" t="str">
        <f t="shared" si="128"/>
        <v>週三</v>
      </c>
      <c r="R2265" s="80">
        <v>44760</v>
      </c>
      <c r="AA2265" s="1"/>
    </row>
    <row r="2266" spans="4:27" ht="17.25" customHeight="1">
      <c r="D2266" s="68" t="s">
        <v>50</v>
      </c>
      <c r="E2266" s="70" t="s">
        <v>82</v>
      </c>
      <c r="F2266" s="19" t="s">
        <v>1199</v>
      </c>
      <c r="G2266" s="67">
        <v>44749</v>
      </c>
      <c r="H2266" s="67">
        <v>44764</v>
      </c>
      <c r="I2266" s="71">
        <f t="shared" si="127"/>
        <v>15</v>
      </c>
      <c r="J2266" s="72" t="s">
        <v>341</v>
      </c>
      <c r="K2266" s="72" t="s">
        <v>187</v>
      </c>
      <c r="L2266" s="73">
        <v>2</v>
      </c>
      <c r="M2266" s="73" t="s">
        <v>108</v>
      </c>
      <c r="N2266" s="68" t="str">
        <f>VLOOKUP(K2266,[1]人員授權表!D$3:G$249,4,0)</f>
        <v>無機</v>
      </c>
      <c r="O2266" s="70" t="str">
        <f>IF(J2266=[1]人員授權表!$C$85,"Casper李羿勳",IF(J2266=[1]人員授權表!$C$188,"Iring陳俊明",VLOOKUP(K2266,[1]人員授權表!D$2:E$249,2,FALSE)))</f>
        <v>Ruby黃家蓁</v>
      </c>
      <c r="P2266" s="67">
        <f t="shared" si="129"/>
        <v>44762</v>
      </c>
      <c r="Q2266" s="75" t="str">
        <f t="shared" si="128"/>
        <v>週三</v>
      </c>
      <c r="R2266" s="80">
        <v>44764</v>
      </c>
      <c r="S2266" s="85">
        <v>44764</v>
      </c>
      <c r="T2266" s="70">
        <v>1</v>
      </c>
      <c r="AA2266" s="1"/>
    </row>
    <row r="2267" spans="4:27">
      <c r="D2267" s="68" t="s">
        <v>50</v>
      </c>
      <c r="E2267" s="70" t="s">
        <v>51</v>
      </c>
      <c r="F2267" s="70" t="s">
        <v>1200</v>
      </c>
      <c r="G2267" s="67">
        <v>44750</v>
      </c>
      <c r="H2267" s="67">
        <v>44764</v>
      </c>
      <c r="I2267" s="71">
        <f t="shared" si="127"/>
        <v>14</v>
      </c>
      <c r="J2267" s="72" t="s">
        <v>453</v>
      </c>
      <c r="K2267" s="72" t="s">
        <v>332</v>
      </c>
      <c r="L2267" s="73">
        <v>2</v>
      </c>
      <c r="M2267" s="73" t="s">
        <v>268</v>
      </c>
      <c r="N2267" s="68" t="str">
        <f>VLOOKUP(K2267,[1]人員授權表!D$3:G$249,4,0)</f>
        <v>有機</v>
      </c>
      <c r="O2267" s="70" t="str">
        <f>VLOOKUP(K2267,[1]人員授權表!D$2:E$249,2,FALSE)</f>
        <v>Lucy黃詩婷</v>
      </c>
      <c r="P2267" s="67">
        <f t="shared" si="129"/>
        <v>44762</v>
      </c>
      <c r="Q2267" s="75" t="str">
        <f t="shared" si="128"/>
        <v>週三</v>
      </c>
      <c r="R2267" s="80">
        <v>44757</v>
      </c>
      <c r="AA2267" s="1"/>
    </row>
    <row r="2268" spans="4:27">
      <c r="D2268" s="68" t="s">
        <v>50</v>
      </c>
      <c r="E2268" s="70" t="s">
        <v>51</v>
      </c>
      <c r="F2268" s="70" t="s">
        <v>1200</v>
      </c>
      <c r="G2268" s="67">
        <v>44750</v>
      </c>
      <c r="H2268" s="67">
        <v>44764</v>
      </c>
      <c r="I2268" s="71">
        <f t="shared" si="127"/>
        <v>14</v>
      </c>
      <c r="J2268" s="72" t="s">
        <v>125</v>
      </c>
      <c r="K2268" s="72" t="s">
        <v>126</v>
      </c>
      <c r="L2268" s="73">
        <v>2</v>
      </c>
      <c r="M2268" s="73" t="s">
        <v>268</v>
      </c>
      <c r="N2268" s="68" t="str">
        <f>VLOOKUP(K2268,[1]人員授權表!D$3:G$249,4,0)</f>
        <v>有機</v>
      </c>
      <c r="O2268" s="70" t="str">
        <f>VLOOKUP(K2268,[1]人員授權表!D$2:E$249,2,FALSE)</f>
        <v>Lucy黃詩婷</v>
      </c>
      <c r="P2268" s="67">
        <f t="shared" si="129"/>
        <v>44762</v>
      </c>
      <c r="Q2268" s="75" t="str">
        <f t="shared" si="128"/>
        <v>週三</v>
      </c>
      <c r="R2268" s="80">
        <v>44757</v>
      </c>
      <c r="AA2268" s="1"/>
    </row>
    <row r="2269" spans="4:27">
      <c r="D2269" s="68" t="s">
        <v>50</v>
      </c>
      <c r="E2269" s="70" t="s">
        <v>51</v>
      </c>
      <c r="F2269" s="70" t="s">
        <v>1201</v>
      </c>
      <c r="G2269" s="67">
        <v>44750</v>
      </c>
      <c r="H2269" s="67">
        <v>44764</v>
      </c>
      <c r="I2269" s="71">
        <f t="shared" si="127"/>
        <v>14</v>
      </c>
      <c r="J2269" s="72" t="s">
        <v>453</v>
      </c>
      <c r="K2269" s="72" t="s">
        <v>332</v>
      </c>
      <c r="L2269" s="73">
        <v>3</v>
      </c>
      <c r="M2269" s="73" t="s">
        <v>268</v>
      </c>
      <c r="N2269" s="68" t="str">
        <f>VLOOKUP(K2269,[1]人員授權表!D$3:G$249,4,0)</f>
        <v>有機</v>
      </c>
      <c r="O2269" s="70" t="str">
        <f>VLOOKUP(K2269,[1]人員授權表!D$2:E$249,2,FALSE)</f>
        <v>Lucy黃詩婷</v>
      </c>
      <c r="P2269" s="67">
        <f t="shared" si="129"/>
        <v>44762</v>
      </c>
      <c r="Q2269" s="75" t="str">
        <f t="shared" si="128"/>
        <v>週三</v>
      </c>
      <c r="R2269" s="80">
        <v>44757</v>
      </c>
      <c r="AA2269" s="1"/>
    </row>
    <row r="2270" spans="4:27">
      <c r="D2270" s="68" t="s">
        <v>50</v>
      </c>
      <c r="E2270" s="70" t="s">
        <v>51</v>
      </c>
      <c r="F2270" s="70" t="s">
        <v>1201</v>
      </c>
      <c r="G2270" s="67">
        <v>44750</v>
      </c>
      <c r="H2270" s="67">
        <v>44764</v>
      </c>
      <c r="I2270" s="71">
        <f t="shared" si="127"/>
        <v>14</v>
      </c>
      <c r="J2270" s="72" t="s">
        <v>125</v>
      </c>
      <c r="K2270" s="72" t="s">
        <v>126</v>
      </c>
      <c r="L2270" s="73">
        <v>3</v>
      </c>
      <c r="M2270" s="73" t="s">
        <v>268</v>
      </c>
      <c r="N2270" s="68" t="str">
        <f>VLOOKUP(K2270,[1]人員授權表!D$3:G$249,4,0)</f>
        <v>有機</v>
      </c>
      <c r="O2270" s="70" t="str">
        <f>VLOOKUP(K2270,[1]人員授權表!D$2:E$249,2,FALSE)</f>
        <v>Lucy黃詩婷</v>
      </c>
      <c r="P2270" s="67">
        <f t="shared" si="129"/>
        <v>44762</v>
      </c>
      <c r="Q2270" s="75" t="str">
        <f t="shared" si="128"/>
        <v>週三</v>
      </c>
      <c r="R2270" s="80">
        <v>44757</v>
      </c>
      <c r="AA2270" s="1"/>
    </row>
    <row r="2271" spans="4:27">
      <c r="D2271" s="68" t="s">
        <v>50</v>
      </c>
      <c r="E2271" s="70" t="s">
        <v>51</v>
      </c>
      <c r="F2271" s="70" t="s">
        <v>1202</v>
      </c>
      <c r="G2271" s="67">
        <v>44750</v>
      </c>
      <c r="H2271" s="67">
        <v>44764</v>
      </c>
      <c r="I2271" s="71">
        <f t="shared" si="127"/>
        <v>14</v>
      </c>
      <c r="J2271" s="72" t="s">
        <v>453</v>
      </c>
      <c r="K2271" s="72" t="s">
        <v>332</v>
      </c>
      <c r="L2271" s="73">
        <v>3</v>
      </c>
      <c r="M2271" s="73" t="s">
        <v>268</v>
      </c>
      <c r="N2271" s="68" t="str">
        <f>VLOOKUP(K2271,[1]人員授權表!D$3:G$249,4,0)</f>
        <v>有機</v>
      </c>
      <c r="O2271" s="70" t="str">
        <f>VLOOKUP(K2271,[1]人員授權表!D$2:E$249,2,FALSE)</f>
        <v>Lucy黃詩婷</v>
      </c>
      <c r="P2271" s="67">
        <f t="shared" si="129"/>
        <v>44762</v>
      </c>
      <c r="Q2271" s="75" t="str">
        <f t="shared" si="128"/>
        <v>週三</v>
      </c>
      <c r="R2271" s="80">
        <v>44757</v>
      </c>
      <c r="AA2271" s="1"/>
    </row>
    <row r="2272" spans="4:27">
      <c r="D2272" s="68" t="s">
        <v>50</v>
      </c>
      <c r="E2272" s="70" t="s">
        <v>51</v>
      </c>
      <c r="F2272" s="70" t="s">
        <v>1202</v>
      </c>
      <c r="G2272" s="67">
        <v>44750</v>
      </c>
      <c r="H2272" s="67">
        <v>44764</v>
      </c>
      <c r="I2272" s="71">
        <f t="shared" si="127"/>
        <v>14</v>
      </c>
      <c r="J2272" s="72" t="s">
        <v>125</v>
      </c>
      <c r="K2272" s="72" t="s">
        <v>126</v>
      </c>
      <c r="L2272" s="73">
        <v>3</v>
      </c>
      <c r="M2272" s="73" t="s">
        <v>268</v>
      </c>
      <c r="N2272" s="68" t="str">
        <f>VLOOKUP(K2272,[1]人員授權表!D$3:G$249,4,0)</f>
        <v>有機</v>
      </c>
      <c r="O2272" s="70" t="str">
        <f>VLOOKUP(K2272,[1]人員授權表!D$2:E$249,2,FALSE)</f>
        <v>Lucy黃詩婷</v>
      </c>
      <c r="P2272" s="67">
        <f t="shared" si="129"/>
        <v>44762</v>
      </c>
      <c r="Q2272" s="75" t="str">
        <f t="shared" si="128"/>
        <v>週三</v>
      </c>
      <c r="R2272" s="80">
        <v>44757</v>
      </c>
      <c r="AA2272" s="1"/>
    </row>
    <row r="2273" spans="4:27">
      <c r="D2273" s="68" t="s">
        <v>50</v>
      </c>
      <c r="E2273" s="70" t="s">
        <v>51</v>
      </c>
      <c r="F2273" s="70" t="s">
        <v>1203</v>
      </c>
      <c r="G2273" s="67">
        <v>44750</v>
      </c>
      <c r="H2273" s="67">
        <v>44764</v>
      </c>
      <c r="I2273" s="71">
        <f t="shared" si="127"/>
        <v>14</v>
      </c>
      <c r="J2273" s="72" t="s">
        <v>453</v>
      </c>
      <c r="K2273" s="72" t="s">
        <v>332</v>
      </c>
      <c r="L2273" s="73">
        <v>2</v>
      </c>
      <c r="M2273" s="73" t="s">
        <v>268</v>
      </c>
      <c r="N2273" s="68" t="str">
        <f>VLOOKUP(K2273,[1]人員授權表!D$3:G$249,4,0)</f>
        <v>有機</v>
      </c>
      <c r="O2273" s="70" t="str">
        <f>VLOOKUP(K2273,[1]人員授權表!D$2:E$249,2,FALSE)</f>
        <v>Lucy黃詩婷</v>
      </c>
      <c r="P2273" s="67">
        <f t="shared" si="129"/>
        <v>44762</v>
      </c>
      <c r="Q2273" s="75" t="str">
        <f t="shared" si="128"/>
        <v>週三</v>
      </c>
      <c r="R2273" s="80">
        <v>44757</v>
      </c>
      <c r="AA2273" s="1"/>
    </row>
    <row r="2274" spans="4:27">
      <c r="D2274" s="68" t="s">
        <v>50</v>
      </c>
      <c r="E2274" s="70" t="s">
        <v>51</v>
      </c>
      <c r="F2274" s="70" t="s">
        <v>1203</v>
      </c>
      <c r="G2274" s="67">
        <v>44750</v>
      </c>
      <c r="H2274" s="67">
        <v>44764</v>
      </c>
      <c r="I2274" s="71">
        <f t="shared" si="127"/>
        <v>14</v>
      </c>
      <c r="J2274" s="72" t="s">
        <v>125</v>
      </c>
      <c r="K2274" s="72" t="s">
        <v>126</v>
      </c>
      <c r="L2274" s="73">
        <v>2</v>
      </c>
      <c r="M2274" s="73" t="s">
        <v>268</v>
      </c>
      <c r="N2274" s="68" t="str">
        <f>VLOOKUP(K2274,[1]人員授權表!D$3:G$249,4,0)</f>
        <v>有機</v>
      </c>
      <c r="O2274" s="70" t="str">
        <f>VLOOKUP(K2274,[1]人員授權表!D$2:E$249,2,FALSE)</f>
        <v>Lucy黃詩婷</v>
      </c>
      <c r="P2274" s="67">
        <f t="shared" si="129"/>
        <v>44762</v>
      </c>
      <c r="Q2274" s="75" t="str">
        <f t="shared" si="128"/>
        <v>週三</v>
      </c>
      <c r="R2274" s="80">
        <v>44757</v>
      </c>
      <c r="AA2274" s="1"/>
    </row>
    <row r="2275" spans="4:27">
      <c r="D2275" s="68" t="s">
        <v>50</v>
      </c>
      <c r="E2275" s="70" t="s">
        <v>51</v>
      </c>
      <c r="F2275" s="70" t="s">
        <v>1204</v>
      </c>
      <c r="G2275" s="67">
        <v>44750</v>
      </c>
      <c r="H2275" s="67">
        <v>44764</v>
      </c>
      <c r="I2275" s="71">
        <f t="shared" si="127"/>
        <v>14</v>
      </c>
      <c r="J2275" s="72" t="s">
        <v>453</v>
      </c>
      <c r="K2275" s="72" t="s">
        <v>332</v>
      </c>
      <c r="L2275" s="73">
        <v>2</v>
      </c>
      <c r="M2275" s="73" t="s">
        <v>268</v>
      </c>
      <c r="N2275" s="68" t="str">
        <f>VLOOKUP(K2275,[1]人員授權表!D$3:G$249,4,0)</f>
        <v>有機</v>
      </c>
      <c r="O2275" s="70" t="str">
        <f>VLOOKUP(K2275,[1]人員授權表!D$2:E$249,2,FALSE)</f>
        <v>Lucy黃詩婷</v>
      </c>
      <c r="P2275" s="67">
        <f t="shared" si="129"/>
        <v>44762</v>
      </c>
      <c r="Q2275" s="75" t="str">
        <f t="shared" si="128"/>
        <v>週三</v>
      </c>
      <c r="R2275" s="80">
        <v>44757</v>
      </c>
      <c r="AA2275" s="1"/>
    </row>
    <row r="2276" spans="4:27">
      <c r="D2276" s="68" t="s">
        <v>50</v>
      </c>
      <c r="E2276" s="70" t="s">
        <v>51</v>
      </c>
      <c r="F2276" s="70" t="s">
        <v>1204</v>
      </c>
      <c r="G2276" s="67">
        <v>44750</v>
      </c>
      <c r="H2276" s="67">
        <v>44764</v>
      </c>
      <c r="I2276" s="71">
        <f t="shared" si="127"/>
        <v>14</v>
      </c>
      <c r="J2276" s="72" t="s">
        <v>125</v>
      </c>
      <c r="K2276" s="72" t="s">
        <v>126</v>
      </c>
      <c r="L2276" s="73">
        <v>2</v>
      </c>
      <c r="M2276" s="73" t="s">
        <v>268</v>
      </c>
      <c r="N2276" s="68" t="str">
        <f>VLOOKUP(K2276,[1]人員授權表!D$3:G$249,4,0)</f>
        <v>有機</v>
      </c>
      <c r="O2276" s="70" t="str">
        <f>VLOOKUP(K2276,[1]人員授權表!D$2:E$249,2,FALSE)</f>
        <v>Lucy黃詩婷</v>
      </c>
      <c r="P2276" s="67">
        <f t="shared" si="129"/>
        <v>44762</v>
      </c>
      <c r="Q2276" s="75" t="str">
        <f t="shared" si="128"/>
        <v>週三</v>
      </c>
      <c r="R2276" s="80">
        <v>44757</v>
      </c>
      <c r="AA2276" s="1"/>
    </row>
    <row r="2277" spans="4:27" ht="17.25" customHeight="1">
      <c r="D2277" s="68" t="s">
        <v>50</v>
      </c>
      <c r="E2277" s="70" t="s">
        <v>51</v>
      </c>
      <c r="F2277" s="70" t="s">
        <v>1205</v>
      </c>
      <c r="G2277" s="67">
        <v>44749</v>
      </c>
      <c r="H2277" s="67">
        <v>44764</v>
      </c>
      <c r="I2277" s="71">
        <f t="shared" si="127"/>
        <v>15</v>
      </c>
      <c r="J2277" s="72" t="s">
        <v>453</v>
      </c>
      <c r="K2277" s="72" t="s">
        <v>332</v>
      </c>
      <c r="L2277" s="73">
        <v>2</v>
      </c>
      <c r="M2277" s="73" t="s">
        <v>268</v>
      </c>
      <c r="N2277" s="68" t="str">
        <f>VLOOKUP(K2277,[1]人員授權表!D$3:G$249,4,0)</f>
        <v>有機</v>
      </c>
      <c r="O2277" s="70" t="str">
        <f>VLOOKUP(K2277,[1]人員授權表!D$2:E$249,2,FALSE)</f>
        <v>Lucy黃詩婷</v>
      </c>
      <c r="P2277" s="67">
        <f t="shared" si="129"/>
        <v>44762</v>
      </c>
      <c r="Q2277" s="75" t="str">
        <f t="shared" si="128"/>
        <v>週三</v>
      </c>
      <c r="R2277" s="80">
        <v>44757</v>
      </c>
      <c r="AA2277" s="1"/>
    </row>
    <row r="2278" spans="4:27">
      <c r="D2278" s="68" t="s">
        <v>50</v>
      </c>
      <c r="E2278" s="70" t="s">
        <v>51</v>
      </c>
      <c r="F2278" s="70" t="s">
        <v>1205</v>
      </c>
      <c r="G2278" s="67">
        <v>44749</v>
      </c>
      <c r="H2278" s="67">
        <v>44764</v>
      </c>
      <c r="I2278" s="71">
        <f t="shared" si="127"/>
        <v>15</v>
      </c>
      <c r="J2278" s="72" t="s">
        <v>125</v>
      </c>
      <c r="K2278" s="72" t="s">
        <v>126</v>
      </c>
      <c r="L2278" s="73">
        <v>2</v>
      </c>
      <c r="M2278" s="73" t="s">
        <v>268</v>
      </c>
      <c r="N2278" s="68" t="str">
        <f>VLOOKUP(K2278,[1]人員授權表!D$3:G$249,4,0)</f>
        <v>有機</v>
      </c>
      <c r="O2278" s="70" t="str">
        <f>VLOOKUP(K2278,[1]人員授權表!D$2:E$249,2,FALSE)</f>
        <v>Lucy黃詩婷</v>
      </c>
      <c r="P2278" s="67">
        <f t="shared" si="129"/>
        <v>44762</v>
      </c>
      <c r="Q2278" s="75" t="str">
        <f t="shared" si="128"/>
        <v>週三</v>
      </c>
      <c r="R2278" s="80">
        <v>44757</v>
      </c>
      <c r="AA2278" s="1"/>
    </row>
    <row r="2279" spans="4:27">
      <c r="D2279" s="68" t="s">
        <v>50</v>
      </c>
      <c r="E2279" s="70" t="s">
        <v>51</v>
      </c>
      <c r="F2279" s="70" t="s">
        <v>1206</v>
      </c>
      <c r="G2279" s="67">
        <v>44749</v>
      </c>
      <c r="H2279" s="67">
        <v>44764</v>
      </c>
      <c r="I2279" s="71">
        <f t="shared" si="127"/>
        <v>15</v>
      </c>
      <c r="J2279" s="72" t="s">
        <v>453</v>
      </c>
      <c r="K2279" s="72" t="s">
        <v>332</v>
      </c>
      <c r="L2279" s="73">
        <v>2</v>
      </c>
      <c r="M2279" s="73" t="s">
        <v>268</v>
      </c>
      <c r="N2279" s="68" t="str">
        <f>VLOOKUP(K2279,[1]人員授權表!D$3:G$249,4,0)</f>
        <v>有機</v>
      </c>
      <c r="O2279" s="70" t="str">
        <f>VLOOKUP(K2279,[1]人員授權表!D$2:E$249,2,FALSE)</f>
        <v>Lucy黃詩婷</v>
      </c>
      <c r="P2279" s="67">
        <f t="shared" si="129"/>
        <v>44762</v>
      </c>
      <c r="Q2279" s="75" t="str">
        <f t="shared" si="128"/>
        <v>週三</v>
      </c>
      <c r="R2279" s="80">
        <v>44757</v>
      </c>
      <c r="AA2279" s="1"/>
    </row>
    <row r="2280" spans="4:27">
      <c r="D2280" s="68" t="s">
        <v>50</v>
      </c>
      <c r="E2280" s="70" t="s">
        <v>51</v>
      </c>
      <c r="F2280" s="70" t="s">
        <v>1206</v>
      </c>
      <c r="G2280" s="67">
        <v>44749</v>
      </c>
      <c r="H2280" s="67">
        <v>44764</v>
      </c>
      <c r="I2280" s="71">
        <f t="shared" si="127"/>
        <v>15</v>
      </c>
      <c r="J2280" s="72" t="s">
        <v>125</v>
      </c>
      <c r="K2280" s="72" t="s">
        <v>126</v>
      </c>
      <c r="L2280" s="73">
        <v>2</v>
      </c>
      <c r="M2280" s="73" t="s">
        <v>268</v>
      </c>
      <c r="N2280" s="68" t="str">
        <f>VLOOKUP(K2280,[1]人員授權表!D$3:G$249,4,0)</f>
        <v>有機</v>
      </c>
      <c r="O2280" s="70" t="str">
        <f>VLOOKUP(K2280,[1]人員授權表!D$2:E$249,2,FALSE)</f>
        <v>Lucy黃詩婷</v>
      </c>
      <c r="P2280" s="67">
        <f t="shared" si="129"/>
        <v>44762</v>
      </c>
      <c r="Q2280" s="75" t="str">
        <f t="shared" si="128"/>
        <v>週三</v>
      </c>
      <c r="R2280" s="80">
        <v>44757</v>
      </c>
      <c r="AA2280" s="1"/>
    </row>
    <row r="2281" spans="4:27">
      <c r="D2281" s="68" t="s">
        <v>50</v>
      </c>
      <c r="E2281" s="70" t="s">
        <v>51</v>
      </c>
      <c r="F2281" s="70" t="s">
        <v>1207</v>
      </c>
      <c r="G2281" s="67">
        <v>44749</v>
      </c>
      <c r="H2281" s="67">
        <v>44764</v>
      </c>
      <c r="I2281" s="71">
        <f t="shared" si="127"/>
        <v>15</v>
      </c>
      <c r="J2281" s="72" t="s">
        <v>453</v>
      </c>
      <c r="K2281" s="72" t="s">
        <v>332</v>
      </c>
      <c r="L2281" s="73">
        <v>3</v>
      </c>
      <c r="M2281" s="73" t="s">
        <v>268</v>
      </c>
      <c r="N2281" s="68" t="str">
        <f>VLOOKUP(K2281,[1]人員授權表!D$3:G$249,4,0)</f>
        <v>有機</v>
      </c>
      <c r="O2281" s="70" t="str">
        <f>VLOOKUP(K2281,[1]人員授權表!D$2:E$249,2,FALSE)</f>
        <v>Lucy黃詩婷</v>
      </c>
      <c r="P2281" s="67">
        <f t="shared" si="129"/>
        <v>44762</v>
      </c>
      <c r="Q2281" s="75" t="str">
        <f t="shared" si="128"/>
        <v>週三</v>
      </c>
      <c r="R2281" s="80">
        <v>44757</v>
      </c>
      <c r="AA2281" s="1"/>
    </row>
    <row r="2282" spans="4:27">
      <c r="D2282" s="68" t="s">
        <v>50</v>
      </c>
      <c r="E2282" s="70" t="s">
        <v>51</v>
      </c>
      <c r="F2282" s="70" t="s">
        <v>1207</v>
      </c>
      <c r="G2282" s="67">
        <v>44749</v>
      </c>
      <c r="H2282" s="67">
        <v>44764</v>
      </c>
      <c r="I2282" s="71">
        <f t="shared" si="127"/>
        <v>15</v>
      </c>
      <c r="J2282" s="72" t="s">
        <v>125</v>
      </c>
      <c r="K2282" s="72" t="s">
        <v>126</v>
      </c>
      <c r="L2282" s="73">
        <v>3</v>
      </c>
      <c r="M2282" s="73" t="s">
        <v>268</v>
      </c>
      <c r="N2282" s="68" t="str">
        <f>VLOOKUP(K2282,[1]人員授權表!D$3:G$249,4,0)</f>
        <v>有機</v>
      </c>
      <c r="O2282" s="70" t="str">
        <f>VLOOKUP(K2282,[1]人員授權表!D$2:E$249,2,FALSE)</f>
        <v>Lucy黃詩婷</v>
      </c>
      <c r="P2282" s="67">
        <f t="shared" si="129"/>
        <v>44762</v>
      </c>
      <c r="Q2282" s="75" t="str">
        <f t="shared" si="128"/>
        <v>週三</v>
      </c>
      <c r="R2282" s="80">
        <v>44757</v>
      </c>
      <c r="AA2282" s="1"/>
    </row>
    <row r="2283" spans="4:27">
      <c r="D2283" s="68" t="s">
        <v>50</v>
      </c>
      <c r="E2283" s="70" t="s">
        <v>51</v>
      </c>
      <c r="F2283" s="70" t="s">
        <v>1208</v>
      </c>
      <c r="G2283" s="67">
        <v>44750</v>
      </c>
      <c r="H2283" s="67">
        <v>44764</v>
      </c>
      <c r="I2283" s="71">
        <f t="shared" si="127"/>
        <v>14</v>
      </c>
      <c r="J2283" s="72" t="s">
        <v>453</v>
      </c>
      <c r="K2283" s="72" t="s">
        <v>332</v>
      </c>
      <c r="L2283" s="73">
        <v>2</v>
      </c>
      <c r="M2283" s="73" t="s">
        <v>268</v>
      </c>
      <c r="N2283" s="68" t="str">
        <f>VLOOKUP(K2283,[1]人員授權表!D$3:G$249,4,0)</f>
        <v>有機</v>
      </c>
      <c r="O2283" s="70" t="str">
        <f>VLOOKUP(K2283,[1]人員授權表!D$2:E$249,2,FALSE)</f>
        <v>Lucy黃詩婷</v>
      </c>
      <c r="P2283" s="67">
        <f t="shared" si="129"/>
        <v>44762</v>
      </c>
      <c r="Q2283" s="75" t="str">
        <f t="shared" si="128"/>
        <v>週三</v>
      </c>
      <c r="R2283" s="80">
        <v>44757</v>
      </c>
      <c r="AA2283" s="1"/>
    </row>
    <row r="2284" spans="4:27">
      <c r="D2284" s="68" t="s">
        <v>50</v>
      </c>
      <c r="E2284" s="70" t="s">
        <v>51</v>
      </c>
      <c r="F2284" s="70" t="s">
        <v>1208</v>
      </c>
      <c r="G2284" s="67">
        <v>44750</v>
      </c>
      <c r="H2284" s="67">
        <v>44764</v>
      </c>
      <c r="I2284" s="71">
        <f t="shared" si="127"/>
        <v>14</v>
      </c>
      <c r="J2284" s="72" t="s">
        <v>125</v>
      </c>
      <c r="K2284" s="72" t="s">
        <v>126</v>
      </c>
      <c r="L2284" s="73">
        <v>2</v>
      </c>
      <c r="M2284" s="73" t="s">
        <v>268</v>
      </c>
      <c r="N2284" s="68" t="str">
        <f>VLOOKUP(K2284,[1]人員授權表!D$3:G$249,4,0)</f>
        <v>有機</v>
      </c>
      <c r="O2284" s="70" t="str">
        <f>VLOOKUP(K2284,[1]人員授權表!D$2:E$249,2,FALSE)</f>
        <v>Lucy黃詩婷</v>
      </c>
      <c r="P2284" s="67">
        <f t="shared" si="129"/>
        <v>44762</v>
      </c>
      <c r="Q2284" s="75" t="str">
        <f t="shared" si="128"/>
        <v>週三</v>
      </c>
      <c r="R2284" s="80">
        <v>44757</v>
      </c>
      <c r="AA2284" s="1"/>
    </row>
    <row r="2285" spans="4:27">
      <c r="D2285" s="68" t="s">
        <v>50</v>
      </c>
      <c r="E2285" s="70" t="s">
        <v>51</v>
      </c>
      <c r="F2285" s="70" t="s">
        <v>1209</v>
      </c>
      <c r="G2285" s="67">
        <v>44750</v>
      </c>
      <c r="H2285" s="67">
        <v>44764</v>
      </c>
      <c r="I2285" s="71">
        <f t="shared" si="127"/>
        <v>14</v>
      </c>
      <c r="J2285" s="72" t="s">
        <v>453</v>
      </c>
      <c r="K2285" s="72" t="s">
        <v>332</v>
      </c>
      <c r="L2285" s="73">
        <v>4</v>
      </c>
      <c r="M2285" s="73" t="s">
        <v>268</v>
      </c>
      <c r="N2285" s="68" t="str">
        <f>VLOOKUP(K2285,[1]人員授權表!D$3:G$249,4,0)</f>
        <v>有機</v>
      </c>
      <c r="O2285" s="70" t="str">
        <f>VLOOKUP(K2285,[1]人員授權表!D$2:E$249,2,FALSE)</f>
        <v>Lucy黃詩婷</v>
      </c>
      <c r="P2285" s="67">
        <f t="shared" si="129"/>
        <v>44762</v>
      </c>
      <c r="Q2285" s="75" t="str">
        <f t="shared" si="128"/>
        <v>週三</v>
      </c>
      <c r="R2285" s="80">
        <v>44757</v>
      </c>
      <c r="AA2285" s="1"/>
    </row>
    <row r="2286" spans="4:27">
      <c r="D2286" s="68" t="s">
        <v>50</v>
      </c>
      <c r="E2286" s="70" t="s">
        <v>51</v>
      </c>
      <c r="F2286" s="70" t="s">
        <v>1209</v>
      </c>
      <c r="G2286" s="67">
        <v>44750</v>
      </c>
      <c r="H2286" s="67">
        <v>44764</v>
      </c>
      <c r="I2286" s="71">
        <f t="shared" si="127"/>
        <v>14</v>
      </c>
      <c r="J2286" s="72" t="s">
        <v>125</v>
      </c>
      <c r="K2286" s="72" t="s">
        <v>126</v>
      </c>
      <c r="L2286" s="73">
        <v>4</v>
      </c>
      <c r="M2286" s="73" t="s">
        <v>268</v>
      </c>
      <c r="N2286" s="68" t="str">
        <f>VLOOKUP(K2286,[1]人員授權表!D$3:G$249,4,0)</f>
        <v>有機</v>
      </c>
      <c r="O2286" s="70" t="str">
        <f>VLOOKUP(K2286,[1]人員授權表!D$2:E$249,2,FALSE)</f>
        <v>Lucy黃詩婷</v>
      </c>
      <c r="P2286" s="67">
        <f t="shared" si="129"/>
        <v>44762</v>
      </c>
      <c r="Q2286" s="75" t="str">
        <f t="shared" si="128"/>
        <v>週三</v>
      </c>
      <c r="R2286" s="80">
        <v>44757</v>
      </c>
      <c r="AA2286" s="1"/>
    </row>
    <row r="2287" spans="4:27">
      <c r="D2287" s="68" t="s">
        <v>50</v>
      </c>
      <c r="E2287" s="70" t="s">
        <v>51</v>
      </c>
      <c r="F2287" s="70" t="s">
        <v>1210</v>
      </c>
      <c r="G2287" s="67">
        <v>44749</v>
      </c>
      <c r="H2287" s="67">
        <v>44764</v>
      </c>
      <c r="I2287" s="71">
        <f t="shared" si="127"/>
        <v>15</v>
      </c>
      <c r="J2287" s="72" t="s">
        <v>453</v>
      </c>
      <c r="K2287" s="72" t="s">
        <v>332</v>
      </c>
      <c r="L2287" s="73">
        <v>3</v>
      </c>
      <c r="M2287" s="73" t="s">
        <v>268</v>
      </c>
      <c r="N2287" s="68" t="str">
        <f>VLOOKUP(K2287,[1]人員授權表!D$3:G$249,4,0)</f>
        <v>有機</v>
      </c>
      <c r="O2287" s="70" t="str">
        <f>VLOOKUP(K2287,[1]人員授權表!D$2:E$249,2,FALSE)</f>
        <v>Lucy黃詩婷</v>
      </c>
      <c r="P2287" s="67">
        <f t="shared" si="129"/>
        <v>44762</v>
      </c>
      <c r="Q2287" s="75" t="str">
        <f t="shared" si="128"/>
        <v>週三</v>
      </c>
      <c r="R2287" s="80">
        <v>44757</v>
      </c>
      <c r="AA2287" s="1"/>
    </row>
    <row r="2288" spans="4:27">
      <c r="D2288" s="68" t="s">
        <v>50</v>
      </c>
      <c r="E2288" s="70" t="s">
        <v>51</v>
      </c>
      <c r="F2288" s="70" t="s">
        <v>1210</v>
      </c>
      <c r="G2288" s="67">
        <v>44749</v>
      </c>
      <c r="H2288" s="67">
        <v>44764</v>
      </c>
      <c r="I2288" s="71">
        <f t="shared" si="127"/>
        <v>15</v>
      </c>
      <c r="J2288" s="72" t="s">
        <v>125</v>
      </c>
      <c r="K2288" s="72" t="s">
        <v>126</v>
      </c>
      <c r="L2288" s="73">
        <v>3</v>
      </c>
      <c r="M2288" s="73" t="s">
        <v>268</v>
      </c>
      <c r="N2288" s="68" t="str">
        <f>VLOOKUP(K2288,[1]人員授權表!D$3:G$249,4,0)</f>
        <v>有機</v>
      </c>
      <c r="O2288" s="70" t="str">
        <f>VLOOKUP(K2288,[1]人員授權表!D$2:E$249,2,FALSE)</f>
        <v>Lucy黃詩婷</v>
      </c>
      <c r="P2288" s="67">
        <f t="shared" si="129"/>
        <v>44762</v>
      </c>
      <c r="Q2288" s="75" t="str">
        <f t="shared" si="128"/>
        <v>週三</v>
      </c>
      <c r="R2288" s="80">
        <v>44757</v>
      </c>
      <c r="AA2288" s="1"/>
    </row>
    <row r="2289" spans="4:27">
      <c r="D2289" s="68" t="s">
        <v>50</v>
      </c>
      <c r="E2289" s="70" t="s">
        <v>51</v>
      </c>
      <c r="F2289" s="70" t="s">
        <v>1211</v>
      </c>
      <c r="G2289" s="67">
        <v>44749</v>
      </c>
      <c r="H2289" s="67">
        <v>44764</v>
      </c>
      <c r="I2289" s="71">
        <f t="shared" si="127"/>
        <v>15</v>
      </c>
      <c r="J2289" s="72" t="s">
        <v>453</v>
      </c>
      <c r="K2289" s="72" t="s">
        <v>332</v>
      </c>
      <c r="L2289" s="73">
        <v>2</v>
      </c>
      <c r="M2289" s="73" t="s">
        <v>268</v>
      </c>
      <c r="N2289" s="68" t="str">
        <f>VLOOKUP(K2289,[1]人員授權表!D$3:G$249,4,0)</f>
        <v>有機</v>
      </c>
      <c r="O2289" s="70" t="str">
        <f>VLOOKUP(K2289,[1]人員授權表!D$2:E$249,2,FALSE)</f>
        <v>Lucy黃詩婷</v>
      </c>
      <c r="P2289" s="67">
        <f t="shared" si="129"/>
        <v>44762</v>
      </c>
      <c r="Q2289" s="75" t="str">
        <f t="shared" si="128"/>
        <v>週三</v>
      </c>
      <c r="R2289" s="80">
        <v>44757</v>
      </c>
      <c r="AA2289" s="1"/>
    </row>
    <row r="2290" spans="4:27">
      <c r="D2290" s="68" t="s">
        <v>50</v>
      </c>
      <c r="E2290" s="70" t="s">
        <v>51</v>
      </c>
      <c r="F2290" s="70" t="s">
        <v>1211</v>
      </c>
      <c r="G2290" s="67">
        <v>44749</v>
      </c>
      <c r="H2290" s="67">
        <v>44764</v>
      </c>
      <c r="I2290" s="71">
        <f t="shared" si="127"/>
        <v>15</v>
      </c>
      <c r="J2290" s="72" t="s">
        <v>125</v>
      </c>
      <c r="K2290" s="72" t="s">
        <v>126</v>
      </c>
      <c r="L2290" s="73">
        <v>2</v>
      </c>
      <c r="M2290" s="73" t="s">
        <v>268</v>
      </c>
      <c r="N2290" s="68" t="str">
        <f>VLOOKUP(K2290,[1]人員授權表!D$3:G$249,4,0)</f>
        <v>有機</v>
      </c>
      <c r="O2290" s="70" t="str">
        <f>VLOOKUP(K2290,[1]人員授權表!D$2:E$249,2,FALSE)</f>
        <v>Lucy黃詩婷</v>
      </c>
      <c r="P2290" s="67">
        <f t="shared" si="129"/>
        <v>44762</v>
      </c>
      <c r="Q2290" s="75" t="str">
        <f t="shared" si="128"/>
        <v>週三</v>
      </c>
      <c r="R2290" s="80">
        <v>44757</v>
      </c>
      <c r="AA2290" s="1"/>
    </row>
    <row r="2291" spans="4:27">
      <c r="D2291" s="68" t="s">
        <v>50</v>
      </c>
      <c r="E2291" s="70" t="s">
        <v>51</v>
      </c>
      <c r="F2291" s="70" t="s">
        <v>1212</v>
      </c>
      <c r="G2291" s="67">
        <v>44750</v>
      </c>
      <c r="H2291" s="67">
        <v>44764</v>
      </c>
      <c r="I2291" s="71">
        <f t="shared" si="127"/>
        <v>14</v>
      </c>
      <c r="J2291" s="72" t="s">
        <v>453</v>
      </c>
      <c r="K2291" s="72" t="s">
        <v>332</v>
      </c>
      <c r="L2291" s="73">
        <v>2</v>
      </c>
      <c r="M2291" s="73" t="s">
        <v>268</v>
      </c>
      <c r="N2291" s="68" t="str">
        <f>VLOOKUP(K2291,[1]人員授權表!D$3:G$249,4,0)</f>
        <v>有機</v>
      </c>
      <c r="O2291" s="70" t="str">
        <f>VLOOKUP(K2291,[1]人員授權表!D$2:E$249,2,FALSE)</f>
        <v>Lucy黃詩婷</v>
      </c>
      <c r="P2291" s="67">
        <f t="shared" si="129"/>
        <v>44762</v>
      </c>
      <c r="Q2291" s="75" t="str">
        <f t="shared" si="128"/>
        <v>週三</v>
      </c>
      <c r="R2291" s="80">
        <v>44757</v>
      </c>
      <c r="AA2291" s="1"/>
    </row>
    <row r="2292" spans="4:27" ht="17.25" customHeight="1">
      <c r="D2292" s="68" t="s">
        <v>50</v>
      </c>
      <c r="E2292" s="70" t="s">
        <v>51</v>
      </c>
      <c r="F2292" s="70" t="s">
        <v>1212</v>
      </c>
      <c r="G2292" s="67">
        <v>44750</v>
      </c>
      <c r="H2292" s="67">
        <v>44764</v>
      </c>
      <c r="I2292" s="71">
        <f t="shared" si="127"/>
        <v>14</v>
      </c>
      <c r="J2292" s="72" t="s">
        <v>125</v>
      </c>
      <c r="K2292" s="72" t="s">
        <v>126</v>
      </c>
      <c r="L2292" s="73">
        <v>2</v>
      </c>
      <c r="M2292" s="73" t="s">
        <v>268</v>
      </c>
      <c r="N2292" s="68" t="str">
        <f>VLOOKUP(K2292,[1]人員授權表!D$3:G$249,4,0)</f>
        <v>有機</v>
      </c>
      <c r="O2292" s="70" t="str">
        <f>VLOOKUP(K2292,[1]人員授權表!D$2:E$249,2,FALSE)</f>
        <v>Lucy黃詩婷</v>
      </c>
      <c r="P2292" s="67">
        <f t="shared" si="129"/>
        <v>44762</v>
      </c>
      <c r="Q2292" s="75" t="str">
        <f t="shared" si="128"/>
        <v>週三</v>
      </c>
      <c r="R2292" s="80">
        <v>44757</v>
      </c>
      <c r="AA2292" s="1"/>
    </row>
    <row r="2293" spans="4:27">
      <c r="D2293" s="68" t="s">
        <v>50</v>
      </c>
      <c r="E2293" s="70" t="s">
        <v>51</v>
      </c>
      <c r="F2293" s="70" t="s">
        <v>1213</v>
      </c>
      <c r="G2293" s="67">
        <v>44749</v>
      </c>
      <c r="H2293" s="67">
        <v>44764</v>
      </c>
      <c r="I2293" s="71">
        <f t="shared" si="127"/>
        <v>15</v>
      </c>
      <c r="J2293" s="72" t="s">
        <v>453</v>
      </c>
      <c r="K2293" s="72" t="s">
        <v>332</v>
      </c>
      <c r="L2293" s="73">
        <v>2</v>
      </c>
      <c r="M2293" s="73" t="s">
        <v>268</v>
      </c>
      <c r="N2293" s="68" t="str">
        <f>VLOOKUP(K2293,[1]人員授權表!D$3:G$249,4,0)</f>
        <v>有機</v>
      </c>
      <c r="O2293" s="70" t="str">
        <f>VLOOKUP(K2293,[1]人員授權表!D$2:E$249,2,FALSE)</f>
        <v>Lucy黃詩婷</v>
      </c>
      <c r="P2293" s="67">
        <f t="shared" si="129"/>
        <v>44762</v>
      </c>
      <c r="Q2293" s="75" t="str">
        <f t="shared" si="128"/>
        <v>週三</v>
      </c>
      <c r="R2293" s="80">
        <v>44757</v>
      </c>
      <c r="AA2293" s="1"/>
    </row>
    <row r="2294" spans="4:27">
      <c r="D2294" s="68" t="s">
        <v>50</v>
      </c>
      <c r="E2294" s="70" t="s">
        <v>51</v>
      </c>
      <c r="F2294" s="70" t="s">
        <v>1213</v>
      </c>
      <c r="G2294" s="67">
        <v>44749</v>
      </c>
      <c r="H2294" s="67">
        <v>44764</v>
      </c>
      <c r="I2294" s="71">
        <f t="shared" si="127"/>
        <v>15</v>
      </c>
      <c r="J2294" s="72" t="s">
        <v>125</v>
      </c>
      <c r="K2294" s="72" t="s">
        <v>126</v>
      </c>
      <c r="L2294" s="73">
        <v>2</v>
      </c>
      <c r="M2294" s="73" t="s">
        <v>268</v>
      </c>
      <c r="N2294" s="68" t="str">
        <f>VLOOKUP(K2294,[1]人員授權表!D$3:G$249,4,0)</f>
        <v>有機</v>
      </c>
      <c r="O2294" s="70" t="str">
        <f>VLOOKUP(K2294,[1]人員授權表!D$2:E$249,2,FALSE)</f>
        <v>Lucy黃詩婷</v>
      </c>
      <c r="P2294" s="67">
        <f t="shared" si="129"/>
        <v>44762</v>
      </c>
      <c r="Q2294" s="75" t="str">
        <f t="shared" si="128"/>
        <v>週三</v>
      </c>
      <c r="R2294" s="80">
        <v>44757</v>
      </c>
      <c r="AA2294" s="1"/>
    </row>
    <row r="2295" spans="4:27">
      <c r="D2295" s="68" t="s">
        <v>50</v>
      </c>
      <c r="E2295" s="70" t="s">
        <v>51</v>
      </c>
      <c r="F2295" s="70" t="s">
        <v>1214</v>
      </c>
      <c r="G2295" s="67">
        <v>44749</v>
      </c>
      <c r="H2295" s="67">
        <v>44764</v>
      </c>
      <c r="I2295" s="71">
        <f t="shared" si="127"/>
        <v>15</v>
      </c>
      <c r="J2295" s="72" t="s">
        <v>453</v>
      </c>
      <c r="K2295" s="72" t="s">
        <v>332</v>
      </c>
      <c r="L2295" s="73">
        <v>2</v>
      </c>
      <c r="M2295" s="73" t="s">
        <v>268</v>
      </c>
      <c r="N2295" s="68" t="str">
        <f>VLOOKUP(K2295,[1]人員授權表!D$3:G$249,4,0)</f>
        <v>有機</v>
      </c>
      <c r="O2295" s="70" t="str">
        <f>VLOOKUP(K2295,[1]人員授權表!D$2:E$249,2,FALSE)</f>
        <v>Lucy黃詩婷</v>
      </c>
      <c r="P2295" s="67">
        <f t="shared" si="129"/>
        <v>44762</v>
      </c>
      <c r="Q2295" s="75" t="str">
        <f t="shared" si="128"/>
        <v>週三</v>
      </c>
      <c r="R2295" s="80">
        <v>44757</v>
      </c>
      <c r="AA2295" s="1"/>
    </row>
    <row r="2296" spans="4:27">
      <c r="D2296" s="68" t="s">
        <v>50</v>
      </c>
      <c r="E2296" s="70" t="s">
        <v>51</v>
      </c>
      <c r="F2296" s="70" t="s">
        <v>1214</v>
      </c>
      <c r="G2296" s="67">
        <v>44749</v>
      </c>
      <c r="H2296" s="67">
        <v>44764</v>
      </c>
      <c r="I2296" s="71">
        <f t="shared" si="127"/>
        <v>15</v>
      </c>
      <c r="J2296" s="72" t="s">
        <v>125</v>
      </c>
      <c r="K2296" s="72" t="s">
        <v>126</v>
      </c>
      <c r="L2296" s="73">
        <v>2</v>
      </c>
      <c r="M2296" s="73" t="s">
        <v>268</v>
      </c>
      <c r="N2296" s="68" t="str">
        <f>VLOOKUP(K2296,[1]人員授權表!D$3:G$249,4,0)</f>
        <v>有機</v>
      </c>
      <c r="O2296" s="70" t="str">
        <f>VLOOKUP(K2296,[1]人員授權表!D$2:E$249,2,FALSE)</f>
        <v>Lucy黃詩婷</v>
      </c>
      <c r="P2296" s="67">
        <f t="shared" si="129"/>
        <v>44762</v>
      </c>
      <c r="Q2296" s="75" t="str">
        <f t="shared" si="128"/>
        <v>週三</v>
      </c>
      <c r="R2296" s="80">
        <v>44757</v>
      </c>
      <c r="AA2296" s="1"/>
    </row>
    <row r="2297" spans="4:27">
      <c r="D2297" s="68" t="s">
        <v>50</v>
      </c>
      <c r="E2297" s="70" t="s">
        <v>51</v>
      </c>
      <c r="F2297" s="70" t="s">
        <v>1215</v>
      </c>
      <c r="G2297" s="67">
        <v>44749</v>
      </c>
      <c r="H2297" s="67">
        <v>44764</v>
      </c>
      <c r="I2297" s="71">
        <f t="shared" si="127"/>
        <v>15</v>
      </c>
      <c r="J2297" s="72" t="s">
        <v>453</v>
      </c>
      <c r="K2297" s="72" t="s">
        <v>332</v>
      </c>
      <c r="L2297" s="73">
        <v>3</v>
      </c>
      <c r="M2297" s="73" t="s">
        <v>268</v>
      </c>
      <c r="N2297" s="68" t="str">
        <f>VLOOKUP(K2297,[1]人員授權表!D$3:G$249,4,0)</f>
        <v>有機</v>
      </c>
      <c r="O2297" s="70" t="str">
        <f>VLOOKUP(K2297,[1]人員授權表!D$2:E$249,2,FALSE)</f>
        <v>Lucy黃詩婷</v>
      </c>
      <c r="P2297" s="67">
        <f t="shared" si="129"/>
        <v>44762</v>
      </c>
      <c r="Q2297" s="75" t="str">
        <f t="shared" si="128"/>
        <v>週三</v>
      </c>
      <c r="R2297" s="80">
        <v>44757</v>
      </c>
      <c r="AA2297" s="1"/>
    </row>
    <row r="2298" spans="4:27">
      <c r="D2298" s="68" t="s">
        <v>50</v>
      </c>
      <c r="E2298" s="70" t="s">
        <v>51</v>
      </c>
      <c r="F2298" s="70" t="s">
        <v>1215</v>
      </c>
      <c r="G2298" s="67">
        <v>44749</v>
      </c>
      <c r="H2298" s="67">
        <v>44764</v>
      </c>
      <c r="I2298" s="71">
        <f t="shared" si="127"/>
        <v>15</v>
      </c>
      <c r="J2298" s="72" t="s">
        <v>125</v>
      </c>
      <c r="K2298" s="72" t="s">
        <v>126</v>
      </c>
      <c r="L2298" s="73">
        <v>3</v>
      </c>
      <c r="M2298" s="73" t="s">
        <v>268</v>
      </c>
      <c r="N2298" s="68" t="str">
        <f>VLOOKUP(K2298,[1]人員授權表!D$3:G$249,4,0)</f>
        <v>有機</v>
      </c>
      <c r="O2298" s="70" t="str">
        <f>VLOOKUP(K2298,[1]人員授權表!D$2:E$249,2,FALSE)</f>
        <v>Lucy黃詩婷</v>
      </c>
      <c r="P2298" s="67">
        <f t="shared" si="129"/>
        <v>44762</v>
      </c>
      <c r="Q2298" s="75" t="str">
        <f t="shared" si="128"/>
        <v>週三</v>
      </c>
      <c r="R2298" s="80">
        <v>44757</v>
      </c>
      <c r="AA2298" s="1"/>
    </row>
    <row r="2299" spans="4:27">
      <c r="D2299" s="68" t="s">
        <v>50</v>
      </c>
      <c r="E2299" s="70" t="s">
        <v>51</v>
      </c>
      <c r="F2299" s="70" t="s">
        <v>1216</v>
      </c>
      <c r="G2299" s="67">
        <v>44764</v>
      </c>
      <c r="H2299" s="67">
        <v>44764</v>
      </c>
      <c r="I2299" s="71">
        <f t="shared" si="127"/>
        <v>0</v>
      </c>
      <c r="J2299" s="72" t="s">
        <v>1217</v>
      </c>
      <c r="K2299" s="72" t="s">
        <v>112</v>
      </c>
      <c r="L2299" s="73" t="s">
        <v>113</v>
      </c>
      <c r="M2299" s="73" t="s">
        <v>114</v>
      </c>
      <c r="N2299" s="68" t="s">
        <v>245</v>
      </c>
      <c r="O2299" s="70" t="s">
        <v>848</v>
      </c>
      <c r="P2299" s="67">
        <f t="shared" ref="P2299:P2304" si="130">H2299-0</f>
        <v>44764</v>
      </c>
      <c r="Q2299" s="75" t="str">
        <f t="shared" si="128"/>
        <v>週五</v>
      </c>
      <c r="R2299" s="80">
        <v>44763</v>
      </c>
      <c r="AA2299" s="1"/>
    </row>
    <row r="2300" spans="4:27">
      <c r="D2300" s="68" t="s">
        <v>50</v>
      </c>
      <c r="E2300" s="70" t="s">
        <v>51</v>
      </c>
      <c r="F2300" s="70" t="s">
        <v>1218</v>
      </c>
      <c r="G2300" s="67">
        <v>44764</v>
      </c>
      <c r="H2300" s="67">
        <v>44764</v>
      </c>
      <c r="I2300" s="71">
        <f t="shared" si="127"/>
        <v>0</v>
      </c>
      <c r="J2300" s="72" t="s">
        <v>1217</v>
      </c>
      <c r="K2300" s="72" t="s">
        <v>112</v>
      </c>
      <c r="L2300" s="73" t="s">
        <v>113</v>
      </c>
      <c r="M2300" s="73" t="s">
        <v>114</v>
      </c>
      <c r="N2300" s="68" t="s">
        <v>245</v>
      </c>
      <c r="O2300" s="70" t="s">
        <v>848</v>
      </c>
      <c r="P2300" s="67">
        <f t="shared" si="130"/>
        <v>44764</v>
      </c>
      <c r="Q2300" s="75" t="str">
        <f t="shared" si="128"/>
        <v>週五</v>
      </c>
      <c r="R2300" s="80">
        <v>44763</v>
      </c>
      <c r="AA2300" s="1"/>
    </row>
    <row r="2301" spans="4:27">
      <c r="D2301" s="68" t="s">
        <v>50</v>
      </c>
      <c r="E2301" s="70" t="s">
        <v>51</v>
      </c>
      <c r="F2301" s="70" t="s">
        <v>496</v>
      </c>
      <c r="G2301" s="67">
        <v>44764</v>
      </c>
      <c r="H2301" s="67">
        <v>44764</v>
      </c>
      <c r="I2301" s="71">
        <f t="shared" si="127"/>
        <v>0</v>
      </c>
      <c r="J2301" s="72" t="s">
        <v>652</v>
      </c>
      <c r="K2301" s="72" t="s">
        <v>112</v>
      </c>
      <c r="L2301" s="73" t="s">
        <v>113</v>
      </c>
      <c r="M2301" s="73" t="s">
        <v>498</v>
      </c>
      <c r="N2301" s="68" t="s">
        <v>245</v>
      </c>
      <c r="O2301" s="70" t="s">
        <v>1038</v>
      </c>
      <c r="P2301" s="67">
        <f t="shared" si="130"/>
        <v>44764</v>
      </c>
      <c r="Q2301" s="75" t="str">
        <f t="shared" si="128"/>
        <v>週五</v>
      </c>
      <c r="R2301" s="80">
        <v>44764</v>
      </c>
      <c r="AA2301" s="1"/>
    </row>
    <row r="2302" spans="4:27">
      <c r="D2302" s="68" t="s">
        <v>50</v>
      </c>
      <c r="E2302" s="70" t="s">
        <v>51</v>
      </c>
      <c r="F2302" s="70" t="s">
        <v>653</v>
      </c>
      <c r="G2302" s="67">
        <v>44764</v>
      </c>
      <c r="H2302" s="67">
        <v>44764</v>
      </c>
      <c r="I2302" s="71">
        <f t="shared" si="127"/>
        <v>0</v>
      </c>
      <c r="J2302" s="72" t="s">
        <v>654</v>
      </c>
      <c r="K2302" s="72" t="s">
        <v>112</v>
      </c>
      <c r="L2302" s="73" t="s">
        <v>113</v>
      </c>
      <c r="M2302" s="73" t="s">
        <v>313</v>
      </c>
      <c r="N2302" s="68" t="s">
        <v>253</v>
      </c>
      <c r="O2302" s="70" t="s">
        <v>842</v>
      </c>
      <c r="P2302" s="67">
        <f t="shared" si="130"/>
        <v>44764</v>
      </c>
      <c r="Q2302" s="75" t="str">
        <f t="shared" si="128"/>
        <v>週五</v>
      </c>
      <c r="R2302" s="80">
        <v>44764</v>
      </c>
      <c r="AA2302" s="1"/>
    </row>
    <row r="2303" spans="4:27">
      <c r="D2303" s="68" t="s">
        <v>50</v>
      </c>
      <c r="E2303" s="70" t="s">
        <v>51</v>
      </c>
      <c r="F2303" s="70" t="s">
        <v>655</v>
      </c>
      <c r="G2303" s="67">
        <v>44764</v>
      </c>
      <c r="H2303" s="67">
        <v>44764</v>
      </c>
      <c r="I2303" s="71">
        <f t="shared" si="127"/>
        <v>0</v>
      </c>
      <c r="J2303" s="72" t="s">
        <v>654</v>
      </c>
      <c r="K2303" s="72" t="s">
        <v>112</v>
      </c>
      <c r="L2303" s="73" t="s">
        <v>113</v>
      </c>
      <c r="M2303" s="73" t="s">
        <v>313</v>
      </c>
      <c r="N2303" s="68" t="s">
        <v>253</v>
      </c>
      <c r="O2303" s="70" t="s">
        <v>842</v>
      </c>
      <c r="P2303" s="67">
        <f t="shared" si="130"/>
        <v>44764</v>
      </c>
      <c r="Q2303" s="75" t="str">
        <f t="shared" si="128"/>
        <v>週五</v>
      </c>
      <c r="R2303" s="80">
        <v>44764</v>
      </c>
      <c r="AA2303" s="1"/>
    </row>
    <row r="2304" spans="4:27">
      <c r="D2304" s="68" t="s">
        <v>50</v>
      </c>
      <c r="E2304" s="70" t="s">
        <v>51</v>
      </c>
      <c r="F2304" s="70" t="s">
        <v>1219</v>
      </c>
      <c r="G2304" s="67">
        <v>44764</v>
      </c>
      <c r="H2304" s="67">
        <v>44764</v>
      </c>
      <c r="I2304" s="71">
        <f t="shared" si="127"/>
        <v>0</v>
      </c>
      <c r="J2304" s="72" t="s">
        <v>1217</v>
      </c>
      <c r="K2304" s="72" t="s">
        <v>112</v>
      </c>
      <c r="L2304" s="73" t="s">
        <v>113</v>
      </c>
      <c r="M2304" s="73" t="s">
        <v>114</v>
      </c>
      <c r="N2304" s="68" t="s">
        <v>245</v>
      </c>
      <c r="O2304" s="70" t="s">
        <v>848</v>
      </c>
      <c r="P2304" s="67">
        <f t="shared" si="130"/>
        <v>44764</v>
      </c>
      <c r="Q2304" s="75" t="str">
        <f t="shared" si="128"/>
        <v>週五</v>
      </c>
      <c r="R2304" s="80">
        <v>44763</v>
      </c>
      <c r="AA2304" s="1"/>
    </row>
    <row r="2305" spans="4:27">
      <c r="D2305" s="68" t="s">
        <v>50</v>
      </c>
      <c r="E2305" s="70" t="s">
        <v>82</v>
      </c>
      <c r="F2305" s="70" t="s">
        <v>1220</v>
      </c>
      <c r="G2305" s="67">
        <v>44751</v>
      </c>
      <c r="H2305" s="67">
        <v>44765</v>
      </c>
      <c r="I2305" s="71">
        <f t="shared" si="127"/>
        <v>14</v>
      </c>
      <c r="J2305" s="72" t="s">
        <v>139</v>
      </c>
      <c r="K2305" s="72" t="s">
        <v>140</v>
      </c>
      <c r="L2305" s="73">
        <v>3</v>
      </c>
      <c r="M2305" s="73" t="s">
        <v>268</v>
      </c>
      <c r="N2305" s="68" t="str">
        <f>VLOOKUP(K2305,[1]人員授權表!D$3:G$249,4,0)</f>
        <v>無機</v>
      </c>
      <c r="O2305" s="70" t="str">
        <f>IF(J2305=[1]人員授權表!$C$85,"Casper李羿勳",IF(J2305=[1]人員授權表!$C$188,"Iring陳俊明",IF(J2305=[1]人員授權表!$C$189,"Brian陳泓霖",VLOOKUP(K2305,[1]人員授權表!D$2:E$249,2,FALSE))))</f>
        <v>Brian陳泓霖</v>
      </c>
      <c r="P2305" s="67">
        <f t="shared" ref="P2305:P2368" si="131">H2305-2</f>
        <v>44763</v>
      </c>
      <c r="Q2305" s="75" t="str">
        <f t="shared" si="128"/>
        <v>週四</v>
      </c>
      <c r="R2305" s="80">
        <v>44756</v>
      </c>
      <c r="AA2305" s="1"/>
    </row>
    <row r="2306" spans="4:27">
      <c r="D2306" s="68" t="s">
        <v>50</v>
      </c>
      <c r="E2306" s="70" t="s">
        <v>82</v>
      </c>
      <c r="F2306" s="70" t="s">
        <v>1220</v>
      </c>
      <c r="G2306" s="67">
        <v>44751</v>
      </c>
      <c r="H2306" s="67">
        <v>44765</v>
      </c>
      <c r="I2306" s="71">
        <f t="shared" si="127"/>
        <v>14</v>
      </c>
      <c r="J2306" s="72" t="s">
        <v>164</v>
      </c>
      <c r="K2306" s="72" t="s">
        <v>146</v>
      </c>
      <c r="L2306" s="73">
        <v>3</v>
      </c>
      <c r="M2306" s="73" t="s">
        <v>268</v>
      </c>
      <c r="N2306" s="68" t="str">
        <f>VLOOKUP(K2306,[1]人員授權表!D$3:G$249,4,0)</f>
        <v>無機</v>
      </c>
      <c r="O2306" s="70" t="s">
        <v>318</v>
      </c>
      <c r="P2306" s="67">
        <f t="shared" si="131"/>
        <v>44763</v>
      </c>
      <c r="Q2306" s="75" t="str">
        <f t="shared" si="128"/>
        <v>週四</v>
      </c>
      <c r="R2306" s="80">
        <v>44761</v>
      </c>
      <c r="AA2306" s="1"/>
    </row>
    <row r="2307" spans="4:27">
      <c r="D2307" s="68" t="s">
        <v>50</v>
      </c>
      <c r="E2307" s="70" t="s">
        <v>82</v>
      </c>
      <c r="F2307" s="70" t="s">
        <v>1220</v>
      </c>
      <c r="G2307" s="67">
        <v>44751</v>
      </c>
      <c r="H2307" s="67">
        <v>44765</v>
      </c>
      <c r="I2307" s="71">
        <f t="shared" si="127"/>
        <v>14</v>
      </c>
      <c r="J2307" s="72" t="s">
        <v>141</v>
      </c>
      <c r="K2307" s="72" t="s">
        <v>142</v>
      </c>
      <c r="L2307" s="73">
        <v>3</v>
      </c>
      <c r="M2307" s="73" t="s">
        <v>268</v>
      </c>
      <c r="N2307" s="68" t="str">
        <f>VLOOKUP(K2307,[1]人員授權表!D$3:G$249,4,0)</f>
        <v>無機</v>
      </c>
      <c r="O2307" s="70" t="str">
        <f>VLOOKUP(K2307,[1]人員授權表!D$2:E$249,2,FALSE)</f>
        <v>Dennis陳汶宏</v>
      </c>
      <c r="P2307" s="67">
        <f t="shared" si="131"/>
        <v>44763</v>
      </c>
      <c r="Q2307" s="75" t="str">
        <f t="shared" si="128"/>
        <v>週四</v>
      </c>
      <c r="R2307" s="80">
        <v>44755</v>
      </c>
      <c r="AA2307" s="1"/>
    </row>
    <row r="2308" spans="4:27">
      <c r="D2308" s="68" t="s">
        <v>50</v>
      </c>
      <c r="E2308" s="70" t="s">
        <v>82</v>
      </c>
      <c r="F2308" s="70" t="s">
        <v>1220</v>
      </c>
      <c r="G2308" s="67">
        <v>44751</v>
      </c>
      <c r="H2308" s="67">
        <v>44765</v>
      </c>
      <c r="I2308" s="71">
        <f t="shared" si="127"/>
        <v>14</v>
      </c>
      <c r="J2308" s="72" t="s">
        <v>137</v>
      </c>
      <c r="K2308" s="72" t="s">
        <v>138</v>
      </c>
      <c r="L2308" s="73">
        <v>3</v>
      </c>
      <c r="M2308" s="73" t="s">
        <v>268</v>
      </c>
      <c r="N2308" s="68" t="str">
        <f>VLOOKUP(K2308,[1]人員授權表!D$3:G$249,4,0)</f>
        <v>無機</v>
      </c>
      <c r="O2308" s="70" t="s">
        <v>99</v>
      </c>
      <c r="P2308" s="67">
        <f t="shared" si="131"/>
        <v>44763</v>
      </c>
      <c r="Q2308" s="75" t="str">
        <f t="shared" si="128"/>
        <v>週四</v>
      </c>
      <c r="R2308" s="80">
        <v>44760</v>
      </c>
      <c r="AA2308" s="1"/>
    </row>
    <row r="2309" spans="4:27">
      <c r="D2309" s="68" t="s">
        <v>50</v>
      </c>
      <c r="E2309" s="70" t="s">
        <v>82</v>
      </c>
      <c r="F2309" s="70" t="s">
        <v>1220</v>
      </c>
      <c r="G2309" s="67">
        <v>44751</v>
      </c>
      <c r="H2309" s="67">
        <v>44765</v>
      </c>
      <c r="I2309" s="71">
        <f t="shared" si="127"/>
        <v>14</v>
      </c>
      <c r="J2309" s="72" t="s">
        <v>148</v>
      </c>
      <c r="K2309" s="72" t="s">
        <v>149</v>
      </c>
      <c r="L2309" s="73">
        <v>3</v>
      </c>
      <c r="M2309" s="73" t="s">
        <v>268</v>
      </c>
      <c r="N2309" s="68" t="str">
        <f>VLOOKUP(K2309,[1]人員授權表!D$3:G$249,4,0)</f>
        <v>無機</v>
      </c>
      <c r="O2309" s="70" t="str">
        <f>VLOOKUP(K2309,[1]人員授權表!D$2:E$249,2,FALSE)</f>
        <v>Vicky游崴涵</v>
      </c>
      <c r="P2309" s="67">
        <f t="shared" si="131"/>
        <v>44763</v>
      </c>
      <c r="Q2309" s="75" t="str">
        <f t="shared" si="128"/>
        <v>週四</v>
      </c>
      <c r="R2309" s="80">
        <v>44757</v>
      </c>
      <c r="AA2309" s="1"/>
    </row>
    <row r="2310" spans="4:27">
      <c r="D2310" s="68" t="s">
        <v>50</v>
      </c>
      <c r="E2310" s="70" t="s">
        <v>51</v>
      </c>
      <c r="F2310" s="70" t="s">
        <v>1221</v>
      </c>
      <c r="G2310" s="67">
        <v>44746</v>
      </c>
      <c r="H2310" s="67">
        <v>44766</v>
      </c>
      <c r="I2310" s="71">
        <f t="shared" si="127"/>
        <v>20</v>
      </c>
      <c r="J2310" s="72" t="s">
        <v>184</v>
      </c>
      <c r="K2310" s="72" t="s">
        <v>185</v>
      </c>
      <c r="L2310" s="73">
        <v>1</v>
      </c>
      <c r="M2310" s="73" t="s">
        <v>108</v>
      </c>
      <c r="N2310" s="68" t="str">
        <f>VLOOKUP(K2310,[1]人員授權表!D$3:G$249,4,0)</f>
        <v>有機</v>
      </c>
      <c r="O2310" s="70" t="str">
        <f>VLOOKUP(K2310,[1]人員授權表!D$2:E$249,2,FALSE)</f>
        <v>Una林庭瑄</v>
      </c>
      <c r="P2310" s="67">
        <f t="shared" si="131"/>
        <v>44764</v>
      </c>
      <c r="Q2310" s="75" t="str">
        <f t="shared" si="128"/>
        <v>週五</v>
      </c>
      <c r="R2310" s="80">
        <v>44753</v>
      </c>
      <c r="AA2310" s="1"/>
    </row>
    <row r="2311" spans="4:27">
      <c r="D2311" s="68" t="s">
        <v>50</v>
      </c>
      <c r="E2311" s="70" t="s">
        <v>51</v>
      </c>
      <c r="F2311" s="70" t="s">
        <v>1221</v>
      </c>
      <c r="G2311" s="67">
        <v>44746</v>
      </c>
      <c r="H2311" s="67">
        <v>44766</v>
      </c>
      <c r="I2311" s="71">
        <f t="shared" ref="I2311:I2374" si="132">_xlfn.DAYS(H2311,G2311)</f>
        <v>20</v>
      </c>
      <c r="J2311" s="72" t="s">
        <v>919</v>
      </c>
      <c r="K2311" s="72" t="s">
        <v>187</v>
      </c>
      <c r="L2311" s="73">
        <v>1</v>
      </c>
      <c r="M2311" s="73" t="s">
        <v>108</v>
      </c>
      <c r="N2311" s="68" t="str">
        <f>VLOOKUP(K2311,[1]人員授權表!D$3:G$249,4,0)</f>
        <v>無機</v>
      </c>
      <c r="O2311" s="70" t="str">
        <f>VLOOKUP(K2311,[1]人員授權表!D$2:E$249,2,FALSE)</f>
        <v>Ruby黃家蓁</v>
      </c>
      <c r="P2311" s="67">
        <f t="shared" si="131"/>
        <v>44764</v>
      </c>
      <c r="Q2311" s="75" t="str">
        <f t="shared" ref="Q2311:Q2374" si="133">TEXT(P2311,"aaa")</f>
        <v>週五</v>
      </c>
      <c r="R2311" s="80">
        <v>44756</v>
      </c>
      <c r="AA2311" s="1"/>
    </row>
    <row r="2312" spans="4:27">
      <c r="D2312" s="68" t="s">
        <v>50</v>
      </c>
      <c r="E2312" s="70" t="s">
        <v>51</v>
      </c>
      <c r="F2312" s="70" t="s">
        <v>1221</v>
      </c>
      <c r="G2312" s="67">
        <v>44746</v>
      </c>
      <c r="H2312" s="67">
        <v>44766</v>
      </c>
      <c r="I2312" s="71">
        <f t="shared" si="132"/>
        <v>20</v>
      </c>
      <c r="J2312" s="72" t="s">
        <v>188</v>
      </c>
      <c r="K2312" s="72" t="s">
        <v>189</v>
      </c>
      <c r="L2312" s="73">
        <v>1</v>
      </c>
      <c r="M2312" s="73" t="s">
        <v>108</v>
      </c>
      <c r="N2312" s="68" t="str">
        <f>VLOOKUP(K2312,[1]人員授權表!D$3:G$249,4,0)</f>
        <v>無機</v>
      </c>
      <c r="O2312" s="70" t="str">
        <f>VLOOKUP(K2312,[1]人員授權表!D$2:E$249,2,FALSE)</f>
        <v>Iring陳俊明</v>
      </c>
      <c r="P2312" s="67">
        <f t="shared" si="131"/>
        <v>44764</v>
      </c>
      <c r="Q2312" s="75" t="str">
        <f t="shared" si="133"/>
        <v>週五</v>
      </c>
      <c r="R2312" s="80">
        <v>44753</v>
      </c>
      <c r="AA2312" s="1"/>
    </row>
    <row r="2313" spans="4:27">
      <c r="D2313" s="68" t="s">
        <v>50</v>
      </c>
      <c r="E2313" s="70" t="s">
        <v>51</v>
      </c>
      <c r="F2313" s="70" t="s">
        <v>1221</v>
      </c>
      <c r="G2313" s="67">
        <v>44746</v>
      </c>
      <c r="H2313" s="67">
        <v>44766</v>
      </c>
      <c r="I2313" s="71">
        <f t="shared" si="132"/>
        <v>20</v>
      </c>
      <c r="J2313" s="72" t="s">
        <v>190</v>
      </c>
      <c r="K2313" s="72" t="s">
        <v>140</v>
      </c>
      <c r="L2313" s="73">
        <v>1</v>
      </c>
      <c r="M2313" s="73" t="s">
        <v>108</v>
      </c>
      <c r="N2313" s="68" t="str">
        <f>VLOOKUP(K2313,[1]人員授權表!D$3:G$249,4,0)</f>
        <v>無機</v>
      </c>
      <c r="O2313" s="70" t="s">
        <v>191</v>
      </c>
      <c r="P2313" s="67">
        <f t="shared" si="131"/>
        <v>44764</v>
      </c>
      <c r="Q2313" s="75" t="str">
        <f t="shared" si="133"/>
        <v>週五</v>
      </c>
      <c r="R2313" s="80">
        <v>44753</v>
      </c>
      <c r="AA2313" s="1"/>
    </row>
    <row r="2314" spans="4:27">
      <c r="D2314" s="68" t="s">
        <v>50</v>
      </c>
      <c r="E2314" s="70" t="s">
        <v>51</v>
      </c>
      <c r="F2314" s="70" t="s">
        <v>1221</v>
      </c>
      <c r="G2314" s="67">
        <v>44746</v>
      </c>
      <c r="H2314" s="67">
        <v>44766</v>
      </c>
      <c r="I2314" s="71">
        <f t="shared" si="132"/>
        <v>20</v>
      </c>
      <c r="J2314" s="72" t="s">
        <v>195</v>
      </c>
      <c r="K2314" s="72" t="s">
        <v>196</v>
      </c>
      <c r="L2314" s="73">
        <v>1</v>
      </c>
      <c r="M2314" s="73" t="s">
        <v>108</v>
      </c>
      <c r="N2314" s="68" t="str">
        <f>VLOOKUP(K2314,[1]人員授權表!D$3:G$249,4,0)</f>
        <v>無機</v>
      </c>
      <c r="O2314" s="70" t="str">
        <f>VLOOKUP(K2314,[1]人員授權表!D$2:E$249,2,FALSE)</f>
        <v>Debby胡萱黛</v>
      </c>
      <c r="P2314" s="67">
        <f t="shared" si="131"/>
        <v>44764</v>
      </c>
      <c r="Q2314" s="75" t="str">
        <f t="shared" si="133"/>
        <v>週五</v>
      </c>
      <c r="R2314" s="80">
        <v>44750</v>
      </c>
      <c r="AA2314" s="1"/>
    </row>
    <row r="2315" spans="4:27">
      <c r="D2315" s="68" t="s">
        <v>50</v>
      </c>
      <c r="E2315" s="70" t="s">
        <v>51</v>
      </c>
      <c r="F2315" s="70" t="s">
        <v>1221</v>
      </c>
      <c r="G2315" s="67">
        <v>44746</v>
      </c>
      <c r="H2315" s="67">
        <v>44766</v>
      </c>
      <c r="I2315" s="71">
        <f t="shared" si="132"/>
        <v>20</v>
      </c>
      <c r="J2315" s="72" t="s">
        <v>198</v>
      </c>
      <c r="K2315" s="72" t="s">
        <v>199</v>
      </c>
      <c r="L2315" s="73">
        <v>1</v>
      </c>
      <c r="M2315" s="73" t="s">
        <v>108</v>
      </c>
      <c r="N2315" s="68" t="str">
        <f>VLOOKUP(K2315,[1]人員授權表!D$3:G$249,4,0)</f>
        <v>無機</v>
      </c>
      <c r="O2315" s="70" t="str">
        <f>VLOOKUP(K2315,[1]人員授權表!D$2:E$249,2,FALSE)</f>
        <v>Vicky游崴涵</v>
      </c>
      <c r="P2315" s="67">
        <f t="shared" si="131"/>
        <v>44764</v>
      </c>
      <c r="Q2315" s="75" t="str">
        <f t="shared" si="133"/>
        <v>週五</v>
      </c>
      <c r="R2315" s="80">
        <v>44757</v>
      </c>
      <c r="AA2315" s="1"/>
    </row>
    <row r="2316" spans="4:27">
      <c r="D2316" s="68" t="s">
        <v>50</v>
      </c>
      <c r="E2316" s="70" t="s">
        <v>51</v>
      </c>
      <c r="F2316" s="70" t="s">
        <v>1221</v>
      </c>
      <c r="G2316" s="67">
        <v>44746</v>
      </c>
      <c r="H2316" s="67">
        <v>44766</v>
      </c>
      <c r="I2316" s="71">
        <f t="shared" si="132"/>
        <v>20</v>
      </c>
      <c r="J2316" s="72" t="s">
        <v>200</v>
      </c>
      <c r="K2316" s="72" t="s">
        <v>201</v>
      </c>
      <c r="L2316" s="73">
        <v>1</v>
      </c>
      <c r="M2316" s="73" t="s">
        <v>108</v>
      </c>
      <c r="N2316" s="68" t="str">
        <f>VLOOKUP(K2316,[1]人員授權表!D$3:G$249,4,0)</f>
        <v>無機</v>
      </c>
      <c r="O2316" s="70" t="str">
        <f>VLOOKUP(K2316,[1]人員授權表!D$2:E$249,2,FALSE)</f>
        <v>Ruby黃家蓁</v>
      </c>
      <c r="P2316" s="67">
        <f t="shared" si="131"/>
        <v>44764</v>
      </c>
      <c r="Q2316" s="75" t="str">
        <f t="shared" si="133"/>
        <v>週五</v>
      </c>
      <c r="R2316" s="80">
        <v>44755</v>
      </c>
      <c r="AA2316" s="1"/>
    </row>
    <row r="2317" spans="4:27" ht="17.25" customHeight="1">
      <c r="D2317" s="68" t="s">
        <v>50</v>
      </c>
      <c r="E2317" s="70" t="s">
        <v>51</v>
      </c>
      <c r="F2317" s="70" t="s">
        <v>1221</v>
      </c>
      <c r="G2317" s="67">
        <v>44746</v>
      </c>
      <c r="H2317" s="67">
        <v>44766</v>
      </c>
      <c r="I2317" s="71">
        <f t="shared" si="132"/>
        <v>20</v>
      </c>
      <c r="J2317" s="72" t="s">
        <v>151</v>
      </c>
      <c r="K2317" s="72" t="s">
        <v>152</v>
      </c>
      <c r="L2317" s="73">
        <v>1</v>
      </c>
      <c r="M2317" s="73" t="s">
        <v>108</v>
      </c>
      <c r="N2317" s="68" t="str">
        <f>VLOOKUP(K2317,[1]人員授權表!D$3:G$249,4,0)</f>
        <v>無機</v>
      </c>
      <c r="O2317" s="70" t="str">
        <f>VLOOKUP(K2317,[1]人員授權表!D$2:E$249,2,FALSE)</f>
        <v>Vicky游崴涵</v>
      </c>
      <c r="P2317" s="67">
        <f t="shared" si="131"/>
        <v>44764</v>
      </c>
      <c r="Q2317" s="75" t="str">
        <f t="shared" si="133"/>
        <v>週五</v>
      </c>
      <c r="R2317" s="80">
        <v>44757</v>
      </c>
      <c r="AA2317" s="1"/>
    </row>
    <row r="2318" spans="4:27">
      <c r="D2318" s="68" t="s">
        <v>50</v>
      </c>
      <c r="E2318" s="70" t="s">
        <v>51</v>
      </c>
      <c r="F2318" s="70" t="s">
        <v>1221</v>
      </c>
      <c r="G2318" s="67">
        <v>44746</v>
      </c>
      <c r="H2318" s="67">
        <v>44766</v>
      </c>
      <c r="I2318" s="71">
        <f t="shared" si="132"/>
        <v>20</v>
      </c>
      <c r="J2318" s="72" t="s">
        <v>160</v>
      </c>
      <c r="K2318" s="72" t="s">
        <v>161</v>
      </c>
      <c r="L2318" s="73">
        <v>1</v>
      </c>
      <c r="M2318" s="73" t="s">
        <v>108</v>
      </c>
      <c r="N2318" s="68" t="str">
        <f>VLOOKUP(K2318,[1]人員授權表!D$3:G$249,4,0)</f>
        <v>無機</v>
      </c>
      <c r="O2318" s="70" t="str">
        <f>VLOOKUP(K2318,[1]人員授權表!D$2:E$249,2,FALSE)</f>
        <v>Dennis陳汶宏</v>
      </c>
      <c r="P2318" s="67">
        <f t="shared" si="131"/>
        <v>44764</v>
      </c>
      <c r="Q2318" s="75" t="str">
        <f t="shared" si="133"/>
        <v>週五</v>
      </c>
      <c r="R2318" s="80">
        <v>44754</v>
      </c>
      <c r="AA2318" s="1"/>
    </row>
    <row r="2319" spans="4:27">
      <c r="D2319" s="68" t="s">
        <v>50</v>
      </c>
      <c r="E2319" s="70" t="s">
        <v>51</v>
      </c>
      <c r="F2319" s="70" t="s">
        <v>1221</v>
      </c>
      <c r="G2319" s="67">
        <v>44746</v>
      </c>
      <c r="H2319" s="67">
        <v>44766</v>
      </c>
      <c r="I2319" s="71">
        <f t="shared" si="132"/>
        <v>20</v>
      </c>
      <c r="J2319" s="72" t="s">
        <v>1222</v>
      </c>
      <c r="K2319" s="72" t="s">
        <v>1223</v>
      </c>
      <c r="L2319" s="73">
        <v>1</v>
      </c>
      <c r="M2319" s="73" t="s">
        <v>108</v>
      </c>
      <c r="N2319" s="68" t="str">
        <f>VLOOKUP(K2319,[1]人員授權表!D$3:G$249,4,0)</f>
        <v>無機</v>
      </c>
      <c r="O2319" s="70" t="str">
        <f>VLOOKUP(K2319,[1]人員授權表!D$2:E$249,2,FALSE)</f>
        <v>Dennis陳汶宏</v>
      </c>
      <c r="P2319" s="67">
        <f t="shared" si="131"/>
        <v>44764</v>
      </c>
      <c r="Q2319" s="75" t="str">
        <f t="shared" si="133"/>
        <v>週五</v>
      </c>
      <c r="R2319" s="80">
        <v>44755</v>
      </c>
      <c r="AA2319" s="1"/>
    </row>
    <row r="2320" spans="4:27">
      <c r="D2320" s="68" t="s">
        <v>50</v>
      </c>
      <c r="E2320" s="70" t="s">
        <v>51</v>
      </c>
      <c r="F2320" s="70" t="s">
        <v>1221</v>
      </c>
      <c r="G2320" s="67">
        <v>44746</v>
      </c>
      <c r="H2320" s="67">
        <v>44766</v>
      </c>
      <c r="I2320" s="71">
        <f t="shared" si="132"/>
        <v>20</v>
      </c>
      <c r="J2320" s="72" t="s">
        <v>175</v>
      </c>
      <c r="K2320" s="72" t="s">
        <v>176</v>
      </c>
      <c r="L2320" s="73">
        <v>1</v>
      </c>
      <c r="M2320" s="73" t="s">
        <v>108</v>
      </c>
      <c r="N2320" s="68" t="str">
        <f>VLOOKUP(K2320,[1]人員授權表!D$3:G$249,4,0)</f>
        <v>無機</v>
      </c>
      <c r="O2320" s="70" t="s">
        <v>177</v>
      </c>
      <c r="P2320" s="67">
        <f t="shared" si="131"/>
        <v>44764</v>
      </c>
      <c r="Q2320" s="75" t="str">
        <f t="shared" si="133"/>
        <v>週五</v>
      </c>
      <c r="R2320" s="80">
        <v>44750</v>
      </c>
      <c r="AA2320" s="1"/>
    </row>
    <row r="2321" spans="4:27">
      <c r="D2321" s="68" t="s">
        <v>50</v>
      </c>
      <c r="E2321" s="70" t="s">
        <v>51</v>
      </c>
      <c r="F2321" s="70" t="s">
        <v>1221</v>
      </c>
      <c r="G2321" s="67">
        <v>44746</v>
      </c>
      <c r="H2321" s="67">
        <v>44766</v>
      </c>
      <c r="I2321" s="71">
        <f t="shared" si="132"/>
        <v>20</v>
      </c>
      <c r="J2321" s="72" t="s">
        <v>290</v>
      </c>
      <c r="K2321" s="72" t="s">
        <v>291</v>
      </c>
      <c r="L2321" s="73">
        <v>1</v>
      </c>
      <c r="M2321" s="73" t="s">
        <v>108</v>
      </c>
      <c r="N2321" s="68" t="str">
        <f>VLOOKUP(K2321,[1]人員授權表!D$3:G$249,4,0)</f>
        <v>無機</v>
      </c>
      <c r="O2321" s="70" t="str">
        <f>VLOOKUP(K2321,[1]人員授權表!D$2:E$249,2,FALSE)</f>
        <v>George陳志昇</v>
      </c>
      <c r="P2321" s="67">
        <f t="shared" si="131"/>
        <v>44764</v>
      </c>
      <c r="Q2321" s="75" t="str">
        <f t="shared" si="133"/>
        <v>週五</v>
      </c>
      <c r="R2321" s="80">
        <v>44762</v>
      </c>
      <c r="AA2321" s="1"/>
    </row>
    <row r="2322" spans="4:27">
      <c r="D2322" s="68" t="s">
        <v>50</v>
      </c>
      <c r="E2322" s="70" t="s">
        <v>51</v>
      </c>
      <c r="F2322" s="70" t="s">
        <v>1221</v>
      </c>
      <c r="G2322" s="67">
        <v>44746</v>
      </c>
      <c r="H2322" s="67">
        <v>44766</v>
      </c>
      <c r="I2322" s="71">
        <f t="shared" si="132"/>
        <v>20</v>
      </c>
      <c r="J2322" s="72" t="s">
        <v>204</v>
      </c>
      <c r="K2322" s="72" t="s">
        <v>205</v>
      </c>
      <c r="L2322" s="73">
        <v>1</v>
      </c>
      <c r="M2322" s="73" t="s">
        <v>108</v>
      </c>
      <c r="N2322" s="68" t="str">
        <f>VLOOKUP(K2322,[1]人員授權表!D$3:G$249,4,0)</f>
        <v>無機</v>
      </c>
      <c r="O2322" s="70" t="str">
        <f>VLOOKUP(K2322,[1]人員授權表!D$2:E$249,2,FALSE)</f>
        <v>Iring陳俊明</v>
      </c>
      <c r="P2322" s="67">
        <f t="shared" si="131"/>
        <v>44764</v>
      </c>
      <c r="Q2322" s="75" t="str">
        <f t="shared" si="133"/>
        <v>週五</v>
      </c>
      <c r="R2322" s="80">
        <v>44749</v>
      </c>
      <c r="AA2322" s="1"/>
    </row>
    <row r="2323" spans="4:27">
      <c r="D2323" s="68" t="s">
        <v>50</v>
      </c>
      <c r="E2323" s="70" t="s">
        <v>51</v>
      </c>
      <c r="F2323" s="70" t="s">
        <v>1221</v>
      </c>
      <c r="G2323" s="67">
        <v>44746</v>
      </c>
      <c r="H2323" s="67">
        <v>44766</v>
      </c>
      <c r="I2323" s="71">
        <f t="shared" si="132"/>
        <v>20</v>
      </c>
      <c r="J2323" s="72" t="s">
        <v>206</v>
      </c>
      <c r="K2323" s="72" t="s">
        <v>179</v>
      </c>
      <c r="L2323" s="73">
        <v>1</v>
      </c>
      <c r="M2323" s="73" t="s">
        <v>108</v>
      </c>
      <c r="N2323" s="68" t="str">
        <f>VLOOKUP(K2323,[1]人員授權表!D$3:G$249,4,0)</f>
        <v>無機</v>
      </c>
      <c r="O2323" s="70" t="s">
        <v>115</v>
      </c>
      <c r="P2323" s="67">
        <f t="shared" si="131"/>
        <v>44764</v>
      </c>
      <c r="Q2323" s="75" t="str">
        <f t="shared" si="133"/>
        <v>週五</v>
      </c>
      <c r="R2323" s="80">
        <v>44754</v>
      </c>
      <c r="AA2323" s="1"/>
    </row>
    <row r="2324" spans="4:27">
      <c r="D2324" s="68" t="s">
        <v>50</v>
      </c>
      <c r="E2324" s="70" t="s">
        <v>51</v>
      </c>
      <c r="F2324" s="70" t="s">
        <v>1221</v>
      </c>
      <c r="G2324" s="67">
        <v>44746</v>
      </c>
      <c r="H2324" s="67">
        <v>44766</v>
      </c>
      <c r="I2324" s="71">
        <f t="shared" si="132"/>
        <v>20</v>
      </c>
      <c r="J2324" s="72" t="s">
        <v>178</v>
      </c>
      <c r="K2324" s="72" t="s">
        <v>179</v>
      </c>
      <c r="L2324" s="73">
        <v>1</v>
      </c>
      <c r="M2324" s="73" t="s">
        <v>108</v>
      </c>
      <c r="N2324" s="68" t="str">
        <f>VLOOKUP(K2324,[1]人員授權表!D$3:G$249,4,0)</f>
        <v>無機</v>
      </c>
      <c r="O2324" s="70" t="s">
        <v>115</v>
      </c>
      <c r="P2324" s="67">
        <f t="shared" si="131"/>
        <v>44764</v>
      </c>
      <c r="Q2324" s="75" t="str">
        <f t="shared" si="133"/>
        <v>週五</v>
      </c>
      <c r="R2324" s="80">
        <v>44754</v>
      </c>
      <c r="AA2324" s="1"/>
    </row>
    <row r="2325" spans="4:27">
      <c r="D2325" s="68" t="s">
        <v>50</v>
      </c>
      <c r="E2325" s="70" t="s">
        <v>51</v>
      </c>
      <c r="F2325" s="70" t="s">
        <v>1221</v>
      </c>
      <c r="G2325" s="67">
        <v>44746</v>
      </c>
      <c r="H2325" s="67">
        <v>44766</v>
      </c>
      <c r="I2325" s="71">
        <f t="shared" si="132"/>
        <v>20</v>
      </c>
      <c r="J2325" s="72" t="s">
        <v>141</v>
      </c>
      <c r="K2325" s="72" t="s">
        <v>142</v>
      </c>
      <c r="L2325" s="73">
        <v>1</v>
      </c>
      <c r="M2325" s="73" t="s">
        <v>108</v>
      </c>
      <c r="N2325" s="68" t="str">
        <f>VLOOKUP(K2325,[1]人員授權表!D$3:G$249,4,0)</f>
        <v>無機</v>
      </c>
      <c r="O2325" s="70" t="str">
        <f>VLOOKUP(K2325,[1]人員授權表!D$2:E$249,2,FALSE)</f>
        <v>Dennis陳汶宏</v>
      </c>
      <c r="P2325" s="67">
        <f t="shared" si="131"/>
        <v>44764</v>
      </c>
      <c r="Q2325" s="75" t="str">
        <f t="shared" si="133"/>
        <v>週五</v>
      </c>
      <c r="R2325" s="80">
        <v>44755</v>
      </c>
      <c r="AA2325" s="1"/>
    </row>
    <row r="2326" spans="4:27">
      <c r="D2326" s="68" t="s">
        <v>50</v>
      </c>
      <c r="E2326" s="70" t="s">
        <v>51</v>
      </c>
      <c r="F2326" s="70" t="s">
        <v>1224</v>
      </c>
      <c r="G2326" s="67">
        <v>44746</v>
      </c>
      <c r="H2326" s="67">
        <v>44766</v>
      </c>
      <c r="I2326" s="71">
        <f t="shared" si="132"/>
        <v>20</v>
      </c>
      <c r="J2326" s="72" t="s">
        <v>966</v>
      </c>
      <c r="K2326" s="72" t="s">
        <v>154</v>
      </c>
      <c r="L2326" s="73">
        <v>1</v>
      </c>
      <c r="M2326" s="73" t="s">
        <v>108</v>
      </c>
      <c r="N2326" s="68" t="str">
        <f>VLOOKUP(K2326,[1]人員授權表!D$3:G$249,4,0)</f>
        <v>無機</v>
      </c>
      <c r="O2326" s="70" t="str">
        <f>VLOOKUP(K2326,[1]人員授權表!D$2:E$249,2,FALSE)</f>
        <v>Ken張智凱</v>
      </c>
      <c r="P2326" s="67">
        <f t="shared" si="131"/>
        <v>44764</v>
      </c>
      <c r="Q2326" s="75" t="str">
        <f t="shared" si="133"/>
        <v>週五</v>
      </c>
      <c r="R2326" s="80">
        <v>44749</v>
      </c>
      <c r="AA2326" s="1"/>
    </row>
    <row r="2327" spans="4:27">
      <c r="D2327" s="68" t="s">
        <v>50</v>
      </c>
      <c r="E2327" s="70" t="s">
        <v>51</v>
      </c>
      <c r="F2327" s="70" t="s">
        <v>1221</v>
      </c>
      <c r="G2327" s="67">
        <v>44746</v>
      </c>
      <c r="H2327" s="67">
        <v>44766</v>
      </c>
      <c r="I2327" s="71">
        <f t="shared" si="132"/>
        <v>20</v>
      </c>
      <c r="J2327" s="72" t="s">
        <v>209</v>
      </c>
      <c r="K2327" s="72" t="s">
        <v>210</v>
      </c>
      <c r="L2327" s="73">
        <v>1</v>
      </c>
      <c r="M2327" s="73" t="s">
        <v>108</v>
      </c>
      <c r="N2327" s="68" t="str">
        <f>VLOOKUP(K2327,[1]人員授權表!D$3:G$249,4,0)</f>
        <v>無機</v>
      </c>
      <c r="O2327" s="70" t="str">
        <f>VLOOKUP(K2327,[1]人員授權表!D$2:E$249,2,FALSE)</f>
        <v>Vicky游崴涵</v>
      </c>
      <c r="P2327" s="67">
        <f t="shared" si="131"/>
        <v>44764</v>
      </c>
      <c r="Q2327" s="75" t="str">
        <f t="shared" si="133"/>
        <v>週五</v>
      </c>
      <c r="R2327" s="80">
        <v>44753</v>
      </c>
      <c r="AA2327" s="1"/>
    </row>
    <row r="2328" spans="4:27">
      <c r="D2328" s="68" t="s">
        <v>50</v>
      </c>
      <c r="E2328" s="70" t="s">
        <v>51</v>
      </c>
      <c r="F2328" s="70" t="s">
        <v>1221</v>
      </c>
      <c r="G2328" s="67">
        <v>44746</v>
      </c>
      <c r="H2328" s="67">
        <v>44766</v>
      </c>
      <c r="I2328" s="71">
        <f t="shared" si="132"/>
        <v>20</v>
      </c>
      <c r="J2328" s="72" t="s">
        <v>167</v>
      </c>
      <c r="K2328" s="72" t="s">
        <v>168</v>
      </c>
      <c r="L2328" s="73">
        <v>1</v>
      </c>
      <c r="M2328" s="73" t="s">
        <v>108</v>
      </c>
      <c r="N2328" s="68" t="str">
        <f>VLOOKUP(K2328,[1]人員授權表!D$3:G$249,4,0)</f>
        <v>有機</v>
      </c>
      <c r="O2328" s="70" t="str">
        <f>VLOOKUP(K2328,[1]人員授權表!D$2:E$249,2,FALSE)</f>
        <v>Una林庭瑄</v>
      </c>
      <c r="P2328" s="67">
        <f t="shared" si="131"/>
        <v>44764</v>
      </c>
      <c r="Q2328" s="75" t="str">
        <f t="shared" si="133"/>
        <v>週五</v>
      </c>
      <c r="R2328" s="80">
        <v>44750</v>
      </c>
      <c r="AA2328" s="1"/>
    </row>
    <row r="2329" spans="4:27">
      <c r="D2329" s="68" t="s">
        <v>50</v>
      </c>
      <c r="E2329" s="70" t="s">
        <v>51</v>
      </c>
      <c r="F2329" s="70" t="s">
        <v>1221</v>
      </c>
      <c r="G2329" s="67">
        <v>44746</v>
      </c>
      <c r="H2329" s="67">
        <v>44766</v>
      </c>
      <c r="I2329" s="71">
        <f t="shared" si="132"/>
        <v>20</v>
      </c>
      <c r="J2329" s="72" t="s">
        <v>257</v>
      </c>
      <c r="K2329" s="72" t="s">
        <v>1225</v>
      </c>
      <c r="L2329" s="73">
        <v>1</v>
      </c>
      <c r="M2329" s="73" t="s">
        <v>108</v>
      </c>
      <c r="N2329" s="68" t="str">
        <f>VLOOKUP(K2329,[1]人員授權表!D$3:G$249,4,0)</f>
        <v>有機</v>
      </c>
      <c r="O2329" s="70" t="str">
        <f>VLOOKUP(K2329,[1]人員授權表!D$2:E$249,2,FALSE)</f>
        <v>Casper李羿勳</v>
      </c>
      <c r="P2329" s="67">
        <f t="shared" si="131"/>
        <v>44764</v>
      </c>
      <c r="Q2329" s="75" t="str">
        <f t="shared" si="133"/>
        <v>週五</v>
      </c>
      <c r="R2329" s="80">
        <v>44756</v>
      </c>
      <c r="AA2329" s="1"/>
    </row>
    <row r="2330" spans="4:27">
      <c r="D2330" s="68" t="s">
        <v>50</v>
      </c>
      <c r="E2330" s="70" t="s">
        <v>51</v>
      </c>
      <c r="F2330" s="70" t="s">
        <v>1221</v>
      </c>
      <c r="G2330" s="67">
        <v>44746</v>
      </c>
      <c r="H2330" s="67">
        <v>44766</v>
      </c>
      <c r="I2330" s="71">
        <f t="shared" si="132"/>
        <v>20</v>
      </c>
      <c r="J2330" s="72" t="s">
        <v>1226</v>
      </c>
      <c r="K2330" s="72" t="s">
        <v>1227</v>
      </c>
      <c r="L2330" s="73">
        <v>1</v>
      </c>
      <c r="M2330" s="73" t="s">
        <v>108</v>
      </c>
      <c r="N2330" s="68" t="str">
        <f>VLOOKUP(K2330,[1]人員授權表!D$3:G$249,4,0)</f>
        <v>有機</v>
      </c>
      <c r="O2330" s="70" t="str">
        <f>VLOOKUP(K2330,[1]人員授權表!D$2:E$249,2,FALSE)</f>
        <v>Marco陳鴻鈞</v>
      </c>
      <c r="P2330" s="67">
        <f t="shared" si="131"/>
        <v>44764</v>
      </c>
      <c r="Q2330" s="75" t="str">
        <f t="shared" si="133"/>
        <v>週五</v>
      </c>
      <c r="R2330" s="80">
        <v>44755</v>
      </c>
      <c r="AA2330" s="1"/>
    </row>
    <row r="2331" spans="4:27">
      <c r="D2331" s="68" t="s">
        <v>50</v>
      </c>
      <c r="E2331" s="70" t="s">
        <v>51</v>
      </c>
      <c r="F2331" s="70" t="s">
        <v>1228</v>
      </c>
      <c r="G2331" s="67">
        <v>44746</v>
      </c>
      <c r="H2331" s="67">
        <v>44766</v>
      </c>
      <c r="I2331" s="71">
        <f t="shared" si="132"/>
        <v>20</v>
      </c>
      <c r="J2331" s="72" t="s">
        <v>184</v>
      </c>
      <c r="K2331" s="72" t="s">
        <v>185</v>
      </c>
      <c r="L2331" s="73">
        <v>1</v>
      </c>
      <c r="M2331" s="73" t="s">
        <v>108</v>
      </c>
      <c r="N2331" s="68" t="str">
        <f>VLOOKUP(K2331,[1]人員授權表!D$3:G$249,4,0)</f>
        <v>有機</v>
      </c>
      <c r="O2331" s="70" t="str">
        <f>VLOOKUP(K2331,[1]人員授權表!D$2:E$249,2,FALSE)</f>
        <v>Una林庭瑄</v>
      </c>
      <c r="P2331" s="67">
        <f t="shared" si="131"/>
        <v>44764</v>
      </c>
      <c r="Q2331" s="75" t="str">
        <f t="shared" si="133"/>
        <v>週五</v>
      </c>
      <c r="R2331" s="80">
        <v>44753</v>
      </c>
      <c r="AA2331" s="1"/>
    </row>
    <row r="2332" spans="4:27" ht="17.25" customHeight="1">
      <c r="D2332" s="68" t="s">
        <v>50</v>
      </c>
      <c r="E2332" s="70" t="s">
        <v>51</v>
      </c>
      <c r="F2332" s="70" t="s">
        <v>1228</v>
      </c>
      <c r="G2332" s="67">
        <v>44746</v>
      </c>
      <c r="H2332" s="67">
        <v>44766</v>
      </c>
      <c r="I2332" s="71">
        <f t="shared" si="132"/>
        <v>20</v>
      </c>
      <c r="J2332" s="72" t="s">
        <v>919</v>
      </c>
      <c r="K2332" s="72" t="s">
        <v>187</v>
      </c>
      <c r="L2332" s="73">
        <v>1</v>
      </c>
      <c r="M2332" s="73" t="s">
        <v>108</v>
      </c>
      <c r="N2332" s="68" t="str">
        <f>VLOOKUP(K2332,[1]人員授權表!D$3:G$249,4,0)</f>
        <v>無機</v>
      </c>
      <c r="O2332" s="70" t="str">
        <f>VLOOKUP(K2332,[1]人員授權表!D$2:E$249,2,FALSE)</f>
        <v>Ruby黃家蓁</v>
      </c>
      <c r="P2332" s="67">
        <f t="shared" si="131"/>
        <v>44764</v>
      </c>
      <c r="Q2332" s="75" t="str">
        <f t="shared" si="133"/>
        <v>週五</v>
      </c>
      <c r="R2332" s="80">
        <v>44756</v>
      </c>
      <c r="AA2332" s="1"/>
    </row>
    <row r="2333" spans="4:27">
      <c r="D2333" s="68" t="s">
        <v>50</v>
      </c>
      <c r="E2333" s="70" t="s">
        <v>51</v>
      </c>
      <c r="F2333" s="70" t="s">
        <v>1228</v>
      </c>
      <c r="G2333" s="67">
        <v>44746</v>
      </c>
      <c r="H2333" s="67">
        <v>44766</v>
      </c>
      <c r="I2333" s="71">
        <f t="shared" si="132"/>
        <v>20</v>
      </c>
      <c r="J2333" s="72" t="s">
        <v>188</v>
      </c>
      <c r="K2333" s="72" t="s">
        <v>189</v>
      </c>
      <c r="L2333" s="73">
        <v>1</v>
      </c>
      <c r="M2333" s="73" t="s">
        <v>108</v>
      </c>
      <c r="N2333" s="68" t="str">
        <f>VLOOKUP(K2333,[1]人員授權表!D$3:G$249,4,0)</f>
        <v>無機</v>
      </c>
      <c r="O2333" s="70" t="str">
        <f>VLOOKUP(K2333,[1]人員授權表!D$2:E$249,2,FALSE)</f>
        <v>Iring陳俊明</v>
      </c>
      <c r="P2333" s="67">
        <f t="shared" si="131"/>
        <v>44764</v>
      </c>
      <c r="Q2333" s="75" t="str">
        <f t="shared" si="133"/>
        <v>週五</v>
      </c>
      <c r="R2333" s="80">
        <v>44753</v>
      </c>
      <c r="AA2333" s="1"/>
    </row>
    <row r="2334" spans="4:27">
      <c r="D2334" s="68" t="s">
        <v>50</v>
      </c>
      <c r="E2334" s="70" t="s">
        <v>51</v>
      </c>
      <c r="F2334" s="70" t="s">
        <v>1228</v>
      </c>
      <c r="G2334" s="67">
        <v>44746</v>
      </c>
      <c r="H2334" s="67">
        <v>44766</v>
      </c>
      <c r="I2334" s="71">
        <f t="shared" si="132"/>
        <v>20</v>
      </c>
      <c r="J2334" s="72" t="s">
        <v>190</v>
      </c>
      <c r="K2334" s="72" t="s">
        <v>140</v>
      </c>
      <c r="L2334" s="73">
        <v>1</v>
      </c>
      <c r="M2334" s="73" t="s">
        <v>108</v>
      </c>
      <c r="N2334" s="68" t="str">
        <f>VLOOKUP(K2334,[1]人員授權表!D$3:G$249,4,0)</f>
        <v>無機</v>
      </c>
      <c r="O2334" s="70" t="s">
        <v>191</v>
      </c>
      <c r="P2334" s="67">
        <f t="shared" si="131"/>
        <v>44764</v>
      </c>
      <c r="Q2334" s="75" t="str">
        <f t="shared" si="133"/>
        <v>週五</v>
      </c>
      <c r="R2334" s="80">
        <v>44753</v>
      </c>
      <c r="AA2334" s="1"/>
    </row>
    <row r="2335" spans="4:27">
      <c r="D2335" s="68" t="s">
        <v>50</v>
      </c>
      <c r="E2335" s="70" t="s">
        <v>51</v>
      </c>
      <c r="F2335" s="70" t="s">
        <v>1228</v>
      </c>
      <c r="G2335" s="67">
        <v>44746</v>
      </c>
      <c r="H2335" s="67">
        <v>44766</v>
      </c>
      <c r="I2335" s="71">
        <f t="shared" si="132"/>
        <v>20</v>
      </c>
      <c r="J2335" s="72" t="s">
        <v>195</v>
      </c>
      <c r="K2335" s="72" t="s">
        <v>196</v>
      </c>
      <c r="L2335" s="73">
        <v>1</v>
      </c>
      <c r="M2335" s="73" t="s">
        <v>108</v>
      </c>
      <c r="N2335" s="68" t="str">
        <f>VLOOKUP(K2335,[1]人員授權表!D$3:G$249,4,0)</f>
        <v>無機</v>
      </c>
      <c r="O2335" s="70" t="str">
        <f>VLOOKUP(K2335,[1]人員授權表!D$2:E$249,2,FALSE)</f>
        <v>Debby胡萱黛</v>
      </c>
      <c r="P2335" s="67">
        <f t="shared" si="131"/>
        <v>44764</v>
      </c>
      <c r="Q2335" s="75" t="str">
        <f t="shared" si="133"/>
        <v>週五</v>
      </c>
      <c r="R2335" s="80">
        <v>44750</v>
      </c>
      <c r="AA2335" s="1"/>
    </row>
    <row r="2336" spans="4:27">
      <c r="D2336" s="68" t="s">
        <v>50</v>
      </c>
      <c r="E2336" s="70" t="s">
        <v>51</v>
      </c>
      <c r="F2336" s="70" t="s">
        <v>1228</v>
      </c>
      <c r="G2336" s="67">
        <v>44746</v>
      </c>
      <c r="H2336" s="67">
        <v>44766</v>
      </c>
      <c r="I2336" s="71">
        <f t="shared" si="132"/>
        <v>20</v>
      </c>
      <c r="J2336" s="72" t="s">
        <v>198</v>
      </c>
      <c r="K2336" s="72" t="s">
        <v>199</v>
      </c>
      <c r="L2336" s="73">
        <v>1</v>
      </c>
      <c r="M2336" s="73" t="s">
        <v>108</v>
      </c>
      <c r="N2336" s="68" t="str">
        <f>VLOOKUP(K2336,[1]人員授權表!D$3:G$249,4,0)</f>
        <v>無機</v>
      </c>
      <c r="O2336" s="70" t="str">
        <f>VLOOKUP(K2336,[1]人員授權表!D$2:E$249,2,FALSE)</f>
        <v>Vicky游崴涵</v>
      </c>
      <c r="P2336" s="67">
        <f t="shared" si="131"/>
        <v>44764</v>
      </c>
      <c r="Q2336" s="75" t="str">
        <f t="shared" si="133"/>
        <v>週五</v>
      </c>
      <c r="R2336" s="80">
        <v>44757</v>
      </c>
      <c r="X2336" s="70">
        <v>1</v>
      </c>
      <c r="Y2336" s="78">
        <v>44763</v>
      </c>
      <c r="Z2336" s="79" t="s">
        <v>1229</v>
      </c>
      <c r="AA2336" s="1"/>
    </row>
    <row r="2337" spans="4:27">
      <c r="D2337" s="68" t="s">
        <v>50</v>
      </c>
      <c r="E2337" s="70" t="s">
        <v>51</v>
      </c>
      <c r="F2337" s="70" t="s">
        <v>1228</v>
      </c>
      <c r="G2337" s="67">
        <v>44746</v>
      </c>
      <c r="H2337" s="67">
        <v>44766</v>
      </c>
      <c r="I2337" s="71">
        <f t="shared" si="132"/>
        <v>20</v>
      </c>
      <c r="J2337" s="72" t="s">
        <v>200</v>
      </c>
      <c r="K2337" s="72" t="s">
        <v>201</v>
      </c>
      <c r="L2337" s="73">
        <v>1</v>
      </c>
      <c r="M2337" s="73" t="s">
        <v>108</v>
      </c>
      <c r="N2337" s="68" t="str">
        <f>VLOOKUP(K2337,[1]人員授權表!D$3:G$249,4,0)</f>
        <v>無機</v>
      </c>
      <c r="O2337" s="70" t="str">
        <f>VLOOKUP(K2337,[1]人員授權表!D$2:E$249,2,FALSE)</f>
        <v>Ruby黃家蓁</v>
      </c>
      <c r="P2337" s="67">
        <f t="shared" si="131"/>
        <v>44764</v>
      </c>
      <c r="Q2337" s="75" t="str">
        <f t="shared" si="133"/>
        <v>週五</v>
      </c>
      <c r="R2337" s="80">
        <v>44759</v>
      </c>
      <c r="AA2337" s="1"/>
    </row>
    <row r="2338" spans="4:27" ht="17.25" customHeight="1">
      <c r="D2338" s="68" t="s">
        <v>50</v>
      </c>
      <c r="E2338" s="70" t="s">
        <v>51</v>
      </c>
      <c r="F2338" s="70" t="s">
        <v>1228</v>
      </c>
      <c r="G2338" s="67">
        <v>44746</v>
      </c>
      <c r="H2338" s="67">
        <v>44766</v>
      </c>
      <c r="I2338" s="71">
        <f t="shared" si="132"/>
        <v>20</v>
      </c>
      <c r="J2338" s="72" t="s">
        <v>151</v>
      </c>
      <c r="K2338" s="72" t="s">
        <v>152</v>
      </c>
      <c r="L2338" s="73">
        <v>1</v>
      </c>
      <c r="M2338" s="73" t="s">
        <v>108</v>
      </c>
      <c r="N2338" s="68" t="str">
        <f>VLOOKUP(K2338,[1]人員授權表!D$3:G$249,4,0)</f>
        <v>無機</v>
      </c>
      <c r="O2338" s="70" t="str">
        <f>VLOOKUP(K2338,[1]人員授權表!D$2:E$249,2,FALSE)</f>
        <v>Vicky游崴涵</v>
      </c>
      <c r="P2338" s="67">
        <f t="shared" si="131"/>
        <v>44764</v>
      </c>
      <c r="Q2338" s="75" t="str">
        <f t="shared" si="133"/>
        <v>週五</v>
      </c>
      <c r="R2338" s="80">
        <v>44757</v>
      </c>
      <c r="AA2338" s="1"/>
    </row>
    <row r="2339" spans="4:27">
      <c r="D2339" s="68" t="s">
        <v>50</v>
      </c>
      <c r="E2339" s="70" t="s">
        <v>51</v>
      </c>
      <c r="F2339" s="70" t="s">
        <v>1228</v>
      </c>
      <c r="G2339" s="67">
        <v>44746</v>
      </c>
      <c r="H2339" s="67">
        <v>44766</v>
      </c>
      <c r="I2339" s="71">
        <f t="shared" si="132"/>
        <v>20</v>
      </c>
      <c r="J2339" s="72" t="s">
        <v>160</v>
      </c>
      <c r="K2339" s="72" t="s">
        <v>161</v>
      </c>
      <c r="L2339" s="73">
        <v>1</v>
      </c>
      <c r="M2339" s="73" t="s">
        <v>108</v>
      </c>
      <c r="N2339" s="68" t="str">
        <f>VLOOKUP(K2339,[1]人員授權表!D$3:G$249,4,0)</f>
        <v>無機</v>
      </c>
      <c r="O2339" s="70" t="str">
        <f>VLOOKUP(K2339,[1]人員授權表!D$2:E$249,2,FALSE)</f>
        <v>Dennis陳汶宏</v>
      </c>
      <c r="P2339" s="67">
        <f t="shared" si="131"/>
        <v>44764</v>
      </c>
      <c r="Q2339" s="75" t="str">
        <f t="shared" si="133"/>
        <v>週五</v>
      </c>
      <c r="R2339" s="80">
        <v>44754</v>
      </c>
      <c r="AA2339" s="1"/>
    </row>
    <row r="2340" spans="4:27">
      <c r="D2340" s="68" t="s">
        <v>50</v>
      </c>
      <c r="E2340" s="70" t="s">
        <v>51</v>
      </c>
      <c r="F2340" s="70" t="s">
        <v>1228</v>
      </c>
      <c r="G2340" s="67">
        <v>44746</v>
      </c>
      <c r="H2340" s="67">
        <v>44766</v>
      </c>
      <c r="I2340" s="71">
        <f t="shared" si="132"/>
        <v>20</v>
      </c>
      <c r="J2340" s="72" t="s">
        <v>1222</v>
      </c>
      <c r="K2340" s="72" t="s">
        <v>1223</v>
      </c>
      <c r="L2340" s="73">
        <v>1</v>
      </c>
      <c r="M2340" s="73" t="s">
        <v>108</v>
      </c>
      <c r="N2340" s="68" t="str">
        <f>VLOOKUP(K2340,[1]人員授權表!D$3:G$249,4,0)</f>
        <v>無機</v>
      </c>
      <c r="O2340" s="70" t="str">
        <f>VLOOKUP(K2340,[1]人員授權表!D$2:E$249,2,FALSE)</f>
        <v>Dennis陳汶宏</v>
      </c>
      <c r="P2340" s="67">
        <f t="shared" si="131"/>
        <v>44764</v>
      </c>
      <c r="Q2340" s="75" t="str">
        <f t="shared" si="133"/>
        <v>週五</v>
      </c>
      <c r="R2340" s="80">
        <v>44755</v>
      </c>
      <c r="AA2340" s="1"/>
    </row>
    <row r="2341" spans="4:27">
      <c r="D2341" s="68" t="s">
        <v>50</v>
      </c>
      <c r="E2341" s="70" t="s">
        <v>51</v>
      </c>
      <c r="F2341" s="70" t="s">
        <v>1228</v>
      </c>
      <c r="G2341" s="67">
        <v>44746</v>
      </c>
      <c r="H2341" s="67">
        <v>44766</v>
      </c>
      <c r="I2341" s="71">
        <f t="shared" si="132"/>
        <v>20</v>
      </c>
      <c r="J2341" s="72" t="s">
        <v>175</v>
      </c>
      <c r="K2341" s="72" t="s">
        <v>176</v>
      </c>
      <c r="L2341" s="73">
        <v>1</v>
      </c>
      <c r="M2341" s="73" t="s">
        <v>108</v>
      </c>
      <c r="N2341" s="68" t="str">
        <f>VLOOKUP(K2341,[1]人員授權表!D$3:G$249,4,0)</f>
        <v>無機</v>
      </c>
      <c r="O2341" s="70" t="s">
        <v>177</v>
      </c>
      <c r="P2341" s="67">
        <f t="shared" si="131"/>
        <v>44764</v>
      </c>
      <c r="Q2341" s="75" t="str">
        <f t="shared" si="133"/>
        <v>週五</v>
      </c>
      <c r="R2341" s="80">
        <v>44750</v>
      </c>
      <c r="AA2341" s="1"/>
    </row>
    <row r="2342" spans="4:27">
      <c r="D2342" s="68" t="s">
        <v>50</v>
      </c>
      <c r="E2342" s="70" t="s">
        <v>51</v>
      </c>
      <c r="F2342" s="70" t="s">
        <v>1228</v>
      </c>
      <c r="G2342" s="67">
        <v>44746</v>
      </c>
      <c r="H2342" s="67">
        <v>44766</v>
      </c>
      <c r="I2342" s="71">
        <f t="shared" si="132"/>
        <v>20</v>
      </c>
      <c r="J2342" s="72" t="s">
        <v>290</v>
      </c>
      <c r="K2342" s="72" t="s">
        <v>291</v>
      </c>
      <c r="L2342" s="73">
        <v>1</v>
      </c>
      <c r="M2342" s="73" t="s">
        <v>108</v>
      </c>
      <c r="N2342" s="68" t="str">
        <f>VLOOKUP(K2342,[1]人員授權表!D$3:G$249,4,0)</f>
        <v>無機</v>
      </c>
      <c r="O2342" s="70" t="str">
        <f>VLOOKUP(K2342,[1]人員授權表!D$2:E$249,2,FALSE)</f>
        <v>George陳志昇</v>
      </c>
      <c r="P2342" s="67">
        <f t="shared" si="131"/>
        <v>44764</v>
      </c>
      <c r="Q2342" s="75" t="str">
        <f t="shared" si="133"/>
        <v>週五</v>
      </c>
      <c r="R2342" s="80">
        <v>44762</v>
      </c>
      <c r="AA2342" s="1"/>
    </row>
    <row r="2343" spans="4:27" ht="17.25" customHeight="1">
      <c r="D2343" s="68" t="s">
        <v>50</v>
      </c>
      <c r="E2343" s="70" t="s">
        <v>51</v>
      </c>
      <c r="F2343" s="70" t="s">
        <v>1228</v>
      </c>
      <c r="G2343" s="67">
        <v>44746</v>
      </c>
      <c r="H2343" s="67">
        <v>44766</v>
      </c>
      <c r="I2343" s="71">
        <f t="shared" si="132"/>
        <v>20</v>
      </c>
      <c r="J2343" s="72" t="s">
        <v>204</v>
      </c>
      <c r="K2343" s="72" t="s">
        <v>205</v>
      </c>
      <c r="L2343" s="73">
        <v>1</v>
      </c>
      <c r="M2343" s="73" t="s">
        <v>108</v>
      </c>
      <c r="N2343" s="68" t="str">
        <f>VLOOKUP(K2343,[1]人員授權表!D$3:G$249,4,0)</f>
        <v>無機</v>
      </c>
      <c r="O2343" s="70" t="str">
        <f>VLOOKUP(K2343,[1]人員授權表!D$2:E$249,2,FALSE)</f>
        <v>Iring陳俊明</v>
      </c>
      <c r="P2343" s="67">
        <f t="shared" si="131"/>
        <v>44764</v>
      </c>
      <c r="Q2343" s="75" t="str">
        <f t="shared" si="133"/>
        <v>週五</v>
      </c>
      <c r="R2343" s="80">
        <v>44749</v>
      </c>
      <c r="AA2343" s="1"/>
    </row>
    <row r="2344" spans="4:27">
      <c r="D2344" s="68" t="s">
        <v>50</v>
      </c>
      <c r="E2344" s="70" t="s">
        <v>51</v>
      </c>
      <c r="F2344" s="70" t="s">
        <v>1228</v>
      </c>
      <c r="G2344" s="67">
        <v>44746</v>
      </c>
      <c r="H2344" s="67">
        <v>44766</v>
      </c>
      <c r="I2344" s="71">
        <f t="shared" si="132"/>
        <v>20</v>
      </c>
      <c r="J2344" s="72" t="s">
        <v>206</v>
      </c>
      <c r="K2344" s="72" t="s">
        <v>179</v>
      </c>
      <c r="L2344" s="73">
        <v>1</v>
      </c>
      <c r="M2344" s="73" t="s">
        <v>108</v>
      </c>
      <c r="N2344" s="68" t="str">
        <f>VLOOKUP(K2344,[1]人員授權表!D$3:G$249,4,0)</f>
        <v>無機</v>
      </c>
      <c r="O2344" s="70" t="s">
        <v>115</v>
      </c>
      <c r="P2344" s="67">
        <f t="shared" si="131"/>
        <v>44764</v>
      </c>
      <c r="Q2344" s="75" t="str">
        <f t="shared" si="133"/>
        <v>週五</v>
      </c>
      <c r="R2344" s="80">
        <v>44754</v>
      </c>
      <c r="AA2344" s="1"/>
    </row>
    <row r="2345" spans="4:27">
      <c r="D2345" s="68" t="s">
        <v>50</v>
      </c>
      <c r="E2345" s="70" t="s">
        <v>51</v>
      </c>
      <c r="F2345" s="70" t="s">
        <v>1228</v>
      </c>
      <c r="G2345" s="67">
        <v>44746</v>
      </c>
      <c r="H2345" s="67">
        <v>44766</v>
      </c>
      <c r="I2345" s="71">
        <f t="shared" si="132"/>
        <v>20</v>
      </c>
      <c r="J2345" s="72" t="s">
        <v>178</v>
      </c>
      <c r="K2345" s="72" t="s">
        <v>179</v>
      </c>
      <c r="L2345" s="73">
        <v>1</v>
      </c>
      <c r="M2345" s="73" t="s">
        <v>108</v>
      </c>
      <c r="N2345" s="68" t="str">
        <f>VLOOKUP(K2345,[1]人員授權表!D$3:G$249,4,0)</f>
        <v>無機</v>
      </c>
      <c r="O2345" s="70" t="s">
        <v>115</v>
      </c>
      <c r="P2345" s="67">
        <f t="shared" si="131"/>
        <v>44764</v>
      </c>
      <c r="Q2345" s="75" t="str">
        <f t="shared" si="133"/>
        <v>週五</v>
      </c>
      <c r="R2345" s="80">
        <v>44754</v>
      </c>
      <c r="AA2345" s="1"/>
    </row>
    <row r="2346" spans="4:27">
      <c r="D2346" s="68" t="s">
        <v>50</v>
      </c>
      <c r="E2346" s="70" t="s">
        <v>51</v>
      </c>
      <c r="F2346" s="70" t="s">
        <v>1228</v>
      </c>
      <c r="G2346" s="67">
        <v>44746</v>
      </c>
      <c r="H2346" s="67">
        <v>44766</v>
      </c>
      <c r="I2346" s="71">
        <f t="shared" si="132"/>
        <v>20</v>
      </c>
      <c r="J2346" s="72" t="s">
        <v>141</v>
      </c>
      <c r="K2346" s="72" t="s">
        <v>142</v>
      </c>
      <c r="L2346" s="73">
        <v>1</v>
      </c>
      <c r="M2346" s="73" t="s">
        <v>108</v>
      </c>
      <c r="N2346" s="68" t="str">
        <f>VLOOKUP(K2346,[1]人員授權表!D$3:G$249,4,0)</f>
        <v>無機</v>
      </c>
      <c r="O2346" s="70" t="str">
        <f>VLOOKUP(K2346,[1]人員授權表!D$2:E$249,2,FALSE)</f>
        <v>Dennis陳汶宏</v>
      </c>
      <c r="P2346" s="67">
        <f t="shared" si="131"/>
        <v>44764</v>
      </c>
      <c r="Q2346" s="75" t="str">
        <f t="shared" si="133"/>
        <v>週五</v>
      </c>
      <c r="R2346" s="80">
        <v>44755</v>
      </c>
      <c r="AA2346" s="1"/>
    </row>
    <row r="2347" spans="4:27">
      <c r="D2347" s="68" t="s">
        <v>50</v>
      </c>
      <c r="E2347" s="70" t="s">
        <v>51</v>
      </c>
      <c r="F2347" s="70" t="s">
        <v>1228</v>
      </c>
      <c r="G2347" s="67">
        <v>44746</v>
      </c>
      <c r="H2347" s="67">
        <v>44766</v>
      </c>
      <c r="I2347" s="71">
        <f t="shared" si="132"/>
        <v>20</v>
      </c>
      <c r="J2347" s="72" t="s">
        <v>966</v>
      </c>
      <c r="K2347" s="72" t="s">
        <v>154</v>
      </c>
      <c r="L2347" s="73">
        <v>1</v>
      </c>
      <c r="M2347" s="73" t="s">
        <v>108</v>
      </c>
      <c r="N2347" s="68" t="str">
        <f>VLOOKUP(K2347,[1]人員授權表!D$3:G$249,4,0)</f>
        <v>無機</v>
      </c>
      <c r="O2347" s="70" t="str">
        <f>VLOOKUP(K2347,[1]人員授權表!D$2:E$249,2,FALSE)</f>
        <v>Ken張智凱</v>
      </c>
      <c r="P2347" s="67">
        <f t="shared" si="131"/>
        <v>44764</v>
      </c>
      <c r="Q2347" s="75" t="str">
        <f t="shared" si="133"/>
        <v>週五</v>
      </c>
      <c r="R2347" s="80">
        <v>44749</v>
      </c>
      <c r="AA2347" s="1"/>
    </row>
    <row r="2348" spans="4:27">
      <c r="D2348" s="68" t="s">
        <v>50</v>
      </c>
      <c r="E2348" s="70" t="s">
        <v>51</v>
      </c>
      <c r="F2348" s="70" t="s">
        <v>1228</v>
      </c>
      <c r="G2348" s="67">
        <v>44746</v>
      </c>
      <c r="H2348" s="67">
        <v>44766</v>
      </c>
      <c r="I2348" s="71">
        <f t="shared" si="132"/>
        <v>20</v>
      </c>
      <c r="J2348" s="72" t="s">
        <v>209</v>
      </c>
      <c r="K2348" s="72" t="s">
        <v>210</v>
      </c>
      <c r="L2348" s="73">
        <v>1</v>
      </c>
      <c r="M2348" s="73" t="s">
        <v>108</v>
      </c>
      <c r="N2348" s="68" t="str">
        <f>VLOOKUP(K2348,[1]人員授權表!D$3:G$249,4,0)</f>
        <v>無機</v>
      </c>
      <c r="O2348" s="70" t="str">
        <f>VLOOKUP(K2348,[1]人員授權表!D$2:E$249,2,FALSE)</f>
        <v>Vicky游崴涵</v>
      </c>
      <c r="P2348" s="67">
        <f t="shared" si="131"/>
        <v>44764</v>
      </c>
      <c r="Q2348" s="75" t="str">
        <f t="shared" si="133"/>
        <v>週五</v>
      </c>
      <c r="R2348" s="80">
        <v>44753</v>
      </c>
      <c r="AA2348" s="1"/>
    </row>
    <row r="2349" spans="4:27">
      <c r="D2349" s="68" t="s">
        <v>50</v>
      </c>
      <c r="E2349" s="70" t="s">
        <v>51</v>
      </c>
      <c r="F2349" s="70" t="s">
        <v>1228</v>
      </c>
      <c r="G2349" s="67">
        <v>44746</v>
      </c>
      <c r="H2349" s="67">
        <v>44766</v>
      </c>
      <c r="I2349" s="71">
        <f t="shared" si="132"/>
        <v>20</v>
      </c>
      <c r="J2349" s="72" t="s">
        <v>167</v>
      </c>
      <c r="K2349" s="72" t="s">
        <v>168</v>
      </c>
      <c r="L2349" s="73">
        <v>1</v>
      </c>
      <c r="M2349" s="73" t="s">
        <v>108</v>
      </c>
      <c r="N2349" s="68" t="str">
        <f>VLOOKUP(K2349,[1]人員授權表!D$3:G$249,4,0)</f>
        <v>有機</v>
      </c>
      <c r="O2349" s="70" t="str">
        <f>VLOOKUP(K2349,[1]人員授權表!D$2:E$249,2,FALSE)</f>
        <v>Una林庭瑄</v>
      </c>
      <c r="P2349" s="67">
        <f t="shared" si="131"/>
        <v>44764</v>
      </c>
      <c r="Q2349" s="75" t="str">
        <f t="shared" si="133"/>
        <v>週五</v>
      </c>
      <c r="R2349" s="80">
        <v>44750</v>
      </c>
      <c r="AA2349" s="1"/>
    </row>
    <row r="2350" spans="4:27">
      <c r="D2350" s="68" t="s">
        <v>50</v>
      </c>
      <c r="E2350" s="70" t="s">
        <v>51</v>
      </c>
      <c r="F2350" s="70" t="s">
        <v>1228</v>
      </c>
      <c r="G2350" s="67">
        <v>44746</v>
      </c>
      <c r="H2350" s="67">
        <v>44766</v>
      </c>
      <c r="I2350" s="71">
        <f t="shared" si="132"/>
        <v>20</v>
      </c>
      <c r="J2350" s="72" t="s">
        <v>257</v>
      </c>
      <c r="K2350" s="72" t="s">
        <v>1225</v>
      </c>
      <c r="L2350" s="73">
        <v>1</v>
      </c>
      <c r="M2350" s="73" t="s">
        <v>108</v>
      </c>
      <c r="N2350" s="68" t="str">
        <f>VLOOKUP(K2350,[1]人員授權表!D$3:G$249,4,0)</f>
        <v>有機</v>
      </c>
      <c r="O2350" s="70" t="str">
        <f>VLOOKUP(K2350,[1]人員授權表!D$2:E$249,2,FALSE)</f>
        <v>Casper李羿勳</v>
      </c>
      <c r="P2350" s="67">
        <f t="shared" si="131"/>
        <v>44764</v>
      </c>
      <c r="Q2350" s="75" t="str">
        <f t="shared" si="133"/>
        <v>週五</v>
      </c>
      <c r="R2350" s="80">
        <v>44756</v>
      </c>
      <c r="AA2350" s="1"/>
    </row>
    <row r="2351" spans="4:27">
      <c r="D2351" s="68" t="s">
        <v>50</v>
      </c>
      <c r="E2351" s="70" t="s">
        <v>51</v>
      </c>
      <c r="F2351" s="70" t="s">
        <v>1228</v>
      </c>
      <c r="G2351" s="67">
        <v>44746</v>
      </c>
      <c r="H2351" s="67">
        <v>44766</v>
      </c>
      <c r="I2351" s="71">
        <f t="shared" si="132"/>
        <v>20</v>
      </c>
      <c r="J2351" s="72" t="s">
        <v>1226</v>
      </c>
      <c r="K2351" s="72" t="s">
        <v>1227</v>
      </c>
      <c r="L2351" s="73">
        <v>1</v>
      </c>
      <c r="M2351" s="73" t="s">
        <v>108</v>
      </c>
      <c r="N2351" s="68" t="str">
        <f>VLOOKUP(K2351,[1]人員授權表!D$3:G$249,4,0)</f>
        <v>有機</v>
      </c>
      <c r="O2351" s="70" t="str">
        <f>VLOOKUP(K2351,[1]人員授權表!D$2:E$249,2,FALSE)</f>
        <v>Marco陳鴻鈞</v>
      </c>
      <c r="P2351" s="67">
        <f t="shared" si="131"/>
        <v>44764</v>
      </c>
      <c r="Q2351" s="75" t="str">
        <f t="shared" si="133"/>
        <v>週五</v>
      </c>
      <c r="R2351" s="80">
        <v>44755</v>
      </c>
      <c r="AA2351" s="1"/>
    </row>
    <row r="2352" spans="4:27">
      <c r="D2352" s="68" t="s">
        <v>50</v>
      </c>
      <c r="E2352" s="70" t="s">
        <v>51</v>
      </c>
      <c r="F2352" s="19" t="s">
        <v>1230</v>
      </c>
      <c r="G2352" s="67">
        <v>44749</v>
      </c>
      <c r="H2352" s="67">
        <v>44766</v>
      </c>
      <c r="I2352" s="71">
        <f t="shared" si="132"/>
        <v>17</v>
      </c>
      <c r="J2352" s="72" t="s">
        <v>184</v>
      </c>
      <c r="K2352" s="72" t="s">
        <v>185</v>
      </c>
      <c r="L2352" s="73">
        <v>1</v>
      </c>
      <c r="M2352" s="73" t="s">
        <v>108</v>
      </c>
      <c r="N2352" s="68" t="str">
        <f>VLOOKUP(K2352,[1]人員授權表!D$3:G$249,4,0)</f>
        <v>有機</v>
      </c>
      <c r="O2352" s="70" t="str">
        <f>IF(J2352=[1]人員授權表!$C$85,"Casper李羿勳",IF(J2352=[1]人員授權表!$C$188,"Iring陳俊明",VLOOKUP(K2352,[1]人員授權表!D$2:E$249,2,FALSE)))</f>
        <v>Una林庭瑄</v>
      </c>
      <c r="P2352" s="67">
        <f t="shared" si="131"/>
        <v>44764</v>
      </c>
      <c r="Q2352" s="75" t="str">
        <f t="shared" si="133"/>
        <v>週五</v>
      </c>
      <c r="R2352" s="80">
        <v>44757</v>
      </c>
      <c r="AA2352" s="1"/>
    </row>
    <row r="2353" spans="4:27">
      <c r="D2353" s="68" t="s">
        <v>50</v>
      </c>
      <c r="E2353" s="70" t="s">
        <v>51</v>
      </c>
      <c r="F2353" s="19" t="s">
        <v>1230</v>
      </c>
      <c r="G2353" s="67">
        <v>44749</v>
      </c>
      <c r="H2353" s="67">
        <v>44766</v>
      </c>
      <c r="I2353" s="71">
        <f t="shared" si="132"/>
        <v>17</v>
      </c>
      <c r="J2353" s="72" t="s">
        <v>919</v>
      </c>
      <c r="K2353" s="72" t="s">
        <v>187</v>
      </c>
      <c r="L2353" s="73">
        <v>1</v>
      </c>
      <c r="M2353" s="73" t="s">
        <v>108</v>
      </c>
      <c r="N2353" s="68" t="str">
        <f>VLOOKUP(K2353,[1]人員授權表!D$3:G$249,4,0)</f>
        <v>無機</v>
      </c>
      <c r="O2353" s="70" t="str">
        <f>IF(J2353=[1]人員授權表!$C$85,"Casper李羿勳",IF(J2353=[1]人員授權表!$C$188,"Iring陳俊明",VLOOKUP(K2353,[1]人員授權表!D$2:E$249,2,FALSE)))</f>
        <v>Ruby黃家蓁</v>
      </c>
      <c r="P2353" s="67">
        <f t="shared" si="131"/>
        <v>44764</v>
      </c>
      <c r="Q2353" s="75" t="str">
        <f t="shared" si="133"/>
        <v>週五</v>
      </c>
      <c r="R2353" s="80">
        <v>44756</v>
      </c>
      <c r="AA2353" s="1"/>
    </row>
    <row r="2354" spans="4:27">
      <c r="D2354" s="68" t="s">
        <v>50</v>
      </c>
      <c r="E2354" s="70" t="s">
        <v>51</v>
      </c>
      <c r="F2354" s="19" t="s">
        <v>1230</v>
      </c>
      <c r="G2354" s="67">
        <v>44749</v>
      </c>
      <c r="H2354" s="67">
        <v>44766</v>
      </c>
      <c r="I2354" s="71">
        <f t="shared" si="132"/>
        <v>17</v>
      </c>
      <c r="J2354" s="72" t="s">
        <v>188</v>
      </c>
      <c r="K2354" s="72" t="s">
        <v>189</v>
      </c>
      <c r="L2354" s="73">
        <v>1</v>
      </c>
      <c r="M2354" s="73" t="s">
        <v>108</v>
      </c>
      <c r="N2354" s="68" t="str">
        <f>VLOOKUP(K2354,[1]人員授權表!D$3:G$249,4,0)</f>
        <v>無機</v>
      </c>
      <c r="O2354" s="70" t="str">
        <f>IF(J2354=[1]人員授權表!$C$85,"Casper李羿勳",IF(J2354=[1]人員授權表!$C$188,"Iring陳俊明",VLOOKUP(K2354,[1]人員授權表!D$2:E$249,2,FALSE)))</f>
        <v>Iring陳俊明</v>
      </c>
      <c r="P2354" s="67">
        <f t="shared" si="131"/>
        <v>44764</v>
      </c>
      <c r="Q2354" s="75" t="str">
        <f t="shared" si="133"/>
        <v>週五</v>
      </c>
      <c r="R2354" s="80">
        <v>44757</v>
      </c>
      <c r="AA2354" s="1"/>
    </row>
    <row r="2355" spans="4:27">
      <c r="D2355" s="68" t="s">
        <v>50</v>
      </c>
      <c r="E2355" s="70" t="s">
        <v>51</v>
      </c>
      <c r="F2355" s="19" t="s">
        <v>1230</v>
      </c>
      <c r="G2355" s="67">
        <v>44749</v>
      </c>
      <c r="H2355" s="67">
        <v>44766</v>
      </c>
      <c r="I2355" s="71">
        <f t="shared" si="132"/>
        <v>17</v>
      </c>
      <c r="J2355" s="72" t="s">
        <v>190</v>
      </c>
      <c r="K2355" s="72" t="s">
        <v>140</v>
      </c>
      <c r="L2355" s="73">
        <v>1</v>
      </c>
      <c r="M2355" s="73" t="s">
        <v>108</v>
      </c>
      <c r="N2355" s="68" t="str">
        <f>VLOOKUP(K2355,[1]人員授權表!D$3:G$249,4,0)</f>
        <v>無機</v>
      </c>
      <c r="O2355" s="70" t="str">
        <f>IF(J2355=[1]人員授權表!$C$85,"Casper李羿勳",IF(J2355=[1]人員授權表!$C$188,"Iring陳俊明",VLOOKUP(K2355,[1]人員授權表!D$2:E$249,2,FALSE)))</f>
        <v>Iring陳俊明</v>
      </c>
      <c r="P2355" s="67">
        <f t="shared" si="131"/>
        <v>44764</v>
      </c>
      <c r="Q2355" s="75" t="str">
        <f t="shared" si="133"/>
        <v>週五</v>
      </c>
      <c r="R2355" s="80">
        <v>44757</v>
      </c>
      <c r="AA2355" s="1"/>
    </row>
    <row r="2356" spans="4:27">
      <c r="D2356" s="68" t="s">
        <v>50</v>
      </c>
      <c r="E2356" s="70" t="s">
        <v>51</v>
      </c>
      <c r="F2356" s="19" t="s">
        <v>1230</v>
      </c>
      <c r="G2356" s="67">
        <v>44749</v>
      </c>
      <c r="H2356" s="67">
        <v>44766</v>
      </c>
      <c r="I2356" s="71">
        <f t="shared" si="132"/>
        <v>17</v>
      </c>
      <c r="J2356" s="72" t="s">
        <v>195</v>
      </c>
      <c r="K2356" s="72" t="s">
        <v>196</v>
      </c>
      <c r="L2356" s="73">
        <v>1</v>
      </c>
      <c r="M2356" s="73" t="s">
        <v>108</v>
      </c>
      <c r="N2356" s="68" t="str">
        <f>VLOOKUP(K2356,[1]人員授權表!D$3:G$249,4,0)</f>
        <v>無機</v>
      </c>
      <c r="O2356" s="70" t="str">
        <f>IF(J2356=[1]人員授權表!$C$85,"Casper李羿勳",IF(J2356=[1]人員授權表!$C$188,"Iring陳俊明",VLOOKUP(K2356,[1]人員授權表!D$2:E$249,2,FALSE)))</f>
        <v>Debby胡萱黛</v>
      </c>
      <c r="P2356" s="67">
        <f t="shared" si="131"/>
        <v>44764</v>
      </c>
      <c r="Q2356" s="75" t="str">
        <f t="shared" si="133"/>
        <v>週五</v>
      </c>
      <c r="R2356" s="80">
        <v>44760</v>
      </c>
      <c r="AA2356" s="1"/>
    </row>
    <row r="2357" spans="4:27">
      <c r="D2357" s="68" t="s">
        <v>50</v>
      </c>
      <c r="E2357" s="70" t="s">
        <v>51</v>
      </c>
      <c r="F2357" s="19" t="s">
        <v>1230</v>
      </c>
      <c r="G2357" s="67">
        <v>44749</v>
      </c>
      <c r="H2357" s="67">
        <v>44766</v>
      </c>
      <c r="I2357" s="71">
        <f t="shared" si="132"/>
        <v>17</v>
      </c>
      <c r="J2357" s="72" t="s">
        <v>198</v>
      </c>
      <c r="K2357" s="72" t="s">
        <v>199</v>
      </c>
      <c r="L2357" s="73">
        <v>1</v>
      </c>
      <c r="M2357" s="73" t="s">
        <v>108</v>
      </c>
      <c r="N2357" s="68" t="str">
        <f>VLOOKUP(K2357,[1]人員授權表!D$3:G$249,4,0)</f>
        <v>無機</v>
      </c>
      <c r="O2357" s="70" t="str">
        <f>IF(J2357=[1]人員授權表!$C$85,"Casper李羿勳",IF(J2357=[1]人員授權表!$C$188,"Iring陳俊明",VLOOKUP(K2357,[1]人員授權表!D$2:E$249,2,FALSE)))</f>
        <v>Vicky游崴涵</v>
      </c>
      <c r="P2357" s="67">
        <f t="shared" si="131"/>
        <v>44764</v>
      </c>
      <c r="Q2357" s="75" t="str">
        <f t="shared" si="133"/>
        <v>週五</v>
      </c>
      <c r="R2357" s="80">
        <v>44762</v>
      </c>
      <c r="AA2357" s="1"/>
    </row>
    <row r="2358" spans="4:27">
      <c r="D2358" s="68" t="s">
        <v>50</v>
      </c>
      <c r="E2358" s="70" t="s">
        <v>51</v>
      </c>
      <c r="F2358" s="19" t="s">
        <v>1230</v>
      </c>
      <c r="G2358" s="67">
        <v>44749</v>
      </c>
      <c r="H2358" s="67">
        <v>44766</v>
      </c>
      <c r="I2358" s="71">
        <f t="shared" si="132"/>
        <v>17</v>
      </c>
      <c r="J2358" s="72" t="s">
        <v>200</v>
      </c>
      <c r="K2358" s="72" t="s">
        <v>201</v>
      </c>
      <c r="L2358" s="73">
        <v>1</v>
      </c>
      <c r="M2358" s="73" t="s">
        <v>108</v>
      </c>
      <c r="N2358" s="68" t="str">
        <f>VLOOKUP(K2358,[1]人員授權表!D$3:G$249,4,0)</f>
        <v>無機</v>
      </c>
      <c r="O2358" s="70" t="str">
        <f>IF(J2358=[1]人員授權表!$C$85,"Casper李羿勳",IF(J2358=[1]人員授權表!$C$188,"Iring陳俊明",VLOOKUP(K2358,[1]人員授權表!D$2:E$249,2,FALSE)))</f>
        <v>Ruby黃家蓁</v>
      </c>
      <c r="P2358" s="67">
        <f t="shared" si="131"/>
        <v>44764</v>
      </c>
      <c r="Q2358" s="75" t="str">
        <f t="shared" si="133"/>
        <v>週五</v>
      </c>
      <c r="R2358" s="80">
        <v>44755</v>
      </c>
      <c r="AA2358" s="1"/>
    </row>
    <row r="2359" spans="4:27">
      <c r="D2359" s="68" t="s">
        <v>50</v>
      </c>
      <c r="E2359" s="70" t="s">
        <v>51</v>
      </c>
      <c r="F2359" s="19" t="s">
        <v>1230</v>
      </c>
      <c r="G2359" s="67">
        <v>44749</v>
      </c>
      <c r="H2359" s="67">
        <v>44766</v>
      </c>
      <c r="I2359" s="71">
        <f t="shared" si="132"/>
        <v>17</v>
      </c>
      <c r="J2359" s="72" t="s">
        <v>151</v>
      </c>
      <c r="K2359" s="72" t="s">
        <v>152</v>
      </c>
      <c r="L2359" s="73">
        <v>1</v>
      </c>
      <c r="M2359" s="73" t="s">
        <v>108</v>
      </c>
      <c r="N2359" s="68" t="str">
        <f>VLOOKUP(K2359,[1]人員授權表!D$3:G$249,4,0)</f>
        <v>無機</v>
      </c>
      <c r="O2359" s="70" t="str">
        <f>IF(J2359=[1]人員授權表!$C$85,"Casper李羿勳",IF(J2359=[1]人員授權表!$C$188,"Iring陳俊明",VLOOKUP(K2359,[1]人員授權表!D$2:E$249,2,FALSE)))</f>
        <v>Vicky游崴涵</v>
      </c>
      <c r="P2359" s="67">
        <f t="shared" si="131"/>
        <v>44764</v>
      </c>
      <c r="Q2359" s="75" t="str">
        <f t="shared" si="133"/>
        <v>週五</v>
      </c>
      <c r="R2359" s="80">
        <v>44762</v>
      </c>
      <c r="AA2359" s="1"/>
    </row>
    <row r="2360" spans="4:27">
      <c r="D2360" s="68" t="s">
        <v>50</v>
      </c>
      <c r="E2360" s="70" t="s">
        <v>51</v>
      </c>
      <c r="F2360" s="19" t="s">
        <v>1230</v>
      </c>
      <c r="G2360" s="67">
        <v>44749</v>
      </c>
      <c r="H2360" s="67">
        <v>44766</v>
      </c>
      <c r="I2360" s="71">
        <f t="shared" si="132"/>
        <v>17</v>
      </c>
      <c r="J2360" s="72" t="s">
        <v>160</v>
      </c>
      <c r="K2360" s="72" t="s">
        <v>161</v>
      </c>
      <c r="L2360" s="73">
        <v>1</v>
      </c>
      <c r="M2360" s="73" t="s">
        <v>108</v>
      </c>
      <c r="N2360" s="68" t="str">
        <f>VLOOKUP(K2360,[1]人員授權表!D$3:G$249,4,0)</f>
        <v>無機</v>
      </c>
      <c r="O2360" s="70" t="str">
        <f>IF(J2360=[1]人員授權表!$C$85,"Casper李羿勳",IF(J2360=[1]人員授權表!$C$188,"Iring陳俊明",VLOOKUP(K2360,[1]人員授權表!D$2:E$249,2,FALSE)))</f>
        <v>Dennis陳汶宏</v>
      </c>
      <c r="P2360" s="67">
        <f t="shared" si="131"/>
        <v>44764</v>
      </c>
      <c r="Q2360" s="75" t="str">
        <f t="shared" si="133"/>
        <v>週五</v>
      </c>
      <c r="R2360" s="80">
        <v>44762</v>
      </c>
      <c r="AA2360" s="1"/>
    </row>
    <row r="2361" spans="4:27">
      <c r="D2361" s="68" t="s">
        <v>50</v>
      </c>
      <c r="E2361" s="70" t="s">
        <v>51</v>
      </c>
      <c r="F2361" s="19" t="s">
        <v>1230</v>
      </c>
      <c r="G2361" s="67">
        <v>44749</v>
      </c>
      <c r="H2361" s="67">
        <v>44766</v>
      </c>
      <c r="I2361" s="71">
        <f t="shared" si="132"/>
        <v>17</v>
      </c>
      <c r="J2361" s="72" t="s">
        <v>1222</v>
      </c>
      <c r="K2361" s="72" t="s">
        <v>1223</v>
      </c>
      <c r="L2361" s="73">
        <v>1</v>
      </c>
      <c r="M2361" s="73" t="s">
        <v>108</v>
      </c>
      <c r="N2361" s="68" t="str">
        <f>VLOOKUP(K2361,[1]人員授權表!D$3:G$249,4,0)</f>
        <v>無機</v>
      </c>
      <c r="O2361" s="70" t="str">
        <f>IF(J2361=[1]人員授權表!$C$85,"Casper李羿勳",IF(J2361=[1]人員授權表!$C$188,"Iring陳俊明",VLOOKUP(K2361,[1]人員授權表!D$2:E$249,2,FALSE)))</f>
        <v>Dennis陳汶宏</v>
      </c>
      <c r="P2361" s="67">
        <f t="shared" si="131"/>
        <v>44764</v>
      </c>
      <c r="Q2361" s="75" t="str">
        <f t="shared" si="133"/>
        <v>週五</v>
      </c>
      <c r="R2361" s="80">
        <v>44762</v>
      </c>
      <c r="AA2361" s="1"/>
    </row>
    <row r="2362" spans="4:27">
      <c r="D2362" s="68" t="s">
        <v>50</v>
      </c>
      <c r="E2362" s="70" t="s">
        <v>51</v>
      </c>
      <c r="F2362" s="19" t="s">
        <v>1230</v>
      </c>
      <c r="G2362" s="67">
        <v>44749</v>
      </c>
      <c r="H2362" s="67">
        <v>44766</v>
      </c>
      <c r="I2362" s="71">
        <f t="shared" si="132"/>
        <v>17</v>
      </c>
      <c r="J2362" s="72" t="s">
        <v>175</v>
      </c>
      <c r="K2362" s="72" t="s">
        <v>176</v>
      </c>
      <c r="L2362" s="73">
        <v>1</v>
      </c>
      <c r="M2362" s="73" t="s">
        <v>108</v>
      </c>
      <c r="N2362" s="68" t="str">
        <f>VLOOKUP(K2362,[1]人員授權表!D$3:G$249,4,0)</f>
        <v>無機</v>
      </c>
      <c r="O2362" s="70" t="s">
        <v>177</v>
      </c>
      <c r="P2362" s="67">
        <f t="shared" si="131"/>
        <v>44764</v>
      </c>
      <c r="Q2362" s="75" t="str">
        <f t="shared" si="133"/>
        <v>週五</v>
      </c>
      <c r="R2362" s="80">
        <v>44755</v>
      </c>
      <c r="AA2362" s="1"/>
    </row>
    <row r="2363" spans="4:27">
      <c r="D2363" s="68" t="s">
        <v>50</v>
      </c>
      <c r="E2363" s="70" t="s">
        <v>51</v>
      </c>
      <c r="F2363" s="19" t="s">
        <v>1230</v>
      </c>
      <c r="G2363" s="67">
        <v>44749</v>
      </c>
      <c r="H2363" s="67">
        <v>44766</v>
      </c>
      <c r="I2363" s="71">
        <f t="shared" si="132"/>
        <v>17</v>
      </c>
      <c r="J2363" s="72" t="s">
        <v>290</v>
      </c>
      <c r="K2363" s="72" t="s">
        <v>291</v>
      </c>
      <c r="L2363" s="73">
        <v>1</v>
      </c>
      <c r="M2363" s="73" t="s">
        <v>108</v>
      </c>
      <c r="N2363" s="68" t="str">
        <f>VLOOKUP(K2363,[1]人員授權表!D$3:G$249,4,0)</f>
        <v>無機</v>
      </c>
      <c r="O2363" s="70" t="str">
        <f>IF(J2363=[1]人員授權表!$C$85,"Casper李羿勳",IF(J2363=[1]人員授權表!$C$188,"Iring陳俊明",VLOOKUP(K2363,[1]人員授權表!D$2:E$249,2,FALSE)))</f>
        <v>George陳志昇</v>
      </c>
      <c r="P2363" s="67">
        <f t="shared" si="131"/>
        <v>44764</v>
      </c>
      <c r="Q2363" s="75" t="str">
        <f t="shared" si="133"/>
        <v>週五</v>
      </c>
      <c r="R2363" s="80">
        <v>44762</v>
      </c>
      <c r="AA2363" s="1"/>
    </row>
    <row r="2364" spans="4:27">
      <c r="D2364" s="68" t="s">
        <v>50</v>
      </c>
      <c r="E2364" s="70" t="s">
        <v>51</v>
      </c>
      <c r="F2364" s="19" t="s">
        <v>1230</v>
      </c>
      <c r="G2364" s="67">
        <v>44749</v>
      </c>
      <c r="H2364" s="67">
        <v>44766</v>
      </c>
      <c r="I2364" s="71">
        <f t="shared" si="132"/>
        <v>17</v>
      </c>
      <c r="J2364" s="72" t="s">
        <v>204</v>
      </c>
      <c r="K2364" s="72" t="s">
        <v>205</v>
      </c>
      <c r="L2364" s="73">
        <v>1</v>
      </c>
      <c r="M2364" s="73" t="s">
        <v>108</v>
      </c>
      <c r="N2364" s="68" t="str">
        <f>VLOOKUP(K2364,[1]人員授權表!D$3:G$249,4,0)</f>
        <v>無機</v>
      </c>
      <c r="O2364" s="70" t="str">
        <f>IF(J2364=[1]人員授權表!$C$85,"Casper李羿勳",IF(J2364=[1]人員授權表!$C$188,"Iring陳俊明",VLOOKUP(K2364,[1]人員授權表!D$2:E$249,2,FALSE)))</f>
        <v>Iring陳俊明</v>
      </c>
      <c r="P2364" s="67">
        <f t="shared" si="131"/>
        <v>44764</v>
      </c>
      <c r="Q2364" s="75" t="str">
        <f t="shared" si="133"/>
        <v>週五</v>
      </c>
      <c r="R2364" s="80">
        <v>44762</v>
      </c>
      <c r="AA2364" s="1"/>
    </row>
    <row r="2365" spans="4:27">
      <c r="D2365" s="68" t="s">
        <v>50</v>
      </c>
      <c r="E2365" s="70" t="s">
        <v>51</v>
      </c>
      <c r="F2365" s="19" t="s">
        <v>1230</v>
      </c>
      <c r="G2365" s="67">
        <v>44749</v>
      </c>
      <c r="H2365" s="67">
        <v>44766</v>
      </c>
      <c r="I2365" s="71">
        <f t="shared" si="132"/>
        <v>17</v>
      </c>
      <c r="J2365" s="72" t="s">
        <v>206</v>
      </c>
      <c r="K2365" s="72" t="s">
        <v>179</v>
      </c>
      <c r="L2365" s="73">
        <v>1</v>
      </c>
      <c r="M2365" s="73" t="s">
        <v>108</v>
      </c>
      <c r="N2365" s="68" t="str">
        <f>VLOOKUP(K2365,[1]人員授權表!D$3:G$249,4,0)</f>
        <v>無機</v>
      </c>
      <c r="O2365" s="70" t="s">
        <v>115</v>
      </c>
      <c r="P2365" s="67">
        <f t="shared" si="131"/>
        <v>44764</v>
      </c>
      <c r="Q2365" s="75" t="str">
        <f t="shared" si="133"/>
        <v>週五</v>
      </c>
      <c r="R2365" s="80">
        <v>44761</v>
      </c>
      <c r="AA2365" s="1"/>
    </row>
    <row r="2366" spans="4:27">
      <c r="D2366" s="68" t="s">
        <v>50</v>
      </c>
      <c r="E2366" s="70" t="s">
        <v>51</v>
      </c>
      <c r="F2366" s="19" t="s">
        <v>1230</v>
      </c>
      <c r="G2366" s="67">
        <v>44749</v>
      </c>
      <c r="H2366" s="67">
        <v>44766</v>
      </c>
      <c r="I2366" s="71">
        <f t="shared" si="132"/>
        <v>17</v>
      </c>
      <c r="J2366" s="72" t="s">
        <v>178</v>
      </c>
      <c r="K2366" s="72" t="s">
        <v>179</v>
      </c>
      <c r="L2366" s="73">
        <v>1</v>
      </c>
      <c r="M2366" s="73" t="s">
        <v>108</v>
      </c>
      <c r="N2366" s="68" t="str">
        <f>VLOOKUP(K2366,[1]人員授權表!D$3:G$249,4,0)</f>
        <v>無機</v>
      </c>
      <c r="O2366" s="70" t="s">
        <v>115</v>
      </c>
      <c r="P2366" s="67">
        <f t="shared" si="131"/>
        <v>44764</v>
      </c>
      <c r="Q2366" s="75" t="str">
        <f t="shared" si="133"/>
        <v>週五</v>
      </c>
      <c r="R2366" s="80">
        <v>44761</v>
      </c>
      <c r="AA2366" s="1"/>
    </row>
    <row r="2367" spans="4:27">
      <c r="D2367" s="68" t="s">
        <v>50</v>
      </c>
      <c r="E2367" s="70" t="s">
        <v>51</v>
      </c>
      <c r="F2367" s="19" t="s">
        <v>1230</v>
      </c>
      <c r="G2367" s="67">
        <v>44749</v>
      </c>
      <c r="H2367" s="67">
        <v>44766</v>
      </c>
      <c r="I2367" s="71">
        <f t="shared" si="132"/>
        <v>17</v>
      </c>
      <c r="J2367" s="72" t="s">
        <v>141</v>
      </c>
      <c r="K2367" s="72" t="s">
        <v>142</v>
      </c>
      <c r="L2367" s="73">
        <v>1</v>
      </c>
      <c r="M2367" s="73" t="s">
        <v>108</v>
      </c>
      <c r="N2367" s="68" t="str">
        <f>VLOOKUP(K2367,[1]人員授權表!D$3:G$249,4,0)</f>
        <v>無機</v>
      </c>
      <c r="O2367" s="70" t="str">
        <f>IF(J2367=[1]人員授權表!$C$85,"Casper李羿勳",IF(J2367=[1]人員授權表!$C$188,"Iring陳俊明",VLOOKUP(K2367,[1]人員授權表!D$2:E$249,2,FALSE)))</f>
        <v>Dennis陳汶宏</v>
      </c>
      <c r="P2367" s="67">
        <f t="shared" si="131"/>
        <v>44764</v>
      </c>
      <c r="Q2367" s="75" t="str">
        <f t="shared" si="133"/>
        <v>週五</v>
      </c>
      <c r="R2367" s="80">
        <v>44755</v>
      </c>
      <c r="AA2367" s="1"/>
    </row>
    <row r="2368" spans="4:27">
      <c r="D2368" s="68" t="s">
        <v>50</v>
      </c>
      <c r="E2368" s="70" t="s">
        <v>51</v>
      </c>
      <c r="F2368" s="19" t="s">
        <v>1230</v>
      </c>
      <c r="G2368" s="67">
        <v>44749</v>
      </c>
      <c r="H2368" s="67">
        <v>44766</v>
      </c>
      <c r="I2368" s="71">
        <f t="shared" si="132"/>
        <v>17</v>
      </c>
      <c r="J2368" s="72" t="s">
        <v>966</v>
      </c>
      <c r="K2368" s="72" t="s">
        <v>154</v>
      </c>
      <c r="L2368" s="73">
        <v>1</v>
      </c>
      <c r="M2368" s="73" t="s">
        <v>108</v>
      </c>
      <c r="N2368" s="68" t="str">
        <f>VLOOKUP(K2368,[1]人員授權表!D$3:G$249,4,0)</f>
        <v>無機</v>
      </c>
      <c r="O2368" s="70" t="str">
        <f>IF(J2368=[1]人員授權表!$C$85,"Casper李羿勳",IF(J2368=[1]人員授權表!$C$188,"Iring陳俊明",VLOOKUP(K2368,[1]人員授權表!D$2:E$249,2,FALSE)))</f>
        <v>Ken張智凱</v>
      </c>
      <c r="P2368" s="67">
        <f t="shared" si="131"/>
        <v>44764</v>
      </c>
      <c r="Q2368" s="75" t="str">
        <f t="shared" si="133"/>
        <v>週五</v>
      </c>
      <c r="R2368" s="80">
        <v>44754</v>
      </c>
      <c r="AA2368" s="1"/>
    </row>
    <row r="2369" spans="4:27">
      <c r="D2369" s="68" t="s">
        <v>50</v>
      </c>
      <c r="E2369" s="70" t="s">
        <v>51</v>
      </c>
      <c r="F2369" s="19" t="s">
        <v>1230</v>
      </c>
      <c r="G2369" s="67">
        <v>44749</v>
      </c>
      <c r="H2369" s="67">
        <v>44766</v>
      </c>
      <c r="I2369" s="71">
        <f t="shared" si="132"/>
        <v>17</v>
      </c>
      <c r="J2369" s="72" t="s">
        <v>209</v>
      </c>
      <c r="K2369" s="72" t="s">
        <v>210</v>
      </c>
      <c r="L2369" s="73">
        <v>1</v>
      </c>
      <c r="M2369" s="73" t="s">
        <v>108</v>
      </c>
      <c r="N2369" s="68" t="str">
        <f>VLOOKUP(K2369,[1]人員授權表!D$3:G$249,4,0)</f>
        <v>無機</v>
      </c>
      <c r="O2369" s="70" t="str">
        <f>IF(J2369=[1]人員授權表!$C$85,"Casper李羿勳",IF(J2369=[1]人員授權表!$C$188,"Iring陳俊明",VLOOKUP(K2369,[1]人員授權表!D$2:E$249,2,FALSE)))</f>
        <v>Vicky游崴涵</v>
      </c>
      <c r="P2369" s="67">
        <f t="shared" ref="P2369:P2432" si="134">H2369-2</f>
        <v>44764</v>
      </c>
      <c r="Q2369" s="75" t="str">
        <f t="shared" si="133"/>
        <v>週五</v>
      </c>
      <c r="R2369" s="80">
        <v>44762</v>
      </c>
      <c r="AA2369" s="1"/>
    </row>
    <row r="2370" spans="4:27">
      <c r="D2370" s="68" t="s">
        <v>50</v>
      </c>
      <c r="E2370" s="70" t="s">
        <v>51</v>
      </c>
      <c r="F2370" s="19" t="s">
        <v>1230</v>
      </c>
      <c r="G2370" s="67">
        <v>44749</v>
      </c>
      <c r="H2370" s="67">
        <v>44766</v>
      </c>
      <c r="I2370" s="71">
        <f t="shared" si="132"/>
        <v>17</v>
      </c>
      <c r="J2370" s="72" t="s">
        <v>167</v>
      </c>
      <c r="K2370" s="72" t="s">
        <v>168</v>
      </c>
      <c r="L2370" s="73">
        <v>1</v>
      </c>
      <c r="M2370" s="73" t="s">
        <v>108</v>
      </c>
      <c r="N2370" s="68" t="str">
        <f>VLOOKUP(K2370,[1]人員授權表!D$3:G$249,4,0)</f>
        <v>有機</v>
      </c>
      <c r="O2370" s="70" t="str">
        <f>IF(J2370=[1]人員授權表!$C$85,"Casper李羿勳",IF(J2370=[1]人員授權表!$C$188,"Iring陳俊明",VLOOKUP(K2370,[1]人員授權表!D$2:E$249,2,FALSE)))</f>
        <v>Una林庭瑄</v>
      </c>
      <c r="P2370" s="67">
        <f t="shared" si="134"/>
        <v>44764</v>
      </c>
      <c r="Q2370" s="75" t="str">
        <f t="shared" si="133"/>
        <v>週五</v>
      </c>
      <c r="R2370" s="80">
        <v>44761</v>
      </c>
      <c r="AA2370" s="1"/>
    </row>
    <row r="2371" spans="4:27">
      <c r="D2371" s="68" t="s">
        <v>50</v>
      </c>
      <c r="E2371" s="70" t="s">
        <v>51</v>
      </c>
      <c r="F2371" s="19" t="s">
        <v>1230</v>
      </c>
      <c r="G2371" s="67">
        <v>44749</v>
      </c>
      <c r="H2371" s="67">
        <v>44766</v>
      </c>
      <c r="I2371" s="71">
        <f t="shared" si="132"/>
        <v>17</v>
      </c>
      <c r="J2371" s="72" t="s">
        <v>257</v>
      </c>
      <c r="K2371" s="72" t="s">
        <v>1225</v>
      </c>
      <c r="L2371" s="73">
        <v>1</v>
      </c>
      <c r="M2371" s="73" t="s">
        <v>108</v>
      </c>
      <c r="N2371" s="68" t="str">
        <f>VLOOKUP(K2371,[1]人員授權表!D$3:G$249,4,0)</f>
        <v>有機</v>
      </c>
      <c r="O2371" s="70" t="str">
        <f>IF(J2371=[1]人員授權表!$C$85,"Casper李羿勳",IF(J2371=[1]人員授權表!$C$188,"Iring陳俊明",VLOOKUP(K2371,[1]人員授權表!D$2:E$249,2,FALSE)))</f>
        <v>Casper李羿勳</v>
      </c>
      <c r="P2371" s="67">
        <f t="shared" si="134"/>
        <v>44764</v>
      </c>
      <c r="Q2371" s="75" t="str">
        <f t="shared" si="133"/>
        <v>週五</v>
      </c>
      <c r="R2371" s="80">
        <v>44763</v>
      </c>
      <c r="AA2371" s="1"/>
    </row>
    <row r="2372" spans="4:27">
      <c r="D2372" s="68" t="s">
        <v>50</v>
      </c>
      <c r="E2372" s="70" t="s">
        <v>51</v>
      </c>
      <c r="F2372" s="19" t="s">
        <v>1230</v>
      </c>
      <c r="G2372" s="67">
        <v>44749</v>
      </c>
      <c r="H2372" s="67">
        <v>44766</v>
      </c>
      <c r="I2372" s="71">
        <f t="shared" si="132"/>
        <v>17</v>
      </c>
      <c r="J2372" s="72" t="s">
        <v>1226</v>
      </c>
      <c r="K2372" s="72" t="s">
        <v>1227</v>
      </c>
      <c r="L2372" s="73">
        <v>1</v>
      </c>
      <c r="M2372" s="73" t="s">
        <v>108</v>
      </c>
      <c r="N2372" s="68" t="str">
        <f>VLOOKUP(K2372,[1]人員授權表!D$3:G$249,4,0)</f>
        <v>有機</v>
      </c>
      <c r="O2372" s="70" t="str">
        <f>IF(J2372=[1]人員授權表!$C$85,"Casper李羿勳",IF(J2372=[1]人員授權表!$C$188,"Iring陳俊明",VLOOKUP(K2372,[1]人員授權表!D$2:E$249,2,FALSE)))</f>
        <v>Marco陳鴻鈞</v>
      </c>
      <c r="P2372" s="67">
        <f t="shared" si="134"/>
        <v>44764</v>
      </c>
      <c r="Q2372" s="75" t="str">
        <f t="shared" si="133"/>
        <v>週五</v>
      </c>
      <c r="R2372" s="80">
        <v>44761</v>
      </c>
      <c r="AA2372" s="1"/>
    </row>
    <row r="2373" spans="4:27">
      <c r="D2373" s="68" t="s">
        <v>50</v>
      </c>
      <c r="E2373" s="70" t="s">
        <v>51</v>
      </c>
      <c r="F2373" s="19" t="s">
        <v>1231</v>
      </c>
      <c r="G2373" s="67">
        <v>44749</v>
      </c>
      <c r="H2373" s="67">
        <v>44766</v>
      </c>
      <c r="I2373" s="71">
        <f t="shared" si="132"/>
        <v>17</v>
      </c>
      <c r="J2373" s="72" t="s">
        <v>184</v>
      </c>
      <c r="K2373" s="72" t="s">
        <v>185</v>
      </c>
      <c r="L2373" s="73">
        <v>1</v>
      </c>
      <c r="M2373" s="73" t="s">
        <v>108</v>
      </c>
      <c r="N2373" s="68" t="str">
        <f>VLOOKUP(K2373,[1]人員授權表!D$3:G$249,4,0)</f>
        <v>有機</v>
      </c>
      <c r="O2373" s="70" t="str">
        <f>IF(J2373=[1]人員授權表!$C$85,"Casper李羿勳",IF(J2373=[1]人員授權表!$C$188,"Iring陳俊明",VLOOKUP(K2373,[1]人員授權表!D$2:E$249,2,FALSE)))</f>
        <v>Una林庭瑄</v>
      </c>
      <c r="P2373" s="67">
        <f t="shared" si="134"/>
        <v>44764</v>
      </c>
      <c r="Q2373" s="75" t="str">
        <f t="shared" si="133"/>
        <v>週五</v>
      </c>
      <c r="R2373" s="80">
        <v>44757</v>
      </c>
      <c r="AA2373" s="1"/>
    </row>
    <row r="2374" spans="4:27">
      <c r="D2374" s="68" t="s">
        <v>50</v>
      </c>
      <c r="E2374" s="70" t="s">
        <v>51</v>
      </c>
      <c r="F2374" s="19" t="s">
        <v>1231</v>
      </c>
      <c r="G2374" s="67">
        <v>44749</v>
      </c>
      <c r="H2374" s="67">
        <v>44766</v>
      </c>
      <c r="I2374" s="71">
        <f t="shared" si="132"/>
        <v>17</v>
      </c>
      <c r="J2374" s="72" t="s">
        <v>919</v>
      </c>
      <c r="K2374" s="72" t="s">
        <v>187</v>
      </c>
      <c r="L2374" s="73">
        <v>1</v>
      </c>
      <c r="M2374" s="73" t="s">
        <v>108</v>
      </c>
      <c r="N2374" s="68" t="str">
        <f>VLOOKUP(K2374,[1]人員授權表!D$3:G$249,4,0)</f>
        <v>無機</v>
      </c>
      <c r="O2374" s="70" t="str">
        <f>IF(J2374=[1]人員授權表!$C$85,"Casper李羿勳",IF(J2374=[1]人員授權表!$C$188,"Iring陳俊明",VLOOKUP(K2374,[1]人員授權表!D$2:E$249,2,FALSE)))</f>
        <v>Ruby黃家蓁</v>
      </c>
      <c r="P2374" s="67">
        <f t="shared" si="134"/>
        <v>44764</v>
      </c>
      <c r="Q2374" s="75" t="str">
        <f t="shared" si="133"/>
        <v>週五</v>
      </c>
      <c r="R2374" s="80">
        <v>44756</v>
      </c>
      <c r="AA2374" s="1"/>
    </row>
    <row r="2375" spans="4:27">
      <c r="D2375" s="68" t="s">
        <v>50</v>
      </c>
      <c r="E2375" s="70" t="s">
        <v>51</v>
      </c>
      <c r="F2375" s="19" t="s">
        <v>1231</v>
      </c>
      <c r="G2375" s="67">
        <v>44749</v>
      </c>
      <c r="H2375" s="67">
        <v>44766</v>
      </c>
      <c r="I2375" s="71">
        <f t="shared" ref="I2375:I2438" si="135">_xlfn.DAYS(H2375,G2375)</f>
        <v>17</v>
      </c>
      <c r="J2375" s="72" t="s">
        <v>188</v>
      </c>
      <c r="K2375" s="72" t="s">
        <v>189</v>
      </c>
      <c r="L2375" s="73">
        <v>1</v>
      </c>
      <c r="M2375" s="73" t="s">
        <v>108</v>
      </c>
      <c r="N2375" s="68" t="str">
        <f>VLOOKUP(K2375,[1]人員授權表!D$3:G$249,4,0)</f>
        <v>無機</v>
      </c>
      <c r="O2375" s="70" t="str">
        <f>IF(J2375=[1]人員授權表!$C$85,"Casper李羿勳",IF(J2375=[1]人員授權表!$C$188,"Iring陳俊明",VLOOKUP(K2375,[1]人員授權表!D$2:E$249,2,FALSE)))</f>
        <v>Iring陳俊明</v>
      </c>
      <c r="P2375" s="67">
        <f t="shared" si="134"/>
        <v>44764</v>
      </c>
      <c r="Q2375" s="75" t="str">
        <f t="shared" ref="Q2375:Q2438" si="136">TEXT(P2375,"aaa")</f>
        <v>週五</v>
      </c>
      <c r="R2375" s="80">
        <v>44757</v>
      </c>
      <c r="AA2375" s="1"/>
    </row>
    <row r="2376" spans="4:27">
      <c r="D2376" s="68" t="s">
        <v>50</v>
      </c>
      <c r="E2376" s="70" t="s">
        <v>51</v>
      </c>
      <c r="F2376" s="19" t="s">
        <v>1231</v>
      </c>
      <c r="G2376" s="67">
        <v>44749</v>
      </c>
      <c r="H2376" s="67">
        <v>44766</v>
      </c>
      <c r="I2376" s="71">
        <f t="shared" si="135"/>
        <v>17</v>
      </c>
      <c r="J2376" s="72" t="s">
        <v>190</v>
      </c>
      <c r="K2376" s="72" t="s">
        <v>140</v>
      </c>
      <c r="L2376" s="73">
        <v>1</v>
      </c>
      <c r="M2376" s="73" t="s">
        <v>108</v>
      </c>
      <c r="N2376" s="68" t="str">
        <f>VLOOKUP(K2376,[1]人員授權表!D$3:G$249,4,0)</f>
        <v>無機</v>
      </c>
      <c r="O2376" s="70" t="str">
        <f>IF(J2376=[1]人員授權表!$C$85,"Casper李羿勳",IF(J2376=[1]人員授權表!$C$188,"Iring陳俊明",VLOOKUP(K2376,[1]人員授權表!D$2:E$249,2,FALSE)))</f>
        <v>Iring陳俊明</v>
      </c>
      <c r="P2376" s="67">
        <f t="shared" si="134"/>
        <v>44764</v>
      </c>
      <c r="Q2376" s="75" t="str">
        <f t="shared" si="136"/>
        <v>週五</v>
      </c>
      <c r="R2376" s="80">
        <v>44757</v>
      </c>
      <c r="AA2376" s="1"/>
    </row>
    <row r="2377" spans="4:27" ht="17.25" customHeight="1">
      <c r="D2377" s="68" t="s">
        <v>50</v>
      </c>
      <c r="E2377" s="70" t="s">
        <v>51</v>
      </c>
      <c r="F2377" s="19" t="s">
        <v>1231</v>
      </c>
      <c r="G2377" s="67">
        <v>44749</v>
      </c>
      <c r="H2377" s="67">
        <v>44766</v>
      </c>
      <c r="I2377" s="71">
        <f t="shared" si="135"/>
        <v>17</v>
      </c>
      <c r="J2377" s="72" t="s">
        <v>195</v>
      </c>
      <c r="K2377" s="72" t="s">
        <v>196</v>
      </c>
      <c r="L2377" s="73">
        <v>1</v>
      </c>
      <c r="M2377" s="73" t="s">
        <v>108</v>
      </c>
      <c r="N2377" s="68" t="str">
        <f>VLOOKUP(K2377,[1]人員授權表!D$3:G$249,4,0)</f>
        <v>無機</v>
      </c>
      <c r="O2377" s="70" t="str">
        <f>IF(J2377=[1]人員授權表!$C$85,"Casper李羿勳",IF(J2377=[1]人員授權表!$C$188,"Iring陳俊明",VLOOKUP(K2377,[1]人員授權表!D$2:E$249,2,FALSE)))</f>
        <v>Debby胡萱黛</v>
      </c>
      <c r="P2377" s="67">
        <f t="shared" si="134"/>
        <v>44764</v>
      </c>
      <c r="Q2377" s="75" t="str">
        <f t="shared" si="136"/>
        <v>週五</v>
      </c>
      <c r="R2377" s="80">
        <v>44760</v>
      </c>
      <c r="AA2377" s="1"/>
    </row>
    <row r="2378" spans="4:27">
      <c r="D2378" s="68" t="s">
        <v>50</v>
      </c>
      <c r="E2378" s="70" t="s">
        <v>51</v>
      </c>
      <c r="F2378" s="19" t="s">
        <v>1231</v>
      </c>
      <c r="G2378" s="67">
        <v>44749</v>
      </c>
      <c r="H2378" s="67">
        <v>44766</v>
      </c>
      <c r="I2378" s="71">
        <f t="shared" si="135"/>
        <v>17</v>
      </c>
      <c r="J2378" s="72" t="s">
        <v>198</v>
      </c>
      <c r="K2378" s="72" t="s">
        <v>199</v>
      </c>
      <c r="L2378" s="73">
        <v>1</v>
      </c>
      <c r="M2378" s="73" t="s">
        <v>108</v>
      </c>
      <c r="N2378" s="68" t="str">
        <f>VLOOKUP(K2378,[1]人員授權表!D$3:G$249,4,0)</f>
        <v>無機</v>
      </c>
      <c r="O2378" s="70" t="str">
        <f>IF(J2378=[1]人員授權表!$C$85,"Casper李羿勳",IF(J2378=[1]人員授權表!$C$188,"Iring陳俊明",VLOOKUP(K2378,[1]人員授權表!D$2:E$249,2,FALSE)))</f>
        <v>Vicky游崴涵</v>
      </c>
      <c r="P2378" s="67">
        <f t="shared" si="134"/>
        <v>44764</v>
      </c>
      <c r="Q2378" s="75" t="str">
        <f t="shared" si="136"/>
        <v>週五</v>
      </c>
      <c r="R2378" s="80">
        <v>44762</v>
      </c>
      <c r="AA2378" s="1"/>
    </row>
    <row r="2379" spans="4:27">
      <c r="D2379" s="68" t="s">
        <v>50</v>
      </c>
      <c r="E2379" s="70" t="s">
        <v>51</v>
      </c>
      <c r="F2379" s="19" t="s">
        <v>1231</v>
      </c>
      <c r="G2379" s="67">
        <v>44749</v>
      </c>
      <c r="H2379" s="67">
        <v>44766</v>
      </c>
      <c r="I2379" s="71">
        <f t="shared" si="135"/>
        <v>17</v>
      </c>
      <c r="J2379" s="72" t="s">
        <v>200</v>
      </c>
      <c r="K2379" s="72" t="s">
        <v>201</v>
      </c>
      <c r="L2379" s="73">
        <v>1</v>
      </c>
      <c r="M2379" s="73" t="s">
        <v>108</v>
      </c>
      <c r="N2379" s="68" t="str">
        <f>VLOOKUP(K2379,[1]人員授權表!D$3:G$249,4,0)</f>
        <v>無機</v>
      </c>
      <c r="O2379" s="70" t="str">
        <f>IF(J2379=[1]人員授權表!$C$85,"Casper李羿勳",IF(J2379=[1]人員授權表!$C$188,"Iring陳俊明",VLOOKUP(K2379,[1]人員授權表!D$2:E$249,2,FALSE)))</f>
        <v>Ruby黃家蓁</v>
      </c>
      <c r="P2379" s="67">
        <f t="shared" si="134"/>
        <v>44764</v>
      </c>
      <c r="Q2379" s="75" t="str">
        <f t="shared" si="136"/>
        <v>週五</v>
      </c>
      <c r="R2379" s="80">
        <v>44755</v>
      </c>
      <c r="AA2379" s="1"/>
    </row>
    <row r="2380" spans="4:27">
      <c r="D2380" s="68" t="s">
        <v>50</v>
      </c>
      <c r="E2380" s="70" t="s">
        <v>51</v>
      </c>
      <c r="F2380" s="19" t="s">
        <v>1231</v>
      </c>
      <c r="G2380" s="67">
        <v>44749</v>
      </c>
      <c r="H2380" s="67">
        <v>44766</v>
      </c>
      <c r="I2380" s="71">
        <f t="shared" si="135"/>
        <v>17</v>
      </c>
      <c r="J2380" s="72" t="s">
        <v>151</v>
      </c>
      <c r="K2380" s="72" t="s">
        <v>152</v>
      </c>
      <c r="L2380" s="73">
        <v>1</v>
      </c>
      <c r="M2380" s="73" t="s">
        <v>108</v>
      </c>
      <c r="N2380" s="68" t="str">
        <f>VLOOKUP(K2380,[1]人員授權表!D$3:G$249,4,0)</f>
        <v>無機</v>
      </c>
      <c r="O2380" s="70" t="str">
        <f>IF(J2380=[1]人員授權表!$C$85,"Casper李羿勳",IF(J2380=[1]人員授權表!$C$188,"Iring陳俊明",VLOOKUP(K2380,[1]人員授權表!D$2:E$249,2,FALSE)))</f>
        <v>Vicky游崴涵</v>
      </c>
      <c r="P2380" s="67">
        <f t="shared" si="134"/>
        <v>44764</v>
      </c>
      <c r="Q2380" s="75" t="str">
        <f t="shared" si="136"/>
        <v>週五</v>
      </c>
      <c r="R2380" s="80">
        <v>44762</v>
      </c>
      <c r="AA2380" s="1"/>
    </row>
    <row r="2381" spans="4:27">
      <c r="D2381" s="68" t="s">
        <v>50</v>
      </c>
      <c r="E2381" s="70" t="s">
        <v>51</v>
      </c>
      <c r="F2381" s="19" t="s">
        <v>1231</v>
      </c>
      <c r="G2381" s="67">
        <v>44749</v>
      </c>
      <c r="H2381" s="67">
        <v>44766</v>
      </c>
      <c r="I2381" s="71">
        <f t="shared" si="135"/>
        <v>17</v>
      </c>
      <c r="J2381" s="72" t="s">
        <v>160</v>
      </c>
      <c r="K2381" s="72" t="s">
        <v>161</v>
      </c>
      <c r="L2381" s="73">
        <v>1</v>
      </c>
      <c r="M2381" s="73" t="s">
        <v>108</v>
      </c>
      <c r="N2381" s="68" t="str">
        <f>VLOOKUP(K2381,[1]人員授權表!D$3:G$249,4,0)</f>
        <v>無機</v>
      </c>
      <c r="O2381" s="70" t="str">
        <f>IF(J2381=[1]人員授權表!$C$85,"Casper李羿勳",IF(J2381=[1]人員授權表!$C$188,"Iring陳俊明",VLOOKUP(K2381,[1]人員授權表!D$2:E$249,2,FALSE)))</f>
        <v>Dennis陳汶宏</v>
      </c>
      <c r="P2381" s="67">
        <f t="shared" si="134"/>
        <v>44764</v>
      </c>
      <c r="Q2381" s="75" t="str">
        <f t="shared" si="136"/>
        <v>週五</v>
      </c>
      <c r="R2381" s="80">
        <v>44762</v>
      </c>
      <c r="U2381" s="70">
        <v>1</v>
      </c>
      <c r="Y2381" s="78">
        <v>44762</v>
      </c>
      <c r="Z2381" s="79" t="s">
        <v>1232</v>
      </c>
      <c r="AA2381" s="1"/>
    </row>
    <row r="2382" spans="4:27">
      <c r="D2382" s="68" t="s">
        <v>50</v>
      </c>
      <c r="E2382" s="70" t="s">
        <v>51</v>
      </c>
      <c r="F2382" s="19" t="s">
        <v>1231</v>
      </c>
      <c r="G2382" s="67">
        <v>44749</v>
      </c>
      <c r="H2382" s="67">
        <v>44766</v>
      </c>
      <c r="I2382" s="71">
        <f t="shared" si="135"/>
        <v>17</v>
      </c>
      <c r="J2382" s="72" t="s">
        <v>1222</v>
      </c>
      <c r="K2382" s="72" t="s">
        <v>1223</v>
      </c>
      <c r="L2382" s="73">
        <v>1</v>
      </c>
      <c r="M2382" s="73" t="s">
        <v>108</v>
      </c>
      <c r="N2382" s="68" t="str">
        <f>VLOOKUP(K2382,[1]人員授權表!D$3:G$249,4,0)</f>
        <v>無機</v>
      </c>
      <c r="O2382" s="70" t="str">
        <f>IF(J2382=[1]人員授權表!$C$85,"Casper李羿勳",IF(J2382=[1]人員授權表!$C$188,"Iring陳俊明",VLOOKUP(K2382,[1]人員授權表!D$2:E$249,2,FALSE)))</f>
        <v>Dennis陳汶宏</v>
      </c>
      <c r="P2382" s="67">
        <f t="shared" si="134"/>
        <v>44764</v>
      </c>
      <c r="Q2382" s="75" t="str">
        <f t="shared" si="136"/>
        <v>週五</v>
      </c>
      <c r="R2382" s="80">
        <v>44762</v>
      </c>
      <c r="AA2382" s="1"/>
    </row>
    <row r="2383" spans="4:27">
      <c r="D2383" s="68" t="s">
        <v>50</v>
      </c>
      <c r="E2383" s="70" t="s">
        <v>51</v>
      </c>
      <c r="F2383" s="19" t="s">
        <v>1231</v>
      </c>
      <c r="G2383" s="67">
        <v>44749</v>
      </c>
      <c r="H2383" s="67">
        <v>44766</v>
      </c>
      <c r="I2383" s="71">
        <f t="shared" si="135"/>
        <v>17</v>
      </c>
      <c r="J2383" s="72" t="s">
        <v>175</v>
      </c>
      <c r="K2383" s="72" t="s">
        <v>176</v>
      </c>
      <c r="L2383" s="73">
        <v>1</v>
      </c>
      <c r="M2383" s="73" t="s">
        <v>108</v>
      </c>
      <c r="N2383" s="68" t="str">
        <f>VLOOKUP(K2383,[1]人員授權表!D$3:G$249,4,0)</f>
        <v>無機</v>
      </c>
      <c r="O2383" s="70" t="s">
        <v>177</v>
      </c>
      <c r="P2383" s="67">
        <f t="shared" si="134"/>
        <v>44764</v>
      </c>
      <c r="Q2383" s="75" t="str">
        <f t="shared" si="136"/>
        <v>週五</v>
      </c>
      <c r="R2383" s="80">
        <v>44755</v>
      </c>
      <c r="AA2383" s="1"/>
    </row>
    <row r="2384" spans="4:27">
      <c r="D2384" s="68" t="s">
        <v>50</v>
      </c>
      <c r="E2384" s="70" t="s">
        <v>51</v>
      </c>
      <c r="F2384" s="19" t="s">
        <v>1231</v>
      </c>
      <c r="G2384" s="67">
        <v>44749</v>
      </c>
      <c r="H2384" s="67">
        <v>44766</v>
      </c>
      <c r="I2384" s="71">
        <f t="shared" si="135"/>
        <v>17</v>
      </c>
      <c r="J2384" s="72" t="s">
        <v>290</v>
      </c>
      <c r="K2384" s="72" t="s">
        <v>291</v>
      </c>
      <c r="L2384" s="73">
        <v>1</v>
      </c>
      <c r="M2384" s="73" t="s">
        <v>108</v>
      </c>
      <c r="N2384" s="68" t="str">
        <f>VLOOKUP(K2384,[1]人員授權表!D$3:G$249,4,0)</f>
        <v>無機</v>
      </c>
      <c r="O2384" s="70" t="str">
        <f>IF(J2384=[1]人員授權表!$C$85,"Casper李羿勳",IF(J2384=[1]人員授權表!$C$188,"Iring陳俊明",VLOOKUP(K2384,[1]人員授權表!D$2:E$249,2,FALSE)))</f>
        <v>George陳志昇</v>
      </c>
      <c r="P2384" s="67">
        <f t="shared" si="134"/>
        <v>44764</v>
      </c>
      <c r="Q2384" s="75" t="str">
        <f t="shared" si="136"/>
        <v>週五</v>
      </c>
      <c r="R2384" s="80">
        <v>44762</v>
      </c>
      <c r="AA2384" s="1"/>
    </row>
    <row r="2385" spans="4:27">
      <c r="D2385" s="68" t="s">
        <v>50</v>
      </c>
      <c r="E2385" s="70" t="s">
        <v>51</v>
      </c>
      <c r="F2385" s="19" t="s">
        <v>1231</v>
      </c>
      <c r="G2385" s="67">
        <v>44749</v>
      </c>
      <c r="H2385" s="67">
        <v>44766</v>
      </c>
      <c r="I2385" s="71">
        <f t="shared" si="135"/>
        <v>17</v>
      </c>
      <c r="J2385" s="72" t="s">
        <v>204</v>
      </c>
      <c r="K2385" s="72" t="s">
        <v>205</v>
      </c>
      <c r="L2385" s="73">
        <v>1</v>
      </c>
      <c r="M2385" s="73" t="s">
        <v>108</v>
      </c>
      <c r="N2385" s="68" t="str">
        <f>VLOOKUP(K2385,[1]人員授權表!D$3:G$249,4,0)</f>
        <v>無機</v>
      </c>
      <c r="O2385" s="70" t="str">
        <f>IF(J2385=[1]人員授權表!$C$85,"Casper李羿勳",IF(J2385=[1]人員授權表!$C$188,"Iring陳俊明",VLOOKUP(K2385,[1]人員授權表!D$2:E$249,2,FALSE)))</f>
        <v>Iring陳俊明</v>
      </c>
      <c r="P2385" s="67">
        <f t="shared" si="134"/>
        <v>44764</v>
      </c>
      <c r="Q2385" s="75" t="str">
        <f t="shared" si="136"/>
        <v>週五</v>
      </c>
      <c r="R2385" s="80">
        <v>44762</v>
      </c>
      <c r="AA2385" s="1"/>
    </row>
    <row r="2386" spans="4:27">
      <c r="D2386" s="68" t="s">
        <v>50</v>
      </c>
      <c r="E2386" s="70" t="s">
        <v>51</v>
      </c>
      <c r="F2386" s="19" t="s">
        <v>1231</v>
      </c>
      <c r="G2386" s="67">
        <v>44749</v>
      </c>
      <c r="H2386" s="67">
        <v>44766</v>
      </c>
      <c r="I2386" s="71">
        <f t="shared" si="135"/>
        <v>17</v>
      </c>
      <c r="J2386" s="72" t="s">
        <v>206</v>
      </c>
      <c r="K2386" s="72" t="s">
        <v>179</v>
      </c>
      <c r="L2386" s="73">
        <v>1</v>
      </c>
      <c r="M2386" s="73" t="s">
        <v>108</v>
      </c>
      <c r="N2386" s="68" t="str">
        <f>VLOOKUP(K2386,[1]人員授權表!D$3:G$249,4,0)</f>
        <v>無機</v>
      </c>
      <c r="O2386" s="70" t="s">
        <v>115</v>
      </c>
      <c r="P2386" s="67">
        <f t="shared" si="134"/>
        <v>44764</v>
      </c>
      <c r="Q2386" s="75" t="str">
        <f t="shared" si="136"/>
        <v>週五</v>
      </c>
      <c r="R2386" s="80">
        <v>44761</v>
      </c>
      <c r="AA2386" s="1"/>
    </row>
    <row r="2387" spans="4:27">
      <c r="D2387" s="68" t="s">
        <v>50</v>
      </c>
      <c r="E2387" s="70" t="s">
        <v>51</v>
      </c>
      <c r="F2387" s="19" t="s">
        <v>1231</v>
      </c>
      <c r="G2387" s="67">
        <v>44749</v>
      </c>
      <c r="H2387" s="67">
        <v>44766</v>
      </c>
      <c r="I2387" s="71">
        <f t="shared" si="135"/>
        <v>17</v>
      </c>
      <c r="J2387" s="72" t="s">
        <v>178</v>
      </c>
      <c r="K2387" s="72" t="s">
        <v>179</v>
      </c>
      <c r="L2387" s="73">
        <v>1</v>
      </c>
      <c r="M2387" s="73" t="s">
        <v>108</v>
      </c>
      <c r="N2387" s="68" t="str">
        <f>VLOOKUP(K2387,[1]人員授權表!D$3:G$249,4,0)</f>
        <v>無機</v>
      </c>
      <c r="O2387" s="70" t="s">
        <v>115</v>
      </c>
      <c r="P2387" s="67">
        <f t="shared" si="134"/>
        <v>44764</v>
      </c>
      <c r="Q2387" s="75" t="str">
        <f t="shared" si="136"/>
        <v>週五</v>
      </c>
      <c r="R2387" s="80">
        <v>44761</v>
      </c>
      <c r="AA2387" s="1"/>
    </row>
    <row r="2388" spans="4:27">
      <c r="D2388" s="68" t="s">
        <v>50</v>
      </c>
      <c r="E2388" s="70" t="s">
        <v>51</v>
      </c>
      <c r="F2388" s="19" t="s">
        <v>1231</v>
      </c>
      <c r="G2388" s="67">
        <v>44749</v>
      </c>
      <c r="H2388" s="67">
        <v>44766</v>
      </c>
      <c r="I2388" s="71">
        <f t="shared" si="135"/>
        <v>17</v>
      </c>
      <c r="J2388" s="72" t="s">
        <v>141</v>
      </c>
      <c r="K2388" s="72" t="s">
        <v>142</v>
      </c>
      <c r="L2388" s="73">
        <v>1</v>
      </c>
      <c r="M2388" s="73" t="s">
        <v>108</v>
      </c>
      <c r="N2388" s="68" t="str">
        <f>VLOOKUP(K2388,[1]人員授權表!D$3:G$249,4,0)</f>
        <v>無機</v>
      </c>
      <c r="O2388" s="70" t="str">
        <f>IF(J2388=[1]人員授權表!$C$85,"Casper李羿勳",IF(J2388=[1]人員授權表!$C$188,"Iring陳俊明",VLOOKUP(K2388,[1]人員授權表!D$2:E$249,2,FALSE)))</f>
        <v>Dennis陳汶宏</v>
      </c>
      <c r="P2388" s="67">
        <f t="shared" si="134"/>
        <v>44764</v>
      </c>
      <c r="Q2388" s="75" t="str">
        <f t="shared" si="136"/>
        <v>週五</v>
      </c>
      <c r="R2388" s="80">
        <v>44755</v>
      </c>
      <c r="AA2388" s="1"/>
    </row>
    <row r="2389" spans="4:27">
      <c r="D2389" s="68" t="s">
        <v>50</v>
      </c>
      <c r="E2389" s="70" t="s">
        <v>51</v>
      </c>
      <c r="F2389" s="19" t="s">
        <v>1231</v>
      </c>
      <c r="G2389" s="67">
        <v>44749</v>
      </c>
      <c r="H2389" s="67">
        <v>44766</v>
      </c>
      <c r="I2389" s="71">
        <f t="shared" si="135"/>
        <v>17</v>
      </c>
      <c r="J2389" s="72" t="s">
        <v>966</v>
      </c>
      <c r="K2389" s="72" t="s">
        <v>154</v>
      </c>
      <c r="L2389" s="73">
        <v>1</v>
      </c>
      <c r="M2389" s="73" t="s">
        <v>108</v>
      </c>
      <c r="N2389" s="68" t="str">
        <f>VLOOKUP(K2389,[1]人員授權表!D$3:G$249,4,0)</f>
        <v>無機</v>
      </c>
      <c r="O2389" s="70" t="str">
        <f>IF(J2389=[1]人員授權表!$C$85,"Casper李羿勳",IF(J2389=[1]人員授權表!$C$188,"Iring陳俊明",VLOOKUP(K2389,[1]人員授權表!D$2:E$249,2,FALSE)))</f>
        <v>Ken張智凱</v>
      </c>
      <c r="P2389" s="67">
        <f t="shared" si="134"/>
        <v>44764</v>
      </c>
      <c r="Q2389" s="75" t="str">
        <f t="shared" si="136"/>
        <v>週五</v>
      </c>
      <c r="R2389" s="80">
        <v>44754</v>
      </c>
      <c r="AA2389" s="1"/>
    </row>
    <row r="2390" spans="4:27">
      <c r="D2390" s="68" t="s">
        <v>50</v>
      </c>
      <c r="E2390" s="70" t="s">
        <v>51</v>
      </c>
      <c r="F2390" s="19" t="s">
        <v>1231</v>
      </c>
      <c r="G2390" s="67">
        <v>44749</v>
      </c>
      <c r="H2390" s="67">
        <v>44766</v>
      </c>
      <c r="I2390" s="71">
        <f t="shared" si="135"/>
        <v>17</v>
      </c>
      <c r="J2390" s="72" t="s">
        <v>209</v>
      </c>
      <c r="K2390" s="72" t="s">
        <v>210</v>
      </c>
      <c r="L2390" s="73">
        <v>1</v>
      </c>
      <c r="M2390" s="73" t="s">
        <v>108</v>
      </c>
      <c r="N2390" s="68" t="str">
        <f>VLOOKUP(K2390,[1]人員授權表!D$3:G$249,4,0)</f>
        <v>無機</v>
      </c>
      <c r="O2390" s="70" t="str">
        <f>IF(J2390=[1]人員授權表!$C$85,"Casper李羿勳",IF(J2390=[1]人員授權表!$C$188,"Iring陳俊明",VLOOKUP(K2390,[1]人員授權表!D$2:E$249,2,FALSE)))</f>
        <v>Vicky游崴涵</v>
      </c>
      <c r="P2390" s="67">
        <f t="shared" si="134"/>
        <v>44764</v>
      </c>
      <c r="Q2390" s="75" t="str">
        <f t="shared" si="136"/>
        <v>週五</v>
      </c>
      <c r="R2390" s="80">
        <v>44762</v>
      </c>
      <c r="AA2390" s="1"/>
    </row>
    <row r="2391" spans="4:27">
      <c r="D2391" s="68" t="s">
        <v>50</v>
      </c>
      <c r="E2391" s="70" t="s">
        <v>51</v>
      </c>
      <c r="F2391" s="19" t="s">
        <v>1231</v>
      </c>
      <c r="G2391" s="67">
        <v>44749</v>
      </c>
      <c r="H2391" s="67">
        <v>44766</v>
      </c>
      <c r="I2391" s="71">
        <f t="shared" si="135"/>
        <v>17</v>
      </c>
      <c r="J2391" s="72" t="s">
        <v>167</v>
      </c>
      <c r="K2391" s="72" t="s">
        <v>168</v>
      </c>
      <c r="L2391" s="73">
        <v>1</v>
      </c>
      <c r="M2391" s="73" t="s">
        <v>108</v>
      </c>
      <c r="N2391" s="68" t="str">
        <f>VLOOKUP(K2391,[1]人員授權表!D$3:G$249,4,0)</f>
        <v>有機</v>
      </c>
      <c r="O2391" s="70" t="str">
        <f>IF(J2391=[1]人員授權表!$C$85,"Casper李羿勳",IF(J2391=[1]人員授權表!$C$188,"Iring陳俊明",VLOOKUP(K2391,[1]人員授權表!D$2:E$249,2,FALSE)))</f>
        <v>Una林庭瑄</v>
      </c>
      <c r="P2391" s="67">
        <f t="shared" si="134"/>
        <v>44764</v>
      </c>
      <c r="Q2391" s="75" t="str">
        <f t="shared" si="136"/>
        <v>週五</v>
      </c>
      <c r="R2391" s="80">
        <v>44761</v>
      </c>
      <c r="AA2391" s="1"/>
    </row>
    <row r="2392" spans="4:27">
      <c r="D2392" s="68" t="s">
        <v>50</v>
      </c>
      <c r="E2392" s="70" t="s">
        <v>51</v>
      </c>
      <c r="F2392" s="19" t="s">
        <v>1231</v>
      </c>
      <c r="G2392" s="67">
        <v>44749</v>
      </c>
      <c r="H2392" s="67">
        <v>44766</v>
      </c>
      <c r="I2392" s="71">
        <f t="shared" si="135"/>
        <v>17</v>
      </c>
      <c r="J2392" s="72" t="s">
        <v>257</v>
      </c>
      <c r="K2392" s="72" t="s">
        <v>1225</v>
      </c>
      <c r="L2392" s="73">
        <v>1</v>
      </c>
      <c r="M2392" s="73" t="s">
        <v>108</v>
      </c>
      <c r="N2392" s="68" t="str">
        <f>VLOOKUP(K2392,[1]人員授權表!D$3:G$249,4,0)</f>
        <v>有機</v>
      </c>
      <c r="O2392" s="70" t="str">
        <f>IF(J2392=[1]人員授權表!$C$85,"Casper李羿勳",IF(J2392=[1]人員授權表!$C$188,"Iring陳俊明",VLOOKUP(K2392,[1]人員授權表!D$2:E$249,2,FALSE)))</f>
        <v>Casper李羿勳</v>
      </c>
      <c r="P2392" s="67">
        <f t="shared" si="134"/>
        <v>44764</v>
      </c>
      <c r="Q2392" s="75" t="str">
        <f t="shared" si="136"/>
        <v>週五</v>
      </c>
      <c r="R2392" s="80">
        <v>44763</v>
      </c>
      <c r="AA2392" s="1"/>
    </row>
    <row r="2393" spans="4:27">
      <c r="D2393" s="68" t="s">
        <v>50</v>
      </c>
      <c r="E2393" s="70" t="s">
        <v>51</v>
      </c>
      <c r="F2393" s="19" t="s">
        <v>1231</v>
      </c>
      <c r="G2393" s="67">
        <v>44749</v>
      </c>
      <c r="H2393" s="67">
        <v>44766</v>
      </c>
      <c r="I2393" s="71">
        <f t="shared" si="135"/>
        <v>17</v>
      </c>
      <c r="J2393" s="72" t="s">
        <v>1226</v>
      </c>
      <c r="K2393" s="72" t="s">
        <v>1227</v>
      </c>
      <c r="L2393" s="73">
        <v>1</v>
      </c>
      <c r="M2393" s="73" t="s">
        <v>108</v>
      </c>
      <c r="N2393" s="68" t="str">
        <f>VLOOKUP(K2393,[1]人員授權表!D$3:G$249,4,0)</f>
        <v>有機</v>
      </c>
      <c r="O2393" s="70" t="str">
        <f>IF(J2393=[1]人員授權表!$C$85,"Casper李羿勳",IF(J2393=[1]人員授權表!$C$188,"Iring陳俊明",VLOOKUP(K2393,[1]人員授權表!D$2:E$249,2,FALSE)))</f>
        <v>Marco陳鴻鈞</v>
      </c>
      <c r="P2393" s="67">
        <f t="shared" si="134"/>
        <v>44764</v>
      </c>
      <c r="Q2393" s="75" t="str">
        <f t="shared" si="136"/>
        <v>週五</v>
      </c>
      <c r="R2393" s="80">
        <v>44761</v>
      </c>
      <c r="AA2393" s="1"/>
    </row>
    <row r="2394" spans="4:27">
      <c r="D2394" s="68" t="s">
        <v>50</v>
      </c>
      <c r="E2394" s="70" t="s">
        <v>51</v>
      </c>
      <c r="F2394" s="19" t="s">
        <v>1233</v>
      </c>
      <c r="G2394" s="67">
        <v>44749</v>
      </c>
      <c r="H2394" s="67">
        <v>44766</v>
      </c>
      <c r="I2394" s="71">
        <f t="shared" si="135"/>
        <v>17</v>
      </c>
      <c r="J2394" s="72" t="s">
        <v>184</v>
      </c>
      <c r="K2394" s="72" t="s">
        <v>185</v>
      </c>
      <c r="L2394" s="73">
        <v>1</v>
      </c>
      <c r="M2394" s="73" t="s">
        <v>108</v>
      </c>
      <c r="N2394" s="68" t="str">
        <f>VLOOKUP(K2394,[1]人員授權表!D$3:G$249,4,0)</f>
        <v>有機</v>
      </c>
      <c r="O2394" s="70" t="str">
        <f>IF(J2394=[1]人員授權表!$C$85,"Casper李羿勳",IF(J2394=[1]人員授權表!$C$188,"Iring陳俊明",VLOOKUP(K2394,[1]人員授權表!D$2:E$249,2,FALSE)))</f>
        <v>Una林庭瑄</v>
      </c>
      <c r="P2394" s="67">
        <f t="shared" si="134"/>
        <v>44764</v>
      </c>
      <c r="Q2394" s="75" t="str">
        <f t="shared" si="136"/>
        <v>週五</v>
      </c>
      <c r="R2394" s="80">
        <v>44757</v>
      </c>
      <c r="AA2394" s="1"/>
    </row>
    <row r="2395" spans="4:27">
      <c r="D2395" s="68" t="s">
        <v>50</v>
      </c>
      <c r="E2395" s="70" t="s">
        <v>51</v>
      </c>
      <c r="F2395" s="19" t="s">
        <v>1233</v>
      </c>
      <c r="G2395" s="67">
        <v>44749</v>
      </c>
      <c r="H2395" s="67">
        <v>44766</v>
      </c>
      <c r="I2395" s="71">
        <f t="shared" si="135"/>
        <v>17</v>
      </c>
      <c r="J2395" s="72" t="s">
        <v>919</v>
      </c>
      <c r="K2395" s="72" t="s">
        <v>187</v>
      </c>
      <c r="L2395" s="73">
        <v>1</v>
      </c>
      <c r="M2395" s="73" t="s">
        <v>108</v>
      </c>
      <c r="N2395" s="68" t="str">
        <f>VLOOKUP(K2395,[1]人員授權表!D$3:G$249,4,0)</f>
        <v>無機</v>
      </c>
      <c r="O2395" s="70" t="str">
        <f>IF(J2395=[1]人員授權表!$C$85,"Casper李羿勳",IF(J2395=[1]人員授權表!$C$188,"Iring陳俊明",VLOOKUP(K2395,[1]人員授權表!D$2:E$249,2,FALSE)))</f>
        <v>Ruby黃家蓁</v>
      </c>
      <c r="P2395" s="67">
        <f t="shared" si="134"/>
        <v>44764</v>
      </c>
      <c r="Q2395" s="75" t="str">
        <f t="shared" si="136"/>
        <v>週五</v>
      </c>
      <c r="R2395" s="80">
        <v>44756</v>
      </c>
      <c r="AA2395" s="1"/>
    </row>
    <row r="2396" spans="4:27" ht="17.25" customHeight="1">
      <c r="D2396" s="68" t="s">
        <v>50</v>
      </c>
      <c r="E2396" s="70" t="s">
        <v>51</v>
      </c>
      <c r="F2396" s="19" t="s">
        <v>1233</v>
      </c>
      <c r="G2396" s="67">
        <v>44749</v>
      </c>
      <c r="H2396" s="67">
        <v>44766</v>
      </c>
      <c r="I2396" s="71">
        <f t="shared" si="135"/>
        <v>17</v>
      </c>
      <c r="J2396" s="72" t="s">
        <v>188</v>
      </c>
      <c r="K2396" s="72" t="s">
        <v>189</v>
      </c>
      <c r="L2396" s="73">
        <v>1</v>
      </c>
      <c r="M2396" s="73" t="s">
        <v>108</v>
      </c>
      <c r="N2396" s="68" t="str">
        <f>VLOOKUP(K2396,[1]人員授權表!D$3:G$249,4,0)</f>
        <v>無機</v>
      </c>
      <c r="O2396" s="70" t="str">
        <f>IF(J2396=[1]人員授權表!$C$85,"Casper李羿勳",IF(J2396=[1]人員授權表!$C$188,"Iring陳俊明",VLOOKUP(K2396,[1]人員授權表!D$2:E$249,2,FALSE)))</f>
        <v>Iring陳俊明</v>
      </c>
      <c r="P2396" s="67">
        <f t="shared" si="134"/>
        <v>44764</v>
      </c>
      <c r="Q2396" s="75" t="str">
        <f t="shared" si="136"/>
        <v>週五</v>
      </c>
      <c r="R2396" s="80">
        <v>44757</v>
      </c>
      <c r="AA2396" s="1"/>
    </row>
    <row r="2397" spans="4:27">
      <c r="D2397" s="68" t="s">
        <v>50</v>
      </c>
      <c r="E2397" s="70" t="s">
        <v>51</v>
      </c>
      <c r="F2397" s="19" t="s">
        <v>1233</v>
      </c>
      <c r="G2397" s="67">
        <v>44749</v>
      </c>
      <c r="H2397" s="67">
        <v>44766</v>
      </c>
      <c r="I2397" s="71">
        <f t="shared" si="135"/>
        <v>17</v>
      </c>
      <c r="J2397" s="72" t="s">
        <v>190</v>
      </c>
      <c r="K2397" s="72" t="s">
        <v>140</v>
      </c>
      <c r="L2397" s="73">
        <v>1</v>
      </c>
      <c r="M2397" s="73" t="s">
        <v>108</v>
      </c>
      <c r="N2397" s="68" t="str">
        <f>VLOOKUP(K2397,[1]人員授權表!D$3:G$249,4,0)</f>
        <v>無機</v>
      </c>
      <c r="O2397" s="70" t="str">
        <f>IF(J2397=[1]人員授權表!$C$85,"Casper李羿勳",IF(J2397=[1]人員授權表!$C$188,"Iring陳俊明",VLOOKUP(K2397,[1]人員授權表!D$2:E$249,2,FALSE)))</f>
        <v>Iring陳俊明</v>
      </c>
      <c r="P2397" s="67">
        <f t="shared" si="134"/>
        <v>44764</v>
      </c>
      <c r="Q2397" s="75" t="str">
        <f t="shared" si="136"/>
        <v>週五</v>
      </c>
      <c r="R2397" s="80">
        <v>44757</v>
      </c>
      <c r="AA2397" s="1"/>
    </row>
    <row r="2398" spans="4:27">
      <c r="D2398" s="68" t="s">
        <v>50</v>
      </c>
      <c r="E2398" s="70" t="s">
        <v>51</v>
      </c>
      <c r="F2398" s="19" t="s">
        <v>1233</v>
      </c>
      <c r="G2398" s="67">
        <v>44749</v>
      </c>
      <c r="H2398" s="67">
        <v>44766</v>
      </c>
      <c r="I2398" s="71">
        <f t="shared" si="135"/>
        <v>17</v>
      </c>
      <c r="J2398" s="72" t="s">
        <v>195</v>
      </c>
      <c r="K2398" s="72" t="s">
        <v>196</v>
      </c>
      <c r="L2398" s="73">
        <v>1</v>
      </c>
      <c r="M2398" s="73" t="s">
        <v>108</v>
      </c>
      <c r="N2398" s="68" t="str">
        <f>VLOOKUP(K2398,[1]人員授權表!D$3:G$249,4,0)</f>
        <v>無機</v>
      </c>
      <c r="O2398" s="70" t="str">
        <f>IF(J2398=[1]人員授權表!$C$85,"Casper李羿勳",IF(J2398=[1]人員授權表!$C$188,"Iring陳俊明",VLOOKUP(K2398,[1]人員授權表!D$2:E$249,2,FALSE)))</f>
        <v>Debby胡萱黛</v>
      </c>
      <c r="P2398" s="67">
        <f t="shared" si="134"/>
        <v>44764</v>
      </c>
      <c r="Q2398" s="75" t="str">
        <f t="shared" si="136"/>
        <v>週五</v>
      </c>
      <c r="R2398" s="80">
        <v>44760</v>
      </c>
      <c r="AA2398" s="1"/>
    </row>
    <row r="2399" spans="4:27">
      <c r="D2399" s="68" t="s">
        <v>50</v>
      </c>
      <c r="E2399" s="70" t="s">
        <v>51</v>
      </c>
      <c r="F2399" s="19" t="s">
        <v>1233</v>
      </c>
      <c r="G2399" s="67">
        <v>44749</v>
      </c>
      <c r="H2399" s="67">
        <v>44766</v>
      </c>
      <c r="I2399" s="71">
        <f t="shared" si="135"/>
        <v>17</v>
      </c>
      <c r="J2399" s="72" t="s">
        <v>198</v>
      </c>
      <c r="K2399" s="72" t="s">
        <v>199</v>
      </c>
      <c r="L2399" s="73">
        <v>1</v>
      </c>
      <c r="M2399" s="73" t="s">
        <v>108</v>
      </c>
      <c r="N2399" s="68" t="str">
        <f>VLOOKUP(K2399,[1]人員授權表!D$3:G$249,4,0)</f>
        <v>無機</v>
      </c>
      <c r="O2399" s="70" t="str">
        <f>IF(J2399=[1]人員授權表!$C$85,"Casper李羿勳",IF(J2399=[1]人員授權表!$C$188,"Iring陳俊明",VLOOKUP(K2399,[1]人員授權表!D$2:E$249,2,FALSE)))</f>
        <v>Vicky游崴涵</v>
      </c>
      <c r="P2399" s="67">
        <f t="shared" si="134"/>
        <v>44764</v>
      </c>
      <c r="Q2399" s="75" t="str">
        <f t="shared" si="136"/>
        <v>週五</v>
      </c>
      <c r="R2399" s="80">
        <v>44762</v>
      </c>
      <c r="AA2399" s="1"/>
    </row>
    <row r="2400" spans="4:27">
      <c r="D2400" s="68" t="s">
        <v>50</v>
      </c>
      <c r="E2400" s="70" t="s">
        <v>51</v>
      </c>
      <c r="F2400" s="19" t="s">
        <v>1233</v>
      </c>
      <c r="G2400" s="67">
        <v>44749</v>
      </c>
      <c r="H2400" s="67">
        <v>44766</v>
      </c>
      <c r="I2400" s="71">
        <f t="shared" si="135"/>
        <v>17</v>
      </c>
      <c r="J2400" s="72" t="s">
        <v>200</v>
      </c>
      <c r="K2400" s="72" t="s">
        <v>201</v>
      </c>
      <c r="L2400" s="73">
        <v>1</v>
      </c>
      <c r="M2400" s="73" t="s">
        <v>108</v>
      </c>
      <c r="N2400" s="68" t="str">
        <f>VLOOKUP(K2400,[1]人員授權表!D$3:G$249,4,0)</f>
        <v>無機</v>
      </c>
      <c r="O2400" s="70" t="str">
        <f>IF(J2400=[1]人員授權表!$C$85,"Casper李羿勳",IF(J2400=[1]人員授權表!$C$188,"Iring陳俊明",VLOOKUP(K2400,[1]人員授權表!D$2:E$249,2,FALSE)))</f>
        <v>Ruby黃家蓁</v>
      </c>
      <c r="P2400" s="67">
        <f t="shared" si="134"/>
        <v>44764</v>
      </c>
      <c r="Q2400" s="75" t="str">
        <f t="shared" si="136"/>
        <v>週五</v>
      </c>
      <c r="R2400" s="80">
        <v>44755</v>
      </c>
      <c r="AA2400" s="1"/>
    </row>
    <row r="2401" spans="4:27">
      <c r="D2401" s="68" t="s">
        <v>50</v>
      </c>
      <c r="E2401" s="70" t="s">
        <v>51</v>
      </c>
      <c r="F2401" s="19" t="s">
        <v>1233</v>
      </c>
      <c r="G2401" s="67">
        <v>44749</v>
      </c>
      <c r="H2401" s="67">
        <v>44766</v>
      </c>
      <c r="I2401" s="71">
        <f t="shared" si="135"/>
        <v>17</v>
      </c>
      <c r="J2401" s="72" t="s">
        <v>151</v>
      </c>
      <c r="K2401" s="72" t="s">
        <v>152</v>
      </c>
      <c r="L2401" s="73">
        <v>1</v>
      </c>
      <c r="M2401" s="73" t="s">
        <v>108</v>
      </c>
      <c r="N2401" s="68" t="str">
        <f>VLOOKUP(K2401,[1]人員授權表!D$3:G$249,4,0)</f>
        <v>無機</v>
      </c>
      <c r="O2401" s="70" t="str">
        <f>IF(J2401=[1]人員授權表!$C$85,"Casper李羿勳",IF(J2401=[1]人員授權表!$C$188,"Iring陳俊明",VLOOKUP(K2401,[1]人員授權表!D$2:E$249,2,FALSE)))</f>
        <v>Vicky游崴涵</v>
      </c>
      <c r="P2401" s="67">
        <f t="shared" si="134"/>
        <v>44764</v>
      </c>
      <c r="Q2401" s="75" t="str">
        <f t="shared" si="136"/>
        <v>週五</v>
      </c>
      <c r="R2401" s="80">
        <v>44762</v>
      </c>
      <c r="AA2401" s="1"/>
    </row>
    <row r="2402" spans="4:27">
      <c r="D2402" s="68" t="s">
        <v>50</v>
      </c>
      <c r="E2402" s="70" t="s">
        <v>51</v>
      </c>
      <c r="F2402" s="19" t="s">
        <v>1233</v>
      </c>
      <c r="G2402" s="67">
        <v>44749</v>
      </c>
      <c r="H2402" s="67">
        <v>44766</v>
      </c>
      <c r="I2402" s="71">
        <f t="shared" si="135"/>
        <v>17</v>
      </c>
      <c r="J2402" s="72" t="s">
        <v>160</v>
      </c>
      <c r="K2402" s="72" t="s">
        <v>161</v>
      </c>
      <c r="L2402" s="73">
        <v>1</v>
      </c>
      <c r="M2402" s="73" t="s">
        <v>108</v>
      </c>
      <c r="N2402" s="68" t="str">
        <f>VLOOKUP(K2402,[1]人員授權表!D$3:G$249,4,0)</f>
        <v>無機</v>
      </c>
      <c r="O2402" s="70" t="str">
        <f>IF(J2402=[1]人員授權表!$C$85,"Casper李羿勳",IF(J2402=[1]人員授權表!$C$188,"Iring陳俊明",VLOOKUP(K2402,[1]人員授權表!D$2:E$249,2,FALSE)))</f>
        <v>Dennis陳汶宏</v>
      </c>
      <c r="P2402" s="67">
        <f t="shared" si="134"/>
        <v>44764</v>
      </c>
      <c r="Q2402" s="75" t="str">
        <f t="shared" si="136"/>
        <v>週五</v>
      </c>
      <c r="R2402" s="80">
        <v>44762</v>
      </c>
      <c r="AA2402" s="1"/>
    </row>
    <row r="2403" spans="4:27">
      <c r="D2403" s="68" t="s">
        <v>50</v>
      </c>
      <c r="E2403" s="70" t="s">
        <v>51</v>
      </c>
      <c r="F2403" s="19" t="s">
        <v>1233</v>
      </c>
      <c r="G2403" s="67">
        <v>44749</v>
      </c>
      <c r="H2403" s="67">
        <v>44766</v>
      </c>
      <c r="I2403" s="71">
        <f t="shared" si="135"/>
        <v>17</v>
      </c>
      <c r="J2403" s="72" t="s">
        <v>1222</v>
      </c>
      <c r="K2403" s="72" t="s">
        <v>1223</v>
      </c>
      <c r="L2403" s="73">
        <v>1</v>
      </c>
      <c r="M2403" s="73" t="s">
        <v>108</v>
      </c>
      <c r="N2403" s="68" t="str">
        <f>VLOOKUP(K2403,[1]人員授權表!D$3:G$249,4,0)</f>
        <v>無機</v>
      </c>
      <c r="O2403" s="70" t="str">
        <f>IF(J2403=[1]人員授權表!$C$85,"Casper李羿勳",IF(J2403=[1]人員授權表!$C$188,"Iring陳俊明",VLOOKUP(K2403,[1]人員授權表!D$2:E$249,2,FALSE)))</f>
        <v>Dennis陳汶宏</v>
      </c>
      <c r="P2403" s="67">
        <f t="shared" si="134"/>
        <v>44764</v>
      </c>
      <c r="Q2403" s="75" t="str">
        <f t="shared" si="136"/>
        <v>週五</v>
      </c>
      <c r="R2403" s="80">
        <v>44762</v>
      </c>
      <c r="AA2403" s="1"/>
    </row>
    <row r="2404" spans="4:27">
      <c r="D2404" s="68" t="s">
        <v>50</v>
      </c>
      <c r="E2404" s="70" t="s">
        <v>51</v>
      </c>
      <c r="F2404" s="19" t="s">
        <v>1233</v>
      </c>
      <c r="G2404" s="67">
        <v>44749</v>
      </c>
      <c r="H2404" s="67">
        <v>44766</v>
      </c>
      <c r="I2404" s="71">
        <f t="shared" si="135"/>
        <v>17</v>
      </c>
      <c r="J2404" s="72" t="s">
        <v>175</v>
      </c>
      <c r="K2404" s="72" t="s">
        <v>176</v>
      </c>
      <c r="L2404" s="73">
        <v>1</v>
      </c>
      <c r="M2404" s="73" t="s">
        <v>108</v>
      </c>
      <c r="N2404" s="68" t="str">
        <f>VLOOKUP(K2404,[1]人員授權表!D$3:G$249,4,0)</f>
        <v>無機</v>
      </c>
      <c r="O2404" s="70" t="s">
        <v>177</v>
      </c>
      <c r="P2404" s="67">
        <f t="shared" si="134"/>
        <v>44764</v>
      </c>
      <c r="Q2404" s="75" t="str">
        <f t="shared" si="136"/>
        <v>週五</v>
      </c>
      <c r="R2404" s="80">
        <v>44755</v>
      </c>
      <c r="AA2404" s="1"/>
    </row>
    <row r="2405" spans="4:27">
      <c r="D2405" s="68" t="s">
        <v>50</v>
      </c>
      <c r="E2405" s="70" t="s">
        <v>51</v>
      </c>
      <c r="F2405" s="19" t="s">
        <v>1233</v>
      </c>
      <c r="G2405" s="67">
        <v>44749</v>
      </c>
      <c r="H2405" s="67">
        <v>44766</v>
      </c>
      <c r="I2405" s="71">
        <f t="shared" si="135"/>
        <v>17</v>
      </c>
      <c r="J2405" s="72" t="s">
        <v>290</v>
      </c>
      <c r="K2405" s="72" t="s">
        <v>291</v>
      </c>
      <c r="L2405" s="73">
        <v>1</v>
      </c>
      <c r="M2405" s="73" t="s">
        <v>108</v>
      </c>
      <c r="N2405" s="68" t="str">
        <f>VLOOKUP(K2405,[1]人員授權表!D$3:G$249,4,0)</f>
        <v>無機</v>
      </c>
      <c r="O2405" s="70" t="str">
        <f>IF(J2405=[1]人員授權表!$C$85,"Casper李羿勳",IF(J2405=[1]人員授權表!$C$188,"Iring陳俊明",VLOOKUP(K2405,[1]人員授權表!D$2:E$249,2,FALSE)))</f>
        <v>George陳志昇</v>
      </c>
      <c r="P2405" s="67">
        <f t="shared" si="134"/>
        <v>44764</v>
      </c>
      <c r="Q2405" s="75" t="str">
        <f t="shared" si="136"/>
        <v>週五</v>
      </c>
      <c r="R2405" s="80">
        <v>44762</v>
      </c>
      <c r="AA2405" s="1"/>
    </row>
    <row r="2406" spans="4:27">
      <c r="D2406" s="68" t="s">
        <v>50</v>
      </c>
      <c r="E2406" s="70" t="s">
        <v>51</v>
      </c>
      <c r="F2406" s="19" t="s">
        <v>1233</v>
      </c>
      <c r="G2406" s="67">
        <v>44749</v>
      </c>
      <c r="H2406" s="67">
        <v>44766</v>
      </c>
      <c r="I2406" s="71">
        <f t="shared" si="135"/>
        <v>17</v>
      </c>
      <c r="J2406" s="72" t="s">
        <v>204</v>
      </c>
      <c r="K2406" s="72" t="s">
        <v>205</v>
      </c>
      <c r="L2406" s="73">
        <v>1</v>
      </c>
      <c r="M2406" s="73" t="s">
        <v>108</v>
      </c>
      <c r="N2406" s="68" t="str">
        <f>VLOOKUP(K2406,[1]人員授權表!D$3:G$249,4,0)</f>
        <v>無機</v>
      </c>
      <c r="O2406" s="70" t="str">
        <f>IF(J2406=[1]人員授權表!$C$85,"Casper李羿勳",IF(J2406=[1]人員授權表!$C$188,"Iring陳俊明",VLOOKUP(K2406,[1]人員授權表!D$2:E$249,2,FALSE)))</f>
        <v>Iring陳俊明</v>
      </c>
      <c r="P2406" s="67">
        <f t="shared" si="134"/>
        <v>44764</v>
      </c>
      <c r="Q2406" s="75" t="str">
        <f t="shared" si="136"/>
        <v>週五</v>
      </c>
      <c r="R2406" s="80">
        <v>44762</v>
      </c>
      <c r="AA2406" s="1"/>
    </row>
    <row r="2407" spans="4:27">
      <c r="D2407" s="68" t="s">
        <v>50</v>
      </c>
      <c r="E2407" s="70" t="s">
        <v>51</v>
      </c>
      <c r="F2407" s="19" t="s">
        <v>1233</v>
      </c>
      <c r="G2407" s="67">
        <v>44749</v>
      </c>
      <c r="H2407" s="67">
        <v>44766</v>
      </c>
      <c r="I2407" s="71">
        <f t="shared" si="135"/>
        <v>17</v>
      </c>
      <c r="J2407" s="72" t="s">
        <v>206</v>
      </c>
      <c r="K2407" s="72" t="s">
        <v>179</v>
      </c>
      <c r="L2407" s="73">
        <v>1</v>
      </c>
      <c r="M2407" s="73" t="s">
        <v>108</v>
      </c>
      <c r="N2407" s="68" t="str">
        <f>VLOOKUP(K2407,[1]人員授權表!D$3:G$249,4,0)</f>
        <v>無機</v>
      </c>
      <c r="O2407" s="70" t="s">
        <v>115</v>
      </c>
      <c r="P2407" s="67">
        <f t="shared" si="134"/>
        <v>44764</v>
      </c>
      <c r="Q2407" s="75" t="str">
        <f t="shared" si="136"/>
        <v>週五</v>
      </c>
      <c r="R2407" s="80">
        <v>44761</v>
      </c>
      <c r="AA2407" s="1"/>
    </row>
    <row r="2408" spans="4:27">
      <c r="D2408" s="68" t="s">
        <v>50</v>
      </c>
      <c r="E2408" s="70" t="s">
        <v>51</v>
      </c>
      <c r="F2408" s="19" t="s">
        <v>1233</v>
      </c>
      <c r="G2408" s="67">
        <v>44749</v>
      </c>
      <c r="H2408" s="67">
        <v>44766</v>
      </c>
      <c r="I2408" s="71">
        <f t="shared" si="135"/>
        <v>17</v>
      </c>
      <c r="J2408" s="72" t="s">
        <v>178</v>
      </c>
      <c r="K2408" s="72" t="s">
        <v>179</v>
      </c>
      <c r="L2408" s="73">
        <v>1</v>
      </c>
      <c r="M2408" s="73" t="s">
        <v>108</v>
      </c>
      <c r="N2408" s="68" t="str">
        <f>VLOOKUP(K2408,[1]人員授權表!D$3:G$249,4,0)</f>
        <v>無機</v>
      </c>
      <c r="O2408" s="70" t="s">
        <v>115</v>
      </c>
      <c r="P2408" s="67">
        <f t="shared" si="134"/>
        <v>44764</v>
      </c>
      <c r="Q2408" s="75" t="str">
        <f t="shared" si="136"/>
        <v>週五</v>
      </c>
      <c r="R2408" s="80">
        <v>44761</v>
      </c>
      <c r="AA2408" s="1"/>
    </row>
    <row r="2409" spans="4:27">
      <c r="D2409" s="68" t="s">
        <v>50</v>
      </c>
      <c r="E2409" s="70" t="s">
        <v>51</v>
      </c>
      <c r="F2409" s="19" t="s">
        <v>1233</v>
      </c>
      <c r="G2409" s="67">
        <v>44749</v>
      </c>
      <c r="H2409" s="67">
        <v>44766</v>
      </c>
      <c r="I2409" s="71">
        <f t="shared" si="135"/>
        <v>17</v>
      </c>
      <c r="J2409" s="72" t="s">
        <v>141</v>
      </c>
      <c r="K2409" s="72" t="s">
        <v>142</v>
      </c>
      <c r="L2409" s="73">
        <v>1</v>
      </c>
      <c r="M2409" s="73" t="s">
        <v>108</v>
      </c>
      <c r="N2409" s="68" t="str">
        <f>VLOOKUP(K2409,[1]人員授權表!D$3:G$249,4,0)</f>
        <v>無機</v>
      </c>
      <c r="O2409" s="70" t="str">
        <f>IF(J2409=[1]人員授權表!$C$85,"Casper李羿勳",IF(J2409=[1]人員授權表!$C$188,"Iring陳俊明",VLOOKUP(K2409,[1]人員授權表!D$2:E$249,2,FALSE)))</f>
        <v>Dennis陳汶宏</v>
      </c>
      <c r="P2409" s="67">
        <f t="shared" si="134"/>
        <v>44764</v>
      </c>
      <c r="Q2409" s="75" t="str">
        <f t="shared" si="136"/>
        <v>週五</v>
      </c>
      <c r="R2409" s="80">
        <v>44755</v>
      </c>
      <c r="AA2409" s="1"/>
    </row>
    <row r="2410" spans="4:27">
      <c r="D2410" s="68" t="s">
        <v>50</v>
      </c>
      <c r="E2410" s="70" t="s">
        <v>51</v>
      </c>
      <c r="F2410" s="19" t="s">
        <v>1233</v>
      </c>
      <c r="G2410" s="67">
        <v>44749</v>
      </c>
      <c r="H2410" s="67">
        <v>44766</v>
      </c>
      <c r="I2410" s="71">
        <f t="shared" si="135"/>
        <v>17</v>
      </c>
      <c r="J2410" s="72" t="s">
        <v>966</v>
      </c>
      <c r="K2410" s="72" t="s">
        <v>154</v>
      </c>
      <c r="L2410" s="73">
        <v>1</v>
      </c>
      <c r="M2410" s="73" t="s">
        <v>108</v>
      </c>
      <c r="N2410" s="68" t="str">
        <f>VLOOKUP(K2410,[1]人員授權表!D$3:G$249,4,0)</f>
        <v>無機</v>
      </c>
      <c r="O2410" s="70" t="str">
        <f>IF(J2410=[1]人員授權表!$C$85,"Casper李羿勳",IF(J2410=[1]人員授權表!$C$188,"Iring陳俊明",VLOOKUP(K2410,[1]人員授權表!D$2:E$249,2,FALSE)))</f>
        <v>Ken張智凱</v>
      </c>
      <c r="P2410" s="67">
        <f t="shared" si="134"/>
        <v>44764</v>
      </c>
      <c r="Q2410" s="75" t="str">
        <f t="shared" si="136"/>
        <v>週五</v>
      </c>
      <c r="R2410" s="80">
        <v>44754</v>
      </c>
      <c r="AA2410" s="1"/>
    </row>
    <row r="2411" spans="4:27">
      <c r="D2411" s="68" t="s">
        <v>50</v>
      </c>
      <c r="E2411" s="70" t="s">
        <v>51</v>
      </c>
      <c r="F2411" s="19" t="s">
        <v>1233</v>
      </c>
      <c r="G2411" s="67">
        <v>44749</v>
      </c>
      <c r="H2411" s="67">
        <v>44766</v>
      </c>
      <c r="I2411" s="71">
        <f t="shared" si="135"/>
        <v>17</v>
      </c>
      <c r="J2411" s="72" t="s">
        <v>209</v>
      </c>
      <c r="K2411" s="72" t="s">
        <v>210</v>
      </c>
      <c r="L2411" s="73">
        <v>1</v>
      </c>
      <c r="M2411" s="73" t="s">
        <v>108</v>
      </c>
      <c r="N2411" s="68" t="str">
        <f>VLOOKUP(K2411,[1]人員授權表!D$3:G$249,4,0)</f>
        <v>無機</v>
      </c>
      <c r="O2411" s="70" t="str">
        <f>IF(J2411=[1]人員授權表!$C$85,"Casper李羿勳",IF(J2411=[1]人員授權表!$C$188,"Iring陳俊明",VLOOKUP(K2411,[1]人員授權表!D$2:E$249,2,FALSE)))</f>
        <v>Vicky游崴涵</v>
      </c>
      <c r="P2411" s="67">
        <f t="shared" si="134"/>
        <v>44764</v>
      </c>
      <c r="Q2411" s="75" t="str">
        <f t="shared" si="136"/>
        <v>週五</v>
      </c>
      <c r="R2411" s="80">
        <v>44762</v>
      </c>
      <c r="AA2411" s="1"/>
    </row>
    <row r="2412" spans="4:27" ht="17.25" customHeight="1">
      <c r="D2412" s="68" t="s">
        <v>50</v>
      </c>
      <c r="E2412" s="70" t="s">
        <v>51</v>
      </c>
      <c r="F2412" s="19" t="s">
        <v>1233</v>
      </c>
      <c r="G2412" s="67">
        <v>44749</v>
      </c>
      <c r="H2412" s="67">
        <v>44766</v>
      </c>
      <c r="I2412" s="71">
        <f t="shared" si="135"/>
        <v>17</v>
      </c>
      <c r="J2412" s="72" t="s">
        <v>167</v>
      </c>
      <c r="K2412" s="72" t="s">
        <v>168</v>
      </c>
      <c r="L2412" s="73">
        <v>1</v>
      </c>
      <c r="M2412" s="73" t="s">
        <v>108</v>
      </c>
      <c r="N2412" s="68" t="str">
        <f>VLOOKUP(K2412,[1]人員授權表!D$3:G$249,4,0)</f>
        <v>有機</v>
      </c>
      <c r="O2412" s="70" t="str">
        <f>IF(J2412=[1]人員授權表!$C$85,"Casper李羿勳",IF(J2412=[1]人員授權表!$C$188,"Iring陳俊明",VLOOKUP(K2412,[1]人員授權表!D$2:E$249,2,FALSE)))</f>
        <v>Una林庭瑄</v>
      </c>
      <c r="P2412" s="67">
        <f t="shared" si="134"/>
        <v>44764</v>
      </c>
      <c r="Q2412" s="75" t="str">
        <f t="shared" si="136"/>
        <v>週五</v>
      </c>
      <c r="R2412" s="80">
        <v>44761</v>
      </c>
      <c r="AA2412" s="1"/>
    </row>
    <row r="2413" spans="4:27">
      <c r="D2413" s="68" t="s">
        <v>50</v>
      </c>
      <c r="E2413" s="70" t="s">
        <v>51</v>
      </c>
      <c r="F2413" s="19" t="s">
        <v>1233</v>
      </c>
      <c r="G2413" s="67">
        <v>44749</v>
      </c>
      <c r="H2413" s="67">
        <v>44766</v>
      </c>
      <c r="I2413" s="71">
        <f t="shared" si="135"/>
        <v>17</v>
      </c>
      <c r="J2413" s="72" t="s">
        <v>257</v>
      </c>
      <c r="K2413" s="72" t="s">
        <v>1225</v>
      </c>
      <c r="L2413" s="73">
        <v>1</v>
      </c>
      <c r="M2413" s="73" t="s">
        <v>108</v>
      </c>
      <c r="N2413" s="68" t="str">
        <f>VLOOKUP(K2413,[1]人員授權表!D$3:G$249,4,0)</f>
        <v>有機</v>
      </c>
      <c r="O2413" s="70" t="str">
        <f>IF(J2413=[1]人員授權表!$C$85,"Casper李羿勳",IF(J2413=[1]人員授權表!$C$188,"Iring陳俊明",VLOOKUP(K2413,[1]人員授權表!D$2:E$249,2,FALSE)))</f>
        <v>Casper李羿勳</v>
      </c>
      <c r="P2413" s="67">
        <f t="shared" si="134"/>
        <v>44764</v>
      </c>
      <c r="Q2413" s="75" t="str">
        <f t="shared" si="136"/>
        <v>週五</v>
      </c>
      <c r="R2413" s="80">
        <v>44763</v>
      </c>
      <c r="AA2413" s="1"/>
    </row>
    <row r="2414" spans="4:27">
      <c r="D2414" s="68" t="s">
        <v>50</v>
      </c>
      <c r="E2414" s="70" t="s">
        <v>51</v>
      </c>
      <c r="F2414" s="19" t="s">
        <v>1233</v>
      </c>
      <c r="G2414" s="67">
        <v>44749</v>
      </c>
      <c r="H2414" s="67">
        <v>44766</v>
      </c>
      <c r="I2414" s="71">
        <f t="shared" si="135"/>
        <v>17</v>
      </c>
      <c r="J2414" s="72" t="s">
        <v>1226</v>
      </c>
      <c r="K2414" s="72" t="s">
        <v>1227</v>
      </c>
      <c r="L2414" s="73">
        <v>1</v>
      </c>
      <c r="M2414" s="73" t="s">
        <v>108</v>
      </c>
      <c r="N2414" s="68" t="str">
        <f>VLOOKUP(K2414,[1]人員授權表!D$3:G$249,4,0)</f>
        <v>有機</v>
      </c>
      <c r="O2414" s="70" t="str">
        <f>IF(J2414=[1]人員授權表!$C$85,"Casper李羿勳",IF(J2414=[1]人員授權表!$C$188,"Iring陳俊明",VLOOKUP(K2414,[1]人員授權表!D$2:E$249,2,FALSE)))</f>
        <v>Marco陳鴻鈞</v>
      </c>
      <c r="P2414" s="67">
        <f t="shared" si="134"/>
        <v>44764</v>
      </c>
      <c r="Q2414" s="75" t="str">
        <f t="shared" si="136"/>
        <v>週五</v>
      </c>
      <c r="R2414" s="80">
        <v>44761</v>
      </c>
      <c r="AA2414" s="1"/>
    </row>
    <row r="2415" spans="4:27">
      <c r="D2415" s="68" t="s">
        <v>50</v>
      </c>
      <c r="E2415" s="70" t="s">
        <v>51</v>
      </c>
      <c r="F2415" s="70" t="s">
        <v>1234</v>
      </c>
      <c r="G2415" s="67">
        <v>44747</v>
      </c>
      <c r="H2415" s="67">
        <v>44766</v>
      </c>
      <c r="I2415" s="71">
        <f t="shared" si="135"/>
        <v>19</v>
      </c>
      <c r="J2415" s="72" t="s">
        <v>919</v>
      </c>
      <c r="K2415" s="72" t="s">
        <v>187</v>
      </c>
      <c r="L2415" s="73">
        <v>1</v>
      </c>
      <c r="M2415" s="73" t="s">
        <v>108</v>
      </c>
      <c r="N2415" s="68" t="str">
        <f>VLOOKUP(K2415,[1]人員授權表!D$3:G$249,4,0)</f>
        <v>無機</v>
      </c>
      <c r="O2415" s="70" t="str">
        <f>VLOOKUP(K2415,[1]人員授權表!D$2:E$249,2,FALSE)</f>
        <v>Ruby黃家蓁</v>
      </c>
      <c r="P2415" s="67">
        <f t="shared" si="134"/>
        <v>44764</v>
      </c>
      <c r="Q2415" s="75" t="str">
        <f t="shared" si="136"/>
        <v>週五</v>
      </c>
      <c r="R2415" s="80">
        <v>44755</v>
      </c>
      <c r="AA2415" s="1"/>
    </row>
    <row r="2416" spans="4:27">
      <c r="D2416" s="68" t="s">
        <v>50</v>
      </c>
      <c r="E2416" s="70" t="s">
        <v>51</v>
      </c>
      <c r="F2416" s="70" t="s">
        <v>1234</v>
      </c>
      <c r="G2416" s="67">
        <v>44747</v>
      </c>
      <c r="H2416" s="67">
        <v>44766</v>
      </c>
      <c r="I2416" s="71">
        <f t="shared" si="135"/>
        <v>19</v>
      </c>
      <c r="J2416" s="72" t="s">
        <v>188</v>
      </c>
      <c r="K2416" s="72" t="s">
        <v>189</v>
      </c>
      <c r="L2416" s="73">
        <v>1</v>
      </c>
      <c r="M2416" s="73" t="s">
        <v>108</v>
      </c>
      <c r="N2416" s="68" t="str">
        <f>VLOOKUP(K2416,[1]人員授權表!D$3:G$249,4,0)</f>
        <v>無機</v>
      </c>
      <c r="O2416" s="70" t="str">
        <f>VLOOKUP(K2416,[1]人員授權表!D$2:E$249,2,FALSE)</f>
        <v>Iring陳俊明</v>
      </c>
      <c r="P2416" s="67">
        <f t="shared" si="134"/>
        <v>44764</v>
      </c>
      <c r="Q2416" s="75" t="str">
        <f t="shared" si="136"/>
        <v>週五</v>
      </c>
      <c r="R2416" s="80">
        <v>44753</v>
      </c>
      <c r="AA2416" s="1"/>
    </row>
    <row r="2417" spans="1:61">
      <c r="D2417" s="68" t="s">
        <v>50</v>
      </c>
      <c r="E2417" s="70" t="s">
        <v>51</v>
      </c>
      <c r="F2417" s="70" t="s">
        <v>1234</v>
      </c>
      <c r="G2417" s="67">
        <v>44747</v>
      </c>
      <c r="H2417" s="67">
        <v>44766</v>
      </c>
      <c r="I2417" s="71">
        <f t="shared" si="135"/>
        <v>19</v>
      </c>
      <c r="J2417" s="72" t="s">
        <v>190</v>
      </c>
      <c r="K2417" s="72" t="s">
        <v>140</v>
      </c>
      <c r="L2417" s="73">
        <v>1</v>
      </c>
      <c r="M2417" s="73" t="s">
        <v>108</v>
      </c>
      <c r="N2417" s="68" t="str">
        <f>VLOOKUP(K2417,[1]人員授權表!D$3:G$249,4,0)</f>
        <v>無機</v>
      </c>
      <c r="O2417" s="70" t="s">
        <v>191</v>
      </c>
      <c r="P2417" s="67">
        <f t="shared" si="134"/>
        <v>44764</v>
      </c>
      <c r="Q2417" s="75" t="str">
        <f t="shared" si="136"/>
        <v>週五</v>
      </c>
      <c r="R2417" s="80">
        <v>44753</v>
      </c>
      <c r="AA2417" s="1"/>
    </row>
    <row r="2418" spans="1:61">
      <c r="D2418" s="68" t="s">
        <v>50</v>
      </c>
      <c r="E2418" s="70" t="s">
        <v>51</v>
      </c>
      <c r="F2418" s="70" t="s">
        <v>1234</v>
      </c>
      <c r="G2418" s="67">
        <v>44747</v>
      </c>
      <c r="H2418" s="67">
        <v>44766</v>
      </c>
      <c r="I2418" s="71">
        <f t="shared" si="135"/>
        <v>19</v>
      </c>
      <c r="J2418" s="72" t="s">
        <v>195</v>
      </c>
      <c r="K2418" s="72" t="s">
        <v>196</v>
      </c>
      <c r="L2418" s="73">
        <v>1</v>
      </c>
      <c r="M2418" s="73" t="s">
        <v>108</v>
      </c>
      <c r="N2418" s="68" t="str">
        <f>VLOOKUP(K2418,[1]人員授權表!D$3:G$249,4,0)</f>
        <v>無機</v>
      </c>
      <c r="O2418" s="70" t="str">
        <f>VLOOKUP(K2418,[1]人員授權表!D$2:E$249,2,FALSE)</f>
        <v>Debby胡萱黛</v>
      </c>
      <c r="P2418" s="67">
        <f t="shared" si="134"/>
        <v>44764</v>
      </c>
      <c r="Q2418" s="75" t="str">
        <f t="shared" si="136"/>
        <v>週五</v>
      </c>
      <c r="R2418" s="80">
        <v>44760</v>
      </c>
      <c r="AA2418" s="1"/>
    </row>
    <row r="2419" spans="1:61" s="109" customFormat="1">
      <c r="A2419" s="1"/>
      <c r="B2419" s="66"/>
      <c r="C2419" s="67"/>
      <c r="D2419" s="68" t="s">
        <v>50</v>
      </c>
      <c r="E2419" s="70" t="s">
        <v>51</v>
      </c>
      <c r="F2419" s="70" t="s">
        <v>1234</v>
      </c>
      <c r="G2419" s="67">
        <v>44747</v>
      </c>
      <c r="H2419" s="67">
        <v>44766</v>
      </c>
      <c r="I2419" s="71">
        <f t="shared" si="135"/>
        <v>19</v>
      </c>
      <c r="J2419" s="72" t="s">
        <v>198</v>
      </c>
      <c r="K2419" s="72" t="s">
        <v>199</v>
      </c>
      <c r="L2419" s="73">
        <v>1</v>
      </c>
      <c r="M2419" s="73" t="s">
        <v>108</v>
      </c>
      <c r="N2419" s="68" t="str">
        <f>VLOOKUP(K2419,[1]人員授權表!D$3:G$249,4,0)</f>
        <v>無機</v>
      </c>
      <c r="O2419" s="70" t="str">
        <f>VLOOKUP(K2419,[1]人員授權表!D$2:E$249,2,FALSE)</f>
        <v>Vicky游崴涵</v>
      </c>
      <c r="P2419" s="67">
        <f t="shared" si="134"/>
        <v>44764</v>
      </c>
      <c r="Q2419" s="75" t="str">
        <f t="shared" si="136"/>
        <v>週五</v>
      </c>
      <c r="R2419" s="80">
        <v>44757</v>
      </c>
      <c r="S2419" s="68"/>
      <c r="T2419" s="70"/>
      <c r="U2419" s="70"/>
      <c r="V2419" s="70"/>
      <c r="W2419" s="70"/>
      <c r="X2419" s="70"/>
      <c r="Y2419" s="78"/>
      <c r="Z2419" s="79"/>
      <c r="AA2419" s="1"/>
      <c r="AB2419" s="12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</row>
    <row r="2420" spans="1:61" s="109" customFormat="1">
      <c r="A2420" s="1"/>
      <c r="B2420" s="66"/>
      <c r="C2420" s="67"/>
      <c r="D2420" s="68" t="s">
        <v>50</v>
      </c>
      <c r="E2420" s="70" t="s">
        <v>51</v>
      </c>
      <c r="F2420" s="70" t="s">
        <v>1234</v>
      </c>
      <c r="G2420" s="67">
        <v>44747</v>
      </c>
      <c r="H2420" s="67">
        <v>44766</v>
      </c>
      <c r="I2420" s="71">
        <f t="shared" si="135"/>
        <v>19</v>
      </c>
      <c r="J2420" s="72" t="s">
        <v>200</v>
      </c>
      <c r="K2420" s="72" t="s">
        <v>201</v>
      </c>
      <c r="L2420" s="73">
        <v>1</v>
      </c>
      <c r="M2420" s="73" t="s">
        <v>108</v>
      </c>
      <c r="N2420" s="68" t="str">
        <f>VLOOKUP(K2420,[1]人員授權表!D$3:G$249,4,0)</f>
        <v>無機</v>
      </c>
      <c r="O2420" s="70" t="str">
        <f>VLOOKUP(K2420,[1]人員授權表!D$2:E$249,2,FALSE)</f>
        <v>Ruby黃家蓁</v>
      </c>
      <c r="P2420" s="67">
        <f t="shared" si="134"/>
        <v>44764</v>
      </c>
      <c r="Q2420" s="75" t="str">
        <f t="shared" si="136"/>
        <v>週五</v>
      </c>
      <c r="R2420" s="80">
        <v>44754</v>
      </c>
      <c r="S2420" s="68"/>
      <c r="T2420" s="70"/>
      <c r="U2420" s="70"/>
      <c r="V2420" s="70"/>
      <c r="W2420" s="70"/>
      <c r="X2420" s="70"/>
      <c r="Y2420" s="78"/>
      <c r="Z2420" s="79"/>
      <c r="AA2420" s="1"/>
      <c r="AB2420" s="12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</row>
    <row r="2421" spans="1:61" s="109" customFormat="1">
      <c r="A2421" s="1"/>
      <c r="B2421" s="66"/>
      <c r="C2421" s="67"/>
      <c r="D2421" s="68" t="s">
        <v>50</v>
      </c>
      <c r="E2421" s="70" t="s">
        <v>51</v>
      </c>
      <c r="F2421" s="70" t="s">
        <v>1234</v>
      </c>
      <c r="G2421" s="67">
        <v>44747</v>
      </c>
      <c r="H2421" s="67">
        <v>44766</v>
      </c>
      <c r="I2421" s="71">
        <f t="shared" si="135"/>
        <v>19</v>
      </c>
      <c r="J2421" s="72" t="s">
        <v>151</v>
      </c>
      <c r="K2421" s="72" t="s">
        <v>152</v>
      </c>
      <c r="L2421" s="73">
        <v>1</v>
      </c>
      <c r="M2421" s="73" t="s">
        <v>108</v>
      </c>
      <c r="N2421" s="68" t="str">
        <f>VLOOKUP(K2421,[1]人員授權表!D$3:G$249,4,0)</f>
        <v>無機</v>
      </c>
      <c r="O2421" s="70" t="str">
        <f>VLOOKUP(K2421,[1]人員授權表!D$2:E$249,2,FALSE)</f>
        <v>Vicky游崴涵</v>
      </c>
      <c r="P2421" s="67">
        <f t="shared" si="134"/>
        <v>44764</v>
      </c>
      <c r="Q2421" s="75" t="str">
        <f t="shared" si="136"/>
        <v>週五</v>
      </c>
      <c r="R2421" s="80">
        <v>44757</v>
      </c>
      <c r="S2421" s="68"/>
      <c r="T2421" s="70"/>
      <c r="U2421" s="70"/>
      <c r="V2421" s="70"/>
      <c r="W2421" s="70"/>
      <c r="X2421" s="70"/>
      <c r="Y2421" s="78"/>
      <c r="Z2421" s="79"/>
      <c r="AA2421" s="1"/>
      <c r="AB2421" s="12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</row>
    <row r="2422" spans="1:61" s="109" customFormat="1">
      <c r="A2422" s="1"/>
      <c r="B2422" s="66"/>
      <c r="C2422" s="67"/>
      <c r="D2422" s="68" t="s">
        <v>50</v>
      </c>
      <c r="E2422" s="70" t="s">
        <v>51</v>
      </c>
      <c r="F2422" s="70" t="s">
        <v>1234</v>
      </c>
      <c r="G2422" s="67">
        <v>44747</v>
      </c>
      <c r="H2422" s="67">
        <v>44766</v>
      </c>
      <c r="I2422" s="71">
        <f t="shared" si="135"/>
        <v>19</v>
      </c>
      <c r="J2422" s="72" t="s">
        <v>160</v>
      </c>
      <c r="K2422" s="72" t="s">
        <v>161</v>
      </c>
      <c r="L2422" s="73">
        <v>1</v>
      </c>
      <c r="M2422" s="73" t="s">
        <v>108</v>
      </c>
      <c r="N2422" s="68" t="str">
        <f>VLOOKUP(K2422,[1]人員授權表!D$3:G$249,4,0)</f>
        <v>無機</v>
      </c>
      <c r="O2422" s="70" t="str">
        <f>VLOOKUP(K2422,[1]人員授權表!D$2:E$249,2,FALSE)</f>
        <v>Dennis陳汶宏</v>
      </c>
      <c r="P2422" s="67">
        <f t="shared" si="134"/>
        <v>44764</v>
      </c>
      <c r="Q2422" s="75" t="str">
        <f t="shared" si="136"/>
        <v>週五</v>
      </c>
      <c r="R2422" s="80">
        <v>44754</v>
      </c>
      <c r="S2422" s="68"/>
      <c r="T2422" s="70"/>
      <c r="U2422" s="70"/>
      <c r="V2422" s="70"/>
      <c r="W2422" s="70"/>
      <c r="X2422" s="70"/>
      <c r="Y2422" s="78"/>
      <c r="Z2422" s="79"/>
      <c r="AA2422" s="1"/>
      <c r="AB2422" s="12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</row>
    <row r="2423" spans="1:61" s="109" customFormat="1" ht="17.25" customHeight="1">
      <c r="A2423" s="1"/>
      <c r="B2423" s="66"/>
      <c r="C2423" s="67"/>
      <c r="D2423" s="68" t="s">
        <v>50</v>
      </c>
      <c r="E2423" s="70" t="s">
        <v>51</v>
      </c>
      <c r="F2423" s="70" t="s">
        <v>1234</v>
      </c>
      <c r="G2423" s="67">
        <v>44747</v>
      </c>
      <c r="H2423" s="67">
        <v>44766</v>
      </c>
      <c r="I2423" s="71">
        <f t="shared" si="135"/>
        <v>19</v>
      </c>
      <c r="J2423" s="72" t="s">
        <v>1222</v>
      </c>
      <c r="K2423" s="72" t="s">
        <v>1223</v>
      </c>
      <c r="L2423" s="73">
        <v>1</v>
      </c>
      <c r="M2423" s="73" t="s">
        <v>108</v>
      </c>
      <c r="N2423" s="68" t="str">
        <f>VLOOKUP(K2423,[1]人員授權表!D$3:G$249,4,0)</f>
        <v>無機</v>
      </c>
      <c r="O2423" s="70" t="str">
        <f>VLOOKUP(K2423,[1]人員授權表!D$2:E$249,2,FALSE)</f>
        <v>Dennis陳汶宏</v>
      </c>
      <c r="P2423" s="67">
        <f t="shared" si="134"/>
        <v>44764</v>
      </c>
      <c r="Q2423" s="75" t="str">
        <f t="shared" si="136"/>
        <v>週五</v>
      </c>
      <c r="R2423" s="80">
        <v>44755</v>
      </c>
      <c r="S2423" s="68"/>
      <c r="T2423" s="70"/>
      <c r="U2423" s="70"/>
      <c r="V2423" s="70"/>
      <c r="W2423" s="70"/>
      <c r="X2423" s="70"/>
      <c r="Y2423" s="78"/>
      <c r="Z2423" s="79"/>
      <c r="AA2423" s="1"/>
      <c r="AB2423" s="12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</row>
    <row r="2424" spans="1:61" s="109" customFormat="1">
      <c r="A2424" s="1"/>
      <c r="B2424" s="66"/>
      <c r="C2424" s="67"/>
      <c r="D2424" s="68" t="s">
        <v>50</v>
      </c>
      <c r="E2424" s="70" t="s">
        <v>51</v>
      </c>
      <c r="F2424" s="70" t="s">
        <v>1234</v>
      </c>
      <c r="G2424" s="67">
        <v>44747</v>
      </c>
      <c r="H2424" s="67">
        <v>44766</v>
      </c>
      <c r="I2424" s="71">
        <f t="shared" si="135"/>
        <v>19</v>
      </c>
      <c r="J2424" s="72" t="s">
        <v>175</v>
      </c>
      <c r="K2424" s="72" t="s">
        <v>176</v>
      </c>
      <c r="L2424" s="73">
        <v>1</v>
      </c>
      <c r="M2424" s="73" t="s">
        <v>108</v>
      </c>
      <c r="N2424" s="68" t="str">
        <f>VLOOKUP(K2424,[1]人員授權表!D$3:G$249,4,0)</f>
        <v>無機</v>
      </c>
      <c r="O2424" s="70" t="s">
        <v>177</v>
      </c>
      <c r="P2424" s="67">
        <f t="shared" si="134"/>
        <v>44764</v>
      </c>
      <c r="Q2424" s="75" t="str">
        <f t="shared" si="136"/>
        <v>週五</v>
      </c>
      <c r="R2424" s="80">
        <v>44754</v>
      </c>
      <c r="S2424" s="68"/>
      <c r="T2424" s="70"/>
      <c r="U2424" s="70"/>
      <c r="V2424" s="70"/>
      <c r="W2424" s="70"/>
      <c r="X2424" s="70"/>
      <c r="Y2424" s="78"/>
      <c r="Z2424" s="79"/>
      <c r="AA2424" s="1"/>
      <c r="AB2424" s="12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</row>
    <row r="2425" spans="1:61" s="109" customFormat="1">
      <c r="A2425" s="1"/>
      <c r="B2425" s="66"/>
      <c r="C2425" s="67"/>
      <c r="D2425" s="68" t="s">
        <v>50</v>
      </c>
      <c r="E2425" s="70" t="s">
        <v>51</v>
      </c>
      <c r="F2425" s="70" t="s">
        <v>1234</v>
      </c>
      <c r="G2425" s="67">
        <v>44747</v>
      </c>
      <c r="H2425" s="67">
        <v>44766</v>
      </c>
      <c r="I2425" s="71">
        <f t="shared" si="135"/>
        <v>19</v>
      </c>
      <c r="J2425" s="72" t="s">
        <v>290</v>
      </c>
      <c r="K2425" s="72" t="s">
        <v>291</v>
      </c>
      <c r="L2425" s="73">
        <v>1</v>
      </c>
      <c r="M2425" s="73" t="s">
        <v>108</v>
      </c>
      <c r="N2425" s="68" t="str">
        <f>VLOOKUP(K2425,[1]人員授權表!D$3:G$249,4,0)</f>
        <v>無機</v>
      </c>
      <c r="O2425" s="70" t="str">
        <f>VLOOKUP(K2425,[1]人員授權表!D$2:E$249,2,FALSE)</f>
        <v>George陳志昇</v>
      </c>
      <c r="P2425" s="67">
        <f t="shared" si="134"/>
        <v>44764</v>
      </c>
      <c r="Q2425" s="75" t="str">
        <f t="shared" si="136"/>
        <v>週五</v>
      </c>
      <c r="R2425" s="80">
        <v>44762</v>
      </c>
      <c r="S2425" s="68"/>
      <c r="T2425" s="70"/>
      <c r="U2425" s="70"/>
      <c r="V2425" s="70"/>
      <c r="W2425" s="70"/>
      <c r="X2425" s="70"/>
      <c r="Y2425" s="78"/>
      <c r="Z2425" s="79"/>
      <c r="AA2425" s="1"/>
      <c r="AB2425" s="12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</row>
    <row r="2426" spans="1:61" s="109" customFormat="1">
      <c r="A2426" s="1"/>
      <c r="B2426" s="66"/>
      <c r="C2426" s="67"/>
      <c r="D2426" s="68" t="s">
        <v>50</v>
      </c>
      <c r="E2426" s="70" t="s">
        <v>51</v>
      </c>
      <c r="F2426" s="70" t="s">
        <v>1234</v>
      </c>
      <c r="G2426" s="67">
        <v>44747</v>
      </c>
      <c r="H2426" s="67">
        <v>44766</v>
      </c>
      <c r="I2426" s="71">
        <f t="shared" si="135"/>
        <v>19</v>
      </c>
      <c r="J2426" s="72" t="s">
        <v>204</v>
      </c>
      <c r="K2426" s="72" t="s">
        <v>205</v>
      </c>
      <c r="L2426" s="73">
        <v>1</v>
      </c>
      <c r="M2426" s="73" t="s">
        <v>108</v>
      </c>
      <c r="N2426" s="68" t="str">
        <f>VLOOKUP(K2426,[1]人員授權表!D$3:G$249,4,0)</f>
        <v>無機</v>
      </c>
      <c r="O2426" s="70" t="str">
        <f>VLOOKUP(K2426,[1]人員授權表!D$2:E$249,2,FALSE)</f>
        <v>Iring陳俊明</v>
      </c>
      <c r="P2426" s="67">
        <f t="shared" si="134"/>
        <v>44764</v>
      </c>
      <c r="Q2426" s="75" t="str">
        <f t="shared" si="136"/>
        <v>週五</v>
      </c>
      <c r="R2426" s="80">
        <v>44755</v>
      </c>
      <c r="S2426" s="68"/>
      <c r="T2426" s="70"/>
      <c r="U2426" s="70"/>
      <c r="V2426" s="70"/>
      <c r="W2426" s="70"/>
      <c r="X2426" s="70"/>
      <c r="Y2426" s="78"/>
      <c r="Z2426" s="79"/>
      <c r="AA2426" s="1"/>
      <c r="AB2426" s="12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</row>
    <row r="2427" spans="1:61" s="109" customFormat="1">
      <c r="A2427" s="1"/>
      <c r="B2427" s="66"/>
      <c r="C2427" s="67"/>
      <c r="D2427" s="68" t="s">
        <v>50</v>
      </c>
      <c r="E2427" s="70" t="s">
        <v>51</v>
      </c>
      <c r="F2427" s="70" t="s">
        <v>1234</v>
      </c>
      <c r="G2427" s="67">
        <v>44747</v>
      </c>
      <c r="H2427" s="67">
        <v>44766</v>
      </c>
      <c r="I2427" s="71">
        <f t="shared" si="135"/>
        <v>19</v>
      </c>
      <c r="J2427" s="72" t="s">
        <v>206</v>
      </c>
      <c r="K2427" s="72" t="s">
        <v>179</v>
      </c>
      <c r="L2427" s="73">
        <v>1</v>
      </c>
      <c r="M2427" s="73" t="s">
        <v>108</v>
      </c>
      <c r="N2427" s="68" t="str">
        <f>VLOOKUP(K2427,[1]人員授權表!D$3:G$249,4,0)</f>
        <v>無機</v>
      </c>
      <c r="O2427" s="70" t="s">
        <v>115</v>
      </c>
      <c r="P2427" s="67">
        <f t="shared" si="134"/>
        <v>44764</v>
      </c>
      <c r="Q2427" s="75" t="str">
        <f t="shared" si="136"/>
        <v>週五</v>
      </c>
      <c r="R2427" s="80">
        <v>44754</v>
      </c>
      <c r="S2427" s="68"/>
      <c r="T2427" s="70"/>
      <c r="U2427" s="70"/>
      <c r="V2427" s="70"/>
      <c r="W2427" s="70"/>
      <c r="X2427" s="70"/>
      <c r="Y2427" s="78"/>
      <c r="Z2427" s="79"/>
      <c r="AA2427" s="1"/>
      <c r="AB2427" s="12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</row>
    <row r="2428" spans="1:61" s="109" customFormat="1">
      <c r="A2428" s="1"/>
      <c r="B2428" s="66"/>
      <c r="C2428" s="67"/>
      <c r="D2428" s="68" t="s">
        <v>50</v>
      </c>
      <c r="E2428" s="70" t="s">
        <v>51</v>
      </c>
      <c r="F2428" s="70" t="s">
        <v>1234</v>
      </c>
      <c r="G2428" s="67">
        <v>44747</v>
      </c>
      <c r="H2428" s="67">
        <v>44766</v>
      </c>
      <c r="I2428" s="71">
        <f t="shared" si="135"/>
        <v>19</v>
      </c>
      <c r="J2428" s="72" t="s">
        <v>178</v>
      </c>
      <c r="K2428" s="72" t="s">
        <v>179</v>
      </c>
      <c r="L2428" s="73">
        <v>1</v>
      </c>
      <c r="M2428" s="73" t="s">
        <v>108</v>
      </c>
      <c r="N2428" s="68" t="str">
        <f>VLOOKUP(K2428,[1]人員授權表!D$3:G$249,4,0)</f>
        <v>無機</v>
      </c>
      <c r="O2428" s="70" t="s">
        <v>115</v>
      </c>
      <c r="P2428" s="67">
        <f t="shared" si="134"/>
        <v>44764</v>
      </c>
      <c r="Q2428" s="75" t="str">
        <f t="shared" si="136"/>
        <v>週五</v>
      </c>
      <c r="R2428" s="80">
        <v>44754</v>
      </c>
      <c r="S2428" s="68"/>
      <c r="T2428" s="70"/>
      <c r="U2428" s="70"/>
      <c r="V2428" s="70"/>
      <c r="W2428" s="70"/>
      <c r="X2428" s="70"/>
      <c r="Y2428" s="78"/>
      <c r="Z2428" s="79"/>
      <c r="AA2428" s="1"/>
      <c r="AB2428" s="12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</row>
    <row r="2429" spans="1:61" s="109" customFormat="1">
      <c r="A2429" s="1"/>
      <c r="B2429" s="66"/>
      <c r="C2429" s="67"/>
      <c r="D2429" s="68" t="s">
        <v>50</v>
      </c>
      <c r="E2429" s="70" t="s">
        <v>51</v>
      </c>
      <c r="F2429" s="70" t="s">
        <v>1234</v>
      </c>
      <c r="G2429" s="67">
        <v>44747</v>
      </c>
      <c r="H2429" s="67">
        <v>44766</v>
      </c>
      <c r="I2429" s="71">
        <f t="shared" si="135"/>
        <v>19</v>
      </c>
      <c r="J2429" s="72" t="s">
        <v>141</v>
      </c>
      <c r="K2429" s="72" t="s">
        <v>142</v>
      </c>
      <c r="L2429" s="73">
        <v>1</v>
      </c>
      <c r="M2429" s="73" t="s">
        <v>108</v>
      </c>
      <c r="N2429" s="68" t="str">
        <f>VLOOKUP(K2429,[1]人員授權表!D$3:G$249,4,0)</f>
        <v>無機</v>
      </c>
      <c r="O2429" s="70" t="str">
        <f>VLOOKUP(K2429,[1]人員授權表!D$2:E$249,2,FALSE)</f>
        <v>Dennis陳汶宏</v>
      </c>
      <c r="P2429" s="67">
        <f t="shared" si="134"/>
        <v>44764</v>
      </c>
      <c r="Q2429" s="75" t="str">
        <f t="shared" si="136"/>
        <v>週五</v>
      </c>
      <c r="R2429" s="80">
        <v>44755</v>
      </c>
      <c r="S2429" s="68"/>
      <c r="T2429" s="70"/>
      <c r="U2429" s="70"/>
      <c r="V2429" s="70"/>
      <c r="W2429" s="70"/>
      <c r="X2429" s="70"/>
      <c r="Y2429" s="78"/>
      <c r="Z2429" s="79"/>
      <c r="AA2429" s="1"/>
      <c r="AB2429" s="12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</row>
    <row r="2430" spans="1:61" s="109" customFormat="1">
      <c r="A2430" s="1"/>
      <c r="B2430" s="66"/>
      <c r="C2430" s="67"/>
      <c r="D2430" s="68" t="s">
        <v>50</v>
      </c>
      <c r="E2430" s="70" t="s">
        <v>51</v>
      </c>
      <c r="F2430" s="70" t="s">
        <v>1234</v>
      </c>
      <c r="G2430" s="67">
        <v>44747</v>
      </c>
      <c r="H2430" s="67">
        <v>44766</v>
      </c>
      <c r="I2430" s="71">
        <f t="shared" si="135"/>
        <v>19</v>
      </c>
      <c r="J2430" s="72" t="s">
        <v>966</v>
      </c>
      <c r="K2430" s="72" t="s">
        <v>154</v>
      </c>
      <c r="L2430" s="73">
        <v>1</v>
      </c>
      <c r="M2430" s="73" t="s">
        <v>108</v>
      </c>
      <c r="N2430" s="68" t="str">
        <f>VLOOKUP(K2430,[1]人員授權表!D$3:G$249,4,0)</f>
        <v>無機</v>
      </c>
      <c r="O2430" s="70" t="str">
        <f>VLOOKUP(K2430,[1]人員授權表!D$2:E$249,2,FALSE)</f>
        <v>Ken張智凱</v>
      </c>
      <c r="P2430" s="67">
        <f t="shared" si="134"/>
        <v>44764</v>
      </c>
      <c r="Q2430" s="75" t="str">
        <f t="shared" si="136"/>
        <v>週五</v>
      </c>
      <c r="R2430" s="80">
        <v>44754</v>
      </c>
      <c r="S2430" s="68"/>
      <c r="T2430" s="70"/>
      <c r="U2430" s="70"/>
      <c r="V2430" s="70"/>
      <c r="W2430" s="70"/>
      <c r="X2430" s="70"/>
      <c r="Y2430" s="78"/>
      <c r="Z2430" s="79"/>
      <c r="AA2430" s="1"/>
      <c r="AB2430" s="12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</row>
    <row r="2431" spans="1:61" s="68" customFormat="1">
      <c r="A2431" s="1"/>
      <c r="B2431" s="66"/>
      <c r="C2431" s="67"/>
      <c r="D2431" s="68" t="s">
        <v>50</v>
      </c>
      <c r="E2431" s="70" t="s">
        <v>51</v>
      </c>
      <c r="F2431" s="70" t="s">
        <v>1234</v>
      </c>
      <c r="G2431" s="67">
        <v>44747</v>
      </c>
      <c r="H2431" s="67">
        <v>44766</v>
      </c>
      <c r="I2431" s="71">
        <f t="shared" si="135"/>
        <v>19</v>
      </c>
      <c r="J2431" s="72" t="s">
        <v>209</v>
      </c>
      <c r="K2431" s="72" t="s">
        <v>210</v>
      </c>
      <c r="L2431" s="73">
        <v>1</v>
      </c>
      <c r="M2431" s="73" t="s">
        <v>108</v>
      </c>
      <c r="N2431" s="68" t="str">
        <f>VLOOKUP(K2431,[1]人員授權表!D$3:G$249,4,0)</f>
        <v>無機</v>
      </c>
      <c r="O2431" s="70" t="str">
        <f>VLOOKUP(K2431,[1]人員授權表!D$2:E$249,2,FALSE)</f>
        <v>Vicky游崴涵</v>
      </c>
      <c r="P2431" s="67">
        <f t="shared" si="134"/>
        <v>44764</v>
      </c>
      <c r="Q2431" s="75" t="str">
        <f t="shared" si="136"/>
        <v>週五</v>
      </c>
      <c r="R2431" s="80">
        <v>44753</v>
      </c>
      <c r="T2431" s="70"/>
      <c r="U2431" s="70"/>
      <c r="V2431" s="70"/>
      <c r="W2431" s="70"/>
      <c r="X2431" s="70"/>
      <c r="Y2431" s="78"/>
      <c r="Z2431" s="79"/>
      <c r="AA2431" s="1"/>
      <c r="AB2431" s="12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</row>
    <row r="2432" spans="1:61" s="68" customFormat="1">
      <c r="A2432" s="1"/>
      <c r="B2432" s="66"/>
      <c r="C2432" s="67"/>
      <c r="D2432" s="68" t="s">
        <v>50</v>
      </c>
      <c r="E2432" s="70" t="s">
        <v>51</v>
      </c>
      <c r="F2432" s="70" t="s">
        <v>1234</v>
      </c>
      <c r="G2432" s="67">
        <v>44747</v>
      </c>
      <c r="H2432" s="67">
        <v>44766</v>
      </c>
      <c r="I2432" s="71">
        <f t="shared" si="135"/>
        <v>19</v>
      </c>
      <c r="J2432" s="72" t="s">
        <v>167</v>
      </c>
      <c r="K2432" s="72" t="s">
        <v>168</v>
      </c>
      <c r="L2432" s="73">
        <v>1</v>
      </c>
      <c r="M2432" s="73" t="s">
        <v>108</v>
      </c>
      <c r="N2432" s="68" t="str">
        <f>VLOOKUP(K2432,[1]人員授權表!D$3:G$249,4,0)</f>
        <v>有機</v>
      </c>
      <c r="O2432" s="70" t="str">
        <f>VLOOKUP(K2432,[1]人員授權表!D$2:E$249,2,FALSE)</f>
        <v>Una林庭瑄</v>
      </c>
      <c r="P2432" s="67">
        <f t="shared" si="134"/>
        <v>44764</v>
      </c>
      <c r="Q2432" s="75" t="str">
        <f t="shared" si="136"/>
        <v>週五</v>
      </c>
      <c r="R2432" s="80">
        <v>44756</v>
      </c>
      <c r="T2432" s="70"/>
      <c r="U2432" s="70"/>
      <c r="V2432" s="70"/>
      <c r="W2432" s="70"/>
      <c r="X2432" s="70"/>
      <c r="Y2432" s="78"/>
      <c r="Z2432" s="79"/>
      <c r="AA2432" s="1"/>
      <c r="AB2432" s="12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</row>
    <row r="2433" spans="1:61" s="68" customFormat="1">
      <c r="A2433" s="1"/>
      <c r="B2433" s="66"/>
      <c r="C2433" s="67"/>
      <c r="D2433" s="68" t="s">
        <v>50</v>
      </c>
      <c r="E2433" s="70" t="s">
        <v>51</v>
      </c>
      <c r="F2433" s="70" t="s">
        <v>1234</v>
      </c>
      <c r="G2433" s="67">
        <v>44747</v>
      </c>
      <c r="H2433" s="67">
        <v>44766</v>
      </c>
      <c r="I2433" s="71">
        <f t="shared" si="135"/>
        <v>19</v>
      </c>
      <c r="J2433" s="72" t="s">
        <v>257</v>
      </c>
      <c r="K2433" s="72" t="s">
        <v>1225</v>
      </c>
      <c r="L2433" s="73">
        <v>1</v>
      </c>
      <c r="M2433" s="73" t="s">
        <v>108</v>
      </c>
      <c r="N2433" s="68" t="str">
        <f>VLOOKUP(K2433,[1]人員授權表!D$3:G$249,4,0)</f>
        <v>有機</v>
      </c>
      <c r="O2433" s="70" t="str">
        <f>VLOOKUP(K2433,[1]人員授權表!D$2:E$249,2,FALSE)</f>
        <v>Casper李羿勳</v>
      </c>
      <c r="P2433" s="67">
        <f t="shared" ref="P2433:P2496" si="137">H2433-2</f>
        <v>44764</v>
      </c>
      <c r="Q2433" s="75" t="str">
        <f t="shared" si="136"/>
        <v>週五</v>
      </c>
      <c r="R2433" s="80">
        <v>44756</v>
      </c>
      <c r="T2433" s="70"/>
      <c r="U2433" s="70"/>
      <c r="V2433" s="70"/>
      <c r="W2433" s="70"/>
      <c r="X2433" s="70"/>
      <c r="Y2433" s="78"/>
      <c r="Z2433" s="79"/>
      <c r="AA2433" s="1"/>
      <c r="AB2433" s="12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</row>
    <row r="2434" spans="1:61" s="68" customFormat="1">
      <c r="A2434" s="1"/>
      <c r="B2434" s="66"/>
      <c r="C2434" s="67"/>
      <c r="D2434" s="68" t="s">
        <v>50</v>
      </c>
      <c r="E2434" s="70" t="s">
        <v>51</v>
      </c>
      <c r="F2434" s="70" t="s">
        <v>1234</v>
      </c>
      <c r="G2434" s="67">
        <v>44747</v>
      </c>
      <c r="H2434" s="67">
        <v>44766</v>
      </c>
      <c r="I2434" s="71">
        <f t="shared" si="135"/>
        <v>19</v>
      </c>
      <c r="J2434" s="72" t="s">
        <v>1235</v>
      </c>
      <c r="K2434" s="72" t="s">
        <v>185</v>
      </c>
      <c r="L2434" s="73">
        <v>1</v>
      </c>
      <c r="M2434" s="73" t="s">
        <v>108</v>
      </c>
      <c r="N2434" s="68" t="str">
        <f>VLOOKUP(K2434,[1]人員授權表!D$3:G$249,4,0)</f>
        <v>有機</v>
      </c>
      <c r="O2434" s="70" t="str">
        <f>VLOOKUP(K2434,[1]人員授權表!D$2:E$249,2,FALSE)</f>
        <v>Una林庭瑄</v>
      </c>
      <c r="P2434" s="67">
        <f t="shared" si="137"/>
        <v>44764</v>
      </c>
      <c r="Q2434" s="75" t="str">
        <f t="shared" si="136"/>
        <v>週五</v>
      </c>
      <c r="R2434" s="80">
        <v>44754</v>
      </c>
      <c r="T2434" s="70"/>
      <c r="U2434" s="70"/>
      <c r="V2434" s="70"/>
      <c r="W2434" s="70"/>
      <c r="X2434" s="70"/>
      <c r="Y2434" s="78"/>
      <c r="Z2434" s="79"/>
      <c r="AA2434" s="1"/>
      <c r="AB2434" s="12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</row>
    <row r="2435" spans="1:61" s="68" customFormat="1" ht="17.25" customHeight="1">
      <c r="A2435" s="1"/>
      <c r="B2435" s="66"/>
      <c r="C2435" s="67"/>
      <c r="D2435" s="68" t="s">
        <v>50</v>
      </c>
      <c r="E2435" s="70" t="s">
        <v>51</v>
      </c>
      <c r="F2435" s="70" t="s">
        <v>1234</v>
      </c>
      <c r="G2435" s="67">
        <v>44747</v>
      </c>
      <c r="H2435" s="67">
        <v>44766</v>
      </c>
      <c r="I2435" s="71">
        <f t="shared" si="135"/>
        <v>19</v>
      </c>
      <c r="J2435" s="72" t="s">
        <v>1236</v>
      </c>
      <c r="K2435" s="72" t="s">
        <v>185</v>
      </c>
      <c r="L2435" s="73">
        <v>1</v>
      </c>
      <c r="M2435" s="73" t="s">
        <v>108</v>
      </c>
      <c r="N2435" s="68" t="str">
        <f>VLOOKUP(K2435,[1]人員授權表!D$3:G$249,4,0)</f>
        <v>有機</v>
      </c>
      <c r="O2435" s="70" t="str">
        <f>VLOOKUP(K2435,[1]人員授權表!D$2:E$249,2,FALSE)</f>
        <v>Una林庭瑄</v>
      </c>
      <c r="P2435" s="67">
        <f t="shared" si="137"/>
        <v>44764</v>
      </c>
      <c r="Q2435" s="75" t="str">
        <f t="shared" si="136"/>
        <v>週五</v>
      </c>
      <c r="R2435" s="80">
        <v>44754</v>
      </c>
      <c r="T2435" s="70"/>
      <c r="U2435" s="70"/>
      <c r="V2435" s="70"/>
      <c r="W2435" s="70"/>
      <c r="X2435" s="70"/>
      <c r="Y2435" s="78"/>
      <c r="Z2435" s="79"/>
      <c r="AA2435" s="1"/>
      <c r="AB2435" s="12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</row>
    <row r="2436" spans="1:61" s="68" customFormat="1">
      <c r="A2436" s="1"/>
      <c r="B2436" s="66"/>
      <c r="C2436" s="67"/>
      <c r="D2436" s="68" t="s">
        <v>50</v>
      </c>
      <c r="E2436" s="70" t="s">
        <v>51</v>
      </c>
      <c r="F2436" s="70" t="s">
        <v>1234</v>
      </c>
      <c r="G2436" s="67">
        <v>44747</v>
      </c>
      <c r="H2436" s="67">
        <v>44766</v>
      </c>
      <c r="I2436" s="71">
        <f t="shared" si="135"/>
        <v>19</v>
      </c>
      <c r="J2436" s="72" t="s">
        <v>1237</v>
      </c>
      <c r="K2436" s="72" t="s">
        <v>185</v>
      </c>
      <c r="L2436" s="73">
        <v>1</v>
      </c>
      <c r="M2436" s="73" t="s">
        <v>108</v>
      </c>
      <c r="N2436" s="68" t="str">
        <f>VLOOKUP(K2436,[1]人員授權表!D$3:G$249,4,0)</f>
        <v>有機</v>
      </c>
      <c r="O2436" s="70" t="str">
        <f>VLOOKUP(K2436,[1]人員授權表!D$2:E$249,2,FALSE)</f>
        <v>Una林庭瑄</v>
      </c>
      <c r="P2436" s="67">
        <f t="shared" si="137"/>
        <v>44764</v>
      </c>
      <c r="Q2436" s="75" t="str">
        <f t="shared" si="136"/>
        <v>週五</v>
      </c>
      <c r="R2436" s="80">
        <v>44754</v>
      </c>
      <c r="T2436" s="70"/>
      <c r="U2436" s="70"/>
      <c r="V2436" s="70"/>
      <c r="W2436" s="70"/>
      <c r="X2436" s="70"/>
      <c r="Y2436" s="78"/>
      <c r="Z2436" s="79"/>
      <c r="AA2436" s="1"/>
      <c r="AB2436" s="12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</row>
    <row r="2437" spans="1:61" s="68" customFormat="1">
      <c r="A2437" s="1"/>
      <c r="B2437" s="66"/>
      <c r="C2437" s="67"/>
      <c r="D2437" s="68" t="s">
        <v>50</v>
      </c>
      <c r="E2437" s="70" t="s">
        <v>51</v>
      </c>
      <c r="F2437" s="70" t="s">
        <v>1234</v>
      </c>
      <c r="G2437" s="67">
        <v>44747</v>
      </c>
      <c r="H2437" s="67">
        <v>44766</v>
      </c>
      <c r="I2437" s="71">
        <f t="shared" si="135"/>
        <v>19</v>
      </c>
      <c r="J2437" s="72" t="s">
        <v>1226</v>
      </c>
      <c r="K2437" s="72" t="s">
        <v>1227</v>
      </c>
      <c r="L2437" s="73">
        <v>1</v>
      </c>
      <c r="M2437" s="73" t="s">
        <v>108</v>
      </c>
      <c r="N2437" s="68" t="str">
        <f>VLOOKUP(K2437,[1]人員授權表!D$3:G$249,4,0)</f>
        <v>有機</v>
      </c>
      <c r="O2437" s="70" t="str">
        <f>VLOOKUP(K2437,[1]人員授權表!D$2:E$249,2,FALSE)</f>
        <v>Marco陳鴻鈞</v>
      </c>
      <c r="P2437" s="67">
        <f t="shared" si="137"/>
        <v>44764</v>
      </c>
      <c r="Q2437" s="75" t="str">
        <f t="shared" si="136"/>
        <v>週五</v>
      </c>
      <c r="R2437" s="80">
        <v>44755</v>
      </c>
      <c r="T2437" s="70"/>
      <c r="U2437" s="70"/>
      <c r="V2437" s="70"/>
      <c r="W2437" s="70"/>
      <c r="X2437" s="70"/>
      <c r="Y2437" s="78"/>
      <c r="Z2437" s="79"/>
      <c r="AA2437" s="1"/>
      <c r="AB2437" s="12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</row>
    <row r="2438" spans="1:61" s="68" customFormat="1">
      <c r="A2438" s="1"/>
      <c r="B2438" s="66"/>
      <c r="C2438" s="67"/>
      <c r="D2438" s="68" t="s">
        <v>50</v>
      </c>
      <c r="E2438" s="70" t="s">
        <v>51</v>
      </c>
      <c r="F2438" s="70" t="s">
        <v>1234</v>
      </c>
      <c r="G2438" s="67">
        <v>44747</v>
      </c>
      <c r="H2438" s="67">
        <v>44766</v>
      </c>
      <c r="I2438" s="71">
        <f t="shared" si="135"/>
        <v>19</v>
      </c>
      <c r="J2438" s="72" t="s">
        <v>169</v>
      </c>
      <c r="K2438" s="72" t="s">
        <v>170</v>
      </c>
      <c r="L2438" s="73">
        <v>1</v>
      </c>
      <c r="M2438" s="73" t="s">
        <v>108</v>
      </c>
      <c r="N2438" s="68" t="str">
        <f>VLOOKUP(K2438,[1]人員授權表!D$3:G$249,4,0)</f>
        <v>有機</v>
      </c>
      <c r="O2438" s="70" t="str">
        <f>VLOOKUP(K2438,[1]人員授權表!D$2:E$249,2,FALSE)</f>
        <v>Elle黃雅琪&amp;
Marco陳鴻鈞</v>
      </c>
      <c r="P2438" s="67">
        <f t="shared" si="137"/>
        <v>44764</v>
      </c>
      <c r="Q2438" s="75" t="str">
        <f t="shared" si="136"/>
        <v>週五</v>
      </c>
      <c r="R2438" s="80">
        <v>44754</v>
      </c>
      <c r="T2438" s="70"/>
      <c r="U2438" s="70"/>
      <c r="V2438" s="70"/>
      <c r="W2438" s="70"/>
      <c r="X2438" s="70"/>
      <c r="Y2438" s="78"/>
      <c r="Z2438" s="79"/>
      <c r="AA2438" s="1"/>
      <c r="AB2438" s="12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</row>
    <row r="2439" spans="1:61" s="68" customFormat="1">
      <c r="A2439" s="1"/>
      <c r="B2439" s="66"/>
      <c r="C2439" s="67"/>
      <c r="D2439" s="68" t="s">
        <v>50</v>
      </c>
      <c r="E2439" s="70" t="s">
        <v>51</v>
      </c>
      <c r="F2439" s="70" t="s">
        <v>1238</v>
      </c>
      <c r="G2439" s="67">
        <v>44747</v>
      </c>
      <c r="H2439" s="67">
        <v>44766</v>
      </c>
      <c r="I2439" s="71">
        <f t="shared" ref="I2439:I2502" si="138">_xlfn.DAYS(H2439,G2439)</f>
        <v>19</v>
      </c>
      <c r="J2439" s="72" t="s">
        <v>919</v>
      </c>
      <c r="K2439" s="72" t="s">
        <v>187</v>
      </c>
      <c r="L2439" s="73">
        <v>1</v>
      </c>
      <c r="M2439" s="73" t="s">
        <v>108</v>
      </c>
      <c r="N2439" s="68" t="str">
        <f>VLOOKUP(K2439,[1]人員授權表!D$3:G$249,4,0)</f>
        <v>無機</v>
      </c>
      <c r="O2439" s="70" t="str">
        <f>VLOOKUP(K2439,[1]人員授權表!D$2:E$249,2,FALSE)</f>
        <v>Ruby黃家蓁</v>
      </c>
      <c r="P2439" s="67">
        <f t="shared" si="137"/>
        <v>44764</v>
      </c>
      <c r="Q2439" s="75" t="str">
        <f t="shared" ref="Q2439:Q2502" si="139">TEXT(P2439,"aaa")</f>
        <v>週五</v>
      </c>
      <c r="R2439" s="80">
        <v>44755</v>
      </c>
      <c r="T2439" s="70"/>
      <c r="U2439" s="70"/>
      <c r="V2439" s="70"/>
      <c r="W2439" s="70"/>
      <c r="X2439" s="70"/>
      <c r="Y2439" s="78"/>
      <c r="Z2439" s="79"/>
      <c r="AA2439" s="1"/>
      <c r="AB2439" s="12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</row>
    <row r="2440" spans="1:61" s="68" customFormat="1">
      <c r="A2440" s="1"/>
      <c r="B2440" s="66"/>
      <c r="C2440" s="67"/>
      <c r="D2440" s="68" t="s">
        <v>50</v>
      </c>
      <c r="E2440" s="70" t="s">
        <v>51</v>
      </c>
      <c r="F2440" s="70" t="s">
        <v>1238</v>
      </c>
      <c r="G2440" s="67">
        <v>44747</v>
      </c>
      <c r="H2440" s="67">
        <v>44766</v>
      </c>
      <c r="I2440" s="71">
        <f t="shared" si="138"/>
        <v>19</v>
      </c>
      <c r="J2440" s="72" t="s">
        <v>188</v>
      </c>
      <c r="K2440" s="72" t="s">
        <v>189</v>
      </c>
      <c r="L2440" s="73">
        <v>1</v>
      </c>
      <c r="M2440" s="73" t="s">
        <v>108</v>
      </c>
      <c r="N2440" s="68" t="str">
        <f>VLOOKUP(K2440,[1]人員授權表!D$3:G$249,4,0)</f>
        <v>無機</v>
      </c>
      <c r="O2440" s="70" t="str">
        <f>VLOOKUP(K2440,[1]人員授權表!D$2:E$249,2,FALSE)</f>
        <v>Iring陳俊明</v>
      </c>
      <c r="P2440" s="67">
        <f t="shared" si="137"/>
        <v>44764</v>
      </c>
      <c r="Q2440" s="75" t="str">
        <f t="shared" si="139"/>
        <v>週五</v>
      </c>
      <c r="R2440" s="80">
        <v>44753</v>
      </c>
      <c r="T2440" s="70"/>
      <c r="U2440" s="70"/>
      <c r="V2440" s="70"/>
      <c r="W2440" s="70"/>
      <c r="X2440" s="70"/>
      <c r="Y2440" s="78"/>
      <c r="Z2440" s="79"/>
      <c r="AA2440" s="1"/>
      <c r="AB2440" s="12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</row>
    <row r="2441" spans="1:61" s="68" customFormat="1">
      <c r="A2441" s="1"/>
      <c r="B2441" s="66"/>
      <c r="C2441" s="67"/>
      <c r="D2441" s="68" t="s">
        <v>50</v>
      </c>
      <c r="E2441" s="70" t="s">
        <v>51</v>
      </c>
      <c r="F2441" s="70" t="s">
        <v>1238</v>
      </c>
      <c r="G2441" s="67">
        <v>44747</v>
      </c>
      <c r="H2441" s="67">
        <v>44766</v>
      </c>
      <c r="I2441" s="71">
        <f t="shared" si="138"/>
        <v>19</v>
      </c>
      <c r="J2441" s="72" t="s">
        <v>190</v>
      </c>
      <c r="K2441" s="72" t="s">
        <v>140</v>
      </c>
      <c r="L2441" s="73">
        <v>1</v>
      </c>
      <c r="M2441" s="73" t="s">
        <v>108</v>
      </c>
      <c r="N2441" s="68" t="str">
        <f>VLOOKUP(K2441,[1]人員授權表!D$3:G$249,4,0)</f>
        <v>無機</v>
      </c>
      <c r="O2441" s="70" t="s">
        <v>191</v>
      </c>
      <c r="P2441" s="67">
        <f t="shared" si="137"/>
        <v>44764</v>
      </c>
      <c r="Q2441" s="75" t="str">
        <f t="shared" si="139"/>
        <v>週五</v>
      </c>
      <c r="R2441" s="80">
        <v>44753</v>
      </c>
      <c r="T2441" s="70"/>
      <c r="U2441" s="70"/>
      <c r="V2441" s="70"/>
      <c r="W2441" s="70"/>
      <c r="X2441" s="70"/>
      <c r="Y2441" s="78"/>
      <c r="Z2441" s="79"/>
      <c r="AA2441" s="1"/>
      <c r="AB2441" s="12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</row>
    <row r="2442" spans="1:61" s="68" customFormat="1">
      <c r="A2442" s="1"/>
      <c r="B2442" s="66"/>
      <c r="C2442" s="67"/>
      <c r="D2442" s="68" t="s">
        <v>50</v>
      </c>
      <c r="E2442" s="70" t="s">
        <v>51</v>
      </c>
      <c r="F2442" s="70" t="s">
        <v>1238</v>
      </c>
      <c r="G2442" s="67">
        <v>44747</v>
      </c>
      <c r="H2442" s="67">
        <v>44766</v>
      </c>
      <c r="I2442" s="71">
        <f t="shared" si="138"/>
        <v>19</v>
      </c>
      <c r="J2442" s="72" t="s">
        <v>195</v>
      </c>
      <c r="K2442" s="72" t="s">
        <v>196</v>
      </c>
      <c r="L2442" s="73">
        <v>1</v>
      </c>
      <c r="M2442" s="73" t="s">
        <v>108</v>
      </c>
      <c r="N2442" s="68" t="str">
        <f>VLOOKUP(K2442,[1]人員授權表!D$3:G$249,4,0)</f>
        <v>無機</v>
      </c>
      <c r="O2442" s="70" t="str">
        <f>VLOOKUP(K2442,[1]人員授權表!D$2:E$249,2,FALSE)</f>
        <v>Debby胡萱黛</v>
      </c>
      <c r="P2442" s="67">
        <f t="shared" si="137"/>
        <v>44764</v>
      </c>
      <c r="Q2442" s="75" t="str">
        <f t="shared" si="139"/>
        <v>週五</v>
      </c>
      <c r="R2442" s="80">
        <v>44760</v>
      </c>
      <c r="T2442" s="70"/>
      <c r="U2442" s="70"/>
      <c r="V2442" s="70"/>
      <c r="W2442" s="70"/>
      <c r="X2442" s="70"/>
      <c r="Y2442" s="78"/>
      <c r="Z2442" s="79"/>
      <c r="AA2442" s="1"/>
      <c r="AB2442" s="12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</row>
    <row r="2443" spans="1:61" s="68" customFormat="1">
      <c r="A2443" s="1"/>
      <c r="B2443" s="66"/>
      <c r="C2443" s="67"/>
      <c r="D2443" s="68" t="s">
        <v>50</v>
      </c>
      <c r="E2443" s="70" t="s">
        <v>51</v>
      </c>
      <c r="F2443" s="70" t="s">
        <v>1238</v>
      </c>
      <c r="G2443" s="67">
        <v>44747</v>
      </c>
      <c r="H2443" s="67">
        <v>44766</v>
      </c>
      <c r="I2443" s="71">
        <f t="shared" si="138"/>
        <v>19</v>
      </c>
      <c r="J2443" s="72" t="s">
        <v>198</v>
      </c>
      <c r="K2443" s="72" t="s">
        <v>199</v>
      </c>
      <c r="L2443" s="73">
        <v>1</v>
      </c>
      <c r="M2443" s="73" t="s">
        <v>108</v>
      </c>
      <c r="N2443" s="68" t="str">
        <f>VLOOKUP(K2443,[1]人員授權表!D$3:G$249,4,0)</f>
        <v>無機</v>
      </c>
      <c r="O2443" s="70" t="str">
        <f>VLOOKUP(K2443,[1]人員授權表!D$2:E$249,2,FALSE)</f>
        <v>Vicky游崴涵</v>
      </c>
      <c r="P2443" s="67">
        <f t="shared" si="137"/>
        <v>44764</v>
      </c>
      <c r="Q2443" s="75" t="str">
        <f t="shared" si="139"/>
        <v>週五</v>
      </c>
      <c r="R2443" s="80">
        <v>44757</v>
      </c>
      <c r="T2443" s="70"/>
      <c r="U2443" s="70"/>
      <c r="V2443" s="70"/>
      <c r="W2443" s="70"/>
      <c r="X2443" s="70"/>
      <c r="Y2443" s="78"/>
      <c r="Z2443" s="79"/>
      <c r="AA2443" s="1"/>
      <c r="AB2443" s="12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</row>
    <row r="2444" spans="1:61" s="68" customFormat="1">
      <c r="A2444" s="1"/>
      <c r="B2444" s="66"/>
      <c r="C2444" s="67"/>
      <c r="D2444" s="68" t="s">
        <v>50</v>
      </c>
      <c r="E2444" s="70" t="s">
        <v>51</v>
      </c>
      <c r="F2444" s="70" t="s">
        <v>1238</v>
      </c>
      <c r="G2444" s="67">
        <v>44747</v>
      </c>
      <c r="H2444" s="67">
        <v>44766</v>
      </c>
      <c r="I2444" s="71">
        <f t="shared" si="138"/>
        <v>19</v>
      </c>
      <c r="J2444" s="72" t="s">
        <v>200</v>
      </c>
      <c r="K2444" s="72" t="s">
        <v>201</v>
      </c>
      <c r="L2444" s="73">
        <v>1</v>
      </c>
      <c r="M2444" s="73" t="s">
        <v>108</v>
      </c>
      <c r="N2444" s="68" t="str">
        <f>VLOOKUP(K2444,[1]人員授權表!D$3:G$249,4,0)</f>
        <v>無機</v>
      </c>
      <c r="O2444" s="70" t="str">
        <f>VLOOKUP(K2444,[1]人員授權表!D$2:E$249,2,FALSE)</f>
        <v>Ruby黃家蓁</v>
      </c>
      <c r="P2444" s="67">
        <f t="shared" si="137"/>
        <v>44764</v>
      </c>
      <c r="Q2444" s="75" t="str">
        <f t="shared" si="139"/>
        <v>週五</v>
      </c>
      <c r="R2444" s="80">
        <v>44754</v>
      </c>
      <c r="T2444" s="70"/>
      <c r="U2444" s="70"/>
      <c r="V2444" s="70"/>
      <c r="W2444" s="70"/>
      <c r="X2444" s="70"/>
      <c r="Y2444" s="78"/>
      <c r="Z2444" s="79"/>
      <c r="AA2444" s="1"/>
      <c r="AB2444" s="12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</row>
    <row r="2445" spans="1:61" s="68" customFormat="1">
      <c r="A2445" s="1"/>
      <c r="B2445" s="66"/>
      <c r="C2445" s="67"/>
      <c r="D2445" s="68" t="s">
        <v>50</v>
      </c>
      <c r="E2445" s="70" t="s">
        <v>51</v>
      </c>
      <c r="F2445" s="70" t="s">
        <v>1238</v>
      </c>
      <c r="G2445" s="67">
        <v>44747</v>
      </c>
      <c r="H2445" s="67">
        <v>44766</v>
      </c>
      <c r="I2445" s="71">
        <f t="shared" si="138"/>
        <v>19</v>
      </c>
      <c r="J2445" s="72" t="s">
        <v>151</v>
      </c>
      <c r="K2445" s="72" t="s">
        <v>152</v>
      </c>
      <c r="L2445" s="73">
        <v>1</v>
      </c>
      <c r="M2445" s="73" t="s">
        <v>108</v>
      </c>
      <c r="N2445" s="68" t="str">
        <f>VLOOKUP(K2445,[1]人員授權表!D$3:G$249,4,0)</f>
        <v>無機</v>
      </c>
      <c r="O2445" s="70" t="str">
        <f>VLOOKUP(K2445,[1]人員授權表!D$2:E$249,2,FALSE)</f>
        <v>Vicky游崴涵</v>
      </c>
      <c r="P2445" s="67">
        <f t="shared" si="137"/>
        <v>44764</v>
      </c>
      <c r="Q2445" s="75" t="str">
        <f t="shared" si="139"/>
        <v>週五</v>
      </c>
      <c r="R2445" s="80">
        <v>44757</v>
      </c>
      <c r="T2445" s="70"/>
      <c r="U2445" s="70"/>
      <c r="V2445" s="70"/>
      <c r="W2445" s="70"/>
      <c r="X2445" s="70"/>
      <c r="Y2445" s="78"/>
      <c r="Z2445" s="79"/>
      <c r="AA2445" s="1"/>
      <c r="AB2445" s="12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</row>
    <row r="2446" spans="1:61" s="68" customFormat="1">
      <c r="A2446" s="1"/>
      <c r="B2446" s="66"/>
      <c r="C2446" s="67"/>
      <c r="D2446" s="68" t="s">
        <v>50</v>
      </c>
      <c r="E2446" s="70" t="s">
        <v>51</v>
      </c>
      <c r="F2446" s="70" t="s">
        <v>1238</v>
      </c>
      <c r="G2446" s="67">
        <v>44747</v>
      </c>
      <c r="H2446" s="67">
        <v>44766</v>
      </c>
      <c r="I2446" s="71">
        <f t="shared" si="138"/>
        <v>19</v>
      </c>
      <c r="J2446" s="72" t="s">
        <v>160</v>
      </c>
      <c r="K2446" s="72" t="s">
        <v>161</v>
      </c>
      <c r="L2446" s="73">
        <v>1</v>
      </c>
      <c r="M2446" s="73" t="s">
        <v>108</v>
      </c>
      <c r="N2446" s="68" t="str">
        <f>VLOOKUP(K2446,[1]人員授權表!D$3:G$249,4,0)</f>
        <v>無機</v>
      </c>
      <c r="O2446" s="70" t="str">
        <f>VLOOKUP(K2446,[1]人員授權表!D$2:E$249,2,FALSE)</f>
        <v>Dennis陳汶宏</v>
      </c>
      <c r="P2446" s="67">
        <f t="shared" si="137"/>
        <v>44764</v>
      </c>
      <c r="Q2446" s="75" t="str">
        <f t="shared" si="139"/>
        <v>週五</v>
      </c>
      <c r="R2446" s="80">
        <v>44754</v>
      </c>
      <c r="T2446" s="70"/>
      <c r="U2446" s="70"/>
      <c r="V2446" s="70"/>
      <c r="W2446" s="70"/>
      <c r="X2446" s="70"/>
      <c r="Y2446" s="78"/>
      <c r="Z2446" s="79"/>
      <c r="AA2446" s="1"/>
      <c r="AB2446" s="12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</row>
    <row r="2447" spans="1:61" s="109" customFormat="1">
      <c r="A2447" s="1"/>
      <c r="B2447" s="66"/>
      <c r="C2447" s="67"/>
      <c r="D2447" s="68" t="s">
        <v>50</v>
      </c>
      <c r="E2447" s="70" t="s">
        <v>51</v>
      </c>
      <c r="F2447" s="70" t="s">
        <v>1238</v>
      </c>
      <c r="G2447" s="67">
        <v>44747</v>
      </c>
      <c r="H2447" s="67">
        <v>44766</v>
      </c>
      <c r="I2447" s="71">
        <f t="shared" si="138"/>
        <v>19</v>
      </c>
      <c r="J2447" s="72" t="s">
        <v>1222</v>
      </c>
      <c r="K2447" s="72" t="s">
        <v>1223</v>
      </c>
      <c r="L2447" s="73">
        <v>1</v>
      </c>
      <c r="M2447" s="73" t="s">
        <v>108</v>
      </c>
      <c r="N2447" s="68" t="str">
        <f>VLOOKUP(K2447,[1]人員授權表!D$3:G$249,4,0)</f>
        <v>無機</v>
      </c>
      <c r="O2447" s="70" t="str">
        <f>VLOOKUP(K2447,[1]人員授權表!D$2:E$249,2,FALSE)</f>
        <v>Dennis陳汶宏</v>
      </c>
      <c r="P2447" s="67">
        <f t="shared" si="137"/>
        <v>44764</v>
      </c>
      <c r="Q2447" s="75" t="str">
        <f t="shared" si="139"/>
        <v>週五</v>
      </c>
      <c r="R2447" s="80">
        <v>44755</v>
      </c>
      <c r="S2447" s="68"/>
      <c r="T2447" s="70"/>
      <c r="U2447" s="70"/>
      <c r="V2447" s="70"/>
      <c r="W2447" s="70"/>
      <c r="X2447" s="70"/>
      <c r="Y2447" s="78"/>
      <c r="Z2447" s="79"/>
      <c r="AA2447" s="1"/>
      <c r="AB2447" s="12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</row>
    <row r="2448" spans="1:61" s="109" customFormat="1">
      <c r="A2448" s="1"/>
      <c r="B2448" s="66"/>
      <c r="C2448" s="67"/>
      <c r="D2448" s="68" t="s">
        <v>50</v>
      </c>
      <c r="E2448" s="70" t="s">
        <v>51</v>
      </c>
      <c r="F2448" s="70" t="s">
        <v>1238</v>
      </c>
      <c r="G2448" s="67">
        <v>44747</v>
      </c>
      <c r="H2448" s="67">
        <v>44766</v>
      </c>
      <c r="I2448" s="71">
        <f t="shared" si="138"/>
        <v>19</v>
      </c>
      <c r="J2448" s="72" t="s">
        <v>175</v>
      </c>
      <c r="K2448" s="72" t="s">
        <v>176</v>
      </c>
      <c r="L2448" s="73">
        <v>1</v>
      </c>
      <c r="M2448" s="73" t="s">
        <v>108</v>
      </c>
      <c r="N2448" s="68" t="str">
        <f>VLOOKUP(K2448,[1]人員授權表!D$3:G$249,4,0)</f>
        <v>無機</v>
      </c>
      <c r="O2448" s="70" t="s">
        <v>177</v>
      </c>
      <c r="P2448" s="67">
        <f t="shared" si="137"/>
        <v>44764</v>
      </c>
      <c r="Q2448" s="75" t="str">
        <f t="shared" si="139"/>
        <v>週五</v>
      </c>
      <c r="R2448" s="80">
        <v>44754</v>
      </c>
      <c r="S2448" s="68"/>
      <c r="T2448" s="70"/>
      <c r="U2448" s="70"/>
      <c r="V2448" s="70"/>
      <c r="W2448" s="70"/>
      <c r="X2448" s="70"/>
      <c r="Y2448" s="78"/>
      <c r="Z2448" s="79"/>
      <c r="AA2448" s="1"/>
      <c r="AB2448" s="12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</row>
    <row r="2449" spans="1:61" s="109" customFormat="1">
      <c r="A2449" s="1"/>
      <c r="B2449" s="66"/>
      <c r="C2449" s="67"/>
      <c r="D2449" s="68" t="s">
        <v>50</v>
      </c>
      <c r="E2449" s="70" t="s">
        <v>51</v>
      </c>
      <c r="F2449" s="70" t="s">
        <v>1238</v>
      </c>
      <c r="G2449" s="67">
        <v>44747</v>
      </c>
      <c r="H2449" s="67">
        <v>44766</v>
      </c>
      <c r="I2449" s="71">
        <f t="shared" si="138"/>
        <v>19</v>
      </c>
      <c r="J2449" s="72" t="s">
        <v>290</v>
      </c>
      <c r="K2449" s="72" t="s">
        <v>291</v>
      </c>
      <c r="L2449" s="73">
        <v>1</v>
      </c>
      <c r="M2449" s="73" t="s">
        <v>108</v>
      </c>
      <c r="N2449" s="68" t="str">
        <f>VLOOKUP(K2449,[1]人員授權表!D$3:G$249,4,0)</f>
        <v>無機</v>
      </c>
      <c r="O2449" s="70" t="str">
        <f>VLOOKUP(K2449,[1]人員授權表!D$2:E$249,2,FALSE)</f>
        <v>George陳志昇</v>
      </c>
      <c r="P2449" s="67">
        <f t="shared" si="137"/>
        <v>44764</v>
      </c>
      <c r="Q2449" s="75" t="str">
        <f t="shared" si="139"/>
        <v>週五</v>
      </c>
      <c r="R2449" s="80">
        <v>44762</v>
      </c>
      <c r="S2449" s="68"/>
      <c r="T2449" s="70"/>
      <c r="U2449" s="70"/>
      <c r="V2449" s="70"/>
      <c r="W2449" s="70"/>
      <c r="X2449" s="70"/>
      <c r="Y2449" s="78"/>
      <c r="Z2449" s="79"/>
      <c r="AA2449" s="1"/>
      <c r="AB2449" s="12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</row>
    <row r="2450" spans="1:61" s="109" customFormat="1">
      <c r="A2450" s="1"/>
      <c r="B2450" s="66"/>
      <c r="C2450" s="67"/>
      <c r="D2450" s="68" t="s">
        <v>50</v>
      </c>
      <c r="E2450" s="70" t="s">
        <v>51</v>
      </c>
      <c r="F2450" s="70" t="s">
        <v>1238</v>
      </c>
      <c r="G2450" s="67">
        <v>44747</v>
      </c>
      <c r="H2450" s="67">
        <v>44766</v>
      </c>
      <c r="I2450" s="71">
        <f t="shared" si="138"/>
        <v>19</v>
      </c>
      <c r="J2450" s="72" t="s">
        <v>204</v>
      </c>
      <c r="K2450" s="72" t="s">
        <v>205</v>
      </c>
      <c r="L2450" s="73">
        <v>1</v>
      </c>
      <c r="M2450" s="73" t="s">
        <v>108</v>
      </c>
      <c r="N2450" s="68" t="str">
        <f>VLOOKUP(K2450,[1]人員授權表!D$3:G$249,4,0)</f>
        <v>無機</v>
      </c>
      <c r="O2450" s="70" t="str">
        <f>VLOOKUP(K2450,[1]人員授權表!D$2:E$249,2,FALSE)</f>
        <v>Iring陳俊明</v>
      </c>
      <c r="P2450" s="67">
        <f t="shared" si="137"/>
        <v>44764</v>
      </c>
      <c r="Q2450" s="75" t="str">
        <f t="shared" si="139"/>
        <v>週五</v>
      </c>
      <c r="R2450" s="80">
        <v>44755</v>
      </c>
      <c r="S2450" s="68"/>
      <c r="T2450" s="70"/>
      <c r="U2450" s="70"/>
      <c r="V2450" s="70"/>
      <c r="W2450" s="70"/>
      <c r="X2450" s="70"/>
      <c r="Y2450" s="78"/>
      <c r="Z2450" s="79"/>
      <c r="AA2450" s="1"/>
      <c r="AB2450" s="12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</row>
    <row r="2451" spans="1:61" s="109" customFormat="1">
      <c r="A2451" s="1"/>
      <c r="B2451" s="66"/>
      <c r="C2451" s="67"/>
      <c r="D2451" s="68" t="s">
        <v>50</v>
      </c>
      <c r="E2451" s="70" t="s">
        <v>51</v>
      </c>
      <c r="F2451" s="70" t="s">
        <v>1238</v>
      </c>
      <c r="G2451" s="67">
        <v>44747</v>
      </c>
      <c r="H2451" s="67">
        <v>44766</v>
      </c>
      <c r="I2451" s="71">
        <f t="shared" si="138"/>
        <v>19</v>
      </c>
      <c r="J2451" s="72" t="s">
        <v>206</v>
      </c>
      <c r="K2451" s="72" t="s">
        <v>179</v>
      </c>
      <c r="L2451" s="73">
        <v>1</v>
      </c>
      <c r="M2451" s="73" t="s">
        <v>108</v>
      </c>
      <c r="N2451" s="68" t="str">
        <f>VLOOKUP(K2451,[1]人員授權表!D$3:G$249,4,0)</f>
        <v>無機</v>
      </c>
      <c r="O2451" s="70" t="s">
        <v>115</v>
      </c>
      <c r="P2451" s="67">
        <f t="shared" si="137"/>
        <v>44764</v>
      </c>
      <c r="Q2451" s="75" t="str">
        <f t="shared" si="139"/>
        <v>週五</v>
      </c>
      <c r="R2451" s="80">
        <v>44754</v>
      </c>
      <c r="S2451" s="68"/>
      <c r="T2451" s="70"/>
      <c r="U2451" s="70"/>
      <c r="V2451" s="70"/>
      <c r="W2451" s="70"/>
      <c r="X2451" s="70"/>
      <c r="Y2451" s="78"/>
      <c r="Z2451" s="79"/>
      <c r="AA2451" s="1"/>
      <c r="AB2451" s="12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</row>
    <row r="2452" spans="1:61" s="109" customFormat="1">
      <c r="A2452" s="1"/>
      <c r="B2452" s="66"/>
      <c r="C2452" s="67"/>
      <c r="D2452" s="68" t="s">
        <v>50</v>
      </c>
      <c r="E2452" s="70" t="s">
        <v>51</v>
      </c>
      <c r="F2452" s="70" t="s">
        <v>1238</v>
      </c>
      <c r="G2452" s="67">
        <v>44747</v>
      </c>
      <c r="H2452" s="67">
        <v>44766</v>
      </c>
      <c r="I2452" s="71">
        <f t="shared" si="138"/>
        <v>19</v>
      </c>
      <c r="J2452" s="72" t="s">
        <v>178</v>
      </c>
      <c r="K2452" s="72" t="s">
        <v>179</v>
      </c>
      <c r="L2452" s="73">
        <v>1</v>
      </c>
      <c r="M2452" s="73" t="s">
        <v>108</v>
      </c>
      <c r="N2452" s="68" t="str">
        <f>VLOOKUP(K2452,[1]人員授權表!D$3:G$249,4,0)</f>
        <v>無機</v>
      </c>
      <c r="O2452" s="70" t="s">
        <v>115</v>
      </c>
      <c r="P2452" s="67">
        <f t="shared" si="137"/>
        <v>44764</v>
      </c>
      <c r="Q2452" s="75" t="str">
        <f t="shared" si="139"/>
        <v>週五</v>
      </c>
      <c r="R2452" s="80">
        <v>44754</v>
      </c>
      <c r="S2452" s="68"/>
      <c r="T2452" s="70"/>
      <c r="U2452" s="70"/>
      <c r="V2452" s="70"/>
      <c r="W2452" s="70"/>
      <c r="X2452" s="70"/>
      <c r="Y2452" s="78"/>
      <c r="Z2452" s="79"/>
      <c r="AA2452" s="1"/>
      <c r="AB2452" s="12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</row>
    <row r="2453" spans="1:61" s="109" customFormat="1">
      <c r="A2453" s="1"/>
      <c r="B2453" s="66"/>
      <c r="C2453" s="67"/>
      <c r="D2453" s="68" t="s">
        <v>50</v>
      </c>
      <c r="E2453" s="70" t="s">
        <v>51</v>
      </c>
      <c r="F2453" s="70" t="s">
        <v>1238</v>
      </c>
      <c r="G2453" s="67">
        <v>44747</v>
      </c>
      <c r="H2453" s="67">
        <v>44766</v>
      </c>
      <c r="I2453" s="71">
        <f t="shared" si="138"/>
        <v>19</v>
      </c>
      <c r="J2453" s="72" t="s">
        <v>141</v>
      </c>
      <c r="K2453" s="72" t="s">
        <v>142</v>
      </c>
      <c r="L2453" s="73">
        <v>1</v>
      </c>
      <c r="M2453" s="73" t="s">
        <v>108</v>
      </c>
      <c r="N2453" s="68" t="str">
        <f>VLOOKUP(K2453,[1]人員授權表!D$3:G$249,4,0)</f>
        <v>無機</v>
      </c>
      <c r="O2453" s="70" t="str">
        <f>VLOOKUP(K2453,[1]人員授權表!D$2:E$249,2,FALSE)</f>
        <v>Dennis陳汶宏</v>
      </c>
      <c r="P2453" s="67">
        <f t="shared" si="137"/>
        <v>44764</v>
      </c>
      <c r="Q2453" s="75" t="str">
        <f t="shared" si="139"/>
        <v>週五</v>
      </c>
      <c r="R2453" s="80">
        <v>44755</v>
      </c>
      <c r="S2453" s="68"/>
      <c r="T2453" s="70"/>
      <c r="U2453" s="70"/>
      <c r="V2453" s="70"/>
      <c r="W2453" s="70"/>
      <c r="X2453" s="70"/>
      <c r="Y2453" s="78"/>
      <c r="Z2453" s="79"/>
      <c r="AA2453" s="1"/>
      <c r="AB2453" s="12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</row>
    <row r="2454" spans="1:61" s="109" customFormat="1">
      <c r="A2454" s="1"/>
      <c r="B2454" s="66"/>
      <c r="C2454" s="67"/>
      <c r="D2454" s="68" t="s">
        <v>50</v>
      </c>
      <c r="E2454" s="70" t="s">
        <v>51</v>
      </c>
      <c r="F2454" s="70" t="s">
        <v>1238</v>
      </c>
      <c r="G2454" s="67">
        <v>44747</v>
      </c>
      <c r="H2454" s="67">
        <v>44766</v>
      </c>
      <c r="I2454" s="71">
        <f t="shared" si="138"/>
        <v>19</v>
      </c>
      <c r="J2454" s="72" t="s">
        <v>966</v>
      </c>
      <c r="K2454" s="72" t="s">
        <v>154</v>
      </c>
      <c r="L2454" s="73">
        <v>1</v>
      </c>
      <c r="M2454" s="73" t="s">
        <v>108</v>
      </c>
      <c r="N2454" s="68" t="str">
        <f>VLOOKUP(K2454,[1]人員授權表!D$3:G$249,4,0)</f>
        <v>無機</v>
      </c>
      <c r="O2454" s="70" t="str">
        <f>VLOOKUP(K2454,[1]人員授權表!D$2:E$249,2,FALSE)</f>
        <v>Ken張智凱</v>
      </c>
      <c r="P2454" s="67">
        <f t="shared" si="137"/>
        <v>44764</v>
      </c>
      <c r="Q2454" s="75" t="str">
        <f t="shared" si="139"/>
        <v>週五</v>
      </c>
      <c r="R2454" s="80">
        <v>44754</v>
      </c>
      <c r="S2454" s="68"/>
      <c r="T2454" s="70"/>
      <c r="U2454" s="70"/>
      <c r="V2454" s="70"/>
      <c r="W2454" s="70"/>
      <c r="X2454" s="70"/>
      <c r="Y2454" s="78"/>
      <c r="Z2454" s="79"/>
      <c r="AA2454" s="1"/>
      <c r="AB2454" s="12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</row>
    <row r="2455" spans="1:61" s="109" customFormat="1">
      <c r="A2455" s="1"/>
      <c r="B2455" s="66"/>
      <c r="C2455" s="67"/>
      <c r="D2455" s="68" t="s">
        <v>50</v>
      </c>
      <c r="E2455" s="70" t="s">
        <v>51</v>
      </c>
      <c r="F2455" s="70" t="s">
        <v>1238</v>
      </c>
      <c r="G2455" s="67">
        <v>44747</v>
      </c>
      <c r="H2455" s="67">
        <v>44766</v>
      </c>
      <c r="I2455" s="71">
        <f t="shared" si="138"/>
        <v>19</v>
      </c>
      <c r="J2455" s="72" t="s">
        <v>209</v>
      </c>
      <c r="K2455" s="72" t="s">
        <v>210</v>
      </c>
      <c r="L2455" s="73">
        <v>1</v>
      </c>
      <c r="M2455" s="73" t="s">
        <v>108</v>
      </c>
      <c r="N2455" s="68" t="str">
        <f>VLOOKUP(K2455,[1]人員授權表!D$3:G$249,4,0)</f>
        <v>無機</v>
      </c>
      <c r="O2455" s="70" t="str">
        <f>VLOOKUP(K2455,[1]人員授權表!D$2:E$249,2,FALSE)</f>
        <v>Vicky游崴涵</v>
      </c>
      <c r="P2455" s="67">
        <f t="shared" si="137"/>
        <v>44764</v>
      </c>
      <c r="Q2455" s="75" t="str">
        <f t="shared" si="139"/>
        <v>週五</v>
      </c>
      <c r="R2455" s="80">
        <v>44753</v>
      </c>
      <c r="S2455" s="68"/>
      <c r="T2455" s="70"/>
      <c r="U2455" s="70"/>
      <c r="V2455" s="70"/>
      <c r="W2455" s="70"/>
      <c r="X2455" s="70"/>
      <c r="Y2455" s="78"/>
      <c r="Z2455" s="79"/>
      <c r="AA2455" s="1"/>
      <c r="AB2455" s="12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</row>
    <row r="2456" spans="1:61" s="109" customFormat="1">
      <c r="A2456" s="1"/>
      <c r="B2456" s="66"/>
      <c r="C2456" s="67"/>
      <c r="D2456" s="68" t="s">
        <v>50</v>
      </c>
      <c r="E2456" s="70" t="s">
        <v>51</v>
      </c>
      <c r="F2456" s="70" t="s">
        <v>1238</v>
      </c>
      <c r="G2456" s="67">
        <v>44747</v>
      </c>
      <c r="H2456" s="67">
        <v>44766</v>
      </c>
      <c r="I2456" s="71">
        <f t="shared" si="138"/>
        <v>19</v>
      </c>
      <c r="J2456" s="72" t="s">
        <v>167</v>
      </c>
      <c r="K2456" s="72" t="s">
        <v>168</v>
      </c>
      <c r="L2456" s="73">
        <v>1</v>
      </c>
      <c r="M2456" s="73" t="s">
        <v>108</v>
      </c>
      <c r="N2456" s="68" t="str">
        <f>VLOOKUP(K2456,[1]人員授權表!D$3:G$249,4,0)</f>
        <v>有機</v>
      </c>
      <c r="O2456" s="70" t="str">
        <f>VLOOKUP(K2456,[1]人員授權表!D$2:E$249,2,FALSE)</f>
        <v>Una林庭瑄</v>
      </c>
      <c r="P2456" s="67">
        <f t="shared" si="137"/>
        <v>44764</v>
      </c>
      <c r="Q2456" s="75" t="str">
        <f t="shared" si="139"/>
        <v>週五</v>
      </c>
      <c r="R2456" s="80">
        <v>44756</v>
      </c>
      <c r="S2456" s="68"/>
      <c r="T2456" s="70"/>
      <c r="U2456" s="70"/>
      <c r="V2456" s="70"/>
      <c r="W2456" s="70"/>
      <c r="X2456" s="70"/>
      <c r="Y2456" s="78"/>
      <c r="Z2456" s="79"/>
      <c r="AA2456" s="1"/>
      <c r="AB2456" s="12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</row>
    <row r="2457" spans="1:61" s="109" customFormat="1">
      <c r="A2457" s="1"/>
      <c r="B2457" s="66"/>
      <c r="C2457" s="67"/>
      <c r="D2457" s="68" t="s">
        <v>50</v>
      </c>
      <c r="E2457" s="70" t="s">
        <v>51</v>
      </c>
      <c r="F2457" s="70" t="s">
        <v>1238</v>
      </c>
      <c r="G2457" s="67">
        <v>44747</v>
      </c>
      <c r="H2457" s="67">
        <v>44766</v>
      </c>
      <c r="I2457" s="71">
        <f t="shared" si="138"/>
        <v>19</v>
      </c>
      <c r="J2457" s="72" t="s">
        <v>257</v>
      </c>
      <c r="K2457" s="72" t="s">
        <v>1225</v>
      </c>
      <c r="L2457" s="73">
        <v>1</v>
      </c>
      <c r="M2457" s="73" t="s">
        <v>108</v>
      </c>
      <c r="N2457" s="68" t="str">
        <f>VLOOKUP(K2457,[1]人員授權表!D$3:G$249,4,0)</f>
        <v>有機</v>
      </c>
      <c r="O2457" s="70" t="str">
        <f>VLOOKUP(K2457,[1]人員授權表!D$2:E$249,2,FALSE)</f>
        <v>Casper李羿勳</v>
      </c>
      <c r="P2457" s="67">
        <f t="shared" si="137"/>
        <v>44764</v>
      </c>
      <c r="Q2457" s="75" t="str">
        <f t="shared" si="139"/>
        <v>週五</v>
      </c>
      <c r="R2457" s="80">
        <v>44756</v>
      </c>
      <c r="S2457" s="68"/>
      <c r="T2457" s="70"/>
      <c r="U2457" s="70"/>
      <c r="V2457" s="70"/>
      <c r="W2457" s="70"/>
      <c r="X2457" s="70"/>
      <c r="Y2457" s="78"/>
      <c r="Z2457" s="79"/>
      <c r="AA2457" s="1"/>
      <c r="AB2457" s="12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</row>
    <row r="2458" spans="1:61" s="109" customFormat="1">
      <c r="A2458" s="1"/>
      <c r="B2458" s="66"/>
      <c r="C2458" s="67"/>
      <c r="D2458" s="68" t="s">
        <v>50</v>
      </c>
      <c r="E2458" s="70" t="s">
        <v>51</v>
      </c>
      <c r="F2458" s="70" t="s">
        <v>1238</v>
      </c>
      <c r="G2458" s="67">
        <v>44747</v>
      </c>
      <c r="H2458" s="67">
        <v>44766</v>
      </c>
      <c r="I2458" s="71">
        <f t="shared" si="138"/>
        <v>19</v>
      </c>
      <c r="J2458" s="72" t="s">
        <v>1235</v>
      </c>
      <c r="K2458" s="72" t="s">
        <v>185</v>
      </c>
      <c r="L2458" s="73">
        <v>1</v>
      </c>
      <c r="M2458" s="73" t="s">
        <v>108</v>
      </c>
      <c r="N2458" s="68" t="str">
        <f>VLOOKUP(K2458,[1]人員授權表!D$3:G$249,4,0)</f>
        <v>有機</v>
      </c>
      <c r="O2458" s="70" t="str">
        <f>VLOOKUP(K2458,[1]人員授權表!D$2:E$249,2,FALSE)</f>
        <v>Una林庭瑄</v>
      </c>
      <c r="P2458" s="67">
        <f t="shared" si="137"/>
        <v>44764</v>
      </c>
      <c r="Q2458" s="75" t="str">
        <f t="shared" si="139"/>
        <v>週五</v>
      </c>
      <c r="R2458" s="80">
        <v>44754</v>
      </c>
      <c r="S2458" s="68"/>
      <c r="T2458" s="70"/>
      <c r="U2458" s="70"/>
      <c r="V2458" s="70"/>
      <c r="W2458" s="70"/>
      <c r="X2458" s="70"/>
      <c r="Y2458" s="78"/>
      <c r="Z2458" s="79"/>
      <c r="AA2458" s="1"/>
      <c r="AB2458" s="12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</row>
    <row r="2459" spans="1:61" s="109" customFormat="1">
      <c r="A2459" s="1"/>
      <c r="B2459" s="66"/>
      <c r="C2459" s="67"/>
      <c r="D2459" s="68" t="s">
        <v>50</v>
      </c>
      <c r="E2459" s="70" t="s">
        <v>51</v>
      </c>
      <c r="F2459" s="70" t="s">
        <v>1238</v>
      </c>
      <c r="G2459" s="67">
        <v>44747</v>
      </c>
      <c r="H2459" s="67">
        <v>44766</v>
      </c>
      <c r="I2459" s="71">
        <f t="shared" si="138"/>
        <v>19</v>
      </c>
      <c r="J2459" s="72" t="s">
        <v>1236</v>
      </c>
      <c r="K2459" s="72" t="s">
        <v>185</v>
      </c>
      <c r="L2459" s="73">
        <v>1</v>
      </c>
      <c r="M2459" s="73" t="s">
        <v>108</v>
      </c>
      <c r="N2459" s="68" t="str">
        <f>VLOOKUP(K2459,[1]人員授權表!D$3:G$249,4,0)</f>
        <v>有機</v>
      </c>
      <c r="O2459" s="70" t="str">
        <f>VLOOKUP(K2459,[1]人員授權表!D$2:E$249,2,FALSE)</f>
        <v>Una林庭瑄</v>
      </c>
      <c r="P2459" s="67">
        <f t="shared" si="137"/>
        <v>44764</v>
      </c>
      <c r="Q2459" s="75" t="str">
        <f t="shared" si="139"/>
        <v>週五</v>
      </c>
      <c r="R2459" s="80">
        <v>44754</v>
      </c>
      <c r="S2459" s="68"/>
      <c r="T2459" s="70"/>
      <c r="U2459" s="70"/>
      <c r="V2459" s="70"/>
      <c r="W2459" s="70"/>
      <c r="X2459" s="70"/>
      <c r="Y2459" s="78"/>
      <c r="Z2459" s="79"/>
      <c r="AA2459" s="1"/>
      <c r="AB2459" s="12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</row>
    <row r="2460" spans="1:61" s="109" customFormat="1" ht="17.25" customHeight="1">
      <c r="A2460" s="1"/>
      <c r="B2460" s="66"/>
      <c r="C2460" s="67"/>
      <c r="D2460" s="68" t="s">
        <v>50</v>
      </c>
      <c r="E2460" s="70" t="s">
        <v>51</v>
      </c>
      <c r="F2460" s="70" t="s">
        <v>1238</v>
      </c>
      <c r="G2460" s="67">
        <v>44747</v>
      </c>
      <c r="H2460" s="67">
        <v>44766</v>
      </c>
      <c r="I2460" s="71">
        <f t="shared" si="138"/>
        <v>19</v>
      </c>
      <c r="J2460" s="72" t="s">
        <v>1237</v>
      </c>
      <c r="K2460" s="72" t="s">
        <v>185</v>
      </c>
      <c r="L2460" s="73">
        <v>1</v>
      </c>
      <c r="M2460" s="73" t="s">
        <v>108</v>
      </c>
      <c r="N2460" s="68" t="str">
        <f>VLOOKUP(K2460,[1]人員授權表!D$3:G$249,4,0)</f>
        <v>有機</v>
      </c>
      <c r="O2460" s="70" t="str">
        <f>VLOOKUP(K2460,[1]人員授權表!D$2:E$249,2,FALSE)</f>
        <v>Una林庭瑄</v>
      </c>
      <c r="P2460" s="67">
        <f t="shared" si="137"/>
        <v>44764</v>
      </c>
      <c r="Q2460" s="75" t="str">
        <f t="shared" si="139"/>
        <v>週五</v>
      </c>
      <c r="R2460" s="80">
        <v>44754</v>
      </c>
      <c r="S2460" s="68"/>
      <c r="T2460" s="70"/>
      <c r="U2460" s="70"/>
      <c r="V2460" s="70"/>
      <c r="W2460" s="70"/>
      <c r="X2460" s="70"/>
      <c r="Y2460" s="78"/>
      <c r="Z2460" s="79"/>
      <c r="AA2460" s="1"/>
      <c r="AB2460" s="12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</row>
    <row r="2461" spans="1:61" s="109" customFormat="1">
      <c r="A2461" s="1"/>
      <c r="B2461" s="66"/>
      <c r="C2461" s="67"/>
      <c r="D2461" s="68" t="s">
        <v>50</v>
      </c>
      <c r="E2461" s="70" t="s">
        <v>51</v>
      </c>
      <c r="F2461" s="70" t="s">
        <v>1238</v>
      </c>
      <c r="G2461" s="67">
        <v>44747</v>
      </c>
      <c r="H2461" s="67">
        <v>44766</v>
      </c>
      <c r="I2461" s="71">
        <f t="shared" si="138"/>
        <v>19</v>
      </c>
      <c r="J2461" s="72" t="s">
        <v>1226</v>
      </c>
      <c r="K2461" s="72" t="s">
        <v>1227</v>
      </c>
      <c r="L2461" s="73">
        <v>1</v>
      </c>
      <c r="M2461" s="73" t="s">
        <v>108</v>
      </c>
      <c r="N2461" s="68" t="str">
        <f>VLOOKUP(K2461,[1]人員授權表!D$3:G$249,4,0)</f>
        <v>有機</v>
      </c>
      <c r="O2461" s="70" t="str">
        <f>VLOOKUP(K2461,[1]人員授權表!D$2:E$249,2,FALSE)</f>
        <v>Marco陳鴻鈞</v>
      </c>
      <c r="P2461" s="67">
        <f t="shared" si="137"/>
        <v>44764</v>
      </c>
      <c r="Q2461" s="75" t="str">
        <f t="shared" si="139"/>
        <v>週五</v>
      </c>
      <c r="R2461" s="80">
        <v>44755</v>
      </c>
      <c r="S2461" s="68"/>
      <c r="T2461" s="70"/>
      <c r="U2461" s="70"/>
      <c r="V2461" s="70"/>
      <c r="W2461" s="70"/>
      <c r="X2461" s="70"/>
      <c r="Y2461" s="78"/>
      <c r="Z2461" s="79"/>
      <c r="AA2461" s="1"/>
      <c r="AB2461" s="12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</row>
    <row r="2462" spans="1:61" s="109" customFormat="1">
      <c r="A2462" s="1"/>
      <c r="B2462" s="66"/>
      <c r="C2462" s="67"/>
      <c r="D2462" s="68" t="s">
        <v>50</v>
      </c>
      <c r="E2462" s="70" t="s">
        <v>51</v>
      </c>
      <c r="F2462" s="70" t="s">
        <v>1238</v>
      </c>
      <c r="G2462" s="67">
        <v>44747</v>
      </c>
      <c r="H2462" s="67">
        <v>44766</v>
      </c>
      <c r="I2462" s="71">
        <f t="shared" si="138"/>
        <v>19</v>
      </c>
      <c r="J2462" s="72" t="s">
        <v>169</v>
      </c>
      <c r="K2462" s="72" t="s">
        <v>170</v>
      </c>
      <c r="L2462" s="73">
        <v>1</v>
      </c>
      <c r="M2462" s="73" t="s">
        <v>108</v>
      </c>
      <c r="N2462" s="68" t="str">
        <f>VLOOKUP(K2462,[1]人員授權表!D$3:G$249,4,0)</f>
        <v>有機</v>
      </c>
      <c r="O2462" s="70" t="str">
        <f>VLOOKUP(K2462,[1]人員授權表!D$2:E$249,2,FALSE)</f>
        <v>Elle黃雅琪&amp;
Marco陳鴻鈞</v>
      </c>
      <c r="P2462" s="67">
        <f t="shared" si="137"/>
        <v>44764</v>
      </c>
      <c r="Q2462" s="75" t="str">
        <f t="shared" si="139"/>
        <v>週五</v>
      </c>
      <c r="R2462" s="80">
        <v>44754</v>
      </c>
      <c r="S2462" s="68"/>
      <c r="T2462" s="70"/>
      <c r="U2462" s="70"/>
      <c r="V2462" s="70"/>
      <c r="W2462" s="70"/>
      <c r="X2462" s="70"/>
      <c r="Y2462" s="78"/>
      <c r="Z2462" s="79"/>
      <c r="AA2462" s="1"/>
      <c r="AB2462" s="12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</row>
    <row r="2463" spans="1:61" s="109" customFormat="1">
      <c r="A2463" s="1"/>
      <c r="B2463" s="66"/>
      <c r="C2463" s="67"/>
      <c r="D2463" s="68" t="s">
        <v>50</v>
      </c>
      <c r="E2463" s="70" t="s">
        <v>51</v>
      </c>
      <c r="F2463" s="70" t="s">
        <v>1239</v>
      </c>
      <c r="G2463" s="67">
        <v>44747</v>
      </c>
      <c r="H2463" s="67">
        <v>44766</v>
      </c>
      <c r="I2463" s="71">
        <f t="shared" si="138"/>
        <v>19</v>
      </c>
      <c r="J2463" s="72" t="s">
        <v>919</v>
      </c>
      <c r="K2463" s="72" t="s">
        <v>187</v>
      </c>
      <c r="L2463" s="73">
        <v>1</v>
      </c>
      <c r="M2463" s="73" t="s">
        <v>108</v>
      </c>
      <c r="N2463" s="68" t="str">
        <f>VLOOKUP(K2463,[1]人員授權表!D$3:G$249,4,0)</f>
        <v>無機</v>
      </c>
      <c r="O2463" s="70" t="str">
        <f>VLOOKUP(K2463,[1]人員授權表!D$2:E$249,2,FALSE)</f>
        <v>Ruby黃家蓁</v>
      </c>
      <c r="P2463" s="67">
        <f t="shared" si="137"/>
        <v>44764</v>
      </c>
      <c r="Q2463" s="75" t="str">
        <f t="shared" si="139"/>
        <v>週五</v>
      </c>
      <c r="R2463" s="80">
        <v>44755</v>
      </c>
      <c r="S2463" s="68"/>
      <c r="T2463" s="70"/>
      <c r="U2463" s="70"/>
      <c r="V2463" s="70"/>
      <c r="W2463" s="70"/>
      <c r="X2463" s="70"/>
      <c r="Y2463" s="78"/>
      <c r="Z2463" s="79"/>
      <c r="AA2463" s="1"/>
      <c r="AB2463" s="12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</row>
    <row r="2464" spans="1:61" s="109" customFormat="1">
      <c r="A2464" s="1"/>
      <c r="B2464" s="66"/>
      <c r="C2464" s="67"/>
      <c r="D2464" s="68" t="s">
        <v>50</v>
      </c>
      <c r="E2464" s="70" t="s">
        <v>51</v>
      </c>
      <c r="F2464" s="70" t="s">
        <v>1239</v>
      </c>
      <c r="G2464" s="67">
        <v>44747</v>
      </c>
      <c r="H2464" s="67">
        <v>44766</v>
      </c>
      <c r="I2464" s="71">
        <f t="shared" si="138"/>
        <v>19</v>
      </c>
      <c r="J2464" s="72" t="s">
        <v>188</v>
      </c>
      <c r="K2464" s="72" t="s">
        <v>189</v>
      </c>
      <c r="L2464" s="73">
        <v>1</v>
      </c>
      <c r="M2464" s="73" t="s">
        <v>108</v>
      </c>
      <c r="N2464" s="68" t="str">
        <f>VLOOKUP(K2464,[1]人員授權表!D$3:G$249,4,0)</f>
        <v>無機</v>
      </c>
      <c r="O2464" s="70" t="str">
        <f>VLOOKUP(K2464,[1]人員授權表!D$2:E$249,2,FALSE)</f>
        <v>Iring陳俊明</v>
      </c>
      <c r="P2464" s="67">
        <f t="shared" si="137"/>
        <v>44764</v>
      </c>
      <c r="Q2464" s="75" t="str">
        <f t="shared" si="139"/>
        <v>週五</v>
      </c>
      <c r="R2464" s="80">
        <v>44753</v>
      </c>
      <c r="S2464" s="68"/>
      <c r="T2464" s="70"/>
      <c r="U2464" s="70"/>
      <c r="V2464" s="70"/>
      <c r="W2464" s="70"/>
      <c r="X2464" s="70"/>
      <c r="Y2464" s="78"/>
      <c r="Z2464" s="79"/>
      <c r="AA2464" s="1"/>
      <c r="AB2464" s="12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</row>
    <row r="2465" spans="1:61" s="109" customFormat="1">
      <c r="A2465" s="1"/>
      <c r="B2465" s="66"/>
      <c r="C2465" s="67"/>
      <c r="D2465" s="68" t="s">
        <v>50</v>
      </c>
      <c r="E2465" s="70" t="s">
        <v>51</v>
      </c>
      <c r="F2465" s="70" t="s">
        <v>1239</v>
      </c>
      <c r="G2465" s="67">
        <v>44747</v>
      </c>
      <c r="H2465" s="67">
        <v>44766</v>
      </c>
      <c r="I2465" s="71">
        <f t="shared" si="138"/>
        <v>19</v>
      </c>
      <c r="J2465" s="72" t="s">
        <v>190</v>
      </c>
      <c r="K2465" s="72" t="s">
        <v>140</v>
      </c>
      <c r="L2465" s="73">
        <v>1</v>
      </c>
      <c r="M2465" s="73" t="s">
        <v>108</v>
      </c>
      <c r="N2465" s="68" t="str">
        <f>VLOOKUP(K2465,[1]人員授權表!D$3:G$249,4,0)</f>
        <v>無機</v>
      </c>
      <c r="O2465" s="70" t="s">
        <v>191</v>
      </c>
      <c r="P2465" s="67">
        <f t="shared" si="137"/>
        <v>44764</v>
      </c>
      <c r="Q2465" s="75" t="str">
        <f t="shared" si="139"/>
        <v>週五</v>
      </c>
      <c r="R2465" s="80">
        <v>44753</v>
      </c>
      <c r="S2465" s="68"/>
      <c r="T2465" s="70"/>
      <c r="U2465" s="70"/>
      <c r="V2465" s="70"/>
      <c r="W2465" s="70"/>
      <c r="X2465" s="70"/>
      <c r="Y2465" s="78"/>
      <c r="Z2465" s="79"/>
      <c r="AA2465" s="1"/>
      <c r="AB2465" s="12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</row>
    <row r="2466" spans="1:61" s="109" customFormat="1">
      <c r="A2466" s="1"/>
      <c r="B2466" s="66"/>
      <c r="C2466" s="67"/>
      <c r="D2466" s="68" t="s">
        <v>50</v>
      </c>
      <c r="E2466" s="70" t="s">
        <v>51</v>
      </c>
      <c r="F2466" s="70" t="s">
        <v>1239</v>
      </c>
      <c r="G2466" s="67">
        <v>44747</v>
      </c>
      <c r="H2466" s="67">
        <v>44766</v>
      </c>
      <c r="I2466" s="71">
        <f t="shared" si="138"/>
        <v>19</v>
      </c>
      <c r="J2466" s="72" t="s">
        <v>195</v>
      </c>
      <c r="K2466" s="72" t="s">
        <v>196</v>
      </c>
      <c r="L2466" s="73">
        <v>1</v>
      </c>
      <c r="M2466" s="73" t="s">
        <v>108</v>
      </c>
      <c r="N2466" s="68" t="str">
        <f>VLOOKUP(K2466,[1]人員授權表!D$3:G$249,4,0)</f>
        <v>無機</v>
      </c>
      <c r="O2466" s="70" t="str">
        <f>VLOOKUP(K2466,[1]人員授權表!D$2:E$249,2,FALSE)</f>
        <v>Debby胡萱黛</v>
      </c>
      <c r="P2466" s="67">
        <f t="shared" si="137"/>
        <v>44764</v>
      </c>
      <c r="Q2466" s="75" t="str">
        <f t="shared" si="139"/>
        <v>週五</v>
      </c>
      <c r="R2466" s="80">
        <v>44760</v>
      </c>
      <c r="S2466" s="68"/>
      <c r="T2466" s="70"/>
      <c r="U2466" s="70"/>
      <c r="V2466" s="70"/>
      <c r="W2466" s="70"/>
      <c r="X2466" s="70"/>
      <c r="Y2466" s="78"/>
      <c r="Z2466" s="79"/>
      <c r="AA2466" s="1"/>
      <c r="AB2466" s="12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</row>
    <row r="2467" spans="1:61" s="109" customFormat="1">
      <c r="A2467" s="1"/>
      <c r="B2467" s="66"/>
      <c r="C2467" s="67"/>
      <c r="D2467" s="68" t="s">
        <v>50</v>
      </c>
      <c r="E2467" s="70" t="s">
        <v>51</v>
      </c>
      <c r="F2467" s="70" t="s">
        <v>1239</v>
      </c>
      <c r="G2467" s="67">
        <v>44747</v>
      </c>
      <c r="H2467" s="67">
        <v>44766</v>
      </c>
      <c r="I2467" s="71">
        <f t="shared" si="138"/>
        <v>19</v>
      </c>
      <c r="J2467" s="72" t="s">
        <v>198</v>
      </c>
      <c r="K2467" s="72" t="s">
        <v>199</v>
      </c>
      <c r="L2467" s="73">
        <v>1</v>
      </c>
      <c r="M2467" s="73" t="s">
        <v>108</v>
      </c>
      <c r="N2467" s="68" t="str">
        <f>VLOOKUP(K2467,[1]人員授權表!D$3:G$249,4,0)</f>
        <v>無機</v>
      </c>
      <c r="O2467" s="70" t="str">
        <f>VLOOKUP(K2467,[1]人員授權表!D$2:E$249,2,FALSE)</f>
        <v>Vicky游崴涵</v>
      </c>
      <c r="P2467" s="67">
        <f t="shared" si="137"/>
        <v>44764</v>
      </c>
      <c r="Q2467" s="75" t="str">
        <f t="shared" si="139"/>
        <v>週五</v>
      </c>
      <c r="R2467" s="80">
        <v>44757</v>
      </c>
      <c r="S2467" s="68"/>
      <c r="T2467" s="70"/>
      <c r="U2467" s="70"/>
      <c r="V2467" s="70"/>
      <c r="W2467" s="70"/>
      <c r="X2467" s="70"/>
      <c r="Y2467" s="78"/>
      <c r="Z2467" s="79"/>
      <c r="AA2467" s="1"/>
      <c r="AB2467" s="12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</row>
    <row r="2468" spans="1:61" s="109" customFormat="1">
      <c r="A2468" s="1"/>
      <c r="B2468" s="66"/>
      <c r="C2468" s="67"/>
      <c r="D2468" s="68" t="s">
        <v>50</v>
      </c>
      <c r="E2468" s="70" t="s">
        <v>51</v>
      </c>
      <c r="F2468" s="70" t="s">
        <v>1239</v>
      </c>
      <c r="G2468" s="67">
        <v>44747</v>
      </c>
      <c r="H2468" s="67">
        <v>44766</v>
      </c>
      <c r="I2468" s="71">
        <f t="shared" si="138"/>
        <v>19</v>
      </c>
      <c r="J2468" s="72" t="s">
        <v>200</v>
      </c>
      <c r="K2468" s="72" t="s">
        <v>201</v>
      </c>
      <c r="L2468" s="73">
        <v>1</v>
      </c>
      <c r="M2468" s="73" t="s">
        <v>108</v>
      </c>
      <c r="N2468" s="68" t="str">
        <f>VLOOKUP(K2468,[1]人員授權表!D$3:G$249,4,0)</f>
        <v>無機</v>
      </c>
      <c r="O2468" s="70" t="str">
        <f>VLOOKUP(K2468,[1]人員授權表!D$2:E$249,2,FALSE)</f>
        <v>Ruby黃家蓁</v>
      </c>
      <c r="P2468" s="67">
        <f t="shared" si="137"/>
        <v>44764</v>
      </c>
      <c r="Q2468" s="75" t="str">
        <f t="shared" si="139"/>
        <v>週五</v>
      </c>
      <c r="R2468" s="80">
        <v>44754</v>
      </c>
      <c r="S2468" s="68"/>
      <c r="T2468" s="70"/>
      <c r="U2468" s="70"/>
      <c r="V2468" s="70"/>
      <c r="W2468" s="70"/>
      <c r="X2468" s="70"/>
      <c r="Y2468" s="78"/>
      <c r="Z2468" s="79"/>
      <c r="AA2468" s="1"/>
      <c r="AB2468" s="12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</row>
    <row r="2469" spans="1:61" s="109" customFormat="1">
      <c r="A2469" s="1"/>
      <c r="B2469" s="66"/>
      <c r="C2469" s="67"/>
      <c r="D2469" s="68" t="s">
        <v>50</v>
      </c>
      <c r="E2469" s="70" t="s">
        <v>51</v>
      </c>
      <c r="F2469" s="70" t="s">
        <v>1239</v>
      </c>
      <c r="G2469" s="67">
        <v>44747</v>
      </c>
      <c r="H2469" s="67">
        <v>44766</v>
      </c>
      <c r="I2469" s="71">
        <f t="shared" si="138"/>
        <v>19</v>
      </c>
      <c r="J2469" s="72" t="s">
        <v>151</v>
      </c>
      <c r="K2469" s="72" t="s">
        <v>152</v>
      </c>
      <c r="L2469" s="73">
        <v>1</v>
      </c>
      <c r="M2469" s="73" t="s">
        <v>108</v>
      </c>
      <c r="N2469" s="68" t="str">
        <f>VLOOKUP(K2469,[1]人員授權表!D$3:G$249,4,0)</f>
        <v>無機</v>
      </c>
      <c r="O2469" s="70" t="str">
        <f>VLOOKUP(K2469,[1]人員授權表!D$2:E$249,2,FALSE)</f>
        <v>Vicky游崴涵</v>
      </c>
      <c r="P2469" s="67">
        <f t="shared" si="137"/>
        <v>44764</v>
      </c>
      <c r="Q2469" s="75" t="str">
        <f t="shared" si="139"/>
        <v>週五</v>
      </c>
      <c r="R2469" s="80">
        <v>44757</v>
      </c>
      <c r="S2469" s="68"/>
      <c r="T2469" s="70"/>
      <c r="U2469" s="70"/>
      <c r="V2469" s="70"/>
      <c r="W2469" s="70"/>
      <c r="X2469" s="70"/>
      <c r="Y2469" s="78"/>
      <c r="Z2469" s="79"/>
      <c r="AA2469" s="1"/>
      <c r="AB2469" s="12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</row>
    <row r="2470" spans="1:61" s="109" customFormat="1">
      <c r="A2470" s="1"/>
      <c r="B2470" s="66"/>
      <c r="C2470" s="67"/>
      <c r="D2470" s="68" t="s">
        <v>50</v>
      </c>
      <c r="E2470" s="70" t="s">
        <v>51</v>
      </c>
      <c r="F2470" s="70" t="s">
        <v>1239</v>
      </c>
      <c r="G2470" s="67">
        <v>44747</v>
      </c>
      <c r="H2470" s="67">
        <v>44766</v>
      </c>
      <c r="I2470" s="71">
        <f t="shared" si="138"/>
        <v>19</v>
      </c>
      <c r="J2470" s="72" t="s">
        <v>160</v>
      </c>
      <c r="K2470" s="72" t="s">
        <v>161</v>
      </c>
      <c r="L2470" s="73">
        <v>1</v>
      </c>
      <c r="M2470" s="73" t="s">
        <v>108</v>
      </c>
      <c r="N2470" s="68" t="str">
        <f>VLOOKUP(K2470,[1]人員授權表!D$3:G$249,4,0)</f>
        <v>無機</v>
      </c>
      <c r="O2470" s="70" t="str">
        <f>VLOOKUP(K2470,[1]人員授權表!D$2:E$249,2,FALSE)</f>
        <v>Dennis陳汶宏</v>
      </c>
      <c r="P2470" s="67">
        <f t="shared" si="137"/>
        <v>44764</v>
      </c>
      <c r="Q2470" s="75" t="str">
        <f t="shared" si="139"/>
        <v>週五</v>
      </c>
      <c r="R2470" s="80">
        <v>44754</v>
      </c>
      <c r="S2470" s="68"/>
      <c r="T2470" s="70"/>
      <c r="U2470" s="70"/>
      <c r="V2470" s="70"/>
      <c r="W2470" s="70"/>
      <c r="X2470" s="70"/>
      <c r="Y2470" s="78"/>
      <c r="Z2470" s="79"/>
      <c r="AA2470" s="1"/>
      <c r="AB2470" s="12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</row>
    <row r="2471" spans="1:61" s="109" customFormat="1">
      <c r="A2471" s="1"/>
      <c r="B2471" s="66"/>
      <c r="C2471" s="67"/>
      <c r="D2471" s="68" t="s">
        <v>50</v>
      </c>
      <c r="E2471" s="70" t="s">
        <v>51</v>
      </c>
      <c r="F2471" s="70" t="s">
        <v>1239</v>
      </c>
      <c r="G2471" s="67">
        <v>44747</v>
      </c>
      <c r="H2471" s="67">
        <v>44766</v>
      </c>
      <c r="I2471" s="71">
        <f t="shared" si="138"/>
        <v>19</v>
      </c>
      <c r="J2471" s="72" t="s">
        <v>1222</v>
      </c>
      <c r="K2471" s="72" t="s">
        <v>1223</v>
      </c>
      <c r="L2471" s="73">
        <v>1</v>
      </c>
      <c r="M2471" s="73" t="s">
        <v>108</v>
      </c>
      <c r="N2471" s="68" t="str">
        <f>VLOOKUP(K2471,[1]人員授權表!D$3:G$249,4,0)</f>
        <v>無機</v>
      </c>
      <c r="O2471" s="70" t="str">
        <f>VLOOKUP(K2471,[1]人員授權表!D$2:E$249,2,FALSE)</f>
        <v>Dennis陳汶宏</v>
      </c>
      <c r="P2471" s="67">
        <f t="shared" si="137"/>
        <v>44764</v>
      </c>
      <c r="Q2471" s="75" t="str">
        <f t="shared" si="139"/>
        <v>週五</v>
      </c>
      <c r="R2471" s="80">
        <v>44755</v>
      </c>
      <c r="S2471" s="68"/>
      <c r="T2471" s="70"/>
      <c r="U2471" s="70"/>
      <c r="V2471" s="70"/>
      <c r="W2471" s="70"/>
      <c r="X2471" s="70"/>
      <c r="Y2471" s="78"/>
      <c r="Z2471" s="79"/>
      <c r="AA2471" s="1"/>
      <c r="AB2471" s="12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</row>
    <row r="2472" spans="1:61" s="109" customFormat="1">
      <c r="A2472" s="1"/>
      <c r="B2472" s="66"/>
      <c r="C2472" s="67"/>
      <c r="D2472" s="68" t="s">
        <v>50</v>
      </c>
      <c r="E2472" s="70" t="s">
        <v>51</v>
      </c>
      <c r="F2472" s="70" t="s">
        <v>1239</v>
      </c>
      <c r="G2472" s="67">
        <v>44747</v>
      </c>
      <c r="H2472" s="67">
        <v>44766</v>
      </c>
      <c r="I2472" s="71">
        <f t="shared" si="138"/>
        <v>19</v>
      </c>
      <c r="J2472" s="72" t="s">
        <v>175</v>
      </c>
      <c r="K2472" s="72" t="s">
        <v>176</v>
      </c>
      <c r="L2472" s="73">
        <v>1</v>
      </c>
      <c r="M2472" s="73" t="s">
        <v>108</v>
      </c>
      <c r="N2472" s="68" t="str">
        <f>VLOOKUP(K2472,[1]人員授權表!D$3:G$249,4,0)</f>
        <v>無機</v>
      </c>
      <c r="O2472" s="70" t="s">
        <v>177</v>
      </c>
      <c r="P2472" s="67">
        <f t="shared" si="137"/>
        <v>44764</v>
      </c>
      <c r="Q2472" s="75" t="str">
        <f t="shared" si="139"/>
        <v>週五</v>
      </c>
      <c r="R2472" s="80">
        <v>44754</v>
      </c>
      <c r="S2472" s="68"/>
      <c r="T2472" s="70"/>
      <c r="U2472" s="70"/>
      <c r="V2472" s="70"/>
      <c r="W2472" s="70"/>
      <c r="X2472" s="70"/>
      <c r="Y2472" s="78"/>
      <c r="Z2472" s="79"/>
      <c r="AA2472" s="1"/>
      <c r="AB2472" s="12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</row>
    <row r="2473" spans="1:61" s="109" customFormat="1">
      <c r="A2473" s="1"/>
      <c r="B2473" s="66"/>
      <c r="C2473" s="67"/>
      <c r="D2473" s="68" t="s">
        <v>50</v>
      </c>
      <c r="E2473" s="70" t="s">
        <v>51</v>
      </c>
      <c r="F2473" s="70" t="s">
        <v>1239</v>
      </c>
      <c r="G2473" s="67">
        <v>44747</v>
      </c>
      <c r="H2473" s="67">
        <v>44766</v>
      </c>
      <c r="I2473" s="71">
        <f t="shared" si="138"/>
        <v>19</v>
      </c>
      <c r="J2473" s="72" t="s">
        <v>290</v>
      </c>
      <c r="K2473" s="72" t="s">
        <v>291</v>
      </c>
      <c r="L2473" s="73">
        <v>1</v>
      </c>
      <c r="M2473" s="73" t="s">
        <v>108</v>
      </c>
      <c r="N2473" s="68" t="str">
        <f>VLOOKUP(K2473,[1]人員授權表!D$3:G$249,4,0)</f>
        <v>無機</v>
      </c>
      <c r="O2473" s="70" t="str">
        <f>VLOOKUP(K2473,[1]人員授權表!D$2:E$249,2,FALSE)</f>
        <v>George陳志昇</v>
      </c>
      <c r="P2473" s="67">
        <f t="shared" si="137"/>
        <v>44764</v>
      </c>
      <c r="Q2473" s="75" t="str">
        <f t="shared" si="139"/>
        <v>週五</v>
      </c>
      <c r="R2473" s="80">
        <v>44762</v>
      </c>
      <c r="S2473" s="68"/>
      <c r="T2473" s="70"/>
      <c r="U2473" s="70"/>
      <c r="V2473" s="70"/>
      <c r="W2473" s="70"/>
      <c r="X2473" s="70"/>
      <c r="Y2473" s="78"/>
      <c r="Z2473" s="79"/>
      <c r="AA2473" s="1"/>
      <c r="AB2473" s="12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</row>
    <row r="2474" spans="1:61" s="109" customFormat="1">
      <c r="A2474" s="1"/>
      <c r="B2474" s="66"/>
      <c r="C2474" s="67"/>
      <c r="D2474" s="68" t="s">
        <v>50</v>
      </c>
      <c r="E2474" s="70" t="s">
        <v>51</v>
      </c>
      <c r="F2474" s="70" t="s">
        <v>1239</v>
      </c>
      <c r="G2474" s="67">
        <v>44747</v>
      </c>
      <c r="H2474" s="67">
        <v>44766</v>
      </c>
      <c r="I2474" s="71">
        <f t="shared" si="138"/>
        <v>19</v>
      </c>
      <c r="J2474" s="72" t="s">
        <v>204</v>
      </c>
      <c r="K2474" s="72" t="s">
        <v>205</v>
      </c>
      <c r="L2474" s="73">
        <v>1</v>
      </c>
      <c r="M2474" s="73" t="s">
        <v>108</v>
      </c>
      <c r="N2474" s="68" t="str">
        <f>VLOOKUP(K2474,[1]人員授權表!D$3:G$249,4,0)</f>
        <v>無機</v>
      </c>
      <c r="O2474" s="70" t="str">
        <f>VLOOKUP(K2474,[1]人員授權表!D$2:E$249,2,FALSE)</f>
        <v>Iring陳俊明</v>
      </c>
      <c r="P2474" s="67">
        <f t="shared" si="137"/>
        <v>44764</v>
      </c>
      <c r="Q2474" s="75" t="str">
        <f t="shared" si="139"/>
        <v>週五</v>
      </c>
      <c r="R2474" s="80">
        <v>44755</v>
      </c>
      <c r="S2474" s="68"/>
      <c r="T2474" s="70"/>
      <c r="U2474" s="70"/>
      <c r="V2474" s="70"/>
      <c r="W2474" s="70"/>
      <c r="X2474" s="70"/>
      <c r="Y2474" s="78"/>
      <c r="Z2474" s="79"/>
      <c r="AA2474" s="1"/>
      <c r="AB2474" s="12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</row>
    <row r="2475" spans="1:61" s="109" customFormat="1">
      <c r="A2475" s="1"/>
      <c r="B2475" s="66"/>
      <c r="C2475" s="67"/>
      <c r="D2475" s="68" t="s">
        <v>50</v>
      </c>
      <c r="E2475" s="70" t="s">
        <v>51</v>
      </c>
      <c r="F2475" s="70" t="s">
        <v>1239</v>
      </c>
      <c r="G2475" s="67">
        <v>44747</v>
      </c>
      <c r="H2475" s="67">
        <v>44766</v>
      </c>
      <c r="I2475" s="71">
        <f t="shared" si="138"/>
        <v>19</v>
      </c>
      <c r="J2475" s="72" t="s">
        <v>206</v>
      </c>
      <c r="K2475" s="72" t="s">
        <v>179</v>
      </c>
      <c r="L2475" s="73">
        <v>1</v>
      </c>
      <c r="M2475" s="73" t="s">
        <v>108</v>
      </c>
      <c r="N2475" s="68" t="str">
        <f>VLOOKUP(K2475,[1]人員授權表!D$3:G$249,4,0)</f>
        <v>無機</v>
      </c>
      <c r="O2475" s="70" t="s">
        <v>115</v>
      </c>
      <c r="P2475" s="67">
        <f t="shared" si="137"/>
        <v>44764</v>
      </c>
      <c r="Q2475" s="75" t="str">
        <f t="shared" si="139"/>
        <v>週五</v>
      </c>
      <c r="R2475" s="80">
        <v>44754</v>
      </c>
      <c r="S2475" s="68"/>
      <c r="T2475" s="70"/>
      <c r="U2475" s="70"/>
      <c r="V2475" s="70"/>
      <c r="W2475" s="70"/>
      <c r="X2475" s="70"/>
      <c r="Y2475" s="78"/>
      <c r="Z2475" s="79"/>
      <c r="AA2475" s="1"/>
      <c r="AB2475" s="12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</row>
    <row r="2476" spans="1:61" s="109" customFormat="1">
      <c r="A2476" s="1"/>
      <c r="B2476" s="66"/>
      <c r="C2476" s="67"/>
      <c r="D2476" s="68" t="s">
        <v>50</v>
      </c>
      <c r="E2476" s="70" t="s">
        <v>51</v>
      </c>
      <c r="F2476" s="70" t="s">
        <v>1239</v>
      </c>
      <c r="G2476" s="67">
        <v>44747</v>
      </c>
      <c r="H2476" s="67">
        <v>44766</v>
      </c>
      <c r="I2476" s="71">
        <f t="shared" si="138"/>
        <v>19</v>
      </c>
      <c r="J2476" s="72" t="s">
        <v>178</v>
      </c>
      <c r="K2476" s="72" t="s">
        <v>179</v>
      </c>
      <c r="L2476" s="73">
        <v>1</v>
      </c>
      <c r="M2476" s="73" t="s">
        <v>108</v>
      </c>
      <c r="N2476" s="68" t="str">
        <f>VLOOKUP(K2476,[1]人員授權表!D$3:G$249,4,0)</f>
        <v>無機</v>
      </c>
      <c r="O2476" s="70" t="s">
        <v>115</v>
      </c>
      <c r="P2476" s="67">
        <f t="shared" si="137"/>
        <v>44764</v>
      </c>
      <c r="Q2476" s="75" t="str">
        <f t="shared" si="139"/>
        <v>週五</v>
      </c>
      <c r="R2476" s="80">
        <v>44754</v>
      </c>
      <c r="S2476" s="68"/>
      <c r="T2476" s="70"/>
      <c r="U2476" s="70"/>
      <c r="V2476" s="70"/>
      <c r="W2476" s="70"/>
      <c r="X2476" s="70"/>
      <c r="Y2476" s="78"/>
      <c r="Z2476" s="79"/>
      <c r="AA2476" s="1"/>
      <c r="AB2476" s="12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</row>
    <row r="2477" spans="1:61" s="109" customFormat="1">
      <c r="A2477" s="1"/>
      <c r="B2477" s="66"/>
      <c r="C2477" s="67"/>
      <c r="D2477" s="68" t="s">
        <v>50</v>
      </c>
      <c r="E2477" s="70" t="s">
        <v>51</v>
      </c>
      <c r="F2477" s="70" t="s">
        <v>1239</v>
      </c>
      <c r="G2477" s="67">
        <v>44747</v>
      </c>
      <c r="H2477" s="67">
        <v>44766</v>
      </c>
      <c r="I2477" s="71">
        <f t="shared" si="138"/>
        <v>19</v>
      </c>
      <c r="J2477" s="72" t="s">
        <v>141</v>
      </c>
      <c r="K2477" s="72" t="s">
        <v>142</v>
      </c>
      <c r="L2477" s="73">
        <v>1</v>
      </c>
      <c r="M2477" s="73" t="s">
        <v>108</v>
      </c>
      <c r="N2477" s="68" t="str">
        <f>VLOOKUP(K2477,[1]人員授權表!D$3:G$249,4,0)</f>
        <v>無機</v>
      </c>
      <c r="O2477" s="70" t="str">
        <f>VLOOKUP(K2477,[1]人員授權表!D$2:E$249,2,FALSE)</f>
        <v>Dennis陳汶宏</v>
      </c>
      <c r="P2477" s="67">
        <f t="shared" si="137"/>
        <v>44764</v>
      </c>
      <c r="Q2477" s="75" t="str">
        <f t="shared" si="139"/>
        <v>週五</v>
      </c>
      <c r="R2477" s="80">
        <v>44755</v>
      </c>
      <c r="S2477" s="68"/>
      <c r="T2477" s="70"/>
      <c r="U2477" s="70"/>
      <c r="V2477" s="70"/>
      <c r="W2477" s="70"/>
      <c r="X2477" s="70"/>
      <c r="Y2477" s="78"/>
      <c r="Z2477" s="79"/>
      <c r="AA2477" s="1"/>
      <c r="AB2477" s="12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</row>
    <row r="2478" spans="1:61" s="109" customFormat="1">
      <c r="A2478" s="1"/>
      <c r="B2478" s="66"/>
      <c r="C2478" s="67"/>
      <c r="D2478" s="68" t="s">
        <v>50</v>
      </c>
      <c r="E2478" s="70" t="s">
        <v>51</v>
      </c>
      <c r="F2478" s="70" t="s">
        <v>1239</v>
      </c>
      <c r="G2478" s="67">
        <v>44747</v>
      </c>
      <c r="H2478" s="67">
        <v>44766</v>
      </c>
      <c r="I2478" s="71">
        <f t="shared" si="138"/>
        <v>19</v>
      </c>
      <c r="J2478" s="72" t="s">
        <v>966</v>
      </c>
      <c r="K2478" s="72" t="s">
        <v>154</v>
      </c>
      <c r="L2478" s="73">
        <v>1</v>
      </c>
      <c r="M2478" s="73" t="s">
        <v>108</v>
      </c>
      <c r="N2478" s="68" t="str">
        <f>VLOOKUP(K2478,[1]人員授權表!D$3:G$249,4,0)</f>
        <v>無機</v>
      </c>
      <c r="O2478" s="70" t="str">
        <f>VLOOKUP(K2478,[1]人員授權表!D$2:E$249,2,FALSE)</f>
        <v>Ken張智凱</v>
      </c>
      <c r="P2478" s="67">
        <f t="shared" si="137"/>
        <v>44764</v>
      </c>
      <c r="Q2478" s="75" t="str">
        <f t="shared" si="139"/>
        <v>週五</v>
      </c>
      <c r="R2478" s="80">
        <v>44754</v>
      </c>
      <c r="S2478" s="68"/>
      <c r="T2478" s="70"/>
      <c r="U2478" s="70"/>
      <c r="V2478" s="70"/>
      <c r="W2478" s="70"/>
      <c r="X2478" s="70"/>
      <c r="Y2478" s="78"/>
      <c r="Z2478" s="79"/>
      <c r="AA2478" s="1"/>
      <c r="AB2478" s="12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</row>
    <row r="2479" spans="1:61" s="109" customFormat="1">
      <c r="A2479" s="1"/>
      <c r="B2479" s="66"/>
      <c r="C2479" s="67"/>
      <c r="D2479" s="68" t="s">
        <v>50</v>
      </c>
      <c r="E2479" s="70" t="s">
        <v>51</v>
      </c>
      <c r="F2479" s="70" t="s">
        <v>1239</v>
      </c>
      <c r="G2479" s="67">
        <v>44747</v>
      </c>
      <c r="H2479" s="67">
        <v>44766</v>
      </c>
      <c r="I2479" s="71">
        <f t="shared" si="138"/>
        <v>19</v>
      </c>
      <c r="J2479" s="72" t="s">
        <v>209</v>
      </c>
      <c r="K2479" s="72" t="s">
        <v>210</v>
      </c>
      <c r="L2479" s="73">
        <v>1</v>
      </c>
      <c r="M2479" s="73" t="s">
        <v>108</v>
      </c>
      <c r="N2479" s="68" t="str">
        <f>VLOOKUP(K2479,[1]人員授權表!D$3:G$249,4,0)</f>
        <v>無機</v>
      </c>
      <c r="O2479" s="70" t="str">
        <f>VLOOKUP(K2479,[1]人員授權表!D$2:E$249,2,FALSE)</f>
        <v>Vicky游崴涵</v>
      </c>
      <c r="P2479" s="67">
        <f t="shared" si="137"/>
        <v>44764</v>
      </c>
      <c r="Q2479" s="75" t="str">
        <f t="shared" si="139"/>
        <v>週五</v>
      </c>
      <c r="R2479" s="80">
        <v>44753</v>
      </c>
      <c r="S2479" s="68"/>
      <c r="T2479" s="70"/>
      <c r="U2479" s="70"/>
      <c r="V2479" s="70"/>
      <c r="W2479" s="70"/>
      <c r="X2479" s="70"/>
      <c r="Y2479" s="78"/>
      <c r="Z2479" s="79"/>
      <c r="AA2479" s="1"/>
      <c r="AB2479" s="12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</row>
    <row r="2480" spans="1:61" s="109" customFormat="1">
      <c r="A2480" s="1"/>
      <c r="B2480" s="66"/>
      <c r="C2480" s="67"/>
      <c r="D2480" s="68" t="s">
        <v>50</v>
      </c>
      <c r="E2480" s="70" t="s">
        <v>51</v>
      </c>
      <c r="F2480" s="70" t="s">
        <v>1239</v>
      </c>
      <c r="G2480" s="67">
        <v>44747</v>
      </c>
      <c r="H2480" s="67">
        <v>44766</v>
      </c>
      <c r="I2480" s="71">
        <f t="shared" si="138"/>
        <v>19</v>
      </c>
      <c r="J2480" s="72" t="s">
        <v>167</v>
      </c>
      <c r="K2480" s="72" t="s">
        <v>168</v>
      </c>
      <c r="L2480" s="73">
        <v>1</v>
      </c>
      <c r="M2480" s="73" t="s">
        <v>108</v>
      </c>
      <c r="N2480" s="68" t="str">
        <f>VLOOKUP(K2480,[1]人員授權表!D$3:G$249,4,0)</f>
        <v>有機</v>
      </c>
      <c r="O2480" s="70" t="str">
        <f>VLOOKUP(K2480,[1]人員授權表!D$2:E$249,2,FALSE)</f>
        <v>Una林庭瑄</v>
      </c>
      <c r="P2480" s="67">
        <f t="shared" si="137"/>
        <v>44764</v>
      </c>
      <c r="Q2480" s="75" t="str">
        <f t="shared" si="139"/>
        <v>週五</v>
      </c>
      <c r="R2480" s="80">
        <v>44756</v>
      </c>
      <c r="S2480" s="68"/>
      <c r="T2480" s="70"/>
      <c r="U2480" s="70"/>
      <c r="V2480" s="70"/>
      <c r="W2480" s="70"/>
      <c r="X2480" s="70"/>
      <c r="Y2480" s="78"/>
      <c r="Z2480" s="79"/>
      <c r="AA2480" s="1"/>
      <c r="AB2480" s="12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</row>
    <row r="2481" spans="1:61" s="109" customFormat="1">
      <c r="A2481" s="1"/>
      <c r="B2481" s="66"/>
      <c r="C2481" s="67"/>
      <c r="D2481" s="68" t="s">
        <v>50</v>
      </c>
      <c r="E2481" s="70" t="s">
        <v>51</v>
      </c>
      <c r="F2481" s="70" t="s">
        <v>1239</v>
      </c>
      <c r="G2481" s="67">
        <v>44747</v>
      </c>
      <c r="H2481" s="67">
        <v>44766</v>
      </c>
      <c r="I2481" s="71">
        <f t="shared" si="138"/>
        <v>19</v>
      </c>
      <c r="J2481" s="72" t="s">
        <v>257</v>
      </c>
      <c r="K2481" s="72" t="s">
        <v>1225</v>
      </c>
      <c r="L2481" s="73">
        <v>1</v>
      </c>
      <c r="M2481" s="73" t="s">
        <v>108</v>
      </c>
      <c r="N2481" s="68" t="str">
        <f>VLOOKUP(K2481,[1]人員授權表!D$3:G$249,4,0)</f>
        <v>有機</v>
      </c>
      <c r="O2481" s="70" t="str">
        <f>VLOOKUP(K2481,[1]人員授權表!D$2:E$249,2,FALSE)</f>
        <v>Casper李羿勳</v>
      </c>
      <c r="P2481" s="67">
        <f t="shared" si="137"/>
        <v>44764</v>
      </c>
      <c r="Q2481" s="75" t="str">
        <f t="shared" si="139"/>
        <v>週五</v>
      </c>
      <c r="R2481" s="80">
        <v>44756</v>
      </c>
      <c r="S2481" s="68"/>
      <c r="T2481" s="70"/>
      <c r="U2481" s="70"/>
      <c r="V2481" s="70"/>
      <c r="W2481" s="70"/>
      <c r="X2481" s="70"/>
      <c r="Y2481" s="78"/>
      <c r="Z2481" s="79"/>
      <c r="AA2481" s="1"/>
      <c r="AB2481" s="12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</row>
    <row r="2482" spans="1:61" s="109" customFormat="1">
      <c r="A2482" s="1"/>
      <c r="B2482" s="66"/>
      <c r="C2482" s="67"/>
      <c r="D2482" s="68" t="s">
        <v>50</v>
      </c>
      <c r="E2482" s="70" t="s">
        <v>51</v>
      </c>
      <c r="F2482" s="70" t="s">
        <v>1239</v>
      </c>
      <c r="G2482" s="67">
        <v>44747</v>
      </c>
      <c r="H2482" s="67">
        <v>44766</v>
      </c>
      <c r="I2482" s="71">
        <f t="shared" si="138"/>
        <v>19</v>
      </c>
      <c r="J2482" s="72" t="s">
        <v>1235</v>
      </c>
      <c r="K2482" s="72" t="s">
        <v>185</v>
      </c>
      <c r="L2482" s="73">
        <v>1</v>
      </c>
      <c r="M2482" s="73" t="s">
        <v>108</v>
      </c>
      <c r="N2482" s="68" t="str">
        <f>VLOOKUP(K2482,[1]人員授權表!D$3:G$249,4,0)</f>
        <v>有機</v>
      </c>
      <c r="O2482" s="70" t="str">
        <f>VLOOKUP(K2482,[1]人員授權表!D$2:E$249,2,FALSE)</f>
        <v>Una林庭瑄</v>
      </c>
      <c r="P2482" s="67">
        <f t="shared" si="137"/>
        <v>44764</v>
      </c>
      <c r="Q2482" s="75" t="str">
        <f t="shared" si="139"/>
        <v>週五</v>
      </c>
      <c r="R2482" s="80">
        <v>44754</v>
      </c>
      <c r="S2482" s="68"/>
      <c r="T2482" s="70"/>
      <c r="U2482" s="70"/>
      <c r="V2482" s="70"/>
      <c r="W2482" s="70"/>
      <c r="X2482" s="70"/>
      <c r="Y2482" s="78"/>
      <c r="Z2482" s="79"/>
      <c r="AA2482" s="1"/>
      <c r="AB2482" s="12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</row>
    <row r="2483" spans="1:61" s="109" customFormat="1">
      <c r="A2483" s="1"/>
      <c r="B2483" s="66"/>
      <c r="C2483" s="67"/>
      <c r="D2483" s="68" t="s">
        <v>50</v>
      </c>
      <c r="E2483" s="70" t="s">
        <v>51</v>
      </c>
      <c r="F2483" s="70" t="s">
        <v>1239</v>
      </c>
      <c r="G2483" s="67">
        <v>44747</v>
      </c>
      <c r="H2483" s="67">
        <v>44766</v>
      </c>
      <c r="I2483" s="71">
        <f t="shared" si="138"/>
        <v>19</v>
      </c>
      <c r="J2483" s="72" t="s">
        <v>1236</v>
      </c>
      <c r="K2483" s="72" t="s">
        <v>185</v>
      </c>
      <c r="L2483" s="73">
        <v>1</v>
      </c>
      <c r="M2483" s="73" t="s">
        <v>108</v>
      </c>
      <c r="N2483" s="68" t="str">
        <f>VLOOKUP(K2483,[1]人員授權表!D$3:G$249,4,0)</f>
        <v>有機</v>
      </c>
      <c r="O2483" s="70" t="str">
        <f>VLOOKUP(K2483,[1]人員授權表!D$2:E$249,2,FALSE)</f>
        <v>Una林庭瑄</v>
      </c>
      <c r="P2483" s="67">
        <f t="shared" si="137"/>
        <v>44764</v>
      </c>
      <c r="Q2483" s="75" t="str">
        <f t="shared" si="139"/>
        <v>週五</v>
      </c>
      <c r="R2483" s="80">
        <v>44754</v>
      </c>
      <c r="S2483" s="68"/>
      <c r="T2483" s="70"/>
      <c r="U2483" s="70"/>
      <c r="V2483" s="70"/>
      <c r="W2483" s="70"/>
      <c r="X2483" s="70"/>
      <c r="Y2483" s="78"/>
      <c r="Z2483" s="79"/>
      <c r="AA2483" s="1"/>
      <c r="AB2483" s="12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</row>
    <row r="2484" spans="1:61" s="109" customFormat="1">
      <c r="A2484" s="1"/>
      <c r="B2484" s="66"/>
      <c r="C2484" s="67"/>
      <c r="D2484" s="68" t="s">
        <v>50</v>
      </c>
      <c r="E2484" s="70" t="s">
        <v>51</v>
      </c>
      <c r="F2484" s="70" t="s">
        <v>1239</v>
      </c>
      <c r="G2484" s="67">
        <v>44747</v>
      </c>
      <c r="H2484" s="67">
        <v>44766</v>
      </c>
      <c r="I2484" s="71">
        <f t="shared" si="138"/>
        <v>19</v>
      </c>
      <c r="J2484" s="72" t="s">
        <v>1237</v>
      </c>
      <c r="K2484" s="72" t="s">
        <v>185</v>
      </c>
      <c r="L2484" s="73">
        <v>1</v>
      </c>
      <c r="M2484" s="73" t="s">
        <v>108</v>
      </c>
      <c r="N2484" s="68" t="str">
        <f>VLOOKUP(K2484,[1]人員授權表!D$3:G$249,4,0)</f>
        <v>有機</v>
      </c>
      <c r="O2484" s="70" t="str">
        <f>VLOOKUP(K2484,[1]人員授權表!D$2:E$249,2,FALSE)</f>
        <v>Una林庭瑄</v>
      </c>
      <c r="P2484" s="67">
        <f t="shared" si="137"/>
        <v>44764</v>
      </c>
      <c r="Q2484" s="75" t="str">
        <f t="shared" si="139"/>
        <v>週五</v>
      </c>
      <c r="R2484" s="80">
        <v>44754</v>
      </c>
      <c r="S2484" s="68"/>
      <c r="T2484" s="70"/>
      <c r="U2484" s="70"/>
      <c r="V2484" s="70"/>
      <c r="W2484" s="70"/>
      <c r="X2484" s="70"/>
      <c r="Y2484" s="78"/>
      <c r="Z2484" s="79"/>
      <c r="AA2484" s="1"/>
      <c r="AB2484" s="12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</row>
    <row r="2485" spans="1:61" s="109" customFormat="1">
      <c r="A2485" s="1"/>
      <c r="B2485" s="66"/>
      <c r="C2485" s="67"/>
      <c r="D2485" s="68" t="s">
        <v>50</v>
      </c>
      <c r="E2485" s="70" t="s">
        <v>51</v>
      </c>
      <c r="F2485" s="70" t="s">
        <v>1239</v>
      </c>
      <c r="G2485" s="67">
        <v>44747</v>
      </c>
      <c r="H2485" s="67">
        <v>44766</v>
      </c>
      <c r="I2485" s="71">
        <f t="shared" si="138"/>
        <v>19</v>
      </c>
      <c r="J2485" s="72" t="s">
        <v>1226</v>
      </c>
      <c r="K2485" s="72" t="s">
        <v>1227</v>
      </c>
      <c r="L2485" s="73">
        <v>1</v>
      </c>
      <c r="M2485" s="73" t="s">
        <v>108</v>
      </c>
      <c r="N2485" s="68" t="str">
        <f>VLOOKUP(K2485,[1]人員授權表!D$3:G$249,4,0)</f>
        <v>有機</v>
      </c>
      <c r="O2485" s="70" t="str">
        <f>VLOOKUP(K2485,[1]人員授權表!D$2:E$249,2,FALSE)</f>
        <v>Marco陳鴻鈞</v>
      </c>
      <c r="P2485" s="67">
        <f t="shared" si="137"/>
        <v>44764</v>
      </c>
      <c r="Q2485" s="75" t="str">
        <f t="shared" si="139"/>
        <v>週五</v>
      </c>
      <c r="R2485" s="80">
        <v>44755</v>
      </c>
      <c r="S2485" s="68"/>
      <c r="T2485" s="70"/>
      <c r="U2485" s="70"/>
      <c r="V2485" s="70"/>
      <c r="W2485" s="70"/>
      <c r="X2485" s="70"/>
      <c r="Y2485" s="78"/>
      <c r="Z2485" s="79"/>
      <c r="AA2485" s="1"/>
      <c r="AB2485" s="12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</row>
    <row r="2486" spans="1:61" s="109" customFormat="1">
      <c r="A2486" s="1"/>
      <c r="B2486" s="66"/>
      <c r="C2486" s="67"/>
      <c r="D2486" s="68" t="s">
        <v>50</v>
      </c>
      <c r="E2486" s="70" t="s">
        <v>51</v>
      </c>
      <c r="F2486" s="70" t="s">
        <v>1239</v>
      </c>
      <c r="G2486" s="67">
        <v>44747</v>
      </c>
      <c r="H2486" s="67">
        <v>44766</v>
      </c>
      <c r="I2486" s="71">
        <f t="shared" si="138"/>
        <v>19</v>
      </c>
      <c r="J2486" s="72" t="s">
        <v>169</v>
      </c>
      <c r="K2486" s="72" t="s">
        <v>170</v>
      </c>
      <c r="L2486" s="73">
        <v>1</v>
      </c>
      <c r="M2486" s="73" t="s">
        <v>108</v>
      </c>
      <c r="N2486" s="68" t="str">
        <f>VLOOKUP(K2486,[1]人員授權表!D$3:G$249,4,0)</f>
        <v>有機</v>
      </c>
      <c r="O2486" s="70" t="str">
        <f>VLOOKUP(K2486,[1]人員授權表!D$2:E$249,2,FALSE)</f>
        <v>Elle黃雅琪&amp;
Marco陳鴻鈞</v>
      </c>
      <c r="P2486" s="67">
        <f t="shared" si="137"/>
        <v>44764</v>
      </c>
      <c r="Q2486" s="75" t="str">
        <f t="shared" si="139"/>
        <v>週五</v>
      </c>
      <c r="R2486" s="80">
        <v>44754</v>
      </c>
      <c r="S2486" s="68"/>
      <c r="T2486" s="70"/>
      <c r="U2486" s="70"/>
      <c r="V2486" s="70"/>
      <c r="W2486" s="70"/>
      <c r="X2486" s="70"/>
      <c r="Y2486" s="78"/>
      <c r="Z2486" s="79"/>
      <c r="AA2486" s="1"/>
      <c r="AB2486" s="12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</row>
    <row r="2487" spans="1:61" s="109" customFormat="1">
      <c r="A2487" s="1"/>
      <c r="B2487" s="66"/>
      <c r="C2487" s="67"/>
      <c r="D2487" s="68" t="s">
        <v>50</v>
      </c>
      <c r="E2487" s="70" t="s">
        <v>51</v>
      </c>
      <c r="F2487" s="70" t="s">
        <v>1240</v>
      </c>
      <c r="G2487" s="67">
        <v>44747</v>
      </c>
      <c r="H2487" s="67">
        <v>44766</v>
      </c>
      <c r="I2487" s="71">
        <f t="shared" si="138"/>
        <v>19</v>
      </c>
      <c r="J2487" s="72" t="s">
        <v>919</v>
      </c>
      <c r="K2487" s="72" t="s">
        <v>187</v>
      </c>
      <c r="L2487" s="73">
        <v>1</v>
      </c>
      <c r="M2487" s="73" t="s">
        <v>108</v>
      </c>
      <c r="N2487" s="68" t="str">
        <f>VLOOKUP(K2487,[1]人員授權表!D$3:G$249,4,0)</f>
        <v>無機</v>
      </c>
      <c r="O2487" s="70" t="str">
        <f>VLOOKUP(K2487,[1]人員授權表!D$2:E$249,2,FALSE)</f>
        <v>Ruby黃家蓁</v>
      </c>
      <c r="P2487" s="67">
        <f t="shared" si="137"/>
        <v>44764</v>
      </c>
      <c r="Q2487" s="75" t="str">
        <f t="shared" si="139"/>
        <v>週五</v>
      </c>
      <c r="R2487" s="80">
        <v>44755</v>
      </c>
      <c r="S2487" s="68"/>
      <c r="T2487" s="70"/>
      <c r="U2487" s="70"/>
      <c r="V2487" s="70"/>
      <c r="W2487" s="70"/>
      <c r="X2487" s="70"/>
      <c r="Y2487" s="78"/>
      <c r="Z2487" s="79"/>
      <c r="AA2487" s="1"/>
      <c r="AB2487" s="12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</row>
    <row r="2488" spans="1:61" s="109" customFormat="1">
      <c r="A2488" s="1"/>
      <c r="B2488" s="66"/>
      <c r="C2488" s="67"/>
      <c r="D2488" s="68" t="s">
        <v>50</v>
      </c>
      <c r="E2488" s="70" t="s">
        <v>51</v>
      </c>
      <c r="F2488" s="70" t="s">
        <v>1240</v>
      </c>
      <c r="G2488" s="67">
        <v>44747</v>
      </c>
      <c r="H2488" s="67">
        <v>44766</v>
      </c>
      <c r="I2488" s="71">
        <f t="shared" si="138"/>
        <v>19</v>
      </c>
      <c r="J2488" s="72" t="s">
        <v>188</v>
      </c>
      <c r="K2488" s="72" t="s">
        <v>189</v>
      </c>
      <c r="L2488" s="73">
        <v>1</v>
      </c>
      <c r="M2488" s="73" t="s">
        <v>108</v>
      </c>
      <c r="N2488" s="68" t="str">
        <f>VLOOKUP(K2488,[1]人員授權表!D$3:G$249,4,0)</f>
        <v>無機</v>
      </c>
      <c r="O2488" s="70" t="str">
        <f>VLOOKUP(K2488,[1]人員授權表!D$2:E$249,2,FALSE)</f>
        <v>Iring陳俊明</v>
      </c>
      <c r="P2488" s="67">
        <f t="shared" si="137"/>
        <v>44764</v>
      </c>
      <c r="Q2488" s="75" t="str">
        <f t="shared" si="139"/>
        <v>週五</v>
      </c>
      <c r="R2488" s="80">
        <v>44753</v>
      </c>
      <c r="S2488" s="68"/>
      <c r="T2488" s="70"/>
      <c r="U2488" s="70"/>
      <c r="V2488" s="70"/>
      <c r="W2488" s="70"/>
      <c r="X2488" s="70"/>
      <c r="Y2488" s="78"/>
      <c r="Z2488" s="79"/>
      <c r="AA2488" s="1"/>
      <c r="AB2488" s="12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</row>
    <row r="2489" spans="1:61" s="109" customFormat="1">
      <c r="A2489" s="1"/>
      <c r="B2489" s="66"/>
      <c r="C2489" s="67"/>
      <c r="D2489" s="68" t="s">
        <v>50</v>
      </c>
      <c r="E2489" s="70" t="s">
        <v>51</v>
      </c>
      <c r="F2489" s="70" t="s">
        <v>1240</v>
      </c>
      <c r="G2489" s="67">
        <v>44747</v>
      </c>
      <c r="H2489" s="67">
        <v>44766</v>
      </c>
      <c r="I2489" s="71">
        <f t="shared" si="138"/>
        <v>19</v>
      </c>
      <c r="J2489" s="72" t="s">
        <v>190</v>
      </c>
      <c r="K2489" s="72" t="s">
        <v>140</v>
      </c>
      <c r="L2489" s="73">
        <v>1</v>
      </c>
      <c r="M2489" s="73" t="s">
        <v>108</v>
      </c>
      <c r="N2489" s="68" t="str">
        <f>VLOOKUP(K2489,[1]人員授權表!D$3:G$249,4,0)</f>
        <v>無機</v>
      </c>
      <c r="O2489" s="70" t="s">
        <v>191</v>
      </c>
      <c r="P2489" s="67">
        <f t="shared" si="137"/>
        <v>44764</v>
      </c>
      <c r="Q2489" s="75" t="str">
        <f t="shared" si="139"/>
        <v>週五</v>
      </c>
      <c r="R2489" s="80">
        <v>44753</v>
      </c>
      <c r="S2489" s="68"/>
      <c r="T2489" s="70"/>
      <c r="U2489" s="70"/>
      <c r="V2489" s="70"/>
      <c r="W2489" s="70"/>
      <c r="X2489" s="70"/>
      <c r="Y2489" s="78"/>
      <c r="Z2489" s="79"/>
      <c r="AA2489" s="1"/>
      <c r="AB2489" s="12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</row>
    <row r="2490" spans="1:61" s="109" customFormat="1" ht="17.25" customHeight="1">
      <c r="A2490" s="1"/>
      <c r="B2490" s="66"/>
      <c r="C2490" s="67"/>
      <c r="D2490" s="68" t="s">
        <v>50</v>
      </c>
      <c r="E2490" s="70" t="s">
        <v>51</v>
      </c>
      <c r="F2490" s="70" t="s">
        <v>1240</v>
      </c>
      <c r="G2490" s="67">
        <v>44747</v>
      </c>
      <c r="H2490" s="67">
        <v>44766</v>
      </c>
      <c r="I2490" s="71">
        <f t="shared" si="138"/>
        <v>19</v>
      </c>
      <c r="J2490" s="72" t="s">
        <v>195</v>
      </c>
      <c r="K2490" s="72" t="s">
        <v>196</v>
      </c>
      <c r="L2490" s="73">
        <v>1</v>
      </c>
      <c r="M2490" s="73" t="s">
        <v>108</v>
      </c>
      <c r="N2490" s="68" t="str">
        <f>VLOOKUP(K2490,[1]人員授權表!D$3:G$249,4,0)</f>
        <v>無機</v>
      </c>
      <c r="O2490" s="70" t="str">
        <f>VLOOKUP(K2490,[1]人員授權表!D$2:E$249,2,FALSE)</f>
        <v>Debby胡萱黛</v>
      </c>
      <c r="P2490" s="67">
        <f t="shared" si="137"/>
        <v>44764</v>
      </c>
      <c r="Q2490" s="75" t="str">
        <f t="shared" si="139"/>
        <v>週五</v>
      </c>
      <c r="R2490" s="80">
        <v>44760</v>
      </c>
      <c r="S2490" s="68"/>
      <c r="T2490" s="70"/>
      <c r="U2490" s="70"/>
      <c r="V2490" s="70"/>
      <c r="W2490" s="70"/>
      <c r="X2490" s="70"/>
      <c r="Y2490" s="78"/>
      <c r="Z2490" s="79"/>
      <c r="AA2490" s="1"/>
      <c r="AB2490" s="12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</row>
    <row r="2491" spans="1:61" s="109" customFormat="1" ht="17.25" customHeight="1">
      <c r="A2491" s="1"/>
      <c r="B2491" s="66"/>
      <c r="C2491" s="67"/>
      <c r="D2491" s="68" t="s">
        <v>50</v>
      </c>
      <c r="E2491" s="70" t="s">
        <v>51</v>
      </c>
      <c r="F2491" s="70" t="s">
        <v>1240</v>
      </c>
      <c r="G2491" s="67">
        <v>44747</v>
      </c>
      <c r="H2491" s="67">
        <v>44766</v>
      </c>
      <c r="I2491" s="71">
        <f t="shared" si="138"/>
        <v>19</v>
      </c>
      <c r="J2491" s="72" t="s">
        <v>198</v>
      </c>
      <c r="K2491" s="72" t="s">
        <v>199</v>
      </c>
      <c r="L2491" s="73">
        <v>1</v>
      </c>
      <c r="M2491" s="73" t="s">
        <v>108</v>
      </c>
      <c r="N2491" s="68" t="str">
        <f>VLOOKUP(K2491,[1]人員授權表!D$3:G$249,4,0)</f>
        <v>無機</v>
      </c>
      <c r="O2491" s="70" t="str">
        <f>VLOOKUP(K2491,[1]人員授權表!D$2:E$249,2,FALSE)</f>
        <v>Vicky游崴涵</v>
      </c>
      <c r="P2491" s="67">
        <f t="shared" si="137"/>
        <v>44764</v>
      </c>
      <c r="Q2491" s="75" t="str">
        <f t="shared" si="139"/>
        <v>週五</v>
      </c>
      <c r="R2491" s="80">
        <v>44757</v>
      </c>
      <c r="S2491" s="68"/>
      <c r="T2491" s="70"/>
      <c r="U2491" s="70"/>
      <c r="V2491" s="70"/>
      <c r="W2491" s="70"/>
      <c r="X2491" s="70"/>
      <c r="Y2491" s="78"/>
      <c r="Z2491" s="79"/>
      <c r="AA2491" s="1"/>
      <c r="AB2491" s="12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</row>
    <row r="2492" spans="1:61" s="109" customFormat="1">
      <c r="A2492" s="1"/>
      <c r="B2492" s="66"/>
      <c r="C2492" s="67"/>
      <c r="D2492" s="68" t="s">
        <v>50</v>
      </c>
      <c r="E2492" s="70" t="s">
        <v>51</v>
      </c>
      <c r="F2492" s="70" t="s">
        <v>1240</v>
      </c>
      <c r="G2492" s="67">
        <v>44747</v>
      </c>
      <c r="H2492" s="67">
        <v>44766</v>
      </c>
      <c r="I2492" s="71">
        <f t="shared" si="138"/>
        <v>19</v>
      </c>
      <c r="J2492" s="72" t="s">
        <v>200</v>
      </c>
      <c r="K2492" s="72" t="s">
        <v>201</v>
      </c>
      <c r="L2492" s="73">
        <v>1</v>
      </c>
      <c r="M2492" s="73" t="s">
        <v>108</v>
      </c>
      <c r="N2492" s="68" t="str">
        <f>VLOOKUP(K2492,[1]人員授權表!D$3:G$249,4,0)</f>
        <v>無機</v>
      </c>
      <c r="O2492" s="70" t="str">
        <f>VLOOKUP(K2492,[1]人員授權表!D$2:E$249,2,FALSE)</f>
        <v>Ruby黃家蓁</v>
      </c>
      <c r="P2492" s="67">
        <f t="shared" si="137"/>
        <v>44764</v>
      </c>
      <c r="Q2492" s="75" t="str">
        <f t="shared" si="139"/>
        <v>週五</v>
      </c>
      <c r="R2492" s="80">
        <v>44754</v>
      </c>
      <c r="S2492" s="68"/>
      <c r="T2492" s="70"/>
      <c r="U2492" s="70"/>
      <c r="V2492" s="70"/>
      <c r="W2492" s="70"/>
      <c r="X2492" s="70"/>
      <c r="Y2492" s="78"/>
      <c r="Z2492" s="79"/>
      <c r="AA2492" s="1"/>
      <c r="AB2492" s="12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</row>
    <row r="2493" spans="1:61" s="109" customFormat="1" ht="17.25" customHeight="1">
      <c r="A2493" s="1"/>
      <c r="B2493" s="66"/>
      <c r="C2493" s="67"/>
      <c r="D2493" s="68" t="s">
        <v>50</v>
      </c>
      <c r="E2493" s="70" t="s">
        <v>51</v>
      </c>
      <c r="F2493" s="70" t="s">
        <v>1240</v>
      </c>
      <c r="G2493" s="67">
        <v>44747</v>
      </c>
      <c r="H2493" s="67">
        <v>44766</v>
      </c>
      <c r="I2493" s="71">
        <f t="shared" si="138"/>
        <v>19</v>
      </c>
      <c r="J2493" s="72" t="s">
        <v>151</v>
      </c>
      <c r="K2493" s="72" t="s">
        <v>152</v>
      </c>
      <c r="L2493" s="73">
        <v>1</v>
      </c>
      <c r="M2493" s="73" t="s">
        <v>108</v>
      </c>
      <c r="N2493" s="68" t="str">
        <f>VLOOKUP(K2493,[1]人員授權表!D$3:G$249,4,0)</f>
        <v>無機</v>
      </c>
      <c r="O2493" s="70" t="str">
        <f>VLOOKUP(K2493,[1]人員授權表!D$2:E$249,2,FALSE)</f>
        <v>Vicky游崴涵</v>
      </c>
      <c r="P2493" s="67">
        <f t="shared" si="137"/>
        <v>44764</v>
      </c>
      <c r="Q2493" s="75" t="str">
        <f t="shared" si="139"/>
        <v>週五</v>
      </c>
      <c r="R2493" s="80">
        <v>44757</v>
      </c>
      <c r="S2493" s="68"/>
      <c r="T2493" s="70"/>
      <c r="U2493" s="70"/>
      <c r="V2493" s="70"/>
      <c r="W2493" s="70"/>
      <c r="X2493" s="70"/>
      <c r="Y2493" s="78"/>
      <c r="Z2493" s="79"/>
      <c r="AA2493" s="1"/>
      <c r="AB2493" s="12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</row>
    <row r="2494" spans="1:61" s="109" customFormat="1">
      <c r="A2494" s="1"/>
      <c r="B2494" s="66"/>
      <c r="C2494" s="67"/>
      <c r="D2494" s="68" t="s">
        <v>50</v>
      </c>
      <c r="E2494" s="70" t="s">
        <v>51</v>
      </c>
      <c r="F2494" s="70" t="s">
        <v>1240</v>
      </c>
      <c r="G2494" s="67">
        <v>44747</v>
      </c>
      <c r="H2494" s="67">
        <v>44766</v>
      </c>
      <c r="I2494" s="71">
        <f t="shared" si="138"/>
        <v>19</v>
      </c>
      <c r="J2494" s="72" t="s">
        <v>160</v>
      </c>
      <c r="K2494" s="72" t="s">
        <v>161</v>
      </c>
      <c r="L2494" s="73">
        <v>1</v>
      </c>
      <c r="M2494" s="73" t="s">
        <v>108</v>
      </c>
      <c r="N2494" s="68" t="str">
        <f>VLOOKUP(K2494,[1]人員授權表!D$3:G$249,4,0)</f>
        <v>無機</v>
      </c>
      <c r="O2494" s="70" t="str">
        <f>VLOOKUP(K2494,[1]人員授權表!D$2:E$249,2,FALSE)</f>
        <v>Dennis陳汶宏</v>
      </c>
      <c r="P2494" s="67">
        <f t="shared" si="137"/>
        <v>44764</v>
      </c>
      <c r="Q2494" s="75" t="str">
        <f t="shared" si="139"/>
        <v>週五</v>
      </c>
      <c r="R2494" s="80">
        <v>44754</v>
      </c>
      <c r="S2494" s="68"/>
      <c r="T2494" s="70"/>
      <c r="U2494" s="70"/>
      <c r="V2494" s="70"/>
      <c r="W2494" s="70"/>
      <c r="X2494" s="70"/>
      <c r="Y2494" s="78"/>
      <c r="Z2494" s="79"/>
      <c r="AA2494" s="1"/>
      <c r="AB2494" s="12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</row>
    <row r="2495" spans="1:61" s="109" customFormat="1">
      <c r="A2495" s="1"/>
      <c r="B2495" s="66"/>
      <c r="C2495" s="67"/>
      <c r="D2495" s="68" t="s">
        <v>50</v>
      </c>
      <c r="E2495" s="70" t="s">
        <v>51</v>
      </c>
      <c r="F2495" s="70" t="s">
        <v>1240</v>
      </c>
      <c r="G2495" s="67">
        <v>44747</v>
      </c>
      <c r="H2495" s="67">
        <v>44766</v>
      </c>
      <c r="I2495" s="71">
        <f t="shared" si="138"/>
        <v>19</v>
      </c>
      <c r="J2495" s="72" t="s">
        <v>1222</v>
      </c>
      <c r="K2495" s="72" t="s">
        <v>1223</v>
      </c>
      <c r="L2495" s="73">
        <v>1</v>
      </c>
      <c r="M2495" s="73" t="s">
        <v>108</v>
      </c>
      <c r="N2495" s="68" t="str">
        <f>VLOOKUP(K2495,[1]人員授權表!D$3:G$249,4,0)</f>
        <v>無機</v>
      </c>
      <c r="O2495" s="70" t="str">
        <f>VLOOKUP(K2495,[1]人員授權表!D$2:E$249,2,FALSE)</f>
        <v>Dennis陳汶宏</v>
      </c>
      <c r="P2495" s="67">
        <f t="shared" si="137"/>
        <v>44764</v>
      </c>
      <c r="Q2495" s="75" t="str">
        <f t="shared" si="139"/>
        <v>週五</v>
      </c>
      <c r="R2495" s="80">
        <v>44755</v>
      </c>
      <c r="S2495" s="68"/>
      <c r="T2495" s="70"/>
      <c r="U2495" s="70"/>
      <c r="V2495" s="70"/>
      <c r="W2495" s="70"/>
      <c r="X2495" s="70"/>
      <c r="Y2495" s="78"/>
      <c r="Z2495" s="79"/>
      <c r="AA2495" s="1"/>
      <c r="AB2495" s="12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</row>
    <row r="2496" spans="1:61" s="109" customFormat="1">
      <c r="A2496" s="1"/>
      <c r="B2496" s="66"/>
      <c r="C2496" s="67"/>
      <c r="D2496" s="68" t="s">
        <v>50</v>
      </c>
      <c r="E2496" s="70" t="s">
        <v>51</v>
      </c>
      <c r="F2496" s="70" t="s">
        <v>1240</v>
      </c>
      <c r="G2496" s="67">
        <v>44747</v>
      </c>
      <c r="H2496" s="67">
        <v>44766</v>
      </c>
      <c r="I2496" s="71">
        <f t="shared" si="138"/>
        <v>19</v>
      </c>
      <c r="J2496" s="72" t="s">
        <v>175</v>
      </c>
      <c r="K2496" s="72" t="s">
        <v>176</v>
      </c>
      <c r="L2496" s="73">
        <v>1</v>
      </c>
      <c r="M2496" s="73" t="s">
        <v>108</v>
      </c>
      <c r="N2496" s="68" t="str">
        <f>VLOOKUP(K2496,[1]人員授權表!D$3:G$249,4,0)</f>
        <v>無機</v>
      </c>
      <c r="O2496" s="70" t="s">
        <v>177</v>
      </c>
      <c r="P2496" s="67">
        <f t="shared" si="137"/>
        <v>44764</v>
      </c>
      <c r="Q2496" s="75" t="str">
        <f t="shared" si="139"/>
        <v>週五</v>
      </c>
      <c r="R2496" s="80">
        <v>44754</v>
      </c>
      <c r="S2496" s="68"/>
      <c r="T2496" s="70"/>
      <c r="U2496" s="70"/>
      <c r="V2496" s="70"/>
      <c r="W2496" s="70"/>
      <c r="X2496" s="70"/>
      <c r="Y2496" s="78"/>
      <c r="Z2496" s="79"/>
      <c r="AA2496" s="1"/>
      <c r="AB2496" s="12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</row>
    <row r="2497" spans="1:61" s="109" customFormat="1">
      <c r="A2497" s="1"/>
      <c r="B2497" s="66"/>
      <c r="C2497" s="67"/>
      <c r="D2497" s="68" t="s">
        <v>50</v>
      </c>
      <c r="E2497" s="70" t="s">
        <v>51</v>
      </c>
      <c r="F2497" s="70" t="s">
        <v>1240</v>
      </c>
      <c r="G2497" s="67">
        <v>44747</v>
      </c>
      <c r="H2497" s="67">
        <v>44766</v>
      </c>
      <c r="I2497" s="71">
        <f t="shared" si="138"/>
        <v>19</v>
      </c>
      <c r="J2497" s="72" t="s">
        <v>290</v>
      </c>
      <c r="K2497" s="72" t="s">
        <v>291</v>
      </c>
      <c r="L2497" s="73">
        <v>1</v>
      </c>
      <c r="M2497" s="73" t="s">
        <v>108</v>
      </c>
      <c r="N2497" s="68" t="str">
        <f>VLOOKUP(K2497,[1]人員授權表!D$3:G$249,4,0)</f>
        <v>無機</v>
      </c>
      <c r="O2497" s="70" t="str">
        <f>VLOOKUP(K2497,[1]人員授權表!D$2:E$249,2,FALSE)</f>
        <v>George陳志昇</v>
      </c>
      <c r="P2497" s="67">
        <f t="shared" ref="P2497:P2560" si="140">H2497-2</f>
        <v>44764</v>
      </c>
      <c r="Q2497" s="75" t="str">
        <f t="shared" si="139"/>
        <v>週五</v>
      </c>
      <c r="R2497" s="80">
        <v>44762</v>
      </c>
      <c r="S2497" s="68"/>
      <c r="T2497" s="70"/>
      <c r="U2497" s="70"/>
      <c r="V2497" s="70"/>
      <c r="W2497" s="70"/>
      <c r="X2497" s="70"/>
      <c r="Y2497" s="78"/>
      <c r="Z2497" s="79"/>
      <c r="AA2497" s="1"/>
      <c r="AB2497" s="12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</row>
    <row r="2498" spans="1:61" s="109" customFormat="1">
      <c r="A2498" s="1"/>
      <c r="B2498" s="66"/>
      <c r="C2498" s="67"/>
      <c r="D2498" s="68" t="s">
        <v>50</v>
      </c>
      <c r="E2498" s="70" t="s">
        <v>51</v>
      </c>
      <c r="F2498" s="70" t="s">
        <v>1240</v>
      </c>
      <c r="G2498" s="67">
        <v>44747</v>
      </c>
      <c r="H2498" s="67">
        <v>44766</v>
      </c>
      <c r="I2498" s="71">
        <f t="shared" si="138"/>
        <v>19</v>
      </c>
      <c r="J2498" s="72" t="s">
        <v>204</v>
      </c>
      <c r="K2498" s="72" t="s">
        <v>205</v>
      </c>
      <c r="L2498" s="73">
        <v>1</v>
      </c>
      <c r="M2498" s="73" t="s">
        <v>108</v>
      </c>
      <c r="N2498" s="68" t="str">
        <f>VLOOKUP(K2498,[1]人員授權表!D$3:G$249,4,0)</f>
        <v>無機</v>
      </c>
      <c r="O2498" s="70" t="str">
        <f>VLOOKUP(K2498,[1]人員授權表!D$2:E$249,2,FALSE)</f>
        <v>Iring陳俊明</v>
      </c>
      <c r="P2498" s="67">
        <f t="shared" si="140"/>
        <v>44764</v>
      </c>
      <c r="Q2498" s="75" t="str">
        <f t="shared" si="139"/>
        <v>週五</v>
      </c>
      <c r="R2498" s="80">
        <v>44755</v>
      </c>
      <c r="S2498" s="68"/>
      <c r="T2498" s="70"/>
      <c r="U2498" s="70"/>
      <c r="V2498" s="70"/>
      <c r="W2498" s="70"/>
      <c r="X2498" s="70"/>
      <c r="Y2498" s="78"/>
      <c r="Z2498" s="79"/>
      <c r="AA2498" s="1"/>
      <c r="AB2498" s="12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</row>
    <row r="2499" spans="1:61" s="109" customFormat="1">
      <c r="A2499" s="1"/>
      <c r="B2499" s="66"/>
      <c r="C2499" s="67"/>
      <c r="D2499" s="68" t="s">
        <v>50</v>
      </c>
      <c r="E2499" s="70" t="s">
        <v>51</v>
      </c>
      <c r="F2499" s="70" t="s">
        <v>1240</v>
      </c>
      <c r="G2499" s="67">
        <v>44747</v>
      </c>
      <c r="H2499" s="67">
        <v>44766</v>
      </c>
      <c r="I2499" s="71">
        <f t="shared" si="138"/>
        <v>19</v>
      </c>
      <c r="J2499" s="72" t="s">
        <v>206</v>
      </c>
      <c r="K2499" s="72" t="s">
        <v>179</v>
      </c>
      <c r="L2499" s="73">
        <v>1</v>
      </c>
      <c r="M2499" s="73" t="s">
        <v>108</v>
      </c>
      <c r="N2499" s="68" t="str">
        <f>VLOOKUP(K2499,[1]人員授權表!D$3:G$249,4,0)</f>
        <v>無機</v>
      </c>
      <c r="O2499" s="70" t="s">
        <v>115</v>
      </c>
      <c r="P2499" s="67">
        <f t="shared" si="140"/>
        <v>44764</v>
      </c>
      <c r="Q2499" s="75" t="str">
        <f t="shared" si="139"/>
        <v>週五</v>
      </c>
      <c r="R2499" s="80">
        <v>44754</v>
      </c>
      <c r="S2499" s="68"/>
      <c r="T2499" s="70"/>
      <c r="U2499" s="70"/>
      <c r="V2499" s="70"/>
      <c r="W2499" s="70"/>
      <c r="X2499" s="70"/>
      <c r="Y2499" s="78"/>
      <c r="Z2499" s="79"/>
      <c r="AA2499" s="1"/>
      <c r="AB2499" s="12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</row>
    <row r="2500" spans="1:61" s="109" customFormat="1">
      <c r="A2500" s="1"/>
      <c r="B2500" s="66"/>
      <c r="C2500" s="67"/>
      <c r="D2500" s="68" t="s">
        <v>50</v>
      </c>
      <c r="E2500" s="70" t="s">
        <v>51</v>
      </c>
      <c r="F2500" s="70" t="s">
        <v>1240</v>
      </c>
      <c r="G2500" s="67">
        <v>44747</v>
      </c>
      <c r="H2500" s="67">
        <v>44766</v>
      </c>
      <c r="I2500" s="71">
        <f t="shared" si="138"/>
        <v>19</v>
      </c>
      <c r="J2500" s="72" t="s">
        <v>178</v>
      </c>
      <c r="K2500" s="72" t="s">
        <v>179</v>
      </c>
      <c r="L2500" s="73">
        <v>1</v>
      </c>
      <c r="M2500" s="73" t="s">
        <v>108</v>
      </c>
      <c r="N2500" s="68" t="str">
        <f>VLOOKUP(K2500,[1]人員授權表!D$3:G$249,4,0)</f>
        <v>無機</v>
      </c>
      <c r="O2500" s="70" t="s">
        <v>115</v>
      </c>
      <c r="P2500" s="67">
        <f t="shared" si="140"/>
        <v>44764</v>
      </c>
      <c r="Q2500" s="75" t="str">
        <f t="shared" si="139"/>
        <v>週五</v>
      </c>
      <c r="R2500" s="80">
        <v>44754</v>
      </c>
      <c r="S2500" s="68"/>
      <c r="T2500" s="70"/>
      <c r="U2500" s="70"/>
      <c r="V2500" s="70"/>
      <c r="W2500" s="70"/>
      <c r="X2500" s="70"/>
      <c r="Y2500" s="78"/>
      <c r="Z2500" s="79"/>
      <c r="AA2500" s="1"/>
      <c r="AB2500" s="12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</row>
    <row r="2501" spans="1:61" s="109" customFormat="1" ht="17.25" customHeight="1">
      <c r="A2501" s="1"/>
      <c r="B2501" s="66"/>
      <c r="C2501" s="67"/>
      <c r="D2501" s="68" t="s">
        <v>50</v>
      </c>
      <c r="E2501" s="70" t="s">
        <v>51</v>
      </c>
      <c r="F2501" s="70" t="s">
        <v>1240</v>
      </c>
      <c r="G2501" s="67">
        <v>44747</v>
      </c>
      <c r="H2501" s="67">
        <v>44766</v>
      </c>
      <c r="I2501" s="71">
        <f t="shared" si="138"/>
        <v>19</v>
      </c>
      <c r="J2501" s="72" t="s">
        <v>141</v>
      </c>
      <c r="K2501" s="72" t="s">
        <v>142</v>
      </c>
      <c r="L2501" s="73">
        <v>1</v>
      </c>
      <c r="M2501" s="73" t="s">
        <v>108</v>
      </c>
      <c r="N2501" s="68" t="str">
        <f>VLOOKUP(K2501,[1]人員授權表!D$3:G$249,4,0)</f>
        <v>無機</v>
      </c>
      <c r="O2501" s="70" t="str">
        <f>VLOOKUP(K2501,[1]人員授權表!D$2:E$249,2,FALSE)</f>
        <v>Dennis陳汶宏</v>
      </c>
      <c r="P2501" s="67">
        <f t="shared" si="140"/>
        <v>44764</v>
      </c>
      <c r="Q2501" s="75" t="str">
        <f t="shared" si="139"/>
        <v>週五</v>
      </c>
      <c r="R2501" s="80">
        <v>44755</v>
      </c>
      <c r="S2501" s="68"/>
      <c r="T2501" s="70"/>
      <c r="U2501" s="70"/>
      <c r="V2501" s="70"/>
      <c r="W2501" s="70"/>
      <c r="X2501" s="70"/>
      <c r="Y2501" s="78"/>
      <c r="Z2501" s="79"/>
      <c r="AA2501" s="1"/>
      <c r="AB2501" s="12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</row>
    <row r="2502" spans="1:61" s="109" customFormat="1" ht="17.25" customHeight="1">
      <c r="A2502" s="1"/>
      <c r="B2502" s="66"/>
      <c r="C2502" s="67"/>
      <c r="D2502" s="68" t="s">
        <v>50</v>
      </c>
      <c r="E2502" s="70" t="s">
        <v>51</v>
      </c>
      <c r="F2502" s="70" t="s">
        <v>1240</v>
      </c>
      <c r="G2502" s="67">
        <v>44747</v>
      </c>
      <c r="H2502" s="67">
        <v>44766</v>
      </c>
      <c r="I2502" s="71">
        <f t="shared" si="138"/>
        <v>19</v>
      </c>
      <c r="J2502" s="72" t="s">
        <v>966</v>
      </c>
      <c r="K2502" s="72" t="s">
        <v>154</v>
      </c>
      <c r="L2502" s="73">
        <v>1</v>
      </c>
      <c r="M2502" s="73" t="s">
        <v>108</v>
      </c>
      <c r="N2502" s="68" t="str">
        <f>VLOOKUP(K2502,[1]人員授權表!D$3:G$249,4,0)</f>
        <v>無機</v>
      </c>
      <c r="O2502" s="70" t="str">
        <f>VLOOKUP(K2502,[1]人員授權表!D$2:E$249,2,FALSE)</f>
        <v>Ken張智凱</v>
      </c>
      <c r="P2502" s="67">
        <f t="shared" si="140"/>
        <v>44764</v>
      </c>
      <c r="Q2502" s="75" t="str">
        <f t="shared" si="139"/>
        <v>週五</v>
      </c>
      <c r="R2502" s="80">
        <v>44754</v>
      </c>
      <c r="S2502" s="68"/>
      <c r="T2502" s="70"/>
      <c r="U2502" s="70"/>
      <c r="V2502" s="70"/>
      <c r="W2502" s="70"/>
      <c r="X2502" s="70"/>
      <c r="Y2502" s="78"/>
      <c r="Z2502" s="79"/>
      <c r="AA2502" s="1"/>
      <c r="AB2502" s="12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</row>
    <row r="2503" spans="1:61" s="109" customFormat="1" ht="17.25" customHeight="1">
      <c r="A2503" s="1"/>
      <c r="B2503" s="66"/>
      <c r="C2503" s="67"/>
      <c r="D2503" s="68" t="s">
        <v>50</v>
      </c>
      <c r="E2503" s="70" t="s">
        <v>51</v>
      </c>
      <c r="F2503" s="70" t="s">
        <v>1240</v>
      </c>
      <c r="G2503" s="67">
        <v>44747</v>
      </c>
      <c r="H2503" s="67">
        <v>44766</v>
      </c>
      <c r="I2503" s="71">
        <f t="shared" ref="I2503:I2566" si="141">_xlfn.DAYS(H2503,G2503)</f>
        <v>19</v>
      </c>
      <c r="J2503" s="72" t="s">
        <v>209</v>
      </c>
      <c r="K2503" s="72" t="s">
        <v>210</v>
      </c>
      <c r="L2503" s="73">
        <v>1</v>
      </c>
      <c r="M2503" s="73" t="s">
        <v>108</v>
      </c>
      <c r="N2503" s="68" t="str">
        <f>VLOOKUP(K2503,[1]人員授權表!D$3:G$249,4,0)</f>
        <v>無機</v>
      </c>
      <c r="O2503" s="70" t="str">
        <f>VLOOKUP(K2503,[1]人員授權表!D$2:E$249,2,FALSE)</f>
        <v>Vicky游崴涵</v>
      </c>
      <c r="P2503" s="67">
        <f t="shared" si="140"/>
        <v>44764</v>
      </c>
      <c r="Q2503" s="75" t="str">
        <f t="shared" ref="Q2503:Q2566" si="142">TEXT(P2503,"aaa")</f>
        <v>週五</v>
      </c>
      <c r="R2503" s="80">
        <v>44753</v>
      </c>
      <c r="S2503" s="68"/>
      <c r="T2503" s="70"/>
      <c r="U2503" s="70"/>
      <c r="V2503" s="70"/>
      <c r="W2503" s="70"/>
      <c r="X2503" s="70"/>
      <c r="Y2503" s="78"/>
      <c r="Z2503" s="79"/>
      <c r="AA2503" s="1"/>
      <c r="AB2503" s="12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</row>
    <row r="2504" spans="1:61" s="109" customFormat="1">
      <c r="A2504" s="1"/>
      <c r="B2504" s="66"/>
      <c r="C2504" s="67"/>
      <c r="D2504" s="68" t="s">
        <v>50</v>
      </c>
      <c r="E2504" s="70" t="s">
        <v>51</v>
      </c>
      <c r="F2504" s="70" t="s">
        <v>1240</v>
      </c>
      <c r="G2504" s="67">
        <v>44747</v>
      </c>
      <c r="H2504" s="67">
        <v>44766</v>
      </c>
      <c r="I2504" s="71">
        <f t="shared" si="141"/>
        <v>19</v>
      </c>
      <c r="J2504" s="72" t="s">
        <v>167</v>
      </c>
      <c r="K2504" s="72" t="s">
        <v>168</v>
      </c>
      <c r="L2504" s="73">
        <v>1</v>
      </c>
      <c r="M2504" s="73" t="s">
        <v>108</v>
      </c>
      <c r="N2504" s="68" t="str">
        <f>VLOOKUP(K2504,[1]人員授權表!D$3:G$249,4,0)</f>
        <v>有機</v>
      </c>
      <c r="O2504" s="70" t="str">
        <f>VLOOKUP(K2504,[1]人員授權表!D$2:E$249,2,FALSE)</f>
        <v>Una林庭瑄</v>
      </c>
      <c r="P2504" s="67">
        <f t="shared" si="140"/>
        <v>44764</v>
      </c>
      <c r="Q2504" s="75" t="str">
        <f t="shared" si="142"/>
        <v>週五</v>
      </c>
      <c r="R2504" s="80">
        <v>44756</v>
      </c>
      <c r="S2504" s="68"/>
      <c r="T2504" s="70"/>
      <c r="U2504" s="70"/>
      <c r="V2504" s="70"/>
      <c r="W2504" s="70"/>
      <c r="X2504" s="70"/>
      <c r="Y2504" s="78"/>
      <c r="Z2504" s="79"/>
      <c r="AA2504" s="1"/>
      <c r="AB2504" s="12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</row>
    <row r="2505" spans="1:61" s="109" customFormat="1">
      <c r="A2505" s="1"/>
      <c r="B2505" s="66"/>
      <c r="C2505" s="67"/>
      <c r="D2505" s="68" t="s">
        <v>50</v>
      </c>
      <c r="E2505" s="70" t="s">
        <v>51</v>
      </c>
      <c r="F2505" s="70" t="s">
        <v>1240</v>
      </c>
      <c r="G2505" s="67">
        <v>44747</v>
      </c>
      <c r="H2505" s="67">
        <v>44766</v>
      </c>
      <c r="I2505" s="71">
        <f t="shared" si="141"/>
        <v>19</v>
      </c>
      <c r="J2505" s="72" t="s">
        <v>257</v>
      </c>
      <c r="K2505" s="72" t="s">
        <v>1225</v>
      </c>
      <c r="L2505" s="73">
        <v>1</v>
      </c>
      <c r="M2505" s="73" t="s">
        <v>108</v>
      </c>
      <c r="N2505" s="68" t="str">
        <f>VLOOKUP(K2505,[1]人員授權表!D$3:G$249,4,0)</f>
        <v>有機</v>
      </c>
      <c r="O2505" s="70" t="str">
        <f>VLOOKUP(K2505,[1]人員授權表!D$2:E$249,2,FALSE)</f>
        <v>Casper李羿勳</v>
      </c>
      <c r="P2505" s="67">
        <f t="shared" si="140"/>
        <v>44764</v>
      </c>
      <c r="Q2505" s="75" t="str">
        <f t="shared" si="142"/>
        <v>週五</v>
      </c>
      <c r="R2505" s="80">
        <v>44760</v>
      </c>
      <c r="S2505" s="68"/>
      <c r="T2505" s="70"/>
      <c r="U2505" s="70"/>
      <c r="V2505" s="70"/>
      <c r="W2505" s="70"/>
      <c r="X2505" s="70"/>
      <c r="Y2505" s="78"/>
      <c r="Z2505" s="79"/>
      <c r="AA2505" s="1"/>
      <c r="AB2505" s="12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</row>
    <row r="2506" spans="1:61" s="109" customFormat="1">
      <c r="A2506" s="1"/>
      <c r="B2506" s="66"/>
      <c r="C2506" s="67"/>
      <c r="D2506" s="68" t="s">
        <v>50</v>
      </c>
      <c r="E2506" s="70" t="s">
        <v>51</v>
      </c>
      <c r="F2506" s="70" t="s">
        <v>1240</v>
      </c>
      <c r="G2506" s="67">
        <v>44747</v>
      </c>
      <c r="H2506" s="67">
        <v>44766</v>
      </c>
      <c r="I2506" s="71">
        <f t="shared" si="141"/>
        <v>19</v>
      </c>
      <c r="J2506" s="72" t="s">
        <v>1226</v>
      </c>
      <c r="K2506" s="72" t="s">
        <v>1227</v>
      </c>
      <c r="L2506" s="73">
        <v>1</v>
      </c>
      <c r="M2506" s="73" t="s">
        <v>108</v>
      </c>
      <c r="N2506" s="68" t="str">
        <f>VLOOKUP(K2506,[1]人員授權表!D$3:G$249,4,0)</f>
        <v>有機</v>
      </c>
      <c r="O2506" s="70" t="str">
        <f>VLOOKUP(K2506,[1]人員授權表!D$2:E$249,2,FALSE)</f>
        <v>Marco陳鴻鈞</v>
      </c>
      <c r="P2506" s="67">
        <f t="shared" si="140"/>
        <v>44764</v>
      </c>
      <c r="Q2506" s="75" t="str">
        <f t="shared" si="142"/>
        <v>週五</v>
      </c>
      <c r="R2506" s="80">
        <v>44755</v>
      </c>
      <c r="S2506" s="68"/>
      <c r="T2506" s="70"/>
      <c r="U2506" s="70"/>
      <c r="V2506" s="70"/>
      <c r="W2506" s="70"/>
      <c r="X2506" s="70"/>
      <c r="Y2506" s="78"/>
      <c r="Z2506" s="79"/>
      <c r="AA2506" s="1"/>
      <c r="AB2506" s="12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</row>
    <row r="2507" spans="1:61" s="109" customFormat="1">
      <c r="A2507" s="1"/>
      <c r="B2507" s="66"/>
      <c r="C2507" s="67"/>
      <c r="D2507" s="68" t="s">
        <v>50</v>
      </c>
      <c r="E2507" s="70" t="s">
        <v>51</v>
      </c>
      <c r="F2507" s="19" t="s">
        <v>1241</v>
      </c>
      <c r="G2507" s="67">
        <v>44747</v>
      </c>
      <c r="H2507" s="67">
        <v>44766</v>
      </c>
      <c r="I2507" s="71">
        <f t="shared" si="141"/>
        <v>19</v>
      </c>
      <c r="J2507" s="72" t="s">
        <v>919</v>
      </c>
      <c r="K2507" s="72" t="s">
        <v>187</v>
      </c>
      <c r="L2507" s="73">
        <v>1</v>
      </c>
      <c r="M2507" s="73" t="s">
        <v>108</v>
      </c>
      <c r="N2507" s="68" t="str">
        <f>VLOOKUP(K2507,[1]人員授權表!D$3:G$249,4,0)</f>
        <v>無機</v>
      </c>
      <c r="O2507" s="70" t="str">
        <f>VLOOKUP(K2507,[1]人員授權表!D$2:E$249,2,FALSE)</f>
        <v>Ruby黃家蓁</v>
      </c>
      <c r="P2507" s="67">
        <f t="shared" si="140"/>
        <v>44764</v>
      </c>
      <c r="Q2507" s="75" t="str">
        <f t="shared" si="142"/>
        <v>週五</v>
      </c>
      <c r="R2507" s="80">
        <v>44755</v>
      </c>
      <c r="S2507" s="68"/>
      <c r="T2507" s="70"/>
      <c r="U2507" s="70"/>
      <c r="V2507" s="70"/>
      <c r="W2507" s="70"/>
      <c r="X2507" s="70"/>
      <c r="Y2507" s="78"/>
      <c r="Z2507" s="79"/>
      <c r="AA2507" s="1"/>
      <c r="AB2507" s="12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</row>
    <row r="2508" spans="1:61" s="109" customFormat="1">
      <c r="A2508" s="1"/>
      <c r="B2508" s="66"/>
      <c r="C2508" s="67"/>
      <c r="D2508" s="68" t="s">
        <v>50</v>
      </c>
      <c r="E2508" s="70" t="s">
        <v>51</v>
      </c>
      <c r="F2508" s="19" t="s">
        <v>1241</v>
      </c>
      <c r="G2508" s="67">
        <v>44747</v>
      </c>
      <c r="H2508" s="67">
        <v>44766</v>
      </c>
      <c r="I2508" s="71">
        <f t="shared" si="141"/>
        <v>19</v>
      </c>
      <c r="J2508" s="72" t="s">
        <v>188</v>
      </c>
      <c r="K2508" s="72" t="s">
        <v>189</v>
      </c>
      <c r="L2508" s="73">
        <v>1</v>
      </c>
      <c r="M2508" s="73" t="s">
        <v>108</v>
      </c>
      <c r="N2508" s="68" t="str">
        <f>VLOOKUP(K2508,[1]人員授權表!D$3:G$249,4,0)</f>
        <v>無機</v>
      </c>
      <c r="O2508" s="70" t="str">
        <f>VLOOKUP(K2508,[1]人員授權表!D$2:E$249,2,FALSE)</f>
        <v>Iring陳俊明</v>
      </c>
      <c r="P2508" s="67">
        <f t="shared" si="140"/>
        <v>44764</v>
      </c>
      <c r="Q2508" s="75" t="str">
        <f t="shared" si="142"/>
        <v>週五</v>
      </c>
      <c r="R2508" s="80">
        <v>44753</v>
      </c>
      <c r="S2508" s="68"/>
      <c r="T2508" s="70"/>
      <c r="U2508" s="70"/>
      <c r="V2508" s="70"/>
      <c r="W2508" s="70"/>
      <c r="X2508" s="70"/>
      <c r="Y2508" s="78"/>
      <c r="Z2508" s="79"/>
      <c r="AA2508" s="1"/>
      <c r="AB2508" s="12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</row>
    <row r="2509" spans="1:61" s="109" customFormat="1">
      <c r="A2509" s="1"/>
      <c r="B2509" s="66"/>
      <c r="C2509" s="67"/>
      <c r="D2509" s="68" t="s">
        <v>50</v>
      </c>
      <c r="E2509" s="70" t="s">
        <v>51</v>
      </c>
      <c r="F2509" s="19" t="s">
        <v>1241</v>
      </c>
      <c r="G2509" s="67">
        <v>44747</v>
      </c>
      <c r="H2509" s="67">
        <v>44766</v>
      </c>
      <c r="I2509" s="71">
        <f t="shared" si="141"/>
        <v>19</v>
      </c>
      <c r="J2509" s="72" t="s">
        <v>190</v>
      </c>
      <c r="K2509" s="72" t="s">
        <v>140</v>
      </c>
      <c r="L2509" s="73">
        <v>1</v>
      </c>
      <c r="M2509" s="73" t="s">
        <v>108</v>
      </c>
      <c r="N2509" s="68" t="str">
        <f>VLOOKUP(K2509,[1]人員授權表!D$3:G$249,4,0)</f>
        <v>無機</v>
      </c>
      <c r="O2509" s="70" t="s">
        <v>191</v>
      </c>
      <c r="P2509" s="67">
        <f t="shared" si="140"/>
        <v>44764</v>
      </c>
      <c r="Q2509" s="75" t="str">
        <f t="shared" si="142"/>
        <v>週五</v>
      </c>
      <c r="R2509" s="80">
        <v>44753</v>
      </c>
      <c r="S2509" s="68"/>
      <c r="T2509" s="70"/>
      <c r="U2509" s="70"/>
      <c r="V2509" s="70"/>
      <c r="W2509" s="70"/>
      <c r="X2509" s="70"/>
      <c r="Y2509" s="78"/>
      <c r="Z2509" s="79"/>
      <c r="AA2509" s="1"/>
      <c r="AB2509" s="12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</row>
    <row r="2510" spans="1:61" s="109" customFormat="1">
      <c r="A2510" s="1"/>
      <c r="B2510" s="66"/>
      <c r="C2510" s="67"/>
      <c r="D2510" s="68" t="s">
        <v>50</v>
      </c>
      <c r="E2510" s="70" t="s">
        <v>51</v>
      </c>
      <c r="F2510" s="19" t="s">
        <v>1241</v>
      </c>
      <c r="G2510" s="67">
        <v>44747</v>
      </c>
      <c r="H2510" s="67">
        <v>44766</v>
      </c>
      <c r="I2510" s="71">
        <f t="shared" si="141"/>
        <v>19</v>
      </c>
      <c r="J2510" s="72" t="s">
        <v>194</v>
      </c>
      <c r="K2510" s="72" t="s">
        <v>187</v>
      </c>
      <c r="L2510" s="73">
        <v>1</v>
      </c>
      <c r="M2510" s="73" t="s">
        <v>108</v>
      </c>
      <c r="N2510" s="68" t="str">
        <f>VLOOKUP(K2510,[1]人員授權表!D$3:G$249,4,0)</f>
        <v>無機</v>
      </c>
      <c r="O2510" s="70" t="str">
        <f>VLOOKUP(K2510,[1]人員授權表!D$2:E$249,2,FALSE)</f>
        <v>Ruby黃家蓁</v>
      </c>
      <c r="P2510" s="67">
        <f t="shared" si="140"/>
        <v>44764</v>
      </c>
      <c r="Q2510" s="75" t="str">
        <f t="shared" si="142"/>
        <v>週五</v>
      </c>
      <c r="R2510" s="80">
        <v>44761</v>
      </c>
      <c r="S2510" s="85"/>
      <c r="T2510" s="70"/>
      <c r="U2510" s="70"/>
      <c r="V2510" s="70"/>
      <c r="W2510" s="70"/>
      <c r="X2510" s="70"/>
      <c r="Y2510" s="78"/>
      <c r="Z2510" s="79"/>
      <c r="AA2510" s="1"/>
      <c r="AB2510" s="12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</row>
    <row r="2511" spans="1:61" s="109" customFormat="1">
      <c r="A2511" s="1"/>
      <c r="B2511" s="66"/>
      <c r="C2511" s="67"/>
      <c r="D2511" s="68" t="s">
        <v>50</v>
      </c>
      <c r="E2511" s="70" t="s">
        <v>51</v>
      </c>
      <c r="F2511" s="19" t="s">
        <v>1241</v>
      </c>
      <c r="G2511" s="67">
        <v>44747</v>
      </c>
      <c r="H2511" s="67">
        <v>44766</v>
      </c>
      <c r="I2511" s="71">
        <f t="shared" si="141"/>
        <v>19</v>
      </c>
      <c r="J2511" s="72" t="s">
        <v>195</v>
      </c>
      <c r="K2511" s="72" t="s">
        <v>196</v>
      </c>
      <c r="L2511" s="73">
        <v>1</v>
      </c>
      <c r="M2511" s="73" t="s">
        <v>108</v>
      </c>
      <c r="N2511" s="68" t="str">
        <f>VLOOKUP(K2511,[1]人員授權表!D$3:G$249,4,0)</f>
        <v>無機</v>
      </c>
      <c r="O2511" s="70" t="str">
        <f>VLOOKUP(K2511,[1]人員授權表!D$2:E$249,2,FALSE)</f>
        <v>Debby胡萱黛</v>
      </c>
      <c r="P2511" s="67">
        <f t="shared" si="140"/>
        <v>44764</v>
      </c>
      <c r="Q2511" s="75" t="str">
        <f t="shared" si="142"/>
        <v>週五</v>
      </c>
      <c r="R2511" s="80">
        <v>44760</v>
      </c>
      <c r="S2511" s="68"/>
      <c r="T2511" s="70"/>
      <c r="U2511" s="70"/>
      <c r="V2511" s="70"/>
      <c r="W2511" s="70"/>
      <c r="X2511" s="70"/>
      <c r="Y2511" s="78"/>
      <c r="Z2511" s="79"/>
      <c r="AA2511" s="1"/>
      <c r="AB2511" s="12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</row>
    <row r="2512" spans="1:61" s="109" customFormat="1">
      <c r="A2512" s="1"/>
      <c r="B2512" s="66"/>
      <c r="C2512" s="67"/>
      <c r="D2512" s="68" t="s">
        <v>50</v>
      </c>
      <c r="E2512" s="70" t="s">
        <v>51</v>
      </c>
      <c r="F2512" s="19" t="s">
        <v>1241</v>
      </c>
      <c r="G2512" s="67">
        <v>44747</v>
      </c>
      <c r="H2512" s="67">
        <v>44766</v>
      </c>
      <c r="I2512" s="71">
        <f t="shared" si="141"/>
        <v>19</v>
      </c>
      <c r="J2512" s="72" t="s">
        <v>198</v>
      </c>
      <c r="K2512" s="72" t="s">
        <v>199</v>
      </c>
      <c r="L2512" s="73">
        <v>1</v>
      </c>
      <c r="M2512" s="73" t="s">
        <v>108</v>
      </c>
      <c r="N2512" s="68" t="str">
        <f>VLOOKUP(K2512,[1]人員授權表!D$3:G$249,4,0)</f>
        <v>無機</v>
      </c>
      <c r="O2512" s="70" t="str">
        <f>VLOOKUP(K2512,[1]人員授權表!D$2:E$249,2,FALSE)</f>
        <v>Vicky游崴涵</v>
      </c>
      <c r="P2512" s="67">
        <f t="shared" si="140"/>
        <v>44764</v>
      </c>
      <c r="Q2512" s="75" t="str">
        <f t="shared" si="142"/>
        <v>週五</v>
      </c>
      <c r="R2512" s="80">
        <v>44757</v>
      </c>
      <c r="S2512" s="68"/>
      <c r="T2512" s="70"/>
      <c r="U2512" s="70"/>
      <c r="V2512" s="70"/>
      <c r="W2512" s="70"/>
      <c r="X2512" s="70"/>
      <c r="Y2512" s="78"/>
      <c r="Z2512" s="79"/>
      <c r="AA2512" s="1"/>
      <c r="AB2512" s="12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</row>
    <row r="2513" spans="1:61" s="109" customFormat="1">
      <c r="A2513" s="1"/>
      <c r="B2513" s="66"/>
      <c r="C2513" s="67"/>
      <c r="D2513" s="68" t="s">
        <v>50</v>
      </c>
      <c r="E2513" s="70" t="s">
        <v>51</v>
      </c>
      <c r="F2513" s="19" t="s">
        <v>1241</v>
      </c>
      <c r="G2513" s="67">
        <v>44747</v>
      </c>
      <c r="H2513" s="67">
        <v>44766</v>
      </c>
      <c r="I2513" s="71">
        <f t="shared" si="141"/>
        <v>19</v>
      </c>
      <c r="J2513" s="72" t="s">
        <v>200</v>
      </c>
      <c r="K2513" s="72" t="s">
        <v>201</v>
      </c>
      <c r="L2513" s="73">
        <v>1</v>
      </c>
      <c r="M2513" s="73" t="s">
        <v>108</v>
      </c>
      <c r="N2513" s="68" t="str">
        <f>VLOOKUP(K2513,[1]人員授權表!D$3:G$249,4,0)</f>
        <v>無機</v>
      </c>
      <c r="O2513" s="70" t="str">
        <f>VLOOKUP(K2513,[1]人員授權表!D$2:E$249,2,FALSE)</f>
        <v>Ruby黃家蓁</v>
      </c>
      <c r="P2513" s="67">
        <f t="shared" si="140"/>
        <v>44764</v>
      </c>
      <c r="Q2513" s="75" t="str">
        <f t="shared" si="142"/>
        <v>週五</v>
      </c>
      <c r="R2513" s="80">
        <v>44754</v>
      </c>
      <c r="S2513" s="68"/>
      <c r="T2513" s="70"/>
      <c r="U2513" s="70"/>
      <c r="V2513" s="70"/>
      <c r="W2513" s="70"/>
      <c r="X2513" s="70"/>
      <c r="Y2513" s="78"/>
      <c r="Z2513" s="79"/>
      <c r="AA2513" s="1"/>
      <c r="AB2513" s="12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</row>
    <row r="2514" spans="1:61" s="109" customFormat="1">
      <c r="A2514" s="1"/>
      <c r="B2514" s="66"/>
      <c r="C2514" s="67"/>
      <c r="D2514" s="68" t="s">
        <v>50</v>
      </c>
      <c r="E2514" s="70" t="s">
        <v>51</v>
      </c>
      <c r="F2514" s="19" t="s">
        <v>1241</v>
      </c>
      <c r="G2514" s="67">
        <v>44747</v>
      </c>
      <c r="H2514" s="67">
        <v>44766</v>
      </c>
      <c r="I2514" s="71">
        <f t="shared" si="141"/>
        <v>19</v>
      </c>
      <c r="J2514" s="72" t="s">
        <v>151</v>
      </c>
      <c r="K2514" s="72" t="s">
        <v>152</v>
      </c>
      <c r="L2514" s="73">
        <v>1</v>
      </c>
      <c r="M2514" s="73" t="s">
        <v>108</v>
      </c>
      <c r="N2514" s="68" t="str">
        <f>VLOOKUP(K2514,[1]人員授權表!D$3:G$249,4,0)</f>
        <v>無機</v>
      </c>
      <c r="O2514" s="70" t="str">
        <f>VLOOKUP(K2514,[1]人員授權表!D$2:E$249,2,FALSE)</f>
        <v>Vicky游崴涵</v>
      </c>
      <c r="P2514" s="67">
        <f t="shared" si="140"/>
        <v>44764</v>
      </c>
      <c r="Q2514" s="75" t="str">
        <f t="shared" si="142"/>
        <v>週五</v>
      </c>
      <c r="R2514" s="80">
        <v>44757</v>
      </c>
      <c r="S2514" s="68"/>
      <c r="T2514" s="70"/>
      <c r="U2514" s="70"/>
      <c r="V2514" s="70"/>
      <c r="W2514" s="70"/>
      <c r="X2514" s="70"/>
      <c r="Y2514" s="78"/>
      <c r="Z2514" s="79"/>
      <c r="AA2514" s="1"/>
      <c r="AB2514" s="12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</row>
    <row r="2515" spans="1:61" s="109" customFormat="1">
      <c r="A2515" s="1"/>
      <c r="B2515" s="66"/>
      <c r="C2515" s="67"/>
      <c r="D2515" s="68" t="s">
        <v>50</v>
      </c>
      <c r="E2515" s="70" t="s">
        <v>51</v>
      </c>
      <c r="F2515" s="19" t="s">
        <v>1241</v>
      </c>
      <c r="G2515" s="67">
        <v>44747</v>
      </c>
      <c r="H2515" s="67">
        <v>44766</v>
      </c>
      <c r="I2515" s="71">
        <f t="shared" si="141"/>
        <v>19</v>
      </c>
      <c r="J2515" s="72" t="s">
        <v>160</v>
      </c>
      <c r="K2515" s="72" t="s">
        <v>161</v>
      </c>
      <c r="L2515" s="73">
        <v>1</v>
      </c>
      <c r="M2515" s="73" t="s">
        <v>108</v>
      </c>
      <c r="N2515" s="68" t="str">
        <f>VLOOKUP(K2515,[1]人員授權表!D$3:G$249,4,0)</f>
        <v>無機</v>
      </c>
      <c r="O2515" s="70" t="str">
        <f>VLOOKUP(K2515,[1]人員授權表!D$2:E$249,2,FALSE)</f>
        <v>Dennis陳汶宏</v>
      </c>
      <c r="P2515" s="67">
        <f t="shared" si="140"/>
        <v>44764</v>
      </c>
      <c r="Q2515" s="75" t="str">
        <f t="shared" si="142"/>
        <v>週五</v>
      </c>
      <c r="R2515" s="80">
        <v>44754</v>
      </c>
      <c r="S2515" s="68"/>
      <c r="T2515" s="70"/>
      <c r="U2515" s="70"/>
      <c r="V2515" s="70"/>
      <c r="W2515" s="70"/>
      <c r="X2515" s="70"/>
      <c r="Y2515" s="78"/>
      <c r="Z2515" s="79"/>
      <c r="AA2515" s="1"/>
      <c r="AB2515" s="12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</row>
    <row r="2516" spans="1:61" s="109" customFormat="1">
      <c r="A2516" s="1"/>
      <c r="B2516" s="66"/>
      <c r="C2516" s="67"/>
      <c r="D2516" s="68" t="s">
        <v>50</v>
      </c>
      <c r="E2516" s="70" t="s">
        <v>51</v>
      </c>
      <c r="F2516" s="19" t="s">
        <v>1241</v>
      </c>
      <c r="G2516" s="67">
        <v>44747</v>
      </c>
      <c r="H2516" s="67">
        <v>44766</v>
      </c>
      <c r="I2516" s="71">
        <f t="shared" si="141"/>
        <v>19</v>
      </c>
      <c r="J2516" s="72" t="s">
        <v>1222</v>
      </c>
      <c r="K2516" s="72" t="s">
        <v>1223</v>
      </c>
      <c r="L2516" s="73">
        <v>1</v>
      </c>
      <c r="M2516" s="73" t="s">
        <v>108</v>
      </c>
      <c r="N2516" s="68" t="str">
        <f>VLOOKUP(K2516,[1]人員授權表!D$3:G$249,4,0)</f>
        <v>無機</v>
      </c>
      <c r="O2516" s="70" t="str">
        <f>VLOOKUP(K2516,[1]人員授權表!D$2:E$249,2,FALSE)</f>
        <v>Dennis陳汶宏</v>
      </c>
      <c r="P2516" s="67">
        <f t="shared" si="140"/>
        <v>44764</v>
      </c>
      <c r="Q2516" s="75" t="str">
        <f t="shared" si="142"/>
        <v>週五</v>
      </c>
      <c r="R2516" s="80">
        <v>44755</v>
      </c>
      <c r="S2516" s="68"/>
      <c r="T2516" s="70"/>
      <c r="U2516" s="70"/>
      <c r="V2516" s="70"/>
      <c r="W2516" s="70"/>
      <c r="X2516" s="70"/>
      <c r="Y2516" s="78"/>
      <c r="Z2516" s="79"/>
      <c r="AA2516" s="1"/>
      <c r="AB2516" s="12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</row>
    <row r="2517" spans="1:61" s="109" customFormat="1">
      <c r="A2517" s="1"/>
      <c r="B2517" s="66"/>
      <c r="C2517" s="67"/>
      <c r="D2517" s="68" t="s">
        <v>50</v>
      </c>
      <c r="E2517" s="70" t="s">
        <v>51</v>
      </c>
      <c r="F2517" s="19" t="s">
        <v>1241</v>
      </c>
      <c r="G2517" s="67">
        <v>44747</v>
      </c>
      <c r="H2517" s="67">
        <v>44766</v>
      </c>
      <c r="I2517" s="71">
        <f t="shared" si="141"/>
        <v>19</v>
      </c>
      <c r="J2517" s="72" t="s">
        <v>175</v>
      </c>
      <c r="K2517" s="72" t="s">
        <v>176</v>
      </c>
      <c r="L2517" s="73">
        <v>1</v>
      </c>
      <c r="M2517" s="73" t="s">
        <v>108</v>
      </c>
      <c r="N2517" s="68" t="str">
        <f>VLOOKUP(K2517,[1]人員授權表!D$3:G$249,4,0)</f>
        <v>無機</v>
      </c>
      <c r="O2517" s="70" t="s">
        <v>177</v>
      </c>
      <c r="P2517" s="67">
        <f t="shared" si="140"/>
        <v>44764</v>
      </c>
      <c r="Q2517" s="75" t="str">
        <f t="shared" si="142"/>
        <v>週五</v>
      </c>
      <c r="R2517" s="80">
        <v>44754</v>
      </c>
      <c r="S2517" s="68"/>
      <c r="T2517" s="70"/>
      <c r="U2517" s="70"/>
      <c r="V2517" s="70"/>
      <c r="W2517" s="70"/>
      <c r="X2517" s="70"/>
      <c r="Y2517" s="78"/>
      <c r="Z2517" s="79"/>
      <c r="AA2517" s="1"/>
      <c r="AB2517" s="12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</row>
    <row r="2518" spans="1:61" s="109" customFormat="1">
      <c r="A2518" s="1"/>
      <c r="B2518" s="66"/>
      <c r="C2518" s="67"/>
      <c r="D2518" s="68" t="s">
        <v>50</v>
      </c>
      <c r="E2518" s="70" t="s">
        <v>51</v>
      </c>
      <c r="F2518" s="19" t="s">
        <v>1241</v>
      </c>
      <c r="G2518" s="67">
        <v>44747</v>
      </c>
      <c r="H2518" s="67">
        <v>44766</v>
      </c>
      <c r="I2518" s="71">
        <f t="shared" si="141"/>
        <v>19</v>
      </c>
      <c r="J2518" s="72" t="s">
        <v>290</v>
      </c>
      <c r="K2518" s="72" t="s">
        <v>291</v>
      </c>
      <c r="L2518" s="73">
        <v>1</v>
      </c>
      <c r="M2518" s="73" t="s">
        <v>108</v>
      </c>
      <c r="N2518" s="68" t="str">
        <f>VLOOKUP(K2518,[1]人員授權表!D$3:G$249,4,0)</f>
        <v>無機</v>
      </c>
      <c r="O2518" s="70" t="str">
        <f>VLOOKUP(K2518,[1]人員授權表!D$2:E$249,2,FALSE)</f>
        <v>George陳志昇</v>
      </c>
      <c r="P2518" s="67">
        <f t="shared" si="140"/>
        <v>44764</v>
      </c>
      <c r="Q2518" s="75" t="str">
        <f t="shared" si="142"/>
        <v>週五</v>
      </c>
      <c r="R2518" s="80">
        <v>44762</v>
      </c>
      <c r="S2518" s="68"/>
      <c r="T2518" s="70"/>
      <c r="U2518" s="70"/>
      <c r="V2518" s="70"/>
      <c r="W2518" s="70"/>
      <c r="X2518" s="70"/>
      <c r="Y2518" s="78"/>
      <c r="Z2518" s="79"/>
      <c r="AA2518" s="1"/>
      <c r="AB2518" s="12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</row>
    <row r="2519" spans="1:61" s="109" customFormat="1">
      <c r="A2519" s="1"/>
      <c r="B2519" s="66"/>
      <c r="C2519" s="67"/>
      <c r="D2519" s="68" t="s">
        <v>50</v>
      </c>
      <c r="E2519" s="70" t="s">
        <v>51</v>
      </c>
      <c r="F2519" s="19" t="s">
        <v>1241</v>
      </c>
      <c r="G2519" s="67">
        <v>44747</v>
      </c>
      <c r="H2519" s="67">
        <v>44766</v>
      </c>
      <c r="I2519" s="71">
        <f t="shared" si="141"/>
        <v>19</v>
      </c>
      <c r="J2519" s="72" t="s">
        <v>204</v>
      </c>
      <c r="K2519" s="72" t="s">
        <v>205</v>
      </c>
      <c r="L2519" s="73">
        <v>1</v>
      </c>
      <c r="M2519" s="73" t="s">
        <v>108</v>
      </c>
      <c r="N2519" s="68" t="str">
        <f>VLOOKUP(K2519,[1]人員授權表!D$3:G$249,4,0)</f>
        <v>無機</v>
      </c>
      <c r="O2519" s="70" t="str">
        <f>VLOOKUP(K2519,[1]人員授權表!D$2:E$249,2,FALSE)</f>
        <v>Iring陳俊明</v>
      </c>
      <c r="P2519" s="67">
        <f t="shared" si="140"/>
        <v>44764</v>
      </c>
      <c r="Q2519" s="75" t="str">
        <f t="shared" si="142"/>
        <v>週五</v>
      </c>
      <c r="R2519" s="80">
        <v>44755</v>
      </c>
      <c r="S2519" s="68"/>
      <c r="T2519" s="70"/>
      <c r="U2519" s="70"/>
      <c r="V2519" s="70"/>
      <c r="W2519" s="70"/>
      <c r="X2519" s="70"/>
      <c r="Y2519" s="78"/>
      <c r="Z2519" s="79"/>
      <c r="AA2519" s="1"/>
      <c r="AB2519" s="12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</row>
    <row r="2520" spans="1:61" s="109" customFormat="1">
      <c r="A2520" s="1"/>
      <c r="B2520" s="66"/>
      <c r="C2520" s="67"/>
      <c r="D2520" s="68" t="s">
        <v>50</v>
      </c>
      <c r="E2520" s="70" t="s">
        <v>51</v>
      </c>
      <c r="F2520" s="19" t="s">
        <v>1241</v>
      </c>
      <c r="G2520" s="67">
        <v>44747</v>
      </c>
      <c r="H2520" s="67">
        <v>44766</v>
      </c>
      <c r="I2520" s="71">
        <f t="shared" si="141"/>
        <v>19</v>
      </c>
      <c r="J2520" s="72" t="s">
        <v>206</v>
      </c>
      <c r="K2520" s="72" t="s">
        <v>179</v>
      </c>
      <c r="L2520" s="73">
        <v>1</v>
      </c>
      <c r="M2520" s="73" t="s">
        <v>108</v>
      </c>
      <c r="N2520" s="68" t="str">
        <f>VLOOKUP(K2520,[1]人員授權表!D$3:G$249,4,0)</f>
        <v>無機</v>
      </c>
      <c r="O2520" s="70" t="s">
        <v>115</v>
      </c>
      <c r="P2520" s="67">
        <f t="shared" si="140"/>
        <v>44764</v>
      </c>
      <c r="Q2520" s="75" t="str">
        <f t="shared" si="142"/>
        <v>週五</v>
      </c>
      <c r="R2520" s="80">
        <v>44754</v>
      </c>
      <c r="S2520" s="68"/>
      <c r="T2520" s="70"/>
      <c r="U2520" s="70"/>
      <c r="V2520" s="70"/>
      <c r="W2520" s="70"/>
      <c r="X2520" s="70"/>
      <c r="Y2520" s="78"/>
      <c r="Z2520" s="79"/>
      <c r="AA2520" s="1"/>
      <c r="AB2520" s="12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</row>
    <row r="2521" spans="1:61" s="109" customFormat="1">
      <c r="A2521" s="1"/>
      <c r="B2521" s="66"/>
      <c r="C2521" s="67"/>
      <c r="D2521" s="68" t="s">
        <v>50</v>
      </c>
      <c r="E2521" s="70" t="s">
        <v>51</v>
      </c>
      <c r="F2521" s="19" t="s">
        <v>1241</v>
      </c>
      <c r="G2521" s="67">
        <v>44747</v>
      </c>
      <c r="H2521" s="67">
        <v>44766</v>
      </c>
      <c r="I2521" s="71">
        <f t="shared" si="141"/>
        <v>19</v>
      </c>
      <c r="J2521" s="72" t="s">
        <v>178</v>
      </c>
      <c r="K2521" s="72" t="s">
        <v>179</v>
      </c>
      <c r="L2521" s="73">
        <v>1</v>
      </c>
      <c r="M2521" s="73" t="s">
        <v>108</v>
      </c>
      <c r="N2521" s="68" t="str">
        <f>VLOOKUP(K2521,[1]人員授權表!D$3:G$249,4,0)</f>
        <v>無機</v>
      </c>
      <c r="O2521" s="70" t="s">
        <v>115</v>
      </c>
      <c r="P2521" s="67">
        <f t="shared" si="140"/>
        <v>44764</v>
      </c>
      <c r="Q2521" s="75" t="str">
        <f t="shared" si="142"/>
        <v>週五</v>
      </c>
      <c r="R2521" s="80">
        <v>44754</v>
      </c>
      <c r="S2521" s="68"/>
      <c r="T2521" s="70"/>
      <c r="U2521" s="70"/>
      <c r="V2521" s="70"/>
      <c r="W2521" s="70"/>
      <c r="X2521" s="70"/>
      <c r="Y2521" s="78"/>
      <c r="Z2521" s="79"/>
      <c r="AA2521" s="1"/>
      <c r="AB2521" s="12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</row>
    <row r="2522" spans="1:61" s="109" customFormat="1">
      <c r="A2522" s="1"/>
      <c r="B2522" s="66"/>
      <c r="C2522" s="67"/>
      <c r="D2522" s="68" t="s">
        <v>50</v>
      </c>
      <c r="E2522" s="70" t="s">
        <v>51</v>
      </c>
      <c r="F2522" s="19" t="s">
        <v>1241</v>
      </c>
      <c r="G2522" s="67">
        <v>44747</v>
      </c>
      <c r="H2522" s="67">
        <v>44766</v>
      </c>
      <c r="I2522" s="71">
        <f t="shared" si="141"/>
        <v>19</v>
      </c>
      <c r="J2522" s="72" t="s">
        <v>141</v>
      </c>
      <c r="K2522" s="72" t="s">
        <v>142</v>
      </c>
      <c r="L2522" s="73">
        <v>1</v>
      </c>
      <c r="M2522" s="73" t="s">
        <v>108</v>
      </c>
      <c r="N2522" s="68" t="str">
        <f>VLOOKUP(K2522,[1]人員授權表!D$3:G$249,4,0)</f>
        <v>無機</v>
      </c>
      <c r="O2522" s="70" t="str">
        <f>VLOOKUP(K2522,[1]人員授權表!D$2:E$249,2,FALSE)</f>
        <v>Dennis陳汶宏</v>
      </c>
      <c r="P2522" s="67">
        <f t="shared" si="140"/>
        <v>44764</v>
      </c>
      <c r="Q2522" s="75" t="str">
        <f t="shared" si="142"/>
        <v>週五</v>
      </c>
      <c r="R2522" s="80">
        <v>44755</v>
      </c>
      <c r="S2522" s="68"/>
      <c r="T2522" s="70"/>
      <c r="U2522" s="70"/>
      <c r="V2522" s="70"/>
      <c r="W2522" s="70"/>
      <c r="X2522" s="70"/>
      <c r="Y2522" s="78"/>
      <c r="Z2522" s="79"/>
      <c r="AA2522" s="1"/>
      <c r="AB2522" s="12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</row>
    <row r="2523" spans="1:61" s="109" customFormat="1">
      <c r="A2523" s="1"/>
      <c r="B2523" s="66"/>
      <c r="C2523" s="67"/>
      <c r="D2523" s="68" t="s">
        <v>50</v>
      </c>
      <c r="E2523" s="70" t="s">
        <v>51</v>
      </c>
      <c r="F2523" s="19" t="s">
        <v>1241</v>
      </c>
      <c r="G2523" s="67">
        <v>44747</v>
      </c>
      <c r="H2523" s="67">
        <v>44766</v>
      </c>
      <c r="I2523" s="71">
        <f t="shared" si="141"/>
        <v>19</v>
      </c>
      <c r="J2523" s="72" t="s">
        <v>966</v>
      </c>
      <c r="K2523" s="72" t="s">
        <v>154</v>
      </c>
      <c r="L2523" s="73">
        <v>1</v>
      </c>
      <c r="M2523" s="73" t="s">
        <v>108</v>
      </c>
      <c r="N2523" s="68" t="str">
        <f>VLOOKUP(K2523,[1]人員授權表!D$3:G$249,4,0)</f>
        <v>無機</v>
      </c>
      <c r="O2523" s="70" t="str">
        <f>VLOOKUP(K2523,[1]人員授權表!D$2:E$249,2,FALSE)</f>
        <v>Ken張智凱</v>
      </c>
      <c r="P2523" s="67">
        <f t="shared" si="140"/>
        <v>44764</v>
      </c>
      <c r="Q2523" s="75" t="str">
        <f t="shared" si="142"/>
        <v>週五</v>
      </c>
      <c r="R2523" s="80">
        <v>44754</v>
      </c>
      <c r="S2523" s="68"/>
      <c r="T2523" s="70"/>
      <c r="U2523" s="70"/>
      <c r="V2523" s="70"/>
      <c r="W2523" s="70"/>
      <c r="X2523" s="70"/>
      <c r="Y2523" s="78"/>
      <c r="Z2523" s="79"/>
      <c r="AA2523" s="1"/>
      <c r="AB2523" s="12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</row>
    <row r="2524" spans="1:61" s="109" customFormat="1">
      <c r="A2524" s="1"/>
      <c r="B2524" s="66"/>
      <c r="C2524" s="67"/>
      <c r="D2524" s="68" t="s">
        <v>50</v>
      </c>
      <c r="E2524" s="70" t="s">
        <v>51</v>
      </c>
      <c r="F2524" s="19" t="s">
        <v>1241</v>
      </c>
      <c r="G2524" s="67">
        <v>44747</v>
      </c>
      <c r="H2524" s="67">
        <v>44766</v>
      </c>
      <c r="I2524" s="71">
        <f t="shared" si="141"/>
        <v>19</v>
      </c>
      <c r="J2524" s="72" t="s">
        <v>209</v>
      </c>
      <c r="K2524" s="72" t="s">
        <v>210</v>
      </c>
      <c r="L2524" s="73">
        <v>1</v>
      </c>
      <c r="M2524" s="73" t="s">
        <v>108</v>
      </c>
      <c r="N2524" s="68" t="str">
        <f>VLOOKUP(K2524,[1]人員授權表!D$3:G$249,4,0)</f>
        <v>無機</v>
      </c>
      <c r="O2524" s="70" t="str">
        <f>VLOOKUP(K2524,[1]人員授權表!D$2:E$249,2,FALSE)</f>
        <v>Vicky游崴涵</v>
      </c>
      <c r="P2524" s="67">
        <f t="shared" si="140"/>
        <v>44764</v>
      </c>
      <c r="Q2524" s="75" t="str">
        <f t="shared" si="142"/>
        <v>週五</v>
      </c>
      <c r="R2524" s="80">
        <v>44753</v>
      </c>
      <c r="S2524" s="68"/>
      <c r="T2524" s="70"/>
      <c r="U2524" s="70"/>
      <c r="V2524" s="70"/>
      <c r="W2524" s="70"/>
      <c r="X2524" s="70"/>
      <c r="Y2524" s="78"/>
      <c r="Z2524" s="79"/>
      <c r="AA2524" s="1"/>
      <c r="AB2524" s="12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</row>
    <row r="2525" spans="1:61" s="109" customFormat="1">
      <c r="A2525" s="1"/>
      <c r="B2525" s="66"/>
      <c r="C2525" s="67"/>
      <c r="D2525" s="68" t="s">
        <v>50</v>
      </c>
      <c r="E2525" s="70" t="s">
        <v>51</v>
      </c>
      <c r="F2525" s="19" t="s">
        <v>1241</v>
      </c>
      <c r="G2525" s="67">
        <v>44747</v>
      </c>
      <c r="H2525" s="67">
        <v>44766</v>
      </c>
      <c r="I2525" s="71">
        <f t="shared" si="141"/>
        <v>19</v>
      </c>
      <c r="J2525" s="72" t="s">
        <v>167</v>
      </c>
      <c r="K2525" s="72" t="s">
        <v>168</v>
      </c>
      <c r="L2525" s="73">
        <v>1</v>
      </c>
      <c r="M2525" s="73" t="s">
        <v>108</v>
      </c>
      <c r="N2525" s="68" t="str">
        <f>VLOOKUP(K2525,[1]人員授權表!D$3:G$249,4,0)</f>
        <v>有機</v>
      </c>
      <c r="O2525" s="70" t="str">
        <f>VLOOKUP(K2525,[1]人員授權表!D$2:E$249,2,FALSE)</f>
        <v>Una林庭瑄</v>
      </c>
      <c r="P2525" s="67">
        <f t="shared" si="140"/>
        <v>44764</v>
      </c>
      <c r="Q2525" s="75" t="str">
        <f t="shared" si="142"/>
        <v>週五</v>
      </c>
      <c r="R2525" s="80">
        <v>44756</v>
      </c>
      <c r="S2525" s="68"/>
      <c r="T2525" s="70"/>
      <c r="U2525" s="70"/>
      <c r="V2525" s="70"/>
      <c r="W2525" s="70"/>
      <c r="X2525" s="70"/>
      <c r="Y2525" s="78"/>
      <c r="Z2525" s="79"/>
      <c r="AA2525" s="1"/>
      <c r="AB2525" s="12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</row>
    <row r="2526" spans="1:61" s="109" customFormat="1">
      <c r="A2526" s="1"/>
      <c r="B2526" s="66"/>
      <c r="C2526" s="67"/>
      <c r="D2526" s="68" t="s">
        <v>50</v>
      </c>
      <c r="E2526" s="70" t="s">
        <v>51</v>
      </c>
      <c r="F2526" s="19" t="s">
        <v>1241</v>
      </c>
      <c r="G2526" s="67">
        <v>44747</v>
      </c>
      <c r="H2526" s="67">
        <v>44766</v>
      </c>
      <c r="I2526" s="71">
        <f t="shared" si="141"/>
        <v>19</v>
      </c>
      <c r="J2526" s="72" t="s">
        <v>257</v>
      </c>
      <c r="K2526" s="72" t="s">
        <v>1225</v>
      </c>
      <c r="L2526" s="73">
        <v>1</v>
      </c>
      <c r="M2526" s="73" t="s">
        <v>108</v>
      </c>
      <c r="N2526" s="68" t="str">
        <f>VLOOKUP(K2526,[1]人員授權表!D$3:G$249,4,0)</f>
        <v>有機</v>
      </c>
      <c r="O2526" s="70" t="str">
        <f>VLOOKUP(K2526,[1]人員授權表!D$2:E$249,2,FALSE)</f>
        <v>Casper李羿勳</v>
      </c>
      <c r="P2526" s="67">
        <f t="shared" si="140"/>
        <v>44764</v>
      </c>
      <c r="Q2526" s="75" t="str">
        <f t="shared" si="142"/>
        <v>週五</v>
      </c>
      <c r="R2526" s="80">
        <v>44760</v>
      </c>
      <c r="S2526" s="68"/>
      <c r="T2526" s="70"/>
      <c r="U2526" s="70"/>
      <c r="V2526" s="70"/>
      <c r="W2526" s="70"/>
      <c r="X2526" s="70"/>
      <c r="Y2526" s="78"/>
      <c r="Z2526" s="79"/>
      <c r="AA2526" s="1"/>
      <c r="AB2526" s="12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</row>
    <row r="2527" spans="1:61" s="109" customFormat="1">
      <c r="A2527" s="1"/>
      <c r="B2527" s="66"/>
      <c r="C2527" s="67"/>
      <c r="D2527" s="68" t="s">
        <v>50</v>
      </c>
      <c r="E2527" s="70" t="s">
        <v>51</v>
      </c>
      <c r="F2527" s="19" t="s">
        <v>1242</v>
      </c>
      <c r="G2527" s="67">
        <v>44747</v>
      </c>
      <c r="H2527" s="67">
        <v>44766</v>
      </c>
      <c r="I2527" s="71">
        <f t="shared" si="141"/>
        <v>19</v>
      </c>
      <c r="J2527" s="72" t="s">
        <v>169</v>
      </c>
      <c r="K2527" s="72" t="s">
        <v>170</v>
      </c>
      <c r="L2527" s="73">
        <v>1</v>
      </c>
      <c r="M2527" s="73" t="s">
        <v>108</v>
      </c>
      <c r="N2527" s="68" t="str">
        <f>VLOOKUP(K2527,[1]人員授權表!D$3:G$249,4,0)</f>
        <v>有機</v>
      </c>
      <c r="O2527" s="70" t="str">
        <f>VLOOKUP(K2527,[1]人員授權表!D$2:E$249,2,FALSE)</f>
        <v>Elle黃雅琪&amp;
Marco陳鴻鈞</v>
      </c>
      <c r="P2527" s="67">
        <f t="shared" si="140"/>
        <v>44764</v>
      </c>
      <c r="Q2527" s="75" t="str">
        <f t="shared" si="142"/>
        <v>週五</v>
      </c>
      <c r="R2527" s="80">
        <v>44767</v>
      </c>
      <c r="S2527" s="85"/>
      <c r="T2527" s="70"/>
      <c r="U2527" s="70"/>
      <c r="V2527" s="70"/>
      <c r="W2527" s="70"/>
      <c r="X2527" s="70">
        <v>1</v>
      </c>
      <c r="Y2527" s="78">
        <v>44767</v>
      </c>
      <c r="Z2527" s="79" t="s">
        <v>1243</v>
      </c>
      <c r="AA2527" s="1"/>
      <c r="AB2527" s="12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</row>
    <row r="2528" spans="1:61" s="109" customFormat="1">
      <c r="A2528" s="1"/>
      <c r="B2528" s="66"/>
      <c r="C2528" s="67"/>
      <c r="D2528" s="68" t="s">
        <v>50</v>
      </c>
      <c r="E2528" s="70" t="s">
        <v>51</v>
      </c>
      <c r="F2528" s="70" t="s">
        <v>1244</v>
      </c>
      <c r="G2528" s="67">
        <v>44747</v>
      </c>
      <c r="H2528" s="67">
        <v>44766</v>
      </c>
      <c r="I2528" s="71">
        <f t="shared" si="141"/>
        <v>19</v>
      </c>
      <c r="J2528" s="72" t="s">
        <v>919</v>
      </c>
      <c r="K2528" s="72" t="s">
        <v>187</v>
      </c>
      <c r="L2528" s="73">
        <v>1</v>
      </c>
      <c r="M2528" s="73" t="s">
        <v>108</v>
      </c>
      <c r="N2528" s="68" t="str">
        <f>VLOOKUP(K2528,[1]人員授權表!D$3:G$249,4,0)</f>
        <v>無機</v>
      </c>
      <c r="O2528" s="70" t="str">
        <f>VLOOKUP(K2528,[1]人員授權表!D$2:E$249,2,FALSE)</f>
        <v>Ruby黃家蓁</v>
      </c>
      <c r="P2528" s="67">
        <f t="shared" si="140"/>
        <v>44764</v>
      </c>
      <c r="Q2528" s="75" t="str">
        <f t="shared" si="142"/>
        <v>週五</v>
      </c>
      <c r="R2528" s="80">
        <v>44755</v>
      </c>
      <c r="S2528" s="68"/>
      <c r="T2528" s="70"/>
      <c r="U2528" s="70"/>
      <c r="V2528" s="70"/>
      <c r="W2528" s="70"/>
      <c r="X2528" s="70"/>
      <c r="Y2528" s="78"/>
      <c r="Z2528" s="79"/>
      <c r="AA2528" s="1"/>
      <c r="AB2528" s="12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</row>
    <row r="2529" spans="1:61" s="109" customFormat="1">
      <c r="A2529" s="1"/>
      <c r="B2529" s="66"/>
      <c r="C2529" s="67"/>
      <c r="D2529" s="68" t="s">
        <v>50</v>
      </c>
      <c r="E2529" s="70" t="s">
        <v>51</v>
      </c>
      <c r="F2529" s="70" t="s">
        <v>1244</v>
      </c>
      <c r="G2529" s="67">
        <v>44747</v>
      </c>
      <c r="H2529" s="67">
        <v>44766</v>
      </c>
      <c r="I2529" s="71">
        <f t="shared" si="141"/>
        <v>19</v>
      </c>
      <c r="J2529" s="72" t="s">
        <v>188</v>
      </c>
      <c r="K2529" s="72" t="s">
        <v>189</v>
      </c>
      <c r="L2529" s="73">
        <v>1</v>
      </c>
      <c r="M2529" s="73" t="s">
        <v>108</v>
      </c>
      <c r="N2529" s="68" t="str">
        <f>VLOOKUP(K2529,[1]人員授權表!D$3:G$249,4,0)</f>
        <v>無機</v>
      </c>
      <c r="O2529" s="70" t="str">
        <f>VLOOKUP(K2529,[1]人員授權表!D$2:E$249,2,FALSE)</f>
        <v>Iring陳俊明</v>
      </c>
      <c r="P2529" s="67">
        <f t="shared" si="140"/>
        <v>44764</v>
      </c>
      <c r="Q2529" s="75" t="str">
        <f t="shared" si="142"/>
        <v>週五</v>
      </c>
      <c r="R2529" s="80">
        <v>44753</v>
      </c>
      <c r="S2529" s="68"/>
      <c r="T2529" s="70"/>
      <c r="U2529" s="70"/>
      <c r="V2529" s="70"/>
      <c r="W2529" s="70"/>
      <c r="X2529" s="70"/>
      <c r="Y2529" s="78"/>
      <c r="Z2529" s="79"/>
      <c r="AA2529" s="1"/>
      <c r="AB2529" s="12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</row>
    <row r="2530" spans="1:61" s="109" customFormat="1">
      <c r="A2530" s="1"/>
      <c r="B2530" s="66"/>
      <c r="C2530" s="67"/>
      <c r="D2530" s="68" t="s">
        <v>50</v>
      </c>
      <c r="E2530" s="70" t="s">
        <v>51</v>
      </c>
      <c r="F2530" s="70" t="s">
        <v>1244</v>
      </c>
      <c r="G2530" s="67">
        <v>44747</v>
      </c>
      <c r="H2530" s="67">
        <v>44766</v>
      </c>
      <c r="I2530" s="71">
        <f t="shared" si="141"/>
        <v>19</v>
      </c>
      <c r="J2530" s="72" t="s">
        <v>190</v>
      </c>
      <c r="K2530" s="72" t="s">
        <v>140</v>
      </c>
      <c r="L2530" s="73">
        <v>1</v>
      </c>
      <c r="M2530" s="73" t="s">
        <v>108</v>
      </c>
      <c r="N2530" s="68" t="str">
        <f>VLOOKUP(K2530,[1]人員授權表!D$3:G$249,4,0)</f>
        <v>無機</v>
      </c>
      <c r="O2530" s="70" t="s">
        <v>191</v>
      </c>
      <c r="P2530" s="67">
        <f t="shared" si="140"/>
        <v>44764</v>
      </c>
      <c r="Q2530" s="75" t="str">
        <f t="shared" si="142"/>
        <v>週五</v>
      </c>
      <c r="R2530" s="80">
        <v>44753</v>
      </c>
      <c r="S2530" s="68"/>
      <c r="T2530" s="70"/>
      <c r="U2530" s="70"/>
      <c r="V2530" s="70"/>
      <c r="W2530" s="70"/>
      <c r="X2530" s="70"/>
      <c r="Y2530" s="78"/>
      <c r="Z2530" s="79"/>
      <c r="AA2530" s="1"/>
      <c r="AB2530" s="12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</row>
    <row r="2531" spans="1:61" s="109" customFormat="1">
      <c r="A2531" s="1"/>
      <c r="B2531" s="66"/>
      <c r="C2531" s="67"/>
      <c r="D2531" s="68" t="s">
        <v>50</v>
      </c>
      <c r="E2531" s="70" t="s">
        <v>51</v>
      </c>
      <c r="F2531" s="70" t="s">
        <v>1244</v>
      </c>
      <c r="G2531" s="67">
        <v>44747</v>
      </c>
      <c r="H2531" s="67">
        <v>44766</v>
      </c>
      <c r="I2531" s="71">
        <f t="shared" si="141"/>
        <v>19</v>
      </c>
      <c r="J2531" s="72" t="s">
        <v>195</v>
      </c>
      <c r="K2531" s="72" t="s">
        <v>196</v>
      </c>
      <c r="L2531" s="73">
        <v>1</v>
      </c>
      <c r="M2531" s="73" t="s">
        <v>108</v>
      </c>
      <c r="N2531" s="68" t="str">
        <f>VLOOKUP(K2531,[1]人員授權表!D$3:G$249,4,0)</f>
        <v>無機</v>
      </c>
      <c r="O2531" s="70" t="str">
        <f>VLOOKUP(K2531,[1]人員授權表!D$2:E$249,2,FALSE)</f>
        <v>Debby胡萱黛</v>
      </c>
      <c r="P2531" s="67">
        <f t="shared" si="140"/>
        <v>44764</v>
      </c>
      <c r="Q2531" s="75" t="str">
        <f t="shared" si="142"/>
        <v>週五</v>
      </c>
      <c r="R2531" s="80">
        <v>44760</v>
      </c>
      <c r="S2531" s="68"/>
      <c r="T2531" s="70"/>
      <c r="U2531" s="70"/>
      <c r="V2531" s="70"/>
      <c r="W2531" s="70"/>
      <c r="X2531" s="70"/>
      <c r="Y2531" s="78"/>
      <c r="Z2531" s="79"/>
      <c r="AA2531" s="1"/>
      <c r="AB2531" s="12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</row>
    <row r="2532" spans="1:61" s="109" customFormat="1">
      <c r="A2532" s="1"/>
      <c r="B2532" s="66"/>
      <c r="C2532" s="67"/>
      <c r="D2532" s="68" t="s">
        <v>50</v>
      </c>
      <c r="E2532" s="70" t="s">
        <v>51</v>
      </c>
      <c r="F2532" s="70" t="s">
        <v>1244</v>
      </c>
      <c r="G2532" s="67">
        <v>44747</v>
      </c>
      <c r="H2532" s="67">
        <v>44766</v>
      </c>
      <c r="I2532" s="71">
        <f t="shared" si="141"/>
        <v>19</v>
      </c>
      <c r="J2532" s="72" t="s">
        <v>198</v>
      </c>
      <c r="K2532" s="72" t="s">
        <v>199</v>
      </c>
      <c r="L2532" s="73">
        <v>1</v>
      </c>
      <c r="M2532" s="73" t="s">
        <v>108</v>
      </c>
      <c r="N2532" s="68" t="str">
        <f>VLOOKUP(K2532,[1]人員授權表!D$3:G$249,4,0)</f>
        <v>無機</v>
      </c>
      <c r="O2532" s="70" t="str">
        <f>VLOOKUP(K2532,[1]人員授權表!D$2:E$249,2,FALSE)</f>
        <v>Vicky游崴涵</v>
      </c>
      <c r="P2532" s="67">
        <f t="shared" si="140"/>
        <v>44764</v>
      </c>
      <c r="Q2532" s="75" t="str">
        <f t="shared" si="142"/>
        <v>週五</v>
      </c>
      <c r="R2532" s="80">
        <v>44757</v>
      </c>
      <c r="S2532" s="68"/>
      <c r="T2532" s="70"/>
      <c r="U2532" s="70"/>
      <c r="V2532" s="70"/>
      <c r="W2532" s="70"/>
      <c r="X2532" s="70"/>
      <c r="Y2532" s="78"/>
      <c r="Z2532" s="79"/>
      <c r="AA2532" s="1"/>
      <c r="AB2532" s="12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</row>
    <row r="2533" spans="1:61" s="109" customFormat="1">
      <c r="A2533" s="1"/>
      <c r="B2533" s="66"/>
      <c r="C2533" s="67"/>
      <c r="D2533" s="68" t="s">
        <v>50</v>
      </c>
      <c r="E2533" s="70" t="s">
        <v>51</v>
      </c>
      <c r="F2533" s="70" t="s">
        <v>1244</v>
      </c>
      <c r="G2533" s="67">
        <v>44747</v>
      </c>
      <c r="H2533" s="67">
        <v>44766</v>
      </c>
      <c r="I2533" s="71">
        <f t="shared" si="141"/>
        <v>19</v>
      </c>
      <c r="J2533" s="72" t="s">
        <v>200</v>
      </c>
      <c r="K2533" s="72" t="s">
        <v>201</v>
      </c>
      <c r="L2533" s="73">
        <v>1</v>
      </c>
      <c r="M2533" s="73" t="s">
        <v>108</v>
      </c>
      <c r="N2533" s="68" t="str">
        <f>VLOOKUP(K2533,[1]人員授權表!D$3:G$249,4,0)</f>
        <v>無機</v>
      </c>
      <c r="O2533" s="70" t="str">
        <f>VLOOKUP(K2533,[1]人員授權表!D$2:E$249,2,FALSE)</f>
        <v>Ruby黃家蓁</v>
      </c>
      <c r="P2533" s="67">
        <f t="shared" si="140"/>
        <v>44764</v>
      </c>
      <c r="Q2533" s="75" t="str">
        <f t="shared" si="142"/>
        <v>週五</v>
      </c>
      <c r="R2533" s="80">
        <v>44754</v>
      </c>
      <c r="S2533" s="68"/>
      <c r="T2533" s="70"/>
      <c r="U2533" s="70"/>
      <c r="V2533" s="70"/>
      <c r="W2533" s="70"/>
      <c r="X2533" s="70"/>
      <c r="Y2533" s="78"/>
      <c r="Z2533" s="79"/>
      <c r="AA2533" s="1"/>
      <c r="AB2533" s="12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</row>
    <row r="2534" spans="1:61" s="109" customFormat="1">
      <c r="A2534" s="1"/>
      <c r="B2534" s="66"/>
      <c r="C2534" s="67"/>
      <c r="D2534" s="68" t="s">
        <v>50</v>
      </c>
      <c r="E2534" s="70" t="s">
        <v>51</v>
      </c>
      <c r="F2534" s="70" t="s">
        <v>1244</v>
      </c>
      <c r="G2534" s="67">
        <v>44747</v>
      </c>
      <c r="H2534" s="67">
        <v>44766</v>
      </c>
      <c r="I2534" s="71">
        <f t="shared" si="141"/>
        <v>19</v>
      </c>
      <c r="J2534" s="72" t="s">
        <v>151</v>
      </c>
      <c r="K2534" s="72" t="s">
        <v>152</v>
      </c>
      <c r="L2534" s="73">
        <v>1</v>
      </c>
      <c r="M2534" s="73" t="s">
        <v>108</v>
      </c>
      <c r="N2534" s="68" t="str">
        <f>VLOOKUP(K2534,[1]人員授權表!D$3:G$249,4,0)</f>
        <v>無機</v>
      </c>
      <c r="O2534" s="70" t="str">
        <f>VLOOKUP(K2534,[1]人員授權表!D$2:E$249,2,FALSE)</f>
        <v>Vicky游崴涵</v>
      </c>
      <c r="P2534" s="67">
        <f t="shared" si="140"/>
        <v>44764</v>
      </c>
      <c r="Q2534" s="75" t="str">
        <f t="shared" si="142"/>
        <v>週五</v>
      </c>
      <c r="R2534" s="80">
        <v>44757</v>
      </c>
      <c r="S2534" s="68"/>
      <c r="T2534" s="70"/>
      <c r="U2534" s="70"/>
      <c r="V2534" s="70"/>
      <c r="W2534" s="70"/>
      <c r="X2534" s="70"/>
      <c r="Y2534" s="78"/>
      <c r="Z2534" s="79"/>
      <c r="AA2534" s="1"/>
      <c r="AB2534" s="12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</row>
    <row r="2535" spans="1:61" s="109" customFormat="1">
      <c r="A2535" s="1"/>
      <c r="B2535" s="66"/>
      <c r="C2535" s="67"/>
      <c r="D2535" s="68" t="s">
        <v>50</v>
      </c>
      <c r="E2535" s="70" t="s">
        <v>51</v>
      </c>
      <c r="F2535" s="70" t="s">
        <v>1244</v>
      </c>
      <c r="G2535" s="67">
        <v>44747</v>
      </c>
      <c r="H2535" s="67">
        <v>44766</v>
      </c>
      <c r="I2535" s="71">
        <f t="shared" si="141"/>
        <v>19</v>
      </c>
      <c r="J2535" s="72" t="s">
        <v>160</v>
      </c>
      <c r="K2535" s="72" t="s">
        <v>161</v>
      </c>
      <c r="L2535" s="73">
        <v>1</v>
      </c>
      <c r="M2535" s="73" t="s">
        <v>108</v>
      </c>
      <c r="N2535" s="68" t="str">
        <f>VLOOKUP(K2535,[1]人員授權表!D$3:G$249,4,0)</f>
        <v>無機</v>
      </c>
      <c r="O2535" s="70" t="str">
        <f>VLOOKUP(K2535,[1]人員授權表!D$2:E$249,2,FALSE)</f>
        <v>Dennis陳汶宏</v>
      </c>
      <c r="P2535" s="67">
        <f t="shared" si="140"/>
        <v>44764</v>
      </c>
      <c r="Q2535" s="75" t="str">
        <f t="shared" si="142"/>
        <v>週五</v>
      </c>
      <c r="R2535" s="80">
        <v>44754</v>
      </c>
      <c r="S2535" s="68"/>
      <c r="T2535" s="70"/>
      <c r="U2535" s="70"/>
      <c r="V2535" s="70"/>
      <c r="W2535" s="70"/>
      <c r="X2535" s="70"/>
      <c r="Y2535" s="78"/>
      <c r="Z2535" s="79"/>
      <c r="AA2535" s="1"/>
      <c r="AB2535" s="12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</row>
    <row r="2536" spans="1:61" s="109" customFormat="1">
      <c r="A2536" s="1"/>
      <c r="B2536" s="66"/>
      <c r="C2536" s="67"/>
      <c r="D2536" s="68" t="s">
        <v>50</v>
      </c>
      <c r="E2536" s="70" t="s">
        <v>51</v>
      </c>
      <c r="F2536" s="70" t="s">
        <v>1244</v>
      </c>
      <c r="G2536" s="67">
        <v>44747</v>
      </c>
      <c r="H2536" s="67">
        <v>44766</v>
      </c>
      <c r="I2536" s="71">
        <f t="shared" si="141"/>
        <v>19</v>
      </c>
      <c r="J2536" s="72" t="s">
        <v>1222</v>
      </c>
      <c r="K2536" s="72" t="s">
        <v>1223</v>
      </c>
      <c r="L2536" s="73">
        <v>1</v>
      </c>
      <c r="M2536" s="73" t="s">
        <v>108</v>
      </c>
      <c r="N2536" s="68" t="str">
        <f>VLOOKUP(K2536,[1]人員授權表!D$3:G$249,4,0)</f>
        <v>無機</v>
      </c>
      <c r="O2536" s="70" t="str">
        <f>VLOOKUP(K2536,[1]人員授權表!D$2:E$249,2,FALSE)</f>
        <v>Dennis陳汶宏</v>
      </c>
      <c r="P2536" s="67">
        <f t="shared" si="140"/>
        <v>44764</v>
      </c>
      <c r="Q2536" s="75" t="str">
        <f t="shared" si="142"/>
        <v>週五</v>
      </c>
      <c r="R2536" s="80">
        <v>44755</v>
      </c>
      <c r="S2536" s="68"/>
      <c r="T2536" s="70"/>
      <c r="U2536" s="70"/>
      <c r="V2536" s="70"/>
      <c r="W2536" s="70"/>
      <c r="X2536" s="70"/>
      <c r="Y2536" s="78"/>
      <c r="Z2536" s="79"/>
      <c r="AA2536" s="1"/>
      <c r="AB2536" s="12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</row>
    <row r="2537" spans="1:61" s="109" customFormat="1">
      <c r="A2537" s="1"/>
      <c r="B2537" s="66"/>
      <c r="C2537" s="67"/>
      <c r="D2537" s="68" t="s">
        <v>50</v>
      </c>
      <c r="E2537" s="70" t="s">
        <v>51</v>
      </c>
      <c r="F2537" s="70" t="s">
        <v>1244</v>
      </c>
      <c r="G2537" s="67">
        <v>44747</v>
      </c>
      <c r="H2537" s="67">
        <v>44766</v>
      </c>
      <c r="I2537" s="71">
        <f t="shared" si="141"/>
        <v>19</v>
      </c>
      <c r="J2537" s="72" t="s">
        <v>175</v>
      </c>
      <c r="K2537" s="72" t="s">
        <v>176</v>
      </c>
      <c r="L2537" s="73">
        <v>1</v>
      </c>
      <c r="M2537" s="73" t="s">
        <v>108</v>
      </c>
      <c r="N2537" s="68" t="str">
        <f>VLOOKUP(K2537,[1]人員授權表!D$3:G$249,4,0)</f>
        <v>無機</v>
      </c>
      <c r="O2537" s="70" t="s">
        <v>177</v>
      </c>
      <c r="P2537" s="67">
        <f t="shared" si="140"/>
        <v>44764</v>
      </c>
      <c r="Q2537" s="75" t="str">
        <f t="shared" si="142"/>
        <v>週五</v>
      </c>
      <c r="R2537" s="80">
        <v>44754</v>
      </c>
      <c r="S2537" s="68"/>
      <c r="T2537" s="70"/>
      <c r="U2537" s="70"/>
      <c r="V2537" s="70"/>
      <c r="W2537" s="70"/>
      <c r="X2537" s="70"/>
      <c r="Y2537" s="78"/>
      <c r="Z2537" s="79"/>
      <c r="AA2537" s="1"/>
      <c r="AB2537" s="12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</row>
    <row r="2538" spans="1:61" s="109" customFormat="1">
      <c r="A2538" s="1"/>
      <c r="B2538" s="66"/>
      <c r="C2538" s="67"/>
      <c r="D2538" s="68" t="s">
        <v>50</v>
      </c>
      <c r="E2538" s="70" t="s">
        <v>51</v>
      </c>
      <c r="F2538" s="70" t="s">
        <v>1244</v>
      </c>
      <c r="G2538" s="67">
        <v>44747</v>
      </c>
      <c r="H2538" s="67">
        <v>44766</v>
      </c>
      <c r="I2538" s="71">
        <f t="shared" si="141"/>
        <v>19</v>
      </c>
      <c r="J2538" s="72" t="s">
        <v>290</v>
      </c>
      <c r="K2538" s="72" t="s">
        <v>291</v>
      </c>
      <c r="L2538" s="73">
        <v>1</v>
      </c>
      <c r="M2538" s="73" t="s">
        <v>108</v>
      </c>
      <c r="N2538" s="68" t="str">
        <f>VLOOKUP(K2538,[1]人員授權表!D$3:G$249,4,0)</f>
        <v>無機</v>
      </c>
      <c r="O2538" s="70" t="str">
        <f>VLOOKUP(K2538,[1]人員授權表!D$2:E$249,2,FALSE)</f>
        <v>George陳志昇</v>
      </c>
      <c r="P2538" s="67">
        <f t="shared" si="140"/>
        <v>44764</v>
      </c>
      <c r="Q2538" s="75" t="str">
        <f t="shared" si="142"/>
        <v>週五</v>
      </c>
      <c r="R2538" s="80">
        <v>44762</v>
      </c>
      <c r="S2538" s="68"/>
      <c r="T2538" s="70"/>
      <c r="U2538" s="70"/>
      <c r="V2538" s="70"/>
      <c r="W2538" s="70"/>
      <c r="X2538" s="70"/>
      <c r="Y2538" s="78"/>
      <c r="Z2538" s="79"/>
      <c r="AA2538" s="1"/>
      <c r="AB2538" s="12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</row>
    <row r="2539" spans="1:61" s="109" customFormat="1">
      <c r="A2539" s="1"/>
      <c r="B2539" s="66"/>
      <c r="C2539" s="67"/>
      <c r="D2539" s="68" t="s">
        <v>50</v>
      </c>
      <c r="E2539" s="70" t="s">
        <v>51</v>
      </c>
      <c r="F2539" s="70" t="s">
        <v>1244</v>
      </c>
      <c r="G2539" s="67">
        <v>44747</v>
      </c>
      <c r="H2539" s="67">
        <v>44766</v>
      </c>
      <c r="I2539" s="71">
        <f t="shared" si="141"/>
        <v>19</v>
      </c>
      <c r="J2539" s="72" t="s">
        <v>204</v>
      </c>
      <c r="K2539" s="72" t="s">
        <v>205</v>
      </c>
      <c r="L2539" s="73">
        <v>1</v>
      </c>
      <c r="M2539" s="73" t="s">
        <v>108</v>
      </c>
      <c r="N2539" s="68" t="str">
        <f>VLOOKUP(K2539,[1]人員授權表!D$3:G$249,4,0)</f>
        <v>無機</v>
      </c>
      <c r="O2539" s="70" t="str">
        <f>VLOOKUP(K2539,[1]人員授權表!D$2:E$249,2,FALSE)</f>
        <v>Iring陳俊明</v>
      </c>
      <c r="P2539" s="67">
        <f t="shared" si="140"/>
        <v>44764</v>
      </c>
      <c r="Q2539" s="75" t="str">
        <f t="shared" si="142"/>
        <v>週五</v>
      </c>
      <c r="R2539" s="80">
        <v>44755</v>
      </c>
      <c r="S2539" s="68"/>
      <c r="T2539" s="70"/>
      <c r="U2539" s="70"/>
      <c r="V2539" s="70"/>
      <c r="W2539" s="70"/>
      <c r="X2539" s="70"/>
      <c r="Y2539" s="78"/>
      <c r="Z2539" s="79"/>
      <c r="AA2539" s="1"/>
      <c r="AB2539" s="12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</row>
    <row r="2540" spans="1:61" s="109" customFormat="1">
      <c r="A2540" s="1"/>
      <c r="B2540" s="66"/>
      <c r="C2540" s="67"/>
      <c r="D2540" s="68" t="s">
        <v>50</v>
      </c>
      <c r="E2540" s="70" t="s">
        <v>51</v>
      </c>
      <c r="F2540" s="70" t="s">
        <v>1244</v>
      </c>
      <c r="G2540" s="67">
        <v>44747</v>
      </c>
      <c r="H2540" s="67">
        <v>44766</v>
      </c>
      <c r="I2540" s="71">
        <f t="shared" si="141"/>
        <v>19</v>
      </c>
      <c r="J2540" s="72" t="s">
        <v>206</v>
      </c>
      <c r="K2540" s="72" t="s">
        <v>179</v>
      </c>
      <c r="L2540" s="73">
        <v>1</v>
      </c>
      <c r="M2540" s="73" t="s">
        <v>108</v>
      </c>
      <c r="N2540" s="68" t="str">
        <f>VLOOKUP(K2540,[1]人員授權表!D$3:G$249,4,0)</f>
        <v>無機</v>
      </c>
      <c r="O2540" s="70" t="s">
        <v>115</v>
      </c>
      <c r="P2540" s="67">
        <f t="shared" si="140"/>
        <v>44764</v>
      </c>
      <c r="Q2540" s="75" t="str">
        <f t="shared" si="142"/>
        <v>週五</v>
      </c>
      <c r="R2540" s="80">
        <v>44754</v>
      </c>
      <c r="S2540" s="68"/>
      <c r="T2540" s="70"/>
      <c r="U2540" s="70"/>
      <c r="V2540" s="70"/>
      <c r="W2540" s="70"/>
      <c r="X2540" s="70"/>
      <c r="Y2540" s="78"/>
      <c r="Z2540" s="79"/>
      <c r="AA2540" s="1"/>
      <c r="AB2540" s="12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</row>
    <row r="2541" spans="1:61" s="109" customFormat="1">
      <c r="A2541" s="1"/>
      <c r="B2541" s="66"/>
      <c r="C2541" s="67"/>
      <c r="D2541" s="68" t="s">
        <v>50</v>
      </c>
      <c r="E2541" s="70" t="s">
        <v>51</v>
      </c>
      <c r="F2541" s="70" t="s">
        <v>1244</v>
      </c>
      <c r="G2541" s="67">
        <v>44747</v>
      </c>
      <c r="H2541" s="67">
        <v>44766</v>
      </c>
      <c r="I2541" s="71">
        <f t="shared" si="141"/>
        <v>19</v>
      </c>
      <c r="J2541" s="72" t="s">
        <v>178</v>
      </c>
      <c r="K2541" s="72" t="s">
        <v>179</v>
      </c>
      <c r="L2541" s="73">
        <v>1</v>
      </c>
      <c r="M2541" s="73" t="s">
        <v>108</v>
      </c>
      <c r="N2541" s="68" t="str">
        <f>VLOOKUP(K2541,[1]人員授權表!D$3:G$249,4,0)</f>
        <v>無機</v>
      </c>
      <c r="O2541" s="70" t="s">
        <v>115</v>
      </c>
      <c r="P2541" s="67">
        <f t="shared" si="140"/>
        <v>44764</v>
      </c>
      <c r="Q2541" s="75" t="str">
        <f t="shared" si="142"/>
        <v>週五</v>
      </c>
      <c r="R2541" s="80">
        <v>44754</v>
      </c>
      <c r="S2541" s="68"/>
      <c r="T2541" s="70"/>
      <c r="U2541" s="70"/>
      <c r="V2541" s="70"/>
      <c r="W2541" s="70"/>
      <c r="X2541" s="70"/>
      <c r="Y2541" s="78"/>
      <c r="Z2541" s="79"/>
      <c r="AA2541" s="1"/>
      <c r="AB2541" s="12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</row>
    <row r="2542" spans="1:61" s="109" customFormat="1">
      <c r="A2542" s="1"/>
      <c r="B2542" s="66"/>
      <c r="C2542" s="67"/>
      <c r="D2542" s="68" t="s">
        <v>50</v>
      </c>
      <c r="E2542" s="70" t="s">
        <v>51</v>
      </c>
      <c r="F2542" s="70" t="s">
        <v>1244</v>
      </c>
      <c r="G2542" s="67">
        <v>44747</v>
      </c>
      <c r="H2542" s="67">
        <v>44766</v>
      </c>
      <c r="I2542" s="71">
        <f t="shared" si="141"/>
        <v>19</v>
      </c>
      <c r="J2542" s="72" t="s">
        <v>141</v>
      </c>
      <c r="K2542" s="72" t="s">
        <v>142</v>
      </c>
      <c r="L2542" s="73">
        <v>1</v>
      </c>
      <c r="M2542" s="73" t="s">
        <v>108</v>
      </c>
      <c r="N2542" s="68" t="str">
        <f>VLOOKUP(K2542,[1]人員授權表!D$3:G$249,4,0)</f>
        <v>無機</v>
      </c>
      <c r="O2542" s="70" t="str">
        <f>VLOOKUP(K2542,[1]人員授權表!D$2:E$249,2,FALSE)</f>
        <v>Dennis陳汶宏</v>
      </c>
      <c r="P2542" s="67">
        <f t="shared" si="140"/>
        <v>44764</v>
      </c>
      <c r="Q2542" s="75" t="str">
        <f t="shared" si="142"/>
        <v>週五</v>
      </c>
      <c r="R2542" s="80">
        <v>44755</v>
      </c>
      <c r="S2542" s="68"/>
      <c r="T2542" s="70"/>
      <c r="U2542" s="70"/>
      <c r="V2542" s="70"/>
      <c r="W2542" s="70"/>
      <c r="X2542" s="70"/>
      <c r="Y2542" s="78"/>
      <c r="Z2542" s="79"/>
      <c r="AA2542" s="1"/>
      <c r="AB2542" s="12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</row>
    <row r="2543" spans="1:61" s="109" customFormat="1">
      <c r="A2543" s="1"/>
      <c r="B2543" s="66"/>
      <c r="C2543" s="67"/>
      <c r="D2543" s="68" t="s">
        <v>50</v>
      </c>
      <c r="E2543" s="70" t="s">
        <v>51</v>
      </c>
      <c r="F2543" s="70" t="s">
        <v>1244</v>
      </c>
      <c r="G2543" s="67">
        <v>44747</v>
      </c>
      <c r="H2543" s="67">
        <v>44766</v>
      </c>
      <c r="I2543" s="71">
        <f t="shared" si="141"/>
        <v>19</v>
      </c>
      <c r="J2543" s="72" t="s">
        <v>966</v>
      </c>
      <c r="K2543" s="72" t="s">
        <v>154</v>
      </c>
      <c r="L2543" s="73">
        <v>1</v>
      </c>
      <c r="M2543" s="73" t="s">
        <v>108</v>
      </c>
      <c r="N2543" s="68" t="str">
        <f>VLOOKUP(K2543,[1]人員授權表!D$3:G$249,4,0)</f>
        <v>無機</v>
      </c>
      <c r="O2543" s="70" t="str">
        <f>VLOOKUP(K2543,[1]人員授權表!D$2:E$249,2,FALSE)</f>
        <v>Ken張智凱</v>
      </c>
      <c r="P2543" s="67">
        <f t="shared" si="140"/>
        <v>44764</v>
      </c>
      <c r="Q2543" s="75" t="str">
        <f t="shared" si="142"/>
        <v>週五</v>
      </c>
      <c r="R2543" s="80">
        <v>44754</v>
      </c>
      <c r="S2543" s="68"/>
      <c r="T2543" s="70"/>
      <c r="U2543" s="70"/>
      <c r="V2543" s="70"/>
      <c r="W2543" s="70"/>
      <c r="X2543" s="70"/>
      <c r="Y2543" s="78"/>
      <c r="Z2543" s="79"/>
      <c r="AA2543" s="1"/>
      <c r="AB2543" s="12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</row>
    <row r="2544" spans="1:61" s="109" customFormat="1">
      <c r="A2544" s="1"/>
      <c r="B2544" s="66"/>
      <c r="C2544" s="67"/>
      <c r="D2544" s="68" t="s">
        <v>50</v>
      </c>
      <c r="E2544" s="70" t="s">
        <v>51</v>
      </c>
      <c r="F2544" s="70" t="s">
        <v>1244</v>
      </c>
      <c r="G2544" s="67">
        <v>44747</v>
      </c>
      <c r="H2544" s="67">
        <v>44766</v>
      </c>
      <c r="I2544" s="71">
        <f t="shared" si="141"/>
        <v>19</v>
      </c>
      <c r="J2544" s="72" t="s">
        <v>209</v>
      </c>
      <c r="K2544" s="72" t="s">
        <v>210</v>
      </c>
      <c r="L2544" s="73">
        <v>1</v>
      </c>
      <c r="M2544" s="73" t="s">
        <v>108</v>
      </c>
      <c r="N2544" s="68" t="str">
        <f>VLOOKUP(K2544,[1]人員授權表!D$3:G$249,4,0)</f>
        <v>無機</v>
      </c>
      <c r="O2544" s="70" t="str">
        <f>VLOOKUP(K2544,[1]人員授權表!D$2:E$249,2,FALSE)</f>
        <v>Vicky游崴涵</v>
      </c>
      <c r="P2544" s="67">
        <f t="shared" si="140"/>
        <v>44764</v>
      </c>
      <c r="Q2544" s="75" t="str">
        <f t="shared" si="142"/>
        <v>週五</v>
      </c>
      <c r="R2544" s="80">
        <v>44753</v>
      </c>
      <c r="S2544" s="68"/>
      <c r="T2544" s="70"/>
      <c r="U2544" s="70"/>
      <c r="V2544" s="70"/>
      <c r="W2544" s="70"/>
      <c r="X2544" s="70"/>
      <c r="Y2544" s="78"/>
      <c r="Z2544" s="79"/>
      <c r="AA2544" s="1"/>
      <c r="AB2544" s="12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</row>
    <row r="2545" spans="1:61" s="109" customFormat="1">
      <c r="A2545" s="1"/>
      <c r="B2545" s="66"/>
      <c r="C2545" s="67"/>
      <c r="D2545" s="68" t="s">
        <v>50</v>
      </c>
      <c r="E2545" s="70" t="s">
        <v>51</v>
      </c>
      <c r="F2545" s="70" t="s">
        <v>1244</v>
      </c>
      <c r="G2545" s="67">
        <v>44747</v>
      </c>
      <c r="H2545" s="67">
        <v>44766</v>
      </c>
      <c r="I2545" s="71">
        <f t="shared" si="141"/>
        <v>19</v>
      </c>
      <c r="J2545" s="72" t="s">
        <v>167</v>
      </c>
      <c r="K2545" s="72" t="s">
        <v>168</v>
      </c>
      <c r="L2545" s="73">
        <v>1</v>
      </c>
      <c r="M2545" s="73" t="s">
        <v>108</v>
      </c>
      <c r="N2545" s="68" t="str">
        <f>VLOOKUP(K2545,[1]人員授權表!D$3:G$249,4,0)</f>
        <v>有機</v>
      </c>
      <c r="O2545" s="70" t="str">
        <f>VLOOKUP(K2545,[1]人員授權表!D$2:E$249,2,FALSE)</f>
        <v>Una林庭瑄</v>
      </c>
      <c r="P2545" s="67">
        <f t="shared" si="140"/>
        <v>44764</v>
      </c>
      <c r="Q2545" s="75" t="str">
        <f t="shared" si="142"/>
        <v>週五</v>
      </c>
      <c r="R2545" s="80">
        <v>44756</v>
      </c>
      <c r="S2545" s="68"/>
      <c r="T2545" s="70"/>
      <c r="U2545" s="70"/>
      <c r="V2545" s="70"/>
      <c r="W2545" s="70"/>
      <c r="X2545" s="70"/>
      <c r="Y2545" s="78"/>
      <c r="Z2545" s="79"/>
      <c r="AA2545" s="1"/>
      <c r="AB2545" s="12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</row>
    <row r="2546" spans="1:61" s="109" customFormat="1">
      <c r="A2546" s="1"/>
      <c r="B2546" s="66"/>
      <c r="C2546" s="67"/>
      <c r="D2546" s="68" t="s">
        <v>50</v>
      </c>
      <c r="E2546" s="70" t="s">
        <v>51</v>
      </c>
      <c r="F2546" s="70" t="s">
        <v>1244</v>
      </c>
      <c r="G2546" s="67">
        <v>44747</v>
      </c>
      <c r="H2546" s="67">
        <v>44766</v>
      </c>
      <c r="I2546" s="71">
        <f t="shared" si="141"/>
        <v>19</v>
      </c>
      <c r="J2546" s="72" t="s">
        <v>257</v>
      </c>
      <c r="K2546" s="72" t="s">
        <v>1225</v>
      </c>
      <c r="L2546" s="73">
        <v>1</v>
      </c>
      <c r="M2546" s="73" t="s">
        <v>108</v>
      </c>
      <c r="N2546" s="68" t="str">
        <f>VLOOKUP(K2546,[1]人員授權表!D$3:G$249,4,0)</f>
        <v>有機</v>
      </c>
      <c r="O2546" s="70" t="str">
        <f>VLOOKUP(K2546,[1]人員授權表!D$2:E$249,2,FALSE)</f>
        <v>Casper李羿勳</v>
      </c>
      <c r="P2546" s="67">
        <f t="shared" si="140"/>
        <v>44764</v>
      </c>
      <c r="Q2546" s="75" t="str">
        <f t="shared" si="142"/>
        <v>週五</v>
      </c>
      <c r="R2546" s="80">
        <v>44760</v>
      </c>
      <c r="S2546" s="68"/>
      <c r="T2546" s="70"/>
      <c r="U2546" s="70"/>
      <c r="V2546" s="70"/>
      <c r="W2546" s="70"/>
      <c r="X2546" s="70"/>
      <c r="Y2546" s="78"/>
      <c r="Z2546" s="79"/>
      <c r="AA2546" s="1"/>
      <c r="AB2546" s="12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</row>
    <row r="2547" spans="1:61" s="109" customFormat="1">
      <c r="A2547" s="1"/>
      <c r="B2547" s="66"/>
      <c r="C2547" s="67"/>
      <c r="D2547" s="68" t="s">
        <v>50</v>
      </c>
      <c r="E2547" s="70" t="s">
        <v>51</v>
      </c>
      <c r="F2547" s="70" t="s">
        <v>1244</v>
      </c>
      <c r="G2547" s="67">
        <v>44747</v>
      </c>
      <c r="H2547" s="67">
        <v>44766</v>
      </c>
      <c r="I2547" s="71">
        <f t="shared" si="141"/>
        <v>19</v>
      </c>
      <c r="J2547" s="72" t="s">
        <v>1226</v>
      </c>
      <c r="K2547" s="72" t="s">
        <v>1227</v>
      </c>
      <c r="L2547" s="73">
        <v>1</v>
      </c>
      <c r="M2547" s="73" t="s">
        <v>108</v>
      </c>
      <c r="N2547" s="68" t="str">
        <f>VLOOKUP(K2547,[1]人員授權表!D$3:G$249,4,0)</f>
        <v>有機</v>
      </c>
      <c r="O2547" s="70" t="str">
        <f>VLOOKUP(K2547,[1]人員授權表!D$2:E$249,2,FALSE)</f>
        <v>Marco陳鴻鈞</v>
      </c>
      <c r="P2547" s="67">
        <f t="shared" si="140"/>
        <v>44764</v>
      </c>
      <c r="Q2547" s="75" t="str">
        <f t="shared" si="142"/>
        <v>週五</v>
      </c>
      <c r="R2547" s="80">
        <v>44755</v>
      </c>
      <c r="S2547" s="68"/>
      <c r="T2547" s="70"/>
      <c r="U2547" s="70"/>
      <c r="V2547" s="70"/>
      <c r="W2547" s="70"/>
      <c r="X2547" s="70"/>
      <c r="Y2547" s="78"/>
      <c r="Z2547" s="79"/>
      <c r="AA2547" s="1"/>
      <c r="AB2547" s="12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</row>
    <row r="2548" spans="1:61" s="109" customFormat="1">
      <c r="A2548" s="1"/>
      <c r="B2548" s="66"/>
      <c r="C2548" s="67"/>
      <c r="D2548" s="68" t="s">
        <v>50</v>
      </c>
      <c r="E2548" s="70" t="s">
        <v>51</v>
      </c>
      <c r="F2548" s="19" t="s">
        <v>1245</v>
      </c>
      <c r="G2548" s="67">
        <v>44748</v>
      </c>
      <c r="H2548" s="67">
        <v>44766</v>
      </c>
      <c r="I2548" s="71">
        <f t="shared" si="141"/>
        <v>18</v>
      </c>
      <c r="J2548" s="72" t="s">
        <v>919</v>
      </c>
      <c r="K2548" s="72" t="s">
        <v>187</v>
      </c>
      <c r="L2548" s="73">
        <v>1</v>
      </c>
      <c r="M2548" s="73" t="s">
        <v>108</v>
      </c>
      <c r="N2548" s="68" t="str">
        <f>VLOOKUP(K2548,[1]人員授權表!D$3:G$249,4,0)</f>
        <v>無機</v>
      </c>
      <c r="O2548" s="70" t="str">
        <f>VLOOKUP(K2548,[1]人員授權表!D$2:E$249,2,FALSE)</f>
        <v>Ruby黃家蓁</v>
      </c>
      <c r="P2548" s="67">
        <f t="shared" si="140"/>
        <v>44764</v>
      </c>
      <c r="Q2548" s="75" t="str">
        <f t="shared" si="142"/>
        <v>週五</v>
      </c>
      <c r="R2548" s="80">
        <v>44755</v>
      </c>
      <c r="S2548" s="68"/>
      <c r="T2548" s="70"/>
      <c r="U2548" s="70"/>
      <c r="V2548" s="70"/>
      <c r="W2548" s="70"/>
      <c r="X2548" s="70"/>
      <c r="Y2548" s="78"/>
      <c r="Z2548" s="79"/>
      <c r="AA2548" s="1"/>
      <c r="AB2548" s="12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</row>
    <row r="2549" spans="1:61" s="109" customFormat="1">
      <c r="A2549" s="1"/>
      <c r="B2549" s="66"/>
      <c r="C2549" s="67"/>
      <c r="D2549" s="68" t="s">
        <v>50</v>
      </c>
      <c r="E2549" s="70" t="s">
        <v>51</v>
      </c>
      <c r="F2549" s="19" t="s">
        <v>1245</v>
      </c>
      <c r="G2549" s="67">
        <v>44748</v>
      </c>
      <c r="H2549" s="67">
        <v>44766</v>
      </c>
      <c r="I2549" s="71">
        <f t="shared" si="141"/>
        <v>18</v>
      </c>
      <c r="J2549" s="72" t="s">
        <v>188</v>
      </c>
      <c r="K2549" s="72" t="s">
        <v>189</v>
      </c>
      <c r="L2549" s="73">
        <v>1</v>
      </c>
      <c r="M2549" s="73" t="s">
        <v>108</v>
      </c>
      <c r="N2549" s="68" t="str">
        <f>VLOOKUP(K2549,[1]人員授權表!D$3:G$249,4,0)</f>
        <v>無機</v>
      </c>
      <c r="O2549" s="70" t="str">
        <f>VLOOKUP(K2549,[1]人員授權表!D$2:E$249,2,FALSE)</f>
        <v>Iring陳俊明</v>
      </c>
      <c r="P2549" s="67">
        <f t="shared" si="140"/>
        <v>44764</v>
      </c>
      <c r="Q2549" s="75" t="str">
        <f t="shared" si="142"/>
        <v>週五</v>
      </c>
      <c r="R2549" s="80">
        <v>44753</v>
      </c>
      <c r="S2549" s="68"/>
      <c r="T2549" s="70"/>
      <c r="U2549" s="70"/>
      <c r="V2549" s="70"/>
      <c r="W2549" s="70"/>
      <c r="X2549" s="70"/>
      <c r="Y2549" s="78"/>
      <c r="Z2549" s="79"/>
      <c r="AA2549" s="1"/>
      <c r="AB2549" s="12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</row>
    <row r="2550" spans="1:61" s="109" customFormat="1">
      <c r="A2550" s="1"/>
      <c r="B2550" s="66"/>
      <c r="C2550" s="67"/>
      <c r="D2550" s="68" t="s">
        <v>50</v>
      </c>
      <c r="E2550" s="70" t="s">
        <v>51</v>
      </c>
      <c r="F2550" s="19" t="s">
        <v>1245</v>
      </c>
      <c r="G2550" s="67">
        <v>44748</v>
      </c>
      <c r="H2550" s="67">
        <v>44766</v>
      </c>
      <c r="I2550" s="71">
        <f t="shared" si="141"/>
        <v>18</v>
      </c>
      <c r="J2550" s="72" t="s">
        <v>190</v>
      </c>
      <c r="K2550" s="72" t="s">
        <v>140</v>
      </c>
      <c r="L2550" s="73">
        <v>1</v>
      </c>
      <c r="M2550" s="73" t="s">
        <v>108</v>
      </c>
      <c r="N2550" s="68" t="str">
        <f>VLOOKUP(K2550,[1]人員授權表!D$3:G$249,4,0)</f>
        <v>無機</v>
      </c>
      <c r="O2550" s="70" t="str">
        <f>VLOOKUP(K2550,[1]人員授權表!D$2:E$249,2,FALSE)</f>
        <v>Iring陳俊明</v>
      </c>
      <c r="P2550" s="67">
        <f t="shared" si="140"/>
        <v>44764</v>
      </c>
      <c r="Q2550" s="75" t="str">
        <f t="shared" si="142"/>
        <v>週五</v>
      </c>
      <c r="R2550" s="80">
        <v>44755</v>
      </c>
      <c r="S2550" s="68"/>
      <c r="T2550" s="70"/>
      <c r="U2550" s="70"/>
      <c r="V2550" s="70"/>
      <c r="W2550" s="70"/>
      <c r="X2550" s="70"/>
      <c r="Y2550" s="78"/>
      <c r="Z2550" s="79"/>
      <c r="AA2550" s="1"/>
      <c r="AB2550" s="12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</row>
    <row r="2551" spans="1:61" s="109" customFormat="1">
      <c r="A2551" s="1"/>
      <c r="B2551" s="66"/>
      <c r="C2551" s="67"/>
      <c r="D2551" s="68" t="s">
        <v>50</v>
      </c>
      <c r="E2551" s="70" t="s">
        <v>51</v>
      </c>
      <c r="F2551" s="19" t="s">
        <v>1245</v>
      </c>
      <c r="G2551" s="67">
        <v>44748</v>
      </c>
      <c r="H2551" s="67">
        <v>44766</v>
      </c>
      <c r="I2551" s="71">
        <f t="shared" si="141"/>
        <v>18</v>
      </c>
      <c r="J2551" s="72" t="s">
        <v>195</v>
      </c>
      <c r="K2551" s="72" t="s">
        <v>196</v>
      </c>
      <c r="L2551" s="73">
        <v>1</v>
      </c>
      <c r="M2551" s="73" t="s">
        <v>108</v>
      </c>
      <c r="N2551" s="68" t="str">
        <f>VLOOKUP(K2551,[1]人員授權表!D$3:G$249,4,0)</f>
        <v>無機</v>
      </c>
      <c r="O2551" s="70" t="str">
        <f>VLOOKUP(K2551,[1]人員授權表!D$2:E$249,2,FALSE)</f>
        <v>Debby胡萱黛</v>
      </c>
      <c r="P2551" s="67">
        <f t="shared" si="140"/>
        <v>44764</v>
      </c>
      <c r="Q2551" s="75" t="str">
        <f t="shared" si="142"/>
        <v>週五</v>
      </c>
      <c r="R2551" s="80">
        <v>44760</v>
      </c>
      <c r="S2551" s="68"/>
      <c r="T2551" s="70"/>
      <c r="U2551" s="70"/>
      <c r="V2551" s="70"/>
      <c r="W2551" s="70"/>
      <c r="X2551" s="70"/>
      <c r="Y2551" s="78"/>
      <c r="Z2551" s="79"/>
      <c r="AA2551" s="1"/>
      <c r="AB2551" s="12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</row>
    <row r="2552" spans="1:61" s="109" customFormat="1">
      <c r="A2552" s="1"/>
      <c r="B2552" s="66"/>
      <c r="C2552" s="67"/>
      <c r="D2552" s="68" t="s">
        <v>50</v>
      </c>
      <c r="E2552" s="70" t="s">
        <v>51</v>
      </c>
      <c r="F2552" s="19" t="s">
        <v>1245</v>
      </c>
      <c r="G2552" s="67">
        <v>44748</v>
      </c>
      <c r="H2552" s="67">
        <v>44766</v>
      </c>
      <c r="I2552" s="71">
        <f t="shared" si="141"/>
        <v>18</v>
      </c>
      <c r="J2552" s="72" t="s">
        <v>198</v>
      </c>
      <c r="K2552" s="72" t="s">
        <v>199</v>
      </c>
      <c r="L2552" s="73">
        <v>1</v>
      </c>
      <c r="M2552" s="73" t="s">
        <v>108</v>
      </c>
      <c r="N2552" s="68" t="str">
        <f>VLOOKUP(K2552,[1]人員授權表!D$3:G$249,4,0)</f>
        <v>無機</v>
      </c>
      <c r="O2552" s="70" t="str">
        <f>VLOOKUP(K2552,[1]人員授權表!D$2:E$249,2,FALSE)</f>
        <v>Vicky游崴涵</v>
      </c>
      <c r="P2552" s="67">
        <f t="shared" si="140"/>
        <v>44764</v>
      </c>
      <c r="Q2552" s="75" t="str">
        <f t="shared" si="142"/>
        <v>週五</v>
      </c>
      <c r="R2552" s="80">
        <v>44757</v>
      </c>
      <c r="S2552" s="68"/>
      <c r="T2552" s="70"/>
      <c r="U2552" s="70"/>
      <c r="V2552" s="70"/>
      <c r="W2552" s="70"/>
      <c r="X2552" s="70"/>
      <c r="Y2552" s="78"/>
      <c r="Z2552" s="79"/>
      <c r="AA2552" s="1"/>
      <c r="AB2552" s="12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</row>
    <row r="2553" spans="1:61" s="109" customFormat="1">
      <c r="A2553" s="1"/>
      <c r="B2553" s="66"/>
      <c r="C2553" s="67"/>
      <c r="D2553" s="68" t="s">
        <v>50</v>
      </c>
      <c r="E2553" s="70" t="s">
        <v>51</v>
      </c>
      <c r="F2553" s="19" t="s">
        <v>1245</v>
      </c>
      <c r="G2553" s="67">
        <v>44748</v>
      </c>
      <c r="H2553" s="67">
        <v>44766</v>
      </c>
      <c r="I2553" s="71">
        <f t="shared" si="141"/>
        <v>18</v>
      </c>
      <c r="J2553" s="72" t="s">
        <v>200</v>
      </c>
      <c r="K2553" s="72" t="s">
        <v>201</v>
      </c>
      <c r="L2553" s="73">
        <v>1</v>
      </c>
      <c r="M2553" s="73" t="s">
        <v>108</v>
      </c>
      <c r="N2553" s="68" t="str">
        <f>VLOOKUP(K2553,[1]人員授權表!D$3:G$249,4,0)</f>
        <v>無機</v>
      </c>
      <c r="O2553" s="70" t="str">
        <f>VLOOKUP(K2553,[1]人員授權表!D$2:E$249,2,FALSE)</f>
        <v>Ruby黃家蓁</v>
      </c>
      <c r="P2553" s="67">
        <f t="shared" si="140"/>
        <v>44764</v>
      </c>
      <c r="Q2553" s="75" t="str">
        <f t="shared" si="142"/>
        <v>週五</v>
      </c>
      <c r="R2553" s="80">
        <v>44755</v>
      </c>
      <c r="S2553" s="68"/>
      <c r="T2553" s="70"/>
      <c r="U2553" s="70"/>
      <c r="V2553" s="70"/>
      <c r="W2553" s="70"/>
      <c r="X2553" s="70"/>
      <c r="Y2553" s="78"/>
      <c r="Z2553" s="79"/>
      <c r="AA2553" s="1"/>
      <c r="AB2553" s="12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</row>
    <row r="2554" spans="1:61" s="109" customFormat="1">
      <c r="A2554" s="1"/>
      <c r="B2554" s="66"/>
      <c r="C2554" s="67"/>
      <c r="D2554" s="68" t="s">
        <v>50</v>
      </c>
      <c r="E2554" s="70" t="s">
        <v>51</v>
      </c>
      <c r="F2554" s="19" t="s">
        <v>1245</v>
      </c>
      <c r="G2554" s="67">
        <v>44748</v>
      </c>
      <c r="H2554" s="67">
        <v>44766</v>
      </c>
      <c r="I2554" s="71">
        <f t="shared" si="141"/>
        <v>18</v>
      </c>
      <c r="J2554" s="72" t="s">
        <v>151</v>
      </c>
      <c r="K2554" s="72" t="s">
        <v>152</v>
      </c>
      <c r="L2554" s="73">
        <v>1</v>
      </c>
      <c r="M2554" s="73" t="s">
        <v>108</v>
      </c>
      <c r="N2554" s="68" t="str">
        <f>VLOOKUP(K2554,[1]人員授權表!D$3:G$249,4,0)</f>
        <v>無機</v>
      </c>
      <c r="O2554" s="70" t="str">
        <f>VLOOKUP(K2554,[1]人員授權表!D$2:E$249,2,FALSE)</f>
        <v>Vicky游崴涵</v>
      </c>
      <c r="P2554" s="67">
        <f t="shared" si="140"/>
        <v>44764</v>
      </c>
      <c r="Q2554" s="75" t="str">
        <f t="shared" si="142"/>
        <v>週五</v>
      </c>
      <c r="R2554" s="80">
        <v>44757</v>
      </c>
      <c r="S2554" s="68"/>
      <c r="T2554" s="70"/>
      <c r="U2554" s="70"/>
      <c r="V2554" s="70"/>
      <c r="W2554" s="70"/>
      <c r="X2554" s="70"/>
      <c r="Y2554" s="78"/>
      <c r="Z2554" s="79"/>
      <c r="AA2554" s="1"/>
      <c r="AB2554" s="12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</row>
    <row r="2555" spans="1:61" s="109" customFormat="1">
      <c r="A2555" s="1"/>
      <c r="B2555" s="66"/>
      <c r="C2555" s="67"/>
      <c r="D2555" s="68" t="s">
        <v>50</v>
      </c>
      <c r="E2555" s="70" t="s">
        <v>51</v>
      </c>
      <c r="F2555" s="19" t="s">
        <v>1245</v>
      </c>
      <c r="G2555" s="67">
        <v>44748</v>
      </c>
      <c r="H2555" s="67">
        <v>44766</v>
      </c>
      <c r="I2555" s="71">
        <f t="shared" si="141"/>
        <v>18</v>
      </c>
      <c r="J2555" s="72" t="s">
        <v>160</v>
      </c>
      <c r="K2555" s="72" t="s">
        <v>161</v>
      </c>
      <c r="L2555" s="73">
        <v>1</v>
      </c>
      <c r="M2555" s="73" t="s">
        <v>108</v>
      </c>
      <c r="N2555" s="68" t="str">
        <f>VLOOKUP(K2555,[1]人員授權表!D$3:G$249,4,0)</f>
        <v>無機</v>
      </c>
      <c r="O2555" s="70" t="str">
        <f>VLOOKUP(K2555,[1]人員授權表!D$2:E$249,2,FALSE)</f>
        <v>Dennis陳汶宏</v>
      </c>
      <c r="P2555" s="67">
        <f t="shared" si="140"/>
        <v>44764</v>
      </c>
      <c r="Q2555" s="75" t="str">
        <f t="shared" si="142"/>
        <v>週五</v>
      </c>
      <c r="R2555" s="80">
        <v>44754</v>
      </c>
      <c r="S2555" s="68"/>
      <c r="T2555" s="70"/>
      <c r="U2555" s="70"/>
      <c r="V2555" s="70"/>
      <c r="W2555" s="70"/>
      <c r="X2555" s="70"/>
      <c r="Y2555" s="78"/>
      <c r="Z2555" s="79"/>
      <c r="AA2555" s="1"/>
      <c r="AB2555" s="12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</row>
    <row r="2556" spans="1:61" s="109" customFormat="1">
      <c r="A2556" s="1"/>
      <c r="B2556" s="66"/>
      <c r="C2556" s="67"/>
      <c r="D2556" s="68" t="s">
        <v>50</v>
      </c>
      <c r="E2556" s="70" t="s">
        <v>51</v>
      </c>
      <c r="F2556" s="19" t="s">
        <v>1245</v>
      </c>
      <c r="G2556" s="67">
        <v>44748</v>
      </c>
      <c r="H2556" s="67">
        <v>44766</v>
      </c>
      <c r="I2556" s="71">
        <f t="shared" si="141"/>
        <v>18</v>
      </c>
      <c r="J2556" s="72" t="s">
        <v>1222</v>
      </c>
      <c r="K2556" s="72" t="s">
        <v>1223</v>
      </c>
      <c r="L2556" s="73">
        <v>1</v>
      </c>
      <c r="M2556" s="73" t="s">
        <v>108</v>
      </c>
      <c r="N2556" s="68" t="str">
        <f>VLOOKUP(K2556,[1]人員授權表!D$3:G$249,4,0)</f>
        <v>無機</v>
      </c>
      <c r="O2556" s="70" t="str">
        <f>VLOOKUP(K2556,[1]人員授權表!D$2:E$249,2,FALSE)</f>
        <v>Dennis陳汶宏</v>
      </c>
      <c r="P2556" s="67">
        <f t="shared" si="140"/>
        <v>44764</v>
      </c>
      <c r="Q2556" s="75" t="str">
        <f t="shared" si="142"/>
        <v>週五</v>
      </c>
      <c r="R2556" s="80">
        <v>44755</v>
      </c>
      <c r="S2556" s="68"/>
      <c r="T2556" s="70"/>
      <c r="U2556" s="70"/>
      <c r="V2556" s="70"/>
      <c r="W2556" s="70"/>
      <c r="X2556" s="70"/>
      <c r="Y2556" s="78"/>
      <c r="Z2556" s="79"/>
      <c r="AA2556" s="1"/>
      <c r="AB2556" s="12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</row>
    <row r="2557" spans="1:61" s="109" customFormat="1">
      <c r="A2557" s="1"/>
      <c r="B2557" s="66"/>
      <c r="C2557" s="67"/>
      <c r="D2557" s="68" t="s">
        <v>50</v>
      </c>
      <c r="E2557" s="70" t="s">
        <v>51</v>
      </c>
      <c r="F2557" s="19" t="s">
        <v>1245</v>
      </c>
      <c r="G2557" s="67">
        <v>44748</v>
      </c>
      <c r="H2557" s="67">
        <v>44766</v>
      </c>
      <c r="I2557" s="71">
        <f t="shared" si="141"/>
        <v>18</v>
      </c>
      <c r="J2557" s="72" t="s">
        <v>175</v>
      </c>
      <c r="K2557" s="72" t="s">
        <v>176</v>
      </c>
      <c r="L2557" s="73">
        <v>1</v>
      </c>
      <c r="M2557" s="73" t="s">
        <v>108</v>
      </c>
      <c r="N2557" s="68" t="str">
        <f>VLOOKUP(K2557,[1]人員授權表!D$3:G$249,4,0)</f>
        <v>無機</v>
      </c>
      <c r="O2557" s="70" t="s">
        <v>177</v>
      </c>
      <c r="P2557" s="67">
        <f t="shared" si="140"/>
        <v>44764</v>
      </c>
      <c r="Q2557" s="75" t="str">
        <f t="shared" si="142"/>
        <v>週五</v>
      </c>
      <c r="R2557" s="80">
        <v>44755</v>
      </c>
      <c r="S2557" s="68"/>
      <c r="T2557" s="70"/>
      <c r="U2557" s="70"/>
      <c r="V2557" s="70"/>
      <c r="W2557" s="70"/>
      <c r="X2557" s="70"/>
      <c r="Y2557" s="78"/>
      <c r="Z2557" s="79"/>
      <c r="AA2557" s="1"/>
      <c r="AB2557" s="12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</row>
    <row r="2558" spans="1:61" s="109" customFormat="1">
      <c r="A2558" s="1"/>
      <c r="B2558" s="66"/>
      <c r="C2558" s="67"/>
      <c r="D2558" s="68" t="s">
        <v>50</v>
      </c>
      <c r="E2558" s="70" t="s">
        <v>51</v>
      </c>
      <c r="F2558" s="19" t="s">
        <v>1245</v>
      </c>
      <c r="G2558" s="67">
        <v>44748</v>
      </c>
      <c r="H2558" s="67">
        <v>44766</v>
      </c>
      <c r="I2558" s="71">
        <f t="shared" si="141"/>
        <v>18</v>
      </c>
      <c r="J2558" s="72" t="s">
        <v>290</v>
      </c>
      <c r="K2558" s="72" t="s">
        <v>291</v>
      </c>
      <c r="L2558" s="73">
        <v>1</v>
      </c>
      <c r="M2558" s="73" t="s">
        <v>108</v>
      </c>
      <c r="N2558" s="68" t="str">
        <f>VLOOKUP(K2558,[1]人員授權表!D$3:G$249,4,0)</f>
        <v>無機</v>
      </c>
      <c r="O2558" s="70" t="str">
        <f>VLOOKUP(K2558,[1]人員授權表!D$2:E$249,2,FALSE)</f>
        <v>George陳志昇</v>
      </c>
      <c r="P2558" s="67">
        <f t="shared" si="140"/>
        <v>44764</v>
      </c>
      <c r="Q2558" s="75" t="str">
        <f t="shared" si="142"/>
        <v>週五</v>
      </c>
      <c r="R2558" s="80">
        <v>44762</v>
      </c>
      <c r="S2558" s="68"/>
      <c r="T2558" s="70"/>
      <c r="U2558" s="70"/>
      <c r="V2558" s="70"/>
      <c r="W2558" s="70"/>
      <c r="X2558" s="70"/>
      <c r="Y2558" s="78"/>
      <c r="Z2558" s="79"/>
      <c r="AA2558" s="1"/>
      <c r="AB2558" s="12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</row>
    <row r="2559" spans="1:61" s="109" customFormat="1">
      <c r="A2559" s="1"/>
      <c r="B2559" s="66"/>
      <c r="C2559" s="67"/>
      <c r="D2559" s="68" t="s">
        <v>50</v>
      </c>
      <c r="E2559" s="70" t="s">
        <v>51</v>
      </c>
      <c r="F2559" s="19" t="s">
        <v>1245</v>
      </c>
      <c r="G2559" s="67">
        <v>44748</v>
      </c>
      <c r="H2559" s="67">
        <v>44766</v>
      </c>
      <c r="I2559" s="71">
        <f t="shared" si="141"/>
        <v>18</v>
      </c>
      <c r="J2559" s="72" t="s">
        <v>204</v>
      </c>
      <c r="K2559" s="72" t="s">
        <v>205</v>
      </c>
      <c r="L2559" s="73">
        <v>1</v>
      </c>
      <c r="M2559" s="73" t="s">
        <v>108</v>
      </c>
      <c r="N2559" s="68" t="str">
        <f>VLOOKUP(K2559,[1]人員授權表!D$3:G$249,4,0)</f>
        <v>無機</v>
      </c>
      <c r="O2559" s="70" t="str">
        <f>VLOOKUP(K2559,[1]人員授權表!D$2:E$249,2,FALSE)</f>
        <v>Iring陳俊明</v>
      </c>
      <c r="P2559" s="67">
        <f t="shared" si="140"/>
        <v>44764</v>
      </c>
      <c r="Q2559" s="75" t="str">
        <f t="shared" si="142"/>
        <v>週五</v>
      </c>
      <c r="R2559" s="80">
        <v>44755</v>
      </c>
      <c r="S2559" s="68"/>
      <c r="T2559" s="70"/>
      <c r="U2559" s="70"/>
      <c r="V2559" s="70"/>
      <c r="W2559" s="70"/>
      <c r="X2559" s="70"/>
      <c r="Y2559" s="78"/>
      <c r="Z2559" s="79"/>
      <c r="AA2559" s="1"/>
      <c r="AB2559" s="12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</row>
    <row r="2560" spans="1:61" s="109" customFormat="1">
      <c r="A2560" s="1"/>
      <c r="B2560" s="66"/>
      <c r="C2560" s="67"/>
      <c r="D2560" s="68" t="s">
        <v>50</v>
      </c>
      <c r="E2560" s="70" t="s">
        <v>51</v>
      </c>
      <c r="F2560" s="19" t="s">
        <v>1245</v>
      </c>
      <c r="G2560" s="67">
        <v>44748</v>
      </c>
      <c r="H2560" s="67">
        <v>44766</v>
      </c>
      <c r="I2560" s="71">
        <f t="shared" si="141"/>
        <v>18</v>
      </c>
      <c r="J2560" s="72" t="s">
        <v>206</v>
      </c>
      <c r="K2560" s="72" t="s">
        <v>179</v>
      </c>
      <c r="L2560" s="73">
        <v>1</v>
      </c>
      <c r="M2560" s="73" t="s">
        <v>108</v>
      </c>
      <c r="N2560" s="68" t="str">
        <f>VLOOKUP(K2560,[1]人員授權表!D$3:G$249,4,0)</f>
        <v>無機</v>
      </c>
      <c r="O2560" s="70" t="s">
        <v>115</v>
      </c>
      <c r="P2560" s="67">
        <f t="shared" si="140"/>
        <v>44764</v>
      </c>
      <c r="Q2560" s="75" t="str">
        <f t="shared" si="142"/>
        <v>週五</v>
      </c>
      <c r="R2560" s="80">
        <v>44754</v>
      </c>
      <c r="S2560" s="68"/>
      <c r="T2560" s="70"/>
      <c r="U2560" s="70"/>
      <c r="V2560" s="70"/>
      <c r="W2560" s="70"/>
      <c r="X2560" s="70"/>
      <c r="Y2560" s="78"/>
      <c r="Z2560" s="79"/>
      <c r="AA2560" s="1"/>
      <c r="AB2560" s="12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</row>
    <row r="2561" spans="1:61" s="109" customFormat="1">
      <c r="A2561" s="1"/>
      <c r="B2561" s="66"/>
      <c r="C2561" s="67"/>
      <c r="D2561" s="68" t="s">
        <v>50</v>
      </c>
      <c r="E2561" s="70" t="s">
        <v>51</v>
      </c>
      <c r="F2561" s="19" t="s">
        <v>1245</v>
      </c>
      <c r="G2561" s="67">
        <v>44748</v>
      </c>
      <c r="H2561" s="67">
        <v>44766</v>
      </c>
      <c r="I2561" s="71">
        <f t="shared" si="141"/>
        <v>18</v>
      </c>
      <c r="J2561" s="72" t="s">
        <v>178</v>
      </c>
      <c r="K2561" s="72" t="s">
        <v>179</v>
      </c>
      <c r="L2561" s="73">
        <v>1</v>
      </c>
      <c r="M2561" s="73" t="s">
        <v>108</v>
      </c>
      <c r="N2561" s="68" t="str">
        <f>VLOOKUP(K2561,[1]人員授權表!D$3:G$249,4,0)</f>
        <v>無機</v>
      </c>
      <c r="O2561" s="70" t="s">
        <v>115</v>
      </c>
      <c r="P2561" s="67">
        <f t="shared" ref="P2561:P2624" si="143">H2561-2</f>
        <v>44764</v>
      </c>
      <c r="Q2561" s="75" t="str">
        <f t="shared" si="142"/>
        <v>週五</v>
      </c>
      <c r="R2561" s="80">
        <v>44754</v>
      </c>
      <c r="S2561" s="68"/>
      <c r="T2561" s="70"/>
      <c r="U2561" s="70"/>
      <c r="V2561" s="70"/>
      <c r="W2561" s="70"/>
      <c r="X2561" s="70"/>
      <c r="Y2561" s="78"/>
      <c r="Z2561" s="79"/>
      <c r="AA2561" s="1"/>
      <c r="AB2561" s="12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</row>
    <row r="2562" spans="1:61" s="109" customFormat="1">
      <c r="A2562" s="1"/>
      <c r="B2562" s="66"/>
      <c r="C2562" s="67"/>
      <c r="D2562" s="68" t="s">
        <v>50</v>
      </c>
      <c r="E2562" s="70" t="s">
        <v>51</v>
      </c>
      <c r="F2562" s="19" t="s">
        <v>1245</v>
      </c>
      <c r="G2562" s="67">
        <v>44748</v>
      </c>
      <c r="H2562" s="67">
        <v>44766</v>
      </c>
      <c r="I2562" s="71">
        <f t="shared" si="141"/>
        <v>18</v>
      </c>
      <c r="J2562" s="72" t="s">
        <v>141</v>
      </c>
      <c r="K2562" s="72" t="s">
        <v>142</v>
      </c>
      <c r="L2562" s="73">
        <v>1</v>
      </c>
      <c r="M2562" s="73" t="s">
        <v>108</v>
      </c>
      <c r="N2562" s="68" t="str">
        <f>VLOOKUP(K2562,[1]人員授權表!D$3:G$249,4,0)</f>
        <v>無機</v>
      </c>
      <c r="O2562" s="70" t="str">
        <f>VLOOKUP(K2562,[1]人員授權表!D$2:E$249,2,FALSE)</f>
        <v>Dennis陳汶宏</v>
      </c>
      <c r="P2562" s="67">
        <f t="shared" si="143"/>
        <v>44764</v>
      </c>
      <c r="Q2562" s="75" t="str">
        <f t="shared" si="142"/>
        <v>週五</v>
      </c>
      <c r="R2562" s="80">
        <v>44755</v>
      </c>
      <c r="S2562" s="68"/>
      <c r="T2562" s="70"/>
      <c r="U2562" s="70"/>
      <c r="V2562" s="70"/>
      <c r="W2562" s="70"/>
      <c r="X2562" s="70"/>
      <c r="Y2562" s="78"/>
      <c r="Z2562" s="79"/>
      <c r="AA2562" s="1"/>
      <c r="AB2562" s="12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</row>
    <row r="2563" spans="1:61" s="109" customFormat="1" ht="17.25" customHeight="1">
      <c r="A2563" s="1"/>
      <c r="B2563" s="66"/>
      <c r="C2563" s="67"/>
      <c r="D2563" s="68" t="s">
        <v>50</v>
      </c>
      <c r="E2563" s="70" t="s">
        <v>51</v>
      </c>
      <c r="F2563" s="19" t="s">
        <v>1245</v>
      </c>
      <c r="G2563" s="67">
        <v>44748</v>
      </c>
      <c r="H2563" s="67">
        <v>44766</v>
      </c>
      <c r="I2563" s="71">
        <f t="shared" si="141"/>
        <v>18</v>
      </c>
      <c r="J2563" s="72" t="s">
        <v>966</v>
      </c>
      <c r="K2563" s="72" t="s">
        <v>154</v>
      </c>
      <c r="L2563" s="73">
        <v>1</v>
      </c>
      <c r="M2563" s="73" t="s">
        <v>108</v>
      </c>
      <c r="N2563" s="68" t="str">
        <f>VLOOKUP(K2563,[1]人員授權表!D$3:G$249,4,0)</f>
        <v>無機</v>
      </c>
      <c r="O2563" s="70" t="str">
        <f>VLOOKUP(K2563,[1]人員授權表!D$2:E$249,2,FALSE)</f>
        <v>Ken張智凱</v>
      </c>
      <c r="P2563" s="67">
        <f t="shared" si="143"/>
        <v>44764</v>
      </c>
      <c r="Q2563" s="75" t="str">
        <f t="shared" si="142"/>
        <v>週五</v>
      </c>
      <c r="R2563" s="80">
        <v>44754</v>
      </c>
      <c r="S2563" s="68"/>
      <c r="T2563" s="70"/>
      <c r="U2563" s="70"/>
      <c r="V2563" s="70"/>
      <c r="W2563" s="70"/>
      <c r="X2563" s="70"/>
      <c r="Y2563" s="78"/>
      <c r="Z2563" s="79"/>
      <c r="AA2563" s="1"/>
      <c r="AB2563" s="12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</row>
    <row r="2564" spans="1:61" s="109" customFormat="1">
      <c r="A2564" s="1"/>
      <c r="B2564" s="66"/>
      <c r="C2564" s="67"/>
      <c r="D2564" s="68" t="s">
        <v>50</v>
      </c>
      <c r="E2564" s="70" t="s">
        <v>51</v>
      </c>
      <c r="F2564" s="19" t="s">
        <v>1245</v>
      </c>
      <c r="G2564" s="67">
        <v>44748</v>
      </c>
      <c r="H2564" s="67">
        <v>44766</v>
      </c>
      <c r="I2564" s="71">
        <f t="shared" si="141"/>
        <v>18</v>
      </c>
      <c r="J2564" s="72" t="s">
        <v>209</v>
      </c>
      <c r="K2564" s="72" t="s">
        <v>210</v>
      </c>
      <c r="L2564" s="73">
        <v>1</v>
      </c>
      <c r="M2564" s="73" t="s">
        <v>108</v>
      </c>
      <c r="N2564" s="68" t="str">
        <f>VLOOKUP(K2564,[1]人員授權表!D$3:G$249,4,0)</f>
        <v>無機</v>
      </c>
      <c r="O2564" s="70" t="str">
        <f>VLOOKUP(K2564,[1]人員授權表!D$2:E$249,2,FALSE)</f>
        <v>Vicky游崴涵</v>
      </c>
      <c r="P2564" s="67">
        <f t="shared" si="143"/>
        <v>44764</v>
      </c>
      <c r="Q2564" s="75" t="str">
        <f t="shared" si="142"/>
        <v>週五</v>
      </c>
      <c r="R2564" s="80">
        <v>44762</v>
      </c>
      <c r="S2564" s="68"/>
      <c r="T2564" s="70"/>
      <c r="U2564" s="70"/>
      <c r="V2564" s="70"/>
      <c r="W2564" s="70"/>
      <c r="X2564" s="70"/>
      <c r="Y2564" s="78"/>
      <c r="Z2564" s="79"/>
      <c r="AA2564" s="1"/>
      <c r="AB2564" s="12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</row>
    <row r="2565" spans="1:61" s="109" customFormat="1" ht="17.25" customHeight="1">
      <c r="A2565" s="1"/>
      <c r="B2565" s="66"/>
      <c r="C2565" s="67"/>
      <c r="D2565" s="68" t="s">
        <v>50</v>
      </c>
      <c r="E2565" s="70" t="s">
        <v>51</v>
      </c>
      <c r="F2565" s="19" t="s">
        <v>1245</v>
      </c>
      <c r="G2565" s="67">
        <v>44748</v>
      </c>
      <c r="H2565" s="67">
        <v>44766</v>
      </c>
      <c r="I2565" s="71">
        <f t="shared" si="141"/>
        <v>18</v>
      </c>
      <c r="J2565" s="72" t="s">
        <v>167</v>
      </c>
      <c r="K2565" s="72" t="s">
        <v>168</v>
      </c>
      <c r="L2565" s="73">
        <v>1</v>
      </c>
      <c r="M2565" s="73" t="s">
        <v>108</v>
      </c>
      <c r="N2565" s="68" t="str">
        <f>VLOOKUP(K2565,[1]人員授權表!D$3:G$249,4,0)</f>
        <v>有機</v>
      </c>
      <c r="O2565" s="70" t="str">
        <f>VLOOKUP(K2565,[1]人員授權表!D$2:E$249,2,FALSE)</f>
        <v>Una林庭瑄</v>
      </c>
      <c r="P2565" s="67">
        <f t="shared" si="143"/>
        <v>44764</v>
      </c>
      <c r="Q2565" s="75" t="str">
        <f t="shared" si="142"/>
        <v>週五</v>
      </c>
      <c r="R2565" s="80">
        <v>44756</v>
      </c>
      <c r="S2565" s="68"/>
      <c r="T2565" s="70"/>
      <c r="U2565" s="70"/>
      <c r="V2565" s="70"/>
      <c r="W2565" s="70"/>
      <c r="X2565" s="70"/>
      <c r="Y2565" s="78"/>
      <c r="Z2565" s="79"/>
      <c r="AA2565" s="1"/>
      <c r="AB2565" s="12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</row>
    <row r="2566" spans="1:61" s="109" customFormat="1">
      <c r="A2566" s="1"/>
      <c r="B2566" s="66"/>
      <c r="C2566" s="67"/>
      <c r="D2566" s="68" t="s">
        <v>50</v>
      </c>
      <c r="E2566" s="70" t="s">
        <v>51</v>
      </c>
      <c r="F2566" s="19" t="s">
        <v>1245</v>
      </c>
      <c r="G2566" s="67">
        <v>44748</v>
      </c>
      <c r="H2566" s="67">
        <v>44766</v>
      </c>
      <c r="I2566" s="71">
        <f t="shared" si="141"/>
        <v>18</v>
      </c>
      <c r="J2566" s="72" t="s">
        <v>257</v>
      </c>
      <c r="K2566" s="72" t="s">
        <v>1225</v>
      </c>
      <c r="L2566" s="73">
        <v>1</v>
      </c>
      <c r="M2566" s="73" t="s">
        <v>108</v>
      </c>
      <c r="N2566" s="68" t="str">
        <f>VLOOKUP(K2566,[1]人員授權表!D$3:G$249,4,0)</f>
        <v>有機</v>
      </c>
      <c r="O2566" s="70" t="str">
        <f>VLOOKUP(K2566,[1]人員授權表!D$2:E$249,2,FALSE)</f>
        <v>Casper李羿勳</v>
      </c>
      <c r="P2566" s="67">
        <f t="shared" si="143"/>
        <v>44764</v>
      </c>
      <c r="Q2566" s="75" t="str">
        <f t="shared" si="142"/>
        <v>週五</v>
      </c>
      <c r="R2566" s="80">
        <v>44761</v>
      </c>
      <c r="S2566" s="68"/>
      <c r="T2566" s="70"/>
      <c r="U2566" s="70"/>
      <c r="V2566" s="70"/>
      <c r="W2566" s="70"/>
      <c r="X2566" s="70"/>
      <c r="Y2566" s="78"/>
      <c r="Z2566" s="79"/>
      <c r="AA2566" s="1"/>
      <c r="AB2566" s="12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</row>
    <row r="2567" spans="1:61" s="109" customFormat="1" ht="17.25" customHeight="1">
      <c r="A2567" s="1"/>
      <c r="B2567" s="66"/>
      <c r="C2567" s="67"/>
      <c r="D2567" s="68" t="s">
        <v>50</v>
      </c>
      <c r="E2567" s="70" t="s">
        <v>51</v>
      </c>
      <c r="F2567" s="19" t="s">
        <v>1245</v>
      </c>
      <c r="G2567" s="67">
        <v>44748</v>
      </c>
      <c r="H2567" s="67">
        <v>44766</v>
      </c>
      <c r="I2567" s="71">
        <f t="shared" ref="I2567:I2630" si="144">_xlfn.DAYS(H2567,G2567)</f>
        <v>18</v>
      </c>
      <c r="J2567" s="72" t="s">
        <v>169</v>
      </c>
      <c r="K2567" s="72" t="s">
        <v>170</v>
      </c>
      <c r="L2567" s="73">
        <v>1</v>
      </c>
      <c r="M2567" s="73" t="s">
        <v>108</v>
      </c>
      <c r="N2567" s="68" t="str">
        <f>VLOOKUP(K2567,[1]人員授權表!D$3:G$249,4,0)</f>
        <v>有機</v>
      </c>
      <c r="O2567" s="70" t="str">
        <f>VLOOKUP(K2567,[1]人員授權表!D$2:E$249,2,FALSE)</f>
        <v>Elle黃雅琪&amp;
Marco陳鴻鈞</v>
      </c>
      <c r="P2567" s="67">
        <f t="shared" si="143"/>
        <v>44764</v>
      </c>
      <c r="Q2567" s="75" t="str">
        <f t="shared" ref="Q2567:Q2630" si="145">TEXT(P2567,"aaa")</f>
        <v>週五</v>
      </c>
      <c r="R2567" s="80">
        <v>44754</v>
      </c>
      <c r="S2567" s="68"/>
      <c r="T2567" s="70"/>
      <c r="U2567" s="70"/>
      <c r="V2567" s="70"/>
      <c r="W2567" s="70"/>
      <c r="X2567" s="70"/>
      <c r="Y2567" s="78"/>
      <c r="Z2567" s="79"/>
      <c r="AA2567" s="1"/>
      <c r="AB2567" s="12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</row>
    <row r="2568" spans="1:61" s="109" customFormat="1">
      <c r="A2568" s="1"/>
      <c r="B2568" s="66"/>
      <c r="C2568" s="67"/>
      <c r="D2568" s="68" t="s">
        <v>50</v>
      </c>
      <c r="E2568" s="70" t="s">
        <v>51</v>
      </c>
      <c r="F2568" s="70" t="s">
        <v>1246</v>
      </c>
      <c r="G2568" s="67">
        <v>44746</v>
      </c>
      <c r="H2568" s="67">
        <v>44766</v>
      </c>
      <c r="I2568" s="71">
        <f t="shared" si="144"/>
        <v>20</v>
      </c>
      <c r="J2568" s="72" t="s">
        <v>209</v>
      </c>
      <c r="K2568" s="72" t="s">
        <v>210</v>
      </c>
      <c r="L2568" s="73">
        <v>1</v>
      </c>
      <c r="M2568" s="73" t="s">
        <v>108</v>
      </c>
      <c r="N2568" s="68" t="str">
        <f>VLOOKUP(K2568,[1]人員授權表!D$3:G$249,4,0)</f>
        <v>無機</v>
      </c>
      <c r="O2568" s="70" t="str">
        <f>VLOOKUP(K2568,[1]人員授權表!D$2:E$249,2,FALSE)</f>
        <v>Vicky游崴涵</v>
      </c>
      <c r="P2568" s="67">
        <f t="shared" si="143"/>
        <v>44764</v>
      </c>
      <c r="Q2568" s="75" t="str">
        <f t="shared" si="145"/>
        <v>週五</v>
      </c>
      <c r="R2568" s="80">
        <v>44753</v>
      </c>
      <c r="S2568" s="68"/>
      <c r="T2568" s="70"/>
      <c r="U2568" s="70"/>
      <c r="V2568" s="70"/>
      <c r="W2568" s="70"/>
      <c r="X2568" s="70"/>
      <c r="Y2568" s="78"/>
      <c r="Z2568" s="79"/>
      <c r="AA2568" s="1"/>
      <c r="AB2568" s="12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</row>
    <row r="2569" spans="1:61" s="109" customFormat="1">
      <c r="A2569" s="1"/>
      <c r="B2569" s="66"/>
      <c r="C2569" s="67"/>
      <c r="D2569" s="68" t="s">
        <v>50</v>
      </c>
      <c r="E2569" s="70" t="s">
        <v>51</v>
      </c>
      <c r="F2569" s="70" t="s">
        <v>1246</v>
      </c>
      <c r="G2569" s="67">
        <v>44746</v>
      </c>
      <c r="H2569" s="67">
        <v>44766</v>
      </c>
      <c r="I2569" s="71">
        <f t="shared" si="144"/>
        <v>20</v>
      </c>
      <c r="J2569" s="72" t="s">
        <v>1235</v>
      </c>
      <c r="K2569" s="72" t="s">
        <v>185</v>
      </c>
      <c r="L2569" s="73">
        <v>1</v>
      </c>
      <c r="M2569" s="73" t="s">
        <v>108</v>
      </c>
      <c r="N2569" s="68" t="str">
        <f>VLOOKUP(K2569,[1]人員授權表!D$3:G$249,4,0)</f>
        <v>有機</v>
      </c>
      <c r="O2569" s="70" t="str">
        <f>VLOOKUP(K2569,[1]人員授權表!D$2:E$249,2,FALSE)</f>
        <v>Una林庭瑄</v>
      </c>
      <c r="P2569" s="67">
        <f t="shared" si="143"/>
        <v>44764</v>
      </c>
      <c r="Q2569" s="75" t="str">
        <f t="shared" si="145"/>
        <v>週五</v>
      </c>
      <c r="R2569" s="80">
        <v>44753</v>
      </c>
      <c r="S2569" s="68"/>
      <c r="T2569" s="70"/>
      <c r="U2569" s="70"/>
      <c r="V2569" s="70"/>
      <c r="W2569" s="70"/>
      <c r="X2569" s="70"/>
      <c r="Y2569" s="78"/>
      <c r="Z2569" s="79"/>
      <c r="AA2569" s="1"/>
      <c r="AB2569" s="12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</row>
    <row r="2570" spans="1:61" s="109" customFormat="1">
      <c r="A2570" s="1"/>
      <c r="B2570" s="66"/>
      <c r="C2570" s="67"/>
      <c r="D2570" s="68" t="s">
        <v>50</v>
      </c>
      <c r="E2570" s="70" t="s">
        <v>51</v>
      </c>
      <c r="F2570" s="70" t="s">
        <v>1246</v>
      </c>
      <c r="G2570" s="67">
        <v>44746</v>
      </c>
      <c r="H2570" s="67">
        <v>44766</v>
      </c>
      <c r="I2570" s="71">
        <f t="shared" si="144"/>
        <v>20</v>
      </c>
      <c r="J2570" s="72" t="s">
        <v>1236</v>
      </c>
      <c r="K2570" s="72" t="s">
        <v>185</v>
      </c>
      <c r="L2570" s="73">
        <v>1</v>
      </c>
      <c r="M2570" s="73" t="s">
        <v>108</v>
      </c>
      <c r="N2570" s="68" t="str">
        <f>VLOOKUP(K2570,[1]人員授權表!D$3:G$249,4,0)</f>
        <v>有機</v>
      </c>
      <c r="O2570" s="70" t="str">
        <f>VLOOKUP(K2570,[1]人員授權表!D$2:E$249,2,FALSE)</f>
        <v>Una林庭瑄</v>
      </c>
      <c r="P2570" s="67">
        <f t="shared" si="143"/>
        <v>44764</v>
      </c>
      <c r="Q2570" s="75" t="str">
        <f t="shared" si="145"/>
        <v>週五</v>
      </c>
      <c r="R2570" s="80">
        <v>44753</v>
      </c>
      <c r="S2570" s="68"/>
      <c r="T2570" s="70"/>
      <c r="U2570" s="70"/>
      <c r="V2570" s="70"/>
      <c r="W2570" s="70"/>
      <c r="X2570" s="70"/>
      <c r="Y2570" s="78"/>
      <c r="Z2570" s="79"/>
      <c r="AA2570" s="1"/>
      <c r="AB2570" s="12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</row>
    <row r="2571" spans="1:61" s="109" customFormat="1">
      <c r="A2571" s="1"/>
      <c r="B2571" s="66"/>
      <c r="C2571" s="67"/>
      <c r="D2571" s="68" t="s">
        <v>50</v>
      </c>
      <c r="E2571" s="70" t="s">
        <v>51</v>
      </c>
      <c r="F2571" s="70" t="s">
        <v>1246</v>
      </c>
      <c r="G2571" s="67">
        <v>44746</v>
      </c>
      <c r="H2571" s="67">
        <v>44766</v>
      </c>
      <c r="I2571" s="71">
        <f t="shared" si="144"/>
        <v>20</v>
      </c>
      <c r="J2571" s="72" t="s">
        <v>1237</v>
      </c>
      <c r="K2571" s="72" t="s">
        <v>185</v>
      </c>
      <c r="L2571" s="73">
        <v>1</v>
      </c>
      <c r="M2571" s="73" t="s">
        <v>108</v>
      </c>
      <c r="N2571" s="68" t="str">
        <f>VLOOKUP(K2571,[1]人員授權表!D$3:G$249,4,0)</f>
        <v>有機</v>
      </c>
      <c r="O2571" s="70" t="str">
        <f>VLOOKUP(K2571,[1]人員授權表!D$2:E$249,2,FALSE)</f>
        <v>Una林庭瑄</v>
      </c>
      <c r="P2571" s="67">
        <f t="shared" si="143"/>
        <v>44764</v>
      </c>
      <c r="Q2571" s="75" t="str">
        <f t="shared" si="145"/>
        <v>週五</v>
      </c>
      <c r="R2571" s="80">
        <v>44753</v>
      </c>
      <c r="S2571" s="68"/>
      <c r="T2571" s="70"/>
      <c r="U2571" s="70"/>
      <c r="V2571" s="70"/>
      <c r="W2571" s="70"/>
      <c r="X2571" s="70"/>
      <c r="Y2571" s="78"/>
      <c r="Z2571" s="79"/>
      <c r="AA2571" s="1"/>
      <c r="AB2571" s="12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</row>
    <row r="2572" spans="1:61" s="109" customFormat="1">
      <c r="A2572" s="1"/>
      <c r="B2572" s="66"/>
      <c r="C2572" s="67"/>
      <c r="D2572" s="68" t="s">
        <v>50</v>
      </c>
      <c r="E2572" s="70" t="s">
        <v>51</v>
      </c>
      <c r="F2572" s="70" t="s">
        <v>1246</v>
      </c>
      <c r="G2572" s="67">
        <v>44746</v>
      </c>
      <c r="H2572" s="67">
        <v>44766</v>
      </c>
      <c r="I2572" s="71">
        <f t="shared" si="144"/>
        <v>20</v>
      </c>
      <c r="J2572" s="72" t="s">
        <v>169</v>
      </c>
      <c r="K2572" s="72" t="s">
        <v>170</v>
      </c>
      <c r="L2572" s="73">
        <v>1</v>
      </c>
      <c r="M2572" s="73" t="s">
        <v>108</v>
      </c>
      <c r="N2572" s="68" t="str">
        <f>VLOOKUP(K2572,[1]人員授權表!D$3:G$249,4,0)</f>
        <v>有機</v>
      </c>
      <c r="O2572" s="70" t="str">
        <f>VLOOKUP(K2572,[1]人員授權表!D$2:E$249,2,FALSE)</f>
        <v>Elle黃雅琪&amp;
Marco陳鴻鈞</v>
      </c>
      <c r="P2572" s="67">
        <f t="shared" si="143"/>
        <v>44764</v>
      </c>
      <c r="Q2572" s="75" t="str">
        <f t="shared" si="145"/>
        <v>週五</v>
      </c>
      <c r="R2572" s="80">
        <v>44754</v>
      </c>
      <c r="S2572" s="68"/>
      <c r="T2572" s="70"/>
      <c r="U2572" s="70"/>
      <c r="V2572" s="70"/>
      <c r="W2572" s="70"/>
      <c r="X2572" s="70"/>
      <c r="Y2572" s="78"/>
      <c r="Z2572" s="79"/>
      <c r="AA2572" s="1"/>
      <c r="AB2572" s="12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</row>
    <row r="2573" spans="1:61" s="109" customFormat="1">
      <c r="A2573" s="1"/>
      <c r="B2573" s="66"/>
      <c r="C2573" s="67"/>
      <c r="D2573" s="68" t="s">
        <v>50</v>
      </c>
      <c r="E2573" s="70" t="s">
        <v>51</v>
      </c>
      <c r="F2573" s="70" t="s">
        <v>1247</v>
      </c>
      <c r="G2573" s="67">
        <v>44746</v>
      </c>
      <c r="H2573" s="67">
        <v>44766</v>
      </c>
      <c r="I2573" s="71">
        <f t="shared" si="144"/>
        <v>20</v>
      </c>
      <c r="J2573" s="72" t="s">
        <v>209</v>
      </c>
      <c r="K2573" s="72" t="s">
        <v>210</v>
      </c>
      <c r="L2573" s="73">
        <v>1</v>
      </c>
      <c r="M2573" s="73" t="s">
        <v>108</v>
      </c>
      <c r="N2573" s="68" t="str">
        <f>VLOOKUP(K2573,[1]人員授權表!D$3:G$249,4,0)</f>
        <v>無機</v>
      </c>
      <c r="O2573" s="70" t="str">
        <f>VLOOKUP(K2573,[1]人員授權表!D$2:E$249,2,FALSE)</f>
        <v>Vicky游崴涵</v>
      </c>
      <c r="P2573" s="67">
        <f t="shared" si="143"/>
        <v>44764</v>
      </c>
      <c r="Q2573" s="75" t="str">
        <f t="shared" si="145"/>
        <v>週五</v>
      </c>
      <c r="R2573" s="80">
        <v>44753</v>
      </c>
      <c r="S2573" s="68"/>
      <c r="T2573" s="70"/>
      <c r="U2573" s="70"/>
      <c r="V2573" s="70"/>
      <c r="W2573" s="70"/>
      <c r="X2573" s="70"/>
      <c r="Y2573" s="78"/>
      <c r="Z2573" s="79"/>
      <c r="AA2573" s="1"/>
      <c r="AB2573" s="12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</row>
    <row r="2574" spans="1:61" s="109" customFormat="1">
      <c r="A2574" s="1"/>
      <c r="B2574" s="66"/>
      <c r="C2574" s="67"/>
      <c r="D2574" s="68" t="s">
        <v>50</v>
      </c>
      <c r="E2574" s="70" t="s">
        <v>51</v>
      </c>
      <c r="F2574" s="70" t="s">
        <v>1247</v>
      </c>
      <c r="G2574" s="67">
        <v>44746</v>
      </c>
      <c r="H2574" s="67">
        <v>44766</v>
      </c>
      <c r="I2574" s="71">
        <f t="shared" si="144"/>
        <v>20</v>
      </c>
      <c r="J2574" s="72" t="s">
        <v>1235</v>
      </c>
      <c r="K2574" s="72" t="s">
        <v>185</v>
      </c>
      <c r="L2574" s="73">
        <v>1</v>
      </c>
      <c r="M2574" s="73" t="s">
        <v>108</v>
      </c>
      <c r="N2574" s="68" t="str">
        <f>VLOOKUP(K2574,[1]人員授權表!D$3:G$249,4,0)</f>
        <v>有機</v>
      </c>
      <c r="O2574" s="70" t="str">
        <f>VLOOKUP(K2574,[1]人員授權表!D$2:E$249,2,FALSE)</f>
        <v>Una林庭瑄</v>
      </c>
      <c r="P2574" s="67">
        <f t="shared" si="143"/>
        <v>44764</v>
      </c>
      <c r="Q2574" s="75" t="str">
        <f t="shared" si="145"/>
        <v>週五</v>
      </c>
      <c r="R2574" s="80">
        <v>44753</v>
      </c>
      <c r="S2574" s="68"/>
      <c r="T2574" s="70"/>
      <c r="U2574" s="70"/>
      <c r="V2574" s="70"/>
      <c r="W2574" s="70"/>
      <c r="X2574" s="70"/>
      <c r="Y2574" s="78"/>
      <c r="Z2574" s="79"/>
      <c r="AA2574" s="1"/>
      <c r="AB2574" s="12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</row>
    <row r="2575" spans="1:61" s="109" customFormat="1">
      <c r="A2575" s="1"/>
      <c r="B2575" s="66"/>
      <c r="C2575" s="67"/>
      <c r="D2575" s="68" t="s">
        <v>50</v>
      </c>
      <c r="E2575" s="70" t="s">
        <v>51</v>
      </c>
      <c r="F2575" s="70" t="s">
        <v>1247</v>
      </c>
      <c r="G2575" s="67">
        <v>44746</v>
      </c>
      <c r="H2575" s="67">
        <v>44766</v>
      </c>
      <c r="I2575" s="71">
        <f t="shared" si="144"/>
        <v>20</v>
      </c>
      <c r="J2575" s="72" t="s">
        <v>1236</v>
      </c>
      <c r="K2575" s="72" t="s">
        <v>185</v>
      </c>
      <c r="L2575" s="73">
        <v>1</v>
      </c>
      <c r="M2575" s="73" t="s">
        <v>108</v>
      </c>
      <c r="N2575" s="68" t="str">
        <f>VLOOKUP(K2575,[1]人員授權表!D$3:G$249,4,0)</f>
        <v>有機</v>
      </c>
      <c r="O2575" s="70" t="str">
        <f>VLOOKUP(K2575,[1]人員授權表!D$2:E$249,2,FALSE)</f>
        <v>Una林庭瑄</v>
      </c>
      <c r="P2575" s="67">
        <f t="shared" si="143"/>
        <v>44764</v>
      </c>
      <c r="Q2575" s="75" t="str">
        <f t="shared" si="145"/>
        <v>週五</v>
      </c>
      <c r="R2575" s="80">
        <v>44753</v>
      </c>
      <c r="S2575" s="68"/>
      <c r="T2575" s="70"/>
      <c r="U2575" s="70"/>
      <c r="V2575" s="70"/>
      <c r="W2575" s="70"/>
      <c r="X2575" s="70"/>
      <c r="Y2575" s="78"/>
      <c r="Z2575" s="79"/>
      <c r="AA2575" s="1"/>
      <c r="AB2575" s="12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</row>
    <row r="2576" spans="1:61" s="68" customFormat="1">
      <c r="A2576" s="1"/>
      <c r="B2576" s="66"/>
      <c r="C2576" s="67"/>
      <c r="D2576" s="68" t="s">
        <v>50</v>
      </c>
      <c r="E2576" s="70" t="s">
        <v>51</v>
      </c>
      <c r="F2576" s="70" t="s">
        <v>1247</v>
      </c>
      <c r="G2576" s="67">
        <v>44746</v>
      </c>
      <c r="H2576" s="67">
        <v>44766</v>
      </c>
      <c r="I2576" s="71">
        <f t="shared" si="144"/>
        <v>20</v>
      </c>
      <c r="J2576" s="72" t="s">
        <v>1237</v>
      </c>
      <c r="K2576" s="72" t="s">
        <v>185</v>
      </c>
      <c r="L2576" s="73">
        <v>1</v>
      </c>
      <c r="M2576" s="73" t="s">
        <v>108</v>
      </c>
      <c r="N2576" s="68" t="str">
        <f>VLOOKUP(K2576,[1]人員授權表!D$3:G$249,4,0)</f>
        <v>有機</v>
      </c>
      <c r="O2576" s="70" t="str">
        <f>VLOOKUP(K2576,[1]人員授權表!D$2:E$249,2,FALSE)</f>
        <v>Una林庭瑄</v>
      </c>
      <c r="P2576" s="67">
        <f t="shared" si="143"/>
        <v>44764</v>
      </c>
      <c r="Q2576" s="75" t="str">
        <f t="shared" si="145"/>
        <v>週五</v>
      </c>
      <c r="R2576" s="80">
        <v>44753</v>
      </c>
      <c r="T2576" s="70"/>
      <c r="U2576" s="70"/>
      <c r="V2576" s="70"/>
      <c r="W2576" s="70"/>
      <c r="X2576" s="70"/>
      <c r="Y2576" s="78"/>
      <c r="Z2576" s="79"/>
      <c r="AA2576" s="1"/>
      <c r="AB2576" s="12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</row>
    <row r="2577" spans="1:61" s="68" customFormat="1" ht="17.25" customHeight="1">
      <c r="A2577" s="1"/>
      <c r="B2577" s="66"/>
      <c r="C2577" s="67"/>
      <c r="D2577" s="68" t="s">
        <v>50</v>
      </c>
      <c r="E2577" s="70" t="s">
        <v>51</v>
      </c>
      <c r="F2577" s="70" t="s">
        <v>1247</v>
      </c>
      <c r="G2577" s="67">
        <v>44746</v>
      </c>
      <c r="H2577" s="67">
        <v>44766</v>
      </c>
      <c r="I2577" s="71">
        <f t="shared" si="144"/>
        <v>20</v>
      </c>
      <c r="J2577" s="72" t="s">
        <v>169</v>
      </c>
      <c r="K2577" s="72" t="s">
        <v>170</v>
      </c>
      <c r="L2577" s="73">
        <v>1</v>
      </c>
      <c r="M2577" s="73" t="s">
        <v>108</v>
      </c>
      <c r="N2577" s="68" t="str">
        <f>VLOOKUP(K2577,[1]人員授權表!D$3:G$249,4,0)</f>
        <v>有機</v>
      </c>
      <c r="O2577" s="70" t="str">
        <f>VLOOKUP(K2577,[1]人員授權表!D$2:E$249,2,FALSE)</f>
        <v>Elle黃雅琪&amp;
Marco陳鴻鈞</v>
      </c>
      <c r="P2577" s="67">
        <f t="shared" si="143"/>
        <v>44764</v>
      </c>
      <c r="Q2577" s="75" t="str">
        <f t="shared" si="145"/>
        <v>週五</v>
      </c>
      <c r="R2577" s="80">
        <v>44754</v>
      </c>
      <c r="T2577" s="70"/>
      <c r="U2577" s="70"/>
      <c r="V2577" s="70"/>
      <c r="W2577" s="70"/>
      <c r="X2577" s="70"/>
      <c r="Y2577" s="78"/>
      <c r="Z2577" s="79"/>
      <c r="AA2577" s="1"/>
      <c r="AB2577" s="12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</row>
    <row r="2578" spans="1:61" s="68" customFormat="1">
      <c r="A2578" s="1"/>
      <c r="B2578" s="66"/>
      <c r="C2578" s="67"/>
      <c r="D2578" s="68" t="s">
        <v>50</v>
      </c>
      <c r="E2578" s="70" t="s">
        <v>51</v>
      </c>
      <c r="F2578" s="70" t="s">
        <v>1248</v>
      </c>
      <c r="G2578" s="67">
        <v>44746</v>
      </c>
      <c r="H2578" s="67">
        <v>44766</v>
      </c>
      <c r="I2578" s="71">
        <f t="shared" si="144"/>
        <v>20</v>
      </c>
      <c r="J2578" s="72" t="s">
        <v>209</v>
      </c>
      <c r="K2578" s="72" t="s">
        <v>210</v>
      </c>
      <c r="L2578" s="73">
        <v>1</v>
      </c>
      <c r="M2578" s="73" t="s">
        <v>108</v>
      </c>
      <c r="N2578" s="68" t="str">
        <f>VLOOKUP(K2578,[1]人員授權表!D$3:G$249,4,0)</f>
        <v>無機</v>
      </c>
      <c r="O2578" s="70" t="str">
        <f>VLOOKUP(K2578,[1]人員授權表!D$2:E$249,2,FALSE)</f>
        <v>Vicky游崴涵</v>
      </c>
      <c r="P2578" s="67">
        <f t="shared" si="143"/>
        <v>44764</v>
      </c>
      <c r="Q2578" s="75" t="str">
        <f t="shared" si="145"/>
        <v>週五</v>
      </c>
      <c r="R2578" s="80">
        <v>44753</v>
      </c>
      <c r="T2578" s="70"/>
      <c r="U2578" s="70"/>
      <c r="V2578" s="70"/>
      <c r="W2578" s="70"/>
      <c r="X2578" s="70"/>
      <c r="Y2578" s="78"/>
      <c r="Z2578" s="79"/>
      <c r="AA2578" s="1"/>
      <c r="AB2578" s="12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</row>
    <row r="2579" spans="1:61" s="68" customFormat="1" ht="17.25" customHeight="1">
      <c r="A2579" s="1"/>
      <c r="B2579" s="66"/>
      <c r="C2579" s="67"/>
      <c r="D2579" s="68" t="s">
        <v>50</v>
      </c>
      <c r="E2579" s="70" t="s">
        <v>51</v>
      </c>
      <c r="F2579" s="19" t="s">
        <v>1249</v>
      </c>
      <c r="G2579" s="67">
        <v>44746</v>
      </c>
      <c r="H2579" s="67">
        <v>44766</v>
      </c>
      <c r="I2579" s="71">
        <f t="shared" si="144"/>
        <v>20</v>
      </c>
      <c r="J2579" s="72" t="s">
        <v>184</v>
      </c>
      <c r="K2579" s="72" t="s">
        <v>185</v>
      </c>
      <c r="L2579" s="73">
        <v>1</v>
      </c>
      <c r="M2579" s="73" t="s">
        <v>108</v>
      </c>
      <c r="N2579" s="68" t="str">
        <f>VLOOKUP(K2579,[1]人員授權表!D$3:G$249,4,0)</f>
        <v>有機</v>
      </c>
      <c r="O2579" s="70" t="str">
        <f>VLOOKUP(K2579,[1]人員授權表!D$2:E$249,2,FALSE)</f>
        <v>Una林庭瑄</v>
      </c>
      <c r="P2579" s="67">
        <f t="shared" si="143"/>
        <v>44764</v>
      </c>
      <c r="Q2579" s="75" t="str">
        <f t="shared" si="145"/>
        <v>週五</v>
      </c>
      <c r="R2579" s="80">
        <v>44753</v>
      </c>
      <c r="T2579" s="70"/>
      <c r="U2579" s="70"/>
      <c r="V2579" s="70"/>
      <c r="W2579" s="70"/>
      <c r="X2579" s="70"/>
      <c r="Y2579" s="78"/>
      <c r="Z2579" s="79"/>
      <c r="AA2579" s="1"/>
      <c r="AB2579" s="12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</row>
    <row r="2580" spans="1:61" s="68" customFormat="1">
      <c r="A2580" s="1"/>
      <c r="B2580" s="66"/>
      <c r="C2580" s="67"/>
      <c r="D2580" s="68" t="s">
        <v>50</v>
      </c>
      <c r="E2580" s="70" t="s">
        <v>51</v>
      </c>
      <c r="F2580" s="19" t="s">
        <v>1249</v>
      </c>
      <c r="G2580" s="67">
        <v>44746</v>
      </c>
      <c r="H2580" s="67">
        <v>44766</v>
      </c>
      <c r="I2580" s="71">
        <f t="shared" si="144"/>
        <v>20</v>
      </c>
      <c r="J2580" s="72" t="s">
        <v>919</v>
      </c>
      <c r="K2580" s="72" t="s">
        <v>187</v>
      </c>
      <c r="L2580" s="73">
        <v>1</v>
      </c>
      <c r="M2580" s="73" t="s">
        <v>108</v>
      </c>
      <c r="N2580" s="68" t="str">
        <f>VLOOKUP(K2580,[1]人員授權表!D$3:G$249,4,0)</f>
        <v>無機</v>
      </c>
      <c r="O2580" s="70" t="str">
        <f>VLOOKUP(K2580,[1]人員授權表!D$2:E$249,2,FALSE)</f>
        <v>Ruby黃家蓁</v>
      </c>
      <c r="P2580" s="67">
        <f t="shared" si="143"/>
        <v>44764</v>
      </c>
      <c r="Q2580" s="75" t="str">
        <f t="shared" si="145"/>
        <v>週五</v>
      </c>
      <c r="R2580" s="80">
        <v>44755</v>
      </c>
      <c r="T2580" s="70"/>
      <c r="U2580" s="70"/>
      <c r="V2580" s="70"/>
      <c r="W2580" s="70"/>
      <c r="X2580" s="70"/>
      <c r="Y2580" s="78"/>
      <c r="Z2580" s="79"/>
      <c r="AA2580" s="1"/>
      <c r="AB2580" s="12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</row>
    <row r="2581" spans="1:61" s="68" customFormat="1" ht="17.25" customHeight="1">
      <c r="A2581" s="1"/>
      <c r="B2581" s="66"/>
      <c r="C2581" s="67"/>
      <c r="D2581" s="68" t="s">
        <v>50</v>
      </c>
      <c r="E2581" s="70" t="s">
        <v>51</v>
      </c>
      <c r="F2581" s="19" t="s">
        <v>1249</v>
      </c>
      <c r="G2581" s="67">
        <v>44746</v>
      </c>
      <c r="H2581" s="67">
        <v>44766</v>
      </c>
      <c r="I2581" s="71">
        <f t="shared" si="144"/>
        <v>20</v>
      </c>
      <c r="J2581" s="72" t="s">
        <v>188</v>
      </c>
      <c r="K2581" s="72" t="s">
        <v>189</v>
      </c>
      <c r="L2581" s="73">
        <v>1</v>
      </c>
      <c r="M2581" s="73" t="s">
        <v>108</v>
      </c>
      <c r="N2581" s="68" t="str">
        <f>VLOOKUP(K2581,[1]人員授權表!D$3:G$249,4,0)</f>
        <v>無機</v>
      </c>
      <c r="O2581" s="70" t="str">
        <f>VLOOKUP(K2581,[1]人員授權表!D$2:E$249,2,FALSE)</f>
        <v>Iring陳俊明</v>
      </c>
      <c r="P2581" s="67">
        <f t="shared" si="143"/>
        <v>44764</v>
      </c>
      <c r="Q2581" s="75" t="str">
        <f t="shared" si="145"/>
        <v>週五</v>
      </c>
      <c r="R2581" s="80">
        <v>44753</v>
      </c>
      <c r="T2581" s="70"/>
      <c r="U2581" s="70"/>
      <c r="V2581" s="70"/>
      <c r="W2581" s="70"/>
      <c r="X2581" s="70"/>
      <c r="Y2581" s="78"/>
      <c r="Z2581" s="79"/>
      <c r="AA2581" s="1"/>
      <c r="AB2581" s="12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</row>
    <row r="2582" spans="1:61" s="68" customFormat="1" ht="17.25" customHeight="1">
      <c r="A2582" s="1"/>
      <c r="B2582" s="66"/>
      <c r="C2582" s="67"/>
      <c r="D2582" s="68" t="s">
        <v>50</v>
      </c>
      <c r="E2582" s="70" t="s">
        <v>51</v>
      </c>
      <c r="F2582" s="19" t="s">
        <v>1249</v>
      </c>
      <c r="G2582" s="67">
        <v>44746</v>
      </c>
      <c r="H2582" s="67">
        <v>44766</v>
      </c>
      <c r="I2582" s="71">
        <f t="shared" si="144"/>
        <v>20</v>
      </c>
      <c r="J2582" s="72" t="s">
        <v>190</v>
      </c>
      <c r="K2582" s="72" t="s">
        <v>140</v>
      </c>
      <c r="L2582" s="73">
        <v>1</v>
      </c>
      <c r="M2582" s="73" t="s">
        <v>108</v>
      </c>
      <c r="N2582" s="68" t="str">
        <f>VLOOKUP(K2582,[1]人員授權表!D$3:G$249,4,0)</f>
        <v>無機</v>
      </c>
      <c r="O2582" s="70" t="s">
        <v>191</v>
      </c>
      <c r="P2582" s="67">
        <f t="shared" si="143"/>
        <v>44764</v>
      </c>
      <c r="Q2582" s="75" t="str">
        <f t="shared" si="145"/>
        <v>週五</v>
      </c>
      <c r="R2582" s="80">
        <v>44753</v>
      </c>
      <c r="T2582" s="70"/>
      <c r="U2582" s="70"/>
      <c r="V2582" s="70"/>
      <c r="W2582" s="70"/>
      <c r="X2582" s="70"/>
      <c r="Y2582" s="78"/>
      <c r="Z2582" s="79"/>
      <c r="AA2582" s="1"/>
      <c r="AB2582" s="12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</row>
    <row r="2583" spans="1:61" s="68" customFormat="1">
      <c r="A2583" s="1"/>
      <c r="B2583" s="66"/>
      <c r="C2583" s="67"/>
      <c r="D2583" s="68" t="s">
        <v>50</v>
      </c>
      <c r="E2583" s="70" t="s">
        <v>51</v>
      </c>
      <c r="F2583" s="19" t="s">
        <v>1249</v>
      </c>
      <c r="G2583" s="67">
        <v>44746</v>
      </c>
      <c r="H2583" s="67">
        <v>44766</v>
      </c>
      <c r="I2583" s="71">
        <f t="shared" si="144"/>
        <v>20</v>
      </c>
      <c r="J2583" s="72" t="s">
        <v>195</v>
      </c>
      <c r="K2583" s="72" t="s">
        <v>196</v>
      </c>
      <c r="L2583" s="73">
        <v>1</v>
      </c>
      <c r="M2583" s="73" t="s">
        <v>108</v>
      </c>
      <c r="N2583" s="68" t="str">
        <f>VLOOKUP(K2583,[1]人員授權表!D$3:G$249,4,0)</f>
        <v>無機</v>
      </c>
      <c r="O2583" s="70" t="str">
        <f>VLOOKUP(K2583,[1]人員授權表!D$2:E$249,2,FALSE)</f>
        <v>Debby胡萱黛</v>
      </c>
      <c r="P2583" s="67">
        <f t="shared" si="143"/>
        <v>44764</v>
      </c>
      <c r="Q2583" s="75" t="str">
        <f t="shared" si="145"/>
        <v>週五</v>
      </c>
      <c r="R2583" s="80">
        <v>44750</v>
      </c>
      <c r="T2583" s="70"/>
      <c r="U2583" s="70"/>
      <c r="V2583" s="70"/>
      <c r="W2583" s="70"/>
      <c r="X2583" s="70"/>
      <c r="Y2583" s="78"/>
      <c r="Z2583" s="79"/>
      <c r="AA2583" s="1"/>
      <c r="AB2583" s="12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</row>
    <row r="2584" spans="1:61" s="68" customFormat="1">
      <c r="A2584" s="1"/>
      <c r="B2584" s="66"/>
      <c r="C2584" s="67"/>
      <c r="D2584" s="68" t="s">
        <v>50</v>
      </c>
      <c r="E2584" s="70" t="s">
        <v>51</v>
      </c>
      <c r="F2584" s="19" t="s">
        <v>1249</v>
      </c>
      <c r="G2584" s="67">
        <v>44746</v>
      </c>
      <c r="H2584" s="67">
        <v>44766</v>
      </c>
      <c r="I2584" s="71">
        <f t="shared" si="144"/>
        <v>20</v>
      </c>
      <c r="J2584" s="72" t="s">
        <v>198</v>
      </c>
      <c r="K2584" s="72" t="s">
        <v>199</v>
      </c>
      <c r="L2584" s="73">
        <v>1</v>
      </c>
      <c r="M2584" s="73" t="s">
        <v>108</v>
      </c>
      <c r="N2584" s="68" t="str">
        <f>VLOOKUP(K2584,[1]人員授權表!D$3:G$249,4,0)</f>
        <v>無機</v>
      </c>
      <c r="O2584" s="70" t="str">
        <f>VLOOKUP(K2584,[1]人員授權表!D$2:E$249,2,FALSE)</f>
        <v>Vicky游崴涵</v>
      </c>
      <c r="P2584" s="67">
        <f t="shared" si="143"/>
        <v>44764</v>
      </c>
      <c r="Q2584" s="75" t="str">
        <f t="shared" si="145"/>
        <v>週五</v>
      </c>
      <c r="R2584" s="80">
        <v>44757</v>
      </c>
      <c r="T2584" s="70"/>
      <c r="U2584" s="70"/>
      <c r="V2584" s="70"/>
      <c r="W2584" s="70"/>
      <c r="X2584" s="70"/>
      <c r="Y2584" s="78"/>
      <c r="Z2584" s="79"/>
      <c r="AA2584" s="1"/>
      <c r="AB2584" s="12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</row>
    <row r="2585" spans="1:61" s="68" customFormat="1">
      <c r="A2585" s="1"/>
      <c r="B2585" s="66"/>
      <c r="C2585" s="67"/>
      <c r="D2585" s="68" t="s">
        <v>50</v>
      </c>
      <c r="E2585" s="70" t="s">
        <v>51</v>
      </c>
      <c r="F2585" s="19" t="s">
        <v>1249</v>
      </c>
      <c r="G2585" s="67">
        <v>44746</v>
      </c>
      <c r="H2585" s="67">
        <v>44766</v>
      </c>
      <c r="I2585" s="71">
        <f t="shared" si="144"/>
        <v>20</v>
      </c>
      <c r="J2585" s="72" t="s">
        <v>200</v>
      </c>
      <c r="K2585" s="72" t="s">
        <v>201</v>
      </c>
      <c r="L2585" s="73">
        <v>1</v>
      </c>
      <c r="M2585" s="73" t="s">
        <v>108</v>
      </c>
      <c r="N2585" s="68" t="str">
        <f>VLOOKUP(K2585,[1]人員授權表!D$3:G$249,4,0)</f>
        <v>無機</v>
      </c>
      <c r="O2585" s="70" t="str">
        <f>VLOOKUP(K2585,[1]人員授權表!D$2:E$249,2,FALSE)</f>
        <v>Ruby黃家蓁</v>
      </c>
      <c r="P2585" s="67">
        <f t="shared" si="143"/>
        <v>44764</v>
      </c>
      <c r="Q2585" s="75" t="str">
        <f t="shared" si="145"/>
        <v>週五</v>
      </c>
      <c r="R2585" s="80">
        <v>44755</v>
      </c>
      <c r="T2585" s="70"/>
      <c r="U2585" s="70"/>
      <c r="V2585" s="70"/>
      <c r="W2585" s="70"/>
      <c r="X2585" s="70"/>
      <c r="Y2585" s="78"/>
      <c r="Z2585" s="79"/>
      <c r="AA2585" s="1"/>
      <c r="AB2585" s="12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</row>
    <row r="2586" spans="1:61" s="68" customFormat="1">
      <c r="A2586" s="1"/>
      <c r="B2586" s="66"/>
      <c r="C2586" s="67"/>
      <c r="D2586" s="68" t="s">
        <v>50</v>
      </c>
      <c r="E2586" s="70" t="s">
        <v>51</v>
      </c>
      <c r="F2586" s="19" t="s">
        <v>1249</v>
      </c>
      <c r="G2586" s="67">
        <v>44746</v>
      </c>
      <c r="H2586" s="67">
        <v>44766</v>
      </c>
      <c r="I2586" s="71">
        <f t="shared" si="144"/>
        <v>20</v>
      </c>
      <c r="J2586" s="72" t="s">
        <v>151</v>
      </c>
      <c r="K2586" s="72" t="s">
        <v>152</v>
      </c>
      <c r="L2586" s="73">
        <v>1</v>
      </c>
      <c r="M2586" s="73" t="s">
        <v>108</v>
      </c>
      <c r="N2586" s="68" t="str">
        <f>VLOOKUP(K2586,[1]人員授權表!D$3:G$249,4,0)</f>
        <v>無機</v>
      </c>
      <c r="O2586" s="70" t="str">
        <f>VLOOKUP(K2586,[1]人員授權表!D$2:E$249,2,FALSE)</f>
        <v>Vicky游崴涵</v>
      </c>
      <c r="P2586" s="67">
        <f t="shared" si="143"/>
        <v>44764</v>
      </c>
      <c r="Q2586" s="75" t="str">
        <f t="shared" si="145"/>
        <v>週五</v>
      </c>
      <c r="R2586" s="80">
        <v>44757</v>
      </c>
      <c r="T2586" s="70"/>
      <c r="U2586" s="70"/>
      <c r="V2586" s="70"/>
      <c r="W2586" s="70"/>
      <c r="X2586" s="70"/>
      <c r="Y2586" s="78"/>
      <c r="Z2586" s="79"/>
      <c r="AA2586" s="1"/>
      <c r="AB2586" s="12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</row>
    <row r="2587" spans="1:61" s="68" customFormat="1">
      <c r="A2587" s="1"/>
      <c r="B2587" s="66"/>
      <c r="C2587" s="67"/>
      <c r="D2587" s="68" t="s">
        <v>50</v>
      </c>
      <c r="E2587" s="70" t="s">
        <v>51</v>
      </c>
      <c r="F2587" s="19" t="s">
        <v>1249</v>
      </c>
      <c r="G2587" s="67">
        <v>44746</v>
      </c>
      <c r="H2587" s="67">
        <v>44766</v>
      </c>
      <c r="I2587" s="71">
        <f t="shared" si="144"/>
        <v>20</v>
      </c>
      <c r="J2587" s="72" t="s">
        <v>175</v>
      </c>
      <c r="K2587" s="72" t="s">
        <v>176</v>
      </c>
      <c r="L2587" s="73">
        <v>1</v>
      </c>
      <c r="M2587" s="73" t="s">
        <v>108</v>
      </c>
      <c r="N2587" s="68" t="str">
        <f>VLOOKUP(K2587,[1]人員授權表!D$3:G$249,4,0)</f>
        <v>無機</v>
      </c>
      <c r="O2587" s="70" t="s">
        <v>177</v>
      </c>
      <c r="P2587" s="67">
        <f t="shared" si="143"/>
        <v>44764</v>
      </c>
      <c r="Q2587" s="75" t="str">
        <f t="shared" si="145"/>
        <v>週五</v>
      </c>
      <c r="R2587" s="80">
        <v>44750</v>
      </c>
      <c r="T2587" s="70"/>
      <c r="U2587" s="70"/>
      <c r="V2587" s="70"/>
      <c r="W2587" s="70"/>
      <c r="X2587" s="70"/>
      <c r="Y2587" s="78"/>
      <c r="Z2587" s="79"/>
      <c r="AA2587" s="1"/>
      <c r="AB2587" s="12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</row>
    <row r="2588" spans="1:61" s="68" customFormat="1">
      <c r="A2588" s="1"/>
      <c r="B2588" s="66"/>
      <c r="C2588" s="67"/>
      <c r="D2588" s="68" t="s">
        <v>50</v>
      </c>
      <c r="E2588" s="70" t="s">
        <v>51</v>
      </c>
      <c r="F2588" s="19" t="s">
        <v>1249</v>
      </c>
      <c r="G2588" s="67">
        <v>44746</v>
      </c>
      <c r="H2588" s="67">
        <v>44766</v>
      </c>
      <c r="I2588" s="71">
        <f t="shared" si="144"/>
        <v>20</v>
      </c>
      <c r="J2588" s="72" t="s">
        <v>204</v>
      </c>
      <c r="K2588" s="72" t="s">
        <v>205</v>
      </c>
      <c r="L2588" s="73">
        <v>1</v>
      </c>
      <c r="M2588" s="73" t="s">
        <v>108</v>
      </c>
      <c r="N2588" s="68" t="str">
        <f>VLOOKUP(K2588,[1]人員授權表!D$3:G$249,4,0)</f>
        <v>無機</v>
      </c>
      <c r="O2588" s="70" t="str">
        <f>VLOOKUP(K2588,[1]人員授權表!D$2:E$249,2,FALSE)</f>
        <v>Iring陳俊明</v>
      </c>
      <c r="P2588" s="67">
        <f t="shared" si="143"/>
        <v>44764</v>
      </c>
      <c r="Q2588" s="75" t="str">
        <f t="shared" si="145"/>
        <v>週五</v>
      </c>
      <c r="R2588" s="80">
        <v>44749</v>
      </c>
      <c r="T2588" s="70"/>
      <c r="U2588" s="70"/>
      <c r="V2588" s="70"/>
      <c r="W2588" s="70"/>
      <c r="X2588" s="70"/>
      <c r="Y2588" s="78"/>
      <c r="Z2588" s="79"/>
      <c r="AA2588" s="1"/>
      <c r="AB2588" s="12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</row>
    <row r="2589" spans="1:61" s="68" customFormat="1">
      <c r="A2589" s="1"/>
      <c r="B2589" s="66"/>
      <c r="C2589" s="67"/>
      <c r="D2589" s="68" t="s">
        <v>50</v>
      </c>
      <c r="E2589" s="70" t="s">
        <v>51</v>
      </c>
      <c r="F2589" s="19" t="s">
        <v>1249</v>
      </c>
      <c r="G2589" s="67">
        <v>44746</v>
      </c>
      <c r="H2589" s="67">
        <v>44766</v>
      </c>
      <c r="I2589" s="71">
        <f t="shared" si="144"/>
        <v>20</v>
      </c>
      <c r="J2589" s="72" t="s">
        <v>206</v>
      </c>
      <c r="K2589" s="72" t="s">
        <v>179</v>
      </c>
      <c r="L2589" s="73">
        <v>1</v>
      </c>
      <c r="M2589" s="73" t="s">
        <v>108</v>
      </c>
      <c r="N2589" s="68" t="str">
        <f>VLOOKUP(K2589,[1]人員授權表!D$3:G$249,4,0)</f>
        <v>無機</v>
      </c>
      <c r="O2589" s="70" t="s">
        <v>115</v>
      </c>
      <c r="P2589" s="67">
        <f t="shared" si="143"/>
        <v>44764</v>
      </c>
      <c r="Q2589" s="75" t="str">
        <f t="shared" si="145"/>
        <v>週五</v>
      </c>
      <c r="R2589" s="80">
        <v>44754</v>
      </c>
      <c r="T2589" s="70"/>
      <c r="U2589" s="70"/>
      <c r="V2589" s="70"/>
      <c r="W2589" s="70"/>
      <c r="X2589" s="70"/>
      <c r="Y2589" s="78"/>
      <c r="Z2589" s="79"/>
      <c r="AA2589" s="1"/>
      <c r="AB2589" s="12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</row>
    <row r="2590" spans="1:61" s="68" customFormat="1">
      <c r="A2590" s="1"/>
      <c r="B2590" s="66"/>
      <c r="C2590" s="67"/>
      <c r="D2590" s="68" t="s">
        <v>50</v>
      </c>
      <c r="E2590" s="70" t="s">
        <v>51</v>
      </c>
      <c r="F2590" s="19" t="s">
        <v>1249</v>
      </c>
      <c r="G2590" s="67">
        <v>44746</v>
      </c>
      <c r="H2590" s="67">
        <v>44766</v>
      </c>
      <c r="I2590" s="71">
        <f t="shared" si="144"/>
        <v>20</v>
      </c>
      <c r="J2590" s="72" t="s">
        <v>178</v>
      </c>
      <c r="K2590" s="72" t="s">
        <v>179</v>
      </c>
      <c r="L2590" s="73">
        <v>1</v>
      </c>
      <c r="M2590" s="73" t="s">
        <v>108</v>
      </c>
      <c r="N2590" s="68" t="str">
        <f>VLOOKUP(K2590,[1]人員授權表!D$3:G$249,4,0)</f>
        <v>無機</v>
      </c>
      <c r="O2590" s="70" t="s">
        <v>115</v>
      </c>
      <c r="P2590" s="67">
        <f t="shared" si="143"/>
        <v>44764</v>
      </c>
      <c r="Q2590" s="75" t="str">
        <f t="shared" si="145"/>
        <v>週五</v>
      </c>
      <c r="R2590" s="80">
        <v>44754</v>
      </c>
      <c r="T2590" s="70"/>
      <c r="U2590" s="70"/>
      <c r="V2590" s="70"/>
      <c r="W2590" s="70"/>
      <c r="X2590" s="70"/>
      <c r="Y2590" s="78"/>
      <c r="Z2590" s="79"/>
      <c r="AA2590" s="1"/>
      <c r="AB2590" s="12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</row>
    <row r="2591" spans="1:61" s="68" customFormat="1">
      <c r="A2591" s="1"/>
      <c r="B2591" s="66"/>
      <c r="C2591" s="67"/>
      <c r="D2591" s="68" t="s">
        <v>50</v>
      </c>
      <c r="E2591" s="70" t="s">
        <v>51</v>
      </c>
      <c r="F2591" s="19" t="s">
        <v>1249</v>
      </c>
      <c r="G2591" s="67">
        <v>44746</v>
      </c>
      <c r="H2591" s="67">
        <v>44766</v>
      </c>
      <c r="I2591" s="71">
        <f t="shared" si="144"/>
        <v>20</v>
      </c>
      <c r="J2591" s="72" t="s">
        <v>141</v>
      </c>
      <c r="K2591" s="72" t="s">
        <v>142</v>
      </c>
      <c r="L2591" s="73">
        <v>1</v>
      </c>
      <c r="M2591" s="73" t="s">
        <v>108</v>
      </c>
      <c r="N2591" s="68" t="str">
        <f>VLOOKUP(K2591,[1]人員授權表!D$3:G$249,4,0)</f>
        <v>無機</v>
      </c>
      <c r="O2591" s="70" t="str">
        <f>VLOOKUP(K2591,[1]人員授權表!D$2:E$249,2,FALSE)</f>
        <v>Dennis陳汶宏</v>
      </c>
      <c r="P2591" s="67">
        <f t="shared" si="143"/>
        <v>44764</v>
      </c>
      <c r="Q2591" s="75" t="str">
        <f t="shared" si="145"/>
        <v>週五</v>
      </c>
      <c r="R2591" s="80">
        <v>44755</v>
      </c>
      <c r="T2591" s="70"/>
      <c r="U2591" s="70"/>
      <c r="V2591" s="70"/>
      <c r="W2591" s="70"/>
      <c r="X2591" s="70"/>
      <c r="Y2591" s="78"/>
      <c r="Z2591" s="79"/>
      <c r="AA2591" s="1"/>
      <c r="AB2591" s="12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</row>
    <row r="2592" spans="1:61" s="68" customFormat="1">
      <c r="A2592" s="1"/>
      <c r="B2592" s="66"/>
      <c r="C2592" s="67"/>
      <c r="D2592" s="68" t="s">
        <v>50</v>
      </c>
      <c r="E2592" s="70" t="s">
        <v>51</v>
      </c>
      <c r="F2592" s="19" t="s">
        <v>1249</v>
      </c>
      <c r="G2592" s="67">
        <v>44746</v>
      </c>
      <c r="H2592" s="67">
        <v>44766</v>
      </c>
      <c r="I2592" s="71">
        <f t="shared" si="144"/>
        <v>20</v>
      </c>
      <c r="J2592" s="72" t="s">
        <v>209</v>
      </c>
      <c r="K2592" s="72" t="s">
        <v>210</v>
      </c>
      <c r="L2592" s="73">
        <v>1</v>
      </c>
      <c r="M2592" s="73" t="s">
        <v>108</v>
      </c>
      <c r="N2592" s="68" t="str">
        <f>VLOOKUP(K2592,[1]人員授權表!D$3:G$249,4,0)</f>
        <v>無機</v>
      </c>
      <c r="O2592" s="70" t="str">
        <f>VLOOKUP(K2592,[1]人員授權表!D$2:E$249,2,FALSE)</f>
        <v>Vicky游崴涵</v>
      </c>
      <c r="P2592" s="67">
        <f t="shared" si="143"/>
        <v>44764</v>
      </c>
      <c r="Q2592" s="75" t="str">
        <f t="shared" si="145"/>
        <v>週五</v>
      </c>
      <c r="R2592" s="80">
        <v>44753</v>
      </c>
      <c r="T2592" s="70"/>
      <c r="U2592" s="70"/>
      <c r="V2592" s="70"/>
      <c r="W2592" s="70"/>
      <c r="X2592" s="70"/>
      <c r="Y2592" s="78"/>
      <c r="Z2592" s="79"/>
      <c r="AA2592" s="1"/>
      <c r="AB2592" s="12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</row>
    <row r="2593" spans="1:61" s="68" customFormat="1" ht="17.25" customHeight="1">
      <c r="A2593" s="1"/>
      <c r="B2593" s="66"/>
      <c r="C2593" s="67"/>
      <c r="D2593" s="68" t="s">
        <v>50</v>
      </c>
      <c r="E2593" s="70" t="s">
        <v>51</v>
      </c>
      <c r="F2593" s="19" t="s">
        <v>1249</v>
      </c>
      <c r="G2593" s="67">
        <v>44746</v>
      </c>
      <c r="H2593" s="67">
        <v>44766</v>
      </c>
      <c r="I2593" s="71">
        <f t="shared" si="144"/>
        <v>20</v>
      </c>
      <c r="J2593" s="72" t="s">
        <v>167</v>
      </c>
      <c r="K2593" s="72" t="s">
        <v>168</v>
      </c>
      <c r="L2593" s="73">
        <v>1</v>
      </c>
      <c r="M2593" s="73" t="s">
        <v>108</v>
      </c>
      <c r="N2593" s="68" t="str">
        <f>VLOOKUP(K2593,[1]人員授權表!D$3:G$249,4,0)</f>
        <v>有機</v>
      </c>
      <c r="O2593" s="70" t="str">
        <f>VLOOKUP(K2593,[1]人員授權表!D$2:E$249,2,FALSE)</f>
        <v>Una林庭瑄</v>
      </c>
      <c r="P2593" s="67">
        <f t="shared" si="143"/>
        <v>44764</v>
      </c>
      <c r="Q2593" s="75" t="str">
        <f t="shared" si="145"/>
        <v>週五</v>
      </c>
      <c r="R2593" s="80">
        <v>44756</v>
      </c>
      <c r="T2593" s="70"/>
      <c r="U2593" s="70"/>
      <c r="V2593" s="70"/>
      <c r="W2593" s="70"/>
      <c r="X2593" s="70"/>
      <c r="Y2593" s="78"/>
      <c r="Z2593" s="79"/>
      <c r="AA2593" s="1"/>
      <c r="AB2593" s="12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</row>
    <row r="2594" spans="1:61" s="68" customFormat="1">
      <c r="A2594" s="1"/>
      <c r="B2594" s="66"/>
      <c r="C2594" s="67"/>
      <c r="D2594" s="68" t="s">
        <v>50</v>
      </c>
      <c r="E2594" s="70" t="s">
        <v>51</v>
      </c>
      <c r="F2594" s="19" t="s">
        <v>1249</v>
      </c>
      <c r="G2594" s="67">
        <v>44746</v>
      </c>
      <c r="H2594" s="67">
        <v>44766</v>
      </c>
      <c r="I2594" s="71">
        <f t="shared" si="144"/>
        <v>20</v>
      </c>
      <c r="J2594" s="72" t="s">
        <v>169</v>
      </c>
      <c r="K2594" s="72" t="s">
        <v>170</v>
      </c>
      <c r="L2594" s="73">
        <v>1</v>
      </c>
      <c r="M2594" s="73" t="s">
        <v>108</v>
      </c>
      <c r="N2594" s="68" t="str">
        <f>VLOOKUP(K2594,[1]人員授權表!D$3:G$249,4,0)</f>
        <v>有機</v>
      </c>
      <c r="O2594" s="70" t="str">
        <f>VLOOKUP(K2594,[1]人員授權表!D$2:E$249,2,FALSE)</f>
        <v>Elle黃雅琪&amp;
Marco陳鴻鈞</v>
      </c>
      <c r="P2594" s="67">
        <f t="shared" si="143"/>
        <v>44764</v>
      </c>
      <c r="Q2594" s="75" t="str">
        <f t="shared" si="145"/>
        <v>週五</v>
      </c>
      <c r="R2594" s="80">
        <v>44754</v>
      </c>
      <c r="T2594" s="70"/>
      <c r="U2594" s="70"/>
      <c r="V2594" s="70"/>
      <c r="W2594" s="70"/>
      <c r="X2594" s="70"/>
      <c r="Y2594" s="78"/>
      <c r="Z2594" s="79"/>
      <c r="AA2594" s="1"/>
      <c r="AB2594" s="12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</row>
    <row r="2595" spans="1:61" s="68" customFormat="1">
      <c r="A2595" s="1"/>
      <c r="B2595" s="66"/>
      <c r="C2595" s="67"/>
      <c r="D2595" s="68" t="s">
        <v>50</v>
      </c>
      <c r="E2595" s="70" t="s">
        <v>51</v>
      </c>
      <c r="F2595" s="19" t="s">
        <v>1250</v>
      </c>
      <c r="G2595" s="67">
        <v>44749</v>
      </c>
      <c r="H2595" s="67">
        <v>44766</v>
      </c>
      <c r="I2595" s="71">
        <f t="shared" si="144"/>
        <v>17</v>
      </c>
      <c r="J2595" s="72" t="s">
        <v>184</v>
      </c>
      <c r="K2595" s="72" t="s">
        <v>185</v>
      </c>
      <c r="L2595" s="73">
        <v>1</v>
      </c>
      <c r="M2595" s="73" t="s">
        <v>108</v>
      </c>
      <c r="N2595" s="68" t="str">
        <f>VLOOKUP(K2595,[1]人員授權表!D$3:G$249,4,0)</f>
        <v>有機</v>
      </c>
      <c r="O2595" s="70" t="str">
        <f>IF(J2595=[1]人員授權表!$C$85,"Casper李羿勳",IF(J2595=[1]人員授權表!$C$188,"Iring陳俊明",VLOOKUP(K2595,[1]人員授權表!D$2:E$249,2,FALSE)))</f>
        <v>Una林庭瑄</v>
      </c>
      <c r="P2595" s="67">
        <f t="shared" si="143"/>
        <v>44764</v>
      </c>
      <c r="Q2595" s="75" t="str">
        <f t="shared" si="145"/>
        <v>週五</v>
      </c>
      <c r="R2595" s="80">
        <v>44757</v>
      </c>
      <c r="T2595" s="70"/>
      <c r="U2595" s="70"/>
      <c r="V2595" s="70"/>
      <c r="W2595" s="70"/>
      <c r="X2595" s="70"/>
      <c r="Y2595" s="78"/>
      <c r="Z2595" s="79"/>
      <c r="AA2595" s="1"/>
      <c r="AB2595" s="12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</row>
    <row r="2596" spans="1:61" s="68" customFormat="1">
      <c r="A2596" s="1"/>
      <c r="B2596" s="66"/>
      <c r="C2596" s="67"/>
      <c r="D2596" s="68" t="s">
        <v>50</v>
      </c>
      <c r="E2596" s="70" t="s">
        <v>51</v>
      </c>
      <c r="F2596" s="19" t="s">
        <v>1250</v>
      </c>
      <c r="G2596" s="67">
        <v>44749</v>
      </c>
      <c r="H2596" s="67">
        <v>44766</v>
      </c>
      <c r="I2596" s="71">
        <f t="shared" si="144"/>
        <v>17</v>
      </c>
      <c r="J2596" s="72" t="s">
        <v>919</v>
      </c>
      <c r="K2596" s="72" t="s">
        <v>187</v>
      </c>
      <c r="L2596" s="73">
        <v>1</v>
      </c>
      <c r="M2596" s="73" t="s">
        <v>108</v>
      </c>
      <c r="N2596" s="68" t="str">
        <f>VLOOKUP(K2596,[1]人員授權表!D$3:G$249,4,0)</f>
        <v>無機</v>
      </c>
      <c r="O2596" s="70" t="str">
        <f>IF(J2596=[1]人員授權表!$C$85,"Casper李羿勳",IF(J2596=[1]人員授權表!$C$188,"Iring陳俊明",VLOOKUP(K2596,[1]人員授權表!D$2:E$249,2,FALSE)))</f>
        <v>Ruby黃家蓁</v>
      </c>
      <c r="P2596" s="67">
        <f t="shared" si="143"/>
        <v>44764</v>
      </c>
      <c r="Q2596" s="75" t="str">
        <f t="shared" si="145"/>
        <v>週五</v>
      </c>
      <c r="R2596" s="80">
        <v>44755</v>
      </c>
      <c r="T2596" s="70"/>
      <c r="U2596" s="70"/>
      <c r="V2596" s="70"/>
      <c r="W2596" s="70"/>
      <c r="X2596" s="70"/>
      <c r="Y2596" s="78"/>
      <c r="Z2596" s="79"/>
      <c r="AA2596" s="1"/>
      <c r="AB2596" s="12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</row>
    <row r="2597" spans="1:61" s="68" customFormat="1">
      <c r="A2597" s="1"/>
      <c r="B2597" s="66"/>
      <c r="C2597" s="67"/>
      <c r="D2597" s="68" t="s">
        <v>50</v>
      </c>
      <c r="E2597" s="70" t="s">
        <v>51</v>
      </c>
      <c r="F2597" s="19" t="s">
        <v>1250</v>
      </c>
      <c r="G2597" s="67">
        <v>44749</v>
      </c>
      <c r="H2597" s="67">
        <v>44766</v>
      </c>
      <c r="I2597" s="71">
        <f t="shared" si="144"/>
        <v>17</v>
      </c>
      <c r="J2597" s="72" t="s">
        <v>188</v>
      </c>
      <c r="K2597" s="72" t="s">
        <v>189</v>
      </c>
      <c r="L2597" s="73">
        <v>1</v>
      </c>
      <c r="M2597" s="73" t="s">
        <v>108</v>
      </c>
      <c r="N2597" s="68" t="str">
        <f>VLOOKUP(K2597,[1]人員授權表!D$3:G$249,4,0)</f>
        <v>無機</v>
      </c>
      <c r="O2597" s="70" t="str">
        <f>IF(J2597=[1]人員授權表!$C$85,"Casper李羿勳",IF(J2597=[1]人員授權表!$C$188,"Iring陳俊明",VLOOKUP(K2597,[1]人員授權表!D$2:E$249,2,FALSE)))</f>
        <v>Iring陳俊明</v>
      </c>
      <c r="P2597" s="67">
        <f t="shared" si="143"/>
        <v>44764</v>
      </c>
      <c r="Q2597" s="75" t="str">
        <f t="shared" si="145"/>
        <v>週五</v>
      </c>
      <c r="R2597" s="80">
        <v>44757</v>
      </c>
      <c r="T2597" s="70"/>
      <c r="U2597" s="70"/>
      <c r="V2597" s="70"/>
      <c r="W2597" s="70"/>
      <c r="X2597" s="70"/>
      <c r="Y2597" s="78"/>
      <c r="Z2597" s="79"/>
      <c r="AA2597" s="1"/>
      <c r="AB2597" s="12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</row>
    <row r="2598" spans="1:61" s="68" customFormat="1">
      <c r="A2598" s="1"/>
      <c r="B2598" s="66"/>
      <c r="C2598" s="67"/>
      <c r="D2598" s="68" t="s">
        <v>50</v>
      </c>
      <c r="E2598" s="70" t="s">
        <v>51</v>
      </c>
      <c r="F2598" s="19" t="s">
        <v>1250</v>
      </c>
      <c r="G2598" s="67">
        <v>44749</v>
      </c>
      <c r="H2598" s="67">
        <v>44766</v>
      </c>
      <c r="I2598" s="71">
        <f t="shared" si="144"/>
        <v>17</v>
      </c>
      <c r="J2598" s="72" t="s">
        <v>190</v>
      </c>
      <c r="K2598" s="72" t="s">
        <v>140</v>
      </c>
      <c r="L2598" s="73">
        <v>1</v>
      </c>
      <c r="M2598" s="73" t="s">
        <v>108</v>
      </c>
      <c r="N2598" s="68" t="str">
        <f>VLOOKUP(K2598,[1]人員授權表!D$3:G$249,4,0)</f>
        <v>無機</v>
      </c>
      <c r="O2598" s="70" t="str">
        <f>IF(J2598=[1]人員授權表!$C$85,"Casper李羿勳",IF(J2598=[1]人員授權表!$C$188,"Iring陳俊明",VLOOKUP(K2598,[1]人員授權表!D$2:E$249,2,FALSE)))</f>
        <v>Iring陳俊明</v>
      </c>
      <c r="P2598" s="67">
        <f t="shared" si="143"/>
        <v>44764</v>
      </c>
      <c r="Q2598" s="75" t="str">
        <f t="shared" si="145"/>
        <v>週五</v>
      </c>
      <c r="R2598" s="80">
        <v>44757</v>
      </c>
      <c r="T2598" s="70"/>
      <c r="U2598" s="70"/>
      <c r="V2598" s="70"/>
      <c r="W2598" s="70"/>
      <c r="X2598" s="70"/>
      <c r="Y2598" s="78"/>
      <c r="Z2598" s="79"/>
      <c r="AA2598" s="1"/>
      <c r="AB2598" s="12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</row>
    <row r="2599" spans="1:61" s="68" customFormat="1">
      <c r="A2599" s="1"/>
      <c r="B2599" s="104"/>
      <c r="C2599" s="92"/>
      <c r="D2599" s="68" t="s">
        <v>1251</v>
      </c>
      <c r="E2599" s="89" t="s">
        <v>51</v>
      </c>
      <c r="F2599" s="90" t="s">
        <v>1250</v>
      </c>
      <c r="G2599" s="92">
        <v>44749</v>
      </c>
      <c r="H2599" s="92">
        <v>44766</v>
      </c>
      <c r="I2599" s="71">
        <f t="shared" si="144"/>
        <v>17</v>
      </c>
      <c r="J2599" s="106" t="s">
        <v>475</v>
      </c>
      <c r="K2599" s="106" t="s">
        <v>187</v>
      </c>
      <c r="L2599" s="100"/>
      <c r="M2599" s="73" t="s">
        <v>108</v>
      </c>
      <c r="N2599" s="94" t="str">
        <f>VLOOKUP(K2599,[1]人員授權表!D$3:G$249,4,0)</f>
        <v>無機</v>
      </c>
      <c r="O2599" s="89" t="str">
        <f>IF(J2599=[1]人員授權表!$C$85,"Casper李羿勳",IF(J2599=[1]人員授權表!$C$188,"Iring陳俊明",VLOOKUP(K2599,[1]人員授權表!D$2:E$249,2,FALSE)))</f>
        <v>Ruby黃家蓁</v>
      </c>
      <c r="P2599" s="92">
        <f t="shared" si="143"/>
        <v>44764</v>
      </c>
      <c r="Q2599" s="75" t="str">
        <f t="shared" si="145"/>
        <v>週五</v>
      </c>
      <c r="R2599" s="80" t="s">
        <v>3</v>
      </c>
      <c r="T2599" s="70"/>
      <c r="U2599" s="70"/>
      <c r="V2599" s="70"/>
      <c r="W2599" s="70"/>
      <c r="X2599" s="70"/>
      <c r="Y2599" s="78"/>
      <c r="Z2599" s="79"/>
      <c r="AA2599" s="102">
        <v>2</v>
      </c>
      <c r="AB2599" s="103" t="s">
        <v>1252</v>
      </c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</row>
    <row r="2600" spans="1:61" s="68" customFormat="1">
      <c r="A2600" s="1"/>
      <c r="B2600" s="66"/>
      <c r="C2600" s="67"/>
      <c r="D2600" s="68" t="s">
        <v>50</v>
      </c>
      <c r="E2600" s="70" t="s">
        <v>51</v>
      </c>
      <c r="F2600" s="19" t="s">
        <v>1250</v>
      </c>
      <c r="G2600" s="67">
        <v>44749</v>
      </c>
      <c r="H2600" s="67">
        <v>44766</v>
      </c>
      <c r="I2600" s="71">
        <f t="shared" si="144"/>
        <v>17</v>
      </c>
      <c r="J2600" s="72" t="s">
        <v>194</v>
      </c>
      <c r="K2600" s="72" t="s">
        <v>187</v>
      </c>
      <c r="L2600" s="73">
        <v>1</v>
      </c>
      <c r="M2600" s="73" t="s">
        <v>108</v>
      </c>
      <c r="N2600" s="68" t="str">
        <f>VLOOKUP(K2600,[1]人員授權表!D$3:G$249,4,0)</f>
        <v>無機</v>
      </c>
      <c r="O2600" s="70" t="str">
        <f>IF(J2600=[1]人員授權表!$C$85,"Casper李羿勳",IF(J2600=[1]人員授權表!$C$188,"Iring陳俊明",VLOOKUP(K2600,[1]人員授權表!D$2:E$249,2,FALSE)))</f>
        <v>Ruby黃家蓁</v>
      </c>
      <c r="P2600" s="67">
        <f t="shared" si="143"/>
        <v>44764</v>
      </c>
      <c r="Q2600" s="75" t="str">
        <f t="shared" si="145"/>
        <v>週五</v>
      </c>
      <c r="R2600" s="80">
        <v>44761</v>
      </c>
      <c r="T2600" s="70"/>
      <c r="U2600" s="70"/>
      <c r="V2600" s="70"/>
      <c r="W2600" s="70"/>
      <c r="X2600" s="70"/>
      <c r="Y2600" s="78"/>
      <c r="Z2600" s="79"/>
      <c r="AA2600" s="1"/>
      <c r="AB2600" s="12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</row>
    <row r="2601" spans="1:61" s="68" customFormat="1">
      <c r="A2601" s="1"/>
      <c r="B2601" s="66"/>
      <c r="C2601" s="67"/>
      <c r="D2601" s="68" t="s">
        <v>50</v>
      </c>
      <c r="E2601" s="70" t="s">
        <v>51</v>
      </c>
      <c r="F2601" s="19" t="s">
        <v>1250</v>
      </c>
      <c r="G2601" s="67">
        <v>44749</v>
      </c>
      <c r="H2601" s="67">
        <v>44766</v>
      </c>
      <c r="I2601" s="71">
        <f t="shared" si="144"/>
        <v>17</v>
      </c>
      <c r="J2601" s="72" t="s">
        <v>195</v>
      </c>
      <c r="K2601" s="72" t="s">
        <v>196</v>
      </c>
      <c r="L2601" s="73">
        <v>1</v>
      </c>
      <c r="M2601" s="73" t="s">
        <v>108</v>
      </c>
      <c r="N2601" s="68" t="str">
        <f>VLOOKUP(K2601,[1]人員授權表!D$3:G$249,4,0)</f>
        <v>無機</v>
      </c>
      <c r="O2601" s="70" t="str">
        <f>IF(J2601=[1]人員授權表!$C$85,"Casper李羿勳",IF(J2601=[1]人員授權表!$C$188,"Iring陳俊明",VLOOKUP(K2601,[1]人員授權表!D$2:E$249,2,FALSE)))</f>
        <v>Debby胡萱黛</v>
      </c>
      <c r="P2601" s="67">
        <f t="shared" si="143"/>
        <v>44764</v>
      </c>
      <c r="Q2601" s="75" t="str">
        <f t="shared" si="145"/>
        <v>週五</v>
      </c>
      <c r="R2601" s="80">
        <v>44762</v>
      </c>
      <c r="T2601" s="70"/>
      <c r="U2601" s="70"/>
      <c r="V2601" s="70"/>
      <c r="W2601" s="70"/>
      <c r="X2601" s="70"/>
      <c r="Y2601" s="78"/>
      <c r="Z2601" s="79"/>
      <c r="AA2601" s="1"/>
      <c r="AB2601" s="12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</row>
    <row r="2602" spans="1:61" s="68" customFormat="1">
      <c r="A2602" s="1"/>
      <c r="B2602" s="66"/>
      <c r="C2602" s="67"/>
      <c r="D2602" s="68" t="s">
        <v>50</v>
      </c>
      <c r="E2602" s="70" t="s">
        <v>51</v>
      </c>
      <c r="F2602" s="19" t="s">
        <v>1250</v>
      </c>
      <c r="G2602" s="67">
        <v>44749</v>
      </c>
      <c r="H2602" s="67">
        <v>44766</v>
      </c>
      <c r="I2602" s="71">
        <f t="shared" si="144"/>
        <v>17</v>
      </c>
      <c r="J2602" s="72" t="s">
        <v>198</v>
      </c>
      <c r="K2602" s="72" t="s">
        <v>199</v>
      </c>
      <c r="L2602" s="73">
        <v>1</v>
      </c>
      <c r="M2602" s="73" t="s">
        <v>108</v>
      </c>
      <c r="N2602" s="68" t="str">
        <f>VLOOKUP(K2602,[1]人員授權表!D$3:G$249,4,0)</f>
        <v>無機</v>
      </c>
      <c r="O2602" s="70" t="str">
        <f>IF(J2602=[1]人員授權表!$C$85,"Casper李羿勳",IF(J2602=[1]人員授權表!$C$188,"Iring陳俊明",VLOOKUP(K2602,[1]人員授權表!D$2:E$249,2,FALSE)))</f>
        <v>Vicky游崴涵</v>
      </c>
      <c r="P2602" s="67">
        <f t="shared" si="143"/>
        <v>44764</v>
      </c>
      <c r="Q2602" s="75" t="str">
        <f t="shared" si="145"/>
        <v>週五</v>
      </c>
      <c r="R2602" s="80">
        <v>44762</v>
      </c>
      <c r="T2602" s="70"/>
      <c r="U2602" s="70"/>
      <c r="V2602" s="70"/>
      <c r="W2602" s="70"/>
      <c r="X2602" s="70"/>
      <c r="Y2602" s="78"/>
      <c r="Z2602" s="79"/>
      <c r="AA2602" s="1"/>
      <c r="AB2602" s="12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</row>
    <row r="2603" spans="1:61" s="68" customFormat="1">
      <c r="A2603" s="1"/>
      <c r="B2603" s="66"/>
      <c r="C2603" s="67"/>
      <c r="D2603" s="68" t="s">
        <v>50</v>
      </c>
      <c r="E2603" s="70" t="s">
        <v>51</v>
      </c>
      <c r="F2603" s="19" t="s">
        <v>1250</v>
      </c>
      <c r="G2603" s="67">
        <v>44749</v>
      </c>
      <c r="H2603" s="67">
        <v>44766</v>
      </c>
      <c r="I2603" s="71">
        <f t="shared" si="144"/>
        <v>17</v>
      </c>
      <c r="J2603" s="72" t="s">
        <v>200</v>
      </c>
      <c r="K2603" s="72" t="s">
        <v>201</v>
      </c>
      <c r="L2603" s="73">
        <v>1</v>
      </c>
      <c r="M2603" s="73" t="s">
        <v>108</v>
      </c>
      <c r="N2603" s="68" t="str">
        <f>VLOOKUP(K2603,[1]人員授權表!D$3:G$249,4,0)</f>
        <v>無機</v>
      </c>
      <c r="O2603" s="70" t="str">
        <f>IF(J2603=[1]人員授權表!$C$85,"Casper李羿勳",IF(J2603=[1]人員授權表!$C$188,"Iring陳俊明",VLOOKUP(K2603,[1]人員授權表!D$2:E$249,2,FALSE)))</f>
        <v>Ruby黃家蓁</v>
      </c>
      <c r="P2603" s="67">
        <f t="shared" si="143"/>
        <v>44764</v>
      </c>
      <c r="Q2603" s="75" t="str">
        <f t="shared" si="145"/>
        <v>週五</v>
      </c>
      <c r="R2603" s="80">
        <v>44755</v>
      </c>
      <c r="T2603" s="70"/>
      <c r="U2603" s="70"/>
      <c r="V2603" s="70"/>
      <c r="W2603" s="70"/>
      <c r="X2603" s="70"/>
      <c r="Y2603" s="78"/>
      <c r="Z2603" s="79"/>
      <c r="AA2603" s="1"/>
      <c r="AB2603" s="12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</row>
    <row r="2604" spans="1:61" s="68" customFormat="1">
      <c r="A2604" s="1"/>
      <c r="B2604" s="66"/>
      <c r="C2604" s="67"/>
      <c r="D2604" s="68" t="s">
        <v>50</v>
      </c>
      <c r="E2604" s="70" t="s">
        <v>51</v>
      </c>
      <c r="F2604" s="19" t="s">
        <v>1250</v>
      </c>
      <c r="G2604" s="67">
        <v>44749</v>
      </c>
      <c r="H2604" s="67">
        <v>44766</v>
      </c>
      <c r="I2604" s="71">
        <f t="shared" si="144"/>
        <v>17</v>
      </c>
      <c r="J2604" s="72" t="s">
        <v>151</v>
      </c>
      <c r="K2604" s="72" t="s">
        <v>152</v>
      </c>
      <c r="L2604" s="73">
        <v>1</v>
      </c>
      <c r="M2604" s="73" t="s">
        <v>108</v>
      </c>
      <c r="N2604" s="68" t="str">
        <f>VLOOKUP(K2604,[1]人員授權表!D$3:G$249,4,0)</f>
        <v>無機</v>
      </c>
      <c r="O2604" s="70" t="str">
        <f>IF(J2604=[1]人員授權表!$C$85,"Casper李羿勳",IF(J2604=[1]人員授權表!$C$188,"Iring陳俊明",VLOOKUP(K2604,[1]人員授權表!D$2:E$249,2,FALSE)))</f>
        <v>Vicky游崴涵</v>
      </c>
      <c r="P2604" s="67">
        <f t="shared" si="143"/>
        <v>44764</v>
      </c>
      <c r="Q2604" s="75" t="str">
        <f t="shared" si="145"/>
        <v>週五</v>
      </c>
      <c r="R2604" s="80">
        <v>44762</v>
      </c>
      <c r="T2604" s="70"/>
      <c r="U2604" s="70"/>
      <c r="V2604" s="70"/>
      <c r="W2604" s="70"/>
      <c r="X2604" s="70"/>
      <c r="Y2604" s="78"/>
      <c r="Z2604" s="79"/>
      <c r="AA2604" s="1"/>
      <c r="AB2604" s="12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</row>
    <row r="2605" spans="1:61" s="68" customFormat="1">
      <c r="A2605" s="1"/>
      <c r="B2605" s="66"/>
      <c r="C2605" s="67"/>
      <c r="D2605" s="68" t="s">
        <v>50</v>
      </c>
      <c r="E2605" s="70" t="s">
        <v>51</v>
      </c>
      <c r="F2605" s="19" t="s">
        <v>1250</v>
      </c>
      <c r="G2605" s="67">
        <v>44749</v>
      </c>
      <c r="H2605" s="67">
        <v>44766</v>
      </c>
      <c r="I2605" s="71">
        <f t="shared" si="144"/>
        <v>17</v>
      </c>
      <c r="J2605" s="72" t="s">
        <v>649</v>
      </c>
      <c r="K2605" s="72" t="s">
        <v>650</v>
      </c>
      <c r="L2605" s="73">
        <v>1</v>
      </c>
      <c r="M2605" s="73" t="s">
        <v>108</v>
      </c>
      <c r="N2605" s="68" t="str">
        <f>VLOOKUP(K2605,[1]人員授權表!D$3:G$249,4,0)</f>
        <v>有機</v>
      </c>
      <c r="O2605" s="70" t="str">
        <f>IF(J2605=[1]人員授權表!$C$85,"Casper李羿勳",IF(J2605=[1]人員授權表!$C$188,"Iring陳俊明",VLOOKUP(K2605,[1]人員授權表!D$2:E$249,2,FALSE)))</f>
        <v>Casper李羿勳</v>
      </c>
      <c r="P2605" s="67">
        <f t="shared" si="143"/>
        <v>44764</v>
      </c>
      <c r="Q2605" s="75" t="str">
        <f t="shared" si="145"/>
        <v>週五</v>
      </c>
      <c r="R2605" s="80">
        <v>44761</v>
      </c>
      <c r="T2605" s="70"/>
      <c r="U2605" s="70"/>
      <c r="V2605" s="70"/>
      <c r="W2605" s="70"/>
      <c r="X2605" s="70"/>
      <c r="Y2605" s="78"/>
      <c r="Z2605" s="79"/>
      <c r="AA2605" s="1"/>
      <c r="AB2605" s="12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</row>
    <row r="2606" spans="1:61" s="68" customFormat="1">
      <c r="A2606" s="1"/>
      <c r="B2606" s="66"/>
      <c r="C2606" s="67"/>
      <c r="D2606" s="68" t="s">
        <v>50</v>
      </c>
      <c r="E2606" s="70" t="s">
        <v>51</v>
      </c>
      <c r="F2606" s="19" t="s">
        <v>1250</v>
      </c>
      <c r="G2606" s="67">
        <v>44749</v>
      </c>
      <c r="H2606" s="67">
        <v>44766</v>
      </c>
      <c r="I2606" s="71">
        <f t="shared" si="144"/>
        <v>17</v>
      </c>
      <c r="J2606" s="72" t="s">
        <v>160</v>
      </c>
      <c r="K2606" s="72" t="s">
        <v>161</v>
      </c>
      <c r="L2606" s="73">
        <v>1</v>
      </c>
      <c r="M2606" s="73" t="s">
        <v>108</v>
      </c>
      <c r="N2606" s="68" t="str">
        <f>VLOOKUP(K2606,[1]人員授權表!D$3:G$249,4,0)</f>
        <v>無機</v>
      </c>
      <c r="O2606" s="70" t="str">
        <f>IF(J2606=[1]人員授權表!$C$85,"Casper李羿勳",IF(J2606=[1]人員授權表!$C$188,"Iring陳俊明",VLOOKUP(K2606,[1]人員授權表!D$2:E$249,2,FALSE)))</f>
        <v>Dennis陳汶宏</v>
      </c>
      <c r="P2606" s="67">
        <f t="shared" si="143"/>
        <v>44764</v>
      </c>
      <c r="Q2606" s="75" t="str">
        <f t="shared" si="145"/>
        <v>週五</v>
      </c>
      <c r="R2606" s="80">
        <v>44762</v>
      </c>
      <c r="T2606" s="70"/>
      <c r="U2606" s="70"/>
      <c r="V2606" s="70"/>
      <c r="W2606" s="70"/>
      <c r="X2606" s="70"/>
      <c r="Y2606" s="78"/>
      <c r="Z2606" s="79"/>
      <c r="AA2606" s="1"/>
      <c r="AB2606" s="12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</row>
    <row r="2607" spans="1:61" s="68" customFormat="1">
      <c r="A2607" s="1"/>
      <c r="B2607" s="66"/>
      <c r="C2607" s="67"/>
      <c r="D2607" s="68" t="s">
        <v>50</v>
      </c>
      <c r="E2607" s="70" t="s">
        <v>51</v>
      </c>
      <c r="F2607" s="19" t="s">
        <v>1250</v>
      </c>
      <c r="G2607" s="67">
        <v>44749</v>
      </c>
      <c r="H2607" s="67">
        <v>44766</v>
      </c>
      <c r="I2607" s="71">
        <f t="shared" si="144"/>
        <v>17</v>
      </c>
      <c r="J2607" s="72" t="s">
        <v>1222</v>
      </c>
      <c r="K2607" s="72" t="s">
        <v>1223</v>
      </c>
      <c r="L2607" s="73">
        <v>1</v>
      </c>
      <c r="M2607" s="73" t="s">
        <v>108</v>
      </c>
      <c r="N2607" s="68" t="str">
        <f>VLOOKUP(K2607,[1]人員授權表!D$3:G$249,4,0)</f>
        <v>無機</v>
      </c>
      <c r="O2607" s="70" t="str">
        <f>IF(J2607=[1]人員授權表!$C$85,"Casper李羿勳",IF(J2607=[1]人員授權表!$C$188,"Iring陳俊明",VLOOKUP(K2607,[1]人員授權表!D$2:E$249,2,FALSE)))</f>
        <v>Dennis陳汶宏</v>
      </c>
      <c r="P2607" s="67">
        <f t="shared" si="143"/>
        <v>44764</v>
      </c>
      <c r="Q2607" s="75" t="str">
        <f t="shared" si="145"/>
        <v>週五</v>
      </c>
      <c r="R2607" s="80">
        <v>44762</v>
      </c>
      <c r="T2607" s="70"/>
      <c r="U2607" s="70"/>
      <c r="V2607" s="70"/>
      <c r="W2607" s="70"/>
      <c r="X2607" s="70"/>
      <c r="Y2607" s="78"/>
      <c r="Z2607" s="79"/>
      <c r="AA2607" s="1"/>
      <c r="AB2607" s="12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</row>
    <row r="2608" spans="1:61" s="109" customFormat="1">
      <c r="A2608" s="1"/>
      <c r="B2608" s="66"/>
      <c r="C2608" s="67"/>
      <c r="D2608" s="68" t="s">
        <v>50</v>
      </c>
      <c r="E2608" s="70" t="s">
        <v>51</v>
      </c>
      <c r="F2608" s="19" t="s">
        <v>1250</v>
      </c>
      <c r="G2608" s="67">
        <v>44749</v>
      </c>
      <c r="H2608" s="67">
        <v>44766</v>
      </c>
      <c r="I2608" s="71">
        <f t="shared" si="144"/>
        <v>17</v>
      </c>
      <c r="J2608" s="72" t="s">
        <v>175</v>
      </c>
      <c r="K2608" s="72" t="s">
        <v>176</v>
      </c>
      <c r="L2608" s="73">
        <v>1</v>
      </c>
      <c r="M2608" s="73" t="s">
        <v>108</v>
      </c>
      <c r="N2608" s="68" t="str">
        <f>VLOOKUP(K2608,[1]人員授權表!D$3:G$249,4,0)</f>
        <v>無機</v>
      </c>
      <c r="O2608" s="70" t="s">
        <v>177</v>
      </c>
      <c r="P2608" s="67">
        <f t="shared" si="143"/>
        <v>44764</v>
      </c>
      <c r="Q2608" s="75" t="str">
        <f t="shared" si="145"/>
        <v>週五</v>
      </c>
      <c r="R2608" s="80">
        <v>44756</v>
      </c>
      <c r="S2608" s="68"/>
      <c r="T2608" s="70"/>
      <c r="U2608" s="70"/>
      <c r="V2608" s="70"/>
      <c r="W2608" s="70"/>
      <c r="X2608" s="70"/>
      <c r="Y2608" s="78"/>
      <c r="Z2608" s="79"/>
      <c r="AA2608" s="1"/>
      <c r="AB2608" s="12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</row>
    <row r="2609" spans="1:61" s="109" customFormat="1">
      <c r="A2609" s="1"/>
      <c r="B2609" s="66"/>
      <c r="C2609" s="67"/>
      <c r="D2609" s="68" t="s">
        <v>50</v>
      </c>
      <c r="E2609" s="70" t="s">
        <v>51</v>
      </c>
      <c r="F2609" s="19" t="s">
        <v>1250</v>
      </c>
      <c r="G2609" s="67">
        <v>44749</v>
      </c>
      <c r="H2609" s="67">
        <v>44766</v>
      </c>
      <c r="I2609" s="71">
        <f t="shared" si="144"/>
        <v>17</v>
      </c>
      <c r="J2609" s="72" t="s">
        <v>290</v>
      </c>
      <c r="K2609" s="72" t="s">
        <v>291</v>
      </c>
      <c r="L2609" s="73">
        <v>1</v>
      </c>
      <c r="M2609" s="73" t="s">
        <v>108</v>
      </c>
      <c r="N2609" s="68" t="str">
        <f>VLOOKUP(K2609,[1]人員授權表!D$3:G$249,4,0)</f>
        <v>無機</v>
      </c>
      <c r="O2609" s="70" t="str">
        <f>IF(J2609=[1]人員授權表!$C$85,"Casper李羿勳",IF(J2609=[1]人員授權表!$C$188,"Iring陳俊明",VLOOKUP(K2609,[1]人員授權表!D$2:E$249,2,FALSE)))</f>
        <v>George陳志昇</v>
      </c>
      <c r="P2609" s="67">
        <f t="shared" si="143"/>
        <v>44764</v>
      </c>
      <c r="Q2609" s="75" t="str">
        <f t="shared" si="145"/>
        <v>週五</v>
      </c>
      <c r="R2609" s="80">
        <v>44762</v>
      </c>
      <c r="S2609" s="68"/>
      <c r="T2609" s="70"/>
      <c r="U2609" s="70"/>
      <c r="V2609" s="70"/>
      <c r="W2609" s="70"/>
      <c r="X2609" s="70"/>
      <c r="Y2609" s="78"/>
      <c r="Z2609" s="79"/>
      <c r="AA2609" s="1"/>
      <c r="AB2609" s="12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</row>
    <row r="2610" spans="1:61" s="109" customFormat="1">
      <c r="A2610" s="1"/>
      <c r="B2610" s="66"/>
      <c r="C2610" s="67"/>
      <c r="D2610" s="68" t="s">
        <v>50</v>
      </c>
      <c r="E2610" s="70" t="s">
        <v>51</v>
      </c>
      <c r="F2610" s="19" t="s">
        <v>1250</v>
      </c>
      <c r="G2610" s="67">
        <v>44749</v>
      </c>
      <c r="H2610" s="67">
        <v>44766</v>
      </c>
      <c r="I2610" s="71">
        <f t="shared" si="144"/>
        <v>17</v>
      </c>
      <c r="J2610" s="72" t="s">
        <v>204</v>
      </c>
      <c r="K2610" s="72" t="s">
        <v>205</v>
      </c>
      <c r="L2610" s="73">
        <v>1</v>
      </c>
      <c r="M2610" s="73" t="s">
        <v>108</v>
      </c>
      <c r="N2610" s="68" t="str">
        <f>VLOOKUP(K2610,[1]人員授權表!D$3:G$249,4,0)</f>
        <v>無機</v>
      </c>
      <c r="O2610" s="70" t="str">
        <f>IF(J2610=[1]人員授權表!$C$85,"Casper李羿勳",IF(J2610=[1]人員授權表!$C$188,"Iring陳俊明",VLOOKUP(K2610,[1]人員授權表!D$2:E$249,2,FALSE)))</f>
        <v>Iring陳俊明</v>
      </c>
      <c r="P2610" s="67">
        <f t="shared" si="143"/>
        <v>44764</v>
      </c>
      <c r="Q2610" s="75" t="str">
        <f t="shared" si="145"/>
        <v>週五</v>
      </c>
      <c r="R2610" s="80">
        <v>44762</v>
      </c>
      <c r="S2610" s="68"/>
      <c r="T2610" s="70"/>
      <c r="U2610" s="70"/>
      <c r="V2610" s="70"/>
      <c r="W2610" s="70"/>
      <c r="X2610" s="70"/>
      <c r="Y2610" s="78"/>
      <c r="Z2610" s="79"/>
      <c r="AA2610" s="1"/>
      <c r="AB2610" s="12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</row>
    <row r="2611" spans="1:61" s="109" customFormat="1">
      <c r="A2611" s="1"/>
      <c r="B2611" s="66"/>
      <c r="C2611" s="67"/>
      <c r="D2611" s="68" t="s">
        <v>50</v>
      </c>
      <c r="E2611" s="70" t="s">
        <v>51</v>
      </c>
      <c r="F2611" s="19" t="s">
        <v>1250</v>
      </c>
      <c r="G2611" s="67">
        <v>44749</v>
      </c>
      <c r="H2611" s="67">
        <v>44766</v>
      </c>
      <c r="I2611" s="71">
        <f t="shared" si="144"/>
        <v>17</v>
      </c>
      <c r="J2611" s="72" t="s">
        <v>206</v>
      </c>
      <c r="K2611" s="72" t="s">
        <v>179</v>
      </c>
      <c r="L2611" s="73">
        <v>1</v>
      </c>
      <c r="M2611" s="73" t="s">
        <v>108</v>
      </c>
      <c r="N2611" s="68" t="str">
        <f>VLOOKUP(K2611,[1]人員授權表!D$3:G$249,4,0)</f>
        <v>無機</v>
      </c>
      <c r="O2611" s="70" t="s">
        <v>115</v>
      </c>
      <c r="P2611" s="67">
        <f t="shared" si="143"/>
        <v>44764</v>
      </c>
      <c r="Q2611" s="75" t="str">
        <f t="shared" si="145"/>
        <v>週五</v>
      </c>
      <c r="R2611" s="80">
        <v>44761</v>
      </c>
      <c r="S2611" s="68"/>
      <c r="T2611" s="70"/>
      <c r="U2611" s="70"/>
      <c r="V2611" s="70"/>
      <c r="W2611" s="70"/>
      <c r="X2611" s="70"/>
      <c r="Y2611" s="78"/>
      <c r="Z2611" s="79"/>
      <c r="AA2611" s="1"/>
      <c r="AB2611" s="12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</row>
    <row r="2612" spans="1:61" s="109" customFormat="1">
      <c r="A2612" s="1"/>
      <c r="B2612" s="66"/>
      <c r="C2612" s="67"/>
      <c r="D2612" s="68" t="s">
        <v>50</v>
      </c>
      <c r="E2612" s="70" t="s">
        <v>51</v>
      </c>
      <c r="F2612" s="19" t="s">
        <v>1250</v>
      </c>
      <c r="G2612" s="67">
        <v>44749</v>
      </c>
      <c r="H2612" s="67">
        <v>44766</v>
      </c>
      <c r="I2612" s="71">
        <f t="shared" si="144"/>
        <v>17</v>
      </c>
      <c r="J2612" s="72" t="s">
        <v>178</v>
      </c>
      <c r="K2612" s="72" t="s">
        <v>179</v>
      </c>
      <c r="L2612" s="73">
        <v>1</v>
      </c>
      <c r="M2612" s="73" t="s">
        <v>108</v>
      </c>
      <c r="N2612" s="68" t="str">
        <f>VLOOKUP(K2612,[1]人員授權表!D$3:G$249,4,0)</f>
        <v>無機</v>
      </c>
      <c r="O2612" s="70" t="s">
        <v>115</v>
      </c>
      <c r="P2612" s="67">
        <f t="shared" si="143"/>
        <v>44764</v>
      </c>
      <c r="Q2612" s="75" t="str">
        <f t="shared" si="145"/>
        <v>週五</v>
      </c>
      <c r="R2612" s="80">
        <v>44761</v>
      </c>
      <c r="S2612" s="68"/>
      <c r="T2612" s="70"/>
      <c r="U2612" s="70"/>
      <c r="V2612" s="70"/>
      <c r="W2612" s="70"/>
      <c r="X2612" s="70"/>
      <c r="Y2612" s="78"/>
      <c r="Z2612" s="79"/>
      <c r="AA2612" s="1"/>
      <c r="AB2612" s="12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</row>
    <row r="2613" spans="1:61" s="109" customFormat="1">
      <c r="A2613" s="1"/>
      <c r="B2613" s="66"/>
      <c r="C2613" s="67"/>
      <c r="D2613" s="68" t="s">
        <v>50</v>
      </c>
      <c r="E2613" s="70" t="s">
        <v>51</v>
      </c>
      <c r="F2613" s="19" t="s">
        <v>1250</v>
      </c>
      <c r="G2613" s="67">
        <v>44749</v>
      </c>
      <c r="H2613" s="67">
        <v>44766</v>
      </c>
      <c r="I2613" s="71">
        <f t="shared" si="144"/>
        <v>17</v>
      </c>
      <c r="J2613" s="72" t="s">
        <v>141</v>
      </c>
      <c r="K2613" s="72" t="s">
        <v>142</v>
      </c>
      <c r="L2613" s="73">
        <v>1</v>
      </c>
      <c r="M2613" s="73" t="s">
        <v>108</v>
      </c>
      <c r="N2613" s="68" t="str">
        <f>VLOOKUP(K2613,[1]人員授權表!D$3:G$249,4,0)</f>
        <v>無機</v>
      </c>
      <c r="O2613" s="70" t="str">
        <f>IF(J2613=[1]人員授權表!$C$85,"Casper李羿勳",IF(J2613=[1]人員授權表!$C$188,"Iring陳俊明",VLOOKUP(K2613,[1]人員授權表!D$2:E$249,2,FALSE)))</f>
        <v>Dennis陳汶宏</v>
      </c>
      <c r="P2613" s="67">
        <f t="shared" si="143"/>
        <v>44764</v>
      </c>
      <c r="Q2613" s="75" t="str">
        <f t="shared" si="145"/>
        <v>週五</v>
      </c>
      <c r="R2613" s="80">
        <v>44755</v>
      </c>
      <c r="S2613" s="68"/>
      <c r="T2613" s="70"/>
      <c r="U2613" s="70"/>
      <c r="V2613" s="70"/>
      <c r="W2613" s="70"/>
      <c r="X2613" s="70"/>
      <c r="Y2613" s="78"/>
      <c r="Z2613" s="79"/>
      <c r="AA2613" s="1"/>
      <c r="AB2613" s="12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</row>
    <row r="2614" spans="1:61" s="109" customFormat="1">
      <c r="A2614" s="1"/>
      <c r="B2614" s="66"/>
      <c r="C2614" s="67"/>
      <c r="D2614" s="68" t="s">
        <v>50</v>
      </c>
      <c r="E2614" s="70" t="s">
        <v>51</v>
      </c>
      <c r="F2614" s="19" t="s">
        <v>1250</v>
      </c>
      <c r="G2614" s="67">
        <v>44749</v>
      </c>
      <c r="H2614" s="67">
        <v>44766</v>
      </c>
      <c r="I2614" s="71">
        <f t="shared" si="144"/>
        <v>17</v>
      </c>
      <c r="J2614" s="72" t="s">
        <v>966</v>
      </c>
      <c r="K2614" s="72" t="s">
        <v>154</v>
      </c>
      <c r="L2614" s="73">
        <v>1</v>
      </c>
      <c r="M2614" s="73" t="s">
        <v>108</v>
      </c>
      <c r="N2614" s="68" t="str">
        <f>VLOOKUP(K2614,[1]人員授權表!D$3:G$249,4,0)</f>
        <v>無機</v>
      </c>
      <c r="O2614" s="70" t="str">
        <f>IF(J2614=[1]人員授權表!$C$85,"Casper李羿勳",IF(J2614=[1]人員授權表!$C$188,"Iring陳俊明",VLOOKUP(K2614,[1]人員授權表!D$2:E$249,2,FALSE)))</f>
        <v>Ken張智凱</v>
      </c>
      <c r="P2614" s="67">
        <f t="shared" si="143"/>
        <v>44764</v>
      </c>
      <c r="Q2614" s="75" t="str">
        <f t="shared" si="145"/>
        <v>週五</v>
      </c>
      <c r="R2614" s="80">
        <v>44754</v>
      </c>
      <c r="S2614" s="68"/>
      <c r="T2614" s="70"/>
      <c r="U2614" s="70"/>
      <c r="V2614" s="70"/>
      <c r="W2614" s="70"/>
      <c r="X2614" s="70"/>
      <c r="Y2614" s="78"/>
      <c r="Z2614" s="79"/>
      <c r="AA2614" s="1"/>
      <c r="AB2614" s="12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</row>
    <row r="2615" spans="1:61" s="109" customFormat="1">
      <c r="A2615" s="1"/>
      <c r="B2615" s="66"/>
      <c r="C2615" s="67"/>
      <c r="D2615" s="68" t="s">
        <v>50</v>
      </c>
      <c r="E2615" s="70" t="s">
        <v>51</v>
      </c>
      <c r="F2615" s="19" t="s">
        <v>1250</v>
      </c>
      <c r="G2615" s="67">
        <v>44749</v>
      </c>
      <c r="H2615" s="67">
        <v>44766</v>
      </c>
      <c r="I2615" s="71">
        <f t="shared" si="144"/>
        <v>17</v>
      </c>
      <c r="J2615" s="72" t="s">
        <v>209</v>
      </c>
      <c r="K2615" s="72" t="s">
        <v>210</v>
      </c>
      <c r="L2615" s="73">
        <v>1</v>
      </c>
      <c r="M2615" s="73" t="s">
        <v>108</v>
      </c>
      <c r="N2615" s="68" t="str">
        <f>VLOOKUP(K2615,[1]人員授權表!D$3:G$249,4,0)</f>
        <v>無機</v>
      </c>
      <c r="O2615" s="70" t="str">
        <f>IF(J2615=[1]人員授權表!$C$85,"Casper李羿勳",IF(J2615=[1]人員授權表!$C$188,"Iring陳俊明",VLOOKUP(K2615,[1]人員授權表!D$2:E$249,2,FALSE)))</f>
        <v>Vicky游崴涵</v>
      </c>
      <c r="P2615" s="67">
        <f t="shared" si="143"/>
        <v>44764</v>
      </c>
      <c r="Q2615" s="75" t="str">
        <f t="shared" si="145"/>
        <v>週五</v>
      </c>
      <c r="R2615" s="80">
        <v>44762</v>
      </c>
      <c r="S2615" s="68"/>
      <c r="T2615" s="70"/>
      <c r="U2615" s="70"/>
      <c r="V2615" s="70"/>
      <c r="W2615" s="70"/>
      <c r="X2615" s="70"/>
      <c r="Y2615" s="78"/>
      <c r="Z2615" s="79"/>
      <c r="AA2615" s="1"/>
      <c r="AB2615" s="12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</row>
    <row r="2616" spans="1:61" s="109" customFormat="1">
      <c r="A2616" s="1"/>
      <c r="B2616" s="66"/>
      <c r="C2616" s="67"/>
      <c r="D2616" s="68" t="s">
        <v>50</v>
      </c>
      <c r="E2616" s="70" t="s">
        <v>51</v>
      </c>
      <c r="F2616" s="19" t="s">
        <v>1250</v>
      </c>
      <c r="G2616" s="67">
        <v>44749</v>
      </c>
      <c r="H2616" s="67">
        <v>44766</v>
      </c>
      <c r="I2616" s="71">
        <f t="shared" si="144"/>
        <v>17</v>
      </c>
      <c r="J2616" s="72" t="s">
        <v>167</v>
      </c>
      <c r="K2616" s="72" t="s">
        <v>168</v>
      </c>
      <c r="L2616" s="73">
        <v>1</v>
      </c>
      <c r="M2616" s="73" t="s">
        <v>108</v>
      </c>
      <c r="N2616" s="68" t="str">
        <f>VLOOKUP(K2616,[1]人員授權表!D$3:G$249,4,0)</f>
        <v>有機</v>
      </c>
      <c r="O2616" s="70" t="str">
        <f>IF(J2616=[1]人員授權表!$C$85,"Casper李羿勳",IF(J2616=[1]人員授權表!$C$188,"Iring陳俊明",VLOOKUP(K2616,[1]人員授權表!D$2:E$249,2,FALSE)))</f>
        <v>Una林庭瑄</v>
      </c>
      <c r="P2616" s="67">
        <f t="shared" si="143"/>
        <v>44764</v>
      </c>
      <c r="Q2616" s="75" t="str">
        <f t="shared" si="145"/>
        <v>週五</v>
      </c>
      <c r="R2616" s="80">
        <v>44761</v>
      </c>
      <c r="S2616" s="68"/>
      <c r="T2616" s="70"/>
      <c r="U2616" s="70"/>
      <c r="V2616" s="70"/>
      <c r="W2616" s="70"/>
      <c r="X2616" s="70"/>
      <c r="Y2616" s="78"/>
      <c r="Z2616" s="79"/>
      <c r="AA2616" s="1"/>
      <c r="AB2616" s="12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</row>
    <row r="2617" spans="1:61" s="109" customFormat="1">
      <c r="A2617" s="1"/>
      <c r="B2617" s="66"/>
      <c r="C2617" s="67"/>
      <c r="D2617" s="68" t="s">
        <v>50</v>
      </c>
      <c r="E2617" s="70" t="s">
        <v>51</v>
      </c>
      <c r="F2617" s="19" t="s">
        <v>1250</v>
      </c>
      <c r="G2617" s="67">
        <v>44749</v>
      </c>
      <c r="H2617" s="67">
        <v>44766</v>
      </c>
      <c r="I2617" s="71">
        <f t="shared" si="144"/>
        <v>17</v>
      </c>
      <c r="J2617" s="72" t="s">
        <v>257</v>
      </c>
      <c r="K2617" s="72" t="s">
        <v>1225</v>
      </c>
      <c r="L2617" s="73">
        <v>1</v>
      </c>
      <c r="M2617" s="73" t="s">
        <v>108</v>
      </c>
      <c r="N2617" s="68" t="str">
        <f>VLOOKUP(K2617,[1]人員授權表!D$3:G$249,4,0)</f>
        <v>有機</v>
      </c>
      <c r="O2617" s="70" t="str">
        <f>IF(J2617=[1]人員授權表!$C$85,"Casper李羿勳",IF(J2617=[1]人員授權表!$C$188,"Iring陳俊明",VLOOKUP(K2617,[1]人員授權表!D$2:E$249,2,FALSE)))</f>
        <v>Casper李羿勳</v>
      </c>
      <c r="P2617" s="67">
        <f t="shared" si="143"/>
        <v>44764</v>
      </c>
      <c r="Q2617" s="75" t="str">
        <f t="shared" si="145"/>
        <v>週五</v>
      </c>
      <c r="R2617" s="80">
        <v>44763</v>
      </c>
      <c r="S2617" s="68"/>
      <c r="T2617" s="70"/>
      <c r="U2617" s="70"/>
      <c r="V2617" s="70"/>
      <c r="W2617" s="70"/>
      <c r="X2617" s="70"/>
      <c r="Y2617" s="78"/>
      <c r="Z2617" s="79"/>
      <c r="AA2617" s="1"/>
      <c r="AB2617" s="12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</row>
    <row r="2618" spans="1:61" s="109" customFormat="1">
      <c r="A2618" s="1"/>
      <c r="B2618" s="66"/>
      <c r="C2618" s="67"/>
      <c r="D2618" s="68" t="s">
        <v>50</v>
      </c>
      <c r="E2618" s="70" t="s">
        <v>51</v>
      </c>
      <c r="F2618" s="19" t="s">
        <v>1250</v>
      </c>
      <c r="G2618" s="67">
        <v>44749</v>
      </c>
      <c r="H2618" s="67">
        <v>44766</v>
      </c>
      <c r="I2618" s="71">
        <f t="shared" si="144"/>
        <v>17</v>
      </c>
      <c r="J2618" s="72" t="s">
        <v>1253</v>
      </c>
      <c r="K2618" s="72" t="s">
        <v>185</v>
      </c>
      <c r="L2618" s="73">
        <v>1</v>
      </c>
      <c r="M2618" s="73" t="s">
        <v>108</v>
      </c>
      <c r="N2618" s="68" t="str">
        <f>VLOOKUP(K2618,[1]人員授權表!D$3:G$249,4,0)</f>
        <v>有機</v>
      </c>
      <c r="O2618" s="70" t="str">
        <f>IF(J2618=[1]人員授權表!$C$85,"Casper李羿勳",IF(J2618=[1]人員授權表!$C$188,"Iring陳俊明",VLOOKUP(K2618,[1]人員授權表!D$2:E$249,2,FALSE)))</f>
        <v>Una林庭瑄</v>
      </c>
      <c r="P2618" s="67">
        <f t="shared" si="143"/>
        <v>44764</v>
      </c>
      <c r="Q2618" s="75" t="str">
        <f t="shared" si="145"/>
        <v>週五</v>
      </c>
      <c r="R2618" s="80">
        <v>44757</v>
      </c>
      <c r="S2618" s="68"/>
      <c r="T2618" s="70"/>
      <c r="U2618" s="70"/>
      <c r="V2618" s="70"/>
      <c r="W2618" s="70"/>
      <c r="X2618" s="70"/>
      <c r="Y2618" s="78"/>
      <c r="Z2618" s="79"/>
      <c r="AA2618" s="1"/>
      <c r="AB2618" s="12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</row>
    <row r="2619" spans="1:61" s="109" customFormat="1">
      <c r="A2619" s="1"/>
      <c r="B2619" s="66"/>
      <c r="C2619" s="67"/>
      <c r="D2619" s="68" t="s">
        <v>50</v>
      </c>
      <c r="E2619" s="70" t="s">
        <v>51</v>
      </c>
      <c r="F2619" s="19" t="s">
        <v>1250</v>
      </c>
      <c r="G2619" s="67">
        <v>44749</v>
      </c>
      <c r="H2619" s="67">
        <v>44766</v>
      </c>
      <c r="I2619" s="71">
        <f t="shared" si="144"/>
        <v>17</v>
      </c>
      <c r="J2619" s="72" t="s">
        <v>169</v>
      </c>
      <c r="K2619" s="72" t="s">
        <v>170</v>
      </c>
      <c r="L2619" s="73">
        <v>1</v>
      </c>
      <c r="M2619" s="73" t="s">
        <v>108</v>
      </c>
      <c r="N2619" s="68" t="str">
        <f>VLOOKUP(K2619,[1]人員授權表!D$3:G$249,4,0)</f>
        <v>有機</v>
      </c>
      <c r="O2619" s="70" t="str">
        <f>IF(J2619=[1]人員授權表!$C$85,"Casper李羿勳",IF(J2619=[1]人員授權表!$C$188,"Iring陳俊明",VLOOKUP(K2619,[1]人員授權表!D$2:E$249,2,FALSE)))</f>
        <v>Elle黃雅琪&amp;
Marco陳鴻鈞</v>
      </c>
      <c r="P2619" s="67">
        <f t="shared" si="143"/>
        <v>44764</v>
      </c>
      <c r="Q2619" s="75" t="str">
        <f t="shared" si="145"/>
        <v>週五</v>
      </c>
      <c r="R2619" s="80">
        <v>44761</v>
      </c>
      <c r="S2619" s="68"/>
      <c r="T2619" s="70"/>
      <c r="U2619" s="70"/>
      <c r="V2619" s="70"/>
      <c r="W2619" s="70"/>
      <c r="X2619" s="70"/>
      <c r="Y2619" s="78"/>
      <c r="Z2619" s="79"/>
      <c r="AA2619" s="1"/>
      <c r="AB2619" s="12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</row>
    <row r="2620" spans="1:61" s="109" customFormat="1">
      <c r="A2620" s="1"/>
      <c r="B2620" s="66"/>
      <c r="C2620" s="67"/>
      <c r="D2620" s="68" t="s">
        <v>50</v>
      </c>
      <c r="E2620" s="70" t="s">
        <v>51</v>
      </c>
      <c r="F2620" s="19" t="s">
        <v>1254</v>
      </c>
      <c r="G2620" s="67">
        <v>44749</v>
      </c>
      <c r="H2620" s="67">
        <v>44766</v>
      </c>
      <c r="I2620" s="71">
        <f t="shared" si="144"/>
        <v>17</v>
      </c>
      <c r="J2620" s="72" t="s">
        <v>184</v>
      </c>
      <c r="K2620" s="72" t="s">
        <v>185</v>
      </c>
      <c r="L2620" s="73">
        <v>1</v>
      </c>
      <c r="M2620" s="73" t="s">
        <v>108</v>
      </c>
      <c r="N2620" s="68" t="str">
        <f>VLOOKUP(K2620,[1]人員授權表!D$3:G$249,4,0)</f>
        <v>有機</v>
      </c>
      <c r="O2620" s="70" t="str">
        <f>IF(J2620=[1]人員授權表!$C$85,"Casper李羿勳",IF(J2620=[1]人員授權表!$C$188,"Iring陳俊明",VLOOKUP(K2620,[1]人員授權表!D$2:E$249,2,FALSE)))</f>
        <v>Una林庭瑄</v>
      </c>
      <c r="P2620" s="67">
        <f t="shared" si="143"/>
        <v>44764</v>
      </c>
      <c r="Q2620" s="75" t="str">
        <f t="shared" si="145"/>
        <v>週五</v>
      </c>
      <c r="R2620" s="80">
        <v>44757</v>
      </c>
      <c r="S2620" s="68"/>
      <c r="T2620" s="70"/>
      <c r="U2620" s="70"/>
      <c r="V2620" s="70"/>
      <c r="W2620" s="70"/>
      <c r="X2620" s="70"/>
      <c r="Y2620" s="78"/>
      <c r="Z2620" s="79"/>
      <c r="AA2620" s="1"/>
      <c r="AB2620" s="12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</row>
    <row r="2621" spans="1:61" s="109" customFormat="1">
      <c r="A2621" s="1"/>
      <c r="B2621" s="66"/>
      <c r="C2621" s="67"/>
      <c r="D2621" s="68" t="s">
        <v>50</v>
      </c>
      <c r="E2621" s="70" t="s">
        <v>51</v>
      </c>
      <c r="F2621" s="19" t="s">
        <v>1254</v>
      </c>
      <c r="G2621" s="67">
        <v>44749</v>
      </c>
      <c r="H2621" s="67">
        <v>44766</v>
      </c>
      <c r="I2621" s="71">
        <f t="shared" si="144"/>
        <v>17</v>
      </c>
      <c r="J2621" s="72" t="s">
        <v>919</v>
      </c>
      <c r="K2621" s="72" t="s">
        <v>187</v>
      </c>
      <c r="L2621" s="73">
        <v>1</v>
      </c>
      <c r="M2621" s="73" t="s">
        <v>108</v>
      </c>
      <c r="N2621" s="68" t="str">
        <f>VLOOKUP(K2621,[1]人員授權表!D$3:G$249,4,0)</f>
        <v>無機</v>
      </c>
      <c r="O2621" s="70" t="str">
        <f>IF(J2621=[1]人員授權表!$C$85,"Casper李羿勳",IF(J2621=[1]人員授權表!$C$188,"Iring陳俊明",VLOOKUP(K2621,[1]人員授權表!D$2:E$249,2,FALSE)))</f>
        <v>Ruby黃家蓁</v>
      </c>
      <c r="P2621" s="67">
        <f t="shared" si="143"/>
        <v>44764</v>
      </c>
      <c r="Q2621" s="75" t="str">
        <f t="shared" si="145"/>
        <v>週五</v>
      </c>
      <c r="R2621" s="80">
        <v>44755</v>
      </c>
      <c r="S2621" s="68"/>
      <c r="T2621" s="70"/>
      <c r="U2621" s="70"/>
      <c r="V2621" s="70"/>
      <c r="W2621" s="70"/>
      <c r="X2621" s="70"/>
      <c r="Y2621" s="78"/>
      <c r="Z2621" s="79"/>
      <c r="AA2621" s="1"/>
      <c r="AB2621" s="12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</row>
    <row r="2622" spans="1:61" s="109" customFormat="1">
      <c r="A2622" s="1"/>
      <c r="B2622" s="66"/>
      <c r="C2622" s="67"/>
      <c r="D2622" s="68" t="s">
        <v>50</v>
      </c>
      <c r="E2622" s="70" t="s">
        <v>51</v>
      </c>
      <c r="F2622" s="19" t="s">
        <v>1254</v>
      </c>
      <c r="G2622" s="67">
        <v>44749</v>
      </c>
      <c r="H2622" s="67">
        <v>44766</v>
      </c>
      <c r="I2622" s="71">
        <f t="shared" si="144"/>
        <v>17</v>
      </c>
      <c r="J2622" s="72" t="s">
        <v>188</v>
      </c>
      <c r="K2622" s="72" t="s">
        <v>189</v>
      </c>
      <c r="L2622" s="73">
        <v>1</v>
      </c>
      <c r="M2622" s="73" t="s">
        <v>108</v>
      </c>
      <c r="N2622" s="68" t="str">
        <f>VLOOKUP(K2622,[1]人員授權表!D$3:G$249,4,0)</f>
        <v>無機</v>
      </c>
      <c r="O2622" s="70" t="str">
        <f>IF(J2622=[1]人員授權表!$C$85,"Casper李羿勳",IF(J2622=[1]人員授權表!$C$188,"Iring陳俊明",VLOOKUP(K2622,[1]人員授權表!D$2:E$249,2,FALSE)))</f>
        <v>Iring陳俊明</v>
      </c>
      <c r="P2622" s="67">
        <f t="shared" si="143"/>
        <v>44764</v>
      </c>
      <c r="Q2622" s="75" t="str">
        <f t="shared" si="145"/>
        <v>週五</v>
      </c>
      <c r="R2622" s="80">
        <v>44757</v>
      </c>
      <c r="S2622" s="68"/>
      <c r="T2622" s="70"/>
      <c r="U2622" s="70"/>
      <c r="V2622" s="70"/>
      <c r="W2622" s="70"/>
      <c r="X2622" s="70"/>
      <c r="Y2622" s="78"/>
      <c r="Z2622" s="79"/>
      <c r="AA2622" s="1"/>
      <c r="AB2622" s="12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</row>
    <row r="2623" spans="1:61" s="109" customFormat="1">
      <c r="A2623" s="1"/>
      <c r="B2623" s="66"/>
      <c r="C2623" s="67"/>
      <c r="D2623" s="68" t="s">
        <v>50</v>
      </c>
      <c r="E2623" s="70" t="s">
        <v>51</v>
      </c>
      <c r="F2623" s="19" t="s">
        <v>1254</v>
      </c>
      <c r="G2623" s="67">
        <v>44749</v>
      </c>
      <c r="H2623" s="67">
        <v>44766</v>
      </c>
      <c r="I2623" s="71">
        <f t="shared" si="144"/>
        <v>17</v>
      </c>
      <c r="J2623" s="72" t="s">
        <v>190</v>
      </c>
      <c r="K2623" s="72" t="s">
        <v>140</v>
      </c>
      <c r="L2623" s="73">
        <v>1</v>
      </c>
      <c r="M2623" s="73" t="s">
        <v>108</v>
      </c>
      <c r="N2623" s="68" t="str">
        <f>VLOOKUP(K2623,[1]人員授權表!D$3:G$249,4,0)</f>
        <v>無機</v>
      </c>
      <c r="O2623" s="70" t="str">
        <f>IF(J2623=[1]人員授權表!$C$85,"Casper李羿勳",IF(J2623=[1]人員授權表!$C$188,"Iring陳俊明",VLOOKUP(K2623,[1]人員授權表!D$2:E$249,2,FALSE)))</f>
        <v>Iring陳俊明</v>
      </c>
      <c r="P2623" s="67">
        <f t="shared" si="143"/>
        <v>44764</v>
      </c>
      <c r="Q2623" s="75" t="str">
        <f t="shared" si="145"/>
        <v>週五</v>
      </c>
      <c r="R2623" s="80">
        <v>44757</v>
      </c>
      <c r="S2623" s="68"/>
      <c r="T2623" s="70"/>
      <c r="U2623" s="70"/>
      <c r="V2623" s="70"/>
      <c r="W2623" s="70"/>
      <c r="X2623" s="70"/>
      <c r="Y2623" s="78"/>
      <c r="Z2623" s="79"/>
      <c r="AA2623" s="1"/>
      <c r="AB2623" s="12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</row>
    <row r="2624" spans="1:61" s="109" customFormat="1">
      <c r="A2624" s="1"/>
      <c r="B2624" s="104"/>
      <c r="C2624" s="92"/>
      <c r="D2624" s="68" t="s">
        <v>1251</v>
      </c>
      <c r="E2624" s="89" t="s">
        <v>51</v>
      </c>
      <c r="F2624" s="90" t="s">
        <v>1254</v>
      </c>
      <c r="G2624" s="92">
        <v>44749</v>
      </c>
      <c r="H2624" s="92">
        <v>44766</v>
      </c>
      <c r="I2624" s="71">
        <f t="shared" si="144"/>
        <v>17</v>
      </c>
      <c r="J2624" s="106" t="s">
        <v>475</v>
      </c>
      <c r="K2624" s="106" t="s">
        <v>187</v>
      </c>
      <c r="L2624" s="100"/>
      <c r="M2624" s="73" t="s">
        <v>108</v>
      </c>
      <c r="N2624" s="94" t="str">
        <f>VLOOKUP(K2624,[1]人員授權表!D$3:G$249,4,0)</f>
        <v>無機</v>
      </c>
      <c r="O2624" s="89" t="str">
        <f>IF(J2624=[1]人員授權表!$C$85,"Casper李羿勳",IF(J2624=[1]人員授權表!$C$188,"Iring陳俊明",VLOOKUP(K2624,[1]人員授權表!D$2:E$249,2,FALSE)))</f>
        <v>Ruby黃家蓁</v>
      </c>
      <c r="P2624" s="92">
        <f t="shared" si="143"/>
        <v>44764</v>
      </c>
      <c r="Q2624" s="75" t="str">
        <f t="shared" si="145"/>
        <v>週五</v>
      </c>
      <c r="R2624" s="80" t="s">
        <v>3</v>
      </c>
      <c r="S2624" s="68"/>
      <c r="T2624" s="70"/>
      <c r="U2624" s="70"/>
      <c r="V2624" s="70"/>
      <c r="W2624" s="70"/>
      <c r="X2624" s="70"/>
      <c r="Y2624" s="78"/>
      <c r="Z2624" s="79"/>
      <c r="AA2624" s="102">
        <v>2</v>
      </c>
      <c r="AB2624" s="103" t="s">
        <v>1252</v>
      </c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</row>
    <row r="2625" spans="1:61" s="109" customFormat="1">
      <c r="A2625" s="1"/>
      <c r="B2625" s="66"/>
      <c r="C2625" s="67"/>
      <c r="D2625" s="68" t="s">
        <v>50</v>
      </c>
      <c r="E2625" s="70" t="s">
        <v>51</v>
      </c>
      <c r="F2625" s="19" t="s">
        <v>1254</v>
      </c>
      <c r="G2625" s="67">
        <v>44749</v>
      </c>
      <c r="H2625" s="67">
        <v>44766</v>
      </c>
      <c r="I2625" s="71">
        <f t="shared" si="144"/>
        <v>17</v>
      </c>
      <c r="J2625" s="72" t="s">
        <v>194</v>
      </c>
      <c r="K2625" s="72" t="s">
        <v>187</v>
      </c>
      <c r="L2625" s="73">
        <v>1</v>
      </c>
      <c r="M2625" s="73" t="s">
        <v>108</v>
      </c>
      <c r="N2625" s="68" t="str">
        <f>VLOOKUP(K2625,[1]人員授權表!D$3:G$249,4,0)</f>
        <v>無機</v>
      </c>
      <c r="O2625" s="70" t="str">
        <f>IF(J2625=[1]人員授權表!$C$85,"Casper李羿勳",IF(J2625=[1]人員授權表!$C$188,"Iring陳俊明",VLOOKUP(K2625,[1]人員授權表!D$2:E$249,2,FALSE)))</f>
        <v>Ruby黃家蓁</v>
      </c>
      <c r="P2625" s="67">
        <f t="shared" ref="P2625:P2688" si="146">H2625-2</f>
        <v>44764</v>
      </c>
      <c r="Q2625" s="75" t="str">
        <f t="shared" si="145"/>
        <v>週五</v>
      </c>
      <c r="R2625" s="80">
        <v>44761</v>
      </c>
      <c r="S2625" s="68"/>
      <c r="T2625" s="70"/>
      <c r="U2625" s="70"/>
      <c r="V2625" s="70"/>
      <c r="W2625" s="70"/>
      <c r="X2625" s="70"/>
      <c r="Y2625" s="78"/>
      <c r="Z2625" s="79"/>
      <c r="AA2625" s="1"/>
      <c r="AB2625" s="12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</row>
    <row r="2626" spans="1:61" s="109" customFormat="1">
      <c r="A2626" s="1"/>
      <c r="B2626" s="66"/>
      <c r="C2626" s="67"/>
      <c r="D2626" s="68" t="s">
        <v>50</v>
      </c>
      <c r="E2626" s="70" t="s">
        <v>51</v>
      </c>
      <c r="F2626" s="19" t="s">
        <v>1254</v>
      </c>
      <c r="G2626" s="67">
        <v>44749</v>
      </c>
      <c r="H2626" s="67">
        <v>44766</v>
      </c>
      <c r="I2626" s="71">
        <f t="shared" si="144"/>
        <v>17</v>
      </c>
      <c r="J2626" s="72" t="s">
        <v>195</v>
      </c>
      <c r="K2626" s="72" t="s">
        <v>196</v>
      </c>
      <c r="L2626" s="73">
        <v>1</v>
      </c>
      <c r="M2626" s="73" t="s">
        <v>108</v>
      </c>
      <c r="N2626" s="68" t="str">
        <f>VLOOKUP(K2626,[1]人員授權表!D$3:G$249,4,0)</f>
        <v>無機</v>
      </c>
      <c r="O2626" s="70" t="str">
        <f>IF(J2626=[1]人員授權表!$C$85,"Casper李羿勳",IF(J2626=[1]人員授權表!$C$188,"Iring陳俊明",VLOOKUP(K2626,[1]人員授權表!D$2:E$249,2,FALSE)))</f>
        <v>Debby胡萱黛</v>
      </c>
      <c r="P2626" s="67">
        <f t="shared" si="146"/>
        <v>44764</v>
      </c>
      <c r="Q2626" s="75" t="str">
        <f t="shared" si="145"/>
        <v>週五</v>
      </c>
      <c r="R2626" s="80">
        <v>44762</v>
      </c>
      <c r="S2626" s="68"/>
      <c r="T2626" s="70"/>
      <c r="U2626" s="70"/>
      <c r="V2626" s="70"/>
      <c r="W2626" s="70"/>
      <c r="X2626" s="70"/>
      <c r="Y2626" s="78"/>
      <c r="Z2626" s="79"/>
      <c r="AA2626" s="1"/>
      <c r="AB2626" s="12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</row>
    <row r="2627" spans="1:61" s="109" customFormat="1">
      <c r="A2627" s="1"/>
      <c r="B2627" s="66"/>
      <c r="C2627" s="67"/>
      <c r="D2627" s="68" t="s">
        <v>50</v>
      </c>
      <c r="E2627" s="70" t="s">
        <v>51</v>
      </c>
      <c r="F2627" s="19" t="s">
        <v>1254</v>
      </c>
      <c r="G2627" s="67">
        <v>44749</v>
      </c>
      <c r="H2627" s="67">
        <v>44766</v>
      </c>
      <c r="I2627" s="71">
        <f t="shared" si="144"/>
        <v>17</v>
      </c>
      <c r="J2627" s="72" t="s">
        <v>198</v>
      </c>
      <c r="K2627" s="72" t="s">
        <v>199</v>
      </c>
      <c r="L2627" s="73">
        <v>1</v>
      </c>
      <c r="M2627" s="73" t="s">
        <v>108</v>
      </c>
      <c r="N2627" s="68" t="str">
        <f>VLOOKUP(K2627,[1]人員授權表!D$3:G$249,4,0)</f>
        <v>無機</v>
      </c>
      <c r="O2627" s="70" t="str">
        <f>IF(J2627=[1]人員授權表!$C$85,"Casper李羿勳",IF(J2627=[1]人員授權表!$C$188,"Iring陳俊明",VLOOKUP(K2627,[1]人員授權表!D$2:E$249,2,FALSE)))</f>
        <v>Vicky游崴涵</v>
      </c>
      <c r="P2627" s="67">
        <f t="shared" si="146"/>
        <v>44764</v>
      </c>
      <c r="Q2627" s="75" t="str">
        <f t="shared" si="145"/>
        <v>週五</v>
      </c>
      <c r="R2627" s="80">
        <v>44762</v>
      </c>
      <c r="S2627" s="68"/>
      <c r="T2627" s="70"/>
      <c r="U2627" s="70"/>
      <c r="V2627" s="70"/>
      <c r="W2627" s="70"/>
      <c r="X2627" s="70"/>
      <c r="Y2627" s="78"/>
      <c r="Z2627" s="79"/>
      <c r="AA2627" s="1"/>
      <c r="AB2627" s="12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</row>
    <row r="2628" spans="1:61" s="109" customFormat="1">
      <c r="A2628" s="1"/>
      <c r="B2628" s="66"/>
      <c r="C2628" s="67"/>
      <c r="D2628" s="68" t="s">
        <v>50</v>
      </c>
      <c r="E2628" s="70" t="s">
        <v>51</v>
      </c>
      <c r="F2628" s="19" t="s">
        <v>1254</v>
      </c>
      <c r="G2628" s="67">
        <v>44749</v>
      </c>
      <c r="H2628" s="67">
        <v>44766</v>
      </c>
      <c r="I2628" s="71">
        <f t="shared" si="144"/>
        <v>17</v>
      </c>
      <c r="J2628" s="72" t="s">
        <v>200</v>
      </c>
      <c r="K2628" s="72" t="s">
        <v>201</v>
      </c>
      <c r="L2628" s="73">
        <v>1</v>
      </c>
      <c r="M2628" s="73" t="s">
        <v>108</v>
      </c>
      <c r="N2628" s="68" t="str">
        <f>VLOOKUP(K2628,[1]人員授權表!D$3:G$249,4,0)</f>
        <v>無機</v>
      </c>
      <c r="O2628" s="70" t="str">
        <f>IF(J2628=[1]人員授權表!$C$85,"Casper李羿勳",IF(J2628=[1]人員授權表!$C$188,"Iring陳俊明",VLOOKUP(K2628,[1]人員授權表!D$2:E$249,2,FALSE)))</f>
        <v>Ruby黃家蓁</v>
      </c>
      <c r="P2628" s="67">
        <f t="shared" si="146"/>
        <v>44764</v>
      </c>
      <c r="Q2628" s="75" t="str">
        <f t="shared" si="145"/>
        <v>週五</v>
      </c>
      <c r="R2628" s="80">
        <v>44755</v>
      </c>
      <c r="S2628" s="68"/>
      <c r="T2628" s="70"/>
      <c r="U2628" s="70"/>
      <c r="V2628" s="70"/>
      <c r="W2628" s="70"/>
      <c r="X2628" s="70"/>
      <c r="Y2628" s="78"/>
      <c r="Z2628" s="79"/>
      <c r="AA2628" s="1"/>
      <c r="AB2628" s="12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</row>
    <row r="2629" spans="1:61" s="109" customFormat="1">
      <c r="A2629" s="1"/>
      <c r="B2629" s="66"/>
      <c r="C2629" s="67"/>
      <c r="D2629" s="68" t="s">
        <v>50</v>
      </c>
      <c r="E2629" s="70" t="s">
        <v>51</v>
      </c>
      <c r="F2629" s="19" t="s">
        <v>1254</v>
      </c>
      <c r="G2629" s="67">
        <v>44749</v>
      </c>
      <c r="H2629" s="67">
        <v>44766</v>
      </c>
      <c r="I2629" s="71">
        <f t="shared" si="144"/>
        <v>17</v>
      </c>
      <c r="J2629" s="72" t="s">
        <v>151</v>
      </c>
      <c r="K2629" s="72" t="s">
        <v>152</v>
      </c>
      <c r="L2629" s="73">
        <v>1</v>
      </c>
      <c r="M2629" s="73" t="s">
        <v>108</v>
      </c>
      <c r="N2629" s="68" t="str">
        <f>VLOOKUP(K2629,[1]人員授權表!D$3:G$249,4,0)</f>
        <v>無機</v>
      </c>
      <c r="O2629" s="70" t="str">
        <f>IF(J2629=[1]人員授權表!$C$85,"Casper李羿勳",IF(J2629=[1]人員授權表!$C$188,"Iring陳俊明",VLOOKUP(K2629,[1]人員授權表!D$2:E$249,2,FALSE)))</f>
        <v>Vicky游崴涵</v>
      </c>
      <c r="P2629" s="67">
        <f t="shared" si="146"/>
        <v>44764</v>
      </c>
      <c r="Q2629" s="75" t="str">
        <f t="shared" si="145"/>
        <v>週五</v>
      </c>
      <c r="R2629" s="80">
        <v>44762</v>
      </c>
      <c r="S2629" s="68"/>
      <c r="T2629" s="70"/>
      <c r="U2629" s="70"/>
      <c r="V2629" s="70"/>
      <c r="W2629" s="70"/>
      <c r="X2629" s="70"/>
      <c r="Y2629" s="78"/>
      <c r="Z2629" s="79"/>
      <c r="AA2629" s="1"/>
      <c r="AB2629" s="12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</row>
    <row r="2630" spans="1:61" s="109" customFormat="1">
      <c r="A2630" s="1"/>
      <c r="B2630" s="66"/>
      <c r="C2630" s="67"/>
      <c r="D2630" s="68" t="s">
        <v>50</v>
      </c>
      <c r="E2630" s="70" t="s">
        <v>51</v>
      </c>
      <c r="F2630" s="19" t="s">
        <v>1254</v>
      </c>
      <c r="G2630" s="67">
        <v>44749</v>
      </c>
      <c r="H2630" s="67">
        <v>44766</v>
      </c>
      <c r="I2630" s="71">
        <f t="shared" si="144"/>
        <v>17</v>
      </c>
      <c r="J2630" s="72" t="s">
        <v>649</v>
      </c>
      <c r="K2630" s="72" t="s">
        <v>650</v>
      </c>
      <c r="L2630" s="73">
        <v>1</v>
      </c>
      <c r="M2630" s="73" t="s">
        <v>108</v>
      </c>
      <c r="N2630" s="68" t="str">
        <f>VLOOKUP(K2630,[1]人員授權表!D$3:G$249,4,0)</f>
        <v>有機</v>
      </c>
      <c r="O2630" s="70" t="str">
        <f>IF(J2630=[1]人員授權表!$C$85,"Casper李羿勳",IF(J2630=[1]人員授權表!$C$188,"Iring陳俊明",VLOOKUP(K2630,[1]人員授權表!D$2:E$249,2,FALSE)))</f>
        <v>Casper李羿勳</v>
      </c>
      <c r="P2630" s="67">
        <f t="shared" si="146"/>
        <v>44764</v>
      </c>
      <c r="Q2630" s="75" t="str">
        <f t="shared" si="145"/>
        <v>週五</v>
      </c>
      <c r="R2630" s="80">
        <v>44761</v>
      </c>
      <c r="S2630" s="68"/>
      <c r="T2630" s="70"/>
      <c r="U2630" s="70"/>
      <c r="V2630" s="70"/>
      <c r="W2630" s="70"/>
      <c r="X2630" s="70"/>
      <c r="Y2630" s="78"/>
      <c r="Z2630" s="79"/>
      <c r="AA2630" s="1"/>
      <c r="AB2630" s="12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</row>
    <row r="2631" spans="1:61" s="109" customFormat="1">
      <c r="A2631" s="1"/>
      <c r="B2631" s="66"/>
      <c r="C2631" s="67"/>
      <c r="D2631" s="68" t="s">
        <v>50</v>
      </c>
      <c r="E2631" s="70" t="s">
        <v>51</v>
      </c>
      <c r="F2631" s="19" t="s">
        <v>1254</v>
      </c>
      <c r="G2631" s="67">
        <v>44749</v>
      </c>
      <c r="H2631" s="67">
        <v>44766</v>
      </c>
      <c r="I2631" s="71">
        <f t="shared" ref="I2631:I2694" si="147">_xlfn.DAYS(H2631,G2631)</f>
        <v>17</v>
      </c>
      <c r="J2631" s="72" t="s">
        <v>160</v>
      </c>
      <c r="K2631" s="72" t="s">
        <v>161</v>
      </c>
      <c r="L2631" s="73">
        <v>1</v>
      </c>
      <c r="M2631" s="73" t="s">
        <v>108</v>
      </c>
      <c r="N2631" s="68" t="str">
        <f>VLOOKUP(K2631,[1]人員授權表!D$3:G$249,4,0)</f>
        <v>無機</v>
      </c>
      <c r="O2631" s="70" t="str">
        <f>IF(J2631=[1]人員授權表!$C$85,"Casper李羿勳",IF(J2631=[1]人員授權表!$C$188,"Iring陳俊明",VLOOKUP(K2631,[1]人員授權表!D$2:E$249,2,FALSE)))</f>
        <v>Dennis陳汶宏</v>
      </c>
      <c r="P2631" s="67">
        <f t="shared" si="146"/>
        <v>44764</v>
      </c>
      <c r="Q2631" s="75" t="str">
        <f t="shared" ref="Q2631:Q2694" si="148">TEXT(P2631,"aaa")</f>
        <v>週五</v>
      </c>
      <c r="R2631" s="80">
        <v>44762</v>
      </c>
      <c r="S2631" s="68"/>
      <c r="T2631" s="70"/>
      <c r="U2631" s="70"/>
      <c r="V2631" s="70"/>
      <c r="W2631" s="70"/>
      <c r="X2631" s="70"/>
      <c r="Y2631" s="78"/>
      <c r="Z2631" s="79"/>
      <c r="AA2631" s="1"/>
      <c r="AB2631" s="12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</row>
    <row r="2632" spans="1:61" s="109" customFormat="1">
      <c r="A2632" s="1"/>
      <c r="B2632" s="66"/>
      <c r="C2632" s="67"/>
      <c r="D2632" s="68" t="s">
        <v>50</v>
      </c>
      <c r="E2632" s="70" t="s">
        <v>51</v>
      </c>
      <c r="F2632" s="19" t="s">
        <v>1254</v>
      </c>
      <c r="G2632" s="67">
        <v>44749</v>
      </c>
      <c r="H2632" s="67">
        <v>44766</v>
      </c>
      <c r="I2632" s="71">
        <f t="shared" si="147"/>
        <v>17</v>
      </c>
      <c r="J2632" s="72" t="s">
        <v>1222</v>
      </c>
      <c r="K2632" s="72" t="s">
        <v>1223</v>
      </c>
      <c r="L2632" s="73">
        <v>1</v>
      </c>
      <c r="M2632" s="73" t="s">
        <v>108</v>
      </c>
      <c r="N2632" s="68" t="str">
        <f>VLOOKUP(K2632,[1]人員授權表!D$3:G$249,4,0)</f>
        <v>無機</v>
      </c>
      <c r="O2632" s="70" t="str">
        <f>IF(J2632=[1]人員授權表!$C$85,"Casper李羿勳",IF(J2632=[1]人員授權表!$C$188,"Iring陳俊明",VLOOKUP(K2632,[1]人員授權表!D$2:E$249,2,FALSE)))</f>
        <v>Dennis陳汶宏</v>
      </c>
      <c r="P2632" s="67">
        <f t="shared" si="146"/>
        <v>44764</v>
      </c>
      <c r="Q2632" s="75" t="str">
        <f t="shared" si="148"/>
        <v>週五</v>
      </c>
      <c r="R2632" s="80">
        <v>44762</v>
      </c>
      <c r="S2632" s="68"/>
      <c r="T2632" s="70"/>
      <c r="U2632" s="70"/>
      <c r="V2632" s="70"/>
      <c r="W2632" s="70"/>
      <c r="X2632" s="70"/>
      <c r="Y2632" s="78"/>
      <c r="Z2632" s="79"/>
      <c r="AA2632" s="1"/>
      <c r="AB2632" s="12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</row>
    <row r="2633" spans="1:61" s="109" customFormat="1">
      <c r="A2633" s="1"/>
      <c r="B2633" s="66"/>
      <c r="C2633" s="67"/>
      <c r="D2633" s="68" t="s">
        <v>50</v>
      </c>
      <c r="E2633" s="70" t="s">
        <v>51</v>
      </c>
      <c r="F2633" s="19" t="s">
        <v>1254</v>
      </c>
      <c r="G2633" s="67">
        <v>44749</v>
      </c>
      <c r="H2633" s="67">
        <v>44766</v>
      </c>
      <c r="I2633" s="71">
        <f t="shared" si="147"/>
        <v>17</v>
      </c>
      <c r="J2633" s="72" t="s">
        <v>175</v>
      </c>
      <c r="K2633" s="72" t="s">
        <v>176</v>
      </c>
      <c r="L2633" s="73">
        <v>1</v>
      </c>
      <c r="M2633" s="73" t="s">
        <v>108</v>
      </c>
      <c r="N2633" s="68" t="str">
        <f>VLOOKUP(K2633,[1]人員授權表!D$3:G$249,4,0)</f>
        <v>無機</v>
      </c>
      <c r="O2633" s="70" t="s">
        <v>177</v>
      </c>
      <c r="P2633" s="67">
        <f t="shared" si="146"/>
        <v>44764</v>
      </c>
      <c r="Q2633" s="75" t="str">
        <f t="shared" si="148"/>
        <v>週五</v>
      </c>
      <c r="R2633" s="80">
        <v>44756</v>
      </c>
      <c r="S2633" s="68"/>
      <c r="T2633" s="70"/>
      <c r="U2633" s="70"/>
      <c r="V2633" s="70"/>
      <c r="W2633" s="70"/>
      <c r="X2633" s="70"/>
      <c r="Y2633" s="78"/>
      <c r="Z2633" s="79"/>
      <c r="AA2633" s="1"/>
      <c r="AB2633" s="12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</row>
    <row r="2634" spans="1:61" s="109" customFormat="1">
      <c r="A2634" s="1"/>
      <c r="B2634" s="66"/>
      <c r="C2634" s="67"/>
      <c r="D2634" s="68" t="s">
        <v>50</v>
      </c>
      <c r="E2634" s="70" t="s">
        <v>51</v>
      </c>
      <c r="F2634" s="19" t="s">
        <v>1254</v>
      </c>
      <c r="G2634" s="67">
        <v>44749</v>
      </c>
      <c r="H2634" s="67">
        <v>44766</v>
      </c>
      <c r="I2634" s="71">
        <f t="shared" si="147"/>
        <v>17</v>
      </c>
      <c r="J2634" s="72" t="s">
        <v>290</v>
      </c>
      <c r="K2634" s="72" t="s">
        <v>291</v>
      </c>
      <c r="L2634" s="73">
        <v>1</v>
      </c>
      <c r="M2634" s="73" t="s">
        <v>108</v>
      </c>
      <c r="N2634" s="68" t="str">
        <f>VLOOKUP(K2634,[1]人員授權表!D$3:G$249,4,0)</f>
        <v>無機</v>
      </c>
      <c r="O2634" s="70" t="str">
        <f>IF(J2634=[1]人員授權表!$C$85,"Casper李羿勳",IF(J2634=[1]人員授權表!$C$188,"Iring陳俊明",VLOOKUP(K2634,[1]人員授權表!D$2:E$249,2,FALSE)))</f>
        <v>George陳志昇</v>
      </c>
      <c r="P2634" s="67">
        <f t="shared" si="146"/>
        <v>44764</v>
      </c>
      <c r="Q2634" s="75" t="str">
        <f t="shared" si="148"/>
        <v>週五</v>
      </c>
      <c r="R2634" s="80">
        <v>44762</v>
      </c>
      <c r="S2634" s="68"/>
      <c r="T2634" s="70"/>
      <c r="U2634" s="70"/>
      <c r="V2634" s="70"/>
      <c r="W2634" s="70"/>
      <c r="X2634" s="70"/>
      <c r="Y2634" s="78"/>
      <c r="Z2634" s="79"/>
      <c r="AA2634" s="1"/>
      <c r="AB2634" s="12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</row>
    <row r="2635" spans="1:61" s="109" customFormat="1">
      <c r="A2635" s="1"/>
      <c r="B2635" s="66"/>
      <c r="C2635" s="67"/>
      <c r="D2635" s="68" t="s">
        <v>50</v>
      </c>
      <c r="E2635" s="70" t="s">
        <v>51</v>
      </c>
      <c r="F2635" s="19" t="s">
        <v>1254</v>
      </c>
      <c r="G2635" s="67">
        <v>44749</v>
      </c>
      <c r="H2635" s="67">
        <v>44766</v>
      </c>
      <c r="I2635" s="71">
        <f t="shared" si="147"/>
        <v>17</v>
      </c>
      <c r="J2635" s="72" t="s">
        <v>204</v>
      </c>
      <c r="K2635" s="72" t="s">
        <v>205</v>
      </c>
      <c r="L2635" s="73">
        <v>1</v>
      </c>
      <c r="M2635" s="73" t="s">
        <v>108</v>
      </c>
      <c r="N2635" s="68" t="str">
        <f>VLOOKUP(K2635,[1]人員授權表!D$3:G$249,4,0)</f>
        <v>無機</v>
      </c>
      <c r="O2635" s="70" t="str">
        <f>IF(J2635=[1]人員授權表!$C$85,"Casper李羿勳",IF(J2635=[1]人員授權表!$C$188,"Iring陳俊明",VLOOKUP(K2635,[1]人員授權表!D$2:E$249,2,FALSE)))</f>
        <v>Iring陳俊明</v>
      </c>
      <c r="P2635" s="67">
        <f t="shared" si="146"/>
        <v>44764</v>
      </c>
      <c r="Q2635" s="75" t="str">
        <f t="shared" si="148"/>
        <v>週五</v>
      </c>
      <c r="R2635" s="80">
        <v>44762</v>
      </c>
      <c r="S2635" s="68"/>
      <c r="T2635" s="70"/>
      <c r="U2635" s="70"/>
      <c r="V2635" s="70"/>
      <c r="W2635" s="70"/>
      <c r="X2635" s="70"/>
      <c r="Y2635" s="78"/>
      <c r="Z2635" s="79"/>
      <c r="AA2635" s="1"/>
      <c r="AB2635" s="12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</row>
    <row r="2636" spans="1:61" s="109" customFormat="1">
      <c r="A2636" s="1"/>
      <c r="B2636" s="66"/>
      <c r="C2636" s="67"/>
      <c r="D2636" s="68" t="s">
        <v>50</v>
      </c>
      <c r="E2636" s="70" t="s">
        <v>51</v>
      </c>
      <c r="F2636" s="19" t="s">
        <v>1254</v>
      </c>
      <c r="G2636" s="67">
        <v>44749</v>
      </c>
      <c r="H2636" s="67">
        <v>44766</v>
      </c>
      <c r="I2636" s="71">
        <f t="shared" si="147"/>
        <v>17</v>
      </c>
      <c r="J2636" s="72" t="s">
        <v>206</v>
      </c>
      <c r="K2636" s="72" t="s">
        <v>179</v>
      </c>
      <c r="L2636" s="73">
        <v>1</v>
      </c>
      <c r="M2636" s="73" t="s">
        <v>108</v>
      </c>
      <c r="N2636" s="68" t="str">
        <f>VLOOKUP(K2636,[1]人員授權表!D$3:G$249,4,0)</f>
        <v>無機</v>
      </c>
      <c r="O2636" s="70" t="s">
        <v>115</v>
      </c>
      <c r="P2636" s="67">
        <f t="shared" si="146"/>
        <v>44764</v>
      </c>
      <c r="Q2636" s="75" t="str">
        <f t="shared" si="148"/>
        <v>週五</v>
      </c>
      <c r="R2636" s="80">
        <v>44763</v>
      </c>
      <c r="S2636" s="68"/>
      <c r="T2636" s="70"/>
      <c r="U2636" s="70"/>
      <c r="V2636" s="70"/>
      <c r="W2636" s="70"/>
      <c r="X2636" s="70"/>
      <c r="Y2636" s="78"/>
      <c r="Z2636" s="79"/>
      <c r="AA2636" s="1"/>
      <c r="AB2636" s="12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</row>
    <row r="2637" spans="1:61" s="109" customFormat="1">
      <c r="A2637" s="1"/>
      <c r="B2637" s="66"/>
      <c r="C2637" s="67"/>
      <c r="D2637" s="68" t="s">
        <v>50</v>
      </c>
      <c r="E2637" s="70" t="s">
        <v>51</v>
      </c>
      <c r="F2637" s="19" t="s">
        <v>1254</v>
      </c>
      <c r="G2637" s="67">
        <v>44749</v>
      </c>
      <c r="H2637" s="67">
        <v>44766</v>
      </c>
      <c r="I2637" s="71">
        <f t="shared" si="147"/>
        <v>17</v>
      </c>
      <c r="J2637" s="72" t="s">
        <v>178</v>
      </c>
      <c r="K2637" s="72" t="s">
        <v>179</v>
      </c>
      <c r="L2637" s="73">
        <v>1</v>
      </c>
      <c r="M2637" s="73" t="s">
        <v>108</v>
      </c>
      <c r="N2637" s="68" t="str">
        <f>VLOOKUP(K2637,[1]人員授權表!D$3:G$249,4,0)</f>
        <v>無機</v>
      </c>
      <c r="O2637" s="70" t="s">
        <v>115</v>
      </c>
      <c r="P2637" s="67">
        <f t="shared" si="146"/>
        <v>44764</v>
      </c>
      <c r="Q2637" s="75" t="str">
        <f t="shared" si="148"/>
        <v>週五</v>
      </c>
      <c r="R2637" s="80">
        <v>44763</v>
      </c>
      <c r="S2637" s="68"/>
      <c r="T2637" s="70"/>
      <c r="U2637" s="70"/>
      <c r="V2637" s="70"/>
      <c r="W2637" s="70"/>
      <c r="X2637" s="70"/>
      <c r="Y2637" s="78"/>
      <c r="Z2637" s="79"/>
      <c r="AA2637" s="1"/>
      <c r="AB2637" s="12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</row>
    <row r="2638" spans="1:61" s="109" customFormat="1">
      <c r="A2638" s="1"/>
      <c r="B2638" s="66"/>
      <c r="C2638" s="67"/>
      <c r="D2638" s="68" t="s">
        <v>50</v>
      </c>
      <c r="E2638" s="70" t="s">
        <v>51</v>
      </c>
      <c r="F2638" s="19" t="s">
        <v>1254</v>
      </c>
      <c r="G2638" s="67">
        <v>44749</v>
      </c>
      <c r="H2638" s="67">
        <v>44766</v>
      </c>
      <c r="I2638" s="71">
        <f t="shared" si="147"/>
        <v>17</v>
      </c>
      <c r="J2638" s="72" t="s">
        <v>141</v>
      </c>
      <c r="K2638" s="72" t="s">
        <v>142</v>
      </c>
      <c r="L2638" s="73">
        <v>1</v>
      </c>
      <c r="M2638" s="73" t="s">
        <v>108</v>
      </c>
      <c r="N2638" s="68" t="str">
        <f>VLOOKUP(K2638,[1]人員授權表!D$3:G$249,4,0)</f>
        <v>無機</v>
      </c>
      <c r="O2638" s="70" t="str">
        <f>IF(J2638=[1]人員授權表!$C$85,"Casper李羿勳",IF(J2638=[1]人員授權表!$C$188,"Iring陳俊明",VLOOKUP(K2638,[1]人員授權表!D$2:E$249,2,FALSE)))</f>
        <v>Dennis陳汶宏</v>
      </c>
      <c r="P2638" s="67">
        <f t="shared" si="146"/>
        <v>44764</v>
      </c>
      <c r="Q2638" s="75" t="str">
        <f t="shared" si="148"/>
        <v>週五</v>
      </c>
      <c r="R2638" s="80">
        <v>44755</v>
      </c>
      <c r="S2638" s="68"/>
      <c r="T2638" s="70"/>
      <c r="U2638" s="70"/>
      <c r="V2638" s="70"/>
      <c r="W2638" s="70"/>
      <c r="X2638" s="70"/>
      <c r="Y2638" s="78"/>
      <c r="Z2638" s="79"/>
      <c r="AA2638" s="1"/>
      <c r="AB2638" s="12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</row>
    <row r="2639" spans="1:61" s="109" customFormat="1">
      <c r="A2639" s="1"/>
      <c r="B2639" s="66"/>
      <c r="C2639" s="67"/>
      <c r="D2639" s="68" t="s">
        <v>50</v>
      </c>
      <c r="E2639" s="70" t="s">
        <v>51</v>
      </c>
      <c r="F2639" s="19" t="s">
        <v>1254</v>
      </c>
      <c r="G2639" s="67">
        <v>44749</v>
      </c>
      <c r="H2639" s="67">
        <v>44766</v>
      </c>
      <c r="I2639" s="71">
        <f t="shared" si="147"/>
        <v>17</v>
      </c>
      <c r="J2639" s="72" t="s">
        <v>966</v>
      </c>
      <c r="K2639" s="72" t="s">
        <v>154</v>
      </c>
      <c r="L2639" s="73">
        <v>1</v>
      </c>
      <c r="M2639" s="73" t="s">
        <v>108</v>
      </c>
      <c r="N2639" s="68" t="str">
        <f>VLOOKUP(K2639,[1]人員授權表!D$3:G$249,4,0)</f>
        <v>無機</v>
      </c>
      <c r="O2639" s="70" t="str">
        <f>IF(J2639=[1]人員授權表!$C$85,"Casper李羿勳",IF(J2639=[1]人員授權表!$C$188,"Iring陳俊明",VLOOKUP(K2639,[1]人員授權表!D$2:E$249,2,FALSE)))</f>
        <v>Ken張智凱</v>
      </c>
      <c r="P2639" s="67">
        <f t="shared" si="146"/>
        <v>44764</v>
      </c>
      <c r="Q2639" s="75" t="str">
        <f t="shared" si="148"/>
        <v>週五</v>
      </c>
      <c r="R2639" s="80">
        <v>44754</v>
      </c>
      <c r="S2639" s="68"/>
      <c r="T2639" s="70"/>
      <c r="U2639" s="70"/>
      <c r="V2639" s="70"/>
      <c r="W2639" s="70"/>
      <c r="X2639" s="70"/>
      <c r="Y2639" s="78"/>
      <c r="Z2639" s="79"/>
      <c r="AA2639" s="1"/>
      <c r="AB2639" s="12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</row>
    <row r="2640" spans="1:61" s="109" customFormat="1">
      <c r="A2640" s="1"/>
      <c r="B2640" s="66"/>
      <c r="C2640" s="67"/>
      <c r="D2640" s="68" t="s">
        <v>50</v>
      </c>
      <c r="E2640" s="70" t="s">
        <v>51</v>
      </c>
      <c r="F2640" s="19" t="s">
        <v>1254</v>
      </c>
      <c r="G2640" s="67">
        <v>44749</v>
      </c>
      <c r="H2640" s="67">
        <v>44766</v>
      </c>
      <c r="I2640" s="71">
        <f t="shared" si="147"/>
        <v>17</v>
      </c>
      <c r="J2640" s="72" t="s">
        <v>209</v>
      </c>
      <c r="K2640" s="72" t="s">
        <v>210</v>
      </c>
      <c r="L2640" s="73">
        <v>1</v>
      </c>
      <c r="M2640" s="73" t="s">
        <v>108</v>
      </c>
      <c r="N2640" s="68" t="str">
        <f>VLOOKUP(K2640,[1]人員授權表!D$3:G$249,4,0)</f>
        <v>無機</v>
      </c>
      <c r="O2640" s="70" t="str">
        <f>IF(J2640=[1]人員授權表!$C$85,"Casper李羿勳",IF(J2640=[1]人員授權表!$C$188,"Iring陳俊明",VLOOKUP(K2640,[1]人員授權表!D$2:E$249,2,FALSE)))</f>
        <v>Vicky游崴涵</v>
      </c>
      <c r="P2640" s="67">
        <f t="shared" si="146"/>
        <v>44764</v>
      </c>
      <c r="Q2640" s="75" t="str">
        <f t="shared" si="148"/>
        <v>週五</v>
      </c>
      <c r="R2640" s="80">
        <v>44762</v>
      </c>
      <c r="S2640" s="68"/>
      <c r="T2640" s="70"/>
      <c r="U2640" s="70"/>
      <c r="V2640" s="70"/>
      <c r="W2640" s="70"/>
      <c r="X2640" s="70"/>
      <c r="Y2640" s="78"/>
      <c r="Z2640" s="79"/>
      <c r="AA2640" s="1"/>
      <c r="AB2640" s="12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</row>
    <row r="2641" spans="1:61" s="109" customFormat="1">
      <c r="A2641" s="1"/>
      <c r="B2641" s="66"/>
      <c r="C2641" s="67"/>
      <c r="D2641" s="68" t="s">
        <v>50</v>
      </c>
      <c r="E2641" s="70" t="s">
        <v>51</v>
      </c>
      <c r="F2641" s="19" t="s">
        <v>1254</v>
      </c>
      <c r="G2641" s="67">
        <v>44749</v>
      </c>
      <c r="H2641" s="67">
        <v>44766</v>
      </c>
      <c r="I2641" s="71">
        <f t="shared" si="147"/>
        <v>17</v>
      </c>
      <c r="J2641" s="72" t="s">
        <v>167</v>
      </c>
      <c r="K2641" s="72" t="s">
        <v>168</v>
      </c>
      <c r="L2641" s="73">
        <v>1</v>
      </c>
      <c r="M2641" s="73" t="s">
        <v>108</v>
      </c>
      <c r="N2641" s="68" t="str">
        <f>VLOOKUP(K2641,[1]人員授權表!D$3:G$249,4,0)</f>
        <v>有機</v>
      </c>
      <c r="O2641" s="70" t="str">
        <f>IF(J2641=[1]人員授權表!$C$85,"Casper李羿勳",IF(J2641=[1]人員授權表!$C$188,"Iring陳俊明",VLOOKUP(K2641,[1]人員授權表!D$2:E$249,2,FALSE)))</f>
        <v>Una林庭瑄</v>
      </c>
      <c r="P2641" s="67">
        <f t="shared" si="146"/>
        <v>44764</v>
      </c>
      <c r="Q2641" s="75" t="str">
        <f t="shared" si="148"/>
        <v>週五</v>
      </c>
      <c r="R2641" s="80">
        <v>44761</v>
      </c>
      <c r="S2641" s="68"/>
      <c r="T2641" s="70"/>
      <c r="U2641" s="70"/>
      <c r="V2641" s="70"/>
      <c r="W2641" s="70"/>
      <c r="X2641" s="70"/>
      <c r="Y2641" s="78"/>
      <c r="Z2641" s="79"/>
      <c r="AA2641" s="1"/>
      <c r="AB2641" s="12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</row>
    <row r="2642" spans="1:61" s="109" customFormat="1">
      <c r="A2642" s="1"/>
      <c r="B2642" s="66"/>
      <c r="C2642" s="67"/>
      <c r="D2642" s="68" t="s">
        <v>50</v>
      </c>
      <c r="E2642" s="70" t="s">
        <v>51</v>
      </c>
      <c r="F2642" s="19" t="s">
        <v>1254</v>
      </c>
      <c r="G2642" s="67">
        <v>44749</v>
      </c>
      <c r="H2642" s="67">
        <v>44766</v>
      </c>
      <c r="I2642" s="71">
        <f t="shared" si="147"/>
        <v>17</v>
      </c>
      <c r="J2642" s="72" t="s">
        <v>257</v>
      </c>
      <c r="K2642" s="72" t="s">
        <v>1225</v>
      </c>
      <c r="L2642" s="73">
        <v>1</v>
      </c>
      <c r="M2642" s="73" t="s">
        <v>108</v>
      </c>
      <c r="N2642" s="68" t="str">
        <f>VLOOKUP(K2642,[1]人員授權表!D$3:G$249,4,0)</f>
        <v>有機</v>
      </c>
      <c r="O2642" s="70" t="str">
        <f>IF(J2642=[1]人員授權表!$C$85,"Casper李羿勳",IF(J2642=[1]人員授權表!$C$188,"Iring陳俊明",VLOOKUP(K2642,[1]人員授權表!D$2:E$249,2,FALSE)))</f>
        <v>Casper李羿勳</v>
      </c>
      <c r="P2642" s="67">
        <f t="shared" si="146"/>
        <v>44764</v>
      </c>
      <c r="Q2642" s="75" t="str">
        <f t="shared" si="148"/>
        <v>週五</v>
      </c>
      <c r="R2642" s="80">
        <v>44763</v>
      </c>
      <c r="S2642" s="68"/>
      <c r="T2642" s="70"/>
      <c r="U2642" s="70"/>
      <c r="V2642" s="70"/>
      <c r="W2642" s="70"/>
      <c r="X2642" s="70"/>
      <c r="Y2642" s="78"/>
      <c r="Z2642" s="79"/>
      <c r="AA2642" s="1"/>
      <c r="AB2642" s="12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</row>
    <row r="2643" spans="1:61" s="109" customFormat="1">
      <c r="A2643" s="1"/>
      <c r="B2643" s="66"/>
      <c r="C2643" s="67"/>
      <c r="D2643" s="68" t="s">
        <v>50</v>
      </c>
      <c r="E2643" s="70" t="s">
        <v>51</v>
      </c>
      <c r="F2643" s="19" t="s">
        <v>1254</v>
      </c>
      <c r="G2643" s="67">
        <v>44749</v>
      </c>
      <c r="H2643" s="67">
        <v>44766</v>
      </c>
      <c r="I2643" s="71">
        <f t="shared" si="147"/>
        <v>17</v>
      </c>
      <c r="J2643" s="72" t="s">
        <v>1253</v>
      </c>
      <c r="K2643" s="72" t="s">
        <v>185</v>
      </c>
      <c r="L2643" s="73">
        <v>1</v>
      </c>
      <c r="M2643" s="73" t="s">
        <v>108</v>
      </c>
      <c r="N2643" s="68" t="str">
        <f>VLOOKUP(K2643,[1]人員授權表!D$3:G$249,4,0)</f>
        <v>有機</v>
      </c>
      <c r="O2643" s="70" t="str">
        <f>IF(J2643=[1]人員授權表!$C$85,"Casper李羿勳",IF(J2643=[1]人員授權表!$C$188,"Iring陳俊明",VLOOKUP(K2643,[1]人員授權表!D$2:E$249,2,FALSE)))</f>
        <v>Una林庭瑄</v>
      </c>
      <c r="P2643" s="67">
        <f t="shared" si="146"/>
        <v>44764</v>
      </c>
      <c r="Q2643" s="75" t="str">
        <f t="shared" si="148"/>
        <v>週五</v>
      </c>
      <c r="R2643" s="80">
        <v>44757</v>
      </c>
      <c r="S2643" s="68"/>
      <c r="T2643" s="70"/>
      <c r="U2643" s="70"/>
      <c r="V2643" s="70"/>
      <c r="W2643" s="70"/>
      <c r="X2643" s="70"/>
      <c r="Y2643" s="78"/>
      <c r="Z2643" s="79"/>
      <c r="AA2643" s="1"/>
      <c r="AB2643" s="12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</row>
    <row r="2644" spans="1:61" s="109" customFormat="1">
      <c r="A2644" s="1"/>
      <c r="B2644" s="66"/>
      <c r="C2644" s="67"/>
      <c r="D2644" s="68" t="s">
        <v>50</v>
      </c>
      <c r="E2644" s="70" t="s">
        <v>51</v>
      </c>
      <c r="F2644" s="19" t="s">
        <v>1254</v>
      </c>
      <c r="G2644" s="67">
        <v>44749</v>
      </c>
      <c r="H2644" s="67">
        <v>44766</v>
      </c>
      <c r="I2644" s="71">
        <f t="shared" si="147"/>
        <v>17</v>
      </c>
      <c r="J2644" s="72" t="s">
        <v>169</v>
      </c>
      <c r="K2644" s="72" t="s">
        <v>170</v>
      </c>
      <c r="L2644" s="73">
        <v>1</v>
      </c>
      <c r="M2644" s="73" t="s">
        <v>108</v>
      </c>
      <c r="N2644" s="68" t="str">
        <f>VLOOKUP(K2644,[1]人員授權表!D$3:G$249,4,0)</f>
        <v>有機</v>
      </c>
      <c r="O2644" s="70" t="str">
        <f>IF(J2644=[1]人員授權表!$C$85,"Casper李羿勳",IF(J2644=[1]人員授權表!$C$188,"Iring陳俊明",VLOOKUP(K2644,[1]人員授權表!D$2:E$249,2,FALSE)))</f>
        <v>Elle黃雅琪&amp;
Marco陳鴻鈞</v>
      </c>
      <c r="P2644" s="67">
        <f t="shared" si="146"/>
        <v>44764</v>
      </c>
      <c r="Q2644" s="75" t="str">
        <f t="shared" si="148"/>
        <v>週五</v>
      </c>
      <c r="R2644" s="80">
        <v>44761</v>
      </c>
      <c r="S2644" s="68"/>
      <c r="T2644" s="70"/>
      <c r="U2644" s="70"/>
      <c r="V2644" s="70"/>
      <c r="W2644" s="70"/>
      <c r="X2644" s="70"/>
      <c r="Y2644" s="78"/>
      <c r="Z2644" s="79"/>
      <c r="AA2644" s="1"/>
      <c r="AB2644" s="12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</row>
    <row r="2645" spans="1:61" s="109" customFormat="1">
      <c r="A2645" s="1"/>
      <c r="B2645" s="66"/>
      <c r="C2645" s="67"/>
      <c r="D2645" s="68" t="s">
        <v>50</v>
      </c>
      <c r="E2645" s="70" t="s">
        <v>51</v>
      </c>
      <c r="F2645" s="19" t="s">
        <v>1255</v>
      </c>
      <c r="G2645" s="67">
        <v>44749</v>
      </c>
      <c r="H2645" s="67">
        <v>44766</v>
      </c>
      <c r="I2645" s="71">
        <f t="shared" si="147"/>
        <v>17</v>
      </c>
      <c r="J2645" s="72" t="s">
        <v>184</v>
      </c>
      <c r="K2645" s="72" t="s">
        <v>185</v>
      </c>
      <c r="L2645" s="73">
        <v>1</v>
      </c>
      <c r="M2645" s="73" t="s">
        <v>108</v>
      </c>
      <c r="N2645" s="68" t="str">
        <f>VLOOKUP(K2645,[1]人員授權表!D$3:G$249,4,0)</f>
        <v>有機</v>
      </c>
      <c r="O2645" s="70" t="str">
        <f>IF(J2645=[1]人員授權表!$C$85,"Casper李羿勳",IF(J2645=[1]人員授權表!$C$188,"Iring陳俊明",VLOOKUP(K2645,[1]人員授權表!D$2:E$249,2,FALSE)))</f>
        <v>Una林庭瑄</v>
      </c>
      <c r="P2645" s="67">
        <f t="shared" si="146"/>
        <v>44764</v>
      </c>
      <c r="Q2645" s="75" t="str">
        <f t="shared" si="148"/>
        <v>週五</v>
      </c>
      <c r="R2645" s="80">
        <v>44757</v>
      </c>
      <c r="S2645" s="68"/>
      <c r="T2645" s="70"/>
      <c r="U2645" s="70"/>
      <c r="V2645" s="70"/>
      <c r="W2645" s="70"/>
      <c r="X2645" s="70"/>
      <c r="Y2645" s="78"/>
      <c r="Z2645" s="79"/>
      <c r="AA2645" s="1"/>
      <c r="AB2645" s="12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</row>
    <row r="2646" spans="1:61" s="109" customFormat="1">
      <c r="A2646" s="1"/>
      <c r="B2646" s="66"/>
      <c r="C2646" s="67"/>
      <c r="D2646" s="68" t="s">
        <v>50</v>
      </c>
      <c r="E2646" s="70" t="s">
        <v>51</v>
      </c>
      <c r="F2646" s="19" t="s">
        <v>1255</v>
      </c>
      <c r="G2646" s="67">
        <v>44749</v>
      </c>
      <c r="H2646" s="67">
        <v>44766</v>
      </c>
      <c r="I2646" s="71">
        <f t="shared" si="147"/>
        <v>17</v>
      </c>
      <c r="J2646" s="72" t="s">
        <v>919</v>
      </c>
      <c r="K2646" s="72" t="s">
        <v>187</v>
      </c>
      <c r="L2646" s="73">
        <v>1</v>
      </c>
      <c r="M2646" s="73" t="s">
        <v>108</v>
      </c>
      <c r="N2646" s="68" t="str">
        <f>VLOOKUP(K2646,[1]人員授權表!D$3:G$249,4,0)</f>
        <v>無機</v>
      </c>
      <c r="O2646" s="70" t="str">
        <f>IF(J2646=[1]人員授權表!$C$85,"Casper李羿勳",IF(J2646=[1]人員授權表!$C$188,"Iring陳俊明",VLOOKUP(K2646,[1]人員授權表!D$2:E$249,2,FALSE)))</f>
        <v>Ruby黃家蓁</v>
      </c>
      <c r="P2646" s="67">
        <f t="shared" si="146"/>
        <v>44764</v>
      </c>
      <c r="Q2646" s="75" t="str">
        <f t="shared" si="148"/>
        <v>週五</v>
      </c>
      <c r="R2646" s="80">
        <v>44756</v>
      </c>
      <c r="S2646" s="68"/>
      <c r="T2646" s="70"/>
      <c r="U2646" s="70"/>
      <c r="V2646" s="70"/>
      <c r="W2646" s="70"/>
      <c r="X2646" s="70"/>
      <c r="Y2646" s="78"/>
      <c r="Z2646" s="79"/>
      <c r="AA2646" s="1"/>
      <c r="AB2646" s="12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</row>
    <row r="2647" spans="1:61" s="109" customFormat="1">
      <c r="A2647" s="1"/>
      <c r="B2647" s="66"/>
      <c r="C2647" s="67"/>
      <c r="D2647" s="68" t="s">
        <v>50</v>
      </c>
      <c r="E2647" s="70" t="s">
        <v>51</v>
      </c>
      <c r="F2647" s="19" t="s">
        <v>1255</v>
      </c>
      <c r="G2647" s="67">
        <v>44749</v>
      </c>
      <c r="H2647" s="67">
        <v>44766</v>
      </c>
      <c r="I2647" s="71">
        <f t="shared" si="147"/>
        <v>17</v>
      </c>
      <c r="J2647" s="72" t="s">
        <v>188</v>
      </c>
      <c r="K2647" s="72" t="s">
        <v>189</v>
      </c>
      <c r="L2647" s="73">
        <v>1</v>
      </c>
      <c r="M2647" s="73" t="s">
        <v>108</v>
      </c>
      <c r="N2647" s="68" t="str">
        <f>VLOOKUP(K2647,[1]人員授權表!D$3:G$249,4,0)</f>
        <v>無機</v>
      </c>
      <c r="O2647" s="70" t="str">
        <f>IF(J2647=[1]人員授權表!$C$85,"Casper李羿勳",IF(J2647=[1]人員授權表!$C$188,"Iring陳俊明",VLOOKUP(K2647,[1]人員授權表!D$2:E$249,2,FALSE)))</f>
        <v>Iring陳俊明</v>
      </c>
      <c r="P2647" s="67">
        <f t="shared" si="146"/>
        <v>44764</v>
      </c>
      <c r="Q2647" s="75" t="str">
        <f t="shared" si="148"/>
        <v>週五</v>
      </c>
      <c r="R2647" s="80">
        <v>44757</v>
      </c>
      <c r="S2647" s="68"/>
      <c r="T2647" s="70"/>
      <c r="U2647" s="70"/>
      <c r="V2647" s="70"/>
      <c r="W2647" s="70"/>
      <c r="X2647" s="70"/>
      <c r="Y2647" s="78"/>
      <c r="Z2647" s="79"/>
      <c r="AA2647" s="1"/>
      <c r="AB2647" s="12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</row>
    <row r="2648" spans="1:61" s="109" customFormat="1">
      <c r="A2648" s="1"/>
      <c r="B2648" s="66"/>
      <c r="C2648" s="67"/>
      <c r="D2648" s="68" t="s">
        <v>50</v>
      </c>
      <c r="E2648" s="70" t="s">
        <v>51</v>
      </c>
      <c r="F2648" s="19" t="s">
        <v>1255</v>
      </c>
      <c r="G2648" s="67">
        <v>44749</v>
      </c>
      <c r="H2648" s="67">
        <v>44766</v>
      </c>
      <c r="I2648" s="71">
        <f t="shared" si="147"/>
        <v>17</v>
      </c>
      <c r="J2648" s="72" t="s">
        <v>190</v>
      </c>
      <c r="K2648" s="72" t="s">
        <v>140</v>
      </c>
      <c r="L2648" s="73">
        <v>1</v>
      </c>
      <c r="M2648" s="73" t="s">
        <v>108</v>
      </c>
      <c r="N2648" s="68" t="str">
        <f>VLOOKUP(K2648,[1]人員授權表!D$3:G$249,4,0)</f>
        <v>無機</v>
      </c>
      <c r="O2648" s="70" t="str">
        <f>IF(J2648=[1]人員授權表!$C$85,"Casper李羿勳",IF(J2648=[1]人員授權表!$C$188,"Iring陳俊明",VLOOKUP(K2648,[1]人員授權表!D$2:E$249,2,FALSE)))</f>
        <v>Iring陳俊明</v>
      </c>
      <c r="P2648" s="67">
        <f t="shared" si="146"/>
        <v>44764</v>
      </c>
      <c r="Q2648" s="75" t="str">
        <f t="shared" si="148"/>
        <v>週五</v>
      </c>
      <c r="R2648" s="80">
        <v>44757</v>
      </c>
      <c r="S2648" s="68"/>
      <c r="T2648" s="70"/>
      <c r="U2648" s="70"/>
      <c r="V2648" s="70"/>
      <c r="W2648" s="70"/>
      <c r="X2648" s="70"/>
      <c r="Y2648" s="78"/>
      <c r="Z2648" s="79"/>
      <c r="AA2648" s="1"/>
      <c r="AB2648" s="12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</row>
    <row r="2649" spans="1:61" s="109" customFormat="1">
      <c r="A2649" s="1"/>
      <c r="B2649" s="104"/>
      <c r="C2649" s="92"/>
      <c r="D2649" s="68" t="s">
        <v>1251</v>
      </c>
      <c r="E2649" s="89" t="s">
        <v>51</v>
      </c>
      <c r="F2649" s="90" t="s">
        <v>1255</v>
      </c>
      <c r="G2649" s="92">
        <v>44749</v>
      </c>
      <c r="H2649" s="92">
        <v>44766</v>
      </c>
      <c r="I2649" s="71">
        <f t="shared" si="147"/>
        <v>17</v>
      </c>
      <c r="J2649" s="106" t="s">
        <v>475</v>
      </c>
      <c r="K2649" s="106" t="s">
        <v>187</v>
      </c>
      <c r="L2649" s="100"/>
      <c r="M2649" s="73" t="s">
        <v>108</v>
      </c>
      <c r="N2649" s="94" t="str">
        <f>VLOOKUP(K2649,[1]人員授權表!D$3:G$249,4,0)</f>
        <v>無機</v>
      </c>
      <c r="O2649" s="89" t="str">
        <f>IF(J2649=[1]人員授權表!$C$85,"Casper李羿勳",IF(J2649=[1]人員授權表!$C$188,"Iring陳俊明",VLOOKUP(K2649,[1]人員授權表!D$2:E$249,2,FALSE)))</f>
        <v>Ruby黃家蓁</v>
      </c>
      <c r="P2649" s="92">
        <f t="shared" si="146"/>
        <v>44764</v>
      </c>
      <c r="Q2649" s="75" t="str">
        <f t="shared" si="148"/>
        <v>週五</v>
      </c>
      <c r="R2649" s="80" t="s">
        <v>3</v>
      </c>
      <c r="S2649" s="68"/>
      <c r="T2649" s="70"/>
      <c r="U2649" s="70"/>
      <c r="V2649" s="70"/>
      <c r="W2649" s="70"/>
      <c r="X2649" s="70"/>
      <c r="Y2649" s="78"/>
      <c r="Z2649" s="79"/>
      <c r="AA2649" s="102">
        <v>2</v>
      </c>
      <c r="AB2649" s="103" t="s">
        <v>1252</v>
      </c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</row>
    <row r="2650" spans="1:61" s="109" customFormat="1">
      <c r="A2650" s="1"/>
      <c r="B2650" s="66"/>
      <c r="C2650" s="67"/>
      <c r="D2650" s="68" t="s">
        <v>50</v>
      </c>
      <c r="E2650" s="70" t="s">
        <v>51</v>
      </c>
      <c r="F2650" s="19" t="s">
        <v>1255</v>
      </c>
      <c r="G2650" s="67">
        <v>44749</v>
      </c>
      <c r="H2650" s="67">
        <v>44766</v>
      </c>
      <c r="I2650" s="71">
        <f t="shared" si="147"/>
        <v>17</v>
      </c>
      <c r="J2650" s="72" t="s">
        <v>194</v>
      </c>
      <c r="K2650" s="72" t="s">
        <v>187</v>
      </c>
      <c r="L2650" s="73">
        <v>1</v>
      </c>
      <c r="M2650" s="73" t="s">
        <v>108</v>
      </c>
      <c r="N2650" s="68" t="str">
        <f>VLOOKUP(K2650,[1]人員授權表!D$3:G$249,4,0)</f>
        <v>無機</v>
      </c>
      <c r="O2650" s="70" t="str">
        <f>IF(J2650=[1]人員授權表!$C$85,"Casper李羿勳",IF(J2650=[1]人員授權表!$C$188,"Iring陳俊明",VLOOKUP(K2650,[1]人員授權表!D$2:E$249,2,FALSE)))</f>
        <v>Ruby黃家蓁</v>
      </c>
      <c r="P2650" s="67">
        <f t="shared" si="146"/>
        <v>44764</v>
      </c>
      <c r="Q2650" s="75" t="str">
        <f t="shared" si="148"/>
        <v>週五</v>
      </c>
      <c r="R2650" s="80">
        <v>44761</v>
      </c>
      <c r="S2650" s="68"/>
      <c r="T2650" s="70"/>
      <c r="U2650" s="70"/>
      <c r="V2650" s="70"/>
      <c r="W2650" s="70"/>
      <c r="X2650" s="70"/>
      <c r="Y2650" s="78"/>
      <c r="Z2650" s="79"/>
      <c r="AA2650" s="1"/>
      <c r="AB2650" s="12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</row>
    <row r="2651" spans="1:61" s="109" customFormat="1" ht="17.25" customHeight="1">
      <c r="A2651" s="1"/>
      <c r="B2651" s="66"/>
      <c r="C2651" s="67"/>
      <c r="D2651" s="68" t="s">
        <v>50</v>
      </c>
      <c r="E2651" s="70" t="s">
        <v>51</v>
      </c>
      <c r="F2651" s="19" t="s">
        <v>1255</v>
      </c>
      <c r="G2651" s="67">
        <v>44749</v>
      </c>
      <c r="H2651" s="67">
        <v>44766</v>
      </c>
      <c r="I2651" s="71">
        <f t="shared" si="147"/>
        <v>17</v>
      </c>
      <c r="J2651" s="72" t="s">
        <v>195</v>
      </c>
      <c r="K2651" s="72" t="s">
        <v>196</v>
      </c>
      <c r="L2651" s="73">
        <v>1</v>
      </c>
      <c r="M2651" s="73" t="s">
        <v>108</v>
      </c>
      <c r="N2651" s="68" t="str">
        <f>VLOOKUP(K2651,[1]人員授權表!D$3:G$249,4,0)</f>
        <v>無機</v>
      </c>
      <c r="O2651" s="70" t="str">
        <f>IF(J2651=[1]人員授權表!$C$85,"Casper李羿勳",IF(J2651=[1]人員授權表!$C$188,"Iring陳俊明",VLOOKUP(K2651,[1]人員授權表!D$2:E$249,2,FALSE)))</f>
        <v>Debby胡萱黛</v>
      </c>
      <c r="P2651" s="67">
        <f t="shared" si="146"/>
        <v>44764</v>
      </c>
      <c r="Q2651" s="75" t="str">
        <f t="shared" si="148"/>
        <v>週五</v>
      </c>
      <c r="R2651" s="80">
        <v>44762</v>
      </c>
      <c r="S2651" s="68"/>
      <c r="T2651" s="70"/>
      <c r="U2651" s="70"/>
      <c r="V2651" s="70"/>
      <c r="W2651" s="70"/>
      <c r="X2651" s="70"/>
      <c r="Y2651" s="78"/>
      <c r="Z2651" s="79"/>
      <c r="AA2651" s="1"/>
      <c r="AB2651" s="12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</row>
    <row r="2652" spans="1:61" s="109" customFormat="1">
      <c r="A2652" s="1"/>
      <c r="B2652" s="66"/>
      <c r="C2652" s="67"/>
      <c r="D2652" s="68" t="s">
        <v>50</v>
      </c>
      <c r="E2652" s="70" t="s">
        <v>51</v>
      </c>
      <c r="F2652" s="19" t="s">
        <v>1255</v>
      </c>
      <c r="G2652" s="67">
        <v>44749</v>
      </c>
      <c r="H2652" s="67">
        <v>44766</v>
      </c>
      <c r="I2652" s="71">
        <f t="shared" si="147"/>
        <v>17</v>
      </c>
      <c r="J2652" s="72" t="s">
        <v>198</v>
      </c>
      <c r="K2652" s="72" t="s">
        <v>199</v>
      </c>
      <c r="L2652" s="73">
        <v>1</v>
      </c>
      <c r="M2652" s="73" t="s">
        <v>108</v>
      </c>
      <c r="N2652" s="68" t="str">
        <f>VLOOKUP(K2652,[1]人員授權表!D$3:G$249,4,0)</f>
        <v>無機</v>
      </c>
      <c r="O2652" s="70" t="str">
        <f>IF(J2652=[1]人員授權表!$C$85,"Casper李羿勳",IF(J2652=[1]人員授權表!$C$188,"Iring陳俊明",VLOOKUP(K2652,[1]人員授權表!D$2:E$249,2,FALSE)))</f>
        <v>Vicky游崴涵</v>
      </c>
      <c r="P2652" s="67">
        <f t="shared" si="146"/>
        <v>44764</v>
      </c>
      <c r="Q2652" s="75" t="str">
        <f t="shared" si="148"/>
        <v>週五</v>
      </c>
      <c r="R2652" s="80">
        <v>44762</v>
      </c>
      <c r="S2652" s="68"/>
      <c r="T2652" s="70"/>
      <c r="U2652" s="70"/>
      <c r="V2652" s="70"/>
      <c r="W2652" s="70"/>
      <c r="X2652" s="70"/>
      <c r="Y2652" s="78"/>
      <c r="Z2652" s="79"/>
      <c r="AA2652" s="1"/>
      <c r="AB2652" s="12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</row>
    <row r="2653" spans="1:61" s="109" customFormat="1" ht="17.25" customHeight="1">
      <c r="A2653" s="1"/>
      <c r="B2653" s="66"/>
      <c r="C2653" s="67"/>
      <c r="D2653" s="68" t="s">
        <v>50</v>
      </c>
      <c r="E2653" s="70" t="s">
        <v>51</v>
      </c>
      <c r="F2653" s="19" t="s">
        <v>1255</v>
      </c>
      <c r="G2653" s="67">
        <v>44749</v>
      </c>
      <c r="H2653" s="67">
        <v>44766</v>
      </c>
      <c r="I2653" s="71">
        <f t="shared" si="147"/>
        <v>17</v>
      </c>
      <c r="J2653" s="72" t="s">
        <v>200</v>
      </c>
      <c r="K2653" s="72" t="s">
        <v>201</v>
      </c>
      <c r="L2653" s="73">
        <v>1</v>
      </c>
      <c r="M2653" s="73" t="s">
        <v>108</v>
      </c>
      <c r="N2653" s="68" t="str">
        <f>VLOOKUP(K2653,[1]人員授權表!D$3:G$249,4,0)</f>
        <v>無機</v>
      </c>
      <c r="O2653" s="70" t="str">
        <f>IF(J2653=[1]人員授權表!$C$85,"Casper李羿勳",IF(J2653=[1]人員授權表!$C$188,"Iring陳俊明",VLOOKUP(K2653,[1]人員授權表!D$2:E$249,2,FALSE)))</f>
        <v>Ruby黃家蓁</v>
      </c>
      <c r="P2653" s="67">
        <f t="shared" si="146"/>
        <v>44764</v>
      </c>
      <c r="Q2653" s="75" t="str">
        <f t="shared" si="148"/>
        <v>週五</v>
      </c>
      <c r="R2653" s="80">
        <v>44755</v>
      </c>
      <c r="S2653" s="68"/>
      <c r="T2653" s="70"/>
      <c r="U2653" s="70"/>
      <c r="V2653" s="70"/>
      <c r="W2653" s="70"/>
      <c r="X2653" s="70"/>
      <c r="Y2653" s="78"/>
      <c r="Z2653" s="79"/>
      <c r="AA2653" s="1"/>
      <c r="AB2653" s="12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</row>
    <row r="2654" spans="1:61" s="109" customFormat="1">
      <c r="A2654" s="1"/>
      <c r="B2654" s="66"/>
      <c r="C2654" s="67"/>
      <c r="D2654" s="68" t="s">
        <v>50</v>
      </c>
      <c r="E2654" s="70" t="s">
        <v>51</v>
      </c>
      <c r="F2654" s="19" t="s">
        <v>1255</v>
      </c>
      <c r="G2654" s="67">
        <v>44749</v>
      </c>
      <c r="H2654" s="67">
        <v>44766</v>
      </c>
      <c r="I2654" s="71">
        <f t="shared" si="147"/>
        <v>17</v>
      </c>
      <c r="J2654" s="72" t="s">
        <v>151</v>
      </c>
      <c r="K2654" s="72" t="s">
        <v>152</v>
      </c>
      <c r="L2654" s="73">
        <v>1</v>
      </c>
      <c r="M2654" s="73" t="s">
        <v>108</v>
      </c>
      <c r="N2654" s="68" t="str">
        <f>VLOOKUP(K2654,[1]人員授權表!D$3:G$249,4,0)</f>
        <v>無機</v>
      </c>
      <c r="O2654" s="70" t="str">
        <f>IF(J2654=[1]人員授權表!$C$85,"Casper李羿勳",IF(J2654=[1]人員授權表!$C$188,"Iring陳俊明",VLOOKUP(K2654,[1]人員授權表!D$2:E$249,2,FALSE)))</f>
        <v>Vicky游崴涵</v>
      </c>
      <c r="P2654" s="67">
        <f t="shared" si="146"/>
        <v>44764</v>
      </c>
      <c r="Q2654" s="75" t="str">
        <f t="shared" si="148"/>
        <v>週五</v>
      </c>
      <c r="R2654" s="80">
        <v>44762</v>
      </c>
      <c r="S2654" s="68"/>
      <c r="T2654" s="70"/>
      <c r="U2654" s="70"/>
      <c r="V2654" s="70"/>
      <c r="W2654" s="70"/>
      <c r="X2654" s="70"/>
      <c r="Y2654" s="78"/>
      <c r="Z2654" s="79"/>
      <c r="AA2654" s="1"/>
      <c r="AB2654" s="12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</row>
    <row r="2655" spans="1:61" s="109" customFormat="1">
      <c r="A2655" s="1"/>
      <c r="B2655" s="66"/>
      <c r="C2655" s="67"/>
      <c r="D2655" s="68" t="s">
        <v>50</v>
      </c>
      <c r="E2655" s="70" t="s">
        <v>51</v>
      </c>
      <c r="F2655" s="19" t="s">
        <v>1255</v>
      </c>
      <c r="G2655" s="67">
        <v>44749</v>
      </c>
      <c r="H2655" s="67">
        <v>44766</v>
      </c>
      <c r="I2655" s="71">
        <f t="shared" si="147"/>
        <v>17</v>
      </c>
      <c r="J2655" s="72" t="s">
        <v>160</v>
      </c>
      <c r="K2655" s="72" t="s">
        <v>161</v>
      </c>
      <c r="L2655" s="73">
        <v>1</v>
      </c>
      <c r="M2655" s="73" t="s">
        <v>108</v>
      </c>
      <c r="N2655" s="68" t="str">
        <f>VLOOKUP(K2655,[1]人員授權表!D$3:G$249,4,0)</f>
        <v>無機</v>
      </c>
      <c r="O2655" s="70" t="str">
        <f>IF(J2655=[1]人員授權表!$C$85,"Casper李羿勳",IF(J2655=[1]人員授權表!$C$188,"Iring陳俊明",VLOOKUP(K2655,[1]人員授權表!D$2:E$249,2,FALSE)))</f>
        <v>Dennis陳汶宏</v>
      </c>
      <c r="P2655" s="67">
        <f t="shared" si="146"/>
        <v>44764</v>
      </c>
      <c r="Q2655" s="75" t="str">
        <f t="shared" si="148"/>
        <v>週五</v>
      </c>
      <c r="R2655" s="80">
        <v>44762</v>
      </c>
      <c r="S2655" s="68"/>
      <c r="T2655" s="70"/>
      <c r="U2655" s="70"/>
      <c r="V2655" s="70"/>
      <c r="W2655" s="70"/>
      <c r="X2655" s="70"/>
      <c r="Y2655" s="78"/>
      <c r="Z2655" s="79"/>
      <c r="AA2655" s="1"/>
      <c r="AB2655" s="12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</row>
    <row r="2656" spans="1:61" s="109" customFormat="1">
      <c r="A2656" s="1"/>
      <c r="B2656" s="66"/>
      <c r="C2656" s="67"/>
      <c r="D2656" s="68" t="s">
        <v>50</v>
      </c>
      <c r="E2656" s="70" t="s">
        <v>51</v>
      </c>
      <c r="F2656" s="19" t="s">
        <v>1255</v>
      </c>
      <c r="G2656" s="67">
        <v>44749</v>
      </c>
      <c r="H2656" s="67">
        <v>44766</v>
      </c>
      <c r="I2656" s="71">
        <f t="shared" si="147"/>
        <v>17</v>
      </c>
      <c r="J2656" s="72" t="s">
        <v>1222</v>
      </c>
      <c r="K2656" s="72" t="s">
        <v>1223</v>
      </c>
      <c r="L2656" s="73">
        <v>1</v>
      </c>
      <c r="M2656" s="73" t="s">
        <v>108</v>
      </c>
      <c r="N2656" s="68" t="str">
        <f>VLOOKUP(K2656,[1]人員授權表!D$3:G$249,4,0)</f>
        <v>無機</v>
      </c>
      <c r="O2656" s="70" t="str">
        <f>IF(J2656=[1]人員授權表!$C$85,"Casper李羿勳",IF(J2656=[1]人員授權表!$C$188,"Iring陳俊明",VLOOKUP(K2656,[1]人員授權表!D$2:E$249,2,FALSE)))</f>
        <v>Dennis陳汶宏</v>
      </c>
      <c r="P2656" s="67">
        <f t="shared" si="146"/>
        <v>44764</v>
      </c>
      <c r="Q2656" s="75" t="str">
        <f t="shared" si="148"/>
        <v>週五</v>
      </c>
      <c r="R2656" s="80">
        <v>44762</v>
      </c>
      <c r="S2656" s="68"/>
      <c r="T2656" s="70"/>
      <c r="U2656" s="70"/>
      <c r="V2656" s="70"/>
      <c r="W2656" s="70"/>
      <c r="X2656" s="70"/>
      <c r="Y2656" s="78"/>
      <c r="Z2656" s="79"/>
      <c r="AA2656" s="1"/>
      <c r="AB2656" s="12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</row>
    <row r="2657" spans="1:61" s="109" customFormat="1">
      <c r="A2657" s="1"/>
      <c r="B2657" s="66"/>
      <c r="C2657" s="67"/>
      <c r="D2657" s="68" t="s">
        <v>50</v>
      </c>
      <c r="E2657" s="70" t="s">
        <v>51</v>
      </c>
      <c r="F2657" s="19" t="s">
        <v>1255</v>
      </c>
      <c r="G2657" s="67">
        <v>44749</v>
      </c>
      <c r="H2657" s="67">
        <v>44766</v>
      </c>
      <c r="I2657" s="71">
        <f t="shared" si="147"/>
        <v>17</v>
      </c>
      <c r="J2657" s="72" t="s">
        <v>175</v>
      </c>
      <c r="K2657" s="72" t="s">
        <v>176</v>
      </c>
      <c r="L2657" s="73">
        <v>1</v>
      </c>
      <c r="M2657" s="73" t="s">
        <v>108</v>
      </c>
      <c r="N2657" s="68" t="str">
        <f>VLOOKUP(K2657,[1]人員授權表!D$3:G$249,4,0)</f>
        <v>無機</v>
      </c>
      <c r="O2657" s="70" t="s">
        <v>177</v>
      </c>
      <c r="P2657" s="67">
        <f t="shared" si="146"/>
        <v>44764</v>
      </c>
      <c r="Q2657" s="75" t="str">
        <f t="shared" si="148"/>
        <v>週五</v>
      </c>
      <c r="R2657" s="80">
        <v>44756</v>
      </c>
      <c r="S2657" s="68"/>
      <c r="T2657" s="70"/>
      <c r="U2657" s="70"/>
      <c r="V2657" s="70"/>
      <c r="W2657" s="70"/>
      <c r="X2657" s="70"/>
      <c r="Y2657" s="78"/>
      <c r="Z2657" s="79"/>
      <c r="AA2657" s="1"/>
      <c r="AB2657" s="12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</row>
    <row r="2658" spans="1:61" s="109" customFormat="1">
      <c r="A2658" s="1"/>
      <c r="B2658" s="66"/>
      <c r="C2658" s="67"/>
      <c r="D2658" s="68" t="s">
        <v>50</v>
      </c>
      <c r="E2658" s="70" t="s">
        <v>51</v>
      </c>
      <c r="F2658" s="19" t="s">
        <v>1255</v>
      </c>
      <c r="G2658" s="67">
        <v>44749</v>
      </c>
      <c r="H2658" s="67">
        <v>44766</v>
      </c>
      <c r="I2658" s="71">
        <f t="shared" si="147"/>
        <v>17</v>
      </c>
      <c r="J2658" s="72" t="s">
        <v>290</v>
      </c>
      <c r="K2658" s="72" t="s">
        <v>291</v>
      </c>
      <c r="L2658" s="73">
        <v>1</v>
      </c>
      <c r="M2658" s="73" t="s">
        <v>108</v>
      </c>
      <c r="N2658" s="68" t="str">
        <f>VLOOKUP(K2658,[1]人員授權表!D$3:G$249,4,0)</f>
        <v>無機</v>
      </c>
      <c r="O2658" s="70" t="str">
        <f>IF(J2658=[1]人員授權表!$C$85,"Casper李羿勳",IF(J2658=[1]人員授權表!$C$188,"Iring陳俊明",VLOOKUP(K2658,[1]人員授權表!D$2:E$249,2,FALSE)))</f>
        <v>George陳志昇</v>
      </c>
      <c r="P2658" s="67">
        <f t="shared" si="146"/>
        <v>44764</v>
      </c>
      <c r="Q2658" s="75" t="str">
        <f t="shared" si="148"/>
        <v>週五</v>
      </c>
      <c r="R2658" s="80">
        <v>44762</v>
      </c>
      <c r="S2658" s="68"/>
      <c r="T2658" s="70"/>
      <c r="U2658" s="70"/>
      <c r="V2658" s="70"/>
      <c r="W2658" s="70"/>
      <c r="X2658" s="70"/>
      <c r="Y2658" s="78"/>
      <c r="Z2658" s="79"/>
      <c r="AA2658" s="1"/>
      <c r="AB2658" s="12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</row>
    <row r="2659" spans="1:61" s="109" customFormat="1">
      <c r="A2659" s="1"/>
      <c r="B2659" s="66"/>
      <c r="C2659" s="67"/>
      <c r="D2659" s="68" t="s">
        <v>50</v>
      </c>
      <c r="E2659" s="70" t="s">
        <v>51</v>
      </c>
      <c r="F2659" s="19" t="s">
        <v>1255</v>
      </c>
      <c r="G2659" s="67">
        <v>44749</v>
      </c>
      <c r="H2659" s="67">
        <v>44766</v>
      </c>
      <c r="I2659" s="71">
        <f t="shared" si="147"/>
        <v>17</v>
      </c>
      <c r="J2659" s="72" t="s">
        <v>204</v>
      </c>
      <c r="K2659" s="72" t="s">
        <v>205</v>
      </c>
      <c r="L2659" s="73">
        <v>1</v>
      </c>
      <c r="M2659" s="73" t="s">
        <v>108</v>
      </c>
      <c r="N2659" s="68" t="str">
        <f>VLOOKUP(K2659,[1]人員授權表!D$3:G$249,4,0)</f>
        <v>無機</v>
      </c>
      <c r="O2659" s="70" t="str">
        <f>IF(J2659=[1]人員授權表!$C$85,"Casper李羿勳",IF(J2659=[1]人員授權表!$C$188,"Iring陳俊明",VLOOKUP(K2659,[1]人員授權表!D$2:E$249,2,FALSE)))</f>
        <v>Iring陳俊明</v>
      </c>
      <c r="P2659" s="67">
        <f t="shared" si="146"/>
        <v>44764</v>
      </c>
      <c r="Q2659" s="75" t="str">
        <f t="shared" si="148"/>
        <v>週五</v>
      </c>
      <c r="R2659" s="80">
        <v>44762</v>
      </c>
      <c r="S2659" s="68"/>
      <c r="T2659" s="70"/>
      <c r="U2659" s="70"/>
      <c r="V2659" s="70"/>
      <c r="W2659" s="70"/>
      <c r="X2659" s="70"/>
      <c r="Y2659" s="78"/>
      <c r="Z2659" s="79"/>
      <c r="AA2659" s="1"/>
      <c r="AB2659" s="12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</row>
    <row r="2660" spans="1:61" s="109" customFormat="1">
      <c r="A2660" s="1"/>
      <c r="B2660" s="66"/>
      <c r="C2660" s="67"/>
      <c r="D2660" s="68" t="s">
        <v>50</v>
      </c>
      <c r="E2660" s="70" t="s">
        <v>51</v>
      </c>
      <c r="F2660" s="19" t="s">
        <v>1255</v>
      </c>
      <c r="G2660" s="67">
        <v>44749</v>
      </c>
      <c r="H2660" s="67">
        <v>44766</v>
      </c>
      <c r="I2660" s="71">
        <f t="shared" si="147"/>
        <v>17</v>
      </c>
      <c r="J2660" s="72" t="s">
        <v>206</v>
      </c>
      <c r="K2660" s="72" t="s">
        <v>179</v>
      </c>
      <c r="L2660" s="73">
        <v>1</v>
      </c>
      <c r="M2660" s="73" t="s">
        <v>108</v>
      </c>
      <c r="N2660" s="68" t="str">
        <f>VLOOKUP(K2660,[1]人員授權表!D$3:G$249,4,0)</f>
        <v>無機</v>
      </c>
      <c r="O2660" s="70" t="s">
        <v>115</v>
      </c>
      <c r="P2660" s="67">
        <f t="shared" si="146"/>
        <v>44764</v>
      </c>
      <c r="Q2660" s="75" t="str">
        <f t="shared" si="148"/>
        <v>週五</v>
      </c>
      <c r="R2660" s="80">
        <v>44763</v>
      </c>
      <c r="S2660" s="68"/>
      <c r="T2660" s="70"/>
      <c r="U2660" s="70"/>
      <c r="V2660" s="70"/>
      <c r="W2660" s="70"/>
      <c r="X2660" s="70"/>
      <c r="Y2660" s="78"/>
      <c r="Z2660" s="79"/>
      <c r="AA2660" s="1"/>
      <c r="AB2660" s="12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</row>
    <row r="2661" spans="1:61" s="109" customFormat="1">
      <c r="A2661" s="1"/>
      <c r="B2661" s="66"/>
      <c r="C2661" s="67"/>
      <c r="D2661" s="68" t="s">
        <v>50</v>
      </c>
      <c r="E2661" s="70" t="s">
        <v>51</v>
      </c>
      <c r="F2661" s="19" t="s">
        <v>1255</v>
      </c>
      <c r="G2661" s="67">
        <v>44749</v>
      </c>
      <c r="H2661" s="67">
        <v>44766</v>
      </c>
      <c r="I2661" s="71">
        <f t="shared" si="147"/>
        <v>17</v>
      </c>
      <c r="J2661" s="72" t="s">
        <v>178</v>
      </c>
      <c r="K2661" s="72" t="s">
        <v>179</v>
      </c>
      <c r="L2661" s="73">
        <v>1</v>
      </c>
      <c r="M2661" s="73" t="s">
        <v>108</v>
      </c>
      <c r="N2661" s="68" t="str">
        <f>VLOOKUP(K2661,[1]人員授權表!D$3:G$249,4,0)</f>
        <v>無機</v>
      </c>
      <c r="O2661" s="70" t="s">
        <v>115</v>
      </c>
      <c r="P2661" s="67">
        <f t="shared" si="146"/>
        <v>44764</v>
      </c>
      <c r="Q2661" s="75" t="str">
        <f t="shared" si="148"/>
        <v>週五</v>
      </c>
      <c r="R2661" s="80">
        <v>44763</v>
      </c>
      <c r="S2661" s="68"/>
      <c r="T2661" s="70"/>
      <c r="U2661" s="70"/>
      <c r="V2661" s="70"/>
      <c r="W2661" s="70"/>
      <c r="X2661" s="70"/>
      <c r="Y2661" s="78"/>
      <c r="Z2661" s="79"/>
      <c r="AA2661" s="1"/>
      <c r="AB2661" s="12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</row>
    <row r="2662" spans="1:61" s="109" customFormat="1">
      <c r="A2662" s="1"/>
      <c r="B2662" s="66"/>
      <c r="C2662" s="67"/>
      <c r="D2662" s="68" t="s">
        <v>50</v>
      </c>
      <c r="E2662" s="70" t="s">
        <v>51</v>
      </c>
      <c r="F2662" s="19" t="s">
        <v>1255</v>
      </c>
      <c r="G2662" s="67">
        <v>44749</v>
      </c>
      <c r="H2662" s="67">
        <v>44766</v>
      </c>
      <c r="I2662" s="71">
        <f t="shared" si="147"/>
        <v>17</v>
      </c>
      <c r="J2662" s="72" t="s">
        <v>141</v>
      </c>
      <c r="K2662" s="72" t="s">
        <v>142</v>
      </c>
      <c r="L2662" s="73">
        <v>1</v>
      </c>
      <c r="M2662" s="73" t="s">
        <v>108</v>
      </c>
      <c r="N2662" s="68" t="str">
        <f>VLOOKUP(K2662,[1]人員授權表!D$3:G$249,4,0)</f>
        <v>無機</v>
      </c>
      <c r="O2662" s="70" t="str">
        <f>IF(J2662=[1]人員授權表!$C$85,"Casper李羿勳",IF(J2662=[1]人員授權表!$C$188,"Iring陳俊明",VLOOKUP(K2662,[1]人員授權表!D$2:E$249,2,FALSE)))</f>
        <v>Dennis陳汶宏</v>
      </c>
      <c r="P2662" s="67">
        <f t="shared" si="146"/>
        <v>44764</v>
      </c>
      <c r="Q2662" s="75" t="str">
        <f t="shared" si="148"/>
        <v>週五</v>
      </c>
      <c r="R2662" s="80">
        <v>44755</v>
      </c>
      <c r="S2662" s="68"/>
      <c r="T2662" s="70"/>
      <c r="U2662" s="70"/>
      <c r="V2662" s="70"/>
      <c r="W2662" s="70"/>
      <c r="X2662" s="70"/>
      <c r="Y2662" s="78"/>
      <c r="Z2662" s="79"/>
      <c r="AA2662" s="1"/>
      <c r="AB2662" s="12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</row>
    <row r="2663" spans="1:61" s="109" customFormat="1">
      <c r="A2663" s="1"/>
      <c r="B2663" s="66"/>
      <c r="C2663" s="67"/>
      <c r="D2663" s="68" t="s">
        <v>50</v>
      </c>
      <c r="E2663" s="70" t="s">
        <v>51</v>
      </c>
      <c r="F2663" s="19" t="s">
        <v>1255</v>
      </c>
      <c r="G2663" s="67">
        <v>44749</v>
      </c>
      <c r="H2663" s="67">
        <v>44766</v>
      </c>
      <c r="I2663" s="71">
        <f t="shared" si="147"/>
        <v>17</v>
      </c>
      <c r="J2663" s="72" t="s">
        <v>966</v>
      </c>
      <c r="K2663" s="72" t="s">
        <v>154</v>
      </c>
      <c r="L2663" s="73">
        <v>1</v>
      </c>
      <c r="M2663" s="73" t="s">
        <v>108</v>
      </c>
      <c r="N2663" s="68" t="str">
        <f>VLOOKUP(K2663,[1]人員授權表!D$3:G$249,4,0)</f>
        <v>無機</v>
      </c>
      <c r="O2663" s="70" t="str">
        <f>IF(J2663=[1]人員授權表!$C$85,"Casper李羿勳",IF(J2663=[1]人員授權表!$C$188,"Iring陳俊明",VLOOKUP(K2663,[1]人員授權表!D$2:E$249,2,FALSE)))</f>
        <v>Ken張智凱</v>
      </c>
      <c r="P2663" s="67">
        <f t="shared" si="146"/>
        <v>44764</v>
      </c>
      <c r="Q2663" s="75" t="str">
        <f t="shared" si="148"/>
        <v>週五</v>
      </c>
      <c r="R2663" s="80">
        <v>44754</v>
      </c>
      <c r="S2663" s="68"/>
      <c r="T2663" s="70"/>
      <c r="U2663" s="70"/>
      <c r="V2663" s="70"/>
      <c r="W2663" s="70"/>
      <c r="X2663" s="70"/>
      <c r="Y2663" s="78"/>
      <c r="Z2663" s="79"/>
      <c r="AA2663" s="1"/>
      <c r="AB2663" s="12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</row>
    <row r="2664" spans="1:61" s="109" customFormat="1">
      <c r="A2664" s="1"/>
      <c r="B2664" s="66"/>
      <c r="C2664" s="67"/>
      <c r="D2664" s="68" t="s">
        <v>50</v>
      </c>
      <c r="E2664" s="70" t="s">
        <v>51</v>
      </c>
      <c r="F2664" s="19" t="s">
        <v>1255</v>
      </c>
      <c r="G2664" s="67">
        <v>44749</v>
      </c>
      <c r="H2664" s="67">
        <v>44766</v>
      </c>
      <c r="I2664" s="71">
        <f t="shared" si="147"/>
        <v>17</v>
      </c>
      <c r="J2664" s="72" t="s">
        <v>209</v>
      </c>
      <c r="K2664" s="72" t="s">
        <v>210</v>
      </c>
      <c r="L2664" s="73">
        <v>1</v>
      </c>
      <c r="M2664" s="73" t="s">
        <v>108</v>
      </c>
      <c r="N2664" s="68" t="str">
        <f>VLOOKUP(K2664,[1]人員授權表!D$3:G$249,4,0)</f>
        <v>無機</v>
      </c>
      <c r="O2664" s="70" t="str">
        <f>IF(J2664=[1]人員授權表!$C$85,"Casper李羿勳",IF(J2664=[1]人員授權表!$C$188,"Iring陳俊明",VLOOKUP(K2664,[1]人員授權表!D$2:E$249,2,FALSE)))</f>
        <v>Vicky游崴涵</v>
      </c>
      <c r="P2664" s="67">
        <f t="shared" si="146"/>
        <v>44764</v>
      </c>
      <c r="Q2664" s="75" t="str">
        <f t="shared" si="148"/>
        <v>週五</v>
      </c>
      <c r="R2664" s="80">
        <v>44762</v>
      </c>
      <c r="S2664" s="68"/>
      <c r="T2664" s="70"/>
      <c r="U2664" s="70"/>
      <c r="V2664" s="70"/>
      <c r="W2664" s="70"/>
      <c r="X2664" s="70"/>
      <c r="Y2664" s="78"/>
      <c r="Z2664" s="79"/>
      <c r="AA2664" s="1"/>
      <c r="AB2664" s="12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</row>
    <row r="2665" spans="1:61" s="109" customFormat="1">
      <c r="A2665" s="1"/>
      <c r="B2665" s="66"/>
      <c r="C2665" s="67"/>
      <c r="D2665" s="68" t="s">
        <v>50</v>
      </c>
      <c r="E2665" s="70" t="s">
        <v>51</v>
      </c>
      <c r="F2665" s="19" t="s">
        <v>1255</v>
      </c>
      <c r="G2665" s="67">
        <v>44749</v>
      </c>
      <c r="H2665" s="67">
        <v>44766</v>
      </c>
      <c r="I2665" s="71">
        <f t="shared" si="147"/>
        <v>17</v>
      </c>
      <c r="J2665" s="72" t="s">
        <v>167</v>
      </c>
      <c r="K2665" s="72" t="s">
        <v>168</v>
      </c>
      <c r="L2665" s="73">
        <v>1</v>
      </c>
      <c r="M2665" s="73" t="s">
        <v>108</v>
      </c>
      <c r="N2665" s="68" t="str">
        <f>VLOOKUP(K2665,[1]人員授權表!D$3:G$249,4,0)</f>
        <v>有機</v>
      </c>
      <c r="O2665" s="70" t="str">
        <f>IF(J2665=[1]人員授權表!$C$85,"Casper李羿勳",IF(J2665=[1]人員授權表!$C$188,"Iring陳俊明",VLOOKUP(K2665,[1]人員授權表!D$2:E$249,2,FALSE)))</f>
        <v>Una林庭瑄</v>
      </c>
      <c r="P2665" s="67">
        <f t="shared" si="146"/>
        <v>44764</v>
      </c>
      <c r="Q2665" s="75" t="str">
        <f t="shared" si="148"/>
        <v>週五</v>
      </c>
      <c r="R2665" s="80">
        <v>44761</v>
      </c>
      <c r="S2665" s="68"/>
      <c r="T2665" s="70"/>
      <c r="U2665" s="70"/>
      <c r="V2665" s="70"/>
      <c r="W2665" s="70"/>
      <c r="X2665" s="70"/>
      <c r="Y2665" s="78"/>
      <c r="Z2665" s="79"/>
      <c r="AA2665" s="1"/>
      <c r="AB2665" s="12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</row>
    <row r="2666" spans="1:61" s="109" customFormat="1">
      <c r="A2666" s="1"/>
      <c r="B2666" s="66"/>
      <c r="C2666" s="67"/>
      <c r="D2666" s="68" t="s">
        <v>50</v>
      </c>
      <c r="E2666" s="70" t="s">
        <v>51</v>
      </c>
      <c r="F2666" s="19" t="s">
        <v>1255</v>
      </c>
      <c r="G2666" s="67">
        <v>44749</v>
      </c>
      <c r="H2666" s="67">
        <v>44766</v>
      </c>
      <c r="I2666" s="71">
        <f t="shared" si="147"/>
        <v>17</v>
      </c>
      <c r="J2666" s="72" t="s">
        <v>257</v>
      </c>
      <c r="K2666" s="72" t="s">
        <v>1225</v>
      </c>
      <c r="L2666" s="73">
        <v>1</v>
      </c>
      <c r="M2666" s="73" t="s">
        <v>108</v>
      </c>
      <c r="N2666" s="68" t="str">
        <f>VLOOKUP(K2666,[1]人員授權表!D$3:G$249,4,0)</f>
        <v>有機</v>
      </c>
      <c r="O2666" s="70" t="str">
        <f>IF(J2666=[1]人員授權表!$C$85,"Casper李羿勳",IF(J2666=[1]人員授權表!$C$188,"Iring陳俊明",VLOOKUP(K2666,[1]人員授權表!D$2:E$249,2,FALSE)))</f>
        <v>Casper李羿勳</v>
      </c>
      <c r="P2666" s="67">
        <f t="shared" si="146"/>
        <v>44764</v>
      </c>
      <c r="Q2666" s="75" t="str">
        <f t="shared" si="148"/>
        <v>週五</v>
      </c>
      <c r="R2666" s="80">
        <v>44763</v>
      </c>
      <c r="S2666" s="68"/>
      <c r="T2666" s="70"/>
      <c r="U2666" s="70"/>
      <c r="V2666" s="70"/>
      <c r="W2666" s="70"/>
      <c r="X2666" s="70"/>
      <c r="Y2666" s="78"/>
      <c r="Z2666" s="79"/>
      <c r="AA2666" s="1"/>
      <c r="AB2666" s="12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</row>
    <row r="2667" spans="1:61" s="109" customFormat="1">
      <c r="A2667" s="1"/>
      <c r="B2667" s="66"/>
      <c r="C2667" s="67"/>
      <c r="D2667" s="68" t="s">
        <v>50</v>
      </c>
      <c r="E2667" s="70" t="s">
        <v>51</v>
      </c>
      <c r="F2667" s="19" t="s">
        <v>1255</v>
      </c>
      <c r="G2667" s="67">
        <v>44749</v>
      </c>
      <c r="H2667" s="67">
        <v>44766</v>
      </c>
      <c r="I2667" s="71">
        <f t="shared" si="147"/>
        <v>17</v>
      </c>
      <c r="J2667" s="72" t="s">
        <v>169</v>
      </c>
      <c r="K2667" s="72" t="s">
        <v>170</v>
      </c>
      <c r="L2667" s="73">
        <v>1</v>
      </c>
      <c r="M2667" s="73" t="s">
        <v>108</v>
      </c>
      <c r="N2667" s="68" t="str">
        <f>VLOOKUP(K2667,[1]人員授權表!D$3:G$249,4,0)</f>
        <v>有機</v>
      </c>
      <c r="O2667" s="70" t="str">
        <f>IF(J2667=[1]人員授權表!$C$85,"Casper李羿勳",IF(J2667=[1]人員授權表!$C$188,"Iring陳俊明",VLOOKUP(K2667,[1]人員授權表!D$2:E$249,2,FALSE)))</f>
        <v>Elle黃雅琪&amp;
Marco陳鴻鈞</v>
      </c>
      <c r="P2667" s="67">
        <f t="shared" si="146"/>
        <v>44764</v>
      </c>
      <c r="Q2667" s="75" t="str">
        <f t="shared" si="148"/>
        <v>週五</v>
      </c>
      <c r="R2667" s="80">
        <v>44761</v>
      </c>
      <c r="S2667" s="68"/>
      <c r="T2667" s="70"/>
      <c r="U2667" s="70"/>
      <c r="V2667" s="70"/>
      <c r="W2667" s="70"/>
      <c r="X2667" s="70"/>
      <c r="Y2667" s="78"/>
      <c r="Z2667" s="79"/>
      <c r="AA2667" s="1"/>
      <c r="AB2667" s="12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</row>
    <row r="2668" spans="1:61" s="109" customFormat="1">
      <c r="A2668" s="1"/>
      <c r="B2668" s="66"/>
      <c r="C2668" s="67"/>
      <c r="D2668" s="68" t="s">
        <v>50</v>
      </c>
      <c r="E2668" s="70" t="s">
        <v>51</v>
      </c>
      <c r="F2668" s="19" t="s">
        <v>1256</v>
      </c>
      <c r="G2668" s="67">
        <v>44748</v>
      </c>
      <c r="H2668" s="67">
        <v>44766</v>
      </c>
      <c r="I2668" s="71">
        <f t="shared" si="147"/>
        <v>18</v>
      </c>
      <c r="J2668" s="72" t="s">
        <v>919</v>
      </c>
      <c r="K2668" s="72" t="s">
        <v>187</v>
      </c>
      <c r="L2668" s="73">
        <v>1</v>
      </c>
      <c r="M2668" s="73" t="s">
        <v>108</v>
      </c>
      <c r="N2668" s="68" t="str">
        <f>VLOOKUP(K2668,[1]人員授權表!D$3:G$249,4,0)</f>
        <v>無機</v>
      </c>
      <c r="O2668" s="70" t="str">
        <f>VLOOKUP(K2668,[1]人員授權表!D$2:E$249,2,FALSE)</f>
        <v>Ruby黃家蓁</v>
      </c>
      <c r="P2668" s="67">
        <f t="shared" si="146"/>
        <v>44764</v>
      </c>
      <c r="Q2668" s="75" t="str">
        <f t="shared" si="148"/>
        <v>週五</v>
      </c>
      <c r="R2668" s="80">
        <v>44755</v>
      </c>
      <c r="S2668" s="68"/>
      <c r="T2668" s="70"/>
      <c r="U2668" s="70"/>
      <c r="V2668" s="70"/>
      <c r="W2668" s="70"/>
      <c r="X2668" s="70"/>
      <c r="Y2668" s="78"/>
      <c r="Z2668" s="79"/>
      <c r="AA2668" s="1"/>
      <c r="AB2668" s="12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</row>
    <row r="2669" spans="1:61" s="109" customFormat="1">
      <c r="A2669" s="1"/>
      <c r="B2669" s="66"/>
      <c r="C2669" s="67"/>
      <c r="D2669" s="68" t="s">
        <v>50</v>
      </c>
      <c r="E2669" s="70" t="s">
        <v>51</v>
      </c>
      <c r="F2669" s="19" t="s">
        <v>1256</v>
      </c>
      <c r="G2669" s="67">
        <v>44748</v>
      </c>
      <c r="H2669" s="67">
        <v>44766</v>
      </c>
      <c r="I2669" s="71">
        <f t="shared" si="147"/>
        <v>18</v>
      </c>
      <c r="J2669" s="72" t="s">
        <v>188</v>
      </c>
      <c r="K2669" s="72" t="s">
        <v>189</v>
      </c>
      <c r="L2669" s="73">
        <v>1</v>
      </c>
      <c r="M2669" s="73" t="s">
        <v>108</v>
      </c>
      <c r="N2669" s="68" t="str">
        <f>VLOOKUP(K2669,[1]人員授權表!D$3:G$249,4,0)</f>
        <v>無機</v>
      </c>
      <c r="O2669" s="70" t="str">
        <f>VLOOKUP(K2669,[1]人員授權表!D$2:E$249,2,FALSE)</f>
        <v>Iring陳俊明</v>
      </c>
      <c r="P2669" s="67">
        <f t="shared" si="146"/>
        <v>44764</v>
      </c>
      <c r="Q2669" s="75" t="str">
        <f t="shared" si="148"/>
        <v>週五</v>
      </c>
      <c r="R2669" s="80">
        <v>44753</v>
      </c>
      <c r="S2669" s="68"/>
      <c r="T2669" s="70"/>
      <c r="U2669" s="70"/>
      <c r="V2669" s="70"/>
      <c r="W2669" s="70"/>
      <c r="X2669" s="70"/>
      <c r="Y2669" s="78"/>
      <c r="Z2669" s="79"/>
      <c r="AA2669" s="1"/>
      <c r="AB2669" s="12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</row>
    <row r="2670" spans="1:61" s="109" customFormat="1">
      <c r="A2670" s="1"/>
      <c r="B2670" s="66"/>
      <c r="C2670" s="67"/>
      <c r="D2670" s="68" t="s">
        <v>50</v>
      </c>
      <c r="E2670" s="70" t="s">
        <v>51</v>
      </c>
      <c r="F2670" s="19" t="s">
        <v>1256</v>
      </c>
      <c r="G2670" s="67">
        <v>44748</v>
      </c>
      <c r="H2670" s="67">
        <v>44766</v>
      </c>
      <c r="I2670" s="71">
        <f t="shared" si="147"/>
        <v>18</v>
      </c>
      <c r="J2670" s="72" t="s">
        <v>190</v>
      </c>
      <c r="K2670" s="72" t="s">
        <v>140</v>
      </c>
      <c r="L2670" s="73">
        <v>1</v>
      </c>
      <c r="M2670" s="73" t="s">
        <v>108</v>
      </c>
      <c r="N2670" s="68" t="str">
        <f>VLOOKUP(K2670,[1]人員授權表!D$3:G$249,4,0)</f>
        <v>無機</v>
      </c>
      <c r="O2670" s="70" t="str">
        <f>VLOOKUP(K2670,[1]人員授權表!D$2:E$249,2,FALSE)</f>
        <v>Iring陳俊明</v>
      </c>
      <c r="P2670" s="67">
        <f t="shared" si="146"/>
        <v>44764</v>
      </c>
      <c r="Q2670" s="75" t="str">
        <f t="shared" si="148"/>
        <v>週五</v>
      </c>
      <c r="R2670" s="80">
        <v>44755</v>
      </c>
      <c r="S2670" s="68"/>
      <c r="T2670" s="70"/>
      <c r="U2670" s="70"/>
      <c r="V2670" s="70"/>
      <c r="W2670" s="70"/>
      <c r="X2670" s="70"/>
      <c r="Y2670" s="78"/>
      <c r="Z2670" s="79"/>
      <c r="AA2670" s="1"/>
      <c r="AB2670" s="12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</row>
    <row r="2671" spans="1:61" s="109" customFormat="1">
      <c r="A2671" s="1"/>
      <c r="B2671" s="66"/>
      <c r="C2671" s="67"/>
      <c r="D2671" s="68" t="s">
        <v>50</v>
      </c>
      <c r="E2671" s="70" t="s">
        <v>51</v>
      </c>
      <c r="F2671" s="19" t="s">
        <v>1256</v>
      </c>
      <c r="G2671" s="67">
        <v>44748</v>
      </c>
      <c r="H2671" s="67">
        <v>44766</v>
      </c>
      <c r="I2671" s="71">
        <f t="shared" si="147"/>
        <v>18</v>
      </c>
      <c r="J2671" s="72" t="s">
        <v>195</v>
      </c>
      <c r="K2671" s="72" t="s">
        <v>196</v>
      </c>
      <c r="L2671" s="73">
        <v>1</v>
      </c>
      <c r="M2671" s="73" t="s">
        <v>108</v>
      </c>
      <c r="N2671" s="68" t="str">
        <f>VLOOKUP(K2671,[1]人員授權表!D$3:G$249,4,0)</f>
        <v>無機</v>
      </c>
      <c r="O2671" s="70" t="str">
        <f>VLOOKUP(K2671,[1]人員授權表!D$2:E$249,2,FALSE)</f>
        <v>Debby胡萱黛</v>
      </c>
      <c r="P2671" s="67">
        <f t="shared" si="146"/>
        <v>44764</v>
      </c>
      <c r="Q2671" s="75" t="str">
        <f t="shared" si="148"/>
        <v>週五</v>
      </c>
      <c r="R2671" s="80">
        <v>44760</v>
      </c>
      <c r="S2671" s="68"/>
      <c r="T2671" s="70"/>
      <c r="U2671" s="70"/>
      <c r="V2671" s="70"/>
      <c r="W2671" s="70"/>
      <c r="X2671" s="70"/>
      <c r="Y2671" s="78"/>
      <c r="Z2671" s="79"/>
      <c r="AA2671" s="1"/>
      <c r="AB2671" s="12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</row>
    <row r="2672" spans="1:61" s="109" customFormat="1">
      <c r="A2672" s="1"/>
      <c r="B2672" s="66"/>
      <c r="C2672" s="67"/>
      <c r="D2672" s="68" t="s">
        <v>50</v>
      </c>
      <c r="E2672" s="70" t="s">
        <v>51</v>
      </c>
      <c r="F2672" s="19" t="s">
        <v>1256</v>
      </c>
      <c r="G2672" s="67">
        <v>44748</v>
      </c>
      <c r="H2672" s="67">
        <v>44766</v>
      </c>
      <c r="I2672" s="71">
        <f t="shared" si="147"/>
        <v>18</v>
      </c>
      <c r="J2672" s="72" t="s">
        <v>198</v>
      </c>
      <c r="K2672" s="72" t="s">
        <v>199</v>
      </c>
      <c r="L2672" s="73">
        <v>1</v>
      </c>
      <c r="M2672" s="73" t="s">
        <v>108</v>
      </c>
      <c r="N2672" s="68" t="str">
        <f>VLOOKUP(K2672,[1]人員授權表!D$3:G$249,4,0)</f>
        <v>無機</v>
      </c>
      <c r="O2672" s="70" t="str">
        <f>VLOOKUP(K2672,[1]人員授權表!D$2:E$249,2,FALSE)</f>
        <v>Vicky游崴涵</v>
      </c>
      <c r="P2672" s="67">
        <f t="shared" si="146"/>
        <v>44764</v>
      </c>
      <c r="Q2672" s="75" t="str">
        <f t="shared" si="148"/>
        <v>週五</v>
      </c>
      <c r="R2672" s="80">
        <v>44757</v>
      </c>
      <c r="S2672" s="68"/>
      <c r="T2672" s="70"/>
      <c r="U2672" s="70"/>
      <c r="V2672" s="70"/>
      <c r="W2672" s="70"/>
      <c r="X2672" s="70"/>
      <c r="Y2672" s="78"/>
      <c r="Z2672" s="79"/>
      <c r="AA2672" s="1"/>
      <c r="AB2672" s="12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</row>
    <row r="2673" spans="1:61" s="109" customFormat="1">
      <c r="A2673" s="1"/>
      <c r="B2673" s="66"/>
      <c r="C2673" s="67"/>
      <c r="D2673" s="68" t="s">
        <v>50</v>
      </c>
      <c r="E2673" s="70" t="s">
        <v>51</v>
      </c>
      <c r="F2673" s="19" t="s">
        <v>1256</v>
      </c>
      <c r="G2673" s="67">
        <v>44748</v>
      </c>
      <c r="H2673" s="67">
        <v>44766</v>
      </c>
      <c r="I2673" s="71">
        <f t="shared" si="147"/>
        <v>18</v>
      </c>
      <c r="J2673" s="72" t="s">
        <v>200</v>
      </c>
      <c r="K2673" s="72" t="s">
        <v>201</v>
      </c>
      <c r="L2673" s="73">
        <v>1</v>
      </c>
      <c r="M2673" s="73" t="s">
        <v>108</v>
      </c>
      <c r="N2673" s="68" t="str">
        <f>VLOOKUP(K2673,[1]人員授權表!D$3:G$249,4,0)</f>
        <v>無機</v>
      </c>
      <c r="O2673" s="70" t="str">
        <f>VLOOKUP(K2673,[1]人員授權表!D$2:E$249,2,FALSE)</f>
        <v>Ruby黃家蓁</v>
      </c>
      <c r="P2673" s="67">
        <f t="shared" si="146"/>
        <v>44764</v>
      </c>
      <c r="Q2673" s="75" t="str">
        <f t="shared" si="148"/>
        <v>週五</v>
      </c>
      <c r="R2673" s="80">
        <v>44755</v>
      </c>
      <c r="S2673" s="68"/>
      <c r="T2673" s="70"/>
      <c r="U2673" s="70"/>
      <c r="V2673" s="70"/>
      <c r="W2673" s="70"/>
      <c r="X2673" s="70"/>
      <c r="Y2673" s="78"/>
      <c r="Z2673" s="79"/>
      <c r="AA2673" s="1"/>
      <c r="AB2673" s="12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</row>
    <row r="2674" spans="1:61" s="109" customFormat="1">
      <c r="A2674" s="1"/>
      <c r="B2674" s="66"/>
      <c r="C2674" s="67"/>
      <c r="D2674" s="68" t="s">
        <v>50</v>
      </c>
      <c r="E2674" s="70" t="s">
        <v>51</v>
      </c>
      <c r="F2674" s="19" t="s">
        <v>1256</v>
      </c>
      <c r="G2674" s="67">
        <v>44748</v>
      </c>
      <c r="H2674" s="67">
        <v>44766</v>
      </c>
      <c r="I2674" s="71">
        <f t="shared" si="147"/>
        <v>18</v>
      </c>
      <c r="J2674" s="72" t="s">
        <v>151</v>
      </c>
      <c r="K2674" s="72" t="s">
        <v>152</v>
      </c>
      <c r="L2674" s="73">
        <v>1</v>
      </c>
      <c r="M2674" s="73" t="s">
        <v>108</v>
      </c>
      <c r="N2674" s="68" t="str">
        <f>VLOOKUP(K2674,[1]人員授權表!D$3:G$249,4,0)</f>
        <v>無機</v>
      </c>
      <c r="O2674" s="70" t="str">
        <f>VLOOKUP(K2674,[1]人員授權表!D$2:E$249,2,FALSE)</f>
        <v>Vicky游崴涵</v>
      </c>
      <c r="P2674" s="67">
        <f t="shared" si="146"/>
        <v>44764</v>
      </c>
      <c r="Q2674" s="75" t="str">
        <f t="shared" si="148"/>
        <v>週五</v>
      </c>
      <c r="R2674" s="80">
        <v>44757</v>
      </c>
      <c r="S2674" s="68"/>
      <c r="T2674" s="70"/>
      <c r="U2674" s="70"/>
      <c r="V2674" s="70"/>
      <c r="W2674" s="70"/>
      <c r="X2674" s="70"/>
      <c r="Y2674" s="78"/>
      <c r="Z2674" s="79"/>
      <c r="AA2674" s="1"/>
      <c r="AB2674" s="12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</row>
    <row r="2675" spans="1:61" s="109" customFormat="1">
      <c r="A2675" s="1"/>
      <c r="B2675" s="66"/>
      <c r="C2675" s="67"/>
      <c r="D2675" s="68" t="s">
        <v>50</v>
      </c>
      <c r="E2675" s="70" t="s">
        <v>51</v>
      </c>
      <c r="F2675" s="19" t="s">
        <v>1256</v>
      </c>
      <c r="G2675" s="67">
        <v>44748</v>
      </c>
      <c r="H2675" s="67">
        <v>44766</v>
      </c>
      <c r="I2675" s="71">
        <f t="shared" si="147"/>
        <v>18</v>
      </c>
      <c r="J2675" s="72" t="s">
        <v>160</v>
      </c>
      <c r="K2675" s="72" t="s">
        <v>161</v>
      </c>
      <c r="L2675" s="73">
        <v>1</v>
      </c>
      <c r="M2675" s="73" t="s">
        <v>108</v>
      </c>
      <c r="N2675" s="68" t="str">
        <f>VLOOKUP(K2675,[1]人員授權表!D$3:G$249,4,0)</f>
        <v>無機</v>
      </c>
      <c r="O2675" s="70" t="str">
        <f>VLOOKUP(K2675,[1]人員授權表!D$2:E$249,2,FALSE)</f>
        <v>Dennis陳汶宏</v>
      </c>
      <c r="P2675" s="67">
        <f t="shared" si="146"/>
        <v>44764</v>
      </c>
      <c r="Q2675" s="75" t="str">
        <f t="shared" si="148"/>
        <v>週五</v>
      </c>
      <c r="R2675" s="80">
        <v>44754</v>
      </c>
      <c r="S2675" s="68"/>
      <c r="T2675" s="70"/>
      <c r="U2675" s="70"/>
      <c r="V2675" s="70"/>
      <c r="W2675" s="70"/>
      <c r="X2675" s="70"/>
      <c r="Y2675" s="78"/>
      <c r="Z2675" s="79"/>
      <c r="AA2675" s="1"/>
      <c r="AB2675" s="12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</row>
    <row r="2676" spans="1:61" s="109" customFormat="1">
      <c r="A2676" s="1"/>
      <c r="B2676" s="66"/>
      <c r="C2676" s="67"/>
      <c r="D2676" s="68" t="s">
        <v>50</v>
      </c>
      <c r="E2676" s="70" t="s">
        <v>51</v>
      </c>
      <c r="F2676" s="19" t="s">
        <v>1256</v>
      </c>
      <c r="G2676" s="67">
        <v>44748</v>
      </c>
      <c r="H2676" s="67">
        <v>44766</v>
      </c>
      <c r="I2676" s="71">
        <f t="shared" si="147"/>
        <v>18</v>
      </c>
      <c r="J2676" s="72" t="s">
        <v>1222</v>
      </c>
      <c r="K2676" s="83" t="s">
        <v>1257</v>
      </c>
      <c r="L2676" s="73">
        <v>1</v>
      </c>
      <c r="M2676" s="73" t="s">
        <v>108</v>
      </c>
      <c r="N2676" s="68" t="str">
        <f>VLOOKUP(K2676,[1]人員授權表!D$3:G$249,4,0)</f>
        <v>無機</v>
      </c>
      <c r="O2676" s="70" t="str">
        <f>VLOOKUP(K2676,[1]人員授權表!D$2:E$249,2,FALSE)</f>
        <v>Dennis陳汶宏</v>
      </c>
      <c r="P2676" s="67">
        <f t="shared" si="146"/>
        <v>44764</v>
      </c>
      <c r="Q2676" s="75" t="str">
        <f t="shared" si="148"/>
        <v>週五</v>
      </c>
      <c r="R2676" s="80">
        <v>44755</v>
      </c>
      <c r="S2676" s="68"/>
      <c r="T2676" s="70"/>
      <c r="U2676" s="70"/>
      <c r="V2676" s="70"/>
      <c r="W2676" s="70"/>
      <c r="X2676" s="70"/>
      <c r="Y2676" s="78"/>
      <c r="Z2676" s="79"/>
      <c r="AA2676" s="1"/>
      <c r="AB2676" s="12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</row>
    <row r="2677" spans="1:61" s="109" customFormat="1">
      <c r="A2677" s="1"/>
      <c r="B2677" s="66"/>
      <c r="C2677" s="67"/>
      <c r="D2677" s="68" t="s">
        <v>50</v>
      </c>
      <c r="E2677" s="70" t="s">
        <v>51</v>
      </c>
      <c r="F2677" s="19" t="s">
        <v>1256</v>
      </c>
      <c r="G2677" s="67">
        <v>44748</v>
      </c>
      <c r="H2677" s="67">
        <v>44766</v>
      </c>
      <c r="I2677" s="71">
        <f t="shared" si="147"/>
        <v>18</v>
      </c>
      <c r="J2677" s="72" t="s">
        <v>175</v>
      </c>
      <c r="K2677" s="72" t="s">
        <v>176</v>
      </c>
      <c r="L2677" s="73">
        <v>1</v>
      </c>
      <c r="M2677" s="73" t="s">
        <v>108</v>
      </c>
      <c r="N2677" s="68" t="str">
        <f>VLOOKUP(K2677,[1]人員授權表!D$3:G$249,4,0)</f>
        <v>無機</v>
      </c>
      <c r="O2677" s="70" t="s">
        <v>177</v>
      </c>
      <c r="P2677" s="67">
        <f t="shared" si="146"/>
        <v>44764</v>
      </c>
      <c r="Q2677" s="75" t="str">
        <f t="shared" si="148"/>
        <v>週五</v>
      </c>
      <c r="R2677" s="80">
        <v>44755</v>
      </c>
      <c r="S2677" s="68"/>
      <c r="T2677" s="70"/>
      <c r="U2677" s="70"/>
      <c r="V2677" s="70"/>
      <c r="W2677" s="70"/>
      <c r="X2677" s="70"/>
      <c r="Y2677" s="78"/>
      <c r="Z2677" s="79"/>
      <c r="AA2677" s="1"/>
      <c r="AB2677" s="12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</row>
    <row r="2678" spans="1:61" s="109" customFormat="1">
      <c r="A2678" s="1"/>
      <c r="B2678" s="66"/>
      <c r="C2678" s="67"/>
      <c r="D2678" s="68" t="s">
        <v>50</v>
      </c>
      <c r="E2678" s="70" t="s">
        <v>51</v>
      </c>
      <c r="F2678" s="19" t="s">
        <v>1256</v>
      </c>
      <c r="G2678" s="67">
        <v>44748</v>
      </c>
      <c r="H2678" s="67">
        <v>44766</v>
      </c>
      <c r="I2678" s="71">
        <f t="shared" si="147"/>
        <v>18</v>
      </c>
      <c r="J2678" s="72" t="s">
        <v>290</v>
      </c>
      <c r="K2678" s="72" t="s">
        <v>291</v>
      </c>
      <c r="L2678" s="73">
        <v>1</v>
      </c>
      <c r="M2678" s="73" t="s">
        <v>108</v>
      </c>
      <c r="N2678" s="68" t="str">
        <f>VLOOKUP(K2678,[1]人員授權表!D$3:G$249,4,0)</f>
        <v>無機</v>
      </c>
      <c r="O2678" s="70" t="str">
        <f>VLOOKUP(K2678,[1]人員授權表!D$2:E$249,2,FALSE)</f>
        <v>George陳志昇</v>
      </c>
      <c r="P2678" s="67">
        <f t="shared" si="146"/>
        <v>44764</v>
      </c>
      <c r="Q2678" s="75" t="str">
        <f t="shared" si="148"/>
        <v>週五</v>
      </c>
      <c r="R2678" s="80">
        <v>44762</v>
      </c>
      <c r="S2678" s="68"/>
      <c r="T2678" s="70"/>
      <c r="U2678" s="70"/>
      <c r="V2678" s="70"/>
      <c r="W2678" s="70"/>
      <c r="X2678" s="70"/>
      <c r="Y2678" s="78"/>
      <c r="Z2678" s="79"/>
      <c r="AA2678" s="1"/>
      <c r="AB2678" s="12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</row>
    <row r="2679" spans="1:61" s="109" customFormat="1">
      <c r="A2679" s="1"/>
      <c r="B2679" s="66"/>
      <c r="C2679" s="67"/>
      <c r="D2679" s="68" t="s">
        <v>50</v>
      </c>
      <c r="E2679" s="70" t="s">
        <v>51</v>
      </c>
      <c r="F2679" s="19" t="s">
        <v>1256</v>
      </c>
      <c r="G2679" s="67">
        <v>44748</v>
      </c>
      <c r="H2679" s="67">
        <v>44766</v>
      </c>
      <c r="I2679" s="71">
        <f t="shared" si="147"/>
        <v>18</v>
      </c>
      <c r="J2679" s="72" t="s">
        <v>204</v>
      </c>
      <c r="K2679" s="72" t="s">
        <v>205</v>
      </c>
      <c r="L2679" s="73">
        <v>1</v>
      </c>
      <c r="M2679" s="73" t="s">
        <v>108</v>
      </c>
      <c r="N2679" s="68" t="str">
        <f>VLOOKUP(K2679,[1]人員授權表!D$3:G$249,4,0)</f>
        <v>無機</v>
      </c>
      <c r="O2679" s="70" t="str">
        <f>VLOOKUP(K2679,[1]人員授權表!D$2:E$249,2,FALSE)</f>
        <v>Iring陳俊明</v>
      </c>
      <c r="P2679" s="67">
        <f t="shared" si="146"/>
        <v>44764</v>
      </c>
      <c r="Q2679" s="75" t="str">
        <f t="shared" si="148"/>
        <v>週五</v>
      </c>
      <c r="R2679" s="80">
        <v>44755</v>
      </c>
      <c r="S2679" s="68"/>
      <c r="T2679" s="70"/>
      <c r="U2679" s="70"/>
      <c r="V2679" s="70"/>
      <c r="W2679" s="70"/>
      <c r="X2679" s="70"/>
      <c r="Y2679" s="78"/>
      <c r="Z2679" s="79"/>
      <c r="AA2679" s="1"/>
      <c r="AB2679" s="12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</row>
    <row r="2680" spans="1:61" s="109" customFormat="1">
      <c r="A2680" s="1"/>
      <c r="B2680" s="66"/>
      <c r="C2680" s="67"/>
      <c r="D2680" s="68" t="s">
        <v>50</v>
      </c>
      <c r="E2680" s="70" t="s">
        <v>51</v>
      </c>
      <c r="F2680" s="19" t="s">
        <v>1256</v>
      </c>
      <c r="G2680" s="67">
        <v>44748</v>
      </c>
      <c r="H2680" s="67">
        <v>44766</v>
      </c>
      <c r="I2680" s="71">
        <f t="shared" si="147"/>
        <v>18</v>
      </c>
      <c r="J2680" s="72" t="s">
        <v>206</v>
      </c>
      <c r="K2680" s="72" t="s">
        <v>179</v>
      </c>
      <c r="L2680" s="73">
        <v>1</v>
      </c>
      <c r="M2680" s="73" t="s">
        <v>108</v>
      </c>
      <c r="N2680" s="68" t="str">
        <f>VLOOKUP(K2680,[1]人員授權表!D$3:G$249,4,0)</f>
        <v>無機</v>
      </c>
      <c r="O2680" s="70" t="s">
        <v>115</v>
      </c>
      <c r="P2680" s="67">
        <f t="shared" si="146"/>
        <v>44764</v>
      </c>
      <c r="Q2680" s="75" t="str">
        <f t="shared" si="148"/>
        <v>週五</v>
      </c>
      <c r="R2680" s="80">
        <v>44754</v>
      </c>
      <c r="S2680" s="68"/>
      <c r="T2680" s="70"/>
      <c r="U2680" s="70"/>
      <c r="V2680" s="70"/>
      <c r="W2680" s="70"/>
      <c r="X2680" s="70"/>
      <c r="Y2680" s="78"/>
      <c r="Z2680" s="79"/>
      <c r="AA2680" s="1"/>
      <c r="AB2680" s="12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</row>
    <row r="2681" spans="1:61" s="109" customFormat="1">
      <c r="A2681" s="1"/>
      <c r="B2681" s="66"/>
      <c r="C2681" s="67"/>
      <c r="D2681" s="68" t="s">
        <v>50</v>
      </c>
      <c r="E2681" s="70" t="s">
        <v>51</v>
      </c>
      <c r="F2681" s="19" t="s">
        <v>1256</v>
      </c>
      <c r="G2681" s="67">
        <v>44748</v>
      </c>
      <c r="H2681" s="67">
        <v>44766</v>
      </c>
      <c r="I2681" s="71">
        <f t="shared" si="147"/>
        <v>18</v>
      </c>
      <c r="J2681" s="72" t="s">
        <v>178</v>
      </c>
      <c r="K2681" s="72" t="s">
        <v>179</v>
      </c>
      <c r="L2681" s="73">
        <v>1</v>
      </c>
      <c r="M2681" s="73" t="s">
        <v>108</v>
      </c>
      <c r="N2681" s="68" t="str">
        <f>VLOOKUP(K2681,[1]人員授權表!D$3:G$249,4,0)</f>
        <v>無機</v>
      </c>
      <c r="O2681" s="70" t="s">
        <v>115</v>
      </c>
      <c r="P2681" s="67">
        <f t="shared" si="146"/>
        <v>44764</v>
      </c>
      <c r="Q2681" s="75" t="str">
        <f t="shared" si="148"/>
        <v>週五</v>
      </c>
      <c r="R2681" s="80">
        <v>44754</v>
      </c>
      <c r="S2681" s="68"/>
      <c r="T2681" s="70"/>
      <c r="U2681" s="70"/>
      <c r="V2681" s="70"/>
      <c r="W2681" s="70"/>
      <c r="X2681" s="70"/>
      <c r="Y2681" s="78"/>
      <c r="Z2681" s="79"/>
      <c r="AA2681" s="1"/>
      <c r="AB2681" s="12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</row>
    <row r="2682" spans="1:61" s="109" customFormat="1">
      <c r="A2682" s="1"/>
      <c r="B2682" s="66"/>
      <c r="C2682" s="67"/>
      <c r="D2682" s="68" t="s">
        <v>50</v>
      </c>
      <c r="E2682" s="70" t="s">
        <v>51</v>
      </c>
      <c r="F2682" s="19" t="s">
        <v>1256</v>
      </c>
      <c r="G2682" s="67">
        <v>44748</v>
      </c>
      <c r="H2682" s="67">
        <v>44766</v>
      </c>
      <c r="I2682" s="71">
        <f t="shared" si="147"/>
        <v>18</v>
      </c>
      <c r="J2682" s="72" t="s">
        <v>141</v>
      </c>
      <c r="K2682" s="72" t="s">
        <v>142</v>
      </c>
      <c r="L2682" s="73">
        <v>1</v>
      </c>
      <c r="M2682" s="73" t="s">
        <v>108</v>
      </c>
      <c r="N2682" s="68" t="str">
        <f>VLOOKUP(K2682,[1]人員授權表!D$3:G$249,4,0)</f>
        <v>無機</v>
      </c>
      <c r="O2682" s="70" t="str">
        <f>VLOOKUP(K2682,[1]人員授權表!D$2:E$249,2,FALSE)</f>
        <v>Dennis陳汶宏</v>
      </c>
      <c r="P2682" s="67">
        <f t="shared" si="146"/>
        <v>44764</v>
      </c>
      <c r="Q2682" s="75" t="str">
        <f t="shared" si="148"/>
        <v>週五</v>
      </c>
      <c r="R2682" s="80">
        <v>44755</v>
      </c>
      <c r="S2682" s="68"/>
      <c r="T2682" s="70"/>
      <c r="U2682" s="70"/>
      <c r="V2682" s="70"/>
      <c r="W2682" s="70"/>
      <c r="X2682" s="70"/>
      <c r="Y2682" s="78"/>
      <c r="Z2682" s="79"/>
      <c r="AA2682" s="1"/>
      <c r="AB2682" s="12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</row>
    <row r="2683" spans="1:61" s="109" customFormat="1">
      <c r="A2683" s="1"/>
      <c r="B2683" s="66"/>
      <c r="C2683" s="67"/>
      <c r="D2683" s="68" t="s">
        <v>50</v>
      </c>
      <c r="E2683" s="70" t="s">
        <v>51</v>
      </c>
      <c r="F2683" s="19" t="s">
        <v>1256</v>
      </c>
      <c r="G2683" s="67">
        <v>44748</v>
      </c>
      <c r="H2683" s="67">
        <v>44766</v>
      </c>
      <c r="I2683" s="71">
        <f t="shared" si="147"/>
        <v>18</v>
      </c>
      <c r="J2683" s="72" t="s">
        <v>966</v>
      </c>
      <c r="K2683" s="72" t="s">
        <v>154</v>
      </c>
      <c r="L2683" s="73">
        <v>1</v>
      </c>
      <c r="M2683" s="73" t="s">
        <v>108</v>
      </c>
      <c r="N2683" s="68" t="str">
        <f>VLOOKUP(K2683,[1]人員授權表!D$3:G$249,4,0)</f>
        <v>無機</v>
      </c>
      <c r="O2683" s="70" t="str">
        <f>VLOOKUP(K2683,[1]人員授權表!D$2:E$249,2,FALSE)</f>
        <v>Ken張智凱</v>
      </c>
      <c r="P2683" s="67">
        <f t="shared" si="146"/>
        <v>44764</v>
      </c>
      <c r="Q2683" s="75" t="str">
        <f t="shared" si="148"/>
        <v>週五</v>
      </c>
      <c r="R2683" s="80">
        <v>44754</v>
      </c>
      <c r="S2683" s="68"/>
      <c r="T2683" s="70"/>
      <c r="U2683" s="70"/>
      <c r="V2683" s="70"/>
      <c r="W2683" s="70"/>
      <c r="X2683" s="70"/>
      <c r="Y2683" s="78"/>
      <c r="Z2683" s="79"/>
      <c r="AA2683" s="1"/>
      <c r="AB2683" s="12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</row>
    <row r="2684" spans="1:61" s="109" customFormat="1">
      <c r="A2684" s="1"/>
      <c r="B2684" s="66"/>
      <c r="C2684" s="67"/>
      <c r="D2684" s="68" t="s">
        <v>50</v>
      </c>
      <c r="E2684" s="70" t="s">
        <v>51</v>
      </c>
      <c r="F2684" s="19" t="s">
        <v>1256</v>
      </c>
      <c r="G2684" s="67">
        <v>44748</v>
      </c>
      <c r="H2684" s="67">
        <v>44766</v>
      </c>
      <c r="I2684" s="71">
        <f t="shared" si="147"/>
        <v>18</v>
      </c>
      <c r="J2684" s="72" t="s">
        <v>209</v>
      </c>
      <c r="K2684" s="72" t="s">
        <v>210</v>
      </c>
      <c r="L2684" s="73">
        <v>1</v>
      </c>
      <c r="M2684" s="73" t="s">
        <v>108</v>
      </c>
      <c r="N2684" s="68" t="str">
        <f>VLOOKUP(K2684,[1]人員授權表!D$3:G$249,4,0)</f>
        <v>無機</v>
      </c>
      <c r="O2684" s="70" t="str">
        <f>VLOOKUP(K2684,[1]人員授權表!D$2:E$249,2,FALSE)</f>
        <v>Vicky游崴涵</v>
      </c>
      <c r="P2684" s="67">
        <f t="shared" si="146"/>
        <v>44764</v>
      </c>
      <c r="Q2684" s="75" t="str">
        <f t="shared" si="148"/>
        <v>週五</v>
      </c>
      <c r="R2684" s="80">
        <v>44762</v>
      </c>
      <c r="S2684" s="68"/>
      <c r="T2684" s="70"/>
      <c r="U2684" s="70"/>
      <c r="V2684" s="70"/>
      <c r="W2684" s="70"/>
      <c r="X2684" s="70"/>
      <c r="Y2684" s="78"/>
      <c r="Z2684" s="79"/>
      <c r="AA2684" s="1"/>
      <c r="AB2684" s="12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</row>
    <row r="2685" spans="1:61" s="109" customFormat="1">
      <c r="A2685" s="1"/>
      <c r="B2685" s="66"/>
      <c r="C2685" s="67"/>
      <c r="D2685" s="68" t="s">
        <v>50</v>
      </c>
      <c r="E2685" s="70" t="s">
        <v>51</v>
      </c>
      <c r="F2685" s="19" t="s">
        <v>1256</v>
      </c>
      <c r="G2685" s="67">
        <v>44748</v>
      </c>
      <c r="H2685" s="67">
        <v>44766</v>
      </c>
      <c r="I2685" s="71">
        <f t="shared" si="147"/>
        <v>18</v>
      </c>
      <c r="J2685" s="72" t="s">
        <v>167</v>
      </c>
      <c r="K2685" s="72" t="s">
        <v>168</v>
      </c>
      <c r="L2685" s="73">
        <v>1</v>
      </c>
      <c r="M2685" s="73" t="s">
        <v>108</v>
      </c>
      <c r="N2685" s="68" t="str">
        <f>VLOOKUP(K2685,[1]人員授權表!D$3:G$249,4,0)</f>
        <v>有機</v>
      </c>
      <c r="O2685" s="70" t="str">
        <f>VLOOKUP(K2685,[1]人員授權表!D$2:E$249,2,FALSE)</f>
        <v>Una林庭瑄</v>
      </c>
      <c r="P2685" s="67">
        <f t="shared" si="146"/>
        <v>44764</v>
      </c>
      <c r="Q2685" s="75" t="str">
        <f t="shared" si="148"/>
        <v>週五</v>
      </c>
      <c r="R2685" s="80">
        <v>44756</v>
      </c>
      <c r="S2685" s="68"/>
      <c r="T2685" s="70"/>
      <c r="U2685" s="70"/>
      <c r="V2685" s="70"/>
      <c r="W2685" s="70"/>
      <c r="X2685" s="70"/>
      <c r="Y2685" s="78"/>
      <c r="Z2685" s="79"/>
      <c r="AA2685" s="1"/>
      <c r="AB2685" s="12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</row>
    <row r="2686" spans="1:61" s="109" customFormat="1">
      <c r="A2686" s="1"/>
      <c r="B2686" s="66"/>
      <c r="C2686" s="67"/>
      <c r="D2686" s="68" t="s">
        <v>50</v>
      </c>
      <c r="E2686" s="70" t="s">
        <v>51</v>
      </c>
      <c r="F2686" s="19" t="s">
        <v>1256</v>
      </c>
      <c r="G2686" s="67">
        <v>44748</v>
      </c>
      <c r="H2686" s="67">
        <v>44766</v>
      </c>
      <c r="I2686" s="71">
        <f t="shared" si="147"/>
        <v>18</v>
      </c>
      <c r="J2686" s="72" t="s">
        <v>257</v>
      </c>
      <c r="K2686" s="72" t="s">
        <v>1225</v>
      </c>
      <c r="L2686" s="73">
        <v>1</v>
      </c>
      <c r="M2686" s="73" t="s">
        <v>108</v>
      </c>
      <c r="N2686" s="68" t="str">
        <f>VLOOKUP(K2686,[1]人員授權表!D$3:G$249,4,0)</f>
        <v>有機</v>
      </c>
      <c r="O2686" s="70" t="str">
        <f>VLOOKUP(K2686,[1]人員授權表!D$2:E$249,2,FALSE)</f>
        <v>Casper李羿勳</v>
      </c>
      <c r="P2686" s="67">
        <f t="shared" si="146"/>
        <v>44764</v>
      </c>
      <c r="Q2686" s="75" t="str">
        <f t="shared" si="148"/>
        <v>週五</v>
      </c>
      <c r="R2686" s="80">
        <v>44761</v>
      </c>
      <c r="S2686" s="68"/>
      <c r="T2686" s="70"/>
      <c r="U2686" s="70"/>
      <c r="V2686" s="70"/>
      <c r="W2686" s="70"/>
      <c r="X2686" s="70"/>
      <c r="Y2686" s="78"/>
      <c r="Z2686" s="79"/>
      <c r="AA2686" s="1"/>
      <c r="AB2686" s="12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</row>
    <row r="2687" spans="1:61" s="109" customFormat="1">
      <c r="A2687" s="1"/>
      <c r="B2687" s="66"/>
      <c r="C2687" s="67"/>
      <c r="D2687" s="68" t="s">
        <v>50</v>
      </c>
      <c r="E2687" s="70" t="s">
        <v>51</v>
      </c>
      <c r="F2687" s="19" t="s">
        <v>1256</v>
      </c>
      <c r="G2687" s="67">
        <v>44748</v>
      </c>
      <c r="H2687" s="67">
        <v>44766</v>
      </c>
      <c r="I2687" s="71">
        <f t="shared" si="147"/>
        <v>18</v>
      </c>
      <c r="J2687" s="72" t="s">
        <v>1235</v>
      </c>
      <c r="K2687" s="72" t="s">
        <v>185</v>
      </c>
      <c r="L2687" s="73">
        <v>1</v>
      </c>
      <c r="M2687" s="73" t="s">
        <v>108</v>
      </c>
      <c r="N2687" s="68" t="str">
        <f>VLOOKUP(K2687,[1]人員授權表!D$3:G$249,4,0)</f>
        <v>有機</v>
      </c>
      <c r="O2687" s="70" t="str">
        <f>VLOOKUP(K2687,[1]人員授權表!D$2:E$249,2,FALSE)</f>
        <v>Una林庭瑄</v>
      </c>
      <c r="P2687" s="67">
        <f t="shared" si="146"/>
        <v>44764</v>
      </c>
      <c r="Q2687" s="75" t="str">
        <f t="shared" si="148"/>
        <v>週五</v>
      </c>
      <c r="R2687" s="80">
        <v>44757</v>
      </c>
      <c r="S2687" s="68"/>
      <c r="T2687" s="70"/>
      <c r="U2687" s="70"/>
      <c r="V2687" s="70"/>
      <c r="W2687" s="70"/>
      <c r="X2687" s="70"/>
      <c r="Y2687" s="78"/>
      <c r="Z2687" s="79"/>
      <c r="AA2687" s="1"/>
      <c r="AB2687" s="12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</row>
    <row r="2688" spans="1:61" s="109" customFormat="1">
      <c r="A2688" s="1"/>
      <c r="B2688" s="66"/>
      <c r="C2688" s="67"/>
      <c r="D2688" s="68" t="s">
        <v>50</v>
      </c>
      <c r="E2688" s="70" t="s">
        <v>51</v>
      </c>
      <c r="F2688" s="19" t="s">
        <v>1256</v>
      </c>
      <c r="G2688" s="67">
        <v>44748</v>
      </c>
      <c r="H2688" s="67">
        <v>44766</v>
      </c>
      <c r="I2688" s="71">
        <f t="shared" si="147"/>
        <v>18</v>
      </c>
      <c r="J2688" s="72" t="s">
        <v>1236</v>
      </c>
      <c r="K2688" s="72" t="s">
        <v>185</v>
      </c>
      <c r="L2688" s="73">
        <v>1</v>
      </c>
      <c r="M2688" s="73" t="s">
        <v>108</v>
      </c>
      <c r="N2688" s="68" t="str">
        <f>VLOOKUP(K2688,[1]人員授權表!D$3:G$249,4,0)</f>
        <v>有機</v>
      </c>
      <c r="O2688" s="70" t="str">
        <f>VLOOKUP(K2688,[1]人員授權表!D$2:E$249,2,FALSE)</f>
        <v>Una林庭瑄</v>
      </c>
      <c r="P2688" s="67">
        <f t="shared" si="146"/>
        <v>44764</v>
      </c>
      <c r="Q2688" s="75" t="str">
        <f t="shared" si="148"/>
        <v>週五</v>
      </c>
      <c r="R2688" s="80">
        <v>44757</v>
      </c>
      <c r="S2688" s="68"/>
      <c r="T2688" s="70"/>
      <c r="U2688" s="70"/>
      <c r="V2688" s="70"/>
      <c r="W2688" s="70"/>
      <c r="X2688" s="70"/>
      <c r="Y2688" s="78"/>
      <c r="Z2688" s="79"/>
      <c r="AA2688" s="1"/>
      <c r="AB2688" s="12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</row>
    <row r="2689" spans="1:61" s="109" customFormat="1">
      <c r="A2689" s="1"/>
      <c r="B2689" s="66"/>
      <c r="C2689" s="67"/>
      <c r="D2689" s="68" t="s">
        <v>50</v>
      </c>
      <c r="E2689" s="70" t="s">
        <v>51</v>
      </c>
      <c r="F2689" s="19" t="s">
        <v>1256</v>
      </c>
      <c r="G2689" s="67">
        <v>44748</v>
      </c>
      <c r="H2689" s="67">
        <v>44766</v>
      </c>
      <c r="I2689" s="71">
        <f t="shared" si="147"/>
        <v>18</v>
      </c>
      <c r="J2689" s="72" t="s">
        <v>1237</v>
      </c>
      <c r="K2689" s="72" t="s">
        <v>185</v>
      </c>
      <c r="L2689" s="73">
        <v>1</v>
      </c>
      <c r="M2689" s="73" t="s">
        <v>108</v>
      </c>
      <c r="N2689" s="68" t="str">
        <f>VLOOKUP(K2689,[1]人員授權表!D$3:G$249,4,0)</f>
        <v>有機</v>
      </c>
      <c r="O2689" s="70" t="str">
        <f>VLOOKUP(K2689,[1]人員授權表!D$2:E$249,2,FALSE)</f>
        <v>Una林庭瑄</v>
      </c>
      <c r="P2689" s="67">
        <f t="shared" ref="P2689:P2752" si="149">H2689-2</f>
        <v>44764</v>
      </c>
      <c r="Q2689" s="75" t="str">
        <f t="shared" si="148"/>
        <v>週五</v>
      </c>
      <c r="R2689" s="80">
        <v>44757</v>
      </c>
      <c r="S2689" s="68"/>
      <c r="T2689" s="70"/>
      <c r="U2689" s="70"/>
      <c r="V2689" s="70"/>
      <c r="W2689" s="70"/>
      <c r="X2689" s="70"/>
      <c r="Y2689" s="78"/>
      <c r="Z2689" s="79"/>
      <c r="AA2689" s="1"/>
      <c r="AB2689" s="12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</row>
    <row r="2690" spans="1:61" s="109" customFormat="1">
      <c r="A2690" s="1"/>
      <c r="B2690" s="66"/>
      <c r="C2690" s="67"/>
      <c r="D2690" s="68" t="s">
        <v>50</v>
      </c>
      <c r="E2690" s="70" t="s">
        <v>51</v>
      </c>
      <c r="F2690" s="19" t="s">
        <v>1256</v>
      </c>
      <c r="G2690" s="67">
        <v>44748</v>
      </c>
      <c r="H2690" s="67">
        <v>44766</v>
      </c>
      <c r="I2690" s="71">
        <f t="shared" si="147"/>
        <v>18</v>
      </c>
      <c r="J2690" s="72" t="s">
        <v>1226</v>
      </c>
      <c r="K2690" s="72" t="s">
        <v>1227</v>
      </c>
      <c r="L2690" s="73">
        <v>1</v>
      </c>
      <c r="M2690" s="73" t="s">
        <v>108</v>
      </c>
      <c r="N2690" s="68" t="str">
        <f>VLOOKUP(K2690,[1]人員授權表!D$3:G$249,4,0)</f>
        <v>有機</v>
      </c>
      <c r="O2690" s="70" t="str">
        <f>VLOOKUP(K2690,[1]人員授權表!D$2:E$249,2,FALSE)</f>
        <v>Marco陳鴻鈞</v>
      </c>
      <c r="P2690" s="67">
        <f t="shared" si="149"/>
        <v>44764</v>
      </c>
      <c r="Q2690" s="75" t="str">
        <f t="shared" si="148"/>
        <v>週五</v>
      </c>
      <c r="R2690" s="80">
        <v>44761</v>
      </c>
      <c r="S2690" s="68"/>
      <c r="T2690" s="70"/>
      <c r="U2690" s="70"/>
      <c r="V2690" s="70"/>
      <c r="W2690" s="70"/>
      <c r="X2690" s="70"/>
      <c r="Y2690" s="78"/>
      <c r="Z2690" s="79"/>
      <c r="AA2690" s="1"/>
      <c r="AB2690" s="12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</row>
    <row r="2691" spans="1:61" s="109" customFormat="1">
      <c r="A2691" s="1"/>
      <c r="B2691" s="66"/>
      <c r="C2691" s="67"/>
      <c r="D2691" s="68" t="s">
        <v>50</v>
      </c>
      <c r="E2691" s="70" t="s">
        <v>51</v>
      </c>
      <c r="F2691" s="19" t="s">
        <v>1256</v>
      </c>
      <c r="G2691" s="67">
        <v>44748</v>
      </c>
      <c r="H2691" s="67">
        <v>44766</v>
      </c>
      <c r="I2691" s="71">
        <f t="shared" si="147"/>
        <v>18</v>
      </c>
      <c r="J2691" s="72" t="s">
        <v>169</v>
      </c>
      <c r="K2691" s="72" t="s">
        <v>170</v>
      </c>
      <c r="L2691" s="73">
        <v>1</v>
      </c>
      <c r="M2691" s="73" t="s">
        <v>108</v>
      </c>
      <c r="N2691" s="68" t="str">
        <f>VLOOKUP(K2691,[1]人員授權表!D$3:G$249,4,0)</f>
        <v>有機</v>
      </c>
      <c r="O2691" s="70" t="str">
        <f>VLOOKUP(K2691,[1]人員授權表!D$2:E$249,2,FALSE)</f>
        <v>Elle黃雅琪&amp;
Marco陳鴻鈞</v>
      </c>
      <c r="P2691" s="67">
        <f t="shared" si="149"/>
        <v>44764</v>
      </c>
      <c r="Q2691" s="75" t="str">
        <f t="shared" si="148"/>
        <v>週五</v>
      </c>
      <c r="R2691" s="80">
        <v>44754</v>
      </c>
      <c r="S2691" s="68"/>
      <c r="T2691" s="70"/>
      <c r="U2691" s="70"/>
      <c r="V2691" s="70"/>
      <c r="W2691" s="70"/>
      <c r="X2691" s="70"/>
      <c r="Y2691" s="78"/>
      <c r="Z2691" s="79"/>
      <c r="AA2691" s="1"/>
      <c r="AB2691" s="12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</row>
    <row r="2692" spans="1:61" s="109" customFormat="1">
      <c r="A2692" s="1"/>
      <c r="B2692" s="66"/>
      <c r="C2692" s="67"/>
      <c r="D2692" s="68" t="s">
        <v>50</v>
      </c>
      <c r="E2692" s="70" t="s">
        <v>51</v>
      </c>
      <c r="F2692" s="19" t="s">
        <v>1258</v>
      </c>
      <c r="G2692" s="67">
        <v>44748</v>
      </c>
      <c r="H2692" s="67">
        <v>44766</v>
      </c>
      <c r="I2692" s="71">
        <f t="shared" si="147"/>
        <v>18</v>
      </c>
      <c r="J2692" s="72" t="s">
        <v>184</v>
      </c>
      <c r="K2692" s="72" t="s">
        <v>185</v>
      </c>
      <c r="L2692" s="73">
        <v>1</v>
      </c>
      <c r="M2692" s="73" t="s">
        <v>108</v>
      </c>
      <c r="N2692" s="68" t="str">
        <f>VLOOKUP(K2692,[1]人員授權表!D$3:G$249,4,0)</f>
        <v>有機</v>
      </c>
      <c r="O2692" s="70" t="str">
        <f>VLOOKUP(K2692,[1]人員授權表!D$2:E$249,2,FALSE)</f>
        <v>Una林庭瑄</v>
      </c>
      <c r="P2692" s="67">
        <f t="shared" si="149"/>
        <v>44764</v>
      </c>
      <c r="Q2692" s="75" t="str">
        <f t="shared" si="148"/>
        <v>週五</v>
      </c>
      <c r="R2692" s="80">
        <v>44757</v>
      </c>
      <c r="S2692" s="68"/>
      <c r="T2692" s="70"/>
      <c r="U2692" s="70"/>
      <c r="V2692" s="70"/>
      <c r="W2692" s="70"/>
      <c r="X2692" s="70"/>
      <c r="Y2692" s="78"/>
      <c r="Z2692" s="79"/>
      <c r="AA2692" s="1"/>
      <c r="AB2692" s="12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</row>
    <row r="2693" spans="1:61" s="109" customFormat="1">
      <c r="A2693" s="1"/>
      <c r="B2693" s="66"/>
      <c r="C2693" s="67"/>
      <c r="D2693" s="68" t="s">
        <v>50</v>
      </c>
      <c r="E2693" s="70" t="s">
        <v>51</v>
      </c>
      <c r="F2693" s="19" t="s">
        <v>1258</v>
      </c>
      <c r="G2693" s="67">
        <v>44748</v>
      </c>
      <c r="H2693" s="67">
        <v>44766</v>
      </c>
      <c r="I2693" s="71">
        <f t="shared" si="147"/>
        <v>18</v>
      </c>
      <c r="J2693" s="72" t="s">
        <v>919</v>
      </c>
      <c r="K2693" s="72" t="s">
        <v>187</v>
      </c>
      <c r="L2693" s="73">
        <v>1</v>
      </c>
      <c r="M2693" s="73" t="s">
        <v>108</v>
      </c>
      <c r="N2693" s="68" t="str">
        <f>VLOOKUP(K2693,[1]人員授權表!D$3:G$249,4,0)</f>
        <v>無機</v>
      </c>
      <c r="O2693" s="70" t="str">
        <f>VLOOKUP(K2693,[1]人員授權表!D$2:E$249,2,FALSE)</f>
        <v>Ruby黃家蓁</v>
      </c>
      <c r="P2693" s="67">
        <f t="shared" si="149"/>
        <v>44764</v>
      </c>
      <c r="Q2693" s="75" t="str">
        <f t="shared" si="148"/>
        <v>週五</v>
      </c>
      <c r="R2693" s="80">
        <v>44755</v>
      </c>
      <c r="S2693" s="68"/>
      <c r="T2693" s="70"/>
      <c r="U2693" s="70"/>
      <c r="V2693" s="70"/>
      <c r="W2693" s="70"/>
      <c r="X2693" s="70"/>
      <c r="Y2693" s="78"/>
      <c r="Z2693" s="79"/>
      <c r="AA2693" s="1"/>
      <c r="AB2693" s="12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</row>
    <row r="2694" spans="1:61" s="109" customFormat="1">
      <c r="A2694" s="1"/>
      <c r="B2694" s="66"/>
      <c r="C2694" s="67"/>
      <c r="D2694" s="68" t="s">
        <v>50</v>
      </c>
      <c r="E2694" s="70" t="s">
        <v>51</v>
      </c>
      <c r="F2694" s="19" t="s">
        <v>1258</v>
      </c>
      <c r="G2694" s="67">
        <v>44748</v>
      </c>
      <c r="H2694" s="67">
        <v>44766</v>
      </c>
      <c r="I2694" s="71">
        <f t="shared" si="147"/>
        <v>18</v>
      </c>
      <c r="J2694" s="72" t="s">
        <v>188</v>
      </c>
      <c r="K2694" s="72" t="s">
        <v>189</v>
      </c>
      <c r="L2694" s="73">
        <v>1</v>
      </c>
      <c r="M2694" s="73" t="s">
        <v>108</v>
      </c>
      <c r="N2694" s="68" t="str">
        <f>VLOOKUP(K2694,[1]人員授權表!D$3:G$249,4,0)</f>
        <v>無機</v>
      </c>
      <c r="O2694" s="70" t="str">
        <f>VLOOKUP(K2694,[1]人員授權表!D$2:E$249,2,FALSE)</f>
        <v>Iring陳俊明</v>
      </c>
      <c r="P2694" s="67">
        <f t="shared" si="149"/>
        <v>44764</v>
      </c>
      <c r="Q2694" s="75" t="str">
        <f t="shared" si="148"/>
        <v>週五</v>
      </c>
      <c r="R2694" s="80">
        <v>44753</v>
      </c>
      <c r="S2694" s="68"/>
      <c r="T2694" s="70"/>
      <c r="U2694" s="70"/>
      <c r="V2694" s="70"/>
      <c r="W2694" s="70"/>
      <c r="X2694" s="70"/>
      <c r="Y2694" s="78"/>
      <c r="Z2694" s="79"/>
      <c r="AA2694" s="1"/>
      <c r="AB2694" s="12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</row>
    <row r="2695" spans="1:61" s="109" customFormat="1">
      <c r="A2695" s="1"/>
      <c r="B2695" s="66"/>
      <c r="C2695" s="67"/>
      <c r="D2695" s="68" t="s">
        <v>50</v>
      </c>
      <c r="E2695" s="70" t="s">
        <v>51</v>
      </c>
      <c r="F2695" s="19" t="s">
        <v>1258</v>
      </c>
      <c r="G2695" s="67">
        <v>44748</v>
      </c>
      <c r="H2695" s="67">
        <v>44766</v>
      </c>
      <c r="I2695" s="71">
        <f t="shared" ref="I2695:I2758" si="150">_xlfn.DAYS(H2695,G2695)</f>
        <v>18</v>
      </c>
      <c r="J2695" s="72" t="s">
        <v>190</v>
      </c>
      <c r="K2695" s="72" t="s">
        <v>140</v>
      </c>
      <c r="L2695" s="73">
        <v>1</v>
      </c>
      <c r="M2695" s="73" t="s">
        <v>108</v>
      </c>
      <c r="N2695" s="68" t="str">
        <f>VLOOKUP(K2695,[1]人員授權表!D$3:G$249,4,0)</f>
        <v>無機</v>
      </c>
      <c r="O2695" s="70" t="str">
        <f>VLOOKUP(K2695,[1]人員授權表!D$2:E$249,2,FALSE)</f>
        <v>Iring陳俊明</v>
      </c>
      <c r="P2695" s="67">
        <f t="shared" si="149"/>
        <v>44764</v>
      </c>
      <c r="Q2695" s="75" t="str">
        <f t="shared" ref="Q2695:Q2758" si="151">TEXT(P2695,"aaa")</f>
        <v>週五</v>
      </c>
      <c r="R2695" s="80">
        <v>44755</v>
      </c>
      <c r="S2695" s="68"/>
      <c r="T2695" s="70"/>
      <c r="U2695" s="70"/>
      <c r="V2695" s="70"/>
      <c r="W2695" s="70"/>
      <c r="X2695" s="70"/>
      <c r="Y2695" s="78"/>
      <c r="Z2695" s="79"/>
      <c r="AA2695" s="1"/>
      <c r="AB2695" s="12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</row>
    <row r="2696" spans="1:61" s="109" customFormat="1">
      <c r="A2696" s="1"/>
      <c r="B2696" s="66"/>
      <c r="C2696" s="67"/>
      <c r="D2696" s="68" t="s">
        <v>50</v>
      </c>
      <c r="E2696" s="70" t="s">
        <v>51</v>
      </c>
      <c r="F2696" s="19" t="s">
        <v>1258</v>
      </c>
      <c r="G2696" s="67">
        <v>44748</v>
      </c>
      <c r="H2696" s="67">
        <v>44766</v>
      </c>
      <c r="I2696" s="71">
        <f t="shared" si="150"/>
        <v>18</v>
      </c>
      <c r="J2696" s="72" t="s">
        <v>194</v>
      </c>
      <c r="K2696" s="72" t="s">
        <v>187</v>
      </c>
      <c r="L2696" s="73">
        <v>1</v>
      </c>
      <c r="M2696" s="73" t="s">
        <v>108</v>
      </c>
      <c r="N2696" s="68" t="str">
        <f>VLOOKUP(K2696,[1]人員授權表!D$3:G$249,4,0)</f>
        <v>無機</v>
      </c>
      <c r="O2696" s="70" t="str">
        <f>VLOOKUP(K2696,[1]人員授權表!D$2:E$249,2,FALSE)</f>
        <v>Ruby黃家蓁</v>
      </c>
      <c r="P2696" s="67">
        <f t="shared" si="149"/>
        <v>44764</v>
      </c>
      <c r="Q2696" s="75" t="str">
        <f t="shared" si="151"/>
        <v>週五</v>
      </c>
      <c r="R2696" s="80">
        <v>44761</v>
      </c>
      <c r="S2696" s="68"/>
      <c r="T2696" s="70"/>
      <c r="U2696" s="70"/>
      <c r="V2696" s="70"/>
      <c r="W2696" s="70"/>
      <c r="X2696" s="70"/>
      <c r="Y2696" s="78"/>
      <c r="Z2696" s="79"/>
      <c r="AA2696" s="1"/>
      <c r="AB2696" s="12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</row>
    <row r="2697" spans="1:61" s="109" customFormat="1">
      <c r="A2697" s="1"/>
      <c r="B2697" s="66"/>
      <c r="C2697" s="67"/>
      <c r="D2697" s="68" t="s">
        <v>50</v>
      </c>
      <c r="E2697" s="70" t="s">
        <v>51</v>
      </c>
      <c r="F2697" s="19" t="s">
        <v>1258</v>
      </c>
      <c r="G2697" s="67">
        <v>44748</v>
      </c>
      <c r="H2697" s="67">
        <v>44766</v>
      </c>
      <c r="I2697" s="71">
        <f t="shared" si="150"/>
        <v>18</v>
      </c>
      <c r="J2697" s="72" t="s">
        <v>195</v>
      </c>
      <c r="K2697" s="72" t="s">
        <v>196</v>
      </c>
      <c r="L2697" s="73">
        <v>1</v>
      </c>
      <c r="M2697" s="73" t="s">
        <v>108</v>
      </c>
      <c r="N2697" s="68" t="str">
        <f>VLOOKUP(K2697,[1]人員授權表!D$3:G$249,4,0)</f>
        <v>無機</v>
      </c>
      <c r="O2697" s="70" t="str">
        <f>VLOOKUP(K2697,[1]人員授權表!D$2:E$249,2,FALSE)</f>
        <v>Debby胡萱黛</v>
      </c>
      <c r="P2697" s="67">
        <f t="shared" si="149"/>
        <v>44764</v>
      </c>
      <c r="Q2697" s="75" t="str">
        <f t="shared" si="151"/>
        <v>週五</v>
      </c>
      <c r="R2697" s="80">
        <v>44760</v>
      </c>
      <c r="S2697" s="68"/>
      <c r="T2697" s="70"/>
      <c r="U2697" s="70"/>
      <c r="V2697" s="70"/>
      <c r="W2697" s="70"/>
      <c r="X2697" s="70"/>
      <c r="Y2697" s="78"/>
      <c r="Z2697" s="79"/>
      <c r="AA2697" s="1"/>
      <c r="AB2697" s="12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</row>
    <row r="2698" spans="1:61" s="109" customFormat="1">
      <c r="A2698" s="1"/>
      <c r="B2698" s="66"/>
      <c r="C2698" s="67"/>
      <c r="D2698" s="68" t="s">
        <v>50</v>
      </c>
      <c r="E2698" s="70" t="s">
        <v>51</v>
      </c>
      <c r="F2698" s="19" t="s">
        <v>1258</v>
      </c>
      <c r="G2698" s="67">
        <v>44748</v>
      </c>
      <c r="H2698" s="67">
        <v>44766</v>
      </c>
      <c r="I2698" s="71">
        <f t="shared" si="150"/>
        <v>18</v>
      </c>
      <c r="J2698" s="72" t="s">
        <v>198</v>
      </c>
      <c r="K2698" s="72" t="s">
        <v>199</v>
      </c>
      <c r="L2698" s="73">
        <v>1</v>
      </c>
      <c r="M2698" s="73" t="s">
        <v>108</v>
      </c>
      <c r="N2698" s="68" t="str">
        <f>VLOOKUP(K2698,[1]人員授權表!D$3:G$249,4,0)</f>
        <v>無機</v>
      </c>
      <c r="O2698" s="70" t="str">
        <f>VLOOKUP(K2698,[1]人員授權表!D$2:E$249,2,FALSE)</f>
        <v>Vicky游崴涵</v>
      </c>
      <c r="P2698" s="67">
        <f t="shared" si="149"/>
        <v>44764</v>
      </c>
      <c r="Q2698" s="75" t="str">
        <f t="shared" si="151"/>
        <v>週五</v>
      </c>
      <c r="R2698" s="80">
        <v>44757</v>
      </c>
      <c r="S2698" s="68"/>
      <c r="T2698" s="70"/>
      <c r="U2698" s="70"/>
      <c r="V2698" s="70"/>
      <c r="W2698" s="70"/>
      <c r="X2698" s="70"/>
      <c r="Y2698" s="78"/>
      <c r="Z2698" s="79"/>
      <c r="AA2698" s="1"/>
      <c r="AB2698" s="12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</row>
    <row r="2699" spans="1:61" s="109" customFormat="1">
      <c r="A2699" s="1"/>
      <c r="B2699" s="66"/>
      <c r="C2699" s="67"/>
      <c r="D2699" s="68" t="s">
        <v>50</v>
      </c>
      <c r="E2699" s="70" t="s">
        <v>51</v>
      </c>
      <c r="F2699" s="19" t="s">
        <v>1258</v>
      </c>
      <c r="G2699" s="67">
        <v>44748</v>
      </c>
      <c r="H2699" s="67">
        <v>44766</v>
      </c>
      <c r="I2699" s="71">
        <f t="shared" si="150"/>
        <v>18</v>
      </c>
      <c r="J2699" s="72" t="s">
        <v>200</v>
      </c>
      <c r="K2699" s="72" t="s">
        <v>201</v>
      </c>
      <c r="L2699" s="73">
        <v>1</v>
      </c>
      <c r="M2699" s="73" t="s">
        <v>108</v>
      </c>
      <c r="N2699" s="68" t="str">
        <f>VLOOKUP(K2699,[1]人員授權表!D$3:G$249,4,0)</f>
        <v>無機</v>
      </c>
      <c r="O2699" s="70" t="str">
        <f>VLOOKUP(K2699,[1]人員授權表!D$2:E$249,2,FALSE)</f>
        <v>Ruby黃家蓁</v>
      </c>
      <c r="P2699" s="67">
        <f t="shared" si="149"/>
        <v>44764</v>
      </c>
      <c r="Q2699" s="75" t="str">
        <f t="shared" si="151"/>
        <v>週五</v>
      </c>
      <c r="R2699" s="80">
        <v>44755</v>
      </c>
      <c r="S2699" s="68"/>
      <c r="T2699" s="70"/>
      <c r="U2699" s="70"/>
      <c r="V2699" s="70"/>
      <c r="W2699" s="70"/>
      <c r="X2699" s="70"/>
      <c r="Y2699" s="78"/>
      <c r="Z2699" s="79"/>
      <c r="AA2699" s="1"/>
      <c r="AB2699" s="12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</row>
    <row r="2700" spans="1:61" s="109" customFormat="1">
      <c r="A2700" s="1"/>
      <c r="B2700" s="66"/>
      <c r="C2700" s="67"/>
      <c r="D2700" s="68" t="s">
        <v>50</v>
      </c>
      <c r="E2700" s="70" t="s">
        <v>51</v>
      </c>
      <c r="F2700" s="19" t="s">
        <v>1258</v>
      </c>
      <c r="G2700" s="67">
        <v>44748</v>
      </c>
      <c r="H2700" s="67">
        <v>44766</v>
      </c>
      <c r="I2700" s="71">
        <f t="shared" si="150"/>
        <v>18</v>
      </c>
      <c r="J2700" s="72" t="s">
        <v>151</v>
      </c>
      <c r="K2700" s="72" t="s">
        <v>152</v>
      </c>
      <c r="L2700" s="73">
        <v>1</v>
      </c>
      <c r="M2700" s="73" t="s">
        <v>108</v>
      </c>
      <c r="N2700" s="68" t="str">
        <f>VLOOKUP(K2700,[1]人員授權表!D$3:G$249,4,0)</f>
        <v>無機</v>
      </c>
      <c r="O2700" s="70" t="str">
        <f>VLOOKUP(K2700,[1]人員授權表!D$2:E$249,2,FALSE)</f>
        <v>Vicky游崴涵</v>
      </c>
      <c r="P2700" s="67">
        <f t="shared" si="149"/>
        <v>44764</v>
      </c>
      <c r="Q2700" s="75" t="str">
        <f t="shared" si="151"/>
        <v>週五</v>
      </c>
      <c r="R2700" s="80">
        <v>44757</v>
      </c>
      <c r="S2700" s="68"/>
      <c r="T2700" s="70"/>
      <c r="U2700" s="70"/>
      <c r="V2700" s="70"/>
      <c r="W2700" s="70"/>
      <c r="X2700" s="70"/>
      <c r="Y2700" s="78"/>
      <c r="Z2700" s="79"/>
      <c r="AA2700" s="1"/>
      <c r="AB2700" s="12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</row>
    <row r="2701" spans="1:61" s="109" customFormat="1">
      <c r="A2701" s="1"/>
      <c r="B2701" s="66"/>
      <c r="C2701" s="67"/>
      <c r="D2701" s="68" t="s">
        <v>50</v>
      </c>
      <c r="E2701" s="70" t="s">
        <v>51</v>
      </c>
      <c r="F2701" s="19" t="s">
        <v>1258</v>
      </c>
      <c r="G2701" s="67">
        <v>44748</v>
      </c>
      <c r="H2701" s="67">
        <v>44766</v>
      </c>
      <c r="I2701" s="71">
        <f t="shared" si="150"/>
        <v>18</v>
      </c>
      <c r="J2701" s="72" t="s">
        <v>175</v>
      </c>
      <c r="K2701" s="72" t="s">
        <v>176</v>
      </c>
      <c r="L2701" s="73">
        <v>1</v>
      </c>
      <c r="M2701" s="73" t="s">
        <v>108</v>
      </c>
      <c r="N2701" s="68" t="str">
        <f>VLOOKUP(K2701,[1]人員授權表!D$3:G$249,4,0)</f>
        <v>無機</v>
      </c>
      <c r="O2701" s="70" t="s">
        <v>177</v>
      </c>
      <c r="P2701" s="67">
        <f t="shared" si="149"/>
        <v>44764</v>
      </c>
      <c r="Q2701" s="75" t="str">
        <f t="shared" si="151"/>
        <v>週五</v>
      </c>
      <c r="R2701" s="80">
        <v>44755</v>
      </c>
      <c r="S2701" s="68"/>
      <c r="T2701" s="70"/>
      <c r="U2701" s="70"/>
      <c r="V2701" s="70"/>
      <c r="W2701" s="70"/>
      <c r="X2701" s="70"/>
      <c r="Y2701" s="78"/>
      <c r="Z2701" s="79"/>
      <c r="AA2701" s="1"/>
      <c r="AB2701" s="12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</row>
    <row r="2702" spans="1:61" s="109" customFormat="1">
      <c r="A2702" s="1"/>
      <c r="B2702" s="66"/>
      <c r="C2702" s="67"/>
      <c r="D2702" s="68" t="s">
        <v>50</v>
      </c>
      <c r="E2702" s="70" t="s">
        <v>51</v>
      </c>
      <c r="F2702" s="19" t="s">
        <v>1258</v>
      </c>
      <c r="G2702" s="67">
        <v>44748</v>
      </c>
      <c r="H2702" s="67">
        <v>44766</v>
      </c>
      <c r="I2702" s="71">
        <f t="shared" si="150"/>
        <v>18</v>
      </c>
      <c r="J2702" s="72" t="s">
        <v>204</v>
      </c>
      <c r="K2702" s="72" t="s">
        <v>205</v>
      </c>
      <c r="L2702" s="73">
        <v>1</v>
      </c>
      <c r="M2702" s="73" t="s">
        <v>108</v>
      </c>
      <c r="N2702" s="68" t="str">
        <f>VLOOKUP(K2702,[1]人員授權表!D$3:G$249,4,0)</f>
        <v>無機</v>
      </c>
      <c r="O2702" s="70" t="str">
        <f>VLOOKUP(K2702,[1]人員授權表!D$2:E$249,2,FALSE)</f>
        <v>Iring陳俊明</v>
      </c>
      <c r="P2702" s="67">
        <f t="shared" si="149"/>
        <v>44764</v>
      </c>
      <c r="Q2702" s="75" t="str">
        <f t="shared" si="151"/>
        <v>週五</v>
      </c>
      <c r="R2702" s="80">
        <v>44755</v>
      </c>
      <c r="S2702" s="68"/>
      <c r="T2702" s="70"/>
      <c r="U2702" s="70"/>
      <c r="V2702" s="70"/>
      <c r="W2702" s="70"/>
      <c r="X2702" s="70"/>
      <c r="Y2702" s="78"/>
      <c r="Z2702" s="79"/>
      <c r="AA2702" s="1"/>
      <c r="AB2702" s="12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</row>
    <row r="2703" spans="1:61" s="109" customFormat="1">
      <c r="A2703" s="1"/>
      <c r="B2703" s="66"/>
      <c r="C2703" s="67"/>
      <c r="D2703" s="68" t="s">
        <v>50</v>
      </c>
      <c r="E2703" s="70" t="s">
        <v>51</v>
      </c>
      <c r="F2703" s="19" t="s">
        <v>1258</v>
      </c>
      <c r="G2703" s="67">
        <v>44748</v>
      </c>
      <c r="H2703" s="67">
        <v>44766</v>
      </c>
      <c r="I2703" s="71">
        <f t="shared" si="150"/>
        <v>18</v>
      </c>
      <c r="J2703" s="72" t="s">
        <v>206</v>
      </c>
      <c r="K2703" s="72" t="s">
        <v>179</v>
      </c>
      <c r="L2703" s="73">
        <v>1</v>
      </c>
      <c r="M2703" s="73" t="s">
        <v>108</v>
      </c>
      <c r="N2703" s="68" t="str">
        <f>VLOOKUP(K2703,[1]人員授權表!D$3:G$249,4,0)</f>
        <v>無機</v>
      </c>
      <c r="O2703" s="70" t="s">
        <v>115</v>
      </c>
      <c r="P2703" s="67">
        <f t="shared" si="149"/>
        <v>44764</v>
      </c>
      <c r="Q2703" s="75" t="str">
        <f t="shared" si="151"/>
        <v>週五</v>
      </c>
      <c r="R2703" s="80">
        <v>44761</v>
      </c>
      <c r="S2703" s="68"/>
      <c r="T2703" s="70"/>
      <c r="U2703" s="70"/>
      <c r="V2703" s="70"/>
      <c r="W2703" s="70"/>
      <c r="X2703" s="70"/>
      <c r="Y2703" s="78"/>
      <c r="Z2703" s="79"/>
      <c r="AA2703" s="1"/>
      <c r="AB2703" s="12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</row>
    <row r="2704" spans="1:61" s="68" customFormat="1">
      <c r="A2704" s="1"/>
      <c r="B2704" s="66"/>
      <c r="C2704" s="67"/>
      <c r="D2704" s="68" t="s">
        <v>50</v>
      </c>
      <c r="E2704" s="70" t="s">
        <v>51</v>
      </c>
      <c r="F2704" s="19" t="s">
        <v>1258</v>
      </c>
      <c r="G2704" s="67">
        <v>44748</v>
      </c>
      <c r="H2704" s="67">
        <v>44766</v>
      </c>
      <c r="I2704" s="71">
        <f t="shared" si="150"/>
        <v>18</v>
      </c>
      <c r="J2704" s="72" t="s">
        <v>178</v>
      </c>
      <c r="K2704" s="72" t="s">
        <v>179</v>
      </c>
      <c r="L2704" s="73">
        <v>1</v>
      </c>
      <c r="M2704" s="73" t="s">
        <v>108</v>
      </c>
      <c r="N2704" s="68" t="str">
        <f>VLOOKUP(K2704,[1]人員授權表!D$3:G$249,4,0)</f>
        <v>無機</v>
      </c>
      <c r="O2704" s="70" t="s">
        <v>115</v>
      </c>
      <c r="P2704" s="67">
        <f t="shared" si="149"/>
        <v>44764</v>
      </c>
      <c r="Q2704" s="75" t="str">
        <f t="shared" si="151"/>
        <v>週五</v>
      </c>
      <c r="R2704" s="80">
        <v>44761</v>
      </c>
      <c r="T2704" s="70"/>
      <c r="U2704" s="70"/>
      <c r="V2704" s="70"/>
      <c r="W2704" s="70"/>
      <c r="X2704" s="70"/>
      <c r="Y2704" s="78"/>
      <c r="Z2704" s="79"/>
      <c r="AA2704" s="1"/>
      <c r="AB2704" s="12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</row>
    <row r="2705" spans="1:61" s="68" customFormat="1">
      <c r="A2705" s="1"/>
      <c r="B2705" s="66"/>
      <c r="C2705" s="67"/>
      <c r="D2705" s="68" t="s">
        <v>50</v>
      </c>
      <c r="E2705" s="70" t="s">
        <v>51</v>
      </c>
      <c r="F2705" s="19" t="s">
        <v>1258</v>
      </c>
      <c r="G2705" s="67">
        <v>44748</v>
      </c>
      <c r="H2705" s="67">
        <v>44766</v>
      </c>
      <c r="I2705" s="71">
        <f t="shared" si="150"/>
        <v>18</v>
      </c>
      <c r="J2705" s="72" t="s">
        <v>141</v>
      </c>
      <c r="K2705" s="72" t="s">
        <v>142</v>
      </c>
      <c r="L2705" s="73">
        <v>1</v>
      </c>
      <c r="M2705" s="73" t="s">
        <v>108</v>
      </c>
      <c r="N2705" s="68" t="str">
        <f>VLOOKUP(K2705,[1]人員授權表!D$3:G$249,4,0)</f>
        <v>無機</v>
      </c>
      <c r="O2705" s="70" t="str">
        <f>VLOOKUP(K2705,[1]人員授權表!D$2:E$249,2,FALSE)</f>
        <v>Dennis陳汶宏</v>
      </c>
      <c r="P2705" s="67">
        <f t="shared" si="149"/>
        <v>44764</v>
      </c>
      <c r="Q2705" s="75" t="str">
        <f t="shared" si="151"/>
        <v>週五</v>
      </c>
      <c r="R2705" s="80">
        <v>44755</v>
      </c>
      <c r="T2705" s="70"/>
      <c r="U2705" s="70"/>
      <c r="V2705" s="70"/>
      <c r="W2705" s="70"/>
      <c r="X2705" s="70"/>
      <c r="Y2705" s="78"/>
      <c r="Z2705" s="79"/>
      <c r="AA2705" s="1"/>
      <c r="AB2705" s="12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</row>
    <row r="2706" spans="1:61" s="68" customFormat="1">
      <c r="A2706" s="1"/>
      <c r="B2706" s="66"/>
      <c r="C2706" s="67"/>
      <c r="D2706" s="68" t="s">
        <v>50</v>
      </c>
      <c r="E2706" s="70" t="s">
        <v>51</v>
      </c>
      <c r="F2706" s="19" t="s">
        <v>1258</v>
      </c>
      <c r="G2706" s="67">
        <v>44748</v>
      </c>
      <c r="H2706" s="67">
        <v>44766</v>
      </c>
      <c r="I2706" s="71">
        <f t="shared" si="150"/>
        <v>18</v>
      </c>
      <c r="J2706" s="72" t="s">
        <v>209</v>
      </c>
      <c r="K2706" s="72" t="s">
        <v>210</v>
      </c>
      <c r="L2706" s="73">
        <v>1</v>
      </c>
      <c r="M2706" s="73" t="s">
        <v>108</v>
      </c>
      <c r="N2706" s="68" t="str">
        <f>VLOOKUP(K2706,[1]人員授權表!D$3:G$249,4,0)</f>
        <v>無機</v>
      </c>
      <c r="O2706" s="70" t="str">
        <f>VLOOKUP(K2706,[1]人員授權表!D$2:E$249,2,FALSE)</f>
        <v>Vicky游崴涵</v>
      </c>
      <c r="P2706" s="67">
        <f t="shared" si="149"/>
        <v>44764</v>
      </c>
      <c r="Q2706" s="75" t="str">
        <f t="shared" si="151"/>
        <v>週五</v>
      </c>
      <c r="R2706" s="80">
        <v>44762</v>
      </c>
      <c r="T2706" s="70"/>
      <c r="U2706" s="70"/>
      <c r="V2706" s="70"/>
      <c r="W2706" s="70"/>
      <c r="X2706" s="70"/>
      <c r="Y2706" s="78"/>
      <c r="Z2706" s="79"/>
      <c r="AA2706" s="1"/>
      <c r="AB2706" s="12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</row>
    <row r="2707" spans="1:61" s="68" customFormat="1">
      <c r="A2707" s="1"/>
      <c r="B2707" s="66"/>
      <c r="C2707" s="67"/>
      <c r="D2707" s="68" t="s">
        <v>50</v>
      </c>
      <c r="E2707" s="70" t="s">
        <v>51</v>
      </c>
      <c r="F2707" s="19" t="s">
        <v>1258</v>
      </c>
      <c r="G2707" s="67">
        <v>44748</v>
      </c>
      <c r="H2707" s="67">
        <v>44766</v>
      </c>
      <c r="I2707" s="71">
        <f t="shared" si="150"/>
        <v>18</v>
      </c>
      <c r="J2707" s="72" t="s">
        <v>167</v>
      </c>
      <c r="K2707" s="72" t="s">
        <v>168</v>
      </c>
      <c r="L2707" s="73">
        <v>1</v>
      </c>
      <c r="M2707" s="73" t="s">
        <v>108</v>
      </c>
      <c r="N2707" s="68" t="str">
        <f>VLOOKUP(K2707,[1]人員授權表!D$3:G$249,4,0)</f>
        <v>有機</v>
      </c>
      <c r="O2707" s="70" t="str">
        <f>VLOOKUP(K2707,[1]人員授權表!D$2:E$249,2,FALSE)</f>
        <v>Una林庭瑄</v>
      </c>
      <c r="P2707" s="67">
        <f t="shared" si="149"/>
        <v>44764</v>
      </c>
      <c r="Q2707" s="75" t="str">
        <f t="shared" si="151"/>
        <v>週五</v>
      </c>
      <c r="R2707" s="80">
        <v>44756</v>
      </c>
      <c r="T2707" s="70"/>
      <c r="U2707" s="70"/>
      <c r="V2707" s="70"/>
      <c r="W2707" s="70"/>
      <c r="X2707" s="70"/>
      <c r="Y2707" s="78"/>
      <c r="Z2707" s="79"/>
      <c r="AA2707" s="1"/>
      <c r="AB2707" s="12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</row>
    <row r="2708" spans="1:61" s="68" customFormat="1">
      <c r="A2708" s="1"/>
      <c r="B2708" s="66"/>
      <c r="C2708" s="67"/>
      <c r="D2708" s="68" t="s">
        <v>50</v>
      </c>
      <c r="E2708" s="70" t="s">
        <v>51</v>
      </c>
      <c r="F2708" s="19" t="s">
        <v>1258</v>
      </c>
      <c r="G2708" s="67">
        <v>44748</v>
      </c>
      <c r="H2708" s="67">
        <v>44766</v>
      </c>
      <c r="I2708" s="71">
        <f t="shared" si="150"/>
        <v>18</v>
      </c>
      <c r="J2708" s="72" t="s">
        <v>169</v>
      </c>
      <c r="K2708" s="72" t="s">
        <v>170</v>
      </c>
      <c r="L2708" s="73">
        <v>1</v>
      </c>
      <c r="M2708" s="73" t="s">
        <v>108</v>
      </c>
      <c r="N2708" s="68" t="str">
        <f>VLOOKUP(K2708,[1]人員授權表!D$3:G$249,4,0)</f>
        <v>有機</v>
      </c>
      <c r="O2708" s="70" t="str">
        <f>VLOOKUP(K2708,[1]人員授權表!D$2:E$249,2,FALSE)</f>
        <v>Elle黃雅琪&amp;
Marco陳鴻鈞</v>
      </c>
      <c r="P2708" s="67">
        <f t="shared" si="149"/>
        <v>44764</v>
      </c>
      <c r="Q2708" s="75" t="str">
        <f t="shared" si="151"/>
        <v>週五</v>
      </c>
      <c r="R2708" s="80">
        <v>44754</v>
      </c>
      <c r="T2708" s="70"/>
      <c r="U2708" s="70"/>
      <c r="V2708" s="70"/>
      <c r="W2708" s="70"/>
      <c r="X2708" s="70"/>
      <c r="Y2708" s="78"/>
      <c r="Z2708" s="79"/>
      <c r="AA2708" s="1"/>
      <c r="AB2708" s="12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</row>
    <row r="2709" spans="1:61" s="68" customFormat="1">
      <c r="A2709" s="1"/>
      <c r="B2709" s="66"/>
      <c r="C2709" s="67"/>
      <c r="D2709" s="68" t="s">
        <v>50</v>
      </c>
      <c r="E2709" s="70" t="s">
        <v>51</v>
      </c>
      <c r="F2709" s="19" t="s">
        <v>1259</v>
      </c>
      <c r="G2709" s="67">
        <v>44748</v>
      </c>
      <c r="H2709" s="67">
        <v>44766</v>
      </c>
      <c r="I2709" s="71">
        <f t="shared" si="150"/>
        <v>18</v>
      </c>
      <c r="J2709" s="72" t="s">
        <v>184</v>
      </c>
      <c r="K2709" s="72" t="s">
        <v>185</v>
      </c>
      <c r="L2709" s="73">
        <v>1</v>
      </c>
      <c r="M2709" s="73" t="s">
        <v>108</v>
      </c>
      <c r="N2709" s="68" t="str">
        <f>VLOOKUP(K2709,[1]人員授權表!D$3:G$249,4,0)</f>
        <v>有機</v>
      </c>
      <c r="O2709" s="70" t="str">
        <f>VLOOKUP(K2709,[1]人員授權表!D$2:E$249,2,FALSE)</f>
        <v>Una林庭瑄</v>
      </c>
      <c r="P2709" s="67">
        <f t="shared" si="149"/>
        <v>44764</v>
      </c>
      <c r="Q2709" s="75" t="str">
        <f t="shared" si="151"/>
        <v>週五</v>
      </c>
      <c r="R2709" s="80">
        <v>44757</v>
      </c>
      <c r="T2709" s="70"/>
      <c r="U2709" s="70"/>
      <c r="V2709" s="70"/>
      <c r="W2709" s="70"/>
      <c r="X2709" s="70"/>
      <c r="Y2709" s="78"/>
      <c r="Z2709" s="79"/>
      <c r="AA2709" s="1"/>
      <c r="AB2709" s="12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</row>
    <row r="2710" spans="1:61" s="68" customFormat="1">
      <c r="A2710" s="1"/>
      <c r="B2710" s="66"/>
      <c r="C2710" s="67"/>
      <c r="D2710" s="68" t="s">
        <v>50</v>
      </c>
      <c r="E2710" s="70" t="s">
        <v>51</v>
      </c>
      <c r="F2710" s="19" t="s">
        <v>1259</v>
      </c>
      <c r="G2710" s="67">
        <v>44748</v>
      </c>
      <c r="H2710" s="67">
        <v>44766</v>
      </c>
      <c r="I2710" s="71">
        <f t="shared" si="150"/>
        <v>18</v>
      </c>
      <c r="J2710" s="72" t="s">
        <v>919</v>
      </c>
      <c r="K2710" s="72" t="s">
        <v>187</v>
      </c>
      <c r="L2710" s="73">
        <v>1</v>
      </c>
      <c r="M2710" s="73" t="s">
        <v>108</v>
      </c>
      <c r="N2710" s="68" t="str">
        <f>VLOOKUP(K2710,[1]人員授權表!D$3:G$249,4,0)</f>
        <v>無機</v>
      </c>
      <c r="O2710" s="70" t="str">
        <f>VLOOKUP(K2710,[1]人員授權表!D$2:E$249,2,FALSE)</f>
        <v>Ruby黃家蓁</v>
      </c>
      <c r="P2710" s="67">
        <f t="shared" si="149"/>
        <v>44764</v>
      </c>
      <c r="Q2710" s="75" t="str">
        <f t="shared" si="151"/>
        <v>週五</v>
      </c>
      <c r="R2710" s="80">
        <v>44755</v>
      </c>
      <c r="T2710" s="70"/>
      <c r="U2710" s="70"/>
      <c r="V2710" s="70"/>
      <c r="W2710" s="70"/>
      <c r="X2710" s="70"/>
      <c r="Y2710" s="78"/>
      <c r="Z2710" s="79"/>
      <c r="AA2710" s="1"/>
      <c r="AB2710" s="12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</row>
    <row r="2711" spans="1:61" s="68" customFormat="1">
      <c r="A2711" s="1"/>
      <c r="B2711" s="66"/>
      <c r="C2711" s="67"/>
      <c r="D2711" s="68" t="s">
        <v>50</v>
      </c>
      <c r="E2711" s="70" t="s">
        <v>51</v>
      </c>
      <c r="F2711" s="19" t="s">
        <v>1259</v>
      </c>
      <c r="G2711" s="67">
        <v>44748</v>
      </c>
      <c r="H2711" s="67">
        <v>44766</v>
      </c>
      <c r="I2711" s="71">
        <f t="shared" si="150"/>
        <v>18</v>
      </c>
      <c r="J2711" s="72" t="s">
        <v>188</v>
      </c>
      <c r="K2711" s="72" t="s">
        <v>189</v>
      </c>
      <c r="L2711" s="73">
        <v>1</v>
      </c>
      <c r="M2711" s="73" t="s">
        <v>108</v>
      </c>
      <c r="N2711" s="68" t="str">
        <f>VLOOKUP(K2711,[1]人員授權表!D$3:G$249,4,0)</f>
        <v>無機</v>
      </c>
      <c r="O2711" s="70" t="str">
        <f>VLOOKUP(K2711,[1]人員授權表!D$2:E$249,2,FALSE)</f>
        <v>Iring陳俊明</v>
      </c>
      <c r="P2711" s="67">
        <f t="shared" si="149"/>
        <v>44764</v>
      </c>
      <c r="Q2711" s="75" t="str">
        <f t="shared" si="151"/>
        <v>週五</v>
      </c>
      <c r="R2711" s="80">
        <v>44753</v>
      </c>
      <c r="T2711" s="70"/>
      <c r="U2711" s="70"/>
      <c r="V2711" s="70"/>
      <c r="W2711" s="70"/>
      <c r="X2711" s="70"/>
      <c r="Y2711" s="78"/>
      <c r="Z2711" s="79"/>
      <c r="AA2711" s="1"/>
      <c r="AB2711" s="12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</row>
    <row r="2712" spans="1:61" s="68" customFormat="1">
      <c r="A2712" s="1"/>
      <c r="B2712" s="66"/>
      <c r="C2712" s="67"/>
      <c r="D2712" s="68" t="s">
        <v>50</v>
      </c>
      <c r="E2712" s="70" t="s">
        <v>51</v>
      </c>
      <c r="F2712" s="19" t="s">
        <v>1259</v>
      </c>
      <c r="G2712" s="67">
        <v>44748</v>
      </c>
      <c r="H2712" s="67">
        <v>44766</v>
      </c>
      <c r="I2712" s="71">
        <f t="shared" si="150"/>
        <v>18</v>
      </c>
      <c r="J2712" s="72" t="s">
        <v>190</v>
      </c>
      <c r="K2712" s="72" t="s">
        <v>140</v>
      </c>
      <c r="L2712" s="73">
        <v>1</v>
      </c>
      <c r="M2712" s="73" t="s">
        <v>108</v>
      </c>
      <c r="N2712" s="68" t="str">
        <f>VLOOKUP(K2712,[1]人員授權表!D$3:G$249,4,0)</f>
        <v>無機</v>
      </c>
      <c r="O2712" s="70" t="str">
        <f>VLOOKUP(K2712,[1]人員授權表!D$2:E$249,2,FALSE)</f>
        <v>Iring陳俊明</v>
      </c>
      <c r="P2712" s="67">
        <f t="shared" si="149"/>
        <v>44764</v>
      </c>
      <c r="Q2712" s="75" t="str">
        <f t="shared" si="151"/>
        <v>週五</v>
      </c>
      <c r="R2712" s="80">
        <v>44755</v>
      </c>
      <c r="T2712" s="70"/>
      <c r="U2712" s="70"/>
      <c r="V2712" s="70"/>
      <c r="W2712" s="70"/>
      <c r="X2712" s="70"/>
      <c r="Y2712" s="78"/>
      <c r="Z2712" s="79"/>
      <c r="AA2712" s="1"/>
      <c r="AB2712" s="12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</row>
    <row r="2713" spans="1:61" s="68" customFormat="1">
      <c r="A2713" s="1"/>
      <c r="B2713" s="104"/>
      <c r="C2713" s="92"/>
      <c r="D2713" s="68" t="s">
        <v>1251</v>
      </c>
      <c r="E2713" s="89" t="s">
        <v>51</v>
      </c>
      <c r="F2713" s="90" t="s">
        <v>1260</v>
      </c>
      <c r="G2713" s="92">
        <v>44748</v>
      </c>
      <c r="H2713" s="92">
        <v>44766</v>
      </c>
      <c r="I2713" s="71">
        <f t="shared" si="150"/>
        <v>18</v>
      </c>
      <c r="J2713" s="106" t="s">
        <v>475</v>
      </c>
      <c r="K2713" s="106" t="s">
        <v>187</v>
      </c>
      <c r="L2713" s="100"/>
      <c r="M2713" s="73" t="s">
        <v>108</v>
      </c>
      <c r="N2713" s="94" t="str">
        <f>VLOOKUP(K2713,[1]人員授權表!D$3:G$249,4,0)</f>
        <v>無機</v>
      </c>
      <c r="O2713" s="89" t="str">
        <f>VLOOKUP(K2713,[1]人員授權表!D$2:E$249,2,FALSE)</f>
        <v>Ruby黃家蓁</v>
      </c>
      <c r="P2713" s="92">
        <f t="shared" si="149"/>
        <v>44764</v>
      </c>
      <c r="Q2713" s="75" t="str">
        <f t="shared" si="151"/>
        <v>週五</v>
      </c>
      <c r="R2713" s="80" t="s">
        <v>3</v>
      </c>
      <c r="T2713" s="70"/>
      <c r="U2713" s="70"/>
      <c r="V2713" s="70"/>
      <c r="W2713" s="70"/>
      <c r="X2713" s="70"/>
      <c r="Y2713" s="78"/>
      <c r="Z2713" s="79"/>
      <c r="AA2713" s="102">
        <v>2</v>
      </c>
      <c r="AB2713" s="103" t="s">
        <v>1252</v>
      </c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</row>
    <row r="2714" spans="1:61" s="68" customFormat="1">
      <c r="A2714" s="1"/>
      <c r="B2714" s="66"/>
      <c r="C2714" s="67"/>
      <c r="D2714" s="68" t="s">
        <v>50</v>
      </c>
      <c r="E2714" s="70" t="s">
        <v>51</v>
      </c>
      <c r="F2714" s="19" t="s">
        <v>1259</v>
      </c>
      <c r="G2714" s="67">
        <v>44748</v>
      </c>
      <c r="H2714" s="67">
        <v>44766</v>
      </c>
      <c r="I2714" s="71">
        <f t="shared" si="150"/>
        <v>18</v>
      </c>
      <c r="J2714" s="72" t="s">
        <v>194</v>
      </c>
      <c r="K2714" s="72" t="s">
        <v>187</v>
      </c>
      <c r="L2714" s="73">
        <v>1</v>
      </c>
      <c r="M2714" s="73" t="s">
        <v>108</v>
      </c>
      <c r="N2714" s="68" t="str">
        <f>VLOOKUP(K2714,[1]人員授權表!D$3:G$249,4,0)</f>
        <v>無機</v>
      </c>
      <c r="O2714" s="70" t="str">
        <f>VLOOKUP(K2714,[1]人員授權表!D$2:E$249,2,FALSE)</f>
        <v>Ruby黃家蓁</v>
      </c>
      <c r="P2714" s="67">
        <f t="shared" si="149"/>
        <v>44764</v>
      </c>
      <c r="Q2714" s="75" t="str">
        <f t="shared" si="151"/>
        <v>週五</v>
      </c>
      <c r="R2714" s="80">
        <v>44761</v>
      </c>
      <c r="T2714" s="70"/>
      <c r="U2714" s="70"/>
      <c r="V2714" s="70"/>
      <c r="W2714" s="70"/>
      <c r="X2714" s="70"/>
      <c r="Y2714" s="78"/>
      <c r="Z2714" s="79"/>
      <c r="AA2714" s="1"/>
      <c r="AB2714" s="12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</row>
    <row r="2715" spans="1:61" s="68" customFormat="1">
      <c r="A2715" s="1"/>
      <c r="B2715" s="66"/>
      <c r="C2715" s="67"/>
      <c r="D2715" s="68" t="s">
        <v>50</v>
      </c>
      <c r="E2715" s="70" t="s">
        <v>51</v>
      </c>
      <c r="F2715" s="19" t="s">
        <v>1259</v>
      </c>
      <c r="G2715" s="67">
        <v>44748</v>
      </c>
      <c r="H2715" s="67">
        <v>44766</v>
      </c>
      <c r="I2715" s="71">
        <f t="shared" si="150"/>
        <v>18</v>
      </c>
      <c r="J2715" s="72" t="s">
        <v>195</v>
      </c>
      <c r="K2715" s="72" t="s">
        <v>196</v>
      </c>
      <c r="L2715" s="73">
        <v>1</v>
      </c>
      <c r="M2715" s="73" t="s">
        <v>108</v>
      </c>
      <c r="N2715" s="68" t="str">
        <f>VLOOKUP(K2715,[1]人員授權表!D$3:G$249,4,0)</f>
        <v>無機</v>
      </c>
      <c r="O2715" s="70" t="str">
        <f>VLOOKUP(K2715,[1]人員授權表!D$2:E$249,2,FALSE)</f>
        <v>Debby胡萱黛</v>
      </c>
      <c r="P2715" s="67">
        <f t="shared" si="149"/>
        <v>44764</v>
      </c>
      <c r="Q2715" s="75" t="str">
        <f t="shared" si="151"/>
        <v>週五</v>
      </c>
      <c r="R2715" s="80">
        <v>44760</v>
      </c>
      <c r="T2715" s="70"/>
      <c r="U2715" s="70"/>
      <c r="V2715" s="70"/>
      <c r="W2715" s="70"/>
      <c r="X2715" s="70"/>
      <c r="Y2715" s="78"/>
      <c r="Z2715" s="79"/>
      <c r="AA2715" s="1"/>
      <c r="AB2715" s="12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</row>
    <row r="2716" spans="1:61" s="68" customFormat="1">
      <c r="A2716" s="1"/>
      <c r="B2716" s="66"/>
      <c r="C2716" s="67"/>
      <c r="D2716" s="68" t="s">
        <v>50</v>
      </c>
      <c r="E2716" s="70" t="s">
        <v>51</v>
      </c>
      <c r="F2716" s="19" t="s">
        <v>1259</v>
      </c>
      <c r="G2716" s="67">
        <v>44748</v>
      </c>
      <c r="H2716" s="67">
        <v>44766</v>
      </c>
      <c r="I2716" s="71">
        <f t="shared" si="150"/>
        <v>18</v>
      </c>
      <c r="J2716" s="72" t="s">
        <v>198</v>
      </c>
      <c r="K2716" s="72" t="s">
        <v>199</v>
      </c>
      <c r="L2716" s="73">
        <v>1</v>
      </c>
      <c r="M2716" s="73" t="s">
        <v>108</v>
      </c>
      <c r="N2716" s="68" t="str">
        <f>VLOOKUP(K2716,[1]人員授權表!D$3:G$249,4,0)</f>
        <v>無機</v>
      </c>
      <c r="O2716" s="70" t="str">
        <f>VLOOKUP(K2716,[1]人員授權表!D$2:E$249,2,FALSE)</f>
        <v>Vicky游崴涵</v>
      </c>
      <c r="P2716" s="67">
        <f t="shared" si="149"/>
        <v>44764</v>
      </c>
      <c r="Q2716" s="75" t="str">
        <f t="shared" si="151"/>
        <v>週五</v>
      </c>
      <c r="R2716" s="80">
        <v>44757</v>
      </c>
      <c r="T2716" s="70"/>
      <c r="U2716" s="70"/>
      <c r="V2716" s="70"/>
      <c r="W2716" s="70"/>
      <c r="X2716" s="70"/>
      <c r="Y2716" s="78"/>
      <c r="Z2716" s="79"/>
      <c r="AA2716" s="1"/>
      <c r="AB2716" s="12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</row>
    <row r="2717" spans="1:61" s="68" customFormat="1">
      <c r="A2717" s="1"/>
      <c r="B2717" s="66"/>
      <c r="C2717" s="67"/>
      <c r="D2717" s="68" t="s">
        <v>50</v>
      </c>
      <c r="E2717" s="70" t="s">
        <v>51</v>
      </c>
      <c r="F2717" s="19" t="s">
        <v>1259</v>
      </c>
      <c r="G2717" s="67">
        <v>44748</v>
      </c>
      <c r="H2717" s="67">
        <v>44766</v>
      </c>
      <c r="I2717" s="71">
        <f t="shared" si="150"/>
        <v>18</v>
      </c>
      <c r="J2717" s="72" t="s">
        <v>200</v>
      </c>
      <c r="K2717" s="72" t="s">
        <v>201</v>
      </c>
      <c r="L2717" s="73">
        <v>1</v>
      </c>
      <c r="M2717" s="73" t="s">
        <v>108</v>
      </c>
      <c r="N2717" s="68" t="str">
        <f>VLOOKUP(K2717,[1]人員授權表!D$3:G$249,4,0)</f>
        <v>無機</v>
      </c>
      <c r="O2717" s="70" t="str">
        <f>VLOOKUP(K2717,[1]人員授權表!D$2:E$249,2,FALSE)</f>
        <v>Ruby黃家蓁</v>
      </c>
      <c r="P2717" s="67">
        <f t="shared" si="149"/>
        <v>44764</v>
      </c>
      <c r="Q2717" s="75" t="str">
        <f t="shared" si="151"/>
        <v>週五</v>
      </c>
      <c r="R2717" s="80">
        <v>44755</v>
      </c>
      <c r="T2717" s="70"/>
      <c r="U2717" s="70"/>
      <c r="V2717" s="70"/>
      <c r="W2717" s="70"/>
      <c r="X2717" s="70"/>
      <c r="Y2717" s="78"/>
      <c r="Z2717" s="79"/>
      <c r="AA2717" s="1"/>
      <c r="AB2717" s="12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</row>
    <row r="2718" spans="1:61" s="68" customFormat="1">
      <c r="A2718" s="1"/>
      <c r="B2718" s="66"/>
      <c r="C2718" s="67"/>
      <c r="D2718" s="68" t="s">
        <v>50</v>
      </c>
      <c r="E2718" s="70" t="s">
        <v>51</v>
      </c>
      <c r="F2718" s="19" t="s">
        <v>1259</v>
      </c>
      <c r="G2718" s="67">
        <v>44748</v>
      </c>
      <c r="H2718" s="67">
        <v>44766</v>
      </c>
      <c r="I2718" s="71">
        <f t="shared" si="150"/>
        <v>18</v>
      </c>
      <c r="J2718" s="72" t="s">
        <v>151</v>
      </c>
      <c r="K2718" s="72" t="s">
        <v>152</v>
      </c>
      <c r="L2718" s="73">
        <v>1</v>
      </c>
      <c r="M2718" s="73" t="s">
        <v>108</v>
      </c>
      <c r="N2718" s="68" t="str">
        <f>VLOOKUP(K2718,[1]人員授權表!D$3:G$249,4,0)</f>
        <v>無機</v>
      </c>
      <c r="O2718" s="70" t="str">
        <f>VLOOKUP(K2718,[1]人員授權表!D$2:E$249,2,FALSE)</f>
        <v>Vicky游崴涵</v>
      </c>
      <c r="P2718" s="67">
        <f t="shared" si="149"/>
        <v>44764</v>
      </c>
      <c r="Q2718" s="75" t="str">
        <f t="shared" si="151"/>
        <v>週五</v>
      </c>
      <c r="R2718" s="80">
        <v>44757</v>
      </c>
      <c r="T2718" s="70"/>
      <c r="U2718" s="70"/>
      <c r="V2718" s="70"/>
      <c r="W2718" s="70"/>
      <c r="X2718" s="70"/>
      <c r="Y2718" s="78"/>
      <c r="Z2718" s="79"/>
      <c r="AA2718" s="1"/>
      <c r="AB2718" s="12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</row>
    <row r="2719" spans="1:61" s="68" customFormat="1">
      <c r="A2719" s="1"/>
      <c r="B2719" s="66"/>
      <c r="C2719" s="67"/>
      <c r="D2719" s="68" t="s">
        <v>50</v>
      </c>
      <c r="E2719" s="70" t="s">
        <v>51</v>
      </c>
      <c r="F2719" s="19" t="s">
        <v>1259</v>
      </c>
      <c r="G2719" s="67">
        <v>44748</v>
      </c>
      <c r="H2719" s="67">
        <v>44766</v>
      </c>
      <c r="I2719" s="71">
        <f t="shared" si="150"/>
        <v>18</v>
      </c>
      <c r="J2719" s="72" t="s">
        <v>175</v>
      </c>
      <c r="K2719" s="72" t="s">
        <v>176</v>
      </c>
      <c r="L2719" s="73">
        <v>1</v>
      </c>
      <c r="M2719" s="73" t="s">
        <v>108</v>
      </c>
      <c r="N2719" s="68" t="str">
        <f>VLOOKUP(K2719,[1]人員授權表!D$3:G$249,4,0)</f>
        <v>無機</v>
      </c>
      <c r="O2719" s="70" t="s">
        <v>177</v>
      </c>
      <c r="P2719" s="67">
        <f t="shared" si="149"/>
        <v>44764</v>
      </c>
      <c r="Q2719" s="75" t="str">
        <f t="shared" si="151"/>
        <v>週五</v>
      </c>
      <c r="R2719" s="80">
        <v>44755</v>
      </c>
      <c r="T2719" s="70"/>
      <c r="U2719" s="70"/>
      <c r="V2719" s="70"/>
      <c r="W2719" s="70"/>
      <c r="X2719" s="70"/>
      <c r="Y2719" s="78"/>
      <c r="Z2719" s="79"/>
      <c r="AA2719" s="1"/>
      <c r="AB2719" s="12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</row>
    <row r="2720" spans="1:61" s="109" customFormat="1">
      <c r="A2720" s="1"/>
      <c r="B2720" s="66"/>
      <c r="C2720" s="67"/>
      <c r="D2720" s="68" t="s">
        <v>50</v>
      </c>
      <c r="E2720" s="70" t="s">
        <v>51</v>
      </c>
      <c r="F2720" s="19" t="s">
        <v>1259</v>
      </c>
      <c r="G2720" s="67">
        <v>44748</v>
      </c>
      <c r="H2720" s="67">
        <v>44766</v>
      </c>
      <c r="I2720" s="71">
        <f t="shared" si="150"/>
        <v>18</v>
      </c>
      <c r="J2720" s="72" t="s">
        <v>204</v>
      </c>
      <c r="K2720" s="72" t="s">
        <v>205</v>
      </c>
      <c r="L2720" s="73">
        <v>1</v>
      </c>
      <c r="M2720" s="73" t="s">
        <v>108</v>
      </c>
      <c r="N2720" s="68" t="str">
        <f>VLOOKUP(K2720,[1]人員授權表!D$3:G$249,4,0)</f>
        <v>無機</v>
      </c>
      <c r="O2720" s="70" t="str">
        <f>VLOOKUP(K2720,[1]人員授權表!D$2:E$249,2,FALSE)</f>
        <v>Iring陳俊明</v>
      </c>
      <c r="P2720" s="67">
        <f t="shared" si="149"/>
        <v>44764</v>
      </c>
      <c r="Q2720" s="75" t="str">
        <f t="shared" si="151"/>
        <v>週五</v>
      </c>
      <c r="R2720" s="80">
        <v>44755</v>
      </c>
      <c r="S2720" s="68"/>
      <c r="T2720" s="70"/>
      <c r="U2720" s="70"/>
      <c r="V2720" s="70"/>
      <c r="W2720" s="70"/>
      <c r="X2720" s="70"/>
      <c r="Y2720" s="78"/>
      <c r="Z2720" s="79"/>
      <c r="AA2720" s="1"/>
      <c r="AB2720" s="12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</row>
    <row r="2721" spans="1:61" s="109" customFormat="1">
      <c r="A2721" s="1"/>
      <c r="B2721" s="66"/>
      <c r="C2721" s="67"/>
      <c r="D2721" s="68" t="s">
        <v>50</v>
      </c>
      <c r="E2721" s="70" t="s">
        <v>51</v>
      </c>
      <c r="F2721" s="19" t="s">
        <v>1259</v>
      </c>
      <c r="G2721" s="67">
        <v>44748</v>
      </c>
      <c r="H2721" s="67">
        <v>44766</v>
      </c>
      <c r="I2721" s="71">
        <f t="shared" si="150"/>
        <v>18</v>
      </c>
      <c r="J2721" s="72" t="s">
        <v>206</v>
      </c>
      <c r="K2721" s="72" t="s">
        <v>179</v>
      </c>
      <c r="L2721" s="73">
        <v>1</v>
      </c>
      <c r="M2721" s="73" t="s">
        <v>108</v>
      </c>
      <c r="N2721" s="68" t="str">
        <f>VLOOKUP(K2721,[1]人員授權表!D$3:G$249,4,0)</f>
        <v>無機</v>
      </c>
      <c r="O2721" s="70" t="s">
        <v>115</v>
      </c>
      <c r="P2721" s="67">
        <f t="shared" si="149"/>
        <v>44764</v>
      </c>
      <c r="Q2721" s="75" t="str">
        <f t="shared" si="151"/>
        <v>週五</v>
      </c>
      <c r="R2721" s="80">
        <v>44761</v>
      </c>
      <c r="S2721" s="68"/>
      <c r="T2721" s="70"/>
      <c r="U2721" s="70"/>
      <c r="V2721" s="70"/>
      <c r="W2721" s="70"/>
      <c r="X2721" s="70"/>
      <c r="Y2721" s="78"/>
      <c r="Z2721" s="79"/>
      <c r="AA2721" s="1"/>
      <c r="AB2721" s="12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</row>
    <row r="2722" spans="1:61" s="109" customFormat="1">
      <c r="A2722" s="1"/>
      <c r="B2722" s="66"/>
      <c r="C2722" s="67"/>
      <c r="D2722" s="68" t="s">
        <v>50</v>
      </c>
      <c r="E2722" s="70" t="s">
        <v>51</v>
      </c>
      <c r="F2722" s="19" t="s">
        <v>1259</v>
      </c>
      <c r="G2722" s="67">
        <v>44748</v>
      </c>
      <c r="H2722" s="67">
        <v>44766</v>
      </c>
      <c r="I2722" s="71">
        <f t="shared" si="150"/>
        <v>18</v>
      </c>
      <c r="J2722" s="72" t="s">
        <v>178</v>
      </c>
      <c r="K2722" s="72" t="s">
        <v>179</v>
      </c>
      <c r="L2722" s="73">
        <v>1</v>
      </c>
      <c r="M2722" s="73" t="s">
        <v>108</v>
      </c>
      <c r="N2722" s="68" t="str">
        <f>VLOOKUP(K2722,[1]人員授權表!D$3:G$249,4,0)</f>
        <v>無機</v>
      </c>
      <c r="O2722" s="70" t="s">
        <v>115</v>
      </c>
      <c r="P2722" s="67">
        <f t="shared" si="149"/>
        <v>44764</v>
      </c>
      <c r="Q2722" s="75" t="str">
        <f t="shared" si="151"/>
        <v>週五</v>
      </c>
      <c r="R2722" s="80">
        <v>44761</v>
      </c>
      <c r="S2722" s="68"/>
      <c r="T2722" s="70"/>
      <c r="U2722" s="70"/>
      <c r="V2722" s="70"/>
      <c r="W2722" s="70"/>
      <c r="X2722" s="70"/>
      <c r="Y2722" s="78"/>
      <c r="Z2722" s="79"/>
      <c r="AA2722" s="1"/>
      <c r="AB2722" s="12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</row>
    <row r="2723" spans="1:61" s="109" customFormat="1">
      <c r="A2723" s="1"/>
      <c r="B2723" s="66"/>
      <c r="C2723" s="67"/>
      <c r="D2723" s="68" t="s">
        <v>50</v>
      </c>
      <c r="E2723" s="70" t="s">
        <v>51</v>
      </c>
      <c r="F2723" s="19" t="s">
        <v>1259</v>
      </c>
      <c r="G2723" s="67">
        <v>44748</v>
      </c>
      <c r="H2723" s="67">
        <v>44766</v>
      </c>
      <c r="I2723" s="71">
        <f t="shared" si="150"/>
        <v>18</v>
      </c>
      <c r="J2723" s="72" t="s">
        <v>141</v>
      </c>
      <c r="K2723" s="72" t="s">
        <v>142</v>
      </c>
      <c r="L2723" s="73">
        <v>1</v>
      </c>
      <c r="M2723" s="73" t="s">
        <v>108</v>
      </c>
      <c r="N2723" s="68" t="str">
        <f>VLOOKUP(K2723,[1]人員授權表!D$3:G$249,4,0)</f>
        <v>無機</v>
      </c>
      <c r="O2723" s="70" t="str">
        <f>VLOOKUP(K2723,[1]人員授權表!D$2:E$249,2,FALSE)</f>
        <v>Dennis陳汶宏</v>
      </c>
      <c r="P2723" s="67">
        <f t="shared" si="149"/>
        <v>44764</v>
      </c>
      <c r="Q2723" s="75" t="str">
        <f t="shared" si="151"/>
        <v>週五</v>
      </c>
      <c r="R2723" s="80">
        <v>44755</v>
      </c>
      <c r="S2723" s="68"/>
      <c r="T2723" s="70"/>
      <c r="U2723" s="70"/>
      <c r="V2723" s="70"/>
      <c r="W2723" s="70"/>
      <c r="X2723" s="70"/>
      <c r="Y2723" s="78"/>
      <c r="Z2723" s="79"/>
      <c r="AA2723" s="1"/>
      <c r="AB2723" s="12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</row>
    <row r="2724" spans="1:61" s="109" customFormat="1">
      <c r="A2724" s="1"/>
      <c r="B2724" s="66"/>
      <c r="C2724" s="67"/>
      <c r="D2724" s="68" t="s">
        <v>50</v>
      </c>
      <c r="E2724" s="70" t="s">
        <v>51</v>
      </c>
      <c r="F2724" s="19" t="s">
        <v>1259</v>
      </c>
      <c r="G2724" s="67">
        <v>44748</v>
      </c>
      <c r="H2724" s="67">
        <v>44766</v>
      </c>
      <c r="I2724" s="71">
        <f t="shared" si="150"/>
        <v>18</v>
      </c>
      <c r="J2724" s="72" t="s">
        <v>209</v>
      </c>
      <c r="K2724" s="72" t="s">
        <v>210</v>
      </c>
      <c r="L2724" s="73">
        <v>1</v>
      </c>
      <c r="M2724" s="73" t="s">
        <v>108</v>
      </c>
      <c r="N2724" s="68" t="str">
        <f>VLOOKUP(K2724,[1]人員授權表!D$3:G$249,4,0)</f>
        <v>無機</v>
      </c>
      <c r="O2724" s="70" t="str">
        <f>VLOOKUP(K2724,[1]人員授權表!D$2:E$249,2,FALSE)</f>
        <v>Vicky游崴涵</v>
      </c>
      <c r="P2724" s="67">
        <f t="shared" si="149"/>
        <v>44764</v>
      </c>
      <c r="Q2724" s="75" t="str">
        <f t="shared" si="151"/>
        <v>週五</v>
      </c>
      <c r="R2724" s="80">
        <v>44762</v>
      </c>
      <c r="S2724" s="68"/>
      <c r="T2724" s="70"/>
      <c r="U2724" s="70"/>
      <c r="V2724" s="70"/>
      <c r="W2724" s="70"/>
      <c r="X2724" s="70"/>
      <c r="Y2724" s="78"/>
      <c r="Z2724" s="79"/>
      <c r="AA2724" s="1"/>
      <c r="AB2724" s="12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</row>
    <row r="2725" spans="1:61" s="109" customFormat="1">
      <c r="A2725" s="1"/>
      <c r="B2725" s="66"/>
      <c r="C2725" s="67"/>
      <c r="D2725" s="68" t="s">
        <v>50</v>
      </c>
      <c r="E2725" s="70" t="s">
        <v>51</v>
      </c>
      <c r="F2725" s="19" t="s">
        <v>1259</v>
      </c>
      <c r="G2725" s="67">
        <v>44748</v>
      </c>
      <c r="H2725" s="67">
        <v>44766</v>
      </c>
      <c r="I2725" s="71">
        <f t="shared" si="150"/>
        <v>18</v>
      </c>
      <c r="J2725" s="72" t="s">
        <v>167</v>
      </c>
      <c r="K2725" s="72" t="s">
        <v>168</v>
      </c>
      <c r="L2725" s="73">
        <v>1</v>
      </c>
      <c r="M2725" s="73" t="s">
        <v>108</v>
      </c>
      <c r="N2725" s="68" t="str">
        <f>VLOOKUP(K2725,[1]人員授權表!D$3:G$249,4,0)</f>
        <v>有機</v>
      </c>
      <c r="O2725" s="70" t="str">
        <f>VLOOKUP(K2725,[1]人員授權表!D$2:E$249,2,FALSE)</f>
        <v>Una林庭瑄</v>
      </c>
      <c r="P2725" s="67">
        <f t="shared" si="149"/>
        <v>44764</v>
      </c>
      <c r="Q2725" s="75" t="str">
        <f t="shared" si="151"/>
        <v>週五</v>
      </c>
      <c r="R2725" s="80">
        <v>44756</v>
      </c>
      <c r="S2725" s="68"/>
      <c r="T2725" s="70"/>
      <c r="U2725" s="70"/>
      <c r="V2725" s="70"/>
      <c r="W2725" s="70"/>
      <c r="X2725" s="70"/>
      <c r="Y2725" s="78"/>
      <c r="Z2725" s="79"/>
      <c r="AA2725" s="1"/>
      <c r="AB2725" s="12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</row>
    <row r="2726" spans="1:61" s="109" customFormat="1">
      <c r="A2726" s="1"/>
      <c r="B2726" s="66"/>
      <c r="C2726" s="67"/>
      <c r="D2726" s="68" t="s">
        <v>50</v>
      </c>
      <c r="E2726" s="70" t="s">
        <v>51</v>
      </c>
      <c r="F2726" s="19" t="s">
        <v>1259</v>
      </c>
      <c r="G2726" s="67">
        <v>44748</v>
      </c>
      <c r="H2726" s="67">
        <v>44766</v>
      </c>
      <c r="I2726" s="71">
        <f t="shared" si="150"/>
        <v>18</v>
      </c>
      <c r="J2726" s="72" t="s">
        <v>169</v>
      </c>
      <c r="K2726" s="72" t="s">
        <v>170</v>
      </c>
      <c r="L2726" s="73">
        <v>1</v>
      </c>
      <c r="M2726" s="73" t="s">
        <v>108</v>
      </c>
      <c r="N2726" s="68" t="str">
        <f>VLOOKUP(K2726,[1]人員授權表!D$3:G$249,4,0)</f>
        <v>有機</v>
      </c>
      <c r="O2726" s="70" t="str">
        <f>VLOOKUP(K2726,[1]人員授權表!D$2:E$249,2,FALSE)</f>
        <v>Elle黃雅琪&amp;
Marco陳鴻鈞</v>
      </c>
      <c r="P2726" s="67">
        <f t="shared" si="149"/>
        <v>44764</v>
      </c>
      <c r="Q2726" s="75" t="str">
        <f t="shared" si="151"/>
        <v>週五</v>
      </c>
      <c r="R2726" s="80">
        <v>44754</v>
      </c>
      <c r="S2726" s="68"/>
      <c r="T2726" s="70"/>
      <c r="U2726" s="70"/>
      <c r="V2726" s="70"/>
      <c r="W2726" s="70"/>
      <c r="X2726" s="70"/>
      <c r="Y2726" s="78"/>
      <c r="Z2726" s="79"/>
      <c r="AA2726" s="1"/>
      <c r="AB2726" s="12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</row>
    <row r="2727" spans="1:61" s="109" customFormat="1">
      <c r="A2727" s="1"/>
      <c r="B2727" s="66"/>
      <c r="C2727" s="67"/>
      <c r="D2727" s="68" t="s">
        <v>50</v>
      </c>
      <c r="E2727" s="70" t="s">
        <v>51</v>
      </c>
      <c r="F2727" s="19" t="s">
        <v>1261</v>
      </c>
      <c r="G2727" s="67">
        <v>44748</v>
      </c>
      <c r="H2727" s="67">
        <v>44766</v>
      </c>
      <c r="I2727" s="71">
        <f t="shared" si="150"/>
        <v>18</v>
      </c>
      <c r="J2727" s="72" t="s">
        <v>184</v>
      </c>
      <c r="K2727" s="72" t="s">
        <v>185</v>
      </c>
      <c r="L2727" s="73">
        <v>1</v>
      </c>
      <c r="M2727" s="73" t="s">
        <v>108</v>
      </c>
      <c r="N2727" s="68" t="str">
        <f>VLOOKUP(K2727,[1]人員授權表!D$3:G$249,4,0)</f>
        <v>有機</v>
      </c>
      <c r="O2727" s="70" t="str">
        <f>VLOOKUP(K2727,[1]人員授權表!D$2:E$249,2,FALSE)</f>
        <v>Una林庭瑄</v>
      </c>
      <c r="P2727" s="67">
        <f t="shared" si="149"/>
        <v>44764</v>
      </c>
      <c r="Q2727" s="75" t="str">
        <f t="shared" si="151"/>
        <v>週五</v>
      </c>
      <c r="R2727" s="80">
        <v>44757</v>
      </c>
      <c r="S2727" s="68"/>
      <c r="T2727" s="70"/>
      <c r="U2727" s="70"/>
      <c r="V2727" s="70"/>
      <c r="W2727" s="70"/>
      <c r="X2727" s="70"/>
      <c r="Y2727" s="78"/>
      <c r="Z2727" s="79"/>
      <c r="AA2727" s="1"/>
      <c r="AB2727" s="12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</row>
    <row r="2728" spans="1:61" s="109" customFormat="1">
      <c r="A2728" s="1"/>
      <c r="B2728" s="66"/>
      <c r="C2728" s="67"/>
      <c r="D2728" s="68" t="s">
        <v>50</v>
      </c>
      <c r="E2728" s="70" t="s">
        <v>51</v>
      </c>
      <c r="F2728" s="19" t="s">
        <v>1261</v>
      </c>
      <c r="G2728" s="67">
        <v>44748</v>
      </c>
      <c r="H2728" s="67">
        <v>44766</v>
      </c>
      <c r="I2728" s="71">
        <f t="shared" si="150"/>
        <v>18</v>
      </c>
      <c r="J2728" s="72" t="s">
        <v>919</v>
      </c>
      <c r="K2728" s="72" t="s">
        <v>187</v>
      </c>
      <c r="L2728" s="73">
        <v>1</v>
      </c>
      <c r="M2728" s="73" t="s">
        <v>108</v>
      </c>
      <c r="N2728" s="68" t="str">
        <f>VLOOKUP(K2728,[1]人員授權表!D$3:G$249,4,0)</f>
        <v>無機</v>
      </c>
      <c r="O2728" s="70" t="str">
        <f>VLOOKUP(K2728,[1]人員授權表!D$2:E$249,2,FALSE)</f>
        <v>Ruby黃家蓁</v>
      </c>
      <c r="P2728" s="67">
        <f t="shared" si="149"/>
        <v>44764</v>
      </c>
      <c r="Q2728" s="75" t="str">
        <f t="shared" si="151"/>
        <v>週五</v>
      </c>
      <c r="R2728" s="80">
        <v>44755</v>
      </c>
      <c r="S2728" s="68"/>
      <c r="T2728" s="70"/>
      <c r="U2728" s="70"/>
      <c r="V2728" s="70"/>
      <c r="W2728" s="70"/>
      <c r="X2728" s="70"/>
      <c r="Y2728" s="78"/>
      <c r="Z2728" s="79"/>
      <c r="AA2728" s="1"/>
      <c r="AB2728" s="12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</row>
    <row r="2729" spans="1:61" s="109" customFormat="1">
      <c r="A2729" s="1"/>
      <c r="B2729" s="66"/>
      <c r="C2729" s="67"/>
      <c r="D2729" s="68" t="s">
        <v>50</v>
      </c>
      <c r="E2729" s="70" t="s">
        <v>51</v>
      </c>
      <c r="F2729" s="19" t="s">
        <v>1261</v>
      </c>
      <c r="G2729" s="67">
        <v>44748</v>
      </c>
      <c r="H2729" s="67">
        <v>44766</v>
      </c>
      <c r="I2729" s="71">
        <f t="shared" si="150"/>
        <v>18</v>
      </c>
      <c r="J2729" s="72" t="s">
        <v>188</v>
      </c>
      <c r="K2729" s="72" t="s">
        <v>189</v>
      </c>
      <c r="L2729" s="73">
        <v>1</v>
      </c>
      <c r="M2729" s="73" t="s">
        <v>108</v>
      </c>
      <c r="N2729" s="68" t="str">
        <f>VLOOKUP(K2729,[1]人員授權表!D$3:G$249,4,0)</f>
        <v>無機</v>
      </c>
      <c r="O2729" s="70" t="str">
        <f>VLOOKUP(K2729,[1]人員授權表!D$2:E$249,2,FALSE)</f>
        <v>Iring陳俊明</v>
      </c>
      <c r="P2729" s="67">
        <f t="shared" si="149"/>
        <v>44764</v>
      </c>
      <c r="Q2729" s="75" t="str">
        <f t="shared" si="151"/>
        <v>週五</v>
      </c>
      <c r="R2729" s="80">
        <v>44753</v>
      </c>
      <c r="S2729" s="68"/>
      <c r="T2729" s="70"/>
      <c r="U2729" s="70"/>
      <c r="V2729" s="70"/>
      <c r="W2729" s="70"/>
      <c r="X2729" s="70"/>
      <c r="Y2729" s="78"/>
      <c r="Z2729" s="79"/>
      <c r="AA2729" s="1"/>
      <c r="AB2729" s="12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</row>
    <row r="2730" spans="1:61" s="109" customFormat="1">
      <c r="A2730" s="1"/>
      <c r="B2730" s="66"/>
      <c r="C2730" s="67"/>
      <c r="D2730" s="68" t="s">
        <v>50</v>
      </c>
      <c r="E2730" s="70" t="s">
        <v>51</v>
      </c>
      <c r="F2730" s="19" t="s">
        <v>1261</v>
      </c>
      <c r="G2730" s="67">
        <v>44748</v>
      </c>
      <c r="H2730" s="67">
        <v>44766</v>
      </c>
      <c r="I2730" s="71">
        <f t="shared" si="150"/>
        <v>18</v>
      </c>
      <c r="J2730" s="72" t="s">
        <v>190</v>
      </c>
      <c r="K2730" s="72" t="s">
        <v>140</v>
      </c>
      <c r="L2730" s="73">
        <v>1</v>
      </c>
      <c r="M2730" s="73" t="s">
        <v>108</v>
      </c>
      <c r="N2730" s="68" t="str">
        <f>VLOOKUP(K2730,[1]人員授權表!D$3:G$249,4,0)</f>
        <v>無機</v>
      </c>
      <c r="O2730" s="70" t="str">
        <f>VLOOKUP(K2730,[1]人員授權表!D$2:E$249,2,FALSE)</f>
        <v>Iring陳俊明</v>
      </c>
      <c r="P2730" s="67">
        <f t="shared" si="149"/>
        <v>44764</v>
      </c>
      <c r="Q2730" s="75" t="str">
        <f t="shared" si="151"/>
        <v>週五</v>
      </c>
      <c r="R2730" s="80">
        <v>44755</v>
      </c>
      <c r="S2730" s="68"/>
      <c r="T2730" s="70"/>
      <c r="U2730" s="70"/>
      <c r="V2730" s="70"/>
      <c r="W2730" s="70"/>
      <c r="X2730" s="70"/>
      <c r="Y2730" s="78"/>
      <c r="Z2730" s="79"/>
      <c r="AA2730" s="1"/>
      <c r="AB2730" s="12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</row>
    <row r="2731" spans="1:61" s="109" customFormat="1">
      <c r="A2731" s="1"/>
      <c r="B2731" s="104"/>
      <c r="C2731" s="92"/>
      <c r="D2731" s="68" t="s">
        <v>1251</v>
      </c>
      <c r="E2731" s="89" t="s">
        <v>51</v>
      </c>
      <c r="F2731" s="90" t="s">
        <v>1261</v>
      </c>
      <c r="G2731" s="92">
        <v>44748</v>
      </c>
      <c r="H2731" s="92">
        <v>44766</v>
      </c>
      <c r="I2731" s="71">
        <f t="shared" si="150"/>
        <v>18</v>
      </c>
      <c r="J2731" s="106" t="s">
        <v>475</v>
      </c>
      <c r="K2731" s="106" t="s">
        <v>187</v>
      </c>
      <c r="L2731" s="100"/>
      <c r="M2731" s="73" t="s">
        <v>108</v>
      </c>
      <c r="N2731" s="94" t="str">
        <f>VLOOKUP(K2731,[1]人員授權表!D$3:G$249,4,0)</f>
        <v>無機</v>
      </c>
      <c r="O2731" s="89" t="str">
        <f>VLOOKUP(K2731,[1]人員授權表!D$2:E$249,2,FALSE)</f>
        <v>Ruby黃家蓁</v>
      </c>
      <c r="P2731" s="92">
        <f t="shared" si="149"/>
        <v>44764</v>
      </c>
      <c r="Q2731" s="75" t="str">
        <f t="shared" si="151"/>
        <v>週五</v>
      </c>
      <c r="R2731" s="80" t="s">
        <v>3</v>
      </c>
      <c r="S2731" s="68"/>
      <c r="T2731" s="70"/>
      <c r="U2731" s="70"/>
      <c r="V2731" s="70"/>
      <c r="W2731" s="70"/>
      <c r="X2731" s="70"/>
      <c r="Y2731" s="78"/>
      <c r="Z2731" s="79"/>
      <c r="AA2731" s="102">
        <v>2</v>
      </c>
      <c r="AB2731" s="103" t="s">
        <v>1252</v>
      </c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</row>
    <row r="2732" spans="1:61" s="109" customFormat="1">
      <c r="A2732" s="1"/>
      <c r="B2732" s="66"/>
      <c r="C2732" s="67"/>
      <c r="D2732" s="68" t="s">
        <v>50</v>
      </c>
      <c r="E2732" s="70" t="s">
        <v>51</v>
      </c>
      <c r="F2732" s="19" t="s">
        <v>1261</v>
      </c>
      <c r="G2732" s="67">
        <v>44748</v>
      </c>
      <c r="H2732" s="67">
        <v>44766</v>
      </c>
      <c r="I2732" s="71">
        <f t="shared" si="150"/>
        <v>18</v>
      </c>
      <c r="J2732" s="72" t="s">
        <v>194</v>
      </c>
      <c r="K2732" s="72" t="s">
        <v>187</v>
      </c>
      <c r="L2732" s="73">
        <v>1</v>
      </c>
      <c r="M2732" s="73" t="s">
        <v>108</v>
      </c>
      <c r="N2732" s="68" t="str">
        <f>VLOOKUP(K2732,[1]人員授權表!D$3:G$249,4,0)</f>
        <v>無機</v>
      </c>
      <c r="O2732" s="70" t="str">
        <f>VLOOKUP(K2732,[1]人員授權表!D$2:E$249,2,FALSE)</f>
        <v>Ruby黃家蓁</v>
      </c>
      <c r="P2732" s="67">
        <f t="shared" si="149"/>
        <v>44764</v>
      </c>
      <c r="Q2732" s="75" t="str">
        <f t="shared" si="151"/>
        <v>週五</v>
      </c>
      <c r="R2732" s="80">
        <v>44761</v>
      </c>
      <c r="S2732" s="68"/>
      <c r="T2732" s="70"/>
      <c r="U2732" s="70"/>
      <c r="V2732" s="70"/>
      <c r="W2732" s="70"/>
      <c r="X2732" s="70"/>
      <c r="Y2732" s="78"/>
      <c r="Z2732" s="79"/>
      <c r="AA2732" s="1"/>
      <c r="AB2732" s="12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</row>
    <row r="2733" spans="1:61" s="109" customFormat="1">
      <c r="A2733" s="1"/>
      <c r="B2733" s="66"/>
      <c r="C2733" s="67"/>
      <c r="D2733" s="68" t="s">
        <v>50</v>
      </c>
      <c r="E2733" s="70" t="s">
        <v>51</v>
      </c>
      <c r="F2733" s="19" t="s">
        <v>1261</v>
      </c>
      <c r="G2733" s="67">
        <v>44748</v>
      </c>
      <c r="H2733" s="67">
        <v>44766</v>
      </c>
      <c r="I2733" s="71">
        <f t="shared" si="150"/>
        <v>18</v>
      </c>
      <c r="J2733" s="72" t="s">
        <v>195</v>
      </c>
      <c r="K2733" s="72" t="s">
        <v>196</v>
      </c>
      <c r="L2733" s="73">
        <v>1</v>
      </c>
      <c r="M2733" s="73" t="s">
        <v>108</v>
      </c>
      <c r="N2733" s="68" t="str">
        <f>VLOOKUP(K2733,[1]人員授權表!D$3:G$249,4,0)</f>
        <v>無機</v>
      </c>
      <c r="O2733" s="70" t="str">
        <f>VLOOKUP(K2733,[1]人員授權表!D$2:E$249,2,FALSE)</f>
        <v>Debby胡萱黛</v>
      </c>
      <c r="P2733" s="67">
        <f t="shared" si="149"/>
        <v>44764</v>
      </c>
      <c r="Q2733" s="75" t="str">
        <f t="shared" si="151"/>
        <v>週五</v>
      </c>
      <c r="R2733" s="80">
        <v>44760</v>
      </c>
      <c r="S2733" s="68"/>
      <c r="T2733" s="70"/>
      <c r="U2733" s="70"/>
      <c r="V2733" s="70"/>
      <c r="W2733" s="70"/>
      <c r="X2733" s="70"/>
      <c r="Y2733" s="78"/>
      <c r="Z2733" s="79"/>
      <c r="AA2733" s="1"/>
      <c r="AB2733" s="12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</row>
    <row r="2734" spans="1:61" s="109" customFormat="1">
      <c r="A2734" s="1"/>
      <c r="B2734" s="66"/>
      <c r="C2734" s="67"/>
      <c r="D2734" s="68" t="s">
        <v>50</v>
      </c>
      <c r="E2734" s="70" t="s">
        <v>51</v>
      </c>
      <c r="F2734" s="19" t="s">
        <v>1261</v>
      </c>
      <c r="G2734" s="67">
        <v>44748</v>
      </c>
      <c r="H2734" s="67">
        <v>44766</v>
      </c>
      <c r="I2734" s="71">
        <f t="shared" si="150"/>
        <v>18</v>
      </c>
      <c r="J2734" s="72" t="s">
        <v>198</v>
      </c>
      <c r="K2734" s="72" t="s">
        <v>199</v>
      </c>
      <c r="L2734" s="73">
        <v>1</v>
      </c>
      <c r="M2734" s="73" t="s">
        <v>108</v>
      </c>
      <c r="N2734" s="68" t="str">
        <f>VLOOKUP(K2734,[1]人員授權表!D$3:G$249,4,0)</f>
        <v>無機</v>
      </c>
      <c r="O2734" s="70" t="str">
        <f>VLOOKUP(K2734,[1]人員授權表!D$2:E$249,2,FALSE)</f>
        <v>Vicky游崴涵</v>
      </c>
      <c r="P2734" s="67">
        <f t="shared" si="149"/>
        <v>44764</v>
      </c>
      <c r="Q2734" s="75" t="str">
        <f t="shared" si="151"/>
        <v>週五</v>
      </c>
      <c r="R2734" s="80">
        <v>44757</v>
      </c>
      <c r="S2734" s="68"/>
      <c r="T2734" s="70"/>
      <c r="U2734" s="70"/>
      <c r="V2734" s="70"/>
      <c r="W2734" s="70"/>
      <c r="X2734" s="70"/>
      <c r="Y2734" s="78"/>
      <c r="Z2734" s="79"/>
      <c r="AA2734" s="1"/>
      <c r="AB2734" s="12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</row>
    <row r="2735" spans="1:61" s="109" customFormat="1">
      <c r="A2735" s="1"/>
      <c r="B2735" s="66"/>
      <c r="C2735" s="67"/>
      <c r="D2735" s="68" t="s">
        <v>50</v>
      </c>
      <c r="E2735" s="70" t="s">
        <v>51</v>
      </c>
      <c r="F2735" s="19" t="s">
        <v>1261</v>
      </c>
      <c r="G2735" s="67">
        <v>44748</v>
      </c>
      <c r="H2735" s="67">
        <v>44766</v>
      </c>
      <c r="I2735" s="71">
        <f t="shared" si="150"/>
        <v>18</v>
      </c>
      <c r="J2735" s="72" t="s">
        <v>200</v>
      </c>
      <c r="K2735" s="72" t="s">
        <v>201</v>
      </c>
      <c r="L2735" s="73">
        <v>1</v>
      </c>
      <c r="M2735" s="73" t="s">
        <v>108</v>
      </c>
      <c r="N2735" s="68" t="str">
        <f>VLOOKUP(K2735,[1]人員授權表!D$3:G$249,4,0)</f>
        <v>無機</v>
      </c>
      <c r="O2735" s="70" t="str">
        <f>VLOOKUP(K2735,[1]人員授權表!D$2:E$249,2,FALSE)</f>
        <v>Ruby黃家蓁</v>
      </c>
      <c r="P2735" s="67">
        <f t="shared" si="149"/>
        <v>44764</v>
      </c>
      <c r="Q2735" s="75" t="str">
        <f t="shared" si="151"/>
        <v>週五</v>
      </c>
      <c r="R2735" s="80">
        <v>44755</v>
      </c>
      <c r="S2735" s="68"/>
      <c r="T2735" s="70"/>
      <c r="U2735" s="70"/>
      <c r="V2735" s="70"/>
      <c r="W2735" s="70"/>
      <c r="X2735" s="70"/>
      <c r="Y2735" s="78"/>
      <c r="Z2735" s="79"/>
      <c r="AA2735" s="1"/>
      <c r="AB2735" s="12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</row>
    <row r="2736" spans="1:61" s="109" customFormat="1">
      <c r="A2736" s="1"/>
      <c r="B2736" s="66"/>
      <c r="C2736" s="67"/>
      <c r="D2736" s="68" t="s">
        <v>50</v>
      </c>
      <c r="E2736" s="70" t="s">
        <v>51</v>
      </c>
      <c r="F2736" s="19" t="s">
        <v>1261</v>
      </c>
      <c r="G2736" s="67">
        <v>44748</v>
      </c>
      <c r="H2736" s="67">
        <v>44766</v>
      </c>
      <c r="I2736" s="71">
        <f t="shared" si="150"/>
        <v>18</v>
      </c>
      <c r="J2736" s="72" t="s">
        <v>151</v>
      </c>
      <c r="K2736" s="72" t="s">
        <v>152</v>
      </c>
      <c r="L2736" s="73">
        <v>1</v>
      </c>
      <c r="M2736" s="73" t="s">
        <v>108</v>
      </c>
      <c r="N2736" s="68" t="str">
        <f>VLOOKUP(K2736,[1]人員授權表!D$3:G$249,4,0)</f>
        <v>無機</v>
      </c>
      <c r="O2736" s="70" t="str">
        <f>VLOOKUP(K2736,[1]人員授權表!D$2:E$249,2,FALSE)</f>
        <v>Vicky游崴涵</v>
      </c>
      <c r="P2736" s="67">
        <f t="shared" si="149"/>
        <v>44764</v>
      </c>
      <c r="Q2736" s="75" t="str">
        <f t="shared" si="151"/>
        <v>週五</v>
      </c>
      <c r="R2736" s="80">
        <v>44757</v>
      </c>
      <c r="S2736" s="68"/>
      <c r="T2736" s="70"/>
      <c r="U2736" s="70"/>
      <c r="V2736" s="70"/>
      <c r="W2736" s="70"/>
      <c r="X2736" s="70"/>
      <c r="Y2736" s="78"/>
      <c r="Z2736" s="79"/>
      <c r="AA2736" s="1"/>
      <c r="AB2736" s="12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</row>
    <row r="2737" spans="1:61" s="109" customFormat="1">
      <c r="A2737" s="1"/>
      <c r="B2737" s="66"/>
      <c r="C2737" s="67"/>
      <c r="D2737" s="68" t="s">
        <v>50</v>
      </c>
      <c r="E2737" s="70" t="s">
        <v>51</v>
      </c>
      <c r="F2737" s="19" t="s">
        <v>1261</v>
      </c>
      <c r="G2737" s="67">
        <v>44748</v>
      </c>
      <c r="H2737" s="67">
        <v>44766</v>
      </c>
      <c r="I2737" s="71">
        <f t="shared" si="150"/>
        <v>18</v>
      </c>
      <c r="J2737" s="72" t="s">
        <v>160</v>
      </c>
      <c r="K2737" s="72" t="s">
        <v>161</v>
      </c>
      <c r="L2737" s="73">
        <v>1</v>
      </c>
      <c r="M2737" s="73" t="s">
        <v>108</v>
      </c>
      <c r="N2737" s="68" t="str">
        <f>VLOOKUP(K2737,[1]人員授權表!D$3:G$249,4,0)</f>
        <v>無機</v>
      </c>
      <c r="O2737" s="70" t="str">
        <f>VLOOKUP(K2737,[1]人員授權表!D$2:E$249,2,FALSE)</f>
        <v>Dennis陳汶宏</v>
      </c>
      <c r="P2737" s="67">
        <f t="shared" si="149"/>
        <v>44764</v>
      </c>
      <c r="Q2737" s="75" t="str">
        <f t="shared" si="151"/>
        <v>週五</v>
      </c>
      <c r="R2737" s="80">
        <v>44754</v>
      </c>
      <c r="S2737" s="68"/>
      <c r="T2737" s="70"/>
      <c r="U2737" s="70"/>
      <c r="V2737" s="70"/>
      <c r="W2737" s="70"/>
      <c r="X2737" s="70"/>
      <c r="Y2737" s="78"/>
      <c r="Z2737" s="79"/>
      <c r="AA2737" s="1"/>
      <c r="AB2737" s="12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</row>
    <row r="2738" spans="1:61" s="109" customFormat="1">
      <c r="A2738" s="1"/>
      <c r="B2738" s="66"/>
      <c r="C2738" s="67"/>
      <c r="D2738" s="68" t="s">
        <v>50</v>
      </c>
      <c r="E2738" s="70" t="s">
        <v>51</v>
      </c>
      <c r="F2738" s="19" t="s">
        <v>1261</v>
      </c>
      <c r="G2738" s="67">
        <v>44748</v>
      </c>
      <c r="H2738" s="67">
        <v>44766</v>
      </c>
      <c r="I2738" s="71">
        <f t="shared" si="150"/>
        <v>18</v>
      </c>
      <c r="J2738" s="72" t="s">
        <v>1222</v>
      </c>
      <c r="K2738" s="72" t="s">
        <v>1223</v>
      </c>
      <c r="L2738" s="73">
        <v>1</v>
      </c>
      <c r="M2738" s="73" t="s">
        <v>108</v>
      </c>
      <c r="N2738" s="68" t="str">
        <f>VLOOKUP(K2738,[1]人員授權表!D$3:G$249,4,0)</f>
        <v>無機</v>
      </c>
      <c r="O2738" s="70" t="str">
        <f>VLOOKUP(K2738,[1]人員授權表!D$2:E$249,2,FALSE)</f>
        <v>Dennis陳汶宏</v>
      </c>
      <c r="P2738" s="67">
        <f t="shared" si="149"/>
        <v>44764</v>
      </c>
      <c r="Q2738" s="75" t="str">
        <f t="shared" si="151"/>
        <v>週五</v>
      </c>
      <c r="R2738" s="80">
        <v>44755</v>
      </c>
      <c r="S2738" s="68"/>
      <c r="T2738" s="70"/>
      <c r="U2738" s="70"/>
      <c r="V2738" s="70"/>
      <c r="W2738" s="70"/>
      <c r="X2738" s="70"/>
      <c r="Y2738" s="78"/>
      <c r="Z2738" s="79"/>
      <c r="AA2738" s="1"/>
      <c r="AB2738" s="12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</row>
    <row r="2739" spans="1:61" s="109" customFormat="1">
      <c r="A2739" s="1"/>
      <c r="B2739" s="66"/>
      <c r="C2739" s="67"/>
      <c r="D2739" s="68" t="s">
        <v>50</v>
      </c>
      <c r="E2739" s="70" t="s">
        <v>51</v>
      </c>
      <c r="F2739" s="19" t="s">
        <v>1261</v>
      </c>
      <c r="G2739" s="67">
        <v>44748</v>
      </c>
      <c r="H2739" s="67">
        <v>44766</v>
      </c>
      <c r="I2739" s="71">
        <f t="shared" si="150"/>
        <v>18</v>
      </c>
      <c r="J2739" s="72" t="s">
        <v>175</v>
      </c>
      <c r="K2739" s="72" t="s">
        <v>176</v>
      </c>
      <c r="L2739" s="73">
        <v>1</v>
      </c>
      <c r="M2739" s="73" t="s">
        <v>108</v>
      </c>
      <c r="N2739" s="68" t="str">
        <f>VLOOKUP(K2739,[1]人員授權表!D$3:G$249,4,0)</f>
        <v>無機</v>
      </c>
      <c r="O2739" s="70" t="s">
        <v>177</v>
      </c>
      <c r="P2739" s="67">
        <f t="shared" si="149"/>
        <v>44764</v>
      </c>
      <c r="Q2739" s="75" t="str">
        <f t="shared" si="151"/>
        <v>週五</v>
      </c>
      <c r="R2739" s="80">
        <v>44755</v>
      </c>
      <c r="S2739" s="68"/>
      <c r="T2739" s="70"/>
      <c r="U2739" s="70"/>
      <c r="V2739" s="70"/>
      <c r="W2739" s="70"/>
      <c r="X2739" s="70"/>
      <c r="Y2739" s="78"/>
      <c r="Z2739" s="79"/>
      <c r="AA2739" s="1"/>
      <c r="AB2739" s="12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</row>
    <row r="2740" spans="1:61" s="109" customFormat="1">
      <c r="A2740" s="1"/>
      <c r="B2740" s="66"/>
      <c r="C2740" s="67"/>
      <c r="D2740" s="68" t="s">
        <v>50</v>
      </c>
      <c r="E2740" s="70" t="s">
        <v>51</v>
      </c>
      <c r="F2740" s="19" t="s">
        <v>1261</v>
      </c>
      <c r="G2740" s="67">
        <v>44748</v>
      </c>
      <c r="H2740" s="67">
        <v>44766</v>
      </c>
      <c r="I2740" s="71">
        <f t="shared" si="150"/>
        <v>18</v>
      </c>
      <c r="J2740" s="72" t="s">
        <v>290</v>
      </c>
      <c r="K2740" s="72" t="s">
        <v>291</v>
      </c>
      <c r="L2740" s="73">
        <v>1</v>
      </c>
      <c r="M2740" s="73" t="s">
        <v>108</v>
      </c>
      <c r="N2740" s="68" t="str">
        <f>VLOOKUP(K2740,[1]人員授權表!D$3:G$249,4,0)</f>
        <v>無機</v>
      </c>
      <c r="O2740" s="70" t="str">
        <f>VLOOKUP(K2740,[1]人員授權表!D$2:E$249,2,FALSE)</f>
        <v>George陳志昇</v>
      </c>
      <c r="P2740" s="67">
        <f t="shared" si="149"/>
        <v>44764</v>
      </c>
      <c r="Q2740" s="75" t="str">
        <f t="shared" si="151"/>
        <v>週五</v>
      </c>
      <c r="R2740" s="80">
        <v>44762</v>
      </c>
      <c r="S2740" s="68"/>
      <c r="T2740" s="70"/>
      <c r="U2740" s="70"/>
      <c r="V2740" s="70"/>
      <c r="W2740" s="70"/>
      <c r="X2740" s="70"/>
      <c r="Y2740" s="78"/>
      <c r="Z2740" s="79"/>
      <c r="AA2740" s="1"/>
      <c r="AB2740" s="12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</row>
    <row r="2741" spans="1:61" s="109" customFormat="1">
      <c r="A2741" s="1"/>
      <c r="B2741" s="66"/>
      <c r="C2741" s="67"/>
      <c r="D2741" s="68" t="s">
        <v>50</v>
      </c>
      <c r="E2741" s="70" t="s">
        <v>51</v>
      </c>
      <c r="F2741" s="19" t="s">
        <v>1261</v>
      </c>
      <c r="G2741" s="67">
        <v>44748</v>
      </c>
      <c r="H2741" s="67">
        <v>44766</v>
      </c>
      <c r="I2741" s="71">
        <f t="shared" si="150"/>
        <v>18</v>
      </c>
      <c r="J2741" s="72" t="s">
        <v>204</v>
      </c>
      <c r="K2741" s="72" t="s">
        <v>205</v>
      </c>
      <c r="L2741" s="73">
        <v>1</v>
      </c>
      <c r="M2741" s="73" t="s">
        <v>108</v>
      </c>
      <c r="N2741" s="68" t="str">
        <f>VLOOKUP(K2741,[1]人員授權表!D$3:G$249,4,0)</f>
        <v>無機</v>
      </c>
      <c r="O2741" s="70" t="str">
        <f>VLOOKUP(K2741,[1]人員授權表!D$2:E$249,2,FALSE)</f>
        <v>Iring陳俊明</v>
      </c>
      <c r="P2741" s="67">
        <f t="shared" si="149"/>
        <v>44764</v>
      </c>
      <c r="Q2741" s="75" t="str">
        <f t="shared" si="151"/>
        <v>週五</v>
      </c>
      <c r="R2741" s="80">
        <v>44755</v>
      </c>
      <c r="S2741" s="68"/>
      <c r="T2741" s="70"/>
      <c r="U2741" s="70"/>
      <c r="V2741" s="70"/>
      <c r="W2741" s="70"/>
      <c r="X2741" s="70"/>
      <c r="Y2741" s="78"/>
      <c r="Z2741" s="79"/>
      <c r="AA2741" s="1"/>
      <c r="AB2741" s="12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</row>
    <row r="2742" spans="1:61" s="109" customFormat="1">
      <c r="A2742" s="1"/>
      <c r="B2742" s="66"/>
      <c r="C2742" s="67"/>
      <c r="D2742" s="68" t="s">
        <v>50</v>
      </c>
      <c r="E2742" s="70" t="s">
        <v>51</v>
      </c>
      <c r="F2742" s="19" t="s">
        <v>1261</v>
      </c>
      <c r="G2742" s="67">
        <v>44748</v>
      </c>
      <c r="H2742" s="67">
        <v>44766</v>
      </c>
      <c r="I2742" s="71">
        <f t="shared" si="150"/>
        <v>18</v>
      </c>
      <c r="J2742" s="72" t="s">
        <v>206</v>
      </c>
      <c r="K2742" s="72" t="s">
        <v>179</v>
      </c>
      <c r="L2742" s="73">
        <v>1</v>
      </c>
      <c r="M2742" s="73" t="s">
        <v>108</v>
      </c>
      <c r="N2742" s="68" t="str">
        <f>VLOOKUP(K2742,[1]人員授權表!D$3:G$249,4,0)</f>
        <v>無機</v>
      </c>
      <c r="O2742" s="70" t="s">
        <v>115</v>
      </c>
      <c r="P2742" s="67">
        <f t="shared" si="149"/>
        <v>44764</v>
      </c>
      <c r="Q2742" s="75" t="str">
        <f t="shared" si="151"/>
        <v>週五</v>
      </c>
      <c r="R2742" s="80">
        <v>44754</v>
      </c>
      <c r="S2742" s="68"/>
      <c r="T2742" s="70"/>
      <c r="U2742" s="70"/>
      <c r="V2742" s="70"/>
      <c r="W2742" s="70"/>
      <c r="X2742" s="70"/>
      <c r="Y2742" s="78"/>
      <c r="Z2742" s="79"/>
      <c r="AA2742" s="1"/>
      <c r="AB2742" s="12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</row>
    <row r="2743" spans="1:61" s="109" customFormat="1">
      <c r="A2743" s="1"/>
      <c r="B2743" s="66"/>
      <c r="C2743" s="67"/>
      <c r="D2743" s="68" t="s">
        <v>50</v>
      </c>
      <c r="E2743" s="70" t="s">
        <v>51</v>
      </c>
      <c r="F2743" s="19" t="s">
        <v>1261</v>
      </c>
      <c r="G2743" s="67">
        <v>44748</v>
      </c>
      <c r="H2743" s="67">
        <v>44766</v>
      </c>
      <c r="I2743" s="71">
        <f t="shared" si="150"/>
        <v>18</v>
      </c>
      <c r="J2743" s="72" t="s">
        <v>178</v>
      </c>
      <c r="K2743" s="72" t="s">
        <v>179</v>
      </c>
      <c r="L2743" s="73">
        <v>1</v>
      </c>
      <c r="M2743" s="73" t="s">
        <v>108</v>
      </c>
      <c r="N2743" s="68" t="str">
        <f>VLOOKUP(K2743,[1]人員授權表!D$3:G$249,4,0)</f>
        <v>無機</v>
      </c>
      <c r="O2743" s="70" t="s">
        <v>115</v>
      </c>
      <c r="P2743" s="67">
        <f t="shared" si="149"/>
        <v>44764</v>
      </c>
      <c r="Q2743" s="75" t="str">
        <f t="shared" si="151"/>
        <v>週五</v>
      </c>
      <c r="R2743" s="80">
        <v>44754</v>
      </c>
      <c r="S2743" s="68"/>
      <c r="T2743" s="70"/>
      <c r="U2743" s="70"/>
      <c r="V2743" s="70"/>
      <c r="W2743" s="70"/>
      <c r="X2743" s="70"/>
      <c r="Y2743" s="78"/>
      <c r="Z2743" s="79"/>
      <c r="AA2743" s="1"/>
      <c r="AB2743" s="12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</row>
    <row r="2744" spans="1:61" s="109" customFormat="1">
      <c r="A2744" s="1"/>
      <c r="B2744" s="66"/>
      <c r="C2744" s="67"/>
      <c r="D2744" s="68" t="s">
        <v>50</v>
      </c>
      <c r="E2744" s="70" t="s">
        <v>51</v>
      </c>
      <c r="F2744" s="19" t="s">
        <v>1261</v>
      </c>
      <c r="G2744" s="67">
        <v>44748</v>
      </c>
      <c r="H2744" s="67">
        <v>44766</v>
      </c>
      <c r="I2744" s="71">
        <f t="shared" si="150"/>
        <v>18</v>
      </c>
      <c r="J2744" s="72" t="s">
        <v>141</v>
      </c>
      <c r="K2744" s="72" t="s">
        <v>142</v>
      </c>
      <c r="L2744" s="73">
        <v>1</v>
      </c>
      <c r="M2744" s="73" t="s">
        <v>108</v>
      </c>
      <c r="N2744" s="68" t="str">
        <f>VLOOKUP(K2744,[1]人員授權表!D$3:G$249,4,0)</f>
        <v>無機</v>
      </c>
      <c r="O2744" s="70" t="str">
        <f>VLOOKUP(K2744,[1]人員授權表!D$2:E$249,2,FALSE)</f>
        <v>Dennis陳汶宏</v>
      </c>
      <c r="P2744" s="67">
        <f t="shared" si="149"/>
        <v>44764</v>
      </c>
      <c r="Q2744" s="75" t="str">
        <f t="shared" si="151"/>
        <v>週五</v>
      </c>
      <c r="R2744" s="80">
        <v>44755</v>
      </c>
      <c r="S2744" s="68"/>
      <c r="T2744" s="70"/>
      <c r="U2744" s="70"/>
      <c r="V2744" s="70"/>
      <c r="W2744" s="70"/>
      <c r="X2744" s="70"/>
      <c r="Y2744" s="78"/>
      <c r="Z2744" s="79"/>
      <c r="AA2744" s="1"/>
      <c r="AB2744" s="12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</row>
    <row r="2745" spans="1:61" s="109" customFormat="1">
      <c r="A2745" s="1"/>
      <c r="B2745" s="66"/>
      <c r="C2745" s="67"/>
      <c r="D2745" s="68" t="s">
        <v>50</v>
      </c>
      <c r="E2745" s="70" t="s">
        <v>51</v>
      </c>
      <c r="F2745" s="19" t="s">
        <v>1261</v>
      </c>
      <c r="G2745" s="67">
        <v>44748</v>
      </c>
      <c r="H2745" s="67">
        <v>44766</v>
      </c>
      <c r="I2745" s="71">
        <f t="shared" si="150"/>
        <v>18</v>
      </c>
      <c r="J2745" s="72" t="s">
        <v>966</v>
      </c>
      <c r="K2745" s="72" t="s">
        <v>154</v>
      </c>
      <c r="L2745" s="73">
        <v>1</v>
      </c>
      <c r="M2745" s="73" t="s">
        <v>108</v>
      </c>
      <c r="N2745" s="68" t="str">
        <f>VLOOKUP(K2745,[1]人員授權表!D$3:G$249,4,0)</f>
        <v>無機</v>
      </c>
      <c r="O2745" s="70" t="str">
        <f>VLOOKUP(K2745,[1]人員授權表!D$2:E$249,2,FALSE)</f>
        <v>Ken張智凱</v>
      </c>
      <c r="P2745" s="67">
        <f t="shared" si="149"/>
        <v>44764</v>
      </c>
      <c r="Q2745" s="75" t="str">
        <f t="shared" si="151"/>
        <v>週五</v>
      </c>
      <c r="R2745" s="80">
        <v>44754</v>
      </c>
      <c r="S2745" s="68"/>
      <c r="T2745" s="70"/>
      <c r="U2745" s="70"/>
      <c r="V2745" s="70"/>
      <c r="W2745" s="70"/>
      <c r="X2745" s="70"/>
      <c r="Y2745" s="78"/>
      <c r="Z2745" s="79"/>
      <c r="AA2745" s="1"/>
      <c r="AB2745" s="12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</row>
    <row r="2746" spans="1:61" s="109" customFormat="1">
      <c r="A2746" s="1"/>
      <c r="B2746" s="66"/>
      <c r="C2746" s="67"/>
      <c r="D2746" s="68" t="s">
        <v>50</v>
      </c>
      <c r="E2746" s="70" t="s">
        <v>51</v>
      </c>
      <c r="F2746" s="19" t="s">
        <v>1261</v>
      </c>
      <c r="G2746" s="67">
        <v>44748</v>
      </c>
      <c r="H2746" s="67">
        <v>44766</v>
      </c>
      <c r="I2746" s="71">
        <f t="shared" si="150"/>
        <v>18</v>
      </c>
      <c r="J2746" s="72" t="s">
        <v>209</v>
      </c>
      <c r="K2746" s="72" t="s">
        <v>210</v>
      </c>
      <c r="L2746" s="73">
        <v>1</v>
      </c>
      <c r="M2746" s="73" t="s">
        <v>108</v>
      </c>
      <c r="N2746" s="68" t="str">
        <f>VLOOKUP(K2746,[1]人員授權表!D$3:G$249,4,0)</f>
        <v>無機</v>
      </c>
      <c r="O2746" s="70" t="str">
        <f>VLOOKUP(K2746,[1]人員授權表!D$2:E$249,2,FALSE)</f>
        <v>Vicky游崴涵</v>
      </c>
      <c r="P2746" s="67">
        <f t="shared" si="149"/>
        <v>44764</v>
      </c>
      <c r="Q2746" s="75" t="str">
        <f t="shared" si="151"/>
        <v>週五</v>
      </c>
      <c r="R2746" s="80">
        <v>44762</v>
      </c>
      <c r="S2746" s="68"/>
      <c r="T2746" s="70"/>
      <c r="U2746" s="70"/>
      <c r="V2746" s="70"/>
      <c r="W2746" s="70"/>
      <c r="X2746" s="70"/>
      <c r="Y2746" s="78"/>
      <c r="Z2746" s="79"/>
      <c r="AA2746" s="1"/>
      <c r="AB2746" s="12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</row>
    <row r="2747" spans="1:61" s="109" customFormat="1">
      <c r="A2747" s="1"/>
      <c r="B2747" s="66"/>
      <c r="C2747" s="67"/>
      <c r="D2747" s="68" t="s">
        <v>50</v>
      </c>
      <c r="E2747" s="70" t="s">
        <v>51</v>
      </c>
      <c r="F2747" s="19" t="s">
        <v>1261</v>
      </c>
      <c r="G2747" s="67">
        <v>44748</v>
      </c>
      <c r="H2747" s="67">
        <v>44766</v>
      </c>
      <c r="I2747" s="71">
        <f t="shared" si="150"/>
        <v>18</v>
      </c>
      <c r="J2747" s="72" t="s">
        <v>167</v>
      </c>
      <c r="K2747" s="72" t="s">
        <v>168</v>
      </c>
      <c r="L2747" s="73">
        <v>1</v>
      </c>
      <c r="M2747" s="73" t="s">
        <v>108</v>
      </c>
      <c r="N2747" s="68" t="str">
        <f>VLOOKUP(K2747,[1]人員授權表!D$3:G$249,4,0)</f>
        <v>有機</v>
      </c>
      <c r="O2747" s="70" t="str">
        <f>VLOOKUP(K2747,[1]人員授權表!D$2:E$249,2,FALSE)</f>
        <v>Una林庭瑄</v>
      </c>
      <c r="P2747" s="67">
        <f t="shared" si="149"/>
        <v>44764</v>
      </c>
      <c r="Q2747" s="75" t="str">
        <f t="shared" si="151"/>
        <v>週五</v>
      </c>
      <c r="R2747" s="80">
        <v>44756</v>
      </c>
      <c r="S2747" s="68"/>
      <c r="T2747" s="70"/>
      <c r="U2747" s="70"/>
      <c r="V2747" s="70"/>
      <c r="W2747" s="70"/>
      <c r="X2747" s="70"/>
      <c r="Y2747" s="78"/>
      <c r="Z2747" s="79"/>
      <c r="AA2747" s="1"/>
      <c r="AB2747" s="12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</row>
    <row r="2748" spans="1:61" s="109" customFormat="1">
      <c r="A2748" s="1"/>
      <c r="B2748" s="66"/>
      <c r="C2748" s="67"/>
      <c r="D2748" s="68" t="s">
        <v>50</v>
      </c>
      <c r="E2748" s="70" t="s">
        <v>51</v>
      </c>
      <c r="F2748" s="19" t="s">
        <v>1261</v>
      </c>
      <c r="G2748" s="67">
        <v>44748</v>
      </c>
      <c r="H2748" s="67">
        <v>44766</v>
      </c>
      <c r="I2748" s="71">
        <f t="shared" si="150"/>
        <v>18</v>
      </c>
      <c r="J2748" s="72" t="s">
        <v>257</v>
      </c>
      <c r="K2748" s="72" t="s">
        <v>1225</v>
      </c>
      <c r="L2748" s="73">
        <v>1</v>
      </c>
      <c r="M2748" s="73" t="s">
        <v>108</v>
      </c>
      <c r="N2748" s="68" t="str">
        <f>VLOOKUP(K2748,[1]人員授權表!D$3:G$249,4,0)</f>
        <v>有機</v>
      </c>
      <c r="O2748" s="70" t="str">
        <f>VLOOKUP(K2748,[1]人員授權表!D$2:E$249,2,FALSE)</f>
        <v>Casper李羿勳</v>
      </c>
      <c r="P2748" s="67">
        <f t="shared" si="149"/>
        <v>44764</v>
      </c>
      <c r="Q2748" s="75" t="str">
        <f t="shared" si="151"/>
        <v>週五</v>
      </c>
      <c r="R2748" s="80">
        <v>44761</v>
      </c>
      <c r="S2748" s="68"/>
      <c r="T2748" s="70"/>
      <c r="U2748" s="70"/>
      <c r="V2748" s="70"/>
      <c r="W2748" s="70"/>
      <c r="X2748" s="70"/>
      <c r="Y2748" s="78"/>
      <c r="Z2748" s="79"/>
      <c r="AA2748" s="1"/>
      <c r="AB2748" s="12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</row>
    <row r="2749" spans="1:61" s="109" customFormat="1">
      <c r="A2749" s="1"/>
      <c r="B2749" s="66"/>
      <c r="C2749" s="67"/>
      <c r="D2749" s="68" t="s">
        <v>50</v>
      </c>
      <c r="E2749" s="70" t="s">
        <v>51</v>
      </c>
      <c r="F2749" s="19" t="s">
        <v>1261</v>
      </c>
      <c r="G2749" s="67">
        <v>44748</v>
      </c>
      <c r="H2749" s="67">
        <v>44766</v>
      </c>
      <c r="I2749" s="71">
        <f t="shared" si="150"/>
        <v>18</v>
      </c>
      <c r="J2749" s="72" t="s">
        <v>169</v>
      </c>
      <c r="K2749" s="72" t="s">
        <v>170</v>
      </c>
      <c r="L2749" s="73">
        <v>1</v>
      </c>
      <c r="M2749" s="73" t="s">
        <v>108</v>
      </c>
      <c r="N2749" s="68" t="str">
        <f>VLOOKUP(K2749,[1]人員授權表!D$3:G$249,4,0)</f>
        <v>有機</v>
      </c>
      <c r="O2749" s="70" t="str">
        <f>VLOOKUP(K2749,[1]人員授權表!D$2:E$249,2,FALSE)</f>
        <v>Elle黃雅琪&amp;
Marco陳鴻鈞</v>
      </c>
      <c r="P2749" s="67">
        <f t="shared" si="149"/>
        <v>44764</v>
      </c>
      <c r="Q2749" s="75" t="str">
        <f t="shared" si="151"/>
        <v>週五</v>
      </c>
      <c r="R2749" s="80">
        <v>44754</v>
      </c>
      <c r="S2749" s="68"/>
      <c r="T2749" s="70"/>
      <c r="U2749" s="70"/>
      <c r="V2749" s="70"/>
      <c r="W2749" s="70"/>
      <c r="X2749" s="70"/>
      <c r="Y2749" s="78"/>
      <c r="Z2749" s="79"/>
      <c r="AA2749" s="1"/>
      <c r="AB2749" s="12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</row>
    <row r="2750" spans="1:61" s="109" customFormat="1">
      <c r="A2750" s="1"/>
      <c r="B2750" s="66"/>
      <c r="C2750" s="67"/>
      <c r="D2750" s="68" t="s">
        <v>50</v>
      </c>
      <c r="E2750" s="70" t="s">
        <v>51</v>
      </c>
      <c r="F2750" s="70" t="s">
        <v>1262</v>
      </c>
      <c r="G2750" s="67">
        <v>44748</v>
      </c>
      <c r="H2750" s="67">
        <v>44767</v>
      </c>
      <c r="I2750" s="71">
        <f t="shared" si="150"/>
        <v>19</v>
      </c>
      <c r="J2750" s="72" t="s">
        <v>60</v>
      </c>
      <c r="K2750" s="72" t="s">
        <v>61</v>
      </c>
      <c r="L2750" s="73">
        <v>1</v>
      </c>
      <c r="M2750" s="73" t="s">
        <v>55</v>
      </c>
      <c r="N2750" s="68" t="str">
        <f>VLOOKUP(K2750,[1]人員授權表!D$3:G$249,4,0)</f>
        <v>有機</v>
      </c>
      <c r="O2750" s="70" t="str">
        <f>VLOOKUP(K2750,[1]人員授權表!D$2:E$249,2,FALSE)</f>
        <v>Marco陳鴻鈞</v>
      </c>
      <c r="P2750" s="67">
        <f t="shared" si="149"/>
        <v>44765</v>
      </c>
      <c r="Q2750" s="75" t="str">
        <f t="shared" si="151"/>
        <v>週六</v>
      </c>
      <c r="R2750" s="80">
        <v>44761</v>
      </c>
      <c r="S2750" s="68"/>
      <c r="T2750" s="70"/>
      <c r="U2750" s="70"/>
      <c r="V2750" s="70"/>
      <c r="W2750" s="70"/>
      <c r="X2750" s="70"/>
      <c r="Y2750" s="78"/>
      <c r="Z2750" s="79"/>
      <c r="AA2750" s="1"/>
      <c r="AB2750" s="12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</row>
    <row r="2751" spans="1:61" s="109" customFormat="1">
      <c r="A2751" s="1"/>
      <c r="B2751" s="66"/>
      <c r="C2751" s="67"/>
      <c r="D2751" s="68" t="s">
        <v>50</v>
      </c>
      <c r="E2751" s="70" t="s">
        <v>51</v>
      </c>
      <c r="F2751" s="70" t="s">
        <v>1262</v>
      </c>
      <c r="G2751" s="67">
        <v>44748</v>
      </c>
      <c r="H2751" s="67">
        <v>44767</v>
      </c>
      <c r="I2751" s="71">
        <f t="shared" si="150"/>
        <v>19</v>
      </c>
      <c r="J2751" s="72" t="s">
        <v>53</v>
      </c>
      <c r="K2751" s="72" t="s">
        <v>54</v>
      </c>
      <c r="L2751" s="73">
        <v>1</v>
      </c>
      <c r="M2751" s="73" t="s">
        <v>55</v>
      </c>
      <c r="N2751" s="68" t="str">
        <f>VLOOKUP(K2751,[1]人員授權表!D$3:G$249,4,0)</f>
        <v>有機</v>
      </c>
      <c r="O2751" s="70" t="str">
        <f>VLOOKUP(K2751,[1]人員授權表!D$2:E$249,2,FALSE)</f>
        <v>Marco陳鴻鈞</v>
      </c>
      <c r="P2751" s="67">
        <f t="shared" si="149"/>
        <v>44765</v>
      </c>
      <c r="Q2751" s="75" t="str">
        <f t="shared" si="151"/>
        <v>週六</v>
      </c>
      <c r="R2751" s="80">
        <v>44761</v>
      </c>
      <c r="S2751" s="68"/>
      <c r="T2751" s="70"/>
      <c r="U2751" s="70"/>
      <c r="V2751" s="70"/>
      <c r="W2751" s="70"/>
      <c r="X2751" s="70"/>
      <c r="Y2751" s="78"/>
      <c r="Z2751" s="79"/>
      <c r="AA2751" s="1"/>
      <c r="AB2751" s="12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</row>
    <row r="2752" spans="1:61" s="109" customFormat="1">
      <c r="A2752" s="1"/>
      <c r="B2752" s="66"/>
      <c r="C2752" s="67"/>
      <c r="D2752" s="68" t="s">
        <v>50</v>
      </c>
      <c r="E2752" s="70" t="s">
        <v>51</v>
      </c>
      <c r="F2752" s="70" t="s">
        <v>1262</v>
      </c>
      <c r="G2752" s="67">
        <v>44748</v>
      </c>
      <c r="H2752" s="67">
        <v>44767</v>
      </c>
      <c r="I2752" s="71">
        <f t="shared" si="150"/>
        <v>19</v>
      </c>
      <c r="J2752" s="72" t="s">
        <v>542</v>
      </c>
      <c r="K2752" s="72" t="s">
        <v>543</v>
      </c>
      <c r="L2752" s="73">
        <v>1</v>
      </c>
      <c r="M2752" s="73" t="s">
        <v>55</v>
      </c>
      <c r="N2752" s="68" t="str">
        <f>VLOOKUP(K2752,[1]人員授權表!D$3:G$249,4,0)</f>
        <v>有機</v>
      </c>
      <c r="O2752" s="70" t="str">
        <f>VLOOKUP(K2752,[1]人員授權表!D$2:E$249,2,FALSE)</f>
        <v>Marco陳鴻鈞</v>
      </c>
      <c r="P2752" s="67">
        <f t="shared" si="149"/>
        <v>44765</v>
      </c>
      <c r="Q2752" s="75" t="str">
        <f t="shared" si="151"/>
        <v>週六</v>
      </c>
      <c r="R2752" s="80">
        <v>44757</v>
      </c>
      <c r="S2752" s="68"/>
      <c r="T2752" s="70"/>
      <c r="U2752" s="70"/>
      <c r="V2752" s="70"/>
      <c r="W2752" s="70"/>
      <c r="X2752" s="70"/>
      <c r="Y2752" s="78"/>
      <c r="Z2752" s="79"/>
      <c r="AA2752" s="1"/>
      <c r="AB2752" s="12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</row>
    <row r="2753" spans="1:61" s="109" customFormat="1">
      <c r="A2753" s="1"/>
      <c r="B2753" s="66"/>
      <c r="C2753" s="67"/>
      <c r="D2753" s="68" t="s">
        <v>50</v>
      </c>
      <c r="E2753" s="70" t="s">
        <v>51</v>
      </c>
      <c r="F2753" s="70" t="s">
        <v>1262</v>
      </c>
      <c r="G2753" s="67">
        <v>44748</v>
      </c>
      <c r="H2753" s="67">
        <v>44767</v>
      </c>
      <c r="I2753" s="71">
        <f t="shared" si="150"/>
        <v>19</v>
      </c>
      <c r="J2753" s="72" t="s">
        <v>242</v>
      </c>
      <c r="K2753" s="72" t="s">
        <v>241</v>
      </c>
      <c r="L2753" s="73">
        <v>1</v>
      </c>
      <c r="M2753" s="73" t="s">
        <v>55</v>
      </c>
      <c r="N2753" s="68" t="str">
        <f>VLOOKUP(K2753,[1]人員授權表!D$3:G$249,4,0)</f>
        <v>有機</v>
      </c>
      <c r="O2753" s="70" t="str">
        <f>VLOOKUP(K2753,[1]人員授權表!D$2:E$249,2,FALSE)</f>
        <v>Casper李羿勳</v>
      </c>
      <c r="P2753" s="67">
        <f t="shared" ref="P2753:P2769" si="152">H2753-2</f>
        <v>44765</v>
      </c>
      <c r="Q2753" s="75" t="str">
        <f t="shared" si="151"/>
        <v>週六</v>
      </c>
      <c r="R2753" s="80">
        <v>44761</v>
      </c>
      <c r="S2753" s="68"/>
      <c r="T2753" s="70"/>
      <c r="U2753" s="70"/>
      <c r="V2753" s="70"/>
      <c r="W2753" s="70"/>
      <c r="X2753" s="70"/>
      <c r="Y2753" s="78"/>
      <c r="Z2753" s="79"/>
      <c r="AA2753" s="1"/>
      <c r="AB2753" s="12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</row>
    <row r="2754" spans="1:61" s="109" customFormat="1">
      <c r="A2754" s="1"/>
      <c r="B2754" s="66"/>
      <c r="C2754" s="67"/>
      <c r="D2754" s="68" t="s">
        <v>50</v>
      </c>
      <c r="E2754" s="70" t="s">
        <v>51</v>
      </c>
      <c r="F2754" s="70" t="s">
        <v>1262</v>
      </c>
      <c r="G2754" s="67">
        <v>44748</v>
      </c>
      <c r="H2754" s="67">
        <v>44767</v>
      </c>
      <c r="I2754" s="71">
        <f t="shared" si="150"/>
        <v>19</v>
      </c>
      <c r="J2754" s="72" t="s">
        <v>609</v>
      </c>
      <c r="K2754" s="72" t="s">
        <v>610</v>
      </c>
      <c r="L2754" s="73">
        <v>1</v>
      </c>
      <c r="M2754" s="73" t="s">
        <v>55</v>
      </c>
      <c r="N2754" s="68" t="str">
        <f>VLOOKUP(K2754,[1]人員授權表!D$3:G$249,4,0)</f>
        <v>有機</v>
      </c>
      <c r="O2754" s="70" t="str">
        <f>VLOOKUP(K2754,[1]人員授權表!D$2:E$249,2,FALSE)</f>
        <v>Marco陳鴻鈞</v>
      </c>
      <c r="P2754" s="67">
        <f t="shared" si="152"/>
        <v>44765</v>
      </c>
      <c r="Q2754" s="75" t="str">
        <f t="shared" si="151"/>
        <v>週六</v>
      </c>
      <c r="R2754" s="80">
        <v>44761</v>
      </c>
      <c r="S2754" s="68"/>
      <c r="T2754" s="70"/>
      <c r="U2754" s="70"/>
      <c r="V2754" s="70"/>
      <c r="W2754" s="70"/>
      <c r="X2754" s="70"/>
      <c r="Y2754" s="78"/>
      <c r="Z2754" s="79"/>
      <c r="AA2754" s="1"/>
      <c r="AB2754" s="12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</row>
    <row r="2755" spans="1:61" s="109" customFormat="1">
      <c r="A2755" s="1"/>
      <c r="B2755" s="66"/>
      <c r="C2755" s="67"/>
      <c r="D2755" s="68" t="s">
        <v>50</v>
      </c>
      <c r="E2755" s="70" t="s">
        <v>51</v>
      </c>
      <c r="F2755" s="70" t="s">
        <v>1262</v>
      </c>
      <c r="G2755" s="67">
        <v>44748</v>
      </c>
      <c r="H2755" s="67">
        <v>44767</v>
      </c>
      <c r="I2755" s="71">
        <f t="shared" si="150"/>
        <v>19</v>
      </c>
      <c r="J2755" s="72" t="s">
        <v>238</v>
      </c>
      <c r="K2755" s="72" t="s">
        <v>239</v>
      </c>
      <c r="L2755" s="73">
        <v>1</v>
      </c>
      <c r="M2755" s="73" t="s">
        <v>55</v>
      </c>
      <c r="N2755" s="68" t="str">
        <f>VLOOKUP(K2755,[1]人員授權表!D$3:G$249,4,0)</f>
        <v>有機</v>
      </c>
      <c r="O2755" s="70" t="str">
        <f>VLOOKUP(K2755,[1]人員授權表!D$2:E$249,2,FALSE)</f>
        <v>Casper李羿勳</v>
      </c>
      <c r="P2755" s="67">
        <f t="shared" si="152"/>
        <v>44765</v>
      </c>
      <c r="Q2755" s="75" t="str">
        <f t="shared" si="151"/>
        <v>週六</v>
      </c>
      <c r="R2755" s="80">
        <v>44761</v>
      </c>
      <c r="S2755" s="68"/>
      <c r="T2755" s="70"/>
      <c r="U2755" s="70"/>
      <c r="V2755" s="70"/>
      <c r="W2755" s="70"/>
      <c r="X2755" s="70"/>
      <c r="Y2755" s="78"/>
      <c r="Z2755" s="79"/>
      <c r="AA2755" s="1"/>
      <c r="AB2755" s="12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</row>
    <row r="2756" spans="1:61" s="109" customFormat="1">
      <c r="A2756" s="1"/>
      <c r="B2756" s="66"/>
      <c r="C2756" s="67"/>
      <c r="D2756" s="68" t="s">
        <v>50</v>
      </c>
      <c r="E2756" s="70" t="s">
        <v>51</v>
      </c>
      <c r="F2756" s="70" t="s">
        <v>1262</v>
      </c>
      <c r="G2756" s="67">
        <v>44748</v>
      </c>
      <c r="H2756" s="67">
        <v>44767</v>
      </c>
      <c r="I2756" s="71">
        <f t="shared" si="150"/>
        <v>19</v>
      </c>
      <c r="J2756" s="72" t="s">
        <v>350</v>
      </c>
      <c r="K2756" s="72" t="s">
        <v>1263</v>
      </c>
      <c r="L2756" s="73">
        <v>2</v>
      </c>
      <c r="M2756" s="73" t="s">
        <v>55</v>
      </c>
      <c r="N2756" s="68" t="str">
        <f>VLOOKUP(K2756,[1]人員授權表!D$3:G$249,4,0)</f>
        <v>有機</v>
      </c>
      <c r="O2756" s="70" t="str">
        <f>VLOOKUP(K2756,[1]人員授權表!D$2:E$249,2,FALSE)</f>
        <v>Marco陳鴻鈞</v>
      </c>
      <c r="P2756" s="67">
        <f t="shared" si="152"/>
        <v>44765</v>
      </c>
      <c r="Q2756" s="75" t="str">
        <f t="shared" si="151"/>
        <v>週六</v>
      </c>
      <c r="R2756" s="80">
        <v>44761</v>
      </c>
      <c r="S2756" s="68"/>
      <c r="T2756" s="70"/>
      <c r="U2756" s="70"/>
      <c r="V2756" s="70"/>
      <c r="W2756" s="70"/>
      <c r="X2756" s="70"/>
      <c r="Y2756" s="78"/>
      <c r="Z2756" s="79"/>
      <c r="AA2756" s="1"/>
      <c r="AB2756" s="12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</row>
    <row r="2757" spans="1:61" s="109" customFormat="1">
      <c r="A2757" s="1"/>
      <c r="B2757" s="66"/>
      <c r="C2757" s="67"/>
      <c r="D2757" s="68" t="s">
        <v>50</v>
      </c>
      <c r="E2757" s="70" t="s">
        <v>51</v>
      </c>
      <c r="F2757" s="70" t="s">
        <v>1262</v>
      </c>
      <c r="G2757" s="67">
        <v>44748</v>
      </c>
      <c r="H2757" s="67">
        <v>44767</v>
      </c>
      <c r="I2757" s="71">
        <f t="shared" si="150"/>
        <v>19</v>
      </c>
      <c r="J2757" s="72" t="s">
        <v>74</v>
      </c>
      <c r="K2757" s="72" t="s">
        <v>75</v>
      </c>
      <c r="L2757" s="73">
        <v>1</v>
      </c>
      <c r="M2757" s="73" t="s">
        <v>55</v>
      </c>
      <c r="N2757" s="68" t="str">
        <f>VLOOKUP(K2757,[1]人員授權表!D$3:G$249,4,0)</f>
        <v>有機</v>
      </c>
      <c r="O2757" s="70" t="str">
        <f>VLOOKUP(K2757,[1]人員授權表!D$2:E$249,2,FALSE)</f>
        <v>Casper李羿勳</v>
      </c>
      <c r="P2757" s="67">
        <f t="shared" si="152"/>
        <v>44765</v>
      </c>
      <c r="Q2757" s="75" t="str">
        <f t="shared" si="151"/>
        <v>週六</v>
      </c>
      <c r="R2757" s="80">
        <v>44763</v>
      </c>
      <c r="S2757" s="68"/>
      <c r="T2757" s="70"/>
      <c r="U2757" s="70"/>
      <c r="V2757" s="70"/>
      <c r="W2757" s="70"/>
      <c r="X2757" s="70"/>
      <c r="Y2757" s="78"/>
      <c r="Z2757" s="79"/>
      <c r="AA2757" s="1"/>
      <c r="AB2757" s="12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</row>
    <row r="2758" spans="1:61" s="109" customFormat="1">
      <c r="A2758" s="1"/>
      <c r="B2758" s="66"/>
      <c r="C2758" s="67"/>
      <c r="D2758" s="68" t="s">
        <v>50</v>
      </c>
      <c r="E2758" s="70" t="s">
        <v>51</v>
      </c>
      <c r="F2758" s="70" t="s">
        <v>1262</v>
      </c>
      <c r="G2758" s="67">
        <v>44748</v>
      </c>
      <c r="H2758" s="67">
        <v>44767</v>
      </c>
      <c r="I2758" s="71">
        <f t="shared" si="150"/>
        <v>19</v>
      </c>
      <c r="J2758" s="72" t="s">
        <v>244</v>
      </c>
      <c r="K2758" s="72" t="s">
        <v>241</v>
      </c>
      <c r="L2758" s="73">
        <v>1</v>
      </c>
      <c r="M2758" s="73" t="s">
        <v>55</v>
      </c>
      <c r="N2758" s="68" t="str">
        <f>VLOOKUP(K2758,[1]人員授權表!D$3:G$249,4,0)</f>
        <v>有機</v>
      </c>
      <c r="O2758" s="70" t="str">
        <f>VLOOKUP(K2758,[1]人員授權表!D$2:E$249,2,FALSE)</f>
        <v>Casper李羿勳</v>
      </c>
      <c r="P2758" s="67">
        <f t="shared" si="152"/>
        <v>44765</v>
      </c>
      <c r="Q2758" s="75" t="str">
        <f t="shared" si="151"/>
        <v>週六</v>
      </c>
      <c r="R2758" s="80">
        <v>44761</v>
      </c>
      <c r="S2758" s="68"/>
      <c r="T2758" s="70"/>
      <c r="U2758" s="70"/>
      <c r="V2758" s="70"/>
      <c r="W2758" s="70"/>
      <c r="X2758" s="70"/>
      <c r="Y2758" s="78"/>
      <c r="Z2758" s="79"/>
      <c r="AA2758" s="1"/>
      <c r="AB2758" s="12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</row>
    <row r="2759" spans="1:61" s="109" customFormat="1">
      <c r="A2759" s="1"/>
      <c r="B2759" s="66"/>
      <c r="C2759" s="67"/>
      <c r="D2759" s="68" t="s">
        <v>50</v>
      </c>
      <c r="E2759" s="70" t="s">
        <v>51</v>
      </c>
      <c r="F2759" s="70" t="s">
        <v>1262</v>
      </c>
      <c r="G2759" s="67">
        <v>44748</v>
      </c>
      <c r="H2759" s="67">
        <v>44767</v>
      </c>
      <c r="I2759" s="71">
        <f t="shared" ref="I2759:I2822" si="153">_xlfn.DAYS(H2759,G2759)</f>
        <v>19</v>
      </c>
      <c r="J2759" s="72" t="s">
        <v>366</v>
      </c>
      <c r="K2759" s="72" t="s">
        <v>248</v>
      </c>
      <c r="L2759" s="73">
        <v>1</v>
      </c>
      <c r="M2759" s="73" t="s">
        <v>55</v>
      </c>
      <c r="N2759" s="68" t="str">
        <f>VLOOKUP(K2759,[1]人員授權表!D$3:G$249,4,0)</f>
        <v>有機</v>
      </c>
      <c r="O2759" s="70" t="str">
        <f>VLOOKUP(K2759,[1]人員授權表!D$2:E$249,2,FALSE)</f>
        <v>Marco陳鴻鈞</v>
      </c>
      <c r="P2759" s="67">
        <f t="shared" si="152"/>
        <v>44765</v>
      </c>
      <c r="Q2759" s="75" t="str">
        <f t="shared" ref="Q2759:Q2822" si="154">TEXT(P2759,"aaa")</f>
        <v>週六</v>
      </c>
      <c r="R2759" s="80">
        <v>44755</v>
      </c>
      <c r="S2759" s="68"/>
      <c r="T2759" s="70"/>
      <c r="U2759" s="70"/>
      <c r="V2759" s="70"/>
      <c r="W2759" s="70"/>
      <c r="X2759" s="70"/>
      <c r="Y2759" s="78"/>
      <c r="Z2759" s="79"/>
      <c r="AA2759" s="1"/>
      <c r="AB2759" s="12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</row>
    <row r="2760" spans="1:61" s="109" customFormat="1">
      <c r="A2760" s="1"/>
      <c r="B2760" s="66"/>
      <c r="C2760" s="67"/>
      <c r="D2760" s="68" t="s">
        <v>50</v>
      </c>
      <c r="E2760" s="70" t="s">
        <v>82</v>
      </c>
      <c r="F2760" s="70" t="s">
        <v>1264</v>
      </c>
      <c r="G2760" s="67">
        <v>44753</v>
      </c>
      <c r="H2760" s="67">
        <v>44767</v>
      </c>
      <c r="I2760" s="71">
        <f t="shared" si="153"/>
        <v>14</v>
      </c>
      <c r="J2760" s="72" t="s">
        <v>77</v>
      </c>
      <c r="K2760" s="72" t="s">
        <v>78</v>
      </c>
      <c r="L2760" s="73">
        <v>3</v>
      </c>
      <c r="M2760" s="73" t="s">
        <v>268</v>
      </c>
      <c r="N2760" s="68" t="str">
        <f>VLOOKUP(K2760,[1]人員授權表!D$3:G$249,4,0)</f>
        <v>無機</v>
      </c>
      <c r="O2760" s="70" t="str">
        <f>VLOOKUP(K2760,[1]人員授權表!D$2:E$249,2,FALSE)</f>
        <v>Ken張智凱</v>
      </c>
      <c r="P2760" s="67">
        <f t="shared" si="152"/>
        <v>44765</v>
      </c>
      <c r="Q2760" s="75" t="str">
        <f t="shared" si="154"/>
        <v>週六</v>
      </c>
      <c r="R2760" s="80">
        <v>44760</v>
      </c>
      <c r="S2760" s="68"/>
      <c r="T2760" s="70"/>
      <c r="U2760" s="70"/>
      <c r="V2760" s="70"/>
      <c r="W2760" s="70"/>
      <c r="X2760" s="70"/>
      <c r="Y2760" s="78"/>
      <c r="Z2760" s="79"/>
      <c r="AA2760" s="1"/>
      <c r="AB2760" s="12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</row>
    <row r="2761" spans="1:61" s="109" customFormat="1">
      <c r="A2761" s="1"/>
      <c r="B2761" s="66"/>
      <c r="C2761" s="67"/>
      <c r="D2761" s="68" t="s">
        <v>50</v>
      </c>
      <c r="E2761" s="70" t="s">
        <v>82</v>
      </c>
      <c r="F2761" s="70" t="s">
        <v>1265</v>
      </c>
      <c r="G2761" s="67">
        <v>44753</v>
      </c>
      <c r="H2761" s="67">
        <v>44767</v>
      </c>
      <c r="I2761" s="71">
        <f t="shared" si="153"/>
        <v>14</v>
      </c>
      <c r="J2761" s="72" t="s">
        <v>528</v>
      </c>
      <c r="K2761" s="72" t="s">
        <v>126</v>
      </c>
      <c r="L2761" s="73">
        <v>1</v>
      </c>
      <c r="M2761" s="73" t="s">
        <v>91</v>
      </c>
      <c r="N2761" s="68" t="str">
        <f>VLOOKUP(K2761,[1]人員授權表!D$3:G$249,4,0)</f>
        <v>有機</v>
      </c>
      <c r="O2761" s="70" t="str">
        <f>IF(J2761=[1]人員授權表!$C$85,"Casper李羿勳",IF(J2761=[1]人員授權表!$C$188,"Iring陳俊明",VLOOKUP(K2761,[1]人員授權表!D$2:E$249,2,FALSE)))</f>
        <v>Lucy黃詩婷</v>
      </c>
      <c r="P2761" s="67">
        <f t="shared" si="152"/>
        <v>44765</v>
      </c>
      <c r="Q2761" s="75" t="str">
        <f t="shared" si="154"/>
        <v>週六</v>
      </c>
      <c r="R2761" s="80">
        <v>44761</v>
      </c>
      <c r="S2761" s="68"/>
      <c r="T2761" s="70"/>
      <c r="U2761" s="70"/>
      <c r="V2761" s="70"/>
      <c r="W2761" s="70"/>
      <c r="X2761" s="70"/>
      <c r="Y2761" s="78"/>
      <c r="Z2761" s="79"/>
      <c r="AA2761" s="1"/>
      <c r="AB2761" s="12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</row>
    <row r="2762" spans="1:61" s="109" customFormat="1">
      <c r="A2762" s="1"/>
      <c r="B2762" s="66"/>
      <c r="C2762" s="67"/>
      <c r="D2762" s="68" t="s">
        <v>50</v>
      </c>
      <c r="E2762" s="70" t="s">
        <v>82</v>
      </c>
      <c r="F2762" s="70" t="s">
        <v>1266</v>
      </c>
      <c r="G2762" s="67">
        <v>44753</v>
      </c>
      <c r="H2762" s="67">
        <v>44767</v>
      </c>
      <c r="I2762" s="71">
        <f t="shared" si="153"/>
        <v>14</v>
      </c>
      <c r="J2762" s="72" t="s">
        <v>528</v>
      </c>
      <c r="K2762" s="72" t="s">
        <v>126</v>
      </c>
      <c r="L2762" s="73">
        <v>1</v>
      </c>
      <c r="M2762" s="73" t="s">
        <v>91</v>
      </c>
      <c r="N2762" s="68" t="str">
        <f>VLOOKUP(K2762,[1]人員授權表!D$3:G$249,4,0)</f>
        <v>有機</v>
      </c>
      <c r="O2762" s="70" t="str">
        <f>IF(J2762=[1]人員授權表!$C$85,"Casper李羿勳",IF(J2762=[1]人員授權表!$C$188,"Iring陳俊明",VLOOKUP(K2762,[1]人員授權表!D$2:E$249,2,FALSE)))</f>
        <v>Lucy黃詩婷</v>
      </c>
      <c r="P2762" s="67">
        <f t="shared" si="152"/>
        <v>44765</v>
      </c>
      <c r="Q2762" s="75" t="str">
        <f t="shared" si="154"/>
        <v>週六</v>
      </c>
      <c r="R2762" s="80">
        <v>44761</v>
      </c>
      <c r="S2762" s="68"/>
      <c r="T2762" s="70"/>
      <c r="U2762" s="70"/>
      <c r="V2762" s="70"/>
      <c r="W2762" s="70"/>
      <c r="X2762" s="70"/>
      <c r="Y2762" s="78"/>
      <c r="Z2762" s="79"/>
      <c r="AA2762" s="1"/>
      <c r="AB2762" s="12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</row>
    <row r="2763" spans="1:61" s="109" customFormat="1">
      <c r="A2763" s="1"/>
      <c r="B2763" s="66"/>
      <c r="C2763" s="67"/>
      <c r="D2763" s="68" t="s">
        <v>50</v>
      </c>
      <c r="E2763" s="70" t="s">
        <v>82</v>
      </c>
      <c r="F2763" s="70" t="s">
        <v>1267</v>
      </c>
      <c r="G2763" s="67">
        <v>44753</v>
      </c>
      <c r="H2763" s="67">
        <v>44767</v>
      </c>
      <c r="I2763" s="71">
        <f t="shared" si="153"/>
        <v>14</v>
      </c>
      <c r="J2763" s="72" t="s">
        <v>528</v>
      </c>
      <c r="K2763" s="72" t="s">
        <v>126</v>
      </c>
      <c r="L2763" s="73">
        <v>1</v>
      </c>
      <c r="M2763" s="73" t="s">
        <v>91</v>
      </c>
      <c r="N2763" s="68" t="str">
        <f>VLOOKUP(K2763,[1]人員授權表!D$3:G$249,4,0)</f>
        <v>有機</v>
      </c>
      <c r="O2763" s="70" t="str">
        <f>IF(J2763=[1]人員授權表!$C$85,"Casper李羿勳",IF(J2763=[1]人員授權表!$C$188,"Iring陳俊明",VLOOKUP(K2763,[1]人員授權表!D$2:E$249,2,FALSE)))</f>
        <v>Lucy黃詩婷</v>
      </c>
      <c r="P2763" s="67">
        <f t="shared" si="152"/>
        <v>44765</v>
      </c>
      <c r="Q2763" s="75" t="str">
        <f t="shared" si="154"/>
        <v>週六</v>
      </c>
      <c r="R2763" s="80">
        <v>44761</v>
      </c>
      <c r="S2763" s="68"/>
      <c r="T2763" s="70"/>
      <c r="U2763" s="70"/>
      <c r="V2763" s="70"/>
      <c r="W2763" s="70"/>
      <c r="X2763" s="70"/>
      <c r="Y2763" s="78"/>
      <c r="Z2763" s="79"/>
      <c r="AA2763" s="1"/>
      <c r="AB2763" s="12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</row>
    <row r="2764" spans="1:61" s="109" customFormat="1">
      <c r="A2764" s="1"/>
      <c r="B2764" s="66"/>
      <c r="C2764" s="67"/>
      <c r="D2764" s="68" t="s">
        <v>50</v>
      </c>
      <c r="E2764" s="70" t="s">
        <v>82</v>
      </c>
      <c r="F2764" s="70" t="s">
        <v>1268</v>
      </c>
      <c r="G2764" s="67">
        <v>44753</v>
      </c>
      <c r="H2764" s="67">
        <v>44767</v>
      </c>
      <c r="I2764" s="71">
        <f t="shared" si="153"/>
        <v>14</v>
      </c>
      <c r="J2764" s="72" t="s">
        <v>528</v>
      </c>
      <c r="K2764" s="72" t="s">
        <v>126</v>
      </c>
      <c r="L2764" s="73">
        <v>1</v>
      </c>
      <c r="M2764" s="73" t="s">
        <v>91</v>
      </c>
      <c r="N2764" s="68" t="str">
        <f>VLOOKUP(K2764,[1]人員授權表!D$3:G$249,4,0)</f>
        <v>有機</v>
      </c>
      <c r="O2764" s="70" t="str">
        <f>IF(J2764=[1]人員授權表!$C$85,"Casper李羿勳",IF(J2764=[1]人員授權表!$C$188,"Iring陳俊明",VLOOKUP(K2764,[1]人員授權表!D$2:E$249,2,FALSE)))</f>
        <v>Lucy黃詩婷</v>
      </c>
      <c r="P2764" s="67">
        <f t="shared" si="152"/>
        <v>44765</v>
      </c>
      <c r="Q2764" s="75" t="str">
        <f t="shared" si="154"/>
        <v>週六</v>
      </c>
      <c r="R2764" s="80">
        <v>44761</v>
      </c>
      <c r="S2764" s="68"/>
      <c r="T2764" s="70"/>
      <c r="U2764" s="70"/>
      <c r="V2764" s="70"/>
      <c r="W2764" s="70"/>
      <c r="X2764" s="70"/>
      <c r="Y2764" s="78"/>
      <c r="Z2764" s="79"/>
      <c r="AA2764" s="1"/>
      <c r="AB2764" s="12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</row>
    <row r="2765" spans="1:61" s="109" customFormat="1">
      <c r="A2765" s="1"/>
      <c r="B2765" s="66"/>
      <c r="C2765" s="67"/>
      <c r="D2765" s="68" t="s">
        <v>50</v>
      </c>
      <c r="E2765" s="70" t="s">
        <v>82</v>
      </c>
      <c r="F2765" s="70" t="s">
        <v>1269</v>
      </c>
      <c r="G2765" s="67">
        <v>44753</v>
      </c>
      <c r="H2765" s="67">
        <v>44767</v>
      </c>
      <c r="I2765" s="71">
        <f t="shared" si="153"/>
        <v>14</v>
      </c>
      <c r="J2765" s="72" t="s">
        <v>528</v>
      </c>
      <c r="K2765" s="72" t="s">
        <v>126</v>
      </c>
      <c r="L2765" s="73">
        <v>1</v>
      </c>
      <c r="M2765" s="73" t="s">
        <v>91</v>
      </c>
      <c r="N2765" s="68" t="str">
        <f>VLOOKUP(K2765,[1]人員授權表!D$3:G$249,4,0)</f>
        <v>有機</v>
      </c>
      <c r="O2765" s="70" t="str">
        <f>IF(J2765=[1]人員授權表!$C$85,"Casper李羿勳",IF(J2765=[1]人員授權表!$C$188,"Iring陳俊明",VLOOKUP(K2765,[1]人員授權表!D$2:E$249,2,FALSE)))</f>
        <v>Lucy黃詩婷</v>
      </c>
      <c r="P2765" s="67">
        <f t="shared" si="152"/>
        <v>44765</v>
      </c>
      <c r="Q2765" s="75" t="str">
        <f t="shared" si="154"/>
        <v>週六</v>
      </c>
      <c r="R2765" s="80">
        <v>44761</v>
      </c>
      <c r="S2765" s="68"/>
      <c r="T2765" s="70"/>
      <c r="U2765" s="70"/>
      <c r="V2765" s="70"/>
      <c r="W2765" s="70"/>
      <c r="X2765" s="70"/>
      <c r="Y2765" s="78"/>
      <c r="Z2765" s="79"/>
      <c r="AA2765" s="1"/>
      <c r="AB2765" s="12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</row>
    <row r="2766" spans="1:61" s="109" customFormat="1">
      <c r="A2766" s="1"/>
      <c r="B2766" s="66"/>
      <c r="C2766" s="67"/>
      <c r="D2766" s="68" t="s">
        <v>50</v>
      </c>
      <c r="E2766" s="70" t="s">
        <v>82</v>
      </c>
      <c r="F2766" s="70" t="s">
        <v>1270</v>
      </c>
      <c r="G2766" s="67">
        <v>44753</v>
      </c>
      <c r="H2766" s="67">
        <v>44767</v>
      </c>
      <c r="I2766" s="71">
        <f t="shared" si="153"/>
        <v>14</v>
      </c>
      <c r="J2766" s="72" t="s">
        <v>528</v>
      </c>
      <c r="K2766" s="72" t="s">
        <v>126</v>
      </c>
      <c r="L2766" s="73">
        <v>1</v>
      </c>
      <c r="M2766" s="73" t="s">
        <v>91</v>
      </c>
      <c r="N2766" s="68" t="str">
        <f>VLOOKUP(K2766,[1]人員授權表!D$3:G$249,4,0)</f>
        <v>有機</v>
      </c>
      <c r="O2766" s="70" t="str">
        <f>IF(J2766=[1]人員授權表!$C$85,"Casper李羿勳",IF(J2766=[1]人員授權表!$C$188,"Iring陳俊明",VLOOKUP(K2766,[1]人員授權表!D$2:E$249,2,FALSE)))</f>
        <v>Lucy黃詩婷</v>
      </c>
      <c r="P2766" s="67">
        <f t="shared" si="152"/>
        <v>44765</v>
      </c>
      <c r="Q2766" s="75" t="str">
        <f t="shared" si="154"/>
        <v>週六</v>
      </c>
      <c r="R2766" s="80">
        <v>44761</v>
      </c>
      <c r="S2766" s="68"/>
      <c r="T2766" s="70"/>
      <c r="U2766" s="70"/>
      <c r="V2766" s="70"/>
      <c r="W2766" s="70"/>
      <c r="X2766" s="70"/>
      <c r="Y2766" s="78"/>
      <c r="Z2766" s="79"/>
      <c r="AA2766" s="1"/>
      <c r="AB2766" s="12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</row>
    <row r="2767" spans="1:61" s="109" customFormat="1">
      <c r="A2767" s="1"/>
      <c r="B2767" s="66"/>
      <c r="C2767" s="67"/>
      <c r="D2767" s="68" t="s">
        <v>50</v>
      </c>
      <c r="E2767" s="70" t="s">
        <v>82</v>
      </c>
      <c r="F2767" s="70" t="s">
        <v>1271</v>
      </c>
      <c r="G2767" s="67">
        <v>44753</v>
      </c>
      <c r="H2767" s="67">
        <v>44767</v>
      </c>
      <c r="I2767" s="71">
        <f t="shared" si="153"/>
        <v>14</v>
      </c>
      <c r="J2767" s="72" t="s">
        <v>528</v>
      </c>
      <c r="K2767" s="72" t="s">
        <v>126</v>
      </c>
      <c r="L2767" s="73">
        <v>1</v>
      </c>
      <c r="M2767" s="73" t="s">
        <v>91</v>
      </c>
      <c r="N2767" s="68" t="str">
        <f>VLOOKUP(K2767,[1]人員授權表!D$3:G$249,4,0)</f>
        <v>有機</v>
      </c>
      <c r="O2767" s="70" t="str">
        <f>IF(J2767=[1]人員授權表!$C$85,"Casper李羿勳",IF(J2767=[1]人員授權表!$C$188,"Iring陳俊明",VLOOKUP(K2767,[1]人員授權表!D$2:E$249,2,FALSE)))</f>
        <v>Lucy黃詩婷</v>
      </c>
      <c r="P2767" s="67">
        <f t="shared" si="152"/>
        <v>44765</v>
      </c>
      <c r="Q2767" s="75" t="str">
        <f t="shared" si="154"/>
        <v>週六</v>
      </c>
      <c r="R2767" s="80">
        <v>44761</v>
      </c>
      <c r="S2767" s="68"/>
      <c r="T2767" s="70"/>
      <c r="U2767" s="70"/>
      <c r="V2767" s="70"/>
      <c r="W2767" s="70"/>
      <c r="X2767" s="70"/>
      <c r="Y2767" s="78"/>
      <c r="Z2767" s="79"/>
      <c r="AA2767" s="1"/>
      <c r="AB2767" s="12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</row>
    <row r="2768" spans="1:61" s="109" customFormat="1">
      <c r="A2768" s="1"/>
      <c r="B2768" s="66"/>
      <c r="C2768" s="67"/>
      <c r="D2768" s="68" t="s">
        <v>50</v>
      </c>
      <c r="E2768" s="70" t="s">
        <v>82</v>
      </c>
      <c r="F2768" s="70" t="s">
        <v>1272</v>
      </c>
      <c r="G2768" s="67">
        <v>44753</v>
      </c>
      <c r="H2768" s="67">
        <v>44767</v>
      </c>
      <c r="I2768" s="71">
        <f t="shared" si="153"/>
        <v>14</v>
      </c>
      <c r="J2768" s="72" t="s">
        <v>528</v>
      </c>
      <c r="K2768" s="72" t="s">
        <v>126</v>
      </c>
      <c r="L2768" s="73">
        <v>1</v>
      </c>
      <c r="M2768" s="73" t="s">
        <v>91</v>
      </c>
      <c r="N2768" s="68" t="str">
        <f>VLOOKUP(K2768,[1]人員授權表!D$3:G$249,4,0)</f>
        <v>有機</v>
      </c>
      <c r="O2768" s="70" t="str">
        <f>IF(J2768=[1]人員授權表!$C$85,"Casper李羿勳",IF(J2768=[1]人員授權表!$C$188,"Iring陳俊明",VLOOKUP(K2768,[1]人員授權表!D$2:E$249,2,FALSE)))</f>
        <v>Lucy黃詩婷</v>
      </c>
      <c r="P2768" s="67">
        <f t="shared" si="152"/>
        <v>44765</v>
      </c>
      <c r="Q2768" s="75" t="str">
        <f t="shared" si="154"/>
        <v>週六</v>
      </c>
      <c r="R2768" s="80">
        <v>44761</v>
      </c>
      <c r="S2768" s="68"/>
      <c r="T2768" s="70"/>
      <c r="U2768" s="70"/>
      <c r="V2768" s="70"/>
      <c r="W2768" s="70"/>
      <c r="X2768" s="70"/>
      <c r="Y2768" s="78"/>
      <c r="Z2768" s="79"/>
      <c r="AA2768" s="1"/>
      <c r="AB2768" s="12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</row>
    <row r="2769" spans="1:61" s="109" customFormat="1">
      <c r="A2769" s="1"/>
      <c r="B2769" s="66"/>
      <c r="C2769" s="67"/>
      <c r="D2769" s="68" t="s">
        <v>50</v>
      </c>
      <c r="E2769" s="70" t="s">
        <v>82</v>
      </c>
      <c r="F2769" s="70" t="s">
        <v>1273</v>
      </c>
      <c r="G2769" s="67">
        <v>44753</v>
      </c>
      <c r="H2769" s="67">
        <v>44767</v>
      </c>
      <c r="I2769" s="71">
        <f t="shared" si="153"/>
        <v>14</v>
      </c>
      <c r="J2769" s="72" t="s">
        <v>528</v>
      </c>
      <c r="K2769" s="72" t="s">
        <v>126</v>
      </c>
      <c r="L2769" s="73">
        <v>1</v>
      </c>
      <c r="M2769" s="73" t="s">
        <v>91</v>
      </c>
      <c r="N2769" s="68" t="str">
        <f>VLOOKUP(K2769,[1]人員授權表!D$3:G$249,4,0)</f>
        <v>有機</v>
      </c>
      <c r="O2769" s="70" t="str">
        <f>IF(J2769=[1]人員授權表!$C$85,"Casper李羿勳",IF(J2769=[1]人員授權表!$C$188,"Iring陳俊明",VLOOKUP(K2769,[1]人員授權表!D$2:E$249,2,FALSE)))</f>
        <v>Lucy黃詩婷</v>
      </c>
      <c r="P2769" s="67">
        <f t="shared" si="152"/>
        <v>44765</v>
      </c>
      <c r="Q2769" s="75" t="str">
        <f t="shared" si="154"/>
        <v>週六</v>
      </c>
      <c r="R2769" s="80">
        <v>44761</v>
      </c>
      <c r="S2769" s="68"/>
      <c r="T2769" s="70"/>
      <c r="U2769" s="70"/>
      <c r="V2769" s="70"/>
      <c r="W2769" s="70"/>
      <c r="X2769" s="70"/>
      <c r="Y2769" s="78"/>
      <c r="Z2769" s="79"/>
      <c r="AA2769" s="1"/>
      <c r="AB2769" s="12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</row>
    <row r="2770" spans="1:61" s="109" customFormat="1">
      <c r="A2770" s="1"/>
      <c r="B2770" s="66"/>
      <c r="C2770" s="67"/>
      <c r="D2770" s="68" t="s">
        <v>50</v>
      </c>
      <c r="E2770" s="70" t="s">
        <v>2</v>
      </c>
      <c r="F2770" s="19" t="s">
        <v>1274</v>
      </c>
      <c r="G2770" s="67">
        <v>44760</v>
      </c>
      <c r="H2770" s="67">
        <v>44767</v>
      </c>
      <c r="I2770" s="71">
        <f t="shared" si="153"/>
        <v>7</v>
      </c>
      <c r="J2770" s="72" t="s">
        <v>133</v>
      </c>
      <c r="K2770" s="72" t="s">
        <v>134</v>
      </c>
      <c r="L2770" s="73">
        <v>1</v>
      </c>
      <c r="M2770" s="73" t="s">
        <v>108</v>
      </c>
      <c r="N2770" s="68" t="str">
        <f>VLOOKUP(K2770,[1]人員授權表!D$3:G$249,4,0)</f>
        <v>無機</v>
      </c>
      <c r="O2770" s="70" t="str">
        <f>IF(J2770=[1]人員授權表!$C$85,"Casper李羿勳",IF(J2770=[1]人員授權表!$C$188,"Iring陳俊明",IF(J2770=[1]人員授權表!$C$189,"Brian陳泓霖",VLOOKUP(K2770,[1]人員授權表!D$2:E$249,2,FALSE))))</f>
        <v>Brian陳泓霖</v>
      </c>
      <c r="P2770" s="67">
        <f>H2770-1+8</f>
        <v>44774</v>
      </c>
      <c r="Q2770" s="75" t="str">
        <f t="shared" si="154"/>
        <v>週一</v>
      </c>
      <c r="R2770" s="80">
        <v>44769</v>
      </c>
      <c r="S2770" s="68"/>
      <c r="T2770" s="70"/>
      <c r="U2770" s="70"/>
      <c r="V2770" s="70"/>
      <c r="W2770" s="70"/>
      <c r="X2770" s="70"/>
      <c r="Y2770" s="78"/>
      <c r="Z2770" s="79"/>
      <c r="AA2770" s="1"/>
      <c r="AB2770" s="12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</row>
    <row r="2771" spans="1:61" s="109" customFormat="1">
      <c r="A2771" s="1"/>
      <c r="B2771" s="66"/>
      <c r="C2771" s="67"/>
      <c r="D2771" s="68" t="s">
        <v>50</v>
      </c>
      <c r="E2771" s="70" t="s">
        <v>2</v>
      </c>
      <c r="F2771" s="19" t="s">
        <v>1274</v>
      </c>
      <c r="G2771" s="67">
        <v>44760</v>
      </c>
      <c r="H2771" s="67">
        <v>44767</v>
      </c>
      <c r="I2771" s="71">
        <f t="shared" si="153"/>
        <v>7</v>
      </c>
      <c r="J2771" s="72" t="s">
        <v>102</v>
      </c>
      <c r="K2771" s="72" t="s">
        <v>103</v>
      </c>
      <c r="L2771" s="73">
        <v>1</v>
      </c>
      <c r="M2771" s="73" t="s">
        <v>108</v>
      </c>
      <c r="N2771" s="68" t="str">
        <f>VLOOKUP(K2771,[1]人員授權表!D$3:G$249,4,0)</f>
        <v>無機</v>
      </c>
      <c r="O2771" s="70" t="s">
        <v>99</v>
      </c>
      <c r="P2771" s="67">
        <f>H2771-3</f>
        <v>44764</v>
      </c>
      <c r="Q2771" s="75" t="str">
        <f t="shared" si="154"/>
        <v>週五</v>
      </c>
      <c r="R2771" s="80">
        <v>44763</v>
      </c>
      <c r="S2771" s="68"/>
      <c r="T2771" s="70"/>
      <c r="U2771" s="70"/>
      <c r="V2771" s="70"/>
      <c r="W2771" s="70"/>
      <c r="X2771" s="70"/>
      <c r="Y2771" s="78"/>
      <c r="Z2771" s="79"/>
      <c r="AA2771" s="1"/>
      <c r="AB2771" s="12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</row>
    <row r="2772" spans="1:61" s="109" customFormat="1">
      <c r="A2772" s="1"/>
      <c r="B2772" s="66"/>
      <c r="C2772" s="67"/>
      <c r="D2772" s="68" t="s">
        <v>50</v>
      </c>
      <c r="E2772" s="70" t="s">
        <v>82</v>
      </c>
      <c r="F2772" s="70" t="s">
        <v>1275</v>
      </c>
      <c r="G2772" s="67">
        <v>44749</v>
      </c>
      <c r="H2772" s="67">
        <v>44767</v>
      </c>
      <c r="I2772" s="71">
        <f t="shared" si="153"/>
        <v>18</v>
      </c>
      <c r="J2772" s="72" t="s">
        <v>89</v>
      </c>
      <c r="K2772" s="72" t="s">
        <v>480</v>
      </c>
      <c r="L2772" s="73">
        <v>1</v>
      </c>
      <c r="M2772" s="73" t="s">
        <v>91</v>
      </c>
      <c r="N2772" s="68" t="str">
        <f>VLOOKUP(K2772,[1]人員授權表!D$3:G$249,4,0)</f>
        <v>無機</v>
      </c>
      <c r="O2772" s="70" t="str">
        <f>VLOOKUP(K2772,[1]人員授權表!D$2:E$249,2,FALSE)</f>
        <v>Iring陳俊明</v>
      </c>
      <c r="P2772" s="67">
        <f t="shared" ref="P2772:P2835" si="155">H2772-2</f>
        <v>44765</v>
      </c>
      <c r="Q2772" s="75" t="str">
        <f t="shared" si="154"/>
        <v>週六</v>
      </c>
      <c r="R2772" s="80">
        <v>44760</v>
      </c>
      <c r="S2772" s="68"/>
      <c r="T2772" s="70"/>
      <c r="U2772" s="70"/>
      <c r="V2772" s="70"/>
      <c r="W2772" s="70"/>
      <c r="X2772" s="70"/>
      <c r="Y2772" s="78"/>
      <c r="Z2772" s="79"/>
      <c r="AA2772" s="1"/>
      <c r="AB2772" s="12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</row>
    <row r="2773" spans="1:61" s="109" customFormat="1">
      <c r="A2773" s="1"/>
      <c r="B2773" s="66"/>
      <c r="C2773" s="67"/>
      <c r="D2773" s="68" t="s">
        <v>50</v>
      </c>
      <c r="E2773" s="70" t="s">
        <v>82</v>
      </c>
      <c r="F2773" s="70" t="s">
        <v>1275</v>
      </c>
      <c r="G2773" s="67">
        <v>44749</v>
      </c>
      <c r="H2773" s="67">
        <v>44767</v>
      </c>
      <c r="I2773" s="71">
        <f t="shared" si="153"/>
        <v>18</v>
      </c>
      <c r="J2773" s="72" t="s">
        <v>93</v>
      </c>
      <c r="K2773" s="72" t="s">
        <v>1276</v>
      </c>
      <c r="L2773" s="73">
        <v>1</v>
      </c>
      <c r="M2773" s="73" t="s">
        <v>91</v>
      </c>
      <c r="N2773" s="68" t="str">
        <f>VLOOKUP(K2773,[1]人員授權表!D$3:G$249,4,0)</f>
        <v>無機</v>
      </c>
      <c r="O2773" s="70" t="str">
        <f>VLOOKUP(K2773,[1]人員授權表!D$2:E$249,2,FALSE)</f>
        <v>Dennis陳汶宏</v>
      </c>
      <c r="P2773" s="67">
        <f t="shared" si="155"/>
        <v>44765</v>
      </c>
      <c r="Q2773" s="75" t="str">
        <f t="shared" si="154"/>
        <v>週六</v>
      </c>
      <c r="R2773" s="80">
        <v>44761</v>
      </c>
      <c r="S2773" s="68"/>
      <c r="T2773" s="70"/>
      <c r="U2773" s="70"/>
      <c r="V2773" s="70"/>
      <c r="W2773" s="70"/>
      <c r="X2773" s="70"/>
      <c r="Y2773" s="78"/>
      <c r="Z2773" s="79"/>
      <c r="AA2773" s="1"/>
      <c r="AB2773" s="12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</row>
    <row r="2774" spans="1:61" s="109" customFormat="1">
      <c r="A2774" s="1"/>
      <c r="B2774" s="66"/>
      <c r="C2774" s="67"/>
      <c r="D2774" s="68" t="s">
        <v>50</v>
      </c>
      <c r="E2774" s="70" t="s">
        <v>82</v>
      </c>
      <c r="F2774" s="19" t="s">
        <v>1277</v>
      </c>
      <c r="G2774" s="67">
        <v>44750</v>
      </c>
      <c r="H2774" s="67">
        <v>44767</v>
      </c>
      <c r="I2774" s="71">
        <f t="shared" si="153"/>
        <v>17</v>
      </c>
      <c r="J2774" s="72" t="s">
        <v>181</v>
      </c>
      <c r="K2774" s="72" t="s">
        <v>182</v>
      </c>
      <c r="L2774" s="73">
        <v>1</v>
      </c>
      <c r="M2774" s="73" t="s">
        <v>91</v>
      </c>
      <c r="N2774" s="68" t="str">
        <f>VLOOKUP(K2774,[1]人員授權表!D$3:G$249,4,0)</f>
        <v>有機</v>
      </c>
      <c r="O2774" s="70" t="str">
        <f>IF(J2774=[1]人員授權表!$C$85,"Casper李羿勳",IF(J2774=[1]人員授權表!$C$188,"Iring陳俊明",VLOOKUP(K2774,[1]人員授權表!D$2:E$249,2,FALSE)))</f>
        <v>Sara王淑玲</v>
      </c>
      <c r="P2774" s="67">
        <f t="shared" si="155"/>
        <v>44765</v>
      </c>
      <c r="Q2774" s="75" t="str">
        <f t="shared" si="154"/>
        <v>週六</v>
      </c>
      <c r="R2774" s="80">
        <v>44764</v>
      </c>
      <c r="S2774" s="68"/>
      <c r="T2774" s="70"/>
      <c r="U2774" s="70"/>
      <c r="V2774" s="70"/>
      <c r="W2774" s="70"/>
      <c r="X2774" s="70"/>
      <c r="Y2774" s="78"/>
      <c r="Z2774" s="79"/>
      <c r="AA2774" s="1"/>
      <c r="AB2774" s="12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</row>
    <row r="2775" spans="1:61" s="109" customFormat="1">
      <c r="A2775" s="1"/>
      <c r="B2775" s="66"/>
      <c r="C2775" s="67"/>
      <c r="D2775" s="68" t="s">
        <v>50</v>
      </c>
      <c r="E2775" s="70" t="s">
        <v>82</v>
      </c>
      <c r="F2775" s="19" t="s">
        <v>1277</v>
      </c>
      <c r="G2775" s="67">
        <v>44750</v>
      </c>
      <c r="H2775" s="67">
        <v>44767</v>
      </c>
      <c r="I2775" s="71">
        <f t="shared" si="153"/>
        <v>17</v>
      </c>
      <c r="J2775" s="72" t="s">
        <v>139</v>
      </c>
      <c r="K2775" s="72" t="s">
        <v>140</v>
      </c>
      <c r="L2775" s="73">
        <v>1</v>
      </c>
      <c r="M2775" s="73" t="s">
        <v>91</v>
      </c>
      <c r="N2775" s="68" t="str">
        <f>VLOOKUP(K2775,[1]人員授權表!D$3:G$249,4,0)</f>
        <v>無機</v>
      </c>
      <c r="O2775" s="70" t="str">
        <f>IF(J2775=[1]人員授權表!$C$85,"Casper李羿勳",IF(J2775=[1]人員授權表!$C$188,"Iring陳俊明",IF(J2775=[1]人員授權表!$C$189,"Brian陳泓霖",VLOOKUP(K2775,[1]人員授權表!D$2:E$249,2,FALSE))))</f>
        <v>Brian陳泓霖</v>
      </c>
      <c r="P2775" s="67">
        <f t="shared" si="155"/>
        <v>44765</v>
      </c>
      <c r="Q2775" s="75" t="str">
        <f t="shared" si="154"/>
        <v>週六</v>
      </c>
      <c r="R2775" s="80">
        <v>44760</v>
      </c>
      <c r="S2775" s="68"/>
      <c r="T2775" s="70"/>
      <c r="U2775" s="70"/>
      <c r="V2775" s="70"/>
      <c r="W2775" s="70"/>
      <c r="X2775" s="70"/>
      <c r="Y2775" s="78"/>
      <c r="Z2775" s="79"/>
      <c r="AA2775" s="1"/>
      <c r="AB2775" s="12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</row>
    <row r="2776" spans="1:61" s="109" customFormat="1">
      <c r="A2776" s="1"/>
      <c r="B2776" s="66"/>
      <c r="C2776" s="67"/>
      <c r="D2776" s="68" t="s">
        <v>50</v>
      </c>
      <c r="E2776" s="70" t="s">
        <v>82</v>
      </c>
      <c r="F2776" s="19" t="s">
        <v>1277</v>
      </c>
      <c r="G2776" s="67">
        <v>44750</v>
      </c>
      <c r="H2776" s="67">
        <v>44767</v>
      </c>
      <c r="I2776" s="71">
        <f t="shared" si="153"/>
        <v>17</v>
      </c>
      <c r="J2776" s="72" t="s">
        <v>269</v>
      </c>
      <c r="K2776" s="72" t="s">
        <v>270</v>
      </c>
      <c r="L2776" s="73">
        <v>1</v>
      </c>
      <c r="M2776" s="73" t="s">
        <v>91</v>
      </c>
      <c r="N2776" s="68" t="str">
        <f>VLOOKUP(K2776,[1]人員授權表!D$3:G$249,4,0)</f>
        <v>無機</v>
      </c>
      <c r="O2776" s="70" t="str">
        <f>IF(J2776=[1]人員授權表!$C$85,"Casper李羿勳",IF(J2776=[1]人員授權表!$C$188,"Iring陳俊明",VLOOKUP(K2776,[1]人員授權表!D$2:E$249,2,FALSE)))</f>
        <v>George陳志昇&amp;Vicky游崴涵</v>
      </c>
      <c r="P2776" s="67">
        <f t="shared" si="155"/>
        <v>44765</v>
      </c>
      <c r="Q2776" s="75" t="str">
        <f t="shared" si="154"/>
        <v>週六</v>
      </c>
      <c r="R2776" s="80">
        <v>44760</v>
      </c>
      <c r="S2776" s="68"/>
      <c r="T2776" s="70"/>
      <c r="U2776" s="70"/>
      <c r="V2776" s="70"/>
      <c r="W2776" s="70"/>
      <c r="X2776" s="70"/>
      <c r="Y2776" s="78"/>
      <c r="Z2776" s="79"/>
      <c r="AA2776" s="1"/>
      <c r="AB2776" s="12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</row>
    <row r="2777" spans="1:61" s="109" customFormat="1">
      <c r="A2777" s="1"/>
      <c r="B2777" s="66"/>
      <c r="C2777" s="67"/>
      <c r="D2777" s="68" t="s">
        <v>50</v>
      </c>
      <c r="E2777" s="70" t="s">
        <v>82</v>
      </c>
      <c r="F2777" s="19" t="s">
        <v>1277</v>
      </c>
      <c r="G2777" s="67">
        <v>44750</v>
      </c>
      <c r="H2777" s="67">
        <v>44767</v>
      </c>
      <c r="I2777" s="71">
        <f t="shared" si="153"/>
        <v>17</v>
      </c>
      <c r="J2777" s="72" t="s">
        <v>137</v>
      </c>
      <c r="K2777" s="72" t="s">
        <v>138</v>
      </c>
      <c r="L2777" s="73">
        <v>1</v>
      </c>
      <c r="M2777" s="73" t="s">
        <v>91</v>
      </c>
      <c r="N2777" s="68" t="str">
        <f>VLOOKUP(K2777,[1]人員授權表!D$3:G$249,4,0)</f>
        <v>無機</v>
      </c>
      <c r="O2777" s="70" t="s">
        <v>99</v>
      </c>
      <c r="P2777" s="67">
        <f t="shared" si="155"/>
        <v>44765</v>
      </c>
      <c r="Q2777" s="75" t="str">
        <f t="shared" si="154"/>
        <v>週六</v>
      </c>
      <c r="R2777" s="80">
        <v>44761</v>
      </c>
      <c r="S2777" s="68"/>
      <c r="T2777" s="70"/>
      <c r="U2777" s="70"/>
      <c r="V2777" s="70"/>
      <c r="W2777" s="70"/>
      <c r="X2777" s="70"/>
      <c r="Y2777" s="78"/>
      <c r="Z2777" s="79"/>
      <c r="AA2777" s="1"/>
      <c r="AB2777" s="12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</row>
    <row r="2778" spans="1:61" s="109" customFormat="1">
      <c r="A2778" s="1"/>
      <c r="B2778" s="66"/>
      <c r="C2778" s="67"/>
      <c r="D2778" s="68" t="s">
        <v>50</v>
      </c>
      <c r="E2778" s="70" t="s">
        <v>82</v>
      </c>
      <c r="F2778" s="19" t="s">
        <v>1277</v>
      </c>
      <c r="G2778" s="67">
        <v>44750</v>
      </c>
      <c r="H2778" s="67">
        <v>44767</v>
      </c>
      <c r="I2778" s="71">
        <f t="shared" si="153"/>
        <v>17</v>
      </c>
      <c r="J2778" s="72" t="s">
        <v>148</v>
      </c>
      <c r="K2778" s="72" t="s">
        <v>149</v>
      </c>
      <c r="L2778" s="73">
        <v>1</v>
      </c>
      <c r="M2778" s="73" t="s">
        <v>91</v>
      </c>
      <c r="N2778" s="68" t="str">
        <f>VLOOKUP(K2778,[1]人員授權表!D$3:G$249,4,0)</f>
        <v>無機</v>
      </c>
      <c r="O2778" s="70" t="str">
        <f>IF(J2778=[1]人員授權表!$C$85,"Casper李羿勳",IF(J2778=[1]人員授權表!$C$188,"Iring陳俊明",VLOOKUP(K2778,[1]人員授權表!D$2:E$249,2,FALSE)))</f>
        <v>Vicky游崴涵</v>
      </c>
      <c r="P2778" s="67">
        <f t="shared" si="155"/>
        <v>44765</v>
      </c>
      <c r="Q2778" s="75" t="str">
        <f t="shared" si="154"/>
        <v>週六</v>
      </c>
      <c r="R2778" s="80">
        <v>44757</v>
      </c>
      <c r="S2778" s="68"/>
      <c r="T2778" s="70"/>
      <c r="U2778" s="70"/>
      <c r="V2778" s="70"/>
      <c r="W2778" s="70"/>
      <c r="X2778" s="70"/>
      <c r="Y2778" s="78"/>
      <c r="Z2778" s="79"/>
      <c r="AA2778" s="1"/>
      <c r="AB2778" s="12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</row>
    <row r="2779" spans="1:61" s="109" customFormat="1">
      <c r="A2779" s="1"/>
      <c r="B2779" s="66"/>
      <c r="C2779" s="67"/>
      <c r="D2779" s="68" t="s">
        <v>50</v>
      </c>
      <c r="E2779" s="70" t="s">
        <v>51</v>
      </c>
      <c r="F2779" s="70" t="s">
        <v>1278</v>
      </c>
      <c r="G2779" s="67">
        <v>44747</v>
      </c>
      <c r="H2779" s="67">
        <v>44767</v>
      </c>
      <c r="I2779" s="71">
        <f t="shared" si="153"/>
        <v>20</v>
      </c>
      <c r="J2779" s="72" t="s">
        <v>186</v>
      </c>
      <c r="K2779" s="72" t="s">
        <v>187</v>
      </c>
      <c r="L2779" s="73">
        <v>2</v>
      </c>
      <c r="M2779" s="73" t="s">
        <v>104</v>
      </c>
      <c r="N2779" s="68" t="str">
        <f>VLOOKUP(K2779,[1]人員授權表!D$3:G$249,4,0)</f>
        <v>無機</v>
      </c>
      <c r="O2779" s="70" t="str">
        <f>VLOOKUP(K2779,[1]人員授權表!D$2:E$249,2,FALSE)</f>
        <v>Ruby黃家蓁</v>
      </c>
      <c r="P2779" s="67">
        <f t="shared" si="155"/>
        <v>44765</v>
      </c>
      <c r="Q2779" s="75" t="str">
        <f t="shared" si="154"/>
        <v>週六</v>
      </c>
      <c r="R2779" s="80">
        <v>44764</v>
      </c>
      <c r="S2779" s="68"/>
      <c r="T2779" s="70"/>
      <c r="U2779" s="70"/>
      <c r="V2779" s="70"/>
      <c r="W2779" s="70"/>
      <c r="X2779" s="70"/>
      <c r="Y2779" s="78"/>
      <c r="Z2779" s="79"/>
      <c r="AA2779" s="1"/>
      <c r="AB2779" s="12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</row>
    <row r="2780" spans="1:61" s="109" customFormat="1">
      <c r="A2780" s="1"/>
      <c r="B2780" s="66"/>
      <c r="C2780" s="67"/>
      <c r="D2780" s="68" t="s">
        <v>50</v>
      </c>
      <c r="E2780" s="70" t="s">
        <v>51</v>
      </c>
      <c r="F2780" s="70" t="s">
        <v>1278</v>
      </c>
      <c r="G2780" s="67">
        <v>44747</v>
      </c>
      <c r="H2780" s="67">
        <v>44767</v>
      </c>
      <c r="I2780" s="71">
        <f t="shared" si="153"/>
        <v>20</v>
      </c>
      <c r="J2780" s="72" t="s">
        <v>195</v>
      </c>
      <c r="K2780" s="72" t="s">
        <v>196</v>
      </c>
      <c r="L2780" s="73">
        <v>2</v>
      </c>
      <c r="M2780" s="73" t="s">
        <v>104</v>
      </c>
      <c r="N2780" s="68" t="str">
        <f>VLOOKUP(K2780,[1]人員授權表!D$3:G$249,4,0)</f>
        <v>無機</v>
      </c>
      <c r="O2780" s="70" t="str">
        <f>VLOOKUP(K2780,[1]人員授權表!D$2:E$249,2,FALSE)</f>
        <v>Debby胡萱黛</v>
      </c>
      <c r="P2780" s="67">
        <f t="shared" si="155"/>
        <v>44765</v>
      </c>
      <c r="Q2780" s="75" t="str">
        <f t="shared" si="154"/>
        <v>週六</v>
      </c>
      <c r="R2780" s="80">
        <v>44760</v>
      </c>
      <c r="S2780" s="68"/>
      <c r="T2780" s="70"/>
      <c r="U2780" s="70"/>
      <c r="V2780" s="70"/>
      <c r="W2780" s="70"/>
      <c r="X2780" s="70"/>
      <c r="Y2780" s="78"/>
      <c r="Z2780" s="79"/>
      <c r="AA2780" s="1"/>
      <c r="AB2780" s="12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</row>
    <row r="2781" spans="1:61" s="109" customFormat="1">
      <c r="A2781" s="1"/>
      <c r="B2781" s="66"/>
      <c r="C2781" s="67"/>
      <c r="D2781" s="68" t="s">
        <v>50</v>
      </c>
      <c r="E2781" s="70" t="s">
        <v>51</v>
      </c>
      <c r="F2781" s="70" t="s">
        <v>1278</v>
      </c>
      <c r="G2781" s="67">
        <v>44747</v>
      </c>
      <c r="H2781" s="67">
        <v>44767</v>
      </c>
      <c r="I2781" s="71">
        <f t="shared" si="153"/>
        <v>20</v>
      </c>
      <c r="J2781" s="72" t="s">
        <v>204</v>
      </c>
      <c r="K2781" s="72" t="s">
        <v>205</v>
      </c>
      <c r="L2781" s="73">
        <v>2</v>
      </c>
      <c r="M2781" s="73" t="s">
        <v>104</v>
      </c>
      <c r="N2781" s="68" t="str">
        <f>VLOOKUP(K2781,[1]人員授權表!D$3:G$249,4,0)</f>
        <v>無機</v>
      </c>
      <c r="O2781" s="70" t="str">
        <f>VLOOKUP(K2781,[1]人員授權表!D$2:E$249,2,FALSE)</f>
        <v>Iring陳俊明</v>
      </c>
      <c r="P2781" s="67">
        <f t="shared" si="155"/>
        <v>44765</v>
      </c>
      <c r="Q2781" s="75" t="str">
        <f t="shared" si="154"/>
        <v>週六</v>
      </c>
      <c r="R2781" s="80">
        <v>44755</v>
      </c>
      <c r="S2781" s="68"/>
      <c r="T2781" s="70"/>
      <c r="U2781" s="70"/>
      <c r="V2781" s="70"/>
      <c r="W2781" s="70"/>
      <c r="X2781" s="70"/>
      <c r="Y2781" s="78"/>
      <c r="Z2781" s="79"/>
      <c r="AA2781" s="1"/>
      <c r="AB2781" s="12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</row>
    <row r="2782" spans="1:61" s="109" customFormat="1">
      <c r="A2782" s="1"/>
      <c r="B2782" s="66"/>
      <c r="C2782" s="67"/>
      <c r="D2782" s="68" t="s">
        <v>50</v>
      </c>
      <c r="E2782" s="70" t="s">
        <v>51</v>
      </c>
      <c r="F2782" s="70" t="s">
        <v>1278</v>
      </c>
      <c r="G2782" s="67">
        <v>44747</v>
      </c>
      <c r="H2782" s="67">
        <v>44767</v>
      </c>
      <c r="I2782" s="71">
        <f t="shared" si="153"/>
        <v>20</v>
      </c>
      <c r="J2782" s="72" t="s">
        <v>1026</v>
      </c>
      <c r="K2782" s="72" t="s">
        <v>210</v>
      </c>
      <c r="L2782" s="73">
        <v>2</v>
      </c>
      <c r="M2782" s="73" t="s">
        <v>104</v>
      </c>
      <c r="N2782" s="68" t="str">
        <f>VLOOKUP(K2782,[1]人員授權表!D$3:G$249,4,0)</f>
        <v>無機</v>
      </c>
      <c r="O2782" s="70" t="str">
        <f>VLOOKUP(K2782,[1]人員授權表!D$2:E$249,2,FALSE)</f>
        <v>Vicky游崴涵</v>
      </c>
      <c r="P2782" s="67">
        <f t="shared" si="155"/>
        <v>44765</v>
      </c>
      <c r="Q2782" s="75" t="str">
        <f t="shared" si="154"/>
        <v>週六</v>
      </c>
      <c r="R2782" s="80">
        <v>44762</v>
      </c>
      <c r="S2782" s="68"/>
      <c r="T2782" s="70"/>
      <c r="U2782" s="70"/>
      <c r="V2782" s="70"/>
      <c r="W2782" s="70"/>
      <c r="X2782" s="70"/>
      <c r="Y2782" s="78"/>
      <c r="Z2782" s="79"/>
      <c r="AA2782" s="1"/>
      <c r="AB2782" s="12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</row>
    <row r="2783" spans="1:61" s="109" customFormat="1">
      <c r="A2783" s="1"/>
      <c r="B2783" s="66"/>
      <c r="C2783" s="67"/>
      <c r="D2783" s="68" t="s">
        <v>50</v>
      </c>
      <c r="E2783" s="70" t="s">
        <v>82</v>
      </c>
      <c r="F2783" s="70" t="s">
        <v>1279</v>
      </c>
      <c r="G2783" s="67">
        <v>44752</v>
      </c>
      <c r="H2783" s="67">
        <v>44767</v>
      </c>
      <c r="I2783" s="71">
        <f t="shared" si="153"/>
        <v>15</v>
      </c>
      <c r="J2783" s="72" t="s">
        <v>139</v>
      </c>
      <c r="K2783" s="72" t="s">
        <v>140</v>
      </c>
      <c r="L2783" s="73">
        <v>1</v>
      </c>
      <c r="M2783" s="73" t="s">
        <v>127</v>
      </c>
      <c r="N2783" s="68" t="str">
        <f>VLOOKUP(K2783,[1]人員授權表!D$3:G$249,4,0)</f>
        <v>無機</v>
      </c>
      <c r="O2783" s="70" t="str">
        <f>IF(J2783=[1]人員授權表!$C$85,"Casper李羿勳",IF(J2783=[1]人員授權表!$C$188,"Iring陳俊明",IF(J2783=[1]人員授權表!$C$189,"Brian陳泓霖",VLOOKUP(K2783,[1]人員授權表!D$2:E$249,2,FALSE))))</f>
        <v>Brian陳泓霖</v>
      </c>
      <c r="P2783" s="67">
        <f t="shared" si="155"/>
        <v>44765</v>
      </c>
      <c r="Q2783" s="75" t="str">
        <f t="shared" si="154"/>
        <v>週六</v>
      </c>
      <c r="R2783" s="80">
        <v>44760</v>
      </c>
      <c r="S2783" s="68"/>
      <c r="T2783" s="70"/>
      <c r="U2783" s="70"/>
      <c r="V2783" s="70"/>
      <c r="W2783" s="70"/>
      <c r="X2783" s="70"/>
      <c r="Y2783" s="78"/>
      <c r="Z2783" s="79"/>
      <c r="AA2783" s="1"/>
      <c r="AB2783" s="12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</row>
    <row r="2784" spans="1:61" s="109" customFormat="1">
      <c r="A2784" s="1"/>
      <c r="B2784" s="66"/>
      <c r="C2784" s="67"/>
      <c r="D2784" s="68" t="s">
        <v>50</v>
      </c>
      <c r="E2784" s="70" t="s">
        <v>82</v>
      </c>
      <c r="F2784" s="70" t="s">
        <v>1279</v>
      </c>
      <c r="G2784" s="67">
        <v>44752</v>
      </c>
      <c r="H2784" s="67">
        <v>44767</v>
      </c>
      <c r="I2784" s="71">
        <f t="shared" si="153"/>
        <v>15</v>
      </c>
      <c r="J2784" s="72" t="s">
        <v>269</v>
      </c>
      <c r="K2784" s="72" t="s">
        <v>270</v>
      </c>
      <c r="L2784" s="73">
        <v>1</v>
      </c>
      <c r="M2784" s="73" t="s">
        <v>127</v>
      </c>
      <c r="N2784" s="68" t="str">
        <f>VLOOKUP(K2784,[1]人員授權表!D$3:G$249,4,0)</f>
        <v>無機</v>
      </c>
      <c r="O2784" s="70" t="str">
        <f>VLOOKUP(K2784,[1]人員授權表!D$2:E$249,2,FALSE)</f>
        <v>George陳志昇&amp;Vicky游崴涵</v>
      </c>
      <c r="P2784" s="67">
        <f t="shared" si="155"/>
        <v>44765</v>
      </c>
      <c r="Q2784" s="75" t="str">
        <f t="shared" si="154"/>
        <v>週六</v>
      </c>
      <c r="R2784" s="80">
        <v>44760</v>
      </c>
      <c r="S2784" s="68"/>
      <c r="T2784" s="70"/>
      <c r="U2784" s="70"/>
      <c r="V2784" s="70"/>
      <c r="W2784" s="70"/>
      <c r="X2784" s="70"/>
      <c r="Y2784" s="78"/>
      <c r="Z2784" s="79"/>
      <c r="AA2784" s="1"/>
      <c r="AB2784" s="12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</row>
    <row r="2785" spans="1:61" s="109" customFormat="1">
      <c r="A2785" s="1"/>
      <c r="B2785" s="66"/>
      <c r="C2785" s="67"/>
      <c r="D2785" s="68" t="s">
        <v>50</v>
      </c>
      <c r="E2785" s="70" t="s">
        <v>82</v>
      </c>
      <c r="F2785" s="70" t="s">
        <v>1279</v>
      </c>
      <c r="G2785" s="67">
        <v>44752</v>
      </c>
      <c r="H2785" s="67">
        <v>44767</v>
      </c>
      <c r="I2785" s="71">
        <f t="shared" si="153"/>
        <v>15</v>
      </c>
      <c r="J2785" s="72" t="s">
        <v>141</v>
      </c>
      <c r="K2785" s="72" t="s">
        <v>142</v>
      </c>
      <c r="L2785" s="73">
        <v>1</v>
      </c>
      <c r="M2785" s="73" t="s">
        <v>127</v>
      </c>
      <c r="N2785" s="68" t="str">
        <f>VLOOKUP(K2785,[1]人員授權表!D$3:G$249,4,0)</f>
        <v>無機</v>
      </c>
      <c r="O2785" s="70" t="str">
        <f>VLOOKUP(K2785,[1]人員授權表!D$2:E$249,2,FALSE)</f>
        <v>Dennis陳汶宏</v>
      </c>
      <c r="P2785" s="67">
        <f t="shared" si="155"/>
        <v>44765</v>
      </c>
      <c r="Q2785" s="75" t="str">
        <f t="shared" si="154"/>
        <v>週六</v>
      </c>
      <c r="R2785" s="80">
        <v>44755</v>
      </c>
      <c r="S2785" s="68"/>
      <c r="T2785" s="70"/>
      <c r="U2785" s="70"/>
      <c r="V2785" s="70"/>
      <c r="W2785" s="70"/>
      <c r="X2785" s="70"/>
      <c r="Y2785" s="78"/>
      <c r="Z2785" s="79"/>
      <c r="AA2785" s="1"/>
      <c r="AB2785" s="12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</row>
    <row r="2786" spans="1:61" s="109" customFormat="1">
      <c r="A2786" s="1"/>
      <c r="B2786" s="66"/>
      <c r="C2786" s="67"/>
      <c r="D2786" s="68" t="s">
        <v>50</v>
      </c>
      <c r="E2786" s="70" t="s">
        <v>82</v>
      </c>
      <c r="F2786" s="70" t="s">
        <v>1279</v>
      </c>
      <c r="G2786" s="67">
        <v>44752</v>
      </c>
      <c r="H2786" s="67">
        <v>44767</v>
      </c>
      <c r="I2786" s="71">
        <f t="shared" si="153"/>
        <v>15</v>
      </c>
      <c r="J2786" s="72" t="s">
        <v>153</v>
      </c>
      <c r="K2786" s="72" t="s">
        <v>154</v>
      </c>
      <c r="L2786" s="73">
        <v>1</v>
      </c>
      <c r="M2786" s="73" t="s">
        <v>127</v>
      </c>
      <c r="N2786" s="68" t="str">
        <f>VLOOKUP(K2786,[1]人員授權表!D$3:G$249,4,0)</f>
        <v>無機</v>
      </c>
      <c r="O2786" s="70" t="str">
        <f>VLOOKUP(K2786,[1]人員授權表!D$2:E$249,2,FALSE)</f>
        <v>Ken張智凱</v>
      </c>
      <c r="P2786" s="67">
        <f t="shared" si="155"/>
        <v>44765</v>
      </c>
      <c r="Q2786" s="75" t="str">
        <f t="shared" si="154"/>
        <v>週六</v>
      </c>
      <c r="R2786" s="80">
        <v>44754</v>
      </c>
      <c r="S2786" s="68"/>
      <c r="T2786" s="70"/>
      <c r="U2786" s="70"/>
      <c r="V2786" s="70"/>
      <c r="W2786" s="70"/>
      <c r="X2786" s="70"/>
      <c r="Y2786" s="78"/>
      <c r="Z2786" s="79"/>
      <c r="AA2786" s="1"/>
      <c r="AB2786" s="12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</row>
    <row r="2787" spans="1:61" s="109" customFormat="1">
      <c r="A2787" s="1"/>
      <c r="B2787" s="66"/>
      <c r="C2787" s="67"/>
      <c r="D2787" s="68" t="s">
        <v>50</v>
      </c>
      <c r="E2787" s="70" t="s">
        <v>82</v>
      </c>
      <c r="F2787" s="70" t="s">
        <v>1279</v>
      </c>
      <c r="G2787" s="67">
        <v>44752</v>
      </c>
      <c r="H2787" s="67">
        <v>44767</v>
      </c>
      <c r="I2787" s="71">
        <f t="shared" si="153"/>
        <v>15</v>
      </c>
      <c r="J2787" s="72" t="s">
        <v>137</v>
      </c>
      <c r="K2787" s="72" t="s">
        <v>138</v>
      </c>
      <c r="L2787" s="73">
        <v>1</v>
      </c>
      <c r="M2787" s="73" t="s">
        <v>127</v>
      </c>
      <c r="N2787" s="68" t="str">
        <f>VLOOKUP(K2787,[1]人員授權表!D$3:G$249,4,0)</f>
        <v>無機</v>
      </c>
      <c r="O2787" s="70" t="s">
        <v>99</v>
      </c>
      <c r="P2787" s="67">
        <f t="shared" si="155"/>
        <v>44765</v>
      </c>
      <c r="Q2787" s="75" t="str">
        <f t="shared" si="154"/>
        <v>週六</v>
      </c>
      <c r="R2787" s="80">
        <v>44761</v>
      </c>
      <c r="S2787" s="68"/>
      <c r="T2787" s="70"/>
      <c r="U2787" s="70"/>
      <c r="V2787" s="70"/>
      <c r="W2787" s="70"/>
      <c r="X2787" s="70"/>
      <c r="Y2787" s="78"/>
      <c r="Z2787" s="79"/>
      <c r="AA2787" s="1"/>
      <c r="AB2787" s="12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</row>
    <row r="2788" spans="1:61" s="109" customFormat="1">
      <c r="A2788" s="1"/>
      <c r="B2788" s="66"/>
      <c r="C2788" s="67"/>
      <c r="D2788" s="68" t="s">
        <v>50</v>
      </c>
      <c r="E2788" s="70" t="s">
        <v>82</v>
      </c>
      <c r="F2788" s="70" t="s">
        <v>1279</v>
      </c>
      <c r="G2788" s="67">
        <v>44752</v>
      </c>
      <c r="H2788" s="67">
        <v>44767</v>
      </c>
      <c r="I2788" s="71">
        <f t="shared" si="153"/>
        <v>15</v>
      </c>
      <c r="J2788" s="72" t="s">
        <v>1280</v>
      </c>
      <c r="K2788" s="72" t="s">
        <v>149</v>
      </c>
      <c r="L2788" s="73">
        <v>1</v>
      </c>
      <c r="M2788" s="73" t="s">
        <v>127</v>
      </c>
      <c r="N2788" s="68" t="str">
        <f>VLOOKUP(K2788,[1]人員授權表!D$3:G$249,4,0)</f>
        <v>無機</v>
      </c>
      <c r="O2788" s="70" t="str">
        <f>VLOOKUP(K2788,[1]人員授權表!D$2:E$249,2,FALSE)</f>
        <v>Vicky游崴涵</v>
      </c>
      <c r="P2788" s="67">
        <f t="shared" si="155"/>
        <v>44765</v>
      </c>
      <c r="Q2788" s="75" t="str">
        <f t="shared" si="154"/>
        <v>週六</v>
      </c>
      <c r="R2788" s="80">
        <v>44757</v>
      </c>
      <c r="S2788" s="68"/>
      <c r="T2788" s="70"/>
      <c r="U2788" s="70"/>
      <c r="V2788" s="70"/>
      <c r="W2788" s="70"/>
      <c r="X2788" s="70"/>
      <c r="Y2788" s="78"/>
      <c r="Z2788" s="79"/>
      <c r="AA2788" s="1"/>
      <c r="AB2788" s="12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</row>
    <row r="2789" spans="1:61" s="109" customFormat="1">
      <c r="A2789" s="1"/>
      <c r="B2789" s="66"/>
      <c r="C2789" s="67"/>
      <c r="D2789" s="68" t="s">
        <v>50</v>
      </c>
      <c r="E2789" s="70" t="s">
        <v>82</v>
      </c>
      <c r="F2789" s="19" t="s">
        <v>1281</v>
      </c>
      <c r="G2789" s="67">
        <v>44750</v>
      </c>
      <c r="H2789" s="67">
        <v>44767</v>
      </c>
      <c r="I2789" s="71">
        <f t="shared" si="153"/>
        <v>17</v>
      </c>
      <c r="J2789" s="72" t="s">
        <v>162</v>
      </c>
      <c r="K2789" s="72" t="s">
        <v>163</v>
      </c>
      <c r="L2789" s="73">
        <v>2</v>
      </c>
      <c r="M2789" s="73" t="s">
        <v>104</v>
      </c>
      <c r="N2789" s="68" t="str">
        <f>VLOOKUP(K2789,[1]人員授權表!D$3:G$249,4,0)</f>
        <v>無機</v>
      </c>
      <c r="O2789" s="70" t="str">
        <f>IF(J2789=[1]人員授權表!$C$85,"Casper李羿勳",IF(J2789=[1]人員授權表!$C$188,"Iring陳俊明",VLOOKUP(K2789,[1]人員授權表!D$2:E$249,2,FALSE)))</f>
        <v>Dennis陳汶宏</v>
      </c>
      <c r="P2789" s="67">
        <f t="shared" si="155"/>
        <v>44765</v>
      </c>
      <c r="Q2789" s="75" t="str">
        <f t="shared" si="154"/>
        <v>週六</v>
      </c>
      <c r="R2789" s="80">
        <v>44763</v>
      </c>
      <c r="S2789" s="68"/>
      <c r="T2789" s="70"/>
      <c r="U2789" s="70"/>
      <c r="V2789" s="70"/>
      <c r="W2789" s="70"/>
      <c r="X2789" s="70"/>
      <c r="Y2789" s="78"/>
      <c r="Z2789" s="79"/>
      <c r="AA2789" s="1"/>
      <c r="AB2789" s="12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</row>
    <row r="2790" spans="1:61" s="109" customFormat="1">
      <c r="A2790" s="1"/>
      <c r="B2790" s="66"/>
      <c r="C2790" s="67"/>
      <c r="D2790" s="68" t="s">
        <v>50</v>
      </c>
      <c r="E2790" s="70" t="s">
        <v>82</v>
      </c>
      <c r="F2790" s="19" t="s">
        <v>1281</v>
      </c>
      <c r="G2790" s="67">
        <v>44750</v>
      </c>
      <c r="H2790" s="67">
        <v>44767</v>
      </c>
      <c r="I2790" s="71">
        <f t="shared" si="153"/>
        <v>17</v>
      </c>
      <c r="J2790" s="72" t="s">
        <v>148</v>
      </c>
      <c r="K2790" s="72" t="s">
        <v>149</v>
      </c>
      <c r="L2790" s="73">
        <v>2</v>
      </c>
      <c r="M2790" s="73" t="s">
        <v>104</v>
      </c>
      <c r="N2790" s="68" t="str">
        <f>VLOOKUP(K2790,[1]人員授權表!D$3:G$249,4,0)</f>
        <v>無機</v>
      </c>
      <c r="O2790" s="70" t="str">
        <f>IF(J2790=[1]人員授權表!$C$85,"Casper李羿勳",IF(J2790=[1]人員授權表!$C$188,"Iring陳俊明",VLOOKUP(K2790,[1]人員授權表!D$2:E$249,2,FALSE)))</f>
        <v>Vicky游崴涵</v>
      </c>
      <c r="P2790" s="67">
        <f t="shared" si="155"/>
        <v>44765</v>
      </c>
      <c r="Q2790" s="75" t="str">
        <f t="shared" si="154"/>
        <v>週六</v>
      </c>
      <c r="R2790" s="80">
        <v>44757</v>
      </c>
      <c r="S2790" s="68"/>
      <c r="T2790" s="70"/>
      <c r="U2790" s="70"/>
      <c r="V2790" s="70"/>
      <c r="W2790" s="70"/>
      <c r="X2790" s="70"/>
      <c r="Y2790" s="78"/>
      <c r="Z2790" s="79"/>
      <c r="AA2790" s="1"/>
      <c r="AB2790" s="12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</row>
    <row r="2791" spans="1:61" s="109" customFormat="1">
      <c r="A2791" s="1"/>
      <c r="B2791" s="66"/>
      <c r="C2791" s="67"/>
      <c r="D2791" s="68" t="s">
        <v>50</v>
      </c>
      <c r="E2791" s="70" t="s">
        <v>82</v>
      </c>
      <c r="F2791" s="19" t="s">
        <v>1281</v>
      </c>
      <c r="G2791" s="67">
        <v>44750</v>
      </c>
      <c r="H2791" s="67">
        <v>44767</v>
      </c>
      <c r="I2791" s="71">
        <f t="shared" si="153"/>
        <v>17</v>
      </c>
      <c r="J2791" s="72" t="s">
        <v>139</v>
      </c>
      <c r="K2791" s="72" t="s">
        <v>140</v>
      </c>
      <c r="L2791" s="73">
        <v>2</v>
      </c>
      <c r="M2791" s="73" t="s">
        <v>104</v>
      </c>
      <c r="N2791" s="68" t="str">
        <f>VLOOKUP(K2791,[1]人員授權表!D$3:G$249,4,0)</f>
        <v>無機</v>
      </c>
      <c r="O2791" s="70" t="str">
        <f>IF(J2791=[1]人員授權表!$C$85,"Casper李羿勳",IF(J2791=[1]人員授權表!$C$188,"Iring陳俊明",IF(J2791=[1]人員授權表!$C$189,"Brian陳泓霖",VLOOKUP(K2791,[1]人員授權表!D$2:E$249,2,FALSE))))</f>
        <v>Brian陳泓霖</v>
      </c>
      <c r="P2791" s="67">
        <f t="shared" si="155"/>
        <v>44765</v>
      </c>
      <c r="Q2791" s="75" t="str">
        <f t="shared" si="154"/>
        <v>週六</v>
      </c>
      <c r="R2791" s="80">
        <v>44760</v>
      </c>
      <c r="S2791" s="68"/>
      <c r="T2791" s="70"/>
      <c r="U2791" s="70"/>
      <c r="V2791" s="70"/>
      <c r="W2791" s="70"/>
      <c r="X2791" s="70"/>
      <c r="Y2791" s="78"/>
      <c r="Z2791" s="79"/>
      <c r="AA2791" s="1"/>
      <c r="AB2791" s="12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</row>
    <row r="2792" spans="1:61" s="109" customFormat="1">
      <c r="A2792" s="1"/>
      <c r="B2792" s="66"/>
      <c r="C2792" s="67"/>
      <c r="D2792" s="68" t="s">
        <v>50</v>
      </c>
      <c r="E2792" s="70" t="s">
        <v>82</v>
      </c>
      <c r="F2792" s="19" t="s">
        <v>1281</v>
      </c>
      <c r="G2792" s="67">
        <v>44750</v>
      </c>
      <c r="H2792" s="67">
        <v>44767</v>
      </c>
      <c r="I2792" s="71">
        <f t="shared" si="153"/>
        <v>17</v>
      </c>
      <c r="J2792" s="72" t="s">
        <v>137</v>
      </c>
      <c r="K2792" s="72" t="s">
        <v>138</v>
      </c>
      <c r="L2792" s="73">
        <v>2</v>
      </c>
      <c r="M2792" s="73" t="s">
        <v>104</v>
      </c>
      <c r="N2792" s="68" t="str">
        <f>VLOOKUP(K2792,[1]人員授權表!D$3:G$249,4,0)</f>
        <v>無機</v>
      </c>
      <c r="O2792" s="70" t="s">
        <v>99</v>
      </c>
      <c r="P2792" s="67">
        <f t="shared" si="155"/>
        <v>44765</v>
      </c>
      <c r="Q2792" s="75" t="str">
        <f t="shared" si="154"/>
        <v>週六</v>
      </c>
      <c r="R2792" s="80">
        <v>44761</v>
      </c>
      <c r="S2792" s="68"/>
      <c r="T2792" s="70"/>
      <c r="U2792" s="70"/>
      <c r="V2792" s="70"/>
      <c r="W2792" s="70"/>
      <c r="X2792" s="70"/>
      <c r="Y2792" s="78"/>
      <c r="Z2792" s="79"/>
      <c r="AA2792" s="1"/>
      <c r="AB2792" s="12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</row>
    <row r="2793" spans="1:61" s="109" customFormat="1">
      <c r="A2793" s="1"/>
      <c r="B2793" s="66"/>
      <c r="C2793" s="67"/>
      <c r="D2793" s="68" t="s">
        <v>50</v>
      </c>
      <c r="E2793" s="70" t="s">
        <v>82</v>
      </c>
      <c r="F2793" s="19" t="s">
        <v>1281</v>
      </c>
      <c r="G2793" s="67">
        <v>44750</v>
      </c>
      <c r="H2793" s="67">
        <v>44767</v>
      </c>
      <c r="I2793" s="71">
        <f t="shared" si="153"/>
        <v>17</v>
      </c>
      <c r="J2793" s="72" t="s">
        <v>125</v>
      </c>
      <c r="K2793" s="72" t="s">
        <v>144</v>
      </c>
      <c r="L2793" s="73">
        <v>2</v>
      </c>
      <c r="M2793" s="73" t="s">
        <v>104</v>
      </c>
      <c r="N2793" s="68" t="str">
        <f>VLOOKUP(K2793,[1]人員授權表!D$3:G$249,4,0)</f>
        <v>有機</v>
      </c>
      <c r="O2793" s="70" t="str">
        <f>IF(J2793=[1]人員授權表!$C$85,"Casper李羿勳",IF(J2793=[1]人員授權表!$C$188,"Iring陳俊明",VLOOKUP(K2793,[1]人員授權表!D$2:E$249,2,FALSE)))</f>
        <v>Lucy黃詩婷</v>
      </c>
      <c r="P2793" s="67">
        <f t="shared" si="155"/>
        <v>44765</v>
      </c>
      <c r="Q2793" s="75" t="str">
        <f t="shared" si="154"/>
        <v>週六</v>
      </c>
      <c r="R2793" s="80">
        <v>44757</v>
      </c>
      <c r="S2793" s="68"/>
      <c r="T2793" s="70"/>
      <c r="U2793" s="70"/>
      <c r="V2793" s="70"/>
      <c r="W2793" s="70"/>
      <c r="X2793" s="70"/>
      <c r="Y2793" s="78"/>
      <c r="Z2793" s="79"/>
      <c r="AA2793" s="1"/>
      <c r="AB2793" s="12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</row>
    <row r="2794" spans="1:61" s="109" customFormat="1">
      <c r="A2794" s="1"/>
      <c r="B2794" s="66"/>
      <c r="C2794" s="67"/>
      <c r="D2794" s="68" t="s">
        <v>50</v>
      </c>
      <c r="E2794" s="70" t="s">
        <v>82</v>
      </c>
      <c r="F2794" s="19" t="s">
        <v>1281</v>
      </c>
      <c r="G2794" s="67">
        <v>44750</v>
      </c>
      <c r="H2794" s="67">
        <v>44767</v>
      </c>
      <c r="I2794" s="71">
        <f t="shared" si="153"/>
        <v>17</v>
      </c>
      <c r="J2794" s="72" t="s">
        <v>164</v>
      </c>
      <c r="K2794" s="72" t="s">
        <v>146</v>
      </c>
      <c r="L2794" s="73">
        <v>2</v>
      </c>
      <c r="M2794" s="73" t="s">
        <v>104</v>
      </c>
      <c r="N2794" s="68" t="str">
        <f>VLOOKUP(K2794,[1]人員授權表!D$3:G$249,4,0)</f>
        <v>無機</v>
      </c>
      <c r="O2794" s="70" t="s">
        <v>318</v>
      </c>
      <c r="P2794" s="67">
        <f t="shared" si="155"/>
        <v>44765</v>
      </c>
      <c r="Q2794" s="75" t="str">
        <f t="shared" si="154"/>
        <v>週六</v>
      </c>
      <c r="R2794" s="80">
        <v>44761</v>
      </c>
      <c r="S2794" s="68"/>
      <c r="T2794" s="70"/>
      <c r="U2794" s="70"/>
      <c r="V2794" s="70"/>
      <c r="W2794" s="70"/>
      <c r="X2794" s="70"/>
      <c r="Y2794" s="78"/>
      <c r="Z2794" s="79"/>
      <c r="AA2794" s="1"/>
      <c r="AB2794" s="12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</row>
    <row r="2795" spans="1:61" s="109" customFormat="1">
      <c r="A2795" s="1"/>
      <c r="B2795" s="66"/>
      <c r="C2795" s="67"/>
      <c r="D2795" s="68" t="s">
        <v>50</v>
      </c>
      <c r="E2795" s="70" t="s">
        <v>82</v>
      </c>
      <c r="F2795" s="19" t="s">
        <v>1281</v>
      </c>
      <c r="G2795" s="67">
        <v>44750</v>
      </c>
      <c r="H2795" s="67">
        <v>44767</v>
      </c>
      <c r="I2795" s="71">
        <f t="shared" si="153"/>
        <v>17</v>
      </c>
      <c r="J2795" s="72" t="s">
        <v>141</v>
      </c>
      <c r="K2795" s="72" t="s">
        <v>142</v>
      </c>
      <c r="L2795" s="73">
        <v>2</v>
      </c>
      <c r="M2795" s="73" t="s">
        <v>104</v>
      </c>
      <c r="N2795" s="68" t="str">
        <f>VLOOKUP(K2795,[1]人員授權表!D$3:G$249,4,0)</f>
        <v>無機</v>
      </c>
      <c r="O2795" s="70" t="str">
        <f>IF(J2795=[1]人員授權表!$C$85,"Casper李羿勳",IF(J2795=[1]人員授權表!$C$188,"Iring陳俊明",VLOOKUP(K2795,[1]人員授權表!D$2:E$249,2,FALSE)))</f>
        <v>Dennis陳汶宏</v>
      </c>
      <c r="P2795" s="67">
        <f t="shared" si="155"/>
        <v>44765</v>
      </c>
      <c r="Q2795" s="75" t="str">
        <f t="shared" si="154"/>
        <v>週六</v>
      </c>
      <c r="R2795" s="80">
        <v>44755</v>
      </c>
      <c r="S2795" s="68"/>
      <c r="T2795" s="70"/>
      <c r="U2795" s="70"/>
      <c r="V2795" s="70"/>
      <c r="W2795" s="70"/>
      <c r="X2795" s="70"/>
      <c r="Y2795" s="78"/>
      <c r="Z2795" s="79"/>
      <c r="AA2795" s="1"/>
      <c r="AB2795" s="12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</row>
    <row r="2796" spans="1:61" s="109" customFormat="1">
      <c r="A2796" s="1"/>
      <c r="B2796" s="66"/>
      <c r="C2796" s="67"/>
      <c r="D2796" s="68" t="s">
        <v>50</v>
      </c>
      <c r="E2796" s="70" t="s">
        <v>82</v>
      </c>
      <c r="F2796" s="19" t="s">
        <v>1281</v>
      </c>
      <c r="G2796" s="67">
        <v>44750</v>
      </c>
      <c r="H2796" s="67">
        <v>44767</v>
      </c>
      <c r="I2796" s="71">
        <f t="shared" si="153"/>
        <v>17</v>
      </c>
      <c r="J2796" s="72" t="s">
        <v>373</v>
      </c>
      <c r="K2796" s="72" t="s">
        <v>374</v>
      </c>
      <c r="L2796" s="73">
        <v>1</v>
      </c>
      <c r="M2796" s="73" t="s">
        <v>104</v>
      </c>
      <c r="N2796" s="68" t="str">
        <f>VLOOKUP(K2796,[1]人員授權表!D$3:G$249,4,0)</f>
        <v>無機</v>
      </c>
      <c r="O2796" s="70" t="str">
        <f>IF(J2796=[1]人員授權表!$C$85,"Casper李羿勳",IF(J2796=[1]人員授權表!$C$188,"Iring陳俊明",VLOOKUP(K2796,[1]人員授權表!D$2:E$249,2,FALSE)))</f>
        <v>Ruby黃家蓁</v>
      </c>
      <c r="P2796" s="67">
        <f t="shared" si="155"/>
        <v>44765</v>
      </c>
      <c r="Q2796" s="75" t="str">
        <f t="shared" si="154"/>
        <v>週六</v>
      </c>
      <c r="R2796" s="80">
        <v>44762</v>
      </c>
      <c r="S2796" s="68"/>
      <c r="T2796" s="70"/>
      <c r="U2796" s="70"/>
      <c r="V2796" s="70"/>
      <c r="W2796" s="70"/>
      <c r="X2796" s="70"/>
      <c r="Y2796" s="78"/>
      <c r="Z2796" s="79"/>
      <c r="AA2796" s="1"/>
      <c r="AB2796" s="12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</row>
    <row r="2797" spans="1:61" s="109" customFormat="1">
      <c r="A2797" s="1"/>
      <c r="B2797" s="66"/>
      <c r="C2797" s="67"/>
      <c r="D2797" s="68" t="s">
        <v>50</v>
      </c>
      <c r="E2797" s="70" t="s">
        <v>82</v>
      </c>
      <c r="F2797" s="15" t="s">
        <v>1282</v>
      </c>
      <c r="G2797" s="101">
        <v>44751</v>
      </c>
      <c r="H2797" s="101">
        <v>44767</v>
      </c>
      <c r="I2797" s="71">
        <f t="shared" si="153"/>
        <v>16</v>
      </c>
      <c r="J2797" s="72" t="s">
        <v>173</v>
      </c>
      <c r="K2797" s="72" t="s">
        <v>386</v>
      </c>
      <c r="L2797" s="110">
        <v>10</v>
      </c>
      <c r="M2797" s="73" t="s">
        <v>104</v>
      </c>
      <c r="N2797" s="68" t="str">
        <f>VLOOKUP(K2797,[1]人員授權表!D$3:G$249,4,0)</f>
        <v>有機</v>
      </c>
      <c r="O2797" s="70" t="str">
        <f>VLOOKUP(K2797,[1]人員授權表!D$2:E$249,2,FALSE)</f>
        <v>Una林庭瑄</v>
      </c>
      <c r="P2797" s="67">
        <f t="shared" si="155"/>
        <v>44765</v>
      </c>
      <c r="Q2797" s="75" t="str">
        <f t="shared" si="154"/>
        <v>週六</v>
      </c>
      <c r="R2797" s="80">
        <v>44761</v>
      </c>
      <c r="S2797" s="68"/>
      <c r="T2797" s="70"/>
      <c r="U2797" s="70"/>
      <c r="V2797" s="70"/>
      <c r="W2797" s="70"/>
      <c r="X2797" s="70"/>
      <c r="Y2797" s="78"/>
      <c r="Z2797" s="79"/>
      <c r="AA2797" s="1"/>
      <c r="AB2797" s="12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</row>
    <row r="2798" spans="1:61" s="109" customFormat="1">
      <c r="A2798" s="1"/>
      <c r="B2798" s="66"/>
      <c r="C2798" s="67"/>
      <c r="D2798" s="68" t="s">
        <v>50</v>
      </c>
      <c r="E2798" s="70" t="s">
        <v>51</v>
      </c>
      <c r="F2798" s="70" t="s">
        <v>1283</v>
      </c>
      <c r="G2798" s="67">
        <v>44747</v>
      </c>
      <c r="H2798" s="67">
        <v>44767</v>
      </c>
      <c r="I2798" s="71">
        <f t="shared" si="153"/>
        <v>20</v>
      </c>
      <c r="J2798" s="72" t="s">
        <v>525</v>
      </c>
      <c r="K2798" s="72" t="s">
        <v>182</v>
      </c>
      <c r="L2798" s="73">
        <v>1</v>
      </c>
      <c r="M2798" s="73" t="s">
        <v>108</v>
      </c>
      <c r="N2798" s="68" t="str">
        <f>VLOOKUP(K2798,[1]人員授權表!D$3:G$249,4,0)</f>
        <v>有機</v>
      </c>
      <c r="O2798" s="70" t="str">
        <f>VLOOKUP(K2798,[1]人員授權表!D$2:E$249,2,FALSE)</f>
        <v>Sara王淑玲</v>
      </c>
      <c r="P2798" s="67">
        <f t="shared" si="155"/>
        <v>44765</v>
      </c>
      <c r="Q2798" s="75" t="str">
        <f t="shared" si="154"/>
        <v>週六</v>
      </c>
      <c r="R2798" s="80">
        <v>44761</v>
      </c>
      <c r="S2798" s="68"/>
      <c r="T2798" s="70"/>
      <c r="U2798" s="70"/>
      <c r="V2798" s="70"/>
      <c r="W2798" s="70"/>
      <c r="X2798" s="70"/>
      <c r="Y2798" s="78"/>
      <c r="Z2798" s="79"/>
      <c r="AA2798" s="1"/>
      <c r="AB2798" s="12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</row>
    <row r="2799" spans="1:61" s="109" customFormat="1">
      <c r="A2799" s="1"/>
      <c r="B2799" s="66"/>
      <c r="C2799" s="67"/>
      <c r="D2799" s="68" t="s">
        <v>50</v>
      </c>
      <c r="E2799" s="70" t="s">
        <v>51</v>
      </c>
      <c r="F2799" s="19" t="s">
        <v>1284</v>
      </c>
      <c r="G2799" s="67">
        <v>44750</v>
      </c>
      <c r="H2799" s="67">
        <v>44767</v>
      </c>
      <c r="I2799" s="71">
        <f t="shared" si="153"/>
        <v>17</v>
      </c>
      <c r="J2799" s="72" t="s">
        <v>209</v>
      </c>
      <c r="K2799" s="72" t="s">
        <v>210</v>
      </c>
      <c r="L2799" s="73">
        <v>1</v>
      </c>
      <c r="M2799" s="73" t="s">
        <v>108</v>
      </c>
      <c r="N2799" s="68" t="str">
        <f>VLOOKUP(K2799,[1]人員授權表!D$3:G$249,4,0)</f>
        <v>無機</v>
      </c>
      <c r="O2799" s="70" t="str">
        <f>IF(J2799=[1]人員授權表!$C$85,"Casper李羿勳",IF(J2799=[1]人員授權表!$C$188,"Iring陳俊明",VLOOKUP(K2799,[1]人員授權表!D$2:E$249,2,FALSE)))</f>
        <v>Vicky游崴涵</v>
      </c>
      <c r="P2799" s="67">
        <f t="shared" si="155"/>
        <v>44765</v>
      </c>
      <c r="Q2799" s="75" t="str">
        <f t="shared" si="154"/>
        <v>週六</v>
      </c>
      <c r="R2799" s="80">
        <v>44762</v>
      </c>
      <c r="S2799" s="68"/>
      <c r="T2799" s="70"/>
      <c r="U2799" s="70"/>
      <c r="V2799" s="70"/>
      <c r="W2799" s="70"/>
      <c r="X2799" s="70"/>
      <c r="Y2799" s="78"/>
      <c r="Z2799" s="79"/>
      <c r="AA2799" s="1"/>
      <c r="AB2799" s="12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</row>
    <row r="2800" spans="1:61" s="109" customFormat="1">
      <c r="A2800" s="1"/>
      <c r="B2800" s="66"/>
      <c r="C2800" s="67"/>
      <c r="D2800" s="68" t="s">
        <v>50</v>
      </c>
      <c r="E2800" s="70" t="s">
        <v>51</v>
      </c>
      <c r="F2800" s="19" t="s">
        <v>1285</v>
      </c>
      <c r="G2800" s="67">
        <v>44750</v>
      </c>
      <c r="H2800" s="67">
        <v>44767</v>
      </c>
      <c r="I2800" s="71">
        <f t="shared" si="153"/>
        <v>17</v>
      </c>
      <c r="J2800" s="72" t="s">
        <v>209</v>
      </c>
      <c r="K2800" s="72" t="s">
        <v>210</v>
      </c>
      <c r="L2800" s="73">
        <v>1</v>
      </c>
      <c r="M2800" s="73" t="s">
        <v>108</v>
      </c>
      <c r="N2800" s="68" t="str">
        <f>VLOOKUP(K2800,[1]人員授權表!D$3:G$249,4,0)</f>
        <v>無機</v>
      </c>
      <c r="O2800" s="70" t="str">
        <f>IF(J2800=[1]人員授權表!$C$85,"Casper李羿勳",IF(J2800=[1]人員授權表!$C$188,"Iring陳俊明",VLOOKUP(K2800,[1]人員授權表!D$2:E$249,2,FALSE)))</f>
        <v>Vicky游崴涵</v>
      </c>
      <c r="P2800" s="67">
        <f t="shared" si="155"/>
        <v>44765</v>
      </c>
      <c r="Q2800" s="75" t="str">
        <f t="shared" si="154"/>
        <v>週六</v>
      </c>
      <c r="R2800" s="80">
        <v>44762</v>
      </c>
      <c r="S2800" s="68"/>
      <c r="T2800" s="70"/>
      <c r="U2800" s="70"/>
      <c r="V2800" s="70"/>
      <c r="W2800" s="70"/>
      <c r="X2800" s="70"/>
      <c r="Y2800" s="78"/>
      <c r="Z2800" s="79"/>
      <c r="AA2800" s="1"/>
      <c r="AB2800" s="12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</row>
    <row r="2801" spans="1:61" s="109" customFormat="1">
      <c r="A2801" s="1"/>
      <c r="B2801" s="66"/>
      <c r="C2801" s="67"/>
      <c r="D2801" s="68" t="s">
        <v>50</v>
      </c>
      <c r="E2801" s="70" t="s">
        <v>51</v>
      </c>
      <c r="F2801" s="19" t="s">
        <v>1286</v>
      </c>
      <c r="G2801" s="67">
        <v>44750</v>
      </c>
      <c r="H2801" s="67">
        <v>44767</v>
      </c>
      <c r="I2801" s="71">
        <f t="shared" si="153"/>
        <v>17</v>
      </c>
      <c r="J2801" s="72" t="s">
        <v>209</v>
      </c>
      <c r="K2801" s="72" t="s">
        <v>210</v>
      </c>
      <c r="L2801" s="73">
        <v>1</v>
      </c>
      <c r="M2801" s="73" t="s">
        <v>108</v>
      </c>
      <c r="N2801" s="68" t="str">
        <f>VLOOKUP(K2801,[1]人員授權表!D$3:G$249,4,0)</f>
        <v>無機</v>
      </c>
      <c r="O2801" s="70" t="str">
        <f>IF(J2801=[1]人員授權表!$C$85,"Casper李羿勳",IF(J2801=[1]人員授權表!$C$188,"Iring陳俊明",VLOOKUP(K2801,[1]人員授權表!D$2:E$249,2,FALSE)))</f>
        <v>Vicky游崴涵</v>
      </c>
      <c r="P2801" s="67">
        <f t="shared" si="155"/>
        <v>44765</v>
      </c>
      <c r="Q2801" s="75" t="str">
        <f t="shared" si="154"/>
        <v>週六</v>
      </c>
      <c r="R2801" s="80">
        <v>44762</v>
      </c>
      <c r="S2801" s="68"/>
      <c r="T2801" s="70"/>
      <c r="U2801" s="70"/>
      <c r="V2801" s="70"/>
      <c r="W2801" s="70"/>
      <c r="X2801" s="70"/>
      <c r="Y2801" s="78"/>
      <c r="Z2801" s="79"/>
      <c r="AA2801" s="1"/>
      <c r="AB2801" s="12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</row>
    <row r="2802" spans="1:61" s="109" customFormat="1">
      <c r="A2802" s="1"/>
      <c r="B2802" s="66"/>
      <c r="C2802" s="67"/>
      <c r="D2802" s="68" t="s">
        <v>50</v>
      </c>
      <c r="E2802" s="70" t="s">
        <v>51</v>
      </c>
      <c r="F2802" s="19" t="s">
        <v>1287</v>
      </c>
      <c r="G2802" s="67">
        <v>44750</v>
      </c>
      <c r="H2802" s="67">
        <v>44767</v>
      </c>
      <c r="I2802" s="71">
        <f t="shared" si="153"/>
        <v>17</v>
      </c>
      <c r="J2802" s="72" t="s">
        <v>209</v>
      </c>
      <c r="K2802" s="72" t="s">
        <v>210</v>
      </c>
      <c r="L2802" s="73">
        <v>1</v>
      </c>
      <c r="M2802" s="73" t="s">
        <v>108</v>
      </c>
      <c r="N2802" s="68" t="str">
        <f>VLOOKUP(K2802,[1]人員授權表!D$3:G$249,4,0)</f>
        <v>無機</v>
      </c>
      <c r="O2802" s="70" t="str">
        <f>IF(J2802=[1]人員授權表!$C$85,"Casper李羿勳",IF(J2802=[1]人員授權表!$C$188,"Iring陳俊明",VLOOKUP(K2802,[1]人員授權表!D$2:E$249,2,FALSE)))</f>
        <v>Vicky游崴涵</v>
      </c>
      <c r="P2802" s="67">
        <f t="shared" si="155"/>
        <v>44765</v>
      </c>
      <c r="Q2802" s="75" t="str">
        <f t="shared" si="154"/>
        <v>週六</v>
      </c>
      <c r="R2802" s="80">
        <v>44762</v>
      </c>
      <c r="S2802" s="68"/>
      <c r="T2802" s="70"/>
      <c r="U2802" s="70"/>
      <c r="V2802" s="70"/>
      <c r="W2802" s="70"/>
      <c r="X2802" s="70"/>
      <c r="Y2802" s="78"/>
      <c r="Z2802" s="79"/>
      <c r="AA2802" s="1"/>
      <c r="AB2802" s="12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</row>
    <row r="2803" spans="1:61" s="109" customFormat="1">
      <c r="A2803" s="1"/>
      <c r="B2803" s="66"/>
      <c r="C2803" s="67"/>
      <c r="D2803" s="68" t="s">
        <v>50</v>
      </c>
      <c r="E2803" s="70" t="s">
        <v>51</v>
      </c>
      <c r="F2803" s="19" t="s">
        <v>1288</v>
      </c>
      <c r="G2803" s="67">
        <v>44750</v>
      </c>
      <c r="H2803" s="67">
        <v>44767</v>
      </c>
      <c r="I2803" s="71">
        <f t="shared" si="153"/>
        <v>17</v>
      </c>
      <c r="J2803" s="72" t="s">
        <v>209</v>
      </c>
      <c r="K2803" s="72" t="s">
        <v>210</v>
      </c>
      <c r="L2803" s="73">
        <v>1</v>
      </c>
      <c r="M2803" s="73" t="s">
        <v>108</v>
      </c>
      <c r="N2803" s="68" t="str">
        <f>VLOOKUP(K2803,[1]人員授權表!D$3:G$249,4,0)</f>
        <v>無機</v>
      </c>
      <c r="O2803" s="70" t="str">
        <f>IF(J2803=[1]人員授權表!$C$85,"Casper李羿勳",IF(J2803=[1]人員授權表!$C$188,"Iring陳俊明",VLOOKUP(K2803,[1]人員授權表!D$2:E$249,2,FALSE)))</f>
        <v>Vicky游崴涵</v>
      </c>
      <c r="P2803" s="67">
        <f t="shared" si="155"/>
        <v>44765</v>
      </c>
      <c r="Q2803" s="75" t="str">
        <f t="shared" si="154"/>
        <v>週六</v>
      </c>
      <c r="R2803" s="80">
        <v>44762</v>
      </c>
      <c r="S2803" s="68"/>
      <c r="T2803" s="70"/>
      <c r="U2803" s="70"/>
      <c r="V2803" s="70"/>
      <c r="W2803" s="70"/>
      <c r="X2803" s="70"/>
      <c r="Y2803" s="78"/>
      <c r="Z2803" s="79"/>
      <c r="AA2803" s="1"/>
      <c r="AB2803" s="12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</row>
    <row r="2804" spans="1:61" s="109" customFormat="1">
      <c r="A2804" s="1"/>
      <c r="B2804" s="66"/>
      <c r="C2804" s="67"/>
      <c r="D2804" s="68" t="s">
        <v>50</v>
      </c>
      <c r="E2804" s="70" t="s">
        <v>51</v>
      </c>
      <c r="F2804" s="19" t="s">
        <v>1289</v>
      </c>
      <c r="G2804" s="67">
        <v>44750</v>
      </c>
      <c r="H2804" s="67">
        <v>44767</v>
      </c>
      <c r="I2804" s="71">
        <f t="shared" si="153"/>
        <v>17</v>
      </c>
      <c r="J2804" s="72" t="s">
        <v>209</v>
      </c>
      <c r="K2804" s="72" t="s">
        <v>210</v>
      </c>
      <c r="L2804" s="73">
        <v>1</v>
      </c>
      <c r="M2804" s="73" t="s">
        <v>108</v>
      </c>
      <c r="N2804" s="68" t="str">
        <f>VLOOKUP(K2804,[1]人員授權表!D$3:G$249,4,0)</f>
        <v>無機</v>
      </c>
      <c r="O2804" s="70" t="str">
        <f>IF(J2804=[1]人員授權表!$C$85,"Casper李羿勳",IF(J2804=[1]人員授權表!$C$188,"Iring陳俊明",VLOOKUP(K2804,[1]人員授權表!D$2:E$249,2,FALSE)))</f>
        <v>Vicky游崴涵</v>
      </c>
      <c r="P2804" s="67">
        <f t="shared" si="155"/>
        <v>44765</v>
      </c>
      <c r="Q2804" s="75" t="str">
        <f t="shared" si="154"/>
        <v>週六</v>
      </c>
      <c r="R2804" s="80">
        <v>44762</v>
      </c>
      <c r="S2804" s="68"/>
      <c r="T2804" s="70"/>
      <c r="U2804" s="70"/>
      <c r="V2804" s="70"/>
      <c r="W2804" s="70"/>
      <c r="X2804" s="70"/>
      <c r="Y2804" s="78"/>
      <c r="Z2804" s="79"/>
      <c r="AA2804" s="1"/>
      <c r="AB2804" s="12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</row>
    <row r="2805" spans="1:61" s="109" customFormat="1">
      <c r="A2805" s="1"/>
      <c r="B2805" s="66"/>
      <c r="C2805" s="67"/>
      <c r="D2805" s="68" t="s">
        <v>50</v>
      </c>
      <c r="E2805" s="70" t="s">
        <v>51</v>
      </c>
      <c r="F2805" s="19" t="s">
        <v>1290</v>
      </c>
      <c r="G2805" s="67">
        <v>44750</v>
      </c>
      <c r="H2805" s="67">
        <v>44767</v>
      </c>
      <c r="I2805" s="71">
        <f t="shared" si="153"/>
        <v>17</v>
      </c>
      <c r="J2805" s="72" t="s">
        <v>209</v>
      </c>
      <c r="K2805" s="72" t="s">
        <v>210</v>
      </c>
      <c r="L2805" s="73">
        <v>1</v>
      </c>
      <c r="M2805" s="73" t="s">
        <v>108</v>
      </c>
      <c r="N2805" s="68" t="str">
        <f>VLOOKUP(K2805,[1]人員授權表!D$3:G$249,4,0)</f>
        <v>無機</v>
      </c>
      <c r="O2805" s="70" t="str">
        <f>IF(J2805=[1]人員授權表!$C$85,"Casper李羿勳",IF(J2805=[1]人員授權表!$C$188,"Iring陳俊明",VLOOKUP(K2805,[1]人員授權表!D$2:E$249,2,FALSE)))</f>
        <v>Vicky游崴涵</v>
      </c>
      <c r="P2805" s="67">
        <f t="shared" si="155"/>
        <v>44765</v>
      </c>
      <c r="Q2805" s="75" t="str">
        <f t="shared" si="154"/>
        <v>週六</v>
      </c>
      <c r="R2805" s="80">
        <v>44762</v>
      </c>
      <c r="S2805" s="68"/>
      <c r="T2805" s="70"/>
      <c r="U2805" s="70"/>
      <c r="V2805" s="70"/>
      <c r="W2805" s="70"/>
      <c r="X2805" s="70"/>
      <c r="Y2805" s="78"/>
      <c r="Z2805" s="79"/>
      <c r="AA2805" s="1"/>
      <c r="AB2805" s="12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</row>
    <row r="2806" spans="1:61" s="109" customFormat="1">
      <c r="A2806" s="1"/>
      <c r="B2806" s="66"/>
      <c r="C2806" s="67"/>
      <c r="D2806" s="68" t="s">
        <v>50</v>
      </c>
      <c r="E2806" s="70" t="s">
        <v>51</v>
      </c>
      <c r="F2806" s="19" t="s">
        <v>1291</v>
      </c>
      <c r="G2806" s="67">
        <v>44750</v>
      </c>
      <c r="H2806" s="67">
        <v>44767</v>
      </c>
      <c r="I2806" s="71">
        <f t="shared" si="153"/>
        <v>17</v>
      </c>
      <c r="J2806" s="72" t="s">
        <v>169</v>
      </c>
      <c r="K2806" s="72" t="s">
        <v>170</v>
      </c>
      <c r="L2806" s="73">
        <v>1</v>
      </c>
      <c r="M2806" s="73" t="s">
        <v>108</v>
      </c>
      <c r="N2806" s="68" t="str">
        <f>VLOOKUP(K2806,[1]人員授權表!D$3:G$249,4,0)</f>
        <v>有機</v>
      </c>
      <c r="O2806" s="70" t="str">
        <f>IF(J2806=[1]人員授權表!$C$85,"Casper李羿勳",IF(J2806=[1]人員授權表!$C$188,"Iring陳俊明",VLOOKUP(K2806,[1]人員授權表!D$2:E$249,2,FALSE)))</f>
        <v>Elle黃雅琪&amp;
Marco陳鴻鈞</v>
      </c>
      <c r="P2806" s="67">
        <f t="shared" si="155"/>
        <v>44765</v>
      </c>
      <c r="Q2806" s="75" t="str">
        <f t="shared" si="154"/>
        <v>週六</v>
      </c>
      <c r="R2806" s="80">
        <v>44761</v>
      </c>
      <c r="S2806" s="68"/>
      <c r="T2806" s="70"/>
      <c r="U2806" s="70"/>
      <c r="V2806" s="70"/>
      <c r="W2806" s="70"/>
      <c r="X2806" s="70"/>
      <c r="Y2806" s="78"/>
      <c r="Z2806" s="79"/>
      <c r="AA2806" s="1"/>
      <c r="AB2806" s="12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</row>
    <row r="2807" spans="1:61" s="109" customFormat="1">
      <c r="A2807" s="1"/>
      <c r="B2807" s="66"/>
      <c r="C2807" s="67"/>
      <c r="D2807" s="68" t="s">
        <v>50</v>
      </c>
      <c r="E2807" s="70" t="s">
        <v>82</v>
      </c>
      <c r="F2807" s="19" t="s">
        <v>1292</v>
      </c>
      <c r="G2807" s="67">
        <v>44750</v>
      </c>
      <c r="H2807" s="67">
        <v>44767</v>
      </c>
      <c r="I2807" s="71">
        <f t="shared" si="153"/>
        <v>17</v>
      </c>
      <c r="J2807" s="72" t="s">
        <v>181</v>
      </c>
      <c r="K2807" s="72" t="s">
        <v>182</v>
      </c>
      <c r="L2807" s="73">
        <v>15</v>
      </c>
      <c r="M2807" s="73" t="s">
        <v>108</v>
      </c>
      <c r="N2807" s="68" t="str">
        <f>VLOOKUP(K2807,[1]人員授權表!D$3:G$249,4,0)</f>
        <v>有機</v>
      </c>
      <c r="O2807" s="70" t="str">
        <f>IF(J2807=[1]人員授權表!$C$85,"Casper李羿勳",IF(J2807=[1]人員授權表!$C$188,"Iring陳俊明",VLOOKUP(K2807,[1]人員授權表!D$2:E$249,2,FALSE)))</f>
        <v>Sara王淑玲</v>
      </c>
      <c r="P2807" s="67">
        <f t="shared" si="155"/>
        <v>44765</v>
      </c>
      <c r="Q2807" s="75" t="str">
        <f t="shared" si="154"/>
        <v>週六</v>
      </c>
      <c r="R2807" s="80">
        <v>44761</v>
      </c>
      <c r="S2807" s="68"/>
      <c r="T2807" s="70"/>
      <c r="U2807" s="70"/>
      <c r="V2807" s="70"/>
      <c r="W2807" s="70"/>
      <c r="X2807" s="70"/>
      <c r="Y2807" s="78"/>
      <c r="Z2807" s="79"/>
      <c r="AA2807" s="1"/>
      <c r="AB2807" s="12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</row>
    <row r="2808" spans="1:61" s="109" customFormat="1">
      <c r="A2808" s="1"/>
      <c r="B2808" s="66"/>
      <c r="C2808" s="67"/>
      <c r="D2808" s="68" t="s">
        <v>50</v>
      </c>
      <c r="E2808" s="70" t="s">
        <v>82</v>
      </c>
      <c r="F2808" s="19" t="s">
        <v>1292</v>
      </c>
      <c r="G2808" s="67">
        <v>44750</v>
      </c>
      <c r="H2808" s="67">
        <v>44767</v>
      </c>
      <c r="I2808" s="71">
        <f t="shared" si="153"/>
        <v>17</v>
      </c>
      <c r="J2808" s="72" t="s">
        <v>169</v>
      </c>
      <c r="K2808" s="72" t="s">
        <v>170</v>
      </c>
      <c r="L2808" s="73">
        <v>15</v>
      </c>
      <c r="M2808" s="73" t="s">
        <v>108</v>
      </c>
      <c r="N2808" s="68" t="str">
        <f>VLOOKUP(K2808,[1]人員授權表!D$3:G$249,4,0)</f>
        <v>有機</v>
      </c>
      <c r="O2808" s="70" t="str">
        <f>IF(J2808=[1]人員授權表!$C$85,"Casper李羿勳",IF(J2808=[1]人員授權表!$C$188,"Iring陳俊明",VLOOKUP(K2808,[1]人員授權表!D$2:E$249,2,FALSE)))</f>
        <v>Elle黃雅琪&amp;
Marco陳鴻鈞</v>
      </c>
      <c r="P2808" s="67">
        <f t="shared" si="155"/>
        <v>44765</v>
      </c>
      <c r="Q2808" s="75" t="str">
        <f t="shared" si="154"/>
        <v>週六</v>
      </c>
      <c r="R2808" s="80">
        <v>44763</v>
      </c>
      <c r="S2808" s="68"/>
      <c r="T2808" s="70"/>
      <c r="U2808" s="70"/>
      <c r="V2808" s="70"/>
      <c r="W2808" s="70"/>
      <c r="X2808" s="70"/>
      <c r="Y2808" s="78"/>
      <c r="Z2808" s="79"/>
      <c r="AA2808" s="1"/>
      <c r="AB2808" s="12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</row>
    <row r="2809" spans="1:61" s="109" customFormat="1">
      <c r="A2809" s="1"/>
      <c r="B2809" s="66"/>
      <c r="C2809" s="67"/>
      <c r="D2809" s="68" t="s">
        <v>50</v>
      </c>
      <c r="E2809" s="70" t="s">
        <v>82</v>
      </c>
      <c r="F2809" s="19" t="s">
        <v>1293</v>
      </c>
      <c r="G2809" s="67">
        <v>44754</v>
      </c>
      <c r="H2809" s="67">
        <v>44767</v>
      </c>
      <c r="I2809" s="71">
        <f t="shared" si="153"/>
        <v>13</v>
      </c>
      <c r="J2809" s="72" t="s">
        <v>178</v>
      </c>
      <c r="K2809" s="72" t="s">
        <v>179</v>
      </c>
      <c r="L2809" s="73">
        <v>2</v>
      </c>
      <c r="M2809" s="73" t="s">
        <v>108</v>
      </c>
      <c r="N2809" s="68" t="str">
        <f>VLOOKUP(K2809,[1]人員授權表!D$3:G$249,4,0)</f>
        <v>無機</v>
      </c>
      <c r="O2809" s="70" t="s">
        <v>115</v>
      </c>
      <c r="P2809" s="67">
        <f t="shared" si="155"/>
        <v>44765</v>
      </c>
      <c r="Q2809" s="75" t="str">
        <f t="shared" si="154"/>
        <v>週六</v>
      </c>
      <c r="R2809" s="80">
        <v>44763</v>
      </c>
      <c r="S2809" s="68"/>
      <c r="T2809" s="70"/>
      <c r="U2809" s="70"/>
      <c r="V2809" s="70"/>
      <c r="W2809" s="70"/>
      <c r="X2809" s="70"/>
      <c r="Y2809" s="78"/>
      <c r="Z2809" s="79"/>
      <c r="AA2809" s="1"/>
      <c r="AB2809" s="12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</row>
    <row r="2810" spans="1:61" s="109" customFormat="1">
      <c r="A2810" s="1"/>
      <c r="B2810" s="66"/>
      <c r="C2810" s="67"/>
      <c r="D2810" s="68" t="s">
        <v>50</v>
      </c>
      <c r="E2810" s="70" t="s">
        <v>82</v>
      </c>
      <c r="F2810" s="19" t="s">
        <v>1293</v>
      </c>
      <c r="G2810" s="67">
        <v>44754</v>
      </c>
      <c r="H2810" s="67">
        <v>44767</v>
      </c>
      <c r="I2810" s="71">
        <f t="shared" si="153"/>
        <v>13</v>
      </c>
      <c r="J2810" s="72" t="s">
        <v>141</v>
      </c>
      <c r="K2810" s="72" t="s">
        <v>142</v>
      </c>
      <c r="L2810" s="73">
        <v>2</v>
      </c>
      <c r="M2810" s="73" t="s">
        <v>108</v>
      </c>
      <c r="N2810" s="68" t="str">
        <f>VLOOKUP(K2810,[1]人員授權表!D$3:G$249,4,0)</f>
        <v>無機</v>
      </c>
      <c r="O2810" s="70" t="str">
        <f>IF(J2810=[1]人員授權表!$C$85,"Casper李羿勳",IF(J2810=[1]人員授權表!$C$188,"Iring陳俊明",VLOOKUP(K2810,[1]人員授權表!D$2:E$249,2,FALSE)))</f>
        <v>Dennis陳汶宏</v>
      </c>
      <c r="P2810" s="67">
        <f t="shared" si="155"/>
        <v>44765</v>
      </c>
      <c r="Q2810" s="75" t="str">
        <f t="shared" si="154"/>
        <v>週六</v>
      </c>
      <c r="R2810" s="80">
        <v>44761</v>
      </c>
      <c r="S2810" s="68"/>
      <c r="T2810" s="70"/>
      <c r="U2810" s="70"/>
      <c r="V2810" s="70"/>
      <c r="W2810" s="70"/>
      <c r="X2810" s="70"/>
      <c r="Y2810" s="78"/>
      <c r="Z2810" s="79"/>
      <c r="AA2810" s="1"/>
      <c r="AB2810" s="12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</row>
    <row r="2811" spans="1:61" s="109" customFormat="1">
      <c r="A2811" s="1"/>
      <c r="B2811" s="66"/>
      <c r="C2811" s="67"/>
      <c r="D2811" s="68" t="s">
        <v>50</v>
      </c>
      <c r="E2811" s="70" t="s">
        <v>82</v>
      </c>
      <c r="F2811" s="19" t="s">
        <v>1293</v>
      </c>
      <c r="G2811" s="67">
        <v>44754</v>
      </c>
      <c r="H2811" s="67">
        <v>44767</v>
      </c>
      <c r="I2811" s="71">
        <f t="shared" si="153"/>
        <v>13</v>
      </c>
      <c r="J2811" s="72" t="s">
        <v>175</v>
      </c>
      <c r="K2811" s="72" t="s">
        <v>176</v>
      </c>
      <c r="L2811" s="73">
        <v>2</v>
      </c>
      <c r="M2811" s="73" t="s">
        <v>108</v>
      </c>
      <c r="N2811" s="68" t="str">
        <f>VLOOKUP(K2811,[1]人員授權表!D$3:G$249,4,0)</f>
        <v>無機</v>
      </c>
      <c r="O2811" s="70" t="s">
        <v>177</v>
      </c>
      <c r="P2811" s="67">
        <f t="shared" si="155"/>
        <v>44765</v>
      </c>
      <c r="Q2811" s="75" t="str">
        <f t="shared" si="154"/>
        <v>週六</v>
      </c>
      <c r="R2811" s="80">
        <v>44763</v>
      </c>
      <c r="S2811" s="68"/>
      <c r="T2811" s="70"/>
      <c r="U2811" s="70"/>
      <c r="V2811" s="70"/>
      <c r="W2811" s="70"/>
      <c r="X2811" s="70"/>
      <c r="Y2811" s="78"/>
      <c r="Z2811" s="79"/>
      <c r="AA2811" s="1"/>
      <c r="AB2811" s="12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</row>
    <row r="2812" spans="1:61" s="109" customFormat="1">
      <c r="A2812" s="1"/>
      <c r="B2812" s="66"/>
      <c r="C2812" s="67"/>
      <c r="D2812" s="68" t="s">
        <v>50</v>
      </c>
      <c r="E2812" s="70" t="s">
        <v>82</v>
      </c>
      <c r="F2812" s="19" t="s">
        <v>1293</v>
      </c>
      <c r="G2812" s="67">
        <v>44754</v>
      </c>
      <c r="H2812" s="67">
        <v>44767</v>
      </c>
      <c r="I2812" s="71">
        <f t="shared" si="153"/>
        <v>13</v>
      </c>
      <c r="J2812" s="72" t="s">
        <v>198</v>
      </c>
      <c r="K2812" s="72" t="s">
        <v>199</v>
      </c>
      <c r="L2812" s="73">
        <v>2</v>
      </c>
      <c r="M2812" s="73" t="s">
        <v>108</v>
      </c>
      <c r="N2812" s="68" t="str">
        <f>VLOOKUP(K2812,[1]人員授權表!D$3:G$249,4,0)</f>
        <v>無機</v>
      </c>
      <c r="O2812" s="70" t="str">
        <f>IF(J2812=[1]人員授權表!$C$85,"Casper李羿勳",IF(J2812=[1]人員授權表!$C$188,"Iring陳俊明",VLOOKUP(K2812,[1]人員授權表!D$2:E$249,2,FALSE)))</f>
        <v>Vicky游崴涵</v>
      </c>
      <c r="P2812" s="67">
        <f t="shared" si="155"/>
        <v>44765</v>
      </c>
      <c r="Q2812" s="75" t="str">
        <f t="shared" si="154"/>
        <v>週六</v>
      </c>
      <c r="R2812" s="80">
        <v>44763</v>
      </c>
      <c r="S2812" s="68"/>
      <c r="T2812" s="70"/>
      <c r="U2812" s="70"/>
      <c r="V2812" s="70"/>
      <c r="W2812" s="70"/>
      <c r="X2812" s="70"/>
      <c r="Y2812" s="78"/>
      <c r="Z2812" s="79"/>
      <c r="AA2812" s="1"/>
      <c r="AB2812" s="12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</row>
    <row r="2813" spans="1:61" s="109" customFormat="1">
      <c r="A2813" s="1"/>
      <c r="B2813" s="66"/>
      <c r="C2813" s="67"/>
      <c r="D2813" s="68" t="s">
        <v>50</v>
      </c>
      <c r="E2813" s="70" t="s">
        <v>82</v>
      </c>
      <c r="F2813" s="19" t="s">
        <v>1293</v>
      </c>
      <c r="G2813" s="67">
        <v>44754</v>
      </c>
      <c r="H2813" s="67">
        <v>44767</v>
      </c>
      <c r="I2813" s="71">
        <f t="shared" si="153"/>
        <v>13</v>
      </c>
      <c r="J2813" s="72" t="s">
        <v>919</v>
      </c>
      <c r="K2813" s="72" t="s">
        <v>187</v>
      </c>
      <c r="L2813" s="73">
        <v>2</v>
      </c>
      <c r="M2813" s="73" t="s">
        <v>108</v>
      </c>
      <c r="N2813" s="68" t="str">
        <f>VLOOKUP(K2813,[1]人員授權表!D$3:G$249,4,0)</f>
        <v>無機</v>
      </c>
      <c r="O2813" s="70" t="str">
        <f>IF(J2813=[1]人員授權表!$C$85,"Casper李羿勳",IF(J2813=[1]人員授權表!$C$188,"Iring陳俊明",VLOOKUP(K2813,[1]人員授權表!D$2:E$249,2,FALSE)))</f>
        <v>Ruby黃家蓁</v>
      </c>
      <c r="P2813" s="67">
        <f t="shared" si="155"/>
        <v>44765</v>
      </c>
      <c r="Q2813" s="75" t="str">
        <f t="shared" si="154"/>
        <v>週六</v>
      </c>
      <c r="R2813" s="80">
        <v>44764</v>
      </c>
      <c r="S2813" s="68"/>
      <c r="T2813" s="70"/>
      <c r="U2813" s="70"/>
      <c r="V2813" s="70"/>
      <c r="W2813" s="70"/>
      <c r="X2813" s="70"/>
      <c r="Y2813" s="78"/>
      <c r="Z2813" s="79"/>
      <c r="AA2813" s="1"/>
      <c r="AB2813" s="12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</row>
    <row r="2814" spans="1:61" s="109" customFormat="1">
      <c r="A2814" s="1"/>
      <c r="B2814" s="66"/>
      <c r="C2814" s="67"/>
      <c r="D2814" s="68" t="s">
        <v>50</v>
      </c>
      <c r="E2814" s="70" t="s">
        <v>82</v>
      </c>
      <c r="F2814" s="19" t="s">
        <v>1293</v>
      </c>
      <c r="G2814" s="67">
        <v>44754</v>
      </c>
      <c r="H2814" s="67">
        <v>44767</v>
      </c>
      <c r="I2814" s="71">
        <f t="shared" si="153"/>
        <v>13</v>
      </c>
      <c r="J2814" s="72" t="s">
        <v>195</v>
      </c>
      <c r="K2814" s="72" t="s">
        <v>914</v>
      </c>
      <c r="L2814" s="73">
        <v>2</v>
      </c>
      <c r="M2814" s="73" t="s">
        <v>108</v>
      </c>
      <c r="N2814" s="68" t="str">
        <f>VLOOKUP(K2814,[1]人員授權表!D$3:G$249,4,0)</f>
        <v>無機</v>
      </c>
      <c r="O2814" s="70" t="str">
        <f>IF(J2814=[1]人員授權表!$C$85,"Casper李羿勳",IF(J2814=[1]人員授權表!$C$188,"Iring陳俊明",VLOOKUP(K2814,[1]人員授權表!D$2:E$249,2,FALSE)))</f>
        <v>Debby胡萱黛</v>
      </c>
      <c r="P2814" s="67">
        <f t="shared" si="155"/>
        <v>44765</v>
      </c>
      <c r="Q2814" s="75" t="str">
        <f t="shared" si="154"/>
        <v>週六</v>
      </c>
      <c r="R2814" s="80">
        <v>44764</v>
      </c>
      <c r="S2814" s="68"/>
      <c r="T2814" s="70"/>
      <c r="U2814" s="70"/>
      <c r="V2814" s="70"/>
      <c r="W2814" s="70"/>
      <c r="X2814" s="70"/>
      <c r="Y2814" s="78"/>
      <c r="Z2814" s="79"/>
      <c r="AA2814" s="1"/>
      <c r="AB2814" s="12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</row>
    <row r="2815" spans="1:61" s="109" customFormat="1">
      <c r="A2815" s="1"/>
      <c r="B2815" s="66"/>
      <c r="C2815" s="67"/>
      <c r="D2815" s="68" t="s">
        <v>50</v>
      </c>
      <c r="E2815" s="70" t="s">
        <v>82</v>
      </c>
      <c r="F2815" s="19" t="s">
        <v>1293</v>
      </c>
      <c r="G2815" s="67">
        <v>44754</v>
      </c>
      <c r="H2815" s="67">
        <v>44767</v>
      </c>
      <c r="I2815" s="71">
        <f t="shared" si="153"/>
        <v>13</v>
      </c>
      <c r="J2815" s="72" t="s">
        <v>204</v>
      </c>
      <c r="K2815" s="72" t="s">
        <v>205</v>
      </c>
      <c r="L2815" s="73">
        <v>2</v>
      </c>
      <c r="M2815" s="73" t="s">
        <v>108</v>
      </c>
      <c r="N2815" s="68" t="str">
        <f>VLOOKUP(K2815,[1]人員授權表!D$3:G$249,4,0)</f>
        <v>無機</v>
      </c>
      <c r="O2815" s="70" t="str">
        <f>IF(J2815=[1]人員授權表!$C$85,"Casper李羿勳",IF(J2815=[1]人員授權表!$C$188,"Iring陳俊明",VLOOKUP(K2815,[1]人員授權表!D$2:E$249,2,FALSE)))</f>
        <v>Iring陳俊明</v>
      </c>
      <c r="P2815" s="67">
        <f t="shared" si="155"/>
        <v>44765</v>
      </c>
      <c r="Q2815" s="75" t="str">
        <f t="shared" si="154"/>
        <v>週六</v>
      </c>
      <c r="R2815" s="80">
        <v>44762</v>
      </c>
      <c r="S2815" s="68"/>
      <c r="T2815" s="70"/>
      <c r="U2815" s="70"/>
      <c r="V2815" s="70"/>
      <c r="W2815" s="70"/>
      <c r="X2815" s="70"/>
      <c r="Y2815" s="78"/>
      <c r="Z2815" s="79"/>
      <c r="AA2815" s="1"/>
      <c r="AB2815" s="12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</row>
    <row r="2816" spans="1:61" s="109" customFormat="1">
      <c r="A2816" s="1"/>
      <c r="B2816" s="66"/>
      <c r="C2816" s="67"/>
      <c r="D2816" s="68" t="s">
        <v>50</v>
      </c>
      <c r="E2816" s="70" t="s">
        <v>82</v>
      </c>
      <c r="F2816" s="19" t="s">
        <v>1294</v>
      </c>
      <c r="G2816" s="67">
        <v>44749</v>
      </c>
      <c r="H2816" s="67">
        <v>44767</v>
      </c>
      <c r="I2816" s="71">
        <f t="shared" si="153"/>
        <v>18</v>
      </c>
      <c r="J2816" s="72" t="s">
        <v>186</v>
      </c>
      <c r="K2816" s="72" t="s">
        <v>187</v>
      </c>
      <c r="L2816" s="73">
        <v>3</v>
      </c>
      <c r="M2816" s="73" t="s">
        <v>108</v>
      </c>
      <c r="N2816" s="68" t="str">
        <f>VLOOKUP(K2816,[1]人員授權表!D$3:G$249,4,0)</f>
        <v>無機</v>
      </c>
      <c r="O2816" s="70" t="str">
        <f>IF(J2816=[1]人員授權表!$C$85,"Casper李羿勳",IF(J2816=[1]人員授權表!$C$188,"Iring陳俊明",VLOOKUP(K2816,[1]人員授權表!D$2:E$249,2,FALSE)))</f>
        <v>Ruby黃家蓁</v>
      </c>
      <c r="P2816" s="67">
        <f t="shared" si="155"/>
        <v>44765</v>
      </c>
      <c r="Q2816" s="75" t="str">
        <f t="shared" si="154"/>
        <v>週六</v>
      </c>
      <c r="R2816" s="80">
        <v>44757</v>
      </c>
      <c r="S2816" s="68"/>
      <c r="T2816" s="70"/>
      <c r="U2816" s="70"/>
      <c r="V2816" s="70"/>
      <c r="W2816" s="70"/>
      <c r="X2816" s="70"/>
      <c r="Y2816" s="78"/>
      <c r="Z2816" s="79"/>
      <c r="AA2816" s="1"/>
      <c r="AB2816" s="12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</row>
    <row r="2817" spans="1:61" s="109" customFormat="1">
      <c r="A2817" s="1"/>
      <c r="B2817" s="66"/>
      <c r="C2817" s="67"/>
      <c r="D2817" s="68" t="s">
        <v>50</v>
      </c>
      <c r="E2817" s="70" t="s">
        <v>82</v>
      </c>
      <c r="F2817" s="19" t="s">
        <v>1295</v>
      </c>
      <c r="G2817" s="67">
        <v>44753</v>
      </c>
      <c r="H2817" s="67">
        <v>44767</v>
      </c>
      <c r="I2817" s="71">
        <f t="shared" si="153"/>
        <v>14</v>
      </c>
      <c r="J2817" s="72" t="s">
        <v>148</v>
      </c>
      <c r="K2817" s="72" t="s">
        <v>149</v>
      </c>
      <c r="L2817" s="73">
        <v>1</v>
      </c>
      <c r="M2817" s="73" t="s">
        <v>91</v>
      </c>
      <c r="N2817" s="68" t="str">
        <f>VLOOKUP(K2817,[1]人員授權表!D$3:G$249,4,0)</f>
        <v>無機</v>
      </c>
      <c r="O2817" s="70" t="str">
        <f>IF(J2817=[1]人員授權表!$C$85,"Casper李羿勳",IF(J2817=[1]人員授權表!$C$188,"Iring陳俊明",VLOOKUP(K2817,[1]人員授權表!D$2:E$249,2,FALSE)))</f>
        <v>Vicky游崴涵</v>
      </c>
      <c r="P2817" s="67">
        <f t="shared" si="155"/>
        <v>44765</v>
      </c>
      <c r="Q2817" s="75" t="str">
        <f t="shared" si="154"/>
        <v>週六</v>
      </c>
      <c r="R2817" s="80">
        <v>44764</v>
      </c>
      <c r="S2817" s="68"/>
      <c r="T2817" s="70"/>
      <c r="U2817" s="70"/>
      <c r="V2817" s="70"/>
      <c r="W2817" s="70"/>
      <c r="X2817" s="70"/>
      <c r="Y2817" s="78"/>
      <c r="Z2817" s="79"/>
      <c r="AA2817" s="1"/>
      <c r="AB2817" s="12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</row>
    <row r="2818" spans="1:61" s="109" customFormat="1">
      <c r="A2818" s="1"/>
      <c r="B2818" s="66"/>
      <c r="C2818" s="67"/>
      <c r="D2818" s="68" t="s">
        <v>50</v>
      </c>
      <c r="E2818" s="70" t="s">
        <v>51</v>
      </c>
      <c r="F2818" s="19" t="s">
        <v>1296</v>
      </c>
      <c r="G2818" s="67">
        <v>44748</v>
      </c>
      <c r="H2818" s="67">
        <v>44768</v>
      </c>
      <c r="I2818" s="71">
        <f t="shared" si="153"/>
        <v>20</v>
      </c>
      <c r="J2818" s="72" t="s">
        <v>60</v>
      </c>
      <c r="K2818" s="72" t="s">
        <v>61</v>
      </c>
      <c r="L2818" s="73">
        <v>1</v>
      </c>
      <c r="M2818" s="73" t="s">
        <v>55</v>
      </c>
      <c r="N2818" s="68" t="str">
        <f>VLOOKUP(K2818,[1]人員授權表!D$3:G$249,4,0)</f>
        <v>有機</v>
      </c>
      <c r="O2818" s="70" t="str">
        <f>IF(J2818=[1]人員授權表!$C$85,"Casper李羿勳",IF(J2818=[1]人員授權表!$C$188,"Iring陳俊明",VLOOKUP(K2818,[1]人員授權表!D$2:E$249,2,FALSE)))</f>
        <v>Marco陳鴻鈞</v>
      </c>
      <c r="P2818" s="67">
        <f t="shared" si="155"/>
        <v>44766</v>
      </c>
      <c r="Q2818" s="75" t="str">
        <f t="shared" si="154"/>
        <v>週日</v>
      </c>
      <c r="R2818" s="80">
        <v>44761</v>
      </c>
      <c r="S2818" s="68"/>
      <c r="T2818" s="70"/>
      <c r="U2818" s="70"/>
      <c r="V2818" s="70"/>
      <c r="W2818" s="70"/>
      <c r="X2818" s="70"/>
      <c r="Y2818" s="78"/>
      <c r="Z2818" s="79"/>
      <c r="AA2818" s="1"/>
      <c r="AB2818" s="12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</row>
    <row r="2819" spans="1:61" s="109" customFormat="1">
      <c r="A2819" s="1"/>
      <c r="B2819" s="66"/>
      <c r="C2819" s="67"/>
      <c r="D2819" s="68" t="s">
        <v>50</v>
      </c>
      <c r="E2819" s="70" t="s">
        <v>51</v>
      </c>
      <c r="F2819" s="19" t="s">
        <v>1296</v>
      </c>
      <c r="G2819" s="67">
        <v>44748</v>
      </c>
      <c r="H2819" s="67">
        <v>44768</v>
      </c>
      <c r="I2819" s="71">
        <f t="shared" si="153"/>
        <v>20</v>
      </c>
      <c r="J2819" s="72" t="s">
        <v>238</v>
      </c>
      <c r="K2819" s="72" t="s">
        <v>239</v>
      </c>
      <c r="L2819" s="73">
        <v>1</v>
      </c>
      <c r="M2819" s="73" t="s">
        <v>55</v>
      </c>
      <c r="N2819" s="68" t="str">
        <f>VLOOKUP(K2819,[1]人員授權表!D$3:G$249,4,0)</f>
        <v>有機</v>
      </c>
      <c r="O2819" s="70" t="str">
        <f>IF(J2819=[1]人員授權表!$C$85,"Casper李羿勳",IF(J2819=[1]人員授權表!$C$188,"Iring陳俊明",VLOOKUP(K2819,[1]人員授權表!D$2:E$249,2,FALSE)))</f>
        <v>Casper李羿勳</v>
      </c>
      <c r="P2819" s="67">
        <f t="shared" si="155"/>
        <v>44766</v>
      </c>
      <c r="Q2819" s="75" t="str">
        <f t="shared" si="154"/>
        <v>週日</v>
      </c>
      <c r="R2819" s="80">
        <v>44763</v>
      </c>
      <c r="S2819" s="68"/>
      <c r="T2819" s="70"/>
      <c r="U2819" s="70"/>
      <c r="V2819" s="70"/>
      <c r="W2819" s="70"/>
      <c r="X2819" s="70"/>
      <c r="Y2819" s="78"/>
      <c r="Z2819" s="79"/>
      <c r="AA2819" s="1"/>
      <c r="AB2819" s="12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</row>
    <row r="2820" spans="1:61" s="109" customFormat="1">
      <c r="A2820" s="1"/>
      <c r="B2820" s="66"/>
      <c r="C2820" s="67"/>
      <c r="D2820" s="68" t="s">
        <v>50</v>
      </c>
      <c r="E2820" s="70" t="s">
        <v>51</v>
      </c>
      <c r="F2820" s="19" t="s">
        <v>1296</v>
      </c>
      <c r="G2820" s="67">
        <v>44748</v>
      </c>
      <c r="H2820" s="67">
        <v>44768</v>
      </c>
      <c r="I2820" s="71">
        <f t="shared" si="153"/>
        <v>20</v>
      </c>
      <c r="J2820" s="72" t="s">
        <v>477</v>
      </c>
      <c r="K2820" s="72" t="s">
        <v>478</v>
      </c>
      <c r="L2820" s="73">
        <v>1</v>
      </c>
      <c r="M2820" s="73" t="s">
        <v>55</v>
      </c>
      <c r="N2820" s="68" t="str">
        <f>VLOOKUP(K2820,[1]人員授權表!D$3:G$249,4,0)</f>
        <v>有機</v>
      </c>
      <c r="O2820" s="70" t="str">
        <f>IF(J2820=[1]人員授權表!$C$85,"Casper李羿勳",IF(J2820=[1]人員授權表!$C$188,"Iring陳俊明",VLOOKUP(K2820,[1]人員授權表!D$2:E$249,2,FALSE)))</f>
        <v>Casper李羿勳</v>
      </c>
      <c r="P2820" s="67">
        <f t="shared" si="155"/>
        <v>44766</v>
      </c>
      <c r="Q2820" s="75" t="str">
        <f t="shared" si="154"/>
        <v>週日</v>
      </c>
      <c r="R2820" s="80">
        <v>44763</v>
      </c>
      <c r="S2820" s="68"/>
      <c r="T2820" s="70"/>
      <c r="U2820" s="70"/>
      <c r="V2820" s="70"/>
      <c r="W2820" s="70"/>
      <c r="X2820" s="70"/>
      <c r="Y2820" s="78"/>
      <c r="Z2820" s="79"/>
      <c r="AA2820" s="1"/>
      <c r="AB2820" s="12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</row>
    <row r="2821" spans="1:61" s="109" customFormat="1">
      <c r="A2821" s="1"/>
      <c r="B2821" s="66"/>
      <c r="C2821" s="67"/>
      <c r="D2821" s="68" t="s">
        <v>50</v>
      </c>
      <c r="E2821" s="70" t="s">
        <v>51</v>
      </c>
      <c r="F2821" s="19" t="s">
        <v>1297</v>
      </c>
      <c r="G2821" s="67">
        <v>44748</v>
      </c>
      <c r="H2821" s="67">
        <v>44768</v>
      </c>
      <c r="I2821" s="71">
        <f t="shared" si="153"/>
        <v>20</v>
      </c>
      <c r="J2821" s="72" t="s">
        <v>238</v>
      </c>
      <c r="K2821" s="72" t="s">
        <v>239</v>
      </c>
      <c r="L2821" s="73">
        <v>1</v>
      </c>
      <c r="M2821" s="73" t="s">
        <v>55</v>
      </c>
      <c r="N2821" s="68" t="str">
        <f>VLOOKUP(K2821,[1]人員授權表!D$3:G$249,4,0)</f>
        <v>有機</v>
      </c>
      <c r="O2821" s="70" t="str">
        <f>IF(J2821=[1]人員授權表!$C$85,"Casper李羿勳",IF(J2821=[1]人員授權表!$C$188,"Iring陳俊明",VLOOKUP(K2821,[1]人員授權表!D$2:E$249,2,FALSE)))</f>
        <v>Casper李羿勳</v>
      </c>
      <c r="P2821" s="67">
        <f t="shared" si="155"/>
        <v>44766</v>
      </c>
      <c r="Q2821" s="75" t="str">
        <f t="shared" si="154"/>
        <v>週日</v>
      </c>
      <c r="R2821" s="80">
        <v>44763</v>
      </c>
      <c r="S2821" s="68"/>
      <c r="T2821" s="70"/>
      <c r="U2821" s="70"/>
      <c r="V2821" s="70"/>
      <c r="W2821" s="70"/>
      <c r="X2821" s="70"/>
      <c r="Y2821" s="78"/>
      <c r="Z2821" s="79"/>
      <c r="AA2821" s="1"/>
      <c r="AB2821" s="12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</row>
    <row r="2822" spans="1:61" s="109" customFormat="1">
      <c r="A2822" s="1"/>
      <c r="B2822" s="66"/>
      <c r="C2822" s="67"/>
      <c r="D2822" s="68" t="s">
        <v>50</v>
      </c>
      <c r="E2822" s="70" t="s">
        <v>51</v>
      </c>
      <c r="F2822" s="19" t="s">
        <v>1297</v>
      </c>
      <c r="G2822" s="67">
        <v>44748</v>
      </c>
      <c r="H2822" s="67">
        <v>44768</v>
      </c>
      <c r="I2822" s="71">
        <f t="shared" si="153"/>
        <v>20</v>
      </c>
      <c r="J2822" s="72" t="s">
        <v>60</v>
      </c>
      <c r="K2822" s="72" t="s">
        <v>61</v>
      </c>
      <c r="L2822" s="73">
        <v>1</v>
      </c>
      <c r="M2822" s="73" t="s">
        <v>55</v>
      </c>
      <c r="N2822" s="68" t="str">
        <f>VLOOKUP(K2822,[1]人員授權表!D$3:G$249,4,0)</f>
        <v>有機</v>
      </c>
      <c r="O2822" s="70" t="str">
        <f>IF(J2822=[1]人員授權表!$C$85,"Casper李羿勳",IF(J2822=[1]人員授權表!$C$188,"Iring陳俊明",VLOOKUP(K2822,[1]人員授權表!D$2:E$249,2,FALSE)))</f>
        <v>Marco陳鴻鈞</v>
      </c>
      <c r="P2822" s="67">
        <f t="shared" si="155"/>
        <v>44766</v>
      </c>
      <c r="Q2822" s="75" t="str">
        <f t="shared" si="154"/>
        <v>週日</v>
      </c>
      <c r="R2822" s="80">
        <v>44761</v>
      </c>
      <c r="S2822" s="68"/>
      <c r="T2822" s="70"/>
      <c r="U2822" s="70"/>
      <c r="V2822" s="70"/>
      <c r="W2822" s="70"/>
      <c r="X2822" s="70"/>
      <c r="Y2822" s="78"/>
      <c r="Z2822" s="79"/>
      <c r="AA2822" s="1"/>
      <c r="AB2822" s="12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</row>
    <row r="2823" spans="1:61" s="109" customFormat="1">
      <c r="A2823" s="1"/>
      <c r="B2823" s="66"/>
      <c r="C2823" s="67"/>
      <c r="D2823" s="68" t="s">
        <v>50</v>
      </c>
      <c r="E2823" s="70" t="s">
        <v>51</v>
      </c>
      <c r="F2823" s="19" t="s">
        <v>1298</v>
      </c>
      <c r="G2823" s="67">
        <v>44750</v>
      </c>
      <c r="H2823" s="67">
        <v>44768</v>
      </c>
      <c r="I2823" s="71">
        <f t="shared" ref="I2823:I2886" si="156">_xlfn.DAYS(H2823,G2823)</f>
        <v>18</v>
      </c>
      <c r="J2823" s="72" t="s">
        <v>60</v>
      </c>
      <c r="K2823" s="72" t="s">
        <v>61</v>
      </c>
      <c r="L2823" s="73">
        <v>2</v>
      </c>
      <c r="M2823" s="73" t="s">
        <v>55</v>
      </c>
      <c r="N2823" s="68" t="str">
        <f>VLOOKUP(K2823,[1]人員授權表!D$3:G$249,4,0)</f>
        <v>有機</v>
      </c>
      <c r="O2823" s="70" t="str">
        <f>IF(J2823=[1]人員授權表!$C$85,"Casper李羿勳",IF(J2823=[1]人員授權表!$C$188,"Iring陳俊明",VLOOKUP(K2823,[1]人員授權表!D$2:E$249,2,FALSE)))</f>
        <v>Marco陳鴻鈞</v>
      </c>
      <c r="P2823" s="67">
        <f t="shared" si="155"/>
        <v>44766</v>
      </c>
      <c r="Q2823" s="75" t="str">
        <f t="shared" ref="Q2823:Q2886" si="157">TEXT(P2823,"aaa")</f>
        <v>週日</v>
      </c>
      <c r="R2823" s="80">
        <v>44764</v>
      </c>
      <c r="S2823" s="68"/>
      <c r="T2823" s="70"/>
      <c r="U2823" s="70"/>
      <c r="V2823" s="70"/>
      <c r="W2823" s="70"/>
      <c r="X2823" s="70"/>
      <c r="Y2823" s="78"/>
      <c r="Z2823" s="79"/>
      <c r="AA2823" s="1"/>
      <c r="AB2823" s="12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</row>
    <row r="2824" spans="1:61" s="109" customFormat="1">
      <c r="A2824" s="1"/>
      <c r="B2824" s="66"/>
      <c r="C2824" s="67"/>
      <c r="D2824" s="68" t="s">
        <v>50</v>
      </c>
      <c r="E2824" s="70" t="s">
        <v>51</v>
      </c>
      <c r="F2824" s="19" t="s">
        <v>1298</v>
      </c>
      <c r="G2824" s="67">
        <v>44750</v>
      </c>
      <c r="H2824" s="67">
        <v>44768</v>
      </c>
      <c r="I2824" s="71">
        <f t="shared" si="156"/>
        <v>18</v>
      </c>
      <c r="J2824" s="72" t="s">
        <v>53</v>
      </c>
      <c r="K2824" s="72" t="s">
        <v>54</v>
      </c>
      <c r="L2824" s="73">
        <v>5</v>
      </c>
      <c r="M2824" s="73" t="s">
        <v>55</v>
      </c>
      <c r="N2824" s="68" t="str">
        <f>VLOOKUP(K2824,[1]人員授權表!D$3:G$249,4,0)</f>
        <v>有機</v>
      </c>
      <c r="O2824" s="70" t="str">
        <f>IF(J2824=[1]人員授權表!$C$85,"Casper李羿勳",IF(J2824=[1]人員授權表!$C$188,"Iring陳俊明",VLOOKUP(K2824,[1]人員授權表!D$2:E$249,2,FALSE)))</f>
        <v>Marco陳鴻鈞</v>
      </c>
      <c r="P2824" s="67">
        <f t="shared" si="155"/>
        <v>44766</v>
      </c>
      <c r="Q2824" s="75" t="str">
        <f t="shared" si="157"/>
        <v>週日</v>
      </c>
      <c r="R2824" s="80">
        <v>44764</v>
      </c>
      <c r="S2824" s="68"/>
      <c r="T2824" s="70"/>
      <c r="U2824" s="70"/>
      <c r="V2824" s="70"/>
      <c r="W2824" s="70"/>
      <c r="X2824" s="70"/>
      <c r="Y2824" s="78"/>
      <c r="Z2824" s="79"/>
      <c r="AA2824" s="1"/>
      <c r="AB2824" s="12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</row>
    <row r="2825" spans="1:61" s="109" customFormat="1">
      <c r="A2825" s="1"/>
      <c r="B2825" s="66"/>
      <c r="C2825" s="67"/>
      <c r="D2825" s="68" t="s">
        <v>50</v>
      </c>
      <c r="E2825" s="70" t="s">
        <v>51</v>
      </c>
      <c r="F2825" s="19" t="s">
        <v>1298</v>
      </c>
      <c r="G2825" s="67">
        <v>44750</v>
      </c>
      <c r="H2825" s="67">
        <v>44768</v>
      </c>
      <c r="I2825" s="71">
        <f t="shared" si="156"/>
        <v>18</v>
      </c>
      <c r="J2825" s="72" t="s">
        <v>240</v>
      </c>
      <c r="K2825" s="72" t="s">
        <v>248</v>
      </c>
      <c r="L2825" s="73">
        <v>2</v>
      </c>
      <c r="M2825" s="73" t="s">
        <v>55</v>
      </c>
      <c r="N2825" s="68" t="str">
        <f>VLOOKUP(K2825,[1]人員授權表!D$3:G$249,4,0)</f>
        <v>有機</v>
      </c>
      <c r="O2825" s="70" t="str">
        <f>IF(J2825=[1]人員授權表!$C$85,"Casper李羿勳",IF(J2825=[1]人員授權表!$C$188,"Iring陳俊明",VLOOKUP(K2825,[1]人員授權表!D$2:E$249,2,FALSE)))</f>
        <v>Marco陳鴻鈞</v>
      </c>
      <c r="P2825" s="67">
        <f t="shared" si="155"/>
        <v>44766</v>
      </c>
      <c r="Q2825" s="75" t="str">
        <f t="shared" si="157"/>
        <v>週日</v>
      </c>
      <c r="R2825" s="80">
        <v>44761</v>
      </c>
      <c r="S2825" s="68"/>
      <c r="T2825" s="70"/>
      <c r="U2825" s="70"/>
      <c r="V2825" s="70"/>
      <c r="W2825" s="70"/>
      <c r="X2825" s="70"/>
      <c r="Y2825" s="78"/>
      <c r="Z2825" s="79"/>
      <c r="AA2825" s="1"/>
      <c r="AB2825" s="12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</row>
    <row r="2826" spans="1:61" s="109" customFormat="1">
      <c r="A2826" s="1"/>
      <c r="B2826" s="66"/>
      <c r="C2826" s="67"/>
      <c r="D2826" s="68" t="s">
        <v>50</v>
      </c>
      <c r="E2826" s="70" t="s">
        <v>51</v>
      </c>
      <c r="F2826" s="19" t="s">
        <v>1298</v>
      </c>
      <c r="G2826" s="67">
        <v>44750</v>
      </c>
      <c r="H2826" s="67">
        <v>44768</v>
      </c>
      <c r="I2826" s="71">
        <f t="shared" si="156"/>
        <v>18</v>
      </c>
      <c r="J2826" s="72" t="s">
        <v>261</v>
      </c>
      <c r="K2826" s="72" t="s">
        <v>248</v>
      </c>
      <c r="L2826" s="73">
        <v>2</v>
      </c>
      <c r="M2826" s="73" t="s">
        <v>55</v>
      </c>
      <c r="N2826" s="68" t="str">
        <f>VLOOKUP(K2826,[1]人員授權表!D$3:G$249,4,0)</f>
        <v>有機</v>
      </c>
      <c r="O2826" s="70" t="str">
        <f>IF(J2826=[1]人員授權表!$C$85,"Casper李羿勳",IF(J2826=[1]人員授權表!$C$188,"Iring陳俊明",VLOOKUP(K2826,[1]人員授權表!D$2:E$249,2,FALSE)))</f>
        <v>Marco陳鴻鈞</v>
      </c>
      <c r="P2826" s="67">
        <f t="shared" si="155"/>
        <v>44766</v>
      </c>
      <c r="Q2826" s="75" t="str">
        <f t="shared" si="157"/>
        <v>週日</v>
      </c>
      <c r="R2826" s="80">
        <v>44761</v>
      </c>
      <c r="S2826" s="68"/>
      <c r="T2826" s="70"/>
      <c r="U2826" s="70"/>
      <c r="V2826" s="70"/>
      <c r="W2826" s="70"/>
      <c r="X2826" s="70"/>
      <c r="Y2826" s="78"/>
      <c r="Z2826" s="79"/>
      <c r="AA2826" s="1"/>
      <c r="AB2826" s="12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</row>
    <row r="2827" spans="1:61" s="109" customFormat="1">
      <c r="A2827" s="1"/>
      <c r="B2827" s="66"/>
      <c r="C2827" s="67"/>
      <c r="D2827" s="68" t="s">
        <v>50</v>
      </c>
      <c r="E2827" s="70" t="s">
        <v>51</v>
      </c>
      <c r="F2827" s="19" t="s">
        <v>1298</v>
      </c>
      <c r="G2827" s="67">
        <v>44750</v>
      </c>
      <c r="H2827" s="67">
        <v>44768</v>
      </c>
      <c r="I2827" s="71">
        <f t="shared" si="156"/>
        <v>18</v>
      </c>
      <c r="J2827" s="72" t="s">
        <v>243</v>
      </c>
      <c r="K2827" s="72" t="s">
        <v>241</v>
      </c>
      <c r="L2827" s="73">
        <v>3</v>
      </c>
      <c r="M2827" s="73" t="s">
        <v>55</v>
      </c>
      <c r="N2827" s="68" t="str">
        <f>VLOOKUP(K2827,[1]人員授權表!D$3:G$249,4,0)</f>
        <v>有機</v>
      </c>
      <c r="O2827" s="70" t="str">
        <f>IF(J2827=[1]人員授權表!$C$85,"Casper李羿勳",IF(J2827=[1]人員授權表!$C$188,"Iring陳俊明",VLOOKUP(K2827,[1]人員授權表!D$2:E$249,2,FALSE)))</f>
        <v>Casper李羿勳</v>
      </c>
      <c r="P2827" s="67">
        <f t="shared" si="155"/>
        <v>44766</v>
      </c>
      <c r="Q2827" s="75" t="str">
        <f t="shared" si="157"/>
        <v>週日</v>
      </c>
      <c r="R2827" s="80">
        <v>44764</v>
      </c>
      <c r="S2827" s="68"/>
      <c r="T2827" s="70"/>
      <c r="U2827" s="70"/>
      <c r="V2827" s="70"/>
      <c r="W2827" s="70"/>
      <c r="X2827" s="70"/>
      <c r="Y2827" s="78"/>
      <c r="Z2827" s="79"/>
      <c r="AA2827" s="1"/>
      <c r="AB2827" s="12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</row>
    <row r="2828" spans="1:61" s="109" customFormat="1">
      <c r="A2828" s="1"/>
      <c r="B2828" s="66"/>
      <c r="C2828" s="67"/>
      <c r="D2828" s="68" t="s">
        <v>50</v>
      </c>
      <c r="E2828" s="70" t="s">
        <v>51</v>
      </c>
      <c r="F2828" s="19" t="s">
        <v>1298</v>
      </c>
      <c r="G2828" s="67">
        <v>44750</v>
      </c>
      <c r="H2828" s="67">
        <v>44768</v>
      </c>
      <c r="I2828" s="71">
        <f t="shared" si="156"/>
        <v>18</v>
      </c>
      <c r="J2828" s="72" t="s">
        <v>244</v>
      </c>
      <c r="K2828" s="72" t="s">
        <v>241</v>
      </c>
      <c r="L2828" s="73">
        <v>2</v>
      </c>
      <c r="M2828" s="73" t="s">
        <v>55</v>
      </c>
      <c r="N2828" s="68" t="str">
        <f>VLOOKUP(K2828,[1]人員授權表!D$3:G$249,4,0)</f>
        <v>有機</v>
      </c>
      <c r="O2828" s="70" t="str">
        <f>IF(J2828=[1]人員授權表!$C$85,"Casper李羿勳",IF(J2828=[1]人員授權表!$C$188,"Iring陳俊明",VLOOKUP(K2828,[1]人員授權表!D$2:E$249,2,FALSE)))</f>
        <v>Casper李羿勳</v>
      </c>
      <c r="P2828" s="67">
        <f t="shared" si="155"/>
        <v>44766</v>
      </c>
      <c r="Q2828" s="75" t="str">
        <f t="shared" si="157"/>
        <v>週日</v>
      </c>
      <c r="R2828" s="80">
        <v>44764</v>
      </c>
      <c r="S2828" s="68"/>
      <c r="T2828" s="70"/>
      <c r="U2828" s="70"/>
      <c r="V2828" s="70"/>
      <c r="W2828" s="70"/>
      <c r="X2828" s="70"/>
      <c r="Y2828" s="78"/>
      <c r="Z2828" s="79"/>
      <c r="AA2828" s="1"/>
      <c r="AB2828" s="12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</row>
    <row r="2829" spans="1:61" s="109" customFormat="1">
      <c r="A2829" s="1"/>
      <c r="B2829" s="66"/>
      <c r="C2829" s="67"/>
      <c r="D2829" s="68" t="s">
        <v>50</v>
      </c>
      <c r="E2829" s="70" t="s">
        <v>51</v>
      </c>
      <c r="F2829" s="19" t="s">
        <v>1298</v>
      </c>
      <c r="G2829" s="67">
        <v>44750</v>
      </c>
      <c r="H2829" s="67">
        <v>44768</v>
      </c>
      <c r="I2829" s="71">
        <f t="shared" si="156"/>
        <v>18</v>
      </c>
      <c r="J2829" s="72" t="s">
        <v>238</v>
      </c>
      <c r="K2829" s="72" t="s">
        <v>239</v>
      </c>
      <c r="L2829" s="73">
        <v>2</v>
      </c>
      <c r="M2829" s="73" t="s">
        <v>55</v>
      </c>
      <c r="N2829" s="68" t="str">
        <f>VLOOKUP(K2829,[1]人員授權表!D$3:G$249,4,0)</f>
        <v>有機</v>
      </c>
      <c r="O2829" s="70" t="str">
        <f>IF(J2829=[1]人員授權表!$C$85,"Casper李羿勳",IF(J2829=[1]人員授權表!$C$188,"Iring陳俊明",VLOOKUP(K2829,[1]人員授權表!D$2:E$249,2,FALSE)))</f>
        <v>Casper李羿勳</v>
      </c>
      <c r="P2829" s="67">
        <f t="shared" si="155"/>
        <v>44766</v>
      </c>
      <c r="Q2829" s="75" t="str">
        <f t="shared" si="157"/>
        <v>週日</v>
      </c>
      <c r="R2829" s="80">
        <v>44763</v>
      </c>
      <c r="S2829" s="68"/>
      <c r="T2829" s="70"/>
      <c r="U2829" s="70"/>
      <c r="V2829" s="70"/>
      <c r="W2829" s="70"/>
      <c r="X2829" s="70"/>
      <c r="Y2829" s="78"/>
      <c r="Z2829" s="79"/>
      <c r="AA2829" s="1"/>
      <c r="AB2829" s="12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</row>
    <row r="2830" spans="1:61" s="109" customFormat="1">
      <c r="A2830" s="1"/>
      <c r="B2830" s="66"/>
      <c r="C2830" s="67"/>
      <c r="D2830" s="68" t="s">
        <v>50</v>
      </c>
      <c r="E2830" s="70" t="s">
        <v>51</v>
      </c>
      <c r="F2830" s="19" t="s">
        <v>1298</v>
      </c>
      <c r="G2830" s="67">
        <v>44750</v>
      </c>
      <c r="H2830" s="67">
        <v>44768</v>
      </c>
      <c r="I2830" s="71">
        <f t="shared" si="156"/>
        <v>18</v>
      </c>
      <c r="J2830" s="72" t="s">
        <v>66</v>
      </c>
      <c r="K2830" s="72" t="s">
        <v>64</v>
      </c>
      <c r="L2830" s="73">
        <v>1</v>
      </c>
      <c r="M2830" s="73" t="s">
        <v>55</v>
      </c>
      <c r="N2830" s="68" t="str">
        <f>VLOOKUP(K2830,[1]人員授權表!D$3:G$249,4,0)</f>
        <v>有機</v>
      </c>
      <c r="O2830" s="70" t="str">
        <f>IF(J2830=[1]人員授權表!$C$85,"Casper李羿勳",IF(J2830=[1]人員授權表!$C$188,"Iring陳俊明",VLOOKUP(K2830,[1]人員授權表!D$2:E$249,2,FALSE)))</f>
        <v>Casper李羿勳</v>
      </c>
      <c r="P2830" s="67">
        <f t="shared" si="155"/>
        <v>44766</v>
      </c>
      <c r="Q2830" s="75" t="str">
        <f t="shared" si="157"/>
        <v>週日</v>
      </c>
      <c r="R2830" s="80">
        <v>44764</v>
      </c>
      <c r="S2830" s="68"/>
      <c r="T2830" s="70"/>
      <c r="U2830" s="70"/>
      <c r="V2830" s="70"/>
      <c r="W2830" s="70"/>
      <c r="X2830" s="70"/>
      <c r="Y2830" s="78"/>
      <c r="Z2830" s="79"/>
      <c r="AA2830" s="1"/>
      <c r="AB2830" s="12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</row>
    <row r="2831" spans="1:61" s="109" customFormat="1">
      <c r="A2831" s="1"/>
      <c r="B2831" s="66"/>
      <c r="C2831" s="67"/>
      <c r="D2831" s="68" t="s">
        <v>50</v>
      </c>
      <c r="E2831" s="70" t="s">
        <v>51</v>
      </c>
      <c r="F2831" s="19" t="s">
        <v>1298</v>
      </c>
      <c r="G2831" s="67">
        <v>44750</v>
      </c>
      <c r="H2831" s="67">
        <v>44768</v>
      </c>
      <c r="I2831" s="71">
        <f t="shared" si="156"/>
        <v>18</v>
      </c>
      <c r="J2831" s="72" t="s">
        <v>67</v>
      </c>
      <c r="K2831" s="72" t="s">
        <v>64</v>
      </c>
      <c r="L2831" s="73">
        <v>2</v>
      </c>
      <c r="M2831" s="73" t="s">
        <v>55</v>
      </c>
      <c r="N2831" s="68" t="str">
        <f>VLOOKUP(K2831,[1]人員授權表!D$3:G$249,4,0)</f>
        <v>有機</v>
      </c>
      <c r="O2831" s="70" t="str">
        <f>IF(J2831=[1]人員授權表!$C$85,"Casper李羿勳",IF(J2831=[1]人員授權表!$C$188,"Iring陳俊明",VLOOKUP(K2831,[1]人員授權表!D$2:E$249,2,FALSE)))</f>
        <v>Casper李羿勳</v>
      </c>
      <c r="P2831" s="67">
        <f t="shared" si="155"/>
        <v>44766</v>
      </c>
      <c r="Q2831" s="75" t="str">
        <f t="shared" si="157"/>
        <v>週日</v>
      </c>
      <c r="R2831" s="80">
        <v>44764</v>
      </c>
      <c r="S2831" s="68"/>
      <c r="T2831" s="70"/>
      <c r="U2831" s="70"/>
      <c r="V2831" s="70"/>
      <c r="W2831" s="70"/>
      <c r="X2831" s="70"/>
      <c r="Y2831" s="78"/>
      <c r="Z2831" s="79"/>
      <c r="AA2831" s="1"/>
      <c r="AB2831" s="12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</row>
    <row r="2832" spans="1:61" s="109" customFormat="1">
      <c r="A2832" s="1"/>
      <c r="B2832" s="66"/>
      <c r="C2832" s="67"/>
      <c r="D2832" s="68" t="s">
        <v>50</v>
      </c>
      <c r="E2832" s="70" t="s">
        <v>51</v>
      </c>
      <c r="F2832" s="19" t="s">
        <v>1298</v>
      </c>
      <c r="G2832" s="67">
        <v>44750</v>
      </c>
      <c r="H2832" s="67">
        <v>44768</v>
      </c>
      <c r="I2832" s="71">
        <f t="shared" si="156"/>
        <v>18</v>
      </c>
      <c r="J2832" s="72" t="s">
        <v>425</v>
      </c>
      <c r="K2832" s="72" t="s">
        <v>426</v>
      </c>
      <c r="L2832" s="73">
        <v>1</v>
      </c>
      <c r="M2832" s="73" t="s">
        <v>55</v>
      </c>
      <c r="N2832" s="68" t="str">
        <f>VLOOKUP(K2832,[1]人員授權表!D$3:G$249,4,0)</f>
        <v>有機</v>
      </c>
      <c r="O2832" s="70" t="str">
        <f>IF(J2832=[1]人員授權表!$C$85,"Casper李羿勳",IF(J2832=[1]人員授權表!$C$188,"Iring陳俊明",VLOOKUP(K2832,[1]人員授權表!D$2:E$249,2,FALSE)))</f>
        <v>Mei林春美</v>
      </c>
      <c r="P2832" s="67">
        <f t="shared" si="155"/>
        <v>44766</v>
      </c>
      <c r="Q2832" s="75" t="str">
        <f t="shared" si="157"/>
        <v>週日</v>
      </c>
      <c r="R2832" s="80">
        <v>44764</v>
      </c>
      <c r="S2832" s="68"/>
      <c r="T2832" s="70"/>
      <c r="U2832" s="70"/>
      <c r="V2832" s="70"/>
      <c r="W2832" s="70"/>
      <c r="X2832" s="70"/>
      <c r="Y2832" s="78"/>
      <c r="Z2832" s="79"/>
      <c r="AA2832" s="1"/>
      <c r="AB2832" s="12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</row>
    <row r="2833" spans="1:61" s="109" customFormat="1">
      <c r="A2833" s="1"/>
      <c r="B2833" s="66"/>
      <c r="C2833" s="67"/>
      <c r="D2833" s="68" t="s">
        <v>50</v>
      </c>
      <c r="E2833" s="70" t="s">
        <v>51</v>
      </c>
      <c r="F2833" s="19" t="s">
        <v>1298</v>
      </c>
      <c r="G2833" s="67">
        <v>44750</v>
      </c>
      <c r="H2833" s="67">
        <v>44768</v>
      </c>
      <c r="I2833" s="71">
        <f t="shared" si="156"/>
        <v>18</v>
      </c>
      <c r="J2833" s="72" t="s">
        <v>999</v>
      </c>
      <c r="K2833" s="72" t="s">
        <v>1000</v>
      </c>
      <c r="L2833" s="73">
        <v>1</v>
      </c>
      <c r="M2833" s="73" t="s">
        <v>55</v>
      </c>
      <c r="N2833" s="68" t="str">
        <f>VLOOKUP(K2833,[1]人員授權表!D$3:G$249,4,0)</f>
        <v>有機</v>
      </c>
      <c r="O2833" s="70" t="str">
        <f>IF(J2833=[1]人員授權表!$C$85,"Casper李羿勳",IF(J2833=[1]人員授權表!$C$188,"Iring陳俊明",VLOOKUP(K2833,[1]人員授權表!D$2:E$249,2,FALSE)))</f>
        <v>Mei林春美</v>
      </c>
      <c r="P2833" s="67">
        <f t="shared" si="155"/>
        <v>44766</v>
      </c>
      <c r="Q2833" s="75" t="str">
        <f t="shared" si="157"/>
        <v>週日</v>
      </c>
      <c r="R2833" s="80">
        <v>44764</v>
      </c>
      <c r="S2833" s="68"/>
      <c r="T2833" s="70"/>
      <c r="U2833" s="70"/>
      <c r="V2833" s="70"/>
      <c r="W2833" s="70"/>
      <c r="X2833" s="70"/>
      <c r="Y2833" s="78"/>
      <c r="Z2833" s="79"/>
      <c r="AA2833" s="1"/>
      <c r="AB2833" s="12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</row>
    <row r="2834" spans="1:61" s="109" customFormat="1">
      <c r="A2834" s="1"/>
      <c r="B2834" s="66"/>
      <c r="C2834" s="67"/>
      <c r="D2834" s="68" t="s">
        <v>50</v>
      </c>
      <c r="E2834" s="70" t="s">
        <v>51</v>
      </c>
      <c r="F2834" s="19" t="s">
        <v>1298</v>
      </c>
      <c r="G2834" s="67">
        <v>44750</v>
      </c>
      <c r="H2834" s="67">
        <v>44768</v>
      </c>
      <c r="I2834" s="71">
        <f t="shared" si="156"/>
        <v>18</v>
      </c>
      <c r="J2834" s="72" t="s">
        <v>341</v>
      </c>
      <c r="K2834" s="72" t="s">
        <v>470</v>
      </c>
      <c r="L2834" s="73">
        <v>1</v>
      </c>
      <c r="M2834" s="73" t="s">
        <v>55</v>
      </c>
      <c r="N2834" s="68" t="str">
        <f>VLOOKUP(K2834,[1]人員授權表!D$3:G$249,4,0)</f>
        <v>無機</v>
      </c>
      <c r="O2834" s="70" t="str">
        <f>IF(J2834=[1]人員授權表!$C$85,"Casper李羿勳",IF(J2834=[1]人員授權表!$C$188,"Iring陳俊明",VLOOKUP(K2834,[1]人員授權表!D$2:E$249,2,FALSE)))</f>
        <v>Iring陳俊明</v>
      </c>
      <c r="P2834" s="67">
        <f t="shared" si="155"/>
        <v>44766</v>
      </c>
      <c r="Q2834" s="75" t="str">
        <f t="shared" si="157"/>
        <v>週日</v>
      </c>
      <c r="R2834" s="80">
        <v>44763</v>
      </c>
      <c r="S2834" s="68"/>
      <c r="T2834" s="70"/>
      <c r="U2834" s="70"/>
      <c r="V2834" s="70"/>
      <c r="W2834" s="70"/>
      <c r="X2834" s="70"/>
      <c r="Y2834" s="78"/>
      <c r="Z2834" s="79"/>
      <c r="AA2834" s="1"/>
      <c r="AB2834" s="12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</row>
    <row r="2835" spans="1:61" s="109" customFormat="1">
      <c r="A2835" s="1"/>
      <c r="B2835" s="66"/>
      <c r="C2835" s="67"/>
      <c r="D2835" s="68" t="s">
        <v>50</v>
      </c>
      <c r="E2835" s="70" t="s">
        <v>51</v>
      </c>
      <c r="F2835" s="19" t="s">
        <v>1299</v>
      </c>
      <c r="G2835" s="67">
        <v>44749</v>
      </c>
      <c r="H2835" s="67">
        <v>44768</v>
      </c>
      <c r="I2835" s="71">
        <f t="shared" si="156"/>
        <v>19</v>
      </c>
      <c r="J2835" s="72" t="s">
        <v>60</v>
      </c>
      <c r="K2835" s="72" t="s">
        <v>61</v>
      </c>
      <c r="L2835" s="73">
        <v>1</v>
      </c>
      <c r="M2835" s="73" t="s">
        <v>55</v>
      </c>
      <c r="N2835" s="68" t="str">
        <f>VLOOKUP(K2835,[1]人員授權表!D$3:G$249,4,0)</f>
        <v>有機</v>
      </c>
      <c r="O2835" s="70" t="str">
        <f>IF(J2835=[1]人員授權表!$C$85,"Casper李羿勳",IF(J2835=[1]人員授權表!$C$188,"Iring陳俊明",VLOOKUP(K2835,[1]人員授權表!D$2:E$249,2,FALSE)))</f>
        <v>Marco陳鴻鈞</v>
      </c>
      <c r="P2835" s="67">
        <f t="shared" si="155"/>
        <v>44766</v>
      </c>
      <c r="Q2835" s="75" t="str">
        <f t="shared" si="157"/>
        <v>週日</v>
      </c>
      <c r="R2835" s="80">
        <v>44761</v>
      </c>
      <c r="S2835" s="68"/>
      <c r="T2835" s="70"/>
      <c r="U2835" s="70"/>
      <c r="V2835" s="70"/>
      <c r="W2835" s="70"/>
      <c r="X2835" s="70"/>
      <c r="Y2835" s="78"/>
      <c r="Z2835" s="79"/>
      <c r="AA2835" s="1"/>
      <c r="AB2835" s="12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</row>
    <row r="2836" spans="1:61" s="109" customFormat="1">
      <c r="A2836" s="1"/>
      <c r="B2836" s="66"/>
      <c r="C2836" s="67"/>
      <c r="D2836" s="68" t="s">
        <v>50</v>
      </c>
      <c r="E2836" s="70" t="s">
        <v>51</v>
      </c>
      <c r="F2836" s="19" t="s">
        <v>1299</v>
      </c>
      <c r="G2836" s="67">
        <v>44749</v>
      </c>
      <c r="H2836" s="67">
        <v>44768</v>
      </c>
      <c r="I2836" s="71">
        <f t="shared" si="156"/>
        <v>19</v>
      </c>
      <c r="J2836" s="72" t="s">
        <v>67</v>
      </c>
      <c r="K2836" s="72" t="s">
        <v>64</v>
      </c>
      <c r="L2836" s="73">
        <v>1</v>
      </c>
      <c r="M2836" s="73" t="s">
        <v>55</v>
      </c>
      <c r="N2836" s="68" t="str">
        <f>VLOOKUP(K2836,[1]人員授權表!D$3:G$249,4,0)</f>
        <v>有機</v>
      </c>
      <c r="O2836" s="70" t="str">
        <f>IF(J2836=[1]人員授權表!$C$85,"Casper李羿勳",IF(J2836=[1]人員授權表!$C$188,"Iring陳俊明",VLOOKUP(K2836,[1]人員授權表!D$2:E$249,2,FALSE)))</f>
        <v>Casper李羿勳</v>
      </c>
      <c r="P2836" s="67">
        <f t="shared" ref="P2836:P2879" si="158">H2836-2</f>
        <v>44766</v>
      </c>
      <c r="Q2836" s="75" t="str">
        <f t="shared" si="157"/>
        <v>週日</v>
      </c>
      <c r="R2836" s="80">
        <v>44764</v>
      </c>
      <c r="S2836" s="68"/>
      <c r="T2836" s="70"/>
      <c r="U2836" s="70"/>
      <c r="V2836" s="70"/>
      <c r="W2836" s="70"/>
      <c r="X2836" s="70"/>
      <c r="Y2836" s="78"/>
      <c r="Z2836" s="79"/>
      <c r="AA2836" s="1"/>
      <c r="AB2836" s="12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</row>
    <row r="2837" spans="1:61" s="109" customFormat="1">
      <c r="A2837" s="1"/>
      <c r="B2837" s="66"/>
      <c r="C2837" s="67"/>
      <c r="D2837" s="68" t="s">
        <v>50</v>
      </c>
      <c r="E2837" s="70" t="s">
        <v>51</v>
      </c>
      <c r="F2837" s="19" t="s">
        <v>1299</v>
      </c>
      <c r="G2837" s="67">
        <v>44749</v>
      </c>
      <c r="H2837" s="67">
        <v>44768</v>
      </c>
      <c r="I2837" s="71">
        <f t="shared" si="156"/>
        <v>19</v>
      </c>
      <c r="J2837" s="72" t="s">
        <v>66</v>
      </c>
      <c r="K2837" s="72" t="s">
        <v>64</v>
      </c>
      <c r="L2837" s="73">
        <v>3</v>
      </c>
      <c r="M2837" s="73" t="s">
        <v>55</v>
      </c>
      <c r="N2837" s="68" t="str">
        <f>VLOOKUP(K2837,[1]人員授權表!D$3:G$249,4,0)</f>
        <v>有機</v>
      </c>
      <c r="O2837" s="70" t="str">
        <f>IF(J2837=[1]人員授權表!$C$85,"Casper李羿勳",IF(J2837=[1]人員授權表!$C$188,"Iring陳俊明",VLOOKUP(K2837,[1]人員授權表!D$2:E$249,2,FALSE)))</f>
        <v>Casper李羿勳</v>
      </c>
      <c r="P2837" s="67">
        <f t="shared" si="158"/>
        <v>44766</v>
      </c>
      <c r="Q2837" s="75" t="str">
        <f t="shared" si="157"/>
        <v>週日</v>
      </c>
      <c r="R2837" s="80">
        <v>44764</v>
      </c>
      <c r="S2837" s="68"/>
      <c r="T2837" s="70"/>
      <c r="U2837" s="70"/>
      <c r="V2837" s="70"/>
      <c r="W2837" s="70"/>
      <c r="X2837" s="70"/>
      <c r="Y2837" s="78"/>
      <c r="Z2837" s="79"/>
      <c r="AA2837" s="1"/>
      <c r="AB2837" s="12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</row>
    <row r="2838" spans="1:61" s="109" customFormat="1">
      <c r="A2838" s="1"/>
      <c r="B2838" s="66"/>
      <c r="C2838" s="67"/>
      <c r="D2838" s="68" t="s">
        <v>50</v>
      </c>
      <c r="E2838" s="70" t="s">
        <v>51</v>
      </c>
      <c r="F2838" s="19" t="s">
        <v>1299</v>
      </c>
      <c r="G2838" s="67">
        <v>44749</v>
      </c>
      <c r="H2838" s="67">
        <v>44768</v>
      </c>
      <c r="I2838" s="71">
        <f t="shared" si="156"/>
        <v>19</v>
      </c>
      <c r="J2838" s="72" t="s">
        <v>353</v>
      </c>
      <c r="K2838" s="72" t="s">
        <v>64</v>
      </c>
      <c r="L2838" s="73">
        <v>1</v>
      </c>
      <c r="M2838" s="73" t="s">
        <v>55</v>
      </c>
      <c r="N2838" s="68" t="str">
        <f>VLOOKUP(K2838,[1]人員授權表!D$3:G$249,4,0)</f>
        <v>有機</v>
      </c>
      <c r="O2838" s="70" t="str">
        <f>IF(J2838=[1]人員授權表!$C$85,"Casper李羿勳",IF(J2838=[1]人員授權表!$C$188,"Iring陳俊明",VLOOKUP(K2838,[1]人員授權表!D$2:E$249,2,FALSE)))</f>
        <v>Casper李羿勳</v>
      </c>
      <c r="P2838" s="67">
        <f t="shared" si="158"/>
        <v>44766</v>
      </c>
      <c r="Q2838" s="75" t="str">
        <f t="shared" si="157"/>
        <v>週日</v>
      </c>
      <c r="R2838" s="80">
        <v>44764</v>
      </c>
      <c r="S2838" s="68"/>
      <c r="T2838" s="70"/>
      <c r="U2838" s="70"/>
      <c r="V2838" s="70"/>
      <c r="W2838" s="70"/>
      <c r="X2838" s="70"/>
      <c r="Y2838" s="78"/>
      <c r="Z2838" s="79"/>
      <c r="AA2838" s="1"/>
      <c r="AB2838" s="12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</row>
    <row r="2839" spans="1:61" s="109" customFormat="1">
      <c r="A2839" s="1"/>
      <c r="B2839" s="66"/>
      <c r="C2839" s="67"/>
      <c r="D2839" s="68" t="s">
        <v>50</v>
      </c>
      <c r="E2839" s="70" t="s">
        <v>51</v>
      </c>
      <c r="F2839" s="19" t="s">
        <v>1299</v>
      </c>
      <c r="G2839" s="67">
        <v>44749</v>
      </c>
      <c r="H2839" s="67">
        <v>44768</v>
      </c>
      <c r="I2839" s="71">
        <f t="shared" si="156"/>
        <v>19</v>
      </c>
      <c r="J2839" s="72" t="s">
        <v>261</v>
      </c>
      <c r="K2839" s="72" t="s">
        <v>248</v>
      </c>
      <c r="L2839" s="73">
        <v>1</v>
      </c>
      <c r="M2839" s="73" t="s">
        <v>55</v>
      </c>
      <c r="N2839" s="68" t="str">
        <f>VLOOKUP(K2839,[1]人員授權表!D$3:G$249,4,0)</f>
        <v>有機</v>
      </c>
      <c r="O2839" s="70" t="str">
        <f>IF(J2839=[1]人員授權表!$C$85,"Casper李羿勳",IF(J2839=[1]人員授權表!$C$188,"Iring陳俊明",VLOOKUP(K2839,[1]人員授權表!D$2:E$249,2,FALSE)))</f>
        <v>Marco陳鴻鈞</v>
      </c>
      <c r="P2839" s="67">
        <f t="shared" si="158"/>
        <v>44766</v>
      </c>
      <c r="Q2839" s="75" t="str">
        <f t="shared" si="157"/>
        <v>週日</v>
      </c>
      <c r="R2839" s="80">
        <v>44761</v>
      </c>
      <c r="S2839" s="68"/>
      <c r="T2839" s="70"/>
      <c r="U2839" s="70"/>
      <c r="V2839" s="70"/>
      <c r="W2839" s="70"/>
      <c r="X2839" s="70"/>
      <c r="Y2839" s="78"/>
      <c r="Z2839" s="79"/>
      <c r="AA2839" s="1"/>
      <c r="AB2839" s="12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</row>
    <row r="2840" spans="1:61" s="109" customFormat="1">
      <c r="A2840" s="1"/>
      <c r="B2840" s="66"/>
      <c r="C2840" s="67"/>
      <c r="D2840" s="68" t="s">
        <v>50</v>
      </c>
      <c r="E2840" s="70" t="s">
        <v>51</v>
      </c>
      <c r="F2840" s="19" t="s">
        <v>1299</v>
      </c>
      <c r="G2840" s="67">
        <v>44749</v>
      </c>
      <c r="H2840" s="67">
        <v>44768</v>
      </c>
      <c r="I2840" s="71">
        <f t="shared" si="156"/>
        <v>19</v>
      </c>
      <c r="J2840" s="72" t="s">
        <v>193</v>
      </c>
      <c r="K2840" s="72" t="s">
        <v>470</v>
      </c>
      <c r="L2840" s="73">
        <v>2</v>
      </c>
      <c r="M2840" s="73" t="s">
        <v>55</v>
      </c>
      <c r="N2840" s="68" t="str">
        <f>VLOOKUP(K2840,[1]人員授權表!D$3:G$249,4,0)</f>
        <v>無機</v>
      </c>
      <c r="O2840" s="70" t="str">
        <f>IF(J2840=[1]人員授權表!$C$85,"Casper李羿勳",IF(J2840=[1]人員授權表!$C$188,"Iring陳俊明",VLOOKUP(K2840,[1]人員授權表!D$2:E$249,2,FALSE)))</f>
        <v>Iring陳俊明</v>
      </c>
      <c r="P2840" s="67">
        <f t="shared" si="158"/>
        <v>44766</v>
      </c>
      <c r="Q2840" s="75" t="str">
        <f t="shared" si="157"/>
        <v>週日</v>
      </c>
      <c r="R2840" s="80">
        <v>44763</v>
      </c>
      <c r="S2840" s="68"/>
      <c r="T2840" s="70"/>
      <c r="U2840" s="70"/>
      <c r="V2840" s="70"/>
      <c r="W2840" s="70"/>
      <c r="X2840" s="70"/>
      <c r="Y2840" s="78"/>
      <c r="Z2840" s="79"/>
      <c r="AA2840" s="1"/>
      <c r="AB2840" s="12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</row>
    <row r="2841" spans="1:61" s="109" customFormat="1">
      <c r="A2841" s="1"/>
      <c r="B2841" s="66"/>
      <c r="C2841" s="67"/>
      <c r="D2841" s="68" t="s">
        <v>50</v>
      </c>
      <c r="E2841" s="70" t="s">
        <v>51</v>
      </c>
      <c r="F2841" s="19" t="s">
        <v>1300</v>
      </c>
      <c r="G2841" s="67">
        <v>44749</v>
      </c>
      <c r="H2841" s="67">
        <v>44768</v>
      </c>
      <c r="I2841" s="71">
        <f t="shared" si="156"/>
        <v>19</v>
      </c>
      <c r="J2841" s="72" t="s">
        <v>240</v>
      </c>
      <c r="K2841" s="72" t="s">
        <v>248</v>
      </c>
      <c r="L2841" s="73">
        <v>1</v>
      </c>
      <c r="M2841" s="73" t="s">
        <v>55</v>
      </c>
      <c r="N2841" s="68" t="str">
        <f>VLOOKUP(K2841,[1]人員授權表!D$3:G$249,4,0)</f>
        <v>有機</v>
      </c>
      <c r="O2841" s="70" t="str">
        <f>IF(J2841=[1]人員授權表!$C$85,"Casper李羿勳",IF(J2841=[1]人員授權表!$C$188,"Iring陳俊明",VLOOKUP(K2841,[1]人員授權表!D$2:E$249,2,FALSE)))</f>
        <v>Marco陳鴻鈞</v>
      </c>
      <c r="P2841" s="67">
        <f t="shared" si="158"/>
        <v>44766</v>
      </c>
      <c r="Q2841" s="75" t="str">
        <f t="shared" si="157"/>
        <v>週日</v>
      </c>
      <c r="R2841" s="80">
        <v>44761</v>
      </c>
      <c r="S2841" s="68"/>
      <c r="T2841" s="70"/>
      <c r="U2841" s="70"/>
      <c r="V2841" s="70"/>
      <c r="W2841" s="70"/>
      <c r="X2841" s="70"/>
      <c r="Y2841" s="78"/>
      <c r="Z2841" s="79"/>
      <c r="AA2841" s="1"/>
      <c r="AB2841" s="12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</row>
    <row r="2842" spans="1:61" s="109" customFormat="1">
      <c r="A2842" s="1"/>
      <c r="B2842" s="66"/>
      <c r="C2842" s="67"/>
      <c r="D2842" s="68" t="s">
        <v>50</v>
      </c>
      <c r="E2842" s="70" t="s">
        <v>51</v>
      </c>
      <c r="F2842" s="19" t="s">
        <v>1300</v>
      </c>
      <c r="G2842" s="67">
        <v>44749</v>
      </c>
      <c r="H2842" s="67">
        <v>44768</v>
      </c>
      <c r="I2842" s="71">
        <f t="shared" si="156"/>
        <v>19</v>
      </c>
      <c r="J2842" s="72" t="s">
        <v>261</v>
      </c>
      <c r="K2842" s="72" t="s">
        <v>248</v>
      </c>
      <c r="L2842" s="73">
        <v>1</v>
      </c>
      <c r="M2842" s="73" t="s">
        <v>55</v>
      </c>
      <c r="N2842" s="68" t="str">
        <f>VLOOKUP(K2842,[1]人員授權表!D$3:G$249,4,0)</f>
        <v>有機</v>
      </c>
      <c r="O2842" s="70" t="str">
        <f>IF(J2842=[1]人員授權表!$C$85,"Casper李羿勳",IF(J2842=[1]人員授權表!$C$188,"Iring陳俊明",VLOOKUP(K2842,[1]人員授權表!D$2:E$249,2,FALSE)))</f>
        <v>Marco陳鴻鈞</v>
      </c>
      <c r="P2842" s="67">
        <f t="shared" si="158"/>
        <v>44766</v>
      </c>
      <c r="Q2842" s="75" t="str">
        <f t="shared" si="157"/>
        <v>週日</v>
      </c>
      <c r="R2842" s="80">
        <v>44761</v>
      </c>
      <c r="S2842" s="68"/>
      <c r="T2842" s="70"/>
      <c r="U2842" s="70"/>
      <c r="V2842" s="70"/>
      <c r="W2842" s="70"/>
      <c r="X2842" s="70"/>
      <c r="Y2842" s="78"/>
      <c r="Z2842" s="79"/>
      <c r="AA2842" s="1"/>
      <c r="AB2842" s="12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</row>
    <row r="2843" spans="1:61" s="109" customFormat="1">
      <c r="A2843" s="1"/>
      <c r="B2843" s="66"/>
      <c r="C2843" s="67"/>
      <c r="D2843" s="68" t="s">
        <v>50</v>
      </c>
      <c r="E2843" s="70" t="s">
        <v>51</v>
      </c>
      <c r="F2843" s="19" t="s">
        <v>1300</v>
      </c>
      <c r="G2843" s="67">
        <v>44749</v>
      </c>
      <c r="H2843" s="67">
        <v>44768</v>
      </c>
      <c r="I2843" s="71">
        <f t="shared" si="156"/>
        <v>19</v>
      </c>
      <c r="J2843" s="72" t="s">
        <v>244</v>
      </c>
      <c r="K2843" s="72" t="s">
        <v>241</v>
      </c>
      <c r="L2843" s="73">
        <v>1</v>
      </c>
      <c r="M2843" s="73" t="s">
        <v>55</v>
      </c>
      <c r="N2843" s="68" t="str">
        <f>VLOOKUP(K2843,[1]人員授權表!D$3:G$249,4,0)</f>
        <v>有機</v>
      </c>
      <c r="O2843" s="70" t="str">
        <f>IF(J2843=[1]人員授權表!$C$85,"Casper李羿勳",IF(J2843=[1]人員授權表!$C$188,"Iring陳俊明",VLOOKUP(K2843,[1]人員授權表!D$2:E$249,2,FALSE)))</f>
        <v>Casper李羿勳</v>
      </c>
      <c r="P2843" s="67">
        <f t="shared" si="158"/>
        <v>44766</v>
      </c>
      <c r="Q2843" s="75" t="str">
        <f t="shared" si="157"/>
        <v>週日</v>
      </c>
      <c r="R2843" s="80">
        <v>44764</v>
      </c>
      <c r="S2843" s="68"/>
      <c r="T2843" s="70"/>
      <c r="U2843" s="70"/>
      <c r="V2843" s="70"/>
      <c r="W2843" s="70"/>
      <c r="X2843" s="70"/>
      <c r="Y2843" s="78"/>
      <c r="Z2843" s="79"/>
      <c r="AA2843" s="1"/>
      <c r="AB2843" s="12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</row>
    <row r="2844" spans="1:61" s="109" customFormat="1">
      <c r="A2844" s="1"/>
      <c r="B2844" s="66"/>
      <c r="C2844" s="67"/>
      <c r="D2844" s="68" t="s">
        <v>50</v>
      </c>
      <c r="E2844" s="70" t="s">
        <v>51</v>
      </c>
      <c r="F2844" s="19" t="s">
        <v>1300</v>
      </c>
      <c r="G2844" s="67">
        <v>44749</v>
      </c>
      <c r="H2844" s="67">
        <v>44768</v>
      </c>
      <c r="I2844" s="71">
        <f t="shared" si="156"/>
        <v>19</v>
      </c>
      <c r="J2844" s="72" t="s">
        <v>60</v>
      </c>
      <c r="K2844" s="72" t="s">
        <v>61</v>
      </c>
      <c r="L2844" s="73">
        <v>1</v>
      </c>
      <c r="M2844" s="73" t="s">
        <v>55</v>
      </c>
      <c r="N2844" s="68" t="str">
        <f>VLOOKUP(K2844,[1]人員授權表!D$3:G$249,4,0)</f>
        <v>有機</v>
      </c>
      <c r="O2844" s="70" t="str">
        <f>IF(J2844=[1]人員授權表!$C$85,"Casper李羿勳",IF(J2844=[1]人員授權表!$C$188,"Iring陳俊明",VLOOKUP(K2844,[1]人員授權表!D$2:E$249,2,FALSE)))</f>
        <v>Marco陳鴻鈞</v>
      </c>
      <c r="P2844" s="67">
        <f t="shared" si="158"/>
        <v>44766</v>
      </c>
      <c r="Q2844" s="75" t="str">
        <f t="shared" si="157"/>
        <v>週日</v>
      </c>
      <c r="R2844" s="80">
        <v>44764</v>
      </c>
      <c r="S2844" s="68"/>
      <c r="T2844" s="70"/>
      <c r="U2844" s="70"/>
      <c r="V2844" s="70"/>
      <c r="W2844" s="70"/>
      <c r="X2844" s="70"/>
      <c r="Y2844" s="78"/>
      <c r="Z2844" s="79"/>
      <c r="AA2844" s="1"/>
      <c r="AB2844" s="12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</row>
    <row r="2845" spans="1:61" s="109" customFormat="1">
      <c r="A2845" s="1"/>
      <c r="B2845" s="66"/>
      <c r="C2845" s="67"/>
      <c r="D2845" s="68" t="s">
        <v>50</v>
      </c>
      <c r="E2845" s="70" t="s">
        <v>51</v>
      </c>
      <c r="F2845" s="19" t="s">
        <v>1300</v>
      </c>
      <c r="G2845" s="67">
        <v>44749</v>
      </c>
      <c r="H2845" s="67">
        <v>44768</v>
      </c>
      <c r="I2845" s="71">
        <f t="shared" si="156"/>
        <v>19</v>
      </c>
      <c r="J2845" s="72" t="s">
        <v>53</v>
      </c>
      <c r="K2845" s="72" t="s">
        <v>54</v>
      </c>
      <c r="L2845" s="73">
        <v>1</v>
      </c>
      <c r="M2845" s="73" t="s">
        <v>55</v>
      </c>
      <c r="N2845" s="68" t="str">
        <f>VLOOKUP(K2845,[1]人員授權表!D$3:G$249,4,0)</f>
        <v>有機</v>
      </c>
      <c r="O2845" s="70" t="str">
        <f>IF(J2845=[1]人員授權表!$C$85,"Casper李羿勳",IF(J2845=[1]人員授權表!$C$188,"Iring陳俊明",VLOOKUP(K2845,[1]人員授權表!D$2:E$249,2,FALSE)))</f>
        <v>Marco陳鴻鈞</v>
      </c>
      <c r="P2845" s="67">
        <f t="shared" si="158"/>
        <v>44766</v>
      </c>
      <c r="Q2845" s="75" t="str">
        <f t="shared" si="157"/>
        <v>週日</v>
      </c>
      <c r="R2845" s="80">
        <v>44764</v>
      </c>
      <c r="S2845" s="68"/>
      <c r="T2845" s="70"/>
      <c r="U2845" s="70"/>
      <c r="V2845" s="70"/>
      <c r="W2845" s="70"/>
      <c r="X2845" s="70"/>
      <c r="Y2845" s="78"/>
      <c r="Z2845" s="79"/>
      <c r="AA2845" s="1"/>
      <c r="AB2845" s="12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</row>
    <row r="2846" spans="1:61" s="109" customFormat="1">
      <c r="A2846" s="1"/>
      <c r="B2846" s="66"/>
      <c r="C2846" s="67"/>
      <c r="D2846" s="68" t="s">
        <v>50</v>
      </c>
      <c r="E2846" s="70" t="s">
        <v>51</v>
      </c>
      <c r="F2846" s="19" t="s">
        <v>1301</v>
      </c>
      <c r="G2846" s="67">
        <v>44750</v>
      </c>
      <c r="H2846" s="67">
        <v>44768</v>
      </c>
      <c r="I2846" s="71">
        <f t="shared" si="156"/>
        <v>18</v>
      </c>
      <c r="J2846" s="72" t="s">
        <v>53</v>
      </c>
      <c r="K2846" s="72" t="s">
        <v>54</v>
      </c>
      <c r="L2846" s="73">
        <v>1</v>
      </c>
      <c r="M2846" s="73" t="s">
        <v>55</v>
      </c>
      <c r="N2846" s="68" t="str">
        <f>VLOOKUP(K2846,[1]人員授權表!D$3:G$249,4,0)</f>
        <v>有機</v>
      </c>
      <c r="O2846" s="70" t="str">
        <f>IF(J2846=[1]人員授權表!$C$85,"Casper李羿勳",IF(J2846=[1]人員授權表!$C$188,"Iring陳俊明",VLOOKUP(K2846,[1]人員授權表!D$2:E$249,2,FALSE)))</f>
        <v>Marco陳鴻鈞</v>
      </c>
      <c r="P2846" s="67">
        <f t="shared" si="158"/>
        <v>44766</v>
      </c>
      <c r="Q2846" s="75" t="str">
        <f t="shared" si="157"/>
        <v>週日</v>
      </c>
      <c r="R2846" s="80">
        <v>44764</v>
      </c>
      <c r="S2846" s="68"/>
      <c r="T2846" s="70"/>
      <c r="U2846" s="70"/>
      <c r="V2846" s="70"/>
      <c r="W2846" s="70"/>
      <c r="X2846" s="70"/>
      <c r="Y2846" s="78"/>
      <c r="Z2846" s="79"/>
      <c r="AA2846" s="1"/>
      <c r="AB2846" s="12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</row>
    <row r="2847" spans="1:61" s="109" customFormat="1">
      <c r="A2847" s="1"/>
      <c r="B2847" s="66"/>
      <c r="C2847" s="67"/>
      <c r="D2847" s="68" t="s">
        <v>50</v>
      </c>
      <c r="E2847" s="70" t="s">
        <v>51</v>
      </c>
      <c r="F2847" s="19" t="s">
        <v>1301</v>
      </c>
      <c r="G2847" s="67">
        <v>44750</v>
      </c>
      <c r="H2847" s="67">
        <v>44768</v>
      </c>
      <c r="I2847" s="71">
        <f t="shared" si="156"/>
        <v>18</v>
      </c>
      <c r="J2847" s="72" t="s">
        <v>60</v>
      </c>
      <c r="K2847" s="72" t="s">
        <v>61</v>
      </c>
      <c r="L2847" s="73">
        <v>1</v>
      </c>
      <c r="M2847" s="73" t="s">
        <v>55</v>
      </c>
      <c r="N2847" s="68" t="str">
        <f>VLOOKUP(K2847,[1]人員授權表!D$3:G$249,4,0)</f>
        <v>有機</v>
      </c>
      <c r="O2847" s="70" t="str">
        <f>IF(J2847=[1]人員授權表!$C$85,"Casper李羿勳",IF(J2847=[1]人員授權表!$C$188,"Iring陳俊明",VLOOKUP(K2847,[1]人員授權表!D$2:E$249,2,FALSE)))</f>
        <v>Marco陳鴻鈞</v>
      </c>
      <c r="P2847" s="67">
        <f t="shared" si="158"/>
        <v>44766</v>
      </c>
      <c r="Q2847" s="75" t="str">
        <f t="shared" si="157"/>
        <v>週日</v>
      </c>
      <c r="R2847" s="80">
        <v>44764</v>
      </c>
      <c r="S2847" s="68"/>
      <c r="T2847" s="70"/>
      <c r="U2847" s="70"/>
      <c r="V2847" s="70"/>
      <c r="W2847" s="70"/>
      <c r="X2847" s="70"/>
      <c r="Y2847" s="78"/>
      <c r="Z2847" s="79"/>
      <c r="AA2847" s="1"/>
      <c r="AB2847" s="12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</row>
    <row r="2848" spans="1:61" s="109" customFormat="1">
      <c r="A2848" s="1"/>
      <c r="B2848" s="66"/>
      <c r="C2848" s="67"/>
      <c r="D2848" s="68" t="s">
        <v>50</v>
      </c>
      <c r="E2848" s="70" t="s">
        <v>51</v>
      </c>
      <c r="F2848" s="19" t="s">
        <v>1302</v>
      </c>
      <c r="G2848" s="67">
        <v>44749</v>
      </c>
      <c r="H2848" s="67">
        <v>44768</v>
      </c>
      <c r="I2848" s="71">
        <f t="shared" si="156"/>
        <v>19</v>
      </c>
      <c r="J2848" s="72" t="s">
        <v>60</v>
      </c>
      <c r="K2848" s="72" t="s">
        <v>61</v>
      </c>
      <c r="L2848" s="73">
        <v>1</v>
      </c>
      <c r="M2848" s="73" t="s">
        <v>55</v>
      </c>
      <c r="N2848" s="68" t="str">
        <f>VLOOKUP(K2848,[1]人員授權表!D$3:G$249,4,0)</f>
        <v>有機</v>
      </c>
      <c r="O2848" s="70" t="str">
        <f>IF(J2848=[1]人員授權表!$C$85,"Casper李羿勳",IF(J2848=[1]人員授權表!$C$188,"Iring陳俊明",VLOOKUP(K2848,[1]人員授權表!D$2:E$249,2,FALSE)))</f>
        <v>Marco陳鴻鈞</v>
      </c>
      <c r="P2848" s="67">
        <f t="shared" si="158"/>
        <v>44766</v>
      </c>
      <c r="Q2848" s="75" t="str">
        <f t="shared" si="157"/>
        <v>週日</v>
      </c>
      <c r="R2848" s="80">
        <v>44761</v>
      </c>
      <c r="S2848" s="68"/>
      <c r="T2848" s="70"/>
      <c r="U2848" s="70"/>
      <c r="V2848" s="70"/>
      <c r="W2848" s="70"/>
      <c r="X2848" s="70"/>
      <c r="Y2848" s="78"/>
      <c r="Z2848" s="79"/>
      <c r="AA2848" s="1"/>
      <c r="AB2848" s="12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</row>
    <row r="2849" spans="1:61" s="109" customFormat="1">
      <c r="A2849" s="1"/>
      <c r="B2849" s="66"/>
      <c r="C2849" s="67"/>
      <c r="D2849" s="68" t="s">
        <v>50</v>
      </c>
      <c r="E2849" s="70" t="s">
        <v>51</v>
      </c>
      <c r="F2849" s="19" t="s">
        <v>1303</v>
      </c>
      <c r="G2849" s="67">
        <v>44749</v>
      </c>
      <c r="H2849" s="67">
        <v>44768</v>
      </c>
      <c r="I2849" s="71">
        <f t="shared" si="156"/>
        <v>19</v>
      </c>
      <c r="J2849" s="72" t="s">
        <v>60</v>
      </c>
      <c r="K2849" s="72" t="s">
        <v>61</v>
      </c>
      <c r="L2849" s="73">
        <v>1</v>
      </c>
      <c r="M2849" s="73" t="s">
        <v>55</v>
      </c>
      <c r="N2849" s="68" t="str">
        <f>VLOOKUP(K2849,[1]人員授權表!D$3:G$249,4,0)</f>
        <v>有機</v>
      </c>
      <c r="O2849" s="70" t="str">
        <f>IF(J2849=[1]人員授權表!$C$85,"Casper李羿勳",IF(J2849=[1]人員授權表!$C$188,"Iring陳俊明",VLOOKUP(K2849,[1]人員授權表!D$2:E$249,2,FALSE)))</f>
        <v>Marco陳鴻鈞</v>
      </c>
      <c r="P2849" s="67">
        <f t="shared" si="158"/>
        <v>44766</v>
      </c>
      <c r="Q2849" s="75" t="str">
        <f t="shared" si="157"/>
        <v>週日</v>
      </c>
      <c r="R2849" s="80">
        <v>44761</v>
      </c>
      <c r="S2849" s="68"/>
      <c r="T2849" s="70"/>
      <c r="U2849" s="70"/>
      <c r="V2849" s="70"/>
      <c r="W2849" s="70"/>
      <c r="X2849" s="70"/>
      <c r="Y2849" s="78"/>
      <c r="Z2849" s="79"/>
      <c r="AA2849" s="1"/>
      <c r="AB2849" s="12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</row>
    <row r="2850" spans="1:61" s="109" customFormat="1">
      <c r="A2850" s="1"/>
      <c r="B2850" s="66"/>
      <c r="C2850" s="67"/>
      <c r="D2850" s="68" t="s">
        <v>50</v>
      </c>
      <c r="E2850" s="70" t="s">
        <v>51</v>
      </c>
      <c r="F2850" s="19" t="s">
        <v>1304</v>
      </c>
      <c r="G2850" s="67">
        <v>44750</v>
      </c>
      <c r="H2850" s="67">
        <v>44768</v>
      </c>
      <c r="I2850" s="71">
        <f t="shared" si="156"/>
        <v>18</v>
      </c>
      <c r="J2850" s="72" t="s">
        <v>53</v>
      </c>
      <c r="K2850" s="72" t="s">
        <v>54</v>
      </c>
      <c r="L2850" s="73">
        <v>1</v>
      </c>
      <c r="M2850" s="73" t="s">
        <v>55</v>
      </c>
      <c r="N2850" s="68" t="str">
        <f>VLOOKUP(K2850,[1]人員授權表!D$3:G$249,4,0)</f>
        <v>有機</v>
      </c>
      <c r="O2850" s="70" t="str">
        <f>IF(J2850=[1]人員授權表!$C$85,"Casper李羿勳",IF(J2850=[1]人員授權表!$C$188,"Iring陳俊明",VLOOKUP(K2850,[1]人員授權表!D$2:E$249,2,FALSE)))</f>
        <v>Marco陳鴻鈞</v>
      </c>
      <c r="P2850" s="67">
        <f t="shared" si="158"/>
        <v>44766</v>
      </c>
      <c r="Q2850" s="75" t="str">
        <f t="shared" si="157"/>
        <v>週日</v>
      </c>
      <c r="R2850" s="80">
        <v>44761</v>
      </c>
      <c r="S2850" s="68"/>
      <c r="T2850" s="70"/>
      <c r="U2850" s="70"/>
      <c r="V2850" s="70"/>
      <c r="W2850" s="70"/>
      <c r="X2850" s="70"/>
      <c r="Y2850" s="78"/>
      <c r="Z2850" s="79"/>
      <c r="AA2850" s="1"/>
      <c r="AB2850" s="12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</row>
    <row r="2851" spans="1:61" s="109" customFormat="1">
      <c r="A2851" s="1"/>
      <c r="B2851" s="66"/>
      <c r="C2851" s="67"/>
      <c r="D2851" s="68" t="s">
        <v>50</v>
      </c>
      <c r="E2851" s="70" t="s">
        <v>51</v>
      </c>
      <c r="F2851" s="19" t="s">
        <v>1305</v>
      </c>
      <c r="G2851" s="67">
        <v>44750</v>
      </c>
      <c r="H2851" s="67">
        <v>44768</v>
      </c>
      <c r="I2851" s="71">
        <f t="shared" si="156"/>
        <v>18</v>
      </c>
      <c r="J2851" s="72" t="s">
        <v>240</v>
      </c>
      <c r="K2851" s="72" t="s">
        <v>241</v>
      </c>
      <c r="L2851" s="73">
        <v>3</v>
      </c>
      <c r="M2851" s="73" t="s">
        <v>55</v>
      </c>
      <c r="N2851" s="68" t="str">
        <f>VLOOKUP(K2851,[1]人員授權表!D$3:G$249,4,0)</f>
        <v>有機</v>
      </c>
      <c r="O2851" s="70" t="str">
        <f>IF(J2851=[1]人員授權表!$C$85,"Casper李羿勳",IF(J2851=[1]人員授權表!$C$188,"Iring陳俊明",VLOOKUP(K2851,[1]人員授權表!D$2:E$249,2,FALSE)))</f>
        <v>Casper李羿勳</v>
      </c>
      <c r="P2851" s="67">
        <f t="shared" si="158"/>
        <v>44766</v>
      </c>
      <c r="Q2851" s="75" t="str">
        <f t="shared" si="157"/>
        <v>週日</v>
      </c>
      <c r="R2851" s="80">
        <v>44764</v>
      </c>
      <c r="S2851" s="68"/>
      <c r="T2851" s="70"/>
      <c r="U2851" s="70"/>
      <c r="V2851" s="70"/>
      <c r="W2851" s="70"/>
      <c r="X2851" s="70"/>
      <c r="Y2851" s="78"/>
      <c r="Z2851" s="79"/>
      <c r="AA2851" s="1"/>
      <c r="AB2851" s="12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</row>
    <row r="2852" spans="1:61" s="109" customFormat="1">
      <c r="A2852" s="1"/>
      <c r="B2852" s="66"/>
      <c r="C2852" s="67"/>
      <c r="D2852" s="68" t="s">
        <v>50</v>
      </c>
      <c r="E2852" s="70" t="s">
        <v>51</v>
      </c>
      <c r="F2852" s="19" t="s">
        <v>1305</v>
      </c>
      <c r="G2852" s="67">
        <v>44750</v>
      </c>
      <c r="H2852" s="67">
        <v>44768</v>
      </c>
      <c r="I2852" s="71">
        <f t="shared" si="156"/>
        <v>18</v>
      </c>
      <c r="J2852" s="72" t="s">
        <v>243</v>
      </c>
      <c r="K2852" s="72" t="s">
        <v>241</v>
      </c>
      <c r="L2852" s="73">
        <v>3</v>
      </c>
      <c r="M2852" s="73" t="s">
        <v>55</v>
      </c>
      <c r="N2852" s="68" t="str">
        <f>VLOOKUP(K2852,[1]人員授權表!D$3:G$249,4,0)</f>
        <v>有機</v>
      </c>
      <c r="O2852" s="70" t="str">
        <f>IF(J2852=[1]人員授權表!$C$85,"Casper李羿勳",IF(J2852=[1]人員授權表!$C$188,"Iring陳俊明",VLOOKUP(K2852,[1]人員授權表!D$2:E$249,2,FALSE)))</f>
        <v>Casper李羿勳</v>
      </c>
      <c r="P2852" s="67">
        <f t="shared" si="158"/>
        <v>44766</v>
      </c>
      <c r="Q2852" s="75" t="str">
        <f t="shared" si="157"/>
        <v>週日</v>
      </c>
      <c r="R2852" s="80">
        <v>44764</v>
      </c>
      <c r="S2852" s="68"/>
      <c r="T2852" s="70"/>
      <c r="U2852" s="70"/>
      <c r="V2852" s="70"/>
      <c r="W2852" s="70"/>
      <c r="X2852" s="70"/>
      <c r="Y2852" s="78"/>
      <c r="Z2852" s="79"/>
      <c r="AA2852" s="1"/>
      <c r="AB2852" s="12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</row>
    <row r="2853" spans="1:61" s="109" customFormat="1">
      <c r="A2853" s="1"/>
      <c r="B2853" s="66"/>
      <c r="C2853" s="67"/>
      <c r="D2853" s="68" t="s">
        <v>50</v>
      </c>
      <c r="E2853" s="70" t="s">
        <v>51</v>
      </c>
      <c r="F2853" s="19" t="s">
        <v>1305</v>
      </c>
      <c r="G2853" s="67">
        <v>44750</v>
      </c>
      <c r="H2853" s="67">
        <v>44768</v>
      </c>
      <c r="I2853" s="71">
        <f t="shared" si="156"/>
        <v>18</v>
      </c>
      <c r="J2853" s="72" t="s">
        <v>244</v>
      </c>
      <c r="K2853" s="72" t="s">
        <v>241</v>
      </c>
      <c r="L2853" s="73">
        <v>3</v>
      </c>
      <c r="M2853" s="73" t="s">
        <v>55</v>
      </c>
      <c r="N2853" s="68" t="str">
        <f>VLOOKUP(K2853,[1]人員授權表!D$3:G$249,4,0)</f>
        <v>有機</v>
      </c>
      <c r="O2853" s="70" t="str">
        <f>IF(J2853=[1]人員授權表!$C$85,"Casper李羿勳",IF(J2853=[1]人員授權表!$C$188,"Iring陳俊明",VLOOKUP(K2853,[1]人員授權表!D$2:E$249,2,FALSE)))</f>
        <v>Casper李羿勳</v>
      </c>
      <c r="P2853" s="67">
        <f t="shared" si="158"/>
        <v>44766</v>
      </c>
      <c r="Q2853" s="75" t="str">
        <f t="shared" si="157"/>
        <v>週日</v>
      </c>
      <c r="R2853" s="80">
        <v>44764</v>
      </c>
      <c r="S2853" s="68"/>
      <c r="T2853" s="70"/>
      <c r="U2853" s="70"/>
      <c r="V2853" s="70"/>
      <c r="W2853" s="70"/>
      <c r="X2853" s="70"/>
      <c r="Y2853" s="78"/>
      <c r="Z2853" s="79"/>
      <c r="AA2853" s="1"/>
      <c r="AB2853" s="12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</row>
    <row r="2854" spans="1:61" s="109" customFormat="1">
      <c r="A2854" s="1"/>
      <c r="B2854" s="66"/>
      <c r="C2854" s="67"/>
      <c r="D2854" s="68" t="s">
        <v>50</v>
      </c>
      <c r="E2854" s="70" t="s">
        <v>51</v>
      </c>
      <c r="F2854" s="19" t="s">
        <v>1305</v>
      </c>
      <c r="G2854" s="67">
        <v>44750</v>
      </c>
      <c r="H2854" s="67">
        <v>44768</v>
      </c>
      <c r="I2854" s="71">
        <f t="shared" si="156"/>
        <v>18</v>
      </c>
      <c r="J2854" s="72" t="s">
        <v>69</v>
      </c>
      <c r="K2854" s="72" t="s">
        <v>70</v>
      </c>
      <c r="L2854" s="73">
        <v>3</v>
      </c>
      <c r="M2854" s="73" t="s">
        <v>55</v>
      </c>
      <c r="N2854" s="68" t="str">
        <f>VLOOKUP(K2854,[1]人員授權表!D$3:G$249,4,0)</f>
        <v>有機</v>
      </c>
      <c r="O2854" s="70" t="str">
        <f>IF(J2854=[1]人員授權表!$C$85,"Casper李羿勳",IF(J2854=[1]人員授權表!$C$188,"Iring陳俊明",VLOOKUP(K2854,[1]人員授權表!D$2:E$249,2,FALSE)))</f>
        <v>Casper李羿勳</v>
      </c>
      <c r="P2854" s="67">
        <f t="shared" si="158"/>
        <v>44766</v>
      </c>
      <c r="Q2854" s="75" t="str">
        <f t="shared" si="157"/>
        <v>週日</v>
      </c>
      <c r="R2854" s="80">
        <v>44763</v>
      </c>
      <c r="S2854" s="68"/>
      <c r="T2854" s="70"/>
      <c r="U2854" s="70"/>
      <c r="V2854" s="70"/>
      <c r="W2854" s="70"/>
      <c r="X2854" s="70"/>
      <c r="Y2854" s="78"/>
      <c r="Z2854" s="79"/>
      <c r="AA2854" s="1"/>
      <c r="AB2854" s="12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</row>
    <row r="2855" spans="1:61" s="109" customFormat="1">
      <c r="A2855" s="1"/>
      <c r="B2855" s="66"/>
      <c r="C2855" s="67"/>
      <c r="D2855" s="68" t="s">
        <v>50</v>
      </c>
      <c r="E2855" s="70" t="s">
        <v>51</v>
      </c>
      <c r="F2855" s="19" t="s">
        <v>1306</v>
      </c>
      <c r="G2855" s="67">
        <v>44749</v>
      </c>
      <c r="H2855" s="67">
        <v>44768</v>
      </c>
      <c r="I2855" s="71">
        <f t="shared" si="156"/>
        <v>19</v>
      </c>
      <c r="J2855" s="72" t="s">
        <v>238</v>
      </c>
      <c r="K2855" s="72" t="s">
        <v>239</v>
      </c>
      <c r="L2855" s="73">
        <v>1</v>
      </c>
      <c r="M2855" s="73" t="s">
        <v>55</v>
      </c>
      <c r="N2855" s="68" t="str">
        <f>VLOOKUP(K2855,[1]人員授權表!D$3:G$249,4,0)</f>
        <v>有機</v>
      </c>
      <c r="O2855" s="70" t="str">
        <f>IF(J2855=[1]人員授權表!$C$85,"Casper李羿勳",IF(J2855=[1]人員授權表!$C$188,"Iring陳俊明",VLOOKUP(K2855,[1]人員授權表!D$2:E$249,2,FALSE)))</f>
        <v>Casper李羿勳</v>
      </c>
      <c r="P2855" s="67">
        <f t="shared" si="158"/>
        <v>44766</v>
      </c>
      <c r="Q2855" s="75" t="str">
        <f t="shared" si="157"/>
        <v>週日</v>
      </c>
      <c r="R2855" s="80">
        <v>44763</v>
      </c>
      <c r="S2855" s="68"/>
      <c r="T2855" s="70"/>
      <c r="U2855" s="70"/>
      <c r="V2855" s="70"/>
      <c r="W2855" s="70"/>
      <c r="X2855" s="70"/>
      <c r="Y2855" s="78"/>
      <c r="Z2855" s="79"/>
      <c r="AA2855" s="1"/>
      <c r="AB2855" s="12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</row>
    <row r="2856" spans="1:61" s="109" customFormat="1">
      <c r="A2856" s="1"/>
      <c r="B2856" s="66"/>
      <c r="C2856" s="67"/>
      <c r="D2856" s="68" t="s">
        <v>50</v>
      </c>
      <c r="E2856" s="70" t="s">
        <v>51</v>
      </c>
      <c r="F2856" s="19" t="s">
        <v>1306</v>
      </c>
      <c r="G2856" s="67">
        <v>44749</v>
      </c>
      <c r="H2856" s="67">
        <v>44768</v>
      </c>
      <c r="I2856" s="71">
        <f t="shared" si="156"/>
        <v>19</v>
      </c>
      <c r="J2856" s="72" t="s">
        <v>66</v>
      </c>
      <c r="K2856" s="72" t="s">
        <v>64</v>
      </c>
      <c r="L2856" s="73">
        <v>2</v>
      </c>
      <c r="M2856" s="73" t="s">
        <v>55</v>
      </c>
      <c r="N2856" s="68" t="str">
        <f>VLOOKUP(K2856,[1]人員授權表!D$3:G$249,4,0)</f>
        <v>有機</v>
      </c>
      <c r="O2856" s="70" t="str">
        <f>IF(J2856=[1]人員授權表!$C$85,"Casper李羿勳",IF(J2856=[1]人員授權表!$C$188,"Iring陳俊明",VLOOKUP(K2856,[1]人員授權表!D$2:E$249,2,FALSE)))</f>
        <v>Casper李羿勳</v>
      </c>
      <c r="P2856" s="67">
        <f t="shared" si="158"/>
        <v>44766</v>
      </c>
      <c r="Q2856" s="75" t="str">
        <f t="shared" si="157"/>
        <v>週日</v>
      </c>
      <c r="R2856" s="80">
        <v>44764</v>
      </c>
      <c r="S2856" s="68"/>
      <c r="T2856" s="70"/>
      <c r="U2856" s="70"/>
      <c r="V2856" s="70"/>
      <c r="W2856" s="70"/>
      <c r="X2856" s="70"/>
      <c r="Y2856" s="78"/>
      <c r="Z2856" s="79"/>
      <c r="AA2856" s="1"/>
      <c r="AB2856" s="12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</row>
    <row r="2857" spans="1:61" s="109" customFormat="1">
      <c r="A2857" s="1"/>
      <c r="B2857" s="66"/>
      <c r="C2857" s="67"/>
      <c r="D2857" s="68" t="s">
        <v>50</v>
      </c>
      <c r="E2857" s="70" t="s">
        <v>51</v>
      </c>
      <c r="F2857" s="19" t="s">
        <v>1306</v>
      </c>
      <c r="G2857" s="67">
        <v>44749</v>
      </c>
      <c r="H2857" s="67">
        <v>44768</v>
      </c>
      <c r="I2857" s="71">
        <f t="shared" si="156"/>
        <v>19</v>
      </c>
      <c r="J2857" s="72" t="s">
        <v>53</v>
      </c>
      <c r="K2857" s="72" t="s">
        <v>54</v>
      </c>
      <c r="L2857" s="73">
        <v>1</v>
      </c>
      <c r="M2857" s="73" t="s">
        <v>55</v>
      </c>
      <c r="N2857" s="68" t="str">
        <f>VLOOKUP(K2857,[1]人員授權表!D$3:G$249,4,0)</f>
        <v>有機</v>
      </c>
      <c r="O2857" s="70" t="str">
        <f>IF(J2857=[1]人員授權表!$C$85,"Casper李羿勳",IF(J2857=[1]人員授權表!$C$188,"Iring陳俊明",VLOOKUP(K2857,[1]人員授權表!D$2:E$249,2,FALSE)))</f>
        <v>Marco陳鴻鈞</v>
      </c>
      <c r="P2857" s="67">
        <f t="shared" si="158"/>
        <v>44766</v>
      </c>
      <c r="Q2857" s="75" t="str">
        <f t="shared" si="157"/>
        <v>週日</v>
      </c>
      <c r="R2857" s="80">
        <v>44761</v>
      </c>
      <c r="S2857" s="68"/>
      <c r="T2857" s="70"/>
      <c r="U2857" s="70"/>
      <c r="V2857" s="70"/>
      <c r="W2857" s="70"/>
      <c r="X2857" s="70"/>
      <c r="Y2857" s="78"/>
      <c r="Z2857" s="79"/>
      <c r="AA2857" s="1"/>
      <c r="AB2857" s="12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</row>
    <row r="2858" spans="1:61" s="109" customFormat="1">
      <c r="A2858" s="1"/>
      <c r="B2858" s="66"/>
      <c r="C2858" s="67"/>
      <c r="D2858" s="68" t="s">
        <v>50</v>
      </c>
      <c r="E2858" s="70" t="s">
        <v>51</v>
      </c>
      <c r="F2858" s="19" t="s">
        <v>1307</v>
      </c>
      <c r="G2858" s="67">
        <v>44748</v>
      </c>
      <c r="H2858" s="67">
        <v>44768</v>
      </c>
      <c r="I2858" s="71">
        <f t="shared" si="156"/>
        <v>20</v>
      </c>
      <c r="J2858" s="72" t="s">
        <v>66</v>
      </c>
      <c r="K2858" s="72" t="s">
        <v>64</v>
      </c>
      <c r="L2858" s="73">
        <v>1</v>
      </c>
      <c r="M2858" s="73" t="s">
        <v>55</v>
      </c>
      <c r="N2858" s="68" t="str">
        <f>VLOOKUP(K2858,[1]人員授權表!D$3:G$249,4,0)</f>
        <v>有機</v>
      </c>
      <c r="O2858" s="70" t="str">
        <f>IF(J2858=[1]人員授權表!$C$85,"Casper李羿勳",IF(J2858=[1]人員授權表!$C$188,"Iring陳俊明",VLOOKUP(K2858,[1]人員授權表!D$2:E$249,2,FALSE)))</f>
        <v>Casper李羿勳</v>
      </c>
      <c r="P2858" s="67">
        <f t="shared" si="158"/>
        <v>44766</v>
      </c>
      <c r="Q2858" s="75" t="str">
        <f t="shared" si="157"/>
        <v>週日</v>
      </c>
      <c r="R2858" s="80">
        <v>44764</v>
      </c>
      <c r="S2858" s="68"/>
      <c r="T2858" s="70"/>
      <c r="U2858" s="70"/>
      <c r="V2858" s="70"/>
      <c r="W2858" s="70"/>
      <c r="X2858" s="70"/>
      <c r="Y2858" s="78"/>
      <c r="Z2858" s="79"/>
      <c r="AA2858" s="1"/>
      <c r="AB2858" s="12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</row>
    <row r="2859" spans="1:61" s="109" customFormat="1">
      <c r="A2859" s="1"/>
      <c r="B2859" s="66"/>
      <c r="C2859" s="67"/>
      <c r="D2859" s="68" t="s">
        <v>50</v>
      </c>
      <c r="E2859" s="70" t="s">
        <v>51</v>
      </c>
      <c r="F2859" s="19" t="s">
        <v>1307</v>
      </c>
      <c r="G2859" s="67">
        <v>44748</v>
      </c>
      <c r="H2859" s="67">
        <v>44768</v>
      </c>
      <c r="I2859" s="71">
        <f t="shared" si="156"/>
        <v>20</v>
      </c>
      <c r="J2859" s="72" t="s">
        <v>340</v>
      </c>
      <c r="K2859" s="72" t="s">
        <v>470</v>
      </c>
      <c r="L2859" s="73">
        <v>3</v>
      </c>
      <c r="M2859" s="73" t="s">
        <v>55</v>
      </c>
      <c r="N2859" s="68" t="str">
        <f>VLOOKUP(K2859,[1]人員授權表!D$3:G$249,4,0)</f>
        <v>無機</v>
      </c>
      <c r="O2859" s="70" t="str">
        <f>IF(J2859=[1]人員授權表!$C$85,"Casper李羿勳",IF(J2859=[1]人員授權表!$C$188,"Iring陳俊明",VLOOKUP(K2859,[1]人員授權表!D$2:E$249,2,FALSE)))</f>
        <v>Iring陳俊明</v>
      </c>
      <c r="P2859" s="67">
        <f t="shared" si="158"/>
        <v>44766</v>
      </c>
      <c r="Q2859" s="75" t="str">
        <f t="shared" si="157"/>
        <v>週日</v>
      </c>
      <c r="R2859" s="80">
        <v>44763</v>
      </c>
      <c r="S2859" s="68"/>
      <c r="T2859" s="70"/>
      <c r="U2859" s="70"/>
      <c r="V2859" s="70"/>
      <c r="W2859" s="70"/>
      <c r="X2859" s="70"/>
      <c r="Y2859" s="78"/>
      <c r="Z2859" s="79"/>
      <c r="AA2859" s="1"/>
      <c r="AB2859" s="12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</row>
    <row r="2860" spans="1:61" s="109" customFormat="1">
      <c r="A2860" s="1"/>
      <c r="B2860" s="66"/>
      <c r="C2860" s="67"/>
      <c r="D2860" s="68" t="s">
        <v>50</v>
      </c>
      <c r="E2860" s="70" t="s">
        <v>51</v>
      </c>
      <c r="F2860" s="19" t="s">
        <v>1308</v>
      </c>
      <c r="G2860" s="67">
        <v>44749</v>
      </c>
      <c r="H2860" s="67">
        <v>44768</v>
      </c>
      <c r="I2860" s="71">
        <f t="shared" si="156"/>
        <v>19</v>
      </c>
      <c r="J2860" s="72" t="s">
        <v>244</v>
      </c>
      <c r="K2860" s="72" t="s">
        <v>241</v>
      </c>
      <c r="L2860" s="73">
        <v>1</v>
      </c>
      <c r="M2860" s="73" t="s">
        <v>55</v>
      </c>
      <c r="N2860" s="68" t="str">
        <f>VLOOKUP(K2860,[1]人員授權表!D$3:G$249,4,0)</f>
        <v>有機</v>
      </c>
      <c r="O2860" s="70" t="str">
        <f>IF(J2860=[1]人員授權表!$C$85,"Casper李羿勳",IF(J2860=[1]人員授權表!$C$188,"Iring陳俊明",VLOOKUP(K2860,[1]人員授權表!D$2:E$249,2,FALSE)))</f>
        <v>Casper李羿勳</v>
      </c>
      <c r="P2860" s="67">
        <f t="shared" si="158"/>
        <v>44766</v>
      </c>
      <c r="Q2860" s="75" t="str">
        <f t="shared" si="157"/>
        <v>週日</v>
      </c>
      <c r="R2860" s="80">
        <v>44764</v>
      </c>
      <c r="S2860" s="68"/>
      <c r="T2860" s="70"/>
      <c r="U2860" s="70"/>
      <c r="V2860" s="70"/>
      <c r="W2860" s="70"/>
      <c r="X2860" s="70"/>
      <c r="Y2860" s="78"/>
      <c r="Z2860" s="79"/>
      <c r="AA2860" s="1"/>
      <c r="AB2860" s="12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</row>
    <row r="2861" spans="1:61" s="109" customFormat="1">
      <c r="A2861" s="1"/>
      <c r="B2861" s="66"/>
      <c r="C2861" s="67"/>
      <c r="D2861" s="68" t="s">
        <v>50</v>
      </c>
      <c r="E2861" s="70" t="s">
        <v>51</v>
      </c>
      <c r="F2861" s="19" t="s">
        <v>1308</v>
      </c>
      <c r="G2861" s="67">
        <v>44749</v>
      </c>
      <c r="H2861" s="67">
        <v>44768</v>
      </c>
      <c r="I2861" s="71">
        <f t="shared" si="156"/>
        <v>19</v>
      </c>
      <c r="J2861" s="72" t="s">
        <v>240</v>
      </c>
      <c r="K2861" s="72" t="s">
        <v>241</v>
      </c>
      <c r="L2861" s="73">
        <v>1</v>
      </c>
      <c r="M2861" s="73" t="s">
        <v>55</v>
      </c>
      <c r="N2861" s="68" t="str">
        <f>VLOOKUP(K2861,[1]人員授權表!D$3:G$249,4,0)</f>
        <v>有機</v>
      </c>
      <c r="O2861" s="70" t="str">
        <f>IF(J2861=[1]人員授權表!$C$85,"Casper李羿勳",IF(J2861=[1]人員授權表!$C$188,"Iring陳俊明",VLOOKUP(K2861,[1]人員授權表!D$2:E$249,2,FALSE)))</f>
        <v>Casper李羿勳</v>
      </c>
      <c r="P2861" s="67">
        <f t="shared" si="158"/>
        <v>44766</v>
      </c>
      <c r="Q2861" s="75" t="str">
        <f t="shared" si="157"/>
        <v>週日</v>
      </c>
      <c r="R2861" s="80">
        <v>44764</v>
      </c>
      <c r="S2861" s="68"/>
      <c r="T2861" s="70"/>
      <c r="U2861" s="70"/>
      <c r="V2861" s="70"/>
      <c r="W2861" s="70"/>
      <c r="X2861" s="70"/>
      <c r="Y2861" s="78"/>
      <c r="Z2861" s="79"/>
      <c r="AA2861" s="1"/>
      <c r="AB2861" s="12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</row>
    <row r="2862" spans="1:61" s="109" customFormat="1">
      <c r="A2862" s="1"/>
      <c r="B2862" s="66"/>
      <c r="C2862" s="67"/>
      <c r="D2862" s="68" t="s">
        <v>50</v>
      </c>
      <c r="E2862" s="70" t="s">
        <v>51</v>
      </c>
      <c r="F2862" s="19" t="s">
        <v>1308</v>
      </c>
      <c r="G2862" s="67">
        <v>44749</v>
      </c>
      <c r="H2862" s="67">
        <v>44768</v>
      </c>
      <c r="I2862" s="71">
        <f t="shared" si="156"/>
        <v>19</v>
      </c>
      <c r="J2862" s="72" t="s">
        <v>261</v>
      </c>
      <c r="K2862" s="72" t="s">
        <v>248</v>
      </c>
      <c r="L2862" s="73">
        <v>1</v>
      </c>
      <c r="M2862" s="73" t="s">
        <v>55</v>
      </c>
      <c r="N2862" s="68" t="str">
        <f>VLOOKUP(K2862,[1]人員授權表!D$3:G$249,4,0)</f>
        <v>有機</v>
      </c>
      <c r="O2862" s="70" t="str">
        <f>IF(J2862=[1]人員授權表!$C$85,"Casper李羿勳",IF(J2862=[1]人員授權表!$C$188,"Iring陳俊明",VLOOKUP(K2862,[1]人員授權表!D$2:E$249,2,FALSE)))</f>
        <v>Marco陳鴻鈞</v>
      </c>
      <c r="P2862" s="67">
        <f t="shared" si="158"/>
        <v>44766</v>
      </c>
      <c r="Q2862" s="75" t="str">
        <f t="shared" si="157"/>
        <v>週日</v>
      </c>
      <c r="R2862" s="80">
        <v>44761</v>
      </c>
      <c r="S2862" s="68"/>
      <c r="T2862" s="70"/>
      <c r="U2862" s="70"/>
      <c r="V2862" s="70"/>
      <c r="W2862" s="70"/>
      <c r="X2862" s="70"/>
      <c r="Y2862" s="78"/>
      <c r="Z2862" s="79"/>
      <c r="AA2862" s="1"/>
      <c r="AB2862" s="12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</row>
    <row r="2863" spans="1:61" s="109" customFormat="1">
      <c r="A2863" s="1"/>
      <c r="B2863" s="66"/>
      <c r="C2863" s="67"/>
      <c r="D2863" s="68" t="s">
        <v>50</v>
      </c>
      <c r="E2863" s="70" t="s">
        <v>51</v>
      </c>
      <c r="F2863" s="19" t="s">
        <v>1308</v>
      </c>
      <c r="G2863" s="67">
        <v>44749</v>
      </c>
      <c r="H2863" s="67">
        <v>44768</v>
      </c>
      <c r="I2863" s="71">
        <f t="shared" si="156"/>
        <v>19</v>
      </c>
      <c r="J2863" s="72" t="s">
        <v>69</v>
      </c>
      <c r="K2863" s="72" t="s">
        <v>70</v>
      </c>
      <c r="L2863" s="73">
        <v>1</v>
      </c>
      <c r="M2863" s="73" t="s">
        <v>55</v>
      </c>
      <c r="N2863" s="68" t="str">
        <f>VLOOKUP(K2863,[1]人員授權表!D$3:G$249,4,0)</f>
        <v>有機</v>
      </c>
      <c r="O2863" s="70" t="str">
        <f>IF(J2863=[1]人員授權表!$C$85,"Casper李羿勳",IF(J2863=[1]人員授權表!$C$188,"Iring陳俊明",VLOOKUP(K2863,[1]人員授權表!D$2:E$249,2,FALSE)))</f>
        <v>Casper李羿勳</v>
      </c>
      <c r="P2863" s="67">
        <f t="shared" si="158"/>
        <v>44766</v>
      </c>
      <c r="Q2863" s="75" t="str">
        <f t="shared" si="157"/>
        <v>週日</v>
      </c>
      <c r="R2863" s="80">
        <v>44763</v>
      </c>
      <c r="S2863" s="68"/>
      <c r="T2863" s="70"/>
      <c r="U2863" s="70"/>
      <c r="V2863" s="70"/>
      <c r="W2863" s="70"/>
      <c r="X2863" s="70"/>
      <c r="Y2863" s="78"/>
      <c r="Z2863" s="79"/>
      <c r="AA2863" s="1"/>
      <c r="AB2863" s="12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</row>
    <row r="2864" spans="1:61" s="109" customFormat="1">
      <c r="A2864" s="1"/>
      <c r="B2864" s="66"/>
      <c r="C2864" s="67"/>
      <c r="D2864" s="68" t="s">
        <v>50</v>
      </c>
      <c r="E2864" s="70" t="s">
        <v>51</v>
      </c>
      <c r="F2864" s="19" t="s">
        <v>1308</v>
      </c>
      <c r="G2864" s="67">
        <v>44749</v>
      </c>
      <c r="H2864" s="67">
        <v>44768</v>
      </c>
      <c r="I2864" s="71">
        <f t="shared" si="156"/>
        <v>19</v>
      </c>
      <c r="J2864" s="72" t="s">
        <v>53</v>
      </c>
      <c r="K2864" s="72" t="s">
        <v>54</v>
      </c>
      <c r="L2864" s="73">
        <v>1</v>
      </c>
      <c r="M2864" s="73" t="s">
        <v>55</v>
      </c>
      <c r="N2864" s="68" t="str">
        <f>VLOOKUP(K2864,[1]人員授權表!D$3:G$249,4,0)</f>
        <v>有機</v>
      </c>
      <c r="O2864" s="70" t="str">
        <f>IF(J2864=[1]人員授權表!$C$85,"Casper李羿勳",IF(J2864=[1]人員授權表!$C$188,"Iring陳俊明",VLOOKUP(K2864,[1]人員授權表!D$2:E$249,2,FALSE)))</f>
        <v>Marco陳鴻鈞</v>
      </c>
      <c r="P2864" s="67">
        <f t="shared" si="158"/>
        <v>44766</v>
      </c>
      <c r="Q2864" s="75" t="str">
        <f t="shared" si="157"/>
        <v>週日</v>
      </c>
      <c r="R2864" s="80">
        <v>44761</v>
      </c>
      <c r="S2864" s="68"/>
      <c r="T2864" s="70"/>
      <c r="U2864" s="70"/>
      <c r="V2864" s="70"/>
      <c r="W2864" s="70"/>
      <c r="X2864" s="70"/>
      <c r="Y2864" s="78"/>
      <c r="Z2864" s="79"/>
      <c r="AA2864" s="1"/>
      <c r="AB2864" s="12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</row>
    <row r="2865" spans="1:61" s="109" customFormat="1">
      <c r="A2865" s="1"/>
      <c r="B2865" s="66"/>
      <c r="C2865" s="67"/>
      <c r="D2865" s="68" t="s">
        <v>50</v>
      </c>
      <c r="E2865" s="70" t="s">
        <v>51</v>
      </c>
      <c r="F2865" s="19" t="s">
        <v>1308</v>
      </c>
      <c r="G2865" s="67">
        <v>44749</v>
      </c>
      <c r="H2865" s="67">
        <v>44768</v>
      </c>
      <c r="I2865" s="71">
        <f t="shared" si="156"/>
        <v>19</v>
      </c>
      <c r="J2865" s="72" t="s">
        <v>60</v>
      </c>
      <c r="K2865" s="72" t="s">
        <v>61</v>
      </c>
      <c r="L2865" s="73">
        <v>1</v>
      </c>
      <c r="M2865" s="73" t="s">
        <v>55</v>
      </c>
      <c r="N2865" s="68" t="str">
        <f>VLOOKUP(K2865,[1]人員授權表!D$3:G$249,4,0)</f>
        <v>有機</v>
      </c>
      <c r="O2865" s="70" t="str">
        <f>IF(J2865=[1]人員授權表!$C$85,"Casper李羿勳",IF(J2865=[1]人員授權表!$C$188,"Iring陳俊明",VLOOKUP(K2865,[1]人員授權表!D$2:E$249,2,FALSE)))</f>
        <v>Marco陳鴻鈞</v>
      </c>
      <c r="P2865" s="67">
        <f t="shared" si="158"/>
        <v>44766</v>
      </c>
      <c r="Q2865" s="75" t="str">
        <f t="shared" si="157"/>
        <v>週日</v>
      </c>
      <c r="R2865" s="80">
        <v>44761</v>
      </c>
      <c r="S2865" s="68"/>
      <c r="T2865" s="70"/>
      <c r="U2865" s="70"/>
      <c r="V2865" s="70"/>
      <c r="W2865" s="70"/>
      <c r="X2865" s="70"/>
      <c r="Y2865" s="78"/>
      <c r="Z2865" s="79"/>
      <c r="AA2865" s="1"/>
      <c r="AB2865" s="12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</row>
    <row r="2866" spans="1:61" s="109" customFormat="1">
      <c r="A2866" s="1"/>
      <c r="B2866" s="66"/>
      <c r="C2866" s="67"/>
      <c r="D2866" s="68" t="s">
        <v>50</v>
      </c>
      <c r="E2866" s="70" t="s">
        <v>51</v>
      </c>
      <c r="F2866" s="19" t="s">
        <v>1309</v>
      </c>
      <c r="G2866" s="67">
        <v>44750</v>
      </c>
      <c r="H2866" s="67">
        <v>44768</v>
      </c>
      <c r="I2866" s="71">
        <f t="shared" si="156"/>
        <v>18</v>
      </c>
      <c r="J2866" s="72" t="s">
        <v>238</v>
      </c>
      <c r="K2866" s="72" t="s">
        <v>239</v>
      </c>
      <c r="L2866" s="73">
        <v>4</v>
      </c>
      <c r="M2866" s="73" t="s">
        <v>55</v>
      </c>
      <c r="N2866" s="68" t="str">
        <f>VLOOKUP(K2866,[1]人員授權表!D$3:G$249,4,0)</f>
        <v>有機</v>
      </c>
      <c r="O2866" s="70" t="str">
        <f>IF(J2866=[1]人員授權表!$C$85,"Casper李羿勳",IF(J2866=[1]人員授權表!$C$188,"Iring陳俊明",VLOOKUP(K2866,[1]人員授權表!D$2:E$249,2,FALSE)))</f>
        <v>Casper李羿勳</v>
      </c>
      <c r="P2866" s="67">
        <f t="shared" si="158"/>
        <v>44766</v>
      </c>
      <c r="Q2866" s="75" t="str">
        <f t="shared" si="157"/>
        <v>週日</v>
      </c>
      <c r="R2866" s="80">
        <v>44763</v>
      </c>
      <c r="S2866" s="68"/>
      <c r="T2866" s="70"/>
      <c r="U2866" s="70"/>
      <c r="V2866" s="70"/>
      <c r="W2866" s="70"/>
      <c r="X2866" s="70"/>
      <c r="Y2866" s="78"/>
      <c r="Z2866" s="79"/>
      <c r="AA2866" s="1"/>
      <c r="AB2866" s="12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</row>
    <row r="2867" spans="1:61" s="109" customFormat="1">
      <c r="A2867" s="1"/>
      <c r="B2867" s="66"/>
      <c r="C2867" s="67"/>
      <c r="D2867" s="68" t="s">
        <v>50</v>
      </c>
      <c r="E2867" s="70" t="s">
        <v>51</v>
      </c>
      <c r="F2867" s="19" t="s">
        <v>1309</v>
      </c>
      <c r="G2867" s="67">
        <v>44750</v>
      </c>
      <c r="H2867" s="67">
        <v>44768</v>
      </c>
      <c r="I2867" s="71">
        <f t="shared" si="156"/>
        <v>18</v>
      </c>
      <c r="J2867" s="72" t="s">
        <v>261</v>
      </c>
      <c r="K2867" s="72" t="s">
        <v>248</v>
      </c>
      <c r="L2867" s="73">
        <v>2</v>
      </c>
      <c r="M2867" s="73" t="s">
        <v>55</v>
      </c>
      <c r="N2867" s="68" t="str">
        <f>VLOOKUP(K2867,[1]人員授權表!D$3:G$249,4,0)</f>
        <v>有機</v>
      </c>
      <c r="O2867" s="70" t="str">
        <f>IF(J2867=[1]人員授權表!$C$85,"Casper李羿勳",IF(J2867=[1]人員授權表!$C$188,"Iring陳俊明",VLOOKUP(K2867,[1]人員授權表!D$2:E$249,2,FALSE)))</f>
        <v>Marco陳鴻鈞</v>
      </c>
      <c r="P2867" s="67">
        <f t="shared" si="158"/>
        <v>44766</v>
      </c>
      <c r="Q2867" s="75" t="str">
        <f t="shared" si="157"/>
        <v>週日</v>
      </c>
      <c r="R2867" s="80">
        <v>44761</v>
      </c>
      <c r="S2867" s="68"/>
      <c r="T2867" s="70"/>
      <c r="U2867" s="70"/>
      <c r="V2867" s="70"/>
      <c r="W2867" s="70"/>
      <c r="X2867" s="70"/>
      <c r="Y2867" s="78"/>
      <c r="Z2867" s="79"/>
      <c r="AA2867" s="1"/>
      <c r="AB2867" s="12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</row>
    <row r="2868" spans="1:61" s="109" customFormat="1">
      <c r="A2868" s="1"/>
      <c r="B2868" s="66"/>
      <c r="C2868" s="67"/>
      <c r="D2868" s="68" t="s">
        <v>50</v>
      </c>
      <c r="E2868" s="70" t="s">
        <v>51</v>
      </c>
      <c r="F2868" s="19" t="s">
        <v>1309</v>
      </c>
      <c r="G2868" s="67">
        <v>44750</v>
      </c>
      <c r="H2868" s="67">
        <v>44768</v>
      </c>
      <c r="I2868" s="71">
        <f t="shared" si="156"/>
        <v>18</v>
      </c>
      <c r="J2868" s="72" t="s">
        <v>350</v>
      </c>
      <c r="K2868" s="72" t="s">
        <v>250</v>
      </c>
      <c r="L2868" s="73">
        <v>2</v>
      </c>
      <c r="M2868" s="73" t="s">
        <v>55</v>
      </c>
      <c r="N2868" s="68" t="str">
        <f>VLOOKUP(K2868,[1]人員授權表!D$3:G$249,4,0)</f>
        <v>有機</v>
      </c>
      <c r="O2868" s="70" t="str">
        <f>IF(J2868=[1]人員授權表!$C$85,"Casper李羿勳",IF(J2868=[1]人員授權表!$C$188,"Iring陳俊明",VLOOKUP(K2868,[1]人員授權表!D$2:E$249,2,FALSE)))</f>
        <v>Marco陳鴻鈞</v>
      </c>
      <c r="P2868" s="67">
        <f t="shared" si="158"/>
        <v>44766</v>
      </c>
      <c r="Q2868" s="75" t="str">
        <f t="shared" si="157"/>
        <v>週日</v>
      </c>
      <c r="R2868" s="80">
        <v>44761</v>
      </c>
      <c r="S2868" s="68"/>
      <c r="T2868" s="70"/>
      <c r="U2868" s="70"/>
      <c r="V2868" s="70"/>
      <c r="W2868" s="70"/>
      <c r="X2868" s="70"/>
      <c r="Y2868" s="78"/>
      <c r="Z2868" s="79"/>
      <c r="AA2868" s="1"/>
      <c r="AB2868" s="12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</row>
    <row r="2869" spans="1:61" s="109" customFormat="1">
      <c r="A2869" s="1"/>
      <c r="B2869" s="66"/>
      <c r="C2869" s="67"/>
      <c r="D2869" s="68" t="s">
        <v>50</v>
      </c>
      <c r="E2869" s="70" t="s">
        <v>51</v>
      </c>
      <c r="F2869" s="19" t="s">
        <v>1309</v>
      </c>
      <c r="G2869" s="67">
        <v>44750</v>
      </c>
      <c r="H2869" s="67">
        <v>44768</v>
      </c>
      <c r="I2869" s="71">
        <f t="shared" si="156"/>
        <v>18</v>
      </c>
      <c r="J2869" s="72" t="s">
        <v>1310</v>
      </c>
      <c r="K2869" s="72" t="s">
        <v>1311</v>
      </c>
      <c r="L2869" s="73">
        <v>1</v>
      </c>
      <c r="M2869" s="73" t="s">
        <v>55</v>
      </c>
      <c r="N2869" s="68" t="str">
        <f>VLOOKUP(K2869,[1]人員授權表!D$3:G$249,4,0)</f>
        <v>有機</v>
      </c>
      <c r="O2869" s="70" t="str">
        <f>IF(J2869=[1]人員授權表!$C$85,"Casper李羿勳",IF(J2869=[1]人員授權表!$C$188,"Iring陳俊明",VLOOKUP(K2869,[1]人員授權表!D$2:E$249,2,FALSE)))</f>
        <v>Marco陳鴻鈞</v>
      </c>
      <c r="P2869" s="67">
        <f t="shared" si="158"/>
        <v>44766</v>
      </c>
      <c r="Q2869" s="75" t="str">
        <f t="shared" si="157"/>
        <v>週日</v>
      </c>
      <c r="R2869" s="80">
        <v>44764</v>
      </c>
      <c r="S2869" s="68"/>
      <c r="T2869" s="70"/>
      <c r="U2869" s="70"/>
      <c r="V2869" s="70"/>
      <c r="W2869" s="70"/>
      <c r="X2869" s="70"/>
      <c r="Y2869" s="78"/>
      <c r="Z2869" s="79"/>
      <c r="AA2869" s="1"/>
      <c r="AB2869" s="12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</row>
    <row r="2870" spans="1:61" s="109" customFormat="1">
      <c r="A2870" s="1"/>
      <c r="B2870" s="66"/>
      <c r="C2870" s="67"/>
      <c r="D2870" s="68" t="s">
        <v>50</v>
      </c>
      <c r="E2870" s="70" t="s">
        <v>51</v>
      </c>
      <c r="F2870" s="19" t="s">
        <v>1309</v>
      </c>
      <c r="G2870" s="67">
        <v>44750</v>
      </c>
      <c r="H2870" s="67">
        <v>44768</v>
      </c>
      <c r="I2870" s="71">
        <f t="shared" si="156"/>
        <v>18</v>
      </c>
      <c r="J2870" s="72" t="s">
        <v>1312</v>
      </c>
      <c r="K2870" s="72" t="s">
        <v>1313</v>
      </c>
      <c r="L2870" s="73">
        <v>2</v>
      </c>
      <c r="M2870" s="73" t="s">
        <v>55</v>
      </c>
      <c r="N2870" s="68" t="str">
        <f>VLOOKUP(K2870,[1]人員授權表!D$3:G$249,4,0)</f>
        <v>有機</v>
      </c>
      <c r="O2870" s="70" t="str">
        <f>IF(J2870=[1]人員授權表!$C$85,"Casper李羿勳",IF(J2870=[1]人員授權表!$C$188,"Iring陳俊明",VLOOKUP(K2870,[1]人員授權表!D$2:E$249,2,FALSE)))</f>
        <v>Casper李羿勳</v>
      </c>
      <c r="P2870" s="67">
        <f t="shared" si="158"/>
        <v>44766</v>
      </c>
      <c r="Q2870" s="75" t="str">
        <f t="shared" si="157"/>
        <v>週日</v>
      </c>
      <c r="R2870" s="80">
        <v>44763</v>
      </c>
      <c r="S2870" s="68"/>
      <c r="T2870" s="70"/>
      <c r="U2870" s="70"/>
      <c r="V2870" s="70"/>
      <c r="W2870" s="70"/>
      <c r="X2870" s="70"/>
      <c r="Y2870" s="78"/>
      <c r="Z2870" s="79"/>
      <c r="AA2870" s="1"/>
      <c r="AB2870" s="12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</row>
    <row r="2871" spans="1:61" s="109" customFormat="1">
      <c r="A2871" s="1"/>
      <c r="B2871" s="66"/>
      <c r="C2871" s="67"/>
      <c r="D2871" s="68" t="s">
        <v>50</v>
      </c>
      <c r="E2871" s="70" t="s">
        <v>51</v>
      </c>
      <c r="F2871" s="19" t="s">
        <v>1309</v>
      </c>
      <c r="G2871" s="67">
        <v>44750</v>
      </c>
      <c r="H2871" s="67">
        <v>44768</v>
      </c>
      <c r="I2871" s="71">
        <f t="shared" si="156"/>
        <v>18</v>
      </c>
      <c r="J2871" s="72" t="s">
        <v>69</v>
      </c>
      <c r="K2871" s="72" t="s">
        <v>70</v>
      </c>
      <c r="L2871" s="73">
        <v>4</v>
      </c>
      <c r="M2871" s="73" t="s">
        <v>55</v>
      </c>
      <c r="N2871" s="68" t="str">
        <f>VLOOKUP(K2871,[1]人員授權表!D$3:G$249,4,0)</f>
        <v>有機</v>
      </c>
      <c r="O2871" s="70" t="str">
        <f>IF(J2871=[1]人員授權表!$C$85,"Casper李羿勳",IF(J2871=[1]人員授權表!$C$188,"Iring陳俊明",VLOOKUP(K2871,[1]人員授權表!D$2:E$249,2,FALSE)))</f>
        <v>Casper李羿勳</v>
      </c>
      <c r="P2871" s="67">
        <f t="shared" si="158"/>
        <v>44766</v>
      </c>
      <c r="Q2871" s="75" t="str">
        <f t="shared" si="157"/>
        <v>週日</v>
      </c>
      <c r="R2871" s="80">
        <v>44764</v>
      </c>
      <c r="S2871" s="68"/>
      <c r="T2871" s="70"/>
      <c r="U2871" s="70"/>
      <c r="V2871" s="70"/>
      <c r="W2871" s="70"/>
      <c r="X2871" s="70"/>
      <c r="Y2871" s="78"/>
      <c r="Z2871" s="79"/>
      <c r="AA2871" s="1"/>
      <c r="AB2871" s="12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</row>
    <row r="2872" spans="1:61" s="109" customFormat="1">
      <c r="A2872" s="1"/>
      <c r="B2872" s="66"/>
      <c r="C2872" s="67"/>
      <c r="D2872" s="68" t="s">
        <v>50</v>
      </c>
      <c r="E2872" s="70" t="s">
        <v>51</v>
      </c>
      <c r="F2872" s="19" t="s">
        <v>1309</v>
      </c>
      <c r="G2872" s="67">
        <v>44750</v>
      </c>
      <c r="H2872" s="67">
        <v>44768</v>
      </c>
      <c r="I2872" s="71">
        <f t="shared" si="156"/>
        <v>18</v>
      </c>
      <c r="J2872" s="72" t="s">
        <v>244</v>
      </c>
      <c r="K2872" s="72" t="s">
        <v>241</v>
      </c>
      <c r="L2872" s="73">
        <v>4</v>
      </c>
      <c r="M2872" s="73" t="s">
        <v>55</v>
      </c>
      <c r="N2872" s="68" t="str">
        <f>VLOOKUP(K2872,[1]人員授權表!D$3:G$249,4,0)</f>
        <v>有機</v>
      </c>
      <c r="O2872" s="70" t="str">
        <f>IF(J2872=[1]人員授權表!$C$85,"Casper李羿勳",IF(J2872=[1]人員授權表!$C$188,"Iring陳俊明",VLOOKUP(K2872,[1]人員授權表!D$2:E$249,2,FALSE)))</f>
        <v>Casper李羿勳</v>
      </c>
      <c r="P2872" s="67">
        <f t="shared" si="158"/>
        <v>44766</v>
      </c>
      <c r="Q2872" s="75" t="str">
        <f t="shared" si="157"/>
        <v>週日</v>
      </c>
      <c r="R2872" s="80">
        <v>44764</v>
      </c>
      <c r="S2872" s="68"/>
      <c r="T2872" s="70"/>
      <c r="U2872" s="70"/>
      <c r="V2872" s="70"/>
      <c r="W2872" s="70"/>
      <c r="X2872" s="70"/>
      <c r="Y2872" s="78"/>
      <c r="Z2872" s="79"/>
      <c r="AA2872" s="1"/>
      <c r="AB2872" s="12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</row>
    <row r="2873" spans="1:61" s="109" customFormat="1">
      <c r="A2873" s="1"/>
      <c r="B2873" s="66"/>
      <c r="C2873" s="67"/>
      <c r="D2873" s="68" t="s">
        <v>50</v>
      </c>
      <c r="E2873" s="70" t="s">
        <v>51</v>
      </c>
      <c r="F2873" s="19" t="s">
        <v>1309</v>
      </c>
      <c r="G2873" s="67">
        <v>44750</v>
      </c>
      <c r="H2873" s="67">
        <v>44768</v>
      </c>
      <c r="I2873" s="71">
        <f t="shared" si="156"/>
        <v>18</v>
      </c>
      <c r="J2873" s="72" t="s">
        <v>246</v>
      </c>
      <c r="K2873" s="72" t="s">
        <v>241</v>
      </c>
      <c r="L2873" s="73">
        <v>2</v>
      </c>
      <c r="M2873" s="73" t="s">
        <v>55</v>
      </c>
      <c r="N2873" s="68" t="str">
        <f>VLOOKUP(K2873,[1]人員授權表!D$3:G$249,4,0)</f>
        <v>有機</v>
      </c>
      <c r="O2873" s="70" t="str">
        <f>IF(J2873=[1]人員授權表!$C$85,"Casper李羿勳",IF(J2873=[1]人員授權表!$C$188,"Iring陳俊明",VLOOKUP(K2873,[1]人員授權表!D$2:E$249,2,FALSE)))</f>
        <v>Casper李羿勳</v>
      </c>
      <c r="P2873" s="67">
        <f t="shared" si="158"/>
        <v>44766</v>
      </c>
      <c r="Q2873" s="75" t="str">
        <f t="shared" si="157"/>
        <v>週日</v>
      </c>
      <c r="R2873" s="80">
        <v>44764</v>
      </c>
      <c r="S2873" s="68"/>
      <c r="T2873" s="70"/>
      <c r="U2873" s="70"/>
      <c r="V2873" s="70"/>
      <c r="W2873" s="70"/>
      <c r="X2873" s="70"/>
      <c r="Y2873" s="78"/>
      <c r="Z2873" s="79"/>
      <c r="AA2873" s="1"/>
      <c r="AB2873" s="12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</row>
    <row r="2874" spans="1:61" s="109" customFormat="1">
      <c r="A2874" s="1"/>
      <c r="B2874" s="66"/>
      <c r="C2874" s="67"/>
      <c r="D2874" s="68" t="s">
        <v>50</v>
      </c>
      <c r="E2874" s="70" t="s">
        <v>51</v>
      </c>
      <c r="F2874" s="19" t="s">
        <v>1309</v>
      </c>
      <c r="G2874" s="67">
        <v>44750</v>
      </c>
      <c r="H2874" s="67">
        <v>44768</v>
      </c>
      <c r="I2874" s="71">
        <f t="shared" si="156"/>
        <v>18</v>
      </c>
      <c r="J2874" s="72" t="s">
        <v>240</v>
      </c>
      <c r="K2874" s="72" t="s">
        <v>241</v>
      </c>
      <c r="L2874" s="73">
        <v>5</v>
      </c>
      <c r="M2874" s="73" t="s">
        <v>55</v>
      </c>
      <c r="N2874" s="68" t="str">
        <f>VLOOKUP(K2874,[1]人員授權表!D$3:G$249,4,0)</f>
        <v>有機</v>
      </c>
      <c r="O2874" s="70" t="str">
        <f>IF(J2874=[1]人員授權表!$C$85,"Casper李羿勳",IF(J2874=[1]人員授權表!$C$188,"Iring陳俊明",VLOOKUP(K2874,[1]人員授權表!D$2:E$249,2,FALSE)))</f>
        <v>Casper李羿勳</v>
      </c>
      <c r="P2874" s="67">
        <f t="shared" si="158"/>
        <v>44766</v>
      </c>
      <c r="Q2874" s="75" t="str">
        <f t="shared" si="157"/>
        <v>週日</v>
      </c>
      <c r="R2874" s="80">
        <v>44764</v>
      </c>
      <c r="S2874" s="68"/>
      <c r="T2874" s="70"/>
      <c r="U2874" s="70"/>
      <c r="V2874" s="70"/>
      <c r="W2874" s="70"/>
      <c r="X2874" s="70"/>
      <c r="Y2874" s="78"/>
      <c r="Z2874" s="79"/>
      <c r="AA2874" s="1"/>
      <c r="AB2874" s="12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</row>
    <row r="2875" spans="1:61" s="109" customFormat="1">
      <c r="A2875" s="1"/>
      <c r="B2875" s="66"/>
      <c r="C2875" s="67"/>
      <c r="D2875" s="68" t="s">
        <v>50</v>
      </c>
      <c r="E2875" s="70" t="s">
        <v>51</v>
      </c>
      <c r="F2875" s="19" t="s">
        <v>1309</v>
      </c>
      <c r="G2875" s="67">
        <v>44750</v>
      </c>
      <c r="H2875" s="67">
        <v>44768</v>
      </c>
      <c r="I2875" s="71">
        <f t="shared" si="156"/>
        <v>18</v>
      </c>
      <c r="J2875" s="72" t="s">
        <v>243</v>
      </c>
      <c r="K2875" s="72" t="s">
        <v>241</v>
      </c>
      <c r="L2875" s="73">
        <v>3</v>
      </c>
      <c r="M2875" s="73" t="s">
        <v>55</v>
      </c>
      <c r="N2875" s="68" t="str">
        <f>VLOOKUP(K2875,[1]人員授權表!D$3:G$249,4,0)</f>
        <v>有機</v>
      </c>
      <c r="O2875" s="70" t="str">
        <f>IF(J2875=[1]人員授權表!$C$85,"Casper李羿勳",IF(J2875=[1]人員授權表!$C$188,"Iring陳俊明",VLOOKUP(K2875,[1]人員授權表!D$2:E$249,2,FALSE)))</f>
        <v>Casper李羿勳</v>
      </c>
      <c r="P2875" s="67">
        <f t="shared" si="158"/>
        <v>44766</v>
      </c>
      <c r="Q2875" s="75" t="str">
        <f t="shared" si="157"/>
        <v>週日</v>
      </c>
      <c r="R2875" s="80">
        <v>44764</v>
      </c>
      <c r="S2875" s="68"/>
      <c r="T2875" s="70"/>
      <c r="U2875" s="70"/>
      <c r="V2875" s="70"/>
      <c r="W2875" s="70"/>
      <c r="X2875" s="70"/>
      <c r="Y2875" s="78"/>
      <c r="Z2875" s="79"/>
      <c r="AA2875" s="1"/>
      <c r="AB2875" s="12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</row>
    <row r="2876" spans="1:61" s="109" customFormat="1">
      <c r="A2876" s="1"/>
      <c r="B2876" s="66"/>
      <c r="C2876" s="67"/>
      <c r="D2876" s="68" t="s">
        <v>50</v>
      </c>
      <c r="E2876" s="70" t="s">
        <v>51</v>
      </c>
      <c r="F2876" s="19" t="s">
        <v>1309</v>
      </c>
      <c r="G2876" s="67">
        <v>44750</v>
      </c>
      <c r="H2876" s="67">
        <v>44768</v>
      </c>
      <c r="I2876" s="71">
        <f t="shared" si="156"/>
        <v>18</v>
      </c>
      <c r="J2876" s="72" t="s">
        <v>262</v>
      </c>
      <c r="K2876" s="72" t="s">
        <v>75</v>
      </c>
      <c r="L2876" s="73">
        <v>2</v>
      </c>
      <c r="M2876" s="73" t="s">
        <v>55</v>
      </c>
      <c r="N2876" s="68" t="str">
        <f>VLOOKUP(K2876,[1]人員授權表!D$3:G$249,4,0)</f>
        <v>有機</v>
      </c>
      <c r="O2876" s="70" t="str">
        <f>IF(J2876=[1]人員授權表!$C$85,"Casper李羿勳",IF(J2876=[1]人員授權表!$C$188,"Iring陳俊明",VLOOKUP(K2876,[1]人員授權表!D$2:E$249,2,FALSE)))</f>
        <v>Casper李羿勳</v>
      </c>
      <c r="P2876" s="67">
        <f t="shared" si="158"/>
        <v>44766</v>
      </c>
      <c r="Q2876" s="75" t="str">
        <f t="shared" si="157"/>
        <v>週日</v>
      </c>
      <c r="R2876" s="80">
        <v>44764</v>
      </c>
      <c r="S2876" s="68"/>
      <c r="T2876" s="70"/>
      <c r="U2876" s="70"/>
      <c r="V2876" s="70"/>
      <c r="W2876" s="70"/>
      <c r="X2876" s="70"/>
      <c r="Y2876" s="78"/>
      <c r="Z2876" s="79"/>
      <c r="AA2876" s="1"/>
      <c r="AB2876" s="12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</row>
    <row r="2877" spans="1:61" s="109" customFormat="1">
      <c r="A2877" s="1"/>
      <c r="B2877" s="66"/>
      <c r="C2877" s="67"/>
      <c r="D2877" s="68" t="s">
        <v>50</v>
      </c>
      <c r="E2877" s="70" t="s">
        <v>51</v>
      </c>
      <c r="F2877" s="19" t="s">
        <v>1309</v>
      </c>
      <c r="G2877" s="67">
        <v>44750</v>
      </c>
      <c r="H2877" s="67">
        <v>44768</v>
      </c>
      <c r="I2877" s="71">
        <f t="shared" si="156"/>
        <v>18</v>
      </c>
      <c r="J2877" s="72" t="s">
        <v>74</v>
      </c>
      <c r="K2877" s="72" t="s">
        <v>75</v>
      </c>
      <c r="L2877" s="73">
        <v>1</v>
      </c>
      <c r="M2877" s="73" t="s">
        <v>55</v>
      </c>
      <c r="N2877" s="68" t="str">
        <f>VLOOKUP(K2877,[1]人員授權表!D$3:G$249,4,0)</f>
        <v>有機</v>
      </c>
      <c r="O2877" s="70" t="str">
        <f>IF(J2877=[1]人員授權表!$C$85,"Casper李羿勳",IF(J2877=[1]人員授權表!$C$188,"Iring陳俊明",VLOOKUP(K2877,[1]人員授權表!D$2:E$249,2,FALSE)))</f>
        <v>Casper李羿勳</v>
      </c>
      <c r="P2877" s="67">
        <f t="shared" si="158"/>
        <v>44766</v>
      </c>
      <c r="Q2877" s="75" t="str">
        <f t="shared" si="157"/>
        <v>週日</v>
      </c>
      <c r="R2877" s="80">
        <v>44764</v>
      </c>
      <c r="S2877" s="68"/>
      <c r="T2877" s="70"/>
      <c r="U2877" s="70"/>
      <c r="V2877" s="70"/>
      <c r="W2877" s="70"/>
      <c r="X2877" s="70"/>
      <c r="Y2877" s="78"/>
      <c r="Z2877" s="79"/>
      <c r="AA2877" s="1"/>
      <c r="AB2877" s="12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</row>
    <row r="2878" spans="1:61" s="109" customFormat="1">
      <c r="A2878" s="1"/>
      <c r="B2878" s="66"/>
      <c r="C2878" s="67"/>
      <c r="D2878" s="68" t="s">
        <v>50</v>
      </c>
      <c r="E2878" s="70" t="s">
        <v>51</v>
      </c>
      <c r="F2878" s="19" t="s">
        <v>1309</v>
      </c>
      <c r="G2878" s="67">
        <v>44750</v>
      </c>
      <c r="H2878" s="67">
        <v>44768</v>
      </c>
      <c r="I2878" s="71">
        <f t="shared" si="156"/>
        <v>18</v>
      </c>
      <c r="J2878" s="72" t="s">
        <v>616</v>
      </c>
      <c r="K2878" s="72" t="s">
        <v>617</v>
      </c>
      <c r="L2878" s="73">
        <v>1</v>
      </c>
      <c r="M2878" s="73" t="s">
        <v>55</v>
      </c>
      <c r="N2878" s="68" t="str">
        <f>VLOOKUP(K2878,[1]人員授權表!D$3:G$249,4,0)</f>
        <v>有機</v>
      </c>
      <c r="O2878" s="70" t="str">
        <f>IF(J2878=[1]人員授權表!$C$85,"Casper李羿勳",IF(J2878=[1]人員授權表!$C$188,"Iring陳俊明",VLOOKUP(K2878,[1]人員授權表!D$2:E$249,2,FALSE)))</f>
        <v>Casper李羿勳</v>
      </c>
      <c r="P2878" s="67">
        <f t="shared" si="158"/>
        <v>44766</v>
      </c>
      <c r="Q2878" s="75" t="str">
        <f t="shared" si="157"/>
        <v>週日</v>
      </c>
      <c r="R2878" s="80">
        <v>44764</v>
      </c>
      <c r="S2878" s="68"/>
      <c r="T2878" s="70"/>
      <c r="U2878" s="70"/>
      <c r="V2878" s="70"/>
      <c r="W2878" s="70"/>
      <c r="X2878" s="70"/>
      <c r="Y2878" s="78"/>
      <c r="Z2878" s="79"/>
      <c r="AA2878" s="1"/>
      <c r="AB2878" s="12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</row>
    <row r="2879" spans="1:61" s="109" customFormat="1">
      <c r="A2879" s="1"/>
      <c r="B2879" s="66"/>
      <c r="C2879" s="67"/>
      <c r="D2879" s="68" t="s">
        <v>50</v>
      </c>
      <c r="E2879" s="70" t="s">
        <v>82</v>
      </c>
      <c r="F2879" s="19" t="s">
        <v>1314</v>
      </c>
      <c r="G2879" s="67">
        <v>44754</v>
      </c>
      <c r="H2879" s="67">
        <v>44768</v>
      </c>
      <c r="I2879" s="71">
        <f t="shared" si="156"/>
        <v>14</v>
      </c>
      <c r="J2879" s="72" t="s">
        <v>528</v>
      </c>
      <c r="K2879" s="72" t="s">
        <v>126</v>
      </c>
      <c r="L2879" s="73">
        <v>1</v>
      </c>
      <c r="M2879" s="73" t="s">
        <v>91</v>
      </c>
      <c r="N2879" s="68" t="str">
        <f>VLOOKUP(K2879,[1]人員授權表!D$3:G$249,4,0)</f>
        <v>有機</v>
      </c>
      <c r="O2879" s="70" t="str">
        <f>IF(J2879=[1]人員授權表!$C$85,"Casper李羿勳",IF(J2879=[1]人員授權表!$C$188,"Iring陳俊明",IF(J2879=[1]人員授權表!$C$189,"Brian陳泓霖",VLOOKUP(K2879,[1]人員授權表!D$2:E$249,2,FALSE))))</f>
        <v>Lucy黃詩婷</v>
      </c>
      <c r="P2879" s="67">
        <f t="shared" si="158"/>
        <v>44766</v>
      </c>
      <c r="Q2879" s="75" t="str">
        <f t="shared" si="157"/>
        <v>週日</v>
      </c>
      <c r="R2879" s="80">
        <v>44761</v>
      </c>
      <c r="S2879" s="68"/>
      <c r="T2879" s="70"/>
      <c r="U2879" s="70"/>
      <c r="V2879" s="70"/>
      <c r="W2879" s="70"/>
      <c r="X2879" s="70"/>
      <c r="Y2879" s="78"/>
      <c r="Z2879" s="79"/>
      <c r="AA2879" s="1"/>
      <c r="AB2879" s="12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</row>
    <row r="2880" spans="1:61" s="109" customFormat="1">
      <c r="A2880" s="1"/>
      <c r="B2880" s="66"/>
      <c r="C2880" s="67"/>
      <c r="D2880" s="68" t="s">
        <v>50</v>
      </c>
      <c r="E2880" s="70" t="s">
        <v>2</v>
      </c>
      <c r="F2880" s="19" t="s">
        <v>1315</v>
      </c>
      <c r="G2880" s="67">
        <v>44761</v>
      </c>
      <c r="H2880" s="67">
        <v>44768</v>
      </c>
      <c r="I2880" s="71">
        <f t="shared" si="156"/>
        <v>7</v>
      </c>
      <c r="J2880" s="72" t="s">
        <v>133</v>
      </c>
      <c r="K2880" s="72" t="s">
        <v>134</v>
      </c>
      <c r="L2880" s="73">
        <v>1</v>
      </c>
      <c r="M2880" s="73" t="s">
        <v>108</v>
      </c>
      <c r="N2880" s="68" t="str">
        <f>VLOOKUP(K2880,[1]人員授權表!D$3:G$249,4,0)</f>
        <v>無機</v>
      </c>
      <c r="O2880" s="70" t="str">
        <f>IF(J2880=[1]人員授權表!$C$85,"Casper李羿勳",IF(J2880=[1]人員授權表!$C$188,"Iring陳俊明",IF(J2880=[1]人員授權表!$C$189,"Brian陳泓霖",VLOOKUP(K2880,[1]人員授權表!D$2:E$249,2,FALSE))))</f>
        <v>Brian陳泓霖</v>
      </c>
      <c r="P2880" s="67">
        <f>H2880-1+8</f>
        <v>44775</v>
      </c>
      <c r="Q2880" s="75" t="str">
        <f t="shared" si="157"/>
        <v>週二</v>
      </c>
      <c r="R2880" s="80">
        <v>44769</v>
      </c>
      <c r="S2880" s="68"/>
      <c r="T2880" s="70"/>
      <c r="U2880" s="70"/>
      <c r="V2880" s="70"/>
      <c r="W2880" s="70"/>
      <c r="X2880" s="70"/>
      <c r="Y2880" s="78"/>
      <c r="Z2880" s="79"/>
      <c r="AA2880" s="1"/>
      <c r="AB2880" s="12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</row>
    <row r="2881" spans="1:61" s="109" customFormat="1">
      <c r="A2881" s="1"/>
      <c r="B2881" s="66"/>
      <c r="C2881" s="67"/>
      <c r="D2881" s="68" t="s">
        <v>50</v>
      </c>
      <c r="E2881" s="70" t="s">
        <v>2</v>
      </c>
      <c r="F2881" s="19" t="s">
        <v>1315</v>
      </c>
      <c r="G2881" s="67">
        <v>44761</v>
      </c>
      <c r="H2881" s="67">
        <v>44768</v>
      </c>
      <c r="I2881" s="71">
        <f t="shared" si="156"/>
        <v>7</v>
      </c>
      <c r="J2881" s="72" t="s">
        <v>102</v>
      </c>
      <c r="K2881" s="72" t="s">
        <v>103</v>
      </c>
      <c r="L2881" s="73">
        <v>1</v>
      </c>
      <c r="M2881" s="73" t="s">
        <v>108</v>
      </c>
      <c r="N2881" s="68" t="str">
        <f>VLOOKUP(K2881,[1]人員授權表!D$3:G$249,4,0)</f>
        <v>無機</v>
      </c>
      <c r="O2881" s="70" t="s">
        <v>99</v>
      </c>
      <c r="P2881" s="67">
        <f>H2881-1</f>
        <v>44767</v>
      </c>
      <c r="Q2881" s="75" t="str">
        <f t="shared" si="157"/>
        <v>週一</v>
      </c>
      <c r="R2881" s="80">
        <v>44763</v>
      </c>
      <c r="S2881" s="68"/>
      <c r="T2881" s="70"/>
      <c r="U2881" s="70"/>
      <c r="V2881" s="70"/>
      <c r="W2881" s="70"/>
      <c r="X2881" s="70"/>
      <c r="Y2881" s="78"/>
      <c r="Z2881" s="79"/>
      <c r="AA2881" s="1"/>
      <c r="AB2881" s="12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</row>
    <row r="2882" spans="1:61" s="109" customFormat="1">
      <c r="A2882" s="1"/>
      <c r="B2882" s="66"/>
      <c r="C2882" s="67"/>
      <c r="D2882" s="68" t="s">
        <v>50</v>
      </c>
      <c r="E2882" s="70" t="s">
        <v>82</v>
      </c>
      <c r="F2882" s="19" t="s">
        <v>1316</v>
      </c>
      <c r="G2882" s="67">
        <v>44754</v>
      </c>
      <c r="H2882" s="67">
        <v>44768</v>
      </c>
      <c r="I2882" s="71">
        <f t="shared" si="156"/>
        <v>14</v>
      </c>
      <c r="J2882" s="72" t="s">
        <v>125</v>
      </c>
      <c r="K2882" s="72" t="s">
        <v>144</v>
      </c>
      <c r="L2882" s="73">
        <v>1</v>
      </c>
      <c r="M2882" s="73" t="s">
        <v>91</v>
      </c>
      <c r="N2882" s="68" t="str">
        <f>VLOOKUP(K2882,[1]人員授權表!D$3:G$249,4,0)</f>
        <v>有機</v>
      </c>
      <c r="O2882" s="70" t="str">
        <f>IF(J2882=[1]人員授權表!$C$85,"Casper李羿勳",IF(J2882=[1]人員授權表!$C$188,"Iring陳俊明",IF(J2882=[1]人員授權表!$C$189,"Brian陳泓霖",VLOOKUP(K2882,[1]人員授權表!D$2:E$249,2,FALSE))))</f>
        <v>Lucy黃詩婷</v>
      </c>
      <c r="P2882" s="67">
        <f t="shared" ref="P2882:P2945" si="159">H2882-2</f>
        <v>44766</v>
      </c>
      <c r="Q2882" s="75" t="str">
        <f t="shared" si="157"/>
        <v>週日</v>
      </c>
      <c r="R2882" s="80">
        <v>44761</v>
      </c>
      <c r="S2882" s="68"/>
      <c r="T2882" s="70"/>
      <c r="U2882" s="70"/>
      <c r="V2882" s="70"/>
      <c r="W2882" s="70"/>
      <c r="X2882" s="70"/>
      <c r="Y2882" s="78"/>
      <c r="Z2882" s="79"/>
      <c r="AA2882" s="1"/>
      <c r="AB2882" s="12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</row>
    <row r="2883" spans="1:61" s="109" customFormat="1">
      <c r="A2883" s="1"/>
      <c r="B2883" s="66"/>
      <c r="C2883" s="67"/>
      <c r="D2883" s="68" t="s">
        <v>50</v>
      </c>
      <c r="E2883" s="70" t="s">
        <v>82</v>
      </c>
      <c r="F2883" s="19" t="s">
        <v>1316</v>
      </c>
      <c r="G2883" s="67">
        <v>44754</v>
      </c>
      <c r="H2883" s="67">
        <v>44768</v>
      </c>
      <c r="I2883" s="71">
        <f t="shared" si="156"/>
        <v>14</v>
      </c>
      <c r="J2883" s="72" t="s">
        <v>453</v>
      </c>
      <c r="K2883" s="72" t="s">
        <v>332</v>
      </c>
      <c r="L2883" s="73">
        <v>1</v>
      </c>
      <c r="M2883" s="73" t="s">
        <v>91</v>
      </c>
      <c r="N2883" s="68" t="str">
        <f>VLOOKUP(K2883,[1]人員授權表!D$3:G$249,4,0)</f>
        <v>有機</v>
      </c>
      <c r="O2883" s="70" t="str">
        <f>IF(J2883=[1]人員授權表!$C$85,"Casper李羿勳",IF(J2883=[1]人員授權表!$C$188,"Iring陳俊明",IF(J2883=[1]人員授權表!$C$189,"Brian陳泓霖",VLOOKUP(K2883,[1]人員授權表!D$2:E$249,2,FALSE))))</f>
        <v>Lucy黃詩婷</v>
      </c>
      <c r="P2883" s="67">
        <f t="shared" si="159"/>
        <v>44766</v>
      </c>
      <c r="Q2883" s="75" t="str">
        <f t="shared" si="157"/>
        <v>週日</v>
      </c>
      <c r="R2883" s="80">
        <v>44761</v>
      </c>
      <c r="S2883" s="68"/>
      <c r="T2883" s="70"/>
      <c r="U2883" s="70"/>
      <c r="V2883" s="70"/>
      <c r="W2883" s="70"/>
      <c r="X2883" s="70"/>
      <c r="Y2883" s="78"/>
      <c r="Z2883" s="79"/>
      <c r="AA2883" s="1"/>
      <c r="AB2883" s="12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</row>
    <row r="2884" spans="1:61" s="109" customFormat="1">
      <c r="A2884" s="1"/>
      <c r="B2884" s="66"/>
      <c r="C2884" s="67"/>
      <c r="D2884" s="68" t="s">
        <v>50</v>
      </c>
      <c r="E2884" s="70" t="s">
        <v>82</v>
      </c>
      <c r="F2884" s="19" t="s">
        <v>1317</v>
      </c>
      <c r="G2884" s="67">
        <v>44754</v>
      </c>
      <c r="H2884" s="67">
        <v>44768</v>
      </c>
      <c r="I2884" s="71">
        <f t="shared" si="156"/>
        <v>14</v>
      </c>
      <c r="J2884" s="72" t="s">
        <v>125</v>
      </c>
      <c r="K2884" s="72" t="s">
        <v>144</v>
      </c>
      <c r="L2884" s="73">
        <v>1</v>
      </c>
      <c r="M2884" s="73" t="s">
        <v>91</v>
      </c>
      <c r="N2884" s="68" t="str">
        <f>VLOOKUP(K2884,[1]人員授權表!D$3:G$249,4,0)</f>
        <v>有機</v>
      </c>
      <c r="O2884" s="70" t="str">
        <f>IF(J2884=[1]人員授權表!$C$85,"Casper李羿勳",IF(J2884=[1]人員授權表!$C$188,"Iring陳俊明",IF(J2884=[1]人員授權表!$C$189,"Brian陳泓霖",VLOOKUP(K2884,[1]人員授權表!D$2:E$249,2,FALSE))))</f>
        <v>Lucy黃詩婷</v>
      </c>
      <c r="P2884" s="67">
        <f t="shared" si="159"/>
        <v>44766</v>
      </c>
      <c r="Q2884" s="75" t="str">
        <f t="shared" si="157"/>
        <v>週日</v>
      </c>
      <c r="R2884" s="80">
        <v>44761</v>
      </c>
      <c r="S2884" s="68"/>
      <c r="T2884" s="70"/>
      <c r="U2884" s="70"/>
      <c r="V2884" s="70"/>
      <c r="W2884" s="70"/>
      <c r="X2884" s="70"/>
      <c r="Y2884" s="78"/>
      <c r="Z2884" s="79"/>
      <c r="AA2884" s="1"/>
      <c r="AB2884" s="12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</row>
    <row r="2885" spans="1:61" s="109" customFormat="1">
      <c r="A2885" s="1"/>
      <c r="B2885" s="66"/>
      <c r="C2885" s="67"/>
      <c r="D2885" s="68" t="s">
        <v>50</v>
      </c>
      <c r="E2885" s="70" t="s">
        <v>82</v>
      </c>
      <c r="F2885" s="19" t="s">
        <v>1317</v>
      </c>
      <c r="G2885" s="67">
        <v>44754</v>
      </c>
      <c r="H2885" s="67">
        <v>44768</v>
      </c>
      <c r="I2885" s="71">
        <f t="shared" si="156"/>
        <v>14</v>
      </c>
      <c r="J2885" s="72" t="s">
        <v>453</v>
      </c>
      <c r="K2885" s="72" t="s">
        <v>332</v>
      </c>
      <c r="L2885" s="73">
        <v>1</v>
      </c>
      <c r="M2885" s="73" t="s">
        <v>91</v>
      </c>
      <c r="N2885" s="68" t="str">
        <f>VLOOKUP(K2885,[1]人員授權表!D$3:G$249,4,0)</f>
        <v>有機</v>
      </c>
      <c r="O2885" s="70" t="str">
        <f>IF(J2885=[1]人員授權表!$C$85,"Casper李羿勳",IF(J2885=[1]人員授權表!$C$188,"Iring陳俊明",IF(J2885=[1]人員授權表!$C$189,"Brian陳泓霖",VLOOKUP(K2885,[1]人員授權表!D$2:E$249,2,FALSE))))</f>
        <v>Lucy黃詩婷</v>
      </c>
      <c r="P2885" s="67">
        <f t="shared" si="159"/>
        <v>44766</v>
      </c>
      <c r="Q2885" s="75" t="str">
        <f t="shared" si="157"/>
        <v>週日</v>
      </c>
      <c r="R2885" s="80">
        <v>44761</v>
      </c>
      <c r="S2885" s="68"/>
      <c r="T2885" s="70"/>
      <c r="U2885" s="70"/>
      <c r="V2885" s="70"/>
      <c r="W2885" s="70"/>
      <c r="X2885" s="70"/>
      <c r="Y2885" s="78"/>
      <c r="Z2885" s="79"/>
      <c r="AA2885" s="1"/>
      <c r="AB2885" s="12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</row>
    <row r="2886" spans="1:61" s="109" customFormat="1">
      <c r="A2886" s="1"/>
      <c r="B2886" s="66"/>
      <c r="C2886" s="67"/>
      <c r="D2886" s="68" t="s">
        <v>50</v>
      </c>
      <c r="E2886" s="70" t="s">
        <v>82</v>
      </c>
      <c r="F2886" s="19" t="s">
        <v>1318</v>
      </c>
      <c r="G2886" s="67">
        <v>44754</v>
      </c>
      <c r="H2886" s="67">
        <v>44768</v>
      </c>
      <c r="I2886" s="71">
        <f t="shared" si="156"/>
        <v>14</v>
      </c>
      <c r="J2886" s="72" t="s">
        <v>125</v>
      </c>
      <c r="K2886" s="72" t="s">
        <v>144</v>
      </c>
      <c r="L2886" s="73">
        <v>1</v>
      </c>
      <c r="M2886" s="73" t="s">
        <v>91</v>
      </c>
      <c r="N2886" s="68" t="str">
        <f>VLOOKUP(K2886,[1]人員授權表!D$3:G$249,4,0)</f>
        <v>有機</v>
      </c>
      <c r="O2886" s="70" t="str">
        <f>IF(J2886=[1]人員授權表!$C$85,"Casper李羿勳",IF(J2886=[1]人員授權表!$C$188,"Iring陳俊明",IF(J2886=[1]人員授權表!$C$189,"Brian陳泓霖",VLOOKUP(K2886,[1]人員授權表!D$2:E$249,2,FALSE))))</f>
        <v>Lucy黃詩婷</v>
      </c>
      <c r="P2886" s="67">
        <f t="shared" si="159"/>
        <v>44766</v>
      </c>
      <c r="Q2886" s="75" t="str">
        <f t="shared" si="157"/>
        <v>週日</v>
      </c>
      <c r="R2886" s="80">
        <v>44761</v>
      </c>
      <c r="S2886" s="68"/>
      <c r="T2886" s="70"/>
      <c r="U2886" s="70"/>
      <c r="V2886" s="70"/>
      <c r="W2886" s="70"/>
      <c r="X2886" s="70"/>
      <c r="Y2886" s="78"/>
      <c r="Z2886" s="79"/>
      <c r="AA2886" s="1"/>
      <c r="AB2886" s="12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</row>
    <row r="2887" spans="1:61" s="109" customFormat="1">
      <c r="A2887" s="1"/>
      <c r="B2887" s="66"/>
      <c r="C2887" s="67"/>
      <c r="D2887" s="68" t="s">
        <v>50</v>
      </c>
      <c r="E2887" s="70" t="s">
        <v>82</v>
      </c>
      <c r="F2887" s="19" t="s">
        <v>1318</v>
      </c>
      <c r="G2887" s="67">
        <v>44754</v>
      </c>
      <c r="H2887" s="67">
        <v>44768</v>
      </c>
      <c r="I2887" s="71">
        <f t="shared" ref="I2887:I2950" si="160">_xlfn.DAYS(H2887,G2887)</f>
        <v>14</v>
      </c>
      <c r="J2887" s="72" t="s">
        <v>453</v>
      </c>
      <c r="K2887" s="72" t="s">
        <v>332</v>
      </c>
      <c r="L2887" s="73">
        <v>1</v>
      </c>
      <c r="M2887" s="73" t="s">
        <v>91</v>
      </c>
      <c r="N2887" s="68" t="str">
        <f>VLOOKUP(K2887,[1]人員授權表!D$3:G$249,4,0)</f>
        <v>有機</v>
      </c>
      <c r="O2887" s="70" t="str">
        <f>IF(J2887=[1]人員授權表!$C$85,"Casper李羿勳",IF(J2887=[1]人員授權表!$C$188,"Iring陳俊明",IF(J2887=[1]人員授權表!$C$189,"Brian陳泓霖",VLOOKUP(K2887,[1]人員授權表!D$2:E$249,2,FALSE))))</f>
        <v>Lucy黃詩婷</v>
      </c>
      <c r="P2887" s="67">
        <f t="shared" si="159"/>
        <v>44766</v>
      </c>
      <c r="Q2887" s="75" t="str">
        <f t="shared" ref="Q2887:Q2950" si="161">TEXT(P2887,"aaa")</f>
        <v>週日</v>
      </c>
      <c r="R2887" s="80">
        <v>44761</v>
      </c>
      <c r="S2887" s="68"/>
      <c r="T2887" s="70"/>
      <c r="U2887" s="70"/>
      <c r="V2887" s="70"/>
      <c r="W2887" s="70"/>
      <c r="X2887" s="70"/>
      <c r="Y2887" s="78"/>
      <c r="Z2887" s="79"/>
      <c r="AA2887" s="1"/>
      <c r="AB2887" s="12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</row>
    <row r="2888" spans="1:61" s="109" customFormat="1">
      <c r="A2888" s="1"/>
      <c r="B2888" s="66"/>
      <c r="C2888" s="67"/>
      <c r="D2888" s="68" t="s">
        <v>50</v>
      </c>
      <c r="E2888" s="70" t="s">
        <v>82</v>
      </c>
      <c r="F2888" s="19" t="s">
        <v>1319</v>
      </c>
      <c r="G2888" s="67">
        <v>44754</v>
      </c>
      <c r="H2888" s="67">
        <v>44768</v>
      </c>
      <c r="I2888" s="71">
        <f t="shared" si="160"/>
        <v>14</v>
      </c>
      <c r="J2888" s="72" t="s">
        <v>125</v>
      </c>
      <c r="K2888" s="72" t="s">
        <v>144</v>
      </c>
      <c r="L2888" s="73">
        <v>1</v>
      </c>
      <c r="M2888" s="73" t="s">
        <v>91</v>
      </c>
      <c r="N2888" s="68" t="str">
        <f>VLOOKUP(K2888,[1]人員授權表!D$3:G$249,4,0)</f>
        <v>有機</v>
      </c>
      <c r="O2888" s="70" t="str">
        <f>IF(J2888=[1]人員授權表!$C$85,"Casper李羿勳",IF(J2888=[1]人員授權表!$C$188,"Iring陳俊明",IF(J2888=[1]人員授權表!$C$189,"Brian陳泓霖",VLOOKUP(K2888,[1]人員授權表!D$2:E$249,2,FALSE))))</f>
        <v>Lucy黃詩婷</v>
      </c>
      <c r="P2888" s="67">
        <f t="shared" si="159"/>
        <v>44766</v>
      </c>
      <c r="Q2888" s="75" t="str">
        <f t="shared" si="161"/>
        <v>週日</v>
      </c>
      <c r="R2888" s="80">
        <v>44761</v>
      </c>
      <c r="S2888" s="68"/>
      <c r="T2888" s="70"/>
      <c r="U2888" s="70"/>
      <c r="V2888" s="70"/>
      <c r="W2888" s="70"/>
      <c r="X2888" s="70"/>
      <c r="Y2888" s="78"/>
      <c r="Z2888" s="79"/>
      <c r="AA2888" s="1"/>
      <c r="AB2888" s="12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</row>
    <row r="2889" spans="1:61" s="109" customFormat="1">
      <c r="A2889" s="1"/>
      <c r="B2889" s="66"/>
      <c r="C2889" s="67"/>
      <c r="D2889" s="68" t="s">
        <v>50</v>
      </c>
      <c r="E2889" s="70" t="s">
        <v>82</v>
      </c>
      <c r="F2889" s="19" t="s">
        <v>1319</v>
      </c>
      <c r="G2889" s="67">
        <v>44754</v>
      </c>
      <c r="H2889" s="67">
        <v>44768</v>
      </c>
      <c r="I2889" s="71">
        <f t="shared" si="160"/>
        <v>14</v>
      </c>
      <c r="J2889" s="72" t="s">
        <v>453</v>
      </c>
      <c r="K2889" s="72" t="s">
        <v>332</v>
      </c>
      <c r="L2889" s="73">
        <v>1</v>
      </c>
      <c r="M2889" s="73" t="s">
        <v>91</v>
      </c>
      <c r="N2889" s="68" t="str">
        <f>VLOOKUP(K2889,[1]人員授權表!D$3:G$249,4,0)</f>
        <v>有機</v>
      </c>
      <c r="O2889" s="70" t="str">
        <f>IF(J2889=[1]人員授權表!$C$85,"Casper李羿勳",IF(J2889=[1]人員授權表!$C$188,"Iring陳俊明",IF(J2889=[1]人員授權表!$C$189,"Brian陳泓霖",VLOOKUP(K2889,[1]人員授權表!D$2:E$249,2,FALSE))))</f>
        <v>Lucy黃詩婷</v>
      </c>
      <c r="P2889" s="67">
        <f t="shared" si="159"/>
        <v>44766</v>
      </c>
      <c r="Q2889" s="75" t="str">
        <f t="shared" si="161"/>
        <v>週日</v>
      </c>
      <c r="R2889" s="80">
        <v>44761</v>
      </c>
      <c r="S2889" s="68"/>
      <c r="T2889" s="70"/>
      <c r="U2889" s="70"/>
      <c r="V2889" s="70"/>
      <c r="W2889" s="70"/>
      <c r="X2889" s="70"/>
      <c r="Y2889" s="78"/>
      <c r="Z2889" s="79"/>
      <c r="AA2889" s="1"/>
      <c r="AB2889" s="12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</row>
    <row r="2890" spans="1:61" s="109" customFormat="1">
      <c r="A2890" s="1"/>
      <c r="B2890" s="66"/>
      <c r="C2890" s="67"/>
      <c r="D2890" s="68" t="s">
        <v>50</v>
      </c>
      <c r="E2890" s="70" t="s">
        <v>51</v>
      </c>
      <c r="F2890" s="70" t="s">
        <v>1320</v>
      </c>
      <c r="G2890" s="67">
        <v>44748</v>
      </c>
      <c r="H2890" s="67">
        <v>44768</v>
      </c>
      <c r="I2890" s="71">
        <f t="shared" si="160"/>
        <v>20</v>
      </c>
      <c r="J2890" s="72" t="s">
        <v>1106</v>
      </c>
      <c r="K2890" s="72" t="s">
        <v>182</v>
      </c>
      <c r="L2890" s="73">
        <v>1</v>
      </c>
      <c r="M2890" s="73" t="s">
        <v>108</v>
      </c>
      <c r="N2890" s="68" t="str">
        <f>VLOOKUP(K2890,[1]人員授權表!D$3:G$249,4,0)</f>
        <v>有機</v>
      </c>
      <c r="O2890" s="70" t="str">
        <f>VLOOKUP(K2890,[1]人員授權表!D$2:E$249,2,FALSE)</f>
        <v>Sara王淑玲</v>
      </c>
      <c r="P2890" s="67">
        <f t="shared" si="159"/>
        <v>44766</v>
      </c>
      <c r="Q2890" s="75" t="str">
        <f t="shared" si="161"/>
        <v>週日</v>
      </c>
      <c r="R2890" s="80">
        <v>44755</v>
      </c>
      <c r="S2890" s="68"/>
      <c r="T2890" s="70"/>
      <c r="U2890" s="70"/>
      <c r="V2890" s="70"/>
      <c r="W2890" s="70"/>
      <c r="X2890" s="70"/>
      <c r="Y2890" s="78"/>
      <c r="Z2890" s="79"/>
      <c r="AA2890" s="1"/>
      <c r="AB2890" s="12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</row>
    <row r="2891" spans="1:61" s="109" customFormat="1">
      <c r="A2891" s="1"/>
      <c r="B2891" s="66"/>
      <c r="C2891" s="67"/>
      <c r="D2891" s="68" t="s">
        <v>50</v>
      </c>
      <c r="E2891" s="70" t="s">
        <v>51</v>
      </c>
      <c r="F2891" s="70" t="s">
        <v>1320</v>
      </c>
      <c r="G2891" s="67">
        <v>44748</v>
      </c>
      <c r="H2891" s="67">
        <v>44768</v>
      </c>
      <c r="I2891" s="71">
        <f t="shared" si="160"/>
        <v>20</v>
      </c>
      <c r="J2891" s="72" t="s">
        <v>1321</v>
      </c>
      <c r="K2891" s="72" t="s">
        <v>185</v>
      </c>
      <c r="L2891" s="73">
        <v>1</v>
      </c>
      <c r="M2891" s="73" t="s">
        <v>108</v>
      </c>
      <c r="N2891" s="68" t="str">
        <f>VLOOKUP(K2891,[1]人員授權表!D$3:G$249,4,0)</f>
        <v>有機</v>
      </c>
      <c r="O2891" s="70" t="str">
        <f>VLOOKUP(K2891,[1]人員授權表!D$2:E$249,2,FALSE)</f>
        <v>Una林庭瑄</v>
      </c>
      <c r="P2891" s="67">
        <f t="shared" si="159"/>
        <v>44766</v>
      </c>
      <c r="Q2891" s="75" t="str">
        <f t="shared" si="161"/>
        <v>週日</v>
      </c>
      <c r="R2891" s="80">
        <v>44754</v>
      </c>
      <c r="S2891" s="68"/>
      <c r="T2891" s="70"/>
      <c r="U2891" s="70"/>
      <c r="V2891" s="70"/>
      <c r="W2891" s="70"/>
      <c r="X2891" s="70"/>
      <c r="Y2891" s="78"/>
      <c r="Z2891" s="79"/>
      <c r="AA2891" s="1"/>
      <c r="AB2891" s="12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</row>
    <row r="2892" spans="1:61" s="109" customFormat="1">
      <c r="A2892" s="1"/>
      <c r="B2892" s="66"/>
      <c r="C2892" s="67"/>
      <c r="D2892" s="68" t="s">
        <v>50</v>
      </c>
      <c r="E2892" s="70" t="s">
        <v>51</v>
      </c>
      <c r="F2892" s="70" t="s">
        <v>1320</v>
      </c>
      <c r="G2892" s="67">
        <v>44748</v>
      </c>
      <c r="H2892" s="67">
        <v>44768</v>
      </c>
      <c r="I2892" s="71">
        <f t="shared" si="160"/>
        <v>20</v>
      </c>
      <c r="J2892" s="72" t="s">
        <v>1322</v>
      </c>
      <c r="K2892" s="72" t="s">
        <v>187</v>
      </c>
      <c r="L2892" s="73">
        <v>1</v>
      </c>
      <c r="M2892" s="73" t="s">
        <v>108</v>
      </c>
      <c r="N2892" s="68" t="str">
        <f>VLOOKUP(K2892,[1]人員授權表!D$3:G$249,4,0)</f>
        <v>無機</v>
      </c>
      <c r="O2892" s="70" t="str">
        <f>VLOOKUP(K2892,[1]人員授權表!D$2:E$249,2,FALSE)</f>
        <v>Ruby黃家蓁</v>
      </c>
      <c r="P2892" s="67">
        <f t="shared" si="159"/>
        <v>44766</v>
      </c>
      <c r="Q2892" s="75" t="str">
        <f t="shared" si="161"/>
        <v>週日</v>
      </c>
      <c r="R2892" s="80">
        <v>44755</v>
      </c>
      <c r="S2892" s="68"/>
      <c r="T2892" s="70"/>
      <c r="U2892" s="70"/>
      <c r="V2892" s="70"/>
      <c r="W2892" s="70"/>
      <c r="X2892" s="70"/>
      <c r="Y2892" s="78"/>
      <c r="Z2892" s="79"/>
      <c r="AA2892" s="1"/>
      <c r="AB2892" s="12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</row>
    <row r="2893" spans="1:61" s="109" customFormat="1">
      <c r="A2893" s="1"/>
      <c r="B2893" s="66"/>
      <c r="C2893" s="67"/>
      <c r="D2893" s="68" t="s">
        <v>50</v>
      </c>
      <c r="E2893" s="70" t="s">
        <v>51</v>
      </c>
      <c r="F2893" s="70" t="s">
        <v>1320</v>
      </c>
      <c r="G2893" s="67">
        <v>44748</v>
      </c>
      <c r="H2893" s="67">
        <v>44768</v>
      </c>
      <c r="I2893" s="71">
        <f t="shared" si="160"/>
        <v>20</v>
      </c>
      <c r="J2893" s="72" t="s">
        <v>1323</v>
      </c>
      <c r="K2893" s="72" t="s">
        <v>189</v>
      </c>
      <c r="L2893" s="73">
        <v>1</v>
      </c>
      <c r="M2893" s="73" t="s">
        <v>108</v>
      </c>
      <c r="N2893" s="68" t="str">
        <f>VLOOKUP(K2893,[1]人員授權表!D$3:G$249,4,0)</f>
        <v>無機</v>
      </c>
      <c r="O2893" s="70" t="str">
        <f>VLOOKUP(K2893,[1]人員授權表!D$2:E$249,2,FALSE)</f>
        <v>Iring陳俊明</v>
      </c>
      <c r="P2893" s="67">
        <f t="shared" si="159"/>
        <v>44766</v>
      </c>
      <c r="Q2893" s="75" t="str">
        <f t="shared" si="161"/>
        <v>週日</v>
      </c>
      <c r="R2893" s="80">
        <v>44753</v>
      </c>
      <c r="S2893" s="68"/>
      <c r="T2893" s="70"/>
      <c r="U2893" s="70"/>
      <c r="V2893" s="70"/>
      <c r="W2893" s="70"/>
      <c r="X2893" s="70"/>
      <c r="Y2893" s="78"/>
      <c r="Z2893" s="79"/>
      <c r="AA2893" s="1"/>
      <c r="AB2893" s="12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</row>
    <row r="2894" spans="1:61" s="109" customFormat="1">
      <c r="A2894" s="1"/>
      <c r="B2894" s="66"/>
      <c r="C2894" s="67"/>
      <c r="D2894" s="68" t="s">
        <v>50</v>
      </c>
      <c r="E2894" s="70" t="s">
        <v>51</v>
      </c>
      <c r="F2894" s="70" t="s">
        <v>1320</v>
      </c>
      <c r="G2894" s="67">
        <v>44748</v>
      </c>
      <c r="H2894" s="67">
        <v>44768</v>
      </c>
      <c r="I2894" s="71">
        <f t="shared" si="160"/>
        <v>20</v>
      </c>
      <c r="J2894" s="72" t="s">
        <v>190</v>
      </c>
      <c r="K2894" s="72" t="s">
        <v>140</v>
      </c>
      <c r="L2894" s="73">
        <v>1</v>
      </c>
      <c r="M2894" s="73" t="s">
        <v>108</v>
      </c>
      <c r="N2894" s="68" t="str">
        <f>VLOOKUP(K2894,[1]人員授權表!D$3:G$249,4,0)</f>
        <v>無機</v>
      </c>
      <c r="O2894" s="70" t="s">
        <v>191</v>
      </c>
      <c r="P2894" s="67">
        <f t="shared" si="159"/>
        <v>44766</v>
      </c>
      <c r="Q2894" s="75" t="str">
        <f t="shared" si="161"/>
        <v>週日</v>
      </c>
      <c r="R2894" s="80">
        <v>44755</v>
      </c>
      <c r="S2894" s="68"/>
      <c r="T2894" s="70"/>
      <c r="U2894" s="70"/>
      <c r="V2894" s="70"/>
      <c r="W2894" s="70"/>
      <c r="X2894" s="70"/>
      <c r="Y2894" s="78"/>
      <c r="Z2894" s="79"/>
      <c r="AA2894" s="1"/>
      <c r="AB2894" s="12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</row>
    <row r="2895" spans="1:61" s="109" customFormat="1">
      <c r="A2895" s="1"/>
      <c r="B2895" s="66"/>
      <c r="C2895" s="67"/>
      <c r="D2895" s="68" t="s">
        <v>50</v>
      </c>
      <c r="E2895" s="70" t="s">
        <v>51</v>
      </c>
      <c r="F2895" s="70" t="s">
        <v>1320</v>
      </c>
      <c r="G2895" s="67">
        <v>44748</v>
      </c>
      <c r="H2895" s="67">
        <v>44768</v>
      </c>
      <c r="I2895" s="71">
        <f t="shared" si="160"/>
        <v>20</v>
      </c>
      <c r="J2895" s="72" t="s">
        <v>1324</v>
      </c>
      <c r="K2895" s="72" t="s">
        <v>282</v>
      </c>
      <c r="L2895" s="73">
        <v>1</v>
      </c>
      <c r="M2895" s="73" t="s">
        <v>108</v>
      </c>
      <c r="N2895" s="68" t="str">
        <f>VLOOKUP(K2895,[1]人員授權表!D$3:G$249,4,0)</f>
        <v>有機</v>
      </c>
      <c r="O2895" s="70" t="str">
        <f>VLOOKUP(K2895,[1]人員授權表!D$2:E$249,2,FALSE)</f>
        <v>Marco陳鴻鈞</v>
      </c>
      <c r="P2895" s="67">
        <f t="shared" si="159"/>
        <v>44766</v>
      </c>
      <c r="Q2895" s="75" t="str">
        <f t="shared" si="161"/>
        <v>週日</v>
      </c>
      <c r="R2895" s="80">
        <v>44750</v>
      </c>
      <c r="S2895" s="68"/>
      <c r="T2895" s="70"/>
      <c r="U2895" s="70"/>
      <c r="V2895" s="70"/>
      <c r="W2895" s="70"/>
      <c r="X2895" s="70"/>
      <c r="Y2895" s="78"/>
      <c r="Z2895" s="79"/>
      <c r="AA2895" s="1"/>
      <c r="AB2895" s="12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</row>
    <row r="2896" spans="1:61" s="109" customFormat="1">
      <c r="A2896" s="1"/>
      <c r="B2896" s="66"/>
      <c r="C2896" s="67"/>
      <c r="D2896" s="68" t="s">
        <v>50</v>
      </c>
      <c r="E2896" s="70" t="s">
        <v>51</v>
      </c>
      <c r="F2896" s="70" t="s">
        <v>1320</v>
      </c>
      <c r="G2896" s="67">
        <v>44748</v>
      </c>
      <c r="H2896" s="67">
        <v>44768</v>
      </c>
      <c r="I2896" s="71">
        <f t="shared" si="160"/>
        <v>20</v>
      </c>
      <c r="J2896" s="72" t="s">
        <v>195</v>
      </c>
      <c r="K2896" s="72" t="s">
        <v>196</v>
      </c>
      <c r="L2896" s="73">
        <v>1</v>
      </c>
      <c r="M2896" s="73" t="s">
        <v>108</v>
      </c>
      <c r="N2896" s="68" t="str">
        <f>VLOOKUP(K2896,[1]人員授權表!D$3:G$249,4,0)</f>
        <v>無機</v>
      </c>
      <c r="O2896" s="70" t="str">
        <f>VLOOKUP(K2896,[1]人員授權表!D$2:E$249,2,FALSE)</f>
        <v>Debby胡萱黛</v>
      </c>
      <c r="P2896" s="67">
        <f t="shared" si="159"/>
        <v>44766</v>
      </c>
      <c r="Q2896" s="75" t="str">
        <f t="shared" si="161"/>
        <v>週日</v>
      </c>
      <c r="R2896" s="80">
        <v>44762</v>
      </c>
      <c r="S2896" s="68"/>
      <c r="T2896" s="70"/>
      <c r="U2896" s="70"/>
      <c r="V2896" s="70"/>
      <c r="W2896" s="70"/>
      <c r="X2896" s="70"/>
      <c r="Y2896" s="78"/>
      <c r="Z2896" s="79"/>
      <c r="AA2896" s="1"/>
      <c r="AB2896" s="12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</row>
    <row r="2897" spans="1:61" s="109" customFormat="1">
      <c r="A2897" s="1"/>
      <c r="B2897" s="66"/>
      <c r="C2897" s="67"/>
      <c r="D2897" s="68" t="s">
        <v>50</v>
      </c>
      <c r="E2897" s="70" t="s">
        <v>51</v>
      </c>
      <c r="F2897" s="70" t="s">
        <v>1320</v>
      </c>
      <c r="G2897" s="67">
        <v>44748</v>
      </c>
      <c r="H2897" s="67">
        <v>44768</v>
      </c>
      <c r="I2897" s="71">
        <f t="shared" si="160"/>
        <v>20</v>
      </c>
      <c r="J2897" s="72" t="s">
        <v>556</v>
      </c>
      <c r="K2897" s="72" t="s">
        <v>199</v>
      </c>
      <c r="L2897" s="73">
        <v>1</v>
      </c>
      <c r="M2897" s="73" t="s">
        <v>108</v>
      </c>
      <c r="N2897" s="68" t="str">
        <f>VLOOKUP(K2897,[1]人員授權表!D$3:G$249,4,0)</f>
        <v>無機</v>
      </c>
      <c r="O2897" s="70" t="str">
        <f>VLOOKUP(K2897,[1]人員授權表!D$2:E$249,2,FALSE)</f>
        <v>Vicky游崴涵</v>
      </c>
      <c r="P2897" s="67">
        <f t="shared" si="159"/>
        <v>44766</v>
      </c>
      <c r="Q2897" s="75" t="str">
        <f t="shared" si="161"/>
        <v>週日</v>
      </c>
      <c r="R2897" s="80">
        <v>44757</v>
      </c>
      <c r="S2897" s="68"/>
      <c r="T2897" s="70"/>
      <c r="U2897" s="70"/>
      <c r="V2897" s="70"/>
      <c r="W2897" s="70"/>
      <c r="X2897" s="70"/>
      <c r="Y2897" s="78"/>
      <c r="Z2897" s="79"/>
      <c r="AA2897" s="1"/>
      <c r="AB2897" s="12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</row>
    <row r="2898" spans="1:61" s="109" customFormat="1">
      <c r="A2898" s="1"/>
      <c r="B2898" s="66"/>
      <c r="C2898" s="67"/>
      <c r="D2898" s="68" t="s">
        <v>50</v>
      </c>
      <c r="E2898" s="70" t="s">
        <v>51</v>
      </c>
      <c r="F2898" s="70" t="s">
        <v>1320</v>
      </c>
      <c r="G2898" s="67">
        <v>44748</v>
      </c>
      <c r="H2898" s="67">
        <v>44768</v>
      </c>
      <c r="I2898" s="71">
        <f t="shared" si="160"/>
        <v>20</v>
      </c>
      <c r="J2898" s="72" t="s">
        <v>200</v>
      </c>
      <c r="K2898" s="72" t="s">
        <v>201</v>
      </c>
      <c r="L2898" s="73">
        <v>1</v>
      </c>
      <c r="M2898" s="73" t="s">
        <v>108</v>
      </c>
      <c r="N2898" s="68" t="str">
        <f>VLOOKUP(K2898,[1]人員授權表!D$3:G$249,4,0)</f>
        <v>無機</v>
      </c>
      <c r="O2898" s="70" t="str">
        <f>VLOOKUP(K2898,[1]人員授權表!D$2:E$249,2,FALSE)</f>
        <v>Ruby黃家蓁</v>
      </c>
      <c r="P2898" s="67">
        <f t="shared" si="159"/>
        <v>44766</v>
      </c>
      <c r="Q2898" s="75" t="str">
        <f t="shared" si="161"/>
        <v>週日</v>
      </c>
      <c r="R2898" s="80">
        <v>44755</v>
      </c>
      <c r="S2898" s="68"/>
      <c r="T2898" s="70"/>
      <c r="U2898" s="70"/>
      <c r="V2898" s="70"/>
      <c r="W2898" s="70"/>
      <c r="X2898" s="70"/>
      <c r="Y2898" s="78"/>
      <c r="Z2898" s="79"/>
      <c r="AA2898" s="1"/>
      <c r="AB2898" s="12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</row>
    <row r="2899" spans="1:61" s="109" customFormat="1">
      <c r="A2899" s="1"/>
      <c r="B2899" s="66"/>
      <c r="C2899" s="67"/>
      <c r="D2899" s="68" t="s">
        <v>50</v>
      </c>
      <c r="E2899" s="70" t="s">
        <v>51</v>
      </c>
      <c r="F2899" s="70" t="s">
        <v>1320</v>
      </c>
      <c r="G2899" s="67">
        <v>44748</v>
      </c>
      <c r="H2899" s="67">
        <v>44768</v>
      </c>
      <c r="I2899" s="71">
        <f t="shared" si="160"/>
        <v>20</v>
      </c>
      <c r="J2899" s="72" t="s">
        <v>151</v>
      </c>
      <c r="K2899" s="72" t="s">
        <v>152</v>
      </c>
      <c r="L2899" s="73">
        <v>1</v>
      </c>
      <c r="M2899" s="73" t="s">
        <v>108</v>
      </c>
      <c r="N2899" s="68" t="str">
        <f>VLOOKUP(K2899,[1]人員授權表!D$3:G$249,4,0)</f>
        <v>無機</v>
      </c>
      <c r="O2899" s="70" t="str">
        <f>VLOOKUP(K2899,[1]人員授權表!D$2:E$249,2,FALSE)</f>
        <v>Vicky游崴涵</v>
      </c>
      <c r="P2899" s="67">
        <f t="shared" si="159"/>
        <v>44766</v>
      </c>
      <c r="Q2899" s="75" t="str">
        <f t="shared" si="161"/>
        <v>週日</v>
      </c>
      <c r="R2899" s="80">
        <v>44757</v>
      </c>
      <c r="S2899" s="68"/>
      <c r="T2899" s="70"/>
      <c r="U2899" s="70"/>
      <c r="V2899" s="70"/>
      <c r="W2899" s="70"/>
      <c r="X2899" s="70"/>
      <c r="Y2899" s="78"/>
      <c r="Z2899" s="79"/>
      <c r="AA2899" s="1"/>
      <c r="AB2899" s="12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</row>
    <row r="2900" spans="1:61" s="109" customFormat="1">
      <c r="A2900" s="1"/>
      <c r="B2900" s="66"/>
      <c r="C2900" s="67"/>
      <c r="D2900" s="68" t="s">
        <v>50</v>
      </c>
      <c r="E2900" s="70" t="s">
        <v>51</v>
      </c>
      <c r="F2900" s="70" t="s">
        <v>1320</v>
      </c>
      <c r="G2900" s="67">
        <v>44748</v>
      </c>
      <c r="H2900" s="67">
        <v>44768</v>
      </c>
      <c r="I2900" s="71">
        <f t="shared" si="160"/>
        <v>20</v>
      </c>
      <c r="J2900" s="72" t="s">
        <v>160</v>
      </c>
      <c r="K2900" s="72" t="s">
        <v>161</v>
      </c>
      <c r="L2900" s="73">
        <v>1</v>
      </c>
      <c r="M2900" s="73" t="s">
        <v>108</v>
      </c>
      <c r="N2900" s="68" t="str">
        <f>VLOOKUP(K2900,[1]人員授權表!D$3:G$249,4,0)</f>
        <v>無機</v>
      </c>
      <c r="O2900" s="70" t="str">
        <f>VLOOKUP(K2900,[1]人員授權表!D$2:E$249,2,FALSE)</f>
        <v>Dennis陳汶宏</v>
      </c>
      <c r="P2900" s="67">
        <f t="shared" si="159"/>
        <v>44766</v>
      </c>
      <c r="Q2900" s="75" t="str">
        <f t="shared" si="161"/>
        <v>週日</v>
      </c>
      <c r="R2900" s="80">
        <v>44754</v>
      </c>
      <c r="S2900" s="68"/>
      <c r="T2900" s="70"/>
      <c r="U2900" s="70"/>
      <c r="V2900" s="70"/>
      <c r="W2900" s="70"/>
      <c r="X2900" s="70"/>
      <c r="Y2900" s="78"/>
      <c r="Z2900" s="79"/>
      <c r="AA2900" s="1"/>
      <c r="AB2900" s="12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</row>
    <row r="2901" spans="1:61" s="109" customFormat="1">
      <c r="A2901" s="1"/>
      <c r="B2901" s="66"/>
      <c r="C2901" s="67"/>
      <c r="D2901" s="68" t="s">
        <v>50</v>
      </c>
      <c r="E2901" s="70" t="s">
        <v>51</v>
      </c>
      <c r="F2901" s="70" t="s">
        <v>1320</v>
      </c>
      <c r="G2901" s="67">
        <v>44748</v>
      </c>
      <c r="H2901" s="67">
        <v>44768</v>
      </c>
      <c r="I2901" s="71">
        <f t="shared" si="160"/>
        <v>20</v>
      </c>
      <c r="J2901" s="72" t="s">
        <v>1325</v>
      </c>
      <c r="K2901" s="72" t="s">
        <v>1326</v>
      </c>
      <c r="L2901" s="73">
        <v>1</v>
      </c>
      <c r="M2901" s="73" t="s">
        <v>108</v>
      </c>
      <c r="N2901" s="68" t="str">
        <f>VLOOKUP(K2901,[1]人員授權表!D$3:G$249,4,0)</f>
        <v>無機</v>
      </c>
      <c r="O2901" s="70" t="str">
        <f>VLOOKUP(K2901,[1]人員授權表!D$2:E$249,2,FALSE)</f>
        <v>Dennis陳汶宏</v>
      </c>
      <c r="P2901" s="67">
        <f t="shared" si="159"/>
        <v>44766</v>
      </c>
      <c r="Q2901" s="75" t="str">
        <f t="shared" si="161"/>
        <v>週日</v>
      </c>
      <c r="R2901" s="80">
        <v>44755</v>
      </c>
      <c r="S2901" s="68"/>
      <c r="T2901" s="70"/>
      <c r="U2901" s="70"/>
      <c r="V2901" s="70"/>
      <c r="W2901" s="70"/>
      <c r="X2901" s="70"/>
      <c r="Y2901" s="78"/>
      <c r="Z2901" s="79"/>
      <c r="AA2901" s="1"/>
      <c r="AB2901" s="12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</row>
    <row r="2902" spans="1:61" s="109" customFormat="1">
      <c r="A2902" s="1"/>
      <c r="B2902" s="66"/>
      <c r="C2902" s="67"/>
      <c r="D2902" s="68" t="s">
        <v>50</v>
      </c>
      <c r="E2902" s="70" t="s">
        <v>51</v>
      </c>
      <c r="F2902" s="70" t="s">
        <v>1320</v>
      </c>
      <c r="G2902" s="67">
        <v>44748</v>
      </c>
      <c r="H2902" s="67">
        <v>44768</v>
      </c>
      <c r="I2902" s="71">
        <f t="shared" si="160"/>
        <v>20</v>
      </c>
      <c r="J2902" s="72" t="s">
        <v>175</v>
      </c>
      <c r="K2902" s="72" t="s">
        <v>176</v>
      </c>
      <c r="L2902" s="73">
        <v>1</v>
      </c>
      <c r="M2902" s="73" t="s">
        <v>108</v>
      </c>
      <c r="N2902" s="68" t="str">
        <f>VLOOKUP(K2902,[1]人員授權表!D$3:G$249,4,0)</f>
        <v>無機</v>
      </c>
      <c r="O2902" s="70" t="s">
        <v>177</v>
      </c>
      <c r="P2902" s="67">
        <f t="shared" si="159"/>
        <v>44766</v>
      </c>
      <c r="Q2902" s="75" t="str">
        <f t="shared" si="161"/>
        <v>週日</v>
      </c>
      <c r="R2902" s="80">
        <v>44754</v>
      </c>
      <c r="S2902" s="68"/>
      <c r="T2902" s="70"/>
      <c r="U2902" s="70"/>
      <c r="V2902" s="70"/>
      <c r="W2902" s="70"/>
      <c r="X2902" s="70"/>
      <c r="Y2902" s="78"/>
      <c r="Z2902" s="79"/>
      <c r="AA2902" s="1"/>
      <c r="AB2902" s="12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</row>
    <row r="2903" spans="1:61" s="109" customFormat="1">
      <c r="A2903" s="1"/>
      <c r="B2903" s="66"/>
      <c r="C2903" s="67"/>
      <c r="D2903" s="68" t="s">
        <v>50</v>
      </c>
      <c r="E2903" s="70" t="s">
        <v>51</v>
      </c>
      <c r="F2903" s="70" t="s">
        <v>1320</v>
      </c>
      <c r="G2903" s="67">
        <v>44748</v>
      </c>
      <c r="H2903" s="67">
        <v>44768</v>
      </c>
      <c r="I2903" s="71">
        <f t="shared" si="160"/>
        <v>20</v>
      </c>
      <c r="J2903" s="72" t="s">
        <v>1327</v>
      </c>
      <c r="K2903" s="72" t="s">
        <v>291</v>
      </c>
      <c r="L2903" s="73">
        <v>1</v>
      </c>
      <c r="M2903" s="73" t="s">
        <v>108</v>
      </c>
      <c r="N2903" s="68" t="str">
        <f>VLOOKUP(K2903,[1]人員授權表!D$3:G$249,4,0)</f>
        <v>無機</v>
      </c>
      <c r="O2903" s="70" t="str">
        <f>VLOOKUP(K2903,[1]人員授權表!D$2:E$249,2,FALSE)</f>
        <v>George陳志昇</v>
      </c>
      <c r="P2903" s="67">
        <f t="shared" si="159"/>
        <v>44766</v>
      </c>
      <c r="Q2903" s="75" t="str">
        <f t="shared" si="161"/>
        <v>週日</v>
      </c>
      <c r="R2903" s="80">
        <v>44762</v>
      </c>
      <c r="S2903" s="68"/>
      <c r="T2903" s="70"/>
      <c r="U2903" s="70"/>
      <c r="V2903" s="70"/>
      <c r="W2903" s="70"/>
      <c r="X2903" s="70"/>
      <c r="Y2903" s="78"/>
      <c r="Z2903" s="79"/>
      <c r="AA2903" s="1"/>
      <c r="AB2903" s="12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</row>
    <row r="2904" spans="1:61" s="109" customFormat="1">
      <c r="A2904" s="1"/>
      <c r="B2904" s="66"/>
      <c r="C2904" s="67"/>
      <c r="D2904" s="68" t="s">
        <v>50</v>
      </c>
      <c r="E2904" s="70" t="s">
        <v>51</v>
      </c>
      <c r="F2904" s="70" t="s">
        <v>1320</v>
      </c>
      <c r="G2904" s="67">
        <v>44748</v>
      </c>
      <c r="H2904" s="67">
        <v>44768</v>
      </c>
      <c r="I2904" s="71">
        <f t="shared" si="160"/>
        <v>20</v>
      </c>
      <c r="J2904" s="72" t="s">
        <v>204</v>
      </c>
      <c r="K2904" s="72" t="s">
        <v>205</v>
      </c>
      <c r="L2904" s="73">
        <v>1</v>
      </c>
      <c r="M2904" s="73" t="s">
        <v>108</v>
      </c>
      <c r="N2904" s="68" t="str">
        <f>VLOOKUP(K2904,[1]人員授權表!D$3:G$249,4,0)</f>
        <v>無機</v>
      </c>
      <c r="O2904" s="70" t="str">
        <f>VLOOKUP(K2904,[1]人員授權表!D$2:E$249,2,FALSE)</f>
        <v>Iring陳俊明</v>
      </c>
      <c r="P2904" s="67">
        <f t="shared" si="159"/>
        <v>44766</v>
      </c>
      <c r="Q2904" s="75" t="str">
        <f t="shared" si="161"/>
        <v>週日</v>
      </c>
      <c r="R2904" s="80">
        <v>44755</v>
      </c>
      <c r="S2904" s="68"/>
      <c r="T2904" s="70"/>
      <c r="U2904" s="70"/>
      <c r="V2904" s="70"/>
      <c r="W2904" s="70"/>
      <c r="X2904" s="70"/>
      <c r="Y2904" s="78"/>
      <c r="Z2904" s="79"/>
      <c r="AA2904" s="1"/>
      <c r="AB2904" s="12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</row>
    <row r="2905" spans="1:61" s="109" customFormat="1">
      <c r="A2905" s="1"/>
      <c r="B2905" s="66"/>
      <c r="C2905" s="67"/>
      <c r="D2905" s="68" t="s">
        <v>50</v>
      </c>
      <c r="E2905" s="70" t="s">
        <v>51</v>
      </c>
      <c r="F2905" s="70" t="s">
        <v>1320</v>
      </c>
      <c r="G2905" s="67">
        <v>44748</v>
      </c>
      <c r="H2905" s="67">
        <v>44768</v>
      </c>
      <c r="I2905" s="71">
        <f t="shared" si="160"/>
        <v>20</v>
      </c>
      <c r="J2905" s="72" t="s">
        <v>1328</v>
      </c>
      <c r="K2905" s="72" t="s">
        <v>179</v>
      </c>
      <c r="L2905" s="73">
        <v>1</v>
      </c>
      <c r="M2905" s="73" t="s">
        <v>108</v>
      </c>
      <c r="N2905" s="68" t="str">
        <f>VLOOKUP(K2905,[1]人員授權表!D$3:G$249,4,0)</f>
        <v>無機</v>
      </c>
      <c r="O2905" s="70" t="s">
        <v>115</v>
      </c>
      <c r="P2905" s="67">
        <f t="shared" si="159"/>
        <v>44766</v>
      </c>
      <c r="Q2905" s="75" t="str">
        <f t="shared" si="161"/>
        <v>週日</v>
      </c>
      <c r="R2905" s="80">
        <v>44754</v>
      </c>
      <c r="S2905" s="68"/>
      <c r="T2905" s="70"/>
      <c r="U2905" s="70"/>
      <c r="V2905" s="70"/>
      <c r="W2905" s="70"/>
      <c r="X2905" s="70"/>
      <c r="Y2905" s="78"/>
      <c r="Z2905" s="79"/>
      <c r="AA2905" s="1"/>
      <c r="AB2905" s="12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</row>
    <row r="2906" spans="1:61" s="109" customFormat="1">
      <c r="A2906" s="1"/>
      <c r="B2906" s="66"/>
      <c r="C2906" s="67"/>
      <c r="D2906" s="68" t="s">
        <v>50</v>
      </c>
      <c r="E2906" s="70" t="s">
        <v>51</v>
      </c>
      <c r="F2906" s="70" t="s">
        <v>1320</v>
      </c>
      <c r="G2906" s="67">
        <v>44748</v>
      </c>
      <c r="H2906" s="67">
        <v>44768</v>
      </c>
      <c r="I2906" s="71">
        <f t="shared" si="160"/>
        <v>20</v>
      </c>
      <c r="J2906" s="72" t="s">
        <v>1329</v>
      </c>
      <c r="K2906" s="72" t="s">
        <v>179</v>
      </c>
      <c r="L2906" s="73">
        <v>1</v>
      </c>
      <c r="M2906" s="73" t="s">
        <v>108</v>
      </c>
      <c r="N2906" s="68" t="str">
        <f>VLOOKUP(K2906,[1]人員授權表!D$3:G$249,4,0)</f>
        <v>無機</v>
      </c>
      <c r="O2906" s="70" t="s">
        <v>115</v>
      </c>
      <c r="P2906" s="67">
        <f t="shared" si="159"/>
        <v>44766</v>
      </c>
      <c r="Q2906" s="75" t="str">
        <f t="shared" si="161"/>
        <v>週日</v>
      </c>
      <c r="R2906" s="80">
        <v>44754</v>
      </c>
      <c r="S2906" s="68"/>
      <c r="T2906" s="70"/>
      <c r="U2906" s="70"/>
      <c r="V2906" s="70"/>
      <c r="W2906" s="70"/>
      <c r="X2906" s="70"/>
      <c r="Y2906" s="78"/>
      <c r="Z2906" s="79"/>
      <c r="AA2906" s="1"/>
      <c r="AB2906" s="12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</row>
    <row r="2907" spans="1:61" s="109" customFormat="1">
      <c r="A2907" s="1"/>
      <c r="B2907" s="66"/>
      <c r="C2907" s="67"/>
      <c r="D2907" s="68" t="s">
        <v>50</v>
      </c>
      <c r="E2907" s="70" t="s">
        <v>51</v>
      </c>
      <c r="F2907" s="70" t="s">
        <v>1320</v>
      </c>
      <c r="G2907" s="67">
        <v>44748</v>
      </c>
      <c r="H2907" s="67">
        <v>44768</v>
      </c>
      <c r="I2907" s="71">
        <f t="shared" si="160"/>
        <v>20</v>
      </c>
      <c r="J2907" s="72" t="s">
        <v>141</v>
      </c>
      <c r="K2907" s="72" t="s">
        <v>142</v>
      </c>
      <c r="L2907" s="73">
        <v>1</v>
      </c>
      <c r="M2907" s="73" t="s">
        <v>108</v>
      </c>
      <c r="N2907" s="68" t="str">
        <f>VLOOKUP(K2907,[1]人員授權表!D$3:G$249,4,0)</f>
        <v>無機</v>
      </c>
      <c r="O2907" s="70" t="str">
        <f>VLOOKUP(K2907,[1]人員授權表!D$2:E$249,2,FALSE)</f>
        <v>Dennis陳汶宏</v>
      </c>
      <c r="P2907" s="67">
        <f t="shared" si="159"/>
        <v>44766</v>
      </c>
      <c r="Q2907" s="75" t="str">
        <f t="shared" si="161"/>
        <v>週日</v>
      </c>
      <c r="R2907" s="80">
        <v>44755</v>
      </c>
      <c r="S2907" s="68"/>
      <c r="T2907" s="70"/>
      <c r="U2907" s="70"/>
      <c r="V2907" s="70"/>
      <c r="W2907" s="70"/>
      <c r="X2907" s="70"/>
      <c r="Y2907" s="78"/>
      <c r="Z2907" s="79"/>
      <c r="AA2907" s="1"/>
      <c r="AB2907" s="12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</row>
    <row r="2908" spans="1:61" s="109" customFormat="1">
      <c r="A2908" s="1"/>
      <c r="B2908" s="66"/>
      <c r="C2908" s="67"/>
      <c r="D2908" s="68" t="s">
        <v>50</v>
      </c>
      <c r="E2908" s="70" t="s">
        <v>51</v>
      </c>
      <c r="F2908" s="70" t="s">
        <v>1320</v>
      </c>
      <c r="G2908" s="67">
        <v>44748</v>
      </c>
      <c r="H2908" s="67">
        <v>44768</v>
      </c>
      <c r="I2908" s="71">
        <f t="shared" si="160"/>
        <v>20</v>
      </c>
      <c r="J2908" s="72" t="s">
        <v>1330</v>
      </c>
      <c r="K2908" s="72" t="s">
        <v>154</v>
      </c>
      <c r="L2908" s="73">
        <v>1</v>
      </c>
      <c r="M2908" s="73" t="s">
        <v>108</v>
      </c>
      <c r="N2908" s="68" t="str">
        <f>VLOOKUP(K2908,[1]人員授權表!D$3:G$249,4,0)</f>
        <v>無機</v>
      </c>
      <c r="O2908" s="70" t="str">
        <f>VLOOKUP(K2908,[1]人員授權表!D$2:E$249,2,FALSE)</f>
        <v>Ken張智凱</v>
      </c>
      <c r="P2908" s="67">
        <f t="shared" si="159"/>
        <v>44766</v>
      </c>
      <c r="Q2908" s="75" t="str">
        <f t="shared" si="161"/>
        <v>週日</v>
      </c>
      <c r="R2908" s="80">
        <v>44754</v>
      </c>
      <c r="S2908" s="68"/>
      <c r="T2908" s="70"/>
      <c r="U2908" s="70"/>
      <c r="V2908" s="70"/>
      <c r="W2908" s="70"/>
      <c r="X2908" s="70"/>
      <c r="Y2908" s="78"/>
      <c r="Z2908" s="79"/>
      <c r="AA2908" s="1"/>
      <c r="AB2908" s="12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</row>
    <row r="2909" spans="1:61" s="109" customFormat="1">
      <c r="A2909" s="99">
        <v>44748</v>
      </c>
      <c r="B2909" s="66"/>
      <c r="C2909" s="67"/>
      <c r="D2909" s="68" t="s">
        <v>50</v>
      </c>
      <c r="E2909" s="70" t="s">
        <v>51</v>
      </c>
      <c r="F2909" s="70" t="s">
        <v>1320</v>
      </c>
      <c r="G2909" s="67">
        <v>44748</v>
      </c>
      <c r="H2909" s="67">
        <v>44768</v>
      </c>
      <c r="I2909" s="71">
        <f t="shared" si="160"/>
        <v>20</v>
      </c>
      <c r="J2909" s="72" t="s">
        <v>1331</v>
      </c>
      <c r="K2909" s="72" t="s">
        <v>210</v>
      </c>
      <c r="L2909" s="73">
        <v>1</v>
      </c>
      <c r="M2909" s="73" t="s">
        <v>108</v>
      </c>
      <c r="N2909" s="68" t="str">
        <f>VLOOKUP(K2909,[1]人員授權表!D$3:G$249,4,0)</f>
        <v>無機</v>
      </c>
      <c r="O2909" s="70" t="str">
        <f>VLOOKUP(K2909,[1]人員授權表!D$2:E$249,2,FALSE)</f>
        <v>Vicky游崴涵</v>
      </c>
      <c r="P2909" s="67">
        <f t="shared" si="159"/>
        <v>44766</v>
      </c>
      <c r="Q2909" s="75" t="str">
        <f t="shared" si="161"/>
        <v>週日</v>
      </c>
      <c r="R2909" s="80">
        <v>44762</v>
      </c>
      <c r="S2909" s="68"/>
      <c r="T2909" s="70"/>
      <c r="U2909" s="70"/>
      <c r="V2909" s="70"/>
      <c r="W2909" s="70"/>
      <c r="X2909" s="70">
        <v>1</v>
      </c>
      <c r="Y2909" s="78">
        <v>44775</v>
      </c>
      <c r="Z2909" s="79" t="s">
        <v>1332</v>
      </c>
      <c r="AA2909" s="1"/>
      <c r="AB2909" s="12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</row>
    <row r="2910" spans="1:61" s="109" customFormat="1">
      <c r="A2910" s="1"/>
      <c r="B2910" s="66"/>
      <c r="C2910" s="67"/>
      <c r="D2910" s="68" t="s">
        <v>50</v>
      </c>
      <c r="E2910" s="70" t="s">
        <v>51</v>
      </c>
      <c r="F2910" s="70" t="s">
        <v>1320</v>
      </c>
      <c r="G2910" s="67">
        <v>44748</v>
      </c>
      <c r="H2910" s="67">
        <v>44768</v>
      </c>
      <c r="I2910" s="71">
        <f t="shared" si="160"/>
        <v>20</v>
      </c>
      <c r="J2910" s="72" t="s">
        <v>558</v>
      </c>
      <c r="K2910" s="72" t="s">
        <v>168</v>
      </c>
      <c r="L2910" s="73">
        <v>1</v>
      </c>
      <c r="M2910" s="73" t="s">
        <v>108</v>
      </c>
      <c r="N2910" s="68" t="str">
        <f>VLOOKUP(K2910,[1]人員授權表!D$3:G$249,4,0)</f>
        <v>有機</v>
      </c>
      <c r="O2910" s="70" t="str">
        <f>VLOOKUP(K2910,[1]人員授權表!D$2:E$249,2,FALSE)</f>
        <v>Una林庭瑄</v>
      </c>
      <c r="P2910" s="67">
        <f t="shared" si="159"/>
        <v>44766</v>
      </c>
      <c r="Q2910" s="75" t="str">
        <f t="shared" si="161"/>
        <v>週日</v>
      </c>
      <c r="R2910" s="80">
        <v>44756</v>
      </c>
      <c r="S2910" s="68"/>
      <c r="T2910" s="70"/>
      <c r="U2910" s="70"/>
      <c r="V2910" s="70"/>
      <c r="W2910" s="70"/>
      <c r="X2910" s="70"/>
      <c r="Y2910" s="78"/>
      <c r="Z2910" s="79"/>
      <c r="AA2910" s="1"/>
      <c r="AB2910" s="12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</row>
    <row r="2911" spans="1:61" s="109" customFormat="1">
      <c r="A2911" s="1"/>
      <c r="B2911" s="66"/>
      <c r="C2911" s="67"/>
      <c r="D2911" s="68" t="s">
        <v>50</v>
      </c>
      <c r="E2911" s="70" t="s">
        <v>51</v>
      </c>
      <c r="F2911" s="70" t="s">
        <v>1320</v>
      </c>
      <c r="G2911" s="67">
        <v>44748</v>
      </c>
      <c r="H2911" s="67">
        <v>44768</v>
      </c>
      <c r="I2911" s="71">
        <f t="shared" si="160"/>
        <v>20</v>
      </c>
      <c r="J2911" s="72" t="s">
        <v>1333</v>
      </c>
      <c r="K2911" s="72" t="s">
        <v>1225</v>
      </c>
      <c r="L2911" s="73">
        <v>1</v>
      </c>
      <c r="M2911" s="73" t="s">
        <v>108</v>
      </c>
      <c r="N2911" s="68" t="str">
        <f>VLOOKUP(K2911,[1]人員授權表!D$3:G$249,4,0)</f>
        <v>有機</v>
      </c>
      <c r="O2911" s="70" t="str">
        <f>VLOOKUP(K2911,[1]人員授權表!D$2:E$249,2,FALSE)</f>
        <v>Casper李羿勳</v>
      </c>
      <c r="P2911" s="67">
        <f t="shared" si="159"/>
        <v>44766</v>
      </c>
      <c r="Q2911" s="75" t="str">
        <f t="shared" si="161"/>
        <v>週日</v>
      </c>
      <c r="R2911" s="80">
        <v>44761</v>
      </c>
      <c r="S2911" s="68"/>
      <c r="T2911" s="70"/>
      <c r="U2911" s="70"/>
      <c r="V2911" s="70"/>
      <c r="W2911" s="70"/>
      <c r="X2911" s="70"/>
      <c r="Y2911" s="78"/>
      <c r="Z2911" s="79"/>
      <c r="AA2911" s="1"/>
      <c r="AB2911" s="12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</row>
    <row r="2912" spans="1:61" s="109" customFormat="1">
      <c r="A2912" s="1"/>
      <c r="B2912" s="66"/>
      <c r="C2912" s="67"/>
      <c r="D2912" s="68" t="s">
        <v>50</v>
      </c>
      <c r="E2912" s="70" t="s">
        <v>51</v>
      </c>
      <c r="F2912" s="70" t="s">
        <v>1334</v>
      </c>
      <c r="G2912" s="67">
        <v>44748</v>
      </c>
      <c r="H2912" s="67">
        <v>44768</v>
      </c>
      <c r="I2912" s="71">
        <f t="shared" si="160"/>
        <v>20</v>
      </c>
      <c r="J2912" s="98" t="s">
        <v>1335</v>
      </c>
      <c r="K2912" s="98" t="s">
        <v>1227</v>
      </c>
      <c r="L2912" s="110">
        <v>1</v>
      </c>
      <c r="M2912" s="73" t="s">
        <v>108</v>
      </c>
      <c r="N2912" s="68" t="str">
        <f>VLOOKUP(K2912,[1]人員授權表!D$3:G$249,4,0)</f>
        <v>有機</v>
      </c>
      <c r="O2912" s="70" t="str">
        <f>VLOOKUP(K2912,[1]人員授權表!D$2:E$249,2,FALSE)</f>
        <v>Marco陳鴻鈞</v>
      </c>
      <c r="P2912" s="67">
        <f t="shared" si="159"/>
        <v>44766</v>
      </c>
      <c r="Q2912" s="75" t="str">
        <f t="shared" si="161"/>
        <v>週日</v>
      </c>
      <c r="R2912" s="80">
        <v>44763</v>
      </c>
      <c r="S2912" s="68"/>
      <c r="T2912" s="70"/>
      <c r="U2912" s="70"/>
      <c r="V2912" s="70"/>
      <c r="W2912" s="70"/>
      <c r="X2912" s="70"/>
      <c r="Y2912" s="78"/>
      <c r="Z2912" s="79"/>
      <c r="AA2912" s="1"/>
      <c r="AB2912" s="12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</row>
    <row r="2913" spans="1:61" s="109" customFormat="1">
      <c r="A2913" s="1"/>
      <c r="B2913" s="66"/>
      <c r="C2913" s="67"/>
      <c r="D2913" s="68" t="s">
        <v>50</v>
      </c>
      <c r="E2913" s="70" t="s">
        <v>51</v>
      </c>
      <c r="F2913" s="70" t="s">
        <v>1320</v>
      </c>
      <c r="G2913" s="67">
        <v>44748</v>
      </c>
      <c r="H2913" s="67">
        <v>44768</v>
      </c>
      <c r="I2913" s="71">
        <f t="shared" si="160"/>
        <v>20</v>
      </c>
      <c r="J2913" s="98" t="s">
        <v>326</v>
      </c>
      <c r="K2913" s="98" t="s">
        <v>170</v>
      </c>
      <c r="L2913" s="110">
        <v>1</v>
      </c>
      <c r="M2913" s="73" t="s">
        <v>108</v>
      </c>
      <c r="N2913" s="68" t="str">
        <f>VLOOKUP(K2913,[1]人員授權表!D$3:G$249,4,0)</f>
        <v>有機</v>
      </c>
      <c r="O2913" s="70" t="str">
        <f>VLOOKUP(K2913,[1]人員授權表!D$2:E$249,2,FALSE)</f>
        <v>Elle黃雅琪&amp;
Marco陳鴻鈞</v>
      </c>
      <c r="P2913" s="67">
        <f t="shared" si="159"/>
        <v>44766</v>
      </c>
      <c r="Q2913" s="75" t="str">
        <f t="shared" si="161"/>
        <v>週日</v>
      </c>
      <c r="R2913" s="80">
        <v>44754</v>
      </c>
      <c r="S2913" s="68"/>
      <c r="T2913" s="70"/>
      <c r="U2913" s="70"/>
      <c r="V2913" s="70"/>
      <c r="W2913" s="70"/>
      <c r="X2913" s="70"/>
      <c r="Y2913" s="78"/>
      <c r="Z2913" s="79"/>
      <c r="AA2913" s="1"/>
      <c r="AB2913" s="12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</row>
    <row r="2914" spans="1:61" s="109" customFormat="1">
      <c r="A2914" s="1"/>
      <c r="B2914" s="66"/>
      <c r="C2914" s="67"/>
      <c r="D2914" s="68" t="s">
        <v>50</v>
      </c>
      <c r="E2914" s="70" t="s">
        <v>51</v>
      </c>
      <c r="F2914" s="70" t="s">
        <v>1336</v>
      </c>
      <c r="G2914" s="67">
        <v>44748</v>
      </c>
      <c r="H2914" s="67">
        <v>44768</v>
      </c>
      <c r="I2914" s="71">
        <f t="shared" si="160"/>
        <v>20</v>
      </c>
      <c r="J2914" s="72" t="s">
        <v>1106</v>
      </c>
      <c r="K2914" s="72" t="s">
        <v>182</v>
      </c>
      <c r="L2914" s="73">
        <v>1</v>
      </c>
      <c r="M2914" s="73" t="s">
        <v>108</v>
      </c>
      <c r="N2914" s="68" t="str">
        <f>VLOOKUP(K2914,[1]人員授權表!D$3:G$249,4,0)</f>
        <v>有機</v>
      </c>
      <c r="O2914" s="70" t="str">
        <f>VLOOKUP(K2914,[1]人員授權表!D$2:E$249,2,FALSE)</f>
        <v>Sara王淑玲</v>
      </c>
      <c r="P2914" s="67">
        <f t="shared" si="159"/>
        <v>44766</v>
      </c>
      <c r="Q2914" s="75" t="str">
        <f t="shared" si="161"/>
        <v>週日</v>
      </c>
      <c r="R2914" s="80">
        <v>44755</v>
      </c>
      <c r="S2914" s="68"/>
      <c r="T2914" s="70"/>
      <c r="U2914" s="70"/>
      <c r="V2914" s="70"/>
      <c r="W2914" s="70"/>
      <c r="X2914" s="70"/>
      <c r="Y2914" s="78"/>
      <c r="Z2914" s="79"/>
      <c r="AA2914" s="1"/>
      <c r="AB2914" s="12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</row>
    <row r="2915" spans="1:61" s="109" customFormat="1">
      <c r="A2915" s="1"/>
      <c r="B2915" s="66"/>
      <c r="C2915" s="67"/>
      <c r="D2915" s="68" t="s">
        <v>50</v>
      </c>
      <c r="E2915" s="70" t="s">
        <v>51</v>
      </c>
      <c r="F2915" s="70" t="s">
        <v>1336</v>
      </c>
      <c r="G2915" s="67">
        <v>44748</v>
      </c>
      <c r="H2915" s="67">
        <v>44768</v>
      </c>
      <c r="I2915" s="71">
        <f t="shared" si="160"/>
        <v>20</v>
      </c>
      <c r="J2915" s="72" t="s">
        <v>1321</v>
      </c>
      <c r="K2915" s="72" t="s">
        <v>185</v>
      </c>
      <c r="L2915" s="73">
        <v>1</v>
      </c>
      <c r="M2915" s="73" t="s">
        <v>108</v>
      </c>
      <c r="N2915" s="68" t="str">
        <f>VLOOKUP(K2915,[1]人員授權表!D$3:G$249,4,0)</f>
        <v>有機</v>
      </c>
      <c r="O2915" s="70" t="str">
        <f>VLOOKUP(K2915,[1]人員授權表!D$2:E$249,2,FALSE)</f>
        <v>Una林庭瑄</v>
      </c>
      <c r="P2915" s="67">
        <f t="shared" si="159"/>
        <v>44766</v>
      </c>
      <c r="Q2915" s="75" t="str">
        <f t="shared" si="161"/>
        <v>週日</v>
      </c>
      <c r="R2915" s="80">
        <v>44754</v>
      </c>
      <c r="S2915" s="68"/>
      <c r="T2915" s="70"/>
      <c r="U2915" s="70"/>
      <c r="V2915" s="70"/>
      <c r="W2915" s="70"/>
      <c r="X2915" s="70"/>
      <c r="Y2915" s="78"/>
      <c r="Z2915" s="79"/>
      <c r="AA2915" s="1"/>
      <c r="AB2915" s="12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</row>
    <row r="2916" spans="1:61" s="109" customFormat="1">
      <c r="A2916" s="1"/>
      <c r="B2916" s="66"/>
      <c r="C2916" s="67"/>
      <c r="D2916" s="68" t="s">
        <v>50</v>
      </c>
      <c r="E2916" s="70" t="s">
        <v>51</v>
      </c>
      <c r="F2916" s="70" t="s">
        <v>1336</v>
      </c>
      <c r="G2916" s="67">
        <v>44748</v>
      </c>
      <c r="H2916" s="67">
        <v>44768</v>
      </c>
      <c r="I2916" s="71">
        <f t="shared" si="160"/>
        <v>20</v>
      </c>
      <c r="J2916" s="72" t="s">
        <v>1322</v>
      </c>
      <c r="K2916" s="72" t="s">
        <v>187</v>
      </c>
      <c r="L2916" s="73">
        <v>1</v>
      </c>
      <c r="M2916" s="73" t="s">
        <v>108</v>
      </c>
      <c r="N2916" s="68" t="str">
        <f>VLOOKUP(K2916,[1]人員授權表!D$3:G$249,4,0)</f>
        <v>無機</v>
      </c>
      <c r="O2916" s="70" t="str">
        <f>VLOOKUP(K2916,[1]人員授權表!D$2:E$249,2,FALSE)</f>
        <v>Ruby黃家蓁</v>
      </c>
      <c r="P2916" s="67">
        <f t="shared" si="159"/>
        <v>44766</v>
      </c>
      <c r="Q2916" s="75" t="str">
        <f t="shared" si="161"/>
        <v>週日</v>
      </c>
      <c r="R2916" s="80">
        <v>44755</v>
      </c>
      <c r="S2916" s="68"/>
      <c r="T2916" s="70"/>
      <c r="U2916" s="70"/>
      <c r="V2916" s="70"/>
      <c r="W2916" s="70"/>
      <c r="X2916" s="70"/>
      <c r="Y2916" s="78"/>
      <c r="Z2916" s="79"/>
      <c r="AA2916" s="1"/>
      <c r="AB2916" s="12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</row>
    <row r="2917" spans="1:61" s="109" customFormat="1">
      <c r="A2917" s="1"/>
      <c r="B2917" s="66"/>
      <c r="C2917" s="67"/>
      <c r="D2917" s="68" t="s">
        <v>50</v>
      </c>
      <c r="E2917" s="70" t="s">
        <v>51</v>
      </c>
      <c r="F2917" s="70" t="s">
        <v>1336</v>
      </c>
      <c r="G2917" s="67">
        <v>44748</v>
      </c>
      <c r="H2917" s="67">
        <v>44768</v>
      </c>
      <c r="I2917" s="71">
        <f t="shared" si="160"/>
        <v>20</v>
      </c>
      <c r="J2917" s="72" t="s">
        <v>1323</v>
      </c>
      <c r="K2917" s="72" t="s">
        <v>189</v>
      </c>
      <c r="L2917" s="73">
        <v>1</v>
      </c>
      <c r="M2917" s="73" t="s">
        <v>108</v>
      </c>
      <c r="N2917" s="68" t="str">
        <f>VLOOKUP(K2917,[1]人員授權表!D$3:G$249,4,0)</f>
        <v>無機</v>
      </c>
      <c r="O2917" s="70" t="str">
        <f>VLOOKUP(K2917,[1]人員授權表!D$2:E$249,2,FALSE)</f>
        <v>Iring陳俊明</v>
      </c>
      <c r="P2917" s="67">
        <f t="shared" si="159"/>
        <v>44766</v>
      </c>
      <c r="Q2917" s="75" t="str">
        <f t="shared" si="161"/>
        <v>週日</v>
      </c>
      <c r="R2917" s="80">
        <v>44753</v>
      </c>
      <c r="S2917" s="68"/>
      <c r="T2917" s="70"/>
      <c r="U2917" s="70"/>
      <c r="V2917" s="70"/>
      <c r="W2917" s="70"/>
      <c r="X2917" s="70"/>
      <c r="Y2917" s="78"/>
      <c r="Z2917" s="79"/>
      <c r="AA2917" s="1"/>
      <c r="AB2917" s="12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</row>
    <row r="2918" spans="1:61" s="109" customFormat="1">
      <c r="A2918" s="1"/>
      <c r="B2918" s="66"/>
      <c r="C2918" s="67"/>
      <c r="D2918" s="68" t="s">
        <v>50</v>
      </c>
      <c r="E2918" s="70" t="s">
        <v>51</v>
      </c>
      <c r="F2918" s="70" t="s">
        <v>1336</v>
      </c>
      <c r="G2918" s="67">
        <v>44748</v>
      </c>
      <c r="H2918" s="67">
        <v>44768</v>
      </c>
      <c r="I2918" s="71">
        <f t="shared" si="160"/>
        <v>20</v>
      </c>
      <c r="J2918" s="72" t="s">
        <v>190</v>
      </c>
      <c r="K2918" s="72" t="s">
        <v>140</v>
      </c>
      <c r="L2918" s="73">
        <v>1</v>
      </c>
      <c r="M2918" s="73" t="s">
        <v>108</v>
      </c>
      <c r="N2918" s="68" t="str">
        <f>VLOOKUP(K2918,[1]人員授權表!D$3:G$249,4,0)</f>
        <v>無機</v>
      </c>
      <c r="O2918" s="70" t="s">
        <v>191</v>
      </c>
      <c r="P2918" s="67">
        <f t="shared" si="159"/>
        <v>44766</v>
      </c>
      <c r="Q2918" s="75" t="str">
        <f t="shared" si="161"/>
        <v>週日</v>
      </c>
      <c r="R2918" s="80">
        <v>44755</v>
      </c>
      <c r="S2918" s="68"/>
      <c r="T2918" s="70"/>
      <c r="U2918" s="70"/>
      <c r="V2918" s="70"/>
      <c r="W2918" s="70"/>
      <c r="X2918" s="70"/>
      <c r="Y2918" s="78"/>
      <c r="Z2918" s="79"/>
      <c r="AA2918" s="1"/>
      <c r="AB2918" s="12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</row>
    <row r="2919" spans="1:61" s="109" customFormat="1">
      <c r="A2919" s="1"/>
      <c r="B2919" s="66"/>
      <c r="C2919" s="67"/>
      <c r="D2919" s="68" t="s">
        <v>50</v>
      </c>
      <c r="E2919" s="70" t="s">
        <v>51</v>
      </c>
      <c r="F2919" s="70" t="s">
        <v>1336</v>
      </c>
      <c r="G2919" s="67">
        <v>44748</v>
      </c>
      <c r="H2919" s="67">
        <v>44768</v>
      </c>
      <c r="I2919" s="71">
        <f t="shared" si="160"/>
        <v>20</v>
      </c>
      <c r="J2919" s="72" t="s">
        <v>1324</v>
      </c>
      <c r="K2919" s="72" t="s">
        <v>282</v>
      </c>
      <c r="L2919" s="73">
        <v>1</v>
      </c>
      <c r="M2919" s="73" t="s">
        <v>108</v>
      </c>
      <c r="N2919" s="68" t="str">
        <f>VLOOKUP(K2919,[1]人員授權表!D$3:G$249,4,0)</f>
        <v>有機</v>
      </c>
      <c r="O2919" s="70" t="str">
        <f>VLOOKUP(K2919,[1]人員授權表!D$2:E$249,2,FALSE)</f>
        <v>Marco陳鴻鈞</v>
      </c>
      <c r="P2919" s="67">
        <f t="shared" si="159"/>
        <v>44766</v>
      </c>
      <c r="Q2919" s="75" t="str">
        <f t="shared" si="161"/>
        <v>週日</v>
      </c>
      <c r="R2919" s="80">
        <v>44750</v>
      </c>
      <c r="S2919" s="68"/>
      <c r="T2919" s="70"/>
      <c r="U2919" s="70"/>
      <c r="V2919" s="70"/>
      <c r="W2919" s="70"/>
      <c r="X2919" s="70"/>
      <c r="Y2919" s="78"/>
      <c r="Z2919" s="79"/>
      <c r="AA2919" s="1"/>
      <c r="AB2919" s="12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</row>
    <row r="2920" spans="1:61" s="109" customFormat="1">
      <c r="A2920" s="1"/>
      <c r="B2920" s="66"/>
      <c r="C2920" s="67"/>
      <c r="D2920" s="68" t="s">
        <v>50</v>
      </c>
      <c r="E2920" s="70" t="s">
        <v>51</v>
      </c>
      <c r="F2920" s="70" t="s">
        <v>1336</v>
      </c>
      <c r="G2920" s="67">
        <v>44748</v>
      </c>
      <c r="H2920" s="67">
        <v>44768</v>
      </c>
      <c r="I2920" s="71">
        <f t="shared" si="160"/>
        <v>20</v>
      </c>
      <c r="J2920" s="72" t="s">
        <v>195</v>
      </c>
      <c r="K2920" s="72" t="s">
        <v>196</v>
      </c>
      <c r="L2920" s="73">
        <v>1</v>
      </c>
      <c r="M2920" s="73" t="s">
        <v>108</v>
      </c>
      <c r="N2920" s="68" t="str">
        <f>VLOOKUP(K2920,[1]人員授權表!D$3:G$249,4,0)</f>
        <v>無機</v>
      </c>
      <c r="O2920" s="70" t="str">
        <f>VLOOKUP(K2920,[1]人員授權表!D$2:E$249,2,FALSE)</f>
        <v>Debby胡萱黛</v>
      </c>
      <c r="P2920" s="67">
        <f t="shared" si="159"/>
        <v>44766</v>
      </c>
      <c r="Q2920" s="75" t="str">
        <f t="shared" si="161"/>
        <v>週日</v>
      </c>
      <c r="R2920" s="80">
        <v>44762</v>
      </c>
      <c r="S2920" s="68"/>
      <c r="T2920" s="70"/>
      <c r="U2920" s="70"/>
      <c r="V2920" s="70"/>
      <c r="W2920" s="70"/>
      <c r="X2920" s="70"/>
      <c r="Y2920" s="78"/>
      <c r="Z2920" s="79"/>
      <c r="AA2920" s="1"/>
      <c r="AB2920" s="12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</row>
    <row r="2921" spans="1:61" s="109" customFormat="1">
      <c r="A2921" s="1"/>
      <c r="B2921" s="66"/>
      <c r="C2921" s="67"/>
      <c r="D2921" s="68" t="s">
        <v>50</v>
      </c>
      <c r="E2921" s="70" t="s">
        <v>51</v>
      </c>
      <c r="F2921" s="70" t="s">
        <v>1336</v>
      </c>
      <c r="G2921" s="67">
        <v>44748</v>
      </c>
      <c r="H2921" s="67">
        <v>44768</v>
      </c>
      <c r="I2921" s="71">
        <f t="shared" si="160"/>
        <v>20</v>
      </c>
      <c r="J2921" s="72" t="s">
        <v>556</v>
      </c>
      <c r="K2921" s="72" t="s">
        <v>199</v>
      </c>
      <c r="L2921" s="73">
        <v>1</v>
      </c>
      <c r="M2921" s="73" t="s">
        <v>108</v>
      </c>
      <c r="N2921" s="68" t="str">
        <f>VLOOKUP(K2921,[1]人員授權表!D$3:G$249,4,0)</f>
        <v>無機</v>
      </c>
      <c r="O2921" s="70" t="str">
        <f>VLOOKUP(K2921,[1]人員授權表!D$2:E$249,2,FALSE)</f>
        <v>Vicky游崴涵</v>
      </c>
      <c r="P2921" s="67">
        <f t="shared" si="159"/>
        <v>44766</v>
      </c>
      <c r="Q2921" s="75" t="str">
        <f t="shared" si="161"/>
        <v>週日</v>
      </c>
      <c r="R2921" s="80">
        <v>44757</v>
      </c>
      <c r="S2921" s="68"/>
      <c r="T2921" s="70"/>
      <c r="U2921" s="70"/>
      <c r="V2921" s="70"/>
      <c r="W2921" s="70"/>
      <c r="X2921" s="70"/>
      <c r="Y2921" s="78"/>
      <c r="Z2921" s="79"/>
      <c r="AA2921" s="1"/>
      <c r="AB2921" s="12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</row>
    <row r="2922" spans="1:61" s="109" customFormat="1">
      <c r="A2922" s="1"/>
      <c r="B2922" s="66"/>
      <c r="C2922" s="67"/>
      <c r="D2922" s="68" t="s">
        <v>50</v>
      </c>
      <c r="E2922" s="70" t="s">
        <v>51</v>
      </c>
      <c r="F2922" s="70" t="s">
        <v>1336</v>
      </c>
      <c r="G2922" s="67">
        <v>44748</v>
      </c>
      <c r="H2922" s="67">
        <v>44768</v>
      </c>
      <c r="I2922" s="71">
        <f t="shared" si="160"/>
        <v>20</v>
      </c>
      <c r="J2922" s="72" t="s">
        <v>200</v>
      </c>
      <c r="K2922" s="72" t="s">
        <v>201</v>
      </c>
      <c r="L2922" s="73">
        <v>1</v>
      </c>
      <c r="M2922" s="73" t="s">
        <v>108</v>
      </c>
      <c r="N2922" s="68" t="str">
        <f>VLOOKUP(K2922,[1]人員授權表!D$3:G$249,4,0)</f>
        <v>無機</v>
      </c>
      <c r="O2922" s="70" t="str">
        <f>VLOOKUP(K2922,[1]人員授權表!D$2:E$249,2,FALSE)</f>
        <v>Ruby黃家蓁</v>
      </c>
      <c r="P2922" s="67">
        <f t="shared" si="159"/>
        <v>44766</v>
      </c>
      <c r="Q2922" s="75" t="str">
        <f t="shared" si="161"/>
        <v>週日</v>
      </c>
      <c r="R2922" s="80">
        <v>44755</v>
      </c>
      <c r="S2922" s="68"/>
      <c r="T2922" s="70"/>
      <c r="U2922" s="70"/>
      <c r="V2922" s="70"/>
      <c r="W2922" s="70"/>
      <c r="X2922" s="70"/>
      <c r="Y2922" s="78"/>
      <c r="Z2922" s="79"/>
      <c r="AA2922" s="1"/>
      <c r="AB2922" s="12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</row>
    <row r="2923" spans="1:61" s="109" customFormat="1">
      <c r="A2923" s="1"/>
      <c r="B2923" s="66"/>
      <c r="C2923" s="67"/>
      <c r="D2923" s="68" t="s">
        <v>50</v>
      </c>
      <c r="E2923" s="70" t="s">
        <v>51</v>
      </c>
      <c r="F2923" s="70" t="s">
        <v>1336</v>
      </c>
      <c r="G2923" s="67">
        <v>44748</v>
      </c>
      <c r="H2923" s="67">
        <v>44768</v>
      </c>
      <c r="I2923" s="71">
        <f t="shared" si="160"/>
        <v>20</v>
      </c>
      <c r="J2923" s="72" t="s">
        <v>151</v>
      </c>
      <c r="K2923" s="72" t="s">
        <v>152</v>
      </c>
      <c r="L2923" s="73">
        <v>1</v>
      </c>
      <c r="M2923" s="73" t="s">
        <v>108</v>
      </c>
      <c r="N2923" s="68" t="str">
        <f>VLOOKUP(K2923,[1]人員授權表!D$3:G$249,4,0)</f>
        <v>無機</v>
      </c>
      <c r="O2923" s="70" t="str">
        <f>VLOOKUP(K2923,[1]人員授權表!D$2:E$249,2,FALSE)</f>
        <v>Vicky游崴涵</v>
      </c>
      <c r="P2923" s="67">
        <f t="shared" si="159"/>
        <v>44766</v>
      </c>
      <c r="Q2923" s="75" t="str">
        <f t="shared" si="161"/>
        <v>週日</v>
      </c>
      <c r="R2923" s="80">
        <v>44757</v>
      </c>
      <c r="S2923" s="68"/>
      <c r="T2923" s="70"/>
      <c r="U2923" s="70"/>
      <c r="V2923" s="70"/>
      <c r="W2923" s="70"/>
      <c r="X2923" s="70"/>
      <c r="Y2923" s="78"/>
      <c r="Z2923" s="79"/>
      <c r="AA2923" s="1"/>
      <c r="AB2923" s="12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</row>
    <row r="2924" spans="1:61" s="109" customFormat="1">
      <c r="A2924" s="1"/>
      <c r="B2924" s="66"/>
      <c r="C2924" s="67"/>
      <c r="D2924" s="68" t="s">
        <v>50</v>
      </c>
      <c r="E2924" s="70" t="s">
        <v>51</v>
      </c>
      <c r="F2924" s="70" t="s">
        <v>1336</v>
      </c>
      <c r="G2924" s="67">
        <v>44748</v>
      </c>
      <c r="H2924" s="67">
        <v>44768</v>
      </c>
      <c r="I2924" s="71">
        <f t="shared" si="160"/>
        <v>20</v>
      </c>
      <c r="J2924" s="72" t="s">
        <v>160</v>
      </c>
      <c r="K2924" s="72" t="s">
        <v>161</v>
      </c>
      <c r="L2924" s="73">
        <v>1</v>
      </c>
      <c r="M2924" s="73" t="s">
        <v>108</v>
      </c>
      <c r="N2924" s="68" t="str">
        <f>VLOOKUP(K2924,[1]人員授權表!D$3:G$249,4,0)</f>
        <v>無機</v>
      </c>
      <c r="O2924" s="70" t="str">
        <f>VLOOKUP(K2924,[1]人員授權表!D$2:E$249,2,FALSE)</f>
        <v>Dennis陳汶宏</v>
      </c>
      <c r="P2924" s="67">
        <f t="shared" si="159"/>
        <v>44766</v>
      </c>
      <c r="Q2924" s="75" t="str">
        <f t="shared" si="161"/>
        <v>週日</v>
      </c>
      <c r="R2924" s="80">
        <v>44754</v>
      </c>
      <c r="S2924" s="68"/>
      <c r="T2924" s="70"/>
      <c r="U2924" s="70"/>
      <c r="V2924" s="70"/>
      <c r="W2924" s="70"/>
      <c r="X2924" s="70"/>
      <c r="Y2924" s="78"/>
      <c r="Z2924" s="79"/>
      <c r="AA2924" s="1"/>
      <c r="AB2924" s="12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</row>
    <row r="2925" spans="1:61" s="109" customFormat="1">
      <c r="A2925" s="1"/>
      <c r="B2925" s="66"/>
      <c r="C2925" s="67"/>
      <c r="D2925" s="68" t="s">
        <v>50</v>
      </c>
      <c r="E2925" s="70" t="s">
        <v>51</v>
      </c>
      <c r="F2925" s="70" t="s">
        <v>1336</v>
      </c>
      <c r="G2925" s="67">
        <v>44748</v>
      </c>
      <c r="H2925" s="67">
        <v>44768</v>
      </c>
      <c r="I2925" s="71">
        <f t="shared" si="160"/>
        <v>20</v>
      </c>
      <c r="J2925" s="72" t="s">
        <v>1325</v>
      </c>
      <c r="K2925" s="72" t="s">
        <v>1326</v>
      </c>
      <c r="L2925" s="73">
        <v>1</v>
      </c>
      <c r="M2925" s="73" t="s">
        <v>108</v>
      </c>
      <c r="N2925" s="68" t="str">
        <f>VLOOKUP(K2925,[1]人員授權表!D$3:G$249,4,0)</f>
        <v>無機</v>
      </c>
      <c r="O2925" s="70" t="str">
        <f>VLOOKUP(K2925,[1]人員授權表!D$2:E$249,2,FALSE)</f>
        <v>Dennis陳汶宏</v>
      </c>
      <c r="P2925" s="67">
        <f t="shared" si="159"/>
        <v>44766</v>
      </c>
      <c r="Q2925" s="75" t="str">
        <f t="shared" si="161"/>
        <v>週日</v>
      </c>
      <c r="R2925" s="80">
        <v>44755</v>
      </c>
      <c r="S2925" s="68"/>
      <c r="T2925" s="70"/>
      <c r="U2925" s="70"/>
      <c r="V2925" s="70"/>
      <c r="W2925" s="70"/>
      <c r="X2925" s="70"/>
      <c r="Y2925" s="78"/>
      <c r="Z2925" s="79"/>
      <c r="AA2925" s="1"/>
      <c r="AB2925" s="12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</row>
    <row r="2926" spans="1:61" s="109" customFormat="1">
      <c r="A2926" s="1"/>
      <c r="B2926" s="66"/>
      <c r="C2926" s="67"/>
      <c r="D2926" s="68" t="s">
        <v>50</v>
      </c>
      <c r="E2926" s="70" t="s">
        <v>51</v>
      </c>
      <c r="F2926" s="70" t="s">
        <v>1336</v>
      </c>
      <c r="G2926" s="67">
        <v>44748</v>
      </c>
      <c r="H2926" s="67">
        <v>44768</v>
      </c>
      <c r="I2926" s="71">
        <f t="shared" si="160"/>
        <v>20</v>
      </c>
      <c r="J2926" s="72" t="s">
        <v>175</v>
      </c>
      <c r="K2926" s="72" t="s">
        <v>176</v>
      </c>
      <c r="L2926" s="73">
        <v>1</v>
      </c>
      <c r="M2926" s="73" t="s">
        <v>108</v>
      </c>
      <c r="N2926" s="68" t="str">
        <f>VLOOKUP(K2926,[1]人員授權表!D$3:G$249,4,0)</f>
        <v>無機</v>
      </c>
      <c r="O2926" s="70" t="s">
        <v>177</v>
      </c>
      <c r="P2926" s="67">
        <f t="shared" si="159"/>
        <v>44766</v>
      </c>
      <c r="Q2926" s="75" t="str">
        <f t="shared" si="161"/>
        <v>週日</v>
      </c>
      <c r="R2926" s="80">
        <v>44754</v>
      </c>
      <c r="S2926" s="68"/>
      <c r="T2926" s="70"/>
      <c r="U2926" s="70"/>
      <c r="V2926" s="70"/>
      <c r="W2926" s="70"/>
      <c r="X2926" s="70"/>
      <c r="Y2926" s="78"/>
      <c r="Z2926" s="79"/>
      <c r="AA2926" s="1"/>
      <c r="AB2926" s="12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</row>
    <row r="2927" spans="1:61" s="109" customFormat="1">
      <c r="A2927" s="1"/>
      <c r="B2927" s="66"/>
      <c r="C2927" s="67"/>
      <c r="D2927" s="68" t="s">
        <v>50</v>
      </c>
      <c r="E2927" s="70" t="s">
        <v>51</v>
      </c>
      <c r="F2927" s="70" t="s">
        <v>1336</v>
      </c>
      <c r="G2927" s="67">
        <v>44748</v>
      </c>
      <c r="H2927" s="67">
        <v>44768</v>
      </c>
      <c r="I2927" s="71">
        <f t="shared" si="160"/>
        <v>20</v>
      </c>
      <c r="J2927" s="72" t="s">
        <v>1327</v>
      </c>
      <c r="K2927" s="72" t="s">
        <v>291</v>
      </c>
      <c r="L2927" s="73">
        <v>1</v>
      </c>
      <c r="M2927" s="73" t="s">
        <v>108</v>
      </c>
      <c r="N2927" s="68" t="str">
        <f>VLOOKUP(K2927,[1]人員授權表!D$3:G$249,4,0)</f>
        <v>無機</v>
      </c>
      <c r="O2927" s="70" t="str">
        <f>VLOOKUP(K2927,[1]人員授權表!D$2:E$249,2,FALSE)</f>
        <v>George陳志昇</v>
      </c>
      <c r="P2927" s="67">
        <f t="shared" si="159"/>
        <v>44766</v>
      </c>
      <c r="Q2927" s="75" t="str">
        <f t="shared" si="161"/>
        <v>週日</v>
      </c>
      <c r="R2927" s="80">
        <v>44762</v>
      </c>
      <c r="S2927" s="68"/>
      <c r="T2927" s="70"/>
      <c r="U2927" s="70"/>
      <c r="V2927" s="70"/>
      <c r="W2927" s="70"/>
      <c r="X2927" s="70"/>
      <c r="Y2927" s="78"/>
      <c r="Z2927" s="79"/>
      <c r="AA2927" s="1"/>
      <c r="AB2927" s="12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</row>
    <row r="2928" spans="1:61" s="109" customFormat="1">
      <c r="A2928" s="1"/>
      <c r="B2928" s="66"/>
      <c r="C2928" s="67"/>
      <c r="D2928" s="68" t="s">
        <v>50</v>
      </c>
      <c r="E2928" s="70" t="s">
        <v>51</v>
      </c>
      <c r="F2928" s="70" t="s">
        <v>1336</v>
      </c>
      <c r="G2928" s="67">
        <v>44748</v>
      </c>
      <c r="H2928" s="67">
        <v>44768</v>
      </c>
      <c r="I2928" s="71">
        <f t="shared" si="160"/>
        <v>20</v>
      </c>
      <c r="J2928" s="72" t="s">
        <v>204</v>
      </c>
      <c r="K2928" s="72" t="s">
        <v>205</v>
      </c>
      <c r="L2928" s="73">
        <v>1</v>
      </c>
      <c r="M2928" s="73" t="s">
        <v>108</v>
      </c>
      <c r="N2928" s="68" t="str">
        <f>VLOOKUP(K2928,[1]人員授權表!D$3:G$249,4,0)</f>
        <v>無機</v>
      </c>
      <c r="O2928" s="70" t="str">
        <f>VLOOKUP(K2928,[1]人員授權表!D$2:E$249,2,FALSE)</f>
        <v>Iring陳俊明</v>
      </c>
      <c r="P2928" s="67">
        <f t="shared" si="159"/>
        <v>44766</v>
      </c>
      <c r="Q2928" s="75" t="str">
        <f t="shared" si="161"/>
        <v>週日</v>
      </c>
      <c r="R2928" s="80">
        <v>44755</v>
      </c>
      <c r="S2928" s="68"/>
      <c r="T2928" s="70"/>
      <c r="U2928" s="70"/>
      <c r="V2928" s="70"/>
      <c r="W2928" s="70"/>
      <c r="X2928" s="70"/>
      <c r="Y2928" s="78"/>
      <c r="Z2928" s="79"/>
      <c r="AA2928" s="1"/>
      <c r="AB2928" s="12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</row>
    <row r="2929" spans="1:61" s="109" customFormat="1">
      <c r="A2929" s="1"/>
      <c r="B2929" s="66"/>
      <c r="C2929" s="67"/>
      <c r="D2929" s="68" t="s">
        <v>50</v>
      </c>
      <c r="E2929" s="70" t="s">
        <v>51</v>
      </c>
      <c r="F2929" s="70" t="s">
        <v>1336</v>
      </c>
      <c r="G2929" s="67">
        <v>44748</v>
      </c>
      <c r="H2929" s="67">
        <v>44768</v>
      </c>
      <c r="I2929" s="71">
        <f t="shared" si="160"/>
        <v>20</v>
      </c>
      <c r="J2929" s="72" t="s">
        <v>1328</v>
      </c>
      <c r="K2929" s="72" t="s">
        <v>179</v>
      </c>
      <c r="L2929" s="73">
        <v>1</v>
      </c>
      <c r="M2929" s="73" t="s">
        <v>108</v>
      </c>
      <c r="N2929" s="68" t="str">
        <f>VLOOKUP(K2929,[1]人員授權表!D$3:G$249,4,0)</f>
        <v>無機</v>
      </c>
      <c r="O2929" s="70" t="s">
        <v>115</v>
      </c>
      <c r="P2929" s="67">
        <f t="shared" si="159"/>
        <v>44766</v>
      </c>
      <c r="Q2929" s="75" t="str">
        <f t="shared" si="161"/>
        <v>週日</v>
      </c>
      <c r="R2929" s="80">
        <v>44754</v>
      </c>
      <c r="S2929" s="68"/>
      <c r="T2929" s="70"/>
      <c r="U2929" s="70"/>
      <c r="V2929" s="70"/>
      <c r="W2929" s="70"/>
      <c r="X2929" s="70"/>
      <c r="Y2929" s="78"/>
      <c r="Z2929" s="79"/>
      <c r="AA2929" s="1"/>
      <c r="AB2929" s="12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</row>
    <row r="2930" spans="1:61" s="109" customFormat="1">
      <c r="A2930" s="1"/>
      <c r="B2930" s="66"/>
      <c r="C2930" s="67"/>
      <c r="D2930" s="68" t="s">
        <v>50</v>
      </c>
      <c r="E2930" s="70" t="s">
        <v>51</v>
      </c>
      <c r="F2930" s="70" t="s">
        <v>1336</v>
      </c>
      <c r="G2930" s="67">
        <v>44748</v>
      </c>
      <c r="H2930" s="67">
        <v>44768</v>
      </c>
      <c r="I2930" s="71">
        <f t="shared" si="160"/>
        <v>20</v>
      </c>
      <c r="J2930" s="72" t="s">
        <v>1329</v>
      </c>
      <c r="K2930" s="72" t="s">
        <v>179</v>
      </c>
      <c r="L2930" s="73">
        <v>1</v>
      </c>
      <c r="M2930" s="73" t="s">
        <v>108</v>
      </c>
      <c r="N2930" s="68" t="str">
        <f>VLOOKUP(K2930,[1]人員授權表!D$3:G$249,4,0)</f>
        <v>無機</v>
      </c>
      <c r="O2930" s="70" t="s">
        <v>115</v>
      </c>
      <c r="P2930" s="67">
        <f t="shared" si="159"/>
        <v>44766</v>
      </c>
      <c r="Q2930" s="75" t="str">
        <f t="shared" si="161"/>
        <v>週日</v>
      </c>
      <c r="R2930" s="80">
        <v>44754</v>
      </c>
      <c r="S2930" s="68"/>
      <c r="T2930" s="70"/>
      <c r="U2930" s="70"/>
      <c r="V2930" s="70"/>
      <c r="W2930" s="70"/>
      <c r="X2930" s="70"/>
      <c r="Y2930" s="78"/>
      <c r="Z2930" s="79"/>
      <c r="AA2930" s="1"/>
      <c r="AB2930" s="12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</row>
    <row r="2931" spans="1:61" s="109" customFormat="1">
      <c r="A2931" s="1"/>
      <c r="B2931" s="66"/>
      <c r="C2931" s="67"/>
      <c r="D2931" s="68" t="s">
        <v>50</v>
      </c>
      <c r="E2931" s="70" t="s">
        <v>51</v>
      </c>
      <c r="F2931" s="70" t="s">
        <v>1336</v>
      </c>
      <c r="G2931" s="67">
        <v>44748</v>
      </c>
      <c r="H2931" s="67">
        <v>44768</v>
      </c>
      <c r="I2931" s="71">
        <f t="shared" si="160"/>
        <v>20</v>
      </c>
      <c r="J2931" s="72" t="s">
        <v>141</v>
      </c>
      <c r="K2931" s="72" t="s">
        <v>142</v>
      </c>
      <c r="L2931" s="73">
        <v>1</v>
      </c>
      <c r="M2931" s="73" t="s">
        <v>108</v>
      </c>
      <c r="N2931" s="68" t="str">
        <f>VLOOKUP(K2931,[1]人員授權表!D$3:G$249,4,0)</f>
        <v>無機</v>
      </c>
      <c r="O2931" s="70" t="str">
        <f>VLOOKUP(K2931,[1]人員授權表!D$2:E$249,2,FALSE)</f>
        <v>Dennis陳汶宏</v>
      </c>
      <c r="P2931" s="67">
        <f t="shared" si="159"/>
        <v>44766</v>
      </c>
      <c r="Q2931" s="75" t="str">
        <f t="shared" si="161"/>
        <v>週日</v>
      </c>
      <c r="R2931" s="80">
        <v>44755</v>
      </c>
      <c r="S2931" s="68"/>
      <c r="T2931" s="70"/>
      <c r="U2931" s="70"/>
      <c r="V2931" s="70"/>
      <c r="W2931" s="70"/>
      <c r="X2931" s="70"/>
      <c r="Y2931" s="78"/>
      <c r="Z2931" s="79"/>
      <c r="AA2931" s="1"/>
      <c r="AB2931" s="12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</row>
    <row r="2932" spans="1:61" s="109" customFormat="1">
      <c r="A2932" s="1"/>
      <c r="B2932" s="66"/>
      <c r="C2932" s="67"/>
      <c r="D2932" s="68" t="s">
        <v>50</v>
      </c>
      <c r="E2932" s="70" t="s">
        <v>51</v>
      </c>
      <c r="F2932" s="70" t="s">
        <v>1336</v>
      </c>
      <c r="G2932" s="67">
        <v>44748</v>
      </c>
      <c r="H2932" s="67">
        <v>44768</v>
      </c>
      <c r="I2932" s="71">
        <f t="shared" si="160"/>
        <v>20</v>
      </c>
      <c r="J2932" s="72" t="s">
        <v>1330</v>
      </c>
      <c r="K2932" s="72" t="s">
        <v>154</v>
      </c>
      <c r="L2932" s="73">
        <v>1</v>
      </c>
      <c r="M2932" s="73" t="s">
        <v>108</v>
      </c>
      <c r="N2932" s="68" t="str">
        <f>VLOOKUP(K2932,[1]人員授權表!D$3:G$249,4,0)</f>
        <v>無機</v>
      </c>
      <c r="O2932" s="70" t="str">
        <f>VLOOKUP(K2932,[1]人員授權表!D$2:E$249,2,FALSE)</f>
        <v>Ken張智凱</v>
      </c>
      <c r="P2932" s="67">
        <f t="shared" si="159"/>
        <v>44766</v>
      </c>
      <c r="Q2932" s="75" t="str">
        <f t="shared" si="161"/>
        <v>週日</v>
      </c>
      <c r="R2932" s="80">
        <v>44754</v>
      </c>
      <c r="S2932" s="68"/>
      <c r="T2932" s="70"/>
      <c r="U2932" s="70"/>
      <c r="V2932" s="70"/>
      <c r="W2932" s="70"/>
      <c r="X2932" s="70"/>
      <c r="Y2932" s="78"/>
      <c r="Z2932" s="79"/>
      <c r="AA2932" s="1"/>
      <c r="AB2932" s="12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</row>
    <row r="2933" spans="1:61" s="109" customFormat="1">
      <c r="A2933" s="1"/>
      <c r="B2933" s="66"/>
      <c r="C2933" s="67"/>
      <c r="D2933" s="68" t="s">
        <v>50</v>
      </c>
      <c r="E2933" s="70" t="s">
        <v>51</v>
      </c>
      <c r="F2933" s="70" t="s">
        <v>1336</v>
      </c>
      <c r="G2933" s="67">
        <v>44748</v>
      </c>
      <c r="H2933" s="67">
        <v>44768</v>
      </c>
      <c r="I2933" s="71">
        <f t="shared" si="160"/>
        <v>20</v>
      </c>
      <c r="J2933" s="72" t="s">
        <v>1331</v>
      </c>
      <c r="K2933" s="72" t="s">
        <v>210</v>
      </c>
      <c r="L2933" s="73">
        <v>1</v>
      </c>
      <c r="M2933" s="73" t="s">
        <v>108</v>
      </c>
      <c r="N2933" s="68" t="str">
        <f>VLOOKUP(K2933,[1]人員授權表!D$3:G$249,4,0)</f>
        <v>無機</v>
      </c>
      <c r="O2933" s="70" t="str">
        <f>VLOOKUP(K2933,[1]人員授權表!D$2:E$249,2,FALSE)</f>
        <v>Vicky游崴涵</v>
      </c>
      <c r="P2933" s="67">
        <f t="shared" si="159"/>
        <v>44766</v>
      </c>
      <c r="Q2933" s="75" t="str">
        <f t="shared" si="161"/>
        <v>週日</v>
      </c>
      <c r="R2933" s="80">
        <v>44762</v>
      </c>
      <c r="S2933" s="68"/>
      <c r="T2933" s="70"/>
      <c r="U2933" s="70"/>
      <c r="V2933" s="70"/>
      <c r="W2933" s="70"/>
      <c r="X2933" s="70"/>
      <c r="Y2933" s="78"/>
      <c r="Z2933" s="79"/>
      <c r="AA2933" s="1"/>
      <c r="AB2933" s="12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</row>
    <row r="2934" spans="1:61" s="109" customFormat="1">
      <c r="A2934" s="1"/>
      <c r="B2934" s="66"/>
      <c r="C2934" s="67"/>
      <c r="D2934" s="68" t="s">
        <v>50</v>
      </c>
      <c r="E2934" s="70" t="s">
        <v>51</v>
      </c>
      <c r="F2934" s="70" t="s">
        <v>1336</v>
      </c>
      <c r="G2934" s="67">
        <v>44748</v>
      </c>
      <c r="H2934" s="67">
        <v>44768</v>
      </c>
      <c r="I2934" s="71">
        <f t="shared" si="160"/>
        <v>20</v>
      </c>
      <c r="J2934" s="72" t="s">
        <v>558</v>
      </c>
      <c r="K2934" s="72" t="s">
        <v>168</v>
      </c>
      <c r="L2934" s="73">
        <v>1</v>
      </c>
      <c r="M2934" s="73" t="s">
        <v>108</v>
      </c>
      <c r="N2934" s="68" t="str">
        <f>VLOOKUP(K2934,[1]人員授權表!D$3:G$249,4,0)</f>
        <v>有機</v>
      </c>
      <c r="O2934" s="70" t="str">
        <f>VLOOKUP(K2934,[1]人員授權表!D$2:E$249,2,FALSE)</f>
        <v>Una林庭瑄</v>
      </c>
      <c r="P2934" s="67">
        <f t="shared" si="159"/>
        <v>44766</v>
      </c>
      <c r="Q2934" s="75" t="str">
        <f t="shared" si="161"/>
        <v>週日</v>
      </c>
      <c r="R2934" s="80">
        <v>44756</v>
      </c>
      <c r="S2934" s="68"/>
      <c r="T2934" s="70"/>
      <c r="U2934" s="70"/>
      <c r="V2934" s="70"/>
      <c r="W2934" s="70"/>
      <c r="X2934" s="70"/>
      <c r="Y2934" s="78"/>
      <c r="Z2934" s="79"/>
      <c r="AA2934" s="1"/>
      <c r="AB2934" s="12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</row>
    <row r="2935" spans="1:61" s="109" customFormat="1">
      <c r="A2935" s="1"/>
      <c r="B2935" s="66"/>
      <c r="C2935" s="67"/>
      <c r="D2935" s="68" t="s">
        <v>50</v>
      </c>
      <c r="E2935" s="70" t="s">
        <v>51</v>
      </c>
      <c r="F2935" s="70" t="s">
        <v>1336</v>
      </c>
      <c r="G2935" s="67">
        <v>44748</v>
      </c>
      <c r="H2935" s="67">
        <v>44768</v>
      </c>
      <c r="I2935" s="71">
        <f t="shared" si="160"/>
        <v>20</v>
      </c>
      <c r="J2935" s="72" t="s">
        <v>1333</v>
      </c>
      <c r="K2935" s="72" t="s">
        <v>1225</v>
      </c>
      <c r="L2935" s="73">
        <v>1</v>
      </c>
      <c r="M2935" s="73" t="s">
        <v>108</v>
      </c>
      <c r="N2935" s="68" t="str">
        <f>VLOOKUP(K2935,[1]人員授權表!D$3:G$249,4,0)</f>
        <v>有機</v>
      </c>
      <c r="O2935" s="70" t="str">
        <f>VLOOKUP(K2935,[1]人員授權表!D$2:E$249,2,FALSE)</f>
        <v>Casper李羿勳</v>
      </c>
      <c r="P2935" s="67">
        <f t="shared" si="159"/>
        <v>44766</v>
      </c>
      <c r="Q2935" s="75" t="str">
        <f t="shared" si="161"/>
        <v>週日</v>
      </c>
      <c r="R2935" s="80">
        <v>44761</v>
      </c>
      <c r="S2935" s="68"/>
      <c r="T2935" s="70"/>
      <c r="U2935" s="70"/>
      <c r="V2935" s="70"/>
      <c r="W2935" s="70"/>
      <c r="X2935" s="70"/>
      <c r="Y2935" s="78"/>
      <c r="Z2935" s="79"/>
      <c r="AA2935" s="1"/>
      <c r="AB2935" s="12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</row>
    <row r="2936" spans="1:61" s="109" customFormat="1">
      <c r="A2936" s="1"/>
      <c r="B2936" s="66"/>
      <c r="C2936" s="67"/>
      <c r="D2936" s="68" t="s">
        <v>50</v>
      </c>
      <c r="E2936" s="70" t="s">
        <v>51</v>
      </c>
      <c r="F2936" s="70" t="s">
        <v>1336</v>
      </c>
      <c r="G2936" s="67">
        <v>44748</v>
      </c>
      <c r="H2936" s="67">
        <v>44768</v>
      </c>
      <c r="I2936" s="71">
        <f t="shared" si="160"/>
        <v>20</v>
      </c>
      <c r="J2936" s="72" t="s">
        <v>1335</v>
      </c>
      <c r="K2936" s="72" t="s">
        <v>1227</v>
      </c>
      <c r="L2936" s="73">
        <v>1</v>
      </c>
      <c r="M2936" s="73" t="s">
        <v>108</v>
      </c>
      <c r="N2936" s="68" t="str">
        <f>VLOOKUP(K2936,[1]人員授權表!D$3:G$249,4,0)</f>
        <v>有機</v>
      </c>
      <c r="O2936" s="70" t="str">
        <f>VLOOKUP(K2936,[1]人員授權表!D$2:E$249,2,FALSE)</f>
        <v>Marco陳鴻鈞</v>
      </c>
      <c r="P2936" s="67">
        <f t="shared" si="159"/>
        <v>44766</v>
      </c>
      <c r="Q2936" s="75" t="str">
        <f t="shared" si="161"/>
        <v>週日</v>
      </c>
      <c r="R2936" s="80">
        <v>44755</v>
      </c>
      <c r="S2936" s="68"/>
      <c r="T2936" s="70"/>
      <c r="U2936" s="70"/>
      <c r="V2936" s="70"/>
      <c r="W2936" s="70"/>
      <c r="X2936" s="70"/>
      <c r="Y2936" s="78"/>
      <c r="Z2936" s="79"/>
      <c r="AA2936" s="1"/>
      <c r="AB2936" s="12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</row>
    <row r="2937" spans="1:61" s="109" customFormat="1">
      <c r="A2937" s="1"/>
      <c r="B2937" s="66"/>
      <c r="C2937" s="67"/>
      <c r="D2937" s="68" t="s">
        <v>50</v>
      </c>
      <c r="E2937" s="70" t="s">
        <v>51</v>
      </c>
      <c r="F2937" s="70" t="s">
        <v>1337</v>
      </c>
      <c r="G2937" s="67">
        <v>44748</v>
      </c>
      <c r="H2937" s="67">
        <v>44768</v>
      </c>
      <c r="I2937" s="71">
        <f t="shared" si="160"/>
        <v>20</v>
      </c>
      <c r="J2937" s="72" t="s">
        <v>181</v>
      </c>
      <c r="K2937" s="72" t="s">
        <v>182</v>
      </c>
      <c r="L2937" s="73">
        <v>1</v>
      </c>
      <c r="M2937" s="73" t="s">
        <v>108</v>
      </c>
      <c r="N2937" s="68" t="str">
        <f>VLOOKUP(K2937,[1]人員授權表!D$3:G$249,4,0)</f>
        <v>有機</v>
      </c>
      <c r="O2937" s="70" t="str">
        <f>VLOOKUP(K2937,[1]人員授權表!D$2:E$249,2,FALSE)</f>
        <v>Sara王淑玲</v>
      </c>
      <c r="P2937" s="67">
        <f t="shared" si="159"/>
        <v>44766</v>
      </c>
      <c r="Q2937" s="75" t="str">
        <f t="shared" si="161"/>
        <v>週日</v>
      </c>
      <c r="R2937" s="80">
        <v>44757</v>
      </c>
      <c r="S2937" s="68"/>
      <c r="T2937" s="70"/>
      <c r="U2937" s="70"/>
      <c r="V2937" s="70"/>
      <c r="W2937" s="70"/>
      <c r="X2937" s="70"/>
      <c r="Y2937" s="78"/>
      <c r="Z2937" s="79"/>
      <c r="AA2937" s="1"/>
      <c r="AB2937" s="12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</row>
    <row r="2938" spans="1:61" s="109" customFormat="1">
      <c r="A2938" s="1"/>
      <c r="B2938" s="66"/>
      <c r="C2938" s="67"/>
      <c r="D2938" s="68" t="s">
        <v>50</v>
      </c>
      <c r="E2938" s="70" t="s">
        <v>51</v>
      </c>
      <c r="F2938" s="70" t="s">
        <v>1337</v>
      </c>
      <c r="G2938" s="67">
        <v>44748</v>
      </c>
      <c r="H2938" s="67">
        <v>44768</v>
      </c>
      <c r="I2938" s="71">
        <f t="shared" si="160"/>
        <v>20</v>
      </c>
      <c r="J2938" s="72" t="s">
        <v>184</v>
      </c>
      <c r="K2938" s="72" t="s">
        <v>185</v>
      </c>
      <c r="L2938" s="73">
        <v>1</v>
      </c>
      <c r="M2938" s="73" t="s">
        <v>108</v>
      </c>
      <c r="N2938" s="68" t="str">
        <f>VLOOKUP(K2938,[1]人員授權表!D$3:G$249,4,0)</f>
        <v>有機</v>
      </c>
      <c r="O2938" s="70" t="str">
        <f>VLOOKUP(K2938,[1]人員授權表!D$2:E$249,2,FALSE)</f>
        <v>Una林庭瑄</v>
      </c>
      <c r="P2938" s="67">
        <f t="shared" si="159"/>
        <v>44766</v>
      </c>
      <c r="Q2938" s="75" t="str">
        <f t="shared" si="161"/>
        <v>週日</v>
      </c>
      <c r="R2938" s="80">
        <v>44754</v>
      </c>
      <c r="S2938" s="68"/>
      <c r="T2938" s="70"/>
      <c r="U2938" s="70"/>
      <c r="V2938" s="70"/>
      <c r="W2938" s="70"/>
      <c r="X2938" s="70"/>
      <c r="Y2938" s="78"/>
      <c r="Z2938" s="79"/>
      <c r="AA2938" s="1"/>
      <c r="AB2938" s="12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</row>
    <row r="2939" spans="1:61" s="109" customFormat="1">
      <c r="A2939" s="1"/>
      <c r="B2939" s="66"/>
      <c r="C2939" s="67"/>
      <c r="D2939" s="68" t="s">
        <v>50</v>
      </c>
      <c r="E2939" s="70" t="s">
        <v>51</v>
      </c>
      <c r="F2939" s="70" t="s">
        <v>1337</v>
      </c>
      <c r="G2939" s="67">
        <v>44748</v>
      </c>
      <c r="H2939" s="67">
        <v>44768</v>
      </c>
      <c r="I2939" s="71">
        <f t="shared" si="160"/>
        <v>20</v>
      </c>
      <c r="J2939" s="72" t="s">
        <v>919</v>
      </c>
      <c r="K2939" s="72" t="s">
        <v>187</v>
      </c>
      <c r="L2939" s="73">
        <v>1</v>
      </c>
      <c r="M2939" s="73" t="s">
        <v>108</v>
      </c>
      <c r="N2939" s="68" t="str">
        <f>VLOOKUP(K2939,[1]人員授權表!D$3:G$249,4,0)</f>
        <v>無機</v>
      </c>
      <c r="O2939" s="70" t="str">
        <f>VLOOKUP(K2939,[1]人員授權表!D$2:E$249,2,FALSE)</f>
        <v>Ruby黃家蓁</v>
      </c>
      <c r="P2939" s="67">
        <f t="shared" si="159"/>
        <v>44766</v>
      </c>
      <c r="Q2939" s="75" t="str">
        <f t="shared" si="161"/>
        <v>週日</v>
      </c>
      <c r="R2939" s="80">
        <v>44755</v>
      </c>
      <c r="S2939" s="68"/>
      <c r="T2939" s="70"/>
      <c r="U2939" s="70"/>
      <c r="V2939" s="70"/>
      <c r="W2939" s="70"/>
      <c r="X2939" s="70"/>
      <c r="Y2939" s="78"/>
      <c r="Z2939" s="79"/>
      <c r="AA2939" s="1"/>
      <c r="AB2939" s="12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</row>
    <row r="2940" spans="1:61" s="109" customFormat="1">
      <c r="A2940" s="1"/>
      <c r="B2940" s="66"/>
      <c r="C2940" s="67"/>
      <c r="D2940" s="68" t="s">
        <v>50</v>
      </c>
      <c r="E2940" s="70" t="s">
        <v>51</v>
      </c>
      <c r="F2940" s="70" t="s">
        <v>1337</v>
      </c>
      <c r="G2940" s="67">
        <v>44748</v>
      </c>
      <c r="H2940" s="67">
        <v>44768</v>
      </c>
      <c r="I2940" s="71">
        <f t="shared" si="160"/>
        <v>20</v>
      </c>
      <c r="J2940" s="72" t="s">
        <v>188</v>
      </c>
      <c r="K2940" s="72" t="s">
        <v>189</v>
      </c>
      <c r="L2940" s="73">
        <v>1</v>
      </c>
      <c r="M2940" s="73" t="s">
        <v>108</v>
      </c>
      <c r="N2940" s="68" t="str">
        <f>VLOOKUP(K2940,[1]人員授權表!D$3:G$249,4,0)</f>
        <v>無機</v>
      </c>
      <c r="O2940" s="70" t="str">
        <f>VLOOKUP(K2940,[1]人員授權表!D$2:E$249,2,FALSE)</f>
        <v>Iring陳俊明</v>
      </c>
      <c r="P2940" s="67">
        <f t="shared" si="159"/>
        <v>44766</v>
      </c>
      <c r="Q2940" s="75" t="str">
        <f t="shared" si="161"/>
        <v>週日</v>
      </c>
      <c r="R2940" s="80">
        <v>44753</v>
      </c>
      <c r="S2940" s="68"/>
      <c r="T2940" s="70"/>
      <c r="U2940" s="70"/>
      <c r="V2940" s="70"/>
      <c r="W2940" s="70"/>
      <c r="X2940" s="70"/>
      <c r="Y2940" s="78"/>
      <c r="Z2940" s="79"/>
      <c r="AA2940" s="1"/>
      <c r="AB2940" s="12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</row>
    <row r="2941" spans="1:61" s="109" customFormat="1">
      <c r="A2941" s="1"/>
      <c r="B2941" s="66"/>
      <c r="C2941" s="67"/>
      <c r="D2941" s="68" t="s">
        <v>50</v>
      </c>
      <c r="E2941" s="70" t="s">
        <v>51</v>
      </c>
      <c r="F2941" s="70" t="s">
        <v>1337</v>
      </c>
      <c r="G2941" s="67">
        <v>44748</v>
      </c>
      <c r="H2941" s="67">
        <v>44768</v>
      </c>
      <c r="I2941" s="71">
        <f t="shared" si="160"/>
        <v>20</v>
      </c>
      <c r="J2941" s="72" t="s">
        <v>190</v>
      </c>
      <c r="K2941" s="72" t="s">
        <v>140</v>
      </c>
      <c r="L2941" s="73">
        <v>1</v>
      </c>
      <c r="M2941" s="73" t="s">
        <v>108</v>
      </c>
      <c r="N2941" s="68" t="str">
        <f>VLOOKUP(K2941,[1]人員授權表!D$3:G$249,4,0)</f>
        <v>無機</v>
      </c>
      <c r="O2941" s="70" t="s">
        <v>191</v>
      </c>
      <c r="P2941" s="67">
        <f t="shared" si="159"/>
        <v>44766</v>
      </c>
      <c r="Q2941" s="75" t="str">
        <f t="shared" si="161"/>
        <v>週日</v>
      </c>
      <c r="R2941" s="80">
        <v>44755</v>
      </c>
      <c r="S2941" s="68"/>
      <c r="T2941" s="70"/>
      <c r="U2941" s="70"/>
      <c r="V2941" s="70"/>
      <c r="W2941" s="70"/>
      <c r="X2941" s="70"/>
      <c r="Y2941" s="78"/>
      <c r="Z2941" s="79"/>
      <c r="AA2941" s="1"/>
      <c r="AB2941" s="12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</row>
    <row r="2942" spans="1:61" s="109" customFormat="1">
      <c r="A2942" s="1"/>
      <c r="B2942" s="66"/>
      <c r="C2942" s="67"/>
      <c r="D2942" s="68" t="s">
        <v>50</v>
      </c>
      <c r="E2942" s="70" t="s">
        <v>51</v>
      </c>
      <c r="F2942" s="70" t="s">
        <v>1337</v>
      </c>
      <c r="G2942" s="67">
        <v>44748</v>
      </c>
      <c r="H2942" s="67">
        <v>44768</v>
      </c>
      <c r="I2942" s="71">
        <f t="shared" si="160"/>
        <v>20</v>
      </c>
      <c r="J2942" s="72" t="s">
        <v>194</v>
      </c>
      <c r="K2942" s="72" t="s">
        <v>187</v>
      </c>
      <c r="L2942" s="73">
        <v>1</v>
      </c>
      <c r="M2942" s="73" t="s">
        <v>108</v>
      </c>
      <c r="N2942" s="68" t="str">
        <f>VLOOKUP(K2942,[1]人員授權表!D$3:G$249,4,0)</f>
        <v>無機</v>
      </c>
      <c r="O2942" s="70" t="str">
        <f>VLOOKUP(K2942,[1]人員授權表!D$2:E$249,2,FALSE)</f>
        <v>Ruby黃家蓁</v>
      </c>
      <c r="P2942" s="67">
        <f t="shared" si="159"/>
        <v>44766</v>
      </c>
      <c r="Q2942" s="75" t="str">
        <f t="shared" si="161"/>
        <v>週日</v>
      </c>
      <c r="R2942" s="80">
        <v>44761</v>
      </c>
      <c r="S2942" s="68"/>
      <c r="T2942" s="70"/>
      <c r="U2942" s="70"/>
      <c r="V2942" s="70"/>
      <c r="W2942" s="70"/>
      <c r="X2942" s="70"/>
      <c r="Y2942" s="78"/>
      <c r="Z2942" s="79"/>
      <c r="AA2942" s="1"/>
      <c r="AB2942" s="12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</row>
    <row r="2943" spans="1:61" s="109" customFormat="1">
      <c r="A2943" s="1"/>
      <c r="B2943" s="66"/>
      <c r="C2943" s="67"/>
      <c r="D2943" s="68" t="s">
        <v>50</v>
      </c>
      <c r="E2943" s="70" t="s">
        <v>51</v>
      </c>
      <c r="F2943" s="70" t="s">
        <v>1337</v>
      </c>
      <c r="G2943" s="67">
        <v>44748</v>
      </c>
      <c r="H2943" s="67">
        <v>44768</v>
      </c>
      <c r="I2943" s="71">
        <f t="shared" si="160"/>
        <v>20</v>
      </c>
      <c r="J2943" s="72" t="s">
        <v>195</v>
      </c>
      <c r="K2943" s="72" t="s">
        <v>196</v>
      </c>
      <c r="L2943" s="73">
        <v>1</v>
      </c>
      <c r="M2943" s="73" t="s">
        <v>108</v>
      </c>
      <c r="N2943" s="68" t="str">
        <f>VLOOKUP(K2943,[1]人員授權表!D$3:G$249,4,0)</f>
        <v>無機</v>
      </c>
      <c r="O2943" s="70" t="str">
        <f>VLOOKUP(K2943,[1]人員授權表!D$2:E$249,2,FALSE)</f>
        <v>Debby胡萱黛</v>
      </c>
      <c r="P2943" s="67">
        <f t="shared" si="159"/>
        <v>44766</v>
      </c>
      <c r="Q2943" s="75" t="str">
        <f t="shared" si="161"/>
        <v>週日</v>
      </c>
      <c r="R2943" s="80">
        <v>44764</v>
      </c>
      <c r="S2943" s="68"/>
      <c r="T2943" s="70"/>
      <c r="U2943" s="70"/>
      <c r="V2943" s="70"/>
      <c r="W2943" s="70"/>
      <c r="X2943" s="70"/>
      <c r="Y2943" s="78"/>
      <c r="Z2943" s="79"/>
      <c r="AA2943" s="1"/>
      <c r="AB2943" s="12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</row>
    <row r="2944" spans="1:61" s="109" customFormat="1">
      <c r="A2944" s="1"/>
      <c r="B2944" s="66"/>
      <c r="C2944" s="67"/>
      <c r="D2944" s="68" t="s">
        <v>50</v>
      </c>
      <c r="E2944" s="70" t="s">
        <v>51</v>
      </c>
      <c r="F2944" s="70" t="s">
        <v>1337</v>
      </c>
      <c r="G2944" s="67">
        <v>44748</v>
      </c>
      <c r="H2944" s="67">
        <v>44768</v>
      </c>
      <c r="I2944" s="71">
        <f t="shared" si="160"/>
        <v>20</v>
      </c>
      <c r="J2944" s="72" t="s">
        <v>198</v>
      </c>
      <c r="K2944" s="72" t="s">
        <v>199</v>
      </c>
      <c r="L2944" s="73">
        <v>1</v>
      </c>
      <c r="M2944" s="73" t="s">
        <v>108</v>
      </c>
      <c r="N2944" s="68" t="str">
        <f>VLOOKUP(K2944,[1]人員授權表!D$3:G$249,4,0)</f>
        <v>無機</v>
      </c>
      <c r="O2944" s="70" t="str">
        <f>VLOOKUP(K2944,[1]人員授權表!D$2:E$249,2,FALSE)</f>
        <v>Vicky游崴涵</v>
      </c>
      <c r="P2944" s="67">
        <f t="shared" si="159"/>
        <v>44766</v>
      </c>
      <c r="Q2944" s="75" t="str">
        <f t="shared" si="161"/>
        <v>週日</v>
      </c>
      <c r="R2944" s="80">
        <v>44757</v>
      </c>
      <c r="S2944" s="68"/>
      <c r="T2944" s="70"/>
      <c r="U2944" s="70"/>
      <c r="V2944" s="70"/>
      <c r="W2944" s="70"/>
      <c r="X2944" s="70"/>
      <c r="Y2944" s="78"/>
      <c r="Z2944" s="79"/>
      <c r="AA2944" s="1"/>
      <c r="AB2944" s="12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</row>
    <row r="2945" spans="1:61" s="109" customFormat="1">
      <c r="A2945" s="1"/>
      <c r="B2945" s="66"/>
      <c r="C2945" s="67"/>
      <c r="D2945" s="68" t="s">
        <v>50</v>
      </c>
      <c r="E2945" s="70" t="s">
        <v>51</v>
      </c>
      <c r="F2945" s="70" t="s">
        <v>1337</v>
      </c>
      <c r="G2945" s="67">
        <v>44748</v>
      </c>
      <c r="H2945" s="67">
        <v>44768</v>
      </c>
      <c r="I2945" s="71">
        <f t="shared" si="160"/>
        <v>20</v>
      </c>
      <c r="J2945" s="72" t="s">
        <v>200</v>
      </c>
      <c r="K2945" s="72" t="s">
        <v>201</v>
      </c>
      <c r="L2945" s="73">
        <v>1</v>
      </c>
      <c r="M2945" s="73" t="s">
        <v>108</v>
      </c>
      <c r="N2945" s="68" t="str">
        <f>VLOOKUP(K2945,[1]人員授權表!D$3:G$249,4,0)</f>
        <v>無機</v>
      </c>
      <c r="O2945" s="70" t="str">
        <f>VLOOKUP(K2945,[1]人員授權表!D$2:E$249,2,FALSE)</f>
        <v>Ruby黃家蓁</v>
      </c>
      <c r="P2945" s="67">
        <f t="shared" si="159"/>
        <v>44766</v>
      </c>
      <c r="Q2945" s="75" t="str">
        <f t="shared" si="161"/>
        <v>週日</v>
      </c>
      <c r="R2945" s="80">
        <v>44755</v>
      </c>
      <c r="S2945" s="68"/>
      <c r="T2945" s="70"/>
      <c r="U2945" s="70"/>
      <c r="V2945" s="70"/>
      <c r="W2945" s="70"/>
      <c r="X2945" s="70"/>
      <c r="Y2945" s="78"/>
      <c r="Z2945" s="79"/>
      <c r="AA2945" s="1"/>
      <c r="AB2945" s="12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</row>
    <row r="2946" spans="1:61" s="109" customFormat="1">
      <c r="A2946" s="1"/>
      <c r="B2946" s="66"/>
      <c r="C2946" s="67"/>
      <c r="D2946" s="68" t="s">
        <v>50</v>
      </c>
      <c r="E2946" s="70" t="s">
        <v>51</v>
      </c>
      <c r="F2946" s="70" t="s">
        <v>1337</v>
      </c>
      <c r="G2946" s="67">
        <v>44748</v>
      </c>
      <c r="H2946" s="67">
        <v>44768</v>
      </c>
      <c r="I2946" s="71">
        <f t="shared" si="160"/>
        <v>20</v>
      </c>
      <c r="J2946" s="72" t="s">
        <v>151</v>
      </c>
      <c r="K2946" s="72" t="s">
        <v>152</v>
      </c>
      <c r="L2946" s="73">
        <v>1</v>
      </c>
      <c r="M2946" s="73" t="s">
        <v>108</v>
      </c>
      <c r="N2946" s="68" t="str">
        <f>VLOOKUP(K2946,[1]人員授權表!D$3:G$249,4,0)</f>
        <v>無機</v>
      </c>
      <c r="O2946" s="70" t="str">
        <f>VLOOKUP(K2946,[1]人員授權表!D$2:E$249,2,FALSE)</f>
        <v>Vicky游崴涵</v>
      </c>
      <c r="P2946" s="67">
        <f t="shared" ref="P2946:P3009" si="162">H2946-2</f>
        <v>44766</v>
      </c>
      <c r="Q2946" s="75" t="str">
        <f t="shared" si="161"/>
        <v>週日</v>
      </c>
      <c r="R2946" s="80">
        <v>44757</v>
      </c>
      <c r="S2946" s="68"/>
      <c r="T2946" s="70"/>
      <c r="U2946" s="70"/>
      <c r="V2946" s="70"/>
      <c r="W2946" s="70"/>
      <c r="X2946" s="70"/>
      <c r="Y2946" s="78"/>
      <c r="Z2946" s="79"/>
      <c r="AA2946" s="1"/>
      <c r="AB2946" s="12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</row>
    <row r="2947" spans="1:61" s="109" customFormat="1">
      <c r="A2947" s="1"/>
      <c r="B2947" s="66"/>
      <c r="C2947" s="67"/>
      <c r="D2947" s="68" t="s">
        <v>50</v>
      </c>
      <c r="E2947" s="70" t="s">
        <v>51</v>
      </c>
      <c r="F2947" s="70" t="s">
        <v>1337</v>
      </c>
      <c r="G2947" s="67">
        <v>44748</v>
      </c>
      <c r="H2947" s="67">
        <v>44768</v>
      </c>
      <c r="I2947" s="71">
        <f t="shared" si="160"/>
        <v>20</v>
      </c>
      <c r="J2947" s="72" t="s">
        <v>175</v>
      </c>
      <c r="K2947" s="72" t="s">
        <v>176</v>
      </c>
      <c r="L2947" s="73">
        <v>1</v>
      </c>
      <c r="M2947" s="73" t="s">
        <v>108</v>
      </c>
      <c r="N2947" s="68" t="str">
        <f>VLOOKUP(K2947,[1]人員授權表!D$3:G$249,4,0)</f>
        <v>無機</v>
      </c>
      <c r="O2947" s="70" t="s">
        <v>177</v>
      </c>
      <c r="P2947" s="67">
        <f t="shared" si="162"/>
        <v>44766</v>
      </c>
      <c r="Q2947" s="75" t="str">
        <f t="shared" si="161"/>
        <v>週日</v>
      </c>
      <c r="R2947" s="80">
        <v>44754</v>
      </c>
      <c r="S2947" s="68"/>
      <c r="T2947" s="70"/>
      <c r="U2947" s="70"/>
      <c r="V2947" s="70"/>
      <c r="W2947" s="70"/>
      <c r="X2947" s="70"/>
      <c r="Y2947" s="78"/>
      <c r="Z2947" s="79"/>
      <c r="AA2947" s="1"/>
      <c r="AB2947" s="12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</row>
    <row r="2948" spans="1:61" s="109" customFormat="1">
      <c r="A2948" s="1"/>
      <c r="B2948" s="66"/>
      <c r="C2948" s="67"/>
      <c r="D2948" s="68" t="s">
        <v>50</v>
      </c>
      <c r="E2948" s="70" t="s">
        <v>51</v>
      </c>
      <c r="F2948" s="70" t="s">
        <v>1337</v>
      </c>
      <c r="G2948" s="67">
        <v>44748</v>
      </c>
      <c r="H2948" s="67">
        <v>44768</v>
      </c>
      <c r="I2948" s="71">
        <f t="shared" si="160"/>
        <v>20</v>
      </c>
      <c r="J2948" s="72" t="s">
        <v>204</v>
      </c>
      <c r="K2948" s="72" t="s">
        <v>205</v>
      </c>
      <c r="L2948" s="73">
        <v>1</v>
      </c>
      <c r="M2948" s="73" t="s">
        <v>108</v>
      </c>
      <c r="N2948" s="68" t="str">
        <f>VLOOKUP(K2948,[1]人員授權表!D$3:G$249,4,0)</f>
        <v>無機</v>
      </c>
      <c r="O2948" s="70" t="str">
        <f>VLOOKUP(K2948,[1]人員授權表!D$2:E$249,2,FALSE)</f>
        <v>Iring陳俊明</v>
      </c>
      <c r="P2948" s="67">
        <f t="shared" si="162"/>
        <v>44766</v>
      </c>
      <c r="Q2948" s="75" t="str">
        <f t="shared" si="161"/>
        <v>週日</v>
      </c>
      <c r="R2948" s="80">
        <v>44755</v>
      </c>
      <c r="S2948" s="68"/>
      <c r="T2948" s="70"/>
      <c r="U2948" s="70"/>
      <c r="V2948" s="70"/>
      <c r="W2948" s="70"/>
      <c r="X2948" s="70"/>
      <c r="Y2948" s="78"/>
      <c r="Z2948" s="79"/>
      <c r="AA2948" s="1"/>
      <c r="AB2948" s="12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</row>
    <row r="2949" spans="1:61" s="109" customFormat="1">
      <c r="A2949" s="1"/>
      <c r="B2949" s="66"/>
      <c r="C2949" s="67"/>
      <c r="D2949" s="68" t="s">
        <v>50</v>
      </c>
      <c r="E2949" s="70" t="s">
        <v>51</v>
      </c>
      <c r="F2949" s="70" t="s">
        <v>1337</v>
      </c>
      <c r="G2949" s="67">
        <v>44748</v>
      </c>
      <c r="H2949" s="67">
        <v>44768</v>
      </c>
      <c r="I2949" s="71">
        <f t="shared" si="160"/>
        <v>20</v>
      </c>
      <c r="J2949" s="72" t="s">
        <v>206</v>
      </c>
      <c r="K2949" s="72" t="s">
        <v>179</v>
      </c>
      <c r="L2949" s="73">
        <v>1</v>
      </c>
      <c r="M2949" s="73" t="s">
        <v>108</v>
      </c>
      <c r="N2949" s="68" t="str">
        <f>VLOOKUP(K2949,[1]人員授權表!D$3:G$249,4,0)</f>
        <v>無機</v>
      </c>
      <c r="O2949" s="70" t="s">
        <v>115</v>
      </c>
      <c r="P2949" s="67">
        <f t="shared" si="162"/>
        <v>44766</v>
      </c>
      <c r="Q2949" s="75" t="str">
        <f t="shared" si="161"/>
        <v>週日</v>
      </c>
      <c r="R2949" s="80">
        <v>44761</v>
      </c>
      <c r="S2949" s="68"/>
      <c r="T2949" s="70"/>
      <c r="U2949" s="70"/>
      <c r="V2949" s="70"/>
      <c r="W2949" s="70"/>
      <c r="X2949" s="70"/>
      <c r="Y2949" s="78"/>
      <c r="Z2949" s="79"/>
      <c r="AA2949" s="1"/>
      <c r="AB2949" s="12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</row>
    <row r="2950" spans="1:61" s="109" customFormat="1">
      <c r="A2950" s="1"/>
      <c r="B2950" s="66"/>
      <c r="C2950" s="67"/>
      <c r="D2950" s="68" t="s">
        <v>50</v>
      </c>
      <c r="E2950" s="70" t="s">
        <v>51</v>
      </c>
      <c r="F2950" s="70" t="s">
        <v>1337</v>
      </c>
      <c r="G2950" s="67">
        <v>44748</v>
      </c>
      <c r="H2950" s="67">
        <v>44768</v>
      </c>
      <c r="I2950" s="71">
        <f t="shared" si="160"/>
        <v>20</v>
      </c>
      <c r="J2950" s="72" t="s">
        <v>178</v>
      </c>
      <c r="K2950" s="72" t="s">
        <v>179</v>
      </c>
      <c r="L2950" s="73">
        <v>1</v>
      </c>
      <c r="M2950" s="73" t="s">
        <v>108</v>
      </c>
      <c r="N2950" s="68" t="str">
        <f>VLOOKUP(K2950,[1]人員授權表!D$3:G$249,4,0)</f>
        <v>無機</v>
      </c>
      <c r="O2950" s="70" t="s">
        <v>115</v>
      </c>
      <c r="P2950" s="67">
        <f t="shared" si="162"/>
        <v>44766</v>
      </c>
      <c r="Q2950" s="75" t="str">
        <f t="shared" si="161"/>
        <v>週日</v>
      </c>
      <c r="R2950" s="80">
        <v>44761</v>
      </c>
      <c r="S2950" s="68"/>
      <c r="T2950" s="70"/>
      <c r="U2950" s="70"/>
      <c r="V2950" s="70"/>
      <c r="W2950" s="70"/>
      <c r="X2950" s="70"/>
      <c r="Y2950" s="78"/>
      <c r="Z2950" s="79"/>
      <c r="AA2950" s="1"/>
      <c r="AB2950" s="12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</row>
    <row r="2951" spans="1:61" s="109" customFormat="1">
      <c r="A2951" s="1"/>
      <c r="B2951" s="66"/>
      <c r="C2951" s="67"/>
      <c r="D2951" s="68" t="s">
        <v>50</v>
      </c>
      <c r="E2951" s="70" t="s">
        <v>51</v>
      </c>
      <c r="F2951" s="70" t="s">
        <v>1337</v>
      </c>
      <c r="G2951" s="67">
        <v>44748</v>
      </c>
      <c r="H2951" s="67">
        <v>44768</v>
      </c>
      <c r="I2951" s="71">
        <f t="shared" ref="I2951:I3014" si="163">_xlfn.DAYS(H2951,G2951)</f>
        <v>20</v>
      </c>
      <c r="J2951" s="72" t="s">
        <v>141</v>
      </c>
      <c r="K2951" s="72" t="s">
        <v>142</v>
      </c>
      <c r="L2951" s="73">
        <v>1</v>
      </c>
      <c r="M2951" s="73" t="s">
        <v>108</v>
      </c>
      <c r="N2951" s="68" t="str">
        <f>VLOOKUP(K2951,[1]人員授權表!D$3:G$249,4,0)</f>
        <v>無機</v>
      </c>
      <c r="O2951" s="70" t="str">
        <f>VLOOKUP(K2951,[1]人員授權表!D$2:E$249,2,FALSE)</f>
        <v>Dennis陳汶宏</v>
      </c>
      <c r="P2951" s="67">
        <f t="shared" si="162"/>
        <v>44766</v>
      </c>
      <c r="Q2951" s="75" t="str">
        <f t="shared" ref="Q2951:Q3014" si="164">TEXT(P2951,"aaa")</f>
        <v>週日</v>
      </c>
      <c r="R2951" s="80">
        <v>44755</v>
      </c>
      <c r="S2951" s="68"/>
      <c r="T2951" s="70"/>
      <c r="U2951" s="70"/>
      <c r="V2951" s="70"/>
      <c r="W2951" s="70"/>
      <c r="X2951" s="70"/>
      <c r="Y2951" s="78"/>
      <c r="Z2951" s="79"/>
      <c r="AA2951" s="1"/>
      <c r="AB2951" s="12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</row>
    <row r="2952" spans="1:61" s="109" customFormat="1">
      <c r="A2952" s="1"/>
      <c r="B2952" s="66"/>
      <c r="C2952" s="67"/>
      <c r="D2952" s="68" t="s">
        <v>50</v>
      </c>
      <c r="E2952" s="70" t="s">
        <v>51</v>
      </c>
      <c r="F2952" s="70" t="s">
        <v>1337</v>
      </c>
      <c r="G2952" s="67">
        <v>44748</v>
      </c>
      <c r="H2952" s="67">
        <v>44768</v>
      </c>
      <c r="I2952" s="71">
        <f t="shared" si="163"/>
        <v>20</v>
      </c>
      <c r="J2952" s="72" t="s">
        <v>209</v>
      </c>
      <c r="K2952" s="72" t="s">
        <v>210</v>
      </c>
      <c r="L2952" s="73">
        <v>1</v>
      </c>
      <c r="M2952" s="73" t="s">
        <v>108</v>
      </c>
      <c r="N2952" s="68" t="str">
        <f>VLOOKUP(K2952,[1]人員授權表!D$3:G$249,4,0)</f>
        <v>無機</v>
      </c>
      <c r="O2952" s="70" t="str">
        <f>VLOOKUP(K2952,[1]人員授權表!D$2:E$249,2,FALSE)</f>
        <v>Vicky游崴涵</v>
      </c>
      <c r="P2952" s="67">
        <f t="shared" si="162"/>
        <v>44766</v>
      </c>
      <c r="Q2952" s="75" t="str">
        <f t="shared" si="164"/>
        <v>週日</v>
      </c>
      <c r="R2952" s="80">
        <v>44762</v>
      </c>
      <c r="S2952" s="68"/>
      <c r="T2952" s="70"/>
      <c r="U2952" s="70"/>
      <c r="V2952" s="70"/>
      <c r="W2952" s="70"/>
      <c r="X2952" s="70"/>
      <c r="Y2952" s="78"/>
      <c r="Z2952" s="79"/>
      <c r="AA2952" s="1"/>
      <c r="AB2952" s="12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</row>
    <row r="2953" spans="1:61" s="109" customFormat="1">
      <c r="A2953" s="1"/>
      <c r="B2953" s="66"/>
      <c r="C2953" s="67"/>
      <c r="D2953" s="68" t="s">
        <v>50</v>
      </c>
      <c r="E2953" s="70" t="s">
        <v>51</v>
      </c>
      <c r="F2953" s="70" t="s">
        <v>1337</v>
      </c>
      <c r="G2953" s="67">
        <v>44748</v>
      </c>
      <c r="H2953" s="67">
        <v>44768</v>
      </c>
      <c r="I2953" s="71">
        <f t="shared" si="163"/>
        <v>20</v>
      </c>
      <c r="J2953" s="72" t="s">
        <v>167</v>
      </c>
      <c r="K2953" s="72" t="s">
        <v>168</v>
      </c>
      <c r="L2953" s="73">
        <v>1</v>
      </c>
      <c r="M2953" s="73" t="s">
        <v>108</v>
      </c>
      <c r="N2953" s="68" t="str">
        <f>VLOOKUP(K2953,[1]人員授權表!D$3:G$249,4,0)</f>
        <v>有機</v>
      </c>
      <c r="O2953" s="70" t="str">
        <f>VLOOKUP(K2953,[1]人員授權表!D$2:E$249,2,FALSE)</f>
        <v>Una林庭瑄</v>
      </c>
      <c r="P2953" s="67">
        <f t="shared" si="162"/>
        <v>44766</v>
      </c>
      <c r="Q2953" s="75" t="str">
        <f t="shared" si="164"/>
        <v>週日</v>
      </c>
      <c r="R2953" s="80">
        <v>44756</v>
      </c>
      <c r="S2953" s="68"/>
      <c r="T2953" s="70"/>
      <c r="U2953" s="70"/>
      <c r="V2953" s="70"/>
      <c r="W2953" s="70"/>
      <c r="X2953" s="70"/>
      <c r="Y2953" s="78"/>
      <c r="Z2953" s="79"/>
      <c r="AA2953" s="1"/>
      <c r="AB2953" s="12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</row>
    <row r="2954" spans="1:61" s="109" customFormat="1">
      <c r="A2954" s="1"/>
      <c r="B2954" s="66"/>
      <c r="C2954" s="67"/>
      <c r="D2954" s="68" t="s">
        <v>50</v>
      </c>
      <c r="E2954" s="70" t="s">
        <v>51</v>
      </c>
      <c r="F2954" s="70" t="s">
        <v>1337</v>
      </c>
      <c r="G2954" s="67">
        <v>44748</v>
      </c>
      <c r="H2954" s="67">
        <v>44768</v>
      </c>
      <c r="I2954" s="71">
        <f t="shared" si="163"/>
        <v>20</v>
      </c>
      <c r="J2954" s="72" t="s">
        <v>169</v>
      </c>
      <c r="K2954" s="72" t="s">
        <v>170</v>
      </c>
      <c r="L2954" s="73">
        <v>1</v>
      </c>
      <c r="M2954" s="73" t="s">
        <v>108</v>
      </c>
      <c r="N2954" s="68" t="str">
        <f>VLOOKUP(K2954,[1]人員授權表!D$3:G$249,4,0)</f>
        <v>有機</v>
      </c>
      <c r="O2954" s="70" t="str">
        <f>VLOOKUP(K2954,[1]人員授權表!D$2:E$249,2,FALSE)</f>
        <v>Elle黃雅琪&amp;
Marco陳鴻鈞</v>
      </c>
      <c r="P2954" s="67">
        <f t="shared" si="162"/>
        <v>44766</v>
      </c>
      <c r="Q2954" s="75" t="str">
        <f t="shared" si="164"/>
        <v>週日</v>
      </c>
      <c r="R2954" s="80">
        <v>44754</v>
      </c>
      <c r="S2954" s="68"/>
      <c r="T2954" s="70"/>
      <c r="U2954" s="70"/>
      <c r="V2954" s="70"/>
      <c r="W2954" s="70"/>
      <c r="X2954" s="70"/>
      <c r="Y2954" s="78"/>
      <c r="Z2954" s="79"/>
      <c r="AA2954" s="1"/>
      <c r="AB2954" s="12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</row>
    <row r="2955" spans="1:61" s="109" customFormat="1">
      <c r="A2955" s="1"/>
      <c r="B2955" s="66"/>
      <c r="C2955" s="67"/>
      <c r="D2955" s="68" t="s">
        <v>50</v>
      </c>
      <c r="E2955" s="70" t="s">
        <v>51</v>
      </c>
      <c r="F2955" s="70" t="s">
        <v>1338</v>
      </c>
      <c r="G2955" s="67">
        <v>44747</v>
      </c>
      <c r="H2955" s="67">
        <v>44768</v>
      </c>
      <c r="I2955" s="71">
        <f t="shared" si="163"/>
        <v>21</v>
      </c>
      <c r="J2955" s="72" t="s">
        <v>1339</v>
      </c>
      <c r="K2955" s="72" t="s">
        <v>650</v>
      </c>
      <c r="L2955" s="73">
        <v>1</v>
      </c>
      <c r="M2955" s="73" t="s">
        <v>108</v>
      </c>
      <c r="N2955" s="68" t="str">
        <f>VLOOKUP(K2955,[1]人員授權表!D$3:G$249,4,0)</f>
        <v>有機</v>
      </c>
      <c r="O2955" s="70" t="str">
        <f>VLOOKUP(K2955,[1]人員授權表!D$2:E$249,2,FALSE)</f>
        <v>Casper李羿勳</v>
      </c>
      <c r="P2955" s="67">
        <f t="shared" si="162"/>
        <v>44766</v>
      </c>
      <c r="Q2955" s="75" t="str">
        <f t="shared" si="164"/>
        <v>週日</v>
      </c>
      <c r="R2955" s="80">
        <v>44756</v>
      </c>
      <c r="S2955" s="68"/>
      <c r="T2955" s="70"/>
      <c r="U2955" s="70"/>
      <c r="V2955" s="70"/>
      <c r="W2955" s="70"/>
      <c r="X2955" s="70"/>
      <c r="Y2955" s="78"/>
      <c r="Z2955" s="79"/>
      <c r="AA2955" s="1"/>
      <c r="AB2955" s="12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</row>
    <row r="2956" spans="1:61" s="109" customFormat="1">
      <c r="A2956" s="1"/>
      <c r="B2956" s="66"/>
      <c r="C2956" s="67"/>
      <c r="D2956" s="68" t="s">
        <v>50</v>
      </c>
      <c r="E2956" s="70" t="s">
        <v>51</v>
      </c>
      <c r="F2956" s="70" t="s">
        <v>1338</v>
      </c>
      <c r="G2956" s="67">
        <v>44747</v>
      </c>
      <c r="H2956" s="67">
        <v>44768</v>
      </c>
      <c r="I2956" s="71">
        <f t="shared" si="163"/>
        <v>21</v>
      </c>
      <c r="J2956" s="72" t="s">
        <v>257</v>
      </c>
      <c r="K2956" s="72" t="s">
        <v>1225</v>
      </c>
      <c r="L2956" s="73">
        <v>1</v>
      </c>
      <c r="M2956" s="73" t="s">
        <v>108</v>
      </c>
      <c r="N2956" s="68" t="str">
        <f>VLOOKUP(K2956,[1]人員授權表!D$3:G$249,4,0)</f>
        <v>有機</v>
      </c>
      <c r="O2956" s="70" t="str">
        <f>VLOOKUP(K2956,[1]人員授權表!D$2:E$249,2,FALSE)</f>
        <v>Casper李羿勳</v>
      </c>
      <c r="P2956" s="67">
        <f t="shared" si="162"/>
        <v>44766</v>
      </c>
      <c r="Q2956" s="75" t="str">
        <f t="shared" si="164"/>
        <v>週日</v>
      </c>
      <c r="R2956" s="80">
        <v>44761</v>
      </c>
      <c r="S2956" s="68"/>
      <c r="T2956" s="70"/>
      <c r="U2956" s="70"/>
      <c r="V2956" s="70"/>
      <c r="W2956" s="70"/>
      <c r="X2956" s="70"/>
      <c r="Y2956" s="78"/>
      <c r="Z2956" s="79"/>
      <c r="AA2956" s="1"/>
      <c r="AB2956" s="12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</row>
    <row r="2957" spans="1:61" s="109" customFormat="1">
      <c r="A2957" s="1"/>
      <c r="B2957" s="66"/>
      <c r="C2957" s="67"/>
      <c r="D2957" s="68" t="s">
        <v>50</v>
      </c>
      <c r="E2957" s="70" t="s">
        <v>51</v>
      </c>
      <c r="F2957" s="70" t="s">
        <v>1338</v>
      </c>
      <c r="G2957" s="67">
        <v>44747</v>
      </c>
      <c r="H2957" s="67">
        <v>44768</v>
      </c>
      <c r="I2957" s="71">
        <f t="shared" si="163"/>
        <v>21</v>
      </c>
      <c r="J2957" s="72" t="s">
        <v>1340</v>
      </c>
      <c r="K2957" s="72" t="s">
        <v>1225</v>
      </c>
      <c r="L2957" s="73">
        <v>1</v>
      </c>
      <c r="M2957" s="73" t="s">
        <v>108</v>
      </c>
      <c r="N2957" s="68" t="str">
        <f>VLOOKUP(K2957,[1]人員授權表!D$3:G$249,4,0)</f>
        <v>有機</v>
      </c>
      <c r="O2957" s="70" t="str">
        <f>VLOOKUP(K2957,[1]人員授權表!D$2:E$249,2,FALSE)</f>
        <v>Casper李羿勳</v>
      </c>
      <c r="P2957" s="67">
        <f t="shared" si="162"/>
        <v>44766</v>
      </c>
      <c r="Q2957" s="75" t="str">
        <f t="shared" si="164"/>
        <v>週日</v>
      </c>
      <c r="R2957" s="80">
        <v>44761</v>
      </c>
      <c r="S2957" s="68"/>
      <c r="T2957" s="70"/>
      <c r="U2957" s="70"/>
      <c r="V2957" s="70"/>
      <c r="W2957" s="70"/>
      <c r="X2957" s="70"/>
      <c r="Y2957" s="78"/>
      <c r="Z2957" s="79"/>
      <c r="AA2957" s="1"/>
      <c r="AB2957" s="12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</row>
    <row r="2958" spans="1:61" s="109" customFormat="1">
      <c r="A2958" s="1"/>
      <c r="B2958" s="66"/>
      <c r="C2958" s="67"/>
      <c r="D2958" s="68" t="s">
        <v>50</v>
      </c>
      <c r="E2958" s="70" t="s">
        <v>51</v>
      </c>
      <c r="F2958" s="70" t="s">
        <v>1338</v>
      </c>
      <c r="G2958" s="67">
        <v>44747</v>
      </c>
      <c r="H2958" s="67">
        <v>44768</v>
      </c>
      <c r="I2958" s="71">
        <f t="shared" si="163"/>
        <v>21</v>
      </c>
      <c r="J2958" s="72" t="s">
        <v>1341</v>
      </c>
      <c r="K2958" s="72" t="s">
        <v>182</v>
      </c>
      <c r="L2958" s="73">
        <v>1</v>
      </c>
      <c r="M2958" s="73" t="s">
        <v>108</v>
      </c>
      <c r="N2958" s="68" t="str">
        <f>VLOOKUP(K2958,[1]人員授權表!D$3:G$249,4,0)</f>
        <v>有機</v>
      </c>
      <c r="O2958" s="70" t="str">
        <f>VLOOKUP(K2958,[1]人員授權表!D$2:E$249,2,FALSE)</f>
        <v>Sara王淑玲</v>
      </c>
      <c r="P2958" s="67">
        <f t="shared" si="162"/>
        <v>44766</v>
      </c>
      <c r="Q2958" s="75" t="str">
        <f t="shared" si="164"/>
        <v>週日</v>
      </c>
      <c r="R2958" s="80">
        <v>44761</v>
      </c>
      <c r="S2958" s="68"/>
      <c r="T2958" s="70"/>
      <c r="U2958" s="70"/>
      <c r="V2958" s="70"/>
      <c r="W2958" s="70"/>
      <c r="X2958" s="70"/>
      <c r="Y2958" s="78"/>
      <c r="Z2958" s="79"/>
      <c r="AA2958" s="1"/>
      <c r="AB2958" s="12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</row>
    <row r="2959" spans="1:61" s="109" customFormat="1">
      <c r="A2959" s="1"/>
      <c r="B2959" s="66"/>
      <c r="C2959" s="67"/>
      <c r="D2959" s="68" t="s">
        <v>50</v>
      </c>
      <c r="E2959" s="70" t="s">
        <v>51</v>
      </c>
      <c r="F2959" s="70" t="s">
        <v>1338</v>
      </c>
      <c r="G2959" s="67">
        <v>44747</v>
      </c>
      <c r="H2959" s="67">
        <v>44768</v>
      </c>
      <c r="I2959" s="71">
        <f t="shared" si="163"/>
        <v>21</v>
      </c>
      <c r="J2959" s="72" t="s">
        <v>1342</v>
      </c>
      <c r="K2959" s="72" t="s">
        <v>182</v>
      </c>
      <c r="L2959" s="73">
        <v>1</v>
      </c>
      <c r="M2959" s="73" t="s">
        <v>108</v>
      </c>
      <c r="N2959" s="68" t="str">
        <f>VLOOKUP(K2959,[1]人員授權表!D$3:G$249,4,0)</f>
        <v>有機</v>
      </c>
      <c r="O2959" s="70" t="str">
        <f>VLOOKUP(K2959,[1]人員授權表!D$2:E$249,2,FALSE)</f>
        <v>Sara王淑玲</v>
      </c>
      <c r="P2959" s="67">
        <f t="shared" si="162"/>
        <v>44766</v>
      </c>
      <c r="Q2959" s="75" t="str">
        <f t="shared" si="164"/>
        <v>週日</v>
      </c>
      <c r="R2959" s="80">
        <v>44761</v>
      </c>
      <c r="S2959" s="68"/>
      <c r="T2959" s="70"/>
      <c r="U2959" s="70"/>
      <c r="V2959" s="70"/>
      <c r="W2959" s="70"/>
      <c r="X2959" s="70"/>
      <c r="Y2959" s="78"/>
      <c r="Z2959" s="79"/>
      <c r="AA2959" s="1"/>
      <c r="AB2959" s="12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</row>
    <row r="2960" spans="1:61" s="109" customFormat="1">
      <c r="A2960" s="1"/>
      <c r="B2960" s="66"/>
      <c r="C2960" s="67"/>
      <c r="D2960" s="68" t="s">
        <v>50</v>
      </c>
      <c r="E2960" s="70" t="s">
        <v>51</v>
      </c>
      <c r="F2960" s="19" t="s">
        <v>1343</v>
      </c>
      <c r="G2960" s="67">
        <v>44753</v>
      </c>
      <c r="H2960" s="67">
        <v>44768</v>
      </c>
      <c r="I2960" s="71">
        <f t="shared" si="163"/>
        <v>15</v>
      </c>
      <c r="J2960" s="72" t="s">
        <v>184</v>
      </c>
      <c r="K2960" s="72" t="s">
        <v>185</v>
      </c>
      <c r="L2960" s="73">
        <v>1</v>
      </c>
      <c r="M2960" s="73" t="s">
        <v>108</v>
      </c>
      <c r="N2960" s="68" t="str">
        <f>VLOOKUP(K2960,[1]人員授權表!D$3:G$249,4,0)</f>
        <v>有機</v>
      </c>
      <c r="O2960" s="70" t="str">
        <f>IF(J2960=[1]人員授權表!$C$85,"Casper李羿勳",IF(J2960=[1]人員授權表!$C$188,"Iring陳俊明",VLOOKUP(K2960,[1]人員授權表!D$2:E$249,2,FALSE)))</f>
        <v>Una林庭瑄</v>
      </c>
      <c r="P2960" s="67">
        <f t="shared" si="162"/>
        <v>44766</v>
      </c>
      <c r="Q2960" s="75" t="str">
        <f t="shared" si="164"/>
        <v>週日</v>
      </c>
      <c r="R2960" s="80">
        <v>44761</v>
      </c>
      <c r="S2960" s="68"/>
      <c r="T2960" s="70"/>
      <c r="U2960" s="70"/>
      <c r="V2960" s="70"/>
      <c r="W2960" s="70"/>
      <c r="X2960" s="70"/>
      <c r="Y2960" s="78"/>
      <c r="Z2960" s="79"/>
      <c r="AA2960" s="1"/>
      <c r="AB2960" s="12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</row>
    <row r="2961" spans="1:61" s="109" customFormat="1">
      <c r="A2961" s="1"/>
      <c r="B2961" s="66"/>
      <c r="C2961" s="67"/>
      <c r="D2961" s="68" t="s">
        <v>50</v>
      </c>
      <c r="E2961" s="70" t="s">
        <v>51</v>
      </c>
      <c r="F2961" s="19" t="s">
        <v>1343</v>
      </c>
      <c r="G2961" s="67">
        <v>44753</v>
      </c>
      <c r="H2961" s="67">
        <v>44768</v>
      </c>
      <c r="I2961" s="71">
        <f t="shared" si="163"/>
        <v>15</v>
      </c>
      <c r="J2961" s="72" t="s">
        <v>919</v>
      </c>
      <c r="K2961" s="72" t="s">
        <v>187</v>
      </c>
      <c r="L2961" s="73">
        <v>1</v>
      </c>
      <c r="M2961" s="73" t="s">
        <v>108</v>
      </c>
      <c r="N2961" s="68" t="str">
        <f>VLOOKUP(K2961,[1]人員授權表!D$3:G$249,4,0)</f>
        <v>無機</v>
      </c>
      <c r="O2961" s="70" t="str">
        <f>IF(J2961=[1]人員授權表!$C$85,"Casper李羿勳",IF(J2961=[1]人員授權表!$C$188,"Iring陳俊明",VLOOKUP(K2961,[1]人員授權表!D$2:E$249,2,FALSE)))</f>
        <v>Ruby黃家蓁</v>
      </c>
      <c r="P2961" s="67">
        <f t="shared" si="162"/>
        <v>44766</v>
      </c>
      <c r="Q2961" s="75" t="str">
        <f t="shared" si="164"/>
        <v>週日</v>
      </c>
      <c r="R2961" s="80">
        <v>44756</v>
      </c>
      <c r="S2961" s="68"/>
      <c r="T2961" s="70"/>
      <c r="U2961" s="70"/>
      <c r="V2961" s="70"/>
      <c r="W2961" s="70"/>
      <c r="X2961" s="70"/>
      <c r="Y2961" s="78"/>
      <c r="Z2961" s="79"/>
      <c r="AA2961" s="1"/>
      <c r="AB2961" s="12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</row>
    <row r="2962" spans="1:61" s="109" customFormat="1">
      <c r="A2962" s="1"/>
      <c r="B2962" s="66"/>
      <c r="C2962" s="67"/>
      <c r="D2962" s="68" t="s">
        <v>50</v>
      </c>
      <c r="E2962" s="70" t="s">
        <v>51</v>
      </c>
      <c r="F2962" s="19" t="s">
        <v>1343</v>
      </c>
      <c r="G2962" s="67">
        <v>44753</v>
      </c>
      <c r="H2962" s="67">
        <v>44768</v>
      </c>
      <c r="I2962" s="71">
        <f t="shared" si="163"/>
        <v>15</v>
      </c>
      <c r="J2962" s="72" t="s">
        <v>188</v>
      </c>
      <c r="K2962" s="72" t="s">
        <v>189</v>
      </c>
      <c r="L2962" s="73">
        <v>1</v>
      </c>
      <c r="M2962" s="73" t="s">
        <v>108</v>
      </c>
      <c r="N2962" s="68" t="str">
        <f>VLOOKUP(K2962,[1]人員授權表!D$3:G$249,4,0)</f>
        <v>無機</v>
      </c>
      <c r="O2962" s="70" t="str">
        <f>IF(J2962=[1]人員授權表!$C$85,"Casper李羿勳",IF(J2962=[1]人員授權表!$C$188,"Iring陳俊明",VLOOKUP(K2962,[1]人員授權表!D$2:E$249,2,FALSE)))</f>
        <v>Iring陳俊明</v>
      </c>
      <c r="P2962" s="67">
        <f t="shared" si="162"/>
        <v>44766</v>
      </c>
      <c r="Q2962" s="75" t="str">
        <f t="shared" si="164"/>
        <v>週日</v>
      </c>
      <c r="R2962" s="80">
        <v>44757</v>
      </c>
      <c r="S2962" s="68"/>
      <c r="T2962" s="70"/>
      <c r="U2962" s="70"/>
      <c r="V2962" s="70"/>
      <c r="W2962" s="70"/>
      <c r="X2962" s="70"/>
      <c r="Y2962" s="78"/>
      <c r="Z2962" s="79"/>
      <c r="AA2962" s="1"/>
      <c r="AB2962" s="12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</row>
    <row r="2963" spans="1:61" s="109" customFormat="1">
      <c r="A2963" s="1"/>
      <c r="B2963" s="66"/>
      <c r="C2963" s="67"/>
      <c r="D2963" s="68" t="s">
        <v>50</v>
      </c>
      <c r="E2963" s="70" t="s">
        <v>51</v>
      </c>
      <c r="F2963" s="19" t="s">
        <v>1343</v>
      </c>
      <c r="G2963" s="67">
        <v>44753</v>
      </c>
      <c r="H2963" s="67">
        <v>44768</v>
      </c>
      <c r="I2963" s="71">
        <f t="shared" si="163"/>
        <v>15</v>
      </c>
      <c r="J2963" s="72" t="s">
        <v>190</v>
      </c>
      <c r="K2963" s="72" t="s">
        <v>140</v>
      </c>
      <c r="L2963" s="73">
        <v>1</v>
      </c>
      <c r="M2963" s="73" t="s">
        <v>108</v>
      </c>
      <c r="N2963" s="68" t="str">
        <f>VLOOKUP(K2963,[1]人員授權表!D$3:G$249,4,0)</f>
        <v>無機</v>
      </c>
      <c r="O2963" s="70" t="str">
        <f>IF(J2963=[1]人員授權表!$C$85,"Casper李羿勳",IF(J2963=[1]人員授權表!$C$188,"Iring陳俊明",VLOOKUP(K2963,[1]人員授權表!D$2:E$249,2,FALSE)))</f>
        <v>Iring陳俊明</v>
      </c>
      <c r="P2963" s="67">
        <f t="shared" si="162"/>
        <v>44766</v>
      </c>
      <c r="Q2963" s="75" t="str">
        <f t="shared" si="164"/>
        <v>週日</v>
      </c>
      <c r="R2963" s="80">
        <v>44757</v>
      </c>
      <c r="S2963" s="68"/>
      <c r="T2963" s="70"/>
      <c r="U2963" s="70"/>
      <c r="V2963" s="70"/>
      <c r="W2963" s="70"/>
      <c r="X2963" s="70"/>
      <c r="Y2963" s="78"/>
      <c r="Z2963" s="79"/>
      <c r="AA2963" s="1"/>
      <c r="AB2963" s="12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</row>
    <row r="2964" spans="1:61" s="109" customFormat="1">
      <c r="A2964" s="1"/>
      <c r="B2964" s="66"/>
      <c r="C2964" s="67"/>
      <c r="D2964" s="68" t="s">
        <v>50</v>
      </c>
      <c r="E2964" s="70" t="s">
        <v>51</v>
      </c>
      <c r="F2964" s="19" t="s">
        <v>1343</v>
      </c>
      <c r="G2964" s="67">
        <v>44753</v>
      </c>
      <c r="H2964" s="67">
        <v>44768</v>
      </c>
      <c r="I2964" s="71">
        <f t="shared" si="163"/>
        <v>15</v>
      </c>
      <c r="J2964" s="72" t="s">
        <v>195</v>
      </c>
      <c r="K2964" s="72" t="s">
        <v>196</v>
      </c>
      <c r="L2964" s="73">
        <v>1</v>
      </c>
      <c r="M2964" s="73" t="s">
        <v>108</v>
      </c>
      <c r="N2964" s="68" t="str">
        <f>VLOOKUP(K2964,[1]人員授權表!D$3:G$249,4,0)</f>
        <v>無機</v>
      </c>
      <c r="O2964" s="70" t="str">
        <f>IF(J2964=[1]人員授權表!$C$85,"Casper李羿勳",IF(J2964=[1]人員授權表!$C$188,"Iring陳俊明",VLOOKUP(K2964,[1]人員授權表!D$2:E$249,2,FALSE)))</f>
        <v>Debby胡萱黛</v>
      </c>
      <c r="P2964" s="67">
        <f t="shared" si="162"/>
        <v>44766</v>
      </c>
      <c r="Q2964" s="75" t="str">
        <f t="shared" si="164"/>
        <v>週日</v>
      </c>
      <c r="R2964" s="80">
        <v>44762</v>
      </c>
      <c r="S2964" s="68"/>
      <c r="T2964" s="70"/>
      <c r="U2964" s="70"/>
      <c r="V2964" s="70"/>
      <c r="W2964" s="70"/>
      <c r="X2964" s="70"/>
      <c r="Y2964" s="78"/>
      <c r="Z2964" s="79"/>
      <c r="AA2964" s="1"/>
      <c r="AB2964" s="12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</row>
    <row r="2965" spans="1:61" s="109" customFormat="1">
      <c r="A2965" s="1"/>
      <c r="B2965" s="66"/>
      <c r="C2965" s="67"/>
      <c r="D2965" s="68" t="s">
        <v>50</v>
      </c>
      <c r="E2965" s="70" t="s">
        <v>51</v>
      </c>
      <c r="F2965" s="19" t="s">
        <v>1343</v>
      </c>
      <c r="G2965" s="67">
        <v>44753</v>
      </c>
      <c r="H2965" s="67">
        <v>44768</v>
      </c>
      <c r="I2965" s="71">
        <f t="shared" si="163"/>
        <v>15</v>
      </c>
      <c r="J2965" s="72" t="s">
        <v>198</v>
      </c>
      <c r="K2965" s="72" t="s">
        <v>199</v>
      </c>
      <c r="L2965" s="73">
        <v>1</v>
      </c>
      <c r="M2965" s="73" t="s">
        <v>108</v>
      </c>
      <c r="N2965" s="68" t="str">
        <f>VLOOKUP(K2965,[1]人員授權表!D$3:G$249,4,0)</f>
        <v>無機</v>
      </c>
      <c r="O2965" s="70" t="str">
        <f>IF(J2965=[1]人員授權表!$C$85,"Casper李羿勳",IF(J2965=[1]人員授權表!$C$188,"Iring陳俊明",VLOOKUP(K2965,[1]人員授權表!D$2:E$249,2,FALSE)))</f>
        <v>Vicky游崴涵</v>
      </c>
      <c r="P2965" s="67">
        <f t="shared" si="162"/>
        <v>44766</v>
      </c>
      <c r="Q2965" s="75" t="str">
        <f t="shared" si="164"/>
        <v>週日</v>
      </c>
      <c r="R2965" s="80">
        <v>44762</v>
      </c>
      <c r="S2965" s="68"/>
      <c r="T2965" s="70"/>
      <c r="U2965" s="70"/>
      <c r="V2965" s="70"/>
      <c r="W2965" s="70"/>
      <c r="X2965" s="70"/>
      <c r="Y2965" s="78"/>
      <c r="Z2965" s="79"/>
      <c r="AA2965" s="1"/>
      <c r="AB2965" s="12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</row>
    <row r="2966" spans="1:61" s="109" customFormat="1">
      <c r="A2966" s="1"/>
      <c r="B2966" s="66"/>
      <c r="C2966" s="67"/>
      <c r="D2966" s="68" t="s">
        <v>50</v>
      </c>
      <c r="E2966" s="70" t="s">
        <v>51</v>
      </c>
      <c r="F2966" s="19" t="s">
        <v>1343</v>
      </c>
      <c r="G2966" s="67">
        <v>44753</v>
      </c>
      <c r="H2966" s="67">
        <v>44768</v>
      </c>
      <c r="I2966" s="71">
        <f t="shared" si="163"/>
        <v>15</v>
      </c>
      <c r="J2966" s="72" t="s">
        <v>200</v>
      </c>
      <c r="K2966" s="72" t="s">
        <v>201</v>
      </c>
      <c r="L2966" s="73">
        <v>1</v>
      </c>
      <c r="M2966" s="73" t="s">
        <v>108</v>
      </c>
      <c r="N2966" s="68" t="str">
        <f>VLOOKUP(K2966,[1]人員授權表!D$3:G$249,4,0)</f>
        <v>無機</v>
      </c>
      <c r="O2966" s="70" t="str">
        <f>IF(J2966=[1]人員授權表!$C$85,"Casper李羿勳",IF(J2966=[1]人員授權表!$C$188,"Iring陳俊明",VLOOKUP(K2966,[1]人員授權表!D$2:E$249,2,FALSE)))</f>
        <v>Ruby黃家蓁</v>
      </c>
      <c r="P2966" s="67">
        <f t="shared" si="162"/>
        <v>44766</v>
      </c>
      <c r="Q2966" s="75" t="str">
        <f t="shared" si="164"/>
        <v>週日</v>
      </c>
      <c r="R2966" s="80">
        <v>44761</v>
      </c>
      <c r="S2966" s="68"/>
      <c r="T2966" s="70"/>
      <c r="U2966" s="70"/>
      <c r="V2966" s="70"/>
      <c r="W2966" s="70"/>
      <c r="X2966" s="70"/>
      <c r="Y2966" s="78"/>
      <c r="Z2966" s="79"/>
      <c r="AA2966" s="1"/>
      <c r="AB2966" s="12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</row>
    <row r="2967" spans="1:61" s="109" customFormat="1">
      <c r="A2967" s="1"/>
      <c r="B2967" s="66"/>
      <c r="C2967" s="67"/>
      <c r="D2967" s="68" t="s">
        <v>50</v>
      </c>
      <c r="E2967" s="70" t="s">
        <v>51</v>
      </c>
      <c r="F2967" s="19" t="s">
        <v>1343</v>
      </c>
      <c r="G2967" s="67">
        <v>44753</v>
      </c>
      <c r="H2967" s="67">
        <v>44768</v>
      </c>
      <c r="I2967" s="71">
        <f t="shared" si="163"/>
        <v>15</v>
      </c>
      <c r="J2967" s="72" t="s">
        <v>151</v>
      </c>
      <c r="K2967" s="72" t="s">
        <v>152</v>
      </c>
      <c r="L2967" s="73">
        <v>1</v>
      </c>
      <c r="M2967" s="73" t="s">
        <v>108</v>
      </c>
      <c r="N2967" s="68" t="str">
        <f>VLOOKUP(K2967,[1]人員授權表!D$3:G$249,4,0)</f>
        <v>無機</v>
      </c>
      <c r="O2967" s="70" t="str">
        <f>IF(J2967=[1]人員授權表!$C$85,"Casper李羿勳",IF(J2967=[1]人員授權表!$C$188,"Iring陳俊明",VLOOKUP(K2967,[1]人員授權表!D$2:E$249,2,FALSE)))</f>
        <v>Vicky游崴涵</v>
      </c>
      <c r="P2967" s="67">
        <f t="shared" si="162"/>
        <v>44766</v>
      </c>
      <c r="Q2967" s="75" t="str">
        <f t="shared" si="164"/>
        <v>週日</v>
      </c>
      <c r="R2967" s="80">
        <v>44762</v>
      </c>
      <c r="S2967" s="68"/>
      <c r="T2967" s="70"/>
      <c r="U2967" s="70"/>
      <c r="V2967" s="70"/>
      <c r="W2967" s="70"/>
      <c r="X2967" s="70"/>
      <c r="Y2967" s="78"/>
      <c r="Z2967" s="79"/>
      <c r="AA2967" s="1"/>
      <c r="AB2967" s="12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</row>
    <row r="2968" spans="1:61" s="109" customFormat="1">
      <c r="A2968" s="1"/>
      <c r="B2968" s="66"/>
      <c r="C2968" s="67"/>
      <c r="D2968" s="68" t="s">
        <v>50</v>
      </c>
      <c r="E2968" s="70" t="s">
        <v>51</v>
      </c>
      <c r="F2968" s="19" t="s">
        <v>1343</v>
      </c>
      <c r="G2968" s="67">
        <v>44753</v>
      </c>
      <c r="H2968" s="67">
        <v>44768</v>
      </c>
      <c r="I2968" s="71">
        <f t="shared" si="163"/>
        <v>15</v>
      </c>
      <c r="J2968" s="72" t="s">
        <v>160</v>
      </c>
      <c r="K2968" s="72" t="s">
        <v>161</v>
      </c>
      <c r="L2968" s="73">
        <v>1</v>
      </c>
      <c r="M2968" s="73" t="s">
        <v>108</v>
      </c>
      <c r="N2968" s="68" t="str">
        <f>VLOOKUP(K2968,[1]人員授權表!D$3:G$249,4,0)</f>
        <v>無機</v>
      </c>
      <c r="O2968" s="70" t="str">
        <f>IF(J2968=[1]人員授權表!$C$85,"Casper李羿勳",IF(J2968=[1]人員授權表!$C$188,"Iring陳俊明",VLOOKUP(K2968,[1]人員授權表!D$2:E$249,2,FALSE)))</f>
        <v>Dennis陳汶宏</v>
      </c>
      <c r="P2968" s="67">
        <f t="shared" si="162"/>
        <v>44766</v>
      </c>
      <c r="Q2968" s="75" t="str">
        <f t="shared" si="164"/>
        <v>週日</v>
      </c>
      <c r="R2968" s="80">
        <v>44762</v>
      </c>
      <c r="S2968" s="68"/>
      <c r="T2968" s="70"/>
      <c r="U2968" s="70"/>
      <c r="V2968" s="70"/>
      <c r="W2968" s="70"/>
      <c r="X2968" s="70"/>
      <c r="Y2968" s="78"/>
      <c r="Z2968" s="79"/>
      <c r="AA2968" s="1"/>
      <c r="AB2968" s="12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</row>
    <row r="2969" spans="1:61" s="109" customFormat="1">
      <c r="A2969" s="1"/>
      <c r="B2969" s="66"/>
      <c r="C2969" s="67"/>
      <c r="D2969" s="68" t="s">
        <v>50</v>
      </c>
      <c r="E2969" s="70" t="s">
        <v>51</v>
      </c>
      <c r="F2969" s="19" t="s">
        <v>1343</v>
      </c>
      <c r="G2969" s="67">
        <v>44753</v>
      </c>
      <c r="H2969" s="67">
        <v>44768</v>
      </c>
      <c r="I2969" s="71">
        <f t="shared" si="163"/>
        <v>15</v>
      </c>
      <c r="J2969" s="72" t="s">
        <v>1222</v>
      </c>
      <c r="K2969" s="72" t="s">
        <v>1223</v>
      </c>
      <c r="L2969" s="73">
        <v>1</v>
      </c>
      <c r="M2969" s="73" t="s">
        <v>108</v>
      </c>
      <c r="N2969" s="68" t="str">
        <f>VLOOKUP(K2969,[1]人員授權表!D$3:G$249,4,0)</f>
        <v>無機</v>
      </c>
      <c r="O2969" s="70" t="str">
        <f>IF(J2969=[1]人員授權表!$C$85,"Casper李羿勳",IF(J2969=[1]人員授權表!$C$188,"Iring陳俊明",VLOOKUP(K2969,[1]人員授權表!D$2:E$249,2,FALSE)))</f>
        <v>Dennis陳汶宏</v>
      </c>
      <c r="P2969" s="67">
        <f t="shared" si="162"/>
        <v>44766</v>
      </c>
      <c r="Q2969" s="75" t="str">
        <f t="shared" si="164"/>
        <v>週日</v>
      </c>
      <c r="R2969" s="80">
        <v>44762</v>
      </c>
      <c r="S2969" s="68"/>
      <c r="T2969" s="70"/>
      <c r="U2969" s="70"/>
      <c r="V2969" s="70"/>
      <c r="W2969" s="70"/>
      <c r="X2969" s="70"/>
      <c r="Y2969" s="78"/>
      <c r="Z2969" s="79"/>
      <c r="AA2969" s="1"/>
      <c r="AB2969" s="12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</row>
    <row r="2970" spans="1:61" s="109" customFormat="1">
      <c r="A2970" s="1"/>
      <c r="B2970" s="66"/>
      <c r="C2970" s="67"/>
      <c r="D2970" s="68" t="s">
        <v>50</v>
      </c>
      <c r="E2970" s="70" t="s">
        <v>51</v>
      </c>
      <c r="F2970" s="19" t="s">
        <v>1343</v>
      </c>
      <c r="G2970" s="67">
        <v>44753</v>
      </c>
      <c r="H2970" s="67">
        <v>44768</v>
      </c>
      <c r="I2970" s="71">
        <f t="shared" si="163"/>
        <v>15</v>
      </c>
      <c r="J2970" s="72" t="s">
        <v>175</v>
      </c>
      <c r="K2970" s="72" t="s">
        <v>176</v>
      </c>
      <c r="L2970" s="73">
        <v>1</v>
      </c>
      <c r="M2970" s="73" t="s">
        <v>108</v>
      </c>
      <c r="N2970" s="68" t="str">
        <f>VLOOKUP(K2970,[1]人員授權表!D$3:G$249,4,0)</f>
        <v>無機</v>
      </c>
      <c r="O2970" s="70" t="s">
        <v>177</v>
      </c>
      <c r="P2970" s="67">
        <f t="shared" si="162"/>
        <v>44766</v>
      </c>
      <c r="Q2970" s="75" t="str">
        <f t="shared" si="164"/>
        <v>週日</v>
      </c>
      <c r="R2970" s="80">
        <v>44756</v>
      </c>
      <c r="S2970" s="68"/>
      <c r="T2970" s="70"/>
      <c r="U2970" s="70"/>
      <c r="V2970" s="70"/>
      <c r="W2970" s="70"/>
      <c r="X2970" s="70"/>
      <c r="Y2970" s="78"/>
      <c r="Z2970" s="79"/>
      <c r="AA2970" s="1"/>
      <c r="AB2970" s="12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</row>
    <row r="2971" spans="1:61" s="109" customFormat="1">
      <c r="A2971" s="1"/>
      <c r="B2971" s="66"/>
      <c r="C2971" s="67"/>
      <c r="D2971" s="68" t="s">
        <v>50</v>
      </c>
      <c r="E2971" s="70" t="s">
        <v>51</v>
      </c>
      <c r="F2971" s="19" t="s">
        <v>1343</v>
      </c>
      <c r="G2971" s="67">
        <v>44753</v>
      </c>
      <c r="H2971" s="67">
        <v>44768</v>
      </c>
      <c r="I2971" s="71">
        <f t="shared" si="163"/>
        <v>15</v>
      </c>
      <c r="J2971" s="72" t="s">
        <v>290</v>
      </c>
      <c r="K2971" s="72" t="s">
        <v>291</v>
      </c>
      <c r="L2971" s="73">
        <v>1</v>
      </c>
      <c r="M2971" s="73" t="s">
        <v>108</v>
      </c>
      <c r="N2971" s="68" t="str">
        <f>VLOOKUP(K2971,[1]人員授權表!D$3:G$249,4,0)</f>
        <v>無機</v>
      </c>
      <c r="O2971" s="70" t="str">
        <f>IF(J2971=[1]人員授權表!$C$85,"Casper李羿勳",IF(J2971=[1]人員授權表!$C$188,"Iring陳俊明",VLOOKUP(K2971,[1]人員授權表!D$2:E$249,2,FALSE)))</f>
        <v>George陳志昇</v>
      </c>
      <c r="P2971" s="67">
        <f t="shared" si="162"/>
        <v>44766</v>
      </c>
      <c r="Q2971" s="75" t="str">
        <f t="shared" si="164"/>
        <v>週日</v>
      </c>
      <c r="R2971" s="80">
        <v>44762</v>
      </c>
      <c r="S2971" s="68"/>
      <c r="T2971" s="70"/>
      <c r="U2971" s="70"/>
      <c r="V2971" s="70"/>
      <c r="W2971" s="70"/>
      <c r="X2971" s="70"/>
      <c r="Y2971" s="78"/>
      <c r="Z2971" s="79"/>
      <c r="AA2971" s="1"/>
      <c r="AB2971" s="12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</row>
    <row r="2972" spans="1:61" s="109" customFormat="1">
      <c r="A2972" s="1"/>
      <c r="B2972" s="66"/>
      <c r="C2972" s="67"/>
      <c r="D2972" s="68" t="s">
        <v>50</v>
      </c>
      <c r="E2972" s="70" t="s">
        <v>51</v>
      </c>
      <c r="F2972" s="19" t="s">
        <v>1343</v>
      </c>
      <c r="G2972" s="67">
        <v>44753</v>
      </c>
      <c r="H2972" s="67">
        <v>44768</v>
      </c>
      <c r="I2972" s="71">
        <f t="shared" si="163"/>
        <v>15</v>
      </c>
      <c r="J2972" s="72" t="s">
        <v>204</v>
      </c>
      <c r="K2972" s="72" t="s">
        <v>205</v>
      </c>
      <c r="L2972" s="73">
        <v>1</v>
      </c>
      <c r="M2972" s="73" t="s">
        <v>108</v>
      </c>
      <c r="N2972" s="68" t="str">
        <f>VLOOKUP(K2972,[1]人員授權表!D$3:G$249,4,0)</f>
        <v>無機</v>
      </c>
      <c r="O2972" s="70" t="str">
        <f>IF(J2972=[1]人員授權表!$C$85,"Casper李羿勳",IF(J2972=[1]人員授權表!$C$188,"Iring陳俊明",VLOOKUP(K2972,[1]人員授權表!D$2:E$249,2,FALSE)))</f>
        <v>Iring陳俊明</v>
      </c>
      <c r="P2972" s="67">
        <f t="shared" si="162"/>
        <v>44766</v>
      </c>
      <c r="Q2972" s="75" t="str">
        <f t="shared" si="164"/>
        <v>週日</v>
      </c>
      <c r="R2972" s="80">
        <v>44762</v>
      </c>
      <c r="S2972" s="68"/>
      <c r="T2972" s="70"/>
      <c r="U2972" s="70"/>
      <c r="V2972" s="70"/>
      <c r="W2972" s="70"/>
      <c r="X2972" s="70"/>
      <c r="Y2972" s="78"/>
      <c r="Z2972" s="79"/>
      <c r="AA2972" s="1"/>
      <c r="AB2972" s="12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</row>
    <row r="2973" spans="1:61" s="109" customFormat="1">
      <c r="A2973" s="1"/>
      <c r="B2973" s="66"/>
      <c r="C2973" s="67"/>
      <c r="D2973" s="68" t="s">
        <v>50</v>
      </c>
      <c r="E2973" s="70" t="s">
        <v>51</v>
      </c>
      <c r="F2973" s="19" t="s">
        <v>1343</v>
      </c>
      <c r="G2973" s="67">
        <v>44753</v>
      </c>
      <c r="H2973" s="67">
        <v>44768</v>
      </c>
      <c r="I2973" s="71">
        <f t="shared" si="163"/>
        <v>15</v>
      </c>
      <c r="J2973" s="72" t="s">
        <v>206</v>
      </c>
      <c r="K2973" s="72" t="s">
        <v>179</v>
      </c>
      <c r="L2973" s="73">
        <v>1</v>
      </c>
      <c r="M2973" s="73" t="s">
        <v>108</v>
      </c>
      <c r="N2973" s="68" t="str">
        <f>VLOOKUP(K2973,[1]人員授權表!D$3:G$249,4,0)</f>
        <v>無機</v>
      </c>
      <c r="O2973" s="70" t="s">
        <v>115</v>
      </c>
      <c r="P2973" s="67">
        <f t="shared" si="162"/>
        <v>44766</v>
      </c>
      <c r="Q2973" s="75" t="str">
        <f t="shared" si="164"/>
        <v>週日</v>
      </c>
      <c r="R2973" s="80">
        <v>44763</v>
      </c>
      <c r="S2973" s="68"/>
      <c r="T2973" s="70"/>
      <c r="U2973" s="70"/>
      <c r="V2973" s="70"/>
      <c r="W2973" s="70"/>
      <c r="X2973" s="70"/>
      <c r="Y2973" s="78"/>
      <c r="Z2973" s="79"/>
      <c r="AA2973" s="1"/>
      <c r="AB2973" s="12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</row>
    <row r="2974" spans="1:61" s="109" customFormat="1">
      <c r="A2974" s="1"/>
      <c r="B2974" s="66"/>
      <c r="C2974" s="67"/>
      <c r="D2974" s="68" t="s">
        <v>50</v>
      </c>
      <c r="E2974" s="70" t="s">
        <v>51</v>
      </c>
      <c r="F2974" s="19" t="s">
        <v>1343</v>
      </c>
      <c r="G2974" s="67">
        <v>44753</v>
      </c>
      <c r="H2974" s="67">
        <v>44768</v>
      </c>
      <c r="I2974" s="71">
        <f t="shared" si="163"/>
        <v>15</v>
      </c>
      <c r="J2974" s="72" t="s">
        <v>178</v>
      </c>
      <c r="K2974" s="72" t="s">
        <v>179</v>
      </c>
      <c r="L2974" s="73">
        <v>1</v>
      </c>
      <c r="M2974" s="73" t="s">
        <v>108</v>
      </c>
      <c r="N2974" s="68" t="str">
        <f>VLOOKUP(K2974,[1]人員授權表!D$3:G$249,4,0)</f>
        <v>無機</v>
      </c>
      <c r="O2974" s="70" t="s">
        <v>115</v>
      </c>
      <c r="P2974" s="67">
        <f t="shared" si="162"/>
        <v>44766</v>
      </c>
      <c r="Q2974" s="75" t="str">
        <f t="shared" si="164"/>
        <v>週日</v>
      </c>
      <c r="R2974" s="80">
        <v>44763</v>
      </c>
      <c r="S2974" s="68"/>
      <c r="T2974" s="70"/>
      <c r="U2974" s="70"/>
      <c r="V2974" s="70"/>
      <c r="W2974" s="70"/>
      <c r="X2974" s="70"/>
      <c r="Y2974" s="78"/>
      <c r="Z2974" s="79"/>
      <c r="AA2974" s="1"/>
      <c r="AB2974" s="12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</row>
    <row r="2975" spans="1:61" s="109" customFormat="1">
      <c r="A2975" s="1"/>
      <c r="B2975" s="66"/>
      <c r="C2975" s="67"/>
      <c r="D2975" s="68" t="s">
        <v>50</v>
      </c>
      <c r="E2975" s="70" t="s">
        <v>51</v>
      </c>
      <c r="F2975" s="19" t="s">
        <v>1343</v>
      </c>
      <c r="G2975" s="67">
        <v>44753</v>
      </c>
      <c r="H2975" s="67">
        <v>44768</v>
      </c>
      <c r="I2975" s="71">
        <f t="shared" si="163"/>
        <v>15</v>
      </c>
      <c r="J2975" s="72" t="s">
        <v>141</v>
      </c>
      <c r="K2975" s="72" t="s">
        <v>142</v>
      </c>
      <c r="L2975" s="73">
        <v>1</v>
      </c>
      <c r="M2975" s="73" t="s">
        <v>108</v>
      </c>
      <c r="N2975" s="68" t="str">
        <f>VLOOKUP(K2975,[1]人員授權表!D$3:G$249,4,0)</f>
        <v>無機</v>
      </c>
      <c r="O2975" s="70" t="str">
        <f>IF(J2975=[1]人員授權表!$C$85,"Casper李羿勳",IF(J2975=[1]人員授權表!$C$188,"Iring陳俊明",VLOOKUP(K2975,[1]人員授權表!D$2:E$249,2,FALSE)))</f>
        <v>Dennis陳汶宏</v>
      </c>
      <c r="P2975" s="67">
        <f t="shared" si="162"/>
        <v>44766</v>
      </c>
      <c r="Q2975" s="75" t="str">
        <f t="shared" si="164"/>
        <v>週日</v>
      </c>
      <c r="R2975" s="80">
        <v>44761</v>
      </c>
      <c r="S2975" s="68"/>
      <c r="T2975" s="70"/>
      <c r="U2975" s="70"/>
      <c r="V2975" s="70"/>
      <c r="W2975" s="70"/>
      <c r="X2975" s="70"/>
      <c r="Y2975" s="78"/>
      <c r="Z2975" s="79"/>
      <c r="AA2975" s="1"/>
      <c r="AB2975" s="12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</row>
    <row r="2976" spans="1:61" s="109" customFormat="1">
      <c r="A2976" s="1"/>
      <c r="B2976" s="66"/>
      <c r="C2976" s="67"/>
      <c r="D2976" s="68" t="s">
        <v>50</v>
      </c>
      <c r="E2976" s="70" t="s">
        <v>51</v>
      </c>
      <c r="F2976" s="19" t="s">
        <v>1343</v>
      </c>
      <c r="G2976" s="67">
        <v>44753</v>
      </c>
      <c r="H2976" s="67">
        <v>44768</v>
      </c>
      <c r="I2976" s="71">
        <f t="shared" si="163"/>
        <v>15</v>
      </c>
      <c r="J2976" s="72" t="s">
        <v>966</v>
      </c>
      <c r="K2976" s="72" t="s">
        <v>154</v>
      </c>
      <c r="L2976" s="73">
        <v>1</v>
      </c>
      <c r="M2976" s="73" t="s">
        <v>108</v>
      </c>
      <c r="N2976" s="68" t="str">
        <f>VLOOKUP(K2976,[1]人員授權表!D$3:G$249,4,0)</f>
        <v>無機</v>
      </c>
      <c r="O2976" s="70" t="str">
        <f>IF(J2976=[1]人員授權表!$C$85,"Casper李羿勳",IF(J2976=[1]人員授權表!$C$188,"Iring陳俊明",VLOOKUP(K2976,[1]人員授權表!D$2:E$249,2,FALSE)))</f>
        <v>Ken張智凱</v>
      </c>
      <c r="P2976" s="67">
        <f t="shared" si="162"/>
        <v>44766</v>
      </c>
      <c r="Q2976" s="75" t="str">
        <f t="shared" si="164"/>
        <v>週日</v>
      </c>
      <c r="R2976" s="80">
        <v>44757</v>
      </c>
      <c r="S2976" s="68"/>
      <c r="T2976" s="70"/>
      <c r="U2976" s="70"/>
      <c r="V2976" s="70"/>
      <c r="W2976" s="70"/>
      <c r="X2976" s="70"/>
      <c r="Y2976" s="78"/>
      <c r="Z2976" s="79"/>
      <c r="AA2976" s="1"/>
      <c r="AB2976" s="12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</row>
    <row r="2977" spans="1:61" s="109" customFormat="1">
      <c r="A2977" s="1"/>
      <c r="B2977" s="66"/>
      <c r="C2977" s="67"/>
      <c r="D2977" s="68" t="s">
        <v>50</v>
      </c>
      <c r="E2977" s="70" t="s">
        <v>51</v>
      </c>
      <c r="F2977" s="19" t="s">
        <v>1343</v>
      </c>
      <c r="G2977" s="67">
        <v>44753</v>
      </c>
      <c r="H2977" s="67">
        <v>44768</v>
      </c>
      <c r="I2977" s="71">
        <f t="shared" si="163"/>
        <v>15</v>
      </c>
      <c r="J2977" s="72" t="s">
        <v>209</v>
      </c>
      <c r="K2977" s="72" t="s">
        <v>210</v>
      </c>
      <c r="L2977" s="73">
        <v>1</v>
      </c>
      <c r="M2977" s="73" t="s">
        <v>108</v>
      </c>
      <c r="N2977" s="68" t="str">
        <f>VLOOKUP(K2977,[1]人員授權表!D$3:G$249,4,0)</f>
        <v>無機</v>
      </c>
      <c r="O2977" s="70" t="str">
        <f>IF(J2977=[1]人員授權表!$C$85,"Casper李羿勳",IF(J2977=[1]人員授權表!$C$188,"Iring陳俊明",VLOOKUP(K2977,[1]人員授權表!D$2:E$249,2,FALSE)))</f>
        <v>Vicky游崴涵</v>
      </c>
      <c r="P2977" s="67">
        <f t="shared" si="162"/>
        <v>44766</v>
      </c>
      <c r="Q2977" s="75" t="str">
        <f t="shared" si="164"/>
        <v>週日</v>
      </c>
      <c r="R2977" s="80">
        <v>44762</v>
      </c>
      <c r="S2977" s="68"/>
      <c r="T2977" s="70"/>
      <c r="U2977" s="70"/>
      <c r="V2977" s="70"/>
      <c r="W2977" s="70"/>
      <c r="X2977" s="70"/>
      <c r="Y2977" s="78"/>
      <c r="Z2977" s="79"/>
      <c r="AA2977" s="1"/>
      <c r="AB2977" s="12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</row>
    <row r="2978" spans="1:61" s="109" customFormat="1">
      <c r="A2978" s="1"/>
      <c r="B2978" s="66"/>
      <c r="C2978" s="67"/>
      <c r="D2978" s="68" t="s">
        <v>50</v>
      </c>
      <c r="E2978" s="70" t="s">
        <v>51</v>
      </c>
      <c r="F2978" s="19" t="s">
        <v>1343</v>
      </c>
      <c r="G2978" s="67">
        <v>44753</v>
      </c>
      <c r="H2978" s="67">
        <v>44768</v>
      </c>
      <c r="I2978" s="71">
        <f t="shared" si="163"/>
        <v>15</v>
      </c>
      <c r="J2978" s="72" t="s">
        <v>167</v>
      </c>
      <c r="K2978" s="72" t="s">
        <v>168</v>
      </c>
      <c r="L2978" s="73">
        <v>1</v>
      </c>
      <c r="M2978" s="73" t="s">
        <v>108</v>
      </c>
      <c r="N2978" s="68" t="str">
        <f>VLOOKUP(K2978,[1]人員授權表!D$3:G$249,4,0)</f>
        <v>有機</v>
      </c>
      <c r="O2978" s="70" t="str">
        <f>IF(J2978=[1]人員授權表!$C$85,"Casper李羿勳",IF(J2978=[1]人員授權表!$C$188,"Iring陳俊明",VLOOKUP(K2978,[1]人員授權表!D$2:E$249,2,FALSE)))</f>
        <v>Una林庭瑄</v>
      </c>
      <c r="P2978" s="67">
        <f t="shared" si="162"/>
        <v>44766</v>
      </c>
      <c r="Q2978" s="75" t="str">
        <f t="shared" si="164"/>
        <v>週日</v>
      </c>
      <c r="R2978" s="80">
        <v>44762</v>
      </c>
      <c r="S2978" s="68"/>
      <c r="T2978" s="70"/>
      <c r="U2978" s="70"/>
      <c r="V2978" s="70"/>
      <c r="W2978" s="70"/>
      <c r="X2978" s="70"/>
      <c r="Y2978" s="78"/>
      <c r="Z2978" s="79"/>
      <c r="AA2978" s="1"/>
      <c r="AB2978" s="12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</row>
    <row r="2979" spans="1:61" s="109" customFormat="1">
      <c r="A2979" s="1"/>
      <c r="B2979" s="66"/>
      <c r="C2979" s="67"/>
      <c r="D2979" s="68" t="s">
        <v>50</v>
      </c>
      <c r="E2979" s="70" t="s">
        <v>51</v>
      </c>
      <c r="F2979" s="19" t="s">
        <v>1343</v>
      </c>
      <c r="G2979" s="67">
        <v>44753</v>
      </c>
      <c r="H2979" s="67">
        <v>44768</v>
      </c>
      <c r="I2979" s="71">
        <f t="shared" si="163"/>
        <v>15</v>
      </c>
      <c r="J2979" s="72" t="s">
        <v>257</v>
      </c>
      <c r="K2979" s="72" t="s">
        <v>1225</v>
      </c>
      <c r="L2979" s="73">
        <v>1</v>
      </c>
      <c r="M2979" s="73" t="s">
        <v>108</v>
      </c>
      <c r="N2979" s="68" t="str">
        <f>VLOOKUP(K2979,[1]人員授權表!D$3:G$249,4,0)</f>
        <v>有機</v>
      </c>
      <c r="O2979" s="70" t="str">
        <f>IF(J2979=[1]人員授權表!$C$85,"Casper李羿勳",IF(J2979=[1]人員授權表!$C$188,"Iring陳俊明",VLOOKUP(K2979,[1]人員授權表!D$2:E$249,2,FALSE)))</f>
        <v>Casper李羿勳</v>
      </c>
      <c r="P2979" s="67">
        <f t="shared" si="162"/>
        <v>44766</v>
      </c>
      <c r="Q2979" s="75" t="str">
        <f t="shared" si="164"/>
        <v>週日</v>
      </c>
      <c r="R2979" s="80">
        <v>44764</v>
      </c>
      <c r="S2979" s="68"/>
      <c r="T2979" s="70"/>
      <c r="U2979" s="70"/>
      <c r="V2979" s="70"/>
      <c r="W2979" s="70"/>
      <c r="X2979" s="70"/>
      <c r="Y2979" s="78"/>
      <c r="Z2979" s="79"/>
      <c r="AA2979" s="1"/>
      <c r="AB2979" s="12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</row>
    <row r="2980" spans="1:61" s="109" customFormat="1">
      <c r="A2980" s="1"/>
      <c r="B2980" s="66"/>
      <c r="C2980" s="67"/>
      <c r="D2980" s="68" t="s">
        <v>50</v>
      </c>
      <c r="E2980" s="70" t="s">
        <v>51</v>
      </c>
      <c r="F2980" s="19" t="s">
        <v>1343</v>
      </c>
      <c r="G2980" s="67">
        <v>44753</v>
      </c>
      <c r="H2980" s="67">
        <v>44768</v>
      </c>
      <c r="I2980" s="71">
        <f t="shared" si="163"/>
        <v>15</v>
      </c>
      <c r="J2980" s="72" t="s">
        <v>1226</v>
      </c>
      <c r="K2980" s="72" t="s">
        <v>1227</v>
      </c>
      <c r="L2980" s="73">
        <v>1</v>
      </c>
      <c r="M2980" s="73" t="s">
        <v>108</v>
      </c>
      <c r="N2980" s="68" t="str">
        <f>VLOOKUP(K2980,[1]人員授權表!D$3:G$249,4,0)</f>
        <v>有機</v>
      </c>
      <c r="O2980" s="70" t="str">
        <f>IF(J2980=[1]人員授權表!$C$85,"Casper李羿勳",IF(J2980=[1]人員授權表!$C$188,"Iring陳俊明",VLOOKUP(K2980,[1]人員授權表!D$2:E$249,2,FALSE)))</f>
        <v>Marco陳鴻鈞</v>
      </c>
      <c r="P2980" s="67">
        <f t="shared" si="162"/>
        <v>44766</v>
      </c>
      <c r="Q2980" s="75" t="str">
        <f t="shared" si="164"/>
        <v>週日</v>
      </c>
      <c r="R2980" s="80">
        <v>44761</v>
      </c>
      <c r="S2980" s="68"/>
      <c r="T2980" s="70"/>
      <c r="U2980" s="70"/>
      <c r="V2980" s="70"/>
      <c r="W2980" s="70"/>
      <c r="X2980" s="70"/>
      <c r="Y2980" s="78"/>
      <c r="Z2980" s="79"/>
      <c r="AA2980" s="1"/>
      <c r="AB2980" s="12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</row>
    <row r="2981" spans="1:61" s="109" customFormat="1">
      <c r="A2981" s="1"/>
      <c r="B2981" s="66"/>
      <c r="C2981" s="67"/>
      <c r="D2981" s="68" t="s">
        <v>50</v>
      </c>
      <c r="E2981" s="70" t="s">
        <v>51</v>
      </c>
      <c r="F2981" s="19" t="s">
        <v>1344</v>
      </c>
      <c r="G2981" s="67">
        <v>44753</v>
      </c>
      <c r="H2981" s="67">
        <v>44768</v>
      </c>
      <c r="I2981" s="71">
        <f t="shared" si="163"/>
        <v>15</v>
      </c>
      <c r="J2981" s="72" t="s">
        <v>184</v>
      </c>
      <c r="K2981" s="72" t="s">
        <v>185</v>
      </c>
      <c r="L2981" s="73">
        <v>1</v>
      </c>
      <c r="M2981" s="73" t="s">
        <v>108</v>
      </c>
      <c r="N2981" s="68" t="str">
        <f>VLOOKUP(K2981,[1]人員授權表!D$3:G$249,4,0)</f>
        <v>有機</v>
      </c>
      <c r="O2981" s="70" t="str">
        <f>IF(J2981=[1]人員授權表!$C$85,"Casper李羿勳",IF(J2981=[1]人員授權表!$C$188,"Iring陳俊明",VLOOKUP(K2981,[1]人員授權表!D$2:E$249,2,FALSE)))</f>
        <v>Una林庭瑄</v>
      </c>
      <c r="P2981" s="67">
        <f t="shared" si="162"/>
        <v>44766</v>
      </c>
      <c r="Q2981" s="75" t="str">
        <f t="shared" si="164"/>
        <v>週日</v>
      </c>
      <c r="R2981" s="80">
        <v>44761</v>
      </c>
      <c r="S2981" s="68"/>
      <c r="T2981" s="70"/>
      <c r="U2981" s="70"/>
      <c r="V2981" s="70"/>
      <c r="W2981" s="70"/>
      <c r="X2981" s="70"/>
      <c r="Y2981" s="78"/>
      <c r="Z2981" s="79"/>
      <c r="AA2981" s="1"/>
      <c r="AB2981" s="12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</row>
    <row r="2982" spans="1:61" s="109" customFormat="1">
      <c r="A2982" s="1"/>
      <c r="B2982" s="66"/>
      <c r="C2982" s="67"/>
      <c r="D2982" s="68" t="s">
        <v>50</v>
      </c>
      <c r="E2982" s="70" t="s">
        <v>51</v>
      </c>
      <c r="F2982" s="19" t="s">
        <v>1344</v>
      </c>
      <c r="G2982" s="67">
        <v>44753</v>
      </c>
      <c r="H2982" s="67">
        <v>44768</v>
      </c>
      <c r="I2982" s="71">
        <f t="shared" si="163"/>
        <v>15</v>
      </c>
      <c r="J2982" s="72" t="s">
        <v>919</v>
      </c>
      <c r="K2982" s="72" t="s">
        <v>187</v>
      </c>
      <c r="L2982" s="73">
        <v>1</v>
      </c>
      <c r="M2982" s="73" t="s">
        <v>108</v>
      </c>
      <c r="N2982" s="68" t="str">
        <f>VLOOKUP(K2982,[1]人員授權表!D$3:G$249,4,0)</f>
        <v>無機</v>
      </c>
      <c r="O2982" s="70" t="str">
        <f>IF(J2982=[1]人員授權表!$C$85,"Casper李羿勳",IF(J2982=[1]人員授權表!$C$188,"Iring陳俊明",VLOOKUP(K2982,[1]人員授權表!D$2:E$249,2,FALSE)))</f>
        <v>Ruby黃家蓁</v>
      </c>
      <c r="P2982" s="67">
        <f t="shared" si="162"/>
        <v>44766</v>
      </c>
      <c r="Q2982" s="75" t="str">
        <f t="shared" si="164"/>
        <v>週日</v>
      </c>
      <c r="R2982" s="80">
        <v>44756</v>
      </c>
      <c r="S2982" s="68"/>
      <c r="T2982" s="70"/>
      <c r="U2982" s="70"/>
      <c r="V2982" s="70"/>
      <c r="W2982" s="70"/>
      <c r="X2982" s="70"/>
      <c r="Y2982" s="78"/>
      <c r="Z2982" s="79"/>
      <c r="AA2982" s="1"/>
      <c r="AB2982" s="12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</row>
    <row r="2983" spans="1:61" s="109" customFormat="1">
      <c r="A2983" s="1"/>
      <c r="B2983" s="66"/>
      <c r="C2983" s="67"/>
      <c r="D2983" s="68" t="s">
        <v>50</v>
      </c>
      <c r="E2983" s="70" t="s">
        <v>51</v>
      </c>
      <c r="F2983" s="19" t="s">
        <v>1344</v>
      </c>
      <c r="G2983" s="67">
        <v>44753</v>
      </c>
      <c r="H2983" s="67">
        <v>44768</v>
      </c>
      <c r="I2983" s="71">
        <f t="shared" si="163"/>
        <v>15</v>
      </c>
      <c r="J2983" s="72" t="s">
        <v>188</v>
      </c>
      <c r="K2983" s="72" t="s">
        <v>189</v>
      </c>
      <c r="L2983" s="73">
        <v>1</v>
      </c>
      <c r="M2983" s="73" t="s">
        <v>108</v>
      </c>
      <c r="N2983" s="68" t="str">
        <f>VLOOKUP(K2983,[1]人員授權表!D$3:G$249,4,0)</f>
        <v>無機</v>
      </c>
      <c r="O2983" s="70" t="str">
        <f>IF(J2983=[1]人員授權表!$C$85,"Casper李羿勳",IF(J2983=[1]人員授權表!$C$188,"Iring陳俊明",VLOOKUP(K2983,[1]人員授權表!D$2:E$249,2,FALSE)))</f>
        <v>Iring陳俊明</v>
      </c>
      <c r="P2983" s="67">
        <f t="shared" si="162"/>
        <v>44766</v>
      </c>
      <c r="Q2983" s="75" t="str">
        <f t="shared" si="164"/>
        <v>週日</v>
      </c>
      <c r="R2983" s="80">
        <v>44757</v>
      </c>
      <c r="S2983" s="68"/>
      <c r="T2983" s="70"/>
      <c r="U2983" s="70"/>
      <c r="V2983" s="70"/>
      <c r="W2983" s="70"/>
      <c r="X2983" s="70"/>
      <c r="Y2983" s="78"/>
      <c r="Z2983" s="79"/>
      <c r="AA2983" s="1"/>
      <c r="AB2983" s="12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</row>
    <row r="2984" spans="1:61" s="109" customFormat="1">
      <c r="A2984" s="1"/>
      <c r="B2984" s="66"/>
      <c r="C2984" s="67"/>
      <c r="D2984" s="68" t="s">
        <v>50</v>
      </c>
      <c r="E2984" s="70" t="s">
        <v>51</v>
      </c>
      <c r="F2984" s="19" t="s">
        <v>1344</v>
      </c>
      <c r="G2984" s="67">
        <v>44753</v>
      </c>
      <c r="H2984" s="67">
        <v>44768</v>
      </c>
      <c r="I2984" s="71">
        <f t="shared" si="163"/>
        <v>15</v>
      </c>
      <c r="J2984" s="72" t="s">
        <v>190</v>
      </c>
      <c r="K2984" s="72" t="s">
        <v>140</v>
      </c>
      <c r="L2984" s="73">
        <v>1</v>
      </c>
      <c r="M2984" s="73" t="s">
        <v>108</v>
      </c>
      <c r="N2984" s="68" t="str">
        <f>VLOOKUP(K2984,[1]人員授權表!D$3:G$249,4,0)</f>
        <v>無機</v>
      </c>
      <c r="O2984" s="70" t="str">
        <f>IF(J2984=[1]人員授權表!$C$85,"Casper李羿勳",IF(J2984=[1]人員授權表!$C$188,"Iring陳俊明",VLOOKUP(K2984,[1]人員授權表!D$2:E$249,2,FALSE)))</f>
        <v>Iring陳俊明</v>
      </c>
      <c r="P2984" s="67">
        <f t="shared" si="162"/>
        <v>44766</v>
      </c>
      <c r="Q2984" s="75" t="str">
        <f t="shared" si="164"/>
        <v>週日</v>
      </c>
      <c r="R2984" s="80">
        <v>44757</v>
      </c>
      <c r="S2984" s="68"/>
      <c r="T2984" s="70"/>
      <c r="U2984" s="70"/>
      <c r="V2984" s="70"/>
      <c r="W2984" s="70"/>
      <c r="X2984" s="70"/>
      <c r="Y2984" s="78"/>
      <c r="Z2984" s="79"/>
      <c r="AA2984" s="1"/>
      <c r="AB2984" s="12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</row>
    <row r="2985" spans="1:61" s="109" customFormat="1">
      <c r="A2985" s="1"/>
      <c r="B2985" s="66"/>
      <c r="C2985" s="67"/>
      <c r="D2985" s="68" t="s">
        <v>50</v>
      </c>
      <c r="E2985" s="70" t="s">
        <v>51</v>
      </c>
      <c r="F2985" s="19" t="s">
        <v>1344</v>
      </c>
      <c r="G2985" s="67">
        <v>44753</v>
      </c>
      <c r="H2985" s="67">
        <v>44768</v>
      </c>
      <c r="I2985" s="71">
        <f t="shared" si="163"/>
        <v>15</v>
      </c>
      <c r="J2985" s="72" t="s">
        <v>195</v>
      </c>
      <c r="K2985" s="72" t="s">
        <v>196</v>
      </c>
      <c r="L2985" s="73">
        <v>1</v>
      </c>
      <c r="M2985" s="73" t="s">
        <v>108</v>
      </c>
      <c r="N2985" s="68" t="str">
        <f>VLOOKUP(K2985,[1]人員授權表!D$3:G$249,4,0)</f>
        <v>無機</v>
      </c>
      <c r="O2985" s="70" t="str">
        <f>IF(J2985=[1]人員授權表!$C$85,"Casper李羿勳",IF(J2985=[1]人員授權表!$C$188,"Iring陳俊明",VLOOKUP(K2985,[1]人員授權表!D$2:E$249,2,FALSE)))</f>
        <v>Debby胡萱黛</v>
      </c>
      <c r="P2985" s="67">
        <f t="shared" si="162"/>
        <v>44766</v>
      </c>
      <c r="Q2985" s="75" t="str">
        <f t="shared" si="164"/>
        <v>週日</v>
      </c>
      <c r="R2985" s="80">
        <v>44762</v>
      </c>
      <c r="S2985" s="68"/>
      <c r="T2985" s="70"/>
      <c r="U2985" s="70"/>
      <c r="V2985" s="70"/>
      <c r="W2985" s="70"/>
      <c r="X2985" s="70"/>
      <c r="Y2985" s="78"/>
      <c r="Z2985" s="79"/>
      <c r="AA2985" s="1"/>
      <c r="AB2985" s="12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</row>
    <row r="2986" spans="1:61" s="109" customFormat="1">
      <c r="A2986" s="1"/>
      <c r="B2986" s="66"/>
      <c r="C2986" s="67"/>
      <c r="D2986" s="68" t="s">
        <v>50</v>
      </c>
      <c r="E2986" s="70" t="s">
        <v>51</v>
      </c>
      <c r="F2986" s="19" t="s">
        <v>1344</v>
      </c>
      <c r="G2986" s="67">
        <v>44753</v>
      </c>
      <c r="H2986" s="67">
        <v>44768</v>
      </c>
      <c r="I2986" s="71">
        <f t="shared" si="163"/>
        <v>15</v>
      </c>
      <c r="J2986" s="72" t="s">
        <v>198</v>
      </c>
      <c r="K2986" s="72" t="s">
        <v>199</v>
      </c>
      <c r="L2986" s="73">
        <v>1</v>
      </c>
      <c r="M2986" s="73" t="s">
        <v>108</v>
      </c>
      <c r="N2986" s="68" t="str">
        <f>VLOOKUP(K2986,[1]人員授權表!D$3:G$249,4,0)</f>
        <v>無機</v>
      </c>
      <c r="O2986" s="70" t="str">
        <f>IF(J2986=[1]人員授權表!$C$85,"Casper李羿勳",IF(J2986=[1]人員授權表!$C$188,"Iring陳俊明",VLOOKUP(K2986,[1]人員授權表!D$2:E$249,2,FALSE)))</f>
        <v>Vicky游崴涵</v>
      </c>
      <c r="P2986" s="67">
        <f t="shared" si="162"/>
        <v>44766</v>
      </c>
      <c r="Q2986" s="75" t="str">
        <f t="shared" si="164"/>
        <v>週日</v>
      </c>
      <c r="R2986" s="80">
        <v>44762</v>
      </c>
      <c r="S2986" s="68"/>
      <c r="T2986" s="70"/>
      <c r="U2986" s="70"/>
      <c r="V2986" s="70"/>
      <c r="W2986" s="70"/>
      <c r="X2986" s="70"/>
      <c r="Y2986" s="78"/>
      <c r="Z2986" s="79"/>
      <c r="AA2986" s="1"/>
      <c r="AB2986" s="12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</row>
    <row r="2987" spans="1:61" s="109" customFormat="1">
      <c r="A2987" s="1"/>
      <c r="B2987" s="66"/>
      <c r="C2987" s="67"/>
      <c r="D2987" s="68" t="s">
        <v>50</v>
      </c>
      <c r="E2987" s="70" t="s">
        <v>51</v>
      </c>
      <c r="F2987" s="19" t="s">
        <v>1344</v>
      </c>
      <c r="G2987" s="67">
        <v>44753</v>
      </c>
      <c r="H2987" s="67">
        <v>44768</v>
      </c>
      <c r="I2987" s="71">
        <f t="shared" si="163"/>
        <v>15</v>
      </c>
      <c r="J2987" s="72" t="s">
        <v>200</v>
      </c>
      <c r="K2987" s="72" t="s">
        <v>201</v>
      </c>
      <c r="L2987" s="73">
        <v>1</v>
      </c>
      <c r="M2987" s="73" t="s">
        <v>108</v>
      </c>
      <c r="N2987" s="68" t="str">
        <f>VLOOKUP(K2987,[1]人員授權表!D$3:G$249,4,0)</f>
        <v>無機</v>
      </c>
      <c r="O2987" s="70" t="str">
        <f>IF(J2987=[1]人員授權表!$C$85,"Casper李羿勳",IF(J2987=[1]人員授權表!$C$188,"Iring陳俊明",VLOOKUP(K2987,[1]人員授權表!D$2:E$249,2,FALSE)))</f>
        <v>Ruby黃家蓁</v>
      </c>
      <c r="P2987" s="67">
        <f t="shared" si="162"/>
        <v>44766</v>
      </c>
      <c r="Q2987" s="75" t="str">
        <f t="shared" si="164"/>
        <v>週日</v>
      </c>
      <c r="R2987" s="80">
        <v>44761</v>
      </c>
      <c r="S2987" s="68"/>
      <c r="T2987" s="70"/>
      <c r="U2987" s="70"/>
      <c r="V2987" s="70"/>
      <c r="W2987" s="70"/>
      <c r="X2987" s="70"/>
      <c r="Y2987" s="78"/>
      <c r="Z2987" s="79"/>
      <c r="AA2987" s="1"/>
      <c r="AB2987" s="12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</row>
    <row r="2988" spans="1:61" s="109" customFormat="1">
      <c r="A2988" s="1"/>
      <c r="B2988" s="66"/>
      <c r="C2988" s="67"/>
      <c r="D2988" s="68" t="s">
        <v>50</v>
      </c>
      <c r="E2988" s="70" t="s">
        <v>51</v>
      </c>
      <c r="F2988" s="19" t="s">
        <v>1344</v>
      </c>
      <c r="G2988" s="67">
        <v>44753</v>
      </c>
      <c r="H2988" s="67">
        <v>44768</v>
      </c>
      <c r="I2988" s="71">
        <f t="shared" si="163"/>
        <v>15</v>
      </c>
      <c r="J2988" s="72" t="s">
        <v>151</v>
      </c>
      <c r="K2988" s="72" t="s">
        <v>152</v>
      </c>
      <c r="L2988" s="73">
        <v>1</v>
      </c>
      <c r="M2988" s="73" t="s">
        <v>108</v>
      </c>
      <c r="N2988" s="68" t="str">
        <f>VLOOKUP(K2988,[1]人員授權表!D$3:G$249,4,0)</f>
        <v>無機</v>
      </c>
      <c r="O2988" s="70" t="str">
        <f>IF(J2988=[1]人員授權表!$C$85,"Casper李羿勳",IF(J2988=[1]人員授權表!$C$188,"Iring陳俊明",VLOOKUP(K2988,[1]人員授權表!D$2:E$249,2,FALSE)))</f>
        <v>Vicky游崴涵</v>
      </c>
      <c r="P2988" s="67">
        <f t="shared" si="162"/>
        <v>44766</v>
      </c>
      <c r="Q2988" s="75" t="str">
        <f t="shared" si="164"/>
        <v>週日</v>
      </c>
      <c r="R2988" s="80">
        <v>44762</v>
      </c>
      <c r="S2988" s="68"/>
      <c r="T2988" s="70"/>
      <c r="U2988" s="70"/>
      <c r="V2988" s="70"/>
      <c r="W2988" s="70"/>
      <c r="X2988" s="70"/>
      <c r="Y2988" s="78"/>
      <c r="Z2988" s="79"/>
      <c r="AA2988" s="1"/>
      <c r="AB2988" s="12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</row>
    <row r="2989" spans="1:61" s="109" customFormat="1">
      <c r="A2989" s="1"/>
      <c r="B2989" s="66"/>
      <c r="C2989" s="67"/>
      <c r="D2989" s="68" t="s">
        <v>50</v>
      </c>
      <c r="E2989" s="70" t="s">
        <v>51</v>
      </c>
      <c r="F2989" s="19" t="s">
        <v>1344</v>
      </c>
      <c r="G2989" s="67">
        <v>44753</v>
      </c>
      <c r="H2989" s="67">
        <v>44768</v>
      </c>
      <c r="I2989" s="71">
        <f t="shared" si="163"/>
        <v>15</v>
      </c>
      <c r="J2989" s="72" t="s">
        <v>160</v>
      </c>
      <c r="K2989" s="72" t="s">
        <v>161</v>
      </c>
      <c r="L2989" s="73">
        <v>1</v>
      </c>
      <c r="M2989" s="73" t="s">
        <v>108</v>
      </c>
      <c r="N2989" s="68" t="str">
        <f>VLOOKUP(K2989,[1]人員授權表!D$3:G$249,4,0)</f>
        <v>無機</v>
      </c>
      <c r="O2989" s="70" t="str">
        <f>IF(J2989=[1]人員授權表!$C$85,"Casper李羿勳",IF(J2989=[1]人員授權表!$C$188,"Iring陳俊明",VLOOKUP(K2989,[1]人員授權表!D$2:E$249,2,FALSE)))</f>
        <v>Dennis陳汶宏</v>
      </c>
      <c r="P2989" s="67">
        <f t="shared" si="162"/>
        <v>44766</v>
      </c>
      <c r="Q2989" s="75" t="str">
        <f t="shared" si="164"/>
        <v>週日</v>
      </c>
      <c r="R2989" s="80">
        <v>44762</v>
      </c>
      <c r="S2989" s="68"/>
      <c r="T2989" s="70"/>
      <c r="U2989" s="70"/>
      <c r="V2989" s="70"/>
      <c r="W2989" s="70"/>
      <c r="X2989" s="70"/>
      <c r="Y2989" s="78"/>
      <c r="Z2989" s="79"/>
      <c r="AA2989" s="1"/>
      <c r="AB2989" s="12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</row>
    <row r="2990" spans="1:61" s="109" customFormat="1">
      <c r="A2990" s="1"/>
      <c r="B2990" s="66"/>
      <c r="C2990" s="67"/>
      <c r="D2990" s="68" t="s">
        <v>50</v>
      </c>
      <c r="E2990" s="70" t="s">
        <v>51</v>
      </c>
      <c r="F2990" s="19" t="s">
        <v>1344</v>
      </c>
      <c r="G2990" s="67">
        <v>44753</v>
      </c>
      <c r="H2990" s="67">
        <v>44768</v>
      </c>
      <c r="I2990" s="71">
        <f t="shared" si="163"/>
        <v>15</v>
      </c>
      <c r="J2990" s="72" t="s">
        <v>1222</v>
      </c>
      <c r="K2990" s="72" t="s">
        <v>1223</v>
      </c>
      <c r="L2990" s="73">
        <v>1</v>
      </c>
      <c r="M2990" s="73" t="s">
        <v>108</v>
      </c>
      <c r="N2990" s="68" t="str">
        <f>VLOOKUP(K2990,[1]人員授權表!D$3:G$249,4,0)</f>
        <v>無機</v>
      </c>
      <c r="O2990" s="70" t="str">
        <f>IF(J2990=[1]人員授權表!$C$85,"Casper李羿勳",IF(J2990=[1]人員授權表!$C$188,"Iring陳俊明",VLOOKUP(K2990,[1]人員授權表!D$2:E$249,2,FALSE)))</f>
        <v>Dennis陳汶宏</v>
      </c>
      <c r="P2990" s="67">
        <f t="shared" si="162"/>
        <v>44766</v>
      </c>
      <c r="Q2990" s="75" t="str">
        <f t="shared" si="164"/>
        <v>週日</v>
      </c>
      <c r="R2990" s="80">
        <v>44762</v>
      </c>
      <c r="S2990" s="68"/>
      <c r="T2990" s="70"/>
      <c r="U2990" s="70"/>
      <c r="V2990" s="70"/>
      <c r="W2990" s="70"/>
      <c r="X2990" s="70"/>
      <c r="Y2990" s="78"/>
      <c r="Z2990" s="79"/>
      <c r="AA2990" s="1"/>
      <c r="AB2990" s="12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</row>
    <row r="2991" spans="1:61" s="109" customFormat="1">
      <c r="A2991" s="1"/>
      <c r="B2991" s="66"/>
      <c r="C2991" s="67"/>
      <c r="D2991" s="68" t="s">
        <v>50</v>
      </c>
      <c r="E2991" s="70" t="s">
        <v>51</v>
      </c>
      <c r="F2991" s="19" t="s">
        <v>1344</v>
      </c>
      <c r="G2991" s="67">
        <v>44753</v>
      </c>
      <c r="H2991" s="67">
        <v>44768</v>
      </c>
      <c r="I2991" s="71">
        <f t="shared" si="163"/>
        <v>15</v>
      </c>
      <c r="J2991" s="72" t="s">
        <v>175</v>
      </c>
      <c r="K2991" s="72" t="s">
        <v>176</v>
      </c>
      <c r="L2991" s="73">
        <v>1</v>
      </c>
      <c r="M2991" s="73" t="s">
        <v>108</v>
      </c>
      <c r="N2991" s="68" t="str">
        <f>VLOOKUP(K2991,[1]人員授權表!D$3:G$249,4,0)</f>
        <v>無機</v>
      </c>
      <c r="O2991" s="70" t="s">
        <v>177</v>
      </c>
      <c r="P2991" s="67">
        <f t="shared" si="162"/>
        <v>44766</v>
      </c>
      <c r="Q2991" s="75" t="str">
        <f t="shared" si="164"/>
        <v>週日</v>
      </c>
      <c r="R2991" s="80">
        <v>44756</v>
      </c>
      <c r="S2991" s="68"/>
      <c r="T2991" s="70"/>
      <c r="U2991" s="70"/>
      <c r="V2991" s="70"/>
      <c r="W2991" s="70"/>
      <c r="X2991" s="70"/>
      <c r="Y2991" s="78"/>
      <c r="Z2991" s="79"/>
      <c r="AA2991" s="1"/>
      <c r="AB2991" s="12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</row>
    <row r="2992" spans="1:61" s="109" customFormat="1">
      <c r="A2992" s="1"/>
      <c r="B2992" s="66"/>
      <c r="C2992" s="67"/>
      <c r="D2992" s="68" t="s">
        <v>50</v>
      </c>
      <c r="E2992" s="70" t="s">
        <v>51</v>
      </c>
      <c r="F2992" s="19" t="s">
        <v>1344</v>
      </c>
      <c r="G2992" s="67">
        <v>44753</v>
      </c>
      <c r="H2992" s="67">
        <v>44768</v>
      </c>
      <c r="I2992" s="71">
        <f t="shared" si="163"/>
        <v>15</v>
      </c>
      <c r="J2992" s="72" t="s">
        <v>290</v>
      </c>
      <c r="K2992" s="72" t="s">
        <v>291</v>
      </c>
      <c r="L2992" s="73">
        <v>1</v>
      </c>
      <c r="M2992" s="73" t="s">
        <v>108</v>
      </c>
      <c r="N2992" s="68" t="str">
        <f>VLOOKUP(K2992,[1]人員授權表!D$3:G$249,4,0)</f>
        <v>無機</v>
      </c>
      <c r="O2992" s="70" t="str">
        <f>IF(J2992=[1]人員授權表!$C$85,"Casper李羿勳",IF(J2992=[1]人員授權表!$C$188,"Iring陳俊明",VLOOKUP(K2992,[1]人員授權表!D$2:E$249,2,FALSE)))</f>
        <v>George陳志昇</v>
      </c>
      <c r="P2992" s="67">
        <f t="shared" si="162"/>
        <v>44766</v>
      </c>
      <c r="Q2992" s="75" t="str">
        <f t="shared" si="164"/>
        <v>週日</v>
      </c>
      <c r="R2992" s="80">
        <v>44762</v>
      </c>
      <c r="S2992" s="68"/>
      <c r="T2992" s="70"/>
      <c r="U2992" s="70"/>
      <c r="V2992" s="70"/>
      <c r="W2992" s="70"/>
      <c r="X2992" s="70"/>
      <c r="Y2992" s="78"/>
      <c r="Z2992" s="79"/>
      <c r="AA2992" s="1"/>
      <c r="AB2992" s="12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</row>
    <row r="2993" spans="1:61" s="109" customFormat="1">
      <c r="A2993" s="1"/>
      <c r="B2993" s="66"/>
      <c r="C2993" s="67"/>
      <c r="D2993" s="68" t="s">
        <v>50</v>
      </c>
      <c r="E2993" s="70" t="s">
        <v>51</v>
      </c>
      <c r="F2993" s="19" t="s">
        <v>1344</v>
      </c>
      <c r="G2993" s="67">
        <v>44753</v>
      </c>
      <c r="H2993" s="67">
        <v>44768</v>
      </c>
      <c r="I2993" s="71">
        <f t="shared" si="163"/>
        <v>15</v>
      </c>
      <c r="J2993" s="72" t="s">
        <v>204</v>
      </c>
      <c r="K2993" s="72" t="s">
        <v>205</v>
      </c>
      <c r="L2993" s="73">
        <v>1</v>
      </c>
      <c r="M2993" s="73" t="s">
        <v>108</v>
      </c>
      <c r="N2993" s="68" t="str">
        <f>VLOOKUP(K2993,[1]人員授權表!D$3:G$249,4,0)</f>
        <v>無機</v>
      </c>
      <c r="O2993" s="70" t="str">
        <f>IF(J2993=[1]人員授權表!$C$85,"Casper李羿勳",IF(J2993=[1]人員授權表!$C$188,"Iring陳俊明",VLOOKUP(K2993,[1]人員授權表!D$2:E$249,2,FALSE)))</f>
        <v>Iring陳俊明</v>
      </c>
      <c r="P2993" s="67">
        <f t="shared" si="162"/>
        <v>44766</v>
      </c>
      <c r="Q2993" s="75" t="str">
        <f t="shared" si="164"/>
        <v>週日</v>
      </c>
      <c r="R2993" s="80">
        <v>44762</v>
      </c>
      <c r="S2993" s="68"/>
      <c r="T2993" s="70"/>
      <c r="U2993" s="70"/>
      <c r="V2993" s="70"/>
      <c r="W2993" s="70"/>
      <c r="X2993" s="70"/>
      <c r="Y2993" s="78"/>
      <c r="Z2993" s="79"/>
      <c r="AA2993" s="1"/>
      <c r="AB2993" s="12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</row>
    <row r="2994" spans="1:61" s="109" customFormat="1">
      <c r="A2994" s="1"/>
      <c r="B2994" s="66"/>
      <c r="C2994" s="67"/>
      <c r="D2994" s="68" t="s">
        <v>50</v>
      </c>
      <c r="E2994" s="70" t="s">
        <v>51</v>
      </c>
      <c r="F2994" s="19" t="s">
        <v>1344</v>
      </c>
      <c r="G2994" s="67">
        <v>44753</v>
      </c>
      <c r="H2994" s="67">
        <v>44768</v>
      </c>
      <c r="I2994" s="71">
        <f t="shared" si="163"/>
        <v>15</v>
      </c>
      <c r="J2994" s="72" t="s">
        <v>206</v>
      </c>
      <c r="K2994" s="72" t="s">
        <v>179</v>
      </c>
      <c r="L2994" s="73">
        <v>1</v>
      </c>
      <c r="M2994" s="73" t="s">
        <v>108</v>
      </c>
      <c r="N2994" s="68" t="str">
        <f>VLOOKUP(K2994,[1]人員授權表!D$3:G$249,4,0)</f>
        <v>無機</v>
      </c>
      <c r="O2994" s="70" t="s">
        <v>115</v>
      </c>
      <c r="P2994" s="67">
        <f t="shared" si="162"/>
        <v>44766</v>
      </c>
      <c r="Q2994" s="75" t="str">
        <f t="shared" si="164"/>
        <v>週日</v>
      </c>
      <c r="R2994" s="80">
        <v>44763</v>
      </c>
      <c r="S2994" s="68"/>
      <c r="T2994" s="70"/>
      <c r="U2994" s="70"/>
      <c r="V2994" s="70"/>
      <c r="W2994" s="70"/>
      <c r="X2994" s="70"/>
      <c r="Y2994" s="78"/>
      <c r="Z2994" s="79"/>
      <c r="AA2994" s="1"/>
      <c r="AB2994" s="12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</row>
    <row r="2995" spans="1:61" s="109" customFormat="1">
      <c r="A2995" s="1"/>
      <c r="B2995" s="66"/>
      <c r="C2995" s="67"/>
      <c r="D2995" s="68" t="s">
        <v>50</v>
      </c>
      <c r="E2995" s="70" t="s">
        <v>51</v>
      </c>
      <c r="F2995" s="19" t="s">
        <v>1344</v>
      </c>
      <c r="G2995" s="67">
        <v>44753</v>
      </c>
      <c r="H2995" s="67">
        <v>44768</v>
      </c>
      <c r="I2995" s="71">
        <f t="shared" si="163"/>
        <v>15</v>
      </c>
      <c r="J2995" s="72" t="s">
        <v>178</v>
      </c>
      <c r="K2995" s="72" t="s">
        <v>179</v>
      </c>
      <c r="L2995" s="73">
        <v>1</v>
      </c>
      <c r="M2995" s="73" t="s">
        <v>108</v>
      </c>
      <c r="N2995" s="68" t="str">
        <f>VLOOKUP(K2995,[1]人員授權表!D$3:G$249,4,0)</f>
        <v>無機</v>
      </c>
      <c r="O2995" s="70" t="s">
        <v>115</v>
      </c>
      <c r="P2995" s="67">
        <f t="shared" si="162"/>
        <v>44766</v>
      </c>
      <c r="Q2995" s="75" t="str">
        <f t="shared" si="164"/>
        <v>週日</v>
      </c>
      <c r="R2995" s="80">
        <v>44763</v>
      </c>
      <c r="S2995" s="68"/>
      <c r="T2995" s="70"/>
      <c r="U2995" s="70"/>
      <c r="V2995" s="70"/>
      <c r="W2995" s="70"/>
      <c r="X2995" s="70"/>
      <c r="Y2995" s="78"/>
      <c r="Z2995" s="79"/>
      <c r="AA2995" s="1"/>
      <c r="AB2995" s="12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</row>
    <row r="2996" spans="1:61" s="109" customFormat="1">
      <c r="A2996" s="1"/>
      <c r="B2996" s="66"/>
      <c r="C2996" s="67"/>
      <c r="D2996" s="68" t="s">
        <v>50</v>
      </c>
      <c r="E2996" s="70" t="s">
        <v>51</v>
      </c>
      <c r="F2996" s="19" t="s">
        <v>1344</v>
      </c>
      <c r="G2996" s="67">
        <v>44753</v>
      </c>
      <c r="H2996" s="67">
        <v>44768</v>
      </c>
      <c r="I2996" s="71">
        <f t="shared" si="163"/>
        <v>15</v>
      </c>
      <c r="J2996" s="72" t="s">
        <v>141</v>
      </c>
      <c r="K2996" s="72" t="s">
        <v>142</v>
      </c>
      <c r="L2996" s="73">
        <v>1</v>
      </c>
      <c r="M2996" s="73" t="s">
        <v>108</v>
      </c>
      <c r="N2996" s="68" t="str">
        <f>VLOOKUP(K2996,[1]人員授權表!D$3:G$249,4,0)</f>
        <v>無機</v>
      </c>
      <c r="O2996" s="70" t="str">
        <f>IF(J2996=[1]人員授權表!$C$85,"Casper李羿勳",IF(J2996=[1]人員授權表!$C$188,"Iring陳俊明",VLOOKUP(K2996,[1]人員授權表!D$2:E$249,2,FALSE)))</f>
        <v>Dennis陳汶宏</v>
      </c>
      <c r="P2996" s="67">
        <f t="shared" si="162"/>
        <v>44766</v>
      </c>
      <c r="Q2996" s="75" t="str">
        <f t="shared" si="164"/>
        <v>週日</v>
      </c>
      <c r="R2996" s="80">
        <v>44761</v>
      </c>
      <c r="S2996" s="68"/>
      <c r="T2996" s="70"/>
      <c r="U2996" s="70"/>
      <c r="V2996" s="70"/>
      <c r="W2996" s="70"/>
      <c r="X2996" s="70"/>
      <c r="Y2996" s="78"/>
      <c r="Z2996" s="79"/>
      <c r="AA2996" s="1"/>
      <c r="AB2996" s="12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</row>
    <row r="2997" spans="1:61" s="109" customFormat="1">
      <c r="A2997" s="1"/>
      <c r="B2997" s="66"/>
      <c r="C2997" s="67"/>
      <c r="D2997" s="68" t="s">
        <v>50</v>
      </c>
      <c r="E2997" s="70" t="s">
        <v>51</v>
      </c>
      <c r="F2997" s="19" t="s">
        <v>1344</v>
      </c>
      <c r="G2997" s="67">
        <v>44753</v>
      </c>
      <c r="H2997" s="67">
        <v>44768</v>
      </c>
      <c r="I2997" s="71">
        <f t="shared" si="163"/>
        <v>15</v>
      </c>
      <c r="J2997" s="72" t="s">
        <v>966</v>
      </c>
      <c r="K2997" s="72" t="s">
        <v>154</v>
      </c>
      <c r="L2997" s="73">
        <v>1</v>
      </c>
      <c r="M2997" s="73" t="s">
        <v>108</v>
      </c>
      <c r="N2997" s="68" t="str">
        <f>VLOOKUP(K2997,[1]人員授權表!D$3:G$249,4,0)</f>
        <v>無機</v>
      </c>
      <c r="O2997" s="70" t="str">
        <f>IF(J2997=[1]人員授權表!$C$85,"Casper李羿勳",IF(J2997=[1]人員授權表!$C$188,"Iring陳俊明",VLOOKUP(K2997,[1]人員授權表!D$2:E$249,2,FALSE)))</f>
        <v>Ken張智凱</v>
      </c>
      <c r="P2997" s="67">
        <f t="shared" si="162"/>
        <v>44766</v>
      </c>
      <c r="Q2997" s="75" t="str">
        <f t="shared" si="164"/>
        <v>週日</v>
      </c>
      <c r="R2997" s="80">
        <v>44757</v>
      </c>
      <c r="S2997" s="68"/>
      <c r="T2997" s="70"/>
      <c r="U2997" s="70"/>
      <c r="V2997" s="70"/>
      <c r="W2997" s="70"/>
      <c r="X2997" s="70"/>
      <c r="Y2997" s="78"/>
      <c r="Z2997" s="79"/>
      <c r="AA2997" s="1"/>
      <c r="AB2997" s="12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</row>
    <row r="2998" spans="1:61" s="109" customFormat="1">
      <c r="A2998" s="1"/>
      <c r="B2998" s="66"/>
      <c r="C2998" s="67"/>
      <c r="D2998" s="68" t="s">
        <v>50</v>
      </c>
      <c r="E2998" s="70" t="s">
        <v>51</v>
      </c>
      <c r="F2998" s="19" t="s">
        <v>1344</v>
      </c>
      <c r="G2998" s="67">
        <v>44753</v>
      </c>
      <c r="H2998" s="67">
        <v>44768</v>
      </c>
      <c r="I2998" s="71">
        <f t="shared" si="163"/>
        <v>15</v>
      </c>
      <c r="J2998" s="72" t="s">
        <v>209</v>
      </c>
      <c r="K2998" s="72" t="s">
        <v>210</v>
      </c>
      <c r="L2998" s="73">
        <v>1</v>
      </c>
      <c r="M2998" s="73" t="s">
        <v>108</v>
      </c>
      <c r="N2998" s="68" t="str">
        <f>VLOOKUP(K2998,[1]人員授權表!D$3:G$249,4,0)</f>
        <v>無機</v>
      </c>
      <c r="O2998" s="70" t="str">
        <f>IF(J2998=[1]人員授權表!$C$85,"Casper李羿勳",IF(J2998=[1]人員授權表!$C$188,"Iring陳俊明",VLOOKUP(K2998,[1]人員授權表!D$2:E$249,2,FALSE)))</f>
        <v>Vicky游崴涵</v>
      </c>
      <c r="P2998" s="67">
        <f t="shared" si="162"/>
        <v>44766</v>
      </c>
      <c r="Q2998" s="75" t="str">
        <f t="shared" si="164"/>
        <v>週日</v>
      </c>
      <c r="R2998" s="80">
        <v>44762</v>
      </c>
      <c r="S2998" s="68"/>
      <c r="T2998" s="70"/>
      <c r="U2998" s="70"/>
      <c r="V2998" s="70"/>
      <c r="W2998" s="70"/>
      <c r="X2998" s="70"/>
      <c r="Y2998" s="78"/>
      <c r="Z2998" s="79"/>
      <c r="AA2998" s="1"/>
      <c r="AB2998" s="12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</row>
    <row r="2999" spans="1:61" s="109" customFormat="1">
      <c r="A2999" s="1"/>
      <c r="B2999" s="66"/>
      <c r="C2999" s="67"/>
      <c r="D2999" s="68" t="s">
        <v>50</v>
      </c>
      <c r="E2999" s="70" t="s">
        <v>51</v>
      </c>
      <c r="F2999" s="19" t="s">
        <v>1344</v>
      </c>
      <c r="G2999" s="67">
        <v>44753</v>
      </c>
      <c r="H2999" s="67">
        <v>44768</v>
      </c>
      <c r="I2999" s="71">
        <f t="shared" si="163"/>
        <v>15</v>
      </c>
      <c r="J2999" s="72" t="s">
        <v>167</v>
      </c>
      <c r="K2999" s="72" t="s">
        <v>168</v>
      </c>
      <c r="L2999" s="73">
        <v>1</v>
      </c>
      <c r="M2999" s="73" t="s">
        <v>108</v>
      </c>
      <c r="N2999" s="68" t="str">
        <f>VLOOKUP(K2999,[1]人員授權表!D$3:G$249,4,0)</f>
        <v>有機</v>
      </c>
      <c r="O2999" s="70" t="str">
        <f>IF(J2999=[1]人員授權表!$C$85,"Casper李羿勳",IF(J2999=[1]人員授權表!$C$188,"Iring陳俊明",VLOOKUP(K2999,[1]人員授權表!D$2:E$249,2,FALSE)))</f>
        <v>Una林庭瑄</v>
      </c>
      <c r="P2999" s="67">
        <f t="shared" si="162"/>
        <v>44766</v>
      </c>
      <c r="Q2999" s="75" t="str">
        <f t="shared" si="164"/>
        <v>週日</v>
      </c>
      <c r="R2999" s="80">
        <v>44762</v>
      </c>
      <c r="S2999" s="68"/>
      <c r="T2999" s="70"/>
      <c r="U2999" s="70"/>
      <c r="V2999" s="70"/>
      <c r="W2999" s="70"/>
      <c r="X2999" s="70"/>
      <c r="Y2999" s="78"/>
      <c r="Z2999" s="79"/>
      <c r="AA2999" s="1"/>
      <c r="AB2999" s="12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</row>
    <row r="3000" spans="1:61" s="109" customFormat="1">
      <c r="A3000" s="1"/>
      <c r="B3000" s="66"/>
      <c r="C3000" s="67"/>
      <c r="D3000" s="68" t="s">
        <v>50</v>
      </c>
      <c r="E3000" s="70" t="s">
        <v>51</v>
      </c>
      <c r="F3000" s="19" t="s">
        <v>1344</v>
      </c>
      <c r="G3000" s="67">
        <v>44753</v>
      </c>
      <c r="H3000" s="67">
        <v>44768</v>
      </c>
      <c r="I3000" s="71">
        <f t="shared" si="163"/>
        <v>15</v>
      </c>
      <c r="J3000" s="72" t="s">
        <v>257</v>
      </c>
      <c r="K3000" s="72" t="s">
        <v>1225</v>
      </c>
      <c r="L3000" s="73">
        <v>1</v>
      </c>
      <c r="M3000" s="73" t="s">
        <v>108</v>
      </c>
      <c r="N3000" s="68" t="str">
        <f>VLOOKUP(K3000,[1]人員授權表!D$3:G$249,4,0)</f>
        <v>有機</v>
      </c>
      <c r="O3000" s="70" t="str">
        <f>IF(J3000=[1]人員授權表!$C$85,"Casper李羿勳",IF(J3000=[1]人員授權表!$C$188,"Iring陳俊明",VLOOKUP(K3000,[1]人員授權表!D$2:E$249,2,FALSE)))</f>
        <v>Casper李羿勳</v>
      </c>
      <c r="P3000" s="67">
        <f t="shared" si="162"/>
        <v>44766</v>
      </c>
      <c r="Q3000" s="75" t="str">
        <f t="shared" si="164"/>
        <v>週日</v>
      </c>
      <c r="R3000" s="80">
        <v>44764</v>
      </c>
      <c r="S3000" s="68"/>
      <c r="T3000" s="70"/>
      <c r="U3000" s="70"/>
      <c r="V3000" s="70"/>
      <c r="W3000" s="70"/>
      <c r="X3000" s="70"/>
      <c r="Y3000" s="78"/>
      <c r="Z3000" s="79"/>
      <c r="AA3000" s="1"/>
      <c r="AB3000" s="12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</row>
    <row r="3001" spans="1:61" s="109" customFormat="1">
      <c r="A3001" s="1"/>
      <c r="B3001" s="66"/>
      <c r="C3001" s="67"/>
      <c r="D3001" s="68" t="s">
        <v>50</v>
      </c>
      <c r="E3001" s="70" t="s">
        <v>51</v>
      </c>
      <c r="F3001" s="19" t="s">
        <v>1344</v>
      </c>
      <c r="G3001" s="67">
        <v>44753</v>
      </c>
      <c r="H3001" s="67">
        <v>44768</v>
      </c>
      <c r="I3001" s="71">
        <f t="shared" si="163"/>
        <v>15</v>
      </c>
      <c r="J3001" s="72" t="s">
        <v>1226</v>
      </c>
      <c r="K3001" s="72" t="s">
        <v>1227</v>
      </c>
      <c r="L3001" s="73">
        <v>1</v>
      </c>
      <c r="M3001" s="73" t="s">
        <v>108</v>
      </c>
      <c r="N3001" s="68" t="str">
        <f>VLOOKUP(K3001,[1]人員授權表!D$3:G$249,4,0)</f>
        <v>有機</v>
      </c>
      <c r="O3001" s="70" t="str">
        <f>IF(J3001=[1]人員授權表!$C$85,"Casper李羿勳",IF(J3001=[1]人員授權表!$C$188,"Iring陳俊明",VLOOKUP(K3001,[1]人員授權表!D$2:E$249,2,FALSE)))</f>
        <v>Marco陳鴻鈞</v>
      </c>
      <c r="P3001" s="67">
        <f t="shared" si="162"/>
        <v>44766</v>
      </c>
      <c r="Q3001" s="75" t="str">
        <f t="shared" si="164"/>
        <v>週日</v>
      </c>
      <c r="R3001" s="80">
        <v>44761</v>
      </c>
      <c r="S3001" s="68"/>
      <c r="T3001" s="70"/>
      <c r="U3001" s="70"/>
      <c r="V3001" s="70"/>
      <c r="W3001" s="70"/>
      <c r="X3001" s="70"/>
      <c r="Y3001" s="78"/>
      <c r="Z3001" s="79"/>
      <c r="AA3001" s="1"/>
      <c r="AB3001" s="12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</row>
    <row r="3002" spans="1:61" s="109" customFormat="1">
      <c r="A3002" s="1"/>
      <c r="B3002" s="66"/>
      <c r="C3002" s="67"/>
      <c r="D3002" s="68" t="s">
        <v>50</v>
      </c>
      <c r="E3002" s="70" t="s">
        <v>51</v>
      </c>
      <c r="F3002" s="19" t="s">
        <v>1345</v>
      </c>
      <c r="G3002" s="67">
        <v>44753</v>
      </c>
      <c r="H3002" s="67">
        <v>44768</v>
      </c>
      <c r="I3002" s="71">
        <f t="shared" si="163"/>
        <v>15</v>
      </c>
      <c r="J3002" s="72" t="s">
        <v>184</v>
      </c>
      <c r="K3002" s="72" t="s">
        <v>185</v>
      </c>
      <c r="L3002" s="73">
        <v>1</v>
      </c>
      <c r="M3002" s="73" t="s">
        <v>108</v>
      </c>
      <c r="N3002" s="68" t="str">
        <f>VLOOKUP(K3002,[1]人員授權表!D$3:G$249,4,0)</f>
        <v>有機</v>
      </c>
      <c r="O3002" s="70" t="str">
        <f>IF(J3002=[1]人員授權表!$C$85,"Casper李羿勳",IF(J3002=[1]人員授權表!$C$188,"Iring陳俊明",VLOOKUP(K3002,[1]人員授權表!D$2:E$249,2,FALSE)))</f>
        <v>Una林庭瑄</v>
      </c>
      <c r="P3002" s="67">
        <f t="shared" si="162"/>
        <v>44766</v>
      </c>
      <c r="Q3002" s="75" t="str">
        <f t="shared" si="164"/>
        <v>週日</v>
      </c>
      <c r="R3002" s="80">
        <v>44762</v>
      </c>
      <c r="S3002" s="68"/>
      <c r="T3002" s="70"/>
      <c r="U3002" s="70"/>
      <c r="V3002" s="70"/>
      <c r="W3002" s="70"/>
      <c r="X3002" s="70"/>
      <c r="Y3002" s="78"/>
      <c r="Z3002" s="79"/>
      <c r="AA3002" s="1"/>
      <c r="AB3002" s="12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</row>
    <row r="3003" spans="1:61" s="109" customFormat="1">
      <c r="A3003" s="1"/>
      <c r="B3003" s="66"/>
      <c r="C3003" s="67"/>
      <c r="D3003" s="68" t="s">
        <v>50</v>
      </c>
      <c r="E3003" s="70" t="s">
        <v>51</v>
      </c>
      <c r="F3003" s="19" t="s">
        <v>1345</v>
      </c>
      <c r="G3003" s="67">
        <v>44753</v>
      </c>
      <c r="H3003" s="67">
        <v>44768</v>
      </c>
      <c r="I3003" s="71">
        <f t="shared" si="163"/>
        <v>15</v>
      </c>
      <c r="J3003" s="72" t="s">
        <v>919</v>
      </c>
      <c r="K3003" s="72" t="s">
        <v>187</v>
      </c>
      <c r="L3003" s="73">
        <v>1</v>
      </c>
      <c r="M3003" s="73" t="s">
        <v>108</v>
      </c>
      <c r="N3003" s="68" t="str">
        <f>VLOOKUP(K3003,[1]人員授權表!D$3:G$249,4,0)</f>
        <v>無機</v>
      </c>
      <c r="O3003" s="70" t="str">
        <f>IF(J3003=[1]人員授權表!$C$85,"Casper李羿勳",IF(J3003=[1]人員授權表!$C$188,"Iring陳俊明",VLOOKUP(K3003,[1]人員授權表!D$2:E$249,2,FALSE)))</f>
        <v>Ruby黃家蓁</v>
      </c>
      <c r="P3003" s="67">
        <f t="shared" si="162"/>
        <v>44766</v>
      </c>
      <c r="Q3003" s="75" t="str">
        <f t="shared" si="164"/>
        <v>週日</v>
      </c>
      <c r="R3003" s="80">
        <v>44762</v>
      </c>
      <c r="S3003" s="68"/>
      <c r="T3003" s="70"/>
      <c r="U3003" s="70"/>
      <c r="V3003" s="70"/>
      <c r="W3003" s="70"/>
      <c r="X3003" s="70"/>
      <c r="Y3003" s="78"/>
      <c r="Z3003" s="79"/>
      <c r="AA3003" s="1"/>
      <c r="AB3003" s="12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</row>
    <row r="3004" spans="1:61" s="109" customFormat="1">
      <c r="A3004" s="1"/>
      <c r="B3004" s="66"/>
      <c r="C3004" s="67"/>
      <c r="D3004" s="68" t="s">
        <v>50</v>
      </c>
      <c r="E3004" s="70" t="s">
        <v>51</v>
      </c>
      <c r="F3004" s="19" t="s">
        <v>1345</v>
      </c>
      <c r="G3004" s="67">
        <v>44753</v>
      </c>
      <c r="H3004" s="67">
        <v>44768</v>
      </c>
      <c r="I3004" s="71">
        <f t="shared" si="163"/>
        <v>15</v>
      </c>
      <c r="J3004" s="72" t="s">
        <v>188</v>
      </c>
      <c r="K3004" s="72" t="s">
        <v>189</v>
      </c>
      <c r="L3004" s="73">
        <v>1</v>
      </c>
      <c r="M3004" s="73" t="s">
        <v>108</v>
      </c>
      <c r="N3004" s="68" t="str">
        <f>VLOOKUP(K3004,[1]人員授權表!D$3:G$249,4,0)</f>
        <v>無機</v>
      </c>
      <c r="O3004" s="70" t="str">
        <f>IF(J3004=[1]人員授權表!$C$85,"Casper李羿勳",IF(J3004=[1]人員授權表!$C$188,"Iring陳俊明",VLOOKUP(K3004,[1]人員授權表!D$2:E$249,2,FALSE)))</f>
        <v>Iring陳俊明</v>
      </c>
      <c r="P3004" s="67">
        <f t="shared" si="162"/>
        <v>44766</v>
      </c>
      <c r="Q3004" s="75" t="str">
        <f t="shared" si="164"/>
        <v>週日</v>
      </c>
      <c r="R3004" s="80">
        <v>44757</v>
      </c>
      <c r="S3004" s="68"/>
      <c r="T3004" s="70"/>
      <c r="U3004" s="70"/>
      <c r="V3004" s="70"/>
      <c r="W3004" s="70"/>
      <c r="X3004" s="70"/>
      <c r="Y3004" s="78"/>
      <c r="Z3004" s="79"/>
      <c r="AA3004" s="1"/>
      <c r="AB3004" s="12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</row>
    <row r="3005" spans="1:61" s="109" customFormat="1">
      <c r="A3005" s="1"/>
      <c r="B3005" s="66"/>
      <c r="C3005" s="67"/>
      <c r="D3005" s="68" t="s">
        <v>50</v>
      </c>
      <c r="E3005" s="70" t="s">
        <v>51</v>
      </c>
      <c r="F3005" s="19" t="s">
        <v>1345</v>
      </c>
      <c r="G3005" s="67">
        <v>44753</v>
      </c>
      <c r="H3005" s="67">
        <v>44768</v>
      </c>
      <c r="I3005" s="71">
        <f t="shared" si="163"/>
        <v>15</v>
      </c>
      <c r="J3005" s="72" t="s">
        <v>190</v>
      </c>
      <c r="K3005" s="72" t="s">
        <v>140</v>
      </c>
      <c r="L3005" s="73">
        <v>1</v>
      </c>
      <c r="M3005" s="73" t="s">
        <v>108</v>
      </c>
      <c r="N3005" s="68" t="str">
        <f>VLOOKUP(K3005,[1]人員授權表!D$3:G$249,4,0)</f>
        <v>無機</v>
      </c>
      <c r="O3005" s="70" t="str">
        <f>IF(J3005=[1]人員授權表!$C$85,"Casper李羿勳",IF(J3005=[1]人員授權表!$C$188,"Iring陳俊明",VLOOKUP(K3005,[1]人員授權表!D$2:E$249,2,FALSE)))</f>
        <v>Iring陳俊明</v>
      </c>
      <c r="P3005" s="67">
        <f t="shared" si="162"/>
        <v>44766</v>
      </c>
      <c r="Q3005" s="75" t="str">
        <f t="shared" si="164"/>
        <v>週日</v>
      </c>
      <c r="R3005" s="80">
        <v>44757</v>
      </c>
      <c r="S3005" s="68"/>
      <c r="T3005" s="70"/>
      <c r="U3005" s="70"/>
      <c r="V3005" s="70"/>
      <c r="W3005" s="70"/>
      <c r="X3005" s="70"/>
      <c r="Y3005" s="78"/>
      <c r="Z3005" s="79"/>
      <c r="AA3005" s="1"/>
      <c r="AB3005" s="12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</row>
    <row r="3006" spans="1:61" s="109" customFormat="1">
      <c r="A3006" s="1"/>
      <c r="B3006" s="66"/>
      <c r="C3006" s="67"/>
      <c r="D3006" s="68" t="s">
        <v>50</v>
      </c>
      <c r="E3006" s="70" t="s">
        <v>51</v>
      </c>
      <c r="F3006" s="19" t="s">
        <v>1345</v>
      </c>
      <c r="G3006" s="67">
        <v>44753</v>
      </c>
      <c r="H3006" s="67">
        <v>44768</v>
      </c>
      <c r="I3006" s="71">
        <f t="shared" si="163"/>
        <v>15</v>
      </c>
      <c r="J3006" s="72" t="s">
        <v>195</v>
      </c>
      <c r="K3006" s="72" t="s">
        <v>196</v>
      </c>
      <c r="L3006" s="73">
        <v>1</v>
      </c>
      <c r="M3006" s="73" t="s">
        <v>108</v>
      </c>
      <c r="N3006" s="68" t="str">
        <f>VLOOKUP(K3006,[1]人員授權表!D$3:G$249,4,0)</f>
        <v>無機</v>
      </c>
      <c r="O3006" s="70" t="str">
        <f>IF(J3006=[1]人員授權表!$C$85,"Casper李羿勳",IF(J3006=[1]人員授權表!$C$188,"Iring陳俊明",VLOOKUP(K3006,[1]人員授權表!D$2:E$249,2,FALSE)))</f>
        <v>Debby胡萱黛</v>
      </c>
      <c r="P3006" s="67">
        <f t="shared" si="162"/>
        <v>44766</v>
      </c>
      <c r="Q3006" s="75" t="str">
        <f t="shared" si="164"/>
        <v>週日</v>
      </c>
      <c r="R3006" s="80">
        <v>44764</v>
      </c>
      <c r="S3006" s="68"/>
      <c r="T3006" s="70"/>
      <c r="U3006" s="70"/>
      <c r="V3006" s="70"/>
      <c r="W3006" s="70"/>
      <c r="X3006" s="70"/>
      <c r="Y3006" s="78"/>
      <c r="Z3006" s="79"/>
      <c r="AA3006" s="1"/>
      <c r="AB3006" s="12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</row>
    <row r="3007" spans="1:61" s="109" customFormat="1">
      <c r="A3007" s="1"/>
      <c r="B3007" s="66"/>
      <c r="C3007" s="67"/>
      <c r="D3007" s="68" t="s">
        <v>50</v>
      </c>
      <c r="E3007" s="70" t="s">
        <v>51</v>
      </c>
      <c r="F3007" s="19" t="s">
        <v>1345</v>
      </c>
      <c r="G3007" s="67">
        <v>44753</v>
      </c>
      <c r="H3007" s="67">
        <v>44768</v>
      </c>
      <c r="I3007" s="71">
        <f t="shared" si="163"/>
        <v>15</v>
      </c>
      <c r="J3007" s="72" t="s">
        <v>198</v>
      </c>
      <c r="K3007" s="72" t="s">
        <v>199</v>
      </c>
      <c r="L3007" s="73">
        <v>1</v>
      </c>
      <c r="M3007" s="73" t="s">
        <v>108</v>
      </c>
      <c r="N3007" s="68" t="str">
        <f>VLOOKUP(K3007,[1]人員授權表!D$3:G$249,4,0)</f>
        <v>無機</v>
      </c>
      <c r="O3007" s="70" t="str">
        <f>IF(J3007=[1]人員授權表!$C$85,"Casper李羿勳",IF(J3007=[1]人員授權表!$C$188,"Iring陳俊明",VLOOKUP(K3007,[1]人員授權表!D$2:E$249,2,FALSE)))</f>
        <v>Vicky游崴涵</v>
      </c>
      <c r="P3007" s="67">
        <f t="shared" si="162"/>
        <v>44766</v>
      </c>
      <c r="Q3007" s="75" t="str">
        <f t="shared" si="164"/>
        <v>週日</v>
      </c>
      <c r="R3007" s="80">
        <v>44762</v>
      </c>
      <c r="S3007" s="68"/>
      <c r="T3007" s="70"/>
      <c r="U3007" s="70"/>
      <c r="V3007" s="70"/>
      <c r="W3007" s="70"/>
      <c r="X3007" s="70"/>
      <c r="Y3007" s="78"/>
      <c r="Z3007" s="79"/>
      <c r="AA3007" s="1"/>
      <c r="AB3007" s="12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</row>
    <row r="3008" spans="1:61" s="109" customFormat="1">
      <c r="A3008" s="1"/>
      <c r="B3008" s="66"/>
      <c r="C3008" s="67"/>
      <c r="D3008" s="68" t="s">
        <v>50</v>
      </c>
      <c r="E3008" s="70" t="s">
        <v>51</v>
      </c>
      <c r="F3008" s="19" t="s">
        <v>1345</v>
      </c>
      <c r="G3008" s="67">
        <v>44753</v>
      </c>
      <c r="H3008" s="67">
        <v>44768</v>
      </c>
      <c r="I3008" s="71">
        <f t="shared" si="163"/>
        <v>15</v>
      </c>
      <c r="J3008" s="72" t="s">
        <v>200</v>
      </c>
      <c r="K3008" s="72" t="s">
        <v>201</v>
      </c>
      <c r="L3008" s="73">
        <v>1</v>
      </c>
      <c r="M3008" s="73" t="s">
        <v>108</v>
      </c>
      <c r="N3008" s="68" t="str">
        <f>VLOOKUP(K3008,[1]人員授權表!D$3:G$249,4,0)</f>
        <v>無機</v>
      </c>
      <c r="O3008" s="70" t="str">
        <f>IF(J3008=[1]人員授權表!$C$85,"Casper李羿勳",IF(J3008=[1]人員授權表!$C$188,"Iring陳俊明",VLOOKUP(K3008,[1]人員授權表!D$2:E$249,2,FALSE)))</f>
        <v>Ruby黃家蓁</v>
      </c>
      <c r="P3008" s="67">
        <f t="shared" si="162"/>
        <v>44766</v>
      </c>
      <c r="Q3008" s="75" t="str">
        <f t="shared" si="164"/>
        <v>週日</v>
      </c>
      <c r="R3008" s="80">
        <v>44761</v>
      </c>
      <c r="S3008" s="68"/>
      <c r="T3008" s="70"/>
      <c r="U3008" s="70"/>
      <c r="V3008" s="70"/>
      <c r="W3008" s="70"/>
      <c r="X3008" s="70"/>
      <c r="Y3008" s="78"/>
      <c r="Z3008" s="79"/>
      <c r="AA3008" s="1"/>
      <c r="AB3008" s="12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</row>
    <row r="3009" spans="1:61" s="109" customFormat="1">
      <c r="A3009" s="1"/>
      <c r="B3009" s="66"/>
      <c r="C3009" s="67"/>
      <c r="D3009" s="68" t="s">
        <v>50</v>
      </c>
      <c r="E3009" s="70" t="s">
        <v>51</v>
      </c>
      <c r="F3009" s="19" t="s">
        <v>1345</v>
      </c>
      <c r="G3009" s="67">
        <v>44753</v>
      </c>
      <c r="H3009" s="67">
        <v>44768</v>
      </c>
      <c r="I3009" s="71">
        <f t="shared" si="163"/>
        <v>15</v>
      </c>
      <c r="J3009" s="72" t="s">
        <v>151</v>
      </c>
      <c r="K3009" s="72" t="s">
        <v>152</v>
      </c>
      <c r="L3009" s="73">
        <v>1</v>
      </c>
      <c r="M3009" s="73" t="s">
        <v>108</v>
      </c>
      <c r="N3009" s="68" t="str">
        <f>VLOOKUP(K3009,[1]人員授權表!D$3:G$249,4,0)</f>
        <v>無機</v>
      </c>
      <c r="O3009" s="70" t="str">
        <f>IF(J3009=[1]人員授權表!$C$85,"Casper李羿勳",IF(J3009=[1]人員授權表!$C$188,"Iring陳俊明",VLOOKUP(K3009,[1]人員授權表!D$2:E$249,2,FALSE)))</f>
        <v>Vicky游崴涵</v>
      </c>
      <c r="P3009" s="67">
        <f t="shared" si="162"/>
        <v>44766</v>
      </c>
      <c r="Q3009" s="75" t="str">
        <f t="shared" si="164"/>
        <v>週日</v>
      </c>
      <c r="R3009" s="80">
        <v>44762</v>
      </c>
      <c r="S3009" s="68"/>
      <c r="T3009" s="70"/>
      <c r="U3009" s="70"/>
      <c r="V3009" s="70"/>
      <c r="W3009" s="70"/>
      <c r="X3009" s="70"/>
      <c r="Y3009" s="78"/>
      <c r="Z3009" s="79"/>
      <c r="AA3009" s="1"/>
      <c r="AB3009" s="12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</row>
    <row r="3010" spans="1:61" s="109" customFormat="1">
      <c r="A3010" s="1"/>
      <c r="B3010" s="66"/>
      <c r="C3010" s="67"/>
      <c r="D3010" s="68" t="s">
        <v>50</v>
      </c>
      <c r="E3010" s="70" t="s">
        <v>51</v>
      </c>
      <c r="F3010" s="19" t="s">
        <v>1345</v>
      </c>
      <c r="G3010" s="67">
        <v>44753</v>
      </c>
      <c r="H3010" s="67">
        <v>44768</v>
      </c>
      <c r="I3010" s="71">
        <f t="shared" si="163"/>
        <v>15</v>
      </c>
      <c r="J3010" s="72" t="s">
        <v>160</v>
      </c>
      <c r="K3010" s="72" t="s">
        <v>161</v>
      </c>
      <c r="L3010" s="73">
        <v>1</v>
      </c>
      <c r="M3010" s="73" t="s">
        <v>108</v>
      </c>
      <c r="N3010" s="68" t="str">
        <f>VLOOKUP(K3010,[1]人員授權表!D$3:G$249,4,0)</f>
        <v>無機</v>
      </c>
      <c r="O3010" s="70" t="str">
        <f>IF(J3010=[1]人員授權表!$C$85,"Casper李羿勳",IF(J3010=[1]人員授權表!$C$188,"Iring陳俊明",VLOOKUP(K3010,[1]人員授權表!D$2:E$249,2,FALSE)))</f>
        <v>Dennis陳汶宏</v>
      </c>
      <c r="P3010" s="67">
        <f t="shared" ref="P3010:P3073" si="165">H3010-2</f>
        <v>44766</v>
      </c>
      <c r="Q3010" s="75" t="str">
        <f t="shared" si="164"/>
        <v>週日</v>
      </c>
      <c r="R3010" s="80">
        <v>44762</v>
      </c>
      <c r="S3010" s="68"/>
      <c r="T3010" s="70"/>
      <c r="U3010" s="70"/>
      <c r="V3010" s="70"/>
      <c r="W3010" s="70"/>
      <c r="X3010" s="70"/>
      <c r="Y3010" s="78"/>
      <c r="Z3010" s="79"/>
      <c r="AA3010" s="1"/>
      <c r="AB3010" s="12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</row>
    <row r="3011" spans="1:61" s="109" customFormat="1">
      <c r="A3011" s="1"/>
      <c r="B3011" s="66"/>
      <c r="C3011" s="67"/>
      <c r="D3011" s="68" t="s">
        <v>50</v>
      </c>
      <c r="E3011" s="70" t="s">
        <v>51</v>
      </c>
      <c r="F3011" s="19" t="s">
        <v>1345</v>
      </c>
      <c r="G3011" s="67">
        <v>44753</v>
      </c>
      <c r="H3011" s="67">
        <v>44768</v>
      </c>
      <c r="I3011" s="71">
        <f t="shared" si="163"/>
        <v>15</v>
      </c>
      <c r="J3011" s="72" t="s">
        <v>1222</v>
      </c>
      <c r="K3011" s="72" t="s">
        <v>1223</v>
      </c>
      <c r="L3011" s="73">
        <v>1</v>
      </c>
      <c r="M3011" s="73" t="s">
        <v>108</v>
      </c>
      <c r="N3011" s="68" t="str">
        <f>VLOOKUP(K3011,[1]人員授權表!D$3:G$249,4,0)</f>
        <v>無機</v>
      </c>
      <c r="O3011" s="70" t="str">
        <f>IF(J3011=[1]人員授權表!$C$85,"Casper李羿勳",IF(J3011=[1]人員授權表!$C$188,"Iring陳俊明",VLOOKUP(K3011,[1]人員授權表!D$2:E$249,2,FALSE)))</f>
        <v>Dennis陳汶宏</v>
      </c>
      <c r="P3011" s="67">
        <f t="shared" si="165"/>
        <v>44766</v>
      </c>
      <c r="Q3011" s="75" t="str">
        <f t="shared" si="164"/>
        <v>週日</v>
      </c>
      <c r="R3011" s="80">
        <v>44762</v>
      </c>
      <c r="S3011" s="68"/>
      <c r="T3011" s="70"/>
      <c r="U3011" s="70"/>
      <c r="V3011" s="70"/>
      <c r="W3011" s="70"/>
      <c r="X3011" s="70"/>
      <c r="Y3011" s="78"/>
      <c r="Z3011" s="79"/>
      <c r="AA3011" s="1"/>
      <c r="AB3011" s="12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</row>
    <row r="3012" spans="1:61" s="109" customFormat="1">
      <c r="A3012" s="1"/>
      <c r="B3012" s="66"/>
      <c r="C3012" s="67"/>
      <c r="D3012" s="68" t="s">
        <v>50</v>
      </c>
      <c r="E3012" s="70" t="s">
        <v>51</v>
      </c>
      <c r="F3012" s="19" t="s">
        <v>1345</v>
      </c>
      <c r="G3012" s="67">
        <v>44753</v>
      </c>
      <c r="H3012" s="67">
        <v>44768</v>
      </c>
      <c r="I3012" s="71">
        <f t="shared" si="163"/>
        <v>15</v>
      </c>
      <c r="J3012" s="72" t="s">
        <v>175</v>
      </c>
      <c r="K3012" s="72" t="s">
        <v>176</v>
      </c>
      <c r="L3012" s="73">
        <v>1</v>
      </c>
      <c r="M3012" s="73" t="s">
        <v>108</v>
      </c>
      <c r="N3012" s="68" t="str">
        <f>VLOOKUP(K3012,[1]人員授權表!D$3:G$249,4,0)</f>
        <v>無機</v>
      </c>
      <c r="O3012" s="70" t="s">
        <v>177</v>
      </c>
      <c r="P3012" s="67">
        <f t="shared" si="165"/>
        <v>44766</v>
      </c>
      <c r="Q3012" s="75" t="str">
        <f t="shared" si="164"/>
        <v>週日</v>
      </c>
      <c r="R3012" s="80">
        <v>44757</v>
      </c>
      <c r="S3012" s="68"/>
      <c r="T3012" s="70"/>
      <c r="U3012" s="70"/>
      <c r="V3012" s="70"/>
      <c r="W3012" s="70"/>
      <c r="X3012" s="70"/>
      <c r="Y3012" s="78"/>
      <c r="Z3012" s="79"/>
      <c r="AA3012" s="1"/>
      <c r="AB3012" s="12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</row>
    <row r="3013" spans="1:61" s="109" customFormat="1">
      <c r="A3013" s="1"/>
      <c r="B3013" s="66"/>
      <c r="C3013" s="67"/>
      <c r="D3013" s="68" t="s">
        <v>50</v>
      </c>
      <c r="E3013" s="70" t="s">
        <v>51</v>
      </c>
      <c r="F3013" s="19" t="s">
        <v>1345</v>
      </c>
      <c r="G3013" s="67">
        <v>44753</v>
      </c>
      <c r="H3013" s="67">
        <v>44768</v>
      </c>
      <c r="I3013" s="71">
        <f t="shared" si="163"/>
        <v>15</v>
      </c>
      <c r="J3013" s="72" t="s">
        <v>290</v>
      </c>
      <c r="K3013" s="72" t="s">
        <v>291</v>
      </c>
      <c r="L3013" s="73">
        <v>1</v>
      </c>
      <c r="M3013" s="73" t="s">
        <v>108</v>
      </c>
      <c r="N3013" s="68" t="str">
        <f>VLOOKUP(K3013,[1]人員授權表!D$3:G$249,4,0)</f>
        <v>無機</v>
      </c>
      <c r="O3013" s="70" t="str">
        <f>IF(J3013=[1]人員授權表!$C$85,"Casper李羿勳",IF(J3013=[1]人員授權表!$C$188,"Iring陳俊明",VLOOKUP(K3013,[1]人員授權表!D$2:E$249,2,FALSE)))</f>
        <v>George陳志昇</v>
      </c>
      <c r="P3013" s="67">
        <f t="shared" si="165"/>
        <v>44766</v>
      </c>
      <c r="Q3013" s="75" t="str">
        <f t="shared" si="164"/>
        <v>週日</v>
      </c>
      <c r="R3013" s="80">
        <v>44762</v>
      </c>
      <c r="S3013" s="68"/>
      <c r="T3013" s="70"/>
      <c r="U3013" s="70"/>
      <c r="V3013" s="70"/>
      <c r="W3013" s="70"/>
      <c r="X3013" s="70"/>
      <c r="Y3013" s="78"/>
      <c r="Z3013" s="79"/>
      <c r="AA3013" s="1"/>
      <c r="AB3013" s="12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</row>
    <row r="3014" spans="1:61" s="109" customFormat="1">
      <c r="A3014" s="1"/>
      <c r="B3014" s="66"/>
      <c r="C3014" s="67"/>
      <c r="D3014" s="68" t="s">
        <v>50</v>
      </c>
      <c r="E3014" s="70" t="s">
        <v>51</v>
      </c>
      <c r="F3014" s="19" t="s">
        <v>1345</v>
      </c>
      <c r="G3014" s="67">
        <v>44753</v>
      </c>
      <c r="H3014" s="67">
        <v>44768</v>
      </c>
      <c r="I3014" s="71">
        <f t="shared" si="163"/>
        <v>15</v>
      </c>
      <c r="J3014" s="72" t="s">
        <v>204</v>
      </c>
      <c r="K3014" s="72" t="s">
        <v>205</v>
      </c>
      <c r="L3014" s="73">
        <v>1</v>
      </c>
      <c r="M3014" s="73" t="s">
        <v>108</v>
      </c>
      <c r="N3014" s="68" t="str">
        <f>VLOOKUP(K3014,[1]人員授權表!D$3:G$249,4,0)</f>
        <v>無機</v>
      </c>
      <c r="O3014" s="70" t="str">
        <f>IF(J3014=[1]人員授權表!$C$85,"Casper李羿勳",IF(J3014=[1]人員授權表!$C$188,"Iring陳俊明",VLOOKUP(K3014,[1]人員授權表!D$2:E$249,2,FALSE)))</f>
        <v>Iring陳俊明</v>
      </c>
      <c r="P3014" s="67">
        <f t="shared" si="165"/>
        <v>44766</v>
      </c>
      <c r="Q3014" s="75" t="str">
        <f t="shared" si="164"/>
        <v>週日</v>
      </c>
      <c r="R3014" s="80">
        <v>44762</v>
      </c>
      <c r="S3014" s="68"/>
      <c r="T3014" s="70"/>
      <c r="U3014" s="70"/>
      <c r="V3014" s="70"/>
      <c r="W3014" s="70"/>
      <c r="X3014" s="70"/>
      <c r="Y3014" s="78"/>
      <c r="Z3014" s="79"/>
      <c r="AA3014" s="1"/>
      <c r="AB3014" s="12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</row>
    <row r="3015" spans="1:61" s="109" customFormat="1">
      <c r="A3015" s="1"/>
      <c r="B3015" s="66"/>
      <c r="C3015" s="67"/>
      <c r="D3015" s="68" t="s">
        <v>50</v>
      </c>
      <c r="E3015" s="70" t="s">
        <v>51</v>
      </c>
      <c r="F3015" s="19" t="s">
        <v>1345</v>
      </c>
      <c r="G3015" s="67">
        <v>44753</v>
      </c>
      <c r="H3015" s="67">
        <v>44768</v>
      </c>
      <c r="I3015" s="71">
        <f t="shared" ref="I3015:I3078" si="166">_xlfn.DAYS(H3015,G3015)</f>
        <v>15</v>
      </c>
      <c r="J3015" s="72" t="s">
        <v>206</v>
      </c>
      <c r="K3015" s="72" t="s">
        <v>179</v>
      </c>
      <c r="L3015" s="73">
        <v>1</v>
      </c>
      <c r="M3015" s="73" t="s">
        <v>108</v>
      </c>
      <c r="N3015" s="68" t="str">
        <f>VLOOKUP(K3015,[1]人員授權表!D$3:G$249,4,0)</f>
        <v>無機</v>
      </c>
      <c r="O3015" s="70" t="s">
        <v>115</v>
      </c>
      <c r="P3015" s="67">
        <f t="shared" si="165"/>
        <v>44766</v>
      </c>
      <c r="Q3015" s="75" t="str">
        <f t="shared" ref="Q3015:Q3078" si="167">TEXT(P3015,"aaa")</f>
        <v>週日</v>
      </c>
      <c r="R3015" s="80">
        <v>44763</v>
      </c>
      <c r="S3015" s="68"/>
      <c r="T3015" s="70"/>
      <c r="U3015" s="70"/>
      <c r="V3015" s="70"/>
      <c r="W3015" s="70"/>
      <c r="X3015" s="70"/>
      <c r="Y3015" s="78"/>
      <c r="Z3015" s="79"/>
      <c r="AA3015" s="1"/>
      <c r="AB3015" s="12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</row>
    <row r="3016" spans="1:61" s="109" customFormat="1">
      <c r="A3016" s="1"/>
      <c r="B3016" s="66"/>
      <c r="C3016" s="67"/>
      <c r="D3016" s="68" t="s">
        <v>50</v>
      </c>
      <c r="E3016" s="70" t="s">
        <v>51</v>
      </c>
      <c r="F3016" s="19" t="s">
        <v>1345</v>
      </c>
      <c r="G3016" s="67">
        <v>44753</v>
      </c>
      <c r="H3016" s="67">
        <v>44768</v>
      </c>
      <c r="I3016" s="71">
        <f t="shared" si="166"/>
        <v>15</v>
      </c>
      <c r="J3016" s="72" t="s">
        <v>178</v>
      </c>
      <c r="K3016" s="72" t="s">
        <v>179</v>
      </c>
      <c r="L3016" s="73">
        <v>1</v>
      </c>
      <c r="M3016" s="73" t="s">
        <v>108</v>
      </c>
      <c r="N3016" s="68" t="str">
        <f>VLOOKUP(K3016,[1]人員授權表!D$3:G$249,4,0)</f>
        <v>無機</v>
      </c>
      <c r="O3016" s="70" t="s">
        <v>115</v>
      </c>
      <c r="P3016" s="67">
        <f t="shared" si="165"/>
        <v>44766</v>
      </c>
      <c r="Q3016" s="75" t="str">
        <f t="shared" si="167"/>
        <v>週日</v>
      </c>
      <c r="R3016" s="80">
        <v>44763</v>
      </c>
      <c r="S3016" s="68"/>
      <c r="T3016" s="70"/>
      <c r="U3016" s="70"/>
      <c r="V3016" s="70"/>
      <c r="W3016" s="70"/>
      <c r="X3016" s="70"/>
      <c r="Y3016" s="78"/>
      <c r="Z3016" s="79"/>
      <c r="AA3016" s="1"/>
      <c r="AB3016" s="12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</row>
    <row r="3017" spans="1:61" s="109" customFormat="1">
      <c r="A3017" s="1"/>
      <c r="B3017" s="66"/>
      <c r="C3017" s="67"/>
      <c r="D3017" s="68" t="s">
        <v>50</v>
      </c>
      <c r="E3017" s="70" t="s">
        <v>51</v>
      </c>
      <c r="F3017" s="19" t="s">
        <v>1345</v>
      </c>
      <c r="G3017" s="67">
        <v>44753</v>
      </c>
      <c r="H3017" s="67">
        <v>44768</v>
      </c>
      <c r="I3017" s="71">
        <f t="shared" si="166"/>
        <v>15</v>
      </c>
      <c r="J3017" s="72" t="s">
        <v>141</v>
      </c>
      <c r="K3017" s="72" t="s">
        <v>142</v>
      </c>
      <c r="L3017" s="73">
        <v>1</v>
      </c>
      <c r="M3017" s="73" t="s">
        <v>108</v>
      </c>
      <c r="N3017" s="68" t="str">
        <f>VLOOKUP(K3017,[1]人員授權表!D$3:G$249,4,0)</f>
        <v>無機</v>
      </c>
      <c r="O3017" s="70" t="str">
        <f>IF(J3017=[1]人員授權表!$C$85,"Casper李羿勳",IF(J3017=[1]人員授權表!$C$188,"Iring陳俊明",VLOOKUP(K3017,[1]人員授權表!D$2:E$249,2,FALSE)))</f>
        <v>Dennis陳汶宏</v>
      </c>
      <c r="P3017" s="67">
        <f t="shared" si="165"/>
        <v>44766</v>
      </c>
      <c r="Q3017" s="75" t="str">
        <f t="shared" si="167"/>
        <v>週日</v>
      </c>
      <c r="R3017" s="80">
        <v>44761</v>
      </c>
      <c r="S3017" s="68"/>
      <c r="T3017" s="70"/>
      <c r="U3017" s="70"/>
      <c r="V3017" s="70"/>
      <c r="W3017" s="70"/>
      <c r="X3017" s="70"/>
      <c r="Y3017" s="78"/>
      <c r="Z3017" s="79"/>
      <c r="AA3017" s="1"/>
      <c r="AB3017" s="12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</row>
    <row r="3018" spans="1:61" s="109" customFormat="1">
      <c r="A3018" s="1"/>
      <c r="B3018" s="66"/>
      <c r="C3018" s="67"/>
      <c r="D3018" s="68" t="s">
        <v>50</v>
      </c>
      <c r="E3018" s="70" t="s">
        <v>51</v>
      </c>
      <c r="F3018" s="19" t="s">
        <v>1345</v>
      </c>
      <c r="G3018" s="67">
        <v>44753</v>
      </c>
      <c r="H3018" s="67">
        <v>44768</v>
      </c>
      <c r="I3018" s="71">
        <f t="shared" si="166"/>
        <v>15</v>
      </c>
      <c r="J3018" s="72" t="s">
        <v>966</v>
      </c>
      <c r="K3018" s="72" t="s">
        <v>154</v>
      </c>
      <c r="L3018" s="73">
        <v>1</v>
      </c>
      <c r="M3018" s="73" t="s">
        <v>108</v>
      </c>
      <c r="N3018" s="68" t="str">
        <f>VLOOKUP(K3018,[1]人員授權表!D$3:G$249,4,0)</f>
        <v>無機</v>
      </c>
      <c r="O3018" s="70" t="str">
        <f>IF(J3018=[1]人員授權表!$C$85,"Casper李羿勳",IF(J3018=[1]人員授權表!$C$188,"Iring陳俊明",VLOOKUP(K3018,[1]人員授權表!D$2:E$249,2,FALSE)))</f>
        <v>Ken張智凱</v>
      </c>
      <c r="P3018" s="67">
        <f t="shared" si="165"/>
        <v>44766</v>
      </c>
      <c r="Q3018" s="75" t="str">
        <f t="shared" si="167"/>
        <v>週日</v>
      </c>
      <c r="R3018" s="80">
        <v>44757</v>
      </c>
      <c r="S3018" s="68"/>
      <c r="T3018" s="70"/>
      <c r="U3018" s="70"/>
      <c r="V3018" s="70"/>
      <c r="W3018" s="70"/>
      <c r="X3018" s="70"/>
      <c r="Y3018" s="78"/>
      <c r="Z3018" s="79"/>
      <c r="AA3018" s="1"/>
      <c r="AB3018" s="12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</row>
    <row r="3019" spans="1:61" s="109" customFormat="1">
      <c r="A3019" s="1"/>
      <c r="B3019" s="66"/>
      <c r="C3019" s="67"/>
      <c r="D3019" s="68" t="s">
        <v>50</v>
      </c>
      <c r="E3019" s="70" t="s">
        <v>51</v>
      </c>
      <c r="F3019" s="19" t="s">
        <v>1345</v>
      </c>
      <c r="G3019" s="67">
        <v>44753</v>
      </c>
      <c r="H3019" s="67">
        <v>44768</v>
      </c>
      <c r="I3019" s="71">
        <f t="shared" si="166"/>
        <v>15</v>
      </c>
      <c r="J3019" s="72" t="s">
        <v>209</v>
      </c>
      <c r="K3019" s="72" t="s">
        <v>210</v>
      </c>
      <c r="L3019" s="73">
        <v>1</v>
      </c>
      <c r="M3019" s="73" t="s">
        <v>108</v>
      </c>
      <c r="N3019" s="68" t="str">
        <f>VLOOKUP(K3019,[1]人員授權表!D$3:G$249,4,0)</f>
        <v>無機</v>
      </c>
      <c r="O3019" s="70" t="str">
        <f>IF(J3019=[1]人員授權表!$C$85,"Casper李羿勳",IF(J3019=[1]人員授權表!$C$188,"Iring陳俊明",VLOOKUP(K3019,[1]人員授權表!D$2:E$249,2,FALSE)))</f>
        <v>Vicky游崴涵</v>
      </c>
      <c r="P3019" s="67">
        <f t="shared" si="165"/>
        <v>44766</v>
      </c>
      <c r="Q3019" s="75" t="str">
        <f t="shared" si="167"/>
        <v>週日</v>
      </c>
      <c r="R3019" s="80">
        <v>44762</v>
      </c>
      <c r="S3019" s="68"/>
      <c r="T3019" s="70"/>
      <c r="U3019" s="70"/>
      <c r="V3019" s="70"/>
      <c r="W3019" s="70"/>
      <c r="X3019" s="70"/>
      <c r="Y3019" s="78"/>
      <c r="Z3019" s="79"/>
      <c r="AA3019" s="1"/>
      <c r="AB3019" s="12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</row>
    <row r="3020" spans="1:61" s="109" customFormat="1">
      <c r="A3020" s="1"/>
      <c r="B3020" s="66"/>
      <c r="C3020" s="67"/>
      <c r="D3020" s="68" t="s">
        <v>50</v>
      </c>
      <c r="E3020" s="70" t="s">
        <v>51</v>
      </c>
      <c r="F3020" s="19" t="s">
        <v>1345</v>
      </c>
      <c r="G3020" s="67">
        <v>44753</v>
      </c>
      <c r="H3020" s="67">
        <v>44768</v>
      </c>
      <c r="I3020" s="71">
        <f t="shared" si="166"/>
        <v>15</v>
      </c>
      <c r="J3020" s="72" t="s">
        <v>167</v>
      </c>
      <c r="K3020" s="72" t="s">
        <v>168</v>
      </c>
      <c r="L3020" s="73">
        <v>1</v>
      </c>
      <c r="M3020" s="73" t="s">
        <v>108</v>
      </c>
      <c r="N3020" s="68" t="str">
        <f>VLOOKUP(K3020,[1]人員授權表!D$3:G$249,4,0)</f>
        <v>有機</v>
      </c>
      <c r="O3020" s="70" t="str">
        <f>IF(J3020=[1]人員授權表!$C$85,"Casper李羿勳",IF(J3020=[1]人員授權表!$C$188,"Iring陳俊明",VLOOKUP(K3020,[1]人員授權表!D$2:E$249,2,FALSE)))</f>
        <v>Una林庭瑄</v>
      </c>
      <c r="P3020" s="67">
        <f t="shared" si="165"/>
        <v>44766</v>
      </c>
      <c r="Q3020" s="75" t="str">
        <f t="shared" si="167"/>
        <v>週日</v>
      </c>
      <c r="R3020" s="80">
        <v>44762</v>
      </c>
      <c r="S3020" s="68"/>
      <c r="T3020" s="70"/>
      <c r="U3020" s="70"/>
      <c r="V3020" s="70"/>
      <c r="W3020" s="70"/>
      <c r="X3020" s="70"/>
      <c r="Y3020" s="78"/>
      <c r="Z3020" s="79"/>
      <c r="AA3020" s="1"/>
      <c r="AB3020" s="12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</row>
    <row r="3021" spans="1:61" s="109" customFormat="1">
      <c r="A3021" s="1"/>
      <c r="B3021" s="66"/>
      <c r="C3021" s="67"/>
      <c r="D3021" s="68" t="s">
        <v>50</v>
      </c>
      <c r="E3021" s="70" t="s">
        <v>51</v>
      </c>
      <c r="F3021" s="19" t="s">
        <v>1345</v>
      </c>
      <c r="G3021" s="67">
        <v>44753</v>
      </c>
      <c r="H3021" s="67">
        <v>44768</v>
      </c>
      <c r="I3021" s="71">
        <f t="shared" si="166"/>
        <v>15</v>
      </c>
      <c r="J3021" s="72" t="s">
        <v>257</v>
      </c>
      <c r="K3021" s="72" t="s">
        <v>1225</v>
      </c>
      <c r="L3021" s="73">
        <v>1</v>
      </c>
      <c r="M3021" s="73" t="s">
        <v>108</v>
      </c>
      <c r="N3021" s="68" t="str">
        <f>VLOOKUP(K3021,[1]人員授權表!D$3:G$249,4,0)</f>
        <v>有機</v>
      </c>
      <c r="O3021" s="70" t="str">
        <f>IF(J3021=[1]人員授權表!$C$85,"Casper李羿勳",IF(J3021=[1]人員授權表!$C$188,"Iring陳俊明",VLOOKUP(K3021,[1]人員授權表!D$2:E$249,2,FALSE)))</f>
        <v>Casper李羿勳</v>
      </c>
      <c r="P3021" s="67">
        <f t="shared" si="165"/>
        <v>44766</v>
      </c>
      <c r="Q3021" s="75" t="str">
        <f t="shared" si="167"/>
        <v>週日</v>
      </c>
      <c r="R3021" s="80">
        <v>44764</v>
      </c>
      <c r="S3021" s="68"/>
      <c r="T3021" s="70"/>
      <c r="U3021" s="70"/>
      <c r="V3021" s="70"/>
      <c r="W3021" s="70"/>
      <c r="X3021" s="70"/>
      <c r="Y3021" s="78"/>
      <c r="Z3021" s="79"/>
      <c r="AA3021" s="1"/>
      <c r="AB3021" s="12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</row>
    <row r="3022" spans="1:61" s="109" customFormat="1">
      <c r="A3022" s="1"/>
      <c r="B3022" s="66"/>
      <c r="C3022" s="67"/>
      <c r="D3022" s="68" t="s">
        <v>50</v>
      </c>
      <c r="E3022" s="70" t="s">
        <v>51</v>
      </c>
      <c r="F3022" s="19" t="s">
        <v>1345</v>
      </c>
      <c r="G3022" s="67">
        <v>44753</v>
      </c>
      <c r="H3022" s="67">
        <v>44768</v>
      </c>
      <c r="I3022" s="71">
        <f t="shared" si="166"/>
        <v>15</v>
      </c>
      <c r="J3022" s="72" t="s">
        <v>1226</v>
      </c>
      <c r="K3022" s="72" t="s">
        <v>1227</v>
      </c>
      <c r="L3022" s="73">
        <v>1</v>
      </c>
      <c r="M3022" s="73" t="s">
        <v>108</v>
      </c>
      <c r="N3022" s="68" t="str">
        <f>VLOOKUP(K3022,[1]人員授權表!D$3:G$249,4,0)</f>
        <v>有機</v>
      </c>
      <c r="O3022" s="70" t="str">
        <f>IF(J3022=[1]人員授權表!$C$85,"Casper李羿勳",IF(J3022=[1]人員授權表!$C$188,"Iring陳俊明",VLOOKUP(K3022,[1]人員授權表!D$2:E$249,2,FALSE)))</f>
        <v>Marco陳鴻鈞</v>
      </c>
      <c r="P3022" s="67">
        <f t="shared" si="165"/>
        <v>44766</v>
      </c>
      <c r="Q3022" s="75" t="str">
        <f t="shared" si="167"/>
        <v>週日</v>
      </c>
      <c r="R3022" s="80">
        <v>44761</v>
      </c>
      <c r="S3022" s="68"/>
      <c r="T3022" s="70"/>
      <c r="U3022" s="70"/>
      <c r="V3022" s="70"/>
      <c r="W3022" s="70"/>
      <c r="X3022" s="70"/>
      <c r="Y3022" s="78"/>
      <c r="Z3022" s="79"/>
      <c r="AA3022" s="1"/>
      <c r="AB3022" s="12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</row>
    <row r="3023" spans="1:61" s="109" customFormat="1">
      <c r="A3023" s="1"/>
      <c r="B3023" s="66"/>
      <c r="C3023" s="67"/>
      <c r="D3023" s="68" t="s">
        <v>50</v>
      </c>
      <c r="E3023" s="70" t="s">
        <v>51</v>
      </c>
      <c r="F3023" s="19" t="s">
        <v>1346</v>
      </c>
      <c r="G3023" s="67">
        <v>44753</v>
      </c>
      <c r="H3023" s="67">
        <v>44768</v>
      </c>
      <c r="I3023" s="71">
        <f t="shared" si="166"/>
        <v>15</v>
      </c>
      <c r="J3023" s="72" t="s">
        <v>184</v>
      </c>
      <c r="K3023" s="72" t="s">
        <v>185</v>
      </c>
      <c r="L3023" s="73">
        <v>1</v>
      </c>
      <c r="M3023" s="73" t="s">
        <v>108</v>
      </c>
      <c r="N3023" s="68" t="str">
        <f>VLOOKUP(K3023,[1]人員授權表!D$3:G$249,4,0)</f>
        <v>有機</v>
      </c>
      <c r="O3023" s="70" t="str">
        <f>IF(J3023=[1]人員授權表!$C$85,"Casper李羿勳",IF(J3023=[1]人員授權表!$C$188,"Iring陳俊明",VLOOKUP(K3023,[1]人員授權表!D$2:E$249,2,FALSE)))</f>
        <v>Una林庭瑄</v>
      </c>
      <c r="P3023" s="67">
        <f t="shared" si="165"/>
        <v>44766</v>
      </c>
      <c r="Q3023" s="75" t="str">
        <f t="shared" si="167"/>
        <v>週日</v>
      </c>
      <c r="R3023" s="80">
        <v>44761</v>
      </c>
      <c r="S3023" s="68"/>
      <c r="T3023" s="70"/>
      <c r="U3023" s="70"/>
      <c r="V3023" s="70"/>
      <c r="W3023" s="70"/>
      <c r="X3023" s="70"/>
      <c r="Y3023" s="78"/>
      <c r="Z3023" s="79"/>
      <c r="AA3023" s="1"/>
      <c r="AB3023" s="12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</row>
    <row r="3024" spans="1:61" s="109" customFormat="1">
      <c r="A3024" s="1"/>
      <c r="B3024" s="66"/>
      <c r="C3024" s="67"/>
      <c r="D3024" s="68" t="s">
        <v>50</v>
      </c>
      <c r="E3024" s="70" t="s">
        <v>51</v>
      </c>
      <c r="F3024" s="19" t="s">
        <v>1346</v>
      </c>
      <c r="G3024" s="67">
        <v>44753</v>
      </c>
      <c r="H3024" s="67">
        <v>44768</v>
      </c>
      <c r="I3024" s="71">
        <f t="shared" si="166"/>
        <v>15</v>
      </c>
      <c r="J3024" s="72" t="s">
        <v>919</v>
      </c>
      <c r="K3024" s="72" t="s">
        <v>187</v>
      </c>
      <c r="L3024" s="73">
        <v>1</v>
      </c>
      <c r="M3024" s="73" t="s">
        <v>108</v>
      </c>
      <c r="N3024" s="68" t="str">
        <f>VLOOKUP(K3024,[1]人員授權表!D$3:G$249,4,0)</f>
        <v>無機</v>
      </c>
      <c r="O3024" s="70" t="str">
        <f>IF(J3024=[1]人員授權表!$C$85,"Casper李羿勳",IF(J3024=[1]人員授權表!$C$188,"Iring陳俊明",VLOOKUP(K3024,[1]人員授權表!D$2:E$249,2,FALSE)))</f>
        <v>Ruby黃家蓁</v>
      </c>
      <c r="P3024" s="67">
        <f t="shared" si="165"/>
        <v>44766</v>
      </c>
      <c r="Q3024" s="75" t="str">
        <f t="shared" si="167"/>
        <v>週日</v>
      </c>
      <c r="R3024" s="80">
        <v>44756</v>
      </c>
      <c r="S3024" s="68"/>
      <c r="T3024" s="70"/>
      <c r="U3024" s="70"/>
      <c r="V3024" s="70"/>
      <c r="W3024" s="70"/>
      <c r="X3024" s="70"/>
      <c r="Y3024" s="78"/>
      <c r="Z3024" s="79"/>
      <c r="AA3024" s="1"/>
      <c r="AB3024" s="12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</row>
    <row r="3025" spans="1:61" s="109" customFormat="1">
      <c r="A3025" s="1"/>
      <c r="B3025" s="66"/>
      <c r="C3025" s="67"/>
      <c r="D3025" s="68" t="s">
        <v>50</v>
      </c>
      <c r="E3025" s="70" t="s">
        <v>51</v>
      </c>
      <c r="F3025" s="19" t="s">
        <v>1346</v>
      </c>
      <c r="G3025" s="67">
        <v>44753</v>
      </c>
      <c r="H3025" s="67">
        <v>44768</v>
      </c>
      <c r="I3025" s="71">
        <f t="shared" si="166"/>
        <v>15</v>
      </c>
      <c r="J3025" s="72" t="s">
        <v>188</v>
      </c>
      <c r="K3025" s="72" t="s">
        <v>189</v>
      </c>
      <c r="L3025" s="73">
        <v>1</v>
      </c>
      <c r="M3025" s="73" t="s">
        <v>108</v>
      </c>
      <c r="N3025" s="68" t="str">
        <f>VLOOKUP(K3025,[1]人員授權表!D$3:G$249,4,0)</f>
        <v>無機</v>
      </c>
      <c r="O3025" s="70" t="str">
        <f>IF(J3025=[1]人員授權表!$C$85,"Casper李羿勳",IF(J3025=[1]人員授權表!$C$188,"Iring陳俊明",VLOOKUP(K3025,[1]人員授權表!D$2:E$249,2,FALSE)))</f>
        <v>Iring陳俊明</v>
      </c>
      <c r="P3025" s="67">
        <f t="shared" si="165"/>
        <v>44766</v>
      </c>
      <c r="Q3025" s="75" t="str">
        <f t="shared" si="167"/>
        <v>週日</v>
      </c>
      <c r="R3025" s="80">
        <v>44757</v>
      </c>
      <c r="S3025" s="68"/>
      <c r="T3025" s="70"/>
      <c r="U3025" s="70"/>
      <c r="V3025" s="70"/>
      <c r="W3025" s="70"/>
      <c r="X3025" s="70"/>
      <c r="Y3025" s="78"/>
      <c r="Z3025" s="79"/>
      <c r="AA3025" s="1"/>
      <c r="AB3025" s="12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</row>
    <row r="3026" spans="1:61" s="109" customFormat="1">
      <c r="A3026" s="1"/>
      <c r="B3026" s="66"/>
      <c r="C3026" s="67"/>
      <c r="D3026" s="68" t="s">
        <v>50</v>
      </c>
      <c r="E3026" s="70" t="s">
        <v>51</v>
      </c>
      <c r="F3026" s="19" t="s">
        <v>1346</v>
      </c>
      <c r="G3026" s="67">
        <v>44753</v>
      </c>
      <c r="H3026" s="67">
        <v>44768</v>
      </c>
      <c r="I3026" s="71">
        <f t="shared" si="166"/>
        <v>15</v>
      </c>
      <c r="J3026" s="72" t="s">
        <v>190</v>
      </c>
      <c r="K3026" s="72" t="s">
        <v>140</v>
      </c>
      <c r="L3026" s="73">
        <v>1</v>
      </c>
      <c r="M3026" s="73" t="s">
        <v>108</v>
      </c>
      <c r="N3026" s="68" t="str">
        <f>VLOOKUP(K3026,[1]人員授權表!D$3:G$249,4,0)</f>
        <v>無機</v>
      </c>
      <c r="O3026" s="70" t="str">
        <f>IF(J3026=[1]人員授權表!$C$85,"Casper李羿勳",IF(J3026=[1]人員授權表!$C$188,"Iring陳俊明",VLOOKUP(K3026,[1]人員授權表!D$2:E$249,2,FALSE)))</f>
        <v>Iring陳俊明</v>
      </c>
      <c r="P3026" s="67">
        <f t="shared" si="165"/>
        <v>44766</v>
      </c>
      <c r="Q3026" s="75" t="str">
        <f t="shared" si="167"/>
        <v>週日</v>
      </c>
      <c r="R3026" s="80">
        <v>44757</v>
      </c>
      <c r="S3026" s="68"/>
      <c r="T3026" s="70"/>
      <c r="U3026" s="70"/>
      <c r="V3026" s="70"/>
      <c r="W3026" s="70"/>
      <c r="X3026" s="70"/>
      <c r="Y3026" s="78"/>
      <c r="Z3026" s="79"/>
      <c r="AA3026" s="1"/>
      <c r="AB3026" s="12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</row>
    <row r="3027" spans="1:61" s="109" customFormat="1">
      <c r="A3027" s="1"/>
      <c r="B3027" s="66"/>
      <c r="C3027" s="67"/>
      <c r="D3027" s="68" t="s">
        <v>50</v>
      </c>
      <c r="E3027" s="70" t="s">
        <v>51</v>
      </c>
      <c r="F3027" s="19" t="s">
        <v>1346</v>
      </c>
      <c r="G3027" s="67">
        <v>44753</v>
      </c>
      <c r="H3027" s="67">
        <v>44768</v>
      </c>
      <c r="I3027" s="71">
        <f t="shared" si="166"/>
        <v>15</v>
      </c>
      <c r="J3027" s="72" t="s">
        <v>195</v>
      </c>
      <c r="K3027" s="72" t="s">
        <v>196</v>
      </c>
      <c r="L3027" s="73">
        <v>1</v>
      </c>
      <c r="M3027" s="73" t="s">
        <v>108</v>
      </c>
      <c r="N3027" s="68" t="str">
        <f>VLOOKUP(K3027,[1]人員授權表!D$3:G$249,4,0)</f>
        <v>無機</v>
      </c>
      <c r="O3027" s="70" t="str">
        <f>IF(J3027=[1]人員授權表!$C$85,"Casper李羿勳",IF(J3027=[1]人員授權表!$C$188,"Iring陳俊明",VLOOKUP(K3027,[1]人員授權表!D$2:E$249,2,FALSE)))</f>
        <v>Debby胡萱黛</v>
      </c>
      <c r="P3027" s="67">
        <f t="shared" si="165"/>
        <v>44766</v>
      </c>
      <c r="Q3027" s="75" t="str">
        <f t="shared" si="167"/>
        <v>週日</v>
      </c>
      <c r="R3027" s="80">
        <v>44762</v>
      </c>
      <c r="S3027" s="68"/>
      <c r="T3027" s="70"/>
      <c r="U3027" s="70"/>
      <c r="V3027" s="70"/>
      <c r="W3027" s="70"/>
      <c r="X3027" s="70"/>
      <c r="Y3027" s="78"/>
      <c r="Z3027" s="79"/>
      <c r="AA3027" s="1"/>
      <c r="AB3027" s="12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</row>
    <row r="3028" spans="1:61" s="109" customFormat="1">
      <c r="A3028" s="1"/>
      <c r="B3028" s="66"/>
      <c r="C3028" s="67"/>
      <c r="D3028" s="68" t="s">
        <v>50</v>
      </c>
      <c r="E3028" s="70" t="s">
        <v>51</v>
      </c>
      <c r="F3028" s="19" t="s">
        <v>1346</v>
      </c>
      <c r="G3028" s="67">
        <v>44753</v>
      </c>
      <c r="H3028" s="67">
        <v>44768</v>
      </c>
      <c r="I3028" s="71">
        <f t="shared" si="166"/>
        <v>15</v>
      </c>
      <c r="J3028" s="72" t="s">
        <v>198</v>
      </c>
      <c r="K3028" s="72" t="s">
        <v>199</v>
      </c>
      <c r="L3028" s="73">
        <v>1</v>
      </c>
      <c r="M3028" s="73" t="s">
        <v>108</v>
      </c>
      <c r="N3028" s="68" t="str">
        <f>VLOOKUP(K3028,[1]人員授權表!D$3:G$249,4,0)</f>
        <v>無機</v>
      </c>
      <c r="O3028" s="70" t="str">
        <f>IF(J3028=[1]人員授權表!$C$85,"Casper李羿勳",IF(J3028=[1]人員授權表!$C$188,"Iring陳俊明",VLOOKUP(K3028,[1]人員授權表!D$2:E$249,2,FALSE)))</f>
        <v>Vicky游崴涵</v>
      </c>
      <c r="P3028" s="67">
        <f t="shared" si="165"/>
        <v>44766</v>
      </c>
      <c r="Q3028" s="75" t="str">
        <f t="shared" si="167"/>
        <v>週日</v>
      </c>
      <c r="R3028" s="80">
        <v>44762</v>
      </c>
      <c r="S3028" s="68"/>
      <c r="T3028" s="70"/>
      <c r="U3028" s="70"/>
      <c r="V3028" s="70"/>
      <c r="W3028" s="70"/>
      <c r="X3028" s="70"/>
      <c r="Y3028" s="78"/>
      <c r="Z3028" s="79"/>
      <c r="AA3028" s="1"/>
      <c r="AB3028" s="12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</row>
    <row r="3029" spans="1:61" s="109" customFormat="1">
      <c r="A3029" s="1"/>
      <c r="B3029" s="66"/>
      <c r="C3029" s="67"/>
      <c r="D3029" s="68" t="s">
        <v>50</v>
      </c>
      <c r="E3029" s="70" t="s">
        <v>51</v>
      </c>
      <c r="F3029" s="19" t="s">
        <v>1346</v>
      </c>
      <c r="G3029" s="67">
        <v>44753</v>
      </c>
      <c r="H3029" s="67">
        <v>44768</v>
      </c>
      <c r="I3029" s="71">
        <f t="shared" si="166"/>
        <v>15</v>
      </c>
      <c r="J3029" s="72" t="s">
        <v>200</v>
      </c>
      <c r="K3029" s="72" t="s">
        <v>201</v>
      </c>
      <c r="L3029" s="73">
        <v>1</v>
      </c>
      <c r="M3029" s="73" t="s">
        <v>108</v>
      </c>
      <c r="N3029" s="68" t="str">
        <f>VLOOKUP(K3029,[1]人員授權表!D$3:G$249,4,0)</f>
        <v>無機</v>
      </c>
      <c r="O3029" s="70" t="str">
        <f>IF(J3029=[1]人員授權表!$C$85,"Casper李羿勳",IF(J3029=[1]人員授權表!$C$188,"Iring陳俊明",VLOOKUP(K3029,[1]人員授權表!D$2:E$249,2,FALSE)))</f>
        <v>Ruby黃家蓁</v>
      </c>
      <c r="P3029" s="67">
        <f t="shared" si="165"/>
        <v>44766</v>
      </c>
      <c r="Q3029" s="75" t="str">
        <f t="shared" si="167"/>
        <v>週日</v>
      </c>
      <c r="R3029" s="80">
        <v>44761</v>
      </c>
      <c r="S3029" s="68"/>
      <c r="T3029" s="70"/>
      <c r="U3029" s="70"/>
      <c r="V3029" s="70"/>
      <c r="W3029" s="70"/>
      <c r="X3029" s="70"/>
      <c r="Y3029" s="78"/>
      <c r="Z3029" s="79"/>
      <c r="AA3029" s="1"/>
      <c r="AB3029" s="12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</row>
    <row r="3030" spans="1:61" s="109" customFormat="1">
      <c r="A3030" s="1"/>
      <c r="B3030" s="66"/>
      <c r="C3030" s="67"/>
      <c r="D3030" s="68" t="s">
        <v>50</v>
      </c>
      <c r="E3030" s="70" t="s">
        <v>51</v>
      </c>
      <c r="F3030" s="19" t="s">
        <v>1346</v>
      </c>
      <c r="G3030" s="67">
        <v>44753</v>
      </c>
      <c r="H3030" s="67">
        <v>44768</v>
      </c>
      <c r="I3030" s="71">
        <f t="shared" si="166"/>
        <v>15</v>
      </c>
      <c r="J3030" s="72" t="s">
        <v>151</v>
      </c>
      <c r="K3030" s="72" t="s">
        <v>152</v>
      </c>
      <c r="L3030" s="73">
        <v>1</v>
      </c>
      <c r="M3030" s="73" t="s">
        <v>108</v>
      </c>
      <c r="N3030" s="68" t="str">
        <f>VLOOKUP(K3030,[1]人員授權表!D$3:G$249,4,0)</f>
        <v>無機</v>
      </c>
      <c r="O3030" s="70" t="str">
        <f>IF(J3030=[1]人員授權表!$C$85,"Casper李羿勳",IF(J3030=[1]人員授權表!$C$188,"Iring陳俊明",VLOOKUP(K3030,[1]人員授權表!D$2:E$249,2,FALSE)))</f>
        <v>Vicky游崴涵</v>
      </c>
      <c r="P3030" s="67">
        <f t="shared" si="165"/>
        <v>44766</v>
      </c>
      <c r="Q3030" s="75" t="str">
        <f t="shared" si="167"/>
        <v>週日</v>
      </c>
      <c r="R3030" s="80">
        <v>44762</v>
      </c>
      <c r="S3030" s="68"/>
      <c r="T3030" s="70"/>
      <c r="U3030" s="70"/>
      <c r="V3030" s="70"/>
      <c r="W3030" s="70"/>
      <c r="X3030" s="70"/>
      <c r="Y3030" s="78"/>
      <c r="Z3030" s="79"/>
      <c r="AA3030" s="1"/>
      <c r="AB3030" s="12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</row>
    <row r="3031" spans="1:61" s="109" customFormat="1">
      <c r="A3031" s="1"/>
      <c r="B3031" s="66"/>
      <c r="C3031" s="67"/>
      <c r="D3031" s="68" t="s">
        <v>50</v>
      </c>
      <c r="E3031" s="70" t="s">
        <v>51</v>
      </c>
      <c r="F3031" s="19" t="s">
        <v>1346</v>
      </c>
      <c r="G3031" s="67">
        <v>44753</v>
      </c>
      <c r="H3031" s="67">
        <v>44768</v>
      </c>
      <c r="I3031" s="71">
        <f t="shared" si="166"/>
        <v>15</v>
      </c>
      <c r="J3031" s="72" t="s">
        <v>160</v>
      </c>
      <c r="K3031" s="72" t="s">
        <v>161</v>
      </c>
      <c r="L3031" s="73">
        <v>1</v>
      </c>
      <c r="M3031" s="73" t="s">
        <v>108</v>
      </c>
      <c r="N3031" s="68" t="str">
        <f>VLOOKUP(K3031,[1]人員授權表!D$3:G$249,4,0)</f>
        <v>無機</v>
      </c>
      <c r="O3031" s="70" t="str">
        <f>IF(J3031=[1]人員授權表!$C$85,"Casper李羿勳",IF(J3031=[1]人員授權表!$C$188,"Iring陳俊明",VLOOKUP(K3031,[1]人員授權表!D$2:E$249,2,FALSE)))</f>
        <v>Dennis陳汶宏</v>
      </c>
      <c r="P3031" s="67">
        <f t="shared" si="165"/>
        <v>44766</v>
      </c>
      <c r="Q3031" s="75" t="str">
        <f t="shared" si="167"/>
        <v>週日</v>
      </c>
      <c r="R3031" s="80">
        <v>44762</v>
      </c>
      <c r="S3031" s="68"/>
      <c r="T3031" s="70"/>
      <c r="U3031" s="70"/>
      <c r="V3031" s="70"/>
      <c r="W3031" s="70"/>
      <c r="X3031" s="70"/>
      <c r="Y3031" s="78"/>
      <c r="Z3031" s="79"/>
      <c r="AA3031" s="1"/>
      <c r="AB3031" s="12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</row>
    <row r="3032" spans="1:61" s="109" customFormat="1">
      <c r="A3032" s="1"/>
      <c r="B3032" s="66"/>
      <c r="C3032" s="67"/>
      <c r="D3032" s="68" t="s">
        <v>50</v>
      </c>
      <c r="E3032" s="70" t="s">
        <v>51</v>
      </c>
      <c r="F3032" s="19" t="s">
        <v>1346</v>
      </c>
      <c r="G3032" s="67">
        <v>44753</v>
      </c>
      <c r="H3032" s="67">
        <v>44768</v>
      </c>
      <c r="I3032" s="71">
        <f t="shared" si="166"/>
        <v>15</v>
      </c>
      <c r="J3032" s="72" t="s">
        <v>1222</v>
      </c>
      <c r="K3032" s="72" t="s">
        <v>1223</v>
      </c>
      <c r="L3032" s="73">
        <v>1</v>
      </c>
      <c r="M3032" s="73" t="s">
        <v>108</v>
      </c>
      <c r="N3032" s="68" t="str">
        <f>VLOOKUP(K3032,[1]人員授權表!D$3:G$249,4,0)</f>
        <v>無機</v>
      </c>
      <c r="O3032" s="70" t="str">
        <f>IF(J3032=[1]人員授權表!$C$85,"Casper李羿勳",IF(J3032=[1]人員授權表!$C$188,"Iring陳俊明",VLOOKUP(K3032,[1]人員授權表!D$2:E$249,2,FALSE)))</f>
        <v>Dennis陳汶宏</v>
      </c>
      <c r="P3032" s="67">
        <f t="shared" si="165"/>
        <v>44766</v>
      </c>
      <c r="Q3032" s="75" t="str">
        <f t="shared" si="167"/>
        <v>週日</v>
      </c>
      <c r="R3032" s="80">
        <v>44762</v>
      </c>
      <c r="S3032" s="68"/>
      <c r="T3032" s="70"/>
      <c r="U3032" s="70"/>
      <c r="V3032" s="70"/>
      <c r="W3032" s="70"/>
      <c r="X3032" s="70"/>
      <c r="Y3032" s="78"/>
      <c r="Z3032" s="79"/>
      <c r="AA3032" s="1"/>
      <c r="AB3032" s="12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</row>
    <row r="3033" spans="1:61" s="109" customFormat="1">
      <c r="A3033" s="1"/>
      <c r="B3033" s="66"/>
      <c r="C3033" s="67"/>
      <c r="D3033" s="68" t="s">
        <v>50</v>
      </c>
      <c r="E3033" s="70" t="s">
        <v>51</v>
      </c>
      <c r="F3033" s="19" t="s">
        <v>1346</v>
      </c>
      <c r="G3033" s="67">
        <v>44753</v>
      </c>
      <c r="H3033" s="67">
        <v>44768</v>
      </c>
      <c r="I3033" s="71">
        <f t="shared" si="166"/>
        <v>15</v>
      </c>
      <c r="J3033" s="72" t="s">
        <v>175</v>
      </c>
      <c r="K3033" s="72" t="s">
        <v>176</v>
      </c>
      <c r="L3033" s="73">
        <v>1</v>
      </c>
      <c r="M3033" s="73" t="s">
        <v>108</v>
      </c>
      <c r="N3033" s="68" t="str">
        <f>VLOOKUP(K3033,[1]人員授權表!D$3:G$249,4,0)</f>
        <v>無機</v>
      </c>
      <c r="O3033" s="70" t="s">
        <v>177</v>
      </c>
      <c r="P3033" s="67">
        <f t="shared" si="165"/>
        <v>44766</v>
      </c>
      <c r="Q3033" s="75" t="str">
        <f t="shared" si="167"/>
        <v>週日</v>
      </c>
      <c r="R3033" s="80">
        <v>44756</v>
      </c>
      <c r="S3033" s="68"/>
      <c r="T3033" s="70"/>
      <c r="U3033" s="70"/>
      <c r="V3033" s="70"/>
      <c r="W3033" s="70"/>
      <c r="X3033" s="70"/>
      <c r="Y3033" s="78"/>
      <c r="Z3033" s="79"/>
      <c r="AA3033" s="1"/>
      <c r="AB3033" s="12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</row>
    <row r="3034" spans="1:61" s="109" customFormat="1">
      <c r="A3034" s="1"/>
      <c r="B3034" s="66"/>
      <c r="C3034" s="67"/>
      <c r="D3034" s="68" t="s">
        <v>50</v>
      </c>
      <c r="E3034" s="70" t="s">
        <v>51</v>
      </c>
      <c r="F3034" s="19" t="s">
        <v>1346</v>
      </c>
      <c r="G3034" s="67">
        <v>44753</v>
      </c>
      <c r="H3034" s="67">
        <v>44768</v>
      </c>
      <c r="I3034" s="71">
        <f t="shared" si="166"/>
        <v>15</v>
      </c>
      <c r="J3034" s="72" t="s">
        <v>290</v>
      </c>
      <c r="K3034" s="72" t="s">
        <v>291</v>
      </c>
      <c r="L3034" s="73">
        <v>1</v>
      </c>
      <c r="M3034" s="73" t="s">
        <v>108</v>
      </c>
      <c r="N3034" s="68" t="str">
        <f>VLOOKUP(K3034,[1]人員授權表!D$3:G$249,4,0)</f>
        <v>無機</v>
      </c>
      <c r="O3034" s="70" t="str">
        <f>IF(J3034=[1]人員授權表!$C$85,"Casper李羿勳",IF(J3034=[1]人員授權表!$C$188,"Iring陳俊明",VLOOKUP(K3034,[1]人員授權表!D$2:E$249,2,FALSE)))</f>
        <v>George陳志昇</v>
      </c>
      <c r="P3034" s="67">
        <f t="shared" si="165"/>
        <v>44766</v>
      </c>
      <c r="Q3034" s="75" t="str">
        <f t="shared" si="167"/>
        <v>週日</v>
      </c>
      <c r="R3034" s="80">
        <v>44762</v>
      </c>
      <c r="S3034" s="68"/>
      <c r="T3034" s="70"/>
      <c r="U3034" s="70"/>
      <c r="V3034" s="70"/>
      <c r="W3034" s="70"/>
      <c r="X3034" s="70"/>
      <c r="Y3034" s="78"/>
      <c r="Z3034" s="79"/>
      <c r="AA3034" s="1"/>
      <c r="AB3034" s="12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</row>
    <row r="3035" spans="1:61" s="109" customFormat="1">
      <c r="A3035" s="1"/>
      <c r="B3035" s="66"/>
      <c r="C3035" s="67"/>
      <c r="D3035" s="68" t="s">
        <v>50</v>
      </c>
      <c r="E3035" s="70" t="s">
        <v>51</v>
      </c>
      <c r="F3035" s="19" t="s">
        <v>1346</v>
      </c>
      <c r="G3035" s="67">
        <v>44753</v>
      </c>
      <c r="H3035" s="67">
        <v>44768</v>
      </c>
      <c r="I3035" s="71">
        <f t="shared" si="166"/>
        <v>15</v>
      </c>
      <c r="J3035" s="72" t="s">
        <v>204</v>
      </c>
      <c r="K3035" s="72" t="s">
        <v>205</v>
      </c>
      <c r="L3035" s="73">
        <v>1</v>
      </c>
      <c r="M3035" s="73" t="s">
        <v>108</v>
      </c>
      <c r="N3035" s="68" t="str">
        <f>VLOOKUP(K3035,[1]人員授權表!D$3:G$249,4,0)</f>
        <v>無機</v>
      </c>
      <c r="O3035" s="70" t="str">
        <f>IF(J3035=[1]人員授權表!$C$85,"Casper李羿勳",IF(J3035=[1]人員授權表!$C$188,"Iring陳俊明",VLOOKUP(K3035,[1]人員授權表!D$2:E$249,2,FALSE)))</f>
        <v>Iring陳俊明</v>
      </c>
      <c r="P3035" s="67">
        <f t="shared" si="165"/>
        <v>44766</v>
      </c>
      <c r="Q3035" s="75" t="str">
        <f t="shared" si="167"/>
        <v>週日</v>
      </c>
      <c r="R3035" s="80">
        <v>44762</v>
      </c>
      <c r="S3035" s="68"/>
      <c r="T3035" s="70"/>
      <c r="U3035" s="70"/>
      <c r="V3035" s="70"/>
      <c r="W3035" s="70"/>
      <c r="X3035" s="70"/>
      <c r="Y3035" s="78"/>
      <c r="Z3035" s="79"/>
      <c r="AA3035" s="1"/>
      <c r="AB3035" s="12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</row>
    <row r="3036" spans="1:61" s="109" customFormat="1">
      <c r="A3036" s="1"/>
      <c r="B3036" s="66"/>
      <c r="C3036" s="67"/>
      <c r="D3036" s="68" t="s">
        <v>50</v>
      </c>
      <c r="E3036" s="70" t="s">
        <v>51</v>
      </c>
      <c r="F3036" s="19" t="s">
        <v>1346</v>
      </c>
      <c r="G3036" s="67">
        <v>44753</v>
      </c>
      <c r="H3036" s="67">
        <v>44768</v>
      </c>
      <c r="I3036" s="71">
        <f t="shared" si="166"/>
        <v>15</v>
      </c>
      <c r="J3036" s="72" t="s">
        <v>206</v>
      </c>
      <c r="K3036" s="72" t="s">
        <v>179</v>
      </c>
      <c r="L3036" s="73">
        <v>1</v>
      </c>
      <c r="M3036" s="73" t="s">
        <v>108</v>
      </c>
      <c r="N3036" s="68" t="str">
        <f>VLOOKUP(K3036,[1]人員授權表!D$3:G$249,4,0)</f>
        <v>無機</v>
      </c>
      <c r="O3036" s="70" t="s">
        <v>115</v>
      </c>
      <c r="P3036" s="67">
        <f t="shared" si="165"/>
        <v>44766</v>
      </c>
      <c r="Q3036" s="75" t="str">
        <f t="shared" si="167"/>
        <v>週日</v>
      </c>
      <c r="R3036" s="80">
        <v>44763</v>
      </c>
      <c r="S3036" s="68"/>
      <c r="T3036" s="70"/>
      <c r="U3036" s="70"/>
      <c r="V3036" s="70"/>
      <c r="W3036" s="70"/>
      <c r="X3036" s="70"/>
      <c r="Y3036" s="78"/>
      <c r="Z3036" s="79"/>
      <c r="AA3036" s="1"/>
      <c r="AB3036" s="12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</row>
    <row r="3037" spans="1:61" s="109" customFormat="1">
      <c r="A3037" s="1"/>
      <c r="B3037" s="66"/>
      <c r="C3037" s="67"/>
      <c r="D3037" s="68" t="s">
        <v>50</v>
      </c>
      <c r="E3037" s="70" t="s">
        <v>51</v>
      </c>
      <c r="F3037" s="19" t="s">
        <v>1346</v>
      </c>
      <c r="G3037" s="67">
        <v>44753</v>
      </c>
      <c r="H3037" s="67">
        <v>44768</v>
      </c>
      <c r="I3037" s="71">
        <f t="shared" si="166"/>
        <v>15</v>
      </c>
      <c r="J3037" s="72" t="s">
        <v>178</v>
      </c>
      <c r="K3037" s="72" t="s">
        <v>179</v>
      </c>
      <c r="L3037" s="73">
        <v>1</v>
      </c>
      <c r="M3037" s="73" t="s">
        <v>108</v>
      </c>
      <c r="N3037" s="68" t="str">
        <f>VLOOKUP(K3037,[1]人員授權表!D$3:G$249,4,0)</f>
        <v>無機</v>
      </c>
      <c r="O3037" s="70" t="s">
        <v>115</v>
      </c>
      <c r="P3037" s="67">
        <f t="shared" si="165"/>
        <v>44766</v>
      </c>
      <c r="Q3037" s="75" t="str">
        <f t="shared" si="167"/>
        <v>週日</v>
      </c>
      <c r="R3037" s="80">
        <v>44763</v>
      </c>
      <c r="S3037" s="68"/>
      <c r="T3037" s="70"/>
      <c r="U3037" s="70"/>
      <c r="V3037" s="70"/>
      <c r="W3037" s="70"/>
      <c r="X3037" s="70"/>
      <c r="Y3037" s="78"/>
      <c r="Z3037" s="79"/>
      <c r="AA3037" s="1"/>
      <c r="AB3037" s="12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</row>
    <row r="3038" spans="1:61" s="109" customFormat="1">
      <c r="A3038" s="1"/>
      <c r="B3038" s="66"/>
      <c r="C3038" s="67"/>
      <c r="D3038" s="68" t="s">
        <v>50</v>
      </c>
      <c r="E3038" s="70" t="s">
        <v>51</v>
      </c>
      <c r="F3038" s="19" t="s">
        <v>1346</v>
      </c>
      <c r="G3038" s="67">
        <v>44753</v>
      </c>
      <c r="H3038" s="67">
        <v>44768</v>
      </c>
      <c r="I3038" s="71">
        <f t="shared" si="166"/>
        <v>15</v>
      </c>
      <c r="J3038" s="72" t="s">
        <v>141</v>
      </c>
      <c r="K3038" s="72" t="s">
        <v>142</v>
      </c>
      <c r="L3038" s="73">
        <v>1</v>
      </c>
      <c r="M3038" s="73" t="s">
        <v>108</v>
      </c>
      <c r="N3038" s="68" t="str">
        <f>VLOOKUP(K3038,[1]人員授權表!D$3:G$249,4,0)</f>
        <v>無機</v>
      </c>
      <c r="O3038" s="70" t="str">
        <f>IF(J3038=[1]人員授權表!$C$85,"Casper李羿勳",IF(J3038=[1]人員授權表!$C$188,"Iring陳俊明",VLOOKUP(K3038,[1]人員授權表!D$2:E$249,2,FALSE)))</f>
        <v>Dennis陳汶宏</v>
      </c>
      <c r="P3038" s="67">
        <f t="shared" si="165"/>
        <v>44766</v>
      </c>
      <c r="Q3038" s="75" t="str">
        <f t="shared" si="167"/>
        <v>週日</v>
      </c>
      <c r="R3038" s="80">
        <v>44761</v>
      </c>
      <c r="S3038" s="68"/>
      <c r="T3038" s="70"/>
      <c r="U3038" s="70"/>
      <c r="V3038" s="70"/>
      <c r="W3038" s="70"/>
      <c r="X3038" s="70"/>
      <c r="Y3038" s="78"/>
      <c r="Z3038" s="79"/>
      <c r="AA3038" s="1"/>
      <c r="AB3038" s="12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</row>
    <row r="3039" spans="1:61" s="109" customFormat="1">
      <c r="A3039" s="1"/>
      <c r="B3039" s="66"/>
      <c r="C3039" s="67"/>
      <c r="D3039" s="68" t="s">
        <v>50</v>
      </c>
      <c r="E3039" s="70" t="s">
        <v>51</v>
      </c>
      <c r="F3039" s="19" t="s">
        <v>1346</v>
      </c>
      <c r="G3039" s="67">
        <v>44753</v>
      </c>
      <c r="H3039" s="67">
        <v>44768</v>
      </c>
      <c r="I3039" s="71">
        <f t="shared" si="166"/>
        <v>15</v>
      </c>
      <c r="J3039" s="72" t="s">
        <v>966</v>
      </c>
      <c r="K3039" s="72" t="s">
        <v>154</v>
      </c>
      <c r="L3039" s="73">
        <v>1</v>
      </c>
      <c r="M3039" s="73" t="s">
        <v>108</v>
      </c>
      <c r="N3039" s="68" t="str">
        <f>VLOOKUP(K3039,[1]人員授權表!D$3:G$249,4,0)</f>
        <v>無機</v>
      </c>
      <c r="O3039" s="70" t="str">
        <f>IF(J3039=[1]人員授權表!$C$85,"Casper李羿勳",IF(J3039=[1]人員授權表!$C$188,"Iring陳俊明",VLOOKUP(K3039,[1]人員授權表!D$2:E$249,2,FALSE)))</f>
        <v>Ken張智凱</v>
      </c>
      <c r="P3039" s="67">
        <f t="shared" si="165"/>
        <v>44766</v>
      </c>
      <c r="Q3039" s="75" t="str">
        <f t="shared" si="167"/>
        <v>週日</v>
      </c>
      <c r="R3039" s="80">
        <v>44757</v>
      </c>
      <c r="S3039" s="68"/>
      <c r="T3039" s="70"/>
      <c r="U3039" s="70"/>
      <c r="V3039" s="70"/>
      <c r="W3039" s="70"/>
      <c r="X3039" s="70"/>
      <c r="Y3039" s="78"/>
      <c r="Z3039" s="79"/>
      <c r="AA3039" s="1"/>
      <c r="AB3039" s="12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</row>
    <row r="3040" spans="1:61" s="109" customFormat="1">
      <c r="A3040" s="1"/>
      <c r="B3040" s="66"/>
      <c r="C3040" s="67"/>
      <c r="D3040" s="68" t="s">
        <v>50</v>
      </c>
      <c r="E3040" s="70" t="s">
        <v>51</v>
      </c>
      <c r="F3040" s="19" t="s">
        <v>1346</v>
      </c>
      <c r="G3040" s="67">
        <v>44753</v>
      </c>
      <c r="H3040" s="67">
        <v>44768</v>
      </c>
      <c r="I3040" s="71">
        <f t="shared" si="166"/>
        <v>15</v>
      </c>
      <c r="J3040" s="72" t="s">
        <v>209</v>
      </c>
      <c r="K3040" s="72" t="s">
        <v>210</v>
      </c>
      <c r="L3040" s="73">
        <v>1</v>
      </c>
      <c r="M3040" s="73" t="s">
        <v>108</v>
      </c>
      <c r="N3040" s="68" t="str">
        <f>VLOOKUP(K3040,[1]人員授權表!D$3:G$249,4,0)</f>
        <v>無機</v>
      </c>
      <c r="O3040" s="70" t="str">
        <f>IF(J3040=[1]人員授權表!$C$85,"Casper李羿勳",IF(J3040=[1]人員授權表!$C$188,"Iring陳俊明",VLOOKUP(K3040,[1]人員授權表!D$2:E$249,2,FALSE)))</f>
        <v>Vicky游崴涵</v>
      </c>
      <c r="P3040" s="67">
        <f t="shared" si="165"/>
        <v>44766</v>
      </c>
      <c r="Q3040" s="75" t="str">
        <f t="shared" si="167"/>
        <v>週日</v>
      </c>
      <c r="R3040" s="80">
        <v>44762</v>
      </c>
      <c r="S3040" s="68"/>
      <c r="T3040" s="70"/>
      <c r="U3040" s="70"/>
      <c r="V3040" s="70"/>
      <c r="W3040" s="70"/>
      <c r="X3040" s="70"/>
      <c r="Y3040" s="78"/>
      <c r="Z3040" s="79"/>
      <c r="AA3040" s="1"/>
      <c r="AB3040" s="12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</row>
    <row r="3041" spans="1:61" s="109" customFormat="1">
      <c r="A3041" s="1"/>
      <c r="B3041" s="66"/>
      <c r="C3041" s="67"/>
      <c r="D3041" s="68" t="s">
        <v>50</v>
      </c>
      <c r="E3041" s="70" t="s">
        <v>51</v>
      </c>
      <c r="F3041" s="19" t="s">
        <v>1346</v>
      </c>
      <c r="G3041" s="67">
        <v>44753</v>
      </c>
      <c r="H3041" s="67">
        <v>44768</v>
      </c>
      <c r="I3041" s="71">
        <f t="shared" si="166"/>
        <v>15</v>
      </c>
      <c r="J3041" s="72" t="s">
        <v>167</v>
      </c>
      <c r="K3041" s="72" t="s">
        <v>168</v>
      </c>
      <c r="L3041" s="73">
        <v>1</v>
      </c>
      <c r="M3041" s="73" t="s">
        <v>108</v>
      </c>
      <c r="N3041" s="68" t="str">
        <f>VLOOKUP(K3041,[1]人員授權表!D$3:G$249,4,0)</f>
        <v>有機</v>
      </c>
      <c r="O3041" s="70" t="str">
        <f>IF(J3041=[1]人員授權表!$C$85,"Casper李羿勳",IF(J3041=[1]人員授權表!$C$188,"Iring陳俊明",VLOOKUP(K3041,[1]人員授權表!D$2:E$249,2,FALSE)))</f>
        <v>Una林庭瑄</v>
      </c>
      <c r="P3041" s="67">
        <f t="shared" si="165"/>
        <v>44766</v>
      </c>
      <c r="Q3041" s="75" t="str">
        <f t="shared" si="167"/>
        <v>週日</v>
      </c>
      <c r="R3041" s="80">
        <v>44762</v>
      </c>
      <c r="S3041" s="68"/>
      <c r="T3041" s="70"/>
      <c r="U3041" s="70"/>
      <c r="V3041" s="70"/>
      <c r="W3041" s="70"/>
      <c r="X3041" s="70"/>
      <c r="Y3041" s="78"/>
      <c r="Z3041" s="79"/>
      <c r="AA3041" s="1"/>
      <c r="AB3041" s="12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</row>
    <row r="3042" spans="1:61" s="109" customFormat="1">
      <c r="A3042" s="1"/>
      <c r="B3042" s="66"/>
      <c r="C3042" s="67"/>
      <c r="D3042" s="68" t="s">
        <v>50</v>
      </c>
      <c r="E3042" s="70" t="s">
        <v>51</v>
      </c>
      <c r="F3042" s="19" t="s">
        <v>1346</v>
      </c>
      <c r="G3042" s="67">
        <v>44753</v>
      </c>
      <c r="H3042" s="67">
        <v>44768</v>
      </c>
      <c r="I3042" s="71">
        <f t="shared" si="166"/>
        <v>15</v>
      </c>
      <c r="J3042" s="72" t="s">
        <v>257</v>
      </c>
      <c r="K3042" s="72" t="s">
        <v>1225</v>
      </c>
      <c r="L3042" s="73">
        <v>1</v>
      </c>
      <c r="M3042" s="73" t="s">
        <v>108</v>
      </c>
      <c r="N3042" s="68" t="str">
        <f>VLOOKUP(K3042,[1]人員授權表!D$3:G$249,4,0)</f>
        <v>有機</v>
      </c>
      <c r="O3042" s="70" t="str">
        <f>IF(J3042=[1]人員授權表!$C$85,"Casper李羿勳",IF(J3042=[1]人員授權表!$C$188,"Iring陳俊明",VLOOKUP(K3042,[1]人員授權表!D$2:E$249,2,FALSE)))</f>
        <v>Casper李羿勳</v>
      </c>
      <c r="P3042" s="67">
        <f t="shared" si="165"/>
        <v>44766</v>
      </c>
      <c r="Q3042" s="75" t="str">
        <f t="shared" si="167"/>
        <v>週日</v>
      </c>
      <c r="R3042" s="80">
        <v>44764</v>
      </c>
      <c r="S3042" s="68"/>
      <c r="T3042" s="70"/>
      <c r="U3042" s="70"/>
      <c r="V3042" s="70"/>
      <c r="W3042" s="70"/>
      <c r="X3042" s="70"/>
      <c r="Y3042" s="78"/>
      <c r="Z3042" s="79"/>
      <c r="AA3042" s="1"/>
      <c r="AB3042" s="12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</row>
    <row r="3043" spans="1:61" s="109" customFormat="1">
      <c r="A3043" s="1"/>
      <c r="B3043" s="66"/>
      <c r="C3043" s="67"/>
      <c r="D3043" s="68" t="s">
        <v>50</v>
      </c>
      <c r="E3043" s="70" t="s">
        <v>51</v>
      </c>
      <c r="F3043" s="19" t="s">
        <v>1346</v>
      </c>
      <c r="G3043" s="67">
        <v>44753</v>
      </c>
      <c r="H3043" s="67">
        <v>44768</v>
      </c>
      <c r="I3043" s="71">
        <f t="shared" si="166"/>
        <v>15</v>
      </c>
      <c r="J3043" s="72" t="s">
        <v>1226</v>
      </c>
      <c r="K3043" s="72" t="s">
        <v>1227</v>
      </c>
      <c r="L3043" s="73">
        <v>1</v>
      </c>
      <c r="M3043" s="73" t="s">
        <v>108</v>
      </c>
      <c r="N3043" s="68" t="str">
        <f>VLOOKUP(K3043,[1]人員授權表!D$3:G$249,4,0)</f>
        <v>有機</v>
      </c>
      <c r="O3043" s="70" t="str">
        <f>IF(J3043=[1]人員授權表!$C$85,"Casper李羿勳",IF(J3043=[1]人員授權表!$C$188,"Iring陳俊明",VLOOKUP(K3043,[1]人員授權表!D$2:E$249,2,FALSE)))</f>
        <v>Marco陳鴻鈞</v>
      </c>
      <c r="P3043" s="67">
        <f t="shared" si="165"/>
        <v>44766</v>
      </c>
      <c r="Q3043" s="75" t="str">
        <f t="shared" si="167"/>
        <v>週日</v>
      </c>
      <c r="R3043" s="80">
        <v>44761</v>
      </c>
      <c r="S3043" s="68"/>
      <c r="T3043" s="70"/>
      <c r="U3043" s="70"/>
      <c r="V3043" s="70"/>
      <c r="W3043" s="70"/>
      <c r="X3043" s="70"/>
      <c r="Y3043" s="78"/>
      <c r="Z3043" s="79"/>
      <c r="AA3043" s="1"/>
      <c r="AB3043" s="12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</row>
    <row r="3044" spans="1:61" s="109" customFormat="1">
      <c r="A3044" s="1"/>
      <c r="B3044" s="66"/>
      <c r="C3044" s="67"/>
      <c r="D3044" s="68" t="s">
        <v>50</v>
      </c>
      <c r="E3044" s="70" t="s">
        <v>51</v>
      </c>
      <c r="F3044" s="19" t="s">
        <v>1347</v>
      </c>
      <c r="G3044" s="67">
        <v>44753</v>
      </c>
      <c r="H3044" s="67">
        <v>44768</v>
      </c>
      <c r="I3044" s="71">
        <f t="shared" si="166"/>
        <v>15</v>
      </c>
      <c r="J3044" s="72" t="s">
        <v>184</v>
      </c>
      <c r="K3044" s="72" t="s">
        <v>185</v>
      </c>
      <c r="L3044" s="73">
        <v>1</v>
      </c>
      <c r="M3044" s="73" t="s">
        <v>108</v>
      </c>
      <c r="N3044" s="68" t="str">
        <f>VLOOKUP(K3044,[1]人員授權表!D$3:G$249,4,0)</f>
        <v>有機</v>
      </c>
      <c r="O3044" s="70" t="str">
        <f>IF(J3044=[1]人員授權表!$C$85,"Casper李羿勳",IF(J3044=[1]人員授權表!$C$188,"Iring陳俊明",VLOOKUP(K3044,[1]人員授權表!D$2:E$249,2,FALSE)))</f>
        <v>Una林庭瑄</v>
      </c>
      <c r="P3044" s="67">
        <f t="shared" si="165"/>
        <v>44766</v>
      </c>
      <c r="Q3044" s="75" t="str">
        <f t="shared" si="167"/>
        <v>週日</v>
      </c>
      <c r="R3044" s="80">
        <v>44761</v>
      </c>
      <c r="S3044" s="68"/>
      <c r="T3044" s="70"/>
      <c r="U3044" s="70"/>
      <c r="V3044" s="70"/>
      <c r="W3044" s="70"/>
      <c r="X3044" s="70"/>
      <c r="Y3044" s="78"/>
      <c r="Z3044" s="79"/>
      <c r="AA3044" s="1"/>
      <c r="AB3044" s="12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</row>
    <row r="3045" spans="1:61" s="109" customFormat="1">
      <c r="A3045" s="1"/>
      <c r="B3045" s="66"/>
      <c r="C3045" s="67"/>
      <c r="D3045" s="68" t="s">
        <v>50</v>
      </c>
      <c r="E3045" s="70" t="s">
        <v>51</v>
      </c>
      <c r="F3045" s="19" t="s">
        <v>1347</v>
      </c>
      <c r="G3045" s="67">
        <v>44753</v>
      </c>
      <c r="H3045" s="67">
        <v>44768</v>
      </c>
      <c r="I3045" s="71">
        <f t="shared" si="166"/>
        <v>15</v>
      </c>
      <c r="J3045" s="72" t="s">
        <v>919</v>
      </c>
      <c r="K3045" s="72" t="s">
        <v>187</v>
      </c>
      <c r="L3045" s="73">
        <v>1</v>
      </c>
      <c r="M3045" s="73" t="s">
        <v>108</v>
      </c>
      <c r="N3045" s="68" t="str">
        <f>VLOOKUP(K3045,[1]人員授權表!D$3:G$249,4,0)</f>
        <v>無機</v>
      </c>
      <c r="O3045" s="70" t="str">
        <f>IF(J3045=[1]人員授權表!$C$85,"Casper李羿勳",IF(J3045=[1]人員授權表!$C$188,"Iring陳俊明",VLOOKUP(K3045,[1]人員授權表!D$2:E$249,2,FALSE)))</f>
        <v>Ruby黃家蓁</v>
      </c>
      <c r="P3045" s="67">
        <f t="shared" si="165"/>
        <v>44766</v>
      </c>
      <c r="Q3045" s="75" t="str">
        <f t="shared" si="167"/>
        <v>週日</v>
      </c>
      <c r="R3045" s="80">
        <v>44756</v>
      </c>
      <c r="S3045" s="68"/>
      <c r="T3045" s="70"/>
      <c r="U3045" s="70"/>
      <c r="V3045" s="70"/>
      <c r="W3045" s="70"/>
      <c r="X3045" s="70"/>
      <c r="Y3045" s="78"/>
      <c r="Z3045" s="79"/>
      <c r="AA3045" s="1"/>
      <c r="AB3045" s="12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</row>
    <row r="3046" spans="1:61" s="109" customFormat="1">
      <c r="A3046" s="1"/>
      <c r="B3046" s="66"/>
      <c r="C3046" s="67"/>
      <c r="D3046" s="68" t="s">
        <v>50</v>
      </c>
      <c r="E3046" s="70" t="s">
        <v>51</v>
      </c>
      <c r="F3046" s="19" t="s">
        <v>1347</v>
      </c>
      <c r="G3046" s="67">
        <v>44753</v>
      </c>
      <c r="H3046" s="67">
        <v>44768</v>
      </c>
      <c r="I3046" s="71">
        <f t="shared" si="166"/>
        <v>15</v>
      </c>
      <c r="J3046" s="72" t="s">
        <v>188</v>
      </c>
      <c r="K3046" s="72" t="s">
        <v>189</v>
      </c>
      <c r="L3046" s="73">
        <v>1</v>
      </c>
      <c r="M3046" s="73" t="s">
        <v>108</v>
      </c>
      <c r="N3046" s="68" t="str">
        <f>VLOOKUP(K3046,[1]人員授權表!D$3:G$249,4,0)</f>
        <v>無機</v>
      </c>
      <c r="O3046" s="70" t="str">
        <f>IF(J3046=[1]人員授權表!$C$85,"Casper李羿勳",IF(J3046=[1]人員授權表!$C$188,"Iring陳俊明",VLOOKUP(K3046,[1]人員授權表!D$2:E$249,2,FALSE)))</f>
        <v>Iring陳俊明</v>
      </c>
      <c r="P3046" s="67">
        <f t="shared" si="165"/>
        <v>44766</v>
      </c>
      <c r="Q3046" s="75" t="str">
        <f t="shared" si="167"/>
        <v>週日</v>
      </c>
      <c r="R3046" s="80">
        <v>44757</v>
      </c>
      <c r="S3046" s="68"/>
      <c r="T3046" s="70"/>
      <c r="U3046" s="70"/>
      <c r="V3046" s="70"/>
      <c r="W3046" s="70"/>
      <c r="X3046" s="70"/>
      <c r="Y3046" s="78"/>
      <c r="Z3046" s="79"/>
      <c r="AA3046" s="1"/>
      <c r="AB3046" s="12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</row>
    <row r="3047" spans="1:61" s="109" customFormat="1">
      <c r="A3047" s="1"/>
      <c r="B3047" s="66"/>
      <c r="C3047" s="67"/>
      <c r="D3047" s="68" t="s">
        <v>50</v>
      </c>
      <c r="E3047" s="70" t="s">
        <v>51</v>
      </c>
      <c r="F3047" s="19" t="s">
        <v>1347</v>
      </c>
      <c r="G3047" s="67">
        <v>44753</v>
      </c>
      <c r="H3047" s="67">
        <v>44768</v>
      </c>
      <c r="I3047" s="71">
        <f t="shared" si="166"/>
        <v>15</v>
      </c>
      <c r="J3047" s="72" t="s">
        <v>190</v>
      </c>
      <c r="K3047" s="72" t="s">
        <v>140</v>
      </c>
      <c r="L3047" s="73">
        <v>1</v>
      </c>
      <c r="M3047" s="73" t="s">
        <v>108</v>
      </c>
      <c r="N3047" s="68" t="str">
        <f>VLOOKUP(K3047,[1]人員授權表!D$3:G$249,4,0)</f>
        <v>無機</v>
      </c>
      <c r="O3047" s="70" t="str">
        <f>IF(J3047=[1]人員授權表!$C$85,"Casper李羿勳",IF(J3047=[1]人員授權表!$C$188,"Iring陳俊明",VLOOKUP(K3047,[1]人員授權表!D$2:E$249,2,FALSE)))</f>
        <v>Iring陳俊明</v>
      </c>
      <c r="P3047" s="67">
        <f t="shared" si="165"/>
        <v>44766</v>
      </c>
      <c r="Q3047" s="75" t="str">
        <f t="shared" si="167"/>
        <v>週日</v>
      </c>
      <c r="R3047" s="80">
        <v>44757</v>
      </c>
      <c r="S3047" s="68"/>
      <c r="T3047" s="70"/>
      <c r="U3047" s="70"/>
      <c r="V3047" s="70"/>
      <c r="W3047" s="70"/>
      <c r="X3047" s="70"/>
      <c r="Y3047" s="78"/>
      <c r="Z3047" s="79"/>
      <c r="AA3047" s="1"/>
      <c r="AB3047" s="12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</row>
    <row r="3048" spans="1:61" s="109" customFormat="1">
      <c r="A3048" s="1"/>
      <c r="B3048" s="66"/>
      <c r="C3048" s="67"/>
      <c r="D3048" s="68" t="s">
        <v>50</v>
      </c>
      <c r="E3048" s="70" t="s">
        <v>51</v>
      </c>
      <c r="F3048" s="19" t="s">
        <v>1347</v>
      </c>
      <c r="G3048" s="67">
        <v>44753</v>
      </c>
      <c r="H3048" s="67">
        <v>44768</v>
      </c>
      <c r="I3048" s="71">
        <f t="shared" si="166"/>
        <v>15</v>
      </c>
      <c r="J3048" s="72" t="s">
        <v>195</v>
      </c>
      <c r="K3048" s="72" t="s">
        <v>196</v>
      </c>
      <c r="L3048" s="73">
        <v>1</v>
      </c>
      <c r="M3048" s="73" t="s">
        <v>108</v>
      </c>
      <c r="N3048" s="68" t="str">
        <f>VLOOKUP(K3048,[1]人員授權表!D$3:G$249,4,0)</f>
        <v>無機</v>
      </c>
      <c r="O3048" s="70" t="str">
        <f>IF(J3048=[1]人員授權表!$C$85,"Casper李羿勳",IF(J3048=[1]人員授權表!$C$188,"Iring陳俊明",VLOOKUP(K3048,[1]人員授權表!D$2:E$249,2,FALSE)))</f>
        <v>Debby胡萱黛</v>
      </c>
      <c r="P3048" s="67">
        <f t="shared" si="165"/>
        <v>44766</v>
      </c>
      <c r="Q3048" s="75" t="str">
        <f t="shared" si="167"/>
        <v>週日</v>
      </c>
      <c r="R3048" s="80">
        <v>44762</v>
      </c>
      <c r="S3048" s="68"/>
      <c r="T3048" s="70"/>
      <c r="U3048" s="70"/>
      <c r="V3048" s="70"/>
      <c r="W3048" s="70"/>
      <c r="X3048" s="70"/>
      <c r="Y3048" s="78"/>
      <c r="Z3048" s="79"/>
      <c r="AA3048" s="1"/>
      <c r="AB3048" s="12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</row>
    <row r="3049" spans="1:61" s="109" customFormat="1">
      <c r="A3049" s="1"/>
      <c r="B3049" s="66"/>
      <c r="C3049" s="67"/>
      <c r="D3049" s="68" t="s">
        <v>50</v>
      </c>
      <c r="E3049" s="70" t="s">
        <v>51</v>
      </c>
      <c r="F3049" s="19" t="s">
        <v>1347</v>
      </c>
      <c r="G3049" s="67">
        <v>44753</v>
      </c>
      <c r="H3049" s="67">
        <v>44768</v>
      </c>
      <c r="I3049" s="71">
        <f t="shared" si="166"/>
        <v>15</v>
      </c>
      <c r="J3049" s="72" t="s">
        <v>198</v>
      </c>
      <c r="K3049" s="72" t="s">
        <v>199</v>
      </c>
      <c r="L3049" s="73">
        <v>1</v>
      </c>
      <c r="M3049" s="73" t="s">
        <v>108</v>
      </c>
      <c r="N3049" s="68" t="str">
        <f>VLOOKUP(K3049,[1]人員授權表!D$3:G$249,4,0)</f>
        <v>無機</v>
      </c>
      <c r="O3049" s="70" t="str">
        <f>IF(J3049=[1]人員授權表!$C$85,"Casper李羿勳",IF(J3049=[1]人員授權表!$C$188,"Iring陳俊明",VLOOKUP(K3049,[1]人員授權表!D$2:E$249,2,FALSE)))</f>
        <v>Vicky游崴涵</v>
      </c>
      <c r="P3049" s="67">
        <f t="shared" si="165"/>
        <v>44766</v>
      </c>
      <c r="Q3049" s="75" t="str">
        <f t="shared" si="167"/>
        <v>週日</v>
      </c>
      <c r="R3049" s="80">
        <v>44762</v>
      </c>
      <c r="S3049" s="68"/>
      <c r="T3049" s="70"/>
      <c r="U3049" s="70"/>
      <c r="V3049" s="70"/>
      <c r="W3049" s="70"/>
      <c r="X3049" s="70"/>
      <c r="Y3049" s="78"/>
      <c r="Z3049" s="79"/>
      <c r="AA3049" s="1"/>
      <c r="AB3049" s="12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</row>
    <row r="3050" spans="1:61" s="109" customFormat="1">
      <c r="A3050" s="1"/>
      <c r="B3050" s="66"/>
      <c r="C3050" s="67"/>
      <c r="D3050" s="68" t="s">
        <v>50</v>
      </c>
      <c r="E3050" s="70" t="s">
        <v>51</v>
      </c>
      <c r="F3050" s="19" t="s">
        <v>1347</v>
      </c>
      <c r="G3050" s="67">
        <v>44753</v>
      </c>
      <c r="H3050" s="67">
        <v>44768</v>
      </c>
      <c r="I3050" s="71">
        <f t="shared" si="166"/>
        <v>15</v>
      </c>
      <c r="J3050" s="72" t="s">
        <v>200</v>
      </c>
      <c r="K3050" s="72" t="s">
        <v>201</v>
      </c>
      <c r="L3050" s="73">
        <v>1</v>
      </c>
      <c r="M3050" s="73" t="s">
        <v>108</v>
      </c>
      <c r="N3050" s="68" t="str">
        <f>VLOOKUP(K3050,[1]人員授權表!D$3:G$249,4,0)</f>
        <v>無機</v>
      </c>
      <c r="O3050" s="70" t="str">
        <f>IF(J3050=[1]人員授權表!$C$85,"Casper李羿勳",IF(J3050=[1]人員授權表!$C$188,"Iring陳俊明",VLOOKUP(K3050,[1]人員授權表!D$2:E$249,2,FALSE)))</f>
        <v>Ruby黃家蓁</v>
      </c>
      <c r="P3050" s="67">
        <f t="shared" si="165"/>
        <v>44766</v>
      </c>
      <c r="Q3050" s="75" t="str">
        <f t="shared" si="167"/>
        <v>週日</v>
      </c>
      <c r="R3050" s="80">
        <v>44761</v>
      </c>
      <c r="S3050" s="68"/>
      <c r="T3050" s="70"/>
      <c r="U3050" s="70"/>
      <c r="V3050" s="70"/>
      <c r="W3050" s="70"/>
      <c r="X3050" s="70"/>
      <c r="Y3050" s="78"/>
      <c r="Z3050" s="79"/>
      <c r="AA3050" s="1"/>
      <c r="AB3050" s="12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</row>
    <row r="3051" spans="1:61" s="109" customFormat="1">
      <c r="A3051" s="1"/>
      <c r="B3051" s="66"/>
      <c r="C3051" s="67"/>
      <c r="D3051" s="68" t="s">
        <v>50</v>
      </c>
      <c r="E3051" s="70" t="s">
        <v>51</v>
      </c>
      <c r="F3051" s="19" t="s">
        <v>1347</v>
      </c>
      <c r="G3051" s="67">
        <v>44753</v>
      </c>
      <c r="H3051" s="67">
        <v>44768</v>
      </c>
      <c r="I3051" s="71">
        <f t="shared" si="166"/>
        <v>15</v>
      </c>
      <c r="J3051" s="72" t="s">
        <v>151</v>
      </c>
      <c r="K3051" s="72" t="s">
        <v>152</v>
      </c>
      <c r="L3051" s="73">
        <v>1</v>
      </c>
      <c r="M3051" s="73" t="s">
        <v>108</v>
      </c>
      <c r="N3051" s="68" t="str">
        <f>VLOOKUP(K3051,[1]人員授權表!D$3:G$249,4,0)</f>
        <v>無機</v>
      </c>
      <c r="O3051" s="70" t="str">
        <f>IF(J3051=[1]人員授權表!$C$85,"Casper李羿勳",IF(J3051=[1]人員授權表!$C$188,"Iring陳俊明",VLOOKUP(K3051,[1]人員授權表!D$2:E$249,2,FALSE)))</f>
        <v>Vicky游崴涵</v>
      </c>
      <c r="P3051" s="67">
        <f t="shared" si="165"/>
        <v>44766</v>
      </c>
      <c r="Q3051" s="75" t="str">
        <f t="shared" si="167"/>
        <v>週日</v>
      </c>
      <c r="R3051" s="80">
        <v>44762</v>
      </c>
      <c r="S3051" s="68"/>
      <c r="T3051" s="70"/>
      <c r="U3051" s="70"/>
      <c r="V3051" s="70"/>
      <c r="W3051" s="70"/>
      <c r="X3051" s="70"/>
      <c r="Y3051" s="78"/>
      <c r="Z3051" s="79"/>
      <c r="AA3051" s="1"/>
      <c r="AB3051" s="12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</row>
    <row r="3052" spans="1:61" s="109" customFormat="1">
      <c r="A3052" s="1"/>
      <c r="B3052" s="66"/>
      <c r="C3052" s="67"/>
      <c r="D3052" s="68" t="s">
        <v>50</v>
      </c>
      <c r="E3052" s="70" t="s">
        <v>51</v>
      </c>
      <c r="F3052" s="19" t="s">
        <v>1347</v>
      </c>
      <c r="G3052" s="67">
        <v>44753</v>
      </c>
      <c r="H3052" s="67">
        <v>44768</v>
      </c>
      <c r="I3052" s="71">
        <f t="shared" si="166"/>
        <v>15</v>
      </c>
      <c r="J3052" s="72" t="s">
        <v>160</v>
      </c>
      <c r="K3052" s="72" t="s">
        <v>161</v>
      </c>
      <c r="L3052" s="73">
        <v>1</v>
      </c>
      <c r="M3052" s="73" t="s">
        <v>108</v>
      </c>
      <c r="N3052" s="68" t="str">
        <f>VLOOKUP(K3052,[1]人員授權表!D$3:G$249,4,0)</f>
        <v>無機</v>
      </c>
      <c r="O3052" s="70" t="str">
        <f>IF(J3052=[1]人員授權表!$C$85,"Casper李羿勳",IF(J3052=[1]人員授權表!$C$188,"Iring陳俊明",VLOOKUP(K3052,[1]人員授權表!D$2:E$249,2,FALSE)))</f>
        <v>Dennis陳汶宏</v>
      </c>
      <c r="P3052" s="67">
        <f t="shared" si="165"/>
        <v>44766</v>
      </c>
      <c r="Q3052" s="75" t="str">
        <f t="shared" si="167"/>
        <v>週日</v>
      </c>
      <c r="R3052" s="80">
        <v>44762</v>
      </c>
      <c r="S3052" s="68"/>
      <c r="T3052" s="70"/>
      <c r="U3052" s="70"/>
      <c r="V3052" s="70"/>
      <c r="W3052" s="70"/>
      <c r="X3052" s="70"/>
      <c r="Y3052" s="78"/>
      <c r="Z3052" s="79"/>
      <c r="AA3052" s="1"/>
      <c r="AB3052" s="12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</row>
    <row r="3053" spans="1:61" s="109" customFormat="1">
      <c r="A3053" s="1"/>
      <c r="B3053" s="66"/>
      <c r="C3053" s="67"/>
      <c r="D3053" s="68" t="s">
        <v>50</v>
      </c>
      <c r="E3053" s="70" t="s">
        <v>51</v>
      </c>
      <c r="F3053" s="19" t="s">
        <v>1347</v>
      </c>
      <c r="G3053" s="67">
        <v>44753</v>
      </c>
      <c r="H3053" s="67">
        <v>44768</v>
      </c>
      <c r="I3053" s="71">
        <f t="shared" si="166"/>
        <v>15</v>
      </c>
      <c r="J3053" s="72" t="s">
        <v>1222</v>
      </c>
      <c r="K3053" s="72" t="s">
        <v>1223</v>
      </c>
      <c r="L3053" s="73">
        <v>1</v>
      </c>
      <c r="M3053" s="73" t="s">
        <v>108</v>
      </c>
      <c r="N3053" s="68" t="str">
        <f>VLOOKUP(K3053,[1]人員授權表!D$3:G$249,4,0)</f>
        <v>無機</v>
      </c>
      <c r="O3053" s="70" t="str">
        <f>IF(J3053=[1]人員授權表!$C$85,"Casper李羿勳",IF(J3053=[1]人員授權表!$C$188,"Iring陳俊明",VLOOKUP(K3053,[1]人員授權表!D$2:E$249,2,FALSE)))</f>
        <v>Dennis陳汶宏</v>
      </c>
      <c r="P3053" s="67">
        <f t="shared" si="165"/>
        <v>44766</v>
      </c>
      <c r="Q3053" s="75" t="str">
        <f t="shared" si="167"/>
        <v>週日</v>
      </c>
      <c r="R3053" s="80">
        <v>44762</v>
      </c>
      <c r="S3053" s="68"/>
      <c r="T3053" s="70"/>
      <c r="U3053" s="70"/>
      <c r="V3053" s="70"/>
      <c r="W3053" s="70"/>
      <c r="X3053" s="70"/>
      <c r="Y3053" s="78"/>
      <c r="Z3053" s="79"/>
      <c r="AA3053" s="1"/>
      <c r="AB3053" s="12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</row>
    <row r="3054" spans="1:61" s="109" customFormat="1">
      <c r="A3054" s="1"/>
      <c r="B3054" s="66"/>
      <c r="C3054" s="67"/>
      <c r="D3054" s="68" t="s">
        <v>50</v>
      </c>
      <c r="E3054" s="70" t="s">
        <v>51</v>
      </c>
      <c r="F3054" s="19" t="s">
        <v>1347</v>
      </c>
      <c r="G3054" s="67">
        <v>44753</v>
      </c>
      <c r="H3054" s="67">
        <v>44768</v>
      </c>
      <c r="I3054" s="71">
        <f t="shared" si="166"/>
        <v>15</v>
      </c>
      <c r="J3054" s="72" t="s">
        <v>175</v>
      </c>
      <c r="K3054" s="72" t="s">
        <v>176</v>
      </c>
      <c r="L3054" s="73">
        <v>1</v>
      </c>
      <c r="M3054" s="73" t="s">
        <v>108</v>
      </c>
      <c r="N3054" s="68" t="str">
        <f>VLOOKUP(K3054,[1]人員授權表!D$3:G$249,4,0)</f>
        <v>無機</v>
      </c>
      <c r="O3054" s="70" t="s">
        <v>177</v>
      </c>
      <c r="P3054" s="67">
        <f t="shared" si="165"/>
        <v>44766</v>
      </c>
      <c r="Q3054" s="75" t="str">
        <f t="shared" si="167"/>
        <v>週日</v>
      </c>
      <c r="R3054" s="80">
        <v>44756</v>
      </c>
      <c r="S3054" s="68"/>
      <c r="T3054" s="70"/>
      <c r="U3054" s="70"/>
      <c r="V3054" s="70"/>
      <c r="W3054" s="70"/>
      <c r="X3054" s="70"/>
      <c r="Y3054" s="78"/>
      <c r="Z3054" s="79"/>
      <c r="AA3054" s="1"/>
      <c r="AB3054" s="12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</row>
    <row r="3055" spans="1:61" s="109" customFormat="1">
      <c r="A3055" s="1"/>
      <c r="B3055" s="66"/>
      <c r="C3055" s="67"/>
      <c r="D3055" s="68" t="s">
        <v>50</v>
      </c>
      <c r="E3055" s="70" t="s">
        <v>51</v>
      </c>
      <c r="F3055" s="19" t="s">
        <v>1347</v>
      </c>
      <c r="G3055" s="67">
        <v>44753</v>
      </c>
      <c r="H3055" s="67">
        <v>44768</v>
      </c>
      <c r="I3055" s="71">
        <f t="shared" si="166"/>
        <v>15</v>
      </c>
      <c r="J3055" s="72" t="s">
        <v>290</v>
      </c>
      <c r="K3055" s="72" t="s">
        <v>291</v>
      </c>
      <c r="L3055" s="73">
        <v>1</v>
      </c>
      <c r="M3055" s="73" t="s">
        <v>108</v>
      </c>
      <c r="N3055" s="68" t="str">
        <f>VLOOKUP(K3055,[1]人員授權表!D$3:G$249,4,0)</f>
        <v>無機</v>
      </c>
      <c r="O3055" s="70" t="str">
        <f>IF(J3055=[1]人員授權表!$C$85,"Casper李羿勳",IF(J3055=[1]人員授權表!$C$188,"Iring陳俊明",VLOOKUP(K3055,[1]人員授權表!D$2:E$249,2,FALSE)))</f>
        <v>George陳志昇</v>
      </c>
      <c r="P3055" s="67">
        <f t="shared" si="165"/>
        <v>44766</v>
      </c>
      <c r="Q3055" s="75" t="str">
        <f t="shared" si="167"/>
        <v>週日</v>
      </c>
      <c r="R3055" s="80">
        <v>44762</v>
      </c>
      <c r="S3055" s="68"/>
      <c r="T3055" s="70"/>
      <c r="U3055" s="70"/>
      <c r="V3055" s="70"/>
      <c r="W3055" s="70"/>
      <c r="X3055" s="70"/>
      <c r="Y3055" s="78"/>
      <c r="Z3055" s="79"/>
      <c r="AA3055" s="1"/>
      <c r="AB3055" s="12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</row>
    <row r="3056" spans="1:61" s="109" customFormat="1">
      <c r="A3056" s="1"/>
      <c r="B3056" s="66"/>
      <c r="C3056" s="67"/>
      <c r="D3056" s="68" t="s">
        <v>50</v>
      </c>
      <c r="E3056" s="70" t="s">
        <v>51</v>
      </c>
      <c r="F3056" s="19" t="s">
        <v>1347</v>
      </c>
      <c r="G3056" s="67">
        <v>44753</v>
      </c>
      <c r="H3056" s="67">
        <v>44768</v>
      </c>
      <c r="I3056" s="71">
        <f t="shared" si="166"/>
        <v>15</v>
      </c>
      <c r="J3056" s="72" t="s">
        <v>204</v>
      </c>
      <c r="K3056" s="72" t="s">
        <v>205</v>
      </c>
      <c r="L3056" s="73">
        <v>1</v>
      </c>
      <c r="M3056" s="73" t="s">
        <v>108</v>
      </c>
      <c r="N3056" s="68" t="str">
        <f>VLOOKUP(K3056,[1]人員授權表!D$3:G$249,4,0)</f>
        <v>無機</v>
      </c>
      <c r="O3056" s="70" t="str">
        <f>IF(J3056=[1]人員授權表!$C$85,"Casper李羿勳",IF(J3056=[1]人員授權表!$C$188,"Iring陳俊明",VLOOKUP(K3056,[1]人員授權表!D$2:E$249,2,FALSE)))</f>
        <v>Iring陳俊明</v>
      </c>
      <c r="P3056" s="67">
        <f t="shared" si="165"/>
        <v>44766</v>
      </c>
      <c r="Q3056" s="75" t="str">
        <f t="shared" si="167"/>
        <v>週日</v>
      </c>
      <c r="R3056" s="80">
        <v>44762</v>
      </c>
      <c r="S3056" s="68"/>
      <c r="T3056" s="70"/>
      <c r="U3056" s="70"/>
      <c r="V3056" s="70"/>
      <c r="W3056" s="70"/>
      <c r="X3056" s="70"/>
      <c r="Y3056" s="78"/>
      <c r="Z3056" s="79"/>
      <c r="AA3056" s="1"/>
      <c r="AB3056" s="12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</row>
    <row r="3057" spans="1:61" s="109" customFormat="1">
      <c r="A3057" s="1"/>
      <c r="B3057" s="66"/>
      <c r="C3057" s="67"/>
      <c r="D3057" s="68" t="s">
        <v>50</v>
      </c>
      <c r="E3057" s="70" t="s">
        <v>51</v>
      </c>
      <c r="F3057" s="19" t="s">
        <v>1347</v>
      </c>
      <c r="G3057" s="67">
        <v>44753</v>
      </c>
      <c r="H3057" s="67">
        <v>44768</v>
      </c>
      <c r="I3057" s="71">
        <f t="shared" si="166"/>
        <v>15</v>
      </c>
      <c r="J3057" s="72" t="s">
        <v>206</v>
      </c>
      <c r="K3057" s="72" t="s">
        <v>179</v>
      </c>
      <c r="L3057" s="73">
        <v>1</v>
      </c>
      <c r="M3057" s="73" t="s">
        <v>108</v>
      </c>
      <c r="N3057" s="68" t="str">
        <f>VLOOKUP(K3057,[1]人員授權表!D$3:G$249,4,0)</f>
        <v>無機</v>
      </c>
      <c r="O3057" s="70" t="s">
        <v>115</v>
      </c>
      <c r="P3057" s="67">
        <f t="shared" si="165"/>
        <v>44766</v>
      </c>
      <c r="Q3057" s="75" t="str">
        <f t="shared" si="167"/>
        <v>週日</v>
      </c>
      <c r="R3057" s="80">
        <v>44763</v>
      </c>
      <c r="S3057" s="68"/>
      <c r="T3057" s="70"/>
      <c r="U3057" s="70"/>
      <c r="V3057" s="70"/>
      <c r="W3057" s="70"/>
      <c r="X3057" s="70"/>
      <c r="Y3057" s="78"/>
      <c r="Z3057" s="79"/>
      <c r="AA3057" s="1"/>
      <c r="AB3057" s="12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</row>
    <row r="3058" spans="1:61" s="109" customFormat="1">
      <c r="A3058" s="1"/>
      <c r="B3058" s="66"/>
      <c r="C3058" s="67"/>
      <c r="D3058" s="68" t="s">
        <v>50</v>
      </c>
      <c r="E3058" s="70" t="s">
        <v>51</v>
      </c>
      <c r="F3058" s="19" t="s">
        <v>1347</v>
      </c>
      <c r="G3058" s="67">
        <v>44753</v>
      </c>
      <c r="H3058" s="67">
        <v>44768</v>
      </c>
      <c r="I3058" s="71">
        <f t="shared" si="166"/>
        <v>15</v>
      </c>
      <c r="J3058" s="72" t="s">
        <v>178</v>
      </c>
      <c r="K3058" s="72" t="s">
        <v>179</v>
      </c>
      <c r="L3058" s="73">
        <v>1</v>
      </c>
      <c r="M3058" s="73" t="s">
        <v>108</v>
      </c>
      <c r="N3058" s="68" t="str">
        <f>VLOOKUP(K3058,[1]人員授權表!D$3:G$249,4,0)</f>
        <v>無機</v>
      </c>
      <c r="O3058" s="70" t="s">
        <v>115</v>
      </c>
      <c r="P3058" s="67">
        <f t="shared" si="165"/>
        <v>44766</v>
      </c>
      <c r="Q3058" s="75" t="str">
        <f t="shared" si="167"/>
        <v>週日</v>
      </c>
      <c r="R3058" s="80">
        <v>44763</v>
      </c>
      <c r="S3058" s="68"/>
      <c r="T3058" s="70"/>
      <c r="U3058" s="70"/>
      <c r="V3058" s="70"/>
      <c r="W3058" s="70"/>
      <c r="X3058" s="70"/>
      <c r="Y3058" s="78"/>
      <c r="Z3058" s="79"/>
      <c r="AA3058" s="1"/>
      <c r="AB3058" s="12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</row>
    <row r="3059" spans="1:61" s="109" customFormat="1">
      <c r="A3059" s="1"/>
      <c r="B3059" s="66"/>
      <c r="C3059" s="67"/>
      <c r="D3059" s="68" t="s">
        <v>50</v>
      </c>
      <c r="E3059" s="70" t="s">
        <v>51</v>
      </c>
      <c r="F3059" s="19" t="s">
        <v>1347</v>
      </c>
      <c r="G3059" s="67">
        <v>44753</v>
      </c>
      <c r="H3059" s="67">
        <v>44768</v>
      </c>
      <c r="I3059" s="71">
        <f t="shared" si="166"/>
        <v>15</v>
      </c>
      <c r="J3059" s="72" t="s">
        <v>141</v>
      </c>
      <c r="K3059" s="72" t="s">
        <v>142</v>
      </c>
      <c r="L3059" s="73">
        <v>1</v>
      </c>
      <c r="M3059" s="73" t="s">
        <v>108</v>
      </c>
      <c r="N3059" s="68" t="str">
        <f>VLOOKUP(K3059,[1]人員授權表!D$3:G$249,4,0)</f>
        <v>無機</v>
      </c>
      <c r="O3059" s="70" t="str">
        <f>IF(J3059=[1]人員授權表!$C$85,"Casper李羿勳",IF(J3059=[1]人員授權表!$C$188,"Iring陳俊明",VLOOKUP(K3059,[1]人員授權表!D$2:E$249,2,FALSE)))</f>
        <v>Dennis陳汶宏</v>
      </c>
      <c r="P3059" s="67">
        <f t="shared" si="165"/>
        <v>44766</v>
      </c>
      <c r="Q3059" s="75" t="str">
        <f t="shared" si="167"/>
        <v>週日</v>
      </c>
      <c r="R3059" s="80">
        <v>44761</v>
      </c>
      <c r="S3059" s="68"/>
      <c r="T3059" s="70"/>
      <c r="U3059" s="70"/>
      <c r="V3059" s="70"/>
      <c r="W3059" s="70"/>
      <c r="X3059" s="70"/>
      <c r="Y3059" s="78"/>
      <c r="Z3059" s="79"/>
      <c r="AA3059" s="1"/>
      <c r="AB3059" s="12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</row>
    <row r="3060" spans="1:61" s="109" customFormat="1">
      <c r="A3060" s="1"/>
      <c r="B3060" s="66"/>
      <c r="C3060" s="67"/>
      <c r="D3060" s="68" t="s">
        <v>50</v>
      </c>
      <c r="E3060" s="70" t="s">
        <v>51</v>
      </c>
      <c r="F3060" s="19" t="s">
        <v>1347</v>
      </c>
      <c r="G3060" s="67">
        <v>44753</v>
      </c>
      <c r="H3060" s="67">
        <v>44768</v>
      </c>
      <c r="I3060" s="71">
        <f t="shared" si="166"/>
        <v>15</v>
      </c>
      <c r="J3060" s="72" t="s">
        <v>966</v>
      </c>
      <c r="K3060" s="72" t="s">
        <v>154</v>
      </c>
      <c r="L3060" s="73">
        <v>1</v>
      </c>
      <c r="M3060" s="73" t="s">
        <v>108</v>
      </c>
      <c r="N3060" s="68" t="str">
        <f>VLOOKUP(K3060,[1]人員授權表!D$3:G$249,4,0)</f>
        <v>無機</v>
      </c>
      <c r="O3060" s="70" t="str">
        <f>IF(J3060=[1]人員授權表!$C$85,"Casper李羿勳",IF(J3060=[1]人員授權表!$C$188,"Iring陳俊明",VLOOKUP(K3060,[1]人員授權表!D$2:E$249,2,FALSE)))</f>
        <v>Ken張智凱</v>
      </c>
      <c r="P3060" s="67">
        <f t="shared" si="165"/>
        <v>44766</v>
      </c>
      <c r="Q3060" s="75" t="str">
        <f t="shared" si="167"/>
        <v>週日</v>
      </c>
      <c r="R3060" s="80">
        <v>44757</v>
      </c>
      <c r="S3060" s="68"/>
      <c r="T3060" s="70"/>
      <c r="U3060" s="70"/>
      <c r="V3060" s="70"/>
      <c r="W3060" s="70"/>
      <c r="X3060" s="70"/>
      <c r="Y3060" s="78"/>
      <c r="Z3060" s="79"/>
      <c r="AA3060" s="1"/>
      <c r="AB3060" s="12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</row>
    <row r="3061" spans="1:61" s="109" customFormat="1">
      <c r="A3061" s="1"/>
      <c r="B3061" s="66"/>
      <c r="C3061" s="67"/>
      <c r="D3061" s="68" t="s">
        <v>50</v>
      </c>
      <c r="E3061" s="70" t="s">
        <v>51</v>
      </c>
      <c r="F3061" s="19" t="s">
        <v>1347</v>
      </c>
      <c r="G3061" s="67">
        <v>44753</v>
      </c>
      <c r="H3061" s="67">
        <v>44768</v>
      </c>
      <c r="I3061" s="71">
        <f t="shared" si="166"/>
        <v>15</v>
      </c>
      <c r="J3061" s="72" t="s">
        <v>209</v>
      </c>
      <c r="K3061" s="72" t="s">
        <v>210</v>
      </c>
      <c r="L3061" s="73">
        <v>1</v>
      </c>
      <c r="M3061" s="73" t="s">
        <v>108</v>
      </c>
      <c r="N3061" s="68" t="str">
        <f>VLOOKUP(K3061,[1]人員授權表!D$3:G$249,4,0)</f>
        <v>無機</v>
      </c>
      <c r="O3061" s="70" t="str">
        <f>IF(J3061=[1]人員授權表!$C$85,"Casper李羿勳",IF(J3061=[1]人員授權表!$C$188,"Iring陳俊明",VLOOKUP(K3061,[1]人員授權表!D$2:E$249,2,FALSE)))</f>
        <v>Vicky游崴涵</v>
      </c>
      <c r="P3061" s="67">
        <f t="shared" si="165"/>
        <v>44766</v>
      </c>
      <c r="Q3061" s="75" t="str">
        <f t="shared" si="167"/>
        <v>週日</v>
      </c>
      <c r="R3061" s="80">
        <v>44762</v>
      </c>
      <c r="S3061" s="68"/>
      <c r="T3061" s="70"/>
      <c r="U3061" s="70"/>
      <c r="V3061" s="70"/>
      <c r="W3061" s="70"/>
      <c r="X3061" s="70"/>
      <c r="Y3061" s="78"/>
      <c r="Z3061" s="79"/>
      <c r="AA3061" s="1"/>
      <c r="AB3061" s="12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</row>
    <row r="3062" spans="1:61" s="109" customFormat="1">
      <c r="A3062" s="1"/>
      <c r="B3062" s="66"/>
      <c r="C3062" s="67"/>
      <c r="D3062" s="68" t="s">
        <v>50</v>
      </c>
      <c r="E3062" s="70" t="s">
        <v>51</v>
      </c>
      <c r="F3062" s="19" t="s">
        <v>1347</v>
      </c>
      <c r="G3062" s="67">
        <v>44753</v>
      </c>
      <c r="H3062" s="67">
        <v>44768</v>
      </c>
      <c r="I3062" s="71">
        <f t="shared" si="166"/>
        <v>15</v>
      </c>
      <c r="J3062" s="72" t="s">
        <v>167</v>
      </c>
      <c r="K3062" s="72" t="s">
        <v>168</v>
      </c>
      <c r="L3062" s="73">
        <v>1</v>
      </c>
      <c r="M3062" s="73" t="s">
        <v>108</v>
      </c>
      <c r="N3062" s="68" t="str">
        <f>VLOOKUP(K3062,[1]人員授權表!D$3:G$249,4,0)</f>
        <v>有機</v>
      </c>
      <c r="O3062" s="70" t="str">
        <f>IF(J3062=[1]人員授權表!$C$85,"Casper李羿勳",IF(J3062=[1]人員授權表!$C$188,"Iring陳俊明",VLOOKUP(K3062,[1]人員授權表!D$2:E$249,2,FALSE)))</f>
        <v>Una林庭瑄</v>
      </c>
      <c r="P3062" s="67">
        <f t="shared" si="165"/>
        <v>44766</v>
      </c>
      <c r="Q3062" s="75" t="str">
        <f t="shared" si="167"/>
        <v>週日</v>
      </c>
      <c r="R3062" s="80">
        <v>44761</v>
      </c>
      <c r="S3062" s="68"/>
      <c r="T3062" s="70"/>
      <c r="U3062" s="70"/>
      <c r="V3062" s="70"/>
      <c r="W3062" s="70"/>
      <c r="X3062" s="70"/>
      <c r="Y3062" s="78"/>
      <c r="Z3062" s="79"/>
      <c r="AA3062" s="1"/>
      <c r="AB3062" s="12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</row>
    <row r="3063" spans="1:61" s="109" customFormat="1">
      <c r="A3063" s="1"/>
      <c r="B3063" s="66"/>
      <c r="C3063" s="67"/>
      <c r="D3063" s="68" t="s">
        <v>50</v>
      </c>
      <c r="E3063" s="70" t="s">
        <v>51</v>
      </c>
      <c r="F3063" s="19" t="s">
        <v>1347</v>
      </c>
      <c r="G3063" s="67">
        <v>44753</v>
      </c>
      <c r="H3063" s="67">
        <v>44768</v>
      </c>
      <c r="I3063" s="71">
        <f t="shared" si="166"/>
        <v>15</v>
      </c>
      <c r="J3063" s="72" t="s">
        <v>257</v>
      </c>
      <c r="K3063" s="72" t="s">
        <v>1225</v>
      </c>
      <c r="L3063" s="73">
        <v>1</v>
      </c>
      <c r="M3063" s="73" t="s">
        <v>108</v>
      </c>
      <c r="N3063" s="68" t="str">
        <f>VLOOKUP(K3063,[1]人員授權表!D$3:G$249,4,0)</f>
        <v>有機</v>
      </c>
      <c r="O3063" s="70" t="str">
        <f>IF(J3063=[1]人員授權表!$C$85,"Casper李羿勳",IF(J3063=[1]人員授權表!$C$188,"Iring陳俊明",VLOOKUP(K3063,[1]人員授權表!D$2:E$249,2,FALSE)))</f>
        <v>Casper李羿勳</v>
      </c>
      <c r="P3063" s="67">
        <f t="shared" si="165"/>
        <v>44766</v>
      </c>
      <c r="Q3063" s="75" t="str">
        <f t="shared" si="167"/>
        <v>週日</v>
      </c>
      <c r="R3063" s="80">
        <v>44764</v>
      </c>
      <c r="S3063" s="68"/>
      <c r="T3063" s="70"/>
      <c r="U3063" s="70"/>
      <c r="V3063" s="70"/>
      <c r="W3063" s="70"/>
      <c r="X3063" s="70"/>
      <c r="Y3063" s="78"/>
      <c r="Z3063" s="79"/>
      <c r="AA3063" s="1"/>
      <c r="AB3063" s="12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</row>
    <row r="3064" spans="1:61" s="109" customFormat="1">
      <c r="A3064" s="1"/>
      <c r="B3064" s="66"/>
      <c r="C3064" s="67"/>
      <c r="D3064" s="68" t="s">
        <v>50</v>
      </c>
      <c r="E3064" s="70" t="s">
        <v>51</v>
      </c>
      <c r="F3064" s="19" t="s">
        <v>1347</v>
      </c>
      <c r="G3064" s="67">
        <v>44753</v>
      </c>
      <c r="H3064" s="67">
        <v>44768</v>
      </c>
      <c r="I3064" s="71">
        <f t="shared" si="166"/>
        <v>15</v>
      </c>
      <c r="J3064" s="72" t="s">
        <v>1226</v>
      </c>
      <c r="K3064" s="72" t="s">
        <v>1227</v>
      </c>
      <c r="L3064" s="73">
        <v>1</v>
      </c>
      <c r="M3064" s="73" t="s">
        <v>108</v>
      </c>
      <c r="N3064" s="68" t="str">
        <f>VLOOKUP(K3064,[1]人員授權表!D$3:G$249,4,0)</f>
        <v>有機</v>
      </c>
      <c r="O3064" s="70" t="str">
        <f>IF(J3064=[1]人員授權表!$C$85,"Casper李羿勳",IF(J3064=[1]人員授權表!$C$188,"Iring陳俊明",VLOOKUP(K3064,[1]人員授權表!D$2:E$249,2,FALSE)))</f>
        <v>Marco陳鴻鈞</v>
      </c>
      <c r="P3064" s="67">
        <f t="shared" si="165"/>
        <v>44766</v>
      </c>
      <c r="Q3064" s="75" t="str">
        <f t="shared" si="167"/>
        <v>週日</v>
      </c>
      <c r="R3064" s="80">
        <v>44761</v>
      </c>
      <c r="S3064" s="68"/>
      <c r="T3064" s="70"/>
      <c r="U3064" s="70"/>
      <c r="V3064" s="70"/>
      <c r="W3064" s="70"/>
      <c r="X3064" s="70"/>
      <c r="Y3064" s="78"/>
      <c r="Z3064" s="79"/>
      <c r="AA3064" s="1"/>
      <c r="AB3064" s="12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</row>
    <row r="3065" spans="1:61" s="109" customFormat="1">
      <c r="A3065" s="1"/>
      <c r="B3065" s="66"/>
      <c r="C3065" s="67"/>
      <c r="D3065" s="68" t="s">
        <v>50</v>
      </c>
      <c r="E3065" s="70" t="s">
        <v>82</v>
      </c>
      <c r="F3065" s="4" t="s">
        <v>1348</v>
      </c>
      <c r="G3065" s="67">
        <v>44753</v>
      </c>
      <c r="H3065" s="67">
        <v>44768</v>
      </c>
      <c r="I3065" s="71">
        <f t="shared" si="166"/>
        <v>15</v>
      </c>
      <c r="J3065" s="72" t="s">
        <v>649</v>
      </c>
      <c r="K3065" s="72" t="s">
        <v>650</v>
      </c>
      <c r="L3065" s="73">
        <v>1</v>
      </c>
      <c r="M3065" s="73" t="s">
        <v>108</v>
      </c>
      <c r="N3065" s="68" t="str">
        <f>VLOOKUP(K3065,[1]人員授權表!D$3:G$249,4,0)</f>
        <v>有機</v>
      </c>
      <c r="O3065" s="70" t="str">
        <f>IF(J3065=[1]人員授權表!$C$85,"Casper李羿勳",IF(J3065=[1]人員授權表!$C$188,"Iring陳俊明",VLOOKUP(K3065,[1]人員授權表!D$2:E$249,2,FALSE)))</f>
        <v>Casper李羿勳</v>
      </c>
      <c r="P3065" s="67">
        <f t="shared" si="165"/>
        <v>44766</v>
      </c>
      <c r="Q3065" s="75" t="str">
        <f t="shared" si="167"/>
        <v>週日</v>
      </c>
      <c r="R3065" s="80">
        <v>44764</v>
      </c>
      <c r="S3065" s="68"/>
      <c r="T3065" s="70"/>
      <c r="U3065" s="70"/>
      <c r="V3065" s="70"/>
      <c r="W3065" s="70"/>
      <c r="X3065" s="70"/>
      <c r="Y3065" s="78"/>
      <c r="Z3065" s="79"/>
      <c r="AA3065" s="1"/>
      <c r="AB3065" s="12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</row>
    <row r="3066" spans="1:61" s="109" customFormat="1">
      <c r="A3066" s="1"/>
      <c r="B3066" s="66"/>
      <c r="C3066" s="67"/>
      <c r="D3066" s="68" t="s">
        <v>50</v>
      </c>
      <c r="E3066" s="70" t="s">
        <v>82</v>
      </c>
      <c r="F3066" s="19" t="s">
        <v>1349</v>
      </c>
      <c r="G3066" s="67">
        <v>44754</v>
      </c>
      <c r="H3066" s="67">
        <v>44768</v>
      </c>
      <c r="I3066" s="71">
        <f t="shared" si="166"/>
        <v>14</v>
      </c>
      <c r="J3066" s="72" t="s">
        <v>125</v>
      </c>
      <c r="K3066" s="72" t="s">
        <v>144</v>
      </c>
      <c r="L3066" s="73">
        <v>1</v>
      </c>
      <c r="M3066" s="73" t="s">
        <v>91</v>
      </c>
      <c r="N3066" s="68" t="str">
        <f>VLOOKUP(K3066,[1]人員授權表!D$3:G$249,4,0)</f>
        <v>有機</v>
      </c>
      <c r="O3066" s="70" t="str">
        <f>IF(J3066=[1]人員授權表!$C$85,"Casper李羿勳",IF(J3066=[1]人員授權表!$C$188,"Iring陳俊明",IF(J3066=[1]人員授權表!$C$189,"Brian陳泓霖",VLOOKUP(K3066,[1]人員授權表!D$2:E$249,2,FALSE))))</f>
        <v>Lucy黃詩婷</v>
      </c>
      <c r="P3066" s="67">
        <f t="shared" si="165"/>
        <v>44766</v>
      </c>
      <c r="Q3066" s="75" t="str">
        <f t="shared" si="167"/>
        <v>週日</v>
      </c>
      <c r="R3066" s="80">
        <v>44761</v>
      </c>
      <c r="S3066" s="68"/>
      <c r="T3066" s="70"/>
      <c r="U3066" s="70"/>
      <c r="V3066" s="70"/>
      <c r="W3066" s="70"/>
      <c r="X3066" s="70"/>
      <c r="Y3066" s="78"/>
      <c r="Z3066" s="79"/>
      <c r="AA3066" s="1"/>
      <c r="AB3066" s="12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</row>
    <row r="3067" spans="1:61" s="109" customFormat="1">
      <c r="A3067" s="1"/>
      <c r="B3067" s="66"/>
      <c r="C3067" s="67"/>
      <c r="D3067" s="68" t="s">
        <v>50</v>
      </c>
      <c r="E3067" s="70" t="s">
        <v>82</v>
      </c>
      <c r="F3067" s="19" t="s">
        <v>1349</v>
      </c>
      <c r="G3067" s="67">
        <v>44754</v>
      </c>
      <c r="H3067" s="67">
        <v>44768</v>
      </c>
      <c r="I3067" s="71">
        <f t="shared" si="166"/>
        <v>14</v>
      </c>
      <c r="J3067" s="72" t="s">
        <v>516</v>
      </c>
      <c r="K3067" s="72" t="s">
        <v>332</v>
      </c>
      <c r="L3067" s="73">
        <v>1</v>
      </c>
      <c r="M3067" s="73" t="s">
        <v>91</v>
      </c>
      <c r="N3067" s="68" t="str">
        <f>VLOOKUP(K3067,[1]人員授權表!D$3:G$249,4,0)</f>
        <v>有機</v>
      </c>
      <c r="O3067" s="70" t="str">
        <f>IF(J3067=[1]人員授權表!$C$85,"Casper李羿勳",IF(J3067=[1]人員授權表!$C$188,"Iring陳俊明",IF(J3067=[1]人員授權表!$C$189,"Brian陳泓霖",VLOOKUP(K3067,[1]人員授權表!D$2:E$249,2,FALSE))))</f>
        <v>Lucy黃詩婷</v>
      </c>
      <c r="P3067" s="67">
        <f t="shared" si="165"/>
        <v>44766</v>
      </c>
      <c r="Q3067" s="75" t="str">
        <f t="shared" si="167"/>
        <v>週日</v>
      </c>
      <c r="R3067" s="80">
        <v>44761</v>
      </c>
      <c r="S3067" s="68"/>
      <c r="T3067" s="70"/>
      <c r="U3067" s="70"/>
      <c r="V3067" s="70"/>
      <c r="W3067" s="70"/>
      <c r="X3067" s="70"/>
      <c r="Y3067" s="78"/>
      <c r="Z3067" s="79"/>
      <c r="AA3067" s="1"/>
      <c r="AB3067" s="12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</row>
    <row r="3068" spans="1:61" s="109" customFormat="1">
      <c r="A3068" s="1"/>
      <c r="B3068" s="66"/>
      <c r="C3068" s="67"/>
      <c r="D3068" s="68" t="s">
        <v>50</v>
      </c>
      <c r="E3068" s="70" t="s">
        <v>82</v>
      </c>
      <c r="F3068" s="19" t="s">
        <v>1349</v>
      </c>
      <c r="G3068" s="67">
        <v>44754</v>
      </c>
      <c r="H3068" s="67">
        <v>44768</v>
      </c>
      <c r="I3068" s="71">
        <f t="shared" si="166"/>
        <v>14</v>
      </c>
      <c r="J3068" s="72" t="s">
        <v>281</v>
      </c>
      <c r="K3068" s="72" t="s">
        <v>282</v>
      </c>
      <c r="L3068" s="73">
        <v>1</v>
      </c>
      <c r="M3068" s="73" t="s">
        <v>91</v>
      </c>
      <c r="N3068" s="68" t="str">
        <f>VLOOKUP(K3068,[1]人員授權表!D$3:G$249,4,0)</f>
        <v>有機</v>
      </c>
      <c r="O3068" s="70" t="str">
        <f>IF(J3068=[1]人員授權表!$C$85,"Casper李羿勳",IF(J3068=[1]人員授權表!$C$188,"Iring陳俊明",IF(J3068=[1]人員授權表!$C$189,"Brian陳泓霖",VLOOKUP(K3068,[1]人員授權表!D$2:E$249,2,FALSE))))</f>
        <v>Marco陳鴻鈞</v>
      </c>
      <c r="P3068" s="67">
        <f t="shared" si="165"/>
        <v>44766</v>
      </c>
      <c r="Q3068" s="75" t="str">
        <f t="shared" si="167"/>
        <v>週日</v>
      </c>
      <c r="R3068" s="80">
        <v>44757</v>
      </c>
      <c r="S3068" s="68"/>
      <c r="T3068" s="70"/>
      <c r="U3068" s="70"/>
      <c r="V3068" s="70"/>
      <c r="W3068" s="70"/>
      <c r="X3068" s="70"/>
      <c r="Y3068" s="78"/>
      <c r="Z3068" s="79"/>
      <c r="AA3068" s="1"/>
      <c r="AB3068" s="12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</row>
    <row r="3069" spans="1:61" s="109" customFormat="1">
      <c r="A3069" s="1"/>
      <c r="B3069" s="66"/>
      <c r="C3069" s="67"/>
      <c r="D3069" s="68" t="s">
        <v>50</v>
      </c>
      <c r="E3069" s="70" t="s">
        <v>82</v>
      </c>
      <c r="F3069" s="19" t="s">
        <v>1350</v>
      </c>
      <c r="G3069" s="67">
        <v>44754</v>
      </c>
      <c r="H3069" s="67">
        <v>44768</v>
      </c>
      <c r="I3069" s="71">
        <f t="shared" si="166"/>
        <v>14</v>
      </c>
      <c r="J3069" s="72" t="s">
        <v>125</v>
      </c>
      <c r="K3069" s="72" t="s">
        <v>144</v>
      </c>
      <c r="L3069" s="73">
        <v>1</v>
      </c>
      <c r="M3069" s="73" t="s">
        <v>91</v>
      </c>
      <c r="N3069" s="68" t="str">
        <f>VLOOKUP(K3069,[1]人員授權表!D$3:G$249,4,0)</f>
        <v>有機</v>
      </c>
      <c r="O3069" s="70" t="str">
        <f>IF(J3069=[1]人員授權表!$C$85,"Casper李羿勳",IF(J3069=[1]人員授權表!$C$188,"Iring陳俊明",IF(J3069=[1]人員授權表!$C$189,"Brian陳泓霖",VLOOKUP(K3069,[1]人員授權表!D$2:E$249,2,FALSE))))</f>
        <v>Lucy黃詩婷</v>
      </c>
      <c r="P3069" s="67">
        <f t="shared" si="165"/>
        <v>44766</v>
      </c>
      <c r="Q3069" s="75" t="str">
        <f t="shared" si="167"/>
        <v>週日</v>
      </c>
      <c r="R3069" s="80">
        <v>44761</v>
      </c>
      <c r="S3069" s="68"/>
      <c r="T3069" s="70"/>
      <c r="U3069" s="70"/>
      <c r="V3069" s="70"/>
      <c r="W3069" s="70"/>
      <c r="X3069" s="70"/>
      <c r="Y3069" s="78"/>
      <c r="Z3069" s="79"/>
      <c r="AA3069" s="1"/>
      <c r="AB3069" s="12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</row>
    <row r="3070" spans="1:61" s="109" customFormat="1">
      <c r="A3070" s="1"/>
      <c r="B3070" s="66"/>
      <c r="C3070" s="67"/>
      <c r="D3070" s="68" t="s">
        <v>50</v>
      </c>
      <c r="E3070" s="70" t="s">
        <v>82</v>
      </c>
      <c r="F3070" s="19" t="s">
        <v>1350</v>
      </c>
      <c r="G3070" s="67">
        <v>44754</v>
      </c>
      <c r="H3070" s="67">
        <v>44768</v>
      </c>
      <c r="I3070" s="71">
        <f t="shared" si="166"/>
        <v>14</v>
      </c>
      <c r="J3070" s="72" t="s">
        <v>516</v>
      </c>
      <c r="K3070" s="72" t="s">
        <v>332</v>
      </c>
      <c r="L3070" s="73">
        <v>1</v>
      </c>
      <c r="M3070" s="73" t="s">
        <v>91</v>
      </c>
      <c r="N3070" s="68" t="str">
        <f>VLOOKUP(K3070,[1]人員授權表!D$3:G$249,4,0)</f>
        <v>有機</v>
      </c>
      <c r="O3070" s="70" t="str">
        <f>IF(J3070=[1]人員授權表!$C$85,"Casper李羿勳",IF(J3070=[1]人員授權表!$C$188,"Iring陳俊明",IF(J3070=[1]人員授權表!$C$189,"Brian陳泓霖",VLOOKUP(K3070,[1]人員授權表!D$2:E$249,2,FALSE))))</f>
        <v>Lucy黃詩婷</v>
      </c>
      <c r="P3070" s="67">
        <f t="shared" si="165"/>
        <v>44766</v>
      </c>
      <c r="Q3070" s="75" t="str">
        <f t="shared" si="167"/>
        <v>週日</v>
      </c>
      <c r="R3070" s="80">
        <v>44761</v>
      </c>
      <c r="S3070" s="68"/>
      <c r="T3070" s="70"/>
      <c r="U3070" s="70"/>
      <c r="V3070" s="70"/>
      <c r="W3070" s="70"/>
      <c r="X3070" s="70"/>
      <c r="Y3070" s="78"/>
      <c r="Z3070" s="79"/>
      <c r="AA3070" s="1"/>
      <c r="AB3070" s="12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</row>
    <row r="3071" spans="1:61" s="109" customFormat="1">
      <c r="A3071" s="1"/>
      <c r="B3071" s="66"/>
      <c r="C3071" s="67"/>
      <c r="D3071" s="68" t="s">
        <v>50</v>
      </c>
      <c r="E3071" s="70" t="s">
        <v>82</v>
      </c>
      <c r="F3071" s="19" t="s">
        <v>1350</v>
      </c>
      <c r="G3071" s="67">
        <v>44754</v>
      </c>
      <c r="H3071" s="67">
        <v>44768</v>
      </c>
      <c r="I3071" s="71">
        <f t="shared" si="166"/>
        <v>14</v>
      </c>
      <c r="J3071" s="72" t="s">
        <v>281</v>
      </c>
      <c r="K3071" s="72" t="s">
        <v>282</v>
      </c>
      <c r="L3071" s="73">
        <v>1</v>
      </c>
      <c r="M3071" s="73" t="s">
        <v>91</v>
      </c>
      <c r="N3071" s="68" t="str">
        <f>VLOOKUP(K3071,[1]人員授權表!D$3:G$249,4,0)</f>
        <v>有機</v>
      </c>
      <c r="O3071" s="70" t="str">
        <f>IF(J3071=[1]人員授權表!$C$85,"Casper李羿勳",IF(J3071=[1]人員授權表!$C$188,"Iring陳俊明",IF(J3071=[1]人員授權表!$C$189,"Brian陳泓霖",VLOOKUP(K3071,[1]人員授權表!D$2:E$249,2,FALSE))))</f>
        <v>Marco陳鴻鈞</v>
      </c>
      <c r="P3071" s="67">
        <f t="shared" si="165"/>
        <v>44766</v>
      </c>
      <c r="Q3071" s="75" t="str">
        <f t="shared" si="167"/>
        <v>週日</v>
      </c>
      <c r="R3071" s="80">
        <v>44757</v>
      </c>
      <c r="S3071" s="68"/>
      <c r="T3071" s="70"/>
      <c r="U3071" s="70"/>
      <c r="V3071" s="70"/>
      <c r="W3071" s="70"/>
      <c r="X3071" s="70"/>
      <c r="Y3071" s="78"/>
      <c r="Z3071" s="79"/>
      <c r="AA3071" s="1"/>
      <c r="AB3071" s="12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</row>
    <row r="3072" spans="1:61" s="109" customFormat="1">
      <c r="A3072" s="1"/>
      <c r="B3072" s="66"/>
      <c r="C3072" s="67"/>
      <c r="D3072" s="68" t="s">
        <v>50</v>
      </c>
      <c r="E3072" s="70" t="s">
        <v>82</v>
      </c>
      <c r="F3072" s="19" t="s">
        <v>1351</v>
      </c>
      <c r="G3072" s="67">
        <v>44754</v>
      </c>
      <c r="H3072" s="67">
        <v>44768</v>
      </c>
      <c r="I3072" s="71">
        <f t="shared" si="166"/>
        <v>14</v>
      </c>
      <c r="J3072" s="72" t="s">
        <v>125</v>
      </c>
      <c r="K3072" s="72" t="s">
        <v>144</v>
      </c>
      <c r="L3072" s="73">
        <v>1</v>
      </c>
      <c r="M3072" s="73" t="s">
        <v>91</v>
      </c>
      <c r="N3072" s="68" t="str">
        <f>VLOOKUP(K3072,[1]人員授權表!D$3:G$249,4,0)</f>
        <v>有機</v>
      </c>
      <c r="O3072" s="70" t="str">
        <f>IF(J3072=[1]人員授權表!$C$85,"Casper李羿勳",IF(J3072=[1]人員授權表!$C$188,"Iring陳俊明",IF(J3072=[1]人員授權表!$C$189,"Brian陳泓霖",VLOOKUP(K3072,[1]人員授權表!D$2:E$249,2,FALSE))))</f>
        <v>Lucy黃詩婷</v>
      </c>
      <c r="P3072" s="67">
        <f t="shared" si="165"/>
        <v>44766</v>
      </c>
      <c r="Q3072" s="75" t="str">
        <f t="shared" si="167"/>
        <v>週日</v>
      </c>
      <c r="R3072" s="80">
        <v>44761</v>
      </c>
      <c r="S3072" s="68"/>
      <c r="T3072" s="70"/>
      <c r="U3072" s="70"/>
      <c r="V3072" s="70"/>
      <c r="W3072" s="70"/>
      <c r="X3072" s="70"/>
      <c r="Y3072" s="78"/>
      <c r="Z3072" s="79"/>
      <c r="AA3072" s="1"/>
      <c r="AB3072" s="12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</row>
    <row r="3073" spans="1:61" s="109" customFormat="1">
      <c r="A3073" s="1"/>
      <c r="B3073" s="66"/>
      <c r="C3073" s="67"/>
      <c r="D3073" s="68" t="s">
        <v>50</v>
      </c>
      <c r="E3073" s="70" t="s">
        <v>82</v>
      </c>
      <c r="F3073" s="19" t="s">
        <v>1351</v>
      </c>
      <c r="G3073" s="67">
        <v>44754</v>
      </c>
      <c r="H3073" s="67">
        <v>44768</v>
      </c>
      <c r="I3073" s="71">
        <f t="shared" si="166"/>
        <v>14</v>
      </c>
      <c r="J3073" s="72" t="s">
        <v>516</v>
      </c>
      <c r="K3073" s="72" t="s">
        <v>332</v>
      </c>
      <c r="L3073" s="73">
        <v>1</v>
      </c>
      <c r="M3073" s="73" t="s">
        <v>91</v>
      </c>
      <c r="N3073" s="68" t="str">
        <f>VLOOKUP(K3073,[1]人員授權表!D$3:G$249,4,0)</f>
        <v>有機</v>
      </c>
      <c r="O3073" s="70" t="str">
        <f>IF(J3073=[1]人員授權表!$C$85,"Casper李羿勳",IF(J3073=[1]人員授權表!$C$188,"Iring陳俊明",IF(J3073=[1]人員授權表!$C$189,"Brian陳泓霖",VLOOKUP(K3073,[1]人員授權表!D$2:E$249,2,FALSE))))</f>
        <v>Lucy黃詩婷</v>
      </c>
      <c r="P3073" s="67">
        <f t="shared" si="165"/>
        <v>44766</v>
      </c>
      <c r="Q3073" s="75" t="str">
        <f t="shared" si="167"/>
        <v>週日</v>
      </c>
      <c r="R3073" s="80">
        <v>44761</v>
      </c>
      <c r="S3073" s="68"/>
      <c r="T3073" s="70"/>
      <c r="U3073" s="70"/>
      <c r="V3073" s="70"/>
      <c r="W3073" s="70"/>
      <c r="X3073" s="70"/>
      <c r="Y3073" s="78"/>
      <c r="Z3073" s="79"/>
      <c r="AA3073" s="1"/>
      <c r="AB3073" s="12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</row>
    <row r="3074" spans="1:61" s="109" customFormat="1">
      <c r="A3074" s="1"/>
      <c r="B3074" s="66"/>
      <c r="C3074" s="67"/>
      <c r="D3074" s="68" t="s">
        <v>50</v>
      </c>
      <c r="E3074" s="70" t="s">
        <v>82</v>
      </c>
      <c r="F3074" s="19" t="s">
        <v>1351</v>
      </c>
      <c r="G3074" s="67">
        <v>44754</v>
      </c>
      <c r="H3074" s="67">
        <v>44768</v>
      </c>
      <c r="I3074" s="71">
        <f t="shared" si="166"/>
        <v>14</v>
      </c>
      <c r="J3074" s="72" t="s">
        <v>281</v>
      </c>
      <c r="K3074" s="72" t="s">
        <v>282</v>
      </c>
      <c r="L3074" s="73">
        <v>1</v>
      </c>
      <c r="M3074" s="73" t="s">
        <v>91</v>
      </c>
      <c r="N3074" s="68" t="str">
        <f>VLOOKUP(K3074,[1]人員授權表!D$3:G$249,4,0)</f>
        <v>有機</v>
      </c>
      <c r="O3074" s="70" t="str">
        <f>IF(J3074=[1]人員授權表!$C$85,"Casper李羿勳",IF(J3074=[1]人員授權表!$C$188,"Iring陳俊明",IF(J3074=[1]人員授權表!$C$189,"Brian陳泓霖",VLOOKUP(K3074,[1]人員授權表!D$2:E$249,2,FALSE))))</f>
        <v>Marco陳鴻鈞</v>
      </c>
      <c r="P3074" s="67">
        <f t="shared" ref="P3074:P3137" si="168">H3074-2</f>
        <v>44766</v>
      </c>
      <c r="Q3074" s="75" t="str">
        <f t="shared" si="167"/>
        <v>週日</v>
      </c>
      <c r="R3074" s="80">
        <v>44757</v>
      </c>
      <c r="S3074" s="68"/>
      <c r="T3074" s="70"/>
      <c r="U3074" s="70"/>
      <c r="V3074" s="70"/>
      <c r="W3074" s="70"/>
      <c r="X3074" s="70"/>
      <c r="Y3074" s="78"/>
      <c r="Z3074" s="79"/>
      <c r="AA3074" s="1"/>
      <c r="AB3074" s="12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</row>
    <row r="3075" spans="1:61" s="109" customFormat="1">
      <c r="A3075" s="1"/>
      <c r="B3075" s="66"/>
      <c r="C3075" s="67"/>
      <c r="D3075" s="68" t="s">
        <v>50</v>
      </c>
      <c r="E3075" s="70" t="s">
        <v>82</v>
      </c>
      <c r="F3075" s="19" t="s">
        <v>1352</v>
      </c>
      <c r="G3075" s="67">
        <v>44754</v>
      </c>
      <c r="H3075" s="67">
        <v>44768</v>
      </c>
      <c r="I3075" s="71">
        <f t="shared" si="166"/>
        <v>14</v>
      </c>
      <c r="J3075" s="72" t="s">
        <v>125</v>
      </c>
      <c r="K3075" s="72" t="s">
        <v>144</v>
      </c>
      <c r="L3075" s="73">
        <v>1</v>
      </c>
      <c r="M3075" s="73" t="s">
        <v>91</v>
      </c>
      <c r="N3075" s="68" t="str">
        <f>VLOOKUP(K3075,[1]人員授權表!D$3:G$249,4,0)</f>
        <v>有機</v>
      </c>
      <c r="O3075" s="70" t="str">
        <f>IF(J3075=[1]人員授權表!$C$85,"Casper李羿勳",IF(J3075=[1]人員授權表!$C$188,"Iring陳俊明",IF(J3075=[1]人員授權表!$C$189,"Brian陳泓霖",VLOOKUP(K3075,[1]人員授權表!D$2:E$249,2,FALSE))))</f>
        <v>Lucy黃詩婷</v>
      </c>
      <c r="P3075" s="67">
        <f t="shared" si="168"/>
        <v>44766</v>
      </c>
      <c r="Q3075" s="75" t="str">
        <f t="shared" si="167"/>
        <v>週日</v>
      </c>
      <c r="R3075" s="80">
        <v>44761</v>
      </c>
      <c r="S3075" s="68"/>
      <c r="T3075" s="70"/>
      <c r="U3075" s="70"/>
      <c r="V3075" s="70"/>
      <c r="W3075" s="70"/>
      <c r="X3075" s="70"/>
      <c r="Y3075" s="78"/>
      <c r="Z3075" s="79"/>
      <c r="AA3075" s="1"/>
      <c r="AB3075" s="12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</row>
    <row r="3076" spans="1:61" s="109" customFormat="1">
      <c r="A3076" s="1"/>
      <c r="B3076" s="66"/>
      <c r="C3076" s="67"/>
      <c r="D3076" s="68" t="s">
        <v>50</v>
      </c>
      <c r="E3076" s="70" t="s">
        <v>82</v>
      </c>
      <c r="F3076" s="19" t="s">
        <v>1352</v>
      </c>
      <c r="G3076" s="67">
        <v>44754</v>
      </c>
      <c r="H3076" s="67">
        <v>44768</v>
      </c>
      <c r="I3076" s="71">
        <f t="shared" si="166"/>
        <v>14</v>
      </c>
      <c r="J3076" s="72" t="s">
        <v>516</v>
      </c>
      <c r="K3076" s="72" t="s">
        <v>332</v>
      </c>
      <c r="L3076" s="73">
        <v>1</v>
      </c>
      <c r="M3076" s="73" t="s">
        <v>91</v>
      </c>
      <c r="N3076" s="68" t="str">
        <f>VLOOKUP(K3076,[1]人員授權表!D$3:G$249,4,0)</f>
        <v>有機</v>
      </c>
      <c r="O3076" s="70" t="str">
        <f>IF(J3076=[1]人員授權表!$C$85,"Casper李羿勳",IF(J3076=[1]人員授權表!$C$188,"Iring陳俊明",IF(J3076=[1]人員授權表!$C$189,"Brian陳泓霖",VLOOKUP(K3076,[1]人員授權表!D$2:E$249,2,FALSE))))</f>
        <v>Lucy黃詩婷</v>
      </c>
      <c r="P3076" s="67">
        <f t="shared" si="168"/>
        <v>44766</v>
      </c>
      <c r="Q3076" s="75" t="str">
        <f t="shared" si="167"/>
        <v>週日</v>
      </c>
      <c r="R3076" s="80">
        <v>44761</v>
      </c>
      <c r="S3076" s="68"/>
      <c r="T3076" s="70"/>
      <c r="U3076" s="70"/>
      <c r="V3076" s="70"/>
      <c r="W3076" s="70"/>
      <c r="X3076" s="70"/>
      <c r="Y3076" s="78"/>
      <c r="Z3076" s="79"/>
      <c r="AA3076" s="1"/>
      <c r="AB3076" s="12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</row>
    <row r="3077" spans="1:61" s="109" customFormat="1">
      <c r="A3077" s="1"/>
      <c r="B3077" s="66"/>
      <c r="C3077" s="67"/>
      <c r="D3077" s="68" t="s">
        <v>50</v>
      </c>
      <c r="E3077" s="70" t="s">
        <v>82</v>
      </c>
      <c r="F3077" s="19" t="s">
        <v>1352</v>
      </c>
      <c r="G3077" s="67">
        <v>44754</v>
      </c>
      <c r="H3077" s="67">
        <v>44768</v>
      </c>
      <c r="I3077" s="71">
        <f t="shared" si="166"/>
        <v>14</v>
      </c>
      <c r="J3077" s="72" t="s">
        <v>281</v>
      </c>
      <c r="K3077" s="72" t="s">
        <v>282</v>
      </c>
      <c r="L3077" s="73">
        <v>1</v>
      </c>
      <c r="M3077" s="73" t="s">
        <v>91</v>
      </c>
      <c r="N3077" s="68" t="str">
        <f>VLOOKUP(K3077,[1]人員授權表!D$3:G$249,4,0)</f>
        <v>有機</v>
      </c>
      <c r="O3077" s="70" t="str">
        <f>IF(J3077=[1]人員授權表!$C$85,"Casper李羿勳",IF(J3077=[1]人員授權表!$C$188,"Iring陳俊明",IF(J3077=[1]人員授權表!$C$189,"Brian陳泓霖",VLOOKUP(K3077,[1]人員授權表!D$2:E$249,2,FALSE))))</f>
        <v>Marco陳鴻鈞</v>
      </c>
      <c r="P3077" s="67">
        <f t="shared" si="168"/>
        <v>44766</v>
      </c>
      <c r="Q3077" s="75" t="str">
        <f t="shared" si="167"/>
        <v>週日</v>
      </c>
      <c r="R3077" s="80">
        <v>44757</v>
      </c>
      <c r="S3077" s="68"/>
      <c r="T3077" s="70"/>
      <c r="U3077" s="70"/>
      <c r="V3077" s="70"/>
      <c r="W3077" s="70"/>
      <c r="X3077" s="70"/>
      <c r="Y3077" s="78"/>
      <c r="Z3077" s="79"/>
      <c r="AA3077" s="1"/>
      <c r="AB3077" s="12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</row>
    <row r="3078" spans="1:61" s="109" customFormat="1">
      <c r="A3078" s="1"/>
      <c r="B3078" s="66"/>
      <c r="C3078" s="67"/>
      <c r="D3078" s="68" t="s">
        <v>50</v>
      </c>
      <c r="E3078" s="70" t="s">
        <v>82</v>
      </c>
      <c r="F3078" s="19" t="s">
        <v>1353</v>
      </c>
      <c r="G3078" s="67">
        <v>44754</v>
      </c>
      <c r="H3078" s="67">
        <v>44768</v>
      </c>
      <c r="I3078" s="71">
        <f t="shared" si="166"/>
        <v>14</v>
      </c>
      <c r="J3078" s="72" t="s">
        <v>326</v>
      </c>
      <c r="K3078" s="72" t="s">
        <v>170</v>
      </c>
      <c r="L3078" s="73">
        <v>3</v>
      </c>
      <c r="M3078" s="73" t="s">
        <v>104</v>
      </c>
      <c r="N3078" s="68" t="str">
        <f>VLOOKUP(K3078,[1]人員授權表!D$3:G$249,4,0)</f>
        <v>有機</v>
      </c>
      <c r="O3078" s="70" t="str">
        <f>IF(J3078=[1]人員授權表!$C$85,"Casper李羿勳",IF(J3078=[1]人員授權表!$C$188,"Iring陳俊明",IF(J3078=[1]人員授權表!$C$189,"Brian陳泓霖",VLOOKUP(K3078,[1]人員授權表!D$2:E$249,2,FALSE))))</f>
        <v>Elle黃雅琪&amp;
Marco陳鴻鈞</v>
      </c>
      <c r="P3078" s="67">
        <f t="shared" si="168"/>
        <v>44766</v>
      </c>
      <c r="Q3078" s="75" t="str">
        <f t="shared" si="167"/>
        <v>週日</v>
      </c>
      <c r="R3078" s="80">
        <v>44763</v>
      </c>
      <c r="S3078" s="68"/>
      <c r="T3078" s="70"/>
      <c r="U3078" s="70"/>
      <c r="V3078" s="70"/>
      <c r="W3078" s="70"/>
      <c r="X3078" s="70"/>
      <c r="Y3078" s="78"/>
      <c r="Z3078" s="79"/>
      <c r="AA3078" s="1"/>
      <c r="AB3078" s="12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</row>
    <row r="3079" spans="1:61" s="109" customFormat="1">
      <c r="A3079" s="1"/>
      <c r="B3079" s="66"/>
      <c r="C3079" s="67"/>
      <c r="D3079" s="68" t="s">
        <v>50</v>
      </c>
      <c r="E3079" s="70" t="s">
        <v>82</v>
      </c>
      <c r="F3079" s="19" t="s">
        <v>1354</v>
      </c>
      <c r="G3079" s="67">
        <v>44756</v>
      </c>
      <c r="H3079" s="67">
        <v>44769</v>
      </c>
      <c r="I3079" s="71">
        <f t="shared" ref="I3079:I3142" si="169">_xlfn.DAYS(H3079,G3079)</f>
        <v>13</v>
      </c>
      <c r="J3079" s="72" t="s">
        <v>139</v>
      </c>
      <c r="K3079" s="72" t="s">
        <v>140</v>
      </c>
      <c r="L3079" s="73">
        <v>1</v>
      </c>
      <c r="M3079" s="73" t="s">
        <v>91</v>
      </c>
      <c r="N3079" s="68" t="str">
        <f>VLOOKUP(K3079,[1]人員授權表!D$3:G$249,4,0)</f>
        <v>無機</v>
      </c>
      <c r="O3079" s="70" t="str">
        <f>IF(J3079=[1]人員授權表!$C$85,"Casper李羿勳",IF(J3079=[1]人員授權表!$C$188,"Iring陳俊明",IF(J3079=[1]人員授權表!$C$189,"Brian陳泓霖",VLOOKUP(K3079,[1]人員授權表!D$2:E$249,2,FALSE))))</f>
        <v>Brian陳泓霖</v>
      </c>
      <c r="P3079" s="67">
        <f t="shared" si="168"/>
        <v>44767</v>
      </c>
      <c r="Q3079" s="75" t="str">
        <f t="shared" ref="Q3079:Q3142" si="170">TEXT(P3079,"aaa")</f>
        <v>週一</v>
      </c>
      <c r="R3079" s="80">
        <v>44762</v>
      </c>
      <c r="S3079" s="68"/>
      <c r="T3079" s="70"/>
      <c r="U3079" s="70"/>
      <c r="V3079" s="70"/>
      <c r="W3079" s="70"/>
      <c r="X3079" s="70"/>
      <c r="Y3079" s="78"/>
      <c r="Z3079" s="79"/>
      <c r="AA3079" s="1"/>
      <c r="AB3079" s="12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</row>
    <row r="3080" spans="1:61" s="109" customFormat="1">
      <c r="A3080" s="1"/>
      <c r="B3080" s="66"/>
      <c r="C3080" s="67"/>
      <c r="D3080" s="68" t="s">
        <v>50</v>
      </c>
      <c r="E3080" s="70" t="s">
        <v>82</v>
      </c>
      <c r="F3080" s="19" t="s">
        <v>1354</v>
      </c>
      <c r="G3080" s="67">
        <v>44756</v>
      </c>
      <c r="H3080" s="67">
        <v>44769</v>
      </c>
      <c r="I3080" s="71">
        <f t="shared" si="169"/>
        <v>13</v>
      </c>
      <c r="J3080" s="72" t="s">
        <v>277</v>
      </c>
      <c r="K3080" s="72" t="s">
        <v>154</v>
      </c>
      <c r="L3080" s="73">
        <v>1</v>
      </c>
      <c r="M3080" s="73" t="s">
        <v>91</v>
      </c>
      <c r="N3080" s="68" t="str">
        <f>VLOOKUP(K3080,[1]人員授權表!D$3:G$249,4,0)</f>
        <v>無機</v>
      </c>
      <c r="O3080" s="70" t="str">
        <f>IF(J3080=[1]人員授權表!$C$85,"Casper李羿勳",IF(J3080=[1]人員授權表!$C$188,"Iring陳俊明",IF(J3080=[1]人員授權表!$C$189,"Brian陳泓霖",VLOOKUP(K3080,[1]人員授權表!D$2:E$249,2,FALSE))))</f>
        <v>Ken張智凱</v>
      </c>
      <c r="P3080" s="67">
        <f t="shared" si="168"/>
        <v>44767</v>
      </c>
      <c r="Q3080" s="75" t="str">
        <f t="shared" si="170"/>
        <v>週一</v>
      </c>
      <c r="R3080" s="80">
        <v>44761</v>
      </c>
      <c r="S3080" s="68"/>
      <c r="T3080" s="70"/>
      <c r="U3080" s="70"/>
      <c r="V3080" s="70"/>
      <c r="W3080" s="70"/>
      <c r="X3080" s="70"/>
      <c r="Y3080" s="78"/>
      <c r="Z3080" s="79"/>
      <c r="AA3080" s="1"/>
      <c r="AB3080" s="12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</row>
    <row r="3081" spans="1:61" s="109" customFormat="1">
      <c r="A3081" s="1"/>
      <c r="B3081" s="66"/>
      <c r="C3081" s="67"/>
      <c r="D3081" s="68" t="s">
        <v>50</v>
      </c>
      <c r="E3081" s="70" t="s">
        <v>82</v>
      </c>
      <c r="F3081" s="19" t="s">
        <v>1354</v>
      </c>
      <c r="G3081" s="67">
        <v>44756</v>
      </c>
      <c r="H3081" s="67">
        <v>44769</v>
      </c>
      <c r="I3081" s="71">
        <f t="shared" si="169"/>
        <v>13</v>
      </c>
      <c r="J3081" s="72" t="s">
        <v>137</v>
      </c>
      <c r="K3081" s="72" t="s">
        <v>138</v>
      </c>
      <c r="L3081" s="73">
        <v>1</v>
      </c>
      <c r="M3081" s="73" t="s">
        <v>91</v>
      </c>
      <c r="N3081" s="68" t="str">
        <f>VLOOKUP(K3081,[1]人員授權表!D$3:G$249,4,0)</f>
        <v>無機</v>
      </c>
      <c r="O3081" s="70" t="s">
        <v>99</v>
      </c>
      <c r="P3081" s="67">
        <f t="shared" si="168"/>
        <v>44767</v>
      </c>
      <c r="Q3081" s="75" t="str">
        <f t="shared" si="170"/>
        <v>週一</v>
      </c>
      <c r="R3081" s="80">
        <v>44763</v>
      </c>
      <c r="S3081" s="68"/>
      <c r="T3081" s="70"/>
      <c r="U3081" s="70"/>
      <c r="V3081" s="70"/>
      <c r="W3081" s="70"/>
      <c r="X3081" s="70"/>
      <c r="Y3081" s="78"/>
      <c r="Z3081" s="79"/>
      <c r="AA3081" s="1"/>
      <c r="AB3081" s="12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</row>
    <row r="3082" spans="1:61" s="109" customFormat="1">
      <c r="A3082" s="1"/>
      <c r="B3082" s="66"/>
      <c r="C3082" s="67"/>
      <c r="D3082" s="68" t="s">
        <v>50</v>
      </c>
      <c r="E3082" s="70" t="s">
        <v>82</v>
      </c>
      <c r="F3082" s="19" t="s">
        <v>1354</v>
      </c>
      <c r="G3082" s="67">
        <v>44756</v>
      </c>
      <c r="H3082" s="67">
        <v>44769</v>
      </c>
      <c r="I3082" s="71">
        <f t="shared" si="169"/>
        <v>13</v>
      </c>
      <c r="J3082" s="72" t="s">
        <v>148</v>
      </c>
      <c r="K3082" s="72" t="s">
        <v>149</v>
      </c>
      <c r="L3082" s="73">
        <v>1</v>
      </c>
      <c r="M3082" s="73" t="s">
        <v>91</v>
      </c>
      <c r="N3082" s="68" t="str">
        <f>VLOOKUP(K3082,[1]人員授權表!D$3:G$249,4,0)</f>
        <v>無機</v>
      </c>
      <c r="O3082" s="70" t="str">
        <f>IF(J3082=[1]人員授權表!$C$85,"Casper李羿勳",IF(J3082=[1]人員授權表!$C$188,"Iring陳俊明",IF(J3082=[1]人員授權表!$C$189,"Brian陳泓霖",VLOOKUP(K3082,[1]人員授權表!D$2:E$249,2,FALSE))))</f>
        <v>Vicky游崴涵</v>
      </c>
      <c r="P3082" s="67">
        <f t="shared" si="168"/>
        <v>44767</v>
      </c>
      <c r="Q3082" s="75" t="str">
        <f t="shared" si="170"/>
        <v>週一</v>
      </c>
      <c r="R3082" s="80">
        <v>44762</v>
      </c>
      <c r="S3082" s="68"/>
      <c r="T3082" s="70"/>
      <c r="U3082" s="70"/>
      <c r="V3082" s="70"/>
      <c r="W3082" s="70"/>
      <c r="X3082" s="70"/>
      <c r="Y3082" s="78"/>
      <c r="Z3082" s="79"/>
      <c r="AA3082" s="1"/>
      <c r="AB3082" s="12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</row>
    <row r="3083" spans="1:61" s="109" customFormat="1">
      <c r="A3083" s="1"/>
      <c r="B3083" s="66"/>
      <c r="C3083" s="67"/>
      <c r="D3083" s="68" t="s">
        <v>50</v>
      </c>
      <c r="E3083" s="70" t="s">
        <v>82</v>
      </c>
      <c r="F3083" s="19" t="s">
        <v>1355</v>
      </c>
      <c r="G3083" s="67">
        <v>44756</v>
      </c>
      <c r="H3083" s="67">
        <v>44769</v>
      </c>
      <c r="I3083" s="71">
        <f t="shared" si="169"/>
        <v>13</v>
      </c>
      <c r="J3083" s="72" t="s">
        <v>139</v>
      </c>
      <c r="K3083" s="72" t="s">
        <v>140</v>
      </c>
      <c r="L3083" s="73">
        <v>1</v>
      </c>
      <c r="M3083" s="73" t="s">
        <v>91</v>
      </c>
      <c r="N3083" s="68" t="str">
        <f>VLOOKUP(K3083,[1]人員授權表!D$3:G$249,4,0)</f>
        <v>無機</v>
      </c>
      <c r="O3083" s="70" t="str">
        <f>IF(J3083=[1]人員授權表!$C$85,"Casper李羿勳",IF(J3083=[1]人員授權表!$C$188,"Iring陳俊明",IF(J3083=[1]人員授權表!$C$189,"Brian陳泓霖",VLOOKUP(K3083,[1]人員授權表!D$2:E$249,2,FALSE))))</f>
        <v>Brian陳泓霖</v>
      </c>
      <c r="P3083" s="67">
        <f t="shared" si="168"/>
        <v>44767</v>
      </c>
      <c r="Q3083" s="75" t="str">
        <f t="shared" si="170"/>
        <v>週一</v>
      </c>
      <c r="R3083" s="80">
        <v>44762</v>
      </c>
      <c r="S3083" s="68"/>
      <c r="T3083" s="70"/>
      <c r="U3083" s="70"/>
      <c r="V3083" s="70"/>
      <c r="W3083" s="70"/>
      <c r="X3083" s="70"/>
      <c r="Y3083" s="78"/>
      <c r="Z3083" s="79"/>
      <c r="AA3083" s="1"/>
      <c r="AB3083" s="12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</row>
    <row r="3084" spans="1:61" s="109" customFormat="1">
      <c r="A3084" s="1"/>
      <c r="B3084" s="66"/>
      <c r="C3084" s="67"/>
      <c r="D3084" s="68" t="s">
        <v>50</v>
      </c>
      <c r="E3084" s="70" t="s">
        <v>82</v>
      </c>
      <c r="F3084" s="19" t="s">
        <v>1355</v>
      </c>
      <c r="G3084" s="67">
        <v>44756</v>
      </c>
      <c r="H3084" s="67">
        <v>44769</v>
      </c>
      <c r="I3084" s="71">
        <f t="shared" si="169"/>
        <v>13</v>
      </c>
      <c r="J3084" s="72" t="s">
        <v>277</v>
      </c>
      <c r="K3084" s="72" t="s">
        <v>154</v>
      </c>
      <c r="L3084" s="73">
        <v>1</v>
      </c>
      <c r="M3084" s="73" t="s">
        <v>91</v>
      </c>
      <c r="N3084" s="68" t="str">
        <f>VLOOKUP(K3084,[1]人員授權表!D$3:G$249,4,0)</f>
        <v>無機</v>
      </c>
      <c r="O3084" s="70" t="str">
        <f>IF(J3084=[1]人員授權表!$C$85,"Casper李羿勳",IF(J3084=[1]人員授權表!$C$188,"Iring陳俊明",IF(J3084=[1]人員授權表!$C$189,"Brian陳泓霖",VLOOKUP(K3084,[1]人員授權表!D$2:E$249,2,FALSE))))</f>
        <v>Ken張智凱</v>
      </c>
      <c r="P3084" s="67">
        <f t="shared" si="168"/>
        <v>44767</v>
      </c>
      <c r="Q3084" s="75" t="str">
        <f t="shared" si="170"/>
        <v>週一</v>
      </c>
      <c r="R3084" s="80">
        <v>44761</v>
      </c>
      <c r="S3084" s="68"/>
      <c r="T3084" s="70"/>
      <c r="U3084" s="70"/>
      <c r="V3084" s="70"/>
      <c r="W3084" s="70"/>
      <c r="X3084" s="70"/>
      <c r="Y3084" s="78"/>
      <c r="Z3084" s="79"/>
      <c r="AA3084" s="1"/>
      <c r="AB3084" s="12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</row>
    <row r="3085" spans="1:61" s="109" customFormat="1">
      <c r="A3085" s="1"/>
      <c r="B3085" s="66"/>
      <c r="C3085" s="67"/>
      <c r="D3085" s="68" t="s">
        <v>50</v>
      </c>
      <c r="E3085" s="70" t="s">
        <v>82</v>
      </c>
      <c r="F3085" s="19" t="s">
        <v>1355</v>
      </c>
      <c r="G3085" s="67">
        <v>44756</v>
      </c>
      <c r="H3085" s="67">
        <v>44769</v>
      </c>
      <c r="I3085" s="71">
        <f t="shared" si="169"/>
        <v>13</v>
      </c>
      <c r="J3085" s="72" t="s">
        <v>137</v>
      </c>
      <c r="K3085" s="72" t="s">
        <v>138</v>
      </c>
      <c r="L3085" s="73">
        <v>1</v>
      </c>
      <c r="M3085" s="73" t="s">
        <v>91</v>
      </c>
      <c r="N3085" s="68" t="str">
        <f>VLOOKUP(K3085,[1]人員授權表!D$3:G$249,4,0)</f>
        <v>無機</v>
      </c>
      <c r="O3085" s="70" t="s">
        <v>99</v>
      </c>
      <c r="P3085" s="67">
        <f t="shared" si="168"/>
        <v>44767</v>
      </c>
      <c r="Q3085" s="75" t="str">
        <f t="shared" si="170"/>
        <v>週一</v>
      </c>
      <c r="R3085" s="80">
        <v>44763</v>
      </c>
      <c r="S3085" s="68"/>
      <c r="T3085" s="70"/>
      <c r="U3085" s="70"/>
      <c r="V3085" s="70"/>
      <c r="W3085" s="70"/>
      <c r="X3085" s="70"/>
      <c r="Y3085" s="78"/>
      <c r="Z3085" s="79"/>
      <c r="AA3085" s="1"/>
      <c r="AB3085" s="12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</row>
    <row r="3086" spans="1:61" s="109" customFormat="1">
      <c r="A3086" s="1"/>
      <c r="B3086" s="66"/>
      <c r="C3086" s="67"/>
      <c r="D3086" s="68" t="s">
        <v>50</v>
      </c>
      <c r="E3086" s="70" t="s">
        <v>82</v>
      </c>
      <c r="F3086" s="19" t="s">
        <v>1355</v>
      </c>
      <c r="G3086" s="67">
        <v>44756</v>
      </c>
      <c r="H3086" s="67">
        <v>44769</v>
      </c>
      <c r="I3086" s="71">
        <f t="shared" si="169"/>
        <v>13</v>
      </c>
      <c r="J3086" s="72" t="s">
        <v>148</v>
      </c>
      <c r="K3086" s="72" t="s">
        <v>149</v>
      </c>
      <c r="L3086" s="73">
        <v>1</v>
      </c>
      <c r="M3086" s="73" t="s">
        <v>91</v>
      </c>
      <c r="N3086" s="68" t="str">
        <f>VLOOKUP(K3086,[1]人員授權表!D$3:G$249,4,0)</f>
        <v>無機</v>
      </c>
      <c r="O3086" s="70" t="str">
        <f>IF(J3086=[1]人員授權表!$C$85,"Casper李羿勳",IF(J3086=[1]人員授權表!$C$188,"Iring陳俊明",IF(J3086=[1]人員授權表!$C$189,"Brian陳泓霖",VLOOKUP(K3086,[1]人員授權表!D$2:E$249,2,FALSE))))</f>
        <v>Vicky游崴涵</v>
      </c>
      <c r="P3086" s="67">
        <f t="shared" si="168"/>
        <v>44767</v>
      </c>
      <c r="Q3086" s="75" t="str">
        <f t="shared" si="170"/>
        <v>週一</v>
      </c>
      <c r="R3086" s="80">
        <v>44762</v>
      </c>
      <c r="S3086" s="68"/>
      <c r="T3086" s="70"/>
      <c r="U3086" s="70"/>
      <c r="V3086" s="70"/>
      <c r="W3086" s="70"/>
      <c r="X3086" s="70"/>
      <c r="Y3086" s="78"/>
      <c r="Z3086" s="79"/>
      <c r="AA3086" s="1"/>
      <c r="AB3086" s="12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</row>
    <row r="3087" spans="1:61" s="109" customFormat="1">
      <c r="A3087" s="1"/>
      <c r="B3087" s="66"/>
      <c r="C3087" s="67"/>
      <c r="D3087" s="68" t="s">
        <v>50</v>
      </c>
      <c r="E3087" s="70" t="s">
        <v>82</v>
      </c>
      <c r="F3087" s="19" t="s">
        <v>1356</v>
      </c>
      <c r="G3087" s="67">
        <v>44756</v>
      </c>
      <c r="H3087" s="67">
        <v>44769</v>
      </c>
      <c r="I3087" s="71">
        <f t="shared" si="169"/>
        <v>13</v>
      </c>
      <c r="J3087" s="72" t="s">
        <v>139</v>
      </c>
      <c r="K3087" s="72" t="s">
        <v>140</v>
      </c>
      <c r="L3087" s="73">
        <v>1</v>
      </c>
      <c r="M3087" s="73" t="s">
        <v>91</v>
      </c>
      <c r="N3087" s="68" t="str">
        <f>VLOOKUP(K3087,[1]人員授權表!D$3:G$249,4,0)</f>
        <v>無機</v>
      </c>
      <c r="O3087" s="70" t="str">
        <f>IF(J3087=[1]人員授權表!$C$85,"Casper李羿勳",IF(J3087=[1]人員授權表!$C$188,"Iring陳俊明",IF(J3087=[1]人員授權表!$C$189,"Brian陳泓霖",VLOOKUP(K3087,[1]人員授權表!D$2:E$249,2,FALSE))))</f>
        <v>Brian陳泓霖</v>
      </c>
      <c r="P3087" s="67">
        <f t="shared" si="168"/>
        <v>44767</v>
      </c>
      <c r="Q3087" s="75" t="str">
        <f t="shared" si="170"/>
        <v>週一</v>
      </c>
      <c r="R3087" s="80">
        <v>44762</v>
      </c>
      <c r="S3087" s="68"/>
      <c r="T3087" s="70"/>
      <c r="U3087" s="70"/>
      <c r="V3087" s="70"/>
      <c r="W3087" s="70"/>
      <c r="X3087" s="70"/>
      <c r="Y3087" s="78"/>
      <c r="Z3087" s="79"/>
      <c r="AA3087" s="1"/>
      <c r="AB3087" s="12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</row>
    <row r="3088" spans="1:61" s="109" customFormat="1">
      <c r="A3088" s="1"/>
      <c r="B3088" s="66"/>
      <c r="C3088" s="67"/>
      <c r="D3088" s="68" t="s">
        <v>50</v>
      </c>
      <c r="E3088" s="70" t="s">
        <v>82</v>
      </c>
      <c r="F3088" s="19" t="s">
        <v>1356</v>
      </c>
      <c r="G3088" s="67">
        <v>44756</v>
      </c>
      <c r="H3088" s="67">
        <v>44769</v>
      </c>
      <c r="I3088" s="71">
        <f t="shared" si="169"/>
        <v>13</v>
      </c>
      <c r="J3088" s="72" t="s">
        <v>277</v>
      </c>
      <c r="K3088" s="72" t="s">
        <v>154</v>
      </c>
      <c r="L3088" s="73">
        <v>1</v>
      </c>
      <c r="M3088" s="73" t="s">
        <v>91</v>
      </c>
      <c r="N3088" s="68" t="str">
        <f>VLOOKUP(K3088,[1]人員授權表!D$3:G$249,4,0)</f>
        <v>無機</v>
      </c>
      <c r="O3088" s="70" t="str">
        <f>IF(J3088=[1]人員授權表!$C$85,"Casper李羿勳",IF(J3088=[1]人員授權表!$C$188,"Iring陳俊明",IF(J3088=[1]人員授權表!$C$189,"Brian陳泓霖",VLOOKUP(K3088,[1]人員授權表!D$2:E$249,2,FALSE))))</f>
        <v>Ken張智凱</v>
      </c>
      <c r="P3088" s="67">
        <f t="shared" si="168"/>
        <v>44767</v>
      </c>
      <c r="Q3088" s="75" t="str">
        <f t="shared" si="170"/>
        <v>週一</v>
      </c>
      <c r="R3088" s="80">
        <v>44761</v>
      </c>
      <c r="S3088" s="68"/>
      <c r="T3088" s="70"/>
      <c r="U3088" s="70"/>
      <c r="V3088" s="70"/>
      <c r="W3088" s="70"/>
      <c r="X3088" s="70"/>
      <c r="Y3088" s="78"/>
      <c r="Z3088" s="79"/>
      <c r="AA3088" s="1"/>
      <c r="AB3088" s="12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</row>
    <row r="3089" spans="1:61" s="109" customFormat="1">
      <c r="A3089" s="1"/>
      <c r="B3089" s="66"/>
      <c r="C3089" s="67"/>
      <c r="D3089" s="68" t="s">
        <v>50</v>
      </c>
      <c r="E3089" s="70" t="s">
        <v>82</v>
      </c>
      <c r="F3089" s="19" t="s">
        <v>1356</v>
      </c>
      <c r="G3089" s="67">
        <v>44756</v>
      </c>
      <c r="H3089" s="67">
        <v>44769</v>
      </c>
      <c r="I3089" s="71">
        <f t="shared" si="169"/>
        <v>13</v>
      </c>
      <c r="J3089" s="72" t="s">
        <v>137</v>
      </c>
      <c r="K3089" s="72" t="s">
        <v>138</v>
      </c>
      <c r="L3089" s="73">
        <v>1</v>
      </c>
      <c r="M3089" s="73" t="s">
        <v>91</v>
      </c>
      <c r="N3089" s="68" t="str">
        <f>VLOOKUP(K3089,[1]人員授權表!D$3:G$249,4,0)</f>
        <v>無機</v>
      </c>
      <c r="O3089" s="70" t="s">
        <v>99</v>
      </c>
      <c r="P3089" s="67">
        <f t="shared" si="168"/>
        <v>44767</v>
      </c>
      <c r="Q3089" s="75" t="str">
        <f t="shared" si="170"/>
        <v>週一</v>
      </c>
      <c r="R3089" s="80">
        <v>44763</v>
      </c>
      <c r="S3089" s="68"/>
      <c r="T3089" s="70"/>
      <c r="U3089" s="70"/>
      <c r="V3089" s="70"/>
      <c r="W3089" s="70"/>
      <c r="X3089" s="70"/>
      <c r="Y3089" s="78"/>
      <c r="Z3089" s="79"/>
      <c r="AA3089" s="1"/>
      <c r="AB3089" s="12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</row>
    <row r="3090" spans="1:61" s="109" customFormat="1">
      <c r="A3090" s="1"/>
      <c r="B3090" s="66"/>
      <c r="C3090" s="67"/>
      <c r="D3090" s="68" t="s">
        <v>50</v>
      </c>
      <c r="E3090" s="70" t="s">
        <v>82</v>
      </c>
      <c r="F3090" s="19" t="s">
        <v>1356</v>
      </c>
      <c r="G3090" s="67">
        <v>44756</v>
      </c>
      <c r="H3090" s="67">
        <v>44769</v>
      </c>
      <c r="I3090" s="71">
        <f t="shared" si="169"/>
        <v>13</v>
      </c>
      <c r="J3090" s="72" t="s">
        <v>148</v>
      </c>
      <c r="K3090" s="72" t="s">
        <v>149</v>
      </c>
      <c r="L3090" s="73">
        <v>1</v>
      </c>
      <c r="M3090" s="73" t="s">
        <v>91</v>
      </c>
      <c r="N3090" s="68" t="str">
        <f>VLOOKUP(K3090,[1]人員授權表!D$3:G$249,4,0)</f>
        <v>無機</v>
      </c>
      <c r="O3090" s="70" t="str">
        <f>IF(J3090=[1]人員授權表!$C$85,"Casper李羿勳",IF(J3090=[1]人員授權表!$C$188,"Iring陳俊明",IF(J3090=[1]人員授權表!$C$189,"Brian陳泓霖",VLOOKUP(K3090,[1]人員授權表!D$2:E$249,2,FALSE))))</f>
        <v>Vicky游崴涵</v>
      </c>
      <c r="P3090" s="67">
        <f t="shared" si="168"/>
        <v>44767</v>
      </c>
      <c r="Q3090" s="75" t="str">
        <f t="shared" si="170"/>
        <v>週一</v>
      </c>
      <c r="R3090" s="80">
        <v>44762</v>
      </c>
      <c r="S3090" s="68"/>
      <c r="T3090" s="70"/>
      <c r="U3090" s="70"/>
      <c r="V3090" s="70"/>
      <c r="W3090" s="70"/>
      <c r="X3090" s="70"/>
      <c r="Y3090" s="78"/>
      <c r="Z3090" s="79"/>
      <c r="AA3090" s="1"/>
      <c r="AB3090" s="12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</row>
    <row r="3091" spans="1:61" s="109" customFormat="1">
      <c r="A3091" s="1"/>
      <c r="B3091" s="66"/>
      <c r="C3091" s="67"/>
      <c r="D3091" s="68" t="s">
        <v>50</v>
      </c>
      <c r="E3091" s="70" t="s">
        <v>51</v>
      </c>
      <c r="F3091" s="70" t="s">
        <v>1357</v>
      </c>
      <c r="G3091" s="67">
        <v>44755</v>
      </c>
      <c r="H3091" s="67">
        <v>44769</v>
      </c>
      <c r="I3091" s="71">
        <f t="shared" si="169"/>
        <v>14</v>
      </c>
      <c r="J3091" s="72" t="s">
        <v>125</v>
      </c>
      <c r="K3091" s="72" t="s">
        <v>144</v>
      </c>
      <c r="L3091" s="73">
        <v>5</v>
      </c>
      <c r="M3091" s="73" t="s">
        <v>79</v>
      </c>
      <c r="N3091" s="68" t="str">
        <f>VLOOKUP(K3091,[1]人員授權表!D$3:G$249,4,0)</f>
        <v>有機</v>
      </c>
      <c r="O3091" s="70" t="str">
        <f>VLOOKUP(K3091,[1]人員授權表!D$2:E$249,2,FALSE)</f>
        <v>Lucy黃詩婷</v>
      </c>
      <c r="P3091" s="67">
        <f t="shared" si="168"/>
        <v>44767</v>
      </c>
      <c r="Q3091" s="75" t="str">
        <f t="shared" si="170"/>
        <v>週一</v>
      </c>
      <c r="R3091" s="80">
        <v>44761</v>
      </c>
      <c r="S3091" s="68"/>
      <c r="T3091" s="70"/>
      <c r="U3091" s="70"/>
      <c r="V3091" s="70"/>
      <c r="W3091" s="70"/>
      <c r="X3091" s="70"/>
      <c r="Y3091" s="78"/>
      <c r="Z3091" s="79"/>
      <c r="AA3091" s="1"/>
      <c r="AB3091" s="12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</row>
    <row r="3092" spans="1:61" s="109" customFormat="1">
      <c r="A3092" s="1"/>
      <c r="B3092" s="66"/>
      <c r="C3092" s="67"/>
      <c r="D3092" s="68" t="s">
        <v>50</v>
      </c>
      <c r="E3092" s="70" t="s">
        <v>51</v>
      </c>
      <c r="F3092" s="70" t="s">
        <v>1357</v>
      </c>
      <c r="G3092" s="67">
        <v>44755</v>
      </c>
      <c r="H3092" s="67">
        <v>44769</v>
      </c>
      <c r="I3092" s="71">
        <f t="shared" si="169"/>
        <v>14</v>
      </c>
      <c r="J3092" s="72" t="s">
        <v>139</v>
      </c>
      <c r="K3092" s="72" t="s">
        <v>140</v>
      </c>
      <c r="L3092" s="73">
        <v>5</v>
      </c>
      <c r="M3092" s="73" t="s">
        <v>79</v>
      </c>
      <c r="N3092" s="68" t="str">
        <f>VLOOKUP(K3092,[1]人員授權表!D$3:G$249,4,0)</f>
        <v>無機</v>
      </c>
      <c r="O3092" s="70" t="str">
        <f>IF(J3092=[1]人員授權表!$C$85,"Casper李羿勳",IF(J3092=[1]人員授權表!$C$188,"Iring陳俊明",IF(J3092=[1]人員授權表!$C$189,"Brian陳泓霖",VLOOKUP(K3092,[1]人員授權表!D$2:E$249,2,FALSE))))</f>
        <v>Brian陳泓霖</v>
      </c>
      <c r="P3092" s="67">
        <f t="shared" si="168"/>
        <v>44767</v>
      </c>
      <c r="Q3092" s="75" t="str">
        <f t="shared" si="170"/>
        <v>週一</v>
      </c>
      <c r="R3092" s="80">
        <v>44760</v>
      </c>
      <c r="S3092" s="68"/>
      <c r="T3092" s="70"/>
      <c r="U3092" s="70"/>
      <c r="V3092" s="70"/>
      <c r="W3092" s="70"/>
      <c r="X3092" s="70"/>
      <c r="Y3092" s="78"/>
      <c r="Z3092" s="79"/>
      <c r="AA3092" s="1"/>
      <c r="AB3092" s="12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</row>
    <row r="3093" spans="1:61" s="109" customFormat="1">
      <c r="A3093" s="1"/>
      <c r="B3093" s="66"/>
      <c r="C3093" s="67"/>
      <c r="D3093" s="68" t="s">
        <v>50</v>
      </c>
      <c r="E3093" s="70" t="s">
        <v>51</v>
      </c>
      <c r="F3093" s="70" t="s">
        <v>1357</v>
      </c>
      <c r="G3093" s="67">
        <v>44755</v>
      </c>
      <c r="H3093" s="67">
        <v>44769</v>
      </c>
      <c r="I3093" s="71">
        <f t="shared" si="169"/>
        <v>14</v>
      </c>
      <c r="J3093" s="72" t="s">
        <v>160</v>
      </c>
      <c r="K3093" s="72" t="s">
        <v>161</v>
      </c>
      <c r="L3093" s="73">
        <v>5</v>
      </c>
      <c r="M3093" s="73" t="s">
        <v>79</v>
      </c>
      <c r="N3093" s="68" t="str">
        <f>VLOOKUP(K3093,[1]人員授權表!D$3:G$249,4,0)</f>
        <v>無機</v>
      </c>
      <c r="O3093" s="70" t="str">
        <f>VLOOKUP(K3093,[1]人員授權表!D$2:E$249,2,FALSE)</f>
        <v>Dennis陳汶宏</v>
      </c>
      <c r="P3093" s="67">
        <f t="shared" si="168"/>
        <v>44767</v>
      </c>
      <c r="Q3093" s="75" t="str">
        <f t="shared" si="170"/>
        <v>週一</v>
      </c>
      <c r="R3093" s="80">
        <v>44762</v>
      </c>
      <c r="S3093" s="68"/>
      <c r="T3093" s="70"/>
      <c r="U3093" s="70"/>
      <c r="V3093" s="70"/>
      <c r="W3093" s="70"/>
      <c r="X3093" s="70"/>
      <c r="Y3093" s="78"/>
      <c r="Z3093" s="79"/>
      <c r="AA3093" s="1"/>
      <c r="AB3093" s="12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</row>
    <row r="3094" spans="1:61" s="109" customFormat="1">
      <c r="A3094" s="1"/>
      <c r="B3094" s="66"/>
      <c r="C3094" s="67"/>
      <c r="D3094" s="68" t="s">
        <v>50</v>
      </c>
      <c r="E3094" s="70" t="s">
        <v>51</v>
      </c>
      <c r="F3094" s="70" t="s">
        <v>1357</v>
      </c>
      <c r="G3094" s="67">
        <v>44755</v>
      </c>
      <c r="H3094" s="67">
        <v>44769</v>
      </c>
      <c r="I3094" s="71">
        <f t="shared" si="169"/>
        <v>14</v>
      </c>
      <c r="J3094" s="72" t="s">
        <v>145</v>
      </c>
      <c r="K3094" s="72" t="s">
        <v>146</v>
      </c>
      <c r="L3094" s="73">
        <v>5</v>
      </c>
      <c r="M3094" s="73" t="s">
        <v>79</v>
      </c>
      <c r="N3094" s="68" t="str">
        <f>VLOOKUP(K3094,[1]人員授權表!D$3:G$249,4,0)</f>
        <v>無機</v>
      </c>
      <c r="O3094" s="70" t="s">
        <v>318</v>
      </c>
      <c r="P3094" s="67">
        <f t="shared" si="168"/>
        <v>44767</v>
      </c>
      <c r="Q3094" s="75" t="str">
        <f t="shared" si="170"/>
        <v>週一</v>
      </c>
      <c r="R3094" s="80">
        <v>44761</v>
      </c>
      <c r="S3094" s="68"/>
      <c r="T3094" s="70"/>
      <c r="U3094" s="70"/>
      <c r="V3094" s="70"/>
      <c r="W3094" s="70"/>
      <c r="X3094" s="70"/>
      <c r="Y3094" s="78"/>
      <c r="Z3094" s="79"/>
      <c r="AA3094" s="1"/>
      <c r="AB3094" s="12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</row>
    <row r="3095" spans="1:61" s="109" customFormat="1">
      <c r="A3095" s="1"/>
      <c r="B3095" s="66"/>
      <c r="C3095" s="67"/>
      <c r="D3095" s="68" t="s">
        <v>50</v>
      </c>
      <c r="E3095" s="70" t="s">
        <v>51</v>
      </c>
      <c r="F3095" s="70" t="s">
        <v>1357</v>
      </c>
      <c r="G3095" s="67">
        <v>44755</v>
      </c>
      <c r="H3095" s="67">
        <v>44769</v>
      </c>
      <c r="I3095" s="71">
        <f t="shared" si="169"/>
        <v>14</v>
      </c>
      <c r="J3095" s="72" t="s">
        <v>164</v>
      </c>
      <c r="K3095" s="72" t="s">
        <v>146</v>
      </c>
      <c r="L3095" s="73">
        <v>5</v>
      </c>
      <c r="M3095" s="73" t="s">
        <v>79</v>
      </c>
      <c r="N3095" s="68" t="str">
        <f>VLOOKUP(K3095,[1]人員授權表!D$3:G$249,4,0)</f>
        <v>無機</v>
      </c>
      <c r="O3095" s="70" t="s">
        <v>318</v>
      </c>
      <c r="P3095" s="67">
        <f t="shared" si="168"/>
        <v>44767</v>
      </c>
      <c r="Q3095" s="75" t="str">
        <f t="shared" si="170"/>
        <v>週一</v>
      </c>
      <c r="R3095" s="80">
        <v>44761</v>
      </c>
      <c r="S3095" s="68"/>
      <c r="T3095" s="70"/>
      <c r="U3095" s="70"/>
      <c r="V3095" s="70"/>
      <c r="W3095" s="70"/>
      <c r="X3095" s="70"/>
      <c r="Y3095" s="78"/>
      <c r="Z3095" s="79"/>
      <c r="AA3095" s="1"/>
      <c r="AB3095" s="12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</row>
    <row r="3096" spans="1:61" s="109" customFormat="1">
      <c r="A3096" s="1"/>
      <c r="B3096" s="66"/>
      <c r="C3096" s="67"/>
      <c r="D3096" s="68" t="s">
        <v>50</v>
      </c>
      <c r="E3096" s="70" t="s">
        <v>51</v>
      </c>
      <c r="F3096" s="70" t="s">
        <v>1357</v>
      </c>
      <c r="G3096" s="67">
        <v>44755</v>
      </c>
      <c r="H3096" s="67">
        <v>44769</v>
      </c>
      <c r="I3096" s="71">
        <f t="shared" si="169"/>
        <v>14</v>
      </c>
      <c r="J3096" s="72" t="s">
        <v>141</v>
      </c>
      <c r="K3096" s="72" t="s">
        <v>142</v>
      </c>
      <c r="L3096" s="73">
        <v>5</v>
      </c>
      <c r="M3096" s="73" t="s">
        <v>79</v>
      </c>
      <c r="N3096" s="68" t="str">
        <f>VLOOKUP(K3096,[1]人員授權表!D$3:G$249,4,0)</f>
        <v>無機</v>
      </c>
      <c r="O3096" s="70" t="str">
        <f>VLOOKUP(K3096,[1]人員授權表!D$2:E$249,2,FALSE)</f>
        <v>Dennis陳汶宏</v>
      </c>
      <c r="P3096" s="67">
        <f t="shared" si="168"/>
        <v>44767</v>
      </c>
      <c r="Q3096" s="75" t="str">
        <f t="shared" si="170"/>
        <v>週一</v>
      </c>
      <c r="R3096" s="80">
        <v>44763</v>
      </c>
      <c r="S3096" s="68"/>
      <c r="T3096" s="70"/>
      <c r="U3096" s="70"/>
      <c r="V3096" s="70"/>
      <c r="W3096" s="70"/>
      <c r="X3096" s="70"/>
      <c r="Y3096" s="78"/>
      <c r="Z3096" s="79"/>
      <c r="AA3096" s="1"/>
      <c r="AB3096" s="12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</row>
    <row r="3097" spans="1:61" s="109" customFormat="1">
      <c r="A3097" s="1"/>
      <c r="B3097" s="66"/>
      <c r="C3097" s="67"/>
      <c r="D3097" s="68" t="s">
        <v>50</v>
      </c>
      <c r="E3097" s="70" t="s">
        <v>51</v>
      </c>
      <c r="F3097" s="70" t="s">
        <v>1357</v>
      </c>
      <c r="G3097" s="67">
        <v>44755</v>
      </c>
      <c r="H3097" s="67">
        <v>44769</v>
      </c>
      <c r="I3097" s="71">
        <f t="shared" si="169"/>
        <v>14</v>
      </c>
      <c r="J3097" s="72" t="s">
        <v>153</v>
      </c>
      <c r="K3097" s="72" t="s">
        <v>154</v>
      </c>
      <c r="L3097" s="73">
        <v>5</v>
      </c>
      <c r="M3097" s="73" t="s">
        <v>79</v>
      </c>
      <c r="N3097" s="68" t="str">
        <f>VLOOKUP(K3097,[1]人員授權表!D$3:G$249,4,0)</f>
        <v>無機</v>
      </c>
      <c r="O3097" s="70" t="str">
        <f>VLOOKUP(K3097,[1]人員授權表!D$2:E$249,2,FALSE)</f>
        <v>Ken張智凱</v>
      </c>
      <c r="P3097" s="67">
        <f t="shared" si="168"/>
        <v>44767</v>
      </c>
      <c r="Q3097" s="75" t="str">
        <f t="shared" si="170"/>
        <v>週一</v>
      </c>
      <c r="R3097" s="80">
        <v>44757</v>
      </c>
      <c r="S3097" s="68"/>
      <c r="T3097" s="70"/>
      <c r="U3097" s="70"/>
      <c r="V3097" s="70"/>
      <c r="W3097" s="70"/>
      <c r="X3097" s="70"/>
      <c r="Y3097" s="78"/>
      <c r="Z3097" s="79"/>
      <c r="AA3097" s="1"/>
      <c r="AB3097" s="12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</row>
    <row r="3098" spans="1:61" s="109" customFormat="1">
      <c r="A3098" s="1"/>
      <c r="B3098" s="66"/>
      <c r="C3098" s="67"/>
      <c r="D3098" s="68" t="s">
        <v>50</v>
      </c>
      <c r="E3098" s="70" t="s">
        <v>51</v>
      </c>
      <c r="F3098" s="70" t="s">
        <v>1357</v>
      </c>
      <c r="G3098" s="67">
        <v>44755</v>
      </c>
      <c r="H3098" s="67">
        <v>44769</v>
      </c>
      <c r="I3098" s="71">
        <f t="shared" si="169"/>
        <v>14</v>
      </c>
      <c r="J3098" s="72" t="s">
        <v>137</v>
      </c>
      <c r="K3098" s="72" t="s">
        <v>138</v>
      </c>
      <c r="L3098" s="73">
        <v>5</v>
      </c>
      <c r="M3098" s="73" t="s">
        <v>79</v>
      </c>
      <c r="N3098" s="68" t="str">
        <f>VLOOKUP(K3098,[1]人員授權表!D$3:G$249,4,0)</f>
        <v>無機</v>
      </c>
      <c r="O3098" s="70" t="s">
        <v>99</v>
      </c>
      <c r="P3098" s="67">
        <f t="shared" si="168"/>
        <v>44767</v>
      </c>
      <c r="Q3098" s="75" t="str">
        <f t="shared" si="170"/>
        <v>週一</v>
      </c>
      <c r="R3098" s="80">
        <v>44763</v>
      </c>
      <c r="S3098" s="68"/>
      <c r="T3098" s="70"/>
      <c r="U3098" s="70"/>
      <c r="V3098" s="70"/>
      <c r="W3098" s="70"/>
      <c r="X3098" s="70"/>
      <c r="Y3098" s="78"/>
      <c r="Z3098" s="79"/>
      <c r="AA3098" s="1"/>
      <c r="AB3098" s="12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</row>
    <row r="3099" spans="1:61" s="109" customFormat="1">
      <c r="A3099" s="1"/>
      <c r="B3099" s="66"/>
      <c r="C3099" s="67"/>
      <c r="D3099" s="68" t="s">
        <v>50</v>
      </c>
      <c r="E3099" s="70" t="s">
        <v>51</v>
      </c>
      <c r="F3099" s="70" t="s">
        <v>1357</v>
      </c>
      <c r="G3099" s="67">
        <v>44755</v>
      </c>
      <c r="H3099" s="67">
        <v>44769</v>
      </c>
      <c r="I3099" s="71">
        <f t="shared" si="169"/>
        <v>14</v>
      </c>
      <c r="J3099" s="72" t="s">
        <v>148</v>
      </c>
      <c r="K3099" s="72" t="s">
        <v>149</v>
      </c>
      <c r="L3099" s="73">
        <v>5</v>
      </c>
      <c r="M3099" s="73" t="s">
        <v>79</v>
      </c>
      <c r="N3099" s="68" t="str">
        <f>VLOOKUP(K3099,[1]人員授權表!D$3:G$249,4,0)</f>
        <v>無機</v>
      </c>
      <c r="O3099" s="70" t="str">
        <f>VLOOKUP(K3099,[1]人員授權表!D$2:E$249,2,FALSE)</f>
        <v>Vicky游崴涵</v>
      </c>
      <c r="P3099" s="67">
        <f t="shared" si="168"/>
        <v>44767</v>
      </c>
      <c r="Q3099" s="75" t="str">
        <f t="shared" si="170"/>
        <v>週一</v>
      </c>
      <c r="R3099" s="80">
        <v>44762</v>
      </c>
      <c r="S3099" s="68"/>
      <c r="T3099" s="70"/>
      <c r="U3099" s="70"/>
      <c r="V3099" s="70"/>
      <c r="W3099" s="70"/>
      <c r="X3099" s="70"/>
      <c r="Y3099" s="78"/>
      <c r="Z3099" s="79"/>
      <c r="AA3099" s="1"/>
      <c r="AB3099" s="12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</row>
    <row r="3100" spans="1:61" s="109" customFormat="1">
      <c r="A3100" s="1"/>
      <c r="B3100" s="66"/>
      <c r="C3100" s="67"/>
      <c r="D3100" s="68" t="s">
        <v>50</v>
      </c>
      <c r="E3100" s="70" t="s">
        <v>51</v>
      </c>
      <c r="F3100" s="70" t="s">
        <v>1357</v>
      </c>
      <c r="G3100" s="67">
        <v>44755</v>
      </c>
      <c r="H3100" s="67">
        <v>44769</v>
      </c>
      <c r="I3100" s="71">
        <f t="shared" si="169"/>
        <v>14</v>
      </c>
      <c r="J3100" s="72" t="s">
        <v>295</v>
      </c>
      <c r="K3100" s="72" t="s">
        <v>296</v>
      </c>
      <c r="L3100" s="73">
        <v>5</v>
      </c>
      <c r="M3100" s="73" t="s">
        <v>79</v>
      </c>
      <c r="N3100" s="68" t="str">
        <f>VLOOKUP(K3100,[1]人員授權表!D$3:G$249,4,0)</f>
        <v>無機</v>
      </c>
      <c r="O3100" s="70" t="str">
        <f>VLOOKUP(K3100,[1]人員授權表!D$2:E$249,2,FALSE)</f>
        <v>Ken張智凱</v>
      </c>
      <c r="P3100" s="67">
        <f t="shared" si="168"/>
        <v>44767</v>
      </c>
      <c r="Q3100" s="75" t="str">
        <f t="shared" si="170"/>
        <v>週一</v>
      </c>
      <c r="R3100" s="80">
        <v>44760</v>
      </c>
      <c r="S3100" s="68"/>
      <c r="T3100" s="70"/>
      <c r="U3100" s="70"/>
      <c r="V3100" s="70"/>
      <c r="W3100" s="70"/>
      <c r="X3100" s="70"/>
      <c r="Y3100" s="78"/>
      <c r="Z3100" s="79"/>
      <c r="AA3100" s="1"/>
      <c r="AB3100" s="12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</row>
    <row r="3101" spans="1:61" s="109" customFormat="1">
      <c r="A3101" s="1"/>
      <c r="B3101" s="66"/>
      <c r="C3101" s="67"/>
      <c r="D3101" s="68" t="s">
        <v>50</v>
      </c>
      <c r="E3101" s="70" t="s">
        <v>51</v>
      </c>
      <c r="F3101" s="70" t="s">
        <v>1357</v>
      </c>
      <c r="G3101" s="67">
        <v>44755</v>
      </c>
      <c r="H3101" s="67">
        <v>44769</v>
      </c>
      <c r="I3101" s="71">
        <f t="shared" si="169"/>
        <v>14</v>
      </c>
      <c r="J3101" s="72" t="s">
        <v>167</v>
      </c>
      <c r="K3101" s="72" t="s">
        <v>168</v>
      </c>
      <c r="L3101" s="73">
        <v>5</v>
      </c>
      <c r="M3101" s="73" t="s">
        <v>79</v>
      </c>
      <c r="N3101" s="68" t="str">
        <f>VLOOKUP(K3101,[1]人員授權表!D$3:G$249,4,0)</f>
        <v>有機</v>
      </c>
      <c r="O3101" s="70" t="str">
        <f>VLOOKUP(K3101,[1]人員授權表!D$2:E$249,2,FALSE)</f>
        <v>Una林庭瑄</v>
      </c>
      <c r="P3101" s="67">
        <f t="shared" si="168"/>
        <v>44767</v>
      </c>
      <c r="Q3101" s="75" t="str">
        <f t="shared" si="170"/>
        <v>週一</v>
      </c>
      <c r="R3101" s="80">
        <v>44762</v>
      </c>
      <c r="S3101" s="68"/>
      <c r="T3101" s="70"/>
      <c r="U3101" s="70"/>
      <c r="V3101" s="70"/>
      <c r="W3101" s="70"/>
      <c r="X3101" s="70"/>
      <c r="Y3101" s="78"/>
      <c r="Z3101" s="79"/>
      <c r="AA3101" s="1"/>
      <c r="AB3101" s="12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</row>
    <row r="3102" spans="1:61" s="109" customFormat="1">
      <c r="A3102" s="1"/>
      <c r="B3102" s="66"/>
      <c r="C3102" s="67"/>
      <c r="D3102" s="68" t="s">
        <v>50</v>
      </c>
      <c r="E3102" s="70" t="s">
        <v>51</v>
      </c>
      <c r="F3102" s="70" t="s">
        <v>1358</v>
      </c>
      <c r="G3102" s="67">
        <v>44755</v>
      </c>
      <c r="H3102" s="67">
        <v>44769</v>
      </c>
      <c r="I3102" s="71">
        <f t="shared" si="169"/>
        <v>14</v>
      </c>
      <c r="J3102" s="72" t="s">
        <v>125</v>
      </c>
      <c r="K3102" s="72" t="s">
        <v>144</v>
      </c>
      <c r="L3102" s="73">
        <v>4</v>
      </c>
      <c r="M3102" s="73" t="s">
        <v>79</v>
      </c>
      <c r="N3102" s="68" t="str">
        <f>VLOOKUP(K3102,[1]人員授權表!D$3:G$249,4,0)</f>
        <v>有機</v>
      </c>
      <c r="O3102" s="70" t="str">
        <f>VLOOKUP(K3102,[1]人員授權表!D$2:E$249,2,FALSE)</f>
        <v>Lucy黃詩婷</v>
      </c>
      <c r="P3102" s="67">
        <f t="shared" si="168"/>
        <v>44767</v>
      </c>
      <c r="Q3102" s="75" t="str">
        <f t="shared" si="170"/>
        <v>週一</v>
      </c>
      <c r="R3102" s="80">
        <v>44761</v>
      </c>
      <c r="S3102" s="68"/>
      <c r="T3102" s="70"/>
      <c r="U3102" s="70"/>
      <c r="V3102" s="70"/>
      <c r="W3102" s="70"/>
      <c r="X3102" s="70"/>
      <c r="Y3102" s="78"/>
      <c r="Z3102" s="79"/>
      <c r="AA3102" s="1"/>
      <c r="AB3102" s="12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</row>
    <row r="3103" spans="1:61" s="109" customFormat="1">
      <c r="A3103" s="1"/>
      <c r="B3103" s="66"/>
      <c r="C3103" s="67"/>
      <c r="D3103" s="68" t="s">
        <v>50</v>
      </c>
      <c r="E3103" s="70" t="s">
        <v>51</v>
      </c>
      <c r="F3103" s="70" t="s">
        <v>1359</v>
      </c>
      <c r="G3103" s="67">
        <v>44755</v>
      </c>
      <c r="H3103" s="67">
        <v>44769</v>
      </c>
      <c r="I3103" s="71">
        <f t="shared" si="169"/>
        <v>14</v>
      </c>
      <c r="J3103" s="72" t="s">
        <v>139</v>
      </c>
      <c r="K3103" s="72" t="s">
        <v>140</v>
      </c>
      <c r="L3103" s="73">
        <v>4</v>
      </c>
      <c r="M3103" s="73" t="s">
        <v>79</v>
      </c>
      <c r="N3103" s="68" t="str">
        <f>VLOOKUP(K3103,[1]人員授權表!D$3:G$249,4,0)</f>
        <v>無機</v>
      </c>
      <c r="O3103" s="70" t="str">
        <f>IF(J3103=[1]人員授權表!$C$85,"Casper李羿勳",IF(J3103=[1]人員授權表!$C$188,"Iring陳俊明",IF(J3103=[1]人員授權表!$C$189,"Brian陳泓霖",VLOOKUP(K3103,[1]人員授權表!D$2:E$249,2,FALSE))))</f>
        <v>Brian陳泓霖</v>
      </c>
      <c r="P3103" s="67">
        <f t="shared" si="168"/>
        <v>44767</v>
      </c>
      <c r="Q3103" s="75" t="str">
        <f t="shared" si="170"/>
        <v>週一</v>
      </c>
      <c r="R3103" s="80">
        <v>44760</v>
      </c>
      <c r="S3103" s="68"/>
      <c r="T3103" s="70"/>
      <c r="U3103" s="70"/>
      <c r="V3103" s="70"/>
      <c r="W3103" s="70"/>
      <c r="X3103" s="70"/>
      <c r="Y3103" s="78"/>
      <c r="Z3103" s="79"/>
      <c r="AA3103" s="1"/>
      <c r="AB3103" s="12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</row>
    <row r="3104" spans="1:61" s="109" customFormat="1">
      <c r="A3104" s="1"/>
      <c r="B3104" s="66"/>
      <c r="C3104" s="67"/>
      <c r="D3104" s="68" t="s">
        <v>50</v>
      </c>
      <c r="E3104" s="70" t="s">
        <v>51</v>
      </c>
      <c r="F3104" s="70" t="s">
        <v>1359</v>
      </c>
      <c r="G3104" s="67">
        <v>44755</v>
      </c>
      <c r="H3104" s="67">
        <v>44769</v>
      </c>
      <c r="I3104" s="71">
        <f t="shared" si="169"/>
        <v>14</v>
      </c>
      <c r="J3104" s="72" t="s">
        <v>160</v>
      </c>
      <c r="K3104" s="72" t="s">
        <v>161</v>
      </c>
      <c r="L3104" s="73">
        <v>4</v>
      </c>
      <c r="M3104" s="73" t="s">
        <v>79</v>
      </c>
      <c r="N3104" s="68" t="str">
        <f>VLOOKUP(K3104,[1]人員授權表!D$3:G$249,4,0)</f>
        <v>無機</v>
      </c>
      <c r="O3104" s="70" t="str">
        <f>VLOOKUP(K3104,[1]人員授權表!D$2:E$249,2,FALSE)</f>
        <v>Dennis陳汶宏</v>
      </c>
      <c r="P3104" s="67">
        <f t="shared" si="168"/>
        <v>44767</v>
      </c>
      <c r="Q3104" s="75" t="str">
        <f t="shared" si="170"/>
        <v>週一</v>
      </c>
      <c r="R3104" s="80">
        <v>44762</v>
      </c>
      <c r="S3104" s="68"/>
      <c r="T3104" s="70"/>
      <c r="U3104" s="70"/>
      <c r="V3104" s="70"/>
      <c r="W3104" s="70"/>
      <c r="X3104" s="70"/>
      <c r="Y3104" s="78"/>
      <c r="Z3104" s="79"/>
      <c r="AA3104" s="1"/>
      <c r="AB3104" s="12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</row>
    <row r="3105" spans="1:61" s="109" customFormat="1">
      <c r="A3105" s="1"/>
      <c r="B3105" s="66"/>
      <c r="C3105" s="67"/>
      <c r="D3105" s="68" t="s">
        <v>50</v>
      </c>
      <c r="E3105" s="70" t="s">
        <v>51</v>
      </c>
      <c r="F3105" s="70" t="s">
        <v>1359</v>
      </c>
      <c r="G3105" s="67">
        <v>44755</v>
      </c>
      <c r="H3105" s="67">
        <v>44769</v>
      </c>
      <c r="I3105" s="71">
        <f t="shared" si="169"/>
        <v>14</v>
      </c>
      <c r="J3105" s="72" t="s">
        <v>145</v>
      </c>
      <c r="K3105" s="72" t="s">
        <v>146</v>
      </c>
      <c r="L3105" s="73">
        <v>4</v>
      </c>
      <c r="M3105" s="73" t="s">
        <v>79</v>
      </c>
      <c r="N3105" s="68" t="str">
        <f>VLOOKUP(K3105,[1]人員授權表!D$3:G$249,4,0)</f>
        <v>無機</v>
      </c>
      <c r="O3105" s="70" t="s">
        <v>318</v>
      </c>
      <c r="P3105" s="67">
        <f t="shared" si="168"/>
        <v>44767</v>
      </c>
      <c r="Q3105" s="75" t="str">
        <f t="shared" si="170"/>
        <v>週一</v>
      </c>
      <c r="R3105" s="80">
        <v>44761</v>
      </c>
      <c r="S3105" s="68"/>
      <c r="T3105" s="70"/>
      <c r="U3105" s="70"/>
      <c r="V3105" s="70"/>
      <c r="W3105" s="70"/>
      <c r="X3105" s="70"/>
      <c r="Y3105" s="78"/>
      <c r="Z3105" s="79"/>
      <c r="AA3105" s="1"/>
      <c r="AB3105" s="12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</row>
    <row r="3106" spans="1:61" s="109" customFormat="1">
      <c r="A3106" s="1"/>
      <c r="B3106" s="66"/>
      <c r="C3106" s="67"/>
      <c r="D3106" s="68" t="s">
        <v>50</v>
      </c>
      <c r="E3106" s="70" t="s">
        <v>51</v>
      </c>
      <c r="F3106" s="70" t="s">
        <v>1359</v>
      </c>
      <c r="G3106" s="67">
        <v>44755</v>
      </c>
      <c r="H3106" s="67">
        <v>44769</v>
      </c>
      <c r="I3106" s="71">
        <f t="shared" si="169"/>
        <v>14</v>
      </c>
      <c r="J3106" s="72" t="s">
        <v>164</v>
      </c>
      <c r="K3106" s="72" t="s">
        <v>146</v>
      </c>
      <c r="L3106" s="73">
        <v>4</v>
      </c>
      <c r="M3106" s="73" t="s">
        <v>79</v>
      </c>
      <c r="N3106" s="68" t="str">
        <f>VLOOKUP(K3106,[1]人員授權表!D$3:G$249,4,0)</f>
        <v>無機</v>
      </c>
      <c r="O3106" s="70" t="s">
        <v>318</v>
      </c>
      <c r="P3106" s="67">
        <f t="shared" si="168"/>
        <v>44767</v>
      </c>
      <c r="Q3106" s="75" t="str">
        <f t="shared" si="170"/>
        <v>週一</v>
      </c>
      <c r="R3106" s="80">
        <v>44761</v>
      </c>
      <c r="S3106" s="68"/>
      <c r="T3106" s="70"/>
      <c r="U3106" s="70"/>
      <c r="V3106" s="70"/>
      <c r="W3106" s="70"/>
      <c r="X3106" s="70"/>
      <c r="Y3106" s="78"/>
      <c r="Z3106" s="79"/>
      <c r="AA3106" s="1"/>
      <c r="AB3106" s="12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</row>
    <row r="3107" spans="1:61" s="109" customFormat="1">
      <c r="A3107" s="1"/>
      <c r="B3107" s="66"/>
      <c r="C3107" s="67"/>
      <c r="D3107" s="68" t="s">
        <v>50</v>
      </c>
      <c r="E3107" s="70" t="s">
        <v>51</v>
      </c>
      <c r="F3107" s="70" t="s">
        <v>1359</v>
      </c>
      <c r="G3107" s="67">
        <v>44755</v>
      </c>
      <c r="H3107" s="67">
        <v>44769</v>
      </c>
      <c r="I3107" s="71">
        <f t="shared" si="169"/>
        <v>14</v>
      </c>
      <c r="J3107" s="72" t="s">
        <v>141</v>
      </c>
      <c r="K3107" s="72" t="s">
        <v>142</v>
      </c>
      <c r="L3107" s="73">
        <v>4</v>
      </c>
      <c r="M3107" s="73" t="s">
        <v>79</v>
      </c>
      <c r="N3107" s="68" t="str">
        <f>VLOOKUP(K3107,[1]人員授權表!D$3:G$249,4,0)</f>
        <v>無機</v>
      </c>
      <c r="O3107" s="70" t="str">
        <f>VLOOKUP(K3107,[1]人員授權表!D$2:E$249,2,FALSE)</f>
        <v>Dennis陳汶宏</v>
      </c>
      <c r="P3107" s="67">
        <f t="shared" si="168"/>
        <v>44767</v>
      </c>
      <c r="Q3107" s="75" t="str">
        <f t="shared" si="170"/>
        <v>週一</v>
      </c>
      <c r="R3107" s="80">
        <v>44761</v>
      </c>
      <c r="S3107" s="68"/>
      <c r="T3107" s="70"/>
      <c r="U3107" s="70"/>
      <c r="V3107" s="70"/>
      <c r="W3107" s="70"/>
      <c r="X3107" s="70"/>
      <c r="Y3107" s="78"/>
      <c r="Z3107" s="79"/>
      <c r="AA3107" s="1"/>
      <c r="AB3107" s="12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</row>
    <row r="3108" spans="1:61" s="109" customFormat="1">
      <c r="A3108" s="1"/>
      <c r="B3108" s="66"/>
      <c r="C3108" s="67"/>
      <c r="D3108" s="68" t="s">
        <v>50</v>
      </c>
      <c r="E3108" s="70" t="s">
        <v>51</v>
      </c>
      <c r="F3108" s="70" t="s">
        <v>1359</v>
      </c>
      <c r="G3108" s="67">
        <v>44755</v>
      </c>
      <c r="H3108" s="67">
        <v>44769</v>
      </c>
      <c r="I3108" s="71">
        <f t="shared" si="169"/>
        <v>14</v>
      </c>
      <c r="J3108" s="72" t="s">
        <v>153</v>
      </c>
      <c r="K3108" s="72" t="s">
        <v>154</v>
      </c>
      <c r="L3108" s="73">
        <v>4</v>
      </c>
      <c r="M3108" s="73" t="s">
        <v>79</v>
      </c>
      <c r="N3108" s="68" t="str">
        <f>VLOOKUP(K3108,[1]人員授權表!D$3:G$249,4,0)</f>
        <v>無機</v>
      </c>
      <c r="O3108" s="70" t="str">
        <f>VLOOKUP(K3108,[1]人員授權表!D$2:E$249,2,FALSE)</f>
        <v>Ken張智凱</v>
      </c>
      <c r="P3108" s="67">
        <f t="shared" si="168"/>
        <v>44767</v>
      </c>
      <c r="Q3108" s="75" t="str">
        <f t="shared" si="170"/>
        <v>週一</v>
      </c>
      <c r="R3108" s="80">
        <v>44757</v>
      </c>
      <c r="S3108" s="68"/>
      <c r="T3108" s="70"/>
      <c r="U3108" s="70"/>
      <c r="V3108" s="70"/>
      <c r="W3108" s="70"/>
      <c r="X3108" s="70"/>
      <c r="Y3108" s="78"/>
      <c r="Z3108" s="79"/>
      <c r="AA3108" s="1"/>
      <c r="AB3108" s="12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</row>
    <row r="3109" spans="1:61" s="109" customFormat="1">
      <c r="A3109" s="1"/>
      <c r="B3109" s="66"/>
      <c r="C3109" s="67"/>
      <c r="D3109" s="68" t="s">
        <v>50</v>
      </c>
      <c r="E3109" s="70" t="s">
        <v>51</v>
      </c>
      <c r="F3109" s="70" t="s">
        <v>1358</v>
      </c>
      <c r="G3109" s="67">
        <v>44755</v>
      </c>
      <c r="H3109" s="67">
        <v>44769</v>
      </c>
      <c r="I3109" s="71">
        <f t="shared" si="169"/>
        <v>14</v>
      </c>
      <c r="J3109" s="72" t="s">
        <v>137</v>
      </c>
      <c r="K3109" s="72" t="s">
        <v>138</v>
      </c>
      <c r="L3109" s="73">
        <v>4</v>
      </c>
      <c r="M3109" s="73" t="s">
        <v>79</v>
      </c>
      <c r="N3109" s="68" t="str">
        <f>VLOOKUP(K3109,[1]人員授權表!D$3:G$249,4,0)</f>
        <v>無機</v>
      </c>
      <c r="O3109" s="70" t="s">
        <v>99</v>
      </c>
      <c r="P3109" s="67">
        <f t="shared" si="168"/>
        <v>44767</v>
      </c>
      <c r="Q3109" s="75" t="str">
        <f t="shared" si="170"/>
        <v>週一</v>
      </c>
      <c r="R3109" s="80">
        <v>44763</v>
      </c>
      <c r="S3109" s="68"/>
      <c r="T3109" s="70"/>
      <c r="U3109" s="70"/>
      <c r="V3109" s="70"/>
      <c r="W3109" s="70"/>
      <c r="X3109" s="70"/>
      <c r="Y3109" s="78"/>
      <c r="Z3109" s="79"/>
      <c r="AA3109" s="1"/>
      <c r="AB3109" s="12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</row>
    <row r="3110" spans="1:61" s="109" customFormat="1">
      <c r="A3110" s="1"/>
      <c r="B3110" s="66"/>
      <c r="C3110" s="67"/>
      <c r="D3110" s="68" t="s">
        <v>50</v>
      </c>
      <c r="E3110" s="70" t="s">
        <v>51</v>
      </c>
      <c r="F3110" s="70" t="s">
        <v>1359</v>
      </c>
      <c r="G3110" s="67">
        <v>44755</v>
      </c>
      <c r="H3110" s="67">
        <v>44769</v>
      </c>
      <c r="I3110" s="71">
        <f t="shared" si="169"/>
        <v>14</v>
      </c>
      <c r="J3110" s="72" t="s">
        <v>148</v>
      </c>
      <c r="K3110" s="72" t="s">
        <v>149</v>
      </c>
      <c r="L3110" s="73">
        <v>4</v>
      </c>
      <c r="M3110" s="73" t="s">
        <v>79</v>
      </c>
      <c r="N3110" s="68" t="str">
        <f>VLOOKUP(K3110,[1]人員授權表!D$3:G$249,4,0)</f>
        <v>無機</v>
      </c>
      <c r="O3110" s="70" t="str">
        <f>VLOOKUP(K3110,[1]人員授權表!D$2:E$249,2,FALSE)</f>
        <v>Vicky游崴涵</v>
      </c>
      <c r="P3110" s="67">
        <f t="shared" si="168"/>
        <v>44767</v>
      </c>
      <c r="Q3110" s="75" t="str">
        <f t="shared" si="170"/>
        <v>週一</v>
      </c>
      <c r="R3110" s="80">
        <v>44762</v>
      </c>
      <c r="S3110" s="68"/>
      <c r="T3110" s="70"/>
      <c r="U3110" s="70"/>
      <c r="V3110" s="70"/>
      <c r="W3110" s="70"/>
      <c r="X3110" s="70"/>
      <c r="Y3110" s="78"/>
      <c r="Z3110" s="79"/>
      <c r="AA3110" s="1"/>
      <c r="AB3110" s="12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</row>
    <row r="3111" spans="1:61" s="109" customFormat="1">
      <c r="A3111" s="1"/>
      <c r="B3111" s="66"/>
      <c r="C3111" s="67"/>
      <c r="D3111" s="68" t="s">
        <v>50</v>
      </c>
      <c r="E3111" s="70" t="s">
        <v>51</v>
      </c>
      <c r="F3111" s="70" t="s">
        <v>1359</v>
      </c>
      <c r="G3111" s="67">
        <v>44755</v>
      </c>
      <c r="H3111" s="67">
        <v>44769</v>
      </c>
      <c r="I3111" s="71">
        <f t="shared" si="169"/>
        <v>14</v>
      </c>
      <c r="J3111" s="72" t="s">
        <v>295</v>
      </c>
      <c r="K3111" s="72" t="s">
        <v>296</v>
      </c>
      <c r="L3111" s="73">
        <v>4</v>
      </c>
      <c r="M3111" s="73" t="s">
        <v>79</v>
      </c>
      <c r="N3111" s="68" t="str">
        <f>VLOOKUP(K3111,[1]人員授權表!D$3:G$249,4,0)</f>
        <v>無機</v>
      </c>
      <c r="O3111" s="70" t="str">
        <f>VLOOKUP(K3111,[1]人員授權表!D$2:E$249,2,FALSE)</f>
        <v>Ken張智凱</v>
      </c>
      <c r="P3111" s="67">
        <f t="shared" si="168"/>
        <v>44767</v>
      </c>
      <c r="Q3111" s="75" t="str">
        <f t="shared" si="170"/>
        <v>週一</v>
      </c>
      <c r="R3111" s="80">
        <v>44760</v>
      </c>
      <c r="S3111" s="68"/>
      <c r="T3111" s="70"/>
      <c r="U3111" s="70"/>
      <c r="V3111" s="70"/>
      <c r="W3111" s="70"/>
      <c r="X3111" s="70"/>
      <c r="Y3111" s="78"/>
      <c r="Z3111" s="79"/>
      <c r="AA3111" s="1"/>
      <c r="AB3111" s="12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</row>
    <row r="3112" spans="1:61" s="109" customFormat="1">
      <c r="A3112" s="1"/>
      <c r="B3112" s="66"/>
      <c r="C3112" s="67"/>
      <c r="D3112" s="68" t="s">
        <v>50</v>
      </c>
      <c r="E3112" s="70" t="s">
        <v>51</v>
      </c>
      <c r="F3112" s="70" t="s">
        <v>1358</v>
      </c>
      <c r="G3112" s="67">
        <v>44755</v>
      </c>
      <c r="H3112" s="67">
        <v>44769</v>
      </c>
      <c r="I3112" s="71">
        <f t="shared" si="169"/>
        <v>14</v>
      </c>
      <c r="J3112" s="72" t="s">
        <v>167</v>
      </c>
      <c r="K3112" s="72" t="s">
        <v>168</v>
      </c>
      <c r="L3112" s="73">
        <v>4</v>
      </c>
      <c r="M3112" s="73" t="s">
        <v>79</v>
      </c>
      <c r="N3112" s="68" t="str">
        <f>VLOOKUP(K3112,[1]人員授權表!D$3:G$249,4,0)</f>
        <v>有機</v>
      </c>
      <c r="O3112" s="70" t="str">
        <f>VLOOKUP(K3112,[1]人員授權表!D$2:E$249,2,FALSE)</f>
        <v>Una林庭瑄</v>
      </c>
      <c r="P3112" s="67">
        <f t="shared" si="168"/>
        <v>44767</v>
      </c>
      <c r="Q3112" s="75" t="str">
        <f t="shared" si="170"/>
        <v>週一</v>
      </c>
      <c r="R3112" s="80">
        <v>44762</v>
      </c>
      <c r="S3112" s="68"/>
      <c r="T3112" s="70"/>
      <c r="U3112" s="70"/>
      <c r="V3112" s="70"/>
      <c r="W3112" s="70"/>
      <c r="X3112" s="70"/>
      <c r="Y3112" s="78"/>
      <c r="Z3112" s="79"/>
      <c r="AA3112" s="1"/>
      <c r="AB3112" s="12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</row>
    <row r="3113" spans="1:61" s="109" customFormat="1">
      <c r="A3113" s="1"/>
      <c r="B3113" s="66"/>
      <c r="C3113" s="67"/>
      <c r="D3113" s="68" t="s">
        <v>50</v>
      </c>
      <c r="E3113" s="70" t="s">
        <v>82</v>
      </c>
      <c r="F3113" s="70" t="s">
        <v>1360</v>
      </c>
      <c r="G3113" s="67">
        <v>44751</v>
      </c>
      <c r="H3113" s="67">
        <v>44769</v>
      </c>
      <c r="I3113" s="71">
        <f t="shared" si="169"/>
        <v>18</v>
      </c>
      <c r="J3113" s="72" t="s">
        <v>195</v>
      </c>
      <c r="K3113" s="72" t="s">
        <v>345</v>
      </c>
      <c r="L3113" s="73">
        <v>5</v>
      </c>
      <c r="M3113" s="73" t="s">
        <v>108</v>
      </c>
      <c r="N3113" s="68" t="str">
        <f>VLOOKUP(K3113,[1]人員授權表!D$3:G$249,4,0)</f>
        <v>無機</v>
      </c>
      <c r="O3113" s="70" t="str">
        <f>VLOOKUP(K3113,[1]人員授權表!D$2:E$249,2,FALSE)</f>
        <v>Debby胡萱黛</v>
      </c>
      <c r="P3113" s="67">
        <f t="shared" si="168"/>
        <v>44767</v>
      </c>
      <c r="Q3113" s="75" t="str">
        <f t="shared" si="170"/>
        <v>週一</v>
      </c>
      <c r="R3113" s="80">
        <v>44767</v>
      </c>
      <c r="S3113" s="85"/>
      <c r="T3113" s="70"/>
      <c r="U3113" s="70"/>
      <c r="V3113" s="70"/>
      <c r="W3113" s="70"/>
      <c r="X3113" s="70"/>
      <c r="Y3113" s="78"/>
      <c r="Z3113" s="79"/>
      <c r="AA3113" s="1"/>
      <c r="AB3113" s="12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</row>
    <row r="3114" spans="1:61" s="109" customFormat="1">
      <c r="A3114" s="1"/>
      <c r="B3114" s="66"/>
      <c r="C3114" s="67"/>
      <c r="D3114" s="68" t="s">
        <v>50</v>
      </c>
      <c r="E3114" s="70" t="s">
        <v>82</v>
      </c>
      <c r="F3114" s="19" t="s">
        <v>1361</v>
      </c>
      <c r="G3114" s="67">
        <v>44754</v>
      </c>
      <c r="H3114" s="67">
        <v>44769</v>
      </c>
      <c r="I3114" s="71">
        <f t="shared" si="169"/>
        <v>15</v>
      </c>
      <c r="J3114" s="72" t="s">
        <v>181</v>
      </c>
      <c r="K3114" s="72" t="s">
        <v>182</v>
      </c>
      <c r="L3114" s="73">
        <v>3</v>
      </c>
      <c r="M3114" s="73" t="s">
        <v>108</v>
      </c>
      <c r="N3114" s="68" t="str">
        <f>VLOOKUP(K3114,[1]人員授權表!D$3:G$249,4,0)</f>
        <v>有機</v>
      </c>
      <c r="O3114" s="70" t="str">
        <f>IF(J3114=[1]人員授權表!$C$85,"Casper李羿勳",IF(J3114=[1]人員授權表!$C$188,"Iring陳俊明",IF(J3114=[1]人員授權表!$C$189,"Brian陳泓霖",VLOOKUP(K3114,[1]人員授權表!D$2:E$249,2,FALSE))))</f>
        <v>Sara王淑玲</v>
      </c>
      <c r="P3114" s="67">
        <f t="shared" si="168"/>
        <v>44767</v>
      </c>
      <c r="Q3114" s="75" t="str">
        <f t="shared" si="170"/>
        <v>週一</v>
      </c>
      <c r="R3114" s="80">
        <v>44764</v>
      </c>
      <c r="S3114" s="68"/>
      <c r="T3114" s="70"/>
      <c r="U3114" s="70"/>
      <c r="V3114" s="70"/>
      <c r="W3114" s="70"/>
      <c r="X3114" s="70"/>
      <c r="Y3114" s="78"/>
      <c r="Z3114" s="79"/>
      <c r="AA3114" s="1"/>
      <c r="AB3114" s="12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</row>
    <row r="3115" spans="1:61" s="109" customFormat="1">
      <c r="A3115" s="1"/>
      <c r="B3115" s="66"/>
      <c r="C3115" s="67"/>
      <c r="D3115" s="68" t="s">
        <v>50</v>
      </c>
      <c r="E3115" s="70" t="s">
        <v>82</v>
      </c>
      <c r="F3115" s="19" t="s">
        <v>1362</v>
      </c>
      <c r="G3115" s="67">
        <v>44754</v>
      </c>
      <c r="H3115" s="67">
        <v>44769</v>
      </c>
      <c r="I3115" s="71">
        <f t="shared" si="169"/>
        <v>15</v>
      </c>
      <c r="J3115" s="72" t="s">
        <v>181</v>
      </c>
      <c r="K3115" s="72" t="s">
        <v>182</v>
      </c>
      <c r="L3115" s="73">
        <v>3</v>
      </c>
      <c r="M3115" s="73" t="s">
        <v>108</v>
      </c>
      <c r="N3115" s="68" t="str">
        <f>VLOOKUP(K3115,[1]人員授權表!D$3:G$249,4,0)</f>
        <v>有機</v>
      </c>
      <c r="O3115" s="70" t="str">
        <f>IF(J3115=[1]人員授權表!$C$85,"Casper李羿勳",IF(J3115=[1]人員授權表!$C$188,"Iring陳俊明",IF(J3115=[1]人員授權表!$C$189,"Brian陳泓霖",VLOOKUP(K3115,[1]人員授權表!D$2:E$249,2,FALSE))))</f>
        <v>Sara王淑玲</v>
      </c>
      <c r="P3115" s="67">
        <f t="shared" si="168"/>
        <v>44767</v>
      </c>
      <c r="Q3115" s="75" t="str">
        <f t="shared" si="170"/>
        <v>週一</v>
      </c>
      <c r="R3115" s="80">
        <v>44764</v>
      </c>
      <c r="S3115" s="68"/>
      <c r="T3115" s="70"/>
      <c r="U3115" s="70"/>
      <c r="V3115" s="70"/>
      <c r="W3115" s="70"/>
      <c r="X3115" s="70"/>
      <c r="Y3115" s="78"/>
      <c r="Z3115" s="79"/>
      <c r="AA3115" s="1"/>
      <c r="AB3115" s="12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</row>
    <row r="3116" spans="1:61" s="109" customFormat="1">
      <c r="A3116" s="1"/>
      <c r="B3116" s="66"/>
      <c r="C3116" s="67"/>
      <c r="D3116" s="68" t="s">
        <v>50</v>
      </c>
      <c r="E3116" s="70" t="s">
        <v>82</v>
      </c>
      <c r="F3116" s="70" t="s">
        <v>1363</v>
      </c>
      <c r="G3116" s="67">
        <v>44755</v>
      </c>
      <c r="H3116" s="67">
        <v>44769</v>
      </c>
      <c r="I3116" s="71">
        <f t="shared" si="169"/>
        <v>14</v>
      </c>
      <c r="J3116" s="72" t="s">
        <v>84</v>
      </c>
      <c r="K3116" s="72" t="s">
        <v>85</v>
      </c>
      <c r="L3116" s="73">
        <v>6</v>
      </c>
      <c r="M3116" s="73" t="s">
        <v>108</v>
      </c>
      <c r="N3116" s="68" t="str">
        <f>VLOOKUP(K3116,[1]人員授權表!D$3:G$249,4,0)</f>
        <v>有機</v>
      </c>
      <c r="O3116" s="70" t="str">
        <f>IF(J3116=[1]人員授權表!$C$85,"Casper李羿勳",IF(J3116=[1]人員授權表!$C$188,"Iring陳俊明",IF(J3116=[1]人員授權表!$C$189,"Brian陳泓霖",VLOOKUP(K3116,[1]人員授權表!D$2:E$249,2,FALSE))))</f>
        <v>Lucy黃詩婷</v>
      </c>
      <c r="P3116" s="67">
        <f t="shared" si="168"/>
        <v>44767</v>
      </c>
      <c r="Q3116" s="75" t="str">
        <f t="shared" si="170"/>
        <v>週一</v>
      </c>
      <c r="R3116" s="80">
        <v>44764</v>
      </c>
      <c r="S3116" s="68"/>
      <c r="T3116" s="70"/>
      <c r="U3116" s="70"/>
      <c r="V3116" s="70"/>
      <c r="W3116" s="70"/>
      <c r="X3116" s="70"/>
      <c r="Y3116" s="78"/>
      <c r="Z3116" s="79"/>
      <c r="AA3116" s="1"/>
      <c r="AB3116" s="12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</row>
    <row r="3117" spans="1:61" s="109" customFormat="1">
      <c r="A3117" s="1"/>
      <c r="B3117" s="66"/>
      <c r="C3117" s="67"/>
      <c r="D3117" s="68" t="s">
        <v>50</v>
      </c>
      <c r="E3117" s="70" t="s">
        <v>51</v>
      </c>
      <c r="F3117" s="19" t="s">
        <v>1364</v>
      </c>
      <c r="G3117" s="67">
        <v>44753</v>
      </c>
      <c r="H3117" s="67">
        <v>44770</v>
      </c>
      <c r="I3117" s="71">
        <f t="shared" si="169"/>
        <v>17</v>
      </c>
      <c r="J3117" s="72" t="s">
        <v>53</v>
      </c>
      <c r="K3117" s="72" t="s">
        <v>54</v>
      </c>
      <c r="L3117" s="73">
        <v>1</v>
      </c>
      <c r="M3117" s="73" t="s">
        <v>55</v>
      </c>
      <c r="N3117" s="68" t="str">
        <f>VLOOKUP(K3117,[1]人員授權表!D$3:G$249,4,0)</f>
        <v>有機</v>
      </c>
      <c r="O3117" s="70" t="str">
        <f>IF(J3117=[1]人員授權表!$C$85,"Casper李羿勳",IF(J3117=[1]人員授權表!$C$188,"Iring陳俊明",IF(J3117=[1]人員授權表!$C$189,"Brian陳泓霖",VLOOKUP(K3117,[1]人員授權表!D$2:E$249,2,FALSE))))</f>
        <v>Marco陳鴻鈞</v>
      </c>
      <c r="P3117" s="67">
        <f t="shared" si="168"/>
        <v>44768</v>
      </c>
      <c r="Q3117" s="75" t="str">
        <f t="shared" si="170"/>
        <v>週二</v>
      </c>
      <c r="R3117" s="80">
        <v>44764</v>
      </c>
      <c r="S3117" s="68"/>
      <c r="T3117" s="70"/>
      <c r="U3117" s="70"/>
      <c r="V3117" s="70"/>
      <c r="W3117" s="70"/>
      <c r="X3117" s="70"/>
      <c r="Y3117" s="78"/>
      <c r="Z3117" s="79"/>
      <c r="AA3117" s="1"/>
      <c r="AB3117" s="12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</row>
    <row r="3118" spans="1:61" s="109" customFormat="1">
      <c r="A3118" s="1"/>
      <c r="B3118" s="66"/>
      <c r="C3118" s="67"/>
      <c r="D3118" s="68" t="s">
        <v>50</v>
      </c>
      <c r="E3118" s="70" t="s">
        <v>51</v>
      </c>
      <c r="F3118" s="19" t="s">
        <v>1364</v>
      </c>
      <c r="G3118" s="67">
        <v>44753</v>
      </c>
      <c r="H3118" s="67">
        <v>44770</v>
      </c>
      <c r="I3118" s="71">
        <f t="shared" si="169"/>
        <v>17</v>
      </c>
      <c r="J3118" s="72" t="s">
        <v>60</v>
      </c>
      <c r="K3118" s="72" t="s">
        <v>61</v>
      </c>
      <c r="L3118" s="73">
        <v>3</v>
      </c>
      <c r="M3118" s="73" t="s">
        <v>55</v>
      </c>
      <c r="N3118" s="68" t="str">
        <f>VLOOKUP(K3118,[1]人員授權表!D$3:G$249,4,0)</f>
        <v>有機</v>
      </c>
      <c r="O3118" s="70" t="str">
        <f>IF(J3118=[1]人員授權表!$C$85,"Casper李羿勳",IF(J3118=[1]人員授權表!$C$188,"Iring陳俊明",IF(J3118=[1]人員授權表!$C$189,"Brian陳泓霖",VLOOKUP(K3118,[1]人員授權表!D$2:E$249,2,FALSE))))</f>
        <v>Marco陳鴻鈞</v>
      </c>
      <c r="P3118" s="67">
        <f t="shared" si="168"/>
        <v>44768</v>
      </c>
      <c r="Q3118" s="75" t="str">
        <f t="shared" si="170"/>
        <v>週二</v>
      </c>
      <c r="R3118" s="80">
        <v>44764</v>
      </c>
      <c r="S3118" s="68"/>
      <c r="T3118" s="70"/>
      <c r="U3118" s="70"/>
      <c r="V3118" s="70"/>
      <c r="W3118" s="70"/>
      <c r="X3118" s="70"/>
      <c r="Y3118" s="78"/>
      <c r="Z3118" s="79"/>
      <c r="AA3118" s="1"/>
      <c r="AB3118" s="12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</row>
    <row r="3119" spans="1:61" s="109" customFormat="1">
      <c r="A3119" s="1"/>
      <c r="B3119" s="66"/>
      <c r="C3119" s="67"/>
      <c r="D3119" s="68" t="s">
        <v>50</v>
      </c>
      <c r="E3119" s="70" t="s">
        <v>51</v>
      </c>
      <c r="F3119" s="19" t="s">
        <v>1364</v>
      </c>
      <c r="G3119" s="67">
        <v>44753</v>
      </c>
      <c r="H3119" s="67">
        <v>44770</v>
      </c>
      <c r="I3119" s="71">
        <f t="shared" si="169"/>
        <v>17</v>
      </c>
      <c r="J3119" s="72" t="s">
        <v>350</v>
      </c>
      <c r="K3119" s="72" t="s">
        <v>250</v>
      </c>
      <c r="L3119" s="73">
        <v>1</v>
      </c>
      <c r="M3119" s="73" t="s">
        <v>55</v>
      </c>
      <c r="N3119" s="68" t="str">
        <f>VLOOKUP(K3119,[1]人員授權表!D$3:G$249,4,0)</f>
        <v>有機</v>
      </c>
      <c r="O3119" s="70" t="str">
        <f>IF(J3119=[1]人員授權表!$C$85,"Casper李羿勳",IF(J3119=[1]人員授權表!$C$188,"Iring陳俊明",IF(J3119=[1]人員授權表!$C$189,"Brian陳泓霖",VLOOKUP(K3119,[1]人員授權表!D$2:E$249,2,FALSE))))</f>
        <v>Marco陳鴻鈞</v>
      </c>
      <c r="P3119" s="67">
        <f t="shared" si="168"/>
        <v>44768</v>
      </c>
      <c r="Q3119" s="75" t="str">
        <f t="shared" si="170"/>
        <v>週二</v>
      </c>
      <c r="R3119" s="80">
        <v>44767</v>
      </c>
      <c r="S3119" s="68"/>
      <c r="T3119" s="70"/>
      <c r="U3119" s="70"/>
      <c r="V3119" s="70"/>
      <c r="W3119" s="70"/>
      <c r="X3119" s="70"/>
      <c r="Y3119" s="78"/>
      <c r="Z3119" s="79"/>
      <c r="AA3119" s="1"/>
      <c r="AB3119" s="12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</row>
    <row r="3120" spans="1:61" s="109" customFormat="1">
      <c r="A3120" s="1"/>
      <c r="B3120" s="66"/>
      <c r="C3120" s="67"/>
      <c r="D3120" s="68" t="s">
        <v>50</v>
      </c>
      <c r="E3120" s="70" t="s">
        <v>51</v>
      </c>
      <c r="F3120" s="19" t="s">
        <v>1364</v>
      </c>
      <c r="G3120" s="67">
        <v>44753</v>
      </c>
      <c r="H3120" s="67">
        <v>44770</v>
      </c>
      <c r="I3120" s="71">
        <f t="shared" si="169"/>
        <v>17</v>
      </c>
      <c r="J3120" s="72" t="s">
        <v>249</v>
      </c>
      <c r="K3120" s="72" t="s">
        <v>250</v>
      </c>
      <c r="L3120" s="73">
        <v>1</v>
      </c>
      <c r="M3120" s="73" t="s">
        <v>55</v>
      </c>
      <c r="N3120" s="68" t="str">
        <f>VLOOKUP(K3120,[1]人員授權表!D$3:G$249,4,0)</f>
        <v>有機</v>
      </c>
      <c r="O3120" s="70" t="str">
        <f>IF(J3120=[1]人員授權表!$C$85,"Casper李羿勳",IF(J3120=[1]人員授權表!$C$188,"Iring陳俊明",IF(J3120=[1]人員授權表!$C$189,"Brian陳泓霖",VLOOKUP(K3120,[1]人員授權表!D$2:E$249,2,FALSE))))</f>
        <v>Marco陳鴻鈞</v>
      </c>
      <c r="P3120" s="67">
        <f t="shared" si="168"/>
        <v>44768</v>
      </c>
      <c r="Q3120" s="75" t="str">
        <f t="shared" si="170"/>
        <v>週二</v>
      </c>
      <c r="R3120" s="80">
        <v>44767</v>
      </c>
      <c r="S3120" s="68"/>
      <c r="T3120" s="70"/>
      <c r="U3120" s="70"/>
      <c r="V3120" s="70"/>
      <c r="W3120" s="70"/>
      <c r="X3120" s="70"/>
      <c r="Y3120" s="78"/>
      <c r="Z3120" s="79"/>
      <c r="AA3120" s="1"/>
      <c r="AB3120" s="12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</row>
    <row r="3121" spans="1:61" s="109" customFormat="1">
      <c r="A3121" s="1"/>
      <c r="B3121" s="66"/>
      <c r="C3121" s="67"/>
      <c r="D3121" s="68" t="s">
        <v>50</v>
      </c>
      <c r="E3121" s="70" t="s">
        <v>51</v>
      </c>
      <c r="F3121" s="19" t="s">
        <v>1364</v>
      </c>
      <c r="G3121" s="67">
        <v>44753</v>
      </c>
      <c r="H3121" s="67">
        <v>44770</v>
      </c>
      <c r="I3121" s="71">
        <f t="shared" si="169"/>
        <v>17</v>
      </c>
      <c r="J3121" s="72" t="s">
        <v>69</v>
      </c>
      <c r="K3121" s="72" t="s">
        <v>70</v>
      </c>
      <c r="L3121" s="73">
        <v>3</v>
      </c>
      <c r="M3121" s="73" t="s">
        <v>55</v>
      </c>
      <c r="N3121" s="68" t="str">
        <f>VLOOKUP(K3121,[1]人員授權表!D$3:G$249,4,0)</f>
        <v>有機</v>
      </c>
      <c r="O3121" s="70" t="str">
        <f>IF(J3121=[1]人員授權表!$C$85,"Casper李羿勳",IF(J3121=[1]人員授權表!$C$188,"Iring陳俊明",IF(J3121=[1]人員授權表!$C$189,"Brian陳泓霖",VLOOKUP(K3121,[1]人員授權表!D$2:E$249,2,FALSE))))</f>
        <v>Casper李羿勳</v>
      </c>
      <c r="P3121" s="67">
        <f t="shared" si="168"/>
        <v>44768</v>
      </c>
      <c r="Q3121" s="75" t="str">
        <f t="shared" si="170"/>
        <v>週二</v>
      </c>
      <c r="R3121" s="80">
        <v>44764</v>
      </c>
      <c r="S3121" s="68"/>
      <c r="T3121" s="70"/>
      <c r="U3121" s="70"/>
      <c r="V3121" s="70"/>
      <c r="W3121" s="70"/>
      <c r="X3121" s="70"/>
      <c r="Y3121" s="78"/>
      <c r="Z3121" s="79"/>
      <c r="AA3121" s="1"/>
      <c r="AB3121" s="12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</row>
    <row r="3122" spans="1:61" s="109" customFormat="1">
      <c r="A3122" s="1"/>
      <c r="B3122" s="66"/>
      <c r="C3122" s="67"/>
      <c r="D3122" s="68" t="s">
        <v>50</v>
      </c>
      <c r="E3122" s="70" t="s">
        <v>51</v>
      </c>
      <c r="F3122" s="19" t="s">
        <v>1364</v>
      </c>
      <c r="G3122" s="67">
        <v>44753</v>
      </c>
      <c r="H3122" s="67">
        <v>44770</v>
      </c>
      <c r="I3122" s="71">
        <f t="shared" si="169"/>
        <v>17</v>
      </c>
      <c r="J3122" s="72" t="s">
        <v>238</v>
      </c>
      <c r="K3122" s="72" t="s">
        <v>239</v>
      </c>
      <c r="L3122" s="73">
        <v>1</v>
      </c>
      <c r="M3122" s="73" t="s">
        <v>55</v>
      </c>
      <c r="N3122" s="68" t="str">
        <f>VLOOKUP(K3122,[1]人員授權表!D$3:G$249,4,0)</f>
        <v>有機</v>
      </c>
      <c r="O3122" s="70" t="str">
        <f>IF(J3122=[1]人員授權表!$C$85,"Casper李羿勳",IF(J3122=[1]人員授權表!$C$188,"Iring陳俊明",IF(J3122=[1]人員授權表!$C$189,"Brian陳泓霖",VLOOKUP(K3122,[1]人員授權表!D$2:E$249,2,FALSE))))</f>
        <v>Casper李羿勳</v>
      </c>
      <c r="P3122" s="67">
        <f t="shared" si="168"/>
        <v>44768</v>
      </c>
      <c r="Q3122" s="75" t="str">
        <f t="shared" si="170"/>
        <v>週二</v>
      </c>
      <c r="R3122" s="80">
        <v>44767</v>
      </c>
      <c r="S3122" s="68"/>
      <c r="T3122" s="70"/>
      <c r="U3122" s="70"/>
      <c r="V3122" s="70"/>
      <c r="W3122" s="70"/>
      <c r="X3122" s="70"/>
      <c r="Y3122" s="78"/>
      <c r="Z3122" s="79"/>
      <c r="AA3122" s="1"/>
      <c r="AB3122" s="12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</row>
    <row r="3123" spans="1:61" s="109" customFormat="1">
      <c r="A3123" s="1"/>
      <c r="B3123" s="66"/>
      <c r="C3123" s="67"/>
      <c r="D3123" s="68" t="s">
        <v>50</v>
      </c>
      <c r="E3123" s="70" t="s">
        <v>51</v>
      </c>
      <c r="F3123" s="19" t="s">
        <v>1364</v>
      </c>
      <c r="G3123" s="67">
        <v>44753</v>
      </c>
      <c r="H3123" s="67">
        <v>44770</v>
      </c>
      <c r="I3123" s="71">
        <f t="shared" si="169"/>
        <v>17</v>
      </c>
      <c r="J3123" s="72" t="s">
        <v>243</v>
      </c>
      <c r="K3123" s="72" t="s">
        <v>241</v>
      </c>
      <c r="L3123" s="73">
        <v>1</v>
      </c>
      <c r="M3123" s="73" t="s">
        <v>55</v>
      </c>
      <c r="N3123" s="68" t="str">
        <f>VLOOKUP(K3123,[1]人員授權表!D$3:G$249,4,0)</f>
        <v>有機</v>
      </c>
      <c r="O3123" s="70" t="str">
        <f>IF(J3123=[1]人員授權表!$C$85,"Casper李羿勳",IF(J3123=[1]人員授權表!$C$188,"Iring陳俊明",IF(J3123=[1]人員授權表!$C$189,"Brian陳泓霖",VLOOKUP(K3123,[1]人員授權表!D$2:E$249,2,FALSE))))</f>
        <v>Casper李羿勳</v>
      </c>
      <c r="P3123" s="67">
        <f t="shared" si="168"/>
        <v>44768</v>
      </c>
      <c r="Q3123" s="75" t="str">
        <f t="shared" si="170"/>
        <v>週二</v>
      </c>
      <c r="R3123" s="80">
        <v>44768</v>
      </c>
      <c r="S3123" s="68"/>
      <c r="T3123" s="70"/>
      <c r="U3123" s="70"/>
      <c r="V3123" s="70"/>
      <c r="W3123" s="70"/>
      <c r="X3123" s="70"/>
      <c r="Y3123" s="78"/>
      <c r="Z3123" s="79"/>
      <c r="AA3123" s="1"/>
      <c r="AB3123" s="12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</row>
    <row r="3124" spans="1:61" s="109" customFormat="1">
      <c r="A3124" s="1"/>
      <c r="B3124" s="66"/>
      <c r="C3124" s="67"/>
      <c r="D3124" s="68" t="s">
        <v>50</v>
      </c>
      <c r="E3124" s="70" t="s">
        <v>51</v>
      </c>
      <c r="F3124" s="19" t="s">
        <v>1364</v>
      </c>
      <c r="G3124" s="67">
        <v>44753</v>
      </c>
      <c r="H3124" s="67">
        <v>44770</v>
      </c>
      <c r="I3124" s="71">
        <f t="shared" si="169"/>
        <v>17</v>
      </c>
      <c r="J3124" s="72" t="s">
        <v>74</v>
      </c>
      <c r="K3124" s="72" t="s">
        <v>75</v>
      </c>
      <c r="L3124" s="73">
        <v>1</v>
      </c>
      <c r="M3124" s="73" t="s">
        <v>55</v>
      </c>
      <c r="N3124" s="68" t="str">
        <f>VLOOKUP(K3124,[1]人員授權表!D$3:G$249,4,0)</f>
        <v>有機</v>
      </c>
      <c r="O3124" s="70" t="str">
        <f>IF(J3124=[1]人員授權表!$C$85,"Casper李羿勳",IF(J3124=[1]人員授權表!$C$188,"Iring陳俊明",IF(J3124=[1]人員授權表!$C$189,"Brian陳泓霖",VLOOKUP(K3124,[1]人員授權表!D$2:E$249,2,FALSE))))</f>
        <v>Casper李羿勳</v>
      </c>
      <c r="P3124" s="67">
        <f t="shared" si="168"/>
        <v>44768</v>
      </c>
      <c r="Q3124" s="75" t="str">
        <f t="shared" si="170"/>
        <v>週二</v>
      </c>
      <c r="R3124" s="80">
        <v>44764</v>
      </c>
      <c r="S3124" s="68"/>
      <c r="T3124" s="70"/>
      <c r="U3124" s="70"/>
      <c r="V3124" s="70"/>
      <c r="W3124" s="70"/>
      <c r="X3124" s="70"/>
      <c r="Y3124" s="78"/>
      <c r="Z3124" s="79"/>
      <c r="AA3124" s="1"/>
      <c r="AB3124" s="12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</row>
    <row r="3125" spans="1:61" s="109" customFormat="1">
      <c r="A3125" s="1"/>
      <c r="B3125" s="66"/>
      <c r="C3125" s="67"/>
      <c r="D3125" s="68" t="s">
        <v>50</v>
      </c>
      <c r="E3125" s="70" t="s">
        <v>51</v>
      </c>
      <c r="F3125" s="19" t="s">
        <v>1364</v>
      </c>
      <c r="G3125" s="67">
        <v>44753</v>
      </c>
      <c r="H3125" s="67">
        <v>44770</v>
      </c>
      <c r="I3125" s="71">
        <f t="shared" si="169"/>
        <v>17</v>
      </c>
      <c r="J3125" s="72" t="s">
        <v>616</v>
      </c>
      <c r="K3125" s="72" t="s">
        <v>617</v>
      </c>
      <c r="L3125" s="73">
        <v>1</v>
      </c>
      <c r="M3125" s="73" t="s">
        <v>55</v>
      </c>
      <c r="N3125" s="68" t="str">
        <f>VLOOKUP(K3125,[1]人員授權表!D$3:G$249,4,0)</f>
        <v>有機</v>
      </c>
      <c r="O3125" s="70" t="str">
        <f>IF(J3125=[1]人員授權表!$C$85,"Casper李羿勳",IF(J3125=[1]人員授權表!$C$188,"Iring陳俊明",IF(J3125=[1]人員授權表!$C$189,"Brian陳泓霖",VLOOKUP(K3125,[1]人員授權表!D$2:E$249,2,FALSE))))</f>
        <v>Casper李羿勳</v>
      </c>
      <c r="P3125" s="67">
        <f t="shared" si="168"/>
        <v>44768</v>
      </c>
      <c r="Q3125" s="75" t="str">
        <f t="shared" si="170"/>
        <v>週二</v>
      </c>
      <c r="R3125" s="80">
        <v>44764</v>
      </c>
      <c r="S3125" s="68"/>
      <c r="T3125" s="70"/>
      <c r="U3125" s="70"/>
      <c r="V3125" s="70"/>
      <c r="W3125" s="70"/>
      <c r="X3125" s="70"/>
      <c r="Y3125" s="78"/>
      <c r="Z3125" s="79"/>
      <c r="AA3125" s="1"/>
      <c r="AB3125" s="12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</row>
    <row r="3126" spans="1:61" s="109" customFormat="1">
      <c r="A3126" s="1"/>
      <c r="B3126" s="66"/>
      <c r="C3126" s="67"/>
      <c r="D3126" s="68" t="s">
        <v>50</v>
      </c>
      <c r="E3126" s="70" t="s">
        <v>51</v>
      </c>
      <c r="F3126" s="19" t="s">
        <v>1364</v>
      </c>
      <c r="G3126" s="67">
        <v>44753</v>
      </c>
      <c r="H3126" s="67">
        <v>44770</v>
      </c>
      <c r="I3126" s="71">
        <f t="shared" si="169"/>
        <v>17</v>
      </c>
      <c r="J3126" s="72" t="s">
        <v>244</v>
      </c>
      <c r="K3126" s="72" t="s">
        <v>241</v>
      </c>
      <c r="L3126" s="73">
        <v>1</v>
      </c>
      <c r="M3126" s="73" t="s">
        <v>55</v>
      </c>
      <c r="N3126" s="68" t="str">
        <f>VLOOKUP(K3126,[1]人員授權表!D$3:G$249,4,0)</f>
        <v>有機</v>
      </c>
      <c r="O3126" s="70" t="str">
        <f>IF(J3126=[1]人員授權表!$C$85,"Casper李羿勳",IF(J3126=[1]人員授權表!$C$188,"Iring陳俊明",IF(J3126=[1]人員授權表!$C$189,"Brian陳泓霖",VLOOKUP(K3126,[1]人員授權表!D$2:E$249,2,FALSE))))</f>
        <v>Casper李羿勳</v>
      </c>
      <c r="P3126" s="67">
        <f t="shared" si="168"/>
        <v>44768</v>
      </c>
      <c r="Q3126" s="75" t="str">
        <f t="shared" si="170"/>
        <v>週二</v>
      </c>
      <c r="R3126" s="80">
        <v>44764</v>
      </c>
      <c r="S3126" s="68"/>
      <c r="T3126" s="70"/>
      <c r="U3126" s="70"/>
      <c r="V3126" s="70"/>
      <c r="W3126" s="70"/>
      <c r="X3126" s="70"/>
      <c r="Y3126" s="78"/>
      <c r="Z3126" s="79"/>
      <c r="AA3126" s="1"/>
      <c r="AB3126" s="12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</row>
    <row r="3127" spans="1:61" s="109" customFormat="1">
      <c r="A3127" s="1"/>
      <c r="B3127" s="66"/>
      <c r="C3127" s="67"/>
      <c r="D3127" s="68" t="s">
        <v>50</v>
      </c>
      <c r="E3127" s="70" t="s">
        <v>51</v>
      </c>
      <c r="F3127" s="19" t="s">
        <v>1364</v>
      </c>
      <c r="G3127" s="67">
        <v>44753</v>
      </c>
      <c r="H3127" s="67">
        <v>44770</v>
      </c>
      <c r="I3127" s="71">
        <f t="shared" si="169"/>
        <v>17</v>
      </c>
      <c r="J3127" s="72" t="s">
        <v>246</v>
      </c>
      <c r="K3127" s="72" t="s">
        <v>241</v>
      </c>
      <c r="L3127" s="73">
        <v>1</v>
      </c>
      <c r="M3127" s="73" t="s">
        <v>55</v>
      </c>
      <c r="N3127" s="68" t="str">
        <f>VLOOKUP(K3127,[1]人員授權表!D$3:G$249,4,0)</f>
        <v>有機</v>
      </c>
      <c r="O3127" s="70" t="str">
        <f>IF(J3127=[1]人員授權表!$C$85,"Casper李羿勳",IF(J3127=[1]人員授權表!$C$188,"Iring陳俊明",IF(J3127=[1]人員授權表!$C$189,"Brian陳泓霖",VLOOKUP(K3127,[1]人員授權表!D$2:E$249,2,FALSE))))</f>
        <v>Casper李羿勳</v>
      </c>
      <c r="P3127" s="67">
        <f t="shared" si="168"/>
        <v>44768</v>
      </c>
      <c r="Q3127" s="75" t="str">
        <f t="shared" si="170"/>
        <v>週二</v>
      </c>
      <c r="R3127" s="80">
        <v>44764</v>
      </c>
      <c r="S3127" s="68"/>
      <c r="T3127" s="70"/>
      <c r="U3127" s="70"/>
      <c r="V3127" s="70"/>
      <c r="W3127" s="70"/>
      <c r="X3127" s="70"/>
      <c r="Y3127" s="78"/>
      <c r="Z3127" s="79"/>
      <c r="AA3127" s="1"/>
      <c r="AB3127" s="12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</row>
    <row r="3128" spans="1:61" s="109" customFormat="1">
      <c r="A3128" s="1"/>
      <c r="B3128" s="66"/>
      <c r="C3128" s="67"/>
      <c r="D3128" s="68" t="s">
        <v>50</v>
      </c>
      <c r="E3128" s="70" t="s">
        <v>51</v>
      </c>
      <c r="F3128" s="19" t="s">
        <v>1365</v>
      </c>
      <c r="G3128" s="67">
        <v>44753</v>
      </c>
      <c r="H3128" s="67">
        <v>44770</v>
      </c>
      <c r="I3128" s="71">
        <f t="shared" si="169"/>
        <v>17</v>
      </c>
      <c r="J3128" s="72" t="s">
        <v>249</v>
      </c>
      <c r="K3128" s="72" t="s">
        <v>250</v>
      </c>
      <c r="L3128" s="73">
        <v>3</v>
      </c>
      <c r="M3128" s="73" t="s">
        <v>55</v>
      </c>
      <c r="N3128" s="68" t="str">
        <f>VLOOKUP(K3128,[1]人員授權表!D$3:G$249,4,0)</f>
        <v>有機</v>
      </c>
      <c r="O3128" s="70" t="str">
        <f>IF(J3128=[1]人員授權表!$C$85,"Casper李羿勳",IF(J3128=[1]人員授權表!$C$188,"Iring陳俊明",IF(J3128=[1]人員授權表!$C$189,"Brian陳泓霖",VLOOKUP(K3128,[1]人員授權表!D$2:E$249,2,FALSE))))</f>
        <v>Marco陳鴻鈞</v>
      </c>
      <c r="P3128" s="67">
        <f t="shared" si="168"/>
        <v>44768</v>
      </c>
      <c r="Q3128" s="75" t="str">
        <f t="shared" si="170"/>
        <v>週二</v>
      </c>
      <c r="R3128" s="80">
        <v>44767</v>
      </c>
      <c r="S3128" s="68"/>
      <c r="T3128" s="70"/>
      <c r="U3128" s="70"/>
      <c r="V3128" s="70"/>
      <c r="W3128" s="70"/>
      <c r="X3128" s="70"/>
      <c r="Y3128" s="78"/>
      <c r="Z3128" s="79"/>
      <c r="AA3128" s="1"/>
      <c r="AB3128" s="12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</row>
    <row r="3129" spans="1:61" s="109" customFormat="1">
      <c r="A3129" s="1"/>
      <c r="B3129" s="66"/>
      <c r="C3129" s="67"/>
      <c r="D3129" s="68" t="s">
        <v>50</v>
      </c>
      <c r="E3129" s="70" t="s">
        <v>51</v>
      </c>
      <c r="F3129" s="19" t="s">
        <v>1365</v>
      </c>
      <c r="G3129" s="67">
        <v>44753</v>
      </c>
      <c r="H3129" s="67">
        <v>44770</v>
      </c>
      <c r="I3129" s="71">
        <f t="shared" si="169"/>
        <v>17</v>
      </c>
      <c r="J3129" s="72" t="s">
        <v>350</v>
      </c>
      <c r="K3129" s="72" t="s">
        <v>250</v>
      </c>
      <c r="L3129" s="73">
        <v>3</v>
      </c>
      <c r="M3129" s="73" t="s">
        <v>55</v>
      </c>
      <c r="N3129" s="68" t="str">
        <f>VLOOKUP(K3129,[1]人員授權表!D$3:G$249,4,0)</f>
        <v>有機</v>
      </c>
      <c r="O3129" s="70" t="str">
        <f>IF(J3129=[1]人員授權表!$C$85,"Casper李羿勳",IF(J3129=[1]人員授權表!$C$188,"Iring陳俊明",IF(J3129=[1]人員授權表!$C$189,"Brian陳泓霖",VLOOKUP(K3129,[1]人員授權表!D$2:E$249,2,FALSE))))</f>
        <v>Marco陳鴻鈞</v>
      </c>
      <c r="P3129" s="67">
        <f t="shared" si="168"/>
        <v>44768</v>
      </c>
      <c r="Q3129" s="75" t="str">
        <f t="shared" si="170"/>
        <v>週二</v>
      </c>
      <c r="R3129" s="80">
        <v>44767</v>
      </c>
      <c r="S3129" s="68"/>
      <c r="T3129" s="70"/>
      <c r="U3129" s="70"/>
      <c r="V3129" s="70"/>
      <c r="W3129" s="70"/>
      <c r="X3129" s="70"/>
      <c r="Y3129" s="78"/>
      <c r="Z3129" s="79"/>
      <c r="AA3129" s="1"/>
      <c r="AB3129" s="12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</row>
    <row r="3130" spans="1:61" s="109" customFormat="1">
      <c r="A3130" s="1"/>
      <c r="B3130" s="66"/>
      <c r="C3130" s="67"/>
      <c r="D3130" s="68" t="s">
        <v>50</v>
      </c>
      <c r="E3130" s="70" t="s">
        <v>51</v>
      </c>
      <c r="F3130" s="19" t="s">
        <v>1365</v>
      </c>
      <c r="G3130" s="67">
        <v>44753</v>
      </c>
      <c r="H3130" s="67">
        <v>44770</v>
      </c>
      <c r="I3130" s="71">
        <f t="shared" si="169"/>
        <v>17</v>
      </c>
      <c r="J3130" s="72" t="s">
        <v>53</v>
      </c>
      <c r="K3130" s="72" t="s">
        <v>54</v>
      </c>
      <c r="L3130" s="73">
        <v>1</v>
      </c>
      <c r="M3130" s="73" t="s">
        <v>55</v>
      </c>
      <c r="N3130" s="68" t="str">
        <f>VLOOKUP(K3130,[1]人員授權表!D$3:G$249,4,0)</f>
        <v>有機</v>
      </c>
      <c r="O3130" s="70" t="str">
        <f>IF(J3130=[1]人員授權表!$C$85,"Casper李羿勳",IF(J3130=[1]人員授權表!$C$188,"Iring陳俊明",IF(J3130=[1]人員授權表!$C$189,"Brian陳泓霖",VLOOKUP(K3130,[1]人員授權表!D$2:E$249,2,FALSE))))</f>
        <v>Marco陳鴻鈞</v>
      </c>
      <c r="P3130" s="67">
        <f t="shared" si="168"/>
        <v>44768</v>
      </c>
      <c r="Q3130" s="75" t="str">
        <f t="shared" si="170"/>
        <v>週二</v>
      </c>
      <c r="R3130" s="80">
        <v>44764</v>
      </c>
      <c r="S3130" s="68"/>
      <c r="T3130" s="70"/>
      <c r="U3130" s="70"/>
      <c r="V3130" s="70"/>
      <c r="W3130" s="70"/>
      <c r="X3130" s="70"/>
      <c r="Y3130" s="78"/>
      <c r="Z3130" s="79"/>
      <c r="AA3130" s="1"/>
      <c r="AB3130" s="12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</row>
    <row r="3131" spans="1:61" s="109" customFormat="1">
      <c r="A3131" s="1"/>
      <c r="B3131" s="66"/>
      <c r="C3131" s="67"/>
      <c r="D3131" s="68" t="s">
        <v>50</v>
      </c>
      <c r="E3131" s="70" t="s">
        <v>51</v>
      </c>
      <c r="F3131" s="19" t="s">
        <v>1365</v>
      </c>
      <c r="G3131" s="67">
        <v>44753</v>
      </c>
      <c r="H3131" s="67">
        <v>44770</v>
      </c>
      <c r="I3131" s="71">
        <f t="shared" si="169"/>
        <v>17</v>
      </c>
      <c r="J3131" s="72" t="s">
        <v>60</v>
      </c>
      <c r="K3131" s="72" t="s">
        <v>61</v>
      </c>
      <c r="L3131" s="73">
        <v>3</v>
      </c>
      <c r="M3131" s="73" t="s">
        <v>55</v>
      </c>
      <c r="N3131" s="68" t="str">
        <f>VLOOKUP(K3131,[1]人員授權表!D$3:G$249,4,0)</f>
        <v>有機</v>
      </c>
      <c r="O3131" s="70" t="str">
        <f>IF(J3131=[1]人員授權表!$C$85,"Casper李羿勳",IF(J3131=[1]人員授權表!$C$188,"Iring陳俊明",IF(J3131=[1]人員授權表!$C$189,"Brian陳泓霖",VLOOKUP(K3131,[1]人員授權表!D$2:E$249,2,FALSE))))</f>
        <v>Marco陳鴻鈞</v>
      </c>
      <c r="P3131" s="67">
        <f t="shared" si="168"/>
        <v>44768</v>
      </c>
      <c r="Q3131" s="75" t="str">
        <f t="shared" si="170"/>
        <v>週二</v>
      </c>
      <c r="R3131" s="80">
        <v>44764</v>
      </c>
      <c r="S3131" s="68"/>
      <c r="T3131" s="70"/>
      <c r="U3131" s="70"/>
      <c r="V3131" s="70"/>
      <c r="W3131" s="70"/>
      <c r="X3131" s="70"/>
      <c r="Y3131" s="78"/>
      <c r="Z3131" s="79"/>
      <c r="AA3131" s="1"/>
      <c r="AB3131" s="12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</row>
    <row r="3132" spans="1:61" s="109" customFormat="1">
      <c r="A3132" s="1"/>
      <c r="B3132" s="66"/>
      <c r="C3132" s="67"/>
      <c r="D3132" s="68" t="s">
        <v>50</v>
      </c>
      <c r="E3132" s="70" t="s">
        <v>51</v>
      </c>
      <c r="F3132" s="19" t="s">
        <v>1366</v>
      </c>
      <c r="G3132" s="67">
        <v>44754</v>
      </c>
      <c r="H3132" s="67">
        <v>44770</v>
      </c>
      <c r="I3132" s="71">
        <f t="shared" si="169"/>
        <v>16</v>
      </c>
      <c r="J3132" s="72" t="s">
        <v>240</v>
      </c>
      <c r="K3132" s="72" t="s">
        <v>1091</v>
      </c>
      <c r="L3132" s="73">
        <v>2</v>
      </c>
      <c r="M3132" s="73" t="s">
        <v>55</v>
      </c>
      <c r="N3132" s="68" t="str">
        <f>VLOOKUP(K3132,[1]人員授權表!D$3:G$249,4,0)</f>
        <v>有機</v>
      </c>
      <c r="O3132" s="70" t="str">
        <f>IF(J3132=[1]人員授權表!$C$85,"Casper李羿勳",IF(J3132=[1]人員授權表!$C$188,"Iring陳俊明",IF(J3132=[1]人員授權表!$C$189,"Brian陳泓霖",VLOOKUP(K3132,[1]人員授權表!D$2:E$249,2,FALSE))))</f>
        <v>Marco陳鴻鈞</v>
      </c>
      <c r="P3132" s="67">
        <f t="shared" si="168"/>
        <v>44768</v>
      </c>
      <c r="Q3132" s="75" t="str">
        <f t="shared" si="170"/>
        <v>週二</v>
      </c>
      <c r="R3132" s="80">
        <v>44768</v>
      </c>
      <c r="S3132" s="68"/>
      <c r="T3132" s="70"/>
      <c r="U3132" s="70"/>
      <c r="V3132" s="70"/>
      <c r="W3132" s="70"/>
      <c r="X3132" s="70"/>
      <c r="Y3132" s="78"/>
      <c r="Z3132" s="79"/>
      <c r="AA3132" s="1"/>
      <c r="AB3132" s="12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</row>
    <row r="3133" spans="1:61" s="109" customFormat="1">
      <c r="A3133" s="1"/>
      <c r="B3133" s="66"/>
      <c r="C3133" s="67"/>
      <c r="D3133" s="68" t="s">
        <v>50</v>
      </c>
      <c r="E3133" s="70" t="s">
        <v>51</v>
      </c>
      <c r="F3133" s="19" t="s">
        <v>1366</v>
      </c>
      <c r="G3133" s="67">
        <v>44754</v>
      </c>
      <c r="H3133" s="67">
        <v>44770</v>
      </c>
      <c r="I3133" s="71">
        <f t="shared" si="169"/>
        <v>16</v>
      </c>
      <c r="J3133" s="72" t="s">
        <v>356</v>
      </c>
      <c r="K3133" s="72" t="s">
        <v>70</v>
      </c>
      <c r="L3133" s="73">
        <v>1</v>
      </c>
      <c r="M3133" s="73" t="s">
        <v>55</v>
      </c>
      <c r="N3133" s="68" t="str">
        <f>VLOOKUP(K3133,[1]人員授權表!D$3:G$249,4,0)</f>
        <v>有機</v>
      </c>
      <c r="O3133" s="70" t="str">
        <f>IF(J3133=[1]人員授權表!$C$85,"Casper李羿勳",IF(J3133=[1]人員授權表!$C$188,"Iring陳俊明",IF(J3133=[1]人員授權表!$C$189,"Brian陳泓霖",VLOOKUP(K3133,[1]人員授權表!D$2:E$249,2,FALSE))))</f>
        <v>Casper李羿勳</v>
      </c>
      <c r="P3133" s="67">
        <f t="shared" si="168"/>
        <v>44768</v>
      </c>
      <c r="Q3133" s="75" t="str">
        <f t="shared" si="170"/>
        <v>週二</v>
      </c>
      <c r="R3133" s="80">
        <v>44768</v>
      </c>
      <c r="S3133" s="68"/>
      <c r="T3133" s="70"/>
      <c r="U3133" s="70"/>
      <c r="V3133" s="70"/>
      <c r="W3133" s="70"/>
      <c r="X3133" s="70"/>
      <c r="Y3133" s="78"/>
      <c r="Z3133" s="79"/>
      <c r="AA3133" s="1"/>
      <c r="AB3133" s="12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</row>
    <row r="3134" spans="1:61" s="109" customFormat="1">
      <c r="A3134" s="1"/>
      <c r="B3134" s="66"/>
      <c r="C3134" s="67"/>
      <c r="D3134" s="68" t="s">
        <v>50</v>
      </c>
      <c r="E3134" s="70" t="s">
        <v>51</v>
      </c>
      <c r="F3134" s="19" t="s">
        <v>1366</v>
      </c>
      <c r="G3134" s="67">
        <v>44754</v>
      </c>
      <c r="H3134" s="67">
        <v>44770</v>
      </c>
      <c r="I3134" s="71">
        <f t="shared" si="169"/>
        <v>16</v>
      </c>
      <c r="J3134" s="72" t="s">
        <v>673</v>
      </c>
      <c r="K3134" s="72" t="s">
        <v>470</v>
      </c>
      <c r="L3134" s="73">
        <v>1</v>
      </c>
      <c r="M3134" s="73" t="s">
        <v>55</v>
      </c>
      <c r="N3134" s="68" t="str">
        <f>VLOOKUP(K3134,[1]人員授權表!D$3:G$249,4,0)</f>
        <v>無機</v>
      </c>
      <c r="O3134" s="70" t="str">
        <f>IF(J3134=[1]人員授權表!$C$85,"Casper李羿勳",IF(J3134=[1]人員授權表!$C$188,"Iring陳俊明",IF(J3134=[1]人員授權表!$C$189,"Brian陳泓霖",VLOOKUP(K3134,[1]人員授權表!D$2:E$249,2,FALSE))))</f>
        <v>Iring陳俊明</v>
      </c>
      <c r="P3134" s="67">
        <f t="shared" si="168"/>
        <v>44768</v>
      </c>
      <c r="Q3134" s="75" t="str">
        <f t="shared" si="170"/>
        <v>週二</v>
      </c>
      <c r="R3134" s="80">
        <v>44763</v>
      </c>
      <c r="S3134" s="68"/>
      <c r="T3134" s="70"/>
      <c r="U3134" s="70"/>
      <c r="V3134" s="70"/>
      <c r="W3134" s="70"/>
      <c r="X3134" s="70"/>
      <c r="Y3134" s="78"/>
      <c r="Z3134" s="79"/>
      <c r="AA3134" s="1"/>
      <c r="AB3134" s="12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</row>
    <row r="3135" spans="1:61" s="109" customFormat="1">
      <c r="A3135" s="1"/>
      <c r="B3135" s="66"/>
      <c r="C3135" s="67"/>
      <c r="D3135" s="68" t="s">
        <v>50</v>
      </c>
      <c r="E3135" s="70" t="s">
        <v>51</v>
      </c>
      <c r="F3135" s="19" t="s">
        <v>1366</v>
      </c>
      <c r="G3135" s="67">
        <v>44754</v>
      </c>
      <c r="H3135" s="67">
        <v>44770</v>
      </c>
      <c r="I3135" s="71">
        <f t="shared" si="169"/>
        <v>16</v>
      </c>
      <c r="J3135" s="72" t="s">
        <v>1367</v>
      </c>
      <c r="K3135" s="72" t="s">
        <v>75</v>
      </c>
      <c r="L3135" s="73">
        <v>1</v>
      </c>
      <c r="M3135" s="73" t="s">
        <v>55</v>
      </c>
      <c r="N3135" s="68" t="str">
        <f>VLOOKUP(K3135,[1]人員授權表!D$3:G$249,4,0)</f>
        <v>有機</v>
      </c>
      <c r="O3135" s="70" t="str">
        <f>IF(J3135=[1]人員授權表!$C$85,"Casper李羿勳",IF(J3135=[1]人員授權表!$C$188,"Iring陳俊明",IF(J3135=[1]人員授權表!$C$189,"Brian陳泓霖",VLOOKUP(K3135,[1]人員授權表!D$2:E$249,2,FALSE))))</f>
        <v>Casper李羿勳</v>
      </c>
      <c r="P3135" s="67">
        <f t="shared" si="168"/>
        <v>44768</v>
      </c>
      <c r="Q3135" s="75" t="str">
        <f t="shared" si="170"/>
        <v>週二</v>
      </c>
      <c r="R3135" s="80">
        <v>44767</v>
      </c>
      <c r="S3135" s="68"/>
      <c r="T3135" s="70"/>
      <c r="U3135" s="70"/>
      <c r="V3135" s="70"/>
      <c r="W3135" s="70"/>
      <c r="X3135" s="70"/>
      <c r="Y3135" s="78"/>
      <c r="Z3135" s="79"/>
      <c r="AA3135" s="1"/>
      <c r="AB3135" s="12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</row>
    <row r="3136" spans="1:61" s="109" customFormat="1">
      <c r="A3136" s="1"/>
      <c r="B3136" s="66"/>
      <c r="C3136" s="67"/>
      <c r="D3136" s="68" t="s">
        <v>50</v>
      </c>
      <c r="E3136" s="70" t="s">
        <v>51</v>
      </c>
      <c r="F3136" s="19" t="s">
        <v>1368</v>
      </c>
      <c r="G3136" s="67">
        <v>44754</v>
      </c>
      <c r="H3136" s="67">
        <v>44770</v>
      </c>
      <c r="I3136" s="71">
        <f t="shared" si="169"/>
        <v>16</v>
      </c>
      <c r="J3136" s="72" t="s">
        <v>240</v>
      </c>
      <c r="K3136" s="72" t="s">
        <v>1091</v>
      </c>
      <c r="L3136" s="73">
        <v>3</v>
      </c>
      <c r="M3136" s="73" t="s">
        <v>55</v>
      </c>
      <c r="N3136" s="68" t="str">
        <f>VLOOKUP(K3136,[1]人員授權表!D$3:G$249,4,0)</f>
        <v>有機</v>
      </c>
      <c r="O3136" s="70" t="str">
        <f>IF(J3136=[1]人員授權表!$C$85,"Casper李羿勳",IF(J3136=[1]人員授權表!$C$188,"Iring陳俊明",IF(J3136=[1]人員授權表!$C$189,"Brian陳泓霖",VLOOKUP(K3136,[1]人員授權表!D$2:E$249,2,FALSE))))</f>
        <v>Marco陳鴻鈞</v>
      </c>
      <c r="P3136" s="67">
        <f t="shared" si="168"/>
        <v>44768</v>
      </c>
      <c r="Q3136" s="75" t="str">
        <f t="shared" si="170"/>
        <v>週二</v>
      </c>
      <c r="R3136" s="80">
        <v>44768</v>
      </c>
      <c r="S3136" s="68"/>
      <c r="T3136" s="70"/>
      <c r="U3136" s="70"/>
      <c r="V3136" s="70"/>
      <c r="W3136" s="70"/>
      <c r="X3136" s="70"/>
      <c r="Y3136" s="78"/>
      <c r="Z3136" s="79"/>
      <c r="AA3136" s="1"/>
      <c r="AB3136" s="12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</row>
    <row r="3137" spans="1:61" s="109" customFormat="1">
      <c r="A3137" s="1"/>
      <c r="B3137" s="66"/>
      <c r="C3137" s="67"/>
      <c r="D3137" s="68" t="s">
        <v>50</v>
      </c>
      <c r="E3137" s="70" t="s">
        <v>51</v>
      </c>
      <c r="F3137" s="19" t="s">
        <v>1368</v>
      </c>
      <c r="G3137" s="67">
        <v>44754</v>
      </c>
      <c r="H3137" s="67">
        <v>44770</v>
      </c>
      <c r="I3137" s="71">
        <f t="shared" si="169"/>
        <v>16</v>
      </c>
      <c r="J3137" s="72" t="s">
        <v>356</v>
      </c>
      <c r="K3137" s="72" t="s">
        <v>70</v>
      </c>
      <c r="L3137" s="73">
        <v>1</v>
      </c>
      <c r="M3137" s="73" t="s">
        <v>55</v>
      </c>
      <c r="N3137" s="68" t="str">
        <f>VLOOKUP(K3137,[1]人員授權表!D$3:G$249,4,0)</f>
        <v>有機</v>
      </c>
      <c r="O3137" s="70" t="str">
        <f>IF(J3137=[1]人員授權表!$C$85,"Casper李羿勳",IF(J3137=[1]人員授權表!$C$188,"Iring陳俊明",IF(J3137=[1]人員授權表!$C$189,"Brian陳泓霖",VLOOKUP(K3137,[1]人員授權表!D$2:E$249,2,FALSE))))</f>
        <v>Casper李羿勳</v>
      </c>
      <c r="P3137" s="67">
        <f t="shared" si="168"/>
        <v>44768</v>
      </c>
      <c r="Q3137" s="75" t="str">
        <f t="shared" si="170"/>
        <v>週二</v>
      </c>
      <c r="R3137" s="80">
        <v>44768</v>
      </c>
      <c r="S3137" s="68"/>
      <c r="T3137" s="70"/>
      <c r="U3137" s="70"/>
      <c r="V3137" s="70"/>
      <c r="W3137" s="70"/>
      <c r="X3137" s="70"/>
      <c r="Y3137" s="78"/>
      <c r="Z3137" s="79"/>
      <c r="AA3137" s="1"/>
      <c r="AB3137" s="12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</row>
    <row r="3138" spans="1:61" s="109" customFormat="1">
      <c r="A3138" s="1"/>
      <c r="B3138" s="66"/>
      <c r="C3138" s="67"/>
      <c r="D3138" s="68" t="s">
        <v>50</v>
      </c>
      <c r="E3138" s="70" t="s">
        <v>51</v>
      </c>
      <c r="F3138" s="19" t="s">
        <v>1368</v>
      </c>
      <c r="G3138" s="67">
        <v>44754</v>
      </c>
      <c r="H3138" s="67">
        <v>44770</v>
      </c>
      <c r="I3138" s="71">
        <f t="shared" si="169"/>
        <v>16</v>
      </c>
      <c r="J3138" s="72" t="s">
        <v>673</v>
      </c>
      <c r="K3138" s="72" t="s">
        <v>470</v>
      </c>
      <c r="L3138" s="73">
        <v>1</v>
      </c>
      <c r="M3138" s="73" t="s">
        <v>55</v>
      </c>
      <c r="N3138" s="68" t="str">
        <f>VLOOKUP(K3138,[1]人員授權表!D$3:G$249,4,0)</f>
        <v>無機</v>
      </c>
      <c r="O3138" s="70" t="str">
        <f>IF(J3138=[1]人員授權表!$C$85,"Casper李羿勳",IF(J3138=[1]人員授權表!$C$188,"Iring陳俊明",IF(J3138=[1]人員授權表!$C$189,"Brian陳泓霖",VLOOKUP(K3138,[1]人員授權表!D$2:E$249,2,FALSE))))</f>
        <v>Iring陳俊明</v>
      </c>
      <c r="P3138" s="67">
        <f t="shared" ref="P3138:P3174" si="171">H3138-2</f>
        <v>44768</v>
      </c>
      <c r="Q3138" s="75" t="str">
        <f t="shared" si="170"/>
        <v>週二</v>
      </c>
      <c r="R3138" s="80">
        <v>44763</v>
      </c>
      <c r="S3138" s="68"/>
      <c r="T3138" s="70"/>
      <c r="U3138" s="70"/>
      <c r="V3138" s="70"/>
      <c r="W3138" s="70"/>
      <c r="X3138" s="70"/>
      <c r="Y3138" s="78"/>
      <c r="Z3138" s="79"/>
      <c r="AA3138" s="1"/>
      <c r="AB3138" s="12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</row>
    <row r="3139" spans="1:61" s="109" customFormat="1">
      <c r="A3139" s="1"/>
      <c r="B3139" s="66"/>
      <c r="C3139" s="67"/>
      <c r="D3139" s="68" t="s">
        <v>50</v>
      </c>
      <c r="E3139" s="70" t="s">
        <v>51</v>
      </c>
      <c r="F3139" s="19" t="s">
        <v>1369</v>
      </c>
      <c r="G3139" s="67">
        <v>44753</v>
      </c>
      <c r="H3139" s="67">
        <v>44770</v>
      </c>
      <c r="I3139" s="71">
        <f t="shared" si="169"/>
        <v>17</v>
      </c>
      <c r="J3139" s="72" t="s">
        <v>350</v>
      </c>
      <c r="K3139" s="72" t="s">
        <v>250</v>
      </c>
      <c r="L3139" s="73">
        <v>1</v>
      </c>
      <c r="M3139" s="73" t="s">
        <v>55</v>
      </c>
      <c r="N3139" s="68" t="str">
        <f>VLOOKUP(K3139,[1]人員授權表!D$3:G$249,4,0)</f>
        <v>有機</v>
      </c>
      <c r="O3139" s="70" t="str">
        <f>IF(J3139=[1]人員授權表!$C$85,"Casper李羿勳",IF(J3139=[1]人員授權表!$C$188,"Iring陳俊明",IF(J3139=[1]人員授權表!$C$189,"Brian陳泓霖",VLOOKUP(K3139,[1]人員授權表!D$2:E$249,2,FALSE))))</f>
        <v>Marco陳鴻鈞</v>
      </c>
      <c r="P3139" s="67">
        <f t="shared" si="171"/>
        <v>44768</v>
      </c>
      <c r="Q3139" s="75" t="str">
        <f t="shared" si="170"/>
        <v>週二</v>
      </c>
      <c r="R3139" s="80">
        <v>44767</v>
      </c>
      <c r="S3139" s="68"/>
      <c r="T3139" s="70"/>
      <c r="U3139" s="70"/>
      <c r="V3139" s="70"/>
      <c r="W3139" s="70"/>
      <c r="X3139" s="70"/>
      <c r="Y3139" s="78"/>
      <c r="Z3139" s="79"/>
      <c r="AA3139" s="1"/>
      <c r="AB3139" s="12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</row>
    <row r="3140" spans="1:61" s="109" customFormat="1">
      <c r="A3140" s="1"/>
      <c r="B3140" s="66"/>
      <c r="C3140" s="67"/>
      <c r="D3140" s="68" t="s">
        <v>50</v>
      </c>
      <c r="E3140" s="70" t="s">
        <v>51</v>
      </c>
      <c r="F3140" s="19" t="s">
        <v>1370</v>
      </c>
      <c r="G3140" s="67">
        <v>44753</v>
      </c>
      <c r="H3140" s="67">
        <v>44770</v>
      </c>
      <c r="I3140" s="71">
        <f t="shared" si="169"/>
        <v>17</v>
      </c>
      <c r="J3140" s="72" t="s">
        <v>350</v>
      </c>
      <c r="K3140" s="72" t="s">
        <v>250</v>
      </c>
      <c r="L3140" s="73">
        <v>1</v>
      </c>
      <c r="M3140" s="73" t="s">
        <v>55</v>
      </c>
      <c r="N3140" s="68" t="str">
        <f>VLOOKUP(K3140,[1]人員授權表!D$3:G$249,4,0)</f>
        <v>有機</v>
      </c>
      <c r="O3140" s="70" t="str">
        <f>IF(J3140=[1]人員授權表!$C$85,"Casper李羿勳",IF(J3140=[1]人員授權表!$C$188,"Iring陳俊明",IF(J3140=[1]人員授權表!$C$189,"Brian陳泓霖",VLOOKUP(K3140,[1]人員授權表!D$2:E$249,2,FALSE))))</f>
        <v>Marco陳鴻鈞</v>
      </c>
      <c r="P3140" s="67">
        <f t="shared" si="171"/>
        <v>44768</v>
      </c>
      <c r="Q3140" s="75" t="str">
        <f t="shared" si="170"/>
        <v>週二</v>
      </c>
      <c r="R3140" s="80">
        <v>44767</v>
      </c>
      <c r="S3140" s="68"/>
      <c r="T3140" s="70"/>
      <c r="U3140" s="70"/>
      <c r="V3140" s="70"/>
      <c r="W3140" s="70"/>
      <c r="X3140" s="70"/>
      <c r="Y3140" s="78"/>
      <c r="Z3140" s="79"/>
      <c r="AA3140" s="1"/>
      <c r="AB3140" s="12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</row>
    <row r="3141" spans="1:61" s="109" customFormat="1">
      <c r="A3141" s="1"/>
      <c r="B3141" s="66"/>
      <c r="C3141" s="67"/>
      <c r="D3141" s="68" t="s">
        <v>50</v>
      </c>
      <c r="E3141" s="70" t="s">
        <v>82</v>
      </c>
      <c r="F3141" s="70" t="s">
        <v>1371</v>
      </c>
      <c r="G3141" s="67">
        <v>44756</v>
      </c>
      <c r="H3141" s="67">
        <v>44770</v>
      </c>
      <c r="I3141" s="71">
        <f t="shared" si="169"/>
        <v>14</v>
      </c>
      <c r="J3141" s="72" t="s">
        <v>77</v>
      </c>
      <c r="K3141" s="72" t="s">
        <v>78</v>
      </c>
      <c r="L3141" s="73">
        <v>2</v>
      </c>
      <c r="M3141" s="73" t="s">
        <v>127</v>
      </c>
      <c r="N3141" s="68" t="str">
        <f>VLOOKUP(K3141,[1]人員授權表!D$3:G$249,4,0)</f>
        <v>無機</v>
      </c>
      <c r="O3141" s="70" t="str">
        <f>VLOOKUP(K3141,[1]人員授權表!D$2:E$249,2,FALSE)</f>
        <v>Ken張智凱</v>
      </c>
      <c r="P3141" s="67">
        <f t="shared" si="171"/>
        <v>44768</v>
      </c>
      <c r="Q3141" s="75" t="str">
        <f t="shared" si="170"/>
        <v>週二</v>
      </c>
      <c r="R3141" s="80">
        <v>44763</v>
      </c>
      <c r="S3141" s="68"/>
      <c r="T3141" s="70"/>
      <c r="U3141" s="70"/>
      <c r="V3141" s="70"/>
      <c r="W3141" s="70"/>
      <c r="X3141" s="70"/>
      <c r="Y3141" s="78"/>
      <c r="Z3141" s="79"/>
      <c r="AA3141" s="1"/>
      <c r="AB3141" s="12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</row>
    <row r="3142" spans="1:61" s="109" customFormat="1">
      <c r="A3142" s="1"/>
      <c r="B3142" s="66"/>
      <c r="C3142" s="67"/>
      <c r="D3142" s="68" t="s">
        <v>50</v>
      </c>
      <c r="E3142" s="70" t="s">
        <v>82</v>
      </c>
      <c r="F3142" s="70" t="s">
        <v>1372</v>
      </c>
      <c r="G3142" s="67">
        <v>44756</v>
      </c>
      <c r="H3142" s="67">
        <v>44770</v>
      </c>
      <c r="I3142" s="71">
        <f t="shared" si="169"/>
        <v>14</v>
      </c>
      <c r="J3142" s="72" t="s">
        <v>77</v>
      </c>
      <c r="K3142" s="72" t="s">
        <v>78</v>
      </c>
      <c r="L3142" s="73">
        <v>1</v>
      </c>
      <c r="M3142" s="73" t="s">
        <v>127</v>
      </c>
      <c r="N3142" s="68" t="str">
        <f>VLOOKUP(K3142,[1]人員授權表!D$3:G$249,4,0)</f>
        <v>無機</v>
      </c>
      <c r="O3142" s="70" t="str">
        <f>VLOOKUP(K3142,[1]人員授權表!D$2:E$249,2,FALSE)</f>
        <v>Ken張智凱</v>
      </c>
      <c r="P3142" s="67">
        <f t="shared" si="171"/>
        <v>44768</v>
      </c>
      <c r="Q3142" s="75" t="str">
        <f t="shared" si="170"/>
        <v>週二</v>
      </c>
      <c r="R3142" s="80">
        <v>44760</v>
      </c>
      <c r="S3142" s="68"/>
      <c r="T3142" s="70"/>
      <c r="U3142" s="70"/>
      <c r="V3142" s="70"/>
      <c r="W3142" s="70"/>
      <c r="X3142" s="70"/>
      <c r="Y3142" s="78"/>
      <c r="Z3142" s="79"/>
      <c r="AA3142" s="1"/>
      <c r="AB3142" s="12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</row>
    <row r="3143" spans="1:61" s="109" customFormat="1">
      <c r="A3143" s="1"/>
      <c r="B3143" s="66"/>
      <c r="C3143" s="67"/>
      <c r="D3143" s="68" t="s">
        <v>50</v>
      </c>
      <c r="E3143" s="70" t="s">
        <v>82</v>
      </c>
      <c r="F3143" s="19" t="s">
        <v>1373</v>
      </c>
      <c r="G3143" s="67">
        <v>44757</v>
      </c>
      <c r="H3143" s="67">
        <v>44770</v>
      </c>
      <c r="I3143" s="71">
        <f t="shared" ref="I3143:I3206" si="172">_xlfn.DAYS(H3143,G3143)</f>
        <v>13</v>
      </c>
      <c r="J3143" s="72" t="s">
        <v>148</v>
      </c>
      <c r="K3143" s="72" t="s">
        <v>149</v>
      </c>
      <c r="L3143" s="73">
        <v>2</v>
      </c>
      <c r="M3143" s="73" t="s">
        <v>91</v>
      </c>
      <c r="N3143" s="68" t="str">
        <f>VLOOKUP(K3143,[1]人員授權表!D$3:G$249,4,0)</f>
        <v>無機</v>
      </c>
      <c r="O3143" s="70" t="str">
        <f>IF(J3143=[1]人員授權表!$C$85,"Casper李羿勳",IF(J3143=[1]人員授權表!$C$188,"Iring陳俊明",IF(J3143=[1]人員授權表!$C$189,"Brian陳泓霖",VLOOKUP(K3143,[1]人員授權表!D$2:E$249,2,FALSE))))</f>
        <v>Vicky游崴涵</v>
      </c>
      <c r="P3143" s="67">
        <f t="shared" si="171"/>
        <v>44768</v>
      </c>
      <c r="Q3143" s="75" t="str">
        <f t="shared" ref="Q3143:Q3206" si="173">TEXT(P3143,"aaa")</f>
        <v>週二</v>
      </c>
      <c r="R3143" s="80">
        <v>44763</v>
      </c>
      <c r="S3143" s="68"/>
      <c r="T3143" s="70"/>
      <c r="U3143" s="70"/>
      <c r="V3143" s="70"/>
      <c r="W3143" s="70"/>
      <c r="X3143" s="70"/>
      <c r="Y3143" s="78"/>
      <c r="Z3143" s="79"/>
      <c r="AA3143" s="1"/>
      <c r="AB3143" s="12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</row>
    <row r="3144" spans="1:61" s="109" customFormat="1">
      <c r="A3144" s="1"/>
      <c r="B3144" s="66"/>
      <c r="C3144" s="67"/>
      <c r="D3144" s="68" t="s">
        <v>50</v>
      </c>
      <c r="E3144" s="70" t="s">
        <v>82</v>
      </c>
      <c r="F3144" s="19" t="s">
        <v>1373</v>
      </c>
      <c r="G3144" s="67">
        <v>44757</v>
      </c>
      <c r="H3144" s="67">
        <v>44770</v>
      </c>
      <c r="I3144" s="71">
        <f t="shared" si="172"/>
        <v>13</v>
      </c>
      <c r="J3144" s="72" t="s">
        <v>139</v>
      </c>
      <c r="K3144" s="72" t="s">
        <v>140</v>
      </c>
      <c r="L3144" s="73">
        <v>2</v>
      </c>
      <c r="M3144" s="73" t="s">
        <v>91</v>
      </c>
      <c r="N3144" s="68" t="str">
        <f>VLOOKUP(K3144,[1]人員授權表!D$3:G$249,4,0)</f>
        <v>無機</v>
      </c>
      <c r="O3144" s="70" t="str">
        <f>IF(J3144=[1]人員授權表!$C$85,"Casper李羿勳",IF(J3144=[1]人員授權表!$C$188,"Iring陳俊明",IF(J3144=[1]人員授權表!$C$189,"Brian陳泓霖",VLOOKUP(K3144,[1]人員授權表!D$2:E$249,2,FALSE))))</f>
        <v>Brian陳泓霖</v>
      </c>
      <c r="P3144" s="67">
        <f t="shared" si="171"/>
        <v>44768</v>
      </c>
      <c r="Q3144" s="75" t="str">
        <f t="shared" si="173"/>
        <v>週二</v>
      </c>
      <c r="R3144" s="80">
        <v>44762</v>
      </c>
      <c r="S3144" s="68"/>
      <c r="T3144" s="70"/>
      <c r="U3144" s="70"/>
      <c r="V3144" s="70"/>
      <c r="W3144" s="70"/>
      <c r="X3144" s="70"/>
      <c r="Y3144" s="78"/>
      <c r="Z3144" s="79"/>
      <c r="AA3144" s="1"/>
      <c r="AB3144" s="12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</row>
    <row r="3145" spans="1:61" s="109" customFormat="1">
      <c r="A3145" s="1"/>
      <c r="B3145" s="66"/>
      <c r="C3145" s="67"/>
      <c r="D3145" s="68" t="s">
        <v>50</v>
      </c>
      <c r="E3145" s="70" t="s">
        <v>82</v>
      </c>
      <c r="F3145" s="19" t="s">
        <v>1373</v>
      </c>
      <c r="G3145" s="67">
        <v>44757</v>
      </c>
      <c r="H3145" s="67">
        <v>44770</v>
      </c>
      <c r="I3145" s="71">
        <f t="shared" si="172"/>
        <v>13</v>
      </c>
      <c r="J3145" s="72" t="s">
        <v>151</v>
      </c>
      <c r="K3145" s="72" t="s">
        <v>152</v>
      </c>
      <c r="L3145" s="73">
        <v>2</v>
      </c>
      <c r="M3145" s="73" t="s">
        <v>91</v>
      </c>
      <c r="N3145" s="68" t="str">
        <f>VLOOKUP(K3145,[1]人員授權表!D$3:G$249,4,0)</f>
        <v>無機</v>
      </c>
      <c r="O3145" s="70" t="str">
        <f>IF(J3145=[1]人員授權表!$C$85,"Casper李羿勳",IF(J3145=[1]人員授權表!$C$188,"Iring陳俊明",IF(J3145=[1]人員授權表!$C$189,"Brian陳泓霖",VLOOKUP(K3145,[1]人員授權表!D$2:E$249,2,FALSE))))</f>
        <v>Vicky游崴涵</v>
      </c>
      <c r="P3145" s="67">
        <f t="shared" si="171"/>
        <v>44768</v>
      </c>
      <c r="Q3145" s="75" t="str">
        <f t="shared" si="173"/>
        <v>週二</v>
      </c>
      <c r="R3145" s="80">
        <v>44763</v>
      </c>
      <c r="S3145" s="68"/>
      <c r="T3145" s="70"/>
      <c r="U3145" s="70"/>
      <c r="V3145" s="70"/>
      <c r="W3145" s="70"/>
      <c r="X3145" s="70"/>
      <c r="Y3145" s="78"/>
      <c r="Z3145" s="79"/>
      <c r="AA3145" s="1"/>
      <c r="AB3145" s="12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</row>
    <row r="3146" spans="1:61" s="109" customFormat="1">
      <c r="A3146" s="1"/>
      <c r="B3146" s="66"/>
      <c r="C3146" s="67"/>
      <c r="D3146" s="68" t="s">
        <v>50</v>
      </c>
      <c r="E3146" s="70" t="s">
        <v>82</v>
      </c>
      <c r="F3146" s="19" t="s">
        <v>1373</v>
      </c>
      <c r="G3146" s="67">
        <v>44757</v>
      </c>
      <c r="H3146" s="67">
        <v>44770</v>
      </c>
      <c r="I3146" s="71">
        <f t="shared" si="172"/>
        <v>13</v>
      </c>
      <c r="J3146" s="72" t="s">
        <v>153</v>
      </c>
      <c r="K3146" s="72" t="s">
        <v>154</v>
      </c>
      <c r="L3146" s="73">
        <v>2</v>
      </c>
      <c r="M3146" s="73" t="s">
        <v>91</v>
      </c>
      <c r="N3146" s="68" t="str">
        <f>VLOOKUP(K3146,[1]人員授權表!D$3:G$249,4,0)</f>
        <v>無機</v>
      </c>
      <c r="O3146" s="70" t="str">
        <f>IF(J3146=[1]人員授權表!$C$85,"Casper李羿勳",IF(J3146=[1]人員授權表!$C$188,"Iring陳俊明",IF(J3146=[1]人員授權表!$C$189,"Brian陳泓霖",VLOOKUP(K3146,[1]人員授權表!D$2:E$249,2,FALSE))))</f>
        <v>Ken張智凱</v>
      </c>
      <c r="P3146" s="67">
        <f t="shared" si="171"/>
        <v>44768</v>
      </c>
      <c r="Q3146" s="75" t="str">
        <f t="shared" si="173"/>
        <v>週二</v>
      </c>
      <c r="R3146" s="80">
        <v>44762</v>
      </c>
      <c r="S3146" s="68"/>
      <c r="T3146" s="70"/>
      <c r="U3146" s="70"/>
      <c r="V3146" s="70"/>
      <c r="W3146" s="70"/>
      <c r="X3146" s="70"/>
      <c r="Y3146" s="78"/>
      <c r="Z3146" s="79"/>
      <c r="AA3146" s="1"/>
      <c r="AB3146" s="12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</row>
    <row r="3147" spans="1:61" s="109" customFormat="1">
      <c r="A3147" s="1"/>
      <c r="B3147" s="66"/>
      <c r="C3147" s="67"/>
      <c r="D3147" s="68" t="s">
        <v>50</v>
      </c>
      <c r="E3147" s="70" t="s">
        <v>82</v>
      </c>
      <c r="F3147" s="19" t="s">
        <v>1373</v>
      </c>
      <c r="G3147" s="67">
        <v>44757</v>
      </c>
      <c r="H3147" s="67">
        <v>44770</v>
      </c>
      <c r="I3147" s="71">
        <f t="shared" si="172"/>
        <v>13</v>
      </c>
      <c r="J3147" s="72" t="s">
        <v>341</v>
      </c>
      <c r="K3147" s="72" t="s">
        <v>187</v>
      </c>
      <c r="L3147" s="73">
        <v>2</v>
      </c>
      <c r="M3147" s="73" t="s">
        <v>91</v>
      </c>
      <c r="N3147" s="68" t="str">
        <f>VLOOKUP(K3147,[1]人員授權表!D$3:G$249,4,0)</f>
        <v>無機</v>
      </c>
      <c r="O3147" s="70" t="str">
        <f>IF(J3147=[1]人員授權表!$C$85,"Casper李羿勳",IF(J3147=[1]人員授權表!$C$188,"Iring陳俊明",IF(J3147=[1]人員授權表!$C$189,"Brian陳泓霖",VLOOKUP(K3147,[1]人員授權表!D$2:E$249,2,FALSE))))</f>
        <v>Ruby黃家蓁</v>
      </c>
      <c r="P3147" s="67">
        <f t="shared" si="171"/>
        <v>44768</v>
      </c>
      <c r="Q3147" s="75" t="str">
        <f t="shared" si="173"/>
        <v>週二</v>
      </c>
      <c r="R3147" s="80">
        <v>44764</v>
      </c>
      <c r="S3147" s="68"/>
      <c r="T3147" s="70"/>
      <c r="U3147" s="70"/>
      <c r="V3147" s="70"/>
      <c r="W3147" s="70"/>
      <c r="X3147" s="70"/>
      <c r="Y3147" s="78"/>
      <c r="Z3147" s="79"/>
      <c r="AA3147" s="1"/>
      <c r="AB3147" s="12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</row>
    <row r="3148" spans="1:61" s="109" customFormat="1">
      <c r="A3148" s="1"/>
      <c r="B3148" s="66"/>
      <c r="C3148" s="67"/>
      <c r="D3148" s="68" t="s">
        <v>50</v>
      </c>
      <c r="E3148" s="70" t="s">
        <v>82</v>
      </c>
      <c r="F3148" s="19" t="s">
        <v>1373</v>
      </c>
      <c r="G3148" s="67">
        <v>44757</v>
      </c>
      <c r="H3148" s="67">
        <v>44770</v>
      </c>
      <c r="I3148" s="71">
        <f t="shared" si="172"/>
        <v>13</v>
      </c>
      <c r="J3148" s="72" t="s">
        <v>343</v>
      </c>
      <c r="K3148" s="72" t="s">
        <v>187</v>
      </c>
      <c r="L3148" s="73">
        <v>2</v>
      </c>
      <c r="M3148" s="73" t="s">
        <v>91</v>
      </c>
      <c r="N3148" s="68" t="str">
        <f>VLOOKUP(K3148,[1]人員授權表!D$3:G$249,4,0)</f>
        <v>無機</v>
      </c>
      <c r="O3148" s="70" t="str">
        <f>IF(J3148=[1]人員授權表!$C$85,"Casper李羿勳",IF(J3148=[1]人員授權表!$C$188,"Iring陳俊明",IF(J3148=[1]人員授權表!$C$189,"Brian陳泓霖",VLOOKUP(K3148,[1]人員授權表!D$2:E$249,2,FALSE))))</f>
        <v>Ruby黃家蓁</v>
      </c>
      <c r="P3148" s="67">
        <f t="shared" si="171"/>
        <v>44768</v>
      </c>
      <c r="Q3148" s="75" t="str">
        <f t="shared" si="173"/>
        <v>週二</v>
      </c>
      <c r="R3148" s="80">
        <v>44764</v>
      </c>
      <c r="S3148" s="68"/>
      <c r="T3148" s="70"/>
      <c r="U3148" s="70"/>
      <c r="V3148" s="70"/>
      <c r="W3148" s="70"/>
      <c r="X3148" s="70"/>
      <c r="Y3148" s="78"/>
      <c r="Z3148" s="79"/>
      <c r="AA3148" s="1"/>
      <c r="AB3148" s="12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</row>
    <row r="3149" spans="1:61" s="109" customFormat="1">
      <c r="A3149" s="1"/>
      <c r="B3149" s="66"/>
      <c r="C3149" s="67"/>
      <c r="D3149" s="68" t="s">
        <v>50</v>
      </c>
      <c r="E3149" s="70" t="s">
        <v>82</v>
      </c>
      <c r="F3149" s="19" t="s">
        <v>1373</v>
      </c>
      <c r="G3149" s="67">
        <v>44757</v>
      </c>
      <c r="H3149" s="67">
        <v>44770</v>
      </c>
      <c r="I3149" s="71">
        <f t="shared" si="172"/>
        <v>13</v>
      </c>
      <c r="J3149" s="72" t="s">
        <v>97</v>
      </c>
      <c r="K3149" s="72" t="s">
        <v>187</v>
      </c>
      <c r="L3149" s="73">
        <v>2</v>
      </c>
      <c r="M3149" s="73" t="s">
        <v>91</v>
      </c>
      <c r="N3149" s="68" t="str">
        <f>VLOOKUP(K3149,[1]人員授權表!D$3:G$249,4,0)</f>
        <v>無機</v>
      </c>
      <c r="O3149" s="70" t="str">
        <f>IF(J3149=[1]人員授權表!$C$85,"Casper李羿勳",IF(J3149=[1]人員授權表!$C$188,"Iring陳俊明",IF(J3149=[1]人員授權表!$C$189,"Brian陳泓霖",VLOOKUP(K3149,[1]人員授權表!D$2:E$249,2,FALSE))))</f>
        <v>Ruby黃家蓁</v>
      </c>
      <c r="P3149" s="67">
        <f t="shared" si="171"/>
        <v>44768</v>
      </c>
      <c r="Q3149" s="75" t="str">
        <f t="shared" si="173"/>
        <v>週二</v>
      </c>
      <c r="R3149" s="80">
        <v>44764</v>
      </c>
      <c r="S3149" s="68"/>
      <c r="T3149" s="70"/>
      <c r="U3149" s="70"/>
      <c r="V3149" s="70"/>
      <c r="W3149" s="70"/>
      <c r="X3149" s="70"/>
      <c r="Y3149" s="78"/>
      <c r="Z3149" s="79"/>
      <c r="AA3149" s="1"/>
      <c r="AB3149" s="12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</row>
    <row r="3150" spans="1:61" s="109" customFormat="1">
      <c r="A3150" s="1"/>
      <c r="B3150" s="66"/>
      <c r="C3150" s="67"/>
      <c r="D3150" s="68" t="s">
        <v>50</v>
      </c>
      <c r="E3150" s="70" t="s">
        <v>82</v>
      </c>
      <c r="F3150" s="19" t="s">
        <v>1373</v>
      </c>
      <c r="G3150" s="67">
        <v>44757</v>
      </c>
      <c r="H3150" s="67">
        <v>44770</v>
      </c>
      <c r="I3150" s="71">
        <f t="shared" si="172"/>
        <v>13</v>
      </c>
      <c r="J3150" s="72" t="s">
        <v>342</v>
      </c>
      <c r="K3150" s="72" t="s">
        <v>187</v>
      </c>
      <c r="L3150" s="73">
        <v>2</v>
      </c>
      <c r="M3150" s="73" t="s">
        <v>91</v>
      </c>
      <c r="N3150" s="68" t="str">
        <f>VLOOKUP(K3150,[1]人員授權表!D$3:G$249,4,0)</f>
        <v>無機</v>
      </c>
      <c r="O3150" s="70" t="str">
        <f>IF(J3150=[1]人員授權表!$C$85,"Casper李羿勳",IF(J3150=[1]人員授權表!$C$188,"Iring陳俊明",IF(J3150=[1]人員授權表!$C$189,"Brian陳泓霖",VLOOKUP(K3150,[1]人員授權表!D$2:E$249,2,FALSE))))</f>
        <v>Ruby黃家蓁</v>
      </c>
      <c r="P3150" s="67">
        <f t="shared" si="171"/>
        <v>44768</v>
      </c>
      <c r="Q3150" s="75" t="str">
        <f t="shared" si="173"/>
        <v>週二</v>
      </c>
      <c r="R3150" s="80">
        <v>44764</v>
      </c>
      <c r="S3150" s="68"/>
      <c r="T3150" s="70"/>
      <c r="U3150" s="70"/>
      <c r="V3150" s="70"/>
      <c r="W3150" s="70"/>
      <c r="X3150" s="70"/>
      <c r="Y3150" s="78"/>
      <c r="Z3150" s="79"/>
      <c r="AA3150" s="1"/>
      <c r="AB3150" s="12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</row>
    <row r="3151" spans="1:61" s="109" customFormat="1">
      <c r="A3151" s="1"/>
      <c r="B3151" s="66"/>
      <c r="C3151" s="67"/>
      <c r="D3151" s="68" t="s">
        <v>50</v>
      </c>
      <c r="E3151" s="70" t="s">
        <v>82</v>
      </c>
      <c r="F3151" s="19" t="s">
        <v>1373</v>
      </c>
      <c r="G3151" s="67">
        <v>44757</v>
      </c>
      <c r="H3151" s="67">
        <v>44770</v>
      </c>
      <c r="I3151" s="71">
        <f t="shared" si="172"/>
        <v>13</v>
      </c>
      <c r="J3151" s="72" t="s">
        <v>340</v>
      </c>
      <c r="K3151" s="72" t="s">
        <v>187</v>
      </c>
      <c r="L3151" s="73">
        <v>2</v>
      </c>
      <c r="M3151" s="73" t="s">
        <v>91</v>
      </c>
      <c r="N3151" s="68" t="str">
        <f>VLOOKUP(K3151,[1]人員授權表!D$3:G$249,4,0)</f>
        <v>無機</v>
      </c>
      <c r="O3151" s="70" t="str">
        <f>IF(J3151=[1]人員授權表!$C$85,"Casper李羿勳",IF(J3151=[1]人員授權表!$C$188,"Iring陳俊明",IF(J3151=[1]人員授權表!$C$189,"Brian陳泓霖",VLOOKUP(K3151,[1]人員授權表!D$2:E$249,2,FALSE))))</f>
        <v>Ruby黃家蓁</v>
      </c>
      <c r="P3151" s="67">
        <f t="shared" si="171"/>
        <v>44768</v>
      </c>
      <c r="Q3151" s="75" t="str">
        <f t="shared" si="173"/>
        <v>週二</v>
      </c>
      <c r="R3151" s="80">
        <v>44764</v>
      </c>
      <c r="S3151" s="68"/>
      <c r="T3151" s="70"/>
      <c r="U3151" s="70"/>
      <c r="V3151" s="70"/>
      <c r="W3151" s="70"/>
      <c r="X3151" s="70"/>
      <c r="Y3151" s="78"/>
      <c r="Z3151" s="79"/>
      <c r="AA3151" s="1"/>
      <c r="AB3151" s="12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</row>
    <row r="3152" spans="1:61" s="109" customFormat="1">
      <c r="A3152" s="1"/>
      <c r="B3152" s="66"/>
      <c r="C3152" s="67"/>
      <c r="D3152" s="68" t="s">
        <v>50</v>
      </c>
      <c r="E3152" s="70" t="s">
        <v>82</v>
      </c>
      <c r="F3152" s="19" t="s">
        <v>1373</v>
      </c>
      <c r="G3152" s="67">
        <v>44757</v>
      </c>
      <c r="H3152" s="67">
        <v>44770</v>
      </c>
      <c r="I3152" s="71">
        <f t="shared" si="172"/>
        <v>13</v>
      </c>
      <c r="J3152" s="72" t="s">
        <v>204</v>
      </c>
      <c r="K3152" s="72" t="s">
        <v>205</v>
      </c>
      <c r="L3152" s="73">
        <v>2</v>
      </c>
      <c r="M3152" s="73" t="s">
        <v>91</v>
      </c>
      <c r="N3152" s="68" t="str">
        <f>VLOOKUP(K3152,[1]人員授權表!D$3:G$249,4,0)</f>
        <v>無機</v>
      </c>
      <c r="O3152" s="70" t="str">
        <f>IF(J3152=[1]人員授權表!$C$85,"Casper李羿勳",IF(J3152=[1]人員授權表!$C$188,"Iring陳俊明",IF(J3152=[1]人員授權表!$C$189,"Brian陳泓霖",VLOOKUP(K3152,[1]人員授權表!D$2:E$249,2,FALSE))))</f>
        <v>Iring陳俊明</v>
      </c>
      <c r="P3152" s="67">
        <f t="shared" si="171"/>
        <v>44768</v>
      </c>
      <c r="Q3152" s="75" t="str">
        <f t="shared" si="173"/>
        <v>週二</v>
      </c>
      <c r="R3152" s="80">
        <v>44762</v>
      </c>
      <c r="S3152" s="68"/>
      <c r="T3152" s="70"/>
      <c r="U3152" s="70"/>
      <c r="V3152" s="70"/>
      <c r="W3152" s="70"/>
      <c r="X3152" s="70"/>
      <c r="Y3152" s="78"/>
      <c r="Z3152" s="79"/>
      <c r="AA3152" s="1"/>
      <c r="AB3152" s="12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</row>
    <row r="3153" spans="1:61" s="109" customFormat="1">
      <c r="A3153" s="1"/>
      <c r="B3153" s="66"/>
      <c r="C3153" s="67"/>
      <c r="D3153" s="68" t="s">
        <v>50</v>
      </c>
      <c r="E3153" s="70" t="s">
        <v>51</v>
      </c>
      <c r="F3153" s="70" t="s">
        <v>1374</v>
      </c>
      <c r="G3153" s="67">
        <v>44756</v>
      </c>
      <c r="H3153" s="67">
        <v>44770</v>
      </c>
      <c r="I3153" s="71">
        <f t="shared" si="172"/>
        <v>14</v>
      </c>
      <c r="J3153" s="72" t="s">
        <v>125</v>
      </c>
      <c r="K3153" s="72" t="s">
        <v>144</v>
      </c>
      <c r="L3153" s="73">
        <v>6</v>
      </c>
      <c r="M3153" s="73" t="s">
        <v>79</v>
      </c>
      <c r="N3153" s="68" t="str">
        <f>VLOOKUP(K3153,[1]人員授權表!D$3:G$249,4,0)</f>
        <v>有機</v>
      </c>
      <c r="O3153" s="70" t="str">
        <f>VLOOKUP(K3153,[1]人員授權表!D$2:E$249,2,FALSE)</f>
        <v>Lucy黃詩婷</v>
      </c>
      <c r="P3153" s="67">
        <f t="shared" si="171"/>
        <v>44768</v>
      </c>
      <c r="Q3153" s="75" t="str">
        <f t="shared" si="173"/>
        <v>週二</v>
      </c>
      <c r="R3153" s="80">
        <v>44761</v>
      </c>
      <c r="S3153" s="68"/>
      <c r="T3153" s="70"/>
      <c r="U3153" s="70"/>
      <c r="V3153" s="70"/>
      <c r="W3153" s="70"/>
      <c r="X3153" s="70"/>
      <c r="Y3153" s="78"/>
      <c r="Z3153" s="79"/>
      <c r="AA3153" s="1"/>
      <c r="AB3153" s="12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</row>
    <row r="3154" spans="1:61" s="109" customFormat="1">
      <c r="A3154" s="1"/>
      <c r="B3154" s="66"/>
      <c r="C3154" s="67"/>
      <c r="D3154" s="68" t="s">
        <v>50</v>
      </c>
      <c r="E3154" s="70" t="s">
        <v>51</v>
      </c>
      <c r="F3154" s="70" t="s">
        <v>1374</v>
      </c>
      <c r="G3154" s="67">
        <v>44756</v>
      </c>
      <c r="H3154" s="67">
        <v>44770</v>
      </c>
      <c r="I3154" s="71">
        <f t="shared" si="172"/>
        <v>14</v>
      </c>
      <c r="J3154" s="72" t="s">
        <v>139</v>
      </c>
      <c r="K3154" s="72" t="s">
        <v>140</v>
      </c>
      <c r="L3154" s="73">
        <v>6</v>
      </c>
      <c r="M3154" s="73" t="s">
        <v>79</v>
      </c>
      <c r="N3154" s="68" t="str">
        <f>VLOOKUP(K3154,[1]人員授權表!D$3:G$249,4,0)</f>
        <v>無機</v>
      </c>
      <c r="O3154" s="70" t="str">
        <f>IF(J3154=[1]人員授權表!$C$85,"Casper李羿勳",IF(J3154=[1]人員授權表!$C$188,"Iring陳俊明",IF(J3154=[1]人員授權表!$C$189,"Brian陳泓霖",VLOOKUP(K3154,[1]人員授權表!D$2:E$249,2,FALSE))))</f>
        <v>Brian陳泓霖</v>
      </c>
      <c r="P3154" s="67">
        <f t="shared" si="171"/>
        <v>44768</v>
      </c>
      <c r="Q3154" s="75" t="str">
        <f t="shared" si="173"/>
        <v>週二</v>
      </c>
      <c r="R3154" s="80">
        <v>44762</v>
      </c>
      <c r="S3154" s="68"/>
      <c r="T3154" s="70"/>
      <c r="U3154" s="70"/>
      <c r="V3154" s="70"/>
      <c r="W3154" s="70"/>
      <c r="X3154" s="70"/>
      <c r="Y3154" s="78"/>
      <c r="Z3154" s="79"/>
      <c r="AA3154" s="1"/>
      <c r="AB3154" s="12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</row>
    <row r="3155" spans="1:61" s="109" customFormat="1">
      <c r="A3155" s="1"/>
      <c r="B3155" s="66"/>
      <c r="C3155" s="67"/>
      <c r="D3155" s="68" t="s">
        <v>50</v>
      </c>
      <c r="E3155" s="70" t="s">
        <v>51</v>
      </c>
      <c r="F3155" s="70" t="s">
        <v>1374</v>
      </c>
      <c r="G3155" s="67">
        <v>44756</v>
      </c>
      <c r="H3155" s="67">
        <v>44770</v>
      </c>
      <c r="I3155" s="71">
        <f t="shared" si="172"/>
        <v>14</v>
      </c>
      <c r="J3155" s="72" t="s">
        <v>160</v>
      </c>
      <c r="K3155" s="72" t="s">
        <v>161</v>
      </c>
      <c r="L3155" s="73">
        <v>6</v>
      </c>
      <c r="M3155" s="73" t="s">
        <v>79</v>
      </c>
      <c r="N3155" s="68" t="str">
        <f>VLOOKUP(K3155,[1]人員授權表!D$3:G$249,4,0)</f>
        <v>無機</v>
      </c>
      <c r="O3155" s="70" t="str">
        <f>VLOOKUP(K3155,[1]人員授權表!D$2:E$249,2,FALSE)</f>
        <v>Dennis陳汶宏</v>
      </c>
      <c r="P3155" s="67">
        <f t="shared" si="171"/>
        <v>44768</v>
      </c>
      <c r="Q3155" s="75" t="str">
        <f t="shared" si="173"/>
        <v>週二</v>
      </c>
      <c r="R3155" s="80">
        <v>44762</v>
      </c>
      <c r="S3155" s="68"/>
      <c r="T3155" s="70"/>
      <c r="U3155" s="70"/>
      <c r="V3155" s="70"/>
      <c r="W3155" s="70"/>
      <c r="X3155" s="70"/>
      <c r="Y3155" s="78"/>
      <c r="Z3155" s="79"/>
      <c r="AA3155" s="1"/>
      <c r="AB3155" s="12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</row>
    <row r="3156" spans="1:61" s="109" customFormat="1">
      <c r="A3156" s="1"/>
      <c r="B3156" s="66"/>
      <c r="C3156" s="67"/>
      <c r="D3156" s="68" t="s">
        <v>50</v>
      </c>
      <c r="E3156" s="70" t="s">
        <v>51</v>
      </c>
      <c r="F3156" s="70" t="s">
        <v>1375</v>
      </c>
      <c r="G3156" s="67">
        <v>44756</v>
      </c>
      <c r="H3156" s="67">
        <v>44770</v>
      </c>
      <c r="I3156" s="71">
        <f t="shared" si="172"/>
        <v>14</v>
      </c>
      <c r="J3156" s="72" t="s">
        <v>145</v>
      </c>
      <c r="K3156" s="72" t="s">
        <v>146</v>
      </c>
      <c r="L3156" s="73">
        <v>6</v>
      </c>
      <c r="M3156" s="73" t="s">
        <v>79</v>
      </c>
      <c r="N3156" s="68" t="str">
        <f>VLOOKUP(K3156,[1]人員授權表!D$3:G$249,4,0)</f>
        <v>無機</v>
      </c>
      <c r="O3156" s="70" t="str">
        <f>VLOOKUP(K3156,[1]人員授權表!D$2:E$249,2,FALSE)</f>
        <v>Jack劉念忻</v>
      </c>
      <c r="P3156" s="67">
        <f t="shared" si="171"/>
        <v>44768</v>
      </c>
      <c r="Q3156" s="75" t="str">
        <f t="shared" si="173"/>
        <v>週二</v>
      </c>
      <c r="R3156" s="80">
        <v>44767</v>
      </c>
      <c r="S3156" s="68"/>
      <c r="T3156" s="70"/>
      <c r="U3156" s="70">
        <v>1</v>
      </c>
      <c r="V3156" s="70"/>
      <c r="W3156" s="70"/>
      <c r="X3156" s="70"/>
      <c r="Y3156" s="78">
        <v>44768</v>
      </c>
      <c r="Z3156" s="79" t="s">
        <v>1376</v>
      </c>
      <c r="AA3156" s="1"/>
      <c r="AB3156" s="12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</row>
    <row r="3157" spans="1:61" s="109" customFormat="1">
      <c r="A3157" s="1"/>
      <c r="B3157" s="66"/>
      <c r="C3157" s="67"/>
      <c r="D3157" s="68" t="s">
        <v>50</v>
      </c>
      <c r="E3157" s="70" t="s">
        <v>51</v>
      </c>
      <c r="F3157" s="70" t="s">
        <v>1374</v>
      </c>
      <c r="G3157" s="67">
        <v>44756</v>
      </c>
      <c r="H3157" s="67">
        <v>44770</v>
      </c>
      <c r="I3157" s="71">
        <f t="shared" si="172"/>
        <v>14</v>
      </c>
      <c r="J3157" s="72" t="s">
        <v>164</v>
      </c>
      <c r="K3157" s="72" t="s">
        <v>146</v>
      </c>
      <c r="L3157" s="73">
        <v>6</v>
      </c>
      <c r="M3157" s="73" t="s">
        <v>79</v>
      </c>
      <c r="N3157" s="68" t="str">
        <f>VLOOKUP(K3157,[1]人員授權表!D$3:G$249,4,0)</f>
        <v>無機</v>
      </c>
      <c r="O3157" s="70" t="str">
        <f>VLOOKUP(K3157,[1]人員授權表!D$2:E$249,2,FALSE)</f>
        <v>Jack劉念忻</v>
      </c>
      <c r="P3157" s="67">
        <f t="shared" si="171"/>
        <v>44768</v>
      </c>
      <c r="Q3157" s="75" t="str">
        <f t="shared" si="173"/>
        <v>週二</v>
      </c>
      <c r="R3157" s="80">
        <v>44768</v>
      </c>
      <c r="S3157" s="68"/>
      <c r="T3157" s="70"/>
      <c r="U3157" s="70"/>
      <c r="V3157" s="70"/>
      <c r="W3157" s="70"/>
      <c r="X3157" s="70"/>
      <c r="Y3157" s="78"/>
      <c r="Z3157" s="79"/>
      <c r="AA3157" s="1"/>
      <c r="AB3157" s="12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</row>
    <row r="3158" spans="1:61" s="109" customFormat="1">
      <c r="A3158" s="1"/>
      <c r="B3158" s="66"/>
      <c r="C3158" s="67"/>
      <c r="D3158" s="68" t="s">
        <v>50</v>
      </c>
      <c r="E3158" s="70" t="s">
        <v>51</v>
      </c>
      <c r="F3158" s="70" t="s">
        <v>1374</v>
      </c>
      <c r="G3158" s="67">
        <v>44756</v>
      </c>
      <c r="H3158" s="67">
        <v>44770</v>
      </c>
      <c r="I3158" s="71">
        <f t="shared" si="172"/>
        <v>14</v>
      </c>
      <c r="J3158" s="72" t="s">
        <v>141</v>
      </c>
      <c r="K3158" s="72" t="s">
        <v>142</v>
      </c>
      <c r="L3158" s="73">
        <v>6</v>
      </c>
      <c r="M3158" s="73" t="s">
        <v>79</v>
      </c>
      <c r="N3158" s="68" t="str">
        <f>VLOOKUP(K3158,[1]人員授權表!D$3:G$249,4,0)</f>
        <v>無機</v>
      </c>
      <c r="O3158" s="70" t="str">
        <f>VLOOKUP(K3158,[1]人員授權表!D$2:E$249,2,FALSE)</f>
        <v>Dennis陳汶宏</v>
      </c>
      <c r="P3158" s="67">
        <f t="shared" si="171"/>
        <v>44768</v>
      </c>
      <c r="Q3158" s="75" t="str">
        <f t="shared" si="173"/>
        <v>週二</v>
      </c>
      <c r="R3158" s="80">
        <v>44763</v>
      </c>
      <c r="S3158" s="68"/>
      <c r="T3158" s="70"/>
      <c r="U3158" s="70"/>
      <c r="V3158" s="70"/>
      <c r="W3158" s="70"/>
      <c r="X3158" s="70"/>
      <c r="Y3158" s="78"/>
      <c r="Z3158" s="79"/>
      <c r="AA3158" s="1"/>
      <c r="AB3158" s="12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</row>
    <row r="3159" spans="1:61" s="109" customFormat="1">
      <c r="A3159" s="1"/>
      <c r="B3159" s="66"/>
      <c r="C3159" s="67"/>
      <c r="D3159" s="68" t="s">
        <v>50</v>
      </c>
      <c r="E3159" s="70" t="s">
        <v>51</v>
      </c>
      <c r="F3159" s="70" t="s">
        <v>1374</v>
      </c>
      <c r="G3159" s="67">
        <v>44756</v>
      </c>
      <c r="H3159" s="67">
        <v>44770</v>
      </c>
      <c r="I3159" s="71">
        <f t="shared" si="172"/>
        <v>14</v>
      </c>
      <c r="J3159" s="72" t="s">
        <v>153</v>
      </c>
      <c r="K3159" s="72" t="s">
        <v>154</v>
      </c>
      <c r="L3159" s="73">
        <v>6</v>
      </c>
      <c r="M3159" s="73" t="s">
        <v>79</v>
      </c>
      <c r="N3159" s="68" t="str">
        <f>VLOOKUP(K3159,[1]人員授權表!D$3:G$249,4,0)</f>
        <v>無機</v>
      </c>
      <c r="O3159" s="70" t="str">
        <f>VLOOKUP(K3159,[1]人員授權表!D$2:E$249,2,FALSE)</f>
        <v>Ken張智凱</v>
      </c>
      <c r="P3159" s="67">
        <f t="shared" si="171"/>
        <v>44768</v>
      </c>
      <c r="Q3159" s="75" t="str">
        <f t="shared" si="173"/>
        <v>週二</v>
      </c>
      <c r="R3159" s="80">
        <v>44761</v>
      </c>
      <c r="S3159" s="68"/>
      <c r="T3159" s="70"/>
      <c r="U3159" s="70"/>
      <c r="V3159" s="70"/>
      <c r="W3159" s="70"/>
      <c r="X3159" s="70"/>
      <c r="Y3159" s="78"/>
      <c r="Z3159" s="79"/>
      <c r="AA3159" s="1"/>
      <c r="AB3159" s="12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</row>
    <row r="3160" spans="1:61" s="109" customFormat="1">
      <c r="A3160" s="1"/>
      <c r="B3160" s="66"/>
      <c r="C3160" s="67"/>
      <c r="D3160" s="68" t="s">
        <v>50</v>
      </c>
      <c r="E3160" s="70" t="s">
        <v>51</v>
      </c>
      <c r="F3160" s="70" t="s">
        <v>1374</v>
      </c>
      <c r="G3160" s="67">
        <v>44756</v>
      </c>
      <c r="H3160" s="67">
        <v>44770</v>
      </c>
      <c r="I3160" s="71">
        <f t="shared" si="172"/>
        <v>14</v>
      </c>
      <c r="J3160" s="72" t="s">
        <v>137</v>
      </c>
      <c r="K3160" s="72" t="s">
        <v>138</v>
      </c>
      <c r="L3160" s="73">
        <v>6</v>
      </c>
      <c r="M3160" s="73" t="s">
        <v>79</v>
      </c>
      <c r="N3160" s="68" t="str">
        <f>VLOOKUP(K3160,[1]人員授權表!D$3:G$249,4,0)</f>
        <v>無機</v>
      </c>
      <c r="O3160" s="70" t="s">
        <v>99</v>
      </c>
      <c r="P3160" s="67">
        <f t="shared" si="171"/>
        <v>44768</v>
      </c>
      <c r="Q3160" s="75" t="str">
        <f t="shared" si="173"/>
        <v>週二</v>
      </c>
      <c r="R3160" s="80">
        <v>44763</v>
      </c>
      <c r="S3160" s="68"/>
      <c r="T3160" s="70"/>
      <c r="U3160" s="70"/>
      <c r="V3160" s="70"/>
      <c r="W3160" s="70"/>
      <c r="X3160" s="70"/>
      <c r="Y3160" s="78"/>
      <c r="Z3160" s="79"/>
      <c r="AA3160" s="1"/>
      <c r="AB3160" s="12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</row>
    <row r="3161" spans="1:61" s="109" customFormat="1">
      <c r="A3161" s="1"/>
      <c r="B3161" s="66"/>
      <c r="C3161" s="67"/>
      <c r="D3161" s="68" t="s">
        <v>50</v>
      </c>
      <c r="E3161" s="70" t="s">
        <v>51</v>
      </c>
      <c r="F3161" s="70" t="s">
        <v>1374</v>
      </c>
      <c r="G3161" s="67">
        <v>44756</v>
      </c>
      <c r="H3161" s="67">
        <v>44770</v>
      </c>
      <c r="I3161" s="71">
        <f t="shared" si="172"/>
        <v>14</v>
      </c>
      <c r="J3161" s="72" t="s">
        <v>148</v>
      </c>
      <c r="K3161" s="72" t="s">
        <v>149</v>
      </c>
      <c r="L3161" s="73">
        <v>6</v>
      </c>
      <c r="M3161" s="73" t="s">
        <v>79</v>
      </c>
      <c r="N3161" s="68" t="str">
        <f>VLOOKUP(K3161,[1]人員授權表!D$3:G$249,4,0)</f>
        <v>無機</v>
      </c>
      <c r="O3161" s="70" t="str">
        <f>VLOOKUP(K3161,[1]人員授權表!D$2:E$249,2,FALSE)</f>
        <v>Vicky游崴涵</v>
      </c>
      <c r="P3161" s="67">
        <f t="shared" si="171"/>
        <v>44768</v>
      </c>
      <c r="Q3161" s="75" t="str">
        <f t="shared" si="173"/>
        <v>週二</v>
      </c>
      <c r="R3161" s="80">
        <v>44763</v>
      </c>
      <c r="S3161" s="68"/>
      <c r="T3161" s="70"/>
      <c r="U3161" s="70"/>
      <c r="V3161" s="70"/>
      <c r="W3161" s="70"/>
      <c r="X3161" s="70"/>
      <c r="Y3161" s="78"/>
      <c r="Z3161" s="79"/>
      <c r="AA3161" s="1"/>
      <c r="AB3161" s="12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</row>
    <row r="3162" spans="1:61" s="109" customFormat="1">
      <c r="A3162" s="1"/>
      <c r="B3162" s="66"/>
      <c r="C3162" s="67"/>
      <c r="D3162" s="68" t="s">
        <v>50</v>
      </c>
      <c r="E3162" s="70" t="s">
        <v>51</v>
      </c>
      <c r="F3162" s="70" t="s">
        <v>1374</v>
      </c>
      <c r="G3162" s="67">
        <v>44756</v>
      </c>
      <c r="H3162" s="67">
        <v>44770</v>
      </c>
      <c r="I3162" s="71">
        <f t="shared" si="172"/>
        <v>14</v>
      </c>
      <c r="J3162" s="72" t="s">
        <v>295</v>
      </c>
      <c r="K3162" s="72" t="s">
        <v>296</v>
      </c>
      <c r="L3162" s="73">
        <v>6</v>
      </c>
      <c r="M3162" s="73" t="s">
        <v>79</v>
      </c>
      <c r="N3162" s="68" t="str">
        <f>VLOOKUP(K3162,[1]人員授權表!D$3:G$249,4,0)</f>
        <v>無機</v>
      </c>
      <c r="O3162" s="70" t="str">
        <f>VLOOKUP(K3162,[1]人員授權表!D$2:E$249,2,FALSE)</f>
        <v>Ken張智凱</v>
      </c>
      <c r="P3162" s="67">
        <f t="shared" si="171"/>
        <v>44768</v>
      </c>
      <c r="Q3162" s="75" t="str">
        <f t="shared" si="173"/>
        <v>週二</v>
      </c>
      <c r="R3162" s="80">
        <v>44760</v>
      </c>
      <c r="S3162" s="68"/>
      <c r="T3162" s="70"/>
      <c r="U3162" s="70"/>
      <c r="V3162" s="70"/>
      <c r="W3162" s="70"/>
      <c r="X3162" s="70"/>
      <c r="Y3162" s="78"/>
      <c r="Z3162" s="79"/>
      <c r="AA3162" s="1"/>
      <c r="AB3162" s="12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</row>
    <row r="3163" spans="1:61" s="109" customFormat="1">
      <c r="A3163" s="1"/>
      <c r="B3163" s="66"/>
      <c r="C3163" s="67"/>
      <c r="D3163" s="68" t="s">
        <v>50</v>
      </c>
      <c r="E3163" s="70" t="s">
        <v>51</v>
      </c>
      <c r="F3163" s="70" t="s">
        <v>1374</v>
      </c>
      <c r="G3163" s="67">
        <v>44756</v>
      </c>
      <c r="H3163" s="67">
        <v>44770</v>
      </c>
      <c r="I3163" s="71">
        <f t="shared" si="172"/>
        <v>14</v>
      </c>
      <c r="J3163" s="72" t="s">
        <v>167</v>
      </c>
      <c r="K3163" s="72" t="s">
        <v>168</v>
      </c>
      <c r="L3163" s="73">
        <v>6</v>
      </c>
      <c r="M3163" s="73" t="s">
        <v>79</v>
      </c>
      <c r="N3163" s="68" t="str">
        <f>VLOOKUP(K3163,[1]人員授權表!D$3:G$249,4,0)</f>
        <v>有機</v>
      </c>
      <c r="O3163" s="70" t="str">
        <f>VLOOKUP(K3163,[1]人員授權表!D$2:E$249,2,FALSE)</f>
        <v>Una林庭瑄</v>
      </c>
      <c r="P3163" s="67">
        <f t="shared" si="171"/>
        <v>44768</v>
      </c>
      <c r="Q3163" s="75" t="str">
        <f t="shared" si="173"/>
        <v>週二</v>
      </c>
      <c r="R3163" s="80">
        <v>44762</v>
      </c>
      <c r="S3163" s="68"/>
      <c r="T3163" s="70"/>
      <c r="U3163" s="70"/>
      <c r="V3163" s="70"/>
      <c r="W3163" s="70"/>
      <c r="X3163" s="70"/>
      <c r="Y3163" s="78"/>
      <c r="Z3163" s="79"/>
      <c r="AA3163" s="1"/>
      <c r="AB3163" s="12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</row>
    <row r="3164" spans="1:61" s="109" customFormat="1">
      <c r="A3164" s="1"/>
      <c r="B3164" s="66"/>
      <c r="C3164" s="67"/>
      <c r="D3164" s="68" t="s">
        <v>50</v>
      </c>
      <c r="E3164" s="70" t="s">
        <v>51</v>
      </c>
      <c r="F3164" s="19" t="s">
        <v>1377</v>
      </c>
      <c r="G3164" s="67">
        <v>44757</v>
      </c>
      <c r="H3164" s="67">
        <v>44770</v>
      </c>
      <c r="I3164" s="71">
        <f t="shared" si="172"/>
        <v>13</v>
      </c>
      <c r="J3164" s="72" t="s">
        <v>125</v>
      </c>
      <c r="K3164" s="72" t="s">
        <v>144</v>
      </c>
      <c r="L3164" s="73">
        <v>4</v>
      </c>
      <c r="M3164" s="73" t="s">
        <v>79</v>
      </c>
      <c r="N3164" s="68" t="str">
        <f>VLOOKUP(K3164,[1]人員授權表!D$3:G$249,4,0)</f>
        <v>有機</v>
      </c>
      <c r="O3164" s="70" t="str">
        <f>IF(J3164=[1]人員授權表!$C$85,"Casper李羿勳",IF(J3164=[1]人員授權表!$C$188,"Iring陳俊明",IF(J3164=[1]人員授權表!$C$189,"Brian陳泓霖",VLOOKUP(K3164,[1]人員授權表!D$2:E$249,2,FALSE))))</f>
        <v>Lucy黃詩婷</v>
      </c>
      <c r="P3164" s="67">
        <f t="shared" si="171"/>
        <v>44768</v>
      </c>
      <c r="Q3164" s="75" t="str">
        <f t="shared" si="173"/>
        <v>週二</v>
      </c>
      <c r="R3164" s="80">
        <v>44762</v>
      </c>
      <c r="S3164" s="68"/>
      <c r="T3164" s="70"/>
      <c r="U3164" s="70"/>
      <c r="V3164" s="70"/>
      <c r="W3164" s="70"/>
      <c r="X3164" s="70"/>
      <c r="Y3164" s="78"/>
      <c r="Z3164" s="79"/>
      <c r="AA3164" s="1"/>
      <c r="AB3164" s="12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</row>
    <row r="3165" spans="1:61" s="109" customFormat="1">
      <c r="A3165" s="1"/>
      <c r="B3165" s="66"/>
      <c r="C3165" s="67"/>
      <c r="D3165" s="68" t="s">
        <v>50</v>
      </c>
      <c r="E3165" s="70" t="s">
        <v>51</v>
      </c>
      <c r="F3165" s="19" t="s">
        <v>1377</v>
      </c>
      <c r="G3165" s="67">
        <v>44757</v>
      </c>
      <c r="H3165" s="67">
        <v>44770</v>
      </c>
      <c r="I3165" s="71">
        <f t="shared" si="172"/>
        <v>13</v>
      </c>
      <c r="J3165" s="72" t="s">
        <v>139</v>
      </c>
      <c r="K3165" s="72" t="s">
        <v>140</v>
      </c>
      <c r="L3165" s="73">
        <v>4</v>
      </c>
      <c r="M3165" s="73" t="s">
        <v>79</v>
      </c>
      <c r="N3165" s="68" t="str">
        <f>VLOOKUP(K3165,[1]人員授權表!D$3:G$249,4,0)</f>
        <v>無機</v>
      </c>
      <c r="O3165" s="70" t="str">
        <f>IF(J3165=[1]人員授權表!$C$85,"Casper李羿勳",IF(J3165=[1]人員授權表!$C$188,"Iring陳俊明",IF(J3165=[1]人員授權表!$C$189,"Brian陳泓霖",VLOOKUP(K3165,[1]人員授權表!D$2:E$249,2,FALSE))))</f>
        <v>Brian陳泓霖</v>
      </c>
      <c r="P3165" s="67">
        <f t="shared" si="171"/>
        <v>44768</v>
      </c>
      <c r="Q3165" s="75" t="str">
        <f t="shared" si="173"/>
        <v>週二</v>
      </c>
      <c r="R3165" s="80">
        <v>44764</v>
      </c>
      <c r="S3165" s="68"/>
      <c r="T3165" s="70"/>
      <c r="U3165" s="70"/>
      <c r="V3165" s="70"/>
      <c r="W3165" s="70"/>
      <c r="X3165" s="70"/>
      <c r="Y3165" s="78"/>
      <c r="Z3165" s="79"/>
      <c r="AA3165" s="1"/>
      <c r="AB3165" s="12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</row>
    <row r="3166" spans="1:61" s="109" customFormat="1">
      <c r="A3166" s="1"/>
      <c r="B3166" s="66"/>
      <c r="C3166" s="67"/>
      <c r="D3166" s="68" t="s">
        <v>50</v>
      </c>
      <c r="E3166" s="70" t="s">
        <v>51</v>
      </c>
      <c r="F3166" s="19" t="s">
        <v>1378</v>
      </c>
      <c r="G3166" s="67">
        <v>44757</v>
      </c>
      <c r="H3166" s="67">
        <v>44770</v>
      </c>
      <c r="I3166" s="71">
        <f t="shared" si="172"/>
        <v>13</v>
      </c>
      <c r="J3166" s="72" t="s">
        <v>160</v>
      </c>
      <c r="K3166" s="72" t="s">
        <v>161</v>
      </c>
      <c r="L3166" s="73">
        <v>4</v>
      </c>
      <c r="M3166" s="73" t="s">
        <v>79</v>
      </c>
      <c r="N3166" s="68" t="str">
        <f>VLOOKUP(K3166,[1]人員授權表!D$3:G$249,4,0)</f>
        <v>無機</v>
      </c>
      <c r="O3166" s="70" t="str">
        <f>IF(J3166=[1]人員授權表!$C$85,"Casper李羿勳",IF(J3166=[1]人員授權表!$C$188,"Iring陳俊明",IF(J3166=[1]人員授權表!$C$189,"Brian陳泓霖",VLOOKUP(K3166,[1]人員授權表!D$2:E$249,2,FALSE))))</f>
        <v>Dennis陳汶宏</v>
      </c>
      <c r="P3166" s="67">
        <f t="shared" si="171"/>
        <v>44768</v>
      </c>
      <c r="Q3166" s="75" t="str">
        <f t="shared" si="173"/>
        <v>週二</v>
      </c>
      <c r="R3166" s="80">
        <v>44769</v>
      </c>
      <c r="S3166" s="85">
        <v>44769</v>
      </c>
      <c r="T3166" s="70">
        <v>1</v>
      </c>
      <c r="U3166" s="70"/>
      <c r="V3166" s="70"/>
      <c r="W3166" s="70"/>
      <c r="X3166" s="70"/>
      <c r="Y3166" s="78"/>
      <c r="Z3166" s="79"/>
      <c r="AA3166" s="1"/>
      <c r="AB3166" s="12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</row>
    <row r="3167" spans="1:61" s="109" customFormat="1">
      <c r="A3167" s="1"/>
      <c r="B3167" s="66"/>
      <c r="C3167" s="67"/>
      <c r="D3167" s="68" t="s">
        <v>50</v>
      </c>
      <c r="E3167" s="70" t="s">
        <v>51</v>
      </c>
      <c r="F3167" s="19" t="s">
        <v>1377</v>
      </c>
      <c r="G3167" s="67">
        <v>44757</v>
      </c>
      <c r="H3167" s="67">
        <v>44770</v>
      </c>
      <c r="I3167" s="71">
        <f t="shared" si="172"/>
        <v>13</v>
      </c>
      <c r="J3167" s="72" t="s">
        <v>145</v>
      </c>
      <c r="K3167" s="72" t="s">
        <v>146</v>
      </c>
      <c r="L3167" s="73">
        <v>4</v>
      </c>
      <c r="M3167" s="73" t="s">
        <v>79</v>
      </c>
      <c r="N3167" s="68" t="str">
        <f>VLOOKUP(K3167,[1]人員授權表!D$3:G$249,4,0)</f>
        <v>無機</v>
      </c>
      <c r="O3167" s="70" t="str">
        <f>IF(J3167=[1]人員授權表!$C$85,"Casper李羿勳",IF(J3167=[1]人員授權表!$C$188,"Iring陳俊明",IF(J3167=[1]人員授權表!$C$189,"Brian陳泓霖",VLOOKUP(K3167,[1]人員授權表!D$2:E$249,2,FALSE))))</f>
        <v>Jack劉念忻</v>
      </c>
      <c r="P3167" s="67">
        <f t="shared" si="171"/>
        <v>44768</v>
      </c>
      <c r="Q3167" s="75" t="str">
        <f t="shared" si="173"/>
        <v>週二</v>
      </c>
      <c r="R3167" s="80">
        <v>44768</v>
      </c>
      <c r="S3167" s="68"/>
      <c r="T3167" s="70"/>
      <c r="U3167" s="70"/>
      <c r="V3167" s="70"/>
      <c r="W3167" s="70"/>
      <c r="X3167" s="70"/>
      <c r="Y3167" s="78"/>
      <c r="Z3167" s="79"/>
      <c r="AA3167" s="1"/>
      <c r="AB3167" s="12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</row>
    <row r="3168" spans="1:61" s="109" customFormat="1">
      <c r="A3168" s="1"/>
      <c r="B3168" s="66"/>
      <c r="C3168" s="67"/>
      <c r="D3168" s="68" t="s">
        <v>50</v>
      </c>
      <c r="E3168" s="70" t="s">
        <v>51</v>
      </c>
      <c r="F3168" s="19" t="s">
        <v>1377</v>
      </c>
      <c r="G3168" s="67">
        <v>44757</v>
      </c>
      <c r="H3168" s="67">
        <v>44770</v>
      </c>
      <c r="I3168" s="71">
        <f t="shared" si="172"/>
        <v>13</v>
      </c>
      <c r="J3168" s="72" t="s">
        <v>164</v>
      </c>
      <c r="K3168" s="72" t="s">
        <v>146</v>
      </c>
      <c r="L3168" s="73">
        <v>4</v>
      </c>
      <c r="M3168" s="73" t="s">
        <v>79</v>
      </c>
      <c r="N3168" s="68" t="str">
        <f>VLOOKUP(K3168,[1]人員授權表!D$3:G$249,4,0)</f>
        <v>無機</v>
      </c>
      <c r="O3168" s="70" t="str">
        <f>IF(J3168=[1]人員授權表!$C$85,"Casper李羿勳",IF(J3168=[1]人員授權表!$C$188,"Iring陳俊明",IF(J3168=[1]人員授權表!$C$189,"Brian陳泓霖",VLOOKUP(K3168,[1]人員授權表!D$2:E$249,2,FALSE))))</f>
        <v>Jack劉念忻</v>
      </c>
      <c r="P3168" s="67">
        <f t="shared" si="171"/>
        <v>44768</v>
      </c>
      <c r="Q3168" s="75" t="str">
        <f t="shared" si="173"/>
        <v>週二</v>
      </c>
      <c r="R3168" s="80">
        <v>44768</v>
      </c>
      <c r="S3168" s="68"/>
      <c r="T3168" s="70"/>
      <c r="U3168" s="70"/>
      <c r="V3168" s="70"/>
      <c r="W3168" s="70"/>
      <c r="X3168" s="70"/>
      <c r="Y3168" s="78"/>
      <c r="Z3168" s="79"/>
      <c r="AA3168" s="1"/>
      <c r="AB3168" s="12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</row>
    <row r="3169" spans="1:61" s="109" customFormat="1">
      <c r="A3169" s="1"/>
      <c r="B3169" s="66"/>
      <c r="C3169" s="67"/>
      <c r="D3169" s="68" t="s">
        <v>50</v>
      </c>
      <c r="E3169" s="70" t="s">
        <v>51</v>
      </c>
      <c r="F3169" s="19" t="s">
        <v>1377</v>
      </c>
      <c r="G3169" s="67">
        <v>44757</v>
      </c>
      <c r="H3169" s="67">
        <v>44770</v>
      </c>
      <c r="I3169" s="71">
        <f t="shared" si="172"/>
        <v>13</v>
      </c>
      <c r="J3169" s="72" t="s">
        <v>141</v>
      </c>
      <c r="K3169" s="72" t="s">
        <v>142</v>
      </c>
      <c r="L3169" s="73">
        <v>4</v>
      </c>
      <c r="M3169" s="73" t="s">
        <v>79</v>
      </c>
      <c r="N3169" s="68" t="str">
        <f>VLOOKUP(K3169,[1]人員授權表!D$3:G$249,4,0)</f>
        <v>無機</v>
      </c>
      <c r="O3169" s="70" t="str">
        <f>IF(J3169=[1]人員授權表!$C$85,"Casper李羿勳",IF(J3169=[1]人員授權表!$C$188,"Iring陳俊明",IF(J3169=[1]人員授權表!$C$189,"Brian陳泓霖",VLOOKUP(K3169,[1]人員授權表!D$2:E$249,2,FALSE))))</f>
        <v>Dennis陳汶宏</v>
      </c>
      <c r="P3169" s="67">
        <f t="shared" si="171"/>
        <v>44768</v>
      </c>
      <c r="Q3169" s="75" t="str">
        <f t="shared" si="173"/>
        <v>週二</v>
      </c>
      <c r="R3169" s="80">
        <v>44763</v>
      </c>
      <c r="S3169" s="68"/>
      <c r="T3169" s="70"/>
      <c r="U3169" s="70"/>
      <c r="V3169" s="70"/>
      <c r="W3169" s="70"/>
      <c r="X3169" s="70"/>
      <c r="Y3169" s="78"/>
      <c r="Z3169" s="79"/>
      <c r="AA3169" s="1"/>
      <c r="AB3169" s="12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</row>
    <row r="3170" spans="1:61" s="109" customFormat="1">
      <c r="A3170" s="1"/>
      <c r="B3170" s="66"/>
      <c r="C3170" s="67"/>
      <c r="D3170" s="68" t="s">
        <v>50</v>
      </c>
      <c r="E3170" s="70" t="s">
        <v>51</v>
      </c>
      <c r="F3170" s="19" t="s">
        <v>1377</v>
      </c>
      <c r="G3170" s="67">
        <v>44757</v>
      </c>
      <c r="H3170" s="67">
        <v>44770</v>
      </c>
      <c r="I3170" s="71">
        <f t="shared" si="172"/>
        <v>13</v>
      </c>
      <c r="J3170" s="72" t="s">
        <v>153</v>
      </c>
      <c r="K3170" s="72" t="s">
        <v>154</v>
      </c>
      <c r="L3170" s="73">
        <v>4</v>
      </c>
      <c r="M3170" s="73" t="s">
        <v>79</v>
      </c>
      <c r="N3170" s="68" t="str">
        <f>VLOOKUP(K3170,[1]人員授權表!D$3:G$249,4,0)</f>
        <v>無機</v>
      </c>
      <c r="O3170" s="70" t="str">
        <f>IF(J3170=[1]人員授權表!$C$85,"Casper李羿勳",IF(J3170=[1]人員授權表!$C$188,"Iring陳俊明",IF(J3170=[1]人員授權表!$C$189,"Brian陳泓霖",VLOOKUP(K3170,[1]人員授權表!D$2:E$249,2,FALSE))))</f>
        <v>Ken張智凱</v>
      </c>
      <c r="P3170" s="67">
        <f t="shared" si="171"/>
        <v>44768</v>
      </c>
      <c r="Q3170" s="75" t="str">
        <f t="shared" si="173"/>
        <v>週二</v>
      </c>
      <c r="R3170" s="80">
        <v>44762</v>
      </c>
      <c r="S3170" s="68"/>
      <c r="T3170" s="70"/>
      <c r="U3170" s="70"/>
      <c r="V3170" s="70"/>
      <c r="W3170" s="70"/>
      <c r="X3170" s="70"/>
      <c r="Y3170" s="78"/>
      <c r="Z3170" s="79"/>
      <c r="AA3170" s="1"/>
      <c r="AB3170" s="12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</row>
    <row r="3171" spans="1:61" s="109" customFormat="1">
      <c r="A3171" s="1"/>
      <c r="B3171" s="66"/>
      <c r="C3171" s="67"/>
      <c r="D3171" s="68" t="s">
        <v>50</v>
      </c>
      <c r="E3171" s="70" t="s">
        <v>51</v>
      </c>
      <c r="F3171" s="19" t="s">
        <v>1377</v>
      </c>
      <c r="G3171" s="67">
        <v>44757</v>
      </c>
      <c r="H3171" s="67">
        <v>44770</v>
      </c>
      <c r="I3171" s="71">
        <f t="shared" si="172"/>
        <v>13</v>
      </c>
      <c r="J3171" s="72" t="s">
        <v>137</v>
      </c>
      <c r="K3171" s="72" t="s">
        <v>138</v>
      </c>
      <c r="L3171" s="73">
        <v>4</v>
      </c>
      <c r="M3171" s="73" t="s">
        <v>79</v>
      </c>
      <c r="N3171" s="68" t="str">
        <f>VLOOKUP(K3171,[1]人員授權表!D$3:G$249,4,0)</f>
        <v>無機</v>
      </c>
      <c r="O3171" s="70" t="s">
        <v>99</v>
      </c>
      <c r="P3171" s="67">
        <f t="shared" si="171"/>
        <v>44768</v>
      </c>
      <c r="Q3171" s="75" t="str">
        <f t="shared" si="173"/>
        <v>週二</v>
      </c>
      <c r="R3171" s="80">
        <v>44764</v>
      </c>
      <c r="S3171" s="68"/>
      <c r="T3171" s="70"/>
      <c r="U3171" s="70"/>
      <c r="V3171" s="70"/>
      <c r="W3171" s="70"/>
      <c r="X3171" s="70"/>
      <c r="Y3171" s="78"/>
      <c r="Z3171" s="79"/>
      <c r="AA3171" s="1"/>
      <c r="AB3171" s="12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</row>
    <row r="3172" spans="1:61" s="109" customFormat="1">
      <c r="A3172" s="1"/>
      <c r="B3172" s="66"/>
      <c r="C3172" s="67"/>
      <c r="D3172" s="68" t="s">
        <v>50</v>
      </c>
      <c r="E3172" s="70" t="s">
        <v>51</v>
      </c>
      <c r="F3172" s="19" t="s">
        <v>1377</v>
      </c>
      <c r="G3172" s="67">
        <v>44757</v>
      </c>
      <c r="H3172" s="67">
        <v>44770</v>
      </c>
      <c r="I3172" s="71">
        <f t="shared" si="172"/>
        <v>13</v>
      </c>
      <c r="J3172" s="72" t="s">
        <v>148</v>
      </c>
      <c r="K3172" s="72" t="s">
        <v>149</v>
      </c>
      <c r="L3172" s="73">
        <v>4</v>
      </c>
      <c r="M3172" s="73" t="s">
        <v>79</v>
      </c>
      <c r="N3172" s="68" t="str">
        <f>VLOOKUP(K3172,[1]人員授權表!D$3:G$249,4,0)</f>
        <v>無機</v>
      </c>
      <c r="O3172" s="70" t="str">
        <f>IF(J3172=[1]人員授權表!$C$85,"Casper李羿勳",IF(J3172=[1]人員授權表!$C$188,"Iring陳俊明",IF(J3172=[1]人員授權表!$C$189,"Brian陳泓霖",VLOOKUP(K3172,[1]人員授權表!D$2:E$249,2,FALSE))))</f>
        <v>Vicky游崴涵</v>
      </c>
      <c r="P3172" s="67">
        <f t="shared" si="171"/>
        <v>44768</v>
      </c>
      <c r="Q3172" s="75" t="str">
        <f t="shared" si="173"/>
        <v>週二</v>
      </c>
      <c r="R3172" s="80">
        <v>44763</v>
      </c>
      <c r="S3172" s="68"/>
      <c r="T3172" s="70"/>
      <c r="U3172" s="70"/>
      <c r="V3172" s="70"/>
      <c r="W3172" s="70"/>
      <c r="X3172" s="70"/>
      <c r="Y3172" s="78"/>
      <c r="Z3172" s="79"/>
      <c r="AA3172" s="1"/>
      <c r="AB3172" s="12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</row>
    <row r="3173" spans="1:61" s="109" customFormat="1">
      <c r="A3173" s="1"/>
      <c r="B3173" s="66"/>
      <c r="C3173" s="67"/>
      <c r="D3173" s="68" t="s">
        <v>50</v>
      </c>
      <c r="E3173" s="70" t="s">
        <v>51</v>
      </c>
      <c r="F3173" s="19" t="s">
        <v>1377</v>
      </c>
      <c r="G3173" s="67">
        <v>44757</v>
      </c>
      <c r="H3173" s="67">
        <v>44770</v>
      </c>
      <c r="I3173" s="71">
        <f t="shared" si="172"/>
        <v>13</v>
      </c>
      <c r="J3173" s="72" t="s">
        <v>295</v>
      </c>
      <c r="K3173" s="72" t="s">
        <v>296</v>
      </c>
      <c r="L3173" s="73">
        <v>4</v>
      </c>
      <c r="M3173" s="73" t="s">
        <v>79</v>
      </c>
      <c r="N3173" s="68" t="str">
        <f>VLOOKUP(K3173,[1]人員授權表!D$3:G$249,4,0)</f>
        <v>無機</v>
      </c>
      <c r="O3173" s="70" t="str">
        <f>IF(J3173=[1]人員授權表!$C$85,"Casper李羿勳",IF(J3173=[1]人員授權表!$C$188,"Iring陳俊明",IF(J3173=[1]人員授權表!$C$189,"Brian陳泓霖",VLOOKUP(K3173,[1]人員授權表!D$2:E$249,2,FALSE))))</f>
        <v>Ken張智凱</v>
      </c>
      <c r="P3173" s="67">
        <f t="shared" si="171"/>
        <v>44768</v>
      </c>
      <c r="Q3173" s="75" t="str">
        <f t="shared" si="173"/>
        <v>週二</v>
      </c>
      <c r="R3173" s="80">
        <v>44761</v>
      </c>
      <c r="S3173" s="68"/>
      <c r="T3173" s="70"/>
      <c r="U3173" s="70"/>
      <c r="V3173" s="70"/>
      <c r="W3173" s="70"/>
      <c r="X3173" s="70"/>
      <c r="Y3173" s="78"/>
      <c r="Z3173" s="79"/>
      <c r="AA3173" s="1"/>
      <c r="AB3173" s="12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</row>
    <row r="3174" spans="1:61" s="109" customFormat="1">
      <c r="A3174" s="1"/>
      <c r="B3174" s="66"/>
      <c r="C3174" s="67"/>
      <c r="D3174" s="68" t="s">
        <v>50</v>
      </c>
      <c r="E3174" s="70" t="s">
        <v>51</v>
      </c>
      <c r="F3174" s="19" t="s">
        <v>1377</v>
      </c>
      <c r="G3174" s="67">
        <v>44757</v>
      </c>
      <c r="H3174" s="67">
        <v>44770</v>
      </c>
      <c r="I3174" s="71">
        <f t="shared" si="172"/>
        <v>13</v>
      </c>
      <c r="J3174" s="72" t="s">
        <v>167</v>
      </c>
      <c r="K3174" s="72" t="s">
        <v>168</v>
      </c>
      <c r="L3174" s="73">
        <v>4</v>
      </c>
      <c r="M3174" s="73" t="s">
        <v>79</v>
      </c>
      <c r="N3174" s="68" t="str">
        <f>VLOOKUP(K3174,[1]人員授權表!D$3:G$249,4,0)</f>
        <v>有機</v>
      </c>
      <c r="O3174" s="70" t="str">
        <f>IF(J3174=[1]人員授權表!$C$85,"Casper李羿勳",IF(J3174=[1]人員授權表!$C$188,"Iring陳俊明",IF(J3174=[1]人員授權表!$C$189,"Brian陳泓霖",VLOOKUP(K3174,[1]人員授權表!D$2:E$249,2,FALSE))))</f>
        <v>Una林庭瑄</v>
      </c>
      <c r="P3174" s="67">
        <f t="shared" si="171"/>
        <v>44768</v>
      </c>
      <c r="Q3174" s="75" t="str">
        <f t="shared" si="173"/>
        <v>週二</v>
      </c>
      <c r="R3174" s="80">
        <v>44767</v>
      </c>
      <c r="S3174" s="68"/>
      <c r="T3174" s="70"/>
      <c r="U3174" s="70"/>
      <c r="V3174" s="70"/>
      <c r="W3174" s="70"/>
      <c r="X3174" s="70"/>
      <c r="Y3174" s="78"/>
      <c r="Z3174" s="79"/>
      <c r="AA3174" s="1"/>
      <c r="AB3174" s="12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</row>
    <row r="3175" spans="1:61" s="109" customFormat="1">
      <c r="A3175" s="1"/>
      <c r="B3175" s="66"/>
      <c r="C3175" s="67"/>
      <c r="D3175" s="68" t="s">
        <v>50</v>
      </c>
      <c r="E3175" s="70" t="s">
        <v>82</v>
      </c>
      <c r="F3175" s="19" t="s">
        <v>1379</v>
      </c>
      <c r="G3175" s="67">
        <v>44757</v>
      </c>
      <c r="H3175" s="67">
        <v>44770</v>
      </c>
      <c r="I3175" s="71">
        <f t="shared" si="172"/>
        <v>13</v>
      </c>
      <c r="J3175" s="72" t="s">
        <v>186</v>
      </c>
      <c r="K3175" s="72" t="s">
        <v>98</v>
      </c>
      <c r="L3175" s="73">
        <v>4</v>
      </c>
      <c r="M3175" s="73" t="s">
        <v>91</v>
      </c>
      <c r="N3175" s="68" t="str">
        <f>VLOOKUP(K3175,[1]人員授權表!D$3:G$249,4,0)</f>
        <v>無機</v>
      </c>
      <c r="O3175" s="70" t="str">
        <f>IF(J3175=[1]人員授權表!$C$85,"Casper李羿勳",IF(J3175=[1]人員授權表!$C$188,"Iring陳俊明",IF(J3175=[1]人員授權表!$C$189,"Brian陳泓霖",VLOOKUP(K3175,[1]人員授權表!D$2:E$249,2,FALSE))))</f>
        <v>Brian陳泓霖</v>
      </c>
      <c r="P3175" s="67">
        <f>H3175-1</f>
        <v>44769</v>
      </c>
      <c r="Q3175" s="75" t="str">
        <f t="shared" si="173"/>
        <v>週三</v>
      </c>
      <c r="R3175" s="80">
        <v>44769</v>
      </c>
      <c r="S3175" s="68"/>
      <c r="T3175" s="70"/>
      <c r="U3175" s="70"/>
      <c r="V3175" s="70"/>
      <c r="W3175" s="70"/>
      <c r="X3175" s="70"/>
      <c r="Y3175" s="78"/>
      <c r="Z3175" s="79"/>
      <c r="AA3175" s="1"/>
      <c r="AB3175" s="12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</row>
    <row r="3176" spans="1:61" s="109" customFormat="1">
      <c r="A3176" s="1"/>
      <c r="B3176" s="66"/>
      <c r="C3176" s="67"/>
      <c r="D3176" s="68" t="s">
        <v>50</v>
      </c>
      <c r="E3176" s="70" t="s">
        <v>82</v>
      </c>
      <c r="F3176" s="19" t="s">
        <v>1379</v>
      </c>
      <c r="G3176" s="67">
        <v>44757</v>
      </c>
      <c r="H3176" s="67">
        <v>44770</v>
      </c>
      <c r="I3176" s="71">
        <f t="shared" si="172"/>
        <v>13</v>
      </c>
      <c r="J3176" s="72" t="s">
        <v>195</v>
      </c>
      <c r="K3176" s="72" t="s">
        <v>345</v>
      </c>
      <c r="L3176" s="73">
        <v>4</v>
      </c>
      <c r="M3176" s="73" t="s">
        <v>91</v>
      </c>
      <c r="N3176" s="68" t="str">
        <f>VLOOKUP(K3176,[1]人員授權表!D$3:G$249,4,0)</f>
        <v>無機</v>
      </c>
      <c r="O3176" s="70" t="str">
        <f>IF(J3176=[1]人員授權表!$C$85,"Casper李羿勳",IF(J3176=[1]人員授權表!$C$188,"Iring陳俊明",IF(J3176=[1]人員授權表!$C$189,"Brian陳泓霖",VLOOKUP(K3176,[1]人員授權表!D$2:E$249,2,FALSE))))</f>
        <v>Debby胡萱黛</v>
      </c>
      <c r="P3176" s="67">
        <f>H3176-1</f>
        <v>44769</v>
      </c>
      <c r="Q3176" s="75" t="str">
        <f t="shared" si="173"/>
        <v>週三</v>
      </c>
      <c r="R3176" s="80">
        <v>44767</v>
      </c>
      <c r="S3176" s="68"/>
      <c r="T3176" s="70"/>
      <c r="U3176" s="70"/>
      <c r="V3176" s="70"/>
      <c r="W3176" s="70"/>
      <c r="X3176" s="70"/>
      <c r="Y3176" s="78"/>
      <c r="Z3176" s="79"/>
      <c r="AA3176" s="1"/>
      <c r="AB3176" s="12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</row>
    <row r="3177" spans="1:61" s="109" customFormat="1">
      <c r="A3177" s="1"/>
      <c r="B3177" s="66"/>
      <c r="C3177" s="67"/>
      <c r="D3177" s="68" t="s">
        <v>50</v>
      </c>
      <c r="E3177" s="70" t="s">
        <v>82</v>
      </c>
      <c r="F3177" s="19" t="s">
        <v>1379</v>
      </c>
      <c r="G3177" s="67">
        <v>44757</v>
      </c>
      <c r="H3177" s="67">
        <v>44770</v>
      </c>
      <c r="I3177" s="71">
        <f t="shared" si="172"/>
        <v>13</v>
      </c>
      <c r="J3177" s="72" t="s">
        <v>204</v>
      </c>
      <c r="K3177" s="72" t="s">
        <v>488</v>
      </c>
      <c r="L3177" s="73">
        <v>4</v>
      </c>
      <c r="M3177" s="73" t="s">
        <v>91</v>
      </c>
      <c r="N3177" s="68" t="str">
        <f>VLOOKUP(K3177,[1]人員授權表!D$3:G$249,4,0)</f>
        <v>無機</v>
      </c>
      <c r="O3177" s="70" t="str">
        <f>IF(J3177=[1]人員授權表!$C$85,"Casper李羿勳",IF(J3177=[1]人員授權表!$C$188,"Iring陳俊明",IF(J3177=[1]人員授權表!$C$189,"Brian陳泓霖",VLOOKUP(K3177,[1]人員授權表!D$2:E$249,2,FALSE))))</f>
        <v>Iring陳俊明</v>
      </c>
      <c r="P3177" s="67">
        <f>H3177-1</f>
        <v>44769</v>
      </c>
      <c r="Q3177" s="75" t="str">
        <f t="shared" si="173"/>
        <v>週三</v>
      </c>
      <c r="R3177" s="80">
        <v>44769</v>
      </c>
      <c r="S3177" s="68"/>
      <c r="T3177" s="70"/>
      <c r="U3177" s="70"/>
      <c r="V3177" s="70"/>
      <c r="W3177" s="70"/>
      <c r="X3177" s="70"/>
      <c r="Y3177" s="78"/>
      <c r="Z3177" s="79"/>
      <c r="AA3177" s="1"/>
      <c r="AB3177" s="12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</row>
    <row r="3178" spans="1:61" s="109" customFormat="1">
      <c r="A3178" s="1"/>
      <c r="B3178" s="66"/>
      <c r="C3178" s="67"/>
      <c r="D3178" s="68" t="s">
        <v>50</v>
      </c>
      <c r="E3178" s="70" t="s">
        <v>82</v>
      </c>
      <c r="F3178" s="19" t="s">
        <v>1379</v>
      </c>
      <c r="G3178" s="67">
        <v>44757</v>
      </c>
      <c r="H3178" s="67">
        <v>44770</v>
      </c>
      <c r="I3178" s="71">
        <f t="shared" si="172"/>
        <v>13</v>
      </c>
      <c r="J3178" s="72" t="s">
        <v>987</v>
      </c>
      <c r="K3178" s="72" t="s">
        <v>988</v>
      </c>
      <c r="L3178" s="73">
        <v>4</v>
      </c>
      <c r="M3178" s="73" t="s">
        <v>91</v>
      </c>
      <c r="N3178" s="68" t="str">
        <f>VLOOKUP(K3178,[1]人員授權表!D$3:G$249,4,0)</f>
        <v>無機</v>
      </c>
      <c r="O3178" s="70" t="str">
        <f>IF(J3178=[1]人員授權表!$C$85,"Casper李羿勳",IF(J3178=[1]人員授權表!$C$188,"Iring陳俊明",IF(J3178=[1]人員授權表!$C$189,"Brian陳泓霖",VLOOKUP(K3178,[1]人員授權表!D$2:E$249,2,FALSE))))</f>
        <v>George陳志昇</v>
      </c>
      <c r="P3178" s="67">
        <f>H3178-1</f>
        <v>44769</v>
      </c>
      <c r="Q3178" s="75" t="str">
        <f t="shared" si="173"/>
        <v>週三</v>
      </c>
      <c r="R3178" s="80">
        <v>44769</v>
      </c>
      <c r="S3178" s="68"/>
      <c r="T3178" s="70"/>
      <c r="U3178" s="70"/>
      <c r="V3178" s="70"/>
      <c r="W3178" s="70"/>
      <c r="X3178" s="70"/>
      <c r="Y3178" s="78"/>
      <c r="Z3178" s="79"/>
      <c r="AA3178" s="1"/>
      <c r="AB3178" s="12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</row>
    <row r="3179" spans="1:61" s="109" customFormat="1">
      <c r="A3179" s="1"/>
      <c r="B3179" s="66"/>
      <c r="C3179" s="67"/>
      <c r="D3179" s="68" t="s">
        <v>50</v>
      </c>
      <c r="E3179" s="70" t="s">
        <v>51</v>
      </c>
      <c r="F3179" s="70" t="s">
        <v>1380</v>
      </c>
      <c r="G3179" s="67">
        <v>44750</v>
      </c>
      <c r="H3179" s="67">
        <v>44770</v>
      </c>
      <c r="I3179" s="71">
        <f t="shared" si="172"/>
        <v>20</v>
      </c>
      <c r="J3179" s="72" t="s">
        <v>1106</v>
      </c>
      <c r="K3179" s="72" t="s">
        <v>182</v>
      </c>
      <c r="L3179" s="73">
        <v>1</v>
      </c>
      <c r="M3179" s="73" t="s">
        <v>108</v>
      </c>
      <c r="N3179" s="68" t="str">
        <f>VLOOKUP(K3179,[1]人員授權表!D$3:G$249,4,0)</f>
        <v>有機</v>
      </c>
      <c r="O3179" s="70" t="str">
        <f>VLOOKUP(K3179,[1]人員授權表!D$2:E$249,2,FALSE)</f>
        <v>Sara王淑玲</v>
      </c>
      <c r="P3179" s="67">
        <f t="shared" ref="P3179:P3242" si="174">H3179-2</f>
        <v>44768</v>
      </c>
      <c r="Q3179" s="75" t="str">
        <f t="shared" si="173"/>
        <v>週二</v>
      </c>
      <c r="R3179" s="80">
        <v>44764</v>
      </c>
      <c r="S3179" s="68"/>
      <c r="T3179" s="70"/>
      <c r="U3179" s="70"/>
      <c r="V3179" s="70"/>
      <c r="W3179" s="70"/>
      <c r="X3179" s="70"/>
      <c r="Y3179" s="78"/>
      <c r="Z3179" s="79"/>
      <c r="AA3179" s="1"/>
      <c r="AB3179" s="12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</row>
    <row r="3180" spans="1:61" s="109" customFormat="1">
      <c r="A3180" s="1"/>
      <c r="B3180" s="66"/>
      <c r="C3180" s="67"/>
      <c r="D3180" s="68" t="s">
        <v>50</v>
      </c>
      <c r="E3180" s="70" t="s">
        <v>51</v>
      </c>
      <c r="F3180" s="70" t="s">
        <v>1380</v>
      </c>
      <c r="G3180" s="67">
        <v>44750</v>
      </c>
      <c r="H3180" s="67">
        <v>44770</v>
      </c>
      <c r="I3180" s="71">
        <f t="shared" si="172"/>
        <v>20</v>
      </c>
      <c r="J3180" s="72" t="s">
        <v>1322</v>
      </c>
      <c r="K3180" s="72" t="s">
        <v>187</v>
      </c>
      <c r="L3180" s="73">
        <v>1</v>
      </c>
      <c r="M3180" s="73" t="s">
        <v>108</v>
      </c>
      <c r="N3180" s="68" t="str">
        <f>VLOOKUP(K3180,[1]人員授權表!D$3:G$249,4,0)</f>
        <v>無機</v>
      </c>
      <c r="O3180" s="70" t="str">
        <f>VLOOKUP(K3180,[1]人員授權表!D$2:E$249,2,FALSE)</f>
        <v>Ruby黃家蓁</v>
      </c>
      <c r="P3180" s="67">
        <f t="shared" si="174"/>
        <v>44768</v>
      </c>
      <c r="Q3180" s="75" t="str">
        <f t="shared" si="173"/>
        <v>週二</v>
      </c>
      <c r="R3180" s="80">
        <v>44756</v>
      </c>
      <c r="S3180" s="68"/>
      <c r="T3180" s="70"/>
      <c r="U3180" s="70"/>
      <c r="V3180" s="70"/>
      <c r="W3180" s="70"/>
      <c r="X3180" s="70"/>
      <c r="Y3180" s="78"/>
      <c r="Z3180" s="79"/>
      <c r="AA3180" s="1"/>
      <c r="AB3180" s="12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</row>
    <row r="3181" spans="1:61" s="109" customFormat="1">
      <c r="A3181" s="1"/>
      <c r="B3181" s="66"/>
      <c r="C3181" s="67"/>
      <c r="D3181" s="68" t="s">
        <v>50</v>
      </c>
      <c r="E3181" s="70" t="s">
        <v>51</v>
      </c>
      <c r="F3181" s="70" t="s">
        <v>1380</v>
      </c>
      <c r="G3181" s="67">
        <v>44750</v>
      </c>
      <c r="H3181" s="67">
        <v>44770</v>
      </c>
      <c r="I3181" s="71">
        <f t="shared" si="172"/>
        <v>20</v>
      </c>
      <c r="J3181" s="72" t="s">
        <v>1323</v>
      </c>
      <c r="K3181" s="72" t="s">
        <v>189</v>
      </c>
      <c r="L3181" s="73">
        <v>1</v>
      </c>
      <c r="M3181" s="73" t="s">
        <v>108</v>
      </c>
      <c r="N3181" s="68" t="str">
        <f>VLOOKUP(K3181,[1]人員授權表!D$3:G$249,4,0)</f>
        <v>無機</v>
      </c>
      <c r="O3181" s="70" t="str">
        <f>VLOOKUP(K3181,[1]人員授權表!D$2:E$249,2,FALSE)</f>
        <v>Iring陳俊明</v>
      </c>
      <c r="P3181" s="67">
        <f t="shared" si="174"/>
        <v>44768</v>
      </c>
      <c r="Q3181" s="75" t="str">
        <f t="shared" si="173"/>
        <v>週二</v>
      </c>
      <c r="R3181" s="80">
        <v>44757</v>
      </c>
      <c r="S3181" s="68"/>
      <c r="T3181" s="70"/>
      <c r="U3181" s="70"/>
      <c r="V3181" s="70"/>
      <c r="W3181" s="70"/>
      <c r="X3181" s="70"/>
      <c r="Y3181" s="78"/>
      <c r="Z3181" s="79"/>
      <c r="AA3181" s="1"/>
      <c r="AB3181" s="12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</row>
    <row r="3182" spans="1:61" s="109" customFormat="1">
      <c r="A3182" s="1"/>
      <c r="B3182" s="66"/>
      <c r="C3182" s="67"/>
      <c r="D3182" s="68" t="s">
        <v>50</v>
      </c>
      <c r="E3182" s="70" t="s">
        <v>51</v>
      </c>
      <c r="F3182" s="70" t="s">
        <v>1380</v>
      </c>
      <c r="G3182" s="67">
        <v>44750</v>
      </c>
      <c r="H3182" s="67">
        <v>44770</v>
      </c>
      <c r="I3182" s="71">
        <f t="shared" si="172"/>
        <v>20</v>
      </c>
      <c r="J3182" s="72" t="s">
        <v>1381</v>
      </c>
      <c r="K3182" s="72" t="s">
        <v>140</v>
      </c>
      <c r="L3182" s="73">
        <v>1</v>
      </c>
      <c r="M3182" s="73" t="s">
        <v>108</v>
      </c>
      <c r="N3182" s="68" t="str">
        <f>VLOOKUP(K3182,[1]人員授權表!D$3:G$249,4,0)</f>
        <v>無機</v>
      </c>
      <c r="O3182" s="70" t="s">
        <v>191</v>
      </c>
      <c r="P3182" s="67">
        <f t="shared" si="174"/>
        <v>44768</v>
      </c>
      <c r="Q3182" s="75" t="str">
        <f t="shared" si="173"/>
        <v>週二</v>
      </c>
      <c r="R3182" s="80">
        <v>44757</v>
      </c>
      <c r="S3182" s="68"/>
      <c r="T3182" s="70"/>
      <c r="U3182" s="70"/>
      <c r="V3182" s="70"/>
      <c r="W3182" s="70"/>
      <c r="X3182" s="70"/>
      <c r="Y3182" s="78"/>
      <c r="Z3182" s="79"/>
      <c r="AA3182" s="1"/>
      <c r="AB3182" s="12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</row>
    <row r="3183" spans="1:61" s="109" customFormat="1">
      <c r="A3183" s="1"/>
      <c r="B3183" s="66"/>
      <c r="C3183" s="67"/>
      <c r="D3183" s="68" t="s">
        <v>50</v>
      </c>
      <c r="E3183" s="70" t="s">
        <v>51</v>
      </c>
      <c r="F3183" s="70" t="s">
        <v>1380</v>
      </c>
      <c r="G3183" s="67">
        <v>44750</v>
      </c>
      <c r="H3183" s="67">
        <v>44770</v>
      </c>
      <c r="I3183" s="71">
        <f t="shared" si="172"/>
        <v>20</v>
      </c>
      <c r="J3183" s="72" t="s">
        <v>1324</v>
      </c>
      <c r="K3183" s="72" t="s">
        <v>282</v>
      </c>
      <c r="L3183" s="73">
        <v>1</v>
      </c>
      <c r="M3183" s="73" t="s">
        <v>108</v>
      </c>
      <c r="N3183" s="68" t="str">
        <f>VLOOKUP(K3183,[1]人員授權表!D$3:G$249,4,0)</f>
        <v>有機</v>
      </c>
      <c r="O3183" s="70" t="str">
        <f>VLOOKUP(K3183,[1]人員授權表!D$2:E$249,2,FALSE)</f>
        <v>Marco陳鴻鈞</v>
      </c>
      <c r="P3183" s="67">
        <f t="shared" si="174"/>
        <v>44768</v>
      </c>
      <c r="Q3183" s="75" t="str">
        <f t="shared" si="173"/>
        <v>週二</v>
      </c>
      <c r="R3183" s="80">
        <v>44755</v>
      </c>
      <c r="S3183" s="68"/>
      <c r="T3183" s="70"/>
      <c r="U3183" s="70"/>
      <c r="V3183" s="70"/>
      <c r="W3183" s="70"/>
      <c r="X3183" s="70"/>
      <c r="Y3183" s="78"/>
      <c r="Z3183" s="79"/>
      <c r="AA3183" s="1"/>
      <c r="AB3183" s="12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</row>
    <row r="3184" spans="1:61" s="109" customFormat="1">
      <c r="A3184" s="1"/>
      <c r="B3184" s="66"/>
      <c r="C3184" s="67"/>
      <c r="D3184" s="68" t="s">
        <v>50</v>
      </c>
      <c r="E3184" s="70" t="s">
        <v>51</v>
      </c>
      <c r="F3184" s="70" t="s">
        <v>1380</v>
      </c>
      <c r="G3184" s="67">
        <v>44750</v>
      </c>
      <c r="H3184" s="67">
        <v>44770</v>
      </c>
      <c r="I3184" s="71">
        <f t="shared" si="172"/>
        <v>20</v>
      </c>
      <c r="J3184" s="72" t="s">
        <v>195</v>
      </c>
      <c r="K3184" s="72" t="s">
        <v>196</v>
      </c>
      <c r="L3184" s="73">
        <v>1</v>
      </c>
      <c r="M3184" s="73" t="s">
        <v>108</v>
      </c>
      <c r="N3184" s="68" t="str">
        <f>VLOOKUP(K3184,[1]人員授權表!D$3:G$249,4,0)</f>
        <v>無機</v>
      </c>
      <c r="O3184" s="70" t="str">
        <f>VLOOKUP(K3184,[1]人員授權表!D$2:E$249,2,FALSE)</f>
        <v>Debby胡萱黛</v>
      </c>
      <c r="P3184" s="67">
        <f t="shared" si="174"/>
        <v>44768</v>
      </c>
      <c r="Q3184" s="75" t="str">
        <f t="shared" si="173"/>
        <v>週二</v>
      </c>
      <c r="R3184" s="80">
        <v>44762</v>
      </c>
      <c r="S3184" s="68"/>
      <c r="T3184" s="70"/>
      <c r="U3184" s="70"/>
      <c r="V3184" s="70"/>
      <c r="W3184" s="70"/>
      <c r="X3184" s="70"/>
      <c r="Y3184" s="78"/>
      <c r="Z3184" s="79"/>
      <c r="AA3184" s="1"/>
      <c r="AB3184" s="12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</row>
    <row r="3185" spans="1:61" s="109" customFormat="1">
      <c r="A3185" s="1"/>
      <c r="B3185" s="66"/>
      <c r="C3185" s="67"/>
      <c r="D3185" s="68" t="s">
        <v>50</v>
      </c>
      <c r="E3185" s="70" t="s">
        <v>51</v>
      </c>
      <c r="F3185" s="70" t="s">
        <v>1380</v>
      </c>
      <c r="G3185" s="67">
        <v>44750</v>
      </c>
      <c r="H3185" s="67">
        <v>44770</v>
      </c>
      <c r="I3185" s="71">
        <f t="shared" si="172"/>
        <v>20</v>
      </c>
      <c r="J3185" s="72" t="s">
        <v>198</v>
      </c>
      <c r="K3185" s="72" t="s">
        <v>199</v>
      </c>
      <c r="L3185" s="73">
        <v>1</v>
      </c>
      <c r="M3185" s="73" t="s">
        <v>108</v>
      </c>
      <c r="N3185" s="68" t="str">
        <f>VLOOKUP(K3185,[1]人員授權表!D$3:G$249,4,0)</f>
        <v>無機</v>
      </c>
      <c r="O3185" s="70" t="str">
        <f>VLOOKUP(K3185,[1]人員授權表!D$2:E$249,2,FALSE)</f>
        <v>Vicky游崴涵</v>
      </c>
      <c r="P3185" s="67">
        <f t="shared" si="174"/>
        <v>44768</v>
      </c>
      <c r="Q3185" s="75" t="str">
        <f t="shared" si="173"/>
        <v>週二</v>
      </c>
      <c r="R3185" s="80">
        <v>44762</v>
      </c>
      <c r="S3185" s="68"/>
      <c r="T3185" s="70"/>
      <c r="U3185" s="70"/>
      <c r="V3185" s="70"/>
      <c r="W3185" s="70"/>
      <c r="X3185" s="70"/>
      <c r="Y3185" s="78"/>
      <c r="Z3185" s="79"/>
      <c r="AA3185" s="1"/>
      <c r="AB3185" s="12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</row>
    <row r="3186" spans="1:61" s="109" customFormat="1">
      <c r="A3186" s="1"/>
      <c r="B3186" s="66"/>
      <c r="C3186" s="67"/>
      <c r="D3186" s="68" t="s">
        <v>50</v>
      </c>
      <c r="E3186" s="70" t="s">
        <v>51</v>
      </c>
      <c r="F3186" s="70" t="s">
        <v>1380</v>
      </c>
      <c r="G3186" s="67">
        <v>44750</v>
      </c>
      <c r="H3186" s="67">
        <v>44770</v>
      </c>
      <c r="I3186" s="71">
        <f t="shared" si="172"/>
        <v>20</v>
      </c>
      <c r="J3186" s="72" t="s">
        <v>1382</v>
      </c>
      <c r="K3186" s="72" t="s">
        <v>201</v>
      </c>
      <c r="L3186" s="73">
        <v>1</v>
      </c>
      <c r="M3186" s="73" t="s">
        <v>108</v>
      </c>
      <c r="N3186" s="68" t="str">
        <f>VLOOKUP(K3186,[1]人員授權表!D$3:G$249,4,0)</f>
        <v>無機</v>
      </c>
      <c r="O3186" s="70" t="str">
        <f>VLOOKUP(K3186,[1]人員授權表!D$2:E$249,2,FALSE)</f>
        <v>Ruby黃家蓁</v>
      </c>
      <c r="P3186" s="67">
        <f t="shared" si="174"/>
        <v>44768</v>
      </c>
      <c r="Q3186" s="75" t="str">
        <f t="shared" si="173"/>
        <v>週二</v>
      </c>
      <c r="R3186" s="80">
        <v>44755</v>
      </c>
      <c r="S3186" s="68"/>
      <c r="T3186" s="70"/>
      <c r="U3186" s="70"/>
      <c r="V3186" s="70"/>
      <c r="W3186" s="70"/>
      <c r="X3186" s="70"/>
      <c r="Y3186" s="78"/>
      <c r="Z3186" s="79"/>
      <c r="AA3186" s="1"/>
      <c r="AB3186" s="12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</row>
    <row r="3187" spans="1:61" s="109" customFormat="1">
      <c r="A3187" s="1"/>
      <c r="B3187" s="66"/>
      <c r="C3187" s="67"/>
      <c r="D3187" s="68" t="s">
        <v>50</v>
      </c>
      <c r="E3187" s="70" t="s">
        <v>51</v>
      </c>
      <c r="F3187" s="70" t="s">
        <v>1380</v>
      </c>
      <c r="G3187" s="67">
        <v>44750</v>
      </c>
      <c r="H3187" s="67">
        <v>44770</v>
      </c>
      <c r="I3187" s="71">
        <f t="shared" si="172"/>
        <v>20</v>
      </c>
      <c r="J3187" s="72" t="s">
        <v>151</v>
      </c>
      <c r="K3187" s="72" t="s">
        <v>152</v>
      </c>
      <c r="L3187" s="73">
        <v>1</v>
      </c>
      <c r="M3187" s="73" t="s">
        <v>108</v>
      </c>
      <c r="N3187" s="68" t="str">
        <f>VLOOKUP(K3187,[1]人員授權表!D$3:G$249,4,0)</f>
        <v>無機</v>
      </c>
      <c r="O3187" s="70" t="str">
        <f>VLOOKUP(K3187,[1]人員授權表!D$2:E$249,2,FALSE)</f>
        <v>Vicky游崴涵</v>
      </c>
      <c r="P3187" s="67">
        <f t="shared" si="174"/>
        <v>44768</v>
      </c>
      <c r="Q3187" s="75" t="str">
        <f t="shared" si="173"/>
        <v>週二</v>
      </c>
      <c r="R3187" s="80">
        <v>44762</v>
      </c>
      <c r="S3187" s="68"/>
      <c r="T3187" s="70"/>
      <c r="U3187" s="70"/>
      <c r="V3187" s="70"/>
      <c r="W3187" s="70"/>
      <c r="X3187" s="70"/>
      <c r="Y3187" s="78"/>
      <c r="Z3187" s="79"/>
      <c r="AA3187" s="1"/>
      <c r="AB3187" s="12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</row>
    <row r="3188" spans="1:61" s="109" customFormat="1">
      <c r="A3188" s="1"/>
      <c r="B3188" s="66"/>
      <c r="C3188" s="67"/>
      <c r="D3188" s="68" t="s">
        <v>50</v>
      </c>
      <c r="E3188" s="70" t="s">
        <v>51</v>
      </c>
      <c r="F3188" s="70" t="s">
        <v>1380</v>
      </c>
      <c r="G3188" s="67">
        <v>44750</v>
      </c>
      <c r="H3188" s="67">
        <v>44770</v>
      </c>
      <c r="I3188" s="71">
        <f t="shared" si="172"/>
        <v>20</v>
      </c>
      <c r="J3188" s="72" t="s">
        <v>1383</v>
      </c>
      <c r="K3188" s="72" t="s">
        <v>161</v>
      </c>
      <c r="L3188" s="73">
        <v>1</v>
      </c>
      <c r="M3188" s="73" t="s">
        <v>108</v>
      </c>
      <c r="N3188" s="68" t="str">
        <f>VLOOKUP(K3188,[1]人員授權表!D$3:G$249,4,0)</f>
        <v>無機</v>
      </c>
      <c r="O3188" s="70" t="str">
        <f>VLOOKUP(K3188,[1]人員授權表!D$2:E$249,2,FALSE)</f>
        <v>Dennis陳汶宏</v>
      </c>
      <c r="P3188" s="67">
        <f t="shared" si="174"/>
        <v>44768</v>
      </c>
      <c r="Q3188" s="75" t="str">
        <f t="shared" si="173"/>
        <v>週二</v>
      </c>
      <c r="R3188" s="80">
        <v>44762</v>
      </c>
      <c r="S3188" s="68"/>
      <c r="T3188" s="70"/>
      <c r="U3188" s="70"/>
      <c r="V3188" s="70"/>
      <c r="W3188" s="70"/>
      <c r="X3188" s="70"/>
      <c r="Y3188" s="78"/>
      <c r="Z3188" s="79"/>
      <c r="AA3188" s="1"/>
      <c r="AB3188" s="12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</row>
    <row r="3189" spans="1:61" s="109" customFormat="1">
      <c r="A3189" s="1"/>
      <c r="B3189" s="66"/>
      <c r="C3189" s="67"/>
      <c r="D3189" s="68" t="s">
        <v>50</v>
      </c>
      <c r="E3189" s="70" t="s">
        <v>51</v>
      </c>
      <c r="F3189" s="70" t="s">
        <v>1380</v>
      </c>
      <c r="G3189" s="67">
        <v>44750</v>
      </c>
      <c r="H3189" s="67">
        <v>44770</v>
      </c>
      <c r="I3189" s="71">
        <f t="shared" si="172"/>
        <v>20</v>
      </c>
      <c r="J3189" s="72" t="s">
        <v>1325</v>
      </c>
      <c r="K3189" s="72" t="s">
        <v>1326</v>
      </c>
      <c r="L3189" s="73">
        <v>1</v>
      </c>
      <c r="M3189" s="73" t="s">
        <v>108</v>
      </c>
      <c r="N3189" s="68" t="str">
        <f>VLOOKUP(K3189,[1]人員授權表!D$3:G$249,4,0)</f>
        <v>無機</v>
      </c>
      <c r="O3189" s="70" t="str">
        <f>VLOOKUP(K3189,[1]人員授權表!D$2:E$249,2,FALSE)</f>
        <v>Dennis陳汶宏</v>
      </c>
      <c r="P3189" s="67">
        <f t="shared" si="174"/>
        <v>44768</v>
      </c>
      <c r="Q3189" s="75" t="str">
        <f t="shared" si="173"/>
        <v>週二</v>
      </c>
      <c r="R3189" s="80">
        <v>44762</v>
      </c>
      <c r="S3189" s="68"/>
      <c r="T3189" s="70"/>
      <c r="U3189" s="70"/>
      <c r="V3189" s="70"/>
      <c r="W3189" s="70"/>
      <c r="X3189" s="70"/>
      <c r="Y3189" s="78"/>
      <c r="Z3189" s="79"/>
      <c r="AA3189" s="1"/>
      <c r="AB3189" s="12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</row>
    <row r="3190" spans="1:61" s="109" customFormat="1">
      <c r="A3190" s="1"/>
      <c r="B3190" s="66"/>
      <c r="C3190" s="67"/>
      <c r="D3190" s="68" t="s">
        <v>50</v>
      </c>
      <c r="E3190" s="70" t="s">
        <v>51</v>
      </c>
      <c r="F3190" s="70" t="s">
        <v>1380</v>
      </c>
      <c r="G3190" s="67">
        <v>44750</v>
      </c>
      <c r="H3190" s="67">
        <v>44770</v>
      </c>
      <c r="I3190" s="71">
        <f t="shared" si="172"/>
        <v>20</v>
      </c>
      <c r="J3190" s="72" t="s">
        <v>1384</v>
      </c>
      <c r="K3190" s="72" t="s">
        <v>176</v>
      </c>
      <c r="L3190" s="73">
        <v>1</v>
      </c>
      <c r="M3190" s="73" t="s">
        <v>108</v>
      </c>
      <c r="N3190" s="68" t="str">
        <f>VLOOKUP(K3190,[1]人員授權表!D$3:G$249,4,0)</f>
        <v>無機</v>
      </c>
      <c r="O3190" s="70" t="s">
        <v>177</v>
      </c>
      <c r="P3190" s="67">
        <f t="shared" si="174"/>
        <v>44768</v>
      </c>
      <c r="Q3190" s="75" t="str">
        <f t="shared" si="173"/>
        <v>週二</v>
      </c>
      <c r="R3190" s="80">
        <v>44755</v>
      </c>
      <c r="S3190" s="68"/>
      <c r="T3190" s="70"/>
      <c r="U3190" s="70"/>
      <c r="V3190" s="70"/>
      <c r="W3190" s="70"/>
      <c r="X3190" s="70"/>
      <c r="Y3190" s="78"/>
      <c r="Z3190" s="79"/>
      <c r="AA3190" s="1"/>
      <c r="AB3190" s="12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</row>
    <row r="3191" spans="1:61" s="109" customFormat="1">
      <c r="A3191" s="1"/>
      <c r="B3191" s="66"/>
      <c r="C3191" s="67"/>
      <c r="D3191" s="68" t="s">
        <v>50</v>
      </c>
      <c r="E3191" s="70" t="s">
        <v>51</v>
      </c>
      <c r="F3191" s="70" t="s">
        <v>1380</v>
      </c>
      <c r="G3191" s="67">
        <v>44750</v>
      </c>
      <c r="H3191" s="67">
        <v>44770</v>
      </c>
      <c r="I3191" s="71">
        <f t="shared" si="172"/>
        <v>20</v>
      </c>
      <c r="J3191" s="72" t="s">
        <v>290</v>
      </c>
      <c r="K3191" s="72" t="s">
        <v>291</v>
      </c>
      <c r="L3191" s="73">
        <v>1</v>
      </c>
      <c r="M3191" s="73" t="s">
        <v>108</v>
      </c>
      <c r="N3191" s="68" t="str">
        <f>VLOOKUP(K3191,[1]人員授權表!D$3:G$249,4,0)</f>
        <v>無機</v>
      </c>
      <c r="O3191" s="70" t="str">
        <f>VLOOKUP(K3191,[1]人員授權表!D$2:E$249,2,FALSE)</f>
        <v>George陳志昇</v>
      </c>
      <c r="P3191" s="67">
        <f t="shared" si="174"/>
        <v>44768</v>
      </c>
      <c r="Q3191" s="75" t="str">
        <f t="shared" si="173"/>
        <v>週二</v>
      </c>
      <c r="R3191" s="80">
        <v>44762</v>
      </c>
      <c r="S3191" s="68"/>
      <c r="T3191" s="70"/>
      <c r="U3191" s="70"/>
      <c r="V3191" s="70"/>
      <c r="W3191" s="70"/>
      <c r="X3191" s="70"/>
      <c r="Y3191" s="78"/>
      <c r="Z3191" s="79"/>
      <c r="AA3191" s="1"/>
      <c r="AB3191" s="12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</row>
    <row r="3192" spans="1:61" s="109" customFormat="1">
      <c r="A3192" s="1"/>
      <c r="B3192" s="66"/>
      <c r="C3192" s="67"/>
      <c r="D3192" s="68" t="s">
        <v>50</v>
      </c>
      <c r="E3192" s="70" t="s">
        <v>51</v>
      </c>
      <c r="F3192" s="70" t="s">
        <v>1380</v>
      </c>
      <c r="G3192" s="67">
        <v>44750</v>
      </c>
      <c r="H3192" s="67">
        <v>44770</v>
      </c>
      <c r="I3192" s="71">
        <f t="shared" si="172"/>
        <v>20</v>
      </c>
      <c r="J3192" s="72" t="s">
        <v>204</v>
      </c>
      <c r="K3192" s="72" t="s">
        <v>205</v>
      </c>
      <c r="L3192" s="73">
        <v>1</v>
      </c>
      <c r="M3192" s="73" t="s">
        <v>108</v>
      </c>
      <c r="N3192" s="68" t="str">
        <f>VLOOKUP(K3192,[1]人員授權表!D$3:G$249,4,0)</f>
        <v>無機</v>
      </c>
      <c r="O3192" s="70" t="str">
        <f>VLOOKUP(K3192,[1]人員授權表!D$2:E$249,2,FALSE)</f>
        <v>Iring陳俊明</v>
      </c>
      <c r="P3192" s="67">
        <f t="shared" si="174"/>
        <v>44768</v>
      </c>
      <c r="Q3192" s="75" t="str">
        <f t="shared" si="173"/>
        <v>週二</v>
      </c>
      <c r="R3192" s="80">
        <v>44762</v>
      </c>
      <c r="S3192" s="68"/>
      <c r="T3192" s="70"/>
      <c r="U3192" s="70"/>
      <c r="V3192" s="70"/>
      <c r="W3192" s="70"/>
      <c r="X3192" s="70"/>
      <c r="Y3192" s="78"/>
      <c r="Z3192" s="79"/>
      <c r="AA3192" s="1"/>
      <c r="AB3192" s="12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</row>
    <row r="3193" spans="1:61" s="109" customFormat="1">
      <c r="A3193" s="1"/>
      <c r="B3193" s="66"/>
      <c r="C3193" s="67"/>
      <c r="D3193" s="68" t="s">
        <v>50</v>
      </c>
      <c r="E3193" s="70" t="s">
        <v>51</v>
      </c>
      <c r="F3193" s="70" t="s">
        <v>1380</v>
      </c>
      <c r="G3193" s="67">
        <v>44750</v>
      </c>
      <c r="H3193" s="67">
        <v>44770</v>
      </c>
      <c r="I3193" s="71">
        <f t="shared" si="172"/>
        <v>20</v>
      </c>
      <c r="J3193" s="72" t="s">
        <v>1328</v>
      </c>
      <c r="K3193" s="72" t="s">
        <v>179</v>
      </c>
      <c r="L3193" s="73">
        <v>1</v>
      </c>
      <c r="M3193" s="73" t="s">
        <v>108</v>
      </c>
      <c r="N3193" s="68" t="str">
        <f>VLOOKUP(K3193,[1]人員授權表!D$3:G$249,4,0)</f>
        <v>無機</v>
      </c>
      <c r="O3193" s="70" t="s">
        <v>115</v>
      </c>
      <c r="P3193" s="67">
        <f t="shared" si="174"/>
        <v>44768</v>
      </c>
      <c r="Q3193" s="75" t="str">
        <f t="shared" si="173"/>
        <v>週二</v>
      </c>
      <c r="R3193" s="80">
        <v>44763</v>
      </c>
      <c r="S3193" s="68"/>
      <c r="T3193" s="70"/>
      <c r="U3193" s="70"/>
      <c r="V3193" s="70"/>
      <c r="W3193" s="70"/>
      <c r="X3193" s="70"/>
      <c r="Y3193" s="78"/>
      <c r="Z3193" s="79"/>
      <c r="AA3193" s="1"/>
      <c r="AB3193" s="12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</row>
    <row r="3194" spans="1:61" s="109" customFormat="1">
      <c r="A3194" s="1"/>
      <c r="B3194" s="66"/>
      <c r="C3194" s="67"/>
      <c r="D3194" s="68" t="s">
        <v>50</v>
      </c>
      <c r="E3194" s="70" t="s">
        <v>51</v>
      </c>
      <c r="F3194" s="70" t="s">
        <v>1380</v>
      </c>
      <c r="G3194" s="67">
        <v>44750</v>
      </c>
      <c r="H3194" s="67">
        <v>44770</v>
      </c>
      <c r="I3194" s="71">
        <f t="shared" si="172"/>
        <v>20</v>
      </c>
      <c r="J3194" s="72" t="s">
        <v>1329</v>
      </c>
      <c r="K3194" s="72" t="s">
        <v>179</v>
      </c>
      <c r="L3194" s="73">
        <v>1</v>
      </c>
      <c r="M3194" s="73" t="s">
        <v>108</v>
      </c>
      <c r="N3194" s="68" t="str">
        <f>VLOOKUP(K3194,[1]人員授權表!D$3:G$249,4,0)</f>
        <v>無機</v>
      </c>
      <c r="O3194" s="70" t="s">
        <v>115</v>
      </c>
      <c r="P3194" s="67">
        <f t="shared" si="174"/>
        <v>44768</v>
      </c>
      <c r="Q3194" s="75" t="str">
        <f t="shared" si="173"/>
        <v>週二</v>
      </c>
      <c r="R3194" s="80">
        <v>44763</v>
      </c>
      <c r="S3194" s="68"/>
      <c r="T3194" s="70"/>
      <c r="U3194" s="70"/>
      <c r="V3194" s="70"/>
      <c r="W3194" s="70"/>
      <c r="X3194" s="70"/>
      <c r="Y3194" s="78"/>
      <c r="Z3194" s="79"/>
      <c r="AA3194" s="1"/>
      <c r="AB3194" s="12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</row>
    <row r="3195" spans="1:61" s="109" customFormat="1">
      <c r="A3195" s="1"/>
      <c r="B3195" s="66"/>
      <c r="C3195" s="67"/>
      <c r="D3195" s="68" t="s">
        <v>50</v>
      </c>
      <c r="E3195" s="70" t="s">
        <v>51</v>
      </c>
      <c r="F3195" s="70" t="s">
        <v>1385</v>
      </c>
      <c r="G3195" s="67">
        <v>44750</v>
      </c>
      <c r="H3195" s="67">
        <v>44770</v>
      </c>
      <c r="I3195" s="71">
        <f t="shared" si="172"/>
        <v>20</v>
      </c>
      <c r="J3195" s="72" t="s">
        <v>1141</v>
      </c>
      <c r="K3195" s="72" t="s">
        <v>142</v>
      </c>
      <c r="L3195" s="73">
        <v>1</v>
      </c>
      <c r="M3195" s="73" t="s">
        <v>108</v>
      </c>
      <c r="N3195" s="68" t="str">
        <f>VLOOKUP(K3195,[1]人員授權表!D$3:G$249,4,0)</f>
        <v>無機</v>
      </c>
      <c r="O3195" s="70" t="str">
        <f>VLOOKUP(K3195,[1]人員授權表!D$2:E$249,2,FALSE)</f>
        <v>Dennis陳汶宏</v>
      </c>
      <c r="P3195" s="67">
        <f t="shared" si="174"/>
        <v>44768</v>
      </c>
      <c r="Q3195" s="75" t="str">
        <f t="shared" si="173"/>
        <v>週二</v>
      </c>
      <c r="R3195" s="80">
        <v>44756</v>
      </c>
      <c r="S3195" s="85"/>
      <c r="T3195" s="70"/>
      <c r="U3195" s="70"/>
      <c r="V3195" s="70"/>
      <c r="W3195" s="70"/>
      <c r="X3195" s="70"/>
      <c r="Y3195" s="78"/>
      <c r="Z3195" s="79"/>
      <c r="AA3195" s="1"/>
      <c r="AB3195" s="12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</row>
    <row r="3196" spans="1:61" s="109" customFormat="1">
      <c r="A3196" s="1"/>
      <c r="B3196" s="66"/>
      <c r="C3196" s="67"/>
      <c r="D3196" s="68" t="s">
        <v>50</v>
      </c>
      <c r="E3196" s="70" t="s">
        <v>51</v>
      </c>
      <c r="F3196" s="70" t="s">
        <v>1380</v>
      </c>
      <c r="G3196" s="67">
        <v>44750</v>
      </c>
      <c r="H3196" s="67">
        <v>44770</v>
      </c>
      <c r="I3196" s="71">
        <f t="shared" si="172"/>
        <v>20</v>
      </c>
      <c r="J3196" s="72" t="s">
        <v>1330</v>
      </c>
      <c r="K3196" s="72" t="s">
        <v>154</v>
      </c>
      <c r="L3196" s="73">
        <v>1</v>
      </c>
      <c r="M3196" s="73" t="s">
        <v>108</v>
      </c>
      <c r="N3196" s="68" t="str">
        <f>VLOOKUP(K3196,[1]人員授權表!D$3:G$249,4,0)</f>
        <v>無機</v>
      </c>
      <c r="O3196" s="70" t="str">
        <f>VLOOKUP(K3196,[1]人員授權表!D$2:E$249,2,FALSE)</f>
        <v>Ken張智凱</v>
      </c>
      <c r="P3196" s="67">
        <f t="shared" si="174"/>
        <v>44768</v>
      </c>
      <c r="Q3196" s="75" t="str">
        <f t="shared" si="173"/>
        <v>週二</v>
      </c>
      <c r="R3196" s="80">
        <v>44754</v>
      </c>
      <c r="S3196" s="68"/>
      <c r="T3196" s="70"/>
      <c r="U3196" s="70"/>
      <c r="V3196" s="70"/>
      <c r="W3196" s="70"/>
      <c r="X3196" s="70"/>
      <c r="Y3196" s="78"/>
      <c r="Z3196" s="79"/>
      <c r="AA3196" s="1"/>
      <c r="AB3196" s="12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</row>
    <row r="3197" spans="1:61" s="109" customFormat="1">
      <c r="A3197" s="1"/>
      <c r="B3197" s="66"/>
      <c r="C3197" s="67"/>
      <c r="D3197" s="68" t="s">
        <v>50</v>
      </c>
      <c r="E3197" s="70" t="s">
        <v>51</v>
      </c>
      <c r="F3197" s="70" t="s">
        <v>1380</v>
      </c>
      <c r="G3197" s="67">
        <v>44750</v>
      </c>
      <c r="H3197" s="67">
        <v>44770</v>
      </c>
      <c r="I3197" s="71">
        <f t="shared" si="172"/>
        <v>20</v>
      </c>
      <c r="J3197" s="72" t="s">
        <v>209</v>
      </c>
      <c r="K3197" s="72" t="s">
        <v>210</v>
      </c>
      <c r="L3197" s="73">
        <v>1</v>
      </c>
      <c r="M3197" s="73" t="s">
        <v>108</v>
      </c>
      <c r="N3197" s="68" t="str">
        <f>VLOOKUP(K3197,[1]人員授權表!D$3:G$249,4,0)</f>
        <v>無機</v>
      </c>
      <c r="O3197" s="70" t="str">
        <f>VLOOKUP(K3197,[1]人員授權表!D$2:E$249,2,FALSE)</f>
        <v>Vicky游崴涵</v>
      </c>
      <c r="P3197" s="67">
        <f t="shared" si="174"/>
        <v>44768</v>
      </c>
      <c r="Q3197" s="75" t="str">
        <f t="shared" si="173"/>
        <v>週二</v>
      </c>
      <c r="R3197" s="80">
        <v>44762</v>
      </c>
      <c r="S3197" s="68"/>
      <c r="T3197" s="70"/>
      <c r="U3197" s="70"/>
      <c r="V3197" s="70"/>
      <c r="W3197" s="70"/>
      <c r="X3197" s="70"/>
      <c r="Y3197" s="78"/>
      <c r="Z3197" s="79"/>
      <c r="AA3197" s="1"/>
      <c r="AB3197" s="12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</row>
    <row r="3198" spans="1:61" s="109" customFormat="1">
      <c r="A3198" s="1"/>
      <c r="B3198" s="66"/>
      <c r="C3198" s="67"/>
      <c r="D3198" s="68" t="s">
        <v>50</v>
      </c>
      <c r="E3198" s="70" t="s">
        <v>51</v>
      </c>
      <c r="F3198" s="70" t="s">
        <v>1380</v>
      </c>
      <c r="G3198" s="67">
        <v>44750</v>
      </c>
      <c r="H3198" s="67">
        <v>44770</v>
      </c>
      <c r="I3198" s="71">
        <f t="shared" si="172"/>
        <v>20</v>
      </c>
      <c r="J3198" s="72" t="s">
        <v>558</v>
      </c>
      <c r="K3198" s="72" t="s">
        <v>168</v>
      </c>
      <c r="L3198" s="73">
        <v>1</v>
      </c>
      <c r="M3198" s="73" t="s">
        <v>108</v>
      </c>
      <c r="N3198" s="68" t="str">
        <f>VLOOKUP(K3198,[1]人員授權表!D$3:G$249,4,0)</f>
        <v>有機</v>
      </c>
      <c r="O3198" s="70" t="str">
        <f>VLOOKUP(K3198,[1]人員授權表!D$2:E$249,2,FALSE)</f>
        <v>Una林庭瑄</v>
      </c>
      <c r="P3198" s="67">
        <f t="shared" si="174"/>
        <v>44768</v>
      </c>
      <c r="Q3198" s="75" t="str">
        <f t="shared" si="173"/>
        <v>週二</v>
      </c>
      <c r="R3198" s="80">
        <v>44761</v>
      </c>
      <c r="S3198" s="68"/>
      <c r="T3198" s="70"/>
      <c r="U3198" s="70"/>
      <c r="V3198" s="70"/>
      <c r="W3198" s="70"/>
      <c r="X3198" s="70"/>
      <c r="Y3198" s="78"/>
      <c r="Z3198" s="79"/>
      <c r="AA3198" s="1"/>
      <c r="AB3198" s="12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</row>
    <row r="3199" spans="1:61" s="109" customFormat="1">
      <c r="A3199" s="1"/>
      <c r="B3199" s="66"/>
      <c r="C3199" s="67"/>
      <c r="D3199" s="68" t="s">
        <v>50</v>
      </c>
      <c r="E3199" s="70" t="s">
        <v>51</v>
      </c>
      <c r="F3199" s="70" t="s">
        <v>1380</v>
      </c>
      <c r="G3199" s="67">
        <v>44750</v>
      </c>
      <c r="H3199" s="67">
        <v>44770</v>
      </c>
      <c r="I3199" s="71">
        <f t="shared" si="172"/>
        <v>20</v>
      </c>
      <c r="J3199" s="72" t="s">
        <v>257</v>
      </c>
      <c r="K3199" s="72" t="s">
        <v>1225</v>
      </c>
      <c r="L3199" s="73">
        <v>1</v>
      </c>
      <c r="M3199" s="73" t="s">
        <v>108</v>
      </c>
      <c r="N3199" s="68" t="str">
        <f>VLOOKUP(K3199,[1]人員授權表!D$3:G$249,4,0)</f>
        <v>有機</v>
      </c>
      <c r="O3199" s="70" t="str">
        <f>VLOOKUP(K3199,[1]人員授權表!D$2:E$249,2,FALSE)</f>
        <v>Casper李羿勳</v>
      </c>
      <c r="P3199" s="67">
        <f t="shared" si="174"/>
        <v>44768</v>
      </c>
      <c r="Q3199" s="75" t="str">
        <f t="shared" si="173"/>
        <v>週二</v>
      </c>
      <c r="R3199" s="80">
        <v>44763</v>
      </c>
      <c r="S3199" s="68"/>
      <c r="T3199" s="70"/>
      <c r="U3199" s="70"/>
      <c r="V3199" s="70"/>
      <c r="W3199" s="70"/>
      <c r="X3199" s="70"/>
      <c r="Y3199" s="78"/>
      <c r="Z3199" s="79"/>
      <c r="AA3199" s="1"/>
      <c r="AB3199" s="12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</row>
    <row r="3200" spans="1:61" s="109" customFormat="1">
      <c r="A3200" s="1"/>
      <c r="B3200" s="66"/>
      <c r="C3200" s="67"/>
      <c r="D3200" s="68" t="s">
        <v>50</v>
      </c>
      <c r="E3200" s="70" t="s">
        <v>51</v>
      </c>
      <c r="F3200" s="70" t="s">
        <v>1380</v>
      </c>
      <c r="G3200" s="67">
        <v>44750</v>
      </c>
      <c r="H3200" s="67">
        <v>44770</v>
      </c>
      <c r="I3200" s="71">
        <f t="shared" si="172"/>
        <v>20</v>
      </c>
      <c r="J3200" s="72" t="s">
        <v>1335</v>
      </c>
      <c r="K3200" s="72" t="s">
        <v>1227</v>
      </c>
      <c r="L3200" s="73">
        <v>1</v>
      </c>
      <c r="M3200" s="73" t="s">
        <v>108</v>
      </c>
      <c r="N3200" s="68" t="str">
        <f>VLOOKUP(K3200,[1]人員授權表!D$3:G$249,4,0)</f>
        <v>有機</v>
      </c>
      <c r="O3200" s="70" t="str">
        <f>VLOOKUP(K3200,[1]人員授權表!D$2:E$249,2,FALSE)</f>
        <v>Marco陳鴻鈞</v>
      </c>
      <c r="P3200" s="67">
        <f t="shared" si="174"/>
        <v>44768</v>
      </c>
      <c r="Q3200" s="75" t="str">
        <f t="shared" si="173"/>
        <v>週二</v>
      </c>
      <c r="R3200" s="80">
        <v>44761</v>
      </c>
      <c r="S3200" s="68"/>
      <c r="T3200" s="70"/>
      <c r="U3200" s="70"/>
      <c r="V3200" s="70"/>
      <c r="W3200" s="70"/>
      <c r="X3200" s="70"/>
      <c r="Y3200" s="78"/>
      <c r="Z3200" s="79"/>
      <c r="AA3200" s="1"/>
      <c r="AB3200" s="12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</row>
    <row r="3201" spans="1:61" s="109" customFormat="1">
      <c r="A3201" s="1"/>
      <c r="B3201" s="66"/>
      <c r="C3201" s="67"/>
      <c r="D3201" s="68" t="s">
        <v>50</v>
      </c>
      <c r="E3201" s="70" t="s">
        <v>51</v>
      </c>
      <c r="F3201" s="70" t="s">
        <v>1386</v>
      </c>
      <c r="G3201" s="67">
        <v>44750</v>
      </c>
      <c r="H3201" s="67">
        <v>44770</v>
      </c>
      <c r="I3201" s="71">
        <f t="shared" si="172"/>
        <v>20</v>
      </c>
      <c r="J3201" s="72" t="s">
        <v>181</v>
      </c>
      <c r="K3201" s="72" t="s">
        <v>182</v>
      </c>
      <c r="L3201" s="73">
        <v>1</v>
      </c>
      <c r="M3201" s="73" t="s">
        <v>108</v>
      </c>
      <c r="N3201" s="68" t="str">
        <f>VLOOKUP(K3201,[1]人員授權表!D$3:G$249,4,0)</f>
        <v>有機</v>
      </c>
      <c r="O3201" s="70" t="str">
        <f>VLOOKUP(K3201,[1]人員授權表!D$2:E$249,2,FALSE)</f>
        <v>Sara王淑玲</v>
      </c>
      <c r="P3201" s="67">
        <f t="shared" si="174"/>
        <v>44768</v>
      </c>
      <c r="Q3201" s="75" t="str">
        <f t="shared" si="173"/>
        <v>週二</v>
      </c>
      <c r="R3201" s="80">
        <v>44757</v>
      </c>
      <c r="S3201" s="68"/>
      <c r="T3201" s="70"/>
      <c r="U3201" s="70"/>
      <c r="V3201" s="70"/>
      <c r="W3201" s="70"/>
      <c r="X3201" s="70"/>
      <c r="Y3201" s="78"/>
      <c r="Z3201" s="79"/>
      <c r="AA3201" s="1"/>
      <c r="AB3201" s="12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</row>
    <row r="3202" spans="1:61" s="109" customFormat="1">
      <c r="A3202" s="1"/>
      <c r="B3202" s="66"/>
      <c r="C3202" s="67"/>
      <c r="D3202" s="68" t="s">
        <v>50</v>
      </c>
      <c r="E3202" s="70" t="s">
        <v>51</v>
      </c>
      <c r="F3202" s="70" t="s">
        <v>1386</v>
      </c>
      <c r="G3202" s="67">
        <v>44750</v>
      </c>
      <c r="H3202" s="67">
        <v>44770</v>
      </c>
      <c r="I3202" s="71">
        <f t="shared" si="172"/>
        <v>20</v>
      </c>
      <c r="J3202" s="72" t="s">
        <v>919</v>
      </c>
      <c r="K3202" s="72" t="s">
        <v>187</v>
      </c>
      <c r="L3202" s="73">
        <v>1</v>
      </c>
      <c r="M3202" s="73" t="s">
        <v>108</v>
      </c>
      <c r="N3202" s="68" t="str">
        <f>VLOOKUP(K3202,[1]人員授權表!D$3:G$249,4,0)</f>
        <v>無機</v>
      </c>
      <c r="O3202" s="70" t="str">
        <f>VLOOKUP(K3202,[1]人員授權表!D$2:E$249,2,FALSE)</f>
        <v>Ruby黃家蓁</v>
      </c>
      <c r="P3202" s="67">
        <f t="shared" si="174"/>
        <v>44768</v>
      </c>
      <c r="Q3202" s="75" t="str">
        <f t="shared" si="173"/>
        <v>週二</v>
      </c>
      <c r="R3202" s="80">
        <v>44756</v>
      </c>
      <c r="S3202" s="68"/>
      <c r="T3202" s="70"/>
      <c r="U3202" s="70"/>
      <c r="V3202" s="70"/>
      <c r="W3202" s="70"/>
      <c r="X3202" s="70"/>
      <c r="Y3202" s="78"/>
      <c r="Z3202" s="79"/>
      <c r="AA3202" s="1"/>
      <c r="AB3202" s="12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</row>
    <row r="3203" spans="1:61" s="109" customFormat="1">
      <c r="A3203" s="1"/>
      <c r="B3203" s="66"/>
      <c r="C3203" s="67"/>
      <c r="D3203" s="68" t="s">
        <v>50</v>
      </c>
      <c r="E3203" s="70" t="s">
        <v>51</v>
      </c>
      <c r="F3203" s="70" t="s">
        <v>1386</v>
      </c>
      <c r="G3203" s="67">
        <v>44750</v>
      </c>
      <c r="H3203" s="67">
        <v>44770</v>
      </c>
      <c r="I3203" s="71">
        <f t="shared" si="172"/>
        <v>20</v>
      </c>
      <c r="J3203" s="72" t="s">
        <v>188</v>
      </c>
      <c r="K3203" s="72" t="s">
        <v>189</v>
      </c>
      <c r="L3203" s="73">
        <v>1</v>
      </c>
      <c r="M3203" s="73" t="s">
        <v>108</v>
      </c>
      <c r="N3203" s="68" t="str">
        <f>VLOOKUP(K3203,[1]人員授權表!D$3:G$249,4,0)</f>
        <v>無機</v>
      </c>
      <c r="O3203" s="70" t="str">
        <f>VLOOKUP(K3203,[1]人員授權表!D$2:E$249,2,FALSE)</f>
        <v>Iring陳俊明</v>
      </c>
      <c r="P3203" s="67">
        <f t="shared" si="174"/>
        <v>44768</v>
      </c>
      <c r="Q3203" s="75" t="str">
        <f t="shared" si="173"/>
        <v>週二</v>
      </c>
      <c r="R3203" s="80">
        <v>44753</v>
      </c>
      <c r="S3203" s="68"/>
      <c r="T3203" s="70"/>
      <c r="U3203" s="70"/>
      <c r="V3203" s="70"/>
      <c r="W3203" s="70"/>
      <c r="X3203" s="70"/>
      <c r="Y3203" s="78"/>
      <c r="Z3203" s="79"/>
      <c r="AA3203" s="1"/>
      <c r="AB3203" s="12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</row>
    <row r="3204" spans="1:61" s="109" customFormat="1">
      <c r="A3204" s="1"/>
      <c r="B3204" s="66"/>
      <c r="C3204" s="67"/>
      <c r="D3204" s="68" t="s">
        <v>50</v>
      </c>
      <c r="E3204" s="70" t="s">
        <v>51</v>
      </c>
      <c r="F3204" s="70" t="s">
        <v>1386</v>
      </c>
      <c r="G3204" s="67">
        <v>44750</v>
      </c>
      <c r="H3204" s="67">
        <v>44770</v>
      </c>
      <c r="I3204" s="71">
        <f t="shared" si="172"/>
        <v>20</v>
      </c>
      <c r="J3204" s="72" t="s">
        <v>190</v>
      </c>
      <c r="K3204" s="72" t="s">
        <v>140</v>
      </c>
      <c r="L3204" s="73">
        <v>1</v>
      </c>
      <c r="M3204" s="73" t="s">
        <v>108</v>
      </c>
      <c r="N3204" s="68" t="str">
        <f>VLOOKUP(K3204,[1]人員授權表!D$3:G$249,4,0)</f>
        <v>無機</v>
      </c>
      <c r="O3204" s="70" t="s">
        <v>191</v>
      </c>
      <c r="P3204" s="67">
        <f t="shared" si="174"/>
        <v>44768</v>
      </c>
      <c r="Q3204" s="75" t="str">
        <f t="shared" si="173"/>
        <v>週二</v>
      </c>
      <c r="R3204" s="80">
        <v>44755</v>
      </c>
      <c r="S3204" s="68"/>
      <c r="T3204" s="70"/>
      <c r="U3204" s="70"/>
      <c r="V3204" s="70"/>
      <c r="W3204" s="70"/>
      <c r="X3204" s="70"/>
      <c r="Y3204" s="78"/>
      <c r="Z3204" s="79"/>
      <c r="AA3204" s="1"/>
      <c r="AB3204" s="12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</row>
    <row r="3205" spans="1:61" s="109" customFormat="1">
      <c r="A3205" s="1"/>
      <c r="B3205" s="66"/>
      <c r="C3205" s="67"/>
      <c r="D3205" s="68" t="s">
        <v>50</v>
      </c>
      <c r="E3205" s="70" t="s">
        <v>51</v>
      </c>
      <c r="F3205" s="70" t="s">
        <v>1386</v>
      </c>
      <c r="G3205" s="67">
        <v>44750</v>
      </c>
      <c r="H3205" s="67">
        <v>44770</v>
      </c>
      <c r="I3205" s="71">
        <f t="shared" si="172"/>
        <v>20</v>
      </c>
      <c r="J3205" s="72" t="s">
        <v>281</v>
      </c>
      <c r="K3205" s="72" t="s">
        <v>282</v>
      </c>
      <c r="L3205" s="73">
        <v>1</v>
      </c>
      <c r="M3205" s="73" t="s">
        <v>108</v>
      </c>
      <c r="N3205" s="68" t="str">
        <f>VLOOKUP(K3205,[1]人員授權表!D$3:G$249,4,0)</f>
        <v>有機</v>
      </c>
      <c r="O3205" s="70" t="str">
        <f>VLOOKUP(K3205,[1]人員授權表!D$2:E$249,2,FALSE)</f>
        <v>Marco陳鴻鈞</v>
      </c>
      <c r="P3205" s="67">
        <f t="shared" si="174"/>
        <v>44768</v>
      </c>
      <c r="Q3205" s="75" t="str">
        <f t="shared" si="173"/>
        <v>週二</v>
      </c>
      <c r="R3205" s="80">
        <v>44750</v>
      </c>
      <c r="S3205" s="68"/>
      <c r="T3205" s="70"/>
      <c r="U3205" s="70"/>
      <c r="V3205" s="70"/>
      <c r="W3205" s="70"/>
      <c r="X3205" s="70"/>
      <c r="Y3205" s="78"/>
      <c r="Z3205" s="79"/>
      <c r="AA3205" s="1"/>
      <c r="AB3205" s="12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</row>
    <row r="3206" spans="1:61" s="109" customFormat="1">
      <c r="A3206" s="1"/>
      <c r="B3206" s="66"/>
      <c r="C3206" s="67"/>
      <c r="D3206" s="68" t="s">
        <v>50</v>
      </c>
      <c r="E3206" s="70" t="s">
        <v>51</v>
      </c>
      <c r="F3206" s="70" t="s">
        <v>1386</v>
      </c>
      <c r="G3206" s="67">
        <v>44750</v>
      </c>
      <c r="H3206" s="67">
        <v>44770</v>
      </c>
      <c r="I3206" s="71">
        <f t="shared" si="172"/>
        <v>20</v>
      </c>
      <c r="J3206" s="72" t="s">
        <v>195</v>
      </c>
      <c r="K3206" s="72" t="s">
        <v>196</v>
      </c>
      <c r="L3206" s="73">
        <v>1</v>
      </c>
      <c r="M3206" s="73" t="s">
        <v>108</v>
      </c>
      <c r="N3206" s="68" t="str">
        <f>VLOOKUP(K3206,[1]人員授權表!D$3:G$249,4,0)</f>
        <v>無機</v>
      </c>
      <c r="O3206" s="70" t="str">
        <f>VLOOKUP(K3206,[1]人員授權表!D$2:E$249,2,FALSE)</f>
        <v>Debby胡萱黛</v>
      </c>
      <c r="P3206" s="67">
        <f t="shared" si="174"/>
        <v>44768</v>
      </c>
      <c r="Q3206" s="75" t="str">
        <f t="shared" si="173"/>
        <v>週二</v>
      </c>
      <c r="R3206" s="80">
        <v>44764</v>
      </c>
      <c r="S3206" s="68"/>
      <c r="T3206" s="70"/>
      <c r="U3206" s="70"/>
      <c r="V3206" s="70"/>
      <c r="W3206" s="70"/>
      <c r="X3206" s="70"/>
      <c r="Y3206" s="78"/>
      <c r="Z3206" s="79"/>
      <c r="AA3206" s="1"/>
      <c r="AB3206" s="12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</row>
    <row r="3207" spans="1:61" s="109" customFormat="1">
      <c r="A3207" s="1"/>
      <c r="B3207" s="66"/>
      <c r="C3207" s="67"/>
      <c r="D3207" s="68" t="s">
        <v>50</v>
      </c>
      <c r="E3207" s="70" t="s">
        <v>51</v>
      </c>
      <c r="F3207" s="70" t="s">
        <v>1386</v>
      </c>
      <c r="G3207" s="67">
        <v>44750</v>
      </c>
      <c r="H3207" s="67">
        <v>44770</v>
      </c>
      <c r="I3207" s="71">
        <f t="shared" ref="I3207:I3270" si="175">_xlfn.DAYS(H3207,G3207)</f>
        <v>20</v>
      </c>
      <c r="J3207" s="72" t="s">
        <v>198</v>
      </c>
      <c r="K3207" s="72" t="s">
        <v>199</v>
      </c>
      <c r="L3207" s="73">
        <v>1</v>
      </c>
      <c r="M3207" s="73" t="s">
        <v>108</v>
      </c>
      <c r="N3207" s="68" t="str">
        <f>VLOOKUP(K3207,[1]人員授權表!D$3:G$249,4,0)</f>
        <v>無機</v>
      </c>
      <c r="O3207" s="70" t="str">
        <f>VLOOKUP(K3207,[1]人員授權表!D$2:E$249,2,FALSE)</f>
        <v>Vicky游崴涵</v>
      </c>
      <c r="P3207" s="67">
        <f t="shared" si="174"/>
        <v>44768</v>
      </c>
      <c r="Q3207" s="75" t="str">
        <f t="shared" ref="Q3207:Q3270" si="176">TEXT(P3207,"aaa")</f>
        <v>週二</v>
      </c>
      <c r="R3207" s="80">
        <v>44757</v>
      </c>
      <c r="S3207" s="68"/>
      <c r="T3207" s="70"/>
      <c r="U3207" s="70"/>
      <c r="V3207" s="70"/>
      <c r="W3207" s="70"/>
      <c r="X3207" s="70"/>
      <c r="Y3207" s="78"/>
      <c r="Z3207" s="79"/>
      <c r="AA3207" s="1"/>
      <c r="AB3207" s="12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</row>
    <row r="3208" spans="1:61" s="109" customFormat="1">
      <c r="A3208" s="1"/>
      <c r="B3208" s="66"/>
      <c r="C3208" s="67"/>
      <c r="D3208" s="68" t="s">
        <v>50</v>
      </c>
      <c r="E3208" s="70" t="s">
        <v>51</v>
      </c>
      <c r="F3208" s="70" t="s">
        <v>1386</v>
      </c>
      <c r="G3208" s="67">
        <v>44750</v>
      </c>
      <c r="H3208" s="67">
        <v>44770</v>
      </c>
      <c r="I3208" s="71">
        <f t="shared" si="175"/>
        <v>20</v>
      </c>
      <c r="J3208" s="72" t="s">
        <v>200</v>
      </c>
      <c r="K3208" s="72" t="s">
        <v>201</v>
      </c>
      <c r="L3208" s="73">
        <v>1</v>
      </c>
      <c r="M3208" s="73" t="s">
        <v>108</v>
      </c>
      <c r="N3208" s="68" t="str">
        <f>VLOOKUP(K3208,[1]人員授權表!D$3:G$249,4,0)</f>
        <v>無機</v>
      </c>
      <c r="O3208" s="70" t="str">
        <f>VLOOKUP(K3208,[1]人員授權表!D$2:E$249,2,FALSE)</f>
        <v>Ruby黃家蓁</v>
      </c>
      <c r="P3208" s="67">
        <f t="shared" si="174"/>
        <v>44768</v>
      </c>
      <c r="Q3208" s="75" t="str">
        <f t="shared" si="176"/>
        <v>週二</v>
      </c>
      <c r="R3208" s="80">
        <v>44757</v>
      </c>
      <c r="S3208" s="68"/>
      <c r="T3208" s="70"/>
      <c r="U3208" s="70"/>
      <c r="V3208" s="70"/>
      <c r="W3208" s="70"/>
      <c r="X3208" s="70"/>
      <c r="Y3208" s="78"/>
      <c r="Z3208" s="79"/>
      <c r="AA3208" s="1"/>
      <c r="AB3208" s="12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</row>
    <row r="3209" spans="1:61" s="109" customFormat="1">
      <c r="A3209" s="1"/>
      <c r="B3209" s="66"/>
      <c r="C3209" s="67"/>
      <c r="D3209" s="68" t="s">
        <v>50</v>
      </c>
      <c r="E3209" s="70" t="s">
        <v>51</v>
      </c>
      <c r="F3209" s="70" t="s">
        <v>1386</v>
      </c>
      <c r="G3209" s="67">
        <v>44750</v>
      </c>
      <c r="H3209" s="67">
        <v>44770</v>
      </c>
      <c r="I3209" s="71">
        <f t="shared" si="175"/>
        <v>20</v>
      </c>
      <c r="J3209" s="72" t="s">
        <v>151</v>
      </c>
      <c r="K3209" s="72" t="s">
        <v>152</v>
      </c>
      <c r="L3209" s="73">
        <v>1</v>
      </c>
      <c r="M3209" s="73" t="s">
        <v>108</v>
      </c>
      <c r="N3209" s="68" t="str">
        <f>VLOOKUP(K3209,[1]人員授權表!D$3:G$249,4,0)</f>
        <v>無機</v>
      </c>
      <c r="O3209" s="70" t="str">
        <f>VLOOKUP(K3209,[1]人員授權表!D$2:E$249,2,FALSE)</f>
        <v>Vicky游崴涵</v>
      </c>
      <c r="P3209" s="67">
        <f t="shared" si="174"/>
        <v>44768</v>
      </c>
      <c r="Q3209" s="75" t="str">
        <f t="shared" si="176"/>
        <v>週二</v>
      </c>
      <c r="R3209" s="80">
        <v>44757</v>
      </c>
      <c r="S3209" s="68"/>
      <c r="T3209" s="70"/>
      <c r="U3209" s="70"/>
      <c r="V3209" s="70"/>
      <c r="W3209" s="70"/>
      <c r="X3209" s="70"/>
      <c r="Y3209" s="78"/>
      <c r="Z3209" s="79"/>
      <c r="AA3209" s="1"/>
      <c r="AB3209" s="12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</row>
    <row r="3210" spans="1:61" s="109" customFormat="1">
      <c r="A3210" s="1"/>
      <c r="B3210" s="66"/>
      <c r="C3210" s="67"/>
      <c r="D3210" s="68" t="s">
        <v>50</v>
      </c>
      <c r="E3210" s="70" t="s">
        <v>51</v>
      </c>
      <c r="F3210" s="70" t="s">
        <v>1386</v>
      </c>
      <c r="G3210" s="67">
        <v>44750</v>
      </c>
      <c r="H3210" s="67">
        <v>44770</v>
      </c>
      <c r="I3210" s="71">
        <f t="shared" si="175"/>
        <v>20</v>
      </c>
      <c r="J3210" s="72" t="s">
        <v>160</v>
      </c>
      <c r="K3210" s="72" t="s">
        <v>161</v>
      </c>
      <c r="L3210" s="73">
        <v>1</v>
      </c>
      <c r="M3210" s="73" t="s">
        <v>108</v>
      </c>
      <c r="N3210" s="68" t="str">
        <f>VLOOKUP(K3210,[1]人員授權表!D$3:G$249,4,0)</f>
        <v>無機</v>
      </c>
      <c r="O3210" s="70" t="str">
        <f>VLOOKUP(K3210,[1]人員授權表!D$2:E$249,2,FALSE)</f>
        <v>Dennis陳汶宏</v>
      </c>
      <c r="P3210" s="67">
        <f t="shared" si="174"/>
        <v>44768</v>
      </c>
      <c r="Q3210" s="75" t="str">
        <f t="shared" si="176"/>
        <v>週二</v>
      </c>
      <c r="R3210" s="80">
        <v>44754</v>
      </c>
      <c r="S3210" s="68"/>
      <c r="T3210" s="70"/>
      <c r="U3210" s="70"/>
      <c r="V3210" s="70"/>
      <c r="W3210" s="70"/>
      <c r="X3210" s="70"/>
      <c r="Y3210" s="78"/>
      <c r="Z3210" s="79"/>
      <c r="AA3210" s="1"/>
      <c r="AB3210" s="12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</row>
    <row r="3211" spans="1:61" s="109" customFormat="1">
      <c r="A3211" s="1"/>
      <c r="B3211" s="66"/>
      <c r="C3211" s="67"/>
      <c r="D3211" s="68" t="s">
        <v>50</v>
      </c>
      <c r="E3211" s="70" t="s">
        <v>51</v>
      </c>
      <c r="F3211" s="70" t="s">
        <v>1386</v>
      </c>
      <c r="G3211" s="67">
        <v>44750</v>
      </c>
      <c r="H3211" s="67">
        <v>44770</v>
      </c>
      <c r="I3211" s="71">
        <f t="shared" si="175"/>
        <v>20</v>
      </c>
      <c r="J3211" s="72" t="s">
        <v>1222</v>
      </c>
      <c r="K3211" s="72" t="s">
        <v>1326</v>
      </c>
      <c r="L3211" s="73">
        <v>1</v>
      </c>
      <c r="M3211" s="73" t="s">
        <v>108</v>
      </c>
      <c r="N3211" s="68" t="str">
        <f>VLOOKUP(K3211,[1]人員授權表!D$3:G$249,4,0)</f>
        <v>無機</v>
      </c>
      <c r="O3211" s="70" t="str">
        <f>VLOOKUP(K3211,[1]人員授權表!D$2:E$249,2,FALSE)</f>
        <v>Dennis陳汶宏</v>
      </c>
      <c r="P3211" s="67">
        <f t="shared" si="174"/>
        <v>44768</v>
      </c>
      <c r="Q3211" s="75" t="str">
        <f t="shared" si="176"/>
        <v>週二</v>
      </c>
      <c r="R3211" s="80">
        <v>44755</v>
      </c>
      <c r="S3211" s="68"/>
      <c r="T3211" s="70"/>
      <c r="U3211" s="70"/>
      <c r="V3211" s="70"/>
      <c r="W3211" s="70"/>
      <c r="X3211" s="70"/>
      <c r="Y3211" s="78"/>
      <c r="Z3211" s="79"/>
      <c r="AA3211" s="1"/>
      <c r="AB3211" s="12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</row>
    <row r="3212" spans="1:61" s="109" customFormat="1">
      <c r="A3212" s="1"/>
      <c r="B3212" s="66"/>
      <c r="C3212" s="67"/>
      <c r="D3212" s="68" t="s">
        <v>50</v>
      </c>
      <c r="E3212" s="70" t="s">
        <v>51</v>
      </c>
      <c r="F3212" s="70" t="s">
        <v>1386</v>
      </c>
      <c r="G3212" s="67">
        <v>44750</v>
      </c>
      <c r="H3212" s="67">
        <v>44770</v>
      </c>
      <c r="I3212" s="71">
        <f t="shared" si="175"/>
        <v>20</v>
      </c>
      <c r="J3212" s="72" t="s">
        <v>175</v>
      </c>
      <c r="K3212" s="72" t="s">
        <v>176</v>
      </c>
      <c r="L3212" s="73">
        <v>1</v>
      </c>
      <c r="M3212" s="73" t="s">
        <v>108</v>
      </c>
      <c r="N3212" s="68" t="str">
        <f>VLOOKUP(K3212,[1]人員授權表!D$3:G$249,4,0)</f>
        <v>無機</v>
      </c>
      <c r="O3212" s="70" t="s">
        <v>177</v>
      </c>
      <c r="P3212" s="67">
        <f t="shared" si="174"/>
        <v>44768</v>
      </c>
      <c r="Q3212" s="75" t="str">
        <f t="shared" si="176"/>
        <v>週二</v>
      </c>
      <c r="R3212" s="80">
        <v>44755</v>
      </c>
      <c r="S3212" s="68"/>
      <c r="T3212" s="70"/>
      <c r="U3212" s="70"/>
      <c r="V3212" s="70"/>
      <c r="W3212" s="70"/>
      <c r="X3212" s="70"/>
      <c r="Y3212" s="78"/>
      <c r="Z3212" s="79"/>
      <c r="AA3212" s="1"/>
      <c r="AB3212" s="12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</row>
    <row r="3213" spans="1:61" s="109" customFormat="1">
      <c r="A3213" s="1"/>
      <c r="B3213" s="66"/>
      <c r="C3213" s="67"/>
      <c r="D3213" s="68" t="s">
        <v>50</v>
      </c>
      <c r="E3213" s="70" t="s">
        <v>51</v>
      </c>
      <c r="F3213" s="70" t="s">
        <v>1386</v>
      </c>
      <c r="G3213" s="67">
        <v>44750</v>
      </c>
      <c r="H3213" s="67">
        <v>44770</v>
      </c>
      <c r="I3213" s="71">
        <f t="shared" si="175"/>
        <v>20</v>
      </c>
      <c r="J3213" s="72" t="s">
        <v>290</v>
      </c>
      <c r="K3213" s="72" t="s">
        <v>291</v>
      </c>
      <c r="L3213" s="73">
        <v>1</v>
      </c>
      <c r="M3213" s="73" t="s">
        <v>108</v>
      </c>
      <c r="N3213" s="68" t="str">
        <f>VLOOKUP(K3213,[1]人員授權表!D$3:G$249,4,0)</f>
        <v>無機</v>
      </c>
      <c r="O3213" s="70" t="str">
        <f>VLOOKUP(K3213,[1]人員授權表!D$2:E$249,2,FALSE)</f>
        <v>George陳志昇</v>
      </c>
      <c r="P3213" s="67">
        <f t="shared" si="174"/>
        <v>44768</v>
      </c>
      <c r="Q3213" s="75" t="str">
        <f t="shared" si="176"/>
        <v>週二</v>
      </c>
      <c r="R3213" s="80">
        <v>44762</v>
      </c>
      <c r="S3213" s="68"/>
      <c r="T3213" s="70"/>
      <c r="U3213" s="70"/>
      <c r="V3213" s="70"/>
      <c r="W3213" s="70"/>
      <c r="X3213" s="70"/>
      <c r="Y3213" s="78"/>
      <c r="Z3213" s="79"/>
      <c r="AA3213" s="1"/>
      <c r="AB3213" s="12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</row>
    <row r="3214" spans="1:61" s="109" customFormat="1">
      <c r="A3214" s="1"/>
      <c r="B3214" s="66"/>
      <c r="C3214" s="67"/>
      <c r="D3214" s="68" t="s">
        <v>50</v>
      </c>
      <c r="E3214" s="70" t="s">
        <v>51</v>
      </c>
      <c r="F3214" s="70" t="s">
        <v>1386</v>
      </c>
      <c r="G3214" s="67">
        <v>44750</v>
      </c>
      <c r="H3214" s="67">
        <v>44770</v>
      </c>
      <c r="I3214" s="71">
        <f t="shared" si="175"/>
        <v>20</v>
      </c>
      <c r="J3214" s="72" t="s">
        <v>204</v>
      </c>
      <c r="K3214" s="72" t="s">
        <v>205</v>
      </c>
      <c r="L3214" s="73">
        <v>1</v>
      </c>
      <c r="M3214" s="73" t="s">
        <v>108</v>
      </c>
      <c r="N3214" s="68" t="str">
        <f>VLOOKUP(K3214,[1]人員授權表!D$3:G$249,4,0)</f>
        <v>無機</v>
      </c>
      <c r="O3214" s="70" t="str">
        <f>VLOOKUP(K3214,[1]人員授權表!D$2:E$249,2,FALSE)</f>
        <v>Iring陳俊明</v>
      </c>
      <c r="P3214" s="67">
        <f t="shared" si="174"/>
        <v>44768</v>
      </c>
      <c r="Q3214" s="75" t="str">
        <f t="shared" si="176"/>
        <v>週二</v>
      </c>
      <c r="R3214" s="80">
        <v>44755</v>
      </c>
      <c r="S3214" s="68"/>
      <c r="T3214" s="70"/>
      <c r="U3214" s="70"/>
      <c r="V3214" s="70"/>
      <c r="W3214" s="70"/>
      <c r="X3214" s="70"/>
      <c r="Y3214" s="78"/>
      <c r="Z3214" s="79"/>
      <c r="AA3214" s="1"/>
      <c r="AB3214" s="12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</row>
    <row r="3215" spans="1:61" s="109" customFormat="1">
      <c r="A3215" s="1"/>
      <c r="B3215" s="66"/>
      <c r="C3215" s="67"/>
      <c r="D3215" s="68" t="s">
        <v>50</v>
      </c>
      <c r="E3215" s="70" t="s">
        <v>51</v>
      </c>
      <c r="F3215" s="70" t="s">
        <v>1386</v>
      </c>
      <c r="G3215" s="67">
        <v>44750</v>
      </c>
      <c r="H3215" s="67">
        <v>44770</v>
      </c>
      <c r="I3215" s="71">
        <f t="shared" si="175"/>
        <v>20</v>
      </c>
      <c r="J3215" s="72" t="s">
        <v>178</v>
      </c>
      <c r="K3215" s="72" t="s">
        <v>179</v>
      </c>
      <c r="L3215" s="73">
        <v>1</v>
      </c>
      <c r="M3215" s="73" t="s">
        <v>108</v>
      </c>
      <c r="N3215" s="68" t="str">
        <f>VLOOKUP(K3215,[1]人員授權表!D$3:G$249,4,0)</f>
        <v>無機</v>
      </c>
      <c r="O3215" s="70" t="s">
        <v>115</v>
      </c>
      <c r="P3215" s="67">
        <f t="shared" si="174"/>
        <v>44768</v>
      </c>
      <c r="Q3215" s="75" t="str">
        <f t="shared" si="176"/>
        <v>週二</v>
      </c>
      <c r="R3215" s="80">
        <v>44754</v>
      </c>
      <c r="S3215" s="68"/>
      <c r="T3215" s="70"/>
      <c r="U3215" s="70"/>
      <c r="V3215" s="70"/>
      <c r="W3215" s="70"/>
      <c r="X3215" s="70"/>
      <c r="Y3215" s="78"/>
      <c r="Z3215" s="79"/>
      <c r="AA3215" s="1"/>
      <c r="AB3215" s="12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</row>
    <row r="3216" spans="1:61" s="109" customFormat="1">
      <c r="A3216" s="1"/>
      <c r="B3216" s="66"/>
      <c r="C3216" s="67"/>
      <c r="D3216" s="68" t="s">
        <v>50</v>
      </c>
      <c r="E3216" s="70" t="s">
        <v>51</v>
      </c>
      <c r="F3216" s="70" t="s">
        <v>1386</v>
      </c>
      <c r="G3216" s="67">
        <v>44750</v>
      </c>
      <c r="H3216" s="67">
        <v>44770</v>
      </c>
      <c r="I3216" s="71">
        <f t="shared" si="175"/>
        <v>20</v>
      </c>
      <c r="J3216" s="72" t="s">
        <v>141</v>
      </c>
      <c r="K3216" s="72" t="s">
        <v>142</v>
      </c>
      <c r="L3216" s="73">
        <v>1</v>
      </c>
      <c r="M3216" s="73" t="s">
        <v>108</v>
      </c>
      <c r="N3216" s="68" t="str">
        <f>VLOOKUP(K3216,[1]人員授權表!D$3:G$249,4,0)</f>
        <v>無機</v>
      </c>
      <c r="O3216" s="70" t="str">
        <f>VLOOKUP(K3216,[1]人員授權表!D$2:E$249,2,FALSE)</f>
        <v>Dennis陳汶宏</v>
      </c>
      <c r="P3216" s="67">
        <f t="shared" si="174"/>
        <v>44768</v>
      </c>
      <c r="Q3216" s="75" t="str">
        <f t="shared" si="176"/>
        <v>週二</v>
      </c>
      <c r="R3216" s="80">
        <v>44755</v>
      </c>
      <c r="S3216" s="68"/>
      <c r="T3216" s="70"/>
      <c r="U3216" s="70"/>
      <c r="V3216" s="70"/>
      <c r="W3216" s="70"/>
      <c r="X3216" s="70"/>
      <c r="Y3216" s="78"/>
      <c r="Z3216" s="79"/>
      <c r="AA3216" s="1"/>
      <c r="AB3216" s="12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</row>
    <row r="3217" spans="1:61" s="109" customFormat="1">
      <c r="A3217" s="1"/>
      <c r="B3217" s="66"/>
      <c r="C3217" s="67"/>
      <c r="D3217" s="68" t="s">
        <v>50</v>
      </c>
      <c r="E3217" s="70" t="s">
        <v>51</v>
      </c>
      <c r="F3217" s="70" t="s">
        <v>1386</v>
      </c>
      <c r="G3217" s="67">
        <v>44750</v>
      </c>
      <c r="H3217" s="67">
        <v>44770</v>
      </c>
      <c r="I3217" s="71">
        <f t="shared" si="175"/>
        <v>20</v>
      </c>
      <c r="J3217" s="72" t="s">
        <v>966</v>
      </c>
      <c r="K3217" s="72" t="s">
        <v>154</v>
      </c>
      <c r="L3217" s="73">
        <v>1</v>
      </c>
      <c r="M3217" s="73" t="s">
        <v>108</v>
      </c>
      <c r="N3217" s="68" t="str">
        <f>VLOOKUP(K3217,[1]人員授權表!D$3:G$249,4,0)</f>
        <v>無機</v>
      </c>
      <c r="O3217" s="70" t="str">
        <f>VLOOKUP(K3217,[1]人員授權表!D$2:E$249,2,FALSE)</f>
        <v>Ken張智凱</v>
      </c>
      <c r="P3217" s="67">
        <f t="shared" si="174"/>
        <v>44768</v>
      </c>
      <c r="Q3217" s="75" t="str">
        <f t="shared" si="176"/>
        <v>週二</v>
      </c>
      <c r="R3217" s="80">
        <v>44754</v>
      </c>
      <c r="S3217" s="68"/>
      <c r="T3217" s="70"/>
      <c r="U3217" s="70"/>
      <c r="V3217" s="70"/>
      <c r="W3217" s="70"/>
      <c r="X3217" s="70"/>
      <c r="Y3217" s="78"/>
      <c r="Z3217" s="79"/>
      <c r="AA3217" s="1"/>
      <c r="AB3217" s="12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</row>
    <row r="3218" spans="1:61" s="109" customFormat="1">
      <c r="A3218" s="1"/>
      <c r="B3218" s="66"/>
      <c r="C3218" s="67"/>
      <c r="D3218" s="68" t="s">
        <v>50</v>
      </c>
      <c r="E3218" s="70" t="s">
        <v>51</v>
      </c>
      <c r="F3218" s="70" t="s">
        <v>1386</v>
      </c>
      <c r="G3218" s="67">
        <v>44750</v>
      </c>
      <c r="H3218" s="67">
        <v>44770</v>
      </c>
      <c r="I3218" s="71">
        <f t="shared" si="175"/>
        <v>20</v>
      </c>
      <c r="J3218" s="72" t="s">
        <v>209</v>
      </c>
      <c r="K3218" s="72" t="s">
        <v>210</v>
      </c>
      <c r="L3218" s="73">
        <v>1</v>
      </c>
      <c r="M3218" s="73" t="s">
        <v>108</v>
      </c>
      <c r="N3218" s="68" t="str">
        <f>VLOOKUP(K3218,[1]人員授權表!D$3:G$249,4,0)</f>
        <v>無機</v>
      </c>
      <c r="O3218" s="70" t="str">
        <f>VLOOKUP(K3218,[1]人員授權表!D$2:E$249,2,FALSE)</f>
        <v>Vicky游崴涵</v>
      </c>
      <c r="P3218" s="67">
        <f t="shared" si="174"/>
        <v>44768</v>
      </c>
      <c r="Q3218" s="75" t="str">
        <f t="shared" si="176"/>
        <v>週二</v>
      </c>
      <c r="R3218" s="80">
        <v>44762</v>
      </c>
      <c r="S3218" s="68"/>
      <c r="T3218" s="70"/>
      <c r="U3218" s="70"/>
      <c r="V3218" s="70"/>
      <c r="W3218" s="70"/>
      <c r="X3218" s="70"/>
      <c r="Y3218" s="78"/>
      <c r="Z3218" s="79"/>
      <c r="AA3218" s="1"/>
      <c r="AB3218" s="12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</row>
    <row r="3219" spans="1:61" s="109" customFormat="1">
      <c r="A3219" s="1"/>
      <c r="B3219" s="66"/>
      <c r="C3219" s="67"/>
      <c r="D3219" s="68" t="s">
        <v>50</v>
      </c>
      <c r="E3219" s="70" t="s">
        <v>51</v>
      </c>
      <c r="F3219" s="70" t="s">
        <v>1386</v>
      </c>
      <c r="G3219" s="67">
        <v>44750</v>
      </c>
      <c r="H3219" s="67">
        <v>44770</v>
      </c>
      <c r="I3219" s="71">
        <f t="shared" si="175"/>
        <v>20</v>
      </c>
      <c r="J3219" s="72" t="s">
        <v>167</v>
      </c>
      <c r="K3219" s="72" t="s">
        <v>168</v>
      </c>
      <c r="L3219" s="73">
        <v>1</v>
      </c>
      <c r="M3219" s="73" t="s">
        <v>108</v>
      </c>
      <c r="N3219" s="68" t="str">
        <f>VLOOKUP(K3219,[1]人員授權表!D$3:G$249,4,0)</f>
        <v>有機</v>
      </c>
      <c r="O3219" s="70" t="str">
        <f>VLOOKUP(K3219,[1]人員授權表!D$2:E$249,2,FALSE)</f>
        <v>Una林庭瑄</v>
      </c>
      <c r="P3219" s="67">
        <f t="shared" si="174"/>
        <v>44768</v>
      </c>
      <c r="Q3219" s="75" t="str">
        <f t="shared" si="176"/>
        <v>週二</v>
      </c>
      <c r="R3219" s="80">
        <v>44756</v>
      </c>
      <c r="S3219" s="68"/>
      <c r="T3219" s="70"/>
      <c r="U3219" s="70"/>
      <c r="V3219" s="70"/>
      <c r="W3219" s="70"/>
      <c r="X3219" s="70"/>
      <c r="Y3219" s="78"/>
      <c r="Z3219" s="79"/>
      <c r="AA3219" s="1"/>
      <c r="AB3219" s="12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</row>
    <row r="3220" spans="1:61" s="109" customFormat="1">
      <c r="A3220" s="1"/>
      <c r="B3220" s="66"/>
      <c r="C3220" s="67"/>
      <c r="D3220" s="68" t="s">
        <v>50</v>
      </c>
      <c r="E3220" s="70" t="s">
        <v>51</v>
      </c>
      <c r="F3220" s="70" t="s">
        <v>1386</v>
      </c>
      <c r="G3220" s="67">
        <v>44750</v>
      </c>
      <c r="H3220" s="67">
        <v>44770</v>
      </c>
      <c r="I3220" s="71">
        <f t="shared" si="175"/>
        <v>20</v>
      </c>
      <c r="J3220" s="72" t="s">
        <v>257</v>
      </c>
      <c r="K3220" s="72" t="s">
        <v>1225</v>
      </c>
      <c r="L3220" s="73">
        <v>1</v>
      </c>
      <c r="M3220" s="73" t="s">
        <v>108</v>
      </c>
      <c r="N3220" s="68" t="str">
        <f>VLOOKUP(K3220,[1]人員授權表!D$3:G$249,4,0)</f>
        <v>有機</v>
      </c>
      <c r="O3220" s="70" t="str">
        <f>VLOOKUP(K3220,[1]人員授權表!D$2:E$249,2,FALSE)</f>
        <v>Casper李羿勳</v>
      </c>
      <c r="P3220" s="67">
        <f t="shared" si="174"/>
        <v>44768</v>
      </c>
      <c r="Q3220" s="75" t="str">
        <f t="shared" si="176"/>
        <v>週二</v>
      </c>
      <c r="R3220" s="80">
        <v>44761</v>
      </c>
      <c r="S3220" s="68"/>
      <c r="T3220" s="70"/>
      <c r="U3220" s="70"/>
      <c r="V3220" s="70"/>
      <c r="W3220" s="70"/>
      <c r="X3220" s="70"/>
      <c r="Y3220" s="78"/>
      <c r="Z3220" s="79"/>
      <c r="AA3220" s="1"/>
      <c r="AB3220" s="12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</row>
    <row r="3221" spans="1:61" s="109" customFormat="1">
      <c r="A3221" s="1"/>
      <c r="B3221" s="66"/>
      <c r="C3221" s="67"/>
      <c r="D3221" s="68" t="s">
        <v>50</v>
      </c>
      <c r="E3221" s="70" t="s">
        <v>51</v>
      </c>
      <c r="F3221" s="70" t="s">
        <v>1386</v>
      </c>
      <c r="G3221" s="67">
        <v>44750</v>
      </c>
      <c r="H3221" s="67">
        <v>44770</v>
      </c>
      <c r="I3221" s="71">
        <f t="shared" si="175"/>
        <v>20</v>
      </c>
      <c r="J3221" s="72" t="s">
        <v>1226</v>
      </c>
      <c r="K3221" s="72" t="s">
        <v>1227</v>
      </c>
      <c r="L3221" s="73">
        <v>1</v>
      </c>
      <c r="M3221" s="73" t="s">
        <v>108</v>
      </c>
      <c r="N3221" s="68" t="str">
        <f>VLOOKUP(K3221,[1]人員授權表!D$3:G$249,4,0)</f>
        <v>有機</v>
      </c>
      <c r="O3221" s="70" t="str">
        <f>VLOOKUP(K3221,[1]人員授權表!D$2:E$249,2,FALSE)</f>
        <v>Marco陳鴻鈞</v>
      </c>
      <c r="P3221" s="67">
        <f t="shared" si="174"/>
        <v>44768</v>
      </c>
      <c r="Q3221" s="75" t="str">
        <f t="shared" si="176"/>
        <v>週二</v>
      </c>
      <c r="R3221" s="80">
        <v>44755</v>
      </c>
      <c r="S3221" s="68"/>
      <c r="T3221" s="70"/>
      <c r="U3221" s="70"/>
      <c r="V3221" s="70"/>
      <c r="W3221" s="70"/>
      <c r="X3221" s="70"/>
      <c r="Y3221" s="78"/>
      <c r="Z3221" s="79"/>
      <c r="AA3221" s="1"/>
      <c r="AB3221" s="12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</row>
    <row r="3222" spans="1:61" s="109" customFormat="1">
      <c r="A3222" s="1"/>
      <c r="B3222" s="66"/>
      <c r="C3222" s="67"/>
      <c r="D3222" s="68" t="s">
        <v>50</v>
      </c>
      <c r="E3222" s="70" t="s">
        <v>51</v>
      </c>
      <c r="F3222" s="70" t="s">
        <v>1386</v>
      </c>
      <c r="G3222" s="67">
        <v>44750</v>
      </c>
      <c r="H3222" s="67">
        <v>44770</v>
      </c>
      <c r="I3222" s="71">
        <f t="shared" si="175"/>
        <v>20</v>
      </c>
      <c r="J3222" s="72" t="s">
        <v>1236</v>
      </c>
      <c r="K3222" s="72" t="s">
        <v>185</v>
      </c>
      <c r="L3222" s="73">
        <v>1</v>
      </c>
      <c r="M3222" s="73" t="s">
        <v>108</v>
      </c>
      <c r="N3222" s="68" t="str">
        <f>VLOOKUP(K3222,[1]人員授權表!D$3:G$249,4,0)</f>
        <v>有機</v>
      </c>
      <c r="O3222" s="70" t="str">
        <f>VLOOKUP(K3222,[1]人員授權表!D$2:E$249,2,FALSE)</f>
        <v>Una林庭瑄</v>
      </c>
      <c r="P3222" s="67">
        <f t="shared" si="174"/>
        <v>44768</v>
      </c>
      <c r="Q3222" s="75" t="str">
        <f t="shared" si="176"/>
        <v>週二</v>
      </c>
      <c r="R3222" s="80">
        <v>44754</v>
      </c>
      <c r="S3222" s="68"/>
      <c r="T3222" s="70"/>
      <c r="U3222" s="70"/>
      <c r="V3222" s="70"/>
      <c r="W3222" s="70"/>
      <c r="X3222" s="70"/>
      <c r="Y3222" s="78"/>
      <c r="Z3222" s="79"/>
      <c r="AA3222" s="1"/>
      <c r="AB3222" s="12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</row>
    <row r="3223" spans="1:61" s="109" customFormat="1">
      <c r="A3223" s="1"/>
      <c r="B3223" s="66"/>
      <c r="C3223" s="67"/>
      <c r="D3223" s="68" t="s">
        <v>50</v>
      </c>
      <c r="E3223" s="70" t="s">
        <v>51</v>
      </c>
      <c r="F3223" s="70" t="s">
        <v>1386</v>
      </c>
      <c r="G3223" s="67">
        <v>44750</v>
      </c>
      <c r="H3223" s="67">
        <v>44770</v>
      </c>
      <c r="I3223" s="71">
        <f t="shared" si="175"/>
        <v>20</v>
      </c>
      <c r="J3223" s="98" t="s">
        <v>1237</v>
      </c>
      <c r="K3223" s="98" t="s">
        <v>185</v>
      </c>
      <c r="L3223" s="110">
        <v>1</v>
      </c>
      <c r="M3223" s="73" t="s">
        <v>108</v>
      </c>
      <c r="N3223" s="68" t="str">
        <f>VLOOKUP(K3223,[1]人員授權表!D$3:G$249,4,0)</f>
        <v>有機</v>
      </c>
      <c r="O3223" s="70" t="str">
        <f>VLOOKUP(K3223,[1]人員授權表!D$2:E$249,2,FALSE)</f>
        <v>Una林庭瑄</v>
      </c>
      <c r="P3223" s="67">
        <f t="shared" si="174"/>
        <v>44768</v>
      </c>
      <c r="Q3223" s="75" t="str">
        <f t="shared" si="176"/>
        <v>週二</v>
      </c>
      <c r="R3223" s="80">
        <v>44754</v>
      </c>
      <c r="S3223" s="68"/>
      <c r="T3223" s="70"/>
      <c r="U3223" s="70"/>
      <c r="V3223" s="70"/>
      <c r="W3223" s="70"/>
      <c r="X3223" s="70"/>
      <c r="Y3223" s="78"/>
      <c r="Z3223" s="79"/>
      <c r="AA3223" s="1"/>
      <c r="AB3223" s="12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</row>
    <row r="3224" spans="1:61" s="109" customFormat="1">
      <c r="A3224" s="1"/>
      <c r="B3224" s="66"/>
      <c r="C3224" s="67"/>
      <c r="D3224" s="68" t="s">
        <v>50</v>
      </c>
      <c r="E3224" s="70" t="s">
        <v>51</v>
      </c>
      <c r="F3224" s="70" t="s">
        <v>1386</v>
      </c>
      <c r="G3224" s="67">
        <v>44750</v>
      </c>
      <c r="H3224" s="67">
        <v>44770</v>
      </c>
      <c r="I3224" s="71">
        <f t="shared" si="175"/>
        <v>20</v>
      </c>
      <c r="J3224" s="98" t="s">
        <v>169</v>
      </c>
      <c r="K3224" s="98" t="s">
        <v>170</v>
      </c>
      <c r="L3224" s="110">
        <v>1</v>
      </c>
      <c r="M3224" s="73" t="s">
        <v>108</v>
      </c>
      <c r="N3224" s="68" t="str">
        <f>VLOOKUP(K3224,[1]人員授權表!D$3:G$249,4,0)</f>
        <v>有機</v>
      </c>
      <c r="O3224" s="70" t="str">
        <f>VLOOKUP(K3224,[1]人員授權表!D$2:E$249,2,FALSE)</f>
        <v>Elle黃雅琪&amp;
Marco陳鴻鈞</v>
      </c>
      <c r="P3224" s="67">
        <f t="shared" si="174"/>
        <v>44768</v>
      </c>
      <c r="Q3224" s="75" t="str">
        <f t="shared" si="176"/>
        <v>週二</v>
      </c>
      <c r="R3224" s="80">
        <v>44754</v>
      </c>
      <c r="S3224" s="68"/>
      <c r="T3224" s="70"/>
      <c r="U3224" s="70"/>
      <c r="V3224" s="70"/>
      <c r="W3224" s="70"/>
      <c r="X3224" s="70"/>
      <c r="Y3224" s="78"/>
      <c r="Z3224" s="79"/>
      <c r="AA3224" s="1"/>
      <c r="AB3224" s="12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</row>
    <row r="3225" spans="1:61" s="109" customFormat="1">
      <c r="A3225" s="1"/>
      <c r="B3225" s="66"/>
      <c r="C3225" s="67"/>
      <c r="D3225" s="68" t="s">
        <v>50</v>
      </c>
      <c r="E3225" s="70" t="s">
        <v>51</v>
      </c>
      <c r="F3225" s="70" t="s">
        <v>1387</v>
      </c>
      <c r="G3225" s="67">
        <v>44750</v>
      </c>
      <c r="H3225" s="67">
        <v>44770</v>
      </c>
      <c r="I3225" s="71">
        <f t="shared" si="175"/>
        <v>20</v>
      </c>
      <c r="J3225" s="72" t="s">
        <v>181</v>
      </c>
      <c r="K3225" s="72" t="s">
        <v>182</v>
      </c>
      <c r="L3225" s="73">
        <v>1</v>
      </c>
      <c r="M3225" s="73" t="s">
        <v>108</v>
      </c>
      <c r="N3225" s="68" t="str">
        <f>VLOOKUP(K3225,[1]人員授權表!D$3:G$249,4,0)</f>
        <v>有機</v>
      </c>
      <c r="O3225" s="70" t="str">
        <f>VLOOKUP(K3225,[1]人員授權表!D$2:E$249,2,FALSE)</f>
        <v>Sara王淑玲</v>
      </c>
      <c r="P3225" s="67">
        <f t="shared" si="174"/>
        <v>44768</v>
      </c>
      <c r="Q3225" s="75" t="str">
        <f t="shared" si="176"/>
        <v>週二</v>
      </c>
      <c r="R3225" s="80">
        <v>44757</v>
      </c>
      <c r="S3225" s="68"/>
      <c r="T3225" s="70"/>
      <c r="U3225" s="70"/>
      <c r="V3225" s="70"/>
      <c r="W3225" s="70"/>
      <c r="X3225" s="70"/>
      <c r="Y3225" s="78"/>
      <c r="Z3225" s="79"/>
      <c r="AA3225" s="1"/>
      <c r="AB3225" s="12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</row>
    <row r="3226" spans="1:61" s="109" customFormat="1">
      <c r="A3226" s="1"/>
      <c r="B3226" s="66"/>
      <c r="C3226" s="67"/>
      <c r="D3226" s="68" t="s">
        <v>50</v>
      </c>
      <c r="E3226" s="70" t="s">
        <v>51</v>
      </c>
      <c r="F3226" s="70" t="s">
        <v>1387</v>
      </c>
      <c r="G3226" s="67">
        <v>44750</v>
      </c>
      <c r="H3226" s="67">
        <v>44770</v>
      </c>
      <c r="I3226" s="71">
        <f t="shared" si="175"/>
        <v>20</v>
      </c>
      <c r="J3226" s="72" t="s">
        <v>184</v>
      </c>
      <c r="K3226" s="72" t="s">
        <v>185</v>
      </c>
      <c r="L3226" s="73">
        <v>1</v>
      </c>
      <c r="M3226" s="73" t="s">
        <v>108</v>
      </c>
      <c r="N3226" s="68" t="str">
        <f>VLOOKUP(K3226,[1]人員授權表!D$3:G$249,4,0)</f>
        <v>有機</v>
      </c>
      <c r="O3226" s="70" t="str">
        <f>VLOOKUP(K3226,[1]人員授權表!D$2:E$249,2,FALSE)</f>
        <v>Una林庭瑄</v>
      </c>
      <c r="P3226" s="67">
        <f t="shared" si="174"/>
        <v>44768</v>
      </c>
      <c r="Q3226" s="75" t="str">
        <f t="shared" si="176"/>
        <v>週二</v>
      </c>
      <c r="R3226" s="80">
        <v>44761</v>
      </c>
      <c r="S3226" s="68"/>
      <c r="T3226" s="70"/>
      <c r="U3226" s="70"/>
      <c r="V3226" s="70"/>
      <c r="W3226" s="70"/>
      <c r="X3226" s="70"/>
      <c r="Y3226" s="78"/>
      <c r="Z3226" s="79"/>
      <c r="AA3226" s="1"/>
      <c r="AB3226" s="12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</row>
    <row r="3227" spans="1:61" s="109" customFormat="1">
      <c r="A3227" s="1"/>
      <c r="B3227" s="66"/>
      <c r="C3227" s="67"/>
      <c r="D3227" s="68" t="s">
        <v>50</v>
      </c>
      <c r="E3227" s="70" t="s">
        <v>51</v>
      </c>
      <c r="F3227" s="70" t="s">
        <v>1387</v>
      </c>
      <c r="G3227" s="67">
        <v>44750</v>
      </c>
      <c r="H3227" s="67">
        <v>44770</v>
      </c>
      <c r="I3227" s="71">
        <f t="shared" si="175"/>
        <v>20</v>
      </c>
      <c r="J3227" s="72" t="s">
        <v>919</v>
      </c>
      <c r="K3227" s="72" t="s">
        <v>187</v>
      </c>
      <c r="L3227" s="73">
        <v>1</v>
      </c>
      <c r="M3227" s="73" t="s">
        <v>108</v>
      </c>
      <c r="N3227" s="68" t="str">
        <f>VLOOKUP(K3227,[1]人員授權表!D$3:G$249,4,0)</f>
        <v>無機</v>
      </c>
      <c r="O3227" s="70" t="str">
        <f>VLOOKUP(K3227,[1]人員授權表!D$2:E$249,2,FALSE)</f>
        <v>Ruby黃家蓁</v>
      </c>
      <c r="P3227" s="67">
        <f t="shared" si="174"/>
        <v>44768</v>
      </c>
      <c r="Q3227" s="75" t="str">
        <f t="shared" si="176"/>
        <v>週二</v>
      </c>
      <c r="R3227" s="80">
        <v>44756</v>
      </c>
      <c r="S3227" s="68"/>
      <c r="T3227" s="70"/>
      <c r="U3227" s="70"/>
      <c r="V3227" s="70"/>
      <c r="W3227" s="70"/>
      <c r="X3227" s="70"/>
      <c r="Y3227" s="78"/>
      <c r="Z3227" s="79"/>
      <c r="AA3227" s="1"/>
      <c r="AB3227" s="12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</row>
    <row r="3228" spans="1:61" s="109" customFormat="1">
      <c r="A3228" s="1"/>
      <c r="B3228" s="66"/>
      <c r="C3228" s="67"/>
      <c r="D3228" s="68" t="s">
        <v>50</v>
      </c>
      <c r="E3228" s="70" t="s">
        <v>51</v>
      </c>
      <c r="F3228" s="70" t="s">
        <v>1387</v>
      </c>
      <c r="G3228" s="67">
        <v>44750</v>
      </c>
      <c r="H3228" s="67">
        <v>44770</v>
      </c>
      <c r="I3228" s="71">
        <f t="shared" si="175"/>
        <v>20</v>
      </c>
      <c r="J3228" s="72" t="s">
        <v>188</v>
      </c>
      <c r="K3228" s="72" t="s">
        <v>189</v>
      </c>
      <c r="L3228" s="73">
        <v>1</v>
      </c>
      <c r="M3228" s="73" t="s">
        <v>108</v>
      </c>
      <c r="N3228" s="68" t="str">
        <f>VLOOKUP(K3228,[1]人員授權表!D$3:G$249,4,0)</f>
        <v>無機</v>
      </c>
      <c r="O3228" s="70" t="str">
        <f>VLOOKUP(K3228,[1]人員授權表!D$2:E$249,2,FALSE)</f>
        <v>Iring陳俊明</v>
      </c>
      <c r="P3228" s="67">
        <f t="shared" si="174"/>
        <v>44768</v>
      </c>
      <c r="Q3228" s="75" t="str">
        <f t="shared" si="176"/>
        <v>週二</v>
      </c>
      <c r="R3228" s="80">
        <v>44757</v>
      </c>
      <c r="S3228" s="68"/>
      <c r="T3228" s="70"/>
      <c r="U3228" s="70"/>
      <c r="V3228" s="70"/>
      <c r="W3228" s="70"/>
      <c r="X3228" s="70"/>
      <c r="Y3228" s="78"/>
      <c r="Z3228" s="79"/>
      <c r="AA3228" s="1"/>
      <c r="AB3228" s="12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</row>
    <row r="3229" spans="1:61" s="109" customFormat="1">
      <c r="A3229" s="1"/>
      <c r="B3229" s="66"/>
      <c r="C3229" s="67"/>
      <c r="D3229" s="68" t="s">
        <v>50</v>
      </c>
      <c r="E3229" s="70" t="s">
        <v>51</v>
      </c>
      <c r="F3229" s="70" t="s">
        <v>1387</v>
      </c>
      <c r="G3229" s="67">
        <v>44750</v>
      </c>
      <c r="H3229" s="67">
        <v>44770</v>
      </c>
      <c r="I3229" s="71">
        <f t="shared" si="175"/>
        <v>20</v>
      </c>
      <c r="J3229" s="72" t="s">
        <v>190</v>
      </c>
      <c r="K3229" s="72" t="s">
        <v>140</v>
      </c>
      <c r="L3229" s="73">
        <v>1</v>
      </c>
      <c r="M3229" s="73" t="s">
        <v>108</v>
      </c>
      <c r="N3229" s="68" t="str">
        <f>VLOOKUP(K3229,[1]人員授權表!D$3:G$249,4,0)</f>
        <v>無機</v>
      </c>
      <c r="O3229" s="70" t="s">
        <v>191</v>
      </c>
      <c r="P3229" s="67">
        <f t="shared" si="174"/>
        <v>44768</v>
      </c>
      <c r="Q3229" s="75" t="str">
        <f t="shared" si="176"/>
        <v>週二</v>
      </c>
      <c r="R3229" s="80">
        <v>44757</v>
      </c>
      <c r="S3229" s="68"/>
      <c r="T3229" s="70"/>
      <c r="U3229" s="70"/>
      <c r="V3229" s="70"/>
      <c r="W3229" s="70"/>
      <c r="X3229" s="70"/>
      <c r="Y3229" s="78"/>
      <c r="Z3229" s="79"/>
      <c r="AA3229" s="1"/>
      <c r="AB3229" s="12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</row>
    <row r="3230" spans="1:61" s="109" customFormat="1">
      <c r="A3230" s="1"/>
      <c r="B3230" s="66"/>
      <c r="C3230" s="67"/>
      <c r="D3230" s="68" t="s">
        <v>50</v>
      </c>
      <c r="E3230" s="70" t="s">
        <v>51</v>
      </c>
      <c r="F3230" s="70" t="s">
        <v>1387</v>
      </c>
      <c r="G3230" s="67">
        <v>44750</v>
      </c>
      <c r="H3230" s="67">
        <v>44770</v>
      </c>
      <c r="I3230" s="71">
        <f t="shared" si="175"/>
        <v>20</v>
      </c>
      <c r="J3230" s="72" t="s">
        <v>281</v>
      </c>
      <c r="K3230" s="72" t="s">
        <v>282</v>
      </c>
      <c r="L3230" s="73">
        <v>1</v>
      </c>
      <c r="M3230" s="73" t="s">
        <v>108</v>
      </c>
      <c r="N3230" s="68" t="str">
        <f>VLOOKUP(K3230,[1]人員授權表!D$3:G$249,4,0)</f>
        <v>有機</v>
      </c>
      <c r="O3230" s="70" t="str">
        <f>VLOOKUP(K3230,[1]人員授權表!D$2:E$249,2,FALSE)</f>
        <v>Marco陳鴻鈞</v>
      </c>
      <c r="P3230" s="67">
        <f t="shared" si="174"/>
        <v>44768</v>
      </c>
      <c r="Q3230" s="75" t="str">
        <f t="shared" si="176"/>
        <v>週二</v>
      </c>
      <c r="R3230" s="80">
        <v>44755</v>
      </c>
      <c r="S3230" s="68"/>
      <c r="T3230" s="70"/>
      <c r="U3230" s="70"/>
      <c r="V3230" s="70"/>
      <c r="W3230" s="70"/>
      <c r="X3230" s="70"/>
      <c r="Y3230" s="78"/>
      <c r="Z3230" s="79"/>
      <c r="AA3230" s="1"/>
      <c r="AB3230" s="12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</row>
    <row r="3231" spans="1:61" s="109" customFormat="1">
      <c r="A3231" s="1"/>
      <c r="B3231" s="66"/>
      <c r="C3231" s="67"/>
      <c r="D3231" s="68" t="s">
        <v>50</v>
      </c>
      <c r="E3231" s="70" t="s">
        <v>51</v>
      </c>
      <c r="F3231" s="70" t="s">
        <v>1387</v>
      </c>
      <c r="G3231" s="67">
        <v>44750</v>
      </c>
      <c r="H3231" s="67">
        <v>44770</v>
      </c>
      <c r="I3231" s="71">
        <f t="shared" si="175"/>
        <v>20</v>
      </c>
      <c r="J3231" s="72" t="s">
        <v>195</v>
      </c>
      <c r="K3231" s="72" t="s">
        <v>196</v>
      </c>
      <c r="L3231" s="73">
        <v>1</v>
      </c>
      <c r="M3231" s="73" t="s">
        <v>108</v>
      </c>
      <c r="N3231" s="68" t="str">
        <f>VLOOKUP(K3231,[1]人員授權表!D$3:G$249,4,0)</f>
        <v>無機</v>
      </c>
      <c r="O3231" s="70" t="str">
        <f>VLOOKUP(K3231,[1]人員授權表!D$2:E$249,2,FALSE)</f>
        <v>Debby胡萱黛</v>
      </c>
      <c r="P3231" s="67">
        <f t="shared" si="174"/>
        <v>44768</v>
      </c>
      <c r="Q3231" s="75" t="str">
        <f t="shared" si="176"/>
        <v>週二</v>
      </c>
      <c r="R3231" s="80">
        <v>44764</v>
      </c>
      <c r="S3231" s="68"/>
      <c r="T3231" s="70"/>
      <c r="U3231" s="70"/>
      <c r="V3231" s="70"/>
      <c r="W3231" s="70"/>
      <c r="X3231" s="70"/>
      <c r="Y3231" s="78"/>
      <c r="Z3231" s="79"/>
      <c r="AA3231" s="1"/>
      <c r="AB3231" s="12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</row>
    <row r="3232" spans="1:61" s="109" customFormat="1">
      <c r="A3232" s="1"/>
      <c r="B3232" s="66"/>
      <c r="C3232" s="67"/>
      <c r="D3232" s="68" t="s">
        <v>50</v>
      </c>
      <c r="E3232" s="70" t="s">
        <v>51</v>
      </c>
      <c r="F3232" s="70" t="s">
        <v>1387</v>
      </c>
      <c r="G3232" s="67">
        <v>44750</v>
      </c>
      <c r="H3232" s="67">
        <v>44770</v>
      </c>
      <c r="I3232" s="71">
        <f t="shared" si="175"/>
        <v>20</v>
      </c>
      <c r="J3232" s="72" t="s">
        <v>198</v>
      </c>
      <c r="K3232" s="72" t="s">
        <v>199</v>
      </c>
      <c r="L3232" s="73">
        <v>1</v>
      </c>
      <c r="M3232" s="73" t="s">
        <v>108</v>
      </c>
      <c r="N3232" s="68" t="str">
        <f>VLOOKUP(K3232,[1]人員授權表!D$3:G$249,4,0)</f>
        <v>無機</v>
      </c>
      <c r="O3232" s="70" t="str">
        <f>VLOOKUP(K3232,[1]人員授權表!D$2:E$249,2,FALSE)</f>
        <v>Vicky游崴涵</v>
      </c>
      <c r="P3232" s="67">
        <f t="shared" si="174"/>
        <v>44768</v>
      </c>
      <c r="Q3232" s="75" t="str">
        <f t="shared" si="176"/>
        <v>週二</v>
      </c>
      <c r="R3232" s="80">
        <v>44762</v>
      </c>
      <c r="S3232" s="68"/>
      <c r="T3232" s="70"/>
      <c r="U3232" s="70"/>
      <c r="V3232" s="70"/>
      <c r="W3232" s="70"/>
      <c r="X3232" s="70"/>
      <c r="Y3232" s="78"/>
      <c r="Z3232" s="79"/>
      <c r="AA3232" s="1"/>
      <c r="AB3232" s="12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</row>
    <row r="3233" spans="1:61" s="109" customFormat="1">
      <c r="A3233" s="1"/>
      <c r="B3233" s="66"/>
      <c r="C3233" s="67"/>
      <c r="D3233" s="68" t="s">
        <v>50</v>
      </c>
      <c r="E3233" s="70" t="s">
        <v>51</v>
      </c>
      <c r="F3233" s="70" t="s">
        <v>1387</v>
      </c>
      <c r="G3233" s="67">
        <v>44750</v>
      </c>
      <c r="H3233" s="67">
        <v>44770</v>
      </c>
      <c r="I3233" s="71">
        <f t="shared" si="175"/>
        <v>20</v>
      </c>
      <c r="J3233" s="72" t="s">
        <v>200</v>
      </c>
      <c r="K3233" s="72" t="s">
        <v>201</v>
      </c>
      <c r="L3233" s="73">
        <v>1</v>
      </c>
      <c r="M3233" s="73" t="s">
        <v>108</v>
      </c>
      <c r="N3233" s="68" t="str">
        <f>VLOOKUP(K3233,[1]人員授權表!D$3:G$249,4,0)</f>
        <v>無機</v>
      </c>
      <c r="O3233" s="70" t="str">
        <f>VLOOKUP(K3233,[1]人員授權表!D$2:E$249,2,FALSE)</f>
        <v>Ruby黃家蓁</v>
      </c>
      <c r="P3233" s="67">
        <f t="shared" si="174"/>
        <v>44768</v>
      </c>
      <c r="Q3233" s="75" t="str">
        <f t="shared" si="176"/>
        <v>週二</v>
      </c>
      <c r="R3233" s="80">
        <v>44757</v>
      </c>
      <c r="S3233" s="68"/>
      <c r="T3233" s="70"/>
      <c r="U3233" s="70"/>
      <c r="V3233" s="70"/>
      <c r="W3233" s="70"/>
      <c r="X3233" s="70"/>
      <c r="Y3233" s="78"/>
      <c r="Z3233" s="79"/>
      <c r="AA3233" s="1"/>
      <c r="AB3233" s="12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</row>
    <row r="3234" spans="1:61" s="109" customFormat="1">
      <c r="A3234" s="1"/>
      <c r="B3234" s="66"/>
      <c r="C3234" s="67"/>
      <c r="D3234" s="68" t="s">
        <v>50</v>
      </c>
      <c r="E3234" s="70" t="s">
        <v>51</v>
      </c>
      <c r="F3234" s="70" t="s">
        <v>1387</v>
      </c>
      <c r="G3234" s="67">
        <v>44750</v>
      </c>
      <c r="H3234" s="67">
        <v>44770</v>
      </c>
      <c r="I3234" s="71">
        <f t="shared" si="175"/>
        <v>20</v>
      </c>
      <c r="J3234" s="72" t="s">
        <v>151</v>
      </c>
      <c r="K3234" s="72" t="s">
        <v>152</v>
      </c>
      <c r="L3234" s="73">
        <v>1</v>
      </c>
      <c r="M3234" s="73" t="s">
        <v>108</v>
      </c>
      <c r="N3234" s="68" t="str">
        <f>VLOOKUP(K3234,[1]人員授權表!D$3:G$249,4,0)</f>
        <v>無機</v>
      </c>
      <c r="O3234" s="70" t="str">
        <f>VLOOKUP(K3234,[1]人員授權表!D$2:E$249,2,FALSE)</f>
        <v>Vicky游崴涵</v>
      </c>
      <c r="P3234" s="67">
        <f t="shared" si="174"/>
        <v>44768</v>
      </c>
      <c r="Q3234" s="75" t="str">
        <f t="shared" si="176"/>
        <v>週二</v>
      </c>
      <c r="R3234" s="80">
        <v>44762</v>
      </c>
      <c r="S3234" s="68"/>
      <c r="T3234" s="70"/>
      <c r="U3234" s="70"/>
      <c r="V3234" s="70"/>
      <c r="W3234" s="70"/>
      <c r="X3234" s="70"/>
      <c r="Y3234" s="78"/>
      <c r="Z3234" s="79"/>
      <c r="AA3234" s="1"/>
      <c r="AB3234" s="12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</row>
    <row r="3235" spans="1:61" s="109" customFormat="1">
      <c r="A3235" s="1"/>
      <c r="B3235" s="66"/>
      <c r="C3235" s="67"/>
      <c r="D3235" s="68" t="s">
        <v>50</v>
      </c>
      <c r="E3235" s="70" t="s">
        <v>51</v>
      </c>
      <c r="F3235" s="70" t="s">
        <v>1387</v>
      </c>
      <c r="G3235" s="67">
        <v>44750</v>
      </c>
      <c r="H3235" s="67">
        <v>44770</v>
      </c>
      <c r="I3235" s="71">
        <f t="shared" si="175"/>
        <v>20</v>
      </c>
      <c r="J3235" s="72" t="s">
        <v>160</v>
      </c>
      <c r="K3235" s="72" t="s">
        <v>161</v>
      </c>
      <c r="L3235" s="73">
        <v>1</v>
      </c>
      <c r="M3235" s="73" t="s">
        <v>108</v>
      </c>
      <c r="N3235" s="68" t="str">
        <f>VLOOKUP(K3235,[1]人員授權表!D$3:G$249,4,0)</f>
        <v>無機</v>
      </c>
      <c r="O3235" s="70" t="str">
        <f>VLOOKUP(K3235,[1]人員授權表!D$2:E$249,2,FALSE)</f>
        <v>Dennis陳汶宏</v>
      </c>
      <c r="P3235" s="67">
        <f t="shared" si="174"/>
        <v>44768</v>
      </c>
      <c r="Q3235" s="75" t="str">
        <f t="shared" si="176"/>
        <v>週二</v>
      </c>
      <c r="R3235" s="80">
        <v>44762</v>
      </c>
      <c r="S3235" s="68"/>
      <c r="T3235" s="70"/>
      <c r="U3235" s="70"/>
      <c r="V3235" s="70"/>
      <c r="W3235" s="70"/>
      <c r="X3235" s="70"/>
      <c r="Y3235" s="78"/>
      <c r="Z3235" s="79"/>
      <c r="AA3235" s="1"/>
      <c r="AB3235" s="12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</row>
    <row r="3236" spans="1:61" s="109" customFormat="1">
      <c r="A3236" s="1"/>
      <c r="B3236" s="66"/>
      <c r="C3236" s="67"/>
      <c r="D3236" s="68" t="s">
        <v>50</v>
      </c>
      <c r="E3236" s="70" t="s">
        <v>51</v>
      </c>
      <c r="F3236" s="70" t="s">
        <v>1387</v>
      </c>
      <c r="G3236" s="67">
        <v>44750</v>
      </c>
      <c r="H3236" s="67">
        <v>44770</v>
      </c>
      <c r="I3236" s="71">
        <f t="shared" si="175"/>
        <v>20</v>
      </c>
      <c r="J3236" s="72" t="s">
        <v>1222</v>
      </c>
      <c r="K3236" s="72" t="s">
        <v>1326</v>
      </c>
      <c r="L3236" s="73">
        <v>1</v>
      </c>
      <c r="M3236" s="73" t="s">
        <v>108</v>
      </c>
      <c r="N3236" s="68" t="str">
        <f>VLOOKUP(K3236,[1]人員授權表!D$3:G$249,4,0)</f>
        <v>無機</v>
      </c>
      <c r="O3236" s="70" t="str">
        <f>VLOOKUP(K3236,[1]人員授權表!D$2:E$249,2,FALSE)</f>
        <v>Dennis陳汶宏</v>
      </c>
      <c r="P3236" s="67">
        <f t="shared" si="174"/>
        <v>44768</v>
      </c>
      <c r="Q3236" s="75" t="str">
        <f t="shared" si="176"/>
        <v>週二</v>
      </c>
      <c r="R3236" s="80">
        <v>44762</v>
      </c>
      <c r="S3236" s="68"/>
      <c r="T3236" s="70"/>
      <c r="U3236" s="70"/>
      <c r="V3236" s="70"/>
      <c r="W3236" s="70"/>
      <c r="X3236" s="70"/>
      <c r="Y3236" s="78"/>
      <c r="Z3236" s="79"/>
      <c r="AA3236" s="1"/>
      <c r="AB3236" s="12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</row>
    <row r="3237" spans="1:61" s="109" customFormat="1">
      <c r="A3237" s="1"/>
      <c r="B3237" s="66"/>
      <c r="C3237" s="67"/>
      <c r="D3237" s="68" t="s">
        <v>50</v>
      </c>
      <c r="E3237" s="70" t="s">
        <v>51</v>
      </c>
      <c r="F3237" s="70" t="s">
        <v>1387</v>
      </c>
      <c r="G3237" s="67">
        <v>44750</v>
      </c>
      <c r="H3237" s="67">
        <v>44770</v>
      </c>
      <c r="I3237" s="71">
        <f t="shared" si="175"/>
        <v>20</v>
      </c>
      <c r="J3237" s="72" t="s">
        <v>175</v>
      </c>
      <c r="K3237" s="72" t="s">
        <v>176</v>
      </c>
      <c r="L3237" s="73">
        <v>1</v>
      </c>
      <c r="M3237" s="73" t="s">
        <v>108</v>
      </c>
      <c r="N3237" s="68" t="str">
        <f>VLOOKUP(K3237,[1]人員授權表!D$3:G$249,4,0)</f>
        <v>無機</v>
      </c>
      <c r="O3237" s="70" t="s">
        <v>177</v>
      </c>
      <c r="P3237" s="67">
        <f t="shared" si="174"/>
        <v>44768</v>
      </c>
      <c r="Q3237" s="75" t="str">
        <f t="shared" si="176"/>
        <v>週二</v>
      </c>
      <c r="R3237" s="80">
        <v>44755</v>
      </c>
      <c r="S3237" s="68"/>
      <c r="T3237" s="70"/>
      <c r="U3237" s="70"/>
      <c r="V3237" s="70"/>
      <c r="W3237" s="70"/>
      <c r="X3237" s="70"/>
      <c r="Y3237" s="78"/>
      <c r="Z3237" s="79"/>
      <c r="AA3237" s="1"/>
      <c r="AB3237" s="12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</row>
    <row r="3238" spans="1:61" s="109" customFormat="1">
      <c r="A3238" s="1"/>
      <c r="B3238" s="66"/>
      <c r="C3238" s="67"/>
      <c r="D3238" s="68" t="s">
        <v>50</v>
      </c>
      <c r="E3238" s="70" t="s">
        <v>51</v>
      </c>
      <c r="F3238" s="70" t="s">
        <v>1387</v>
      </c>
      <c r="G3238" s="67">
        <v>44750</v>
      </c>
      <c r="H3238" s="67">
        <v>44770</v>
      </c>
      <c r="I3238" s="71">
        <f t="shared" si="175"/>
        <v>20</v>
      </c>
      <c r="J3238" s="72" t="s">
        <v>290</v>
      </c>
      <c r="K3238" s="72" t="s">
        <v>291</v>
      </c>
      <c r="L3238" s="73">
        <v>1</v>
      </c>
      <c r="M3238" s="73" t="s">
        <v>108</v>
      </c>
      <c r="N3238" s="68" t="str">
        <f>VLOOKUP(K3238,[1]人員授權表!D$3:G$249,4,0)</f>
        <v>無機</v>
      </c>
      <c r="O3238" s="70" t="str">
        <f>VLOOKUP(K3238,[1]人員授權表!D$2:E$249,2,FALSE)</f>
        <v>George陳志昇</v>
      </c>
      <c r="P3238" s="67">
        <f t="shared" si="174"/>
        <v>44768</v>
      </c>
      <c r="Q3238" s="75" t="str">
        <f t="shared" si="176"/>
        <v>週二</v>
      </c>
      <c r="R3238" s="80">
        <v>44762</v>
      </c>
      <c r="S3238" s="68"/>
      <c r="T3238" s="70"/>
      <c r="U3238" s="70"/>
      <c r="V3238" s="70"/>
      <c r="W3238" s="70"/>
      <c r="X3238" s="70"/>
      <c r="Y3238" s="78"/>
      <c r="Z3238" s="79"/>
      <c r="AA3238" s="1"/>
      <c r="AB3238" s="12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</row>
    <row r="3239" spans="1:61" s="109" customFormat="1">
      <c r="A3239" s="1"/>
      <c r="B3239" s="66"/>
      <c r="C3239" s="67"/>
      <c r="D3239" s="68" t="s">
        <v>50</v>
      </c>
      <c r="E3239" s="70" t="s">
        <v>51</v>
      </c>
      <c r="F3239" s="70" t="s">
        <v>1387</v>
      </c>
      <c r="G3239" s="67">
        <v>44750</v>
      </c>
      <c r="H3239" s="67">
        <v>44770</v>
      </c>
      <c r="I3239" s="71">
        <f t="shared" si="175"/>
        <v>20</v>
      </c>
      <c r="J3239" s="72" t="s">
        <v>204</v>
      </c>
      <c r="K3239" s="72" t="s">
        <v>205</v>
      </c>
      <c r="L3239" s="73">
        <v>1</v>
      </c>
      <c r="M3239" s="73" t="s">
        <v>108</v>
      </c>
      <c r="N3239" s="68" t="str">
        <f>VLOOKUP(K3239,[1]人員授權表!D$3:G$249,4,0)</f>
        <v>無機</v>
      </c>
      <c r="O3239" s="70" t="str">
        <f>VLOOKUP(K3239,[1]人員授權表!D$2:E$249,2,FALSE)</f>
        <v>Iring陳俊明</v>
      </c>
      <c r="P3239" s="67">
        <f t="shared" si="174"/>
        <v>44768</v>
      </c>
      <c r="Q3239" s="75" t="str">
        <f t="shared" si="176"/>
        <v>週二</v>
      </c>
      <c r="R3239" s="80">
        <v>44762</v>
      </c>
      <c r="S3239" s="68"/>
      <c r="T3239" s="70"/>
      <c r="U3239" s="70"/>
      <c r="V3239" s="70"/>
      <c r="W3239" s="70"/>
      <c r="X3239" s="70"/>
      <c r="Y3239" s="78"/>
      <c r="Z3239" s="79"/>
      <c r="AA3239" s="1"/>
      <c r="AB3239" s="12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</row>
    <row r="3240" spans="1:61" s="109" customFormat="1">
      <c r="A3240" s="1"/>
      <c r="B3240" s="66"/>
      <c r="C3240" s="67"/>
      <c r="D3240" s="68" t="s">
        <v>50</v>
      </c>
      <c r="E3240" s="70" t="s">
        <v>51</v>
      </c>
      <c r="F3240" s="70" t="s">
        <v>1387</v>
      </c>
      <c r="G3240" s="67">
        <v>44750</v>
      </c>
      <c r="H3240" s="67">
        <v>44770</v>
      </c>
      <c r="I3240" s="71">
        <f t="shared" si="175"/>
        <v>20</v>
      </c>
      <c r="J3240" s="72" t="s">
        <v>206</v>
      </c>
      <c r="K3240" s="72" t="s">
        <v>179</v>
      </c>
      <c r="L3240" s="73">
        <v>1</v>
      </c>
      <c r="M3240" s="73" t="s">
        <v>108</v>
      </c>
      <c r="N3240" s="68" t="str">
        <f>VLOOKUP(K3240,[1]人員授權表!D$3:G$249,4,0)</f>
        <v>無機</v>
      </c>
      <c r="O3240" s="70" t="s">
        <v>115</v>
      </c>
      <c r="P3240" s="67">
        <f t="shared" si="174"/>
        <v>44768</v>
      </c>
      <c r="Q3240" s="75" t="str">
        <f t="shared" si="176"/>
        <v>週二</v>
      </c>
      <c r="R3240" s="80">
        <v>44763</v>
      </c>
      <c r="S3240" s="68"/>
      <c r="T3240" s="70"/>
      <c r="U3240" s="70"/>
      <c r="V3240" s="70"/>
      <c r="W3240" s="70"/>
      <c r="X3240" s="70"/>
      <c r="Y3240" s="78"/>
      <c r="Z3240" s="79"/>
      <c r="AA3240" s="1"/>
      <c r="AB3240" s="12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</row>
    <row r="3241" spans="1:61" s="68" customFormat="1">
      <c r="A3241" s="1"/>
      <c r="B3241" s="66"/>
      <c r="C3241" s="67"/>
      <c r="D3241" s="68" t="s">
        <v>50</v>
      </c>
      <c r="E3241" s="70" t="s">
        <v>51</v>
      </c>
      <c r="F3241" s="70" t="s">
        <v>1387</v>
      </c>
      <c r="G3241" s="67">
        <v>44750</v>
      </c>
      <c r="H3241" s="67">
        <v>44770</v>
      </c>
      <c r="I3241" s="71">
        <f t="shared" si="175"/>
        <v>20</v>
      </c>
      <c r="J3241" s="72" t="s">
        <v>178</v>
      </c>
      <c r="K3241" s="72" t="s">
        <v>179</v>
      </c>
      <c r="L3241" s="73">
        <v>1</v>
      </c>
      <c r="M3241" s="73" t="s">
        <v>108</v>
      </c>
      <c r="N3241" s="68" t="str">
        <f>VLOOKUP(K3241,[1]人員授權表!D$3:G$249,4,0)</f>
        <v>無機</v>
      </c>
      <c r="O3241" s="70" t="s">
        <v>115</v>
      </c>
      <c r="P3241" s="67">
        <f t="shared" si="174"/>
        <v>44768</v>
      </c>
      <c r="Q3241" s="75" t="str">
        <f t="shared" si="176"/>
        <v>週二</v>
      </c>
      <c r="R3241" s="80">
        <v>44763</v>
      </c>
      <c r="T3241" s="70"/>
      <c r="U3241" s="70"/>
      <c r="V3241" s="70"/>
      <c r="W3241" s="70"/>
      <c r="X3241" s="70"/>
      <c r="Y3241" s="78"/>
      <c r="Z3241" s="79"/>
      <c r="AA3241" s="1"/>
      <c r="AB3241" s="12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</row>
    <row r="3242" spans="1:61" s="68" customFormat="1">
      <c r="A3242" s="1"/>
      <c r="B3242" s="66"/>
      <c r="C3242" s="67"/>
      <c r="D3242" s="68" t="s">
        <v>50</v>
      </c>
      <c r="E3242" s="70" t="s">
        <v>51</v>
      </c>
      <c r="F3242" s="70" t="s">
        <v>1387</v>
      </c>
      <c r="G3242" s="67">
        <v>44750</v>
      </c>
      <c r="H3242" s="67">
        <v>44770</v>
      </c>
      <c r="I3242" s="71">
        <f t="shared" si="175"/>
        <v>20</v>
      </c>
      <c r="J3242" s="72" t="s">
        <v>141</v>
      </c>
      <c r="K3242" s="72" t="s">
        <v>142</v>
      </c>
      <c r="L3242" s="73">
        <v>1</v>
      </c>
      <c r="M3242" s="73" t="s">
        <v>108</v>
      </c>
      <c r="N3242" s="68" t="str">
        <f>VLOOKUP(K3242,[1]人員授權表!D$3:G$249,4,0)</f>
        <v>無機</v>
      </c>
      <c r="O3242" s="70" t="str">
        <f>VLOOKUP(K3242,[1]人員授權表!D$2:E$249,2,FALSE)</f>
        <v>Dennis陳汶宏</v>
      </c>
      <c r="P3242" s="67">
        <f t="shared" si="174"/>
        <v>44768</v>
      </c>
      <c r="Q3242" s="75" t="str">
        <f t="shared" si="176"/>
        <v>週二</v>
      </c>
      <c r="R3242" s="80">
        <v>44755</v>
      </c>
      <c r="T3242" s="70"/>
      <c r="U3242" s="70"/>
      <c r="V3242" s="70"/>
      <c r="W3242" s="70"/>
      <c r="X3242" s="70"/>
      <c r="Y3242" s="78"/>
      <c r="Z3242" s="79"/>
      <c r="AA3242" s="1"/>
      <c r="AB3242" s="12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</row>
    <row r="3243" spans="1:61" s="68" customFormat="1">
      <c r="A3243" s="1"/>
      <c r="B3243" s="66"/>
      <c r="C3243" s="67"/>
      <c r="D3243" s="68" t="s">
        <v>50</v>
      </c>
      <c r="E3243" s="70" t="s">
        <v>51</v>
      </c>
      <c r="F3243" s="70" t="s">
        <v>1387</v>
      </c>
      <c r="G3243" s="67">
        <v>44750</v>
      </c>
      <c r="H3243" s="67">
        <v>44770</v>
      </c>
      <c r="I3243" s="71">
        <f t="shared" si="175"/>
        <v>20</v>
      </c>
      <c r="J3243" s="72" t="s">
        <v>966</v>
      </c>
      <c r="K3243" s="72" t="s">
        <v>154</v>
      </c>
      <c r="L3243" s="73">
        <v>1</v>
      </c>
      <c r="M3243" s="73" t="s">
        <v>108</v>
      </c>
      <c r="N3243" s="68" t="str">
        <f>VLOOKUP(K3243,[1]人員授權表!D$3:G$249,4,0)</f>
        <v>無機</v>
      </c>
      <c r="O3243" s="70" t="str">
        <f>VLOOKUP(K3243,[1]人員授權表!D$2:E$249,2,FALSE)</f>
        <v>Ken張智凱</v>
      </c>
      <c r="P3243" s="67">
        <f t="shared" ref="P3243:P3306" si="177">H3243-2</f>
        <v>44768</v>
      </c>
      <c r="Q3243" s="75" t="str">
        <f t="shared" si="176"/>
        <v>週二</v>
      </c>
      <c r="R3243" s="80">
        <v>44754</v>
      </c>
      <c r="T3243" s="70"/>
      <c r="U3243" s="70"/>
      <c r="V3243" s="70"/>
      <c r="W3243" s="70"/>
      <c r="X3243" s="70"/>
      <c r="Y3243" s="78"/>
      <c r="Z3243" s="79"/>
      <c r="AA3243" s="1"/>
      <c r="AB3243" s="12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</row>
    <row r="3244" spans="1:61" s="68" customFormat="1">
      <c r="A3244" s="1"/>
      <c r="B3244" s="66"/>
      <c r="C3244" s="67"/>
      <c r="D3244" s="68" t="s">
        <v>50</v>
      </c>
      <c r="E3244" s="70" t="s">
        <v>51</v>
      </c>
      <c r="F3244" s="70" t="s">
        <v>1387</v>
      </c>
      <c r="G3244" s="67">
        <v>44750</v>
      </c>
      <c r="H3244" s="67">
        <v>44770</v>
      </c>
      <c r="I3244" s="71">
        <f t="shared" si="175"/>
        <v>20</v>
      </c>
      <c r="J3244" s="72" t="s">
        <v>209</v>
      </c>
      <c r="K3244" s="72" t="s">
        <v>210</v>
      </c>
      <c r="L3244" s="73">
        <v>1</v>
      </c>
      <c r="M3244" s="73" t="s">
        <v>108</v>
      </c>
      <c r="N3244" s="68" t="str">
        <f>VLOOKUP(K3244,[1]人員授權表!D$3:G$249,4,0)</f>
        <v>無機</v>
      </c>
      <c r="O3244" s="70" t="str">
        <f>VLOOKUP(K3244,[1]人員授權表!D$2:E$249,2,FALSE)</f>
        <v>Vicky游崴涵</v>
      </c>
      <c r="P3244" s="67">
        <f t="shared" si="177"/>
        <v>44768</v>
      </c>
      <c r="Q3244" s="75" t="str">
        <f t="shared" si="176"/>
        <v>週二</v>
      </c>
      <c r="R3244" s="80">
        <v>44762</v>
      </c>
      <c r="T3244" s="70"/>
      <c r="U3244" s="70"/>
      <c r="V3244" s="70"/>
      <c r="W3244" s="70"/>
      <c r="X3244" s="70"/>
      <c r="Y3244" s="78"/>
      <c r="Z3244" s="79"/>
      <c r="AA3244" s="1"/>
      <c r="AB3244" s="12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</row>
    <row r="3245" spans="1:61" s="68" customFormat="1">
      <c r="A3245" s="1"/>
      <c r="B3245" s="66"/>
      <c r="C3245" s="67"/>
      <c r="D3245" s="68" t="s">
        <v>50</v>
      </c>
      <c r="E3245" s="70" t="s">
        <v>51</v>
      </c>
      <c r="F3245" s="70" t="s">
        <v>1387</v>
      </c>
      <c r="G3245" s="67">
        <v>44750</v>
      </c>
      <c r="H3245" s="67">
        <v>44770</v>
      </c>
      <c r="I3245" s="71">
        <f t="shared" si="175"/>
        <v>20</v>
      </c>
      <c r="J3245" s="72" t="s">
        <v>167</v>
      </c>
      <c r="K3245" s="72" t="s">
        <v>168</v>
      </c>
      <c r="L3245" s="73">
        <v>1</v>
      </c>
      <c r="M3245" s="73" t="s">
        <v>108</v>
      </c>
      <c r="N3245" s="68" t="str">
        <f>VLOOKUP(K3245,[1]人員授權表!D$3:G$249,4,0)</f>
        <v>有機</v>
      </c>
      <c r="O3245" s="70" t="str">
        <f>VLOOKUP(K3245,[1]人員授權表!D$2:E$249,2,FALSE)</f>
        <v>Una林庭瑄</v>
      </c>
      <c r="P3245" s="67">
        <f t="shared" si="177"/>
        <v>44768</v>
      </c>
      <c r="Q3245" s="75" t="str">
        <f t="shared" si="176"/>
        <v>週二</v>
      </c>
      <c r="R3245" s="80">
        <v>44761</v>
      </c>
      <c r="T3245" s="70"/>
      <c r="U3245" s="70"/>
      <c r="V3245" s="70"/>
      <c r="W3245" s="70"/>
      <c r="X3245" s="70"/>
      <c r="Y3245" s="78"/>
      <c r="Z3245" s="79"/>
      <c r="AA3245" s="1"/>
      <c r="AB3245" s="12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</row>
    <row r="3246" spans="1:61" s="68" customFormat="1">
      <c r="A3246" s="1"/>
      <c r="B3246" s="66"/>
      <c r="C3246" s="67"/>
      <c r="D3246" s="68" t="s">
        <v>50</v>
      </c>
      <c r="E3246" s="70" t="s">
        <v>51</v>
      </c>
      <c r="F3246" s="70" t="s">
        <v>1387</v>
      </c>
      <c r="G3246" s="67">
        <v>44750</v>
      </c>
      <c r="H3246" s="67">
        <v>44770</v>
      </c>
      <c r="I3246" s="71">
        <f t="shared" si="175"/>
        <v>20</v>
      </c>
      <c r="J3246" s="72" t="s">
        <v>257</v>
      </c>
      <c r="K3246" s="72" t="s">
        <v>1225</v>
      </c>
      <c r="L3246" s="73">
        <v>1</v>
      </c>
      <c r="M3246" s="73" t="s">
        <v>108</v>
      </c>
      <c r="N3246" s="68" t="str">
        <f>VLOOKUP(K3246,[1]人員授權表!D$3:G$249,4,0)</f>
        <v>有機</v>
      </c>
      <c r="O3246" s="70" t="str">
        <f>VLOOKUP(K3246,[1]人員授權表!D$2:E$249,2,FALSE)</f>
        <v>Casper李羿勳</v>
      </c>
      <c r="P3246" s="67">
        <f t="shared" si="177"/>
        <v>44768</v>
      </c>
      <c r="Q3246" s="75" t="str">
        <f t="shared" si="176"/>
        <v>週二</v>
      </c>
      <c r="R3246" s="80">
        <v>44764</v>
      </c>
      <c r="T3246" s="70"/>
      <c r="U3246" s="70"/>
      <c r="V3246" s="70"/>
      <c r="W3246" s="70"/>
      <c r="X3246" s="70"/>
      <c r="Y3246" s="78"/>
      <c r="Z3246" s="79"/>
      <c r="AA3246" s="1"/>
      <c r="AB3246" s="12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</row>
    <row r="3247" spans="1:61" s="68" customFormat="1">
      <c r="A3247" s="1"/>
      <c r="B3247" s="66"/>
      <c r="C3247" s="67"/>
      <c r="D3247" s="68" t="s">
        <v>50</v>
      </c>
      <c r="E3247" s="70" t="s">
        <v>51</v>
      </c>
      <c r="F3247" s="70" t="s">
        <v>1387</v>
      </c>
      <c r="G3247" s="67">
        <v>44750</v>
      </c>
      <c r="H3247" s="67">
        <v>44770</v>
      </c>
      <c r="I3247" s="71">
        <f t="shared" si="175"/>
        <v>20</v>
      </c>
      <c r="J3247" s="98" t="s">
        <v>1226</v>
      </c>
      <c r="K3247" s="98" t="s">
        <v>1227</v>
      </c>
      <c r="L3247" s="110">
        <v>1</v>
      </c>
      <c r="M3247" s="73" t="s">
        <v>108</v>
      </c>
      <c r="N3247" s="68" t="str">
        <f>VLOOKUP(K3247,[1]人員授權表!D$3:G$249,4,0)</f>
        <v>有機</v>
      </c>
      <c r="O3247" s="70" t="str">
        <f>VLOOKUP(K3247,[1]人員授權表!D$2:E$249,2,FALSE)</f>
        <v>Marco陳鴻鈞</v>
      </c>
      <c r="P3247" s="67">
        <f t="shared" si="177"/>
        <v>44768</v>
      </c>
      <c r="Q3247" s="75" t="str">
        <f t="shared" si="176"/>
        <v>週二</v>
      </c>
      <c r="R3247" s="80">
        <v>44761</v>
      </c>
      <c r="T3247" s="70"/>
      <c r="U3247" s="70"/>
      <c r="V3247" s="70"/>
      <c r="W3247" s="70"/>
      <c r="X3247" s="70"/>
      <c r="Y3247" s="78"/>
      <c r="Z3247" s="79"/>
      <c r="AA3247" s="1"/>
      <c r="AB3247" s="12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</row>
    <row r="3248" spans="1:61" s="68" customFormat="1">
      <c r="A3248" s="1"/>
      <c r="B3248" s="66"/>
      <c r="C3248" s="67"/>
      <c r="D3248" s="68" t="s">
        <v>50</v>
      </c>
      <c r="E3248" s="70" t="s">
        <v>51</v>
      </c>
      <c r="F3248" s="70" t="s">
        <v>1387</v>
      </c>
      <c r="G3248" s="67">
        <v>44750</v>
      </c>
      <c r="H3248" s="67">
        <v>44770</v>
      </c>
      <c r="I3248" s="71">
        <f t="shared" si="175"/>
        <v>20</v>
      </c>
      <c r="J3248" s="98" t="s">
        <v>169</v>
      </c>
      <c r="K3248" s="98" t="s">
        <v>170</v>
      </c>
      <c r="L3248" s="110">
        <v>1</v>
      </c>
      <c r="M3248" s="73" t="s">
        <v>108</v>
      </c>
      <c r="N3248" s="68" t="str">
        <f>VLOOKUP(K3248,[1]人員授權表!D$3:G$249,4,0)</f>
        <v>有機</v>
      </c>
      <c r="O3248" s="70" t="str">
        <f>VLOOKUP(K3248,[1]人員授權表!D$2:E$249,2,FALSE)</f>
        <v>Elle黃雅琪&amp;
Marco陳鴻鈞</v>
      </c>
      <c r="P3248" s="67">
        <f t="shared" si="177"/>
        <v>44768</v>
      </c>
      <c r="Q3248" s="75" t="str">
        <f t="shared" si="176"/>
        <v>週二</v>
      </c>
      <c r="R3248" s="80">
        <v>44761</v>
      </c>
      <c r="T3248" s="70"/>
      <c r="U3248" s="70"/>
      <c r="V3248" s="70"/>
      <c r="W3248" s="70"/>
      <c r="X3248" s="70"/>
      <c r="Y3248" s="78"/>
      <c r="Z3248" s="79"/>
      <c r="AA3248" s="1"/>
      <c r="AB3248" s="12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</row>
    <row r="3249" spans="1:61" s="68" customFormat="1">
      <c r="A3249" s="1"/>
      <c r="B3249" s="66"/>
      <c r="C3249" s="67"/>
      <c r="D3249" s="68" t="s">
        <v>50</v>
      </c>
      <c r="E3249" s="70" t="s">
        <v>51</v>
      </c>
      <c r="F3249" s="70" t="s">
        <v>1388</v>
      </c>
      <c r="G3249" s="67">
        <v>44750</v>
      </c>
      <c r="H3249" s="67">
        <v>44770</v>
      </c>
      <c r="I3249" s="71">
        <f t="shared" si="175"/>
        <v>20</v>
      </c>
      <c r="J3249" s="72" t="s">
        <v>490</v>
      </c>
      <c r="K3249" s="72" t="s">
        <v>182</v>
      </c>
      <c r="L3249" s="73">
        <v>1</v>
      </c>
      <c r="M3249" s="73" t="s">
        <v>108</v>
      </c>
      <c r="N3249" s="68" t="str">
        <f>VLOOKUP(K3249,[1]人員授權表!D$3:G$249,4,0)</f>
        <v>有機</v>
      </c>
      <c r="O3249" s="70" t="str">
        <f>VLOOKUP(K3249,[1]人員授權表!D$2:E$249,2,FALSE)</f>
        <v>Sara王淑玲</v>
      </c>
      <c r="P3249" s="67">
        <f t="shared" si="177"/>
        <v>44768</v>
      </c>
      <c r="Q3249" s="75" t="str">
        <f t="shared" si="176"/>
        <v>週二</v>
      </c>
      <c r="R3249" s="80">
        <v>44757</v>
      </c>
      <c r="T3249" s="70"/>
      <c r="U3249" s="70"/>
      <c r="V3249" s="70"/>
      <c r="W3249" s="70"/>
      <c r="X3249" s="70"/>
      <c r="Y3249" s="78"/>
      <c r="Z3249" s="79"/>
      <c r="AA3249" s="1"/>
      <c r="AB3249" s="12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</row>
    <row r="3250" spans="1:61" s="68" customFormat="1">
      <c r="A3250" s="1"/>
      <c r="B3250" s="66"/>
      <c r="C3250" s="67"/>
      <c r="D3250" s="68" t="s">
        <v>50</v>
      </c>
      <c r="E3250" s="70" t="s">
        <v>51</v>
      </c>
      <c r="F3250" s="70" t="s">
        <v>1388</v>
      </c>
      <c r="G3250" s="67">
        <v>44750</v>
      </c>
      <c r="H3250" s="67">
        <v>44770</v>
      </c>
      <c r="I3250" s="71">
        <f t="shared" si="175"/>
        <v>20</v>
      </c>
      <c r="J3250" s="72" t="s">
        <v>1322</v>
      </c>
      <c r="K3250" s="72" t="s">
        <v>187</v>
      </c>
      <c r="L3250" s="73">
        <v>1</v>
      </c>
      <c r="M3250" s="73" t="s">
        <v>108</v>
      </c>
      <c r="N3250" s="68" t="str">
        <f>VLOOKUP(K3250,[1]人員授權表!D$3:G$249,4,0)</f>
        <v>無機</v>
      </c>
      <c r="O3250" s="70" t="str">
        <f>VLOOKUP(K3250,[1]人員授權表!D$2:E$249,2,FALSE)</f>
        <v>Ruby黃家蓁</v>
      </c>
      <c r="P3250" s="67">
        <f t="shared" si="177"/>
        <v>44768</v>
      </c>
      <c r="Q3250" s="75" t="str">
        <f t="shared" si="176"/>
        <v>週二</v>
      </c>
      <c r="R3250" s="80">
        <v>44756</v>
      </c>
      <c r="T3250" s="70"/>
      <c r="U3250" s="70"/>
      <c r="V3250" s="70"/>
      <c r="W3250" s="70"/>
      <c r="X3250" s="70"/>
      <c r="Y3250" s="78"/>
      <c r="Z3250" s="79"/>
      <c r="AA3250" s="1"/>
      <c r="AB3250" s="12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</row>
    <row r="3251" spans="1:61" s="68" customFormat="1">
      <c r="A3251" s="1"/>
      <c r="B3251" s="66"/>
      <c r="C3251" s="67"/>
      <c r="D3251" s="68" t="s">
        <v>50</v>
      </c>
      <c r="E3251" s="70" t="s">
        <v>51</v>
      </c>
      <c r="F3251" s="70" t="s">
        <v>1388</v>
      </c>
      <c r="G3251" s="67">
        <v>44750</v>
      </c>
      <c r="H3251" s="67">
        <v>44770</v>
      </c>
      <c r="I3251" s="71">
        <f t="shared" si="175"/>
        <v>20</v>
      </c>
      <c r="J3251" s="72" t="s">
        <v>1323</v>
      </c>
      <c r="K3251" s="72" t="s">
        <v>189</v>
      </c>
      <c r="L3251" s="73">
        <v>1</v>
      </c>
      <c r="M3251" s="73" t="s">
        <v>108</v>
      </c>
      <c r="N3251" s="68" t="str">
        <f>VLOOKUP(K3251,[1]人員授權表!D$3:G$249,4,0)</f>
        <v>無機</v>
      </c>
      <c r="O3251" s="70" t="str">
        <f>VLOOKUP(K3251,[1]人員授權表!D$2:E$249,2,FALSE)</f>
        <v>Iring陳俊明</v>
      </c>
      <c r="P3251" s="67">
        <f t="shared" si="177"/>
        <v>44768</v>
      </c>
      <c r="Q3251" s="75" t="str">
        <f t="shared" si="176"/>
        <v>週二</v>
      </c>
      <c r="R3251" s="80">
        <v>44757</v>
      </c>
      <c r="T3251" s="70"/>
      <c r="U3251" s="70"/>
      <c r="V3251" s="70"/>
      <c r="W3251" s="70"/>
      <c r="X3251" s="70"/>
      <c r="Y3251" s="78"/>
      <c r="Z3251" s="79"/>
      <c r="AA3251" s="1"/>
      <c r="AB3251" s="12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</row>
    <row r="3252" spans="1:61" s="68" customFormat="1">
      <c r="A3252" s="1"/>
      <c r="B3252" s="66"/>
      <c r="C3252" s="67"/>
      <c r="D3252" s="68" t="s">
        <v>50</v>
      </c>
      <c r="E3252" s="70" t="s">
        <v>51</v>
      </c>
      <c r="F3252" s="70" t="s">
        <v>1388</v>
      </c>
      <c r="G3252" s="67">
        <v>44750</v>
      </c>
      <c r="H3252" s="67">
        <v>44770</v>
      </c>
      <c r="I3252" s="71">
        <f t="shared" si="175"/>
        <v>20</v>
      </c>
      <c r="J3252" s="72" t="s">
        <v>190</v>
      </c>
      <c r="K3252" s="72" t="s">
        <v>140</v>
      </c>
      <c r="L3252" s="73">
        <v>1</v>
      </c>
      <c r="M3252" s="73" t="s">
        <v>108</v>
      </c>
      <c r="N3252" s="68" t="str">
        <f>VLOOKUP(K3252,[1]人員授權表!D$3:G$249,4,0)</f>
        <v>無機</v>
      </c>
      <c r="O3252" s="70" t="s">
        <v>191</v>
      </c>
      <c r="P3252" s="67">
        <f t="shared" si="177"/>
        <v>44768</v>
      </c>
      <c r="Q3252" s="75" t="str">
        <f t="shared" si="176"/>
        <v>週二</v>
      </c>
      <c r="R3252" s="80">
        <v>44757</v>
      </c>
      <c r="T3252" s="70"/>
      <c r="U3252" s="70"/>
      <c r="V3252" s="70"/>
      <c r="W3252" s="70"/>
      <c r="X3252" s="70"/>
      <c r="Y3252" s="78"/>
      <c r="Z3252" s="79"/>
      <c r="AA3252" s="1"/>
      <c r="AB3252" s="12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</row>
    <row r="3253" spans="1:61" s="68" customFormat="1">
      <c r="A3253" s="1"/>
      <c r="B3253" s="66"/>
      <c r="C3253" s="67"/>
      <c r="D3253" s="68" t="s">
        <v>50</v>
      </c>
      <c r="E3253" s="70" t="s">
        <v>51</v>
      </c>
      <c r="F3253" s="70" t="s">
        <v>1388</v>
      </c>
      <c r="G3253" s="67">
        <v>44750</v>
      </c>
      <c r="H3253" s="67">
        <v>44770</v>
      </c>
      <c r="I3253" s="71">
        <f t="shared" si="175"/>
        <v>20</v>
      </c>
      <c r="J3253" s="72" t="s">
        <v>1389</v>
      </c>
      <c r="K3253" s="72" t="s">
        <v>196</v>
      </c>
      <c r="L3253" s="73">
        <v>1</v>
      </c>
      <c r="M3253" s="73" t="s">
        <v>108</v>
      </c>
      <c r="N3253" s="68" t="str">
        <f>VLOOKUP(K3253,[1]人員授權表!D$3:G$249,4,0)</f>
        <v>無機</v>
      </c>
      <c r="O3253" s="70" t="str">
        <f>VLOOKUP(K3253,[1]人員授權表!D$2:E$249,2,FALSE)</f>
        <v>Debby胡萱黛</v>
      </c>
      <c r="P3253" s="67">
        <f t="shared" si="177"/>
        <v>44768</v>
      </c>
      <c r="Q3253" s="75" t="str">
        <f t="shared" si="176"/>
        <v>週二</v>
      </c>
      <c r="R3253" s="80">
        <v>44764</v>
      </c>
      <c r="T3253" s="70"/>
      <c r="U3253" s="70"/>
      <c r="V3253" s="70"/>
      <c r="W3253" s="70"/>
      <c r="X3253" s="70"/>
      <c r="Y3253" s="78"/>
      <c r="Z3253" s="79"/>
      <c r="AA3253" s="1"/>
      <c r="AB3253" s="12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</row>
    <row r="3254" spans="1:61" s="68" customFormat="1">
      <c r="A3254" s="1"/>
      <c r="B3254" s="66"/>
      <c r="C3254" s="67"/>
      <c r="D3254" s="68" t="s">
        <v>50</v>
      </c>
      <c r="E3254" s="70" t="s">
        <v>51</v>
      </c>
      <c r="F3254" s="70" t="s">
        <v>1388</v>
      </c>
      <c r="G3254" s="67">
        <v>44750</v>
      </c>
      <c r="H3254" s="67">
        <v>44770</v>
      </c>
      <c r="I3254" s="71">
        <f t="shared" si="175"/>
        <v>20</v>
      </c>
      <c r="J3254" s="72" t="s">
        <v>556</v>
      </c>
      <c r="K3254" s="72" t="s">
        <v>199</v>
      </c>
      <c r="L3254" s="73">
        <v>1</v>
      </c>
      <c r="M3254" s="73" t="s">
        <v>108</v>
      </c>
      <c r="N3254" s="68" t="str">
        <f>VLOOKUP(K3254,[1]人員授權表!D$3:G$249,4,0)</f>
        <v>無機</v>
      </c>
      <c r="O3254" s="70" t="str">
        <f>VLOOKUP(K3254,[1]人員授權表!D$2:E$249,2,FALSE)</f>
        <v>Vicky游崴涵</v>
      </c>
      <c r="P3254" s="67">
        <f t="shared" si="177"/>
        <v>44768</v>
      </c>
      <c r="Q3254" s="75" t="str">
        <f t="shared" si="176"/>
        <v>週二</v>
      </c>
      <c r="R3254" s="80">
        <v>44762</v>
      </c>
      <c r="T3254" s="70"/>
      <c r="U3254" s="70"/>
      <c r="V3254" s="70"/>
      <c r="W3254" s="70"/>
      <c r="X3254" s="70"/>
      <c r="Y3254" s="78"/>
      <c r="Z3254" s="79"/>
      <c r="AA3254" s="1"/>
      <c r="AB3254" s="12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</row>
    <row r="3255" spans="1:61" s="68" customFormat="1">
      <c r="A3255" s="1"/>
      <c r="B3255" s="66"/>
      <c r="C3255" s="67"/>
      <c r="D3255" s="68" t="s">
        <v>50</v>
      </c>
      <c r="E3255" s="70" t="s">
        <v>51</v>
      </c>
      <c r="F3255" s="70" t="s">
        <v>1388</v>
      </c>
      <c r="G3255" s="67">
        <v>44750</v>
      </c>
      <c r="H3255" s="67">
        <v>44770</v>
      </c>
      <c r="I3255" s="71">
        <f t="shared" si="175"/>
        <v>20</v>
      </c>
      <c r="J3255" s="72" t="s">
        <v>1382</v>
      </c>
      <c r="K3255" s="72" t="s">
        <v>201</v>
      </c>
      <c r="L3255" s="73">
        <v>1</v>
      </c>
      <c r="M3255" s="73" t="s">
        <v>108</v>
      </c>
      <c r="N3255" s="68" t="str">
        <f>VLOOKUP(K3255,[1]人員授權表!D$3:G$249,4,0)</f>
        <v>無機</v>
      </c>
      <c r="O3255" s="70" t="str">
        <f>VLOOKUP(K3255,[1]人員授權表!D$2:E$249,2,FALSE)</f>
        <v>Ruby黃家蓁</v>
      </c>
      <c r="P3255" s="67">
        <f t="shared" si="177"/>
        <v>44768</v>
      </c>
      <c r="Q3255" s="75" t="str">
        <f t="shared" si="176"/>
        <v>週二</v>
      </c>
      <c r="R3255" s="80">
        <v>44761</v>
      </c>
      <c r="T3255" s="70"/>
      <c r="U3255" s="70"/>
      <c r="V3255" s="70"/>
      <c r="W3255" s="70"/>
      <c r="X3255" s="70"/>
      <c r="Y3255" s="78"/>
      <c r="Z3255" s="79"/>
      <c r="AA3255" s="1"/>
      <c r="AB3255" s="12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</row>
    <row r="3256" spans="1:61" s="68" customFormat="1">
      <c r="A3256" s="1"/>
      <c r="B3256" s="66"/>
      <c r="C3256" s="67"/>
      <c r="D3256" s="68" t="s">
        <v>50</v>
      </c>
      <c r="E3256" s="70" t="s">
        <v>51</v>
      </c>
      <c r="F3256" s="70" t="s">
        <v>1388</v>
      </c>
      <c r="G3256" s="67">
        <v>44750</v>
      </c>
      <c r="H3256" s="67">
        <v>44770</v>
      </c>
      <c r="I3256" s="71">
        <f t="shared" si="175"/>
        <v>20</v>
      </c>
      <c r="J3256" s="72" t="s">
        <v>1390</v>
      </c>
      <c r="K3256" s="72" t="s">
        <v>152</v>
      </c>
      <c r="L3256" s="73">
        <v>1</v>
      </c>
      <c r="M3256" s="73" t="s">
        <v>108</v>
      </c>
      <c r="N3256" s="68" t="str">
        <f>VLOOKUP(K3256,[1]人員授權表!D$3:G$249,4,0)</f>
        <v>無機</v>
      </c>
      <c r="O3256" s="70" t="str">
        <f>VLOOKUP(K3256,[1]人員授權表!D$2:E$249,2,FALSE)</f>
        <v>Vicky游崴涵</v>
      </c>
      <c r="P3256" s="67">
        <f t="shared" si="177"/>
        <v>44768</v>
      </c>
      <c r="Q3256" s="75" t="str">
        <f t="shared" si="176"/>
        <v>週二</v>
      </c>
      <c r="R3256" s="80">
        <v>44762</v>
      </c>
      <c r="T3256" s="70"/>
      <c r="U3256" s="70"/>
      <c r="V3256" s="70"/>
      <c r="W3256" s="70"/>
      <c r="X3256" s="70"/>
      <c r="Y3256" s="78"/>
      <c r="Z3256" s="79"/>
      <c r="AA3256" s="1"/>
      <c r="AB3256" s="12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</row>
    <row r="3257" spans="1:61" s="68" customFormat="1">
      <c r="A3257" s="1"/>
      <c r="B3257" s="66"/>
      <c r="C3257" s="67"/>
      <c r="D3257" s="68" t="s">
        <v>50</v>
      </c>
      <c r="E3257" s="70" t="s">
        <v>51</v>
      </c>
      <c r="F3257" s="70" t="s">
        <v>1388</v>
      </c>
      <c r="G3257" s="67">
        <v>44750</v>
      </c>
      <c r="H3257" s="67">
        <v>44770</v>
      </c>
      <c r="I3257" s="71">
        <f t="shared" si="175"/>
        <v>20</v>
      </c>
      <c r="J3257" s="72" t="s">
        <v>1383</v>
      </c>
      <c r="K3257" s="72" t="s">
        <v>161</v>
      </c>
      <c r="L3257" s="73">
        <v>1</v>
      </c>
      <c r="M3257" s="73" t="s">
        <v>108</v>
      </c>
      <c r="N3257" s="68" t="str">
        <f>VLOOKUP(K3257,[1]人員授權表!D$3:G$249,4,0)</f>
        <v>無機</v>
      </c>
      <c r="O3257" s="70" t="str">
        <f>VLOOKUP(K3257,[1]人員授權表!D$2:E$249,2,FALSE)</f>
        <v>Dennis陳汶宏</v>
      </c>
      <c r="P3257" s="67">
        <f t="shared" si="177"/>
        <v>44768</v>
      </c>
      <c r="Q3257" s="75" t="str">
        <f t="shared" si="176"/>
        <v>週二</v>
      </c>
      <c r="R3257" s="80">
        <v>44762</v>
      </c>
      <c r="T3257" s="70"/>
      <c r="U3257" s="70"/>
      <c r="V3257" s="70"/>
      <c r="W3257" s="70"/>
      <c r="X3257" s="70"/>
      <c r="Y3257" s="78"/>
      <c r="Z3257" s="79"/>
      <c r="AA3257" s="1"/>
      <c r="AB3257" s="12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</row>
    <row r="3258" spans="1:61" s="68" customFormat="1">
      <c r="A3258" s="1"/>
      <c r="B3258" s="66"/>
      <c r="C3258" s="67"/>
      <c r="D3258" s="68" t="s">
        <v>50</v>
      </c>
      <c r="E3258" s="70" t="s">
        <v>51</v>
      </c>
      <c r="F3258" s="70" t="s">
        <v>1388</v>
      </c>
      <c r="G3258" s="67">
        <v>44750</v>
      </c>
      <c r="H3258" s="67">
        <v>44770</v>
      </c>
      <c r="I3258" s="71">
        <f t="shared" si="175"/>
        <v>20</v>
      </c>
      <c r="J3258" s="72" t="s">
        <v>1325</v>
      </c>
      <c r="K3258" s="72" t="s">
        <v>1326</v>
      </c>
      <c r="L3258" s="73">
        <v>1</v>
      </c>
      <c r="M3258" s="73" t="s">
        <v>108</v>
      </c>
      <c r="N3258" s="68" t="str">
        <f>VLOOKUP(K3258,[1]人員授權表!D$3:G$249,4,0)</f>
        <v>無機</v>
      </c>
      <c r="O3258" s="70" t="str">
        <f>VLOOKUP(K3258,[1]人員授權表!D$2:E$249,2,FALSE)</f>
        <v>Dennis陳汶宏</v>
      </c>
      <c r="P3258" s="67">
        <f t="shared" si="177"/>
        <v>44768</v>
      </c>
      <c r="Q3258" s="75" t="str">
        <f t="shared" si="176"/>
        <v>週二</v>
      </c>
      <c r="R3258" s="80">
        <v>44762</v>
      </c>
      <c r="T3258" s="70"/>
      <c r="U3258" s="70"/>
      <c r="V3258" s="70"/>
      <c r="W3258" s="70"/>
      <c r="X3258" s="70"/>
      <c r="Y3258" s="78"/>
      <c r="Z3258" s="79"/>
      <c r="AA3258" s="1"/>
      <c r="AB3258" s="12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</row>
    <row r="3259" spans="1:61" s="68" customFormat="1">
      <c r="A3259" s="1"/>
      <c r="B3259" s="66"/>
      <c r="C3259" s="67"/>
      <c r="D3259" s="68" t="s">
        <v>50</v>
      </c>
      <c r="E3259" s="70" t="s">
        <v>51</v>
      </c>
      <c r="F3259" s="70" t="s">
        <v>1388</v>
      </c>
      <c r="G3259" s="67">
        <v>44750</v>
      </c>
      <c r="H3259" s="67">
        <v>44770</v>
      </c>
      <c r="I3259" s="71">
        <f t="shared" si="175"/>
        <v>20</v>
      </c>
      <c r="J3259" s="72" t="s">
        <v>1384</v>
      </c>
      <c r="K3259" s="72" t="s">
        <v>176</v>
      </c>
      <c r="L3259" s="73">
        <v>1</v>
      </c>
      <c r="M3259" s="73" t="s">
        <v>108</v>
      </c>
      <c r="N3259" s="68" t="str">
        <f>VLOOKUP(K3259,[1]人員授權表!D$3:G$249,4,0)</f>
        <v>無機</v>
      </c>
      <c r="O3259" s="70" t="s">
        <v>177</v>
      </c>
      <c r="P3259" s="67">
        <f t="shared" si="177"/>
        <v>44768</v>
      </c>
      <c r="Q3259" s="75" t="str">
        <f t="shared" si="176"/>
        <v>週二</v>
      </c>
      <c r="R3259" s="80">
        <v>44755</v>
      </c>
      <c r="T3259" s="70"/>
      <c r="U3259" s="70"/>
      <c r="V3259" s="70"/>
      <c r="W3259" s="70"/>
      <c r="X3259" s="70"/>
      <c r="Y3259" s="78"/>
      <c r="Z3259" s="79"/>
      <c r="AA3259" s="1"/>
      <c r="AB3259" s="12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</row>
    <row r="3260" spans="1:61" s="68" customFormat="1">
      <c r="A3260" s="1"/>
      <c r="B3260" s="66"/>
      <c r="C3260" s="67"/>
      <c r="D3260" s="68" t="s">
        <v>50</v>
      </c>
      <c r="E3260" s="70" t="s">
        <v>51</v>
      </c>
      <c r="F3260" s="70" t="s">
        <v>1388</v>
      </c>
      <c r="G3260" s="67">
        <v>44750</v>
      </c>
      <c r="H3260" s="67">
        <v>44770</v>
      </c>
      <c r="I3260" s="71">
        <f t="shared" si="175"/>
        <v>20</v>
      </c>
      <c r="J3260" s="72" t="s">
        <v>290</v>
      </c>
      <c r="K3260" s="72" t="s">
        <v>291</v>
      </c>
      <c r="L3260" s="73">
        <v>1</v>
      </c>
      <c r="M3260" s="73" t="s">
        <v>108</v>
      </c>
      <c r="N3260" s="68" t="str">
        <f>VLOOKUP(K3260,[1]人員授權表!D$3:G$249,4,0)</f>
        <v>無機</v>
      </c>
      <c r="O3260" s="70" t="str">
        <f>VLOOKUP(K3260,[1]人員授權表!D$2:E$249,2,FALSE)</f>
        <v>George陳志昇</v>
      </c>
      <c r="P3260" s="67">
        <f t="shared" si="177"/>
        <v>44768</v>
      </c>
      <c r="Q3260" s="75" t="str">
        <f t="shared" si="176"/>
        <v>週二</v>
      </c>
      <c r="R3260" s="80">
        <v>44762</v>
      </c>
      <c r="T3260" s="70"/>
      <c r="U3260" s="70"/>
      <c r="V3260" s="70"/>
      <c r="W3260" s="70"/>
      <c r="X3260" s="70"/>
      <c r="Y3260" s="78"/>
      <c r="Z3260" s="79"/>
      <c r="AA3260" s="1"/>
      <c r="AB3260" s="12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</row>
    <row r="3261" spans="1:61" s="68" customFormat="1">
      <c r="A3261" s="1"/>
      <c r="B3261" s="66"/>
      <c r="C3261" s="67"/>
      <c r="D3261" s="68" t="s">
        <v>50</v>
      </c>
      <c r="E3261" s="70" t="s">
        <v>51</v>
      </c>
      <c r="F3261" s="70" t="s">
        <v>1388</v>
      </c>
      <c r="G3261" s="67">
        <v>44750</v>
      </c>
      <c r="H3261" s="67">
        <v>44770</v>
      </c>
      <c r="I3261" s="71">
        <f t="shared" si="175"/>
        <v>20</v>
      </c>
      <c r="J3261" s="72" t="s">
        <v>204</v>
      </c>
      <c r="K3261" s="72" t="s">
        <v>205</v>
      </c>
      <c r="L3261" s="73">
        <v>1</v>
      </c>
      <c r="M3261" s="73" t="s">
        <v>108</v>
      </c>
      <c r="N3261" s="68" t="str">
        <f>VLOOKUP(K3261,[1]人員授權表!D$3:G$249,4,0)</f>
        <v>無機</v>
      </c>
      <c r="O3261" s="70" t="str">
        <f>VLOOKUP(K3261,[1]人員授權表!D$2:E$249,2,FALSE)</f>
        <v>Iring陳俊明</v>
      </c>
      <c r="P3261" s="67">
        <f t="shared" si="177"/>
        <v>44768</v>
      </c>
      <c r="Q3261" s="75" t="str">
        <f t="shared" si="176"/>
        <v>週二</v>
      </c>
      <c r="R3261" s="80">
        <v>44762</v>
      </c>
      <c r="T3261" s="70"/>
      <c r="U3261" s="70"/>
      <c r="V3261" s="70"/>
      <c r="W3261" s="70"/>
      <c r="X3261" s="70"/>
      <c r="Y3261" s="78"/>
      <c r="Z3261" s="79"/>
      <c r="AA3261" s="1"/>
      <c r="AB3261" s="12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</row>
    <row r="3262" spans="1:61" s="68" customFormat="1">
      <c r="A3262" s="1"/>
      <c r="B3262" s="66"/>
      <c r="C3262" s="67"/>
      <c r="D3262" s="68" t="s">
        <v>50</v>
      </c>
      <c r="E3262" s="70" t="s">
        <v>51</v>
      </c>
      <c r="F3262" s="70" t="s">
        <v>1388</v>
      </c>
      <c r="G3262" s="67">
        <v>44750</v>
      </c>
      <c r="H3262" s="67">
        <v>44770</v>
      </c>
      <c r="I3262" s="71">
        <f t="shared" si="175"/>
        <v>20</v>
      </c>
      <c r="J3262" s="72" t="s">
        <v>1328</v>
      </c>
      <c r="K3262" s="72" t="s">
        <v>179</v>
      </c>
      <c r="L3262" s="73">
        <v>1</v>
      </c>
      <c r="M3262" s="73" t="s">
        <v>108</v>
      </c>
      <c r="N3262" s="68" t="str">
        <f>VLOOKUP(K3262,[1]人員授權表!D$3:G$249,4,0)</f>
        <v>無機</v>
      </c>
      <c r="O3262" s="70" t="s">
        <v>115</v>
      </c>
      <c r="P3262" s="67">
        <f t="shared" si="177"/>
        <v>44768</v>
      </c>
      <c r="Q3262" s="75" t="str">
        <f t="shared" si="176"/>
        <v>週二</v>
      </c>
      <c r="R3262" s="80">
        <v>44763</v>
      </c>
      <c r="T3262" s="70"/>
      <c r="U3262" s="70"/>
      <c r="V3262" s="70"/>
      <c r="W3262" s="70"/>
      <c r="X3262" s="70"/>
      <c r="Y3262" s="78"/>
      <c r="Z3262" s="79"/>
      <c r="AA3262" s="1"/>
      <c r="AB3262" s="12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</row>
    <row r="3263" spans="1:61" s="68" customFormat="1">
      <c r="A3263" s="1"/>
      <c r="B3263" s="66"/>
      <c r="C3263" s="67"/>
      <c r="D3263" s="68" t="s">
        <v>50</v>
      </c>
      <c r="E3263" s="70" t="s">
        <v>51</v>
      </c>
      <c r="F3263" s="70" t="s">
        <v>1388</v>
      </c>
      <c r="G3263" s="67">
        <v>44750</v>
      </c>
      <c r="H3263" s="67">
        <v>44770</v>
      </c>
      <c r="I3263" s="71">
        <f t="shared" si="175"/>
        <v>20</v>
      </c>
      <c r="J3263" s="72" t="s">
        <v>1329</v>
      </c>
      <c r="K3263" s="72" t="s">
        <v>179</v>
      </c>
      <c r="L3263" s="73">
        <v>1</v>
      </c>
      <c r="M3263" s="73" t="s">
        <v>108</v>
      </c>
      <c r="N3263" s="68" t="str">
        <f>VLOOKUP(K3263,[1]人員授權表!D$3:G$249,4,0)</f>
        <v>無機</v>
      </c>
      <c r="O3263" s="70" t="s">
        <v>115</v>
      </c>
      <c r="P3263" s="67">
        <f t="shared" si="177"/>
        <v>44768</v>
      </c>
      <c r="Q3263" s="75" t="str">
        <f t="shared" si="176"/>
        <v>週二</v>
      </c>
      <c r="R3263" s="80">
        <v>44763</v>
      </c>
      <c r="T3263" s="70"/>
      <c r="U3263" s="70"/>
      <c r="V3263" s="70"/>
      <c r="W3263" s="70"/>
      <c r="X3263" s="70"/>
      <c r="Y3263" s="78"/>
      <c r="Z3263" s="79"/>
      <c r="AA3263" s="1"/>
      <c r="AB3263" s="12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</row>
    <row r="3264" spans="1:61" s="68" customFormat="1">
      <c r="A3264" s="1"/>
      <c r="B3264" s="66"/>
      <c r="C3264" s="67"/>
      <c r="D3264" s="68" t="s">
        <v>50</v>
      </c>
      <c r="E3264" s="70" t="s">
        <v>51</v>
      </c>
      <c r="F3264" s="70" t="s">
        <v>1388</v>
      </c>
      <c r="G3264" s="67">
        <v>44750</v>
      </c>
      <c r="H3264" s="67">
        <v>44770</v>
      </c>
      <c r="I3264" s="71">
        <f t="shared" si="175"/>
        <v>20</v>
      </c>
      <c r="J3264" s="72" t="s">
        <v>1141</v>
      </c>
      <c r="K3264" s="72" t="s">
        <v>142</v>
      </c>
      <c r="L3264" s="73">
        <v>1</v>
      </c>
      <c r="M3264" s="73" t="s">
        <v>108</v>
      </c>
      <c r="N3264" s="68" t="str">
        <f>VLOOKUP(K3264,[1]人員授權表!D$3:G$249,4,0)</f>
        <v>無機</v>
      </c>
      <c r="O3264" s="70" t="str">
        <f>VLOOKUP(K3264,[1]人員授權表!D$2:E$249,2,FALSE)</f>
        <v>Dennis陳汶宏</v>
      </c>
      <c r="P3264" s="67">
        <f t="shared" si="177"/>
        <v>44768</v>
      </c>
      <c r="Q3264" s="75" t="str">
        <f t="shared" si="176"/>
        <v>週二</v>
      </c>
      <c r="R3264" s="80">
        <v>44755</v>
      </c>
      <c r="T3264" s="70"/>
      <c r="U3264" s="70"/>
      <c r="V3264" s="70"/>
      <c r="W3264" s="70"/>
      <c r="X3264" s="70"/>
      <c r="Y3264" s="78"/>
      <c r="Z3264" s="79"/>
      <c r="AA3264" s="1"/>
      <c r="AB3264" s="12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</row>
    <row r="3265" spans="1:61" s="68" customFormat="1">
      <c r="A3265" s="1"/>
      <c r="B3265" s="66"/>
      <c r="C3265" s="67"/>
      <c r="D3265" s="68" t="s">
        <v>50</v>
      </c>
      <c r="E3265" s="70" t="s">
        <v>51</v>
      </c>
      <c r="F3265" s="70" t="s">
        <v>1388</v>
      </c>
      <c r="G3265" s="67">
        <v>44750</v>
      </c>
      <c r="H3265" s="67">
        <v>44770</v>
      </c>
      <c r="I3265" s="71">
        <f t="shared" si="175"/>
        <v>20</v>
      </c>
      <c r="J3265" s="72" t="s">
        <v>1330</v>
      </c>
      <c r="K3265" s="72" t="s">
        <v>154</v>
      </c>
      <c r="L3265" s="73">
        <v>1</v>
      </c>
      <c r="M3265" s="73" t="s">
        <v>108</v>
      </c>
      <c r="N3265" s="68" t="str">
        <f>VLOOKUP(K3265,[1]人員授權表!D$3:G$249,4,0)</f>
        <v>無機</v>
      </c>
      <c r="O3265" s="70" t="str">
        <f>VLOOKUP(K3265,[1]人員授權表!D$2:E$249,2,FALSE)</f>
        <v>Ken張智凱</v>
      </c>
      <c r="P3265" s="67">
        <f t="shared" si="177"/>
        <v>44768</v>
      </c>
      <c r="Q3265" s="75" t="str">
        <f t="shared" si="176"/>
        <v>週二</v>
      </c>
      <c r="R3265" s="80">
        <v>44754</v>
      </c>
      <c r="T3265" s="70"/>
      <c r="U3265" s="70"/>
      <c r="V3265" s="70"/>
      <c r="W3265" s="70"/>
      <c r="X3265" s="70"/>
      <c r="Y3265" s="78"/>
      <c r="Z3265" s="79"/>
      <c r="AA3265" s="1"/>
      <c r="AB3265" s="12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</row>
    <row r="3266" spans="1:61" s="68" customFormat="1">
      <c r="A3266" s="1"/>
      <c r="B3266" s="66"/>
      <c r="C3266" s="67"/>
      <c r="D3266" s="68" t="s">
        <v>50</v>
      </c>
      <c r="E3266" s="70" t="s">
        <v>51</v>
      </c>
      <c r="F3266" s="70" t="s">
        <v>1388</v>
      </c>
      <c r="G3266" s="67">
        <v>44750</v>
      </c>
      <c r="H3266" s="67">
        <v>44770</v>
      </c>
      <c r="I3266" s="71">
        <f t="shared" si="175"/>
        <v>20</v>
      </c>
      <c r="J3266" s="72" t="s">
        <v>1331</v>
      </c>
      <c r="K3266" s="72" t="s">
        <v>210</v>
      </c>
      <c r="L3266" s="73">
        <v>1</v>
      </c>
      <c r="M3266" s="73" t="s">
        <v>108</v>
      </c>
      <c r="N3266" s="68" t="str">
        <f>VLOOKUP(K3266,[1]人員授權表!D$3:G$249,4,0)</f>
        <v>無機</v>
      </c>
      <c r="O3266" s="70" t="str">
        <f>VLOOKUP(K3266,[1]人員授權表!D$2:E$249,2,FALSE)</f>
        <v>Vicky游崴涵</v>
      </c>
      <c r="P3266" s="67">
        <f t="shared" si="177"/>
        <v>44768</v>
      </c>
      <c r="Q3266" s="75" t="str">
        <f t="shared" si="176"/>
        <v>週二</v>
      </c>
      <c r="R3266" s="80">
        <v>44762</v>
      </c>
      <c r="T3266" s="70"/>
      <c r="U3266" s="70"/>
      <c r="V3266" s="70"/>
      <c r="W3266" s="70"/>
      <c r="X3266" s="70"/>
      <c r="Y3266" s="78"/>
      <c r="Z3266" s="79"/>
      <c r="AA3266" s="1"/>
      <c r="AB3266" s="12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</row>
    <row r="3267" spans="1:61" s="68" customFormat="1">
      <c r="A3267" s="1"/>
      <c r="B3267" s="66"/>
      <c r="C3267" s="67"/>
      <c r="D3267" s="68" t="s">
        <v>50</v>
      </c>
      <c r="E3267" s="70" t="s">
        <v>51</v>
      </c>
      <c r="F3267" s="70" t="s">
        <v>1388</v>
      </c>
      <c r="G3267" s="67">
        <v>44750</v>
      </c>
      <c r="H3267" s="67">
        <v>44770</v>
      </c>
      <c r="I3267" s="71">
        <f t="shared" si="175"/>
        <v>20</v>
      </c>
      <c r="J3267" s="72" t="s">
        <v>167</v>
      </c>
      <c r="K3267" s="72" t="s">
        <v>168</v>
      </c>
      <c r="L3267" s="73">
        <v>1</v>
      </c>
      <c r="M3267" s="73" t="s">
        <v>108</v>
      </c>
      <c r="N3267" s="68" t="str">
        <f>VLOOKUP(K3267,[1]人員授權表!D$3:G$249,4,0)</f>
        <v>有機</v>
      </c>
      <c r="O3267" s="70" t="str">
        <f>VLOOKUP(K3267,[1]人員授權表!D$2:E$249,2,FALSE)</f>
        <v>Una林庭瑄</v>
      </c>
      <c r="P3267" s="67">
        <f t="shared" si="177"/>
        <v>44768</v>
      </c>
      <c r="Q3267" s="75" t="str">
        <f t="shared" si="176"/>
        <v>週二</v>
      </c>
      <c r="R3267" s="80">
        <v>44761</v>
      </c>
      <c r="T3267" s="70"/>
      <c r="U3267" s="70"/>
      <c r="V3267" s="70"/>
      <c r="W3267" s="70"/>
      <c r="X3267" s="70"/>
      <c r="Y3267" s="78"/>
      <c r="Z3267" s="79"/>
      <c r="AA3267" s="1"/>
      <c r="AB3267" s="12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</row>
    <row r="3268" spans="1:61" s="68" customFormat="1">
      <c r="A3268" s="1"/>
      <c r="B3268" s="66"/>
      <c r="C3268" s="67"/>
      <c r="D3268" s="68" t="s">
        <v>50</v>
      </c>
      <c r="E3268" s="70" t="s">
        <v>51</v>
      </c>
      <c r="F3268" s="70" t="s">
        <v>1388</v>
      </c>
      <c r="G3268" s="67">
        <v>44750</v>
      </c>
      <c r="H3268" s="67">
        <v>44770</v>
      </c>
      <c r="I3268" s="71">
        <f t="shared" si="175"/>
        <v>20</v>
      </c>
      <c r="J3268" s="72" t="s">
        <v>1333</v>
      </c>
      <c r="K3268" s="72" t="s">
        <v>1225</v>
      </c>
      <c r="L3268" s="73">
        <v>1</v>
      </c>
      <c r="M3268" s="73" t="s">
        <v>108</v>
      </c>
      <c r="N3268" s="68" t="str">
        <f>VLOOKUP(K3268,[1]人員授權表!D$3:G$249,4,0)</f>
        <v>有機</v>
      </c>
      <c r="O3268" s="70" t="str">
        <f>VLOOKUP(K3268,[1]人員授權表!D$2:E$249,2,FALSE)</f>
        <v>Casper李羿勳</v>
      </c>
      <c r="P3268" s="67">
        <f t="shared" si="177"/>
        <v>44768</v>
      </c>
      <c r="Q3268" s="75" t="str">
        <f t="shared" si="176"/>
        <v>週二</v>
      </c>
      <c r="R3268" s="80">
        <v>44764</v>
      </c>
      <c r="T3268" s="70"/>
      <c r="U3268" s="70">
        <v>1</v>
      </c>
      <c r="V3268" s="70"/>
      <c r="W3268" s="70"/>
      <c r="X3268" s="70"/>
      <c r="Y3268" s="78">
        <v>44764</v>
      </c>
      <c r="Z3268" s="79" t="s">
        <v>1391</v>
      </c>
      <c r="AA3268" s="1"/>
      <c r="AB3268" s="12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</row>
    <row r="3269" spans="1:61" s="68" customFormat="1">
      <c r="A3269" s="1"/>
      <c r="B3269" s="66"/>
      <c r="C3269" s="67"/>
      <c r="D3269" s="68" t="s">
        <v>50</v>
      </c>
      <c r="E3269" s="70" t="s">
        <v>51</v>
      </c>
      <c r="F3269" s="70" t="s">
        <v>1388</v>
      </c>
      <c r="G3269" s="67">
        <v>44750</v>
      </c>
      <c r="H3269" s="67">
        <v>44770</v>
      </c>
      <c r="I3269" s="71">
        <f t="shared" si="175"/>
        <v>20</v>
      </c>
      <c r="J3269" s="72" t="s">
        <v>1392</v>
      </c>
      <c r="K3269" s="72" t="s">
        <v>182</v>
      </c>
      <c r="L3269" s="73">
        <v>1</v>
      </c>
      <c r="M3269" s="73" t="s">
        <v>108</v>
      </c>
      <c r="N3269" s="68" t="str">
        <f>VLOOKUP(K3269,[1]人員授權表!D$3:G$249,4,0)</f>
        <v>有機</v>
      </c>
      <c r="O3269" s="70" t="str">
        <f>VLOOKUP(K3269,[1]人員授權表!D$2:E$249,2,FALSE)</f>
        <v>Sara王淑玲</v>
      </c>
      <c r="P3269" s="67">
        <f t="shared" si="177"/>
        <v>44768</v>
      </c>
      <c r="Q3269" s="75" t="str">
        <f t="shared" si="176"/>
        <v>週二</v>
      </c>
      <c r="R3269" s="80">
        <v>44757</v>
      </c>
      <c r="T3269" s="70"/>
      <c r="U3269" s="70"/>
      <c r="V3269" s="70"/>
      <c r="W3269" s="70"/>
      <c r="X3269" s="70"/>
      <c r="Y3269" s="78"/>
      <c r="Z3269" s="79"/>
      <c r="AA3269" s="1"/>
      <c r="AB3269" s="12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</row>
    <row r="3270" spans="1:61" s="68" customFormat="1">
      <c r="A3270" s="1"/>
      <c r="B3270" s="66"/>
      <c r="C3270" s="67"/>
      <c r="D3270" s="68" t="s">
        <v>50</v>
      </c>
      <c r="E3270" s="70" t="s">
        <v>51</v>
      </c>
      <c r="F3270" s="70" t="s">
        <v>1388</v>
      </c>
      <c r="G3270" s="67">
        <v>44750</v>
      </c>
      <c r="H3270" s="67">
        <v>44770</v>
      </c>
      <c r="I3270" s="71">
        <f t="shared" si="175"/>
        <v>20</v>
      </c>
      <c r="J3270" s="72" t="s">
        <v>1393</v>
      </c>
      <c r="K3270" s="72" t="s">
        <v>182</v>
      </c>
      <c r="L3270" s="73">
        <v>1</v>
      </c>
      <c r="M3270" s="73" t="s">
        <v>108</v>
      </c>
      <c r="N3270" s="68" t="str">
        <f>VLOOKUP(K3270,[1]人員授權表!D$3:G$249,4,0)</f>
        <v>有機</v>
      </c>
      <c r="O3270" s="70" t="str">
        <f>VLOOKUP(K3270,[1]人員授權表!D$2:E$249,2,FALSE)</f>
        <v>Sara王淑玲</v>
      </c>
      <c r="P3270" s="67">
        <f t="shared" si="177"/>
        <v>44768</v>
      </c>
      <c r="Q3270" s="75" t="str">
        <f t="shared" si="176"/>
        <v>週二</v>
      </c>
      <c r="R3270" s="80">
        <v>44757</v>
      </c>
      <c r="T3270" s="70"/>
      <c r="U3270" s="70"/>
      <c r="V3270" s="70"/>
      <c r="W3270" s="70"/>
      <c r="X3270" s="70"/>
      <c r="Y3270" s="78"/>
      <c r="Z3270" s="79"/>
      <c r="AA3270" s="1"/>
      <c r="AB3270" s="12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</row>
    <row r="3271" spans="1:61" s="68" customFormat="1">
      <c r="A3271" s="1"/>
      <c r="B3271" s="66"/>
      <c r="C3271" s="67"/>
      <c r="D3271" s="68" t="s">
        <v>50</v>
      </c>
      <c r="E3271" s="70" t="s">
        <v>51</v>
      </c>
      <c r="F3271" s="70" t="s">
        <v>1388</v>
      </c>
      <c r="G3271" s="67">
        <v>44750</v>
      </c>
      <c r="H3271" s="67">
        <v>44770</v>
      </c>
      <c r="I3271" s="71">
        <f t="shared" ref="I3271:I3334" si="178">_xlfn.DAYS(H3271,G3271)</f>
        <v>20</v>
      </c>
      <c r="J3271" s="72" t="s">
        <v>1394</v>
      </c>
      <c r="K3271" s="72" t="s">
        <v>182</v>
      </c>
      <c r="L3271" s="73">
        <v>1</v>
      </c>
      <c r="M3271" s="73" t="s">
        <v>108</v>
      </c>
      <c r="N3271" s="68" t="str">
        <f>VLOOKUP(K3271,[1]人員授權表!D$3:G$249,4,0)</f>
        <v>有機</v>
      </c>
      <c r="O3271" s="70" t="str">
        <f>VLOOKUP(K3271,[1]人員授權表!D$2:E$249,2,FALSE)</f>
        <v>Sara王淑玲</v>
      </c>
      <c r="P3271" s="67">
        <f t="shared" si="177"/>
        <v>44768</v>
      </c>
      <c r="Q3271" s="75" t="str">
        <f t="shared" ref="Q3271:Q3334" si="179">TEXT(P3271,"aaa")</f>
        <v>週二</v>
      </c>
      <c r="R3271" s="80">
        <v>44757</v>
      </c>
      <c r="T3271" s="70"/>
      <c r="U3271" s="70"/>
      <c r="V3271" s="70"/>
      <c r="W3271" s="70"/>
      <c r="X3271" s="70"/>
      <c r="Y3271" s="78"/>
      <c r="Z3271" s="79"/>
      <c r="AA3271" s="1"/>
      <c r="AB3271" s="12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</row>
    <row r="3272" spans="1:61" s="68" customFormat="1">
      <c r="A3272" s="1"/>
      <c r="B3272" s="66"/>
      <c r="C3272" s="67"/>
      <c r="D3272" s="68" t="s">
        <v>50</v>
      </c>
      <c r="E3272" s="70" t="s">
        <v>51</v>
      </c>
      <c r="F3272" s="70" t="s">
        <v>1388</v>
      </c>
      <c r="G3272" s="67">
        <v>44750</v>
      </c>
      <c r="H3272" s="67">
        <v>44770</v>
      </c>
      <c r="I3272" s="71">
        <f t="shared" si="178"/>
        <v>20</v>
      </c>
      <c r="J3272" s="98" t="s">
        <v>365</v>
      </c>
      <c r="K3272" s="98" t="s">
        <v>182</v>
      </c>
      <c r="L3272" s="73">
        <v>1</v>
      </c>
      <c r="M3272" s="73" t="s">
        <v>108</v>
      </c>
      <c r="N3272" s="68" t="str">
        <f>VLOOKUP(K3272,[1]人員授權表!D$3:G$249,4,0)</f>
        <v>有機</v>
      </c>
      <c r="O3272" s="70" t="str">
        <f>VLOOKUP(K3272,[1]人員授權表!D$2:E$249,2,FALSE)</f>
        <v>Sara王淑玲</v>
      </c>
      <c r="P3272" s="67">
        <f t="shared" si="177"/>
        <v>44768</v>
      </c>
      <c r="Q3272" s="75" t="str">
        <f t="shared" si="179"/>
        <v>週二</v>
      </c>
      <c r="R3272" s="80">
        <v>44757</v>
      </c>
      <c r="T3272" s="70"/>
      <c r="U3272" s="70"/>
      <c r="V3272" s="70"/>
      <c r="W3272" s="70"/>
      <c r="X3272" s="70"/>
      <c r="Y3272" s="78"/>
      <c r="Z3272" s="79"/>
      <c r="AA3272" s="1"/>
      <c r="AB3272" s="12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</row>
    <row r="3273" spans="1:61" s="68" customFormat="1">
      <c r="A3273" s="1"/>
      <c r="B3273" s="66"/>
      <c r="C3273" s="67"/>
      <c r="D3273" s="68" t="s">
        <v>50</v>
      </c>
      <c r="E3273" s="70" t="s">
        <v>51</v>
      </c>
      <c r="F3273" s="70" t="s">
        <v>1395</v>
      </c>
      <c r="G3273" s="67">
        <v>44750</v>
      </c>
      <c r="H3273" s="67">
        <v>44770</v>
      </c>
      <c r="I3273" s="71">
        <f t="shared" si="178"/>
        <v>20</v>
      </c>
      <c r="J3273" s="98" t="s">
        <v>1396</v>
      </c>
      <c r="K3273" s="98" t="s">
        <v>182</v>
      </c>
      <c r="L3273" s="73">
        <v>1</v>
      </c>
      <c r="M3273" s="73" t="s">
        <v>108</v>
      </c>
      <c r="N3273" s="68" t="str">
        <f>VLOOKUP(K3273,[1]人員授權表!D$3:G$249,4,0)</f>
        <v>有機</v>
      </c>
      <c r="O3273" s="70" t="str">
        <f>VLOOKUP(K3273,[1]人員授權表!D$2:E$249,2,FALSE)</f>
        <v>Sara王淑玲</v>
      </c>
      <c r="P3273" s="67">
        <f t="shared" si="177"/>
        <v>44768</v>
      </c>
      <c r="Q3273" s="75" t="str">
        <f t="shared" si="179"/>
        <v>週二</v>
      </c>
      <c r="R3273" s="80">
        <v>44757</v>
      </c>
      <c r="T3273" s="70"/>
      <c r="U3273" s="70"/>
      <c r="V3273" s="70"/>
      <c r="W3273" s="70"/>
      <c r="X3273" s="70"/>
      <c r="Y3273" s="78"/>
      <c r="Z3273" s="79"/>
      <c r="AA3273" s="1"/>
      <c r="AB3273" s="12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</row>
    <row r="3274" spans="1:61" s="68" customFormat="1">
      <c r="A3274" s="1"/>
      <c r="B3274" s="66"/>
      <c r="C3274" s="67"/>
      <c r="D3274" s="68" t="s">
        <v>50</v>
      </c>
      <c r="E3274" s="70" t="s">
        <v>51</v>
      </c>
      <c r="F3274" s="70" t="s">
        <v>1388</v>
      </c>
      <c r="G3274" s="67">
        <v>44750</v>
      </c>
      <c r="H3274" s="67">
        <v>44770</v>
      </c>
      <c r="I3274" s="71">
        <f t="shared" si="178"/>
        <v>20</v>
      </c>
      <c r="J3274" s="98" t="s">
        <v>1397</v>
      </c>
      <c r="K3274" s="98" t="s">
        <v>182</v>
      </c>
      <c r="L3274" s="73">
        <v>1</v>
      </c>
      <c r="M3274" s="73" t="s">
        <v>108</v>
      </c>
      <c r="N3274" s="68" t="str">
        <f>VLOOKUP(K3274,[1]人員授權表!D$3:G$249,4,0)</f>
        <v>有機</v>
      </c>
      <c r="O3274" s="70" t="str">
        <f>VLOOKUP(K3274,[1]人員授權表!D$2:E$249,2,FALSE)</f>
        <v>Sara王淑玲</v>
      </c>
      <c r="P3274" s="67">
        <f t="shared" si="177"/>
        <v>44768</v>
      </c>
      <c r="Q3274" s="75" t="str">
        <f t="shared" si="179"/>
        <v>週二</v>
      </c>
      <c r="R3274" s="80">
        <v>44757</v>
      </c>
      <c r="T3274" s="70"/>
      <c r="U3274" s="70"/>
      <c r="V3274" s="70"/>
      <c r="W3274" s="70"/>
      <c r="X3274" s="70"/>
      <c r="Y3274" s="78"/>
      <c r="Z3274" s="79"/>
      <c r="AA3274" s="1"/>
      <c r="AB3274" s="12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</row>
    <row r="3275" spans="1:61" s="68" customFormat="1">
      <c r="A3275" s="1"/>
      <c r="B3275" s="66"/>
      <c r="C3275" s="67"/>
      <c r="D3275" s="68" t="s">
        <v>50</v>
      </c>
      <c r="E3275" s="70" t="s">
        <v>51</v>
      </c>
      <c r="F3275" s="70" t="s">
        <v>1395</v>
      </c>
      <c r="G3275" s="67">
        <v>44750</v>
      </c>
      <c r="H3275" s="67">
        <v>44770</v>
      </c>
      <c r="I3275" s="71">
        <f t="shared" si="178"/>
        <v>20</v>
      </c>
      <c r="J3275" s="98" t="s">
        <v>1398</v>
      </c>
      <c r="K3275" s="98" t="s">
        <v>182</v>
      </c>
      <c r="L3275" s="73">
        <v>1</v>
      </c>
      <c r="M3275" s="73" t="s">
        <v>108</v>
      </c>
      <c r="N3275" s="68" t="str">
        <f>VLOOKUP(K3275,[1]人員授權表!D$3:G$249,4,0)</f>
        <v>有機</v>
      </c>
      <c r="O3275" s="70" t="str">
        <f>VLOOKUP(K3275,[1]人員授權表!D$2:E$249,2,FALSE)</f>
        <v>Sara王淑玲</v>
      </c>
      <c r="P3275" s="67">
        <f t="shared" si="177"/>
        <v>44768</v>
      </c>
      <c r="Q3275" s="75" t="str">
        <f t="shared" si="179"/>
        <v>週二</v>
      </c>
      <c r="R3275" s="80">
        <v>44770</v>
      </c>
      <c r="S3275" s="85"/>
      <c r="T3275" s="70"/>
      <c r="U3275" s="70"/>
      <c r="V3275" s="70"/>
      <c r="W3275" s="70"/>
      <c r="X3275" s="70">
        <v>1</v>
      </c>
      <c r="Y3275" s="78">
        <v>44770</v>
      </c>
      <c r="Z3275" s="111" t="s">
        <v>1399</v>
      </c>
      <c r="AA3275" s="1"/>
      <c r="AB3275" s="12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</row>
    <row r="3276" spans="1:61" s="68" customFormat="1">
      <c r="A3276" s="1"/>
      <c r="B3276" s="66"/>
      <c r="C3276" s="67"/>
      <c r="D3276" s="68" t="s">
        <v>50</v>
      </c>
      <c r="E3276" s="70" t="s">
        <v>51</v>
      </c>
      <c r="F3276" s="70" t="s">
        <v>1395</v>
      </c>
      <c r="G3276" s="67">
        <v>44750</v>
      </c>
      <c r="H3276" s="67">
        <v>44770</v>
      </c>
      <c r="I3276" s="71">
        <f t="shared" si="178"/>
        <v>20</v>
      </c>
      <c r="J3276" s="98" t="s">
        <v>1400</v>
      </c>
      <c r="K3276" s="98" t="s">
        <v>182</v>
      </c>
      <c r="L3276" s="73">
        <v>1</v>
      </c>
      <c r="M3276" s="73" t="s">
        <v>108</v>
      </c>
      <c r="N3276" s="68" t="str">
        <f>VLOOKUP(K3276,[1]人員授權表!D$3:G$249,4,0)</f>
        <v>有機</v>
      </c>
      <c r="O3276" s="70" t="str">
        <f>VLOOKUP(K3276,[1]人員授權表!D$2:E$249,2,FALSE)</f>
        <v>Sara王淑玲</v>
      </c>
      <c r="P3276" s="67">
        <f t="shared" si="177"/>
        <v>44768</v>
      </c>
      <c r="Q3276" s="75" t="str">
        <f t="shared" si="179"/>
        <v>週二</v>
      </c>
      <c r="R3276" s="80">
        <v>44757</v>
      </c>
      <c r="T3276" s="70"/>
      <c r="U3276" s="70"/>
      <c r="V3276" s="70"/>
      <c r="W3276" s="70"/>
      <c r="X3276" s="70"/>
      <c r="Y3276" s="78"/>
      <c r="Z3276" s="79"/>
      <c r="AA3276" s="1"/>
      <c r="AB3276" s="12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</row>
    <row r="3277" spans="1:61" s="68" customFormat="1">
      <c r="A3277" s="1"/>
      <c r="B3277" s="66"/>
      <c r="C3277" s="67"/>
      <c r="D3277" s="68" t="s">
        <v>50</v>
      </c>
      <c r="E3277" s="70" t="s">
        <v>51</v>
      </c>
      <c r="F3277" s="70" t="s">
        <v>1388</v>
      </c>
      <c r="G3277" s="67">
        <v>44750</v>
      </c>
      <c r="H3277" s="67">
        <v>44770</v>
      </c>
      <c r="I3277" s="71">
        <f t="shared" si="178"/>
        <v>20</v>
      </c>
      <c r="J3277" s="98" t="s">
        <v>326</v>
      </c>
      <c r="K3277" s="98" t="s">
        <v>170</v>
      </c>
      <c r="L3277" s="73">
        <v>1</v>
      </c>
      <c r="M3277" s="73" t="s">
        <v>108</v>
      </c>
      <c r="N3277" s="68" t="str">
        <f>VLOOKUP(K3277,[1]人員授權表!D$3:G$249,4,0)</f>
        <v>有機</v>
      </c>
      <c r="O3277" s="70" t="str">
        <f>VLOOKUP(K3277,[1]人員授權表!D$2:E$249,2,FALSE)</f>
        <v>Elle黃雅琪&amp;
Marco陳鴻鈞</v>
      </c>
      <c r="P3277" s="67">
        <f t="shared" si="177"/>
        <v>44768</v>
      </c>
      <c r="Q3277" s="75" t="str">
        <f t="shared" si="179"/>
        <v>週二</v>
      </c>
      <c r="R3277" s="80">
        <v>44761</v>
      </c>
      <c r="T3277" s="70"/>
      <c r="U3277" s="70"/>
      <c r="V3277" s="70"/>
      <c r="W3277" s="70"/>
      <c r="X3277" s="70"/>
      <c r="Y3277" s="78"/>
      <c r="Z3277" s="79"/>
      <c r="AA3277" s="1"/>
      <c r="AB3277" s="12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</row>
    <row r="3278" spans="1:61" s="68" customFormat="1">
      <c r="A3278" s="1"/>
      <c r="B3278" s="66"/>
      <c r="C3278" s="67"/>
      <c r="D3278" s="68" t="s">
        <v>50</v>
      </c>
      <c r="E3278" s="70" t="s">
        <v>82</v>
      </c>
      <c r="F3278" s="19" t="s">
        <v>1401</v>
      </c>
      <c r="G3278" s="67">
        <v>44757</v>
      </c>
      <c r="H3278" s="67">
        <v>44770</v>
      </c>
      <c r="I3278" s="71">
        <f t="shared" si="178"/>
        <v>13</v>
      </c>
      <c r="J3278" s="72" t="s">
        <v>139</v>
      </c>
      <c r="K3278" s="72" t="s">
        <v>140</v>
      </c>
      <c r="L3278" s="73">
        <v>2</v>
      </c>
      <c r="M3278" s="73" t="s">
        <v>91</v>
      </c>
      <c r="N3278" s="68" t="str">
        <f>VLOOKUP(K3278,[1]人員授權表!D$3:G$249,4,0)</f>
        <v>無機</v>
      </c>
      <c r="O3278" s="70" t="str">
        <f>IF(J3278=[1]人員授權表!$C$85,"Casper李羿勳",IF(J3278=[1]人員授權表!$C$188,"Iring陳俊明",IF(J3278=[1]人員授權表!$C$189,"Brian陳泓霖",VLOOKUP(K3278,[1]人員授權表!D$2:E$249,2,FALSE))))</f>
        <v>Brian陳泓霖</v>
      </c>
      <c r="P3278" s="67">
        <f t="shared" si="177"/>
        <v>44768</v>
      </c>
      <c r="Q3278" s="75" t="str">
        <f t="shared" si="179"/>
        <v>週二</v>
      </c>
      <c r="R3278" s="80">
        <v>44762</v>
      </c>
      <c r="T3278" s="70"/>
      <c r="U3278" s="70"/>
      <c r="V3278" s="70"/>
      <c r="W3278" s="70"/>
      <c r="X3278" s="70"/>
      <c r="Y3278" s="78"/>
      <c r="Z3278" s="79"/>
      <c r="AA3278" s="1"/>
      <c r="AB3278" s="12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</row>
    <row r="3279" spans="1:61" s="68" customFormat="1">
      <c r="A3279" s="1"/>
      <c r="B3279" s="66"/>
      <c r="C3279" s="67"/>
      <c r="D3279" s="68" t="s">
        <v>50</v>
      </c>
      <c r="E3279" s="70" t="s">
        <v>82</v>
      </c>
      <c r="F3279" s="19" t="s">
        <v>1401</v>
      </c>
      <c r="G3279" s="67">
        <v>44757</v>
      </c>
      <c r="H3279" s="67">
        <v>44770</v>
      </c>
      <c r="I3279" s="71">
        <f t="shared" si="178"/>
        <v>13</v>
      </c>
      <c r="J3279" s="72" t="s">
        <v>141</v>
      </c>
      <c r="K3279" s="72" t="s">
        <v>142</v>
      </c>
      <c r="L3279" s="73">
        <v>2</v>
      </c>
      <c r="M3279" s="73" t="s">
        <v>91</v>
      </c>
      <c r="N3279" s="68" t="str">
        <f>VLOOKUP(K3279,[1]人員授權表!D$3:G$249,4,0)</f>
        <v>無機</v>
      </c>
      <c r="O3279" s="70" t="str">
        <f>IF(J3279=[1]人員授權表!$C$85,"Casper李羿勳",IF(J3279=[1]人員授權表!$C$188,"Iring陳俊明",IF(J3279=[1]人員授權表!$C$189,"Brian陳泓霖",VLOOKUP(K3279,[1]人員授權表!D$2:E$249,2,FALSE))))</f>
        <v>Dennis陳汶宏</v>
      </c>
      <c r="P3279" s="67">
        <f t="shared" si="177"/>
        <v>44768</v>
      </c>
      <c r="Q3279" s="75" t="str">
        <f t="shared" si="179"/>
        <v>週二</v>
      </c>
      <c r="R3279" s="80">
        <v>44763</v>
      </c>
      <c r="T3279" s="70"/>
      <c r="U3279" s="70"/>
      <c r="V3279" s="70"/>
      <c r="W3279" s="70"/>
      <c r="X3279" s="70"/>
      <c r="Y3279" s="78"/>
      <c r="Z3279" s="79"/>
      <c r="AA3279" s="1"/>
      <c r="AB3279" s="12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</row>
    <row r="3280" spans="1:61" s="68" customFormat="1">
      <c r="A3280" s="1"/>
      <c r="B3280" s="66"/>
      <c r="C3280" s="67"/>
      <c r="D3280" s="68" t="s">
        <v>50</v>
      </c>
      <c r="E3280" s="70" t="s">
        <v>82</v>
      </c>
      <c r="F3280" s="19" t="s">
        <v>1401</v>
      </c>
      <c r="G3280" s="67">
        <v>44757</v>
      </c>
      <c r="H3280" s="67">
        <v>44770</v>
      </c>
      <c r="I3280" s="71">
        <f t="shared" si="178"/>
        <v>13</v>
      </c>
      <c r="J3280" s="72" t="s">
        <v>175</v>
      </c>
      <c r="K3280" s="72" t="s">
        <v>176</v>
      </c>
      <c r="L3280" s="73">
        <v>2</v>
      </c>
      <c r="M3280" s="73" t="s">
        <v>91</v>
      </c>
      <c r="N3280" s="68" t="str">
        <f>VLOOKUP(K3280,[1]人員授權表!D$3:G$249,4,0)</f>
        <v>無機</v>
      </c>
      <c r="O3280" s="70" t="s">
        <v>177</v>
      </c>
      <c r="P3280" s="67">
        <f t="shared" si="177"/>
        <v>44768</v>
      </c>
      <c r="Q3280" s="75" t="str">
        <f t="shared" si="179"/>
        <v>週二</v>
      </c>
      <c r="R3280" s="80">
        <v>44763</v>
      </c>
      <c r="T3280" s="70"/>
      <c r="U3280" s="70"/>
      <c r="V3280" s="70"/>
      <c r="W3280" s="70"/>
      <c r="X3280" s="70"/>
      <c r="Y3280" s="78"/>
      <c r="Z3280" s="79"/>
      <c r="AA3280" s="1"/>
      <c r="AB3280" s="12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</row>
    <row r="3281" spans="1:61" s="68" customFormat="1">
      <c r="A3281" s="1"/>
      <c r="B3281" s="66"/>
      <c r="C3281" s="67"/>
      <c r="D3281" s="68" t="s">
        <v>50</v>
      </c>
      <c r="E3281" s="70" t="s">
        <v>82</v>
      </c>
      <c r="F3281" s="19" t="s">
        <v>1401</v>
      </c>
      <c r="G3281" s="67">
        <v>44757</v>
      </c>
      <c r="H3281" s="67">
        <v>44770</v>
      </c>
      <c r="I3281" s="71">
        <f t="shared" si="178"/>
        <v>13</v>
      </c>
      <c r="J3281" s="72" t="s">
        <v>178</v>
      </c>
      <c r="K3281" s="72" t="s">
        <v>179</v>
      </c>
      <c r="L3281" s="73">
        <v>2</v>
      </c>
      <c r="M3281" s="73" t="s">
        <v>91</v>
      </c>
      <c r="N3281" s="68" t="str">
        <f>VLOOKUP(K3281,[1]人員授權表!D$3:G$249,4,0)</f>
        <v>無機</v>
      </c>
      <c r="O3281" s="70" t="s">
        <v>115</v>
      </c>
      <c r="P3281" s="67">
        <f t="shared" si="177"/>
        <v>44768</v>
      </c>
      <c r="Q3281" s="75" t="str">
        <f t="shared" si="179"/>
        <v>週二</v>
      </c>
      <c r="R3281" s="80">
        <v>44763</v>
      </c>
      <c r="T3281" s="70"/>
      <c r="U3281" s="70"/>
      <c r="V3281" s="70"/>
      <c r="W3281" s="70"/>
      <c r="X3281" s="70"/>
      <c r="Y3281" s="78"/>
      <c r="Z3281" s="79"/>
      <c r="AA3281" s="1"/>
      <c r="AB3281" s="12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</row>
    <row r="3282" spans="1:61" s="68" customFormat="1">
      <c r="A3282" s="1"/>
      <c r="B3282" s="66"/>
      <c r="C3282" s="67"/>
      <c r="D3282" s="68" t="s">
        <v>50</v>
      </c>
      <c r="E3282" s="70" t="s">
        <v>82</v>
      </c>
      <c r="F3282" s="19" t="s">
        <v>1401</v>
      </c>
      <c r="G3282" s="67">
        <v>44757</v>
      </c>
      <c r="H3282" s="67">
        <v>44770</v>
      </c>
      <c r="I3282" s="71">
        <f t="shared" si="178"/>
        <v>13</v>
      </c>
      <c r="J3282" s="72" t="s">
        <v>192</v>
      </c>
      <c r="K3282" s="72" t="s">
        <v>187</v>
      </c>
      <c r="L3282" s="73">
        <v>2</v>
      </c>
      <c r="M3282" s="73" t="s">
        <v>91</v>
      </c>
      <c r="N3282" s="68" t="str">
        <f>VLOOKUP(K3282,[1]人員授權表!D$3:G$249,4,0)</f>
        <v>無機</v>
      </c>
      <c r="O3282" s="70" t="str">
        <f>IF(J3282=[1]人員授權表!$C$85,"Casper李羿勳",IF(J3282=[1]人員授權表!$C$188,"Iring陳俊明",IF(J3282=[1]人員授權表!$C$189,"Brian陳泓霖",VLOOKUP(K3282,[1]人員授權表!D$2:E$249,2,FALSE))))</f>
        <v>Ruby黃家蓁</v>
      </c>
      <c r="P3282" s="67">
        <f t="shared" si="177"/>
        <v>44768</v>
      </c>
      <c r="Q3282" s="75" t="str">
        <f t="shared" si="179"/>
        <v>週二</v>
      </c>
      <c r="R3282" s="80">
        <v>44764</v>
      </c>
      <c r="T3282" s="70"/>
      <c r="U3282" s="70"/>
      <c r="V3282" s="70"/>
      <c r="W3282" s="70"/>
      <c r="X3282" s="70"/>
      <c r="Y3282" s="78"/>
      <c r="Z3282" s="79"/>
      <c r="AA3282" s="1"/>
      <c r="AB3282" s="12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</row>
    <row r="3283" spans="1:61" s="68" customFormat="1">
      <c r="A3283" s="1"/>
      <c r="B3283" s="66"/>
      <c r="C3283" s="67"/>
      <c r="D3283" s="68" t="s">
        <v>50</v>
      </c>
      <c r="E3283" s="70" t="s">
        <v>82</v>
      </c>
      <c r="F3283" s="19" t="s">
        <v>1401</v>
      </c>
      <c r="G3283" s="67">
        <v>44757</v>
      </c>
      <c r="H3283" s="67">
        <v>44770</v>
      </c>
      <c r="I3283" s="71">
        <f t="shared" si="178"/>
        <v>13</v>
      </c>
      <c r="J3283" s="72" t="s">
        <v>193</v>
      </c>
      <c r="K3283" s="72" t="s">
        <v>187</v>
      </c>
      <c r="L3283" s="73">
        <v>2</v>
      </c>
      <c r="M3283" s="73" t="s">
        <v>91</v>
      </c>
      <c r="N3283" s="68" t="str">
        <f>VLOOKUP(K3283,[1]人員授權表!D$3:G$249,4,0)</f>
        <v>無機</v>
      </c>
      <c r="O3283" s="70" t="str">
        <f>IF(J3283=[1]人員授權表!$C$85,"Casper李羿勳",IF(J3283=[1]人員授權表!$C$188,"Iring陳俊明",IF(J3283=[1]人員授權表!$C$189,"Brian陳泓霖",VLOOKUP(K3283,[1]人員授權表!D$2:E$249,2,FALSE))))</f>
        <v>Ruby黃家蓁</v>
      </c>
      <c r="P3283" s="67">
        <f t="shared" si="177"/>
        <v>44768</v>
      </c>
      <c r="Q3283" s="75" t="str">
        <f t="shared" si="179"/>
        <v>週二</v>
      </c>
      <c r="R3283" s="80">
        <v>44764</v>
      </c>
      <c r="T3283" s="70"/>
      <c r="U3283" s="70"/>
      <c r="V3283" s="70"/>
      <c r="W3283" s="70"/>
      <c r="X3283" s="70"/>
      <c r="Y3283" s="78"/>
      <c r="Z3283" s="79"/>
      <c r="AA3283" s="1"/>
      <c r="AB3283" s="12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</row>
    <row r="3284" spans="1:61" s="68" customFormat="1">
      <c r="A3284" s="1"/>
      <c r="B3284" s="66"/>
      <c r="C3284" s="67"/>
      <c r="D3284" s="68" t="s">
        <v>50</v>
      </c>
      <c r="E3284" s="70" t="s">
        <v>82</v>
      </c>
      <c r="F3284" s="19" t="s">
        <v>1402</v>
      </c>
      <c r="G3284" s="67">
        <v>44756</v>
      </c>
      <c r="H3284" s="67">
        <v>44770</v>
      </c>
      <c r="I3284" s="71">
        <f t="shared" si="178"/>
        <v>14</v>
      </c>
      <c r="J3284" s="72" t="s">
        <v>1403</v>
      </c>
      <c r="K3284" s="72" t="s">
        <v>187</v>
      </c>
      <c r="L3284" s="73">
        <v>5</v>
      </c>
      <c r="M3284" s="73" t="s">
        <v>104</v>
      </c>
      <c r="N3284" s="68" t="str">
        <f>VLOOKUP(K3284,[1]人員授權表!D$3:G$249,4,0)</f>
        <v>無機</v>
      </c>
      <c r="O3284" s="70" t="str">
        <f>IF(J3284=[1]人員授權表!$C$85,"Casper李羿勳",IF(J3284=[1]人員授權表!$C$188,"Iring陳俊明",IF(J3284=[1]人員授權表!$C$189,"Brian陳泓霖",VLOOKUP(K3284,[1]人員授權表!D$2:E$249,2,FALSE))))</f>
        <v>Ruby黃家蓁</v>
      </c>
      <c r="P3284" s="67">
        <f t="shared" si="177"/>
        <v>44768</v>
      </c>
      <c r="Q3284" s="75" t="str">
        <f t="shared" si="179"/>
        <v>週二</v>
      </c>
      <c r="R3284" s="80">
        <v>44769</v>
      </c>
      <c r="S3284" s="85">
        <v>44769</v>
      </c>
      <c r="T3284" s="70">
        <v>1</v>
      </c>
      <c r="U3284" s="70"/>
      <c r="V3284" s="70"/>
      <c r="W3284" s="70"/>
      <c r="X3284" s="70"/>
      <c r="Y3284" s="78"/>
      <c r="Z3284" s="79"/>
      <c r="AA3284" s="1"/>
      <c r="AB3284" s="12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</row>
    <row r="3285" spans="1:61" s="68" customFormat="1">
      <c r="A3285" s="1"/>
      <c r="B3285" s="66"/>
      <c r="C3285" s="67"/>
      <c r="D3285" s="68" t="s">
        <v>50</v>
      </c>
      <c r="E3285" s="70" t="s">
        <v>51</v>
      </c>
      <c r="F3285" s="19" t="s">
        <v>1404</v>
      </c>
      <c r="G3285" s="67">
        <v>44753</v>
      </c>
      <c r="H3285" s="67">
        <v>44771</v>
      </c>
      <c r="I3285" s="71">
        <f t="shared" si="178"/>
        <v>18</v>
      </c>
      <c r="J3285" s="72" t="s">
        <v>1405</v>
      </c>
      <c r="K3285" s="72" t="s">
        <v>426</v>
      </c>
      <c r="L3285" s="73">
        <v>2</v>
      </c>
      <c r="M3285" s="73" t="s">
        <v>55</v>
      </c>
      <c r="N3285" s="68" t="str">
        <f>VLOOKUP(K3285,[1]人員授權表!D$3:G$249,4,0)</f>
        <v>有機</v>
      </c>
      <c r="O3285" s="70" t="str">
        <f>IF(J3285=[1]人員授權表!$C$85,"Casper李羿勳",IF(J3285=[1]人員授權表!$C$188,"Iring陳俊明",IF(J3285=[1]人員授權表!$C$189,"Brian陳泓霖",VLOOKUP(K3285,[1]人員授權表!D$2:E$249,2,FALSE))))</f>
        <v>Mei林春美</v>
      </c>
      <c r="P3285" s="67">
        <f t="shared" si="177"/>
        <v>44769</v>
      </c>
      <c r="Q3285" s="75" t="str">
        <f t="shared" si="179"/>
        <v>週三</v>
      </c>
      <c r="R3285" s="80">
        <v>44774</v>
      </c>
      <c r="S3285" s="85"/>
      <c r="T3285" s="70"/>
      <c r="U3285" s="70"/>
      <c r="V3285" s="70"/>
      <c r="W3285" s="70"/>
      <c r="X3285" s="70">
        <v>1</v>
      </c>
      <c r="Y3285" s="78">
        <v>44774</v>
      </c>
      <c r="Z3285" s="79" t="s">
        <v>1406</v>
      </c>
      <c r="AA3285" s="1"/>
      <c r="AB3285" s="12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</row>
    <row r="3286" spans="1:61" s="68" customFormat="1">
      <c r="A3286" s="1"/>
      <c r="B3286" s="66"/>
      <c r="C3286" s="67"/>
      <c r="D3286" s="68" t="s">
        <v>50</v>
      </c>
      <c r="E3286" s="70" t="s">
        <v>51</v>
      </c>
      <c r="F3286" s="19" t="s">
        <v>1407</v>
      </c>
      <c r="G3286" s="67">
        <v>44753</v>
      </c>
      <c r="H3286" s="67">
        <v>44771</v>
      </c>
      <c r="I3286" s="71">
        <f t="shared" si="178"/>
        <v>18</v>
      </c>
      <c r="J3286" s="72" t="s">
        <v>240</v>
      </c>
      <c r="K3286" s="72" t="s">
        <v>248</v>
      </c>
      <c r="L3286" s="73">
        <v>2</v>
      </c>
      <c r="M3286" s="73" t="s">
        <v>55</v>
      </c>
      <c r="N3286" s="68" t="str">
        <f>VLOOKUP(K3286,[1]人員授權表!D$3:G$249,4,0)</f>
        <v>有機</v>
      </c>
      <c r="O3286" s="70" t="str">
        <f>IF(J3286=[1]人員授權表!$C$85,"Casper李羿勳",IF(J3286=[1]人員授權表!$C$188,"Iring陳俊明",IF(J3286=[1]人員授權表!$C$189,"Brian陳泓霖",VLOOKUP(K3286,[1]人員授權表!D$2:E$249,2,FALSE))))</f>
        <v>Marco陳鴻鈞</v>
      </c>
      <c r="P3286" s="67">
        <f t="shared" si="177"/>
        <v>44769</v>
      </c>
      <c r="Q3286" s="75" t="str">
        <f t="shared" si="179"/>
        <v>週三</v>
      </c>
      <c r="R3286" s="80">
        <v>44768</v>
      </c>
      <c r="T3286" s="70"/>
      <c r="U3286" s="70"/>
      <c r="V3286" s="70"/>
      <c r="W3286" s="70"/>
      <c r="X3286" s="70"/>
      <c r="Y3286" s="78"/>
      <c r="Z3286" s="79"/>
      <c r="AA3286" s="1"/>
      <c r="AB3286" s="12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</row>
    <row r="3287" spans="1:61" s="68" customFormat="1">
      <c r="A3287" s="1"/>
      <c r="B3287" s="66"/>
      <c r="C3287" s="67"/>
      <c r="D3287" s="68" t="s">
        <v>50</v>
      </c>
      <c r="E3287" s="70" t="s">
        <v>51</v>
      </c>
      <c r="F3287" s="19" t="s">
        <v>1407</v>
      </c>
      <c r="G3287" s="67">
        <v>44753</v>
      </c>
      <c r="H3287" s="67">
        <v>44771</v>
      </c>
      <c r="I3287" s="71">
        <f t="shared" si="178"/>
        <v>18</v>
      </c>
      <c r="J3287" s="72" t="s">
        <v>261</v>
      </c>
      <c r="K3287" s="72" t="s">
        <v>248</v>
      </c>
      <c r="L3287" s="73">
        <v>2</v>
      </c>
      <c r="M3287" s="73" t="s">
        <v>55</v>
      </c>
      <c r="N3287" s="68" t="str">
        <f>VLOOKUP(K3287,[1]人員授權表!D$3:G$249,4,0)</f>
        <v>有機</v>
      </c>
      <c r="O3287" s="70" t="str">
        <f>IF(J3287=[1]人員授權表!$C$85,"Casper李羿勳",IF(J3287=[1]人員授權表!$C$188,"Iring陳俊明",IF(J3287=[1]人員授權表!$C$189,"Brian陳泓霖",VLOOKUP(K3287,[1]人員授權表!D$2:E$249,2,FALSE))))</f>
        <v>Marco陳鴻鈞</v>
      </c>
      <c r="P3287" s="67">
        <f t="shared" si="177"/>
        <v>44769</v>
      </c>
      <c r="Q3287" s="75" t="str">
        <f t="shared" si="179"/>
        <v>週三</v>
      </c>
      <c r="R3287" s="80">
        <v>44768</v>
      </c>
      <c r="T3287" s="70"/>
      <c r="U3287" s="70">
        <v>1</v>
      </c>
      <c r="V3287" s="70"/>
      <c r="W3287" s="70"/>
      <c r="X3287" s="70"/>
      <c r="Y3287" s="78">
        <v>44769</v>
      </c>
      <c r="Z3287" s="79" t="s">
        <v>1408</v>
      </c>
      <c r="AA3287" s="1"/>
      <c r="AB3287" s="12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</row>
    <row r="3288" spans="1:61" s="68" customFormat="1">
      <c r="A3288" s="1"/>
      <c r="B3288" s="66"/>
      <c r="C3288" s="67"/>
      <c r="D3288" s="68" t="s">
        <v>50</v>
      </c>
      <c r="E3288" s="70" t="s">
        <v>51</v>
      </c>
      <c r="F3288" s="19" t="s">
        <v>1407</v>
      </c>
      <c r="G3288" s="67">
        <v>44753</v>
      </c>
      <c r="H3288" s="67">
        <v>44771</v>
      </c>
      <c r="I3288" s="71">
        <f t="shared" si="178"/>
        <v>18</v>
      </c>
      <c r="J3288" s="72" t="s">
        <v>243</v>
      </c>
      <c r="K3288" s="72" t="s">
        <v>241</v>
      </c>
      <c r="L3288" s="73">
        <v>2</v>
      </c>
      <c r="M3288" s="73" t="s">
        <v>55</v>
      </c>
      <c r="N3288" s="68" t="str">
        <f>VLOOKUP(K3288,[1]人員授權表!D$3:G$249,4,0)</f>
        <v>有機</v>
      </c>
      <c r="O3288" s="70" t="str">
        <f>IF(J3288=[1]人員授權表!$C$85,"Casper李羿勳",IF(J3288=[1]人員授權表!$C$188,"Iring陳俊明",IF(J3288=[1]人員授權表!$C$189,"Brian陳泓霖",VLOOKUP(K3288,[1]人員授權表!D$2:E$249,2,FALSE))))</f>
        <v>Casper李羿勳</v>
      </c>
      <c r="P3288" s="67">
        <f t="shared" si="177"/>
        <v>44769</v>
      </c>
      <c r="Q3288" s="75" t="str">
        <f t="shared" si="179"/>
        <v>週三</v>
      </c>
      <c r="R3288" s="80">
        <v>44768</v>
      </c>
      <c r="T3288" s="70"/>
      <c r="U3288" s="70"/>
      <c r="V3288" s="70"/>
      <c r="W3288" s="70"/>
      <c r="X3288" s="70"/>
      <c r="Y3288" s="78"/>
      <c r="Z3288" s="79"/>
      <c r="AA3288" s="1"/>
      <c r="AB3288" s="12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</row>
    <row r="3289" spans="1:61" s="68" customFormat="1">
      <c r="A3289" s="1"/>
      <c r="B3289" s="66"/>
      <c r="C3289" s="67"/>
      <c r="D3289" s="68" t="s">
        <v>50</v>
      </c>
      <c r="E3289" s="70" t="s">
        <v>51</v>
      </c>
      <c r="F3289" s="19" t="s">
        <v>1407</v>
      </c>
      <c r="G3289" s="67">
        <v>44753</v>
      </c>
      <c r="H3289" s="67">
        <v>44771</v>
      </c>
      <c r="I3289" s="71">
        <f t="shared" si="178"/>
        <v>18</v>
      </c>
      <c r="J3289" s="72" t="s">
        <v>246</v>
      </c>
      <c r="K3289" s="72" t="s">
        <v>241</v>
      </c>
      <c r="L3289" s="73">
        <v>2</v>
      </c>
      <c r="M3289" s="73" t="s">
        <v>55</v>
      </c>
      <c r="N3289" s="68" t="str">
        <f>VLOOKUP(K3289,[1]人員授權表!D$3:G$249,4,0)</f>
        <v>有機</v>
      </c>
      <c r="O3289" s="70" t="str">
        <f>IF(J3289=[1]人員授權表!$C$85,"Casper李羿勳",IF(J3289=[1]人員授權表!$C$188,"Iring陳俊明",IF(J3289=[1]人員授權表!$C$189,"Brian陳泓霖",VLOOKUP(K3289,[1]人員授權表!D$2:E$249,2,FALSE))))</f>
        <v>Casper李羿勳</v>
      </c>
      <c r="P3289" s="67">
        <f t="shared" si="177"/>
        <v>44769</v>
      </c>
      <c r="Q3289" s="75" t="str">
        <f t="shared" si="179"/>
        <v>週三</v>
      </c>
      <c r="R3289" s="80">
        <v>44768</v>
      </c>
      <c r="T3289" s="70"/>
      <c r="U3289" s="70"/>
      <c r="V3289" s="70"/>
      <c r="W3289" s="70"/>
      <c r="X3289" s="70"/>
      <c r="Y3289" s="78"/>
      <c r="Z3289" s="79"/>
      <c r="AA3289" s="1"/>
      <c r="AB3289" s="12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</row>
    <row r="3290" spans="1:61" s="68" customFormat="1">
      <c r="A3290" s="1"/>
      <c r="B3290" s="66"/>
      <c r="C3290" s="67"/>
      <c r="D3290" s="68" t="s">
        <v>50</v>
      </c>
      <c r="E3290" s="70" t="s">
        <v>51</v>
      </c>
      <c r="F3290" s="19" t="s">
        <v>1407</v>
      </c>
      <c r="G3290" s="67">
        <v>44753</v>
      </c>
      <c r="H3290" s="67">
        <v>44771</v>
      </c>
      <c r="I3290" s="71">
        <f t="shared" si="178"/>
        <v>18</v>
      </c>
      <c r="J3290" s="72" t="s">
        <v>53</v>
      </c>
      <c r="K3290" s="72" t="s">
        <v>54</v>
      </c>
      <c r="L3290" s="73">
        <v>1</v>
      </c>
      <c r="M3290" s="73" t="s">
        <v>55</v>
      </c>
      <c r="N3290" s="68" t="str">
        <f>VLOOKUP(K3290,[1]人員授權表!D$3:G$249,4,0)</f>
        <v>有機</v>
      </c>
      <c r="O3290" s="70" t="str">
        <f>IF(J3290=[1]人員授權表!$C$85,"Casper李羿勳",IF(J3290=[1]人員授權表!$C$188,"Iring陳俊明",IF(J3290=[1]人員授權表!$C$189,"Brian陳泓霖",VLOOKUP(K3290,[1]人員授權表!D$2:E$249,2,FALSE))))</f>
        <v>Marco陳鴻鈞</v>
      </c>
      <c r="P3290" s="67">
        <f t="shared" si="177"/>
        <v>44769</v>
      </c>
      <c r="Q3290" s="75" t="str">
        <f t="shared" si="179"/>
        <v>週三</v>
      </c>
      <c r="R3290" s="80">
        <v>44768</v>
      </c>
      <c r="T3290" s="70"/>
      <c r="U3290" s="70"/>
      <c r="V3290" s="70"/>
      <c r="W3290" s="70"/>
      <c r="X3290" s="70"/>
      <c r="Y3290" s="78"/>
      <c r="Z3290" s="79"/>
      <c r="AA3290" s="1"/>
      <c r="AB3290" s="12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</row>
    <row r="3291" spans="1:61" s="68" customFormat="1">
      <c r="A3291" s="1"/>
      <c r="B3291" s="66"/>
      <c r="C3291" s="67"/>
      <c r="D3291" s="68" t="s">
        <v>50</v>
      </c>
      <c r="E3291" s="70" t="s">
        <v>51</v>
      </c>
      <c r="F3291" s="19" t="s">
        <v>1407</v>
      </c>
      <c r="G3291" s="67">
        <v>44753</v>
      </c>
      <c r="H3291" s="67">
        <v>44771</v>
      </c>
      <c r="I3291" s="71">
        <f t="shared" si="178"/>
        <v>18</v>
      </c>
      <c r="J3291" s="72" t="s">
        <v>60</v>
      </c>
      <c r="K3291" s="72" t="s">
        <v>61</v>
      </c>
      <c r="L3291" s="73">
        <v>1</v>
      </c>
      <c r="M3291" s="73" t="s">
        <v>55</v>
      </c>
      <c r="N3291" s="68" t="str">
        <f>VLOOKUP(K3291,[1]人員授權表!D$3:G$249,4,0)</f>
        <v>有機</v>
      </c>
      <c r="O3291" s="70" t="str">
        <f>IF(J3291=[1]人員授權表!$C$85,"Casper李羿勳",IF(J3291=[1]人員授權表!$C$188,"Iring陳俊明",IF(J3291=[1]人員授權表!$C$189,"Brian陳泓霖",VLOOKUP(K3291,[1]人員授權表!D$2:E$249,2,FALSE))))</f>
        <v>Marco陳鴻鈞</v>
      </c>
      <c r="P3291" s="67">
        <f t="shared" si="177"/>
        <v>44769</v>
      </c>
      <c r="Q3291" s="75" t="str">
        <f t="shared" si="179"/>
        <v>週三</v>
      </c>
      <c r="R3291" s="80">
        <v>44768</v>
      </c>
      <c r="T3291" s="70"/>
      <c r="U3291" s="70"/>
      <c r="V3291" s="70"/>
      <c r="W3291" s="70"/>
      <c r="X3291" s="70"/>
      <c r="Y3291" s="78"/>
      <c r="Z3291" s="79"/>
      <c r="AA3291" s="1"/>
      <c r="AB3291" s="12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</row>
    <row r="3292" spans="1:61" s="68" customFormat="1">
      <c r="A3292" s="1"/>
      <c r="B3292" s="66"/>
      <c r="C3292" s="67"/>
      <c r="D3292" s="68" t="s">
        <v>50</v>
      </c>
      <c r="E3292" s="70" t="s">
        <v>51</v>
      </c>
      <c r="F3292" s="19" t="s">
        <v>1409</v>
      </c>
      <c r="G3292" s="67">
        <v>44753</v>
      </c>
      <c r="H3292" s="67">
        <v>44771</v>
      </c>
      <c r="I3292" s="71">
        <f t="shared" si="178"/>
        <v>18</v>
      </c>
      <c r="J3292" s="72" t="s">
        <v>60</v>
      </c>
      <c r="K3292" s="72" t="s">
        <v>61</v>
      </c>
      <c r="L3292" s="73">
        <v>1</v>
      </c>
      <c r="M3292" s="73" t="s">
        <v>55</v>
      </c>
      <c r="N3292" s="68" t="str">
        <f>VLOOKUP(K3292,[1]人員授權表!D$3:G$249,4,0)</f>
        <v>有機</v>
      </c>
      <c r="O3292" s="70" t="str">
        <f>IF(J3292=[1]人員授權表!$C$85,"Casper李羿勳",IF(J3292=[1]人員授權表!$C$188,"Iring陳俊明",IF(J3292=[1]人員授權表!$C$189,"Brian陳泓霖",VLOOKUP(K3292,[1]人員授權表!D$2:E$249,2,FALSE))))</f>
        <v>Marco陳鴻鈞</v>
      </c>
      <c r="P3292" s="67">
        <f t="shared" si="177"/>
        <v>44769</v>
      </c>
      <c r="Q3292" s="75" t="str">
        <f t="shared" si="179"/>
        <v>週三</v>
      </c>
      <c r="R3292" s="80">
        <v>44768</v>
      </c>
      <c r="T3292" s="70"/>
      <c r="U3292" s="70"/>
      <c r="V3292" s="70"/>
      <c r="W3292" s="70"/>
      <c r="X3292" s="70"/>
      <c r="Y3292" s="78"/>
      <c r="Z3292" s="79"/>
      <c r="AA3292" s="1"/>
      <c r="AB3292" s="12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</row>
    <row r="3293" spans="1:61" s="68" customFormat="1">
      <c r="A3293" s="1"/>
      <c r="B3293" s="66"/>
      <c r="C3293" s="67"/>
      <c r="D3293" s="68" t="s">
        <v>50</v>
      </c>
      <c r="E3293" s="70" t="s">
        <v>51</v>
      </c>
      <c r="F3293" s="19" t="s">
        <v>1409</v>
      </c>
      <c r="G3293" s="67">
        <v>44753</v>
      </c>
      <c r="H3293" s="67">
        <v>44771</v>
      </c>
      <c r="I3293" s="71">
        <f t="shared" si="178"/>
        <v>18</v>
      </c>
      <c r="J3293" s="72" t="s">
        <v>53</v>
      </c>
      <c r="K3293" s="72" t="s">
        <v>54</v>
      </c>
      <c r="L3293" s="73">
        <v>1</v>
      </c>
      <c r="M3293" s="73" t="s">
        <v>55</v>
      </c>
      <c r="N3293" s="68" t="str">
        <f>VLOOKUP(K3293,[1]人員授權表!D$3:G$249,4,0)</f>
        <v>有機</v>
      </c>
      <c r="O3293" s="70" t="str">
        <f>IF(J3293=[1]人員授權表!$C$85,"Casper李羿勳",IF(J3293=[1]人員授權表!$C$188,"Iring陳俊明",IF(J3293=[1]人員授權表!$C$189,"Brian陳泓霖",VLOOKUP(K3293,[1]人員授權表!D$2:E$249,2,FALSE))))</f>
        <v>Marco陳鴻鈞</v>
      </c>
      <c r="P3293" s="67">
        <f t="shared" si="177"/>
        <v>44769</v>
      </c>
      <c r="Q3293" s="75" t="str">
        <f t="shared" si="179"/>
        <v>週三</v>
      </c>
      <c r="R3293" s="80">
        <v>44768</v>
      </c>
      <c r="T3293" s="70"/>
      <c r="U3293" s="70"/>
      <c r="V3293" s="70"/>
      <c r="W3293" s="70"/>
      <c r="X3293" s="70"/>
      <c r="Y3293" s="78"/>
      <c r="Z3293" s="79"/>
      <c r="AA3293" s="1"/>
      <c r="AB3293" s="12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</row>
    <row r="3294" spans="1:61" s="68" customFormat="1">
      <c r="A3294" s="1"/>
      <c r="B3294" s="66"/>
      <c r="C3294" s="67"/>
      <c r="D3294" s="68" t="s">
        <v>50</v>
      </c>
      <c r="E3294" s="70" t="s">
        <v>51</v>
      </c>
      <c r="F3294" s="19" t="s">
        <v>1409</v>
      </c>
      <c r="G3294" s="67">
        <v>44753</v>
      </c>
      <c r="H3294" s="67">
        <v>44771</v>
      </c>
      <c r="I3294" s="71">
        <f t="shared" si="178"/>
        <v>18</v>
      </c>
      <c r="J3294" s="72" t="s">
        <v>243</v>
      </c>
      <c r="K3294" s="72" t="s">
        <v>241</v>
      </c>
      <c r="L3294" s="73">
        <v>2</v>
      </c>
      <c r="M3294" s="73" t="s">
        <v>55</v>
      </c>
      <c r="N3294" s="68" t="str">
        <f>VLOOKUP(K3294,[1]人員授權表!D$3:G$249,4,0)</f>
        <v>有機</v>
      </c>
      <c r="O3294" s="70" t="str">
        <f>IF(J3294=[1]人員授權表!$C$85,"Casper李羿勳",IF(J3294=[1]人員授權表!$C$188,"Iring陳俊明",IF(J3294=[1]人員授權表!$C$189,"Brian陳泓霖",VLOOKUP(K3294,[1]人員授權表!D$2:E$249,2,FALSE))))</f>
        <v>Casper李羿勳</v>
      </c>
      <c r="P3294" s="67">
        <f t="shared" si="177"/>
        <v>44769</v>
      </c>
      <c r="Q3294" s="75" t="str">
        <f t="shared" si="179"/>
        <v>週三</v>
      </c>
      <c r="R3294" s="80">
        <v>44768</v>
      </c>
      <c r="T3294" s="70"/>
      <c r="U3294" s="70"/>
      <c r="V3294" s="70"/>
      <c r="W3294" s="70"/>
      <c r="X3294" s="70"/>
      <c r="Y3294" s="78"/>
      <c r="Z3294" s="79"/>
      <c r="AA3294" s="1"/>
      <c r="AB3294" s="12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</row>
    <row r="3295" spans="1:61" s="68" customFormat="1">
      <c r="A3295" s="1"/>
      <c r="B3295" s="66"/>
      <c r="C3295" s="67"/>
      <c r="D3295" s="68" t="s">
        <v>50</v>
      </c>
      <c r="E3295" s="70" t="s">
        <v>51</v>
      </c>
      <c r="F3295" s="19" t="s">
        <v>1409</v>
      </c>
      <c r="G3295" s="67">
        <v>44753</v>
      </c>
      <c r="H3295" s="67">
        <v>44771</v>
      </c>
      <c r="I3295" s="71">
        <f t="shared" si="178"/>
        <v>18</v>
      </c>
      <c r="J3295" s="72" t="s">
        <v>246</v>
      </c>
      <c r="K3295" s="72" t="s">
        <v>241</v>
      </c>
      <c r="L3295" s="73">
        <v>2</v>
      </c>
      <c r="M3295" s="73" t="s">
        <v>55</v>
      </c>
      <c r="N3295" s="68" t="str">
        <f>VLOOKUP(K3295,[1]人員授權表!D$3:G$249,4,0)</f>
        <v>有機</v>
      </c>
      <c r="O3295" s="70" t="str">
        <f>IF(J3295=[1]人員授權表!$C$85,"Casper李羿勳",IF(J3295=[1]人員授權表!$C$188,"Iring陳俊明",IF(J3295=[1]人員授權表!$C$189,"Brian陳泓霖",VLOOKUP(K3295,[1]人員授權表!D$2:E$249,2,FALSE))))</f>
        <v>Casper李羿勳</v>
      </c>
      <c r="P3295" s="67">
        <f t="shared" si="177"/>
        <v>44769</v>
      </c>
      <c r="Q3295" s="75" t="str">
        <f t="shared" si="179"/>
        <v>週三</v>
      </c>
      <c r="R3295" s="80">
        <v>44768</v>
      </c>
      <c r="T3295" s="70"/>
      <c r="U3295" s="70"/>
      <c r="V3295" s="70"/>
      <c r="W3295" s="70"/>
      <c r="X3295" s="70"/>
      <c r="Y3295" s="78"/>
      <c r="Z3295" s="79"/>
      <c r="AA3295" s="1"/>
      <c r="AB3295" s="12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</row>
    <row r="3296" spans="1:61" s="68" customFormat="1">
      <c r="A3296" s="1"/>
      <c r="B3296" s="66"/>
      <c r="C3296" s="67"/>
      <c r="D3296" s="68" t="s">
        <v>50</v>
      </c>
      <c r="E3296" s="70" t="s">
        <v>51</v>
      </c>
      <c r="F3296" s="19" t="s">
        <v>1409</v>
      </c>
      <c r="G3296" s="67">
        <v>44753</v>
      </c>
      <c r="H3296" s="67">
        <v>44771</v>
      </c>
      <c r="I3296" s="71">
        <f t="shared" si="178"/>
        <v>18</v>
      </c>
      <c r="J3296" s="72" t="s">
        <v>240</v>
      </c>
      <c r="K3296" s="72" t="s">
        <v>248</v>
      </c>
      <c r="L3296" s="73">
        <v>2</v>
      </c>
      <c r="M3296" s="73" t="s">
        <v>55</v>
      </c>
      <c r="N3296" s="68" t="str">
        <f>VLOOKUP(K3296,[1]人員授權表!D$3:G$249,4,0)</f>
        <v>有機</v>
      </c>
      <c r="O3296" s="70" t="str">
        <f>IF(J3296=[1]人員授權表!$C$85,"Casper李羿勳",IF(J3296=[1]人員授權表!$C$188,"Iring陳俊明",IF(J3296=[1]人員授權表!$C$189,"Brian陳泓霖",VLOOKUP(K3296,[1]人員授權表!D$2:E$249,2,FALSE))))</f>
        <v>Marco陳鴻鈞</v>
      </c>
      <c r="P3296" s="67">
        <f t="shared" si="177"/>
        <v>44769</v>
      </c>
      <c r="Q3296" s="75" t="str">
        <f t="shared" si="179"/>
        <v>週三</v>
      </c>
      <c r="R3296" s="80">
        <v>44768</v>
      </c>
      <c r="T3296" s="70"/>
      <c r="U3296" s="70"/>
      <c r="V3296" s="70"/>
      <c r="W3296" s="70"/>
      <c r="X3296" s="70"/>
      <c r="Y3296" s="78"/>
      <c r="Z3296" s="79"/>
      <c r="AA3296" s="1"/>
      <c r="AB3296" s="12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</row>
    <row r="3297" spans="1:61" s="109" customFormat="1">
      <c r="A3297" s="1"/>
      <c r="B3297" s="66"/>
      <c r="C3297" s="67"/>
      <c r="D3297" s="68" t="s">
        <v>50</v>
      </c>
      <c r="E3297" s="70" t="s">
        <v>51</v>
      </c>
      <c r="F3297" s="19" t="s">
        <v>1409</v>
      </c>
      <c r="G3297" s="67">
        <v>44753</v>
      </c>
      <c r="H3297" s="67">
        <v>44771</v>
      </c>
      <c r="I3297" s="71">
        <f t="shared" si="178"/>
        <v>18</v>
      </c>
      <c r="J3297" s="72" t="s">
        <v>261</v>
      </c>
      <c r="K3297" s="72" t="s">
        <v>248</v>
      </c>
      <c r="L3297" s="73">
        <v>2</v>
      </c>
      <c r="M3297" s="73" t="s">
        <v>55</v>
      </c>
      <c r="N3297" s="68" t="str">
        <f>VLOOKUP(K3297,[1]人員授權表!D$3:G$249,4,0)</f>
        <v>有機</v>
      </c>
      <c r="O3297" s="70" t="str">
        <f>IF(J3297=[1]人員授權表!$C$85,"Casper李羿勳",IF(J3297=[1]人員授權表!$C$188,"Iring陳俊明",IF(J3297=[1]人員授權表!$C$189,"Brian陳泓霖",VLOOKUP(K3297,[1]人員授權表!D$2:E$249,2,FALSE))))</f>
        <v>Marco陳鴻鈞</v>
      </c>
      <c r="P3297" s="67">
        <f t="shared" si="177"/>
        <v>44769</v>
      </c>
      <c r="Q3297" s="75" t="str">
        <f t="shared" si="179"/>
        <v>週三</v>
      </c>
      <c r="R3297" s="80">
        <v>44768</v>
      </c>
      <c r="S3297" s="68"/>
      <c r="T3297" s="70"/>
      <c r="U3297" s="70">
        <v>1</v>
      </c>
      <c r="V3297" s="70"/>
      <c r="W3297" s="70"/>
      <c r="X3297" s="70"/>
      <c r="Y3297" s="78">
        <v>44769</v>
      </c>
      <c r="Z3297" s="79" t="s">
        <v>1408</v>
      </c>
      <c r="AA3297" s="1"/>
      <c r="AB3297" s="12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</row>
    <row r="3298" spans="1:61" s="109" customFormat="1">
      <c r="A3298" s="1"/>
      <c r="B3298" s="66"/>
      <c r="C3298" s="67"/>
      <c r="D3298" s="68" t="s">
        <v>50</v>
      </c>
      <c r="E3298" s="70" t="s">
        <v>51</v>
      </c>
      <c r="F3298" s="19" t="s">
        <v>1410</v>
      </c>
      <c r="G3298" s="67">
        <v>44754</v>
      </c>
      <c r="H3298" s="67">
        <v>44771</v>
      </c>
      <c r="I3298" s="71">
        <f t="shared" si="178"/>
        <v>17</v>
      </c>
      <c r="J3298" s="72" t="s">
        <v>257</v>
      </c>
      <c r="K3298" s="72" t="s">
        <v>258</v>
      </c>
      <c r="L3298" s="73">
        <v>3</v>
      </c>
      <c r="M3298" s="73" t="s">
        <v>55</v>
      </c>
      <c r="N3298" s="68" t="str">
        <f>VLOOKUP(K3298,[1]人員授權表!D$3:G$249,4,0)</f>
        <v>有機</v>
      </c>
      <c r="O3298" s="70" t="str">
        <f>IF(J3298=[1]人員授權表!$C$85,"Casper李羿勳",IF(J3298=[1]人員授權表!$C$188,"Iring陳俊明",IF(J3298=[1]人員授權表!$C$189,"Brian陳泓霖",VLOOKUP(K3298,[1]人員授權表!D$2:E$249,2,FALSE))))</f>
        <v>Casper李羿勳</v>
      </c>
      <c r="P3298" s="67">
        <f t="shared" si="177"/>
        <v>44769</v>
      </c>
      <c r="Q3298" s="75" t="str">
        <f t="shared" si="179"/>
        <v>週三</v>
      </c>
      <c r="R3298" s="80">
        <v>44768</v>
      </c>
      <c r="S3298" s="68"/>
      <c r="T3298" s="70"/>
      <c r="U3298" s="70"/>
      <c r="V3298" s="70"/>
      <c r="W3298" s="70"/>
      <c r="X3298" s="70"/>
      <c r="Y3298" s="78"/>
      <c r="Z3298" s="79"/>
      <c r="AA3298" s="1"/>
      <c r="AB3298" s="12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</row>
    <row r="3299" spans="1:61" s="109" customFormat="1">
      <c r="A3299" s="1"/>
      <c r="B3299" s="66"/>
      <c r="C3299" s="67"/>
      <c r="D3299" s="68" t="s">
        <v>50</v>
      </c>
      <c r="E3299" s="70" t="s">
        <v>51</v>
      </c>
      <c r="F3299" s="19" t="s">
        <v>1410</v>
      </c>
      <c r="G3299" s="67">
        <v>44754</v>
      </c>
      <c r="H3299" s="67">
        <v>44771</v>
      </c>
      <c r="I3299" s="71">
        <f t="shared" si="178"/>
        <v>17</v>
      </c>
      <c r="J3299" s="72" t="s">
        <v>238</v>
      </c>
      <c r="K3299" s="72" t="s">
        <v>239</v>
      </c>
      <c r="L3299" s="73">
        <v>1</v>
      </c>
      <c r="M3299" s="73" t="s">
        <v>55</v>
      </c>
      <c r="N3299" s="68" t="str">
        <f>VLOOKUP(K3299,[1]人員授權表!D$3:G$249,4,0)</f>
        <v>有機</v>
      </c>
      <c r="O3299" s="70" t="str">
        <f>IF(J3299=[1]人員授權表!$C$85,"Casper李羿勳",IF(J3299=[1]人員授權表!$C$188,"Iring陳俊明",IF(J3299=[1]人員授權表!$C$189,"Brian陳泓霖",VLOOKUP(K3299,[1]人員授權表!D$2:E$249,2,FALSE))))</f>
        <v>Casper李羿勳</v>
      </c>
      <c r="P3299" s="67">
        <f t="shared" si="177"/>
        <v>44769</v>
      </c>
      <c r="Q3299" s="75" t="str">
        <f t="shared" si="179"/>
        <v>週三</v>
      </c>
      <c r="R3299" s="80">
        <v>44767</v>
      </c>
      <c r="S3299" s="68"/>
      <c r="T3299" s="70"/>
      <c r="U3299" s="70"/>
      <c r="V3299" s="70"/>
      <c r="W3299" s="70"/>
      <c r="X3299" s="70"/>
      <c r="Y3299" s="78"/>
      <c r="Z3299" s="79"/>
      <c r="AA3299" s="1"/>
      <c r="AB3299" s="12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</row>
    <row r="3300" spans="1:61" s="109" customFormat="1">
      <c r="A3300" s="1"/>
      <c r="B3300" s="66"/>
      <c r="C3300" s="67"/>
      <c r="D3300" s="68" t="s">
        <v>50</v>
      </c>
      <c r="E3300" s="70" t="s">
        <v>51</v>
      </c>
      <c r="F3300" s="19" t="s">
        <v>1410</v>
      </c>
      <c r="G3300" s="67">
        <v>44754</v>
      </c>
      <c r="H3300" s="67">
        <v>44771</v>
      </c>
      <c r="I3300" s="71">
        <f t="shared" si="178"/>
        <v>17</v>
      </c>
      <c r="J3300" s="72" t="s">
        <v>69</v>
      </c>
      <c r="K3300" s="72" t="s">
        <v>70</v>
      </c>
      <c r="L3300" s="73">
        <v>2</v>
      </c>
      <c r="M3300" s="73" t="s">
        <v>55</v>
      </c>
      <c r="N3300" s="68" t="str">
        <f>VLOOKUP(K3300,[1]人員授權表!D$3:G$249,4,0)</f>
        <v>有機</v>
      </c>
      <c r="O3300" s="70" t="str">
        <f>IF(J3300=[1]人員授權表!$C$85,"Casper李羿勳",IF(J3300=[1]人員授權表!$C$188,"Iring陳俊明",IF(J3300=[1]人員授權表!$C$189,"Brian陳泓霖",VLOOKUP(K3300,[1]人員授權表!D$2:E$249,2,FALSE))))</f>
        <v>Casper李羿勳</v>
      </c>
      <c r="P3300" s="67">
        <f t="shared" si="177"/>
        <v>44769</v>
      </c>
      <c r="Q3300" s="75" t="str">
        <f t="shared" si="179"/>
        <v>週三</v>
      </c>
      <c r="R3300" s="80">
        <v>44769</v>
      </c>
      <c r="S3300" s="68"/>
      <c r="T3300" s="70"/>
      <c r="U3300" s="70"/>
      <c r="V3300" s="70"/>
      <c r="W3300" s="70"/>
      <c r="X3300" s="70"/>
      <c r="Y3300" s="78"/>
      <c r="Z3300" s="79"/>
      <c r="AA3300" s="1"/>
      <c r="AB3300" s="12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</row>
    <row r="3301" spans="1:61" s="109" customFormat="1">
      <c r="A3301" s="1"/>
      <c r="B3301" s="66"/>
      <c r="C3301" s="67"/>
      <c r="D3301" s="68" t="s">
        <v>50</v>
      </c>
      <c r="E3301" s="70" t="s">
        <v>51</v>
      </c>
      <c r="F3301" s="19" t="s">
        <v>1410</v>
      </c>
      <c r="G3301" s="67">
        <v>44754</v>
      </c>
      <c r="H3301" s="67">
        <v>44771</v>
      </c>
      <c r="I3301" s="71">
        <f t="shared" si="178"/>
        <v>17</v>
      </c>
      <c r="J3301" s="72" t="s">
        <v>242</v>
      </c>
      <c r="K3301" s="72" t="s">
        <v>241</v>
      </c>
      <c r="L3301" s="73">
        <v>1</v>
      </c>
      <c r="M3301" s="73" t="s">
        <v>55</v>
      </c>
      <c r="N3301" s="68" t="str">
        <f>VLOOKUP(K3301,[1]人員授權表!D$3:G$249,4,0)</f>
        <v>有機</v>
      </c>
      <c r="O3301" s="70" t="str">
        <f>IF(J3301=[1]人員授權表!$C$85,"Casper李羿勳",IF(J3301=[1]人員授權表!$C$188,"Iring陳俊明",IF(J3301=[1]人員授權表!$C$189,"Brian陳泓霖",VLOOKUP(K3301,[1]人員授權表!D$2:E$249,2,FALSE))))</f>
        <v>Casper李羿勳</v>
      </c>
      <c r="P3301" s="67">
        <f t="shared" si="177"/>
        <v>44769</v>
      </c>
      <c r="Q3301" s="75" t="str">
        <f t="shared" si="179"/>
        <v>週三</v>
      </c>
      <c r="R3301" s="80">
        <v>44769</v>
      </c>
      <c r="S3301" s="68"/>
      <c r="T3301" s="70"/>
      <c r="U3301" s="70"/>
      <c r="V3301" s="70"/>
      <c r="W3301" s="70"/>
      <c r="X3301" s="70"/>
      <c r="Y3301" s="78"/>
      <c r="Z3301" s="79"/>
      <c r="AA3301" s="1"/>
      <c r="AB3301" s="12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</row>
    <row r="3302" spans="1:61" s="109" customFormat="1">
      <c r="A3302" s="1"/>
      <c r="B3302" s="66"/>
      <c r="C3302" s="67"/>
      <c r="D3302" s="68" t="s">
        <v>50</v>
      </c>
      <c r="E3302" s="70" t="s">
        <v>51</v>
      </c>
      <c r="F3302" s="19" t="s">
        <v>1410</v>
      </c>
      <c r="G3302" s="67">
        <v>44754</v>
      </c>
      <c r="H3302" s="67">
        <v>44771</v>
      </c>
      <c r="I3302" s="71">
        <f t="shared" si="178"/>
        <v>17</v>
      </c>
      <c r="J3302" s="72" t="s">
        <v>74</v>
      </c>
      <c r="K3302" s="72" t="s">
        <v>75</v>
      </c>
      <c r="L3302" s="73">
        <v>1</v>
      </c>
      <c r="M3302" s="73" t="s">
        <v>55</v>
      </c>
      <c r="N3302" s="68" t="str">
        <f>VLOOKUP(K3302,[1]人員授權表!D$3:G$249,4,0)</f>
        <v>有機</v>
      </c>
      <c r="O3302" s="70" t="str">
        <f>IF(J3302=[1]人員授權表!$C$85,"Casper李羿勳",IF(J3302=[1]人員授權表!$C$188,"Iring陳俊明",IF(J3302=[1]人員授權表!$C$189,"Brian陳泓霖",VLOOKUP(K3302,[1]人員授權表!D$2:E$249,2,FALSE))))</f>
        <v>Casper李羿勳</v>
      </c>
      <c r="P3302" s="67">
        <f t="shared" si="177"/>
        <v>44769</v>
      </c>
      <c r="Q3302" s="75" t="str">
        <f t="shared" si="179"/>
        <v>週三</v>
      </c>
      <c r="R3302" s="80">
        <v>44767</v>
      </c>
      <c r="S3302" s="68"/>
      <c r="T3302" s="70"/>
      <c r="U3302" s="70"/>
      <c r="V3302" s="70"/>
      <c r="W3302" s="70"/>
      <c r="X3302" s="70"/>
      <c r="Y3302" s="78"/>
      <c r="Z3302" s="79"/>
      <c r="AA3302" s="1"/>
      <c r="AB3302" s="12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</row>
    <row r="3303" spans="1:61" s="109" customFormat="1">
      <c r="A3303" s="1"/>
      <c r="B3303" s="66"/>
      <c r="C3303" s="67"/>
      <c r="D3303" s="68" t="s">
        <v>50</v>
      </c>
      <c r="E3303" s="70" t="s">
        <v>51</v>
      </c>
      <c r="F3303" s="19" t="s">
        <v>1410</v>
      </c>
      <c r="G3303" s="67">
        <v>44754</v>
      </c>
      <c r="H3303" s="67">
        <v>44771</v>
      </c>
      <c r="I3303" s="71">
        <f t="shared" si="178"/>
        <v>17</v>
      </c>
      <c r="J3303" s="72" t="s">
        <v>66</v>
      </c>
      <c r="K3303" s="72" t="s">
        <v>64</v>
      </c>
      <c r="L3303" s="73">
        <v>1</v>
      </c>
      <c r="M3303" s="73" t="s">
        <v>55</v>
      </c>
      <c r="N3303" s="68" t="str">
        <f>VLOOKUP(K3303,[1]人員授權表!D$3:G$249,4,0)</f>
        <v>有機</v>
      </c>
      <c r="O3303" s="70" t="str">
        <f>IF(J3303=[1]人員授權表!$C$85,"Casper李羿勳",IF(J3303=[1]人員授權表!$C$188,"Iring陳俊明",IF(J3303=[1]人員授權表!$C$189,"Brian陳泓霖",VLOOKUP(K3303,[1]人員授權表!D$2:E$249,2,FALSE))))</f>
        <v>Casper李羿勳</v>
      </c>
      <c r="P3303" s="67">
        <f t="shared" si="177"/>
        <v>44769</v>
      </c>
      <c r="Q3303" s="75" t="str">
        <f t="shared" si="179"/>
        <v>週三</v>
      </c>
      <c r="R3303" s="80">
        <v>44764</v>
      </c>
      <c r="S3303" s="68"/>
      <c r="T3303" s="70"/>
      <c r="U3303" s="70"/>
      <c r="V3303" s="70"/>
      <c r="W3303" s="70"/>
      <c r="X3303" s="70"/>
      <c r="Y3303" s="78"/>
      <c r="Z3303" s="79"/>
      <c r="AA3303" s="1"/>
      <c r="AB3303" s="12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</row>
    <row r="3304" spans="1:61" s="109" customFormat="1">
      <c r="A3304" s="1"/>
      <c r="B3304" s="66"/>
      <c r="C3304" s="67"/>
      <c r="D3304" s="68" t="s">
        <v>50</v>
      </c>
      <c r="E3304" s="70" t="s">
        <v>51</v>
      </c>
      <c r="F3304" s="19" t="s">
        <v>1410</v>
      </c>
      <c r="G3304" s="67">
        <v>44754</v>
      </c>
      <c r="H3304" s="67">
        <v>44771</v>
      </c>
      <c r="I3304" s="71">
        <f t="shared" si="178"/>
        <v>17</v>
      </c>
      <c r="J3304" s="72" t="s">
        <v>1152</v>
      </c>
      <c r="K3304" s="72" t="s">
        <v>1153</v>
      </c>
      <c r="L3304" s="73">
        <v>1</v>
      </c>
      <c r="M3304" s="73" t="s">
        <v>55</v>
      </c>
      <c r="N3304" s="68" t="str">
        <f>VLOOKUP(K3304,[1]人員授權表!D$3:G$249,4,0)</f>
        <v>有機</v>
      </c>
      <c r="O3304" s="70" t="str">
        <f>IF(J3304=[1]人員授權表!$C$85,"Casper李羿勳",IF(J3304=[1]人員授權表!$C$188,"Iring陳俊明",IF(J3304=[1]人員授權表!$C$189,"Brian陳泓霖",VLOOKUP(K3304,[1]人員授權表!D$2:E$249,2,FALSE))))</f>
        <v>Casper李羿勳</v>
      </c>
      <c r="P3304" s="67">
        <f t="shared" si="177"/>
        <v>44769</v>
      </c>
      <c r="Q3304" s="75" t="str">
        <f t="shared" si="179"/>
        <v>週三</v>
      </c>
      <c r="R3304" s="80">
        <v>44769</v>
      </c>
      <c r="S3304" s="68"/>
      <c r="T3304" s="70"/>
      <c r="U3304" s="70"/>
      <c r="V3304" s="70"/>
      <c r="W3304" s="70"/>
      <c r="X3304" s="70"/>
      <c r="Y3304" s="78"/>
      <c r="Z3304" s="79"/>
      <c r="AA3304" s="1"/>
      <c r="AB3304" s="12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</row>
    <row r="3305" spans="1:61" s="109" customFormat="1">
      <c r="A3305" s="1"/>
      <c r="B3305" s="66"/>
      <c r="C3305" s="67"/>
      <c r="D3305" s="68" t="s">
        <v>50</v>
      </c>
      <c r="E3305" s="70" t="s">
        <v>51</v>
      </c>
      <c r="F3305" s="19" t="s">
        <v>1410</v>
      </c>
      <c r="G3305" s="67">
        <v>44754</v>
      </c>
      <c r="H3305" s="67">
        <v>44771</v>
      </c>
      <c r="I3305" s="71">
        <f t="shared" si="178"/>
        <v>17</v>
      </c>
      <c r="J3305" s="72" t="s">
        <v>609</v>
      </c>
      <c r="K3305" s="72" t="s">
        <v>610</v>
      </c>
      <c r="L3305" s="73">
        <v>1</v>
      </c>
      <c r="M3305" s="73" t="s">
        <v>55</v>
      </c>
      <c r="N3305" s="68" t="str">
        <f>VLOOKUP(K3305,[1]人員授權表!D$3:G$249,4,0)</f>
        <v>有機</v>
      </c>
      <c r="O3305" s="70" t="str">
        <f>IF(J3305=[1]人員授權表!$C$85,"Casper李羿勳",IF(J3305=[1]人員授權表!$C$188,"Iring陳俊明",IF(J3305=[1]人員授權表!$C$189,"Brian陳泓霖",VLOOKUP(K3305,[1]人員授權表!D$2:E$249,2,FALSE))))</f>
        <v>Casper李羿勳</v>
      </c>
      <c r="P3305" s="67">
        <f t="shared" si="177"/>
        <v>44769</v>
      </c>
      <c r="Q3305" s="75" t="str">
        <f t="shared" si="179"/>
        <v>週三</v>
      </c>
      <c r="R3305" s="80">
        <v>44769</v>
      </c>
      <c r="S3305" s="68"/>
      <c r="T3305" s="70"/>
      <c r="U3305" s="70"/>
      <c r="V3305" s="70"/>
      <c r="W3305" s="70"/>
      <c r="X3305" s="70"/>
      <c r="Y3305" s="78"/>
      <c r="Z3305" s="79"/>
      <c r="AA3305" s="1"/>
      <c r="AB3305" s="12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</row>
    <row r="3306" spans="1:61" s="109" customFormat="1">
      <c r="A3306" s="1"/>
      <c r="B3306" s="66"/>
      <c r="C3306" s="67"/>
      <c r="D3306" s="68" t="s">
        <v>50</v>
      </c>
      <c r="E3306" s="70" t="s">
        <v>51</v>
      </c>
      <c r="F3306" s="19" t="s">
        <v>1410</v>
      </c>
      <c r="G3306" s="67">
        <v>44754</v>
      </c>
      <c r="H3306" s="67">
        <v>44771</v>
      </c>
      <c r="I3306" s="71">
        <f t="shared" si="178"/>
        <v>17</v>
      </c>
      <c r="J3306" s="72" t="s">
        <v>350</v>
      </c>
      <c r="K3306" s="72" t="s">
        <v>250</v>
      </c>
      <c r="L3306" s="73">
        <v>1</v>
      </c>
      <c r="M3306" s="73" t="s">
        <v>55</v>
      </c>
      <c r="N3306" s="68" t="str">
        <f>VLOOKUP(K3306,[1]人員授權表!D$3:G$249,4,0)</f>
        <v>有機</v>
      </c>
      <c r="O3306" s="70" t="str">
        <f>IF(J3306=[1]人員授權表!$C$85,"Casper李羿勳",IF(J3306=[1]人員授權表!$C$188,"Iring陳俊明",IF(J3306=[1]人員授權表!$C$189,"Brian陳泓霖",VLOOKUP(K3306,[1]人員授權表!D$2:E$249,2,FALSE))))</f>
        <v>Marco陳鴻鈞</v>
      </c>
      <c r="P3306" s="67">
        <f t="shared" si="177"/>
        <v>44769</v>
      </c>
      <c r="Q3306" s="75" t="str">
        <f t="shared" si="179"/>
        <v>週三</v>
      </c>
      <c r="R3306" s="80">
        <v>44767</v>
      </c>
      <c r="S3306" s="68"/>
      <c r="T3306" s="70"/>
      <c r="U3306" s="70"/>
      <c r="V3306" s="70"/>
      <c r="W3306" s="70"/>
      <c r="X3306" s="70"/>
      <c r="Y3306" s="78"/>
      <c r="Z3306" s="79"/>
      <c r="AA3306" s="1"/>
      <c r="AB3306" s="12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</row>
    <row r="3307" spans="1:61" s="109" customFormat="1">
      <c r="A3307" s="1"/>
      <c r="B3307" s="66"/>
      <c r="C3307" s="67"/>
      <c r="D3307" s="68" t="s">
        <v>50</v>
      </c>
      <c r="E3307" s="70" t="s">
        <v>51</v>
      </c>
      <c r="F3307" s="19" t="s">
        <v>1411</v>
      </c>
      <c r="G3307" s="67">
        <v>44754</v>
      </c>
      <c r="H3307" s="67">
        <v>44771</v>
      </c>
      <c r="I3307" s="71">
        <f t="shared" si="178"/>
        <v>17</v>
      </c>
      <c r="J3307" s="72" t="s">
        <v>53</v>
      </c>
      <c r="K3307" s="72" t="s">
        <v>54</v>
      </c>
      <c r="L3307" s="73">
        <v>1</v>
      </c>
      <c r="M3307" s="73" t="s">
        <v>55</v>
      </c>
      <c r="N3307" s="68" t="str">
        <f>VLOOKUP(K3307,[1]人員授權表!D$3:G$249,4,0)</f>
        <v>有機</v>
      </c>
      <c r="O3307" s="70" t="str">
        <f>IF(J3307=[1]人員授權表!$C$85,"Casper李羿勳",IF(J3307=[1]人員授權表!$C$188,"Iring陳俊明",IF(J3307=[1]人員授權表!$C$189,"Brian陳泓霖",VLOOKUP(K3307,[1]人員授權表!D$2:E$249,2,FALSE))))</f>
        <v>Marco陳鴻鈞</v>
      </c>
      <c r="P3307" s="67">
        <f t="shared" ref="P3307:P3327" si="180">H3307-2</f>
        <v>44769</v>
      </c>
      <c r="Q3307" s="75" t="str">
        <f t="shared" si="179"/>
        <v>週三</v>
      </c>
      <c r="R3307" s="80">
        <v>44768</v>
      </c>
      <c r="S3307" s="68"/>
      <c r="T3307" s="70"/>
      <c r="U3307" s="70"/>
      <c r="V3307" s="70"/>
      <c r="W3307" s="70"/>
      <c r="X3307" s="70"/>
      <c r="Y3307" s="78"/>
      <c r="Z3307" s="79"/>
      <c r="AA3307" s="1"/>
      <c r="AB3307" s="12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</row>
    <row r="3308" spans="1:61" s="109" customFormat="1">
      <c r="A3308" s="1"/>
      <c r="B3308" s="66"/>
      <c r="C3308" s="67"/>
      <c r="D3308" s="68" t="s">
        <v>50</v>
      </c>
      <c r="E3308" s="70" t="s">
        <v>51</v>
      </c>
      <c r="F3308" s="19" t="s">
        <v>1411</v>
      </c>
      <c r="G3308" s="67">
        <v>44754</v>
      </c>
      <c r="H3308" s="67">
        <v>44771</v>
      </c>
      <c r="I3308" s="71">
        <f t="shared" si="178"/>
        <v>17</v>
      </c>
      <c r="J3308" s="72" t="s">
        <v>60</v>
      </c>
      <c r="K3308" s="72" t="s">
        <v>61</v>
      </c>
      <c r="L3308" s="73">
        <v>1</v>
      </c>
      <c r="M3308" s="73" t="s">
        <v>55</v>
      </c>
      <c r="N3308" s="68" t="str">
        <f>VLOOKUP(K3308,[1]人員授權表!D$3:G$249,4,0)</f>
        <v>有機</v>
      </c>
      <c r="O3308" s="70" t="str">
        <f>IF(J3308=[1]人員授權表!$C$85,"Casper李羿勳",IF(J3308=[1]人員授權表!$C$188,"Iring陳俊明",IF(J3308=[1]人員授權表!$C$189,"Brian陳泓霖",VLOOKUP(K3308,[1]人員授權表!D$2:E$249,2,FALSE))))</f>
        <v>Marco陳鴻鈞</v>
      </c>
      <c r="P3308" s="67">
        <f t="shared" si="180"/>
        <v>44769</v>
      </c>
      <c r="Q3308" s="75" t="str">
        <f t="shared" si="179"/>
        <v>週三</v>
      </c>
      <c r="R3308" s="80">
        <v>44768</v>
      </c>
      <c r="S3308" s="68"/>
      <c r="T3308" s="70"/>
      <c r="U3308" s="70"/>
      <c r="V3308" s="70"/>
      <c r="W3308" s="70"/>
      <c r="X3308" s="70"/>
      <c r="Y3308" s="78"/>
      <c r="Z3308" s="79"/>
      <c r="AA3308" s="1"/>
      <c r="AB3308" s="12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</row>
    <row r="3309" spans="1:61" s="109" customFormat="1">
      <c r="A3309" s="1"/>
      <c r="B3309" s="66"/>
      <c r="C3309" s="67"/>
      <c r="D3309" s="68" t="s">
        <v>50</v>
      </c>
      <c r="E3309" s="70" t="s">
        <v>51</v>
      </c>
      <c r="F3309" s="19" t="s">
        <v>1411</v>
      </c>
      <c r="G3309" s="67">
        <v>44754</v>
      </c>
      <c r="H3309" s="67">
        <v>44771</v>
      </c>
      <c r="I3309" s="71">
        <f t="shared" si="178"/>
        <v>17</v>
      </c>
      <c r="J3309" s="72" t="s">
        <v>614</v>
      </c>
      <c r="K3309" s="72" t="s">
        <v>248</v>
      </c>
      <c r="L3309" s="73">
        <v>1</v>
      </c>
      <c r="M3309" s="73" t="s">
        <v>55</v>
      </c>
      <c r="N3309" s="68" t="str">
        <f>VLOOKUP(K3309,[1]人員授權表!D$3:G$249,4,0)</f>
        <v>有機</v>
      </c>
      <c r="O3309" s="70" t="str">
        <f>IF(J3309=[1]人員授權表!$C$85,"Casper李羿勳",IF(J3309=[1]人員授權表!$C$188,"Iring陳俊明",IF(J3309=[1]人員授權表!$C$189,"Brian陳泓霖",VLOOKUP(K3309,[1]人員授權表!D$2:E$249,2,FALSE))))</f>
        <v>Marco陳鴻鈞</v>
      </c>
      <c r="P3309" s="67">
        <f t="shared" si="180"/>
        <v>44769</v>
      </c>
      <c r="Q3309" s="75" t="str">
        <f t="shared" si="179"/>
        <v>週三</v>
      </c>
      <c r="R3309" s="80">
        <v>44768</v>
      </c>
      <c r="S3309" s="68"/>
      <c r="T3309" s="70"/>
      <c r="U3309" s="70"/>
      <c r="V3309" s="70"/>
      <c r="W3309" s="70"/>
      <c r="X3309" s="70"/>
      <c r="Y3309" s="78"/>
      <c r="Z3309" s="79"/>
      <c r="AA3309" s="1"/>
      <c r="AB3309" s="12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</row>
    <row r="3310" spans="1:61" s="109" customFormat="1">
      <c r="A3310" s="1"/>
      <c r="B3310" s="66"/>
      <c r="C3310" s="67"/>
      <c r="D3310" s="68" t="s">
        <v>50</v>
      </c>
      <c r="E3310" s="70" t="s">
        <v>51</v>
      </c>
      <c r="F3310" s="19" t="s">
        <v>1411</v>
      </c>
      <c r="G3310" s="67">
        <v>44754</v>
      </c>
      <c r="H3310" s="67">
        <v>44771</v>
      </c>
      <c r="I3310" s="71">
        <f t="shared" si="178"/>
        <v>17</v>
      </c>
      <c r="J3310" s="72" t="s">
        <v>240</v>
      </c>
      <c r="K3310" s="72" t="s">
        <v>248</v>
      </c>
      <c r="L3310" s="73">
        <v>1</v>
      </c>
      <c r="M3310" s="73" t="s">
        <v>55</v>
      </c>
      <c r="N3310" s="68" t="str">
        <f>VLOOKUP(K3310,[1]人員授權表!D$3:G$249,4,0)</f>
        <v>有機</v>
      </c>
      <c r="O3310" s="70" t="str">
        <f>IF(J3310=[1]人員授權表!$C$85,"Casper李羿勳",IF(J3310=[1]人員授權表!$C$188,"Iring陳俊明",IF(J3310=[1]人員授權表!$C$189,"Brian陳泓霖",VLOOKUP(K3310,[1]人員授權表!D$2:E$249,2,FALSE))))</f>
        <v>Marco陳鴻鈞</v>
      </c>
      <c r="P3310" s="67">
        <f t="shared" si="180"/>
        <v>44769</v>
      </c>
      <c r="Q3310" s="75" t="str">
        <f t="shared" si="179"/>
        <v>週三</v>
      </c>
      <c r="R3310" s="80">
        <v>44768</v>
      </c>
      <c r="S3310" s="68"/>
      <c r="T3310" s="70"/>
      <c r="U3310" s="70"/>
      <c r="V3310" s="70"/>
      <c r="W3310" s="70"/>
      <c r="X3310" s="70"/>
      <c r="Y3310" s="78"/>
      <c r="Z3310" s="79"/>
      <c r="AA3310" s="1"/>
      <c r="AB3310" s="12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</row>
    <row r="3311" spans="1:61" s="109" customFormat="1">
      <c r="A3311" s="1"/>
      <c r="B3311" s="66"/>
      <c r="C3311" s="67"/>
      <c r="D3311" s="68" t="s">
        <v>50</v>
      </c>
      <c r="E3311" s="70" t="s">
        <v>51</v>
      </c>
      <c r="F3311" s="19" t="s">
        <v>1411</v>
      </c>
      <c r="G3311" s="67">
        <v>44754</v>
      </c>
      <c r="H3311" s="67">
        <v>44771</v>
      </c>
      <c r="I3311" s="71">
        <f t="shared" si="178"/>
        <v>17</v>
      </c>
      <c r="J3311" s="72" t="s">
        <v>238</v>
      </c>
      <c r="K3311" s="72" t="s">
        <v>239</v>
      </c>
      <c r="L3311" s="73">
        <v>1</v>
      </c>
      <c r="M3311" s="73" t="s">
        <v>55</v>
      </c>
      <c r="N3311" s="68" t="str">
        <f>VLOOKUP(K3311,[1]人員授權表!D$3:G$249,4,0)</f>
        <v>有機</v>
      </c>
      <c r="O3311" s="70" t="str">
        <f>IF(J3311=[1]人員授權表!$C$85,"Casper李羿勳",IF(J3311=[1]人員授權表!$C$188,"Iring陳俊明",IF(J3311=[1]人員授權表!$C$189,"Brian陳泓霖",VLOOKUP(K3311,[1]人員授權表!D$2:E$249,2,FALSE))))</f>
        <v>Casper李羿勳</v>
      </c>
      <c r="P3311" s="67">
        <f t="shared" si="180"/>
        <v>44769</v>
      </c>
      <c r="Q3311" s="75" t="str">
        <f t="shared" si="179"/>
        <v>週三</v>
      </c>
      <c r="R3311" s="80">
        <v>44767</v>
      </c>
      <c r="S3311" s="68"/>
      <c r="T3311" s="70"/>
      <c r="U3311" s="70"/>
      <c r="V3311" s="70"/>
      <c r="W3311" s="70"/>
      <c r="X3311" s="70"/>
      <c r="Y3311" s="78"/>
      <c r="Z3311" s="79"/>
      <c r="AA3311" s="1"/>
      <c r="AB3311" s="12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</row>
    <row r="3312" spans="1:61" s="109" customFormat="1">
      <c r="A3312" s="1"/>
      <c r="B3312" s="66"/>
      <c r="C3312" s="67"/>
      <c r="D3312" s="68" t="s">
        <v>50</v>
      </c>
      <c r="E3312" s="70" t="s">
        <v>51</v>
      </c>
      <c r="F3312" s="19" t="s">
        <v>1411</v>
      </c>
      <c r="G3312" s="67">
        <v>44754</v>
      </c>
      <c r="H3312" s="67">
        <v>44771</v>
      </c>
      <c r="I3312" s="71">
        <f t="shared" si="178"/>
        <v>17</v>
      </c>
      <c r="J3312" s="72" t="s">
        <v>69</v>
      </c>
      <c r="K3312" s="72" t="s">
        <v>1412</v>
      </c>
      <c r="L3312" s="73">
        <v>1</v>
      </c>
      <c r="M3312" s="73" t="s">
        <v>55</v>
      </c>
      <c r="N3312" s="68" t="str">
        <f>VLOOKUP(K3312,[1]人員授權表!D$3:G$249,4,0)</f>
        <v>有機</v>
      </c>
      <c r="O3312" s="70" t="str">
        <f>IF(J3312=[1]人員授權表!$C$85,"Casper李羿勳",IF(J3312=[1]人員授權表!$C$188,"Iring陳俊明",IF(J3312=[1]人員授權表!$C$189,"Brian陳泓霖",VLOOKUP(K3312,[1]人員授權表!D$2:E$249,2,FALSE))))</f>
        <v>Casper李羿勳</v>
      </c>
      <c r="P3312" s="67">
        <f t="shared" si="180"/>
        <v>44769</v>
      </c>
      <c r="Q3312" s="75" t="str">
        <f t="shared" si="179"/>
        <v>週三</v>
      </c>
      <c r="R3312" s="80">
        <v>44769</v>
      </c>
      <c r="S3312" s="68"/>
      <c r="T3312" s="70"/>
      <c r="U3312" s="70"/>
      <c r="V3312" s="70"/>
      <c r="W3312" s="70"/>
      <c r="X3312" s="70"/>
      <c r="Y3312" s="78"/>
      <c r="Z3312" s="79"/>
      <c r="AA3312" s="1"/>
      <c r="AB3312" s="12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</row>
    <row r="3313" spans="1:61" s="109" customFormat="1">
      <c r="A3313" s="1"/>
      <c r="B3313" s="66"/>
      <c r="C3313" s="67"/>
      <c r="D3313" s="68" t="s">
        <v>50</v>
      </c>
      <c r="E3313" s="70" t="s">
        <v>51</v>
      </c>
      <c r="F3313" s="19" t="s">
        <v>1413</v>
      </c>
      <c r="G3313" s="67">
        <v>44754</v>
      </c>
      <c r="H3313" s="67">
        <v>44771</v>
      </c>
      <c r="I3313" s="71">
        <f t="shared" si="178"/>
        <v>17</v>
      </c>
      <c r="J3313" s="72" t="s">
        <v>53</v>
      </c>
      <c r="K3313" s="72" t="s">
        <v>54</v>
      </c>
      <c r="L3313" s="73">
        <v>1</v>
      </c>
      <c r="M3313" s="73" t="s">
        <v>55</v>
      </c>
      <c r="N3313" s="68" t="str">
        <f>VLOOKUP(K3313,[1]人員授權表!D$3:G$249,4,0)</f>
        <v>有機</v>
      </c>
      <c r="O3313" s="70" t="str">
        <f>IF(J3313=[1]人員授權表!$C$85,"Casper李羿勳",IF(J3313=[1]人員授權表!$C$188,"Iring陳俊明",IF(J3313=[1]人員授權表!$C$189,"Brian陳泓霖",VLOOKUP(K3313,[1]人員授權表!D$2:E$249,2,FALSE))))</f>
        <v>Marco陳鴻鈞</v>
      </c>
      <c r="P3313" s="67">
        <f t="shared" si="180"/>
        <v>44769</v>
      </c>
      <c r="Q3313" s="75" t="str">
        <f t="shared" si="179"/>
        <v>週三</v>
      </c>
      <c r="R3313" s="80">
        <v>44768</v>
      </c>
      <c r="S3313" s="68"/>
      <c r="T3313" s="70"/>
      <c r="U3313" s="70"/>
      <c r="V3313" s="70"/>
      <c r="W3313" s="70"/>
      <c r="X3313" s="70"/>
      <c r="Y3313" s="78"/>
      <c r="Z3313" s="79"/>
      <c r="AA3313" s="1"/>
      <c r="AB3313" s="12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</row>
    <row r="3314" spans="1:61" s="109" customFormat="1">
      <c r="A3314" s="1"/>
      <c r="B3314" s="66"/>
      <c r="C3314" s="67"/>
      <c r="D3314" s="68" t="s">
        <v>50</v>
      </c>
      <c r="E3314" s="70" t="s">
        <v>51</v>
      </c>
      <c r="F3314" s="19" t="s">
        <v>1413</v>
      </c>
      <c r="G3314" s="67">
        <v>44754</v>
      </c>
      <c r="H3314" s="67">
        <v>44771</v>
      </c>
      <c r="I3314" s="71">
        <f t="shared" si="178"/>
        <v>17</v>
      </c>
      <c r="J3314" s="72" t="s">
        <v>60</v>
      </c>
      <c r="K3314" s="72" t="s">
        <v>61</v>
      </c>
      <c r="L3314" s="73">
        <v>1</v>
      </c>
      <c r="M3314" s="73" t="s">
        <v>55</v>
      </c>
      <c r="N3314" s="68" t="str">
        <f>VLOOKUP(K3314,[1]人員授權表!D$3:G$249,4,0)</f>
        <v>有機</v>
      </c>
      <c r="O3314" s="70" t="str">
        <f>IF(J3314=[1]人員授權表!$C$85,"Casper李羿勳",IF(J3314=[1]人員授權表!$C$188,"Iring陳俊明",IF(J3314=[1]人員授權表!$C$189,"Brian陳泓霖",VLOOKUP(K3314,[1]人員授權表!D$2:E$249,2,FALSE))))</f>
        <v>Marco陳鴻鈞</v>
      </c>
      <c r="P3314" s="67">
        <f t="shared" si="180"/>
        <v>44769</v>
      </c>
      <c r="Q3314" s="75" t="str">
        <f t="shared" si="179"/>
        <v>週三</v>
      </c>
      <c r="R3314" s="80">
        <v>44768</v>
      </c>
      <c r="S3314" s="68"/>
      <c r="T3314" s="70"/>
      <c r="U3314" s="70"/>
      <c r="V3314" s="70"/>
      <c r="W3314" s="70"/>
      <c r="X3314" s="70"/>
      <c r="Y3314" s="78"/>
      <c r="Z3314" s="79"/>
      <c r="AA3314" s="1"/>
      <c r="AB3314" s="12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</row>
    <row r="3315" spans="1:61" s="109" customFormat="1">
      <c r="A3315" s="1"/>
      <c r="B3315" s="66"/>
      <c r="C3315" s="67"/>
      <c r="D3315" s="68" t="s">
        <v>50</v>
      </c>
      <c r="E3315" s="70" t="s">
        <v>51</v>
      </c>
      <c r="F3315" s="19" t="s">
        <v>1413</v>
      </c>
      <c r="G3315" s="67">
        <v>44754</v>
      </c>
      <c r="H3315" s="67">
        <v>44771</v>
      </c>
      <c r="I3315" s="71">
        <f t="shared" si="178"/>
        <v>17</v>
      </c>
      <c r="J3315" s="72" t="s">
        <v>540</v>
      </c>
      <c r="K3315" s="72" t="s">
        <v>541</v>
      </c>
      <c r="L3315" s="73">
        <v>1</v>
      </c>
      <c r="M3315" s="73" t="s">
        <v>55</v>
      </c>
      <c r="N3315" s="68" t="str">
        <f>VLOOKUP(K3315,[1]人員授權表!D$3:G$249,4,0)</f>
        <v>有機</v>
      </c>
      <c r="O3315" s="70" t="str">
        <f>IF(J3315=[1]人員授權表!$C$85,"Casper李羿勳",IF(J3315=[1]人員授權表!$C$188,"Iring陳俊明",IF(J3315=[1]人員授權表!$C$189,"Brian陳泓霖",VLOOKUP(K3315,[1]人員授權表!D$2:E$249,2,FALSE))))</f>
        <v>Casper李羿勳</v>
      </c>
      <c r="P3315" s="67">
        <f t="shared" si="180"/>
        <v>44769</v>
      </c>
      <c r="Q3315" s="75" t="str">
        <f t="shared" si="179"/>
        <v>週三</v>
      </c>
      <c r="R3315" s="80">
        <v>44768</v>
      </c>
      <c r="S3315" s="68"/>
      <c r="T3315" s="70"/>
      <c r="U3315" s="70"/>
      <c r="V3315" s="70"/>
      <c r="W3315" s="70"/>
      <c r="X3315" s="70"/>
      <c r="Y3315" s="78"/>
      <c r="Z3315" s="79"/>
      <c r="AA3315" s="1"/>
      <c r="AB3315" s="12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</row>
    <row r="3316" spans="1:61" s="109" customFormat="1">
      <c r="A3316" s="1"/>
      <c r="B3316" s="66"/>
      <c r="C3316" s="67"/>
      <c r="D3316" s="68" t="s">
        <v>50</v>
      </c>
      <c r="E3316" s="70" t="s">
        <v>51</v>
      </c>
      <c r="F3316" s="19" t="s">
        <v>1414</v>
      </c>
      <c r="G3316" s="67">
        <v>44755</v>
      </c>
      <c r="H3316" s="67">
        <v>44771</v>
      </c>
      <c r="I3316" s="71">
        <f t="shared" si="178"/>
        <v>16</v>
      </c>
      <c r="J3316" s="72" t="s">
        <v>609</v>
      </c>
      <c r="K3316" s="72" t="s">
        <v>610</v>
      </c>
      <c r="L3316" s="73">
        <v>1</v>
      </c>
      <c r="M3316" s="73" t="s">
        <v>55</v>
      </c>
      <c r="N3316" s="68" t="str">
        <f>VLOOKUP(K3316,[1]人員授權表!D$3:G$249,4,0)</f>
        <v>有機</v>
      </c>
      <c r="O3316" s="70" t="str">
        <f>IF(J3316=[1]人員授權表!$C$85,"Casper李羿勳",IF(J3316=[1]人員授權表!$C$188,"Iring陳俊明",IF(J3316=[1]人員授權表!$C$189,"Brian陳泓霖",VLOOKUP(K3316,[1]人員授權表!D$2:E$249,2,FALSE))))</f>
        <v>Casper李羿勳</v>
      </c>
      <c r="P3316" s="67">
        <f t="shared" si="180"/>
        <v>44769</v>
      </c>
      <c r="Q3316" s="75" t="str">
        <f t="shared" si="179"/>
        <v>週三</v>
      </c>
      <c r="R3316" s="80">
        <v>44769</v>
      </c>
      <c r="S3316" s="68"/>
      <c r="T3316" s="70"/>
      <c r="U3316" s="70"/>
      <c r="V3316" s="70"/>
      <c r="W3316" s="70"/>
      <c r="X3316" s="70"/>
      <c r="Y3316" s="78"/>
      <c r="Z3316" s="79"/>
      <c r="AA3316" s="1"/>
      <c r="AB3316" s="12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</row>
    <row r="3317" spans="1:61" s="109" customFormat="1">
      <c r="A3317" s="1"/>
      <c r="B3317" s="66"/>
      <c r="C3317" s="67"/>
      <c r="D3317" s="68" t="s">
        <v>50</v>
      </c>
      <c r="E3317" s="70" t="s">
        <v>51</v>
      </c>
      <c r="F3317" s="19" t="s">
        <v>1414</v>
      </c>
      <c r="G3317" s="67">
        <v>44755</v>
      </c>
      <c r="H3317" s="67">
        <v>44771</v>
      </c>
      <c r="I3317" s="71">
        <f t="shared" si="178"/>
        <v>16</v>
      </c>
      <c r="J3317" s="72" t="s">
        <v>350</v>
      </c>
      <c r="K3317" s="72" t="s">
        <v>250</v>
      </c>
      <c r="L3317" s="73">
        <v>1</v>
      </c>
      <c r="M3317" s="73" t="s">
        <v>55</v>
      </c>
      <c r="N3317" s="68" t="str">
        <f>VLOOKUP(K3317,[1]人員授權表!D$3:G$249,4,0)</f>
        <v>有機</v>
      </c>
      <c r="O3317" s="70" t="str">
        <f>IF(J3317=[1]人員授權表!$C$85,"Casper李羿勳",IF(J3317=[1]人員授權表!$C$188,"Iring陳俊明",IF(J3317=[1]人員授權表!$C$189,"Brian陳泓霖",VLOOKUP(K3317,[1]人員授權表!D$2:E$249,2,FALSE))))</f>
        <v>Marco陳鴻鈞</v>
      </c>
      <c r="P3317" s="67">
        <f t="shared" si="180"/>
        <v>44769</v>
      </c>
      <c r="Q3317" s="75" t="str">
        <f t="shared" si="179"/>
        <v>週三</v>
      </c>
      <c r="R3317" s="80">
        <v>44767</v>
      </c>
      <c r="S3317" s="68"/>
      <c r="T3317" s="70"/>
      <c r="U3317" s="70"/>
      <c r="V3317" s="70"/>
      <c r="W3317" s="70"/>
      <c r="X3317" s="70"/>
      <c r="Y3317" s="78"/>
      <c r="Z3317" s="79"/>
      <c r="AA3317" s="1"/>
      <c r="AB3317" s="12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</row>
    <row r="3318" spans="1:61" s="109" customFormat="1">
      <c r="A3318" s="1"/>
      <c r="B3318" s="66"/>
      <c r="C3318" s="67"/>
      <c r="D3318" s="68" t="s">
        <v>50</v>
      </c>
      <c r="E3318" s="70" t="s">
        <v>51</v>
      </c>
      <c r="F3318" s="19" t="s">
        <v>1414</v>
      </c>
      <c r="G3318" s="67">
        <v>44755</v>
      </c>
      <c r="H3318" s="67">
        <v>44771</v>
      </c>
      <c r="I3318" s="71">
        <f t="shared" si="178"/>
        <v>16</v>
      </c>
      <c r="J3318" s="72" t="s">
        <v>66</v>
      </c>
      <c r="K3318" s="72" t="s">
        <v>64</v>
      </c>
      <c r="L3318" s="73">
        <v>1</v>
      </c>
      <c r="M3318" s="73" t="s">
        <v>55</v>
      </c>
      <c r="N3318" s="68" t="str">
        <f>VLOOKUP(K3318,[1]人員授權表!D$3:G$249,4,0)</f>
        <v>有機</v>
      </c>
      <c r="O3318" s="70" t="str">
        <f>IF(J3318=[1]人員授權表!$C$85,"Casper李羿勳",IF(J3318=[1]人員授權表!$C$188,"Iring陳俊明",IF(J3318=[1]人員授權表!$C$189,"Brian陳泓霖",VLOOKUP(K3318,[1]人員授權表!D$2:E$249,2,FALSE))))</f>
        <v>Casper李羿勳</v>
      </c>
      <c r="P3318" s="67">
        <f t="shared" si="180"/>
        <v>44769</v>
      </c>
      <c r="Q3318" s="75" t="str">
        <f t="shared" si="179"/>
        <v>週三</v>
      </c>
      <c r="R3318" s="80">
        <v>44764</v>
      </c>
      <c r="S3318" s="68"/>
      <c r="T3318" s="70"/>
      <c r="U3318" s="70"/>
      <c r="V3318" s="70"/>
      <c r="W3318" s="70"/>
      <c r="X3318" s="70"/>
      <c r="Y3318" s="78"/>
      <c r="Z3318" s="79"/>
      <c r="AA3318" s="1"/>
      <c r="AB3318" s="12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</row>
    <row r="3319" spans="1:61" s="109" customFormat="1">
      <c r="A3319" s="1"/>
      <c r="B3319" s="66"/>
      <c r="C3319" s="67"/>
      <c r="D3319" s="68" t="s">
        <v>50</v>
      </c>
      <c r="E3319" s="70" t="s">
        <v>51</v>
      </c>
      <c r="F3319" s="19" t="s">
        <v>1414</v>
      </c>
      <c r="G3319" s="67">
        <v>44755</v>
      </c>
      <c r="H3319" s="67">
        <v>44771</v>
      </c>
      <c r="I3319" s="71">
        <f t="shared" si="178"/>
        <v>16</v>
      </c>
      <c r="J3319" s="72" t="s">
        <v>1152</v>
      </c>
      <c r="K3319" s="72" t="s">
        <v>1153</v>
      </c>
      <c r="L3319" s="73">
        <v>1</v>
      </c>
      <c r="M3319" s="73" t="s">
        <v>55</v>
      </c>
      <c r="N3319" s="68" t="str">
        <f>VLOOKUP(K3319,[1]人員授權表!D$3:G$249,4,0)</f>
        <v>有機</v>
      </c>
      <c r="O3319" s="70" t="str">
        <f>IF(J3319=[1]人員授權表!$C$85,"Casper李羿勳",IF(J3319=[1]人員授權表!$C$188,"Iring陳俊明",IF(J3319=[1]人員授權表!$C$189,"Brian陳泓霖",VLOOKUP(K3319,[1]人員授權表!D$2:E$249,2,FALSE))))</f>
        <v>Casper李羿勳</v>
      </c>
      <c r="P3319" s="67">
        <f t="shared" si="180"/>
        <v>44769</v>
      </c>
      <c r="Q3319" s="75" t="str">
        <f t="shared" si="179"/>
        <v>週三</v>
      </c>
      <c r="R3319" s="80">
        <v>44769</v>
      </c>
      <c r="S3319" s="68"/>
      <c r="T3319" s="70"/>
      <c r="U3319" s="70"/>
      <c r="V3319" s="70"/>
      <c r="W3319" s="70"/>
      <c r="X3319" s="70"/>
      <c r="Y3319" s="78"/>
      <c r="Z3319" s="79"/>
      <c r="AA3319" s="1"/>
      <c r="AB3319" s="12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</row>
    <row r="3320" spans="1:61" s="109" customFormat="1">
      <c r="A3320" s="1"/>
      <c r="B3320" s="66"/>
      <c r="C3320" s="67"/>
      <c r="D3320" s="68" t="s">
        <v>50</v>
      </c>
      <c r="E3320" s="70" t="s">
        <v>51</v>
      </c>
      <c r="F3320" s="19" t="s">
        <v>1415</v>
      </c>
      <c r="G3320" s="67">
        <v>44755</v>
      </c>
      <c r="H3320" s="67">
        <v>44771</v>
      </c>
      <c r="I3320" s="71">
        <f t="shared" si="178"/>
        <v>16</v>
      </c>
      <c r="J3320" s="72" t="s">
        <v>240</v>
      </c>
      <c r="K3320" s="72" t="s">
        <v>248</v>
      </c>
      <c r="L3320" s="73">
        <v>1</v>
      </c>
      <c r="M3320" s="73" t="s">
        <v>55</v>
      </c>
      <c r="N3320" s="68" t="str">
        <f>VLOOKUP(K3320,[1]人員授權表!D$3:G$249,4,0)</f>
        <v>有機</v>
      </c>
      <c r="O3320" s="70" t="str">
        <f>IF(J3320=[1]人員授權表!$C$85,"Casper李羿勳",IF(J3320=[1]人員授權表!$C$188,"Iring陳俊明",IF(J3320=[1]人員授權表!$C$189,"Brian陳泓霖",VLOOKUP(K3320,[1]人員授權表!D$2:E$249,2,FALSE))))</f>
        <v>Marco陳鴻鈞</v>
      </c>
      <c r="P3320" s="67">
        <f t="shared" si="180"/>
        <v>44769</v>
      </c>
      <c r="Q3320" s="75" t="str">
        <f t="shared" si="179"/>
        <v>週三</v>
      </c>
      <c r="R3320" s="80">
        <v>44768</v>
      </c>
      <c r="S3320" s="68"/>
      <c r="T3320" s="70"/>
      <c r="U3320" s="70"/>
      <c r="V3320" s="70"/>
      <c r="W3320" s="70"/>
      <c r="X3320" s="70"/>
      <c r="Y3320" s="78"/>
      <c r="Z3320" s="79"/>
      <c r="AA3320" s="1"/>
      <c r="AB3320" s="12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</row>
    <row r="3321" spans="1:61" s="109" customFormat="1">
      <c r="A3321" s="1"/>
      <c r="B3321" s="66"/>
      <c r="C3321" s="67"/>
      <c r="D3321" s="68" t="s">
        <v>50</v>
      </c>
      <c r="E3321" s="70" t="s">
        <v>51</v>
      </c>
      <c r="F3321" s="19" t="s">
        <v>1415</v>
      </c>
      <c r="G3321" s="67">
        <v>44755</v>
      </c>
      <c r="H3321" s="67">
        <v>44771</v>
      </c>
      <c r="I3321" s="71">
        <f t="shared" si="178"/>
        <v>16</v>
      </c>
      <c r="J3321" s="72" t="s">
        <v>261</v>
      </c>
      <c r="K3321" s="72" t="s">
        <v>248</v>
      </c>
      <c r="L3321" s="73">
        <v>1</v>
      </c>
      <c r="M3321" s="73" t="s">
        <v>55</v>
      </c>
      <c r="N3321" s="68" t="str">
        <f>VLOOKUP(K3321,[1]人員授權表!D$3:G$249,4,0)</f>
        <v>有機</v>
      </c>
      <c r="O3321" s="70" t="str">
        <f>IF(J3321=[1]人員授權表!$C$85,"Casper李羿勳",IF(J3321=[1]人員授權表!$C$188,"Iring陳俊明",IF(J3321=[1]人員授權表!$C$189,"Brian陳泓霖",VLOOKUP(K3321,[1]人員授權表!D$2:E$249,2,FALSE))))</f>
        <v>Marco陳鴻鈞</v>
      </c>
      <c r="P3321" s="67">
        <f t="shared" si="180"/>
        <v>44769</v>
      </c>
      <c r="Q3321" s="75" t="str">
        <f t="shared" si="179"/>
        <v>週三</v>
      </c>
      <c r="R3321" s="80">
        <v>44768</v>
      </c>
      <c r="S3321" s="68"/>
      <c r="T3321" s="70"/>
      <c r="U3321" s="70"/>
      <c r="V3321" s="70"/>
      <c r="W3321" s="70"/>
      <c r="X3321" s="70"/>
      <c r="Y3321" s="78"/>
      <c r="Z3321" s="79"/>
      <c r="AA3321" s="1"/>
      <c r="AB3321" s="12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</row>
    <row r="3322" spans="1:61" s="109" customFormat="1">
      <c r="A3322" s="1"/>
      <c r="B3322" s="66"/>
      <c r="C3322" s="67"/>
      <c r="D3322" s="68" t="s">
        <v>50</v>
      </c>
      <c r="E3322" s="70" t="s">
        <v>51</v>
      </c>
      <c r="F3322" s="19" t="s">
        <v>1415</v>
      </c>
      <c r="G3322" s="67">
        <v>44755</v>
      </c>
      <c r="H3322" s="67">
        <v>44771</v>
      </c>
      <c r="I3322" s="71">
        <f t="shared" si="178"/>
        <v>16</v>
      </c>
      <c r="J3322" s="72" t="s">
        <v>1416</v>
      </c>
      <c r="K3322" s="72" t="s">
        <v>250</v>
      </c>
      <c r="L3322" s="73">
        <v>1</v>
      </c>
      <c r="M3322" s="73" t="s">
        <v>55</v>
      </c>
      <c r="N3322" s="68" t="str">
        <f>VLOOKUP(K3322,[1]人員授權表!D$3:G$249,4,0)</f>
        <v>有機</v>
      </c>
      <c r="O3322" s="70" t="str">
        <f>IF(J3322=[1]人員授權表!$C$85,"Casper李羿勳",IF(J3322=[1]人員授權表!$C$188,"Iring陳俊明",IF(J3322=[1]人員授權表!$C$189,"Brian陳泓霖",VLOOKUP(K3322,[1]人員授權表!D$2:E$249,2,FALSE))))</f>
        <v>Marco陳鴻鈞</v>
      </c>
      <c r="P3322" s="67">
        <f t="shared" si="180"/>
        <v>44769</v>
      </c>
      <c r="Q3322" s="75" t="str">
        <f t="shared" si="179"/>
        <v>週三</v>
      </c>
      <c r="R3322" s="80">
        <v>44769</v>
      </c>
      <c r="S3322" s="68"/>
      <c r="T3322" s="70"/>
      <c r="U3322" s="70"/>
      <c r="V3322" s="70"/>
      <c r="W3322" s="70"/>
      <c r="X3322" s="70"/>
      <c r="Y3322" s="78"/>
      <c r="Z3322" s="79"/>
      <c r="AA3322" s="1"/>
      <c r="AB3322" s="12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</row>
    <row r="3323" spans="1:61" s="109" customFormat="1">
      <c r="A3323" s="1"/>
      <c r="B3323" s="66"/>
      <c r="C3323" s="67"/>
      <c r="D3323" s="68" t="s">
        <v>50</v>
      </c>
      <c r="E3323" s="70" t="s">
        <v>51</v>
      </c>
      <c r="F3323" s="19" t="s">
        <v>1415</v>
      </c>
      <c r="G3323" s="67">
        <v>44755</v>
      </c>
      <c r="H3323" s="67">
        <v>44771</v>
      </c>
      <c r="I3323" s="71">
        <f t="shared" si="178"/>
        <v>16</v>
      </c>
      <c r="J3323" s="72" t="s">
        <v>242</v>
      </c>
      <c r="K3323" s="72" t="s">
        <v>241</v>
      </c>
      <c r="L3323" s="73">
        <v>1</v>
      </c>
      <c r="M3323" s="73" t="s">
        <v>55</v>
      </c>
      <c r="N3323" s="68" t="str">
        <f>VLOOKUP(K3323,[1]人員授權表!D$3:G$249,4,0)</f>
        <v>有機</v>
      </c>
      <c r="O3323" s="70" t="str">
        <f>IF(J3323=[1]人員授權表!$C$85,"Casper李羿勳",IF(J3323=[1]人員授權表!$C$188,"Iring陳俊明",IF(J3323=[1]人員授權表!$C$189,"Brian陳泓霖",VLOOKUP(K3323,[1]人員授權表!D$2:E$249,2,FALSE))))</f>
        <v>Casper李羿勳</v>
      </c>
      <c r="P3323" s="67">
        <f t="shared" si="180"/>
        <v>44769</v>
      </c>
      <c r="Q3323" s="75" t="str">
        <f t="shared" si="179"/>
        <v>週三</v>
      </c>
      <c r="R3323" s="80">
        <v>44769</v>
      </c>
      <c r="S3323" s="68"/>
      <c r="T3323" s="70"/>
      <c r="U3323" s="70"/>
      <c r="V3323" s="70"/>
      <c r="W3323" s="70"/>
      <c r="X3323" s="70"/>
      <c r="Y3323" s="78"/>
      <c r="Z3323" s="79"/>
      <c r="AA3323" s="1"/>
      <c r="AB3323" s="12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</row>
    <row r="3324" spans="1:61" s="109" customFormat="1">
      <c r="A3324" s="1"/>
      <c r="B3324" s="66"/>
      <c r="C3324" s="67"/>
      <c r="D3324" s="68" t="s">
        <v>50</v>
      </c>
      <c r="E3324" s="70" t="s">
        <v>51</v>
      </c>
      <c r="F3324" s="19" t="s">
        <v>1415</v>
      </c>
      <c r="G3324" s="67">
        <v>44755</v>
      </c>
      <c r="H3324" s="67">
        <v>44771</v>
      </c>
      <c r="I3324" s="71">
        <f t="shared" si="178"/>
        <v>16</v>
      </c>
      <c r="J3324" s="72" t="s">
        <v>243</v>
      </c>
      <c r="K3324" s="72" t="s">
        <v>241</v>
      </c>
      <c r="L3324" s="73">
        <v>1</v>
      </c>
      <c r="M3324" s="73" t="s">
        <v>55</v>
      </c>
      <c r="N3324" s="68" t="str">
        <f>VLOOKUP(K3324,[1]人員授權表!D$3:G$249,4,0)</f>
        <v>有機</v>
      </c>
      <c r="O3324" s="70" t="str">
        <f>IF(J3324=[1]人員授權表!$C$85,"Casper李羿勳",IF(J3324=[1]人員授權表!$C$188,"Iring陳俊明",IF(J3324=[1]人員授權表!$C$189,"Brian陳泓霖",VLOOKUP(K3324,[1]人員授權表!D$2:E$249,2,FALSE))))</f>
        <v>Casper李羿勳</v>
      </c>
      <c r="P3324" s="67">
        <f t="shared" si="180"/>
        <v>44769</v>
      </c>
      <c r="Q3324" s="75" t="str">
        <f t="shared" si="179"/>
        <v>週三</v>
      </c>
      <c r="R3324" s="80">
        <v>44769</v>
      </c>
      <c r="S3324" s="68"/>
      <c r="T3324" s="70"/>
      <c r="U3324" s="70"/>
      <c r="V3324" s="70"/>
      <c r="W3324" s="70"/>
      <c r="X3324" s="70"/>
      <c r="Y3324" s="78"/>
      <c r="Z3324" s="79"/>
      <c r="AA3324" s="1"/>
      <c r="AB3324" s="12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</row>
    <row r="3325" spans="1:61" s="109" customFormat="1">
      <c r="A3325" s="1"/>
      <c r="B3325" s="66"/>
      <c r="C3325" s="67"/>
      <c r="D3325" s="68" t="s">
        <v>50</v>
      </c>
      <c r="E3325" s="70" t="s">
        <v>51</v>
      </c>
      <c r="F3325" s="19" t="s">
        <v>1415</v>
      </c>
      <c r="G3325" s="67">
        <v>44755</v>
      </c>
      <c r="H3325" s="67">
        <v>44771</v>
      </c>
      <c r="I3325" s="71">
        <f t="shared" si="178"/>
        <v>16</v>
      </c>
      <c r="J3325" s="72" t="s">
        <v>244</v>
      </c>
      <c r="K3325" s="72" t="s">
        <v>241</v>
      </c>
      <c r="L3325" s="73">
        <v>1</v>
      </c>
      <c r="M3325" s="73" t="s">
        <v>55</v>
      </c>
      <c r="N3325" s="68" t="str">
        <f>VLOOKUP(K3325,[1]人員授權表!D$3:G$249,4,0)</f>
        <v>有機</v>
      </c>
      <c r="O3325" s="70" t="str">
        <f>IF(J3325=[1]人員授權表!$C$85,"Casper李羿勳",IF(J3325=[1]人員授權表!$C$188,"Iring陳俊明",IF(J3325=[1]人員授權表!$C$189,"Brian陳泓霖",VLOOKUP(K3325,[1]人員授權表!D$2:E$249,2,FALSE))))</f>
        <v>Casper李羿勳</v>
      </c>
      <c r="P3325" s="67">
        <f t="shared" si="180"/>
        <v>44769</v>
      </c>
      <c r="Q3325" s="75" t="str">
        <f t="shared" si="179"/>
        <v>週三</v>
      </c>
      <c r="R3325" s="80">
        <v>44769</v>
      </c>
      <c r="S3325" s="68"/>
      <c r="T3325" s="70"/>
      <c r="U3325" s="70"/>
      <c r="V3325" s="70"/>
      <c r="W3325" s="70"/>
      <c r="X3325" s="70"/>
      <c r="Y3325" s="78"/>
      <c r="Z3325" s="79"/>
      <c r="AA3325" s="1"/>
      <c r="AB3325" s="12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</row>
    <row r="3326" spans="1:61" s="109" customFormat="1">
      <c r="A3326" s="1"/>
      <c r="B3326" s="66"/>
      <c r="C3326" s="67"/>
      <c r="D3326" s="68" t="s">
        <v>50</v>
      </c>
      <c r="E3326" s="70" t="s">
        <v>51</v>
      </c>
      <c r="F3326" s="19" t="s">
        <v>1415</v>
      </c>
      <c r="G3326" s="67">
        <v>44755</v>
      </c>
      <c r="H3326" s="67">
        <v>44771</v>
      </c>
      <c r="I3326" s="71">
        <f t="shared" si="178"/>
        <v>16</v>
      </c>
      <c r="J3326" s="72" t="s">
        <v>69</v>
      </c>
      <c r="K3326" s="72" t="s">
        <v>70</v>
      </c>
      <c r="L3326" s="73">
        <v>1</v>
      </c>
      <c r="M3326" s="73" t="s">
        <v>55</v>
      </c>
      <c r="N3326" s="68" t="str">
        <f>VLOOKUP(K3326,[1]人員授權表!D$3:G$249,4,0)</f>
        <v>有機</v>
      </c>
      <c r="O3326" s="70" t="str">
        <f>IF(J3326=[1]人員授權表!$C$85,"Casper李羿勳",IF(J3326=[1]人員授權表!$C$188,"Iring陳俊明",IF(J3326=[1]人員授權表!$C$189,"Brian陳泓霖",VLOOKUP(K3326,[1]人員授權表!D$2:E$249,2,FALSE))))</f>
        <v>Casper李羿勳</v>
      </c>
      <c r="P3326" s="67">
        <f t="shared" si="180"/>
        <v>44769</v>
      </c>
      <c r="Q3326" s="75" t="str">
        <f t="shared" si="179"/>
        <v>週三</v>
      </c>
      <c r="R3326" s="80">
        <v>44769</v>
      </c>
      <c r="S3326" s="68"/>
      <c r="T3326" s="70"/>
      <c r="U3326" s="70"/>
      <c r="V3326" s="70"/>
      <c r="W3326" s="70"/>
      <c r="X3326" s="70"/>
      <c r="Y3326" s="78"/>
      <c r="Z3326" s="79"/>
      <c r="AA3326" s="1"/>
      <c r="AB3326" s="12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</row>
    <row r="3327" spans="1:61" s="109" customFormat="1">
      <c r="A3327" s="1"/>
      <c r="B3327" s="66"/>
      <c r="C3327" s="67"/>
      <c r="D3327" s="68" t="s">
        <v>50</v>
      </c>
      <c r="E3327" s="70" t="s">
        <v>82</v>
      </c>
      <c r="F3327" s="70" t="s">
        <v>1417</v>
      </c>
      <c r="G3327" s="67">
        <v>44758</v>
      </c>
      <c r="H3327" s="67">
        <v>44771</v>
      </c>
      <c r="I3327" s="71">
        <f t="shared" si="178"/>
        <v>13</v>
      </c>
      <c r="J3327" s="72" t="s">
        <v>120</v>
      </c>
      <c r="K3327" s="72" t="s">
        <v>121</v>
      </c>
      <c r="L3327" s="73">
        <v>5</v>
      </c>
      <c r="M3327" s="73" t="s">
        <v>79</v>
      </c>
      <c r="N3327" s="68" t="str">
        <f>VLOOKUP(K3327,[1]人員授權表!D$3:G$249,4,0)</f>
        <v>無機</v>
      </c>
      <c r="O3327" s="70" t="str">
        <f>VLOOKUP(K3327,[1]人員授權表!D$2:E$249,2,FALSE)</f>
        <v>Ken張智凱</v>
      </c>
      <c r="P3327" s="67">
        <f t="shared" si="180"/>
        <v>44769</v>
      </c>
      <c r="Q3327" s="75" t="str">
        <f t="shared" si="179"/>
        <v>週三</v>
      </c>
      <c r="R3327" s="80">
        <v>44761</v>
      </c>
      <c r="S3327" s="68"/>
      <c r="T3327" s="70"/>
      <c r="U3327" s="70"/>
      <c r="V3327" s="70"/>
      <c r="W3327" s="70"/>
      <c r="X3327" s="70"/>
      <c r="Y3327" s="78"/>
      <c r="Z3327" s="79"/>
      <c r="AA3327" s="1"/>
      <c r="AB3327" s="12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</row>
    <row r="3328" spans="1:61" s="109" customFormat="1">
      <c r="A3328" s="1"/>
      <c r="B3328" s="66"/>
      <c r="C3328" s="67"/>
      <c r="D3328" s="68" t="s">
        <v>50</v>
      </c>
      <c r="E3328" s="70" t="s">
        <v>1418</v>
      </c>
      <c r="F3328" s="19" t="s">
        <v>1419</v>
      </c>
      <c r="G3328" s="67">
        <v>44764</v>
      </c>
      <c r="H3328" s="67">
        <v>44771</v>
      </c>
      <c r="I3328" s="71">
        <f t="shared" si="178"/>
        <v>7</v>
      </c>
      <c r="J3328" s="72" t="s">
        <v>133</v>
      </c>
      <c r="K3328" s="72" t="s">
        <v>134</v>
      </c>
      <c r="L3328" s="73">
        <v>1</v>
      </c>
      <c r="M3328" s="73" t="s">
        <v>108</v>
      </c>
      <c r="N3328" s="68" t="str">
        <f>VLOOKUP(K3328,[1]人員授權表!D$3:G$249,4,0)</f>
        <v>無機</v>
      </c>
      <c r="O3328" s="70" t="str">
        <f>IF(J3328=[1]人員授權表!$C$85,"Casper李羿勳",IF(J3328=[1]人員授權表!$C$188,"Iring陳俊明",IF(J3328=[1]人員授權表!$C$189,"Brian陳泓霖",VLOOKUP(K3328,[1]人員授權表!D$2:E$249,2,FALSE))))</f>
        <v>Brian陳泓霖</v>
      </c>
      <c r="P3328" s="67">
        <f>H3328-2+8</f>
        <v>44777</v>
      </c>
      <c r="Q3328" s="75" t="str">
        <f t="shared" si="179"/>
        <v>週四</v>
      </c>
      <c r="R3328" s="80">
        <v>44776</v>
      </c>
      <c r="S3328" s="68"/>
      <c r="T3328" s="70"/>
      <c r="U3328" s="70"/>
      <c r="V3328" s="70"/>
      <c r="W3328" s="70"/>
      <c r="X3328" s="70"/>
      <c r="Y3328" s="78"/>
      <c r="Z3328" s="79"/>
      <c r="AA3328" s="1"/>
      <c r="AB3328" s="12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</row>
    <row r="3329" spans="1:61" s="109" customFormat="1">
      <c r="A3329" s="1"/>
      <c r="B3329" s="66"/>
      <c r="C3329" s="67"/>
      <c r="D3329" s="68" t="s">
        <v>50</v>
      </c>
      <c r="E3329" s="70" t="s">
        <v>1418</v>
      </c>
      <c r="F3329" s="19" t="s">
        <v>1419</v>
      </c>
      <c r="G3329" s="67">
        <v>44764</v>
      </c>
      <c r="H3329" s="67">
        <v>44771</v>
      </c>
      <c r="I3329" s="71">
        <f t="shared" si="178"/>
        <v>7</v>
      </c>
      <c r="J3329" s="72" t="s">
        <v>102</v>
      </c>
      <c r="K3329" s="72" t="s">
        <v>103</v>
      </c>
      <c r="L3329" s="73">
        <v>1</v>
      </c>
      <c r="M3329" s="73" t="s">
        <v>108</v>
      </c>
      <c r="N3329" s="68" t="str">
        <f>VLOOKUP(K3329,[1]人員授權表!D$3:G$249,4,0)</f>
        <v>無機</v>
      </c>
      <c r="O3329" s="70" t="s">
        <v>99</v>
      </c>
      <c r="P3329" s="67">
        <f>H3329-2+1</f>
        <v>44770</v>
      </c>
      <c r="Q3329" s="75" t="str">
        <f t="shared" si="179"/>
        <v>週四</v>
      </c>
      <c r="R3329" s="80">
        <v>44770</v>
      </c>
      <c r="S3329" s="68"/>
      <c r="T3329" s="70"/>
      <c r="U3329" s="70"/>
      <c r="V3329" s="70"/>
      <c r="W3329" s="70"/>
      <c r="X3329" s="70"/>
      <c r="Y3329" s="78"/>
      <c r="Z3329" s="79"/>
      <c r="AA3329" s="1"/>
      <c r="AB3329" s="12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</row>
    <row r="3330" spans="1:61" s="109" customFormat="1">
      <c r="A3330" s="1"/>
      <c r="B3330" s="66"/>
      <c r="C3330" s="67"/>
      <c r="D3330" s="68" t="s">
        <v>50</v>
      </c>
      <c r="E3330" s="70" t="s">
        <v>82</v>
      </c>
      <c r="F3330" s="70" t="s">
        <v>1420</v>
      </c>
      <c r="G3330" s="101">
        <v>44754</v>
      </c>
      <c r="H3330" s="67">
        <v>44771</v>
      </c>
      <c r="I3330" s="71">
        <f t="shared" si="178"/>
        <v>17</v>
      </c>
      <c r="J3330" s="72" t="s">
        <v>139</v>
      </c>
      <c r="K3330" s="72" t="s">
        <v>140</v>
      </c>
      <c r="L3330" s="73">
        <v>31</v>
      </c>
      <c r="M3330" s="73" t="s">
        <v>79</v>
      </c>
      <c r="N3330" s="68" t="str">
        <f>VLOOKUP(K3330,[1]人員授權表!D$3:G$249,4,0)</f>
        <v>無機</v>
      </c>
      <c r="O3330" s="70" t="str">
        <f>IF(J3330=[1]人員授權表!$C$85,"Casper李羿勳",IF(J3330=[1]人員授權表!$C$188,"Iring陳俊明",IF(J3330=[1]人員授權表!$C$189,"Brian陳泓霖",VLOOKUP(K3330,[1]人員授權表!D$2:E$249,2,FALSE))))</f>
        <v>Brian陳泓霖</v>
      </c>
      <c r="P3330" s="67">
        <f t="shared" ref="P3330:P3385" si="181">H3330-2</f>
        <v>44769</v>
      </c>
      <c r="Q3330" s="75" t="str">
        <f t="shared" si="179"/>
        <v>週三</v>
      </c>
      <c r="R3330" s="80">
        <v>44764</v>
      </c>
      <c r="S3330" s="68"/>
      <c r="T3330" s="70"/>
      <c r="U3330" s="70"/>
      <c r="V3330" s="70"/>
      <c r="W3330" s="70"/>
      <c r="X3330" s="70"/>
      <c r="Y3330" s="78"/>
      <c r="Z3330" s="79"/>
      <c r="AA3330" s="1"/>
      <c r="AB3330" s="12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</row>
    <row r="3331" spans="1:61" s="109" customFormat="1">
      <c r="A3331" s="1"/>
      <c r="B3331" s="66"/>
      <c r="C3331" s="67"/>
      <c r="D3331" s="68" t="s">
        <v>50</v>
      </c>
      <c r="E3331" s="70" t="s">
        <v>82</v>
      </c>
      <c r="F3331" s="70" t="s">
        <v>1420</v>
      </c>
      <c r="G3331" s="101">
        <v>44754</v>
      </c>
      <c r="H3331" s="67">
        <v>44771</v>
      </c>
      <c r="I3331" s="71">
        <f t="shared" si="178"/>
        <v>17</v>
      </c>
      <c r="J3331" s="72" t="s">
        <v>141</v>
      </c>
      <c r="K3331" s="72" t="s">
        <v>142</v>
      </c>
      <c r="L3331" s="73">
        <v>31</v>
      </c>
      <c r="M3331" s="73" t="s">
        <v>79</v>
      </c>
      <c r="N3331" s="68" t="str">
        <f>VLOOKUP(K3331,[1]人員授權表!D$3:G$249,4,0)</f>
        <v>無機</v>
      </c>
      <c r="O3331" s="70" t="str">
        <f>VLOOKUP(K3331,[1]人員授權表!D$2:E$249,2,FALSE)</f>
        <v>Dennis陳汶宏</v>
      </c>
      <c r="P3331" s="67">
        <f t="shared" si="181"/>
        <v>44769</v>
      </c>
      <c r="Q3331" s="75" t="str">
        <f t="shared" si="179"/>
        <v>週三</v>
      </c>
      <c r="R3331" s="80">
        <v>44763</v>
      </c>
      <c r="S3331" s="68"/>
      <c r="T3331" s="70"/>
      <c r="U3331" s="70"/>
      <c r="V3331" s="70"/>
      <c r="W3331" s="70"/>
      <c r="X3331" s="70"/>
      <c r="Y3331" s="78"/>
      <c r="Z3331" s="79"/>
      <c r="AA3331" s="1"/>
      <c r="AB3331" s="12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</row>
    <row r="3332" spans="1:61" s="109" customFormat="1">
      <c r="A3332" s="1"/>
      <c r="B3332" s="66"/>
      <c r="C3332" s="67"/>
      <c r="D3332" s="68" t="s">
        <v>1421</v>
      </c>
      <c r="E3332" s="70" t="s">
        <v>82</v>
      </c>
      <c r="F3332" s="70" t="s">
        <v>1420</v>
      </c>
      <c r="G3332" s="101">
        <v>44754</v>
      </c>
      <c r="H3332" s="67">
        <v>44771</v>
      </c>
      <c r="I3332" s="71">
        <f t="shared" si="178"/>
        <v>17</v>
      </c>
      <c r="J3332" s="72" t="s">
        <v>153</v>
      </c>
      <c r="K3332" s="72" t="s">
        <v>154</v>
      </c>
      <c r="L3332" s="73">
        <v>31</v>
      </c>
      <c r="M3332" s="73" t="s">
        <v>79</v>
      </c>
      <c r="N3332" s="68" t="str">
        <f>VLOOKUP(K3332,[1]人員授權表!D$3:G$249,4,0)</f>
        <v>無機</v>
      </c>
      <c r="O3332" s="70" t="str">
        <f>VLOOKUP(K3332,[1]人員授權表!D$2:E$249,2,FALSE)</f>
        <v>Ken張智凱</v>
      </c>
      <c r="P3332" s="67">
        <f t="shared" si="181"/>
        <v>44769</v>
      </c>
      <c r="Q3332" s="75" t="str">
        <f t="shared" si="179"/>
        <v>週三</v>
      </c>
      <c r="R3332" s="80">
        <v>44762</v>
      </c>
      <c r="S3332" s="68"/>
      <c r="T3332" s="70"/>
      <c r="U3332" s="70"/>
      <c r="V3332" s="70"/>
      <c r="W3332" s="70"/>
      <c r="X3332" s="70"/>
      <c r="Y3332" s="78"/>
      <c r="Z3332" s="79"/>
      <c r="AA3332" s="1"/>
      <c r="AB3332" s="12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</row>
    <row r="3333" spans="1:61" s="109" customFormat="1">
      <c r="A3333" s="1"/>
      <c r="B3333" s="66"/>
      <c r="C3333" s="67"/>
      <c r="D3333" s="68" t="s">
        <v>50</v>
      </c>
      <c r="E3333" s="70" t="s">
        <v>82</v>
      </c>
      <c r="F3333" s="70" t="s">
        <v>1420</v>
      </c>
      <c r="G3333" s="101">
        <v>44754</v>
      </c>
      <c r="H3333" s="67">
        <v>44771</v>
      </c>
      <c r="I3333" s="71">
        <f t="shared" si="178"/>
        <v>17</v>
      </c>
      <c r="J3333" s="72" t="s">
        <v>137</v>
      </c>
      <c r="K3333" s="72" t="s">
        <v>138</v>
      </c>
      <c r="L3333" s="73">
        <v>31</v>
      </c>
      <c r="M3333" s="73" t="s">
        <v>79</v>
      </c>
      <c r="N3333" s="68" t="str">
        <f>VLOOKUP(K3333,[1]人員授權表!D$3:G$249,4,0)</f>
        <v>無機</v>
      </c>
      <c r="O3333" s="70" t="s">
        <v>99</v>
      </c>
      <c r="P3333" s="67">
        <f t="shared" si="181"/>
        <v>44769</v>
      </c>
      <c r="Q3333" s="75" t="str">
        <f t="shared" si="179"/>
        <v>週三</v>
      </c>
      <c r="R3333" s="80">
        <v>44764</v>
      </c>
      <c r="S3333" s="68"/>
      <c r="T3333" s="70"/>
      <c r="U3333" s="70"/>
      <c r="V3333" s="70"/>
      <c r="W3333" s="70"/>
      <c r="X3333" s="70"/>
      <c r="Y3333" s="78"/>
      <c r="Z3333" s="79"/>
      <c r="AA3333" s="1"/>
      <c r="AB3333" s="12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</row>
    <row r="3334" spans="1:61" s="109" customFormat="1">
      <c r="A3334" s="1"/>
      <c r="B3334" s="66"/>
      <c r="C3334" s="67"/>
      <c r="D3334" s="68" t="s">
        <v>50</v>
      </c>
      <c r="E3334" s="70" t="s">
        <v>51</v>
      </c>
      <c r="F3334" s="70" t="s">
        <v>1422</v>
      </c>
      <c r="G3334" s="67">
        <v>44756</v>
      </c>
      <c r="H3334" s="67">
        <v>44771</v>
      </c>
      <c r="I3334" s="71">
        <f t="shared" si="178"/>
        <v>15</v>
      </c>
      <c r="J3334" s="72" t="s">
        <v>453</v>
      </c>
      <c r="K3334" s="72" t="s">
        <v>332</v>
      </c>
      <c r="L3334" s="73">
        <v>2</v>
      </c>
      <c r="M3334" s="73" t="s">
        <v>268</v>
      </c>
      <c r="N3334" s="68" t="str">
        <f>VLOOKUP(K3334,[1]人員授權表!D$3:G$249,4,0)</f>
        <v>有機</v>
      </c>
      <c r="O3334" s="70" t="str">
        <f>VLOOKUP(K3334,[1]人員授權表!D$2:E$249,2,FALSE)</f>
        <v>Lucy黃詩婷</v>
      </c>
      <c r="P3334" s="67">
        <f t="shared" si="181"/>
        <v>44769</v>
      </c>
      <c r="Q3334" s="75" t="str">
        <f t="shared" si="179"/>
        <v>週三</v>
      </c>
      <c r="R3334" s="80">
        <v>44762</v>
      </c>
      <c r="S3334" s="68"/>
      <c r="T3334" s="70"/>
      <c r="U3334" s="70"/>
      <c r="V3334" s="70"/>
      <c r="W3334" s="70"/>
      <c r="X3334" s="70"/>
      <c r="Y3334" s="78"/>
      <c r="Z3334" s="79"/>
      <c r="AA3334" s="1"/>
      <c r="AB3334" s="12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</row>
    <row r="3335" spans="1:61" s="109" customFormat="1">
      <c r="A3335" s="1"/>
      <c r="B3335" s="66"/>
      <c r="C3335" s="67"/>
      <c r="D3335" s="68" t="s">
        <v>50</v>
      </c>
      <c r="E3335" s="70" t="s">
        <v>51</v>
      </c>
      <c r="F3335" s="70" t="s">
        <v>1422</v>
      </c>
      <c r="G3335" s="67">
        <v>44756</v>
      </c>
      <c r="H3335" s="67">
        <v>44771</v>
      </c>
      <c r="I3335" s="71">
        <f t="shared" ref="I3335:I3398" si="182">_xlfn.DAYS(H3335,G3335)</f>
        <v>15</v>
      </c>
      <c r="J3335" s="72" t="s">
        <v>125</v>
      </c>
      <c r="K3335" s="72" t="s">
        <v>126</v>
      </c>
      <c r="L3335" s="73">
        <v>2</v>
      </c>
      <c r="M3335" s="73" t="s">
        <v>268</v>
      </c>
      <c r="N3335" s="68" t="str">
        <f>VLOOKUP(K3335,[1]人員授權表!D$3:G$249,4,0)</f>
        <v>有機</v>
      </c>
      <c r="O3335" s="70" t="str">
        <f>VLOOKUP(K3335,[1]人員授權表!D$2:E$249,2,FALSE)</f>
        <v>Lucy黃詩婷</v>
      </c>
      <c r="P3335" s="67">
        <f t="shared" si="181"/>
        <v>44769</v>
      </c>
      <c r="Q3335" s="75" t="str">
        <f t="shared" ref="Q3335:Q3398" si="183">TEXT(P3335,"aaa")</f>
        <v>週三</v>
      </c>
      <c r="R3335" s="80">
        <v>44762</v>
      </c>
      <c r="S3335" s="68"/>
      <c r="T3335" s="70"/>
      <c r="U3335" s="70"/>
      <c r="V3335" s="70"/>
      <c r="W3335" s="70"/>
      <c r="X3335" s="70"/>
      <c r="Y3335" s="78"/>
      <c r="Z3335" s="79"/>
      <c r="AA3335" s="1"/>
      <c r="AB3335" s="12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</row>
    <row r="3336" spans="1:61" s="109" customFormat="1">
      <c r="A3336" s="1"/>
      <c r="B3336" s="66"/>
      <c r="C3336" s="67"/>
      <c r="D3336" s="68" t="s">
        <v>50</v>
      </c>
      <c r="E3336" s="70" t="s">
        <v>51</v>
      </c>
      <c r="F3336" s="70" t="s">
        <v>1423</v>
      </c>
      <c r="G3336" s="67">
        <v>44756</v>
      </c>
      <c r="H3336" s="67">
        <v>44771</v>
      </c>
      <c r="I3336" s="71">
        <f t="shared" si="182"/>
        <v>15</v>
      </c>
      <c r="J3336" s="72" t="s">
        <v>453</v>
      </c>
      <c r="K3336" s="72" t="s">
        <v>332</v>
      </c>
      <c r="L3336" s="73">
        <v>2</v>
      </c>
      <c r="M3336" s="73" t="s">
        <v>268</v>
      </c>
      <c r="N3336" s="68" t="str">
        <f>VLOOKUP(K3336,[1]人員授權表!D$3:G$249,4,0)</f>
        <v>有機</v>
      </c>
      <c r="O3336" s="70" t="str">
        <f>VLOOKUP(K3336,[1]人員授權表!D$2:E$249,2,FALSE)</f>
        <v>Lucy黃詩婷</v>
      </c>
      <c r="P3336" s="67">
        <f t="shared" si="181"/>
        <v>44769</v>
      </c>
      <c r="Q3336" s="75" t="str">
        <f t="shared" si="183"/>
        <v>週三</v>
      </c>
      <c r="R3336" s="80">
        <v>44762</v>
      </c>
      <c r="S3336" s="68"/>
      <c r="T3336" s="70"/>
      <c r="U3336" s="70"/>
      <c r="V3336" s="70"/>
      <c r="W3336" s="70"/>
      <c r="X3336" s="70"/>
      <c r="Y3336" s="78"/>
      <c r="Z3336" s="79"/>
      <c r="AA3336" s="1"/>
      <c r="AB3336" s="12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</row>
    <row r="3337" spans="1:61" s="109" customFormat="1">
      <c r="A3337" s="1"/>
      <c r="B3337" s="66"/>
      <c r="C3337" s="67"/>
      <c r="D3337" s="68" t="s">
        <v>50</v>
      </c>
      <c r="E3337" s="70" t="s">
        <v>51</v>
      </c>
      <c r="F3337" s="70" t="s">
        <v>1423</v>
      </c>
      <c r="G3337" s="67">
        <v>44756</v>
      </c>
      <c r="H3337" s="67">
        <v>44771</v>
      </c>
      <c r="I3337" s="71">
        <f t="shared" si="182"/>
        <v>15</v>
      </c>
      <c r="J3337" s="72" t="s">
        <v>125</v>
      </c>
      <c r="K3337" s="72" t="s">
        <v>126</v>
      </c>
      <c r="L3337" s="73">
        <v>2</v>
      </c>
      <c r="M3337" s="73" t="s">
        <v>268</v>
      </c>
      <c r="N3337" s="68" t="str">
        <f>VLOOKUP(K3337,[1]人員授權表!D$3:G$249,4,0)</f>
        <v>有機</v>
      </c>
      <c r="O3337" s="70" t="str">
        <f>VLOOKUP(K3337,[1]人員授權表!D$2:E$249,2,FALSE)</f>
        <v>Lucy黃詩婷</v>
      </c>
      <c r="P3337" s="67">
        <f t="shared" si="181"/>
        <v>44769</v>
      </c>
      <c r="Q3337" s="75" t="str">
        <f t="shared" si="183"/>
        <v>週三</v>
      </c>
      <c r="R3337" s="80">
        <v>44762</v>
      </c>
      <c r="S3337" s="68"/>
      <c r="T3337" s="70"/>
      <c r="U3337" s="70"/>
      <c r="V3337" s="70"/>
      <c r="W3337" s="70"/>
      <c r="X3337" s="70"/>
      <c r="Y3337" s="78"/>
      <c r="Z3337" s="79"/>
      <c r="AA3337" s="1"/>
      <c r="AB3337" s="12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</row>
    <row r="3338" spans="1:61" s="109" customFormat="1">
      <c r="A3338" s="1"/>
      <c r="B3338" s="66"/>
      <c r="C3338" s="67"/>
      <c r="D3338" s="68" t="s">
        <v>50</v>
      </c>
      <c r="E3338" s="70" t="s">
        <v>51</v>
      </c>
      <c r="F3338" s="70" t="s">
        <v>1424</v>
      </c>
      <c r="G3338" s="67">
        <v>44756</v>
      </c>
      <c r="H3338" s="67">
        <v>44771</v>
      </c>
      <c r="I3338" s="71">
        <f t="shared" si="182"/>
        <v>15</v>
      </c>
      <c r="J3338" s="72" t="s">
        <v>453</v>
      </c>
      <c r="K3338" s="72" t="s">
        <v>332</v>
      </c>
      <c r="L3338" s="73">
        <v>2</v>
      </c>
      <c r="M3338" s="73" t="s">
        <v>268</v>
      </c>
      <c r="N3338" s="68" t="str">
        <f>VLOOKUP(K3338,[1]人員授權表!D$3:G$249,4,0)</f>
        <v>有機</v>
      </c>
      <c r="O3338" s="70" t="str">
        <f>VLOOKUP(K3338,[1]人員授權表!D$2:E$249,2,FALSE)</f>
        <v>Lucy黃詩婷</v>
      </c>
      <c r="P3338" s="67">
        <f t="shared" si="181"/>
        <v>44769</v>
      </c>
      <c r="Q3338" s="75" t="str">
        <f t="shared" si="183"/>
        <v>週三</v>
      </c>
      <c r="R3338" s="80">
        <v>44762</v>
      </c>
      <c r="S3338" s="68"/>
      <c r="T3338" s="70"/>
      <c r="U3338" s="70"/>
      <c r="V3338" s="70"/>
      <c r="W3338" s="70"/>
      <c r="X3338" s="70"/>
      <c r="Y3338" s="78"/>
      <c r="Z3338" s="79"/>
      <c r="AA3338" s="1"/>
      <c r="AB3338" s="12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</row>
    <row r="3339" spans="1:61" s="109" customFormat="1">
      <c r="A3339" s="1"/>
      <c r="B3339" s="66"/>
      <c r="C3339" s="67"/>
      <c r="D3339" s="68" t="s">
        <v>50</v>
      </c>
      <c r="E3339" s="70" t="s">
        <v>51</v>
      </c>
      <c r="F3339" s="70" t="s">
        <v>1424</v>
      </c>
      <c r="G3339" s="67">
        <v>44756</v>
      </c>
      <c r="H3339" s="67">
        <v>44771</v>
      </c>
      <c r="I3339" s="71">
        <f t="shared" si="182"/>
        <v>15</v>
      </c>
      <c r="J3339" s="72" t="s">
        <v>125</v>
      </c>
      <c r="K3339" s="72" t="s">
        <v>126</v>
      </c>
      <c r="L3339" s="73">
        <v>2</v>
      </c>
      <c r="M3339" s="73" t="s">
        <v>268</v>
      </c>
      <c r="N3339" s="68" t="str">
        <f>VLOOKUP(K3339,[1]人員授權表!D$3:G$249,4,0)</f>
        <v>有機</v>
      </c>
      <c r="O3339" s="70" t="str">
        <f>VLOOKUP(K3339,[1]人員授權表!D$2:E$249,2,FALSE)</f>
        <v>Lucy黃詩婷</v>
      </c>
      <c r="P3339" s="67">
        <f t="shared" si="181"/>
        <v>44769</v>
      </c>
      <c r="Q3339" s="75" t="str">
        <f t="shared" si="183"/>
        <v>週三</v>
      </c>
      <c r="R3339" s="80">
        <v>44762</v>
      </c>
      <c r="S3339" s="68"/>
      <c r="T3339" s="70"/>
      <c r="U3339" s="70"/>
      <c r="V3339" s="70"/>
      <c r="W3339" s="70"/>
      <c r="X3339" s="70"/>
      <c r="Y3339" s="78"/>
      <c r="Z3339" s="79"/>
      <c r="AA3339" s="1"/>
      <c r="AB3339" s="12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</row>
    <row r="3340" spans="1:61" s="109" customFormat="1">
      <c r="A3340" s="1"/>
      <c r="B3340" s="66"/>
      <c r="C3340" s="67"/>
      <c r="D3340" s="68" t="s">
        <v>50</v>
      </c>
      <c r="E3340" s="70" t="s">
        <v>51</v>
      </c>
      <c r="F3340" s="70" t="s">
        <v>1425</v>
      </c>
      <c r="G3340" s="67">
        <v>44757</v>
      </c>
      <c r="H3340" s="67">
        <v>44771</v>
      </c>
      <c r="I3340" s="71">
        <f t="shared" si="182"/>
        <v>14</v>
      </c>
      <c r="J3340" s="72" t="s">
        <v>453</v>
      </c>
      <c r="K3340" s="72" t="s">
        <v>332</v>
      </c>
      <c r="L3340" s="73">
        <v>2</v>
      </c>
      <c r="M3340" s="73" t="s">
        <v>268</v>
      </c>
      <c r="N3340" s="68" t="str">
        <f>VLOOKUP(K3340,[1]人員授權表!D$3:G$249,4,0)</f>
        <v>有機</v>
      </c>
      <c r="O3340" s="70" t="str">
        <f>VLOOKUP(K3340,[1]人員授權表!D$2:E$249,2,FALSE)</f>
        <v>Lucy黃詩婷</v>
      </c>
      <c r="P3340" s="67">
        <f t="shared" si="181"/>
        <v>44769</v>
      </c>
      <c r="Q3340" s="75" t="str">
        <f t="shared" si="183"/>
        <v>週三</v>
      </c>
      <c r="R3340" s="80">
        <v>44764</v>
      </c>
      <c r="S3340" s="68"/>
      <c r="T3340" s="70"/>
      <c r="U3340" s="70"/>
      <c r="V3340" s="70"/>
      <c r="W3340" s="70"/>
      <c r="X3340" s="70"/>
      <c r="Y3340" s="78"/>
      <c r="Z3340" s="79"/>
      <c r="AA3340" s="1"/>
      <c r="AB3340" s="12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</row>
    <row r="3341" spans="1:61" s="109" customFormat="1">
      <c r="A3341" s="1"/>
      <c r="B3341" s="66"/>
      <c r="C3341" s="67"/>
      <c r="D3341" s="68" t="s">
        <v>50</v>
      </c>
      <c r="E3341" s="70" t="s">
        <v>51</v>
      </c>
      <c r="F3341" s="70" t="s">
        <v>1425</v>
      </c>
      <c r="G3341" s="67">
        <v>44757</v>
      </c>
      <c r="H3341" s="67">
        <v>44771</v>
      </c>
      <c r="I3341" s="71">
        <f t="shared" si="182"/>
        <v>14</v>
      </c>
      <c r="J3341" s="72" t="s">
        <v>125</v>
      </c>
      <c r="K3341" s="72" t="s">
        <v>126</v>
      </c>
      <c r="L3341" s="73">
        <v>2</v>
      </c>
      <c r="M3341" s="73" t="s">
        <v>268</v>
      </c>
      <c r="N3341" s="68" t="str">
        <f>VLOOKUP(K3341,[1]人員授權表!D$3:G$249,4,0)</f>
        <v>有機</v>
      </c>
      <c r="O3341" s="70" t="str">
        <f>VLOOKUP(K3341,[1]人員授權表!D$2:E$249,2,FALSE)</f>
        <v>Lucy黃詩婷</v>
      </c>
      <c r="P3341" s="67">
        <f t="shared" si="181"/>
        <v>44769</v>
      </c>
      <c r="Q3341" s="75" t="str">
        <f t="shared" si="183"/>
        <v>週三</v>
      </c>
      <c r="R3341" s="80">
        <v>44764</v>
      </c>
      <c r="S3341" s="68"/>
      <c r="T3341" s="70"/>
      <c r="U3341" s="70"/>
      <c r="V3341" s="70"/>
      <c r="W3341" s="70"/>
      <c r="X3341" s="70"/>
      <c r="Y3341" s="78"/>
      <c r="Z3341" s="79"/>
      <c r="AA3341" s="1"/>
      <c r="AB3341" s="12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</row>
    <row r="3342" spans="1:61" s="109" customFormat="1">
      <c r="A3342" s="1"/>
      <c r="B3342" s="66"/>
      <c r="C3342" s="67"/>
      <c r="D3342" s="68" t="s">
        <v>50</v>
      </c>
      <c r="E3342" s="70" t="s">
        <v>51</v>
      </c>
      <c r="F3342" s="70" t="s">
        <v>1426</v>
      </c>
      <c r="G3342" s="67">
        <v>44756</v>
      </c>
      <c r="H3342" s="67">
        <v>44771</v>
      </c>
      <c r="I3342" s="71">
        <f t="shared" si="182"/>
        <v>15</v>
      </c>
      <c r="J3342" s="72" t="s">
        <v>453</v>
      </c>
      <c r="K3342" s="72" t="s">
        <v>332</v>
      </c>
      <c r="L3342" s="73">
        <v>2</v>
      </c>
      <c r="M3342" s="73" t="s">
        <v>268</v>
      </c>
      <c r="N3342" s="68" t="str">
        <f>VLOOKUP(K3342,[1]人員授權表!D$3:G$249,4,0)</f>
        <v>有機</v>
      </c>
      <c r="O3342" s="70" t="str">
        <f>VLOOKUP(K3342,[1]人員授權表!D$2:E$249,2,FALSE)</f>
        <v>Lucy黃詩婷</v>
      </c>
      <c r="P3342" s="67">
        <f t="shared" si="181"/>
        <v>44769</v>
      </c>
      <c r="Q3342" s="75" t="str">
        <f t="shared" si="183"/>
        <v>週三</v>
      </c>
      <c r="R3342" s="80">
        <v>44762</v>
      </c>
      <c r="S3342" s="68"/>
      <c r="T3342" s="70"/>
      <c r="U3342" s="70"/>
      <c r="V3342" s="70"/>
      <c r="W3342" s="70"/>
      <c r="X3342" s="70"/>
      <c r="Y3342" s="78"/>
      <c r="Z3342" s="79"/>
      <c r="AA3342" s="1"/>
      <c r="AB3342" s="12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</row>
    <row r="3343" spans="1:61" s="109" customFormat="1">
      <c r="A3343" s="1"/>
      <c r="B3343" s="66"/>
      <c r="C3343" s="67"/>
      <c r="D3343" s="68" t="s">
        <v>50</v>
      </c>
      <c r="E3343" s="70" t="s">
        <v>51</v>
      </c>
      <c r="F3343" s="70" t="s">
        <v>1426</v>
      </c>
      <c r="G3343" s="67">
        <v>44756</v>
      </c>
      <c r="H3343" s="67">
        <v>44771</v>
      </c>
      <c r="I3343" s="71">
        <f t="shared" si="182"/>
        <v>15</v>
      </c>
      <c r="J3343" s="72" t="s">
        <v>125</v>
      </c>
      <c r="K3343" s="72" t="s">
        <v>126</v>
      </c>
      <c r="L3343" s="73">
        <v>2</v>
      </c>
      <c r="M3343" s="73" t="s">
        <v>268</v>
      </c>
      <c r="N3343" s="68" t="str">
        <f>VLOOKUP(K3343,[1]人員授權表!D$3:G$249,4,0)</f>
        <v>有機</v>
      </c>
      <c r="O3343" s="70" t="str">
        <f>VLOOKUP(K3343,[1]人員授權表!D$2:E$249,2,FALSE)</f>
        <v>Lucy黃詩婷</v>
      </c>
      <c r="P3343" s="67">
        <f t="shared" si="181"/>
        <v>44769</v>
      </c>
      <c r="Q3343" s="75" t="str">
        <f t="shared" si="183"/>
        <v>週三</v>
      </c>
      <c r="R3343" s="80">
        <v>44762</v>
      </c>
      <c r="S3343" s="68"/>
      <c r="T3343" s="70"/>
      <c r="U3343" s="70"/>
      <c r="V3343" s="70"/>
      <c r="W3343" s="70"/>
      <c r="X3343" s="70"/>
      <c r="Y3343" s="78"/>
      <c r="Z3343" s="79"/>
      <c r="AA3343" s="1"/>
      <c r="AB3343" s="12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</row>
    <row r="3344" spans="1:61" s="109" customFormat="1">
      <c r="A3344" s="1"/>
      <c r="B3344" s="66"/>
      <c r="C3344" s="67"/>
      <c r="D3344" s="68" t="s">
        <v>50</v>
      </c>
      <c r="E3344" s="70" t="s">
        <v>51</v>
      </c>
      <c r="F3344" s="70" t="s">
        <v>1427</v>
      </c>
      <c r="G3344" s="67">
        <v>44756</v>
      </c>
      <c r="H3344" s="67">
        <v>44771</v>
      </c>
      <c r="I3344" s="71">
        <f t="shared" si="182"/>
        <v>15</v>
      </c>
      <c r="J3344" s="72" t="s">
        <v>453</v>
      </c>
      <c r="K3344" s="72" t="s">
        <v>332</v>
      </c>
      <c r="L3344" s="73">
        <v>4</v>
      </c>
      <c r="M3344" s="73" t="s">
        <v>268</v>
      </c>
      <c r="N3344" s="68" t="str">
        <f>VLOOKUP(K3344,[1]人員授權表!D$3:G$249,4,0)</f>
        <v>有機</v>
      </c>
      <c r="O3344" s="70" t="str">
        <f>VLOOKUP(K3344,[1]人員授權表!D$2:E$249,2,FALSE)</f>
        <v>Lucy黃詩婷</v>
      </c>
      <c r="P3344" s="67">
        <f t="shared" si="181"/>
        <v>44769</v>
      </c>
      <c r="Q3344" s="75" t="str">
        <f t="shared" si="183"/>
        <v>週三</v>
      </c>
      <c r="R3344" s="80">
        <v>44762</v>
      </c>
      <c r="S3344" s="68"/>
      <c r="T3344" s="70"/>
      <c r="U3344" s="70"/>
      <c r="V3344" s="70"/>
      <c r="W3344" s="70"/>
      <c r="X3344" s="70"/>
      <c r="Y3344" s="78"/>
      <c r="Z3344" s="79"/>
      <c r="AA3344" s="1"/>
      <c r="AB3344" s="12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</row>
    <row r="3345" spans="1:61" s="109" customFormat="1">
      <c r="A3345" s="1"/>
      <c r="B3345" s="66"/>
      <c r="C3345" s="67"/>
      <c r="D3345" s="68" t="s">
        <v>50</v>
      </c>
      <c r="E3345" s="70" t="s">
        <v>51</v>
      </c>
      <c r="F3345" s="70" t="s">
        <v>1427</v>
      </c>
      <c r="G3345" s="67">
        <v>44756</v>
      </c>
      <c r="H3345" s="67">
        <v>44771</v>
      </c>
      <c r="I3345" s="71">
        <f t="shared" si="182"/>
        <v>15</v>
      </c>
      <c r="J3345" s="72" t="s">
        <v>125</v>
      </c>
      <c r="K3345" s="72" t="s">
        <v>126</v>
      </c>
      <c r="L3345" s="73">
        <v>4</v>
      </c>
      <c r="M3345" s="73" t="s">
        <v>268</v>
      </c>
      <c r="N3345" s="68" t="str">
        <f>VLOOKUP(K3345,[1]人員授權表!D$3:G$249,4,0)</f>
        <v>有機</v>
      </c>
      <c r="O3345" s="70" t="str">
        <f>VLOOKUP(K3345,[1]人員授權表!D$2:E$249,2,FALSE)</f>
        <v>Lucy黃詩婷</v>
      </c>
      <c r="P3345" s="67">
        <f t="shared" si="181"/>
        <v>44769</v>
      </c>
      <c r="Q3345" s="75" t="str">
        <f t="shared" si="183"/>
        <v>週三</v>
      </c>
      <c r="R3345" s="80">
        <v>44762</v>
      </c>
      <c r="S3345" s="68"/>
      <c r="T3345" s="70"/>
      <c r="U3345" s="70"/>
      <c r="V3345" s="70"/>
      <c r="W3345" s="70"/>
      <c r="X3345" s="70"/>
      <c r="Y3345" s="78"/>
      <c r="Z3345" s="79"/>
      <c r="AA3345" s="1"/>
      <c r="AB3345" s="12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</row>
    <row r="3346" spans="1:61" s="109" customFormat="1">
      <c r="A3346" s="1"/>
      <c r="B3346" s="66"/>
      <c r="C3346" s="67"/>
      <c r="D3346" s="68" t="s">
        <v>50</v>
      </c>
      <c r="E3346" s="70" t="s">
        <v>51</v>
      </c>
      <c r="F3346" s="70" t="s">
        <v>1428</v>
      </c>
      <c r="G3346" s="67">
        <v>44756</v>
      </c>
      <c r="H3346" s="67">
        <v>44771</v>
      </c>
      <c r="I3346" s="71">
        <f t="shared" si="182"/>
        <v>15</v>
      </c>
      <c r="J3346" s="72" t="s">
        <v>453</v>
      </c>
      <c r="K3346" s="72" t="s">
        <v>332</v>
      </c>
      <c r="L3346" s="73">
        <v>7</v>
      </c>
      <c r="M3346" s="73" t="s">
        <v>268</v>
      </c>
      <c r="N3346" s="68" t="str">
        <f>VLOOKUP(K3346,[1]人員授權表!D$3:G$249,4,0)</f>
        <v>有機</v>
      </c>
      <c r="O3346" s="70" t="str">
        <f>VLOOKUP(K3346,[1]人員授權表!D$2:E$249,2,FALSE)</f>
        <v>Lucy黃詩婷</v>
      </c>
      <c r="P3346" s="67">
        <f t="shared" si="181"/>
        <v>44769</v>
      </c>
      <c r="Q3346" s="75" t="str">
        <f t="shared" si="183"/>
        <v>週三</v>
      </c>
      <c r="R3346" s="80">
        <v>44762</v>
      </c>
      <c r="S3346" s="68"/>
      <c r="T3346" s="70"/>
      <c r="U3346" s="70"/>
      <c r="V3346" s="70"/>
      <c r="W3346" s="70"/>
      <c r="X3346" s="70"/>
      <c r="Y3346" s="78"/>
      <c r="Z3346" s="79"/>
      <c r="AA3346" s="1"/>
      <c r="AB3346" s="12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</row>
    <row r="3347" spans="1:61" s="109" customFormat="1">
      <c r="A3347" s="1"/>
      <c r="B3347" s="66"/>
      <c r="C3347" s="67"/>
      <c r="D3347" s="68" t="s">
        <v>50</v>
      </c>
      <c r="E3347" s="70" t="s">
        <v>51</v>
      </c>
      <c r="F3347" s="70" t="s">
        <v>1428</v>
      </c>
      <c r="G3347" s="67">
        <v>44756</v>
      </c>
      <c r="H3347" s="67">
        <v>44771</v>
      </c>
      <c r="I3347" s="71">
        <f t="shared" si="182"/>
        <v>15</v>
      </c>
      <c r="J3347" s="72" t="s">
        <v>125</v>
      </c>
      <c r="K3347" s="72" t="s">
        <v>126</v>
      </c>
      <c r="L3347" s="73">
        <v>7</v>
      </c>
      <c r="M3347" s="73" t="s">
        <v>268</v>
      </c>
      <c r="N3347" s="68" t="str">
        <f>VLOOKUP(K3347,[1]人員授權表!D$3:G$249,4,0)</f>
        <v>有機</v>
      </c>
      <c r="O3347" s="70" t="str">
        <f>VLOOKUP(K3347,[1]人員授權表!D$2:E$249,2,FALSE)</f>
        <v>Lucy黃詩婷</v>
      </c>
      <c r="P3347" s="67">
        <f t="shared" si="181"/>
        <v>44769</v>
      </c>
      <c r="Q3347" s="75" t="str">
        <f t="shared" si="183"/>
        <v>週三</v>
      </c>
      <c r="R3347" s="80">
        <v>44762</v>
      </c>
      <c r="S3347" s="68"/>
      <c r="T3347" s="70"/>
      <c r="U3347" s="70"/>
      <c r="V3347" s="70"/>
      <c r="W3347" s="70"/>
      <c r="X3347" s="70"/>
      <c r="Y3347" s="78"/>
      <c r="Z3347" s="79"/>
      <c r="AA3347" s="1"/>
      <c r="AB3347" s="12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</row>
    <row r="3348" spans="1:61" s="109" customFormat="1">
      <c r="A3348" s="1"/>
      <c r="B3348" s="66"/>
      <c r="C3348" s="67"/>
      <c r="D3348" s="68" t="s">
        <v>50</v>
      </c>
      <c r="E3348" s="70" t="s">
        <v>51</v>
      </c>
      <c r="F3348" s="70" t="s">
        <v>1429</v>
      </c>
      <c r="G3348" s="67">
        <v>44756</v>
      </c>
      <c r="H3348" s="67">
        <v>44771</v>
      </c>
      <c r="I3348" s="71">
        <f t="shared" si="182"/>
        <v>15</v>
      </c>
      <c r="J3348" s="72" t="s">
        <v>453</v>
      </c>
      <c r="K3348" s="72" t="s">
        <v>332</v>
      </c>
      <c r="L3348" s="73">
        <v>2</v>
      </c>
      <c r="M3348" s="73" t="s">
        <v>268</v>
      </c>
      <c r="N3348" s="68" t="str">
        <f>VLOOKUP(K3348,[1]人員授權表!D$3:G$249,4,0)</f>
        <v>有機</v>
      </c>
      <c r="O3348" s="70" t="str">
        <f>VLOOKUP(K3348,[1]人員授權表!D$2:E$249,2,FALSE)</f>
        <v>Lucy黃詩婷</v>
      </c>
      <c r="P3348" s="67">
        <f t="shared" si="181"/>
        <v>44769</v>
      </c>
      <c r="Q3348" s="75" t="str">
        <f t="shared" si="183"/>
        <v>週三</v>
      </c>
      <c r="R3348" s="80">
        <v>44762</v>
      </c>
      <c r="S3348" s="68"/>
      <c r="T3348" s="70"/>
      <c r="U3348" s="70"/>
      <c r="V3348" s="70"/>
      <c r="W3348" s="70"/>
      <c r="X3348" s="70"/>
      <c r="Y3348" s="78"/>
      <c r="Z3348" s="79"/>
      <c r="AA3348" s="1"/>
      <c r="AB3348" s="12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</row>
    <row r="3349" spans="1:61" s="109" customFormat="1">
      <c r="A3349" s="1"/>
      <c r="B3349" s="66"/>
      <c r="C3349" s="67"/>
      <c r="D3349" s="68" t="s">
        <v>50</v>
      </c>
      <c r="E3349" s="70" t="s">
        <v>51</v>
      </c>
      <c r="F3349" s="70" t="s">
        <v>1429</v>
      </c>
      <c r="G3349" s="67">
        <v>44756</v>
      </c>
      <c r="H3349" s="67">
        <v>44771</v>
      </c>
      <c r="I3349" s="71">
        <f t="shared" si="182"/>
        <v>15</v>
      </c>
      <c r="J3349" s="72" t="s">
        <v>125</v>
      </c>
      <c r="K3349" s="72" t="s">
        <v>126</v>
      </c>
      <c r="L3349" s="73">
        <v>2</v>
      </c>
      <c r="M3349" s="73" t="s">
        <v>268</v>
      </c>
      <c r="N3349" s="68" t="str">
        <f>VLOOKUP(K3349,[1]人員授權表!D$3:G$249,4,0)</f>
        <v>有機</v>
      </c>
      <c r="O3349" s="70" t="str">
        <f>VLOOKUP(K3349,[1]人員授權表!D$2:E$249,2,FALSE)</f>
        <v>Lucy黃詩婷</v>
      </c>
      <c r="P3349" s="67">
        <f t="shared" si="181"/>
        <v>44769</v>
      </c>
      <c r="Q3349" s="75" t="str">
        <f t="shared" si="183"/>
        <v>週三</v>
      </c>
      <c r="R3349" s="80">
        <v>44762</v>
      </c>
      <c r="S3349" s="68"/>
      <c r="T3349" s="70"/>
      <c r="U3349" s="70"/>
      <c r="V3349" s="70"/>
      <c r="W3349" s="70"/>
      <c r="X3349" s="70"/>
      <c r="Y3349" s="78"/>
      <c r="Z3349" s="79"/>
      <c r="AA3349" s="1"/>
      <c r="AB3349" s="12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</row>
    <row r="3350" spans="1:61" s="109" customFormat="1">
      <c r="A3350" s="1"/>
      <c r="B3350" s="66"/>
      <c r="C3350" s="67"/>
      <c r="D3350" s="68" t="s">
        <v>50</v>
      </c>
      <c r="E3350" s="70" t="s">
        <v>51</v>
      </c>
      <c r="F3350" s="70" t="s">
        <v>1430</v>
      </c>
      <c r="G3350" s="67">
        <v>44757</v>
      </c>
      <c r="H3350" s="67">
        <v>44771</v>
      </c>
      <c r="I3350" s="71">
        <f t="shared" si="182"/>
        <v>14</v>
      </c>
      <c r="J3350" s="72" t="s">
        <v>453</v>
      </c>
      <c r="K3350" s="72" t="s">
        <v>332</v>
      </c>
      <c r="L3350" s="73">
        <v>2</v>
      </c>
      <c r="M3350" s="73" t="s">
        <v>268</v>
      </c>
      <c r="N3350" s="68" t="str">
        <f>VLOOKUP(K3350,[1]人員授權表!D$3:G$249,4,0)</f>
        <v>有機</v>
      </c>
      <c r="O3350" s="70" t="str">
        <f>VLOOKUP(K3350,[1]人員授權表!D$2:E$249,2,FALSE)</f>
        <v>Lucy黃詩婷</v>
      </c>
      <c r="P3350" s="67">
        <f t="shared" si="181"/>
        <v>44769</v>
      </c>
      <c r="Q3350" s="75" t="str">
        <f t="shared" si="183"/>
        <v>週三</v>
      </c>
      <c r="R3350" s="80">
        <v>44764</v>
      </c>
      <c r="S3350" s="68"/>
      <c r="T3350" s="70"/>
      <c r="U3350" s="70"/>
      <c r="V3350" s="70"/>
      <c r="W3350" s="70"/>
      <c r="X3350" s="70"/>
      <c r="Y3350" s="78"/>
      <c r="Z3350" s="79"/>
      <c r="AA3350" s="1"/>
      <c r="AB3350" s="12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</row>
    <row r="3351" spans="1:61" s="109" customFormat="1">
      <c r="A3351" s="1"/>
      <c r="B3351" s="66"/>
      <c r="C3351" s="67"/>
      <c r="D3351" s="68" t="s">
        <v>50</v>
      </c>
      <c r="E3351" s="70" t="s">
        <v>51</v>
      </c>
      <c r="F3351" s="70" t="s">
        <v>1430</v>
      </c>
      <c r="G3351" s="67">
        <v>44757</v>
      </c>
      <c r="H3351" s="67">
        <v>44771</v>
      </c>
      <c r="I3351" s="71">
        <f t="shared" si="182"/>
        <v>14</v>
      </c>
      <c r="J3351" s="72" t="s">
        <v>125</v>
      </c>
      <c r="K3351" s="72" t="s">
        <v>126</v>
      </c>
      <c r="L3351" s="73">
        <v>2</v>
      </c>
      <c r="M3351" s="73" t="s">
        <v>268</v>
      </c>
      <c r="N3351" s="68" t="str">
        <f>VLOOKUP(K3351,[1]人員授權表!D$3:G$249,4,0)</f>
        <v>有機</v>
      </c>
      <c r="O3351" s="70" t="str">
        <f>VLOOKUP(K3351,[1]人員授權表!D$2:E$249,2,FALSE)</f>
        <v>Lucy黃詩婷</v>
      </c>
      <c r="P3351" s="67">
        <f t="shared" si="181"/>
        <v>44769</v>
      </c>
      <c r="Q3351" s="75" t="str">
        <f t="shared" si="183"/>
        <v>週三</v>
      </c>
      <c r="R3351" s="80">
        <v>44764</v>
      </c>
      <c r="S3351" s="68"/>
      <c r="T3351" s="70"/>
      <c r="U3351" s="70"/>
      <c r="V3351" s="70"/>
      <c r="W3351" s="70"/>
      <c r="X3351" s="70"/>
      <c r="Y3351" s="78"/>
      <c r="Z3351" s="79"/>
      <c r="AA3351" s="1"/>
      <c r="AB3351" s="12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</row>
    <row r="3352" spans="1:61" s="109" customFormat="1">
      <c r="A3352" s="1"/>
      <c r="B3352" s="66"/>
      <c r="C3352" s="67"/>
      <c r="D3352" s="68" t="s">
        <v>50</v>
      </c>
      <c r="E3352" s="70" t="s">
        <v>51</v>
      </c>
      <c r="F3352" s="70" t="s">
        <v>1431</v>
      </c>
      <c r="G3352" s="67">
        <v>44757</v>
      </c>
      <c r="H3352" s="67">
        <v>44771</v>
      </c>
      <c r="I3352" s="71">
        <f t="shared" si="182"/>
        <v>14</v>
      </c>
      <c r="J3352" s="72" t="s">
        <v>453</v>
      </c>
      <c r="K3352" s="72" t="s">
        <v>332</v>
      </c>
      <c r="L3352" s="73">
        <v>3</v>
      </c>
      <c r="M3352" s="73" t="s">
        <v>268</v>
      </c>
      <c r="N3352" s="68" t="str">
        <f>VLOOKUP(K3352,[1]人員授權表!D$3:G$249,4,0)</f>
        <v>有機</v>
      </c>
      <c r="O3352" s="70" t="str">
        <f>VLOOKUP(K3352,[1]人員授權表!D$2:E$249,2,FALSE)</f>
        <v>Lucy黃詩婷</v>
      </c>
      <c r="P3352" s="67">
        <f t="shared" si="181"/>
        <v>44769</v>
      </c>
      <c r="Q3352" s="75" t="str">
        <f t="shared" si="183"/>
        <v>週三</v>
      </c>
      <c r="R3352" s="80">
        <v>44764</v>
      </c>
      <c r="S3352" s="68"/>
      <c r="T3352" s="70"/>
      <c r="U3352" s="70"/>
      <c r="V3352" s="70"/>
      <c r="W3352" s="70"/>
      <c r="X3352" s="70"/>
      <c r="Y3352" s="78"/>
      <c r="Z3352" s="79"/>
      <c r="AA3352" s="1"/>
      <c r="AB3352" s="12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</row>
    <row r="3353" spans="1:61" s="109" customFormat="1">
      <c r="A3353" s="1"/>
      <c r="B3353" s="66"/>
      <c r="C3353" s="67"/>
      <c r="D3353" s="68" t="s">
        <v>50</v>
      </c>
      <c r="E3353" s="70" t="s">
        <v>51</v>
      </c>
      <c r="F3353" s="70" t="s">
        <v>1431</v>
      </c>
      <c r="G3353" s="67">
        <v>44757</v>
      </c>
      <c r="H3353" s="67">
        <v>44771</v>
      </c>
      <c r="I3353" s="71">
        <f t="shared" si="182"/>
        <v>14</v>
      </c>
      <c r="J3353" s="72" t="s">
        <v>125</v>
      </c>
      <c r="K3353" s="72" t="s">
        <v>126</v>
      </c>
      <c r="L3353" s="73">
        <v>3</v>
      </c>
      <c r="M3353" s="73" t="s">
        <v>268</v>
      </c>
      <c r="N3353" s="68" t="str">
        <f>VLOOKUP(K3353,[1]人員授權表!D$3:G$249,4,0)</f>
        <v>有機</v>
      </c>
      <c r="O3353" s="70" t="str">
        <f>VLOOKUP(K3353,[1]人員授權表!D$2:E$249,2,FALSE)</f>
        <v>Lucy黃詩婷</v>
      </c>
      <c r="P3353" s="67">
        <f t="shared" si="181"/>
        <v>44769</v>
      </c>
      <c r="Q3353" s="75" t="str">
        <f t="shared" si="183"/>
        <v>週三</v>
      </c>
      <c r="R3353" s="80">
        <v>44764</v>
      </c>
      <c r="S3353" s="68"/>
      <c r="T3353" s="70"/>
      <c r="U3353" s="70"/>
      <c r="V3353" s="70"/>
      <c r="W3353" s="70"/>
      <c r="X3353" s="70"/>
      <c r="Y3353" s="78"/>
      <c r="Z3353" s="79"/>
      <c r="AA3353" s="1"/>
      <c r="AB3353" s="12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</row>
    <row r="3354" spans="1:61" s="109" customFormat="1">
      <c r="A3354" s="1"/>
      <c r="B3354" s="66"/>
      <c r="C3354" s="67"/>
      <c r="D3354" s="68" t="s">
        <v>50</v>
      </c>
      <c r="E3354" s="70" t="s">
        <v>51</v>
      </c>
      <c r="F3354" s="70" t="s">
        <v>1432</v>
      </c>
      <c r="G3354" s="67">
        <v>44756</v>
      </c>
      <c r="H3354" s="67">
        <v>44771</v>
      </c>
      <c r="I3354" s="71">
        <f t="shared" si="182"/>
        <v>15</v>
      </c>
      <c r="J3354" s="72" t="s">
        <v>453</v>
      </c>
      <c r="K3354" s="72" t="s">
        <v>332</v>
      </c>
      <c r="L3354" s="73">
        <v>3</v>
      </c>
      <c r="M3354" s="73" t="s">
        <v>268</v>
      </c>
      <c r="N3354" s="68" t="str">
        <f>VLOOKUP(K3354,[1]人員授權表!D$3:G$249,4,0)</f>
        <v>有機</v>
      </c>
      <c r="O3354" s="70" t="str">
        <f>VLOOKUP(K3354,[1]人員授權表!D$2:E$249,2,FALSE)</f>
        <v>Lucy黃詩婷</v>
      </c>
      <c r="P3354" s="67">
        <f t="shared" si="181"/>
        <v>44769</v>
      </c>
      <c r="Q3354" s="75" t="str">
        <f t="shared" si="183"/>
        <v>週三</v>
      </c>
      <c r="R3354" s="80">
        <v>44762</v>
      </c>
      <c r="S3354" s="68"/>
      <c r="T3354" s="70"/>
      <c r="U3354" s="70"/>
      <c r="V3354" s="70"/>
      <c r="W3354" s="70"/>
      <c r="X3354" s="70"/>
      <c r="Y3354" s="78"/>
      <c r="Z3354" s="79"/>
      <c r="AA3354" s="1"/>
      <c r="AB3354" s="12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</row>
    <row r="3355" spans="1:61" s="109" customFormat="1">
      <c r="A3355" s="1"/>
      <c r="B3355" s="66"/>
      <c r="C3355" s="67"/>
      <c r="D3355" s="68" t="s">
        <v>50</v>
      </c>
      <c r="E3355" s="70" t="s">
        <v>51</v>
      </c>
      <c r="F3355" s="70" t="s">
        <v>1432</v>
      </c>
      <c r="G3355" s="67">
        <v>44756</v>
      </c>
      <c r="H3355" s="67">
        <v>44771</v>
      </c>
      <c r="I3355" s="71">
        <f t="shared" si="182"/>
        <v>15</v>
      </c>
      <c r="J3355" s="72" t="s">
        <v>125</v>
      </c>
      <c r="K3355" s="72" t="s">
        <v>126</v>
      </c>
      <c r="L3355" s="73">
        <v>3</v>
      </c>
      <c r="M3355" s="73" t="s">
        <v>268</v>
      </c>
      <c r="N3355" s="68" t="str">
        <f>VLOOKUP(K3355,[1]人員授權表!D$3:G$249,4,0)</f>
        <v>有機</v>
      </c>
      <c r="O3355" s="70" t="str">
        <f>VLOOKUP(K3355,[1]人員授權表!D$2:E$249,2,FALSE)</f>
        <v>Lucy黃詩婷</v>
      </c>
      <c r="P3355" s="67">
        <f t="shared" si="181"/>
        <v>44769</v>
      </c>
      <c r="Q3355" s="75" t="str">
        <f t="shared" si="183"/>
        <v>週三</v>
      </c>
      <c r="R3355" s="80">
        <v>44762</v>
      </c>
      <c r="S3355" s="68"/>
      <c r="T3355" s="70"/>
      <c r="U3355" s="70"/>
      <c r="V3355" s="70"/>
      <c r="W3355" s="70"/>
      <c r="X3355" s="70"/>
      <c r="Y3355" s="78"/>
      <c r="Z3355" s="79"/>
      <c r="AA3355" s="1"/>
      <c r="AB3355" s="12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</row>
    <row r="3356" spans="1:61" s="109" customFormat="1">
      <c r="A3356" s="1"/>
      <c r="B3356" s="66"/>
      <c r="C3356" s="67"/>
      <c r="D3356" s="68" t="s">
        <v>50</v>
      </c>
      <c r="E3356" s="70" t="s">
        <v>51</v>
      </c>
      <c r="F3356" s="70" t="s">
        <v>1433</v>
      </c>
      <c r="G3356" s="67">
        <v>44756</v>
      </c>
      <c r="H3356" s="67">
        <v>44771</v>
      </c>
      <c r="I3356" s="71">
        <f t="shared" si="182"/>
        <v>15</v>
      </c>
      <c r="J3356" s="72" t="s">
        <v>453</v>
      </c>
      <c r="K3356" s="72" t="s">
        <v>332</v>
      </c>
      <c r="L3356" s="73">
        <v>2</v>
      </c>
      <c r="M3356" s="73" t="s">
        <v>268</v>
      </c>
      <c r="N3356" s="68" t="str">
        <f>VLOOKUP(K3356,[1]人員授權表!D$3:G$249,4,0)</f>
        <v>有機</v>
      </c>
      <c r="O3356" s="70" t="str">
        <f>VLOOKUP(K3356,[1]人員授權表!D$2:E$249,2,FALSE)</f>
        <v>Lucy黃詩婷</v>
      </c>
      <c r="P3356" s="67">
        <f t="shared" si="181"/>
        <v>44769</v>
      </c>
      <c r="Q3356" s="75" t="str">
        <f t="shared" si="183"/>
        <v>週三</v>
      </c>
      <c r="R3356" s="80">
        <v>44762</v>
      </c>
      <c r="S3356" s="68"/>
      <c r="T3356" s="70"/>
      <c r="U3356" s="70"/>
      <c r="V3356" s="70"/>
      <c r="W3356" s="70"/>
      <c r="X3356" s="70"/>
      <c r="Y3356" s="78"/>
      <c r="Z3356" s="79"/>
      <c r="AA3356" s="1"/>
      <c r="AB3356" s="12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</row>
    <row r="3357" spans="1:61" s="109" customFormat="1">
      <c r="A3357" s="1"/>
      <c r="B3357" s="66"/>
      <c r="C3357" s="67"/>
      <c r="D3357" s="68" t="s">
        <v>50</v>
      </c>
      <c r="E3357" s="70" t="s">
        <v>51</v>
      </c>
      <c r="F3357" s="70" t="s">
        <v>1433</v>
      </c>
      <c r="G3357" s="67">
        <v>44756</v>
      </c>
      <c r="H3357" s="67">
        <v>44771</v>
      </c>
      <c r="I3357" s="71">
        <f t="shared" si="182"/>
        <v>15</v>
      </c>
      <c r="J3357" s="72" t="s">
        <v>125</v>
      </c>
      <c r="K3357" s="72" t="s">
        <v>126</v>
      </c>
      <c r="L3357" s="73">
        <v>2</v>
      </c>
      <c r="M3357" s="73" t="s">
        <v>268</v>
      </c>
      <c r="N3357" s="68" t="str">
        <f>VLOOKUP(K3357,[1]人員授權表!D$3:G$249,4,0)</f>
        <v>有機</v>
      </c>
      <c r="O3357" s="70" t="str">
        <f>VLOOKUP(K3357,[1]人員授權表!D$2:E$249,2,FALSE)</f>
        <v>Lucy黃詩婷</v>
      </c>
      <c r="P3357" s="67">
        <f t="shared" si="181"/>
        <v>44769</v>
      </c>
      <c r="Q3357" s="75" t="str">
        <f t="shared" si="183"/>
        <v>週三</v>
      </c>
      <c r="R3357" s="80">
        <v>44762</v>
      </c>
      <c r="S3357" s="68"/>
      <c r="T3357" s="70"/>
      <c r="U3357" s="70"/>
      <c r="V3357" s="70"/>
      <c r="W3357" s="70"/>
      <c r="X3357" s="70"/>
      <c r="Y3357" s="78"/>
      <c r="Z3357" s="79"/>
      <c r="AA3357" s="1"/>
      <c r="AB3357" s="12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</row>
    <row r="3358" spans="1:61" s="109" customFormat="1">
      <c r="A3358" s="1"/>
      <c r="B3358" s="66"/>
      <c r="C3358" s="67"/>
      <c r="D3358" s="68" t="s">
        <v>50</v>
      </c>
      <c r="E3358" s="70" t="s">
        <v>51</v>
      </c>
      <c r="F3358" s="70" t="s">
        <v>1434</v>
      </c>
      <c r="G3358" s="67">
        <v>44756</v>
      </c>
      <c r="H3358" s="67">
        <v>44771</v>
      </c>
      <c r="I3358" s="71">
        <f t="shared" si="182"/>
        <v>15</v>
      </c>
      <c r="J3358" s="72" t="s">
        <v>453</v>
      </c>
      <c r="K3358" s="72" t="s">
        <v>332</v>
      </c>
      <c r="L3358" s="73">
        <v>2</v>
      </c>
      <c r="M3358" s="73" t="s">
        <v>268</v>
      </c>
      <c r="N3358" s="68" t="str">
        <f>VLOOKUP(K3358,[1]人員授權表!D$3:G$249,4,0)</f>
        <v>有機</v>
      </c>
      <c r="O3358" s="70" t="str">
        <f>VLOOKUP(K3358,[1]人員授權表!D$2:E$249,2,FALSE)</f>
        <v>Lucy黃詩婷</v>
      </c>
      <c r="P3358" s="67">
        <f t="shared" si="181"/>
        <v>44769</v>
      </c>
      <c r="Q3358" s="75" t="str">
        <f t="shared" si="183"/>
        <v>週三</v>
      </c>
      <c r="R3358" s="80">
        <v>44762</v>
      </c>
      <c r="S3358" s="68"/>
      <c r="T3358" s="70"/>
      <c r="U3358" s="70"/>
      <c r="V3358" s="70"/>
      <c r="W3358" s="70"/>
      <c r="X3358" s="70"/>
      <c r="Y3358" s="78"/>
      <c r="Z3358" s="79"/>
      <c r="AA3358" s="1"/>
      <c r="AB3358" s="12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</row>
    <row r="3359" spans="1:61" s="109" customFormat="1">
      <c r="A3359" s="1"/>
      <c r="B3359" s="66"/>
      <c r="C3359" s="67"/>
      <c r="D3359" s="68" t="s">
        <v>50</v>
      </c>
      <c r="E3359" s="70" t="s">
        <v>51</v>
      </c>
      <c r="F3359" s="70" t="s">
        <v>1434</v>
      </c>
      <c r="G3359" s="67">
        <v>44756</v>
      </c>
      <c r="H3359" s="67">
        <v>44771</v>
      </c>
      <c r="I3359" s="71">
        <f t="shared" si="182"/>
        <v>15</v>
      </c>
      <c r="J3359" s="72" t="s">
        <v>125</v>
      </c>
      <c r="K3359" s="72" t="s">
        <v>126</v>
      </c>
      <c r="L3359" s="73">
        <v>2</v>
      </c>
      <c r="M3359" s="73" t="s">
        <v>268</v>
      </c>
      <c r="N3359" s="68" t="str">
        <f>VLOOKUP(K3359,[1]人員授權表!D$3:G$249,4,0)</f>
        <v>有機</v>
      </c>
      <c r="O3359" s="70" t="str">
        <f>VLOOKUP(K3359,[1]人員授權表!D$2:E$249,2,FALSE)</f>
        <v>Lucy黃詩婷</v>
      </c>
      <c r="P3359" s="67">
        <f t="shared" si="181"/>
        <v>44769</v>
      </c>
      <c r="Q3359" s="75" t="str">
        <f t="shared" si="183"/>
        <v>週三</v>
      </c>
      <c r="R3359" s="80">
        <v>44762</v>
      </c>
      <c r="S3359" s="68"/>
      <c r="T3359" s="70"/>
      <c r="U3359" s="70"/>
      <c r="V3359" s="70"/>
      <c r="W3359" s="70"/>
      <c r="X3359" s="70"/>
      <c r="Y3359" s="78"/>
      <c r="Z3359" s="79"/>
      <c r="AA3359" s="1"/>
      <c r="AB3359" s="12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</row>
    <row r="3360" spans="1:61" s="109" customFormat="1">
      <c r="A3360" s="1"/>
      <c r="B3360" s="66"/>
      <c r="C3360" s="67"/>
      <c r="D3360" s="68" t="s">
        <v>50</v>
      </c>
      <c r="E3360" s="70" t="s">
        <v>51</v>
      </c>
      <c r="F3360" s="70" t="s">
        <v>1435</v>
      </c>
      <c r="G3360" s="67">
        <v>44756</v>
      </c>
      <c r="H3360" s="67">
        <v>44771</v>
      </c>
      <c r="I3360" s="71">
        <f t="shared" si="182"/>
        <v>15</v>
      </c>
      <c r="J3360" s="72" t="s">
        <v>453</v>
      </c>
      <c r="K3360" s="72" t="s">
        <v>332</v>
      </c>
      <c r="L3360" s="73">
        <v>2</v>
      </c>
      <c r="M3360" s="73" t="s">
        <v>268</v>
      </c>
      <c r="N3360" s="68" t="str">
        <f>VLOOKUP(K3360,[1]人員授權表!D$3:G$249,4,0)</f>
        <v>有機</v>
      </c>
      <c r="O3360" s="70" t="str">
        <f>VLOOKUP(K3360,[1]人員授權表!D$2:E$249,2,FALSE)</f>
        <v>Lucy黃詩婷</v>
      </c>
      <c r="P3360" s="67">
        <f t="shared" si="181"/>
        <v>44769</v>
      </c>
      <c r="Q3360" s="75" t="str">
        <f t="shared" si="183"/>
        <v>週三</v>
      </c>
      <c r="R3360" s="80">
        <v>44762</v>
      </c>
      <c r="S3360" s="68"/>
      <c r="T3360" s="70"/>
      <c r="U3360" s="70"/>
      <c r="V3360" s="70"/>
      <c r="W3360" s="70"/>
      <c r="X3360" s="70"/>
      <c r="Y3360" s="78"/>
      <c r="Z3360" s="79"/>
      <c r="AA3360" s="1"/>
      <c r="AB3360" s="12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</row>
    <row r="3361" spans="1:61" s="109" customFormat="1">
      <c r="A3361" s="1"/>
      <c r="B3361" s="66"/>
      <c r="C3361" s="67"/>
      <c r="D3361" s="68" t="s">
        <v>50</v>
      </c>
      <c r="E3361" s="70" t="s">
        <v>51</v>
      </c>
      <c r="F3361" s="70" t="s">
        <v>1435</v>
      </c>
      <c r="G3361" s="67">
        <v>44756</v>
      </c>
      <c r="H3361" s="67">
        <v>44771</v>
      </c>
      <c r="I3361" s="71">
        <f t="shared" si="182"/>
        <v>15</v>
      </c>
      <c r="J3361" s="72" t="s">
        <v>125</v>
      </c>
      <c r="K3361" s="72" t="s">
        <v>126</v>
      </c>
      <c r="L3361" s="73">
        <v>2</v>
      </c>
      <c r="M3361" s="73" t="s">
        <v>268</v>
      </c>
      <c r="N3361" s="68" t="str">
        <f>VLOOKUP(K3361,[1]人員授權表!D$3:G$249,4,0)</f>
        <v>有機</v>
      </c>
      <c r="O3361" s="70" t="str">
        <f>VLOOKUP(K3361,[1]人員授權表!D$2:E$249,2,FALSE)</f>
        <v>Lucy黃詩婷</v>
      </c>
      <c r="P3361" s="67">
        <f t="shared" si="181"/>
        <v>44769</v>
      </c>
      <c r="Q3361" s="75" t="str">
        <f t="shared" si="183"/>
        <v>週三</v>
      </c>
      <c r="R3361" s="80">
        <v>44762</v>
      </c>
      <c r="S3361" s="68"/>
      <c r="T3361" s="70"/>
      <c r="U3361" s="70"/>
      <c r="V3361" s="70"/>
      <c r="W3361" s="70"/>
      <c r="X3361" s="70"/>
      <c r="Y3361" s="78"/>
      <c r="Z3361" s="79"/>
      <c r="AA3361" s="1"/>
      <c r="AB3361" s="12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</row>
    <row r="3362" spans="1:61" s="109" customFormat="1">
      <c r="A3362" s="1"/>
      <c r="B3362" s="66"/>
      <c r="C3362" s="67"/>
      <c r="D3362" s="68" t="s">
        <v>50</v>
      </c>
      <c r="E3362" s="70" t="s">
        <v>51</v>
      </c>
      <c r="F3362" s="70" t="s">
        <v>1436</v>
      </c>
      <c r="G3362" s="67">
        <v>44757</v>
      </c>
      <c r="H3362" s="67">
        <v>44771</v>
      </c>
      <c r="I3362" s="71">
        <f t="shared" si="182"/>
        <v>14</v>
      </c>
      <c r="J3362" s="72" t="s">
        <v>453</v>
      </c>
      <c r="K3362" s="72" t="s">
        <v>332</v>
      </c>
      <c r="L3362" s="73">
        <v>2</v>
      </c>
      <c r="M3362" s="73" t="s">
        <v>268</v>
      </c>
      <c r="N3362" s="68" t="str">
        <f>VLOOKUP(K3362,[1]人員授權表!D$3:G$249,4,0)</f>
        <v>有機</v>
      </c>
      <c r="O3362" s="70" t="str">
        <f>VLOOKUP(K3362,[1]人員授權表!D$2:E$249,2,FALSE)</f>
        <v>Lucy黃詩婷</v>
      </c>
      <c r="P3362" s="67">
        <f t="shared" si="181"/>
        <v>44769</v>
      </c>
      <c r="Q3362" s="75" t="str">
        <f t="shared" si="183"/>
        <v>週三</v>
      </c>
      <c r="R3362" s="80">
        <v>44762</v>
      </c>
      <c r="S3362" s="68"/>
      <c r="T3362" s="70"/>
      <c r="U3362" s="70"/>
      <c r="V3362" s="70"/>
      <c r="W3362" s="70"/>
      <c r="X3362" s="70"/>
      <c r="Y3362" s="78"/>
      <c r="Z3362" s="79"/>
      <c r="AA3362" s="1"/>
      <c r="AB3362" s="12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</row>
    <row r="3363" spans="1:61" s="109" customFormat="1">
      <c r="A3363" s="1"/>
      <c r="B3363" s="66"/>
      <c r="C3363" s="67"/>
      <c r="D3363" s="68" t="s">
        <v>50</v>
      </c>
      <c r="E3363" s="70" t="s">
        <v>51</v>
      </c>
      <c r="F3363" s="70" t="s">
        <v>1436</v>
      </c>
      <c r="G3363" s="67">
        <v>44757</v>
      </c>
      <c r="H3363" s="67">
        <v>44771</v>
      </c>
      <c r="I3363" s="71">
        <f t="shared" si="182"/>
        <v>14</v>
      </c>
      <c r="J3363" s="72" t="s">
        <v>125</v>
      </c>
      <c r="K3363" s="72" t="s">
        <v>126</v>
      </c>
      <c r="L3363" s="73">
        <v>2</v>
      </c>
      <c r="M3363" s="73" t="s">
        <v>268</v>
      </c>
      <c r="N3363" s="68" t="str">
        <f>VLOOKUP(K3363,[1]人員授權表!D$3:G$249,4,0)</f>
        <v>有機</v>
      </c>
      <c r="O3363" s="70" t="str">
        <f>VLOOKUP(K3363,[1]人員授權表!D$2:E$249,2,FALSE)</f>
        <v>Lucy黃詩婷</v>
      </c>
      <c r="P3363" s="67">
        <f t="shared" si="181"/>
        <v>44769</v>
      </c>
      <c r="Q3363" s="75" t="str">
        <f t="shared" si="183"/>
        <v>週三</v>
      </c>
      <c r="R3363" s="80">
        <v>44762</v>
      </c>
      <c r="S3363" s="68"/>
      <c r="T3363" s="70"/>
      <c r="U3363" s="70"/>
      <c r="V3363" s="70"/>
      <c r="W3363" s="70"/>
      <c r="X3363" s="70"/>
      <c r="Y3363" s="78"/>
      <c r="Z3363" s="79"/>
      <c r="AA3363" s="1"/>
      <c r="AB3363" s="12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</row>
    <row r="3364" spans="1:61" s="109" customFormat="1">
      <c r="A3364" s="1"/>
      <c r="B3364" s="66"/>
      <c r="C3364" s="67"/>
      <c r="D3364" s="68" t="s">
        <v>50</v>
      </c>
      <c r="E3364" s="70" t="s">
        <v>51</v>
      </c>
      <c r="F3364" s="70" t="s">
        <v>1437</v>
      </c>
      <c r="G3364" s="67">
        <v>44757</v>
      </c>
      <c r="H3364" s="67">
        <v>44771</v>
      </c>
      <c r="I3364" s="71">
        <f t="shared" si="182"/>
        <v>14</v>
      </c>
      <c r="J3364" s="72" t="s">
        <v>453</v>
      </c>
      <c r="K3364" s="72" t="s">
        <v>332</v>
      </c>
      <c r="L3364" s="73">
        <v>2</v>
      </c>
      <c r="M3364" s="73" t="s">
        <v>268</v>
      </c>
      <c r="N3364" s="68" t="str">
        <f>VLOOKUP(K3364,[1]人員授權表!D$3:G$249,4,0)</f>
        <v>有機</v>
      </c>
      <c r="O3364" s="70" t="str">
        <f>VLOOKUP(K3364,[1]人員授權表!D$2:E$249,2,FALSE)</f>
        <v>Lucy黃詩婷</v>
      </c>
      <c r="P3364" s="67">
        <f t="shared" si="181"/>
        <v>44769</v>
      </c>
      <c r="Q3364" s="75" t="str">
        <f t="shared" si="183"/>
        <v>週三</v>
      </c>
      <c r="R3364" s="80">
        <v>44762</v>
      </c>
      <c r="S3364" s="68"/>
      <c r="T3364" s="70"/>
      <c r="U3364" s="70"/>
      <c r="V3364" s="70"/>
      <c r="W3364" s="70"/>
      <c r="X3364" s="70"/>
      <c r="Y3364" s="78"/>
      <c r="Z3364" s="79"/>
      <c r="AA3364" s="1"/>
      <c r="AB3364" s="12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</row>
    <row r="3365" spans="1:61" s="109" customFormat="1">
      <c r="A3365" s="1"/>
      <c r="B3365" s="66"/>
      <c r="C3365" s="67"/>
      <c r="D3365" s="68" t="s">
        <v>50</v>
      </c>
      <c r="E3365" s="70" t="s">
        <v>51</v>
      </c>
      <c r="F3365" s="70" t="s">
        <v>1437</v>
      </c>
      <c r="G3365" s="67">
        <v>44757</v>
      </c>
      <c r="H3365" s="67">
        <v>44771</v>
      </c>
      <c r="I3365" s="71">
        <f t="shared" si="182"/>
        <v>14</v>
      </c>
      <c r="J3365" s="72" t="s">
        <v>125</v>
      </c>
      <c r="K3365" s="72" t="s">
        <v>126</v>
      </c>
      <c r="L3365" s="73">
        <v>2</v>
      </c>
      <c r="M3365" s="73" t="s">
        <v>268</v>
      </c>
      <c r="N3365" s="68" t="str">
        <f>VLOOKUP(K3365,[1]人員授權表!D$3:G$249,4,0)</f>
        <v>有機</v>
      </c>
      <c r="O3365" s="70" t="str">
        <f>VLOOKUP(K3365,[1]人員授權表!D$2:E$249,2,FALSE)</f>
        <v>Lucy黃詩婷</v>
      </c>
      <c r="P3365" s="67">
        <f t="shared" si="181"/>
        <v>44769</v>
      </c>
      <c r="Q3365" s="75" t="str">
        <f t="shared" si="183"/>
        <v>週三</v>
      </c>
      <c r="R3365" s="80">
        <v>44762</v>
      </c>
      <c r="S3365" s="68"/>
      <c r="T3365" s="70"/>
      <c r="U3365" s="70"/>
      <c r="V3365" s="70"/>
      <c r="W3365" s="70"/>
      <c r="X3365" s="70"/>
      <c r="Y3365" s="78"/>
      <c r="Z3365" s="79"/>
      <c r="AA3365" s="1"/>
      <c r="AB3365" s="12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</row>
    <row r="3366" spans="1:61" s="109" customFormat="1">
      <c r="A3366" s="1"/>
      <c r="B3366" s="66"/>
      <c r="C3366" s="67"/>
      <c r="D3366" s="68" t="s">
        <v>50</v>
      </c>
      <c r="E3366" s="70" t="s">
        <v>51</v>
      </c>
      <c r="F3366" s="70" t="s">
        <v>1438</v>
      </c>
      <c r="G3366" s="67">
        <v>44757</v>
      </c>
      <c r="H3366" s="67">
        <v>44771</v>
      </c>
      <c r="I3366" s="71">
        <f t="shared" si="182"/>
        <v>14</v>
      </c>
      <c r="J3366" s="72" t="s">
        <v>453</v>
      </c>
      <c r="K3366" s="72" t="s">
        <v>332</v>
      </c>
      <c r="L3366" s="73">
        <v>2</v>
      </c>
      <c r="M3366" s="73" t="s">
        <v>268</v>
      </c>
      <c r="N3366" s="68" t="str">
        <f>VLOOKUP(K3366,[1]人員授權表!D$3:G$249,4,0)</f>
        <v>有機</v>
      </c>
      <c r="O3366" s="70" t="str">
        <f>VLOOKUP(K3366,[1]人員授權表!D$2:E$249,2,FALSE)</f>
        <v>Lucy黃詩婷</v>
      </c>
      <c r="P3366" s="67">
        <f t="shared" si="181"/>
        <v>44769</v>
      </c>
      <c r="Q3366" s="75" t="str">
        <f t="shared" si="183"/>
        <v>週三</v>
      </c>
      <c r="R3366" s="80">
        <v>44762</v>
      </c>
      <c r="S3366" s="68"/>
      <c r="T3366" s="70"/>
      <c r="U3366" s="70"/>
      <c r="V3366" s="70"/>
      <c r="W3366" s="70"/>
      <c r="X3366" s="70"/>
      <c r="Y3366" s="78"/>
      <c r="Z3366" s="79"/>
      <c r="AA3366" s="1"/>
      <c r="AB3366" s="12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</row>
    <row r="3367" spans="1:61" s="109" customFormat="1">
      <c r="A3367" s="1"/>
      <c r="B3367" s="66"/>
      <c r="C3367" s="67"/>
      <c r="D3367" s="68" t="s">
        <v>50</v>
      </c>
      <c r="E3367" s="70" t="s">
        <v>51</v>
      </c>
      <c r="F3367" s="70" t="s">
        <v>1438</v>
      </c>
      <c r="G3367" s="67">
        <v>44757</v>
      </c>
      <c r="H3367" s="67">
        <v>44771</v>
      </c>
      <c r="I3367" s="71">
        <f t="shared" si="182"/>
        <v>14</v>
      </c>
      <c r="J3367" s="72" t="s">
        <v>125</v>
      </c>
      <c r="K3367" s="72" t="s">
        <v>126</v>
      </c>
      <c r="L3367" s="73">
        <v>2</v>
      </c>
      <c r="M3367" s="73" t="s">
        <v>268</v>
      </c>
      <c r="N3367" s="68" t="str">
        <f>VLOOKUP(K3367,[1]人員授權表!D$3:G$249,4,0)</f>
        <v>有機</v>
      </c>
      <c r="O3367" s="70" t="str">
        <f>VLOOKUP(K3367,[1]人員授權表!D$2:E$249,2,FALSE)</f>
        <v>Lucy黃詩婷</v>
      </c>
      <c r="P3367" s="67">
        <f t="shared" si="181"/>
        <v>44769</v>
      </c>
      <c r="Q3367" s="75" t="str">
        <f t="shared" si="183"/>
        <v>週三</v>
      </c>
      <c r="R3367" s="80">
        <v>44762</v>
      </c>
      <c r="S3367" s="68"/>
      <c r="T3367" s="70"/>
      <c r="U3367" s="70"/>
      <c r="V3367" s="70"/>
      <c r="W3367" s="70"/>
      <c r="X3367" s="70"/>
      <c r="Y3367" s="78"/>
      <c r="Z3367" s="79"/>
      <c r="AA3367" s="1"/>
      <c r="AB3367" s="12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</row>
    <row r="3368" spans="1:61" s="109" customFormat="1">
      <c r="A3368" s="1"/>
      <c r="B3368" s="66"/>
      <c r="C3368" s="67"/>
      <c r="D3368" s="68" t="s">
        <v>50</v>
      </c>
      <c r="E3368" s="70" t="s">
        <v>51</v>
      </c>
      <c r="F3368" s="70" t="s">
        <v>1439</v>
      </c>
      <c r="G3368" s="67">
        <v>44757</v>
      </c>
      <c r="H3368" s="67">
        <v>44771</v>
      </c>
      <c r="I3368" s="71">
        <f t="shared" si="182"/>
        <v>14</v>
      </c>
      <c r="J3368" s="72" t="s">
        <v>453</v>
      </c>
      <c r="K3368" s="72" t="s">
        <v>332</v>
      </c>
      <c r="L3368" s="73">
        <v>3</v>
      </c>
      <c r="M3368" s="73" t="s">
        <v>268</v>
      </c>
      <c r="N3368" s="68" t="str">
        <f>VLOOKUP(K3368,[1]人員授權表!D$3:G$249,4,0)</f>
        <v>有機</v>
      </c>
      <c r="O3368" s="70" t="str">
        <f>VLOOKUP(K3368,[1]人員授權表!D$2:E$249,2,FALSE)</f>
        <v>Lucy黃詩婷</v>
      </c>
      <c r="P3368" s="67">
        <f t="shared" si="181"/>
        <v>44769</v>
      </c>
      <c r="Q3368" s="75" t="str">
        <f t="shared" si="183"/>
        <v>週三</v>
      </c>
      <c r="R3368" s="80">
        <v>44762</v>
      </c>
      <c r="S3368" s="68"/>
      <c r="T3368" s="70"/>
      <c r="U3368" s="70"/>
      <c r="V3368" s="70"/>
      <c r="W3368" s="70"/>
      <c r="X3368" s="70"/>
      <c r="Y3368" s="78"/>
      <c r="Z3368" s="79"/>
      <c r="AA3368" s="1"/>
      <c r="AB3368" s="12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</row>
    <row r="3369" spans="1:61" s="109" customFormat="1">
      <c r="A3369" s="1"/>
      <c r="B3369" s="66"/>
      <c r="C3369" s="67"/>
      <c r="D3369" s="68" t="s">
        <v>50</v>
      </c>
      <c r="E3369" s="70" t="s">
        <v>51</v>
      </c>
      <c r="F3369" s="70" t="s">
        <v>1439</v>
      </c>
      <c r="G3369" s="67">
        <v>44757</v>
      </c>
      <c r="H3369" s="67">
        <v>44771</v>
      </c>
      <c r="I3369" s="71">
        <f t="shared" si="182"/>
        <v>14</v>
      </c>
      <c r="J3369" s="72" t="s">
        <v>125</v>
      </c>
      <c r="K3369" s="72" t="s">
        <v>126</v>
      </c>
      <c r="L3369" s="73">
        <v>3</v>
      </c>
      <c r="M3369" s="73" t="s">
        <v>268</v>
      </c>
      <c r="N3369" s="68" t="str">
        <f>VLOOKUP(K3369,[1]人員授權表!D$3:G$249,4,0)</f>
        <v>有機</v>
      </c>
      <c r="O3369" s="70" t="str">
        <f>VLOOKUP(K3369,[1]人員授權表!D$2:E$249,2,FALSE)</f>
        <v>Lucy黃詩婷</v>
      </c>
      <c r="P3369" s="67">
        <f t="shared" si="181"/>
        <v>44769</v>
      </c>
      <c r="Q3369" s="75" t="str">
        <f t="shared" si="183"/>
        <v>週三</v>
      </c>
      <c r="R3369" s="80">
        <v>44762</v>
      </c>
      <c r="S3369" s="68"/>
      <c r="T3369" s="70"/>
      <c r="U3369" s="70"/>
      <c r="V3369" s="70"/>
      <c r="W3369" s="70"/>
      <c r="X3369" s="70"/>
      <c r="Y3369" s="78"/>
      <c r="Z3369" s="79"/>
      <c r="AA3369" s="1"/>
      <c r="AB3369" s="12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</row>
    <row r="3370" spans="1:61" s="109" customFormat="1">
      <c r="A3370" s="1"/>
      <c r="B3370" s="66"/>
      <c r="C3370" s="67"/>
      <c r="D3370" s="68" t="s">
        <v>50</v>
      </c>
      <c r="E3370" s="70" t="s">
        <v>51</v>
      </c>
      <c r="F3370" s="70" t="s">
        <v>1440</v>
      </c>
      <c r="G3370" s="67">
        <v>44757</v>
      </c>
      <c r="H3370" s="67">
        <v>44771</v>
      </c>
      <c r="I3370" s="71">
        <f t="shared" si="182"/>
        <v>14</v>
      </c>
      <c r="J3370" s="72" t="s">
        <v>453</v>
      </c>
      <c r="K3370" s="72" t="s">
        <v>332</v>
      </c>
      <c r="L3370" s="73">
        <v>2</v>
      </c>
      <c r="M3370" s="73" t="s">
        <v>268</v>
      </c>
      <c r="N3370" s="68" t="str">
        <f>VLOOKUP(K3370,[1]人員授權表!D$3:G$249,4,0)</f>
        <v>有機</v>
      </c>
      <c r="O3370" s="70" t="str">
        <f>VLOOKUP(K3370,[1]人員授權表!D$2:E$249,2,FALSE)</f>
        <v>Lucy黃詩婷</v>
      </c>
      <c r="P3370" s="67">
        <f t="shared" si="181"/>
        <v>44769</v>
      </c>
      <c r="Q3370" s="75" t="str">
        <f t="shared" si="183"/>
        <v>週三</v>
      </c>
      <c r="R3370" s="80">
        <v>44762</v>
      </c>
      <c r="S3370" s="68"/>
      <c r="T3370" s="70"/>
      <c r="U3370" s="70"/>
      <c r="V3370" s="70"/>
      <c r="W3370" s="70"/>
      <c r="X3370" s="70"/>
      <c r="Y3370" s="78"/>
      <c r="Z3370" s="79"/>
      <c r="AA3370" s="1"/>
      <c r="AB3370" s="12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</row>
    <row r="3371" spans="1:61" s="109" customFormat="1">
      <c r="A3371" s="1"/>
      <c r="B3371" s="66"/>
      <c r="C3371" s="67"/>
      <c r="D3371" s="68" t="s">
        <v>50</v>
      </c>
      <c r="E3371" s="70" t="s">
        <v>51</v>
      </c>
      <c r="F3371" s="70" t="s">
        <v>1440</v>
      </c>
      <c r="G3371" s="67">
        <v>44757</v>
      </c>
      <c r="H3371" s="67">
        <v>44771</v>
      </c>
      <c r="I3371" s="71">
        <f t="shared" si="182"/>
        <v>14</v>
      </c>
      <c r="J3371" s="72" t="s">
        <v>125</v>
      </c>
      <c r="K3371" s="72" t="s">
        <v>126</v>
      </c>
      <c r="L3371" s="73">
        <v>2</v>
      </c>
      <c r="M3371" s="73" t="s">
        <v>268</v>
      </c>
      <c r="N3371" s="68" t="str">
        <f>VLOOKUP(K3371,[1]人員授權表!D$3:G$249,4,0)</f>
        <v>有機</v>
      </c>
      <c r="O3371" s="70" t="str">
        <f>VLOOKUP(K3371,[1]人員授權表!D$2:E$249,2,FALSE)</f>
        <v>Lucy黃詩婷</v>
      </c>
      <c r="P3371" s="67">
        <f t="shared" si="181"/>
        <v>44769</v>
      </c>
      <c r="Q3371" s="75" t="str">
        <f t="shared" si="183"/>
        <v>週三</v>
      </c>
      <c r="R3371" s="80">
        <v>44762</v>
      </c>
      <c r="S3371" s="68"/>
      <c r="T3371" s="70"/>
      <c r="U3371" s="70"/>
      <c r="V3371" s="70"/>
      <c r="W3371" s="70"/>
      <c r="X3371" s="70"/>
      <c r="Y3371" s="78"/>
      <c r="Z3371" s="79"/>
      <c r="AA3371" s="1"/>
      <c r="AB3371" s="12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</row>
    <row r="3372" spans="1:61" s="109" customFormat="1">
      <c r="A3372" s="1"/>
      <c r="B3372" s="66"/>
      <c r="C3372" s="67"/>
      <c r="D3372" s="68" t="s">
        <v>50</v>
      </c>
      <c r="E3372" s="70" t="s">
        <v>51</v>
      </c>
      <c r="F3372" s="70" t="s">
        <v>1441</v>
      </c>
      <c r="G3372" s="67">
        <v>44757</v>
      </c>
      <c r="H3372" s="67">
        <v>44771</v>
      </c>
      <c r="I3372" s="71">
        <f t="shared" si="182"/>
        <v>14</v>
      </c>
      <c r="J3372" s="72" t="s">
        <v>453</v>
      </c>
      <c r="K3372" s="72" t="s">
        <v>332</v>
      </c>
      <c r="L3372" s="73">
        <v>2</v>
      </c>
      <c r="M3372" s="73" t="s">
        <v>268</v>
      </c>
      <c r="N3372" s="68" t="str">
        <f>VLOOKUP(K3372,[1]人員授權表!D$3:G$249,4,0)</f>
        <v>有機</v>
      </c>
      <c r="O3372" s="70" t="str">
        <f>VLOOKUP(K3372,[1]人員授權表!D$2:E$249,2,FALSE)</f>
        <v>Lucy黃詩婷</v>
      </c>
      <c r="P3372" s="67">
        <f t="shared" si="181"/>
        <v>44769</v>
      </c>
      <c r="Q3372" s="75" t="str">
        <f t="shared" si="183"/>
        <v>週三</v>
      </c>
      <c r="R3372" s="80">
        <v>44762</v>
      </c>
      <c r="S3372" s="68"/>
      <c r="T3372" s="70"/>
      <c r="U3372" s="70"/>
      <c r="V3372" s="70"/>
      <c r="W3372" s="70"/>
      <c r="X3372" s="70"/>
      <c r="Y3372" s="78"/>
      <c r="Z3372" s="79"/>
      <c r="AA3372" s="1"/>
      <c r="AB3372" s="12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</row>
    <row r="3373" spans="1:61" s="109" customFormat="1">
      <c r="A3373" s="1"/>
      <c r="B3373" s="66"/>
      <c r="C3373" s="67"/>
      <c r="D3373" s="68" t="s">
        <v>50</v>
      </c>
      <c r="E3373" s="70" t="s">
        <v>51</v>
      </c>
      <c r="F3373" s="70" t="s">
        <v>1441</v>
      </c>
      <c r="G3373" s="67">
        <v>44757</v>
      </c>
      <c r="H3373" s="67">
        <v>44771</v>
      </c>
      <c r="I3373" s="71">
        <f t="shared" si="182"/>
        <v>14</v>
      </c>
      <c r="J3373" s="72" t="s">
        <v>125</v>
      </c>
      <c r="K3373" s="72" t="s">
        <v>126</v>
      </c>
      <c r="L3373" s="73">
        <v>2</v>
      </c>
      <c r="M3373" s="73" t="s">
        <v>268</v>
      </c>
      <c r="N3373" s="68" t="str">
        <f>VLOOKUP(K3373,[1]人員授權表!D$3:G$249,4,0)</f>
        <v>有機</v>
      </c>
      <c r="O3373" s="70" t="str">
        <f>VLOOKUP(K3373,[1]人員授權表!D$2:E$249,2,FALSE)</f>
        <v>Lucy黃詩婷</v>
      </c>
      <c r="P3373" s="67">
        <f t="shared" si="181"/>
        <v>44769</v>
      </c>
      <c r="Q3373" s="75" t="str">
        <f t="shared" si="183"/>
        <v>週三</v>
      </c>
      <c r="R3373" s="80">
        <v>44762</v>
      </c>
      <c r="S3373" s="68"/>
      <c r="T3373" s="70"/>
      <c r="U3373" s="70"/>
      <c r="V3373" s="70"/>
      <c r="W3373" s="70"/>
      <c r="X3373" s="70"/>
      <c r="Y3373" s="78"/>
      <c r="Z3373" s="79"/>
      <c r="AA3373" s="1"/>
      <c r="AB3373" s="12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</row>
    <row r="3374" spans="1:61" s="109" customFormat="1">
      <c r="A3374" s="1"/>
      <c r="B3374" s="66"/>
      <c r="C3374" s="67"/>
      <c r="D3374" s="68" t="s">
        <v>50</v>
      </c>
      <c r="E3374" s="70" t="s">
        <v>51</v>
      </c>
      <c r="F3374" s="70" t="s">
        <v>1442</v>
      </c>
      <c r="G3374" s="67">
        <v>44756</v>
      </c>
      <c r="H3374" s="67">
        <v>44771</v>
      </c>
      <c r="I3374" s="71">
        <f t="shared" si="182"/>
        <v>15</v>
      </c>
      <c r="J3374" s="72" t="s">
        <v>453</v>
      </c>
      <c r="K3374" s="72" t="s">
        <v>332</v>
      </c>
      <c r="L3374" s="73">
        <v>2</v>
      </c>
      <c r="M3374" s="73" t="s">
        <v>268</v>
      </c>
      <c r="N3374" s="68" t="str">
        <f>VLOOKUP(K3374,[1]人員授權表!D$3:G$249,4,0)</f>
        <v>有機</v>
      </c>
      <c r="O3374" s="70" t="str">
        <f>VLOOKUP(K3374,[1]人員授權表!D$2:E$249,2,FALSE)</f>
        <v>Lucy黃詩婷</v>
      </c>
      <c r="P3374" s="67">
        <f t="shared" si="181"/>
        <v>44769</v>
      </c>
      <c r="Q3374" s="75" t="str">
        <f t="shared" si="183"/>
        <v>週三</v>
      </c>
      <c r="R3374" s="80">
        <v>44762</v>
      </c>
      <c r="S3374" s="68"/>
      <c r="T3374" s="70"/>
      <c r="U3374" s="70"/>
      <c r="V3374" s="70"/>
      <c r="W3374" s="70"/>
      <c r="X3374" s="70"/>
      <c r="Y3374" s="78"/>
      <c r="Z3374" s="79"/>
      <c r="AA3374" s="1"/>
      <c r="AB3374" s="12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</row>
    <row r="3375" spans="1:61" s="109" customFormat="1">
      <c r="A3375" s="1"/>
      <c r="B3375" s="66"/>
      <c r="C3375" s="67"/>
      <c r="D3375" s="68" t="s">
        <v>50</v>
      </c>
      <c r="E3375" s="70" t="s">
        <v>51</v>
      </c>
      <c r="F3375" s="70" t="s">
        <v>1442</v>
      </c>
      <c r="G3375" s="67">
        <v>44756</v>
      </c>
      <c r="H3375" s="67">
        <v>44771</v>
      </c>
      <c r="I3375" s="71">
        <f t="shared" si="182"/>
        <v>15</v>
      </c>
      <c r="J3375" s="72" t="s">
        <v>125</v>
      </c>
      <c r="K3375" s="72" t="s">
        <v>126</v>
      </c>
      <c r="L3375" s="73">
        <v>2</v>
      </c>
      <c r="M3375" s="73" t="s">
        <v>268</v>
      </c>
      <c r="N3375" s="68" t="str">
        <f>VLOOKUP(K3375,[1]人員授權表!D$3:G$249,4,0)</f>
        <v>有機</v>
      </c>
      <c r="O3375" s="70" t="str">
        <f>VLOOKUP(K3375,[1]人員授權表!D$2:E$249,2,FALSE)</f>
        <v>Lucy黃詩婷</v>
      </c>
      <c r="P3375" s="67">
        <f t="shared" si="181"/>
        <v>44769</v>
      </c>
      <c r="Q3375" s="75" t="str">
        <f t="shared" si="183"/>
        <v>週三</v>
      </c>
      <c r="R3375" s="80">
        <v>44762</v>
      </c>
      <c r="S3375" s="68"/>
      <c r="T3375" s="70"/>
      <c r="U3375" s="70"/>
      <c r="V3375" s="70"/>
      <c r="W3375" s="70"/>
      <c r="X3375" s="70"/>
      <c r="Y3375" s="78"/>
      <c r="Z3375" s="79"/>
      <c r="AA3375" s="1"/>
      <c r="AB3375" s="12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</row>
    <row r="3376" spans="1:61" s="109" customFormat="1">
      <c r="A3376" s="1"/>
      <c r="B3376" s="66"/>
      <c r="C3376" s="67"/>
      <c r="D3376" s="68" t="s">
        <v>50</v>
      </c>
      <c r="E3376" s="70" t="s">
        <v>51</v>
      </c>
      <c r="F3376" s="70" t="s">
        <v>1443</v>
      </c>
      <c r="G3376" s="67">
        <v>44757</v>
      </c>
      <c r="H3376" s="67">
        <v>44771</v>
      </c>
      <c r="I3376" s="71">
        <f t="shared" si="182"/>
        <v>14</v>
      </c>
      <c r="J3376" s="72" t="s">
        <v>453</v>
      </c>
      <c r="K3376" s="72" t="s">
        <v>332</v>
      </c>
      <c r="L3376" s="73">
        <v>2</v>
      </c>
      <c r="M3376" s="73" t="s">
        <v>268</v>
      </c>
      <c r="N3376" s="68" t="str">
        <f>VLOOKUP(K3376,[1]人員授權表!D$3:G$249,4,0)</f>
        <v>有機</v>
      </c>
      <c r="O3376" s="70" t="str">
        <f>VLOOKUP(K3376,[1]人員授權表!D$2:E$249,2,FALSE)</f>
        <v>Lucy黃詩婷</v>
      </c>
      <c r="P3376" s="67">
        <f t="shared" si="181"/>
        <v>44769</v>
      </c>
      <c r="Q3376" s="75" t="str">
        <f t="shared" si="183"/>
        <v>週三</v>
      </c>
      <c r="R3376" s="80">
        <v>44762</v>
      </c>
      <c r="S3376" s="68"/>
      <c r="T3376" s="70"/>
      <c r="U3376" s="70"/>
      <c r="V3376" s="70"/>
      <c r="W3376" s="70"/>
      <c r="X3376" s="70"/>
      <c r="Y3376" s="78"/>
      <c r="Z3376" s="79"/>
      <c r="AA3376" s="1"/>
      <c r="AB3376" s="12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</row>
    <row r="3377" spans="1:61" s="109" customFormat="1">
      <c r="A3377" s="1"/>
      <c r="B3377" s="66"/>
      <c r="C3377" s="67"/>
      <c r="D3377" s="68" t="s">
        <v>50</v>
      </c>
      <c r="E3377" s="70" t="s">
        <v>51</v>
      </c>
      <c r="F3377" s="70" t="s">
        <v>1443</v>
      </c>
      <c r="G3377" s="67">
        <v>44757</v>
      </c>
      <c r="H3377" s="67">
        <v>44771</v>
      </c>
      <c r="I3377" s="71">
        <f t="shared" si="182"/>
        <v>14</v>
      </c>
      <c r="J3377" s="72" t="s">
        <v>125</v>
      </c>
      <c r="K3377" s="72" t="s">
        <v>126</v>
      </c>
      <c r="L3377" s="73">
        <v>2</v>
      </c>
      <c r="M3377" s="73" t="s">
        <v>268</v>
      </c>
      <c r="N3377" s="68" t="str">
        <f>VLOOKUP(K3377,[1]人員授權表!D$3:G$249,4,0)</f>
        <v>有機</v>
      </c>
      <c r="O3377" s="70" t="str">
        <f>VLOOKUP(K3377,[1]人員授權表!D$2:E$249,2,FALSE)</f>
        <v>Lucy黃詩婷</v>
      </c>
      <c r="P3377" s="67">
        <f t="shared" si="181"/>
        <v>44769</v>
      </c>
      <c r="Q3377" s="75" t="str">
        <f t="shared" si="183"/>
        <v>週三</v>
      </c>
      <c r="R3377" s="80">
        <v>44762</v>
      </c>
      <c r="S3377" s="68"/>
      <c r="T3377" s="70"/>
      <c r="U3377" s="70"/>
      <c r="V3377" s="70"/>
      <c r="W3377" s="70"/>
      <c r="X3377" s="70"/>
      <c r="Y3377" s="78"/>
      <c r="Z3377" s="79"/>
      <c r="AA3377" s="1"/>
      <c r="AB3377" s="12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</row>
    <row r="3378" spans="1:61" s="109" customFormat="1">
      <c r="A3378" s="1"/>
      <c r="B3378" s="66"/>
      <c r="C3378" s="67"/>
      <c r="D3378" s="68" t="s">
        <v>50</v>
      </c>
      <c r="E3378" s="70" t="s">
        <v>51</v>
      </c>
      <c r="F3378" s="70" t="s">
        <v>1444</v>
      </c>
      <c r="G3378" s="67">
        <v>44756</v>
      </c>
      <c r="H3378" s="67">
        <v>44771</v>
      </c>
      <c r="I3378" s="71">
        <f t="shared" si="182"/>
        <v>15</v>
      </c>
      <c r="J3378" s="72" t="s">
        <v>453</v>
      </c>
      <c r="K3378" s="72" t="s">
        <v>332</v>
      </c>
      <c r="L3378" s="73">
        <v>2</v>
      </c>
      <c r="M3378" s="73" t="s">
        <v>268</v>
      </c>
      <c r="N3378" s="68" t="str">
        <f>VLOOKUP(K3378,[1]人員授權表!D$3:G$249,4,0)</f>
        <v>有機</v>
      </c>
      <c r="O3378" s="70" t="str">
        <f>VLOOKUP(K3378,[1]人員授權表!D$2:E$249,2,FALSE)</f>
        <v>Lucy黃詩婷</v>
      </c>
      <c r="P3378" s="67">
        <f t="shared" si="181"/>
        <v>44769</v>
      </c>
      <c r="Q3378" s="75" t="str">
        <f t="shared" si="183"/>
        <v>週三</v>
      </c>
      <c r="R3378" s="80">
        <v>44762</v>
      </c>
      <c r="S3378" s="68"/>
      <c r="T3378" s="70"/>
      <c r="U3378" s="70"/>
      <c r="V3378" s="70"/>
      <c r="W3378" s="70"/>
      <c r="X3378" s="70"/>
      <c r="Y3378" s="78"/>
      <c r="Z3378" s="79"/>
      <c r="AA3378" s="1"/>
      <c r="AB3378" s="12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</row>
    <row r="3379" spans="1:61" s="109" customFormat="1">
      <c r="A3379" s="1"/>
      <c r="B3379" s="66"/>
      <c r="C3379" s="67"/>
      <c r="D3379" s="68" t="s">
        <v>50</v>
      </c>
      <c r="E3379" s="70" t="s">
        <v>51</v>
      </c>
      <c r="F3379" s="70" t="s">
        <v>1444</v>
      </c>
      <c r="G3379" s="67">
        <v>44756</v>
      </c>
      <c r="H3379" s="67">
        <v>44771</v>
      </c>
      <c r="I3379" s="71">
        <f t="shared" si="182"/>
        <v>15</v>
      </c>
      <c r="J3379" s="72" t="s">
        <v>125</v>
      </c>
      <c r="K3379" s="72" t="s">
        <v>126</v>
      </c>
      <c r="L3379" s="73">
        <v>2</v>
      </c>
      <c r="M3379" s="73" t="s">
        <v>268</v>
      </c>
      <c r="N3379" s="68" t="str">
        <f>VLOOKUP(K3379,[1]人員授權表!D$3:G$249,4,0)</f>
        <v>有機</v>
      </c>
      <c r="O3379" s="70" t="str">
        <f>VLOOKUP(K3379,[1]人員授權表!D$2:E$249,2,FALSE)</f>
        <v>Lucy黃詩婷</v>
      </c>
      <c r="P3379" s="67">
        <f t="shared" si="181"/>
        <v>44769</v>
      </c>
      <c r="Q3379" s="75" t="str">
        <f t="shared" si="183"/>
        <v>週三</v>
      </c>
      <c r="R3379" s="80">
        <v>44762</v>
      </c>
      <c r="S3379" s="68"/>
      <c r="T3379" s="70"/>
      <c r="U3379" s="70"/>
      <c r="V3379" s="70"/>
      <c r="W3379" s="70"/>
      <c r="X3379" s="70"/>
      <c r="Y3379" s="78"/>
      <c r="Z3379" s="79"/>
      <c r="AA3379" s="1"/>
      <c r="AB3379" s="12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</row>
    <row r="3380" spans="1:61" s="109" customFormat="1">
      <c r="A3380" s="1"/>
      <c r="B3380" s="66"/>
      <c r="C3380" s="67"/>
      <c r="D3380" s="68" t="s">
        <v>50</v>
      </c>
      <c r="E3380" s="70" t="s">
        <v>51</v>
      </c>
      <c r="F3380" s="70" t="s">
        <v>1445</v>
      </c>
      <c r="G3380" s="67">
        <v>44756</v>
      </c>
      <c r="H3380" s="67">
        <v>44771</v>
      </c>
      <c r="I3380" s="71">
        <f t="shared" si="182"/>
        <v>15</v>
      </c>
      <c r="J3380" s="72" t="s">
        <v>453</v>
      </c>
      <c r="K3380" s="72" t="s">
        <v>332</v>
      </c>
      <c r="L3380" s="73">
        <v>3</v>
      </c>
      <c r="M3380" s="73" t="s">
        <v>268</v>
      </c>
      <c r="N3380" s="68" t="str">
        <f>VLOOKUP(K3380,[1]人員授權表!D$3:G$249,4,0)</f>
        <v>有機</v>
      </c>
      <c r="O3380" s="70" t="str">
        <f>VLOOKUP(K3380,[1]人員授權表!D$2:E$249,2,FALSE)</f>
        <v>Lucy黃詩婷</v>
      </c>
      <c r="P3380" s="67">
        <f t="shared" si="181"/>
        <v>44769</v>
      </c>
      <c r="Q3380" s="75" t="str">
        <f t="shared" si="183"/>
        <v>週三</v>
      </c>
      <c r="R3380" s="80">
        <v>44762</v>
      </c>
      <c r="S3380" s="68"/>
      <c r="T3380" s="70"/>
      <c r="U3380" s="70"/>
      <c r="V3380" s="70"/>
      <c r="W3380" s="70"/>
      <c r="X3380" s="70"/>
      <c r="Y3380" s="78"/>
      <c r="Z3380" s="79"/>
      <c r="AA3380" s="1"/>
      <c r="AB3380" s="12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</row>
    <row r="3381" spans="1:61" s="109" customFormat="1">
      <c r="A3381" s="1"/>
      <c r="B3381" s="66"/>
      <c r="C3381" s="67"/>
      <c r="D3381" s="68" t="s">
        <v>50</v>
      </c>
      <c r="E3381" s="70" t="s">
        <v>51</v>
      </c>
      <c r="F3381" s="70" t="s">
        <v>1445</v>
      </c>
      <c r="G3381" s="67">
        <v>44756</v>
      </c>
      <c r="H3381" s="67">
        <v>44771</v>
      </c>
      <c r="I3381" s="71">
        <f t="shared" si="182"/>
        <v>15</v>
      </c>
      <c r="J3381" s="72" t="s">
        <v>125</v>
      </c>
      <c r="K3381" s="72" t="s">
        <v>126</v>
      </c>
      <c r="L3381" s="73">
        <v>3</v>
      </c>
      <c r="M3381" s="73" t="s">
        <v>268</v>
      </c>
      <c r="N3381" s="68" t="str">
        <f>VLOOKUP(K3381,[1]人員授權表!D$3:G$249,4,0)</f>
        <v>有機</v>
      </c>
      <c r="O3381" s="70" t="str">
        <f>VLOOKUP(K3381,[1]人員授權表!D$2:E$249,2,FALSE)</f>
        <v>Lucy黃詩婷</v>
      </c>
      <c r="P3381" s="67">
        <f t="shared" si="181"/>
        <v>44769</v>
      </c>
      <c r="Q3381" s="75" t="str">
        <f t="shared" si="183"/>
        <v>週三</v>
      </c>
      <c r="R3381" s="80">
        <v>44762</v>
      </c>
      <c r="S3381" s="68"/>
      <c r="T3381" s="70"/>
      <c r="U3381" s="70"/>
      <c r="V3381" s="70"/>
      <c r="W3381" s="70"/>
      <c r="X3381" s="70"/>
      <c r="Y3381" s="78"/>
      <c r="Z3381" s="79"/>
      <c r="AA3381" s="1"/>
      <c r="AB3381" s="12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</row>
    <row r="3382" spans="1:61" s="109" customFormat="1">
      <c r="A3382" s="1"/>
      <c r="B3382" s="66"/>
      <c r="C3382" s="67"/>
      <c r="D3382" s="68" t="s">
        <v>776</v>
      </c>
      <c r="E3382" s="89" t="s">
        <v>51</v>
      </c>
      <c r="F3382" s="90" t="s">
        <v>1446</v>
      </c>
      <c r="G3382" s="92">
        <v>44757</v>
      </c>
      <c r="H3382" s="92">
        <v>44771</v>
      </c>
      <c r="I3382" s="71">
        <f t="shared" si="182"/>
        <v>14</v>
      </c>
      <c r="J3382" s="93" t="s">
        <v>453</v>
      </c>
      <c r="K3382" s="93" t="s">
        <v>332</v>
      </c>
      <c r="L3382" s="97"/>
      <c r="M3382" s="73" t="s">
        <v>268</v>
      </c>
      <c r="N3382" s="94" t="str">
        <f>VLOOKUP(K3382,[1]人員授權表!D$3:G$249,4,0)</f>
        <v>有機</v>
      </c>
      <c r="O3382" s="89" t="str">
        <f>VLOOKUP(K3382,[1]人員授權表!D$2:E$249,2,FALSE)</f>
        <v>Lucy黃詩婷</v>
      </c>
      <c r="P3382" s="92">
        <f t="shared" si="181"/>
        <v>44769</v>
      </c>
      <c r="Q3382" s="75" t="str">
        <f t="shared" si="183"/>
        <v>週三</v>
      </c>
      <c r="R3382" s="80" t="s">
        <v>7</v>
      </c>
      <c r="S3382" s="68"/>
      <c r="T3382" s="70"/>
      <c r="U3382" s="70"/>
      <c r="V3382" s="70"/>
      <c r="W3382" s="70"/>
      <c r="X3382" s="70"/>
      <c r="Y3382" s="78"/>
      <c r="Z3382" s="79"/>
      <c r="AA3382" s="1"/>
      <c r="AB3382" s="12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</row>
    <row r="3383" spans="1:61" s="109" customFormat="1">
      <c r="A3383" s="1"/>
      <c r="B3383" s="66"/>
      <c r="C3383" s="67"/>
      <c r="D3383" s="68" t="s">
        <v>776</v>
      </c>
      <c r="E3383" s="89" t="s">
        <v>51</v>
      </c>
      <c r="F3383" s="90" t="s">
        <v>1447</v>
      </c>
      <c r="G3383" s="92">
        <v>44757</v>
      </c>
      <c r="H3383" s="92">
        <v>44771</v>
      </c>
      <c r="I3383" s="71">
        <f t="shared" si="182"/>
        <v>14</v>
      </c>
      <c r="J3383" s="93" t="s">
        <v>125</v>
      </c>
      <c r="K3383" s="93" t="s">
        <v>126</v>
      </c>
      <c r="L3383" s="97"/>
      <c r="M3383" s="73" t="s">
        <v>268</v>
      </c>
      <c r="N3383" s="94" t="str">
        <f>VLOOKUP(K3383,[1]人員授權表!D$3:G$249,4,0)</f>
        <v>有機</v>
      </c>
      <c r="O3383" s="89" t="str">
        <f>VLOOKUP(K3383,[1]人員授權表!D$2:E$249,2,FALSE)</f>
        <v>Lucy黃詩婷</v>
      </c>
      <c r="P3383" s="92">
        <f t="shared" si="181"/>
        <v>44769</v>
      </c>
      <c r="Q3383" s="75" t="str">
        <f t="shared" si="183"/>
        <v>週三</v>
      </c>
      <c r="R3383" s="80" t="s">
        <v>7</v>
      </c>
      <c r="S3383" s="68"/>
      <c r="T3383" s="70"/>
      <c r="U3383" s="70"/>
      <c r="V3383" s="70"/>
      <c r="W3383" s="70"/>
      <c r="X3383" s="70"/>
      <c r="Y3383" s="78"/>
      <c r="Z3383" s="79"/>
      <c r="AA3383" s="1"/>
      <c r="AB3383" s="12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</row>
    <row r="3384" spans="1:61" s="109" customFormat="1">
      <c r="A3384" s="1"/>
      <c r="B3384" s="66"/>
      <c r="C3384" s="67"/>
      <c r="D3384" s="68" t="s">
        <v>50</v>
      </c>
      <c r="E3384" s="70" t="s">
        <v>51</v>
      </c>
      <c r="F3384" s="70" t="s">
        <v>1448</v>
      </c>
      <c r="G3384" s="67">
        <v>44757</v>
      </c>
      <c r="H3384" s="67">
        <v>44771</v>
      </c>
      <c r="I3384" s="71">
        <f t="shared" si="182"/>
        <v>14</v>
      </c>
      <c r="J3384" s="72" t="s">
        <v>453</v>
      </c>
      <c r="K3384" s="72" t="s">
        <v>332</v>
      </c>
      <c r="L3384" s="73">
        <v>2</v>
      </c>
      <c r="M3384" s="73" t="s">
        <v>268</v>
      </c>
      <c r="N3384" s="68" t="str">
        <f>VLOOKUP(K3384,[1]人員授權表!D$3:G$249,4,0)</f>
        <v>有機</v>
      </c>
      <c r="O3384" s="70" t="str">
        <f>VLOOKUP(K3384,[1]人員授權表!D$2:E$249,2,FALSE)</f>
        <v>Lucy黃詩婷</v>
      </c>
      <c r="P3384" s="67">
        <f t="shared" si="181"/>
        <v>44769</v>
      </c>
      <c r="Q3384" s="75" t="str">
        <f t="shared" si="183"/>
        <v>週三</v>
      </c>
      <c r="R3384" s="80">
        <v>44757</v>
      </c>
      <c r="S3384" s="68"/>
      <c r="T3384" s="70"/>
      <c r="U3384" s="70"/>
      <c r="V3384" s="70"/>
      <c r="W3384" s="70"/>
      <c r="X3384" s="70"/>
      <c r="Y3384" s="78"/>
      <c r="Z3384" s="79"/>
      <c r="AA3384" s="1"/>
      <c r="AB3384" s="12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</row>
    <row r="3385" spans="1:61" s="109" customFormat="1">
      <c r="A3385" s="1"/>
      <c r="B3385" s="66"/>
      <c r="C3385" s="67"/>
      <c r="D3385" s="68" t="s">
        <v>50</v>
      </c>
      <c r="E3385" s="70" t="s">
        <v>51</v>
      </c>
      <c r="F3385" s="70" t="s">
        <v>1448</v>
      </c>
      <c r="G3385" s="67">
        <v>44757</v>
      </c>
      <c r="H3385" s="67">
        <v>44771</v>
      </c>
      <c r="I3385" s="71">
        <f t="shared" si="182"/>
        <v>14</v>
      </c>
      <c r="J3385" s="72" t="s">
        <v>125</v>
      </c>
      <c r="K3385" s="72" t="s">
        <v>126</v>
      </c>
      <c r="L3385" s="73">
        <v>2</v>
      </c>
      <c r="M3385" s="73" t="s">
        <v>268</v>
      </c>
      <c r="N3385" s="68" t="str">
        <f>VLOOKUP(K3385,[1]人員授權表!D$3:G$249,4,0)</f>
        <v>有機</v>
      </c>
      <c r="O3385" s="70" t="str">
        <f>VLOOKUP(K3385,[1]人員授權表!D$2:E$249,2,FALSE)</f>
        <v>Lucy黃詩婷</v>
      </c>
      <c r="P3385" s="67">
        <f t="shared" si="181"/>
        <v>44769</v>
      </c>
      <c r="Q3385" s="75" t="str">
        <f t="shared" si="183"/>
        <v>週三</v>
      </c>
      <c r="R3385" s="80">
        <v>44757</v>
      </c>
      <c r="S3385" s="68"/>
      <c r="T3385" s="70"/>
      <c r="U3385" s="70"/>
      <c r="V3385" s="70"/>
      <c r="W3385" s="70"/>
      <c r="X3385" s="70"/>
      <c r="Y3385" s="78"/>
      <c r="Z3385" s="79"/>
      <c r="AA3385" s="1"/>
      <c r="AB3385" s="12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</row>
    <row r="3386" spans="1:61" s="109" customFormat="1">
      <c r="A3386" s="1"/>
      <c r="B3386" s="66"/>
      <c r="C3386" s="67"/>
      <c r="D3386" s="68" t="s">
        <v>50</v>
      </c>
      <c r="E3386" s="70" t="s">
        <v>51</v>
      </c>
      <c r="F3386" s="70" t="s">
        <v>211</v>
      </c>
      <c r="G3386" s="67">
        <v>44771</v>
      </c>
      <c r="H3386" s="67">
        <v>44771</v>
      </c>
      <c r="I3386" s="71">
        <f t="shared" si="182"/>
        <v>0</v>
      </c>
      <c r="J3386" s="72" t="s">
        <v>212</v>
      </c>
      <c r="K3386" s="72" t="s">
        <v>112</v>
      </c>
      <c r="L3386" s="73" t="s">
        <v>113</v>
      </c>
      <c r="M3386" s="73" t="s">
        <v>502</v>
      </c>
      <c r="N3386" s="68" t="s">
        <v>253</v>
      </c>
      <c r="O3386" s="70" t="s">
        <v>1449</v>
      </c>
      <c r="P3386" s="67">
        <f t="shared" ref="P3386:P3393" si="184">H3386-0</f>
        <v>44771</v>
      </c>
      <c r="Q3386" s="75" t="str">
        <f t="shared" si="183"/>
        <v>週五</v>
      </c>
      <c r="R3386" s="80">
        <v>44771</v>
      </c>
      <c r="S3386" s="68"/>
      <c r="T3386" s="70"/>
      <c r="U3386" s="70"/>
      <c r="V3386" s="70"/>
      <c r="W3386" s="70"/>
      <c r="X3386" s="70"/>
      <c r="Y3386" s="78"/>
      <c r="Z3386" s="79"/>
      <c r="AA3386" s="1"/>
      <c r="AB3386" s="12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</row>
    <row r="3387" spans="1:61" s="109" customFormat="1">
      <c r="A3387" s="1"/>
      <c r="B3387" s="66"/>
      <c r="C3387" s="67"/>
      <c r="D3387" s="68" t="s">
        <v>50</v>
      </c>
      <c r="E3387" s="70" t="s">
        <v>51</v>
      </c>
      <c r="F3387" s="70" t="s">
        <v>215</v>
      </c>
      <c r="G3387" s="67">
        <v>44771</v>
      </c>
      <c r="H3387" s="67">
        <v>44771</v>
      </c>
      <c r="I3387" s="71">
        <f t="shared" si="182"/>
        <v>0</v>
      </c>
      <c r="J3387" s="72" t="s">
        <v>216</v>
      </c>
      <c r="K3387" s="72" t="s">
        <v>112</v>
      </c>
      <c r="L3387" s="73" t="s">
        <v>113</v>
      </c>
      <c r="M3387" s="73" t="s">
        <v>502</v>
      </c>
      <c r="N3387" s="68" t="s">
        <v>253</v>
      </c>
      <c r="O3387" s="70" t="s">
        <v>1449</v>
      </c>
      <c r="P3387" s="67">
        <f t="shared" si="184"/>
        <v>44771</v>
      </c>
      <c r="Q3387" s="75" t="str">
        <f t="shared" si="183"/>
        <v>週五</v>
      </c>
      <c r="R3387" s="80">
        <v>44771</v>
      </c>
      <c r="S3387" s="68"/>
      <c r="T3387" s="70"/>
      <c r="U3387" s="70"/>
      <c r="V3387" s="70"/>
      <c r="W3387" s="70"/>
      <c r="X3387" s="70"/>
      <c r="Y3387" s="78"/>
      <c r="Z3387" s="79"/>
      <c r="AA3387" s="1"/>
      <c r="AB3387" s="12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</row>
    <row r="3388" spans="1:61" s="109" customFormat="1">
      <c r="A3388" s="1"/>
      <c r="B3388" s="66"/>
      <c r="C3388" s="67"/>
      <c r="D3388" s="68" t="s">
        <v>50</v>
      </c>
      <c r="E3388" s="70" t="s">
        <v>51</v>
      </c>
      <c r="F3388" s="70" t="s">
        <v>217</v>
      </c>
      <c r="G3388" s="67">
        <v>44771</v>
      </c>
      <c r="H3388" s="67">
        <v>44771</v>
      </c>
      <c r="I3388" s="71">
        <f t="shared" si="182"/>
        <v>0</v>
      </c>
      <c r="J3388" s="72" t="s">
        <v>218</v>
      </c>
      <c r="K3388" s="72" t="s">
        <v>112</v>
      </c>
      <c r="L3388" s="73" t="s">
        <v>113</v>
      </c>
      <c r="M3388" s="73" t="s">
        <v>502</v>
      </c>
      <c r="N3388" s="68" t="s">
        <v>253</v>
      </c>
      <c r="O3388" s="70" t="s">
        <v>1449</v>
      </c>
      <c r="P3388" s="67">
        <f t="shared" si="184"/>
        <v>44771</v>
      </c>
      <c r="Q3388" s="75" t="str">
        <f t="shared" si="183"/>
        <v>週五</v>
      </c>
      <c r="R3388" s="80">
        <v>44771</v>
      </c>
      <c r="S3388" s="68"/>
      <c r="T3388" s="70"/>
      <c r="U3388" s="70"/>
      <c r="V3388" s="70"/>
      <c r="W3388" s="70"/>
      <c r="X3388" s="70"/>
      <c r="Y3388" s="78"/>
      <c r="Z3388" s="79"/>
      <c r="AA3388" s="1"/>
      <c r="AB3388" s="12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</row>
    <row r="3389" spans="1:61" s="109" customFormat="1">
      <c r="A3389" s="1"/>
      <c r="B3389" s="66"/>
      <c r="C3389" s="67"/>
      <c r="D3389" s="68" t="s">
        <v>50</v>
      </c>
      <c r="E3389" s="70" t="s">
        <v>51</v>
      </c>
      <c r="F3389" s="70" t="s">
        <v>219</v>
      </c>
      <c r="G3389" s="67">
        <v>44771</v>
      </c>
      <c r="H3389" s="67">
        <v>44771</v>
      </c>
      <c r="I3389" s="71">
        <f t="shared" si="182"/>
        <v>0</v>
      </c>
      <c r="J3389" s="72" t="s">
        <v>212</v>
      </c>
      <c r="K3389" s="72" t="s">
        <v>112</v>
      </c>
      <c r="L3389" s="73" t="s">
        <v>113</v>
      </c>
      <c r="M3389" s="73" t="s">
        <v>502</v>
      </c>
      <c r="N3389" s="68" t="s">
        <v>253</v>
      </c>
      <c r="O3389" s="70" t="s">
        <v>1449</v>
      </c>
      <c r="P3389" s="67">
        <f t="shared" si="184"/>
        <v>44771</v>
      </c>
      <c r="Q3389" s="75" t="str">
        <f t="shared" si="183"/>
        <v>週五</v>
      </c>
      <c r="R3389" s="80">
        <v>44771</v>
      </c>
      <c r="S3389" s="68"/>
      <c r="T3389" s="70"/>
      <c r="U3389" s="70"/>
      <c r="V3389" s="70"/>
      <c r="W3389" s="70"/>
      <c r="X3389" s="70"/>
      <c r="Y3389" s="78"/>
      <c r="Z3389" s="79"/>
      <c r="AA3389" s="1"/>
      <c r="AB3389" s="12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</row>
    <row r="3390" spans="1:61" s="109" customFormat="1">
      <c r="A3390" s="1"/>
      <c r="B3390" s="66"/>
      <c r="C3390" s="67"/>
      <c r="D3390" s="68" t="s">
        <v>50</v>
      </c>
      <c r="E3390" s="70" t="s">
        <v>51</v>
      </c>
      <c r="F3390" s="70" t="s">
        <v>225</v>
      </c>
      <c r="G3390" s="67">
        <v>44771</v>
      </c>
      <c r="H3390" s="67">
        <v>44771</v>
      </c>
      <c r="I3390" s="71">
        <f t="shared" si="182"/>
        <v>0</v>
      </c>
      <c r="J3390" s="72" t="s">
        <v>212</v>
      </c>
      <c r="K3390" s="72" t="s">
        <v>112</v>
      </c>
      <c r="L3390" s="73" t="s">
        <v>113</v>
      </c>
      <c r="M3390" s="73" t="s">
        <v>502</v>
      </c>
      <c r="N3390" s="68" t="s">
        <v>253</v>
      </c>
      <c r="O3390" s="70" t="s">
        <v>1449</v>
      </c>
      <c r="P3390" s="67">
        <f t="shared" si="184"/>
        <v>44771</v>
      </c>
      <c r="Q3390" s="75" t="str">
        <f t="shared" si="183"/>
        <v>週五</v>
      </c>
      <c r="R3390" s="80">
        <v>44771</v>
      </c>
      <c r="S3390" s="68"/>
      <c r="T3390" s="70"/>
      <c r="U3390" s="70"/>
      <c r="V3390" s="70"/>
      <c r="W3390" s="70"/>
      <c r="X3390" s="70"/>
      <c r="Y3390" s="78"/>
      <c r="Z3390" s="79"/>
      <c r="AA3390" s="1"/>
      <c r="AB3390" s="12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</row>
    <row r="3391" spans="1:61" s="109" customFormat="1">
      <c r="A3391" s="1"/>
      <c r="B3391" s="66"/>
      <c r="C3391" s="67"/>
      <c r="D3391" s="68" t="s">
        <v>50</v>
      </c>
      <c r="E3391" s="70" t="s">
        <v>51</v>
      </c>
      <c r="F3391" s="70" t="s">
        <v>230</v>
      </c>
      <c r="G3391" s="67">
        <v>44771</v>
      </c>
      <c r="H3391" s="67">
        <v>44771</v>
      </c>
      <c r="I3391" s="71">
        <f t="shared" si="182"/>
        <v>0</v>
      </c>
      <c r="J3391" s="72" t="s">
        <v>212</v>
      </c>
      <c r="K3391" s="72" t="s">
        <v>112</v>
      </c>
      <c r="L3391" s="73" t="s">
        <v>113</v>
      </c>
      <c r="M3391" s="73" t="s">
        <v>502</v>
      </c>
      <c r="N3391" s="68" t="s">
        <v>253</v>
      </c>
      <c r="O3391" s="70" t="s">
        <v>1449</v>
      </c>
      <c r="P3391" s="67">
        <f t="shared" si="184"/>
        <v>44771</v>
      </c>
      <c r="Q3391" s="75" t="str">
        <f t="shared" si="183"/>
        <v>週五</v>
      </c>
      <c r="R3391" s="80">
        <v>44771</v>
      </c>
      <c r="S3391" s="68"/>
      <c r="T3391" s="70"/>
      <c r="U3391" s="70"/>
      <c r="V3391" s="70"/>
      <c r="W3391" s="70"/>
      <c r="X3391" s="70"/>
      <c r="Y3391" s="78"/>
      <c r="Z3391" s="79"/>
      <c r="AA3391" s="1"/>
      <c r="AB3391" s="12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</row>
    <row r="3392" spans="1:61" s="109" customFormat="1">
      <c r="A3392" s="1"/>
      <c r="B3392" s="66"/>
      <c r="C3392" s="67"/>
      <c r="D3392" s="68" t="s">
        <v>50</v>
      </c>
      <c r="E3392" s="70" t="s">
        <v>51</v>
      </c>
      <c r="F3392" s="70" t="s">
        <v>231</v>
      </c>
      <c r="G3392" s="67">
        <v>44771</v>
      </c>
      <c r="H3392" s="67">
        <v>44771</v>
      </c>
      <c r="I3392" s="71">
        <f t="shared" si="182"/>
        <v>0</v>
      </c>
      <c r="J3392" s="72" t="s">
        <v>212</v>
      </c>
      <c r="K3392" s="72" t="s">
        <v>112</v>
      </c>
      <c r="L3392" s="73" t="s">
        <v>113</v>
      </c>
      <c r="M3392" s="73" t="s">
        <v>502</v>
      </c>
      <c r="N3392" s="68" t="s">
        <v>253</v>
      </c>
      <c r="O3392" s="70" t="s">
        <v>1449</v>
      </c>
      <c r="P3392" s="67">
        <f t="shared" si="184"/>
        <v>44771</v>
      </c>
      <c r="Q3392" s="75" t="str">
        <f t="shared" si="183"/>
        <v>週五</v>
      </c>
      <c r="R3392" s="80">
        <v>44771</v>
      </c>
      <c r="S3392" s="68"/>
      <c r="T3392" s="70"/>
      <c r="U3392" s="70"/>
      <c r="V3392" s="70"/>
      <c r="W3392" s="70"/>
      <c r="X3392" s="70"/>
      <c r="Y3392" s="78"/>
      <c r="Z3392" s="79"/>
      <c r="AA3392" s="1"/>
      <c r="AB3392" s="12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</row>
    <row r="3393" spans="1:61" s="109" customFormat="1">
      <c r="A3393" s="1"/>
      <c r="B3393" s="66"/>
      <c r="C3393" s="67"/>
      <c r="D3393" s="68" t="s">
        <v>50</v>
      </c>
      <c r="E3393" s="70" t="s">
        <v>51</v>
      </c>
      <c r="F3393" s="70" t="s">
        <v>232</v>
      </c>
      <c r="G3393" s="67">
        <v>44771</v>
      </c>
      <c r="H3393" s="67">
        <v>44771</v>
      </c>
      <c r="I3393" s="71">
        <f t="shared" si="182"/>
        <v>0</v>
      </c>
      <c r="J3393" s="72" t="s">
        <v>233</v>
      </c>
      <c r="K3393" s="72" t="s">
        <v>112</v>
      </c>
      <c r="L3393" s="73" t="s">
        <v>113</v>
      </c>
      <c r="M3393" s="73" t="s">
        <v>502</v>
      </c>
      <c r="N3393" s="68" t="s">
        <v>253</v>
      </c>
      <c r="O3393" s="70" t="s">
        <v>1449</v>
      </c>
      <c r="P3393" s="67">
        <f t="shared" si="184"/>
        <v>44771</v>
      </c>
      <c r="Q3393" s="75" t="str">
        <f t="shared" si="183"/>
        <v>週五</v>
      </c>
      <c r="R3393" s="80">
        <v>44771</v>
      </c>
      <c r="S3393" s="68"/>
      <c r="T3393" s="70"/>
      <c r="U3393" s="70"/>
      <c r="V3393" s="70"/>
      <c r="W3393" s="70"/>
      <c r="X3393" s="70"/>
      <c r="Y3393" s="78"/>
      <c r="Z3393" s="79"/>
      <c r="AA3393" s="1"/>
      <c r="AB3393" s="12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</row>
    <row r="3394" spans="1:61" s="109" customFormat="1">
      <c r="A3394" s="1"/>
      <c r="B3394" s="66"/>
      <c r="C3394" s="67"/>
      <c r="D3394" s="68" t="s">
        <v>50</v>
      </c>
      <c r="E3394" s="70" t="s">
        <v>51</v>
      </c>
      <c r="F3394" s="70" t="s">
        <v>1450</v>
      </c>
      <c r="G3394" s="67">
        <v>44759</v>
      </c>
      <c r="H3394" s="67">
        <v>44773</v>
      </c>
      <c r="I3394" s="71">
        <f t="shared" si="182"/>
        <v>14</v>
      </c>
      <c r="J3394" s="72" t="s">
        <v>77</v>
      </c>
      <c r="K3394" s="72" t="s">
        <v>78</v>
      </c>
      <c r="L3394" s="73">
        <v>4</v>
      </c>
      <c r="M3394" s="73" t="s">
        <v>79</v>
      </c>
      <c r="N3394" s="68" t="str">
        <f>VLOOKUP(K3394,[1]人員授權表!D$3:G$249,4,0)</f>
        <v>無機</v>
      </c>
      <c r="O3394" s="70" t="str">
        <f>VLOOKUP(K3394,[1]人員授權表!D$2:E$249,2,FALSE)</f>
        <v>Ken張智凱</v>
      </c>
      <c r="P3394" s="67">
        <f>H3394-2</f>
        <v>44771</v>
      </c>
      <c r="Q3394" s="75" t="str">
        <f t="shared" si="183"/>
        <v>週五</v>
      </c>
      <c r="R3394" s="80">
        <v>44768</v>
      </c>
      <c r="S3394" s="68"/>
      <c r="T3394" s="70"/>
      <c r="U3394" s="70"/>
      <c r="V3394" s="70"/>
      <c r="W3394" s="70"/>
      <c r="X3394" s="70"/>
      <c r="Y3394" s="78"/>
      <c r="Z3394" s="79"/>
      <c r="AA3394" s="1"/>
      <c r="AB3394" s="12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</row>
    <row r="3395" spans="1:61" s="109" customFormat="1">
      <c r="A3395" s="1"/>
      <c r="B3395" s="66"/>
      <c r="C3395" s="67"/>
      <c r="D3395" s="68" t="s">
        <v>50</v>
      </c>
      <c r="E3395" s="70" t="s">
        <v>82</v>
      </c>
      <c r="F3395" s="70" t="s">
        <v>1451</v>
      </c>
      <c r="G3395" s="67">
        <v>44758</v>
      </c>
      <c r="H3395" s="67">
        <v>44773</v>
      </c>
      <c r="I3395" s="71">
        <f t="shared" si="182"/>
        <v>15</v>
      </c>
      <c r="J3395" s="72" t="s">
        <v>77</v>
      </c>
      <c r="K3395" s="72" t="s">
        <v>78</v>
      </c>
      <c r="L3395" s="73">
        <v>1</v>
      </c>
      <c r="M3395" s="73" t="s">
        <v>268</v>
      </c>
      <c r="N3395" s="68" t="str">
        <f>VLOOKUP(K3395,[1]人員授權表!D$3:G$249,4,0)</f>
        <v>無機</v>
      </c>
      <c r="O3395" s="70" t="str">
        <f>VLOOKUP(K3395,[1]人員授權表!D$2:E$249,2,FALSE)</f>
        <v>Ken張智凱</v>
      </c>
      <c r="P3395" s="67">
        <f>H3395-2</f>
        <v>44771</v>
      </c>
      <c r="Q3395" s="75" t="str">
        <f t="shared" si="183"/>
        <v>週五</v>
      </c>
      <c r="R3395" s="80">
        <v>44763</v>
      </c>
      <c r="S3395" s="68"/>
      <c r="T3395" s="70"/>
      <c r="U3395" s="70"/>
      <c r="V3395" s="70"/>
      <c r="W3395" s="70"/>
      <c r="X3395" s="70"/>
      <c r="Y3395" s="78"/>
      <c r="Z3395" s="79"/>
      <c r="AA3395" s="1"/>
      <c r="AB3395" s="12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</row>
    <row r="3396" spans="1:61" s="109" customFormat="1">
      <c r="A3396" s="1"/>
      <c r="B3396" s="66"/>
      <c r="C3396" s="67"/>
      <c r="D3396" s="68" t="s">
        <v>50</v>
      </c>
      <c r="E3396" s="70" t="s">
        <v>82</v>
      </c>
      <c r="F3396" s="70" t="s">
        <v>1452</v>
      </c>
      <c r="G3396" s="67">
        <v>44760</v>
      </c>
      <c r="H3396" s="67">
        <v>44774</v>
      </c>
      <c r="I3396" s="71">
        <f t="shared" si="182"/>
        <v>14</v>
      </c>
      <c r="J3396" s="72" t="s">
        <v>77</v>
      </c>
      <c r="K3396" s="72" t="s">
        <v>78</v>
      </c>
      <c r="L3396" s="73">
        <v>3</v>
      </c>
      <c r="M3396" s="73" t="s">
        <v>268</v>
      </c>
      <c r="N3396" s="68" t="str">
        <f>VLOOKUP(K3396,[1]人員授權表!D$3:G$249,4,0)</f>
        <v>無機</v>
      </c>
      <c r="O3396" s="70" t="str">
        <f>VLOOKUP(K3396,[1]人員授權表!D$2:E$249,2,FALSE)</f>
        <v>Ken張智凱</v>
      </c>
      <c r="P3396" s="67">
        <f>H3396-4</f>
        <v>44770</v>
      </c>
      <c r="Q3396" s="75" t="str">
        <f t="shared" si="183"/>
        <v>週四</v>
      </c>
      <c r="R3396" s="80">
        <v>44768</v>
      </c>
      <c r="S3396" s="68"/>
      <c r="T3396" s="70"/>
      <c r="U3396" s="70"/>
      <c r="V3396" s="70"/>
      <c r="W3396" s="70"/>
      <c r="X3396" s="70"/>
      <c r="Y3396" s="78"/>
      <c r="Z3396" s="79"/>
      <c r="AA3396" s="1"/>
      <c r="AB3396" s="12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</row>
    <row r="3397" spans="1:61" s="109" customFormat="1">
      <c r="A3397" s="1"/>
      <c r="B3397" s="66"/>
      <c r="C3397" s="67"/>
      <c r="D3397" s="68" t="s">
        <v>50</v>
      </c>
      <c r="E3397" s="70" t="s">
        <v>1418</v>
      </c>
      <c r="F3397" s="19" t="s">
        <v>1453</v>
      </c>
      <c r="G3397" s="67">
        <v>44767</v>
      </c>
      <c r="H3397" s="67">
        <v>44774</v>
      </c>
      <c r="I3397" s="71">
        <f t="shared" si="182"/>
        <v>7</v>
      </c>
      <c r="J3397" s="72" t="s">
        <v>133</v>
      </c>
      <c r="K3397" s="72" t="s">
        <v>134</v>
      </c>
      <c r="L3397" s="73">
        <v>1</v>
      </c>
      <c r="M3397" s="73" t="s">
        <v>108</v>
      </c>
      <c r="N3397" s="68" t="str">
        <f>VLOOKUP(K3397,[1]人員授權表!D$3:G$249,4,0)</f>
        <v>無機</v>
      </c>
      <c r="O3397" s="70" t="str">
        <f>IF(J3397=[1]人員授權表!$C$85,"Casper李羿勳",IF(J3397=[1]人員授權表!$C$188,"Iring陳俊明",IF(J3397=[1]人員授權表!$C$189,"Brian陳泓霖",VLOOKUP(K3397,[1]人員授權表!D$2:E$249,2,FALSE))))</f>
        <v>Brian陳泓霖</v>
      </c>
      <c r="P3397" s="67">
        <f>H3397-2+6</f>
        <v>44778</v>
      </c>
      <c r="Q3397" s="75" t="str">
        <f t="shared" si="183"/>
        <v>週五</v>
      </c>
      <c r="R3397" s="80">
        <v>44776</v>
      </c>
      <c r="S3397" s="68"/>
      <c r="T3397" s="70"/>
      <c r="U3397" s="70"/>
      <c r="V3397" s="70"/>
      <c r="W3397" s="70"/>
      <c r="X3397" s="70"/>
      <c r="Y3397" s="78"/>
      <c r="Z3397" s="79"/>
      <c r="AA3397" s="1"/>
      <c r="AB3397" s="12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</row>
    <row r="3398" spans="1:61" s="109" customFormat="1">
      <c r="A3398" s="1"/>
      <c r="B3398" s="66"/>
      <c r="C3398" s="67"/>
      <c r="D3398" s="68" t="s">
        <v>50</v>
      </c>
      <c r="E3398" s="70" t="s">
        <v>1418</v>
      </c>
      <c r="F3398" s="19" t="s">
        <v>1453</v>
      </c>
      <c r="G3398" s="67">
        <v>44767</v>
      </c>
      <c r="H3398" s="67">
        <v>44774</v>
      </c>
      <c r="I3398" s="71">
        <f t="shared" si="182"/>
        <v>7</v>
      </c>
      <c r="J3398" s="72" t="s">
        <v>102</v>
      </c>
      <c r="K3398" s="72" t="s">
        <v>103</v>
      </c>
      <c r="L3398" s="73">
        <v>1</v>
      </c>
      <c r="M3398" s="73" t="s">
        <v>108</v>
      </c>
      <c r="N3398" s="68" t="str">
        <f>VLOOKUP(K3398,[1]人員授權表!D$3:G$249,4,0)</f>
        <v>無機</v>
      </c>
      <c r="O3398" s="70" t="s">
        <v>99</v>
      </c>
      <c r="P3398" s="67">
        <f>H3398-3</f>
        <v>44771</v>
      </c>
      <c r="Q3398" s="75" t="str">
        <f t="shared" si="183"/>
        <v>週五</v>
      </c>
      <c r="R3398" s="80">
        <v>44770</v>
      </c>
      <c r="S3398" s="68"/>
      <c r="T3398" s="70"/>
      <c r="U3398" s="70"/>
      <c r="V3398" s="70"/>
      <c r="W3398" s="70"/>
      <c r="X3398" s="70"/>
      <c r="Y3398" s="78"/>
      <c r="Z3398" s="79"/>
      <c r="AA3398" s="1"/>
      <c r="AB3398" s="12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</row>
    <row r="3399" spans="1:61" s="109" customFormat="1">
      <c r="A3399" s="1"/>
      <c r="B3399" s="66"/>
      <c r="C3399" s="67"/>
      <c r="D3399" s="68" t="s">
        <v>50</v>
      </c>
      <c r="E3399" s="70" t="s">
        <v>82</v>
      </c>
      <c r="F3399" s="70" t="s">
        <v>1454</v>
      </c>
      <c r="G3399" s="101">
        <v>44761</v>
      </c>
      <c r="H3399" s="101">
        <v>44774</v>
      </c>
      <c r="I3399" s="71">
        <f t="shared" ref="I3399:I3462" si="185">_xlfn.DAYS(H3399,G3399)</f>
        <v>13</v>
      </c>
      <c r="J3399" s="72" t="s">
        <v>334</v>
      </c>
      <c r="K3399" s="72" t="s">
        <v>144</v>
      </c>
      <c r="L3399" s="73">
        <v>3</v>
      </c>
      <c r="M3399" s="73" t="s">
        <v>324</v>
      </c>
      <c r="N3399" s="68" t="str">
        <f>VLOOKUP(K3399,[1]人員授權表!D$3:G$249,4,0)</f>
        <v>有機</v>
      </c>
      <c r="O3399" s="70" t="str">
        <f>VLOOKUP(K3399,[1]人員授權表!D$2:E$249,2,FALSE)</f>
        <v>Lucy黃詩婷</v>
      </c>
      <c r="P3399" s="67">
        <f t="shared" ref="P3399:P3462" si="186">H3399-4</f>
        <v>44770</v>
      </c>
      <c r="Q3399" s="75" t="str">
        <f t="shared" ref="Q3399:Q3462" si="187">TEXT(P3399,"aaa")</f>
        <v>週四</v>
      </c>
      <c r="R3399" s="80">
        <v>44764</v>
      </c>
      <c r="S3399" s="68"/>
      <c r="T3399" s="70"/>
      <c r="U3399" s="70"/>
      <c r="V3399" s="70"/>
      <c r="W3399" s="70"/>
      <c r="X3399" s="70"/>
      <c r="Y3399" s="78"/>
      <c r="Z3399" s="79"/>
      <c r="AA3399" s="1"/>
      <c r="AB3399" s="12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</row>
    <row r="3400" spans="1:61" s="109" customFormat="1">
      <c r="A3400" s="1"/>
      <c r="B3400" s="66"/>
      <c r="C3400" s="67"/>
      <c r="D3400" s="68" t="s">
        <v>50</v>
      </c>
      <c r="E3400" s="70" t="s">
        <v>82</v>
      </c>
      <c r="F3400" s="70" t="s">
        <v>1455</v>
      </c>
      <c r="G3400" s="101">
        <v>44761</v>
      </c>
      <c r="H3400" s="101">
        <v>44774</v>
      </c>
      <c r="I3400" s="71">
        <f t="shared" si="185"/>
        <v>13</v>
      </c>
      <c r="J3400" s="72" t="s">
        <v>139</v>
      </c>
      <c r="K3400" s="72" t="s">
        <v>140</v>
      </c>
      <c r="L3400" s="73">
        <v>3</v>
      </c>
      <c r="M3400" s="73" t="s">
        <v>324</v>
      </c>
      <c r="N3400" s="68" t="str">
        <f>VLOOKUP(K3400,[1]人員授權表!D$3:G$249,4,0)</f>
        <v>無機</v>
      </c>
      <c r="O3400" s="70" t="str">
        <f>IF(J3400=[1]人員授權表!$C$85,"Casper李羿勳",IF(J3400=[1]人員授權表!$C$188,"Iring陳俊明",IF(J3400=[1]人員授權表!$C$189,"Brian陳泓霖",VLOOKUP(K3400,[1]人員授權表!D$2:E$249,2,FALSE))))</f>
        <v>Brian陳泓霖</v>
      </c>
      <c r="P3400" s="67">
        <f t="shared" si="186"/>
        <v>44770</v>
      </c>
      <c r="Q3400" s="75" t="str">
        <f t="shared" si="187"/>
        <v>週四</v>
      </c>
      <c r="R3400" s="80">
        <v>44764</v>
      </c>
      <c r="S3400" s="68"/>
      <c r="T3400" s="70"/>
      <c r="U3400" s="70"/>
      <c r="V3400" s="70"/>
      <c r="W3400" s="70"/>
      <c r="X3400" s="70"/>
      <c r="Y3400" s="78"/>
      <c r="Z3400" s="79"/>
      <c r="AA3400" s="1"/>
      <c r="AB3400" s="12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</row>
    <row r="3401" spans="1:61" s="109" customFormat="1">
      <c r="A3401" s="1"/>
      <c r="B3401" s="66"/>
      <c r="C3401" s="67"/>
      <c r="D3401" s="68" t="s">
        <v>50</v>
      </c>
      <c r="E3401" s="70" t="s">
        <v>82</v>
      </c>
      <c r="F3401" s="70" t="s">
        <v>1455</v>
      </c>
      <c r="G3401" s="101">
        <v>44761</v>
      </c>
      <c r="H3401" s="101">
        <v>44774</v>
      </c>
      <c r="I3401" s="71">
        <f t="shared" si="185"/>
        <v>13</v>
      </c>
      <c r="J3401" s="72" t="s">
        <v>631</v>
      </c>
      <c r="K3401" s="72" t="s">
        <v>199</v>
      </c>
      <c r="L3401" s="73">
        <v>3</v>
      </c>
      <c r="M3401" s="73" t="s">
        <v>324</v>
      </c>
      <c r="N3401" s="68" t="str">
        <f>VLOOKUP(K3401,[1]人員授權表!D$3:G$249,4,0)</f>
        <v>無機</v>
      </c>
      <c r="O3401" s="70" t="str">
        <f>VLOOKUP(K3401,[1]人員授權表!D$2:E$249,2,FALSE)</f>
        <v>Vicky游崴涵</v>
      </c>
      <c r="P3401" s="67">
        <f t="shared" si="186"/>
        <v>44770</v>
      </c>
      <c r="Q3401" s="75" t="str">
        <f t="shared" si="187"/>
        <v>週四</v>
      </c>
      <c r="R3401" s="80">
        <v>44763</v>
      </c>
      <c r="S3401" s="68"/>
      <c r="T3401" s="70"/>
      <c r="U3401" s="70"/>
      <c r="V3401" s="70"/>
      <c r="W3401" s="70"/>
      <c r="X3401" s="70"/>
      <c r="Y3401" s="78"/>
      <c r="Z3401" s="79"/>
      <c r="AA3401" s="1"/>
      <c r="AB3401" s="12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</row>
    <row r="3402" spans="1:61" s="109" customFormat="1">
      <c r="A3402" s="1"/>
      <c r="B3402" s="66"/>
      <c r="C3402" s="67"/>
      <c r="D3402" s="68" t="s">
        <v>50</v>
      </c>
      <c r="E3402" s="70" t="s">
        <v>82</v>
      </c>
      <c r="F3402" s="70" t="s">
        <v>1455</v>
      </c>
      <c r="G3402" s="101">
        <v>44761</v>
      </c>
      <c r="H3402" s="101">
        <v>44774</v>
      </c>
      <c r="I3402" s="71">
        <f t="shared" si="185"/>
        <v>13</v>
      </c>
      <c r="J3402" s="72" t="s">
        <v>632</v>
      </c>
      <c r="K3402" s="72" t="s">
        <v>146</v>
      </c>
      <c r="L3402" s="73">
        <v>3</v>
      </c>
      <c r="M3402" s="73" t="s">
        <v>324</v>
      </c>
      <c r="N3402" s="68" t="str">
        <f>VLOOKUP(K3402,[1]人員授權表!D$3:G$249,4,0)</f>
        <v>無機</v>
      </c>
      <c r="O3402" s="70" t="str">
        <f>VLOOKUP(K3402,[1]人員授權表!D$2:E$249,2,FALSE)</f>
        <v>Jack劉念忻</v>
      </c>
      <c r="P3402" s="67">
        <f t="shared" si="186"/>
        <v>44770</v>
      </c>
      <c r="Q3402" s="75" t="str">
        <f t="shared" si="187"/>
        <v>週四</v>
      </c>
      <c r="R3402" s="80">
        <v>44770</v>
      </c>
      <c r="S3402" s="68"/>
      <c r="T3402" s="70"/>
      <c r="U3402" s="70"/>
      <c r="V3402" s="70"/>
      <c r="W3402" s="70"/>
      <c r="X3402" s="70"/>
      <c r="Y3402" s="78"/>
      <c r="Z3402" s="79"/>
      <c r="AA3402" s="1"/>
      <c r="AB3402" s="12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</row>
    <row r="3403" spans="1:61" s="109" customFormat="1">
      <c r="A3403" s="1"/>
      <c r="B3403" s="66"/>
      <c r="C3403" s="67"/>
      <c r="D3403" s="68" t="s">
        <v>50</v>
      </c>
      <c r="E3403" s="70" t="s">
        <v>82</v>
      </c>
      <c r="F3403" s="70" t="s">
        <v>1455</v>
      </c>
      <c r="G3403" s="101">
        <v>44761</v>
      </c>
      <c r="H3403" s="101">
        <v>44774</v>
      </c>
      <c r="I3403" s="71">
        <f t="shared" si="185"/>
        <v>13</v>
      </c>
      <c r="J3403" s="72" t="s">
        <v>633</v>
      </c>
      <c r="K3403" s="72" t="s">
        <v>179</v>
      </c>
      <c r="L3403" s="73">
        <v>3</v>
      </c>
      <c r="M3403" s="73" t="s">
        <v>324</v>
      </c>
      <c r="N3403" s="68" t="str">
        <f>VLOOKUP(K3403,[1]人員授權表!D$3:G$249,4,0)</f>
        <v>無機</v>
      </c>
      <c r="O3403" s="70" t="s">
        <v>115</v>
      </c>
      <c r="P3403" s="67">
        <f t="shared" si="186"/>
        <v>44770</v>
      </c>
      <c r="Q3403" s="75" t="str">
        <f t="shared" si="187"/>
        <v>週四</v>
      </c>
      <c r="R3403" s="80">
        <v>44769</v>
      </c>
      <c r="S3403" s="68"/>
      <c r="T3403" s="70"/>
      <c r="U3403" s="70"/>
      <c r="V3403" s="70"/>
      <c r="W3403" s="70"/>
      <c r="X3403" s="70"/>
      <c r="Y3403" s="78"/>
      <c r="Z3403" s="79"/>
      <c r="AA3403" s="1"/>
      <c r="AB3403" s="12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</row>
    <row r="3404" spans="1:61" s="109" customFormat="1">
      <c r="A3404" s="1"/>
      <c r="B3404" s="66"/>
      <c r="C3404" s="67"/>
      <c r="D3404" s="68" t="s">
        <v>50</v>
      </c>
      <c r="E3404" s="70" t="s">
        <v>82</v>
      </c>
      <c r="F3404" s="70" t="s">
        <v>1455</v>
      </c>
      <c r="G3404" s="101">
        <v>44761</v>
      </c>
      <c r="H3404" s="101">
        <v>44774</v>
      </c>
      <c r="I3404" s="71">
        <f t="shared" si="185"/>
        <v>13</v>
      </c>
      <c r="J3404" s="72" t="s">
        <v>634</v>
      </c>
      <c r="K3404" s="72" t="s">
        <v>142</v>
      </c>
      <c r="L3404" s="73">
        <v>3</v>
      </c>
      <c r="M3404" s="73" t="s">
        <v>324</v>
      </c>
      <c r="N3404" s="68" t="str">
        <f>VLOOKUP(K3404,[1]人員授權表!D$3:G$249,4,0)</f>
        <v>無機</v>
      </c>
      <c r="O3404" s="70" t="str">
        <f>VLOOKUP(K3404,[1]人員授權表!D$2:E$249,2,FALSE)</f>
        <v>Dennis陳汶宏</v>
      </c>
      <c r="P3404" s="67">
        <f t="shared" si="186"/>
        <v>44770</v>
      </c>
      <c r="Q3404" s="75" t="str">
        <f t="shared" si="187"/>
        <v>週四</v>
      </c>
      <c r="R3404" s="80">
        <v>44763</v>
      </c>
      <c r="S3404" s="68"/>
      <c r="T3404" s="70"/>
      <c r="U3404" s="70"/>
      <c r="V3404" s="70"/>
      <c r="W3404" s="70"/>
      <c r="X3404" s="70"/>
      <c r="Y3404" s="78"/>
      <c r="Z3404" s="79"/>
      <c r="AA3404" s="1"/>
      <c r="AB3404" s="12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</row>
    <row r="3405" spans="1:61" s="109" customFormat="1">
      <c r="A3405" s="1"/>
      <c r="B3405" s="66"/>
      <c r="C3405" s="67"/>
      <c r="D3405" s="68" t="s">
        <v>50</v>
      </c>
      <c r="E3405" s="70" t="s">
        <v>82</v>
      </c>
      <c r="F3405" s="70" t="s">
        <v>1455</v>
      </c>
      <c r="G3405" s="101">
        <v>44761</v>
      </c>
      <c r="H3405" s="101">
        <v>44774</v>
      </c>
      <c r="I3405" s="71">
        <f t="shared" si="185"/>
        <v>13</v>
      </c>
      <c r="J3405" s="72" t="s">
        <v>137</v>
      </c>
      <c r="K3405" s="72" t="s">
        <v>138</v>
      </c>
      <c r="L3405" s="73">
        <v>3</v>
      </c>
      <c r="M3405" s="73" t="s">
        <v>324</v>
      </c>
      <c r="N3405" s="68" t="str">
        <f>VLOOKUP(K3405,[1]人員授權表!D$3:G$249,4,0)</f>
        <v>無機</v>
      </c>
      <c r="O3405" s="70" t="s">
        <v>99</v>
      </c>
      <c r="P3405" s="67">
        <f t="shared" si="186"/>
        <v>44770</v>
      </c>
      <c r="Q3405" s="75" t="str">
        <f t="shared" si="187"/>
        <v>週四</v>
      </c>
      <c r="R3405" s="80">
        <v>44769</v>
      </c>
      <c r="S3405" s="68"/>
      <c r="T3405" s="70"/>
      <c r="U3405" s="70"/>
      <c r="V3405" s="70"/>
      <c r="W3405" s="70"/>
      <c r="X3405" s="70"/>
      <c r="Y3405" s="78"/>
      <c r="Z3405" s="79"/>
      <c r="AA3405" s="1"/>
      <c r="AB3405" s="12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</row>
    <row r="3406" spans="1:61" s="109" customFormat="1">
      <c r="A3406" s="1"/>
      <c r="B3406" s="66"/>
      <c r="C3406" s="67"/>
      <c r="D3406" s="68" t="s">
        <v>50</v>
      </c>
      <c r="E3406" s="70" t="s">
        <v>1456</v>
      </c>
      <c r="F3406" s="19" t="s">
        <v>1457</v>
      </c>
      <c r="G3406" s="67">
        <v>44756</v>
      </c>
      <c r="H3406" s="101">
        <v>44774</v>
      </c>
      <c r="I3406" s="71">
        <f t="shared" si="185"/>
        <v>18</v>
      </c>
      <c r="J3406" s="72" t="s">
        <v>139</v>
      </c>
      <c r="K3406" s="72" t="s">
        <v>140</v>
      </c>
      <c r="L3406" s="73">
        <v>2</v>
      </c>
      <c r="M3406" s="73" t="s">
        <v>91</v>
      </c>
      <c r="N3406" s="68" t="str">
        <f>VLOOKUP(K3406,[1]人員授權表!D$3:G$249,4,0)</f>
        <v>無機</v>
      </c>
      <c r="O3406" s="70" t="str">
        <f>IF(J3406=[1]人員授權表!$C$85,"Casper李羿勳",IF(J3406=[1]人員授權表!$C$188,"Iring陳俊明",IF(J3406=[1]人員授權表!$C$189,"Brian陳泓霖",VLOOKUP(K3406,[1]人員授權表!D$2:E$249,2,FALSE))))</f>
        <v>Brian陳泓霖</v>
      </c>
      <c r="P3406" s="67">
        <f t="shared" si="186"/>
        <v>44770</v>
      </c>
      <c r="Q3406" s="75" t="str">
        <f t="shared" si="187"/>
        <v>週四</v>
      </c>
      <c r="R3406" s="80">
        <v>44762</v>
      </c>
      <c r="S3406" s="68"/>
      <c r="T3406" s="70"/>
      <c r="U3406" s="70"/>
      <c r="V3406" s="70"/>
      <c r="W3406" s="70"/>
      <c r="X3406" s="70"/>
      <c r="Y3406" s="78"/>
      <c r="Z3406" s="79"/>
      <c r="AA3406" s="1"/>
      <c r="AB3406" s="12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</row>
    <row r="3407" spans="1:61" s="109" customFormat="1">
      <c r="A3407" s="1"/>
      <c r="B3407" s="66"/>
      <c r="C3407" s="67"/>
      <c r="D3407" s="68" t="s">
        <v>50</v>
      </c>
      <c r="E3407" s="70" t="s">
        <v>1456</v>
      </c>
      <c r="F3407" s="19" t="s">
        <v>1457</v>
      </c>
      <c r="G3407" s="67">
        <v>44756</v>
      </c>
      <c r="H3407" s="101">
        <v>44774</v>
      </c>
      <c r="I3407" s="71">
        <f t="shared" si="185"/>
        <v>18</v>
      </c>
      <c r="J3407" s="72" t="s">
        <v>277</v>
      </c>
      <c r="K3407" s="72" t="s">
        <v>154</v>
      </c>
      <c r="L3407" s="73">
        <v>2</v>
      </c>
      <c r="M3407" s="73" t="s">
        <v>91</v>
      </c>
      <c r="N3407" s="68" t="str">
        <f>VLOOKUP(K3407,[1]人員授權表!D$3:G$249,4,0)</f>
        <v>無機</v>
      </c>
      <c r="O3407" s="70" t="str">
        <f>IF(J3407=[1]人員授權表!$C$85,"Casper李羿勳",IF(J3407=[1]人員授權表!$C$188,"Iring陳俊明",IF(J3407=[1]人員授權表!$C$189,"Brian陳泓霖",VLOOKUP(K3407,[1]人員授權表!D$2:E$249,2,FALSE))))</f>
        <v>Ken張智凱</v>
      </c>
      <c r="P3407" s="67">
        <f t="shared" si="186"/>
        <v>44770</v>
      </c>
      <c r="Q3407" s="75" t="str">
        <f t="shared" si="187"/>
        <v>週四</v>
      </c>
      <c r="R3407" s="80">
        <v>44761</v>
      </c>
      <c r="S3407" s="68"/>
      <c r="T3407" s="70"/>
      <c r="U3407" s="70"/>
      <c r="V3407" s="70"/>
      <c r="W3407" s="70"/>
      <c r="X3407" s="70"/>
      <c r="Y3407" s="78"/>
      <c r="Z3407" s="79"/>
      <c r="AA3407" s="1"/>
      <c r="AB3407" s="12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</row>
    <row r="3408" spans="1:61" s="109" customFormat="1">
      <c r="A3408" s="1"/>
      <c r="B3408" s="66"/>
      <c r="C3408" s="67"/>
      <c r="D3408" s="68" t="s">
        <v>50</v>
      </c>
      <c r="E3408" s="70" t="s">
        <v>1456</v>
      </c>
      <c r="F3408" s="19" t="s">
        <v>1457</v>
      </c>
      <c r="G3408" s="67">
        <v>44756</v>
      </c>
      <c r="H3408" s="101">
        <v>44774</v>
      </c>
      <c r="I3408" s="71">
        <f t="shared" si="185"/>
        <v>18</v>
      </c>
      <c r="J3408" s="72" t="s">
        <v>137</v>
      </c>
      <c r="K3408" s="72" t="s">
        <v>138</v>
      </c>
      <c r="L3408" s="73">
        <v>2</v>
      </c>
      <c r="M3408" s="73" t="s">
        <v>91</v>
      </c>
      <c r="N3408" s="68" t="str">
        <f>VLOOKUP(K3408,[1]人員授權表!D$3:G$249,4,0)</f>
        <v>無機</v>
      </c>
      <c r="O3408" s="70" t="s">
        <v>99</v>
      </c>
      <c r="P3408" s="67">
        <f t="shared" si="186"/>
        <v>44770</v>
      </c>
      <c r="Q3408" s="75" t="str">
        <f t="shared" si="187"/>
        <v>週四</v>
      </c>
      <c r="R3408" s="80">
        <v>44764</v>
      </c>
      <c r="S3408" s="68"/>
      <c r="T3408" s="70"/>
      <c r="U3408" s="70"/>
      <c r="V3408" s="70"/>
      <c r="W3408" s="70"/>
      <c r="X3408" s="70"/>
      <c r="Y3408" s="78"/>
      <c r="Z3408" s="79"/>
      <c r="AA3408" s="1"/>
      <c r="AB3408" s="12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</row>
    <row r="3409" spans="1:61" s="109" customFormat="1">
      <c r="A3409" s="1"/>
      <c r="B3409" s="66"/>
      <c r="C3409" s="67"/>
      <c r="D3409" s="68" t="s">
        <v>50</v>
      </c>
      <c r="E3409" s="70" t="s">
        <v>1456</v>
      </c>
      <c r="F3409" s="19" t="s">
        <v>1457</v>
      </c>
      <c r="G3409" s="67">
        <v>44756</v>
      </c>
      <c r="H3409" s="101">
        <v>44774</v>
      </c>
      <c r="I3409" s="71">
        <f t="shared" si="185"/>
        <v>18</v>
      </c>
      <c r="J3409" s="72" t="s">
        <v>148</v>
      </c>
      <c r="K3409" s="72" t="s">
        <v>149</v>
      </c>
      <c r="L3409" s="73">
        <v>2</v>
      </c>
      <c r="M3409" s="73" t="s">
        <v>91</v>
      </c>
      <c r="N3409" s="68" t="str">
        <f>VLOOKUP(K3409,[1]人員授權表!D$3:G$249,4,0)</f>
        <v>無機</v>
      </c>
      <c r="O3409" s="70" t="str">
        <f>IF(J3409=[1]人員授權表!$C$85,"Casper李羿勳",IF(J3409=[1]人員授權表!$C$188,"Iring陳俊明",IF(J3409=[1]人員授權表!$C$189,"Brian陳泓霖",VLOOKUP(K3409,[1]人員授權表!D$2:E$249,2,FALSE))))</f>
        <v>Vicky游崴涵</v>
      </c>
      <c r="P3409" s="67">
        <f t="shared" si="186"/>
        <v>44770</v>
      </c>
      <c r="Q3409" s="75" t="str">
        <f t="shared" si="187"/>
        <v>週四</v>
      </c>
      <c r="R3409" s="80">
        <v>44763</v>
      </c>
      <c r="S3409" s="68"/>
      <c r="T3409" s="70"/>
      <c r="U3409" s="70"/>
      <c r="V3409" s="70"/>
      <c r="W3409" s="70"/>
      <c r="X3409" s="70"/>
      <c r="Y3409" s="78"/>
      <c r="Z3409" s="79"/>
      <c r="AA3409" s="1"/>
      <c r="AB3409" s="12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</row>
    <row r="3410" spans="1:61" s="109" customFormat="1">
      <c r="A3410" s="1"/>
      <c r="B3410" s="66"/>
      <c r="C3410" s="67"/>
      <c r="D3410" s="68" t="s">
        <v>50</v>
      </c>
      <c r="E3410" s="70" t="s">
        <v>82</v>
      </c>
      <c r="F3410" s="70" t="s">
        <v>1458</v>
      </c>
      <c r="G3410" s="67">
        <v>44761</v>
      </c>
      <c r="H3410" s="67">
        <v>44774</v>
      </c>
      <c r="I3410" s="71">
        <f t="shared" si="185"/>
        <v>13</v>
      </c>
      <c r="J3410" s="72" t="s">
        <v>156</v>
      </c>
      <c r="K3410" s="72" t="s">
        <v>157</v>
      </c>
      <c r="L3410" s="73">
        <v>3</v>
      </c>
      <c r="M3410" s="73" t="s">
        <v>104</v>
      </c>
      <c r="N3410" s="68" t="str">
        <f>VLOOKUP(K3410,[1]人員授權表!D$3:G$249,4,0)</f>
        <v>無機</v>
      </c>
      <c r="O3410" s="70" t="str">
        <f>IF(J3410=[1]人員授權表!$C$85,"Casper李羿勳",IF(J3410=[1]人員授權表!$C$188,"Iring陳俊明",IF(J3410=[1]人員授權表!$C$189,"Brian陳泓霖",VLOOKUP(K3410,[1]人員授權表!D$2:E$249,2,FALSE))))</f>
        <v>George陳志昇</v>
      </c>
      <c r="P3410" s="67">
        <f t="shared" si="186"/>
        <v>44770</v>
      </c>
      <c r="Q3410" s="75" t="str">
        <f t="shared" si="187"/>
        <v>週四</v>
      </c>
      <c r="R3410" s="80">
        <v>44763</v>
      </c>
      <c r="S3410" s="68"/>
      <c r="T3410" s="70"/>
      <c r="U3410" s="70"/>
      <c r="V3410" s="70"/>
      <c r="W3410" s="70"/>
      <c r="X3410" s="70"/>
      <c r="Y3410" s="78"/>
      <c r="Z3410" s="79"/>
      <c r="AA3410" s="1"/>
      <c r="AB3410" s="12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</row>
    <row r="3411" spans="1:61" s="109" customFormat="1">
      <c r="A3411" s="1"/>
      <c r="B3411" s="66"/>
      <c r="C3411" s="67"/>
      <c r="D3411" s="68" t="s">
        <v>50</v>
      </c>
      <c r="E3411" s="70" t="s">
        <v>82</v>
      </c>
      <c r="F3411" s="70" t="s">
        <v>1458</v>
      </c>
      <c r="G3411" s="67">
        <v>44761</v>
      </c>
      <c r="H3411" s="67">
        <v>44774</v>
      </c>
      <c r="I3411" s="71">
        <f t="shared" si="185"/>
        <v>13</v>
      </c>
      <c r="J3411" s="72" t="s">
        <v>158</v>
      </c>
      <c r="K3411" s="72" t="s">
        <v>159</v>
      </c>
      <c r="L3411" s="73">
        <v>3</v>
      </c>
      <c r="M3411" s="73" t="s">
        <v>104</v>
      </c>
      <c r="N3411" s="68" t="str">
        <f>VLOOKUP(K3411,[1]人員授權表!D$3:G$249,4,0)</f>
        <v>無機</v>
      </c>
      <c r="O3411" s="70" t="str">
        <f>IF(J3411=[1]人員授權表!$C$85,"Casper李羿勳",IF(J3411=[1]人員授權表!$C$188,"Iring陳俊明",IF(J3411=[1]人員授權表!$C$189,"Brian陳泓霖",VLOOKUP(K3411,[1]人員授權表!D$2:E$249,2,FALSE))))</f>
        <v>George陳志昇</v>
      </c>
      <c r="P3411" s="67">
        <f t="shared" si="186"/>
        <v>44770</v>
      </c>
      <c r="Q3411" s="75" t="str">
        <f t="shared" si="187"/>
        <v>週四</v>
      </c>
      <c r="R3411" s="80">
        <v>44763</v>
      </c>
      <c r="S3411" s="68"/>
      <c r="T3411" s="70"/>
      <c r="U3411" s="70"/>
      <c r="V3411" s="70"/>
      <c r="W3411" s="70"/>
      <c r="X3411" s="70"/>
      <c r="Y3411" s="78"/>
      <c r="Z3411" s="79"/>
      <c r="AA3411" s="1"/>
      <c r="AB3411" s="12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</row>
    <row r="3412" spans="1:61" s="109" customFormat="1">
      <c r="A3412" s="1"/>
      <c r="B3412" s="66"/>
      <c r="C3412" s="67"/>
      <c r="D3412" s="68" t="s">
        <v>50</v>
      </c>
      <c r="E3412" s="70" t="s">
        <v>82</v>
      </c>
      <c r="F3412" s="70" t="s">
        <v>1458</v>
      </c>
      <c r="G3412" s="67">
        <v>44761</v>
      </c>
      <c r="H3412" s="67">
        <v>44774</v>
      </c>
      <c r="I3412" s="71">
        <f t="shared" si="185"/>
        <v>13</v>
      </c>
      <c r="J3412" s="72" t="s">
        <v>160</v>
      </c>
      <c r="K3412" s="72" t="s">
        <v>161</v>
      </c>
      <c r="L3412" s="73">
        <v>3</v>
      </c>
      <c r="M3412" s="73" t="s">
        <v>104</v>
      </c>
      <c r="N3412" s="68" t="str">
        <f>VLOOKUP(K3412,[1]人員授權表!D$3:G$249,4,0)</f>
        <v>無機</v>
      </c>
      <c r="O3412" s="70" t="str">
        <f>IF(J3412=[1]人員授權表!$C$85,"Casper李羿勳",IF(J3412=[1]人員授權表!$C$188,"Iring陳俊明",IF(J3412=[1]人員授權表!$C$189,"Brian陳泓霖",VLOOKUP(K3412,[1]人員授權表!D$2:E$249,2,FALSE))))</f>
        <v>Dennis陳汶宏</v>
      </c>
      <c r="P3412" s="67">
        <f t="shared" si="186"/>
        <v>44770</v>
      </c>
      <c r="Q3412" s="75" t="str">
        <f t="shared" si="187"/>
        <v>週四</v>
      </c>
      <c r="R3412" s="80">
        <v>44769</v>
      </c>
      <c r="S3412" s="68"/>
      <c r="T3412" s="70"/>
      <c r="U3412" s="70"/>
      <c r="V3412" s="70"/>
      <c r="W3412" s="70"/>
      <c r="X3412" s="70"/>
      <c r="Y3412" s="78"/>
      <c r="Z3412" s="79"/>
      <c r="AA3412" s="1"/>
      <c r="AB3412" s="12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</row>
    <row r="3413" spans="1:61" s="109" customFormat="1">
      <c r="A3413" s="1"/>
      <c r="B3413" s="66"/>
      <c r="C3413" s="67"/>
      <c r="D3413" s="68" t="s">
        <v>50</v>
      </c>
      <c r="E3413" s="70" t="s">
        <v>82</v>
      </c>
      <c r="F3413" s="70" t="s">
        <v>1458</v>
      </c>
      <c r="G3413" s="67">
        <v>44761</v>
      </c>
      <c r="H3413" s="67">
        <v>44774</v>
      </c>
      <c r="I3413" s="71">
        <f t="shared" si="185"/>
        <v>13</v>
      </c>
      <c r="J3413" s="72" t="s">
        <v>162</v>
      </c>
      <c r="K3413" s="72" t="s">
        <v>163</v>
      </c>
      <c r="L3413" s="73">
        <v>3</v>
      </c>
      <c r="M3413" s="73" t="s">
        <v>104</v>
      </c>
      <c r="N3413" s="68" t="str">
        <f>VLOOKUP(K3413,[1]人員授權表!D$3:G$249,4,0)</f>
        <v>無機</v>
      </c>
      <c r="O3413" s="70" t="str">
        <f>IF(J3413=[1]人員授權表!$C$85,"Casper李羿勳",IF(J3413=[1]人員授權表!$C$188,"Iring陳俊明",IF(J3413=[1]人員授權表!$C$189,"Brian陳泓霖",VLOOKUP(K3413,[1]人員授權表!D$2:E$249,2,FALSE))))</f>
        <v>Dennis陳汶宏</v>
      </c>
      <c r="P3413" s="67">
        <f t="shared" si="186"/>
        <v>44770</v>
      </c>
      <c r="Q3413" s="75" t="str">
        <f t="shared" si="187"/>
        <v>週四</v>
      </c>
      <c r="R3413" s="80">
        <v>44763</v>
      </c>
      <c r="S3413" s="68"/>
      <c r="T3413" s="70"/>
      <c r="U3413" s="70"/>
      <c r="V3413" s="70"/>
      <c r="W3413" s="70"/>
      <c r="X3413" s="70"/>
      <c r="Y3413" s="78"/>
      <c r="Z3413" s="79"/>
      <c r="AA3413" s="1"/>
      <c r="AB3413" s="12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</row>
    <row r="3414" spans="1:61" s="109" customFormat="1">
      <c r="A3414" s="1"/>
      <c r="B3414" s="66"/>
      <c r="C3414" s="67"/>
      <c r="D3414" s="68" t="s">
        <v>50</v>
      </c>
      <c r="E3414" s="70" t="s">
        <v>82</v>
      </c>
      <c r="F3414" s="70" t="s">
        <v>1458</v>
      </c>
      <c r="G3414" s="67">
        <v>44761</v>
      </c>
      <c r="H3414" s="67">
        <v>44774</v>
      </c>
      <c r="I3414" s="71">
        <f t="shared" si="185"/>
        <v>13</v>
      </c>
      <c r="J3414" s="72" t="s">
        <v>164</v>
      </c>
      <c r="K3414" s="72" t="s">
        <v>146</v>
      </c>
      <c r="L3414" s="73">
        <v>3</v>
      </c>
      <c r="M3414" s="73" t="s">
        <v>104</v>
      </c>
      <c r="N3414" s="68" t="str">
        <f>VLOOKUP(K3414,[1]人員授權表!D$3:G$249,4,0)</f>
        <v>無機</v>
      </c>
      <c r="O3414" s="70" t="str">
        <f>IF(J3414=[1]人員授權表!$C$85,"Casper李羿勳",IF(J3414=[1]人員授權表!$C$188,"Iring陳俊明",IF(J3414=[1]人員授權表!$C$189,"Brian陳泓霖",VLOOKUP(K3414,[1]人員授權表!D$2:E$249,2,FALSE))))</f>
        <v>Jack劉念忻</v>
      </c>
      <c r="P3414" s="67">
        <f t="shared" si="186"/>
        <v>44770</v>
      </c>
      <c r="Q3414" s="75" t="str">
        <f t="shared" si="187"/>
        <v>週四</v>
      </c>
      <c r="R3414" s="80">
        <v>44770</v>
      </c>
      <c r="S3414" s="68"/>
      <c r="T3414" s="70"/>
      <c r="U3414" s="70"/>
      <c r="V3414" s="70"/>
      <c r="W3414" s="70"/>
      <c r="X3414" s="70"/>
      <c r="Y3414" s="78"/>
      <c r="Z3414" s="79"/>
      <c r="AA3414" s="1"/>
      <c r="AB3414" s="12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</row>
    <row r="3415" spans="1:61" s="109" customFormat="1">
      <c r="A3415" s="1"/>
      <c r="B3415" s="66"/>
      <c r="C3415" s="67"/>
      <c r="D3415" s="68" t="s">
        <v>50</v>
      </c>
      <c r="E3415" s="70" t="s">
        <v>82</v>
      </c>
      <c r="F3415" s="70" t="s">
        <v>1458</v>
      </c>
      <c r="G3415" s="67">
        <v>44761</v>
      </c>
      <c r="H3415" s="67">
        <v>44774</v>
      </c>
      <c r="I3415" s="71">
        <f t="shared" si="185"/>
        <v>13</v>
      </c>
      <c r="J3415" s="72" t="s">
        <v>165</v>
      </c>
      <c r="K3415" s="72" t="s">
        <v>166</v>
      </c>
      <c r="L3415" s="73">
        <v>3</v>
      </c>
      <c r="M3415" s="73" t="s">
        <v>104</v>
      </c>
      <c r="N3415" s="68" t="str">
        <f>VLOOKUP(K3415,[1]人員授權表!D$3:G$249,4,0)</f>
        <v>無機</v>
      </c>
      <c r="O3415" s="70" t="str">
        <f>IF(J3415=[1]人員授權表!$C$85,"Casper李羿勳",IF(J3415=[1]人員授權表!$C$188,"Iring陳俊明",IF(J3415=[1]人員授權表!$C$189,"Brian陳泓霖",VLOOKUP(K3415,[1]人員授權表!D$2:E$249,2,FALSE))))</f>
        <v>George陳志昇</v>
      </c>
      <c r="P3415" s="67">
        <f t="shared" si="186"/>
        <v>44770</v>
      </c>
      <c r="Q3415" s="75" t="str">
        <f t="shared" si="187"/>
        <v>週四</v>
      </c>
      <c r="R3415" s="80">
        <v>44763</v>
      </c>
      <c r="S3415" s="68"/>
      <c r="T3415" s="70"/>
      <c r="U3415" s="70"/>
      <c r="V3415" s="70"/>
      <c r="W3415" s="70"/>
      <c r="X3415" s="70"/>
      <c r="Y3415" s="78"/>
      <c r="Z3415" s="79"/>
      <c r="AA3415" s="1"/>
      <c r="AB3415" s="12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</row>
    <row r="3416" spans="1:61" s="109" customFormat="1">
      <c r="A3416" s="1"/>
      <c r="B3416" s="66"/>
      <c r="C3416" s="67"/>
      <c r="D3416" s="68" t="s">
        <v>50</v>
      </c>
      <c r="E3416" s="70" t="s">
        <v>82</v>
      </c>
      <c r="F3416" s="70" t="s">
        <v>1458</v>
      </c>
      <c r="G3416" s="67">
        <v>44761</v>
      </c>
      <c r="H3416" s="67">
        <v>44774</v>
      </c>
      <c r="I3416" s="71">
        <f t="shared" si="185"/>
        <v>13</v>
      </c>
      <c r="J3416" s="72" t="s">
        <v>167</v>
      </c>
      <c r="K3416" s="72" t="s">
        <v>168</v>
      </c>
      <c r="L3416" s="73">
        <v>3</v>
      </c>
      <c r="M3416" s="73" t="s">
        <v>104</v>
      </c>
      <c r="N3416" s="68" t="str">
        <f>VLOOKUP(K3416,[1]人員授權表!D$3:G$249,4,0)</f>
        <v>有機</v>
      </c>
      <c r="O3416" s="70" t="str">
        <f>IF(J3416=[1]人員授權表!$C$85,"Casper李羿勳",IF(J3416=[1]人員授權表!$C$188,"Iring陳俊明",IF(J3416=[1]人員授權表!$C$189,"Brian陳泓霖",VLOOKUP(K3416,[1]人員授權表!D$2:E$249,2,FALSE))))</f>
        <v>Una林庭瑄</v>
      </c>
      <c r="P3416" s="67">
        <f t="shared" si="186"/>
        <v>44770</v>
      </c>
      <c r="Q3416" s="75" t="str">
        <f t="shared" si="187"/>
        <v>週四</v>
      </c>
      <c r="R3416" s="80">
        <v>44767</v>
      </c>
      <c r="S3416" s="68"/>
      <c r="T3416" s="70"/>
      <c r="U3416" s="70"/>
      <c r="V3416" s="70"/>
      <c r="W3416" s="70"/>
      <c r="X3416" s="70"/>
      <c r="Y3416" s="78"/>
      <c r="Z3416" s="79"/>
      <c r="AA3416" s="1"/>
      <c r="AB3416" s="12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</row>
    <row r="3417" spans="1:61" s="109" customFormat="1">
      <c r="A3417" s="1"/>
      <c r="B3417" s="66"/>
      <c r="C3417" s="67"/>
      <c r="D3417" s="68" t="s">
        <v>50</v>
      </c>
      <c r="E3417" s="70" t="s">
        <v>82</v>
      </c>
      <c r="F3417" s="70" t="s">
        <v>1458</v>
      </c>
      <c r="G3417" s="67">
        <v>44761</v>
      </c>
      <c r="H3417" s="67">
        <v>44774</v>
      </c>
      <c r="I3417" s="71">
        <f t="shared" si="185"/>
        <v>13</v>
      </c>
      <c r="J3417" s="72" t="s">
        <v>169</v>
      </c>
      <c r="K3417" s="72" t="s">
        <v>170</v>
      </c>
      <c r="L3417" s="73">
        <v>3</v>
      </c>
      <c r="M3417" s="73" t="s">
        <v>104</v>
      </c>
      <c r="N3417" s="68" t="str">
        <f>VLOOKUP(K3417,[1]人員授權表!D$3:G$249,4,0)</f>
        <v>有機</v>
      </c>
      <c r="O3417" s="70" t="str">
        <f>IF(J3417=[1]人員授權表!$C$85,"Casper李羿勳",IF(J3417=[1]人員授權表!$C$188,"Iring陳俊明",IF(J3417=[1]人員授權表!$C$189,"Brian陳泓霖",VLOOKUP(K3417,[1]人員授權表!D$2:E$249,2,FALSE))))</f>
        <v>Elle黃雅琪&amp;
Marco陳鴻鈞</v>
      </c>
      <c r="P3417" s="67">
        <f t="shared" si="186"/>
        <v>44770</v>
      </c>
      <c r="Q3417" s="75" t="str">
        <f t="shared" si="187"/>
        <v>週四</v>
      </c>
      <c r="R3417" s="80">
        <v>44769</v>
      </c>
      <c r="S3417" s="68"/>
      <c r="T3417" s="70"/>
      <c r="U3417" s="70"/>
      <c r="V3417" s="70"/>
      <c r="W3417" s="70"/>
      <c r="X3417" s="70"/>
      <c r="Y3417" s="78"/>
      <c r="Z3417" s="79"/>
      <c r="AA3417" s="1"/>
      <c r="AB3417" s="12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</row>
    <row r="3418" spans="1:61" s="109" customFormat="1">
      <c r="A3418" s="1"/>
      <c r="B3418" s="66"/>
      <c r="C3418" s="67"/>
      <c r="D3418" s="68" t="s">
        <v>50</v>
      </c>
      <c r="E3418" s="70" t="s">
        <v>51</v>
      </c>
      <c r="F3418" s="70" t="s">
        <v>1459</v>
      </c>
      <c r="G3418" s="67">
        <v>44753</v>
      </c>
      <c r="H3418" s="67">
        <v>44774</v>
      </c>
      <c r="I3418" s="71">
        <f t="shared" si="185"/>
        <v>21</v>
      </c>
      <c r="J3418" s="72" t="s">
        <v>181</v>
      </c>
      <c r="K3418" s="72" t="s">
        <v>182</v>
      </c>
      <c r="L3418" s="73">
        <v>1</v>
      </c>
      <c r="M3418" s="73" t="s">
        <v>108</v>
      </c>
      <c r="N3418" s="68" t="str">
        <f>VLOOKUP(K3418,[1]人員授權表!D$3:G$249,4,0)</f>
        <v>有機</v>
      </c>
      <c r="O3418" s="70" t="str">
        <f>VLOOKUP(K3418,[1]人員授權表!D$2:E$249,2,FALSE)</f>
        <v>Sara王淑玲</v>
      </c>
      <c r="P3418" s="67">
        <f t="shared" si="186"/>
        <v>44770</v>
      </c>
      <c r="Q3418" s="75" t="str">
        <f t="shared" si="187"/>
        <v>週四</v>
      </c>
      <c r="R3418" s="80">
        <v>44762</v>
      </c>
      <c r="S3418" s="68"/>
      <c r="T3418" s="70"/>
      <c r="U3418" s="70"/>
      <c r="V3418" s="70"/>
      <c r="W3418" s="70"/>
      <c r="X3418" s="70"/>
      <c r="Y3418" s="78"/>
      <c r="Z3418" s="79"/>
      <c r="AA3418" s="1"/>
      <c r="AB3418" s="12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</row>
    <row r="3419" spans="1:61" s="109" customFormat="1">
      <c r="A3419" s="1"/>
      <c r="B3419" s="66"/>
      <c r="C3419" s="67"/>
      <c r="D3419" s="68" t="s">
        <v>50</v>
      </c>
      <c r="E3419" s="70" t="s">
        <v>51</v>
      </c>
      <c r="F3419" s="70" t="s">
        <v>1459</v>
      </c>
      <c r="G3419" s="67">
        <v>44753</v>
      </c>
      <c r="H3419" s="67">
        <v>44774</v>
      </c>
      <c r="I3419" s="71">
        <f t="shared" si="185"/>
        <v>21</v>
      </c>
      <c r="J3419" s="72" t="s">
        <v>1322</v>
      </c>
      <c r="K3419" s="72" t="s">
        <v>187</v>
      </c>
      <c r="L3419" s="73">
        <v>1</v>
      </c>
      <c r="M3419" s="73" t="s">
        <v>108</v>
      </c>
      <c r="N3419" s="68" t="str">
        <f>VLOOKUP(K3419,[1]人員授權表!D$3:G$249,4,0)</f>
        <v>無機</v>
      </c>
      <c r="O3419" s="70" t="str">
        <f>VLOOKUP(K3419,[1]人員授權表!D$2:E$249,2,FALSE)</f>
        <v>Ruby黃家蓁</v>
      </c>
      <c r="P3419" s="67">
        <f t="shared" si="186"/>
        <v>44770</v>
      </c>
      <c r="Q3419" s="75" t="str">
        <f t="shared" si="187"/>
        <v>週四</v>
      </c>
      <c r="R3419" s="80">
        <v>44756</v>
      </c>
      <c r="S3419" s="68"/>
      <c r="T3419" s="70"/>
      <c r="U3419" s="70"/>
      <c r="V3419" s="70"/>
      <c r="W3419" s="70"/>
      <c r="X3419" s="70"/>
      <c r="Y3419" s="78"/>
      <c r="Z3419" s="79"/>
      <c r="AA3419" s="1"/>
      <c r="AB3419" s="12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</row>
    <row r="3420" spans="1:61" s="109" customFormat="1">
      <c r="A3420" s="1"/>
      <c r="B3420" s="66"/>
      <c r="C3420" s="67"/>
      <c r="D3420" s="68" t="s">
        <v>50</v>
      </c>
      <c r="E3420" s="70" t="s">
        <v>51</v>
      </c>
      <c r="F3420" s="70" t="s">
        <v>1459</v>
      </c>
      <c r="G3420" s="67">
        <v>44753</v>
      </c>
      <c r="H3420" s="67">
        <v>44774</v>
      </c>
      <c r="I3420" s="71">
        <f t="shared" si="185"/>
        <v>21</v>
      </c>
      <c r="J3420" s="72" t="s">
        <v>1323</v>
      </c>
      <c r="K3420" s="72" t="s">
        <v>189</v>
      </c>
      <c r="L3420" s="73">
        <v>1</v>
      </c>
      <c r="M3420" s="73" t="s">
        <v>108</v>
      </c>
      <c r="N3420" s="68" t="str">
        <f>VLOOKUP(K3420,[1]人員授權表!D$3:G$249,4,0)</f>
        <v>無機</v>
      </c>
      <c r="O3420" s="70" t="str">
        <f>VLOOKUP(K3420,[1]人員授權表!D$2:E$249,2,FALSE)</f>
        <v>Iring陳俊明</v>
      </c>
      <c r="P3420" s="67">
        <f t="shared" si="186"/>
        <v>44770</v>
      </c>
      <c r="Q3420" s="75" t="str">
        <f t="shared" si="187"/>
        <v>週四</v>
      </c>
      <c r="R3420" s="80">
        <v>44757</v>
      </c>
      <c r="S3420" s="68"/>
      <c r="T3420" s="70"/>
      <c r="U3420" s="70"/>
      <c r="V3420" s="70"/>
      <c r="W3420" s="70"/>
      <c r="X3420" s="70"/>
      <c r="Y3420" s="78"/>
      <c r="Z3420" s="79"/>
      <c r="AA3420" s="1"/>
      <c r="AB3420" s="12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</row>
    <row r="3421" spans="1:61" s="109" customFormat="1">
      <c r="A3421" s="1"/>
      <c r="B3421" s="66"/>
      <c r="C3421" s="67"/>
      <c r="D3421" s="68" t="s">
        <v>50</v>
      </c>
      <c r="E3421" s="70" t="s">
        <v>51</v>
      </c>
      <c r="F3421" s="70" t="s">
        <v>1459</v>
      </c>
      <c r="G3421" s="67">
        <v>44753</v>
      </c>
      <c r="H3421" s="67">
        <v>44774</v>
      </c>
      <c r="I3421" s="71">
        <f t="shared" si="185"/>
        <v>21</v>
      </c>
      <c r="J3421" s="72" t="s">
        <v>190</v>
      </c>
      <c r="K3421" s="72" t="s">
        <v>140</v>
      </c>
      <c r="L3421" s="73">
        <v>1</v>
      </c>
      <c r="M3421" s="73" t="s">
        <v>108</v>
      </c>
      <c r="N3421" s="68" t="str">
        <f>VLOOKUP(K3421,[1]人員授權表!D$3:G$249,4,0)</f>
        <v>無機</v>
      </c>
      <c r="O3421" s="70" t="s">
        <v>191</v>
      </c>
      <c r="P3421" s="67">
        <f t="shared" si="186"/>
        <v>44770</v>
      </c>
      <c r="Q3421" s="75" t="str">
        <f t="shared" si="187"/>
        <v>週四</v>
      </c>
      <c r="R3421" s="80">
        <v>44757</v>
      </c>
      <c r="S3421" s="68"/>
      <c r="T3421" s="70"/>
      <c r="U3421" s="70"/>
      <c r="V3421" s="70"/>
      <c r="W3421" s="70"/>
      <c r="X3421" s="70"/>
      <c r="Y3421" s="78"/>
      <c r="Z3421" s="79"/>
      <c r="AA3421" s="1"/>
      <c r="AB3421" s="12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</row>
    <row r="3422" spans="1:61" s="109" customFormat="1">
      <c r="A3422" s="1"/>
      <c r="B3422" s="66"/>
      <c r="C3422" s="67"/>
      <c r="D3422" s="68" t="s">
        <v>50</v>
      </c>
      <c r="E3422" s="70" t="s">
        <v>51</v>
      </c>
      <c r="F3422" s="70" t="s">
        <v>1459</v>
      </c>
      <c r="G3422" s="67">
        <v>44753</v>
      </c>
      <c r="H3422" s="67">
        <v>44774</v>
      </c>
      <c r="I3422" s="71">
        <f t="shared" si="185"/>
        <v>21</v>
      </c>
      <c r="J3422" s="72" t="s">
        <v>1324</v>
      </c>
      <c r="K3422" s="72" t="s">
        <v>282</v>
      </c>
      <c r="L3422" s="73">
        <v>1</v>
      </c>
      <c r="M3422" s="73" t="s">
        <v>108</v>
      </c>
      <c r="N3422" s="68" t="str">
        <f>VLOOKUP(K3422,[1]人員授權表!D$3:G$249,4,0)</f>
        <v>有機</v>
      </c>
      <c r="O3422" s="70" t="str">
        <f>VLOOKUP(K3422,[1]人員授權表!D$2:E$249,2,FALSE)</f>
        <v>Marco陳鴻鈞</v>
      </c>
      <c r="P3422" s="67">
        <f t="shared" si="186"/>
        <v>44770</v>
      </c>
      <c r="Q3422" s="75" t="str">
        <f t="shared" si="187"/>
        <v>週四</v>
      </c>
      <c r="R3422" s="80">
        <v>44753</v>
      </c>
      <c r="S3422" s="68"/>
      <c r="T3422" s="70"/>
      <c r="U3422" s="70"/>
      <c r="V3422" s="70"/>
      <c r="W3422" s="70"/>
      <c r="X3422" s="70"/>
      <c r="Y3422" s="78"/>
      <c r="Z3422" s="79"/>
      <c r="AA3422" s="1"/>
      <c r="AB3422" s="12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</row>
    <row r="3423" spans="1:61" s="109" customFormat="1">
      <c r="A3423" s="1"/>
      <c r="B3423" s="66"/>
      <c r="C3423" s="67"/>
      <c r="D3423" s="68" t="s">
        <v>50</v>
      </c>
      <c r="E3423" s="70" t="s">
        <v>51</v>
      </c>
      <c r="F3423" s="70" t="s">
        <v>1459</v>
      </c>
      <c r="G3423" s="67">
        <v>44753</v>
      </c>
      <c r="H3423" s="67">
        <v>44774</v>
      </c>
      <c r="I3423" s="71">
        <f t="shared" si="185"/>
        <v>21</v>
      </c>
      <c r="J3423" s="72" t="s">
        <v>1389</v>
      </c>
      <c r="K3423" s="72" t="s">
        <v>196</v>
      </c>
      <c r="L3423" s="73">
        <v>1</v>
      </c>
      <c r="M3423" s="73" t="s">
        <v>108</v>
      </c>
      <c r="N3423" s="68" t="str">
        <f>VLOOKUP(K3423,[1]人員授權表!D$3:G$249,4,0)</f>
        <v>無機</v>
      </c>
      <c r="O3423" s="70" t="str">
        <f>VLOOKUP(K3423,[1]人員授權表!D$2:E$249,2,FALSE)</f>
        <v>Debby胡萱黛</v>
      </c>
      <c r="P3423" s="67">
        <f t="shared" si="186"/>
        <v>44770</v>
      </c>
      <c r="Q3423" s="75" t="str">
        <f t="shared" si="187"/>
        <v>週四</v>
      </c>
      <c r="R3423" s="80">
        <v>44762</v>
      </c>
      <c r="S3423" s="68"/>
      <c r="T3423" s="70"/>
      <c r="U3423" s="70"/>
      <c r="V3423" s="70"/>
      <c r="W3423" s="70"/>
      <c r="X3423" s="70"/>
      <c r="Y3423" s="78"/>
      <c r="Z3423" s="79"/>
      <c r="AA3423" s="1"/>
      <c r="AB3423" s="12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</row>
    <row r="3424" spans="1:61" s="109" customFormat="1">
      <c r="A3424" s="1"/>
      <c r="B3424" s="66"/>
      <c r="C3424" s="67"/>
      <c r="D3424" s="68" t="s">
        <v>50</v>
      </c>
      <c r="E3424" s="70" t="s">
        <v>51</v>
      </c>
      <c r="F3424" s="70" t="s">
        <v>1459</v>
      </c>
      <c r="G3424" s="67">
        <v>44753</v>
      </c>
      <c r="H3424" s="67">
        <v>44774</v>
      </c>
      <c r="I3424" s="71">
        <f t="shared" si="185"/>
        <v>21</v>
      </c>
      <c r="J3424" s="72" t="s">
        <v>556</v>
      </c>
      <c r="K3424" s="72" t="s">
        <v>199</v>
      </c>
      <c r="L3424" s="73">
        <v>1</v>
      </c>
      <c r="M3424" s="73" t="s">
        <v>108</v>
      </c>
      <c r="N3424" s="68" t="str">
        <f>VLOOKUP(K3424,[1]人員授權表!D$3:G$249,4,0)</f>
        <v>無機</v>
      </c>
      <c r="O3424" s="70" t="str">
        <f>VLOOKUP(K3424,[1]人員授權表!D$2:E$249,2,FALSE)</f>
        <v>Vicky游崴涵</v>
      </c>
      <c r="P3424" s="67">
        <f t="shared" si="186"/>
        <v>44770</v>
      </c>
      <c r="Q3424" s="75" t="str">
        <f t="shared" si="187"/>
        <v>週四</v>
      </c>
      <c r="R3424" s="80">
        <v>44762</v>
      </c>
      <c r="S3424" s="68"/>
      <c r="T3424" s="70"/>
      <c r="U3424" s="70"/>
      <c r="V3424" s="70"/>
      <c r="W3424" s="70"/>
      <c r="X3424" s="70"/>
      <c r="Y3424" s="78"/>
      <c r="Z3424" s="79"/>
      <c r="AA3424" s="1"/>
      <c r="AB3424" s="12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</row>
    <row r="3425" spans="1:61" s="109" customFormat="1">
      <c r="A3425" s="1"/>
      <c r="B3425" s="66"/>
      <c r="C3425" s="67"/>
      <c r="D3425" s="68" t="s">
        <v>50</v>
      </c>
      <c r="E3425" s="70" t="s">
        <v>51</v>
      </c>
      <c r="F3425" s="70" t="s">
        <v>1459</v>
      </c>
      <c r="G3425" s="67">
        <v>44753</v>
      </c>
      <c r="H3425" s="67">
        <v>44774</v>
      </c>
      <c r="I3425" s="71">
        <f t="shared" si="185"/>
        <v>21</v>
      </c>
      <c r="J3425" s="72" t="s">
        <v>1382</v>
      </c>
      <c r="K3425" s="72" t="s">
        <v>201</v>
      </c>
      <c r="L3425" s="73">
        <v>1</v>
      </c>
      <c r="M3425" s="73" t="s">
        <v>108</v>
      </c>
      <c r="N3425" s="68" t="str">
        <f>VLOOKUP(K3425,[1]人員授權表!D$3:G$249,4,0)</f>
        <v>無機</v>
      </c>
      <c r="O3425" s="70" t="str">
        <f>VLOOKUP(K3425,[1]人員授權表!D$2:E$249,2,FALSE)</f>
        <v>Ruby黃家蓁</v>
      </c>
      <c r="P3425" s="67">
        <f t="shared" si="186"/>
        <v>44770</v>
      </c>
      <c r="Q3425" s="75" t="str">
        <f t="shared" si="187"/>
        <v>週四</v>
      </c>
      <c r="R3425" s="80">
        <v>44755</v>
      </c>
      <c r="S3425" s="68"/>
      <c r="T3425" s="70"/>
      <c r="U3425" s="70"/>
      <c r="V3425" s="70"/>
      <c r="W3425" s="70"/>
      <c r="X3425" s="70"/>
      <c r="Y3425" s="78"/>
      <c r="Z3425" s="79"/>
      <c r="AA3425" s="1"/>
      <c r="AB3425" s="12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</row>
    <row r="3426" spans="1:61" s="109" customFormat="1">
      <c r="A3426" s="1"/>
      <c r="B3426" s="66"/>
      <c r="C3426" s="67"/>
      <c r="D3426" s="68" t="s">
        <v>50</v>
      </c>
      <c r="E3426" s="70" t="s">
        <v>51</v>
      </c>
      <c r="F3426" s="70" t="s">
        <v>1459</v>
      </c>
      <c r="G3426" s="67">
        <v>44753</v>
      </c>
      <c r="H3426" s="67">
        <v>44774</v>
      </c>
      <c r="I3426" s="71">
        <f t="shared" si="185"/>
        <v>21</v>
      </c>
      <c r="J3426" s="72" t="s">
        <v>151</v>
      </c>
      <c r="K3426" s="72" t="s">
        <v>152</v>
      </c>
      <c r="L3426" s="73">
        <v>1</v>
      </c>
      <c r="M3426" s="73" t="s">
        <v>108</v>
      </c>
      <c r="N3426" s="68" t="str">
        <f>VLOOKUP(K3426,[1]人員授權表!D$3:G$249,4,0)</f>
        <v>無機</v>
      </c>
      <c r="O3426" s="70" t="str">
        <f>VLOOKUP(K3426,[1]人員授權表!D$2:E$249,2,FALSE)</f>
        <v>Vicky游崴涵</v>
      </c>
      <c r="P3426" s="67">
        <f t="shared" si="186"/>
        <v>44770</v>
      </c>
      <c r="Q3426" s="75" t="str">
        <f t="shared" si="187"/>
        <v>週四</v>
      </c>
      <c r="R3426" s="80">
        <v>44757</v>
      </c>
      <c r="S3426" s="68"/>
      <c r="T3426" s="70"/>
      <c r="U3426" s="70"/>
      <c r="V3426" s="70"/>
      <c r="W3426" s="70"/>
      <c r="X3426" s="70"/>
      <c r="Y3426" s="78"/>
      <c r="Z3426" s="79"/>
      <c r="AA3426" s="1"/>
      <c r="AB3426" s="12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</row>
    <row r="3427" spans="1:61" s="109" customFormat="1">
      <c r="A3427" s="1"/>
      <c r="B3427" s="66"/>
      <c r="C3427" s="67"/>
      <c r="D3427" s="68" t="s">
        <v>50</v>
      </c>
      <c r="E3427" s="70" t="s">
        <v>51</v>
      </c>
      <c r="F3427" s="70" t="s">
        <v>1459</v>
      </c>
      <c r="G3427" s="67">
        <v>44753</v>
      </c>
      <c r="H3427" s="67">
        <v>44774</v>
      </c>
      <c r="I3427" s="71">
        <f t="shared" si="185"/>
        <v>21</v>
      </c>
      <c r="J3427" s="72" t="s">
        <v>160</v>
      </c>
      <c r="K3427" s="72" t="s">
        <v>161</v>
      </c>
      <c r="L3427" s="73">
        <v>1</v>
      </c>
      <c r="M3427" s="73" t="s">
        <v>108</v>
      </c>
      <c r="N3427" s="68" t="str">
        <f>VLOOKUP(K3427,[1]人員授權表!D$3:G$249,4,0)</f>
        <v>無機</v>
      </c>
      <c r="O3427" s="70" t="str">
        <f>VLOOKUP(K3427,[1]人員授權表!D$2:E$249,2,FALSE)</f>
        <v>Dennis陳汶宏</v>
      </c>
      <c r="P3427" s="67">
        <f t="shared" si="186"/>
        <v>44770</v>
      </c>
      <c r="Q3427" s="75" t="str">
        <f t="shared" si="187"/>
        <v>週四</v>
      </c>
      <c r="R3427" s="80">
        <v>44762</v>
      </c>
      <c r="S3427" s="68"/>
      <c r="T3427" s="70"/>
      <c r="U3427" s="70"/>
      <c r="V3427" s="70"/>
      <c r="W3427" s="70"/>
      <c r="X3427" s="70"/>
      <c r="Y3427" s="78"/>
      <c r="Z3427" s="79"/>
      <c r="AA3427" s="1"/>
      <c r="AB3427" s="12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</row>
    <row r="3428" spans="1:61" s="109" customFormat="1">
      <c r="A3428" s="1"/>
      <c r="B3428" s="66"/>
      <c r="C3428" s="67"/>
      <c r="D3428" s="68" t="s">
        <v>50</v>
      </c>
      <c r="E3428" s="70" t="s">
        <v>51</v>
      </c>
      <c r="F3428" s="70" t="s">
        <v>1459</v>
      </c>
      <c r="G3428" s="67">
        <v>44753</v>
      </c>
      <c r="H3428" s="67">
        <v>44774</v>
      </c>
      <c r="I3428" s="71">
        <f t="shared" si="185"/>
        <v>21</v>
      </c>
      <c r="J3428" s="72" t="s">
        <v>1325</v>
      </c>
      <c r="K3428" s="72" t="s">
        <v>1326</v>
      </c>
      <c r="L3428" s="73">
        <v>1</v>
      </c>
      <c r="M3428" s="73" t="s">
        <v>108</v>
      </c>
      <c r="N3428" s="68" t="str">
        <f>VLOOKUP(K3428,[1]人員授權表!D$3:G$249,4,0)</f>
        <v>無機</v>
      </c>
      <c r="O3428" s="70" t="str">
        <f>VLOOKUP(K3428,[1]人員授權表!D$2:E$249,2,FALSE)</f>
        <v>Dennis陳汶宏</v>
      </c>
      <c r="P3428" s="67">
        <f t="shared" si="186"/>
        <v>44770</v>
      </c>
      <c r="Q3428" s="75" t="str">
        <f t="shared" si="187"/>
        <v>週四</v>
      </c>
      <c r="R3428" s="80">
        <v>44762</v>
      </c>
      <c r="S3428" s="68"/>
      <c r="T3428" s="70"/>
      <c r="U3428" s="70"/>
      <c r="V3428" s="70"/>
      <c r="W3428" s="70"/>
      <c r="X3428" s="70"/>
      <c r="Y3428" s="78"/>
      <c r="Z3428" s="79"/>
      <c r="AA3428" s="1"/>
      <c r="AB3428" s="12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</row>
    <row r="3429" spans="1:61" s="109" customFormat="1">
      <c r="A3429" s="1"/>
      <c r="B3429" s="66"/>
      <c r="C3429" s="67"/>
      <c r="D3429" s="68" t="s">
        <v>50</v>
      </c>
      <c r="E3429" s="70" t="s">
        <v>51</v>
      </c>
      <c r="F3429" s="70" t="s">
        <v>1459</v>
      </c>
      <c r="G3429" s="67">
        <v>44753</v>
      </c>
      <c r="H3429" s="67">
        <v>44774</v>
      </c>
      <c r="I3429" s="71">
        <f t="shared" si="185"/>
        <v>21</v>
      </c>
      <c r="J3429" s="72" t="s">
        <v>1384</v>
      </c>
      <c r="K3429" s="72" t="s">
        <v>176</v>
      </c>
      <c r="L3429" s="73">
        <v>1</v>
      </c>
      <c r="M3429" s="73" t="s">
        <v>108</v>
      </c>
      <c r="N3429" s="68" t="str">
        <f>VLOOKUP(K3429,[1]人員授權表!D$3:G$249,4,0)</f>
        <v>無機</v>
      </c>
      <c r="O3429" s="70" t="s">
        <v>177</v>
      </c>
      <c r="P3429" s="67">
        <f t="shared" si="186"/>
        <v>44770</v>
      </c>
      <c r="Q3429" s="75" t="str">
        <f t="shared" si="187"/>
        <v>週四</v>
      </c>
      <c r="R3429" s="80">
        <v>44755</v>
      </c>
      <c r="S3429" s="68"/>
      <c r="T3429" s="70"/>
      <c r="U3429" s="70"/>
      <c r="V3429" s="70"/>
      <c r="W3429" s="70"/>
      <c r="X3429" s="70"/>
      <c r="Y3429" s="78"/>
      <c r="Z3429" s="79"/>
      <c r="AA3429" s="1"/>
      <c r="AB3429" s="12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</row>
    <row r="3430" spans="1:61" s="109" customFormat="1">
      <c r="A3430" s="1"/>
      <c r="B3430" s="66"/>
      <c r="C3430" s="67"/>
      <c r="D3430" s="68" t="s">
        <v>50</v>
      </c>
      <c r="E3430" s="70" t="s">
        <v>51</v>
      </c>
      <c r="F3430" s="70" t="s">
        <v>1459</v>
      </c>
      <c r="G3430" s="67">
        <v>44753</v>
      </c>
      <c r="H3430" s="67">
        <v>44774</v>
      </c>
      <c r="I3430" s="71">
        <f t="shared" si="185"/>
        <v>21</v>
      </c>
      <c r="J3430" s="72" t="s">
        <v>1327</v>
      </c>
      <c r="K3430" s="72" t="s">
        <v>291</v>
      </c>
      <c r="L3430" s="73">
        <v>1</v>
      </c>
      <c r="M3430" s="73" t="s">
        <v>108</v>
      </c>
      <c r="N3430" s="68" t="str">
        <f>VLOOKUP(K3430,[1]人員授權表!D$3:G$249,4,0)</f>
        <v>無機</v>
      </c>
      <c r="O3430" s="70" t="str">
        <f>VLOOKUP(K3430,[1]人員授權表!D$2:E$249,2,FALSE)</f>
        <v>George陳志昇</v>
      </c>
      <c r="P3430" s="67">
        <f t="shared" si="186"/>
        <v>44770</v>
      </c>
      <c r="Q3430" s="75" t="str">
        <f t="shared" si="187"/>
        <v>週四</v>
      </c>
      <c r="R3430" s="80">
        <v>44762</v>
      </c>
      <c r="S3430" s="68"/>
      <c r="T3430" s="70"/>
      <c r="U3430" s="70"/>
      <c r="V3430" s="70"/>
      <c r="W3430" s="70"/>
      <c r="X3430" s="70"/>
      <c r="Y3430" s="78"/>
      <c r="Z3430" s="79"/>
      <c r="AA3430" s="1"/>
      <c r="AB3430" s="12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</row>
    <row r="3431" spans="1:61" s="109" customFormat="1">
      <c r="A3431" s="1"/>
      <c r="B3431" s="66"/>
      <c r="C3431" s="67"/>
      <c r="D3431" s="68" t="s">
        <v>50</v>
      </c>
      <c r="E3431" s="70" t="s">
        <v>51</v>
      </c>
      <c r="F3431" s="70" t="s">
        <v>1459</v>
      </c>
      <c r="G3431" s="67">
        <v>44753</v>
      </c>
      <c r="H3431" s="67">
        <v>44774</v>
      </c>
      <c r="I3431" s="71">
        <f t="shared" si="185"/>
        <v>21</v>
      </c>
      <c r="J3431" s="72" t="s">
        <v>204</v>
      </c>
      <c r="K3431" s="72" t="s">
        <v>205</v>
      </c>
      <c r="L3431" s="73">
        <v>1</v>
      </c>
      <c r="M3431" s="73" t="s">
        <v>108</v>
      </c>
      <c r="N3431" s="68" t="str">
        <f>VLOOKUP(K3431,[1]人員授權表!D$3:G$249,4,0)</f>
        <v>無機</v>
      </c>
      <c r="O3431" s="70" t="str">
        <f>VLOOKUP(K3431,[1]人員授權表!D$2:E$249,2,FALSE)</f>
        <v>Iring陳俊明</v>
      </c>
      <c r="P3431" s="67">
        <f t="shared" si="186"/>
        <v>44770</v>
      </c>
      <c r="Q3431" s="75" t="str">
        <f t="shared" si="187"/>
        <v>週四</v>
      </c>
      <c r="R3431" s="80">
        <v>44762</v>
      </c>
      <c r="S3431" s="68"/>
      <c r="T3431" s="70"/>
      <c r="U3431" s="70"/>
      <c r="V3431" s="70"/>
      <c r="W3431" s="70"/>
      <c r="X3431" s="70"/>
      <c r="Y3431" s="78"/>
      <c r="Z3431" s="79"/>
      <c r="AA3431" s="1"/>
      <c r="AB3431" s="12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</row>
    <row r="3432" spans="1:61" s="109" customFormat="1">
      <c r="A3432" s="1"/>
      <c r="B3432" s="66"/>
      <c r="C3432" s="67"/>
      <c r="D3432" s="68" t="s">
        <v>50</v>
      </c>
      <c r="E3432" s="70" t="s">
        <v>51</v>
      </c>
      <c r="F3432" s="70" t="s">
        <v>1459</v>
      </c>
      <c r="G3432" s="67">
        <v>44753</v>
      </c>
      <c r="H3432" s="67">
        <v>44774</v>
      </c>
      <c r="I3432" s="71">
        <f t="shared" si="185"/>
        <v>21</v>
      </c>
      <c r="J3432" s="72" t="s">
        <v>1328</v>
      </c>
      <c r="K3432" s="72" t="s">
        <v>179</v>
      </c>
      <c r="L3432" s="73">
        <v>1</v>
      </c>
      <c r="M3432" s="73" t="s">
        <v>108</v>
      </c>
      <c r="N3432" s="68" t="str">
        <f>VLOOKUP(K3432,[1]人員授權表!D$3:G$249,4,0)</f>
        <v>無機</v>
      </c>
      <c r="O3432" s="70" t="s">
        <v>115</v>
      </c>
      <c r="P3432" s="67">
        <f t="shared" si="186"/>
        <v>44770</v>
      </c>
      <c r="Q3432" s="75" t="str">
        <f t="shared" si="187"/>
        <v>週四</v>
      </c>
      <c r="R3432" s="80">
        <v>44761</v>
      </c>
      <c r="S3432" s="68"/>
      <c r="T3432" s="70"/>
      <c r="U3432" s="70"/>
      <c r="V3432" s="70"/>
      <c r="W3432" s="70"/>
      <c r="X3432" s="70"/>
      <c r="Y3432" s="78"/>
      <c r="Z3432" s="79"/>
      <c r="AA3432" s="1"/>
      <c r="AB3432" s="12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</row>
    <row r="3433" spans="1:61" s="109" customFormat="1">
      <c r="A3433" s="1"/>
      <c r="B3433" s="66"/>
      <c r="C3433" s="67"/>
      <c r="D3433" s="68" t="s">
        <v>50</v>
      </c>
      <c r="E3433" s="70" t="s">
        <v>51</v>
      </c>
      <c r="F3433" s="70" t="s">
        <v>1459</v>
      </c>
      <c r="G3433" s="67">
        <v>44753</v>
      </c>
      <c r="H3433" s="67">
        <v>44774</v>
      </c>
      <c r="I3433" s="71">
        <f t="shared" si="185"/>
        <v>21</v>
      </c>
      <c r="J3433" s="72" t="s">
        <v>1329</v>
      </c>
      <c r="K3433" s="72" t="s">
        <v>179</v>
      </c>
      <c r="L3433" s="73">
        <v>1</v>
      </c>
      <c r="M3433" s="73" t="s">
        <v>108</v>
      </c>
      <c r="N3433" s="68" t="str">
        <f>VLOOKUP(K3433,[1]人員授權表!D$3:G$249,4,0)</f>
        <v>無機</v>
      </c>
      <c r="O3433" s="70" t="s">
        <v>115</v>
      </c>
      <c r="P3433" s="67">
        <f t="shared" si="186"/>
        <v>44770</v>
      </c>
      <c r="Q3433" s="75" t="str">
        <f t="shared" si="187"/>
        <v>週四</v>
      </c>
      <c r="R3433" s="80">
        <v>44761</v>
      </c>
      <c r="S3433" s="68"/>
      <c r="T3433" s="70"/>
      <c r="U3433" s="70"/>
      <c r="V3433" s="70"/>
      <c r="W3433" s="70"/>
      <c r="X3433" s="70"/>
      <c r="Y3433" s="78"/>
      <c r="Z3433" s="79"/>
      <c r="AA3433" s="1"/>
      <c r="AB3433" s="12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</row>
    <row r="3434" spans="1:61" s="109" customFormat="1">
      <c r="A3434" s="1"/>
      <c r="B3434" s="66"/>
      <c r="C3434" s="67"/>
      <c r="D3434" s="68" t="s">
        <v>50</v>
      </c>
      <c r="E3434" s="70" t="s">
        <v>51</v>
      </c>
      <c r="F3434" s="70" t="s">
        <v>1459</v>
      </c>
      <c r="G3434" s="67">
        <v>44753</v>
      </c>
      <c r="H3434" s="67">
        <v>44774</v>
      </c>
      <c r="I3434" s="71">
        <f t="shared" si="185"/>
        <v>21</v>
      </c>
      <c r="J3434" s="72" t="s">
        <v>1141</v>
      </c>
      <c r="K3434" s="72" t="s">
        <v>142</v>
      </c>
      <c r="L3434" s="73">
        <v>1</v>
      </c>
      <c r="M3434" s="73" t="s">
        <v>108</v>
      </c>
      <c r="N3434" s="68" t="str">
        <f>VLOOKUP(K3434,[1]人員授權表!D$3:G$249,4,0)</f>
        <v>無機</v>
      </c>
      <c r="O3434" s="70" t="str">
        <f>VLOOKUP(K3434,[1]人員授權表!D$2:E$249,2,FALSE)</f>
        <v>Dennis陳汶宏</v>
      </c>
      <c r="P3434" s="67">
        <f t="shared" si="186"/>
        <v>44770</v>
      </c>
      <c r="Q3434" s="75" t="str">
        <f t="shared" si="187"/>
        <v>週四</v>
      </c>
      <c r="R3434" s="80">
        <v>44755</v>
      </c>
      <c r="S3434" s="68"/>
      <c r="T3434" s="70"/>
      <c r="U3434" s="70"/>
      <c r="V3434" s="70"/>
      <c r="W3434" s="70"/>
      <c r="X3434" s="70"/>
      <c r="Y3434" s="78"/>
      <c r="Z3434" s="79"/>
      <c r="AA3434" s="1"/>
      <c r="AB3434" s="12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</row>
    <row r="3435" spans="1:61" s="109" customFormat="1">
      <c r="A3435" s="1"/>
      <c r="B3435" s="66"/>
      <c r="C3435" s="67"/>
      <c r="D3435" s="68" t="s">
        <v>50</v>
      </c>
      <c r="E3435" s="70" t="s">
        <v>51</v>
      </c>
      <c r="F3435" s="70" t="s">
        <v>1459</v>
      </c>
      <c r="G3435" s="67">
        <v>44753</v>
      </c>
      <c r="H3435" s="67">
        <v>44774</v>
      </c>
      <c r="I3435" s="71">
        <f t="shared" si="185"/>
        <v>21</v>
      </c>
      <c r="J3435" s="72" t="s">
        <v>966</v>
      </c>
      <c r="K3435" s="72" t="s">
        <v>154</v>
      </c>
      <c r="L3435" s="73">
        <v>1</v>
      </c>
      <c r="M3435" s="73" t="s">
        <v>108</v>
      </c>
      <c r="N3435" s="68" t="str">
        <f>VLOOKUP(K3435,[1]人員授權表!D$3:G$249,4,0)</f>
        <v>無機</v>
      </c>
      <c r="O3435" s="70" t="str">
        <f>VLOOKUP(K3435,[1]人員授權表!D$2:E$249,2,FALSE)</f>
        <v>Ken張智凱</v>
      </c>
      <c r="P3435" s="67">
        <f t="shared" si="186"/>
        <v>44770</v>
      </c>
      <c r="Q3435" s="75" t="str">
        <f t="shared" si="187"/>
        <v>週四</v>
      </c>
      <c r="R3435" s="80">
        <v>44754</v>
      </c>
      <c r="S3435" s="68"/>
      <c r="T3435" s="70"/>
      <c r="U3435" s="70"/>
      <c r="V3435" s="70"/>
      <c r="W3435" s="70"/>
      <c r="X3435" s="70"/>
      <c r="Y3435" s="78"/>
      <c r="Z3435" s="79"/>
      <c r="AA3435" s="1"/>
      <c r="AB3435" s="12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</row>
    <row r="3436" spans="1:61" s="109" customFormat="1">
      <c r="A3436" s="1"/>
      <c r="B3436" s="66"/>
      <c r="C3436" s="67"/>
      <c r="D3436" s="68" t="s">
        <v>50</v>
      </c>
      <c r="E3436" s="70" t="s">
        <v>51</v>
      </c>
      <c r="F3436" s="70" t="s">
        <v>1459</v>
      </c>
      <c r="G3436" s="67">
        <v>44753</v>
      </c>
      <c r="H3436" s="67">
        <v>44774</v>
      </c>
      <c r="I3436" s="71">
        <f t="shared" si="185"/>
        <v>21</v>
      </c>
      <c r="J3436" s="72" t="s">
        <v>209</v>
      </c>
      <c r="K3436" s="72" t="s">
        <v>210</v>
      </c>
      <c r="L3436" s="73">
        <v>1</v>
      </c>
      <c r="M3436" s="73" t="s">
        <v>108</v>
      </c>
      <c r="N3436" s="68" t="str">
        <f>VLOOKUP(K3436,[1]人員授權表!D$3:G$249,4,0)</f>
        <v>無機</v>
      </c>
      <c r="O3436" s="70" t="str">
        <f>VLOOKUP(K3436,[1]人員授權表!D$2:E$249,2,FALSE)</f>
        <v>Vicky游崴涵</v>
      </c>
      <c r="P3436" s="67">
        <f t="shared" si="186"/>
        <v>44770</v>
      </c>
      <c r="Q3436" s="75" t="str">
        <f t="shared" si="187"/>
        <v>週四</v>
      </c>
      <c r="R3436" s="80">
        <v>44762</v>
      </c>
      <c r="S3436" s="68"/>
      <c r="T3436" s="70"/>
      <c r="U3436" s="70"/>
      <c r="V3436" s="70"/>
      <c r="W3436" s="70"/>
      <c r="X3436" s="70"/>
      <c r="Y3436" s="78"/>
      <c r="Z3436" s="79"/>
      <c r="AA3436" s="1"/>
      <c r="AB3436" s="12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</row>
    <row r="3437" spans="1:61" s="109" customFormat="1">
      <c r="A3437" s="1"/>
      <c r="B3437" s="66"/>
      <c r="C3437" s="67"/>
      <c r="D3437" s="68" t="s">
        <v>50</v>
      </c>
      <c r="E3437" s="70" t="s">
        <v>51</v>
      </c>
      <c r="F3437" s="70" t="s">
        <v>1459</v>
      </c>
      <c r="G3437" s="67">
        <v>44753</v>
      </c>
      <c r="H3437" s="67">
        <v>44774</v>
      </c>
      <c r="I3437" s="71">
        <f t="shared" si="185"/>
        <v>21</v>
      </c>
      <c r="J3437" s="72" t="s">
        <v>167</v>
      </c>
      <c r="K3437" s="72" t="s">
        <v>168</v>
      </c>
      <c r="L3437" s="73">
        <v>1</v>
      </c>
      <c r="M3437" s="73" t="s">
        <v>108</v>
      </c>
      <c r="N3437" s="68" t="str">
        <f>VLOOKUP(K3437,[1]人員授權表!D$3:G$249,4,0)</f>
        <v>有機</v>
      </c>
      <c r="O3437" s="70" t="str">
        <f>VLOOKUP(K3437,[1]人員授權表!D$2:E$249,2,FALSE)</f>
        <v>Una林庭瑄</v>
      </c>
      <c r="P3437" s="67">
        <f t="shared" si="186"/>
        <v>44770</v>
      </c>
      <c r="Q3437" s="75" t="str">
        <f t="shared" si="187"/>
        <v>週四</v>
      </c>
      <c r="R3437" s="80">
        <v>44761</v>
      </c>
      <c r="S3437" s="68"/>
      <c r="T3437" s="70"/>
      <c r="U3437" s="70"/>
      <c r="V3437" s="70"/>
      <c r="W3437" s="70"/>
      <c r="X3437" s="70"/>
      <c r="Y3437" s="78"/>
      <c r="Z3437" s="79"/>
      <c r="AA3437" s="1"/>
      <c r="AB3437" s="12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</row>
    <row r="3438" spans="1:61" s="109" customFormat="1">
      <c r="A3438" s="1"/>
      <c r="B3438" s="66"/>
      <c r="C3438" s="67"/>
      <c r="D3438" s="68" t="s">
        <v>50</v>
      </c>
      <c r="E3438" s="70" t="s">
        <v>51</v>
      </c>
      <c r="F3438" s="70" t="s">
        <v>1459</v>
      </c>
      <c r="G3438" s="67">
        <v>44753</v>
      </c>
      <c r="H3438" s="67">
        <v>44774</v>
      </c>
      <c r="I3438" s="71">
        <f t="shared" si="185"/>
        <v>21</v>
      </c>
      <c r="J3438" s="72" t="s">
        <v>257</v>
      </c>
      <c r="K3438" s="72" t="s">
        <v>1225</v>
      </c>
      <c r="L3438" s="73">
        <v>1</v>
      </c>
      <c r="M3438" s="73" t="s">
        <v>108</v>
      </c>
      <c r="N3438" s="68" t="str">
        <f>VLOOKUP(K3438,[1]人員授權表!D$3:G$249,4,0)</f>
        <v>有機</v>
      </c>
      <c r="O3438" s="70" t="str">
        <f>VLOOKUP(K3438,[1]人員授權表!D$2:E$249,2,FALSE)</f>
        <v>Casper李羿勳</v>
      </c>
      <c r="P3438" s="67">
        <f t="shared" si="186"/>
        <v>44770</v>
      </c>
      <c r="Q3438" s="75" t="str">
        <f t="shared" si="187"/>
        <v>週四</v>
      </c>
      <c r="R3438" s="80">
        <v>44763</v>
      </c>
      <c r="S3438" s="68"/>
      <c r="T3438" s="70"/>
      <c r="U3438" s="70"/>
      <c r="V3438" s="70"/>
      <c r="W3438" s="70"/>
      <c r="X3438" s="70"/>
      <c r="Y3438" s="78"/>
      <c r="Z3438" s="79"/>
      <c r="AA3438" s="1"/>
      <c r="AB3438" s="12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</row>
    <row r="3439" spans="1:61" s="109" customFormat="1">
      <c r="A3439" s="1"/>
      <c r="B3439" s="66"/>
      <c r="C3439" s="67"/>
      <c r="D3439" s="68" t="s">
        <v>50</v>
      </c>
      <c r="E3439" s="70" t="s">
        <v>51</v>
      </c>
      <c r="F3439" s="70" t="s">
        <v>1459</v>
      </c>
      <c r="G3439" s="67">
        <v>44753</v>
      </c>
      <c r="H3439" s="67">
        <v>44774</v>
      </c>
      <c r="I3439" s="71">
        <f t="shared" si="185"/>
        <v>21</v>
      </c>
      <c r="J3439" s="72" t="s">
        <v>1226</v>
      </c>
      <c r="K3439" s="72" t="s">
        <v>1227</v>
      </c>
      <c r="L3439" s="73">
        <v>1</v>
      </c>
      <c r="M3439" s="73" t="s">
        <v>108</v>
      </c>
      <c r="N3439" s="68" t="str">
        <f>VLOOKUP(K3439,[1]人員授權表!D$3:G$249,4,0)</f>
        <v>有機</v>
      </c>
      <c r="O3439" s="70" t="str">
        <f>VLOOKUP(K3439,[1]人員授權表!D$2:E$249,2,FALSE)</f>
        <v>Marco陳鴻鈞</v>
      </c>
      <c r="P3439" s="67">
        <f t="shared" si="186"/>
        <v>44770</v>
      </c>
      <c r="Q3439" s="75" t="str">
        <f t="shared" si="187"/>
        <v>週四</v>
      </c>
      <c r="R3439" s="80">
        <v>44761</v>
      </c>
      <c r="S3439" s="68"/>
      <c r="T3439" s="70"/>
      <c r="U3439" s="70"/>
      <c r="V3439" s="70"/>
      <c r="W3439" s="70"/>
      <c r="X3439" s="70"/>
      <c r="Y3439" s="78"/>
      <c r="Z3439" s="79"/>
      <c r="AA3439" s="1"/>
      <c r="AB3439" s="12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</row>
    <row r="3440" spans="1:61" s="109" customFormat="1">
      <c r="A3440" s="1"/>
      <c r="B3440" s="66"/>
      <c r="C3440" s="67"/>
      <c r="D3440" s="68" t="s">
        <v>50</v>
      </c>
      <c r="E3440" s="70" t="s">
        <v>51</v>
      </c>
      <c r="F3440" s="70" t="s">
        <v>1460</v>
      </c>
      <c r="G3440" s="67">
        <v>44753</v>
      </c>
      <c r="H3440" s="67">
        <v>44774</v>
      </c>
      <c r="I3440" s="71">
        <f t="shared" si="185"/>
        <v>21</v>
      </c>
      <c r="J3440" s="72" t="s">
        <v>1339</v>
      </c>
      <c r="K3440" s="72" t="s">
        <v>650</v>
      </c>
      <c r="L3440" s="73">
        <v>1</v>
      </c>
      <c r="M3440" s="73" t="s">
        <v>108</v>
      </c>
      <c r="N3440" s="68" t="str">
        <f>VLOOKUP(K3440,[1]人員授權表!D$3:G$249,4,0)</f>
        <v>有機</v>
      </c>
      <c r="O3440" s="70" t="str">
        <f>VLOOKUP(K3440,[1]人員授權表!D$2:E$249,2,FALSE)</f>
        <v>Casper李羿勳</v>
      </c>
      <c r="P3440" s="67">
        <f t="shared" si="186"/>
        <v>44770</v>
      </c>
      <c r="Q3440" s="75" t="str">
        <f t="shared" si="187"/>
        <v>週四</v>
      </c>
      <c r="R3440" s="80">
        <v>44761</v>
      </c>
      <c r="S3440" s="68"/>
      <c r="T3440" s="70"/>
      <c r="U3440" s="70"/>
      <c r="V3440" s="70"/>
      <c r="W3440" s="70"/>
      <c r="X3440" s="70"/>
      <c r="Y3440" s="78"/>
      <c r="Z3440" s="79"/>
      <c r="AA3440" s="1"/>
      <c r="AB3440" s="12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</row>
    <row r="3441" spans="1:61" s="109" customFormat="1">
      <c r="A3441" s="1"/>
      <c r="B3441" s="66"/>
      <c r="C3441" s="67"/>
      <c r="D3441" s="68" t="s">
        <v>50</v>
      </c>
      <c r="E3441" s="70" t="s">
        <v>51</v>
      </c>
      <c r="F3441" s="70" t="s">
        <v>1460</v>
      </c>
      <c r="G3441" s="67">
        <v>44753</v>
      </c>
      <c r="H3441" s="67">
        <v>44774</v>
      </c>
      <c r="I3441" s="71">
        <f t="shared" si="185"/>
        <v>21</v>
      </c>
      <c r="J3441" s="72" t="s">
        <v>366</v>
      </c>
      <c r="K3441" s="72" t="s">
        <v>182</v>
      </c>
      <c r="L3441" s="73">
        <v>1</v>
      </c>
      <c r="M3441" s="73" t="s">
        <v>108</v>
      </c>
      <c r="N3441" s="68" t="str">
        <f>VLOOKUP(K3441,[1]人員授權表!D$3:G$249,4,0)</f>
        <v>有機</v>
      </c>
      <c r="O3441" s="70" t="str">
        <f>VLOOKUP(K3441,[1]人員授權表!D$2:E$249,2,FALSE)</f>
        <v>Sara王淑玲</v>
      </c>
      <c r="P3441" s="67">
        <f t="shared" si="186"/>
        <v>44770</v>
      </c>
      <c r="Q3441" s="75" t="str">
        <f t="shared" si="187"/>
        <v>週四</v>
      </c>
      <c r="R3441" s="80">
        <v>44761</v>
      </c>
      <c r="S3441" s="68"/>
      <c r="T3441" s="70"/>
      <c r="U3441" s="70"/>
      <c r="V3441" s="70"/>
      <c r="W3441" s="70"/>
      <c r="X3441" s="70"/>
      <c r="Y3441" s="78"/>
      <c r="Z3441" s="79"/>
      <c r="AA3441" s="1"/>
      <c r="AB3441" s="12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</row>
    <row r="3442" spans="1:61" s="109" customFormat="1">
      <c r="A3442" s="1"/>
      <c r="B3442" s="66"/>
      <c r="C3442" s="67"/>
      <c r="D3442" s="68" t="s">
        <v>50</v>
      </c>
      <c r="E3442" s="70" t="s">
        <v>51</v>
      </c>
      <c r="F3442" s="70" t="s">
        <v>1460</v>
      </c>
      <c r="G3442" s="67">
        <v>44753</v>
      </c>
      <c r="H3442" s="67">
        <v>44774</v>
      </c>
      <c r="I3442" s="71">
        <f t="shared" si="185"/>
        <v>21</v>
      </c>
      <c r="J3442" s="72" t="s">
        <v>1461</v>
      </c>
      <c r="K3442" s="72" t="s">
        <v>182</v>
      </c>
      <c r="L3442" s="73">
        <v>1</v>
      </c>
      <c r="M3442" s="73" t="s">
        <v>108</v>
      </c>
      <c r="N3442" s="68" t="str">
        <f>VLOOKUP(K3442,[1]人員授權表!D$3:G$249,4,0)</f>
        <v>有機</v>
      </c>
      <c r="O3442" s="70" t="str">
        <f>VLOOKUP(K3442,[1]人員授權表!D$2:E$249,2,FALSE)</f>
        <v>Sara王淑玲</v>
      </c>
      <c r="P3442" s="67">
        <f t="shared" si="186"/>
        <v>44770</v>
      </c>
      <c r="Q3442" s="75" t="str">
        <f t="shared" si="187"/>
        <v>週四</v>
      </c>
      <c r="R3442" s="80">
        <v>44761</v>
      </c>
      <c r="S3442" s="68"/>
      <c r="T3442" s="70"/>
      <c r="U3442" s="70"/>
      <c r="V3442" s="70"/>
      <c r="W3442" s="70"/>
      <c r="X3442" s="70"/>
      <c r="Y3442" s="78"/>
      <c r="Z3442" s="79"/>
      <c r="AA3442" s="1"/>
      <c r="AB3442" s="12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</row>
    <row r="3443" spans="1:61" s="109" customFormat="1">
      <c r="A3443" s="1"/>
      <c r="B3443" s="66"/>
      <c r="C3443" s="67"/>
      <c r="D3443" s="68" t="s">
        <v>50</v>
      </c>
      <c r="E3443" s="70" t="s">
        <v>51</v>
      </c>
      <c r="F3443" s="70" t="s">
        <v>1460</v>
      </c>
      <c r="G3443" s="67">
        <v>44753</v>
      </c>
      <c r="H3443" s="67">
        <v>44774</v>
      </c>
      <c r="I3443" s="71">
        <f t="shared" si="185"/>
        <v>21</v>
      </c>
      <c r="J3443" s="72" t="s">
        <v>1462</v>
      </c>
      <c r="K3443" s="72" t="s">
        <v>182</v>
      </c>
      <c r="L3443" s="73">
        <v>1</v>
      </c>
      <c r="M3443" s="73" t="s">
        <v>108</v>
      </c>
      <c r="N3443" s="68" t="str">
        <f>VLOOKUP(K3443,[1]人員授權表!D$3:G$249,4,0)</f>
        <v>有機</v>
      </c>
      <c r="O3443" s="70" t="str">
        <f>VLOOKUP(K3443,[1]人員授權表!D$2:E$249,2,FALSE)</f>
        <v>Sara王淑玲</v>
      </c>
      <c r="P3443" s="67">
        <f t="shared" si="186"/>
        <v>44770</v>
      </c>
      <c r="Q3443" s="75" t="str">
        <f t="shared" si="187"/>
        <v>週四</v>
      </c>
      <c r="R3443" s="80">
        <v>44761</v>
      </c>
      <c r="S3443" s="68"/>
      <c r="T3443" s="70"/>
      <c r="U3443" s="70"/>
      <c r="V3443" s="70"/>
      <c r="W3443" s="70"/>
      <c r="X3443" s="70"/>
      <c r="Y3443" s="78"/>
      <c r="Z3443" s="79"/>
      <c r="AA3443" s="1"/>
      <c r="AB3443" s="12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</row>
    <row r="3444" spans="1:61" s="109" customFormat="1">
      <c r="A3444" s="1"/>
      <c r="B3444" s="66"/>
      <c r="C3444" s="67"/>
      <c r="D3444" s="68" t="s">
        <v>50</v>
      </c>
      <c r="E3444" s="70" t="s">
        <v>51</v>
      </c>
      <c r="F3444" s="70" t="s">
        <v>1460</v>
      </c>
      <c r="G3444" s="67">
        <v>44753</v>
      </c>
      <c r="H3444" s="67">
        <v>44774</v>
      </c>
      <c r="I3444" s="71">
        <f t="shared" si="185"/>
        <v>21</v>
      </c>
      <c r="J3444" s="72" t="s">
        <v>1398</v>
      </c>
      <c r="K3444" s="72" t="s">
        <v>182</v>
      </c>
      <c r="L3444" s="73">
        <v>1</v>
      </c>
      <c r="M3444" s="73" t="s">
        <v>108</v>
      </c>
      <c r="N3444" s="68" t="str">
        <f>VLOOKUP(K3444,[1]人員授權表!D$3:G$249,4,0)</f>
        <v>有機</v>
      </c>
      <c r="O3444" s="70" t="str">
        <f>VLOOKUP(K3444,[1]人員授權表!D$2:E$249,2,FALSE)</f>
        <v>Sara王淑玲</v>
      </c>
      <c r="P3444" s="67">
        <f t="shared" si="186"/>
        <v>44770</v>
      </c>
      <c r="Q3444" s="75" t="str">
        <f t="shared" si="187"/>
        <v>週四</v>
      </c>
      <c r="R3444" s="80">
        <v>44761</v>
      </c>
      <c r="S3444" s="68"/>
      <c r="T3444" s="70"/>
      <c r="U3444" s="70"/>
      <c r="V3444" s="70"/>
      <c r="W3444" s="70"/>
      <c r="X3444" s="70"/>
      <c r="Y3444" s="78"/>
      <c r="Z3444" s="79"/>
      <c r="AA3444" s="1"/>
      <c r="AB3444" s="12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</row>
    <row r="3445" spans="1:61" s="109" customFormat="1">
      <c r="A3445" s="1"/>
      <c r="B3445" s="66"/>
      <c r="C3445" s="67"/>
      <c r="D3445" s="68" t="s">
        <v>50</v>
      </c>
      <c r="E3445" s="70" t="s">
        <v>51</v>
      </c>
      <c r="F3445" s="70" t="s">
        <v>1463</v>
      </c>
      <c r="G3445" s="67">
        <v>44753</v>
      </c>
      <c r="H3445" s="67">
        <v>44774</v>
      </c>
      <c r="I3445" s="71">
        <f t="shared" si="185"/>
        <v>21</v>
      </c>
      <c r="J3445" s="72" t="s">
        <v>181</v>
      </c>
      <c r="K3445" s="72" t="s">
        <v>182</v>
      </c>
      <c r="L3445" s="73">
        <v>1</v>
      </c>
      <c r="M3445" s="73" t="s">
        <v>108</v>
      </c>
      <c r="N3445" s="68" t="str">
        <f>VLOOKUP(K3445,[1]人員授權表!D$3:G$249,4,0)</f>
        <v>有機</v>
      </c>
      <c r="O3445" s="70" t="str">
        <f>VLOOKUP(K3445,[1]人員授權表!D$2:E$249,2,FALSE)</f>
        <v>Sara王淑玲</v>
      </c>
      <c r="P3445" s="67">
        <f t="shared" si="186"/>
        <v>44770</v>
      </c>
      <c r="Q3445" s="75" t="str">
        <f t="shared" si="187"/>
        <v>週四</v>
      </c>
      <c r="R3445" s="80">
        <v>44762</v>
      </c>
      <c r="S3445" s="68"/>
      <c r="T3445" s="70"/>
      <c r="U3445" s="70"/>
      <c r="V3445" s="70"/>
      <c r="W3445" s="70"/>
      <c r="X3445" s="70"/>
      <c r="Y3445" s="78"/>
      <c r="Z3445" s="79"/>
      <c r="AA3445" s="1"/>
      <c r="AB3445" s="12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</row>
    <row r="3446" spans="1:61" s="109" customFormat="1">
      <c r="A3446" s="1"/>
      <c r="B3446" s="66"/>
      <c r="C3446" s="67"/>
      <c r="D3446" s="68" t="s">
        <v>50</v>
      </c>
      <c r="E3446" s="70" t="s">
        <v>51</v>
      </c>
      <c r="F3446" s="70" t="s">
        <v>1463</v>
      </c>
      <c r="G3446" s="67">
        <v>44753</v>
      </c>
      <c r="H3446" s="67">
        <v>44774</v>
      </c>
      <c r="I3446" s="71">
        <f t="shared" si="185"/>
        <v>21</v>
      </c>
      <c r="J3446" s="72" t="s">
        <v>919</v>
      </c>
      <c r="K3446" s="72" t="s">
        <v>187</v>
      </c>
      <c r="L3446" s="73">
        <v>1</v>
      </c>
      <c r="M3446" s="73" t="s">
        <v>108</v>
      </c>
      <c r="N3446" s="68" t="str">
        <f>VLOOKUP(K3446,[1]人員授權表!D$3:G$249,4,0)</f>
        <v>無機</v>
      </c>
      <c r="O3446" s="70" t="str">
        <f>VLOOKUP(K3446,[1]人員授權表!D$2:E$249,2,FALSE)</f>
        <v>Ruby黃家蓁</v>
      </c>
      <c r="P3446" s="67">
        <f t="shared" si="186"/>
        <v>44770</v>
      </c>
      <c r="Q3446" s="75" t="str">
        <f t="shared" si="187"/>
        <v>週四</v>
      </c>
      <c r="R3446" s="80">
        <v>44756</v>
      </c>
      <c r="S3446" s="68"/>
      <c r="T3446" s="70"/>
      <c r="U3446" s="70"/>
      <c r="V3446" s="70"/>
      <c r="W3446" s="70"/>
      <c r="X3446" s="70"/>
      <c r="Y3446" s="78"/>
      <c r="Z3446" s="79"/>
      <c r="AA3446" s="1"/>
      <c r="AB3446" s="12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</row>
    <row r="3447" spans="1:61" s="109" customFormat="1">
      <c r="A3447" s="1"/>
      <c r="B3447" s="66"/>
      <c r="C3447" s="67"/>
      <c r="D3447" s="68" t="s">
        <v>50</v>
      </c>
      <c r="E3447" s="70" t="s">
        <v>51</v>
      </c>
      <c r="F3447" s="70" t="s">
        <v>1463</v>
      </c>
      <c r="G3447" s="67">
        <v>44753</v>
      </c>
      <c r="H3447" s="67">
        <v>44774</v>
      </c>
      <c r="I3447" s="71">
        <f t="shared" si="185"/>
        <v>21</v>
      </c>
      <c r="J3447" s="72" t="s">
        <v>188</v>
      </c>
      <c r="K3447" s="72" t="s">
        <v>189</v>
      </c>
      <c r="L3447" s="73">
        <v>1</v>
      </c>
      <c r="M3447" s="73" t="s">
        <v>108</v>
      </c>
      <c r="N3447" s="68" t="str">
        <f>VLOOKUP(K3447,[1]人員授權表!D$3:G$249,4,0)</f>
        <v>無機</v>
      </c>
      <c r="O3447" s="70" t="str">
        <f>VLOOKUP(K3447,[1]人員授權表!D$2:E$249,2,FALSE)</f>
        <v>Iring陳俊明</v>
      </c>
      <c r="P3447" s="67">
        <f t="shared" si="186"/>
        <v>44770</v>
      </c>
      <c r="Q3447" s="75" t="str">
        <f t="shared" si="187"/>
        <v>週四</v>
      </c>
      <c r="R3447" s="80">
        <v>44757</v>
      </c>
      <c r="S3447" s="68"/>
      <c r="T3447" s="70"/>
      <c r="U3447" s="70"/>
      <c r="V3447" s="70"/>
      <c r="W3447" s="70"/>
      <c r="X3447" s="70"/>
      <c r="Y3447" s="78"/>
      <c r="Z3447" s="79"/>
      <c r="AA3447" s="1"/>
      <c r="AB3447" s="12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</row>
    <row r="3448" spans="1:61" s="109" customFormat="1">
      <c r="A3448" s="1"/>
      <c r="B3448" s="66"/>
      <c r="C3448" s="67"/>
      <c r="D3448" s="68" t="s">
        <v>50</v>
      </c>
      <c r="E3448" s="70" t="s">
        <v>51</v>
      </c>
      <c r="F3448" s="70" t="s">
        <v>1463</v>
      </c>
      <c r="G3448" s="67">
        <v>44753</v>
      </c>
      <c r="H3448" s="67">
        <v>44774</v>
      </c>
      <c r="I3448" s="71">
        <f t="shared" si="185"/>
        <v>21</v>
      </c>
      <c r="J3448" s="72" t="s">
        <v>190</v>
      </c>
      <c r="K3448" s="72" t="s">
        <v>140</v>
      </c>
      <c r="L3448" s="73">
        <v>1</v>
      </c>
      <c r="M3448" s="73" t="s">
        <v>108</v>
      </c>
      <c r="N3448" s="68" t="str">
        <f>VLOOKUP(K3448,[1]人員授權表!D$3:G$249,4,0)</f>
        <v>無機</v>
      </c>
      <c r="O3448" s="70" t="s">
        <v>191</v>
      </c>
      <c r="P3448" s="67">
        <f t="shared" si="186"/>
        <v>44770</v>
      </c>
      <c r="Q3448" s="75" t="str">
        <f t="shared" si="187"/>
        <v>週四</v>
      </c>
      <c r="R3448" s="80">
        <v>44757</v>
      </c>
      <c r="S3448" s="68"/>
      <c r="T3448" s="70"/>
      <c r="U3448" s="70"/>
      <c r="V3448" s="70"/>
      <c r="W3448" s="70"/>
      <c r="X3448" s="70"/>
      <c r="Y3448" s="78"/>
      <c r="Z3448" s="79"/>
      <c r="AA3448" s="1"/>
      <c r="AB3448" s="12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</row>
    <row r="3449" spans="1:61" s="109" customFormat="1">
      <c r="A3449" s="1"/>
      <c r="B3449" s="66"/>
      <c r="C3449" s="67"/>
      <c r="D3449" s="68" t="s">
        <v>50</v>
      </c>
      <c r="E3449" s="70" t="s">
        <v>51</v>
      </c>
      <c r="F3449" s="70" t="s">
        <v>1463</v>
      </c>
      <c r="G3449" s="67">
        <v>44753</v>
      </c>
      <c r="H3449" s="67">
        <v>44774</v>
      </c>
      <c r="I3449" s="71">
        <f t="shared" si="185"/>
        <v>21</v>
      </c>
      <c r="J3449" s="72" t="s">
        <v>281</v>
      </c>
      <c r="K3449" s="72" t="s">
        <v>282</v>
      </c>
      <c r="L3449" s="73">
        <v>1</v>
      </c>
      <c r="M3449" s="73" t="s">
        <v>108</v>
      </c>
      <c r="N3449" s="68" t="str">
        <f>VLOOKUP(K3449,[1]人員授權表!D$3:G$249,4,0)</f>
        <v>有機</v>
      </c>
      <c r="O3449" s="70" t="str">
        <f>VLOOKUP(K3449,[1]人員授權表!D$2:E$249,2,FALSE)</f>
        <v>Marco陳鴻鈞</v>
      </c>
      <c r="P3449" s="67">
        <f t="shared" si="186"/>
        <v>44770</v>
      </c>
      <c r="Q3449" s="75" t="str">
        <f t="shared" si="187"/>
        <v>週四</v>
      </c>
      <c r="R3449" s="80">
        <v>44753</v>
      </c>
      <c r="S3449" s="68"/>
      <c r="T3449" s="70"/>
      <c r="U3449" s="70"/>
      <c r="V3449" s="70"/>
      <c r="W3449" s="70"/>
      <c r="X3449" s="70"/>
      <c r="Y3449" s="78"/>
      <c r="Z3449" s="79"/>
      <c r="AA3449" s="1"/>
      <c r="AB3449" s="12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</row>
    <row r="3450" spans="1:61" s="109" customFormat="1">
      <c r="A3450" s="1"/>
      <c r="B3450" s="66"/>
      <c r="C3450" s="67"/>
      <c r="D3450" s="68" t="s">
        <v>50</v>
      </c>
      <c r="E3450" s="70" t="s">
        <v>51</v>
      </c>
      <c r="F3450" s="70" t="s">
        <v>1463</v>
      </c>
      <c r="G3450" s="67">
        <v>44753</v>
      </c>
      <c r="H3450" s="67">
        <v>44774</v>
      </c>
      <c r="I3450" s="71">
        <f t="shared" si="185"/>
        <v>21</v>
      </c>
      <c r="J3450" s="72" t="s">
        <v>195</v>
      </c>
      <c r="K3450" s="72" t="s">
        <v>196</v>
      </c>
      <c r="L3450" s="73">
        <v>1</v>
      </c>
      <c r="M3450" s="73" t="s">
        <v>108</v>
      </c>
      <c r="N3450" s="68" t="str">
        <f>VLOOKUP(K3450,[1]人員授權表!D$3:G$249,4,0)</f>
        <v>無機</v>
      </c>
      <c r="O3450" s="70" t="str">
        <f>VLOOKUP(K3450,[1]人員授權表!D$2:E$249,2,FALSE)</f>
        <v>Debby胡萱黛</v>
      </c>
      <c r="P3450" s="67">
        <f t="shared" si="186"/>
        <v>44770</v>
      </c>
      <c r="Q3450" s="75" t="str">
        <f t="shared" si="187"/>
        <v>週四</v>
      </c>
      <c r="R3450" s="80">
        <v>44762</v>
      </c>
      <c r="S3450" s="68"/>
      <c r="T3450" s="70"/>
      <c r="U3450" s="70"/>
      <c r="V3450" s="70"/>
      <c r="W3450" s="70"/>
      <c r="X3450" s="70"/>
      <c r="Y3450" s="78"/>
      <c r="Z3450" s="79"/>
      <c r="AA3450" s="1"/>
      <c r="AB3450" s="12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</row>
    <row r="3451" spans="1:61">
      <c r="D3451" s="68" t="s">
        <v>50</v>
      </c>
      <c r="E3451" s="70" t="s">
        <v>51</v>
      </c>
      <c r="F3451" s="70" t="s">
        <v>1463</v>
      </c>
      <c r="G3451" s="67">
        <v>44753</v>
      </c>
      <c r="H3451" s="67">
        <v>44774</v>
      </c>
      <c r="I3451" s="71">
        <f t="shared" si="185"/>
        <v>21</v>
      </c>
      <c r="J3451" s="72" t="s">
        <v>198</v>
      </c>
      <c r="K3451" s="72" t="s">
        <v>199</v>
      </c>
      <c r="L3451" s="73">
        <v>1</v>
      </c>
      <c r="M3451" s="73" t="s">
        <v>108</v>
      </c>
      <c r="N3451" s="68" t="str">
        <f>VLOOKUP(K3451,[1]人員授權表!D$3:G$249,4,0)</f>
        <v>無機</v>
      </c>
      <c r="O3451" s="70" t="str">
        <f>VLOOKUP(K3451,[1]人員授權表!D$2:E$249,2,FALSE)</f>
        <v>Vicky游崴涵</v>
      </c>
      <c r="P3451" s="67">
        <f t="shared" si="186"/>
        <v>44770</v>
      </c>
      <c r="Q3451" s="75" t="str">
        <f t="shared" si="187"/>
        <v>週四</v>
      </c>
      <c r="R3451" s="80">
        <v>44762</v>
      </c>
      <c r="AA3451" s="1"/>
    </row>
    <row r="3452" spans="1:61">
      <c r="D3452" s="68" t="s">
        <v>50</v>
      </c>
      <c r="E3452" s="70" t="s">
        <v>51</v>
      </c>
      <c r="F3452" s="70" t="s">
        <v>1463</v>
      </c>
      <c r="G3452" s="67">
        <v>44753</v>
      </c>
      <c r="H3452" s="67">
        <v>44774</v>
      </c>
      <c r="I3452" s="71">
        <f t="shared" si="185"/>
        <v>21</v>
      </c>
      <c r="J3452" s="72" t="s">
        <v>200</v>
      </c>
      <c r="K3452" s="72" t="s">
        <v>201</v>
      </c>
      <c r="L3452" s="73">
        <v>1</v>
      </c>
      <c r="M3452" s="73" t="s">
        <v>108</v>
      </c>
      <c r="N3452" s="68" t="str">
        <f>VLOOKUP(K3452,[1]人員授權表!D$3:G$249,4,0)</f>
        <v>無機</v>
      </c>
      <c r="O3452" s="70" t="str">
        <f>VLOOKUP(K3452,[1]人員授權表!D$2:E$249,2,FALSE)</f>
        <v>Ruby黃家蓁</v>
      </c>
      <c r="P3452" s="67">
        <f t="shared" si="186"/>
        <v>44770</v>
      </c>
      <c r="Q3452" s="75" t="str">
        <f t="shared" si="187"/>
        <v>週四</v>
      </c>
      <c r="R3452" s="80">
        <v>44757</v>
      </c>
      <c r="AA3452" s="1"/>
    </row>
    <row r="3453" spans="1:61">
      <c r="D3453" s="68" t="s">
        <v>50</v>
      </c>
      <c r="E3453" s="70" t="s">
        <v>51</v>
      </c>
      <c r="F3453" s="70" t="s">
        <v>1463</v>
      </c>
      <c r="G3453" s="67">
        <v>44753</v>
      </c>
      <c r="H3453" s="67">
        <v>44774</v>
      </c>
      <c r="I3453" s="71">
        <f t="shared" si="185"/>
        <v>21</v>
      </c>
      <c r="J3453" s="72" t="s">
        <v>151</v>
      </c>
      <c r="K3453" s="72" t="s">
        <v>152</v>
      </c>
      <c r="L3453" s="73">
        <v>1</v>
      </c>
      <c r="M3453" s="73" t="s">
        <v>108</v>
      </c>
      <c r="N3453" s="68" t="str">
        <f>VLOOKUP(K3453,[1]人員授權表!D$3:G$249,4,0)</f>
        <v>無機</v>
      </c>
      <c r="O3453" s="70" t="str">
        <f>VLOOKUP(K3453,[1]人員授權表!D$2:E$249,2,FALSE)</f>
        <v>Vicky游崴涵</v>
      </c>
      <c r="P3453" s="67">
        <f t="shared" si="186"/>
        <v>44770</v>
      </c>
      <c r="Q3453" s="75" t="str">
        <f t="shared" si="187"/>
        <v>週四</v>
      </c>
      <c r="R3453" s="80">
        <v>44757</v>
      </c>
      <c r="AA3453" s="1"/>
    </row>
    <row r="3454" spans="1:61">
      <c r="D3454" s="68" t="s">
        <v>50</v>
      </c>
      <c r="E3454" s="70" t="s">
        <v>51</v>
      </c>
      <c r="F3454" s="70" t="s">
        <v>1463</v>
      </c>
      <c r="G3454" s="67">
        <v>44753</v>
      </c>
      <c r="H3454" s="67">
        <v>44774</v>
      </c>
      <c r="I3454" s="71">
        <f t="shared" si="185"/>
        <v>21</v>
      </c>
      <c r="J3454" s="72" t="s">
        <v>160</v>
      </c>
      <c r="K3454" s="72" t="s">
        <v>161</v>
      </c>
      <c r="L3454" s="73">
        <v>1</v>
      </c>
      <c r="M3454" s="73" t="s">
        <v>108</v>
      </c>
      <c r="N3454" s="68" t="str">
        <f>VLOOKUP(K3454,[1]人員授權表!D$3:G$249,4,0)</f>
        <v>無機</v>
      </c>
      <c r="O3454" s="70" t="str">
        <f>VLOOKUP(K3454,[1]人員授權表!D$2:E$249,2,FALSE)</f>
        <v>Dennis陳汶宏</v>
      </c>
      <c r="P3454" s="67">
        <f t="shared" si="186"/>
        <v>44770</v>
      </c>
      <c r="Q3454" s="75" t="str">
        <f t="shared" si="187"/>
        <v>週四</v>
      </c>
      <c r="R3454" s="80">
        <v>44762</v>
      </c>
      <c r="AA3454" s="1"/>
    </row>
    <row r="3455" spans="1:61">
      <c r="D3455" s="68" t="s">
        <v>50</v>
      </c>
      <c r="E3455" s="70" t="s">
        <v>51</v>
      </c>
      <c r="F3455" s="70" t="s">
        <v>1463</v>
      </c>
      <c r="G3455" s="67">
        <v>44753</v>
      </c>
      <c r="H3455" s="67">
        <v>44774</v>
      </c>
      <c r="I3455" s="71">
        <f t="shared" si="185"/>
        <v>21</v>
      </c>
      <c r="J3455" s="72" t="s">
        <v>1222</v>
      </c>
      <c r="K3455" s="72" t="s">
        <v>1326</v>
      </c>
      <c r="L3455" s="73">
        <v>1</v>
      </c>
      <c r="M3455" s="73" t="s">
        <v>108</v>
      </c>
      <c r="N3455" s="68" t="str">
        <f>VLOOKUP(K3455,[1]人員授權表!D$3:G$249,4,0)</f>
        <v>無機</v>
      </c>
      <c r="O3455" s="70" t="str">
        <f>VLOOKUP(K3455,[1]人員授權表!D$2:E$249,2,FALSE)</f>
        <v>Dennis陳汶宏</v>
      </c>
      <c r="P3455" s="67">
        <f t="shared" si="186"/>
        <v>44770</v>
      </c>
      <c r="Q3455" s="75" t="str">
        <f t="shared" si="187"/>
        <v>週四</v>
      </c>
      <c r="R3455" s="80">
        <v>44762</v>
      </c>
      <c r="AA3455" s="1"/>
    </row>
    <row r="3456" spans="1:61">
      <c r="D3456" s="68" t="s">
        <v>50</v>
      </c>
      <c r="E3456" s="70" t="s">
        <v>51</v>
      </c>
      <c r="F3456" s="70" t="s">
        <v>1463</v>
      </c>
      <c r="G3456" s="67">
        <v>44753</v>
      </c>
      <c r="H3456" s="67">
        <v>44774</v>
      </c>
      <c r="I3456" s="71">
        <f t="shared" si="185"/>
        <v>21</v>
      </c>
      <c r="J3456" s="72" t="s">
        <v>175</v>
      </c>
      <c r="K3456" s="72" t="s">
        <v>176</v>
      </c>
      <c r="L3456" s="73">
        <v>1</v>
      </c>
      <c r="M3456" s="73" t="s">
        <v>108</v>
      </c>
      <c r="N3456" s="68" t="str">
        <f>VLOOKUP(K3456,[1]人員授權表!D$3:G$249,4,0)</f>
        <v>無機</v>
      </c>
      <c r="O3456" s="70" t="s">
        <v>177</v>
      </c>
      <c r="P3456" s="67">
        <f t="shared" si="186"/>
        <v>44770</v>
      </c>
      <c r="Q3456" s="75" t="str">
        <f t="shared" si="187"/>
        <v>週四</v>
      </c>
      <c r="R3456" s="80">
        <v>44755</v>
      </c>
      <c r="AA3456" s="1"/>
    </row>
    <row r="3457" spans="4:27">
      <c r="D3457" s="68" t="s">
        <v>50</v>
      </c>
      <c r="E3457" s="70" t="s">
        <v>51</v>
      </c>
      <c r="F3457" s="70" t="s">
        <v>1463</v>
      </c>
      <c r="G3457" s="67">
        <v>44753</v>
      </c>
      <c r="H3457" s="67">
        <v>44774</v>
      </c>
      <c r="I3457" s="71">
        <f t="shared" si="185"/>
        <v>21</v>
      </c>
      <c r="J3457" s="72" t="s">
        <v>290</v>
      </c>
      <c r="K3457" s="72" t="s">
        <v>291</v>
      </c>
      <c r="L3457" s="73">
        <v>1</v>
      </c>
      <c r="M3457" s="73" t="s">
        <v>108</v>
      </c>
      <c r="N3457" s="68" t="str">
        <f>VLOOKUP(K3457,[1]人員授權表!D$3:G$249,4,0)</f>
        <v>無機</v>
      </c>
      <c r="O3457" s="70" t="str">
        <f>VLOOKUP(K3457,[1]人員授權表!D$2:E$249,2,FALSE)</f>
        <v>George陳志昇</v>
      </c>
      <c r="P3457" s="67">
        <f t="shared" si="186"/>
        <v>44770</v>
      </c>
      <c r="Q3457" s="75" t="str">
        <f t="shared" si="187"/>
        <v>週四</v>
      </c>
      <c r="R3457" s="80">
        <v>44762</v>
      </c>
      <c r="AA3457" s="1"/>
    </row>
    <row r="3458" spans="4:27">
      <c r="D3458" s="68" t="s">
        <v>50</v>
      </c>
      <c r="E3458" s="70" t="s">
        <v>51</v>
      </c>
      <c r="F3458" s="70" t="s">
        <v>1463</v>
      </c>
      <c r="G3458" s="67">
        <v>44753</v>
      </c>
      <c r="H3458" s="67">
        <v>44774</v>
      </c>
      <c r="I3458" s="71">
        <f t="shared" si="185"/>
        <v>21</v>
      </c>
      <c r="J3458" s="72" t="s">
        <v>204</v>
      </c>
      <c r="K3458" s="72" t="s">
        <v>205</v>
      </c>
      <c r="L3458" s="73">
        <v>1</v>
      </c>
      <c r="M3458" s="73" t="s">
        <v>108</v>
      </c>
      <c r="N3458" s="68" t="str">
        <f>VLOOKUP(K3458,[1]人員授權表!D$3:G$249,4,0)</f>
        <v>無機</v>
      </c>
      <c r="O3458" s="70" t="str">
        <f>VLOOKUP(K3458,[1]人員授權表!D$2:E$249,2,FALSE)</f>
        <v>Iring陳俊明</v>
      </c>
      <c r="P3458" s="67">
        <f t="shared" si="186"/>
        <v>44770</v>
      </c>
      <c r="Q3458" s="75" t="str">
        <f t="shared" si="187"/>
        <v>週四</v>
      </c>
      <c r="R3458" s="80">
        <v>44762</v>
      </c>
      <c r="AA3458" s="1"/>
    </row>
    <row r="3459" spans="4:27">
      <c r="D3459" s="68" t="s">
        <v>50</v>
      </c>
      <c r="E3459" s="70" t="s">
        <v>51</v>
      </c>
      <c r="F3459" s="70" t="s">
        <v>1463</v>
      </c>
      <c r="G3459" s="67">
        <v>44753</v>
      </c>
      <c r="H3459" s="67">
        <v>44774</v>
      </c>
      <c r="I3459" s="71">
        <f t="shared" si="185"/>
        <v>21</v>
      </c>
      <c r="J3459" s="72" t="s">
        <v>206</v>
      </c>
      <c r="K3459" s="72" t="s">
        <v>179</v>
      </c>
      <c r="L3459" s="73">
        <v>1</v>
      </c>
      <c r="M3459" s="73" t="s">
        <v>108</v>
      </c>
      <c r="N3459" s="68" t="str">
        <f>VLOOKUP(K3459,[1]人員授權表!D$3:G$249,4,0)</f>
        <v>無機</v>
      </c>
      <c r="O3459" s="70" t="s">
        <v>115</v>
      </c>
      <c r="P3459" s="67">
        <f t="shared" si="186"/>
        <v>44770</v>
      </c>
      <c r="Q3459" s="75" t="str">
        <f t="shared" si="187"/>
        <v>週四</v>
      </c>
      <c r="R3459" s="80">
        <v>44761</v>
      </c>
      <c r="AA3459" s="1"/>
    </row>
    <row r="3460" spans="4:27">
      <c r="D3460" s="68" t="s">
        <v>50</v>
      </c>
      <c r="E3460" s="70" t="s">
        <v>51</v>
      </c>
      <c r="F3460" s="70" t="s">
        <v>1463</v>
      </c>
      <c r="G3460" s="67">
        <v>44753</v>
      </c>
      <c r="H3460" s="67">
        <v>44774</v>
      </c>
      <c r="I3460" s="71">
        <f t="shared" si="185"/>
        <v>21</v>
      </c>
      <c r="J3460" s="72" t="s">
        <v>178</v>
      </c>
      <c r="K3460" s="72" t="s">
        <v>179</v>
      </c>
      <c r="L3460" s="73">
        <v>1</v>
      </c>
      <c r="M3460" s="73" t="s">
        <v>108</v>
      </c>
      <c r="N3460" s="68" t="str">
        <f>VLOOKUP(K3460,[1]人員授權表!D$3:G$249,4,0)</f>
        <v>無機</v>
      </c>
      <c r="O3460" s="70" t="s">
        <v>115</v>
      </c>
      <c r="P3460" s="67">
        <f t="shared" si="186"/>
        <v>44770</v>
      </c>
      <c r="Q3460" s="75" t="str">
        <f t="shared" si="187"/>
        <v>週四</v>
      </c>
      <c r="R3460" s="80">
        <v>44761</v>
      </c>
      <c r="AA3460" s="1"/>
    </row>
    <row r="3461" spans="4:27">
      <c r="D3461" s="68" t="s">
        <v>50</v>
      </c>
      <c r="E3461" s="70" t="s">
        <v>51</v>
      </c>
      <c r="F3461" s="70" t="s">
        <v>1463</v>
      </c>
      <c r="G3461" s="67">
        <v>44753</v>
      </c>
      <c r="H3461" s="67">
        <v>44774</v>
      </c>
      <c r="I3461" s="71">
        <f t="shared" si="185"/>
        <v>21</v>
      </c>
      <c r="J3461" s="72" t="s">
        <v>141</v>
      </c>
      <c r="K3461" s="72" t="s">
        <v>142</v>
      </c>
      <c r="L3461" s="73">
        <v>1</v>
      </c>
      <c r="M3461" s="73" t="s">
        <v>108</v>
      </c>
      <c r="N3461" s="68" t="str">
        <f>VLOOKUP(K3461,[1]人員授權表!D$3:G$249,4,0)</f>
        <v>無機</v>
      </c>
      <c r="O3461" s="70" t="str">
        <f>VLOOKUP(K3461,[1]人員授權表!D$2:E$249,2,FALSE)</f>
        <v>Dennis陳汶宏</v>
      </c>
      <c r="P3461" s="67">
        <f t="shared" si="186"/>
        <v>44770</v>
      </c>
      <c r="Q3461" s="75" t="str">
        <f t="shared" si="187"/>
        <v>週四</v>
      </c>
      <c r="R3461" s="80">
        <v>44755</v>
      </c>
      <c r="AA3461" s="1"/>
    </row>
    <row r="3462" spans="4:27">
      <c r="D3462" s="68" t="s">
        <v>50</v>
      </c>
      <c r="E3462" s="70" t="s">
        <v>51</v>
      </c>
      <c r="F3462" s="70" t="s">
        <v>1463</v>
      </c>
      <c r="G3462" s="67">
        <v>44753</v>
      </c>
      <c r="H3462" s="67">
        <v>44774</v>
      </c>
      <c r="I3462" s="71">
        <f t="shared" si="185"/>
        <v>21</v>
      </c>
      <c r="J3462" s="72" t="s">
        <v>966</v>
      </c>
      <c r="K3462" s="72" t="s">
        <v>154</v>
      </c>
      <c r="L3462" s="73">
        <v>1</v>
      </c>
      <c r="M3462" s="73" t="s">
        <v>108</v>
      </c>
      <c r="N3462" s="68" t="str">
        <f>VLOOKUP(K3462,[1]人員授權表!D$3:G$249,4,0)</f>
        <v>無機</v>
      </c>
      <c r="O3462" s="70" t="str">
        <f>VLOOKUP(K3462,[1]人員授權表!D$2:E$249,2,FALSE)</f>
        <v>Ken張智凱</v>
      </c>
      <c r="P3462" s="67">
        <f t="shared" si="186"/>
        <v>44770</v>
      </c>
      <c r="Q3462" s="75" t="str">
        <f t="shared" si="187"/>
        <v>週四</v>
      </c>
      <c r="R3462" s="80">
        <v>44754</v>
      </c>
      <c r="AA3462" s="1"/>
    </row>
    <row r="3463" spans="4:27">
      <c r="D3463" s="68" t="s">
        <v>50</v>
      </c>
      <c r="E3463" s="70" t="s">
        <v>51</v>
      </c>
      <c r="F3463" s="70" t="s">
        <v>1463</v>
      </c>
      <c r="G3463" s="67">
        <v>44753</v>
      </c>
      <c r="H3463" s="67">
        <v>44774</v>
      </c>
      <c r="I3463" s="71">
        <f t="shared" ref="I3463:I3526" si="188">_xlfn.DAYS(H3463,G3463)</f>
        <v>21</v>
      </c>
      <c r="J3463" s="72" t="s">
        <v>209</v>
      </c>
      <c r="K3463" s="72" t="s">
        <v>210</v>
      </c>
      <c r="L3463" s="73">
        <v>1</v>
      </c>
      <c r="M3463" s="73" t="s">
        <v>108</v>
      </c>
      <c r="N3463" s="68" t="str">
        <f>VLOOKUP(K3463,[1]人員授權表!D$3:G$249,4,0)</f>
        <v>無機</v>
      </c>
      <c r="O3463" s="70" t="str">
        <f>VLOOKUP(K3463,[1]人員授權表!D$2:E$249,2,FALSE)</f>
        <v>Vicky游崴涵</v>
      </c>
      <c r="P3463" s="67">
        <f t="shared" ref="P3463:P3488" si="189">H3463-4</f>
        <v>44770</v>
      </c>
      <c r="Q3463" s="75" t="str">
        <f t="shared" ref="Q3463:Q3526" si="190">TEXT(P3463,"aaa")</f>
        <v>週四</v>
      </c>
      <c r="R3463" s="80">
        <v>44762</v>
      </c>
      <c r="AA3463" s="1"/>
    </row>
    <row r="3464" spans="4:27">
      <c r="D3464" s="68" t="s">
        <v>50</v>
      </c>
      <c r="E3464" s="70" t="s">
        <v>51</v>
      </c>
      <c r="F3464" s="70" t="s">
        <v>1463</v>
      </c>
      <c r="G3464" s="67">
        <v>44753</v>
      </c>
      <c r="H3464" s="67">
        <v>44774</v>
      </c>
      <c r="I3464" s="71">
        <f t="shared" si="188"/>
        <v>21</v>
      </c>
      <c r="J3464" s="72" t="s">
        <v>167</v>
      </c>
      <c r="K3464" s="72" t="s">
        <v>168</v>
      </c>
      <c r="L3464" s="73">
        <v>1</v>
      </c>
      <c r="M3464" s="73" t="s">
        <v>108</v>
      </c>
      <c r="N3464" s="68" t="str">
        <f>VLOOKUP(K3464,[1]人員授權表!D$3:G$249,4,0)</f>
        <v>有機</v>
      </c>
      <c r="O3464" s="70" t="str">
        <f>VLOOKUP(K3464,[1]人員授權表!D$2:E$249,2,FALSE)</f>
        <v>Una林庭瑄</v>
      </c>
      <c r="P3464" s="67">
        <f t="shared" si="189"/>
        <v>44770</v>
      </c>
      <c r="Q3464" s="75" t="str">
        <f t="shared" si="190"/>
        <v>週四</v>
      </c>
      <c r="R3464" s="80">
        <v>44761</v>
      </c>
      <c r="AA3464" s="1"/>
    </row>
    <row r="3465" spans="4:27">
      <c r="D3465" s="68" t="s">
        <v>50</v>
      </c>
      <c r="E3465" s="70" t="s">
        <v>51</v>
      </c>
      <c r="F3465" s="70" t="s">
        <v>1463</v>
      </c>
      <c r="G3465" s="67">
        <v>44753</v>
      </c>
      <c r="H3465" s="67">
        <v>44774</v>
      </c>
      <c r="I3465" s="71">
        <f t="shared" si="188"/>
        <v>21</v>
      </c>
      <c r="J3465" s="72" t="s">
        <v>257</v>
      </c>
      <c r="K3465" s="72" t="s">
        <v>1225</v>
      </c>
      <c r="L3465" s="73">
        <v>1</v>
      </c>
      <c r="M3465" s="73" t="s">
        <v>108</v>
      </c>
      <c r="N3465" s="68" t="str">
        <f>VLOOKUP(K3465,[1]人員授權表!D$3:G$249,4,0)</f>
        <v>有機</v>
      </c>
      <c r="O3465" s="70" t="str">
        <f>VLOOKUP(K3465,[1]人員授權表!D$2:E$249,2,FALSE)</f>
        <v>Casper李羿勳</v>
      </c>
      <c r="P3465" s="67">
        <f t="shared" si="189"/>
        <v>44770</v>
      </c>
      <c r="Q3465" s="75" t="str">
        <f t="shared" si="190"/>
        <v>週四</v>
      </c>
      <c r="R3465" s="80">
        <v>44763</v>
      </c>
      <c r="AA3465" s="1"/>
    </row>
    <row r="3466" spans="4:27">
      <c r="D3466" s="68" t="s">
        <v>50</v>
      </c>
      <c r="E3466" s="70" t="s">
        <v>51</v>
      </c>
      <c r="F3466" s="70" t="s">
        <v>1463</v>
      </c>
      <c r="G3466" s="67">
        <v>44753</v>
      </c>
      <c r="H3466" s="67">
        <v>44774</v>
      </c>
      <c r="I3466" s="71">
        <f t="shared" si="188"/>
        <v>21</v>
      </c>
      <c r="J3466" s="72" t="s">
        <v>1226</v>
      </c>
      <c r="K3466" s="72" t="s">
        <v>1227</v>
      </c>
      <c r="L3466" s="73">
        <v>1</v>
      </c>
      <c r="M3466" s="73" t="s">
        <v>108</v>
      </c>
      <c r="N3466" s="68" t="str">
        <f>VLOOKUP(K3466,[1]人員授權表!D$3:G$249,4,0)</f>
        <v>有機</v>
      </c>
      <c r="O3466" s="70" t="str">
        <f>VLOOKUP(K3466,[1]人員授權表!D$2:E$249,2,FALSE)</f>
        <v>Marco陳鴻鈞</v>
      </c>
      <c r="P3466" s="67">
        <f t="shared" si="189"/>
        <v>44770</v>
      </c>
      <c r="Q3466" s="75" t="str">
        <f t="shared" si="190"/>
        <v>週四</v>
      </c>
      <c r="R3466" s="80">
        <v>44761</v>
      </c>
      <c r="AA3466" s="1"/>
    </row>
    <row r="3467" spans="4:27">
      <c r="D3467" s="68" t="s">
        <v>50</v>
      </c>
      <c r="E3467" s="70" t="s">
        <v>51</v>
      </c>
      <c r="F3467" s="70" t="s">
        <v>1464</v>
      </c>
      <c r="G3467" s="67">
        <v>44753</v>
      </c>
      <c r="H3467" s="67">
        <v>44774</v>
      </c>
      <c r="I3467" s="71">
        <f t="shared" si="188"/>
        <v>21</v>
      </c>
      <c r="J3467" s="72" t="s">
        <v>181</v>
      </c>
      <c r="K3467" s="72" t="s">
        <v>182</v>
      </c>
      <c r="L3467" s="73">
        <v>1</v>
      </c>
      <c r="M3467" s="73" t="s">
        <v>108</v>
      </c>
      <c r="N3467" s="68" t="str">
        <f>VLOOKUP(K3467,[1]人員授權表!D$3:G$249,4,0)</f>
        <v>有機</v>
      </c>
      <c r="O3467" s="70" t="str">
        <f>VLOOKUP(K3467,[1]人員授權表!D$2:E$249,2,FALSE)</f>
        <v>Sara王淑玲</v>
      </c>
      <c r="P3467" s="67">
        <f t="shared" si="189"/>
        <v>44770</v>
      </c>
      <c r="Q3467" s="75" t="str">
        <f t="shared" si="190"/>
        <v>週四</v>
      </c>
      <c r="R3467" s="80">
        <v>44762</v>
      </c>
      <c r="AA3467" s="1"/>
    </row>
    <row r="3468" spans="4:27">
      <c r="D3468" s="68" t="s">
        <v>50</v>
      </c>
      <c r="E3468" s="70" t="s">
        <v>51</v>
      </c>
      <c r="F3468" s="70" t="s">
        <v>1464</v>
      </c>
      <c r="G3468" s="67">
        <v>44753</v>
      </c>
      <c r="H3468" s="67">
        <v>44774</v>
      </c>
      <c r="I3468" s="71">
        <f t="shared" si="188"/>
        <v>21</v>
      </c>
      <c r="J3468" s="72" t="s">
        <v>919</v>
      </c>
      <c r="K3468" s="72" t="s">
        <v>187</v>
      </c>
      <c r="L3468" s="73">
        <v>1</v>
      </c>
      <c r="M3468" s="73" t="s">
        <v>108</v>
      </c>
      <c r="N3468" s="68" t="str">
        <f>VLOOKUP(K3468,[1]人員授權表!D$3:G$249,4,0)</f>
        <v>無機</v>
      </c>
      <c r="O3468" s="70" t="str">
        <f>VLOOKUP(K3468,[1]人員授權表!D$2:E$249,2,FALSE)</f>
        <v>Ruby黃家蓁</v>
      </c>
      <c r="P3468" s="67">
        <f t="shared" si="189"/>
        <v>44770</v>
      </c>
      <c r="Q3468" s="75" t="str">
        <f t="shared" si="190"/>
        <v>週四</v>
      </c>
      <c r="R3468" s="80">
        <v>44756</v>
      </c>
      <c r="AA3468" s="1"/>
    </row>
    <row r="3469" spans="4:27">
      <c r="D3469" s="68" t="s">
        <v>50</v>
      </c>
      <c r="E3469" s="70" t="s">
        <v>51</v>
      </c>
      <c r="F3469" s="70" t="s">
        <v>1464</v>
      </c>
      <c r="G3469" s="67">
        <v>44753</v>
      </c>
      <c r="H3469" s="67">
        <v>44774</v>
      </c>
      <c r="I3469" s="71">
        <f t="shared" si="188"/>
        <v>21</v>
      </c>
      <c r="J3469" s="72" t="s">
        <v>188</v>
      </c>
      <c r="K3469" s="72" t="s">
        <v>189</v>
      </c>
      <c r="L3469" s="73">
        <v>1</v>
      </c>
      <c r="M3469" s="73" t="s">
        <v>108</v>
      </c>
      <c r="N3469" s="68" t="str">
        <f>VLOOKUP(K3469,[1]人員授權表!D$3:G$249,4,0)</f>
        <v>無機</v>
      </c>
      <c r="O3469" s="70" t="str">
        <f>VLOOKUP(K3469,[1]人員授權表!D$2:E$249,2,FALSE)</f>
        <v>Iring陳俊明</v>
      </c>
      <c r="P3469" s="67">
        <f t="shared" si="189"/>
        <v>44770</v>
      </c>
      <c r="Q3469" s="75" t="str">
        <f t="shared" si="190"/>
        <v>週四</v>
      </c>
      <c r="R3469" s="80">
        <v>44757</v>
      </c>
      <c r="AA3469" s="1"/>
    </row>
    <row r="3470" spans="4:27">
      <c r="D3470" s="68" t="s">
        <v>50</v>
      </c>
      <c r="E3470" s="70" t="s">
        <v>51</v>
      </c>
      <c r="F3470" s="70" t="s">
        <v>1464</v>
      </c>
      <c r="G3470" s="67">
        <v>44753</v>
      </c>
      <c r="H3470" s="67">
        <v>44774</v>
      </c>
      <c r="I3470" s="71">
        <f t="shared" si="188"/>
        <v>21</v>
      </c>
      <c r="J3470" s="72" t="s">
        <v>190</v>
      </c>
      <c r="K3470" s="72" t="s">
        <v>140</v>
      </c>
      <c r="L3470" s="73">
        <v>1</v>
      </c>
      <c r="M3470" s="73" t="s">
        <v>108</v>
      </c>
      <c r="N3470" s="68" t="str">
        <f>VLOOKUP(K3470,[1]人員授權表!D$3:G$249,4,0)</f>
        <v>無機</v>
      </c>
      <c r="O3470" s="70" t="s">
        <v>191</v>
      </c>
      <c r="P3470" s="67">
        <f t="shared" si="189"/>
        <v>44770</v>
      </c>
      <c r="Q3470" s="75" t="str">
        <f t="shared" si="190"/>
        <v>週四</v>
      </c>
      <c r="R3470" s="80">
        <v>44757</v>
      </c>
      <c r="AA3470" s="1"/>
    </row>
    <row r="3471" spans="4:27">
      <c r="D3471" s="68" t="s">
        <v>50</v>
      </c>
      <c r="E3471" s="70" t="s">
        <v>51</v>
      </c>
      <c r="F3471" s="70" t="s">
        <v>1464</v>
      </c>
      <c r="G3471" s="67">
        <v>44753</v>
      </c>
      <c r="H3471" s="67">
        <v>44774</v>
      </c>
      <c r="I3471" s="71">
        <f t="shared" si="188"/>
        <v>21</v>
      </c>
      <c r="J3471" s="72" t="s">
        <v>281</v>
      </c>
      <c r="K3471" s="72" t="s">
        <v>282</v>
      </c>
      <c r="L3471" s="73">
        <v>1</v>
      </c>
      <c r="M3471" s="73" t="s">
        <v>108</v>
      </c>
      <c r="N3471" s="68" t="str">
        <f>VLOOKUP(K3471,[1]人員授權表!D$3:G$249,4,0)</f>
        <v>有機</v>
      </c>
      <c r="O3471" s="70" t="str">
        <f>VLOOKUP(K3471,[1]人員授權表!D$2:E$249,2,FALSE)</f>
        <v>Marco陳鴻鈞</v>
      </c>
      <c r="P3471" s="67">
        <f t="shared" si="189"/>
        <v>44770</v>
      </c>
      <c r="Q3471" s="75" t="str">
        <f t="shared" si="190"/>
        <v>週四</v>
      </c>
      <c r="R3471" s="80">
        <v>44753</v>
      </c>
      <c r="AA3471" s="1"/>
    </row>
    <row r="3472" spans="4:27">
      <c r="D3472" s="68" t="s">
        <v>50</v>
      </c>
      <c r="E3472" s="70" t="s">
        <v>51</v>
      </c>
      <c r="F3472" s="70" t="s">
        <v>1464</v>
      </c>
      <c r="G3472" s="67">
        <v>44753</v>
      </c>
      <c r="H3472" s="67">
        <v>44774</v>
      </c>
      <c r="I3472" s="71">
        <f t="shared" si="188"/>
        <v>21</v>
      </c>
      <c r="J3472" s="72" t="s">
        <v>195</v>
      </c>
      <c r="K3472" s="72" t="s">
        <v>196</v>
      </c>
      <c r="L3472" s="73">
        <v>1</v>
      </c>
      <c r="M3472" s="73" t="s">
        <v>108</v>
      </c>
      <c r="N3472" s="68" t="str">
        <f>VLOOKUP(K3472,[1]人員授權表!D$3:G$249,4,0)</f>
        <v>無機</v>
      </c>
      <c r="O3472" s="70" t="str">
        <f>VLOOKUP(K3472,[1]人員授權表!D$2:E$249,2,FALSE)</f>
        <v>Debby胡萱黛</v>
      </c>
      <c r="P3472" s="67">
        <f t="shared" si="189"/>
        <v>44770</v>
      </c>
      <c r="Q3472" s="75" t="str">
        <f t="shared" si="190"/>
        <v>週四</v>
      </c>
      <c r="R3472" s="80">
        <v>44764</v>
      </c>
      <c r="AA3472" s="1"/>
    </row>
    <row r="3473" spans="4:27">
      <c r="D3473" s="68" t="s">
        <v>50</v>
      </c>
      <c r="E3473" s="70" t="s">
        <v>51</v>
      </c>
      <c r="F3473" s="70" t="s">
        <v>1464</v>
      </c>
      <c r="G3473" s="67">
        <v>44753</v>
      </c>
      <c r="H3473" s="67">
        <v>44774</v>
      </c>
      <c r="I3473" s="71">
        <f t="shared" si="188"/>
        <v>21</v>
      </c>
      <c r="J3473" s="72" t="s">
        <v>198</v>
      </c>
      <c r="K3473" s="72" t="s">
        <v>199</v>
      </c>
      <c r="L3473" s="73">
        <v>1</v>
      </c>
      <c r="M3473" s="73" t="s">
        <v>108</v>
      </c>
      <c r="N3473" s="68" t="str">
        <f>VLOOKUP(K3473,[1]人員授權表!D$3:G$249,4,0)</f>
        <v>無機</v>
      </c>
      <c r="O3473" s="70" t="str">
        <f>VLOOKUP(K3473,[1]人員授權表!D$2:E$249,2,FALSE)</f>
        <v>Vicky游崴涵</v>
      </c>
      <c r="P3473" s="67">
        <f t="shared" si="189"/>
        <v>44770</v>
      </c>
      <c r="Q3473" s="75" t="str">
        <f t="shared" si="190"/>
        <v>週四</v>
      </c>
      <c r="R3473" s="80">
        <v>44762</v>
      </c>
      <c r="AA3473" s="1"/>
    </row>
    <row r="3474" spans="4:27">
      <c r="D3474" s="68" t="s">
        <v>50</v>
      </c>
      <c r="E3474" s="70" t="s">
        <v>51</v>
      </c>
      <c r="F3474" s="70" t="s">
        <v>1464</v>
      </c>
      <c r="G3474" s="67">
        <v>44753</v>
      </c>
      <c r="H3474" s="67">
        <v>44774</v>
      </c>
      <c r="I3474" s="71">
        <f t="shared" si="188"/>
        <v>21</v>
      </c>
      <c r="J3474" s="72" t="s">
        <v>200</v>
      </c>
      <c r="K3474" s="72" t="s">
        <v>201</v>
      </c>
      <c r="L3474" s="73">
        <v>1</v>
      </c>
      <c r="M3474" s="73" t="s">
        <v>108</v>
      </c>
      <c r="N3474" s="68" t="str">
        <f>VLOOKUP(K3474,[1]人員授權表!D$3:G$249,4,0)</f>
        <v>無機</v>
      </c>
      <c r="O3474" s="70" t="str">
        <f>VLOOKUP(K3474,[1]人員授權表!D$2:E$249,2,FALSE)</f>
        <v>Ruby黃家蓁</v>
      </c>
      <c r="P3474" s="67">
        <f t="shared" si="189"/>
        <v>44770</v>
      </c>
      <c r="Q3474" s="75" t="str">
        <f t="shared" si="190"/>
        <v>週四</v>
      </c>
      <c r="R3474" s="80">
        <v>44757</v>
      </c>
      <c r="AA3474" s="1"/>
    </row>
    <row r="3475" spans="4:27">
      <c r="D3475" s="68" t="s">
        <v>50</v>
      </c>
      <c r="E3475" s="70" t="s">
        <v>51</v>
      </c>
      <c r="F3475" s="70" t="s">
        <v>1464</v>
      </c>
      <c r="G3475" s="67">
        <v>44753</v>
      </c>
      <c r="H3475" s="67">
        <v>44774</v>
      </c>
      <c r="I3475" s="71">
        <f t="shared" si="188"/>
        <v>21</v>
      </c>
      <c r="J3475" s="72" t="s">
        <v>151</v>
      </c>
      <c r="K3475" s="72" t="s">
        <v>152</v>
      </c>
      <c r="L3475" s="73">
        <v>1</v>
      </c>
      <c r="M3475" s="73" t="s">
        <v>108</v>
      </c>
      <c r="N3475" s="68" t="str">
        <f>VLOOKUP(K3475,[1]人員授權表!D$3:G$249,4,0)</f>
        <v>無機</v>
      </c>
      <c r="O3475" s="70" t="str">
        <f>VLOOKUP(K3475,[1]人員授權表!D$2:E$249,2,FALSE)</f>
        <v>Vicky游崴涵</v>
      </c>
      <c r="P3475" s="67">
        <f t="shared" si="189"/>
        <v>44770</v>
      </c>
      <c r="Q3475" s="75" t="str">
        <f t="shared" si="190"/>
        <v>週四</v>
      </c>
      <c r="R3475" s="80">
        <v>44757</v>
      </c>
      <c r="AA3475" s="1"/>
    </row>
    <row r="3476" spans="4:27">
      <c r="D3476" s="68" t="s">
        <v>50</v>
      </c>
      <c r="E3476" s="70" t="s">
        <v>51</v>
      </c>
      <c r="F3476" s="70" t="s">
        <v>1464</v>
      </c>
      <c r="G3476" s="67">
        <v>44753</v>
      </c>
      <c r="H3476" s="67">
        <v>44774</v>
      </c>
      <c r="I3476" s="71">
        <f t="shared" si="188"/>
        <v>21</v>
      </c>
      <c r="J3476" s="72" t="s">
        <v>160</v>
      </c>
      <c r="K3476" s="72" t="s">
        <v>161</v>
      </c>
      <c r="L3476" s="73">
        <v>1</v>
      </c>
      <c r="M3476" s="73" t="s">
        <v>108</v>
      </c>
      <c r="N3476" s="68" t="str">
        <f>VLOOKUP(K3476,[1]人員授權表!D$3:G$249,4,0)</f>
        <v>無機</v>
      </c>
      <c r="O3476" s="70" t="str">
        <f>VLOOKUP(K3476,[1]人員授權表!D$2:E$249,2,FALSE)</f>
        <v>Dennis陳汶宏</v>
      </c>
      <c r="P3476" s="67">
        <f t="shared" si="189"/>
        <v>44770</v>
      </c>
      <c r="Q3476" s="75" t="str">
        <f t="shared" si="190"/>
        <v>週四</v>
      </c>
      <c r="R3476" s="80">
        <v>44762</v>
      </c>
      <c r="AA3476" s="1"/>
    </row>
    <row r="3477" spans="4:27">
      <c r="D3477" s="68" t="s">
        <v>50</v>
      </c>
      <c r="E3477" s="70" t="s">
        <v>51</v>
      </c>
      <c r="F3477" s="70" t="s">
        <v>1464</v>
      </c>
      <c r="G3477" s="67">
        <v>44753</v>
      </c>
      <c r="H3477" s="67">
        <v>44774</v>
      </c>
      <c r="I3477" s="71">
        <f t="shared" si="188"/>
        <v>21</v>
      </c>
      <c r="J3477" s="72" t="s">
        <v>1222</v>
      </c>
      <c r="K3477" s="72" t="s">
        <v>1326</v>
      </c>
      <c r="L3477" s="73">
        <v>1</v>
      </c>
      <c r="M3477" s="73" t="s">
        <v>108</v>
      </c>
      <c r="N3477" s="68" t="str">
        <f>VLOOKUP(K3477,[1]人員授權表!D$3:G$249,4,0)</f>
        <v>無機</v>
      </c>
      <c r="O3477" s="70" t="str">
        <f>VLOOKUP(K3477,[1]人員授權表!D$2:E$249,2,FALSE)</f>
        <v>Dennis陳汶宏</v>
      </c>
      <c r="P3477" s="67">
        <f t="shared" si="189"/>
        <v>44770</v>
      </c>
      <c r="Q3477" s="75" t="str">
        <f t="shared" si="190"/>
        <v>週四</v>
      </c>
      <c r="R3477" s="80">
        <v>44762</v>
      </c>
      <c r="AA3477" s="1"/>
    </row>
    <row r="3478" spans="4:27">
      <c r="D3478" s="68" t="s">
        <v>50</v>
      </c>
      <c r="E3478" s="70" t="s">
        <v>51</v>
      </c>
      <c r="F3478" s="70" t="s">
        <v>1464</v>
      </c>
      <c r="G3478" s="67">
        <v>44753</v>
      </c>
      <c r="H3478" s="67">
        <v>44774</v>
      </c>
      <c r="I3478" s="71">
        <f t="shared" si="188"/>
        <v>21</v>
      </c>
      <c r="J3478" s="72" t="s">
        <v>175</v>
      </c>
      <c r="K3478" s="72" t="s">
        <v>176</v>
      </c>
      <c r="L3478" s="73">
        <v>1</v>
      </c>
      <c r="M3478" s="73" t="s">
        <v>108</v>
      </c>
      <c r="N3478" s="68" t="str">
        <f>VLOOKUP(K3478,[1]人員授權表!D$3:G$249,4,0)</f>
        <v>無機</v>
      </c>
      <c r="O3478" s="70" t="s">
        <v>177</v>
      </c>
      <c r="P3478" s="67">
        <f t="shared" si="189"/>
        <v>44770</v>
      </c>
      <c r="Q3478" s="75" t="str">
        <f t="shared" si="190"/>
        <v>週四</v>
      </c>
      <c r="R3478" s="80">
        <v>44755</v>
      </c>
      <c r="AA3478" s="1"/>
    </row>
    <row r="3479" spans="4:27">
      <c r="D3479" s="68" t="s">
        <v>50</v>
      </c>
      <c r="E3479" s="70" t="s">
        <v>51</v>
      </c>
      <c r="F3479" s="70" t="s">
        <v>1464</v>
      </c>
      <c r="G3479" s="67">
        <v>44753</v>
      </c>
      <c r="H3479" s="67">
        <v>44774</v>
      </c>
      <c r="I3479" s="71">
        <f t="shared" si="188"/>
        <v>21</v>
      </c>
      <c r="J3479" s="72" t="s">
        <v>290</v>
      </c>
      <c r="K3479" s="72" t="s">
        <v>291</v>
      </c>
      <c r="L3479" s="73">
        <v>1</v>
      </c>
      <c r="M3479" s="73" t="s">
        <v>108</v>
      </c>
      <c r="N3479" s="68" t="str">
        <f>VLOOKUP(K3479,[1]人員授權表!D$3:G$249,4,0)</f>
        <v>無機</v>
      </c>
      <c r="O3479" s="70" t="str">
        <f>VLOOKUP(K3479,[1]人員授權表!D$2:E$249,2,FALSE)</f>
        <v>George陳志昇</v>
      </c>
      <c r="P3479" s="67">
        <f t="shared" si="189"/>
        <v>44770</v>
      </c>
      <c r="Q3479" s="75" t="str">
        <f t="shared" si="190"/>
        <v>週四</v>
      </c>
      <c r="R3479" s="80">
        <v>44762</v>
      </c>
      <c r="AA3479" s="1"/>
    </row>
    <row r="3480" spans="4:27">
      <c r="D3480" s="68" t="s">
        <v>50</v>
      </c>
      <c r="E3480" s="70" t="s">
        <v>51</v>
      </c>
      <c r="F3480" s="70" t="s">
        <v>1464</v>
      </c>
      <c r="G3480" s="67">
        <v>44753</v>
      </c>
      <c r="H3480" s="67">
        <v>44774</v>
      </c>
      <c r="I3480" s="71">
        <f t="shared" si="188"/>
        <v>21</v>
      </c>
      <c r="J3480" s="72" t="s">
        <v>204</v>
      </c>
      <c r="K3480" s="72" t="s">
        <v>205</v>
      </c>
      <c r="L3480" s="73">
        <v>1</v>
      </c>
      <c r="M3480" s="73" t="s">
        <v>108</v>
      </c>
      <c r="N3480" s="68" t="str">
        <f>VLOOKUP(K3480,[1]人員授權表!D$3:G$249,4,0)</f>
        <v>無機</v>
      </c>
      <c r="O3480" s="70" t="str">
        <f>VLOOKUP(K3480,[1]人員授權表!D$2:E$249,2,FALSE)</f>
        <v>Iring陳俊明</v>
      </c>
      <c r="P3480" s="67">
        <f t="shared" si="189"/>
        <v>44770</v>
      </c>
      <c r="Q3480" s="75" t="str">
        <f t="shared" si="190"/>
        <v>週四</v>
      </c>
      <c r="R3480" s="80">
        <v>44762</v>
      </c>
      <c r="AA3480" s="1"/>
    </row>
    <row r="3481" spans="4:27">
      <c r="D3481" s="68" t="s">
        <v>50</v>
      </c>
      <c r="E3481" s="70" t="s">
        <v>51</v>
      </c>
      <c r="F3481" s="70" t="s">
        <v>1464</v>
      </c>
      <c r="G3481" s="67">
        <v>44753</v>
      </c>
      <c r="H3481" s="67">
        <v>44774</v>
      </c>
      <c r="I3481" s="71">
        <f t="shared" si="188"/>
        <v>21</v>
      </c>
      <c r="J3481" s="72" t="s">
        <v>206</v>
      </c>
      <c r="K3481" s="72" t="s">
        <v>179</v>
      </c>
      <c r="L3481" s="73">
        <v>1</v>
      </c>
      <c r="M3481" s="73" t="s">
        <v>108</v>
      </c>
      <c r="N3481" s="68" t="str">
        <f>VLOOKUP(K3481,[1]人員授權表!D$3:G$249,4,0)</f>
        <v>無機</v>
      </c>
      <c r="O3481" s="70" t="s">
        <v>115</v>
      </c>
      <c r="P3481" s="67">
        <f t="shared" si="189"/>
        <v>44770</v>
      </c>
      <c r="Q3481" s="75" t="str">
        <f t="shared" si="190"/>
        <v>週四</v>
      </c>
      <c r="R3481" s="80">
        <v>44761</v>
      </c>
      <c r="AA3481" s="1"/>
    </row>
    <row r="3482" spans="4:27">
      <c r="D3482" s="68" t="s">
        <v>50</v>
      </c>
      <c r="E3482" s="70" t="s">
        <v>51</v>
      </c>
      <c r="F3482" s="70" t="s">
        <v>1464</v>
      </c>
      <c r="G3482" s="67">
        <v>44753</v>
      </c>
      <c r="H3482" s="67">
        <v>44774</v>
      </c>
      <c r="I3482" s="71">
        <f t="shared" si="188"/>
        <v>21</v>
      </c>
      <c r="J3482" s="72" t="s">
        <v>178</v>
      </c>
      <c r="K3482" s="72" t="s">
        <v>179</v>
      </c>
      <c r="L3482" s="73">
        <v>1</v>
      </c>
      <c r="M3482" s="73" t="s">
        <v>108</v>
      </c>
      <c r="N3482" s="68" t="str">
        <f>VLOOKUP(K3482,[1]人員授權表!D$3:G$249,4,0)</f>
        <v>無機</v>
      </c>
      <c r="O3482" s="70" t="s">
        <v>115</v>
      </c>
      <c r="P3482" s="67">
        <f t="shared" si="189"/>
        <v>44770</v>
      </c>
      <c r="Q3482" s="75" t="str">
        <f t="shared" si="190"/>
        <v>週四</v>
      </c>
      <c r="R3482" s="80">
        <v>44761</v>
      </c>
      <c r="AA3482" s="1"/>
    </row>
    <row r="3483" spans="4:27">
      <c r="D3483" s="68" t="s">
        <v>50</v>
      </c>
      <c r="E3483" s="70" t="s">
        <v>51</v>
      </c>
      <c r="F3483" s="70" t="s">
        <v>1464</v>
      </c>
      <c r="G3483" s="67">
        <v>44753</v>
      </c>
      <c r="H3483" s="67">
        <v>44774</v>
      </c>
      <c r="I3483" s="71">
        <f t="shared" si="188"/>
        <v>21</v>
      </c>
      <c r="J3483" s="72" t="s">
        <v>141</v>
      </c>
      <c r="K3483" s="72" t="s">
        <v>142</v>
      </c>
      <c r="L3483" s="73">
        <v>1</v>
      </c>
      <c r="M3483" s="73" t="s">
        <v>108</v>
      </c>
      <c r="N3483" s="68" t="str">
        <f>VLOOKUP(K3483,[1]人員授權表!D$3:G$249,4,0)</f>
        <v>無機</v>
      </c>
      <c r="O3483" s="70" t="str">
        <f>VLOOKUP(K3483,[1]人員授權表!D$2:E$249,2,FALSE)</f>
        <v>Dennis陳汶宏</v>
      </c>
      <c r="P3483" s="67">
        <f t="shared" si="189"/>
        <v>44770</v>
      </c>
      <c r="Q3483" s="75" t="str">
        <f t="shared" si="190"/>
        <v>週四</v>
      </c>
      <c r="R3483" s="80">
        <v>44755</v>
      </c>
      <c r="AA3483" s="1"/>
    </row>
    <row r="3484" spans="4:27">
      <c r="D3484" s="68" t="s">
        <v>50</v>
      </c>
      <c r="E3484" s="70" t="s">
        <v>51</v>
      </c>
      <c r="F3484" s="70" t="s">
        <v>1464</v>
      </c>
      <c r="G3484" s="67">
        <v>44753</v>
      </c>
      <c r="H3484" s="67">
        <v>44774</v>
      </c>
      <c r="I3484" s="71">
        <f t="shared" si="188"/>
        <v>21</v>
      </c>
      <c r="J3484" s="72" t="s">
        <v>966</v>
      </c>
      <c r="K3484" s="72" t="s">
        <v>154</v>
      </c>
      <c r="L3484" s="73">
        <v>1</v>
      </c>
      <c r="M3484" s="73" t="s">
        <v>108</v>
      </c>
      <c r="N3484" s="68" t="str">
        <f>VLOOKUP(K3484,[1]人員授權表!D$3:G$249,4,0)</f>
        <v>無機</v>
      </c>
      <c r="O3484" s="70" t="str">
        <f>VLOOKUP(K3484,[1]人員授權表!D$2:E$249,2,FALSE)</f>
        <v>Ken張智凱</v>
      </c>
      <c r="P3484" s="67">
        <f t="shared" si="189"/>
        <v>44770</v>
      </c>
      <c r="Q3484" s="75" t="str">
        <f t="shared" si="190"/>
        <v>週四</v>
      </c>
      <c r="R3484" s="80">
        <v>44754</v>
      </c>
      <c r="AA3484" s="1"/>
    </row>
    <row r="3485" spans="4:27">
      <c r="D3485" s="68" t="s">
        <v>50</v>
      </c>
      <c r="E3485" s="70" t="s">
        <v>51</v>
      </c>
      <c r="F3485" s="70" t="s">
        <v>1464</v>
      </c>
      <c r="G3485" s="67">
        <v>44753</v>
      </c>
      <c r="H3485" s="67">
        <v>44774</v>
      </c>
      <c r="I3485" s="71">
        <f t="shared" si="188"/>
        <v>21</v>
      </c>
      <c r="J3485" s="72" t="s">
        <v>209</v>
      </c>
      <c r="K3485" s="72" t="s">
        <v>210</v>
      </c>
      <c r="L3485" s="73">
        <v>1</v>
      </c>
      <c r="M3485" s="73" t="s">
        <v>108</v>
      </c>
      <c r="N3485" s="68" t="str">
        <f>VLOOKUP(K3485,[1]人員授權表!D$3:G$249,4,0)</f>
        <v>無機</v>
      </c>
      <c r="O3485" s="70" t="str">
        <f>VLOOKUP(K3485,[1]人員授權表!D$2:E$249,2,FALSE)</f>
        <v>Vicky游崴涵</v>
      </c>
      <c r="P3485" s="67">
        <f t="shared" si="189"/>
        <v>44770</v>
      </c>
      <c r="Q3485" s="75" t="str">
        <f t="shared" si="190"/>
        <v>週四</v>
      </c>
      <c r="R3485" s="80">
        <v>44762</v>
      </c>
      <c r="AA3485" s="1"/>
    </row>
    <row r="3486" spans="4:27">
      <c r="D3486" s="68" t="s">
        <v>50</v>
      </c>
      <c r="E3486" s="70" t="s">
        <v>51</v>
      </c>
      <c r="F3486" s="70" t="s">
        <v>1464</v>
      </c>
      <c r="G3486" s="67">
        <v>44753</v>
      </c>
      <c r="H3486" s="67">
        <v>44774</v>
      </c>
      <c r="I3486" s="71">
        <f t="shared" si="188"/>
        <v>21</v>
      </c>
      <c r="J3486" s="72" t="s">
        <v>167</v>
      </c>
      <c r="K3486" s="72" t="s">
        <v>168</v>
      </c>
      <c r="L3486" s="73">
        <v>1</v>
      </c>
      <c r="M3486" s="73" t="s">
        <v>108</v>
      </c>
      <c r="N3486" s="68" t="str">
        <f>VLOOKUP(K3486,[1]人員授權表!D$3:G$249,4,0)</f>
        <v>有機</v>
      </c>
      <c r="O3486" s="70" t="str">
        <f>VLOOKUP(K3486,[1]人員授權表!D$2:E$249,2,FALSE)</f>
        <v>Una林庭瑄</v>
      </c>
      <c r="P3486" s="67">
        <f t="shared" si="189"/>
        <v>44770</v>
      </c>
      <c r="Q3486" s="75" t="str">
        <f t="shared" si="190"/>
        <v>週四</v>
      </c>
      <c r="R3486" s="80">
        <v>44761</v>
      </c>
      <c r="AA3486" s="1"/>
    </row>
    <row r="3487" spans="4:27">
      <c r="D3487" s="68" t="s">
        <v>50</v>
      </c>
      <c r="E3487" s="70" t="s">
        <v>51</v>
      </c>
      <c r="F3487" s="70" t="s">
        <v>1464</v>
      </c>
      <c r="G3487" s="67">
        <v>44753</v>
      </c>
      <c r="H3487" s="67">
        <v>44774</v>
      </c>
      <c r="I3487" s="71">
        <f t="shared" si="188"/>
        <v>21</v>
      </c>
      <c r="J3487" s="72" t="s">
        <v>257</v>
      </c>
      <c r="K3487" s="72" t="s">
        <v>1225</v>
      </c>
      <c r="L3487" s="73">
        <v>1</v>
      </c>
      <c r="M3487" s="73" t="s">
        <v>108</v>
      </c>
      <c r="N3487" s="68" t="str">
        <f>VLOOKUP(K3487,[1]人員授權表!D$3:G$249,4,0)</f>
        <v>有機</v>
      </c>
      <c r="O3487" s="70" t="str">
        <f>VLOOKUP(K3487,[1]人員授權表!D$2:E$249,2,FALSE)</f>
        <v>Casper李羿勳</v>
      </c>
      <c r="P3487" s="67">
        <f t="shared" si="189"/>
        <v>44770</v>
      </c>
      <c r="Q3487" s="75" t="str">
        <f t="shared" si="190"/>
        <v>週四</v>
      </c>
      <c r="R3487" s="80">
        <v>44763</v>
      </c>
      <c r="AA3487" s="1"/>
    </row>
    <row r="3488" spans="4:27">
      <c r="D3488" s="68" t="s">
        <v>50</v>
      </c>
      <c r="E3488" s="70" t="s">
        <v>51</v>
      </c>
      <c r="F3488" s="70" t="s">
        <v>1464</v>
      </c>
      <c r="G3488" s="67">
        <v>44753</v>
      </c>
      <c r="H3488" s="67">
        <v>44774</v>
      </c>
      <c r="I3488" s="71">
        <f t="shared" si="188"/>
        <v>21</v>
      </c>
      <c r="J3488" s="72" t="s">
        <v>1226</v>
      </c>
      <c r="K3488" s="72" t="s">
        <v>1227</v>
      </c>
      <c r="L3488" s="73">
        <v>1</v>
      </c>
      <c r="M3488" s="73" t="s">
        <v>108</v>
      </c>
      <c r="N3488" s="68" t="str">
        <f>VLOOKUP(K3488,[1]人員授權表!D$3:G$249,4,0)</f>
        <v>有機</v>
      </c>
      <c r="O3488" s="70" t="str">
        <f>VLOOKUP(K3488,[1]人員授權表!D$2:E$249,2,FALSE)</f>
        <v>Marco陳鴻鈞</v>
      </c>
      <c r="P3488" s="67">
        <f t="shared" si="189"/>
        <v>44770</v>
      </c>
      <c r="Q3488" s="75" t="str">
        <f t="shared" si="190"/>
        <v>週四</v>
      </c>
      <c r="R3488" s="80">
        <v>44755</v>
      </c>
      <c r="AA3488" s="1"/>
    </row>
    <row r="3489" spans="4:27">
      <c r="D3489" s="68" t="s">
        <v>50</v>
      </c>
      <c r="E3489" s="70" t="s">
        <v>82</v>
      </c>
      <c r="F3489" s="70" t="s">
        <v>1465</v>
      </c>
      <c r="G3489" s="101">
        <v>44760</v>
      </c>
      <c r="H3489" s="101">
        <v>44774</v>
      </c>
      <c r="I3489" s="71">
        <f t="shared" si="188"/>
        <v>14</v>
      </c>
      <c r="J3489" s="72" t="s">
        <v>125</v>
      </c>
      <c r="K3489" s="72" t="s">
        <v>144</v>
      </c>
      <c r="L3489" s="110">
        <v>4</v>
      </c>
      <c r="M3489" s="73" t="s">
        <v>1466</v>
      </c>
      <c r="N3489" s="68" t="str">
        <f>VLOOKUP(K3489,[1]人員授權表!D$3:G$249,4,0)</f>
        <v>有機</v>
      </c>
      <c r="O3489" s="70" t="str">
        <f>VLOOKUP(K3489,[1]人員授權表!D$2:E$249,2,FALSE)</f>
        <v>Lucy黃詩婷</v>
      </c>
      <c r="P3489" s="67">
        <f t="shared" ref="P3489:P3508" si="191">H3489-2</f>
        <v>44772</v>
      </c>
      <c r="Q3489" s="75" t="str">
        <f t="shared" si="190"/>
        <v>週六</v>
      </c>
      <c r="R3489" s="80">
        <v>44768</v>
      </c>
      <c r="AA3489" s="1"/>
    </row>
    <row r="3490" spans="4:27">
      <c r="D3490" s="68" t="s">
        <v>50</v>
      </c>
      <c r="E3490" s="70" t="s">
        <v>82</v>
      </c>
      <c r="F3490" s="70" t="s">
        <v>1467</v>
      </c>
      <c r="G3490" s="101">
        <v>44760</v>
      </c>
      <c r="H3490" s="101">
        <v>44774</v>
      </c>
      <c r="I3490" s="71">
        <f t="shared" si="188"/>
        <v>14</v>
      </c>
      <c r="J3490" s="72" t="s">
        <v>516</v>
      </c>
      <c r="K3490" s="72" t="s">
        <v>332</v>
      </c>
      <c r="L3490" s="110">
        <v>4</v>
      </c>
      <c r="M3490" s="73" t="s">
        <v>324</v>
      </c>
      <c r="N3490" s="68" t="str">
        <f>VLOOKUP(K3490,[1]人員授權表!D$3:G$249,4,0)</f>
        <v>有機</v>
      </c>
      <c r="O3490" s="70" t="str">
        <f>VLOOKUP(K3490,[1]人員授權表!D$2:E$249,2,FALSE)</f>
        <v>Lucy黃詩婷</v>
      </c>
      <c r="P3490" s="67">
        <f t="shared" si="191"/>
        <v>44772</v>
      </c>
      <c r="Q3490" s="75" t="str">
        <f t="shared" si="190"/>
        <v>週六</v>
      </c>
      <c r="R3490" s="80">
        <v>44768</v>
      </c>
      <c r="AA3490" s="1"/>
    </row>
    <row r="3491" spans="4:27">
      <c r="D3491" s="68" t="s">
        <v>50</v>
      </c>
      <c r="E3491" s="70" t="s">
        <v>82</v>
      </c>
      <c r="F3491" s="70" t="s">
        <v>1467</v>
      </c>
      <c r="G3491" s="101">
        <v>44760</v>
      </c>
      <c r="H3491" s="101">
        <v>44774</v>
      </c>
      <c r="I3491" s="71">
        <f t="shared" si="188"/>
        <v>14</v>
      </c>
      <c r="J3491" s="72" t="s">
        <v>139</v>
      </c>
      <c r="K3491" s="72" t="s">
        <v>140</v>
      </c>
      <c r="L3491" s="110">
        <v>4</v>
      </c>
      <c r="M3491" s="73" t="s">
        <v>324</v>
      </c>
      <c r="N3491" s="68" t="str">
        <f>VLOOKUP(K3491,[1]人員授權表!D$3:G$249,4,0)</f>
        <v>無機</v>
      </c>
      <c r="O3491" s="70" t="str">
        <f>IF(J3491=[1]人員授權表!$C$85,"Casper李羿勳",IF(J3491=[1]人員授權表!$C$188,"Iring陳俊明",IF(J3491=[1]人員授權表!$C$189,"Brian陳泓霖",VLOOKUP(K3491,[1]人員授權表!D$2:E$249,2,FALSE))))</f>
        <v>Brian陳泓霖</v>
      </c>
      <c r="P3491" s="67">
        <f t="shared" si="191"/>
        <v>44772</v>
      </c>
      <c r="Q3491" s="75" t="str">
        <f t="shared" si="190"/>
        <v>週六</v>
      </c>
      <c r="R3491" s="80">
        <v>44764</v>
      </c>
      <c r="AA3491" s="1"/>
    </row>
    <row r="3492" spans="4:27">
      <c r="D3492" s="68" t="s">
        <v>50</v>
      </c>
      <c r="E3492" s="70" t="s">
        <v>82</v>
      </c>
      <c r="F3492" s="70" t="s">
        <v>1467</v>
      </c>
      <c r="G3492" s="101">
        <v>44760</v>
      </c>
      <c r="H3492" s="101">
        <v>44774</v>
      </c>
      <c r="I3492" s="71">
        <f t="shared" si="188"/>
        <v>14</v>
      </c>
      <c r="J3492" s="72" t="s">
        <v>97</v>
      </c>
      <c r="K3492" s="72" t="s">
        <v>187</v>
      </c>
      <c r="L3492" s="110">
        <v>4</v>
      </c>
      <c r="M3492" s="73" t="s">
        <v>324</v>
      </c>
      <c r="N3492" s="68" t="str">
        <f>VLOOKUP(K3492,[1]人員授權表!D$3:G$249,4,0)</f>
        <v>無機</v>
      </c>
      <c r="O3492" s="70" t="str">
        <f>VLOOKUP(K3492,[1]人員授權表!D$2:E$249,2,FALSE)</f>
        <v>Ruby黃家蓁</v>
      </c>
      <c r="P3492" s="67">
        <f t="shared" si="191"/>
        <v>44772</v>
      </c>
      <c r="Q3492" s="75" t="str">
        <f t="shared" si="190"/>
        <v>週六</v>
      </c>
      <c r="R3492" s="80">
        <v>44774</v>
      </c>
      <c r="S3492" s="85"/>
      <c r="X3492" s="70">
        <v>1</v>
      </c>
      <c r="Y3492" s="78">
        <v>44774</v>
      </c>
      <c r="Z3492" s="79" t="s">
        <v>1468</v>
      </c>
      <c r="AA3492" s="1"/>
    </row>
    <row r="3493" spans="4:27">
      <c r="D3493" s="68" t="s">
        <v>50</v>
      </c>
      <c r="E3493" s="70" t="s">
        <v>82</v>
      </c>
      <c r="F3493" s="70" t="s">
        <v>1465</v>
      </c>
      <c r="G3493" s="101">
        <v>44760</v>
      </c>
      <c r="H3493" s="101">
        <v>44774</v>
      </c>
      <c r="I3493" s="71">
        <f t="shared" si="188"/>
        <v>14</v>
      </c>
      <c r="J3493" s="72" t="s">
        <v>492</v>
      </c>
      <c r="K3493" s="72" t="s">
        <v>187</v>
      </c>
      <c r="L3493" s="110">
        <v>4</v>
      </c>
      <c r="M3493" s="73" t="s">
        <v>324</v>
      </c>
      <c r="N3493" s="68" t="str">
        <f>VLOOKUP(K3493,[1]人員授權表!D$3:G$249,4,0)</f>
        <v>無機</v>
      </c>
      <c r="O3493" s="70" t="str">
        <f>VLOOKUP(K3493,[1]人員授權表!D$2:E$249,2,FALSE)</f>
        <v>Ruby黃家蓁</v>
      </c>
      <c r="P3493" s="67">
        <f t="shared" si="191"/>
        <v>44772</v>
      </c>
      <c r="Q3493" s="75" t="str">
        <f t="shared" si="190"/>
        <v>週六</v>
      </c>
      <c r="R3493" s="80">
        <v>44774</v>
      </c>
      <c r="S3493" s="85"/>
      <c r="X3493" s="70">
        <v>1</v>
      </c>
      <c r="Y3493" s="78">
        <v>44774</v>
      </c>
      <c r="Z3493" s="79" t="s">
        <v>1468</v>
      </c>
      <c r="AA3493" s="1"/>
    </row>
    <row r="3494" spans="4:27">
      <c r="D3494" s="68" t="s">
        <v>50</v>
      </c>
      <c r="E3494" s="70" t="s">
        <v>82</v>
      </c>
      <c r="F3494" s="70" t="s">
        <v>1467</v>
      </c>
      <c r="G3494" s="101">
        <v>44760</v>
      </c>
      <c r="H3494" s="101">
        <v>44774</v>
      </c>
      <c r="I3494" s="71">
        <f t="shared" si="188"/>
        <v>14</v>
      </c>
      <c r="J3494" s="72" t="s">
        <v>133</v>
      </c>
      <c r="K3494" s="72" t="s">
        <v>187</v>
      </c>
      <c r="L3494" s="110">
        <v>4</v>
      </c>
      <c r="M3494" s="73" t="s">
        <v>324</v>
      </c>
      <c r="N3494" s="68" t="str">
        <f>VLOOKUP(K3494,[1]人員授權表!D$3:G$249,4,0)</f>
        <v>無機</v>
      </c>
      <c r="O3494" s="70" t="str">
        <f>VLOOKUP(K3494,[1]人員授權表!D$2:E$249,2,FALSE)</f>
        <v>Ruby黃家蓁</v>
      </c>
      <c r="P3494" s="67">
        <f t="shared" si="191"/>
        <v>44772</v>
      </c>
      <c r="Q3494" s="75" t="str">
        <f t="shared" si="190"/>
        <v>週六</v>
      </c>
      <c r="R3494" s="80">
        <v>44774</v>
      </c>
      <c r="S3494" s="85"/>
      <c r="X3494" s="70">
        <v>1</v>
      </c>
      <c r="Y3494" s="78">
        <v>44774</v>
      </c>
      <c r="Z3494" s="79" t="s">
        <v>1468</v>
      </c>
      <c r="AA3494" s="1"/>
    </row>
    <row r="3495" spans="4:27">
      <c r="D3495" s="68" t="s">
        <v>50</v>
      </c>
      <c r="E3495" s="70" t="s">
        <v>82</v>
      </c>
      <c r="F3495" s="70" t="s">
        <v>1467</v>
      </c>
      <c r="G3495" s="101">
        <v>44760</v>
      </c>
      <c r="H3495" s="101">
        <v>44774</v>
      </c>
      <c r="I3495" s="71">
        <f t="shared" si="188"/>
        <v>14</v>
      </c>
      <c r="J3495" s="72" t="s">
        <v>192</v>
      </c>
      <c r="K3495" s="72" t="s">
        <v>187</v>
      </c>
      <c r="L3495" s="110">
        <v>4</v>
      </c>
      <c r="M3495" s="73" t="s">
        <v>324</v>
      </c>
      <c r="N3495" s="68" t="str">
        <f>VLOOKUP(K3495,[1]人員授權表!D$3:G$249,4,0)</f>
        <v>無機</v>
      </c>
      <c r="O3495" s="70" t="str">
        <f>VLOOKUP(K3495,[1]人員授權表!D$2:E$249,2,FALSE)</f>
        <v>Ruby黃家蓁</v>
      </c>
      <c r="P3495" s="67">
        <f t="shared" si="191"/>
        <v>44772</v>
      </c>
      <c r="Q3495" s="75" t="str">
        <f t="shared" si="190"/>
        <v>週六</v>
      </c>
      <c r="R3495" s="80">
        <v>44774</v>
      </c>
      <c r="S3495" s="85"/>
      <c r="X3495" s="70">
        <v>1</v>
      </c>
      <c r="Y3495" s="78">
        <v>44774</v>
      </c>
      <c r="Z3495" s="79" t="s">
        <v>1468</v>
      </c>
      <c r="AA3495" s="1"/>
    </row>
    <row r="3496" spans="4:27">
      <c r="D3496" s="68" t="s">
        <v>50</v>
      </c>
      <c r="E3496" s="70" t="s">
        <v>82</v>
      </c>
      <c r="F3496" s="70" t="s">
        <v>1467</v>
      </c>
      <c r="G3496" s="101">
        <v>44760</v>
      </c>
      <c r="H3496" s="101">
        <v>44774</v>
      </c>
      <c r="I3496" s="71">
        <f t="shared" si="188"/>
        <v>14</v>
      </c>
      <c r="J3496" s="72" t="s">
        <v>193</v>
      </c>
      <c r="K3496" s="72" t="s">
        <v>187</v>
      </c>
      <c r="L3496" s="110">
        <v>4</v>
      </c>
      <c r="M3496" s="73" t="s">
        <v>324</v>
      </c>
      <c r="N3496" s="68" t="str">
        <f>VLOOKUP(K3496,[1]人員授權表!D$3:G$249,4,0)</f>
        <v>無機</v>
      </c>
      <c r="O3496" s="70" t="str">
        <f>VLOOKUP(K3496,[1]人員授權表!D$2:E$249,2,FALSE)</f>
        <v>Ruby黃家蓁</v>
      </c>
      <c r="P3496" s="67">
        <f t="shared" si="191"/>
        <v>44772</v>
      </c>
      <c r="Q3496" s="75" t="str">
        <f t="shared" si="190"/>
        <v>週六</v>
      </c>
      <c r="R3496" s="80">
        <v>44774</v>
      </c>
      <c r="S3496" s="85"/>
      <c r="X3496" s="70">
        <v>1</v>
      </c>
      <c r="Y3496" s="78">
        <v>44774</v>
      </c>
      <c r="Z3496" s="79" t="s">
        <v>1468</v>
      </c>
      <c r="AA3496" s="1"/>
    </row>
    <row r="3497" spans="4:27">
      <c r="D3497" s="68" t="s">
        <v>50</v>
      </c>
      <c r="E3497" s="70" t="s">
        <v>82</v>
      </c>
      <c r="F3497" s="70" t="s">
        <v>1467</v>
      </c>
      <c r="G3497" s="101">
        <v>44760</v>
      </c>
      <c r="H3497" s="101">
        <v>44774</v>
      </c>
      <c r="I3497" s="71">
        <f t="shared" si="188"/>
        <v>14</v>
      </c>
      <c r="J3497" s="72" t="s">
        <v>342</v>
      </c>
      <c r="K3497" s="72" t="s">
        <v>187</v>
      </c>
      <c r="L3497" s="110">
        <v>4</v>
      </c>
      <c r="M3497" s="73" t="s">
        <v>324</v>
      </c>
      <c r="N3497" s="68" t="str">
        <f>VLOOKUP(K3497,[1]人員授權表!D$3:G$249,4,0)</f>
        <v>無機</v>
      </c>
      <c r="O3497" s="70" t="str">
        <f>VLOOKUP(K3497,[1]人員授權表!D$2:E$249,2,FALSE)</f>
        <v>Ruby黃家蓁</v>
      </c>
      <c r="P3497" s="67">
        <f t="shared" si="191"/>
        <v>44772</v>
      </c>
      <c r="Q3497" s="75" t="str">
        <f t="shared" si="190"/>
        <v>週六</v>
      </c>
      <c r="R3497" s="80">
        <v>44774</v>
      </c>
      <c r="S3497" s="85"/>
      <c r="X3497" s="70">
        <v>1</v>
      </c>
      <c r="Y3497" s="78">
        <v>44774</v>
      </c>
      <c r="Z3497" s="79" t="s">
        <v>1468</v>
      </c>
      <c r="AA3497" s="1"/>
    </row>
    <row r="3498" spans="4:27" ht="18" customHeight="1">
      <c r="D3498" s="68" t="s">
        <v>50</v>
      </c>
      <c r="E3498" s="70" t="s">
        <v>82</v>
      </c>
      <c r="F3498" s="70" t="s">
        <v>1467</v>
      </c>
      <c r="G3498" s="101">
        <v>44760</v>
      </c>
      <c r="H3498" s="101">
        <v>44774</v>
      </c>
      <c r="I3498" s="71">
        <f t="shared" si="188"/>
        <v>14</v>
      </c>
      <c r="J3498" s="72" t="s">
        <v>340</v>
      </c>
      <c r="K3498" s="72" t="s">
        <v>187</v>
      </c>
      <c r="L3498" s="110">
        <v>4</v>
      </c>
      <c r="M3498" s="73" t="s">
        <v>324</v>
      </c>
      <c r="N3498" s="68" t="str">
        <f>VLOOKUP(K3498,[1]人員授權表!D$3:G$249,4,0)</f>
        <v>無機</v>
      </c>
      <c r="O3498" s="70" t="str">
        <f>VLOOKUP(K3498,[1]人員授權表!D$2:E$249,2,FALSE)</f>
        <v>Ruby黃家蓁</v>
      </c>
      <c r="P3498" s="67">
        <f t="shared" si="191"/>
        <v>44772</v>
      </c>
      <c r="Q3498" s="75" t="str">
        <f t="shared" si="190"/>
        <v>週六</v>
      </c>
      <c r="R3498" s="80">
        <v>44774</v>
      </c>
      <c r="S3498" s="85"/>
      <c r="X3498" s="70">
        <v>1</v>
      </c>
      <c r="Y3498" s="78">
        <v>44774</v>
      </c>
      <c r="Z3498" s="79" t="s">
        <v>1468</v>
      </c>
      <c r="AA3498" s="1"/>
    </row>
    <row r="3499" spans="4:27">
      <c r="D3499" s="68" t="s">
        <v>50</v>
      </c>
      <c r="E3499" s="70" t="s">
        <v>82</v>
      </c>
      <c r="F3499" s="70" t="s">
        <v>1467</v>
      </c>
      <c r="G3499" s="101">
        <v>44760</v>
      </c>
      <c r="H3499" s="101">
        <v>44774</v>
      </c>
      <c r="I3499" s="71">
        <f t="shared" si="188"/>
        <v>14</v>
      </c>
      <c r="J3499" s="72" t="s">
        <v>299</v>
      </c>
      <c r="K3499" s="72" t="s">
        <v>187</v>
      </c>
      <c r="L3499" s="110">
        <v>4</v>
      </c>
      <c r="M3499" s="73" t="s">
        <v>324</v>
      </c>
      <c r="N3499" s="68" t="str">
        <f>VLOOKUP(K3499,[1]人員授權表!D$3:G$249,4,0)</f>
        <v>無機</v>
      </c>
      <c r="O3499" s="70" t="str">
        <f>VLOOKUP(K3499,[1]人員授權表!D$2:E$249,2,FALSE)</f>
        <v>Ruby黃家蓁</v>
      </c>
      <c r="P3499" s="67">
        <f t="shared" si="191"/>
        <v>44772</v>
      </c>
      <c r="Q3499" s="75" t="str">
        <f t="shared" si="190"/>
        <v>週六</v>
      </c>
      <c r="R3499" s="80">
        <v>44774</v>
      </c>
      <c r="S3499" s="85"/>
      <c r="X3499" s="70">
        <v>1</v>
      </c>
      <c r="Y3499" s="78">
        <v>44774</v>
      </c>
      <c r="Z3499" s="79" t="s">
        <v>1468</v>
      </c>
      <c r="AA3499" s="1"/>
    </row>
    <row r="3500" spans="4:27">
      <c r="D3500" s="68" t="s">
        <v>50</v>
      </c>
      <c r="E3500" s="70" t="s">
        <v>82</v>
      </c>
      <c r="F3500" s="70" t="s">
        <v>1467</v>
      </c>
      <c r="G3500" s="101">
        <v>44760</v>
      </c>
      <c r="H3500" s="101">
        <v>44774</v>
      </c>
      <c r="I3500" s="71">
        <f t="shared" si="188"/>
        <v>14</v>
      </c>
      <c r="J3500" s="72" t="s">
        <v>341</v>
      </c>
      <c r="K3500" s="72" t="s">
        <v>187</v>
      </c>
      <c r="L3500" s="110">
        <v>4</v>
      </c>
      <c r="M3500" s="73" t="s">
        <v>324</v>
      </c>
      <c r="N3500" s="68" t="str">
        <f>VLOOKUP(K3500,[1]人員授權表!D$3:G$249,4,0)</f>
        <v>無機</v>
      </c>
      <c r="O3500" s="70" t="str">
        <f>VLOOKUP(K3500,[1]人員授權表!D$2:E$249,2,FALSE)</f>
        <v>Ruby黃家蓁</v>
      </c>
      <c r="P3500" s="67">
        <f t="shared" si="191"/>
        <v>44772</v>
      </c>
      <c r="Q3500" s="75" t="str">
        <f t="shared" si="190"/>
        <v>週六</v>
      </c>
      <c r="R3500" s="80">
        <v>44774</v>
      </c>
      <c r="S3500" s="85"/>
      <c r="X3500" s="70">
        <v>1</v>
      </c>
      <c r="Y3500" s="78">
        <v>44774</v>
      </c>
      <c r="Z3500" s="79" t="s">
        <v>1468</v>
      </c>
      <c r="AA3500" s="1"/>
    </row>
    <row r="3501" spans="4:27">
      <c r="D3501" s="68" t="s">
        <v>50</v>
      </c>
      <c r="E3501" s="70" t="s">
        <v>82</v>
      </c>
      <c r="F3501" s="70" t="s">
        <v>1467</v>
      </c>
      <c r="G3501" s="101">
        <v>44760</v>
      </c>
      <c r="H3501" s="101">
        <v>44774</v>
      </c>
      <c r="I3501" s="71">
        <f t="shared" si="188"/>
        <v>14</v>
      </c>
      <c r="J3501" s="72" t="s">
        <v>195</v>
      </c>
      <c r="K3501" s="72" t="s">
        <v>196</v>
      </c>
      <c r="L3501" s="110">
        <v>4</v>
      </c>
      <c r="M3501" s="73" t="s">
        <v>324</v>
      </c>
      <c r="N3501" s="68" t="str">
        <f>VLOOKUP(K3501,[1]人員授權表!D$3:G$249,4,0)</f>
        <v>無機</v>
      </c>
      <c r="O3501" s="70" t="str">
        <f>VLOOKUP(K3501,[1]人員授權表!D$2:E$249,2,FALSE)</f>
        <v>Debby胡萱黛</v>
      </c>
      <c r="P3501" s="67">
        <f t="shared" si="191"/>
        <v>44772</v>
      </c>
      <c r="Q3501" s="75" t="str">
        <f t="shared" si="190"/>
        <v>週六</v>
      </c>
      <c r="R3501" s="80">
        <v>44770</v>
      </c>
      <c r="AA3501" s="1"/>
    </row>
    <row r="3502" spans="4:27">
      <c r="D3502" s="68" t="s">
        <v>50</v>
      </c>
      <c r="E3502" s="70" t="s">
        <v>82</v>
      </c>
      <c r="F3502" s="70" t="s">
        <v>1465</v>
      </c>
      <c r="G3502" s="101">
        <v>44760</v>
      </c>
      <c r="H3502" s="101">
        <v>44774</v>
      </c>
      <c r="I3502" s="71">
        <f t="shared" si="188"/>
        <v>14</v>
      </c>
      <c r="J3502" s="72" t="s">
        <v>198</v>
      </c>
      <c r="K3502" s="72" t="s">
        <v>199</v>
      </c>
      <c r="L3502" s="110">
        <v>4</v>
      </c>
      <c r="M3502" s="73" t="s">
        <v>324</v>
      </c>
      <c r="N3502" s="68" t="str">
        <f>VLOOKUP(K3502,[1]人員授權表!D$3:G$249,4,0)</f>
        <v>無機</v>
      </c>
      <c r="O3502" s="70" t="str">
        <f>VLOOKUP(K3502,[1]人員授權表!D$2:E$249,2,FALSE)</f>
        <v>Vicky游崴涵</v>
      </c>
      <c r="P3502" s="67">
        <f t="shared" si="191"/>
        <v>44772</v>
      </c>
      <c r="Q3502" s="75" t="str">
        <f t="shared" si="190"/>
        <v>週六</v>
      </c>
      <c r="R3502" s="80">
        <v>44774</v>
      </c>
      <c r="S3502" s="85"/>
      <c r="X3502" s="70">
        <v>1</v>
      </c>
      <c r="Y3502" s="78">
        <v>44774</v>
      </c>
      <c r="Z3502" s="79" t="s">
        <v>1468</v>
      </c>
      <c r="AA3502" s="1"/>
    </row>
    <row r="3503" spans="4:27">
      <c r="D3503" s="68" t="s">
        <v>50</v>
      </c>
      <c r="E3503" s="70" t="s">
        <v>82</v>
      </c>
      <c r="F3503" s="70" t="s">
        <v>1465</v>
      </c>
      <c r="G3503" s="101">
        <v>44760</v>
      </c>
      <c r="H3503" s="101">
        <v>44774</v>
      </c>
      <c r="I3503" s="71">
        <f t="shared" si="188"/>
        <v>14</v>
      </c>
      <c r="J3503" s="72" t="s">
        <v>175</v>
      </c>
      <c r="K3503" s="72" t="s">
        <v>176</v>
      </c>
      <c r="L3503" s="110">
        <v>4</v>
      </c>
      <c r="M3503" s="73" t="s">
        <v>324</v>
      </c>
      <c r="N3503" s="68" t="str">
        <f>VLOOKUP(K3503,[1]人員授權表!D$3:G$249,4,0)</f>
        <v>無機</v>
      </c>
      <c r="O3503" s="70" t="s">
        <v>177</v>
      </c>
      <c r="P3503" s="67">
        <f t="shared" si="191"/>
        <v>44772</v>
      </c>
      <c r="Q3503" s="75" t="str">
        <f t="shared" si="190"/>
        <v>週六</v>
      </c>
      <c r="R3503" s="80">
        <v>44770</v>
      </c>
      <c r="AA3503" s="1"/>
    </row>
    <row r="3504" spans="4:27">
      <c r="D3504" s="68" t="s">
        <v>50</v>
      </c>
      <c r="E3504" s="70" t="s">
        <v>82</v>
      </c>
      <c r="F3504" s="70" t="s">
        <v>1467</v>
      </c>
      <c r="G3504" s="101">
        <v>44760</v>
      </c>
      <c r="H3504" s="101">
        <v>44774</v>
      </c>
      <c r="I3504" s="71">
        <f t="shared" si="188"/>
        <v>14</v>
      </c>
      <c r="J3504" s="72" t="s">
        <v>204</v>
      </c>
      <c r="K3504" s="72" t="s">
        <v>205</v>
      </c>
      <c r="L3504" s="110">
        <v>4</v>
      </c>
      <c r="M3504" s="73" t="s">
        <v>324</v>
      </c>
      <c r="N3504" s="68" t="str">
        <f>VLOOKUP(K3504,[1]人員授權表!D$3:G$249,4,0)</f>
        <v>無機</v>
      </c>
      <c r="O3504" s="70" t="str">
        <f>VLOOKUP(K3504,[1]人員授權表!D$2:E$249,2,FALSE)</f>
        <v>Iring陳俊明</v>
      </c>
      <c r="P3504" s="67">
        <f t="shared" si="191"/>
        <v>44772</v>
      </c>
      <c r="Q3504" s="75" t="str">
        <f t="shared" si="190"/>
        <v>週六</v>
      </c>
      <c r="R3504" s="80">
        <v>44769</v>
      </c>
      <c r="AA3504" s="1"/>
    </row>
    <row r="3505" spans="4:27">
      <c r="D3505" s="68" t="s">
        <v>50</v>
      </c>
      <c r="E3505" s="70" t="s">
        <v>82</v>
      </c>
      <c r="F3505" s="70" t="s">
        <v>1467</v>
      </c>
      <c r="G3505" s="101">
        <v>44760</v>
      </c>
      <c r="H3505" s="101">
        <v>44774</v>
      </c>
      <c r="I3505" s="71">
        <f t="shared" si="188"/>
        <v>14</v>
      </c>
      <c r="J3505" s="72" t="s">
        <v>178</v>
      </c>
      <c r="K3505" s="72" t="s">
        <v>179</v>
      </c>
      <c r="L3505" s="110">
        <v>4</v>
      </c>
      <c r="M3505" s="73" t="s">
        <v>324</v>
      </c>
      <c r="N3505" s="68" t="str">
        <f>VLOOKUP(K3505,[1]人員授權表!D$3:G$249,4,0)</f>
        <v>無機</v>
      </c>
      <c r="O3505" s="70" t="s">
        <v>115</v>
      </c>
      <c r="P3505" s="67">
        <f t="shared" si="191"/>
        <v>44772</v>
      </c>
      <c r="Q3505" s="75" t="str">
        <f t="shared" si="190"/>
        <v>週六</v>
      </c>
      <c r="R3505" s="80">
        <v>44769</v>
      </c>
      <c r="AA3505" s="1"/>
    </row>
    <row r="3506" spans="4:27">
      <c r="D3506" s="68" t="s">
        <v>50</v>
      </c>
      <c r="E3506" s="70" t="s">
        <v>82</v>
      </c>
      <c r="F3506" s="70" t="s">
        <v>1467</v>
      </c>
      <c r="G3506" s="101">
        <v>44760</v>
      </c>
      <c r="H3506" s="101">
        <v>44774</v>
      </c>
      <c r="I3506" s="71">
        <f t="shared" si="188"/>
        <v>14</v>
      </c>
      <c r="J3506" s="72" t="s">
        <v>141</v>
      </c>
      <c r="K3506" s="72" t="s">
        <v>1469</v>
      </c>
      <c r="L3506" s="110">
        <v>4</v>
      </c>
      <c r="M3506" s="73" t="s">
        <v>324</v>
      </c>
      <c r="N3506" s="68" t="str">
        <f>VLOOKUP(K3506,[1]人員授權表!D$3:G$249,4,0)</f>
        <v>無機</v>
      </c>
      <c r="O3506" s="70" t="str">
        <f>VLOOKUP(K3506,[1]人員授權表!D$2:E$249,2,FALSE)</f>
        <v>Dennis陳汶宏</v>
      </c>
      <c r="P3506" s="67">
        <f t="shared" si="191"/>
        <v>44772</v>
      </c>
      <c r="Q3506" s="75" t="str">
        <f t="shared" si="190"/>
        <v>週六</v>
      </c>
      <c r="R3506" s="80">
        <v>44769</v>
      </c>
      <c r="AA3506" s="1"/>
    </row>
    <row r="3507" spans="4:27">
      <c r="D3507" s="68" t="s">
        <v>50</v>
      </c>
      <c r="E3507" s="70" t="s">
        <v>82</v>
      </c>
      <c r="F3507" s="70" t="s">
        <v>1467</v>
      </c>
      <c r="G3507" s="101">
        <v>44760</v>
      </c>
      <c r="H3507" s="101">
        <v>44774</v>
      </c>
      <c r="I3507" s="71">
        <f t="shared" si="188"/>
        <v>14</v>
      </c>
      <c r="J3507" s="72" t="s">
        <v>137</v>
      </c>
      <c r="K3507" s="72" t="s">
        <v>138</v>
      </c>
      <c r="L3507" s="110">
        <v>4</v>
      </c>
      <c r="M3507" s="73" t="s">
        <v>324</v>
      </c>
      <c r="N3507" s="68" t="str">
        <f>VLOOKUP(K3507,[1]人員授權表!D$3:G$249,4,0)</f>
        <v>無機</v>
      </c>
      <c r="O3507" s="70" t="s">
        <v>99</v>
      </c>
      <c r="P3507" s="67">
        <f t="shared" si="191"/>
        <v>44772</v>
      </c>
      <c r="Q3507" s="75" t="str">
        <f t="shared" si="190"/>
        <v>週六</v>
      </c>
      <c r="R3507" s="80">
        <v>44771</v>
      </c>
      <c r="X3507" s="70">
        <v>1</v>
      </c>
      <c r="Y3507" s="78">
        <v>44771</v>
      </c>
      <c r="Z3507" s="79" t="s">
        <v>1468</v>
      </c>
      <c r="AA3507" s="1"/>
    </row>
    <row r="3508" spans="4:27">
      <c r="D3508" s="68" t="s">
        <v>50</v>
      </c>
      <c r="E3508" s="70" t="s">
        <v>82</v>
      </c>
      <c r="F3508" s="70" t="s">
        <v>1465</v>
      </c>
      <c r="G3508" s="101">
        <v>44760</v>
      </c>
      <c r="H3508" s="101">
        <v>44774</v>
      </c>
      <c r="I3508" s="71">
        <f t="shared" si="188"/>
        <v>14</v>
      </c>
      <c r="J3508" s="72" t="s">
        <v>167</v>
      </c>
      <c r="K3508" s="72" t="s">
        <v>1470</v>
      </c>
      <c r="L3508" s="110">
        <v>4</v>
      </c>
      <c r="M3508" s="73" t="s">
        <v>324</v>
      </c>
      <c r="N3508" s="68" t="str">
        <f>VLOOKUP(K3508,[1]人員授權表!D$3:G$249,4,0)</f>
        <v>有機</v>
      </c>
      <c r="O3508" s="70" t="str">
        <f>VLOOKUP(K3508,[1]人員授權表!D$2:E$249,2,FALSE)</f>
        <v>Una林庭瑄</v>
      </c>
      <c r="P3508" s="67">
        <f t="shared" si="191"/>
        <v>44772</v>
      </c>
      <c r="Q3508" s="75" t="str">
        <f t="shared" si="190"/>
        <v>週六</v>
      </c>
      <c r="R3508" s="80">
        <v>44767</v>
      </c>
      <c r="AA3508" s="1"/>
    </row>
    <row r="3509" spans="4:27">
      <c r="D3509" s="68" t="s">
        <v>50</v>
      </c>
      <c r="E3509" s="70" t="s">
        <v>82</v>
      </c>
      <c r="F3509" s="19" t="s">
        <v>1471</v>
      </c>
      <c r="G3509" s="67">
        <v>44756</v>
      </c>
      <c r="H3509" s="67">
        <v>44774</v>
      </c>
      <c r="I3509" s="71">
        <f t="shared" si="188"/>
        <v>18</v>
      </c>
      <c r="J3509" s="72" t="s">
        <v>1403</v>
      </c>
      <c r="K3509" s="72" t="s">
        <v>187</v>
      </c>
      <c r="L3509" s="73">
        <v>3</v>
      </c>
      <c r="M3509" s="73" t="s">
        <v>104</v>
      </c>
      <c r="N3509" s="68" t="str">
        <f>VLOOKUP(K3509,[1]人員授權表!D$3:G$249,4,0)</f>
        <v>無機</v>
      </c>
      <c r="O3509" s="70" t="str">
        <f>IF(J3509=[1]人員授權表!$C$85,"Casper李羿勳",IF(J3509=[1]人員授權表!$C$188,"Iring陳俊明",IF(J3509=[1]人員授權表!$C$189,"Brian陳泓霖",VLOOKUP(K3509,[1]人員授權表!D$2:E$249,2,FALSE))))</f>
        <v>Ruby黃家蓁</v>
      </c>
      <c r="P3509" s="67">
        <f t="shared" ref="P3509:P3572" si="192">H3509-4</f>
        <v>44770</v>
      </c>
      <c r="Q3509" s="75" t="str">
        <f t="shared" si="190"/>
        <v>週四</v>
      </c>
      <c r="R3509" s="80">
        <v>44769</v>
      </c>
      <c r="AA3509" s="1"/>
    </row>
    <row r="3510" spans="4:27">
      <c r="D3510" s="68" t="s">
        <v>50</v>
      </c>
      <c r="E3510" s="70" t="s">
        <v>82</v>
      </c>
      <c r="F3510" s="19" t="s">
        <v>1472</v>
      </c>
      <c r="G3510" s="67">
        <v>44757</v>
      </c>
      <c r="H3510" s="67">
        <v>44774</v>
      </c>
      <c r="I3510" s="71">
        <f t="shared" si="188"/>
        <v>17</v>
      </c>
      <c r="J3510" s="72" t="s">
        <v>181</v>
      </c>
      <c r="K3510" s="72" t="s">
        <v>182</v>
      </c>
      <c r="L3510" s="73">
        <v>25</v>
      </c>
      <c r="M3510" s="73" t="s">
        <v>104</v>
      </c>
      <c r="N3510" s="68" t="str">
        <f>VLOOKUP(K3510,[1]人員授權表!D$3:G$249,4,0)</f>
        <v>有機</v>
      </c>
      <c r="O3510" s="70" t="str">
        <f>IF(J3510=[1]人員授權表!$C$85,"Casper李羿勳",IF(J3510=[1]人員授權表!$C$188,"Iring陳俊明",IF(J3510=[1]人員授權表!$C$189,"Brian陳泓霖",VLOOKUP(K3510,[1]人員授權表!D$2:E$249,2,FALSE))))</f>
        <v>Sara王淑玲</v>
      </c>
      <c r="P3510" s="67">
        <f t="shared" si="192"/>
        <v>44770</v>
      </c>
      <c r="Q3510" s="75" t="str">
        <f t="shared" si="190"/>
        <v>週四</v>
      </c>
      <c r="R3510" s="80">
        <v>44764</v>
      </c>
      <c r="AA3510" s="1"/>
    </row>
    <row r="3511" spans="4:27">
      <c r="D3511" s="68" t="s">
        <v>50</v>
      </c>
      <c r="E3511" s="70" t="s">
        <v>82</v>
      </c>
      <c r="F3511" s="19" t="s">
        <v>1473</v>
      </c>
      <c r="G3511" s="67">
        <v>44756</v>
      </c>
      <c r="H3511" s="67">
        <v>44774</v>
      </c>
      <c r="I3511" s="71">
        <f t="shared" si="188"/>
        <v>18</v>
      </c>
      <c r="J3511" s="72" t="s">
        <v>326</v>
      </c>
      <c r="K3511" s="72" t="s">
        <v>170</v>
      </c>
      <c r="L3511" s="73">
        <v>4</v>
      </c>
      <c r="M3511" s="73" t="s">
        <v>104</v>
      </c>
      <c r="N3511" s="68" t="str">
        <f>VLOOKUP(K3511,[1]人員授權表!D$3:G$249,4,0)</f>
        <v>有機</v>
      </c>
      <c r="O3511" s="70" t="str">
        <f>IF(J3511=[1]人員授權表!$C$85,"Casper李羿勳",IF(J3511=[1]人員授權表!$C$188,"Iring陳俊明",IF(J3511=[1]人員授權表!$C$189,"Brian陳泓霖",VLOOKUP(K3511,[1]人員授權表!D$2:E$249,2,FALSE))))</f>
        <v>Elle黃雅琪&amp;
Marco陳鴻鈞</v>
      </c>
      <c r="P3511" s="67">
        <f t="shared" si="192"/>
        <v>44770</v>
      </c>
      <c r="Q3511" s="75" t="str">
        <f t="shared" si="190"/>
        <v>週四</v>
      </c>
      <c r="R3511" s="80">
        <v>44769</v>
      </c>
      <c r="AA3511" s="1"/>
    </row>
    <row r="3512" spans="4:27">
      <c r="D3512" s="68" t="s">
        <v>50</v>
      </c>
      <c r="E3512" s="70" t="s">
        <v>82</v>
      </c>
      <c r="F3512" s="19" t="s">
        <v>1474</v>
      </c>
      <c r="G3512" s="67">
        <v>44756</v>
      </c>
      <c r="H3512" s="67">
        <v>44774</v>
      </c>
      <c r="I3512" s="71">
        <f t="shared" si="188"/>
        <v>18</v>
      </c>
      <c r="J3512" s="72" t="s">
        <v>181</v>
      </c>
      <c r="K3512" s="72" t="s">
        <v>182</v>
      </c>
      <c r="L3512" s="73">
        <v>5</v>
      </c>
      <c r="M3512" s="73" t="s">
        <v>104</v>
      </c>
      <c r="N3512" s="68" t="str">
        <f>VLOOKUP(K3512,[1]人員授權表!D$3:G$249,4,0)</f>
        <v>有機</v>
      </c>
      <c r="O3512" s="70" t="str">
        <f>IF(J3512=[1]人員授權表!$C$85,"Casper李羿勳",IF(J3512=[1]人員授權表!$C$188,"Iring陳俊明",IF(J3512=[1]人員授權表!$C$189,"Brian陳泓霖",VLOOKUP(K3512,[1]人員授權表!D$2:E$249,2,FALSE))))</f>
        <v>Sara王淑玲</v>
      </c>
      <c r="P3512" s="67">
        <f t="shared" si="192"/>
        <v>44770</v>
      </c>
      <c r="Q3512" s="75" t="str">
        <f t="shared" si="190"/>
        <v>週四</v>
      </c>
      <c r="R3512" s="80">
        <v>44771</v>
      </c>
      <c r="S3512" s="85">
        <v>44771</v>
      </c>
      <c r="T3512" s="70">
        <v>1</v>
      </c>
      <c r="AA3512" s="1"/>
    </row>
    <row r="3513" spans="4:27">
      <c r="D3513" s="68" t="s">
        <v>50</v>
      </c>
      <c r="E3513" s="70" t="s">
        <v>51</v>
      </c>
      <c r="F3513" s="19" t="s">
        <v>1475</v>
      </c>
      <c r="G3513" s="67">
        <v>44757</v>
      </c>
      <c r="H3513" s="67">
        <v>44775</v>
      </c>
      <c r="I3513" s="71">
        <f t="shared" si="188"/>
        <v>18</v>
      </c>
      <c r="J3513" s="72" t="s">
        <v>53</v>
      </c>
      <c r="K3513" s="72" t="s">
        <v>54</v>
      </c>
      <c r="L3513" s="73">
        <v>3</v>
      </c>
      <c r="M3513" s="73" t="s">
        <v>91</v>
      </c>
      <c r="N3513" s="68" t="str">
        <f>VLOOKUP(K3513,[1]人員授權表!D$3:G$249,4,0)</f>
        <v>有機</v>
      </c>
      <c r="O3513" s="70" t="str">
        <f>IF(J3513=[1]人員授權表!$C$85,"Casper李羿勳",IF(J3513=[1]人員授權表!$C$188,"Iring陳俊明",IF(J3513=[1]人員授權表!$C$189,"Brian陳泓霖",VLOOKUP(K3513,[1]人員授權表!D$2:E$249,2,FALSE))))</f>
        <v>Marco陳鴻鈞</v>
      </c>
      <c r="P3513" s="67">
        <f t="shared" si="192"/>
        <v>44771</v>
      </c>
      <c r="Q3513" s="75" t="str">
        <f t="shared" si="190"/>
        <v>週五</v>
      </c>
      <c r="R3513" s="80">
        <v>44771</v>
      </c>
      <c r="AA3513" s="1"/>
    </row>
    <row r="3514" spans="4:27">
      <c r="D3514" s="68" t="s">
        <v>50</v>
      </c>
      <c r="E3514" s="70" t="s">
        <v>51</v>
      </c>
      <c r="F3514" s="19" t="s">
        <v>1476</v>
      </c>
      <c r="G3514" s="67">
        <v>44757</v>
      </c>
      <c r="H3514" s="67">
        <v>44775</v>
      </c>
      <c r="I3514" s="71">
        <f t="shared" si="188"/>
        <v>18</v>
      </c>
      <c r="J3514" s="72" t="s">
        <v>60</v>
      </c>
      <c r="K3514" s="72" t="s">
        <v>61</v>
      </c>
      <c r="L3514" s="73">
        <v>3</v>
      </c>
      <c r="M3514" s="73" t="s">
        <v>91</v>
      </c>
      <c r="N3514" s="68" t="str">
        <f>VLOOKUP(K3514,[1]人員授權表!D$3:G$249,4,0)</f>
        <v>有機</v>
      </c>
      <c r="O3514" s="70" t="str">
        <f>IF(J3514=[1]人員授權表!$C$85,"Casper李羿勳",IF(J3514=[1]人員授權表!$C$188,"Iring陳俊明",IF(J3514=[1]人員授權表!$C$189,"Brian陳泓霖",VLOOKUP(K3514,[1]人員授權表!D$2:E$249,2,FALSE))))</f>
        <v>Marco陳鴻鈞</v>
      </c>
      <c r="P3514" s="67">
        <f t="shared" si="192"/>
        <v>44771</v>
      </c>
      <c r="Q3514" s="75" t="str">
        <f t="shared" si="190"/>
        <v>週五</v>
      </c>
      <c r="R3514" s="80">
        <v>44771</v>
      </c>
      <c r="AA3514" s="1"/>
    </row>
    <row r="3515" spans="4:27">
      <c r="D3515" s="68" t="s">
        <v>50</v>
      </c>
      <c r="E3515" s="70" t="s">
        <v>51</v>
      </c>
      <c r="F3515" s="19" t="s">
        <v>1476</v>
      </c>
      <c r="G3515" s="67">
        <v>44757</v>
      </c>
      <c r="H3515" s="67">
        <v>44775</v>
      </c>
      <c r="I3515" s="71">
        <f t="shared" si="188"/>
        <v>18</v>
      </c>
      <c r="J3515" s="72" t="s">
        <v>195</v>
      </c>
      <c r="K3515" s="72" t="s">
        <v>1014</v>
      </c>
      <c r="L3515" s="73">
        <v>3</v>
      </c>
      <c r="M3515" s="73" t="s">
        <v>91</v>
      </c>
      <c r="N3515" s="68" t="str">
        <f>VLOOKUP(K3515,[1]人員授權表!D$3:G$249,4,0)</f>
        <v>無機</v>
      </c>
      <c r="O3515" s="70" t="str">
        <f>IF(J3515=[1]人員授權表!$C$85,"Casper李羿勳",IF(J3515=[1]人員授權表!$C$188,"Iring陳俊明",IF(J3515=[1]人員授權表!$C$189,"Brian陳泓霖",VLOOKUP(K3515,[1]人員授權表!D$2:E$249,2,FALSE))))</f>
        <v>Iring陳俊明</v>
      </c>
      <c r="P3515" s="67">
        <f t="shared" si="192"/>
        <v>44771</v>
      </c>
      <c r="Q3515" s="75" t="str">
        <f t="shared" si="190"/>
        <v>週五</v>
      </c>
      <c r="R3515" s="80">
        <v>44770</v>
      </c>
      <c r="AA3515" s="1"/>
    </row>
    <row r="3516" spans="4:27">
      <c r="D3516" s="68" t="s">
        <v>50</v>
      </c>
      <c r="E3516" s="70" t="s">
        <v>51</v>
      </c>
      <c r="F3516" s="19" t="s">
        <v>1476</v>
      </c>
      <c r="G3516" s="67">
        <v>44757</v>
      </c>
      <c r="H3516" s="67">
        <v>44775</v>
      </c>
      <c r="I3516" s="71">
        <f t="shared" si="188"/>
        <v>18</v>
      </c>
      <c r="J3516" s="72" t="s">
        <v>340</v>
      </c>
      <c r="K3516" s="72" t="s">
        <v>470</v>
      </c>
      <c r="L3516" s="73">
        <v>1</v>
      </c>
      <c r="M3516" s="73" t="s">
        <v>91</v>
      </c>
      <c r="N3516" s="68" t="str">
        <f>VLOOKUP(K3516,[1]人員授權表!D$3:G$249,4,0)</f>
        <v>無機</v>
      </c>
      <c r="O3516" s="70" t="str">
        <f>IF(J3516=[1]人員授權表!$C$85,"Casper李羿勳",IF(J3516=[1]人員授權表!$C$188,"Iring陳俊明",IF(J3516=[1]人員授權表!$C$189,"Brian陳泓霖",VLOOKUP(K3516,[1]人員授權表!D$2:E$249,2,FALSE))))</f>
        <v>Iring陳俊明</v>
      </c>
      <c r="P3516" s="67">
        <f t="shared" si="192"/>
        <v>44771</v>
      </c>
      <c r="Q3516" s="75" t="str">
        <f t="shared" si="190"/>
        <v>週五</v>
      </c>
      <c r="R3516" s="80">
        <v>44769</v>
      </c>
      <c r="AA3516" s="1"/>
    </row>
    <row r="3517" spans="4:27">
      <c r="D3517" s="68" t="s">
        <v>50</v>
      </c>
      <c r="E3517" s="70" t="s">
        <v>51</v>
      </c>
      <c r="F3517" s="19" t="s">
        <v>1477</v>
      </c>
      <c r="G3517" s="67">
        <v>44757</v>
      </c>
      <c r="H3517" s="67">
        <v>44775</v>
      </c>
      <c r="I3517" s="71">
        <f t="shared" si="188"/>
        <v>18</v>
      </c>
      <c r="J3517" s="72" t="s">
        <v>193</v>
      </c>
      <c r="K3517" s="72" t="s">
        <v>470</v>
      </c>
      <c r="L3517" s="73">
        <v>1</v>
      </c>
      <c r="M3517" s="73" t="s">
        <v>91</v>
      </c>
      <c r="N3517" s="68" t="str">
        <f>VLOOKUP(K3517,[1]人員授權表!D$3:G$249,4,0)</f>
        <v>無機</v>
      </c>
      <c r="O3517" s="70" t="str">
        <f>IF(J3517=[1]人員授權表!$C$85,"Casper李羿勳",IF(J3517=[1]人員授權表!$C$188,"Iring陳俊明",IF(J3517=[1]人員授權表!$C$189,"Brian陳泓霖",VLOOKUP(K3517,[1]人員授權表!D$2:E$249,2,FALSE))))</f>
        <v>Iring陳俊明</v>
      </c>
      <c r="P3517" s="67">
        <f t="shared" si="192"/>
        <v>44771</v>
      </c>
      <c r="Q3517" s="75" t="str">
        <f t="shared" si="190"/>
        <v>週五</v>
      </c>
      <c r="R3517" s="80">
        <v>44769</v>
      </c>
      <c r="AA3517" s="1"/>
    </row>
    <row r="3518" spans="4:27">
      <c r="D3518" s="68" t="s">
        <v>50</v>
      </c>
      <c r="E3518" s="70" t="s">
        <v>51</v>
      </c>
      <c r="F3518" s="19" t="s">
        <v>1477</v>
      </c>
      <c r="G3518" s="67">
        <v>44757</v>
      </c>
      <c r="H3518" s="67">
        <v>44775</v>
      </c>
      <c r="I3518" s="71">
        <f t="shared" si="188"/>
        <v>18</v>
      </c>
      <c r="J3518" s="72" t="s">
        <v>53</v>
      </c>
      <c r="K3518" s="72" t="s">
        <v>54</v>
      </c>
      <c r="L3518" s="73">
        <v>1</v>
      </c>
      <c r="M3518" s="73" t="s">
        <v>91</v>
      </c>
      <c r="N3518" s="68" t="str">
        <f>VLOOKUP(K3518,[1]人員授權表!D$3:G$249,4,0)</f>
        <v>有機</v>
      </c>
      <c r="O3518" s="70" t="str">
        <f>IF(J3518=[1]人員授權表!$C$85,"Casper李羿勳",IF(J3518=[1]人員授權表!$C$188,"Iring陳俊明",IF(J3518=[1]人員授權表!$C$189,"Brian陳泓霖",VLOOKUP(K3518,[1]人員授權表!D$2:E$249,2,FALSE))))</f>
        <v>Marco陳鴻鈞</v>
      </c>
      <c r="P3518" s="67">
        <f t="shared" si="192"/>
        <v>44771</v>
      </c>
      <c r="Q3518" s="75" t="str">
        <f t="shared" si="190"/>
        <v>週五</v>
      </c>
      <c r="R3518" s="80">
        <v>44771</v>
      </c>
      <c r="AA3518" s="1"/>
    </row>
    <row r="3519" spans="4:27">
      <c r="D3519" s="68" t="s">
        <v>50</v>
      </c>
      <c r="E3519" s="70" t="s">
        <v>51</v>
      </c>
      <c r="F3519" s="19" t="s">
        <v>1477</v>
      </c>
      <c r="G3519" s="67">
        <v>44757</v>
      </c>
      <c r="H3519" s="67">
        <v>44775</v>
      </c>
      <c r="I3519" s="71">
        <f t="shared" si="188"/>
        <v>18</v>
      </c>
      <c r="J3519" s="72" t="s">
        <v>60</v>
      </c>
      <c r="K3519" s="72" t="s">
        <v>61</v>
      </c>
      <c r="L3519" s="73">
        <v>1</v>
      </c>
      <c r="M3519" s="73" t="s">
        <v>91</v>
      </c>
      <c r="N3519" s="68" t="str">
        <f>VLOOKUP(K3519,[1]人員授權表!D$3:G$249,4,0)</f>
        <v>有機</v>
      </c>
      <c r="O3519" s="70" t="str">
        <f>IF(J3519=[1]人員授權表!$C$85,"Casper李羿勳",IF(J3519=[1]人員授權表!$C$188,"Iring陳俊明",IF(J3519=[1]人員授權表!$C$189,"Brian陳泓霖",VLOOKUP(K3519,[1]人員授權表!D$2:E$249,2,FALSE))))</f>
        <v>Marco陳鴻鈞</v>
      </c>
      <c r="P3519" s="67">
        <f t="shared" si="192"/>
        <v>44771</v>
      </c>
      <c r="Q3519" s="75" t="str">
        <f t="shared" si="190"/>
        <v>週五</v>
      </c>
      <c r="R3519" s="80">
        <v>44771</v>
      </c>
      <c r="AA3519" s="1"/>
    </row>
    <row r="3520" spans="4:27">
      <c r="D3520" s="68" t="s">
        <v>50</v>
      </c>
      <c r="E3520" s="70" t="s">
        <v>51</v>
      </c>
      <c r="F3520" s="19" t="s">
        <v>1478</v>
      </c>
      <c r="G3520" s="67">
        <v>44757</v>
      </c>
      <c r="H3520" s="67">
        <v>44775</v>
      </c>
      <c r="I3520" s="71">
        <f t="shared" si="188"/>
        <v>18</v>
      </c>
      <c r="J3520" s="72" t="s">
        <v>66</v>
      </c>
      <c r="K3520" s="72" t="s">
        <v>64</v>
      </c>
      <c r="L3520" s="73">
        <v>1</v>
      </c>
      <c r="M3520" s="73" t="s">
        <v>91</v>
      </c>
      <c r="N3520" s="68" t="str">
        <f>VLOOKUP(K3520,[1]人員授權表!D$3:G$249,4,0)</f>
        <v>有機</v>
      </c>
      <c r="O3520" s="70" t="str">
        <f>IF(J3520=[1]人員授權表!$C$85,"Casper李羿勳",IF(J3520=[1]人員授權表!$C$188,"Iring陳俊明",IF(J3520=[1]人員授權表!$C$189,"Brian陳泓霖",VLOOKUP(K3520,[1]人員授權表!D$2:E$249,2,FALSE))))</f>
        <v>Casper李羿勳</v>
      </c>
      <c r="P3520" s="67">
        <f t="shared" si="192"/>
        <v>44771</v>
      </c>
      <c r="Q3520" s="75" t="str">
        <f t="shared" si="190"/>
        <v>週五</v>
      </c>
      <c r="R3520" s="80">
        <v>44771</v>
      </c>
      <c r="AA3520" s="1"/>
    </row>
    <row r="3521" spans="4:27">
      <c r="D3521" s="68" t="s">
        <v>50</v>
      </c>
      <c r="E3521" s="70" t="s">
        <v>51</v>
      </c>
      <c r="F3521" s="19" t="s">
        <v>1479</v>
      </c>
      <c r="G3521" s="67">
        <v>44756</v>
      </c>
      <c r="H3521" s="67">
        <v>44775</v>
      </c>
      <c r="I3521" s="71">
        <f t="shared" si="188"/>
        <v>19</v>
      </c>
      <c r="J3521" s="72" t="s">
        <v>69</v>
      </c>
      <c r="K3521" s="72" t="s">
        <v>70</v>
      </c>
      <c r="L3521" s="73">
        <v>1</v>
      </c>
      <c r="M3521" s="73" t="s">
        <v>91</v>
      </c>
      <c r="N3521" s="68" t="str">
        <f>VLOOKUP(K3521,[1]人員授權表!D$3:G$249,4,0)</f>
        <v>有機</v>
      </c>
      <c r="O3521" s="70" t="str">
        <f>IF(J3521=[1]人員授權表!$C$85,"Casper李羿勳",IF(J3521=[1]人員授權表!$C$188,"Iring陳俊明",IF(J3521=[1]人員授權表!$C$189,"Brian陳泓霖",VLOOKUP(K3521,[1]人員授權表!D$2:E$249,2,FALSE))))</f>
        <v>Casper李羿勳</v>
      </c>
      <c r="P3521" s="67">
        <f t="shared" si="192"/>
        <v>44771</v>
      </c>
      <c r="Q3521" s="75" t="str">
        <f t="shared" si="190"/>
        <v>週五</v>
      </c>
      <c r="R3521" s="80">
        <v>44769</v>
      </c>
      <c r="AA3521" s="1"/>
    </row>
    <row r="3522" spans="4:27">
      <c r="D3522" s="68" t="s">
        <v>50</v>
      </c>
      <c r="E3522" s="70" t="s">
        <v>51</v>
      </c>
      <c r="F3522" s="19" t="s">
        <v>1480</v>
      </c>
      <c r="G3522" s="67">
        <v>44756</v>
      </c>
      <c r="H3522" s="67">
        <v>44775</v>
      </c>
      <c r="I3522" s="71">
        <f t="shared" si="188"/>
        <v>19</v>
      </c>
      <c r="J3522" s="72" t="s">
        <v>238</v>
      </c>
      <c r="K3522" s="72" t="s">
        <v>239</v>
      </c>
      <c r="L3522" s="73">
        <v>1</v>
      </c>
      <c r="M3522" s="73" t="s">
        <v>91</v>
      </c>
      <c r="N3522" s="68" t="str">
        <f>VLOOKUP(K3522,[1]人員授權表!D$3:G$249,4,0)</f>
        <v>有機</v>
      </c>
      <c r="O3522" s="70" t="str">
        <f>IF(J3522=[1]人員授權表!$C$85,"Casper李羿勳",IF(J3522=[1]人員授權表!$C$188,"Iring陳俊明",IF(J3522=[1]人員授權表!$C$189,"Brian陳泓霖",VLOOKUP(K3522,[1]人員授權表!D$2:E$249,2,FALSE))))</f>
        <v>Casper李羿勳</v>
      </c>
      <c r="P3522" s="67">
        <f t="shared" si="192"/>
        <v>44771</v>
      </c>
      <c r="Q3522" s="75" t="str">
        <f t="shared" si="190"/>
        <v>週五</v>
      </c>
      <c r="R3522" s="80">
        <v>44771</v>
      </c>
      <c r="AA3522" s="1"/>
    </row>
    <row r="3523" spans="4:27">
      <c r="D3523" s="68" t="s">
        <v>50</v>
      </c>
      <c r="E3523" s="70" t="s">
        <v>51</v>
      </c>
      <c r="F3523" s="19" t="s">
        <v>1481</v>
      </c>
      <c r="G3523" s="67">
        <v>44756</v>
      </c>
      <c r="H3523" s="67">
        <v>44775</v>
      </c>
      <c r="I3523" s="71">
        <f t="shared" si="188"/>
        <v>19</v>
      </c>
      <c r="J3523" s="72" t="s">
        <v>53</v>
      </c>
      <c r="K3523" s="72" t="s">
        <v>54</v>
      </c>
      <c r="L3523" s="73">
        <v>1</v>
      </c>
      <c r="M3523" s="73" t="s">
        <v>91</v>
      </c>
      <c r="N3523" s="68" t="str">
        <f>VLOOKUP(K3523,[1]人員授權表!D$3:G$249,4,0)</f>
        <v>有機</v>
      </c>
      <c r="O3523" s="70" t="str">
        <f>IF(J3523=[1]人員授權表!$C$85,"Casper李羿勳",IF(J3523=[1]人員授權表!$C$188,"Iring陳俊明",IF(J3523=[1]人員授權表!$C$189,"Brian陳泓霖",VLOOKUP(K3523,[1]人員授權表!D$2:E$249,2,FALSE))))</f>
        <v>Marco陳鴻鈞</v>
      </c>
      <c r="P3523" s="67">
        <f t="shared" si="192"/>
        <v>44771</v>
      </c>
      <c r="Q3523" s="75" t="str">
        <f t="shared" si="190"/>
        <v>週五</v>
      </c>
      <c r="R3523" s="80">
        <v>44771</v>
      </c>
      <c r="AA3523" s="1"/>
    </row>
    <row r="3524" spans="4:27">
      <c r="D3524" s="68" t="s">
        <v>50</v>
      </c>
      <c r="E3524" s="70" t="s">
        <v>51</v>
      </c>
      <c r="F3524" s="19" t="s">
        <v>1481</v>
      </c>
      <c r="G3524" s="67">
        <v>44756</v>
      </c>
      <c r="H3524" s="67">
        <v>44775</v>
      </c>
      <c r="I3524" s="71">
        <f t="shared" si="188"/>
        <v>19</v>
      </c>
      <c r="J3524" s="72" t="s">
        <v>60</v>
      </c>
      <c r="K3524" s="72" t="s">
        <v>61</v>
      </c>
      <c r="L3524" s="73">
        <v>1</v>
      </c>
      <c r="M3524" s="73" t="s">
        <v>91</v>
      </c>
      <c r="N3524" s="68" t="str">
        <f>VLOOKUP(K3524,[1]人員授權表!D$3:G$249,4,0)</f>
        <v>有機</v>
      </c>
      <c r="O3524" s="70" t="str">
        <f>IF(J3524=[1]人員授權表!$C$85,"Casper李羿勳",IF(J3524=[1]人員授權表!$C$188,"Iring陳俊明",IF(J3524=[1]人員授權表!$C$189,"Brian陳泓霖",VLOOKUP(K3524,[1]人員授權表!D$2:E$249,2,FALSE))))</f>
        <v>Marco陳鴻鈞</v>
      </c>
      <c r="P3524" s="67">
        <f t="shared" si="192"/>
        <v>44771</v>
      </c>
      <c r="Q3524" s="75" t="str">
        <f t="shared" si="190"/>
        <v>週五</v>
      </c>
      <c r="R3524" s="80">
        <v>44771</v>
      </c>
      <c r="AA3524" s="1"/>
    </row>
    <row r="3525" spans="4:27">
      <c r="D3525" s="68" t="s">
        <v>50</v>
      </c>
      <c r="E3525" s="70" t="s">
        <v>51</v>
      </c>
      <c r="F3525" s="19" t="s">
        <v>1482</v>
      </c>
      <c r="G3525" s="67">
        <v>44753</v>
      </c>
      <c r="H3525" s="67">
        <v>44775</v>
      </c>
      <c r="I3525" s="71">
        <f t="shared" si="188"/>
        <v>22</v>
      </c>
      <c r="J3525" s="72" t="s">
        <v>53</v>
      </c>
      <c r="K3525" s="72" t="s">
        <v>54</v>
      </c>
      <c r="L3525" s="73">
        <v>1</v>
      </c>
      <c r="M3525" s="73" t="s">
        <v>91</v>
      </c>
      <c r="N3525" s="68" t="str">
        <f>VLOOKUP(K3525,[1]人員授權表!D$3:G$249,4,0)</f>
        <v>有機</v>
      </c>
      <c r="O3525" s="70" t="str">
        <f>IF(J3525=[1]人員授權表!$C$85,"Casper李羿勳",IF(J3525=[1]人員授權表!$C$188,"Iring陳俊明",IF(J3525=[1]人員授權表!$C$189,"Brian陳泓霖",VLOOKUP(K3525,[1]人員授權表!D$2:E$249,2,FALSE))))</f>
        <v>Marco陳鴻鈞</v>
      </c>
      <c r="P3525" s="67">
        <f t="shared" si="192"/>
        <v>44771</v>
      </c>
      <c r="Q3525" s="75" t="str">
        <f t="shared" si="190"/>
        <v>週五</v>
      </c>
      <c r="R3525" s="80">
        <v>44771</v>
      </c>
      <c r="AA3525" s="1"/>
    </row>
    <row r="3526" spans="4:27">
      <c r="D3526" s="68" t="s">
        <v>50</v>
      </c>
      <c r="E3526" s="70" t="s">
        <v>51</v>
      </c>
      <c r="F3526" s="19" t="s">
        <v>1483</v>
      </c>
      <c r="G3526" s="67">
        <v>44756</v>
      </c>
      <c r="H3526" s="67">
        <v>44775</v>
      </c>
      <c r="I3526" s="71">
        <f t="shared" si="188"/>
        <v>19</v>
      </c>
      <c r="J3526" s="72" t="s">
        <v>1312</v>
      </c>
      <c r="K3526" s="72" t="s">
        <v>1313</v>
      </c>
      <c r="L3526" s="73">
        <v>1</v>
      </c>
      <c r="M3526" s="73" t="s">
        <v>91</v>
      </c>
      <c r="N3526" s="68" t="str">
        <f>VLOOKUP(K3526,[1]人員授權表!D$3:G$249,4,0)</f>
        <v>有機</v>
      </c>
      <c r="O3526" s="70" t="str">
        <f>IF(J3526=[1]人員授權表!$C$85,"Casper李羿勳",IF(J3526=[1]人員授權表!$C$188,"Iring陳俊明",IF(J3526=[1]人員授權表!$C$189,"Brian陳泓霖",VLOOKUP(K3526,[1]人員授權表!D$2:E$249,2,FALSE))))</f>
        <v>Casper李羿勳</v>
      </c>
      <c r="P3526" s="67">
        <f t="shared" si="192"/>
        <v>44771</v>
      </c>
      <c r="Q3526" s="75" t="str">
        <f t="shared" si="190"/>
        <v>週五</v>
      </c>
      <c r="R3526" s="80">
        <v>44771</v>
      </c>
      <c r="AA3526" s="1"/>
    </row>
    <row r="3527" spans="4:27">
      <c r="D3527" s="68" t="s">
        <v>50</v>
      </c>
      <c r="E3527" s="70" t="s">
        <v>51</v>
      </c>
      <c r="F3527" s="19" t="s">
        <v>1483</v>
      </c>
      <c r="G3527" s="67">
        <v>44756</v>
      </c>
      <c r="H3527" s="67">
        <v>44775</v>
      </c>
      <c r="I3527" s="71">
        <f t="shared" ref="I3527:I3590" si="193">_xlfn.DAYS(H3527,G3527)</f>
        <v>19</v>
      </c>
      <c r="J3527" s="72" t="s">
        <v>262</v>
      </c>
      <c r="K3527" s="72" t="s">
        <v>75</v>
      </c>
      <c r="L3527" s="73">
        <v>1</v>
      </c>
      <c r="M3527" s="73" t="s">
        <v>91</v>
      </c>
      <c r="N3527" s="68" t="str">
        <f>VLOOKUP(K3527,[1]人員授權表!D$3:G$249,4,0)</f>
        <v>有機</v>
      </c>
      <c r="O3527" s="70" t="str">
        <f>IF(J3527=[1]人員授權表!$C$85,"Casper李羿勳",IF(J3527=[1]人員授權表!$C$188,"Iring陳俊明",IF(J3527=[1]人員授權表!$C$189,"Brian陳泓霖",VLOOKUP(K3527,[1]人員授權表!D$2:E$249,2,FALSE))))</f>
        <v>Casper李羿勳</v>
      </c>
      <c r="P3527" s="67">
        <f t="shared" si="192"/>
        <v>44771</v>
      </c>
      <c r="Q3527" s="75" t="str">
        <f t="shared" ref="Q3527:Q3590" si="194">TEXT(P3527,"aaa")</f>
        <v>週五</v>
      </c>
      <c r="R3527" s="80">
        <v>44771</v>
      </c>
      <c r="AA3527" s="1"/>
    </row>
    <row r="3528" spans="4:27">
      <c r="D3528" s="68" t="s">
        <v>50</v>
      </c>
      <c r="E3528" s="70" t="s">
        <v>51</v>
      </c>
      <c r="F3528" s="19" t="s">
        <v>1483</v>
      </c>
      <c r="G3528" s="67">
        <v>44756</v>
      </c>
      <c r="H3528" s="67">
        <v>44775</v>
      </c>
      <c r="I3528" s="71">
        <f t="shared" si="193"/>
        <v>19</v>
      </c>
      <c r="J3528" s="72" t="s">
        <v>1310</v>
      </c>
      <c r="K3528" s="72" t="s">
        <v>1484</v>
      </c>
      <c r="L3528" s="73">
        <v>1</v>
      </c>
      <c r="M3528" s="73" t="s">
        <v>91</v>
      </c>
      <c r="N3528" s="68" t="str">
        <f>VLOOKUP(K3528,[1]人員授權表!D$3:G$249,4,0)</f>
        <v>有機</v>
      </c>
      <c r="O3528" s="70" t="str">
        <f>IF(J3528=[1]人員授權表!$C$85,"Casper李羿勳",IF(J3528=[1]人員授權表!$C$188,"Iring陳俊明",IF(J3528=[1]人員授權表!$C$189,"Brian陳泓霖",VLOOKUP(K3528,[1]人員授權表!D$2:E$249,2,FALSE))))</f>
        <v>Marco陳鴻鈞</v>
      </c>
      <c r="P3528" s="67">
        <f t="shared" si="192"/>
        <v>44771</v>
      </c>
      <c r="Q3528" s="75" t="str">
        <f t="shared" si="194"/>
        <v>週五</v>
      </c>
      <c r="R3528" s="80">
        <v>44771</v>
      </c>
      <c r="AA3528" s="1"/>
    </row>
    <row r="3529" spans="4:27">
      <c r="D3529" s="68" t="s">
        <v>50</v>
      </c>
      <c r="E3529" s="70" t="s">
        <v>51</v>
      </c>
      <c r="F3529" s="19" t="s">
        <v>1483</v>
      </c>
      <c r="G3529" s="67">
        <v>44756</v>
      </c>
      <c r="H3529" s="67">
        <v>44775</v>
      </c>
      <c r="I3529" s="71">
        <f t="shared" si="193"/>
        <v>19</v>
      </c>
      <c r="J3529" s="72" t="s">
        <v>1485</v>
      </c>
      <c r="K3529" s="72" t="s">
        <v>613</v>
      </c>
      <c r="L3529" s="73">
        <v>1</v>
      </c>
      <c r="M3529" s="73" t="s">
        <v>91</v>
      </c>
      <c r="N3529" s="68" t="str">
        <f>VLOOKUP(K3529,[1]人員授權表!D$3:G$249,4,0)</f>
        <v>有機</v>
      </c>
      <c r="O3529" s="70" t="str">
        <f>IF(J3529=[1]人員授權表!$C$85,"Casper李羿勳",IF(J3529=[1]人員授權表!$C$188,"Iring陳俊明",IF(J3529=[1]人員授權表!$C$189,"Brian陳泓霖",VLOOKUP(K3529,[1]人員授權表!D$2:E$249,2,FALSE))))</f>
        <v>Casper李羿勳</v>
      </c>
      <c r="P3529" s="67">
        <f t="shared" si="192"/>
        <v>44771</v>
      </c>
      <c r="Q3529" s="75" t="str">
        <f t="shared" si="194"/>
        <v>週五</v>
      </c>
      <c r="R3529" s="80">
        <v>44771</v>
      </c>
      <c r="AA3529" s="1"/>
    </row>
    <row r="3530" spans="4:27">
      <c r="D3530" s="68" t="s">
        <v>50</v>
      </c>
      <c r="E3530" s="70" t="s">
        <v>51</v>
      </c>
      <c r="F3530" s="19" t="s">
        <v>1483</v>
      </c>
      <c r="G3530" s="67">
        <v>44756</v>
      </c>
      <c r="H3530" s="67">
        <v>44775</v>
      </c>
      <c r="I3530" s="71">
        <f t="shared" si="193"/>
        <v>19</v>
      </c>
      <c r="J3530" s="72" t="s">
        <v>261</v>
      </c>
      <c r="K3530" s="72" t="s">
        <v>248</v>
      </c>
      <c r="L3530" s="73">
        <v>1</v>
      </c>
      <c r="M3530" s="73" t="s">
        <v>91</v>
      </c>
      <c r="N3530" s="68" t="str">
        <f>VLOOKUP(K3530,[1]人員授權表!D$3:G$249,4,0)</f>
        <v>有機</v>
      </c>
      <c r="O3530" s="70" t="str">
        <f>IF(J3530=[1]人員授權表!$C$85,"Casper李羿勳",IF(J3530=[1]人員授權表!$C$188,"Iring陳俊明",IF(J3530=[1]人員授權表!$C$189,"Brian陳泓霖",VLOOKUP(K3530,[1]人員授權表!D$2:E$249,2,FALSE))))</f>
        <v>Marco陳鴻鈞</v>
      </c>
      <c r="P3530" s="67">
        <f t="shared" si="192"/>
        <v>44771</v>
      </c>
      <c r="Q3530" s="75" t="str">
        <f t="shared" si="194"/>
        <v>週五</v>
      </c>
      <c r="R3530" s="80">
        <v>44771</v>
      </c>
      <c r="AA3530" s="1"/>
    </row>
    <row r="3531" spans="4:27">
      <c r="D3531" s="68" t="s">
        <v>50</v>
      </c>
      <c r="E3531" s="70" t="s">
        <v>51</v>
      </c>
      <c r="F3531" s="19" t="s">
        <v>1486</v>
      </c>
      <c r="G3531" s="67">
        <v>44757</v>
      </c>
      <c r="H3531" s="67">
        <v>44775</v>
      </c>
      <c r="I3531" s="71">
        <f t="shared" si="193"/>
        <v>18</v>
      </c>
      <c r="J3531" s="72" t="s">
        <v>238</v>
      </c>
      <c r="K3531" s="72" t="s">
        <v>239</v>
      </c>
      <c r="L3531" s="73">
        <v>2</v>
      </c>
      <c r="M3531" s="73" t="s">
        <v>91</v>
      </c>
      <c r="N3531" s="68" t="str">
        <f>VLOOKUP(K3531,[1]人員授權表!D$3:G$249,4,0)</f>
        <v>有機</v>
      </c>
      <c r="O3531" s="70" t="str">
        <f>IF(J3531=[1]人員授權表!$C$85,"Casper李羿勳",IF(J3531=[1]人員授權表!$C$188,"Iring陳俊明",IF(J3531=[1]人員授權表!$C$189,"Brian陳泓霖",VLOOKUP(K3531,[1]人員授權表!D$2:E$249,2,FALSE))))</f>
        <v>Casper李羿勳</v>
      </c>
      <c r="P3531" s="67">
        <f t="shared" si="192"/>
        <v>44771</v>
      </c>
      <c r="Q3531" s="75" t="str">
        <f t="shared" si="194"/>
        <v>週五</v>
      </c>
      <c r="R3531" s="80">
        <v>44771</v>
      </c>
      <c r="AA3531" s="1"/>
    </row>
    <row r="3532" spans="4:27">
      <c r="D3532" s="68" t="s">
        <v>50</v>
      </c>
      <c r="E3532" s="70" t="s">
        <v>51</v>
      </c>
      <c r="F3532" s="19" t="s">
        <v>1486</v>
      </c>
      <c r="G3532" s="67">
        <v>44757</v>
      </c>
      <c r="H3532" s="67">
        <v>44775</v>
      </c>
      <c r="I3532" s="71">
        <f t="shared" si="193"/>
        <v>18</v>
      </c>
      <c r="J3532" s="72" t="s">
        <v>350</v>
      </c>
      <c r="K3532" s="72" t="s">
        <v>250</v>
      </c>
      <c r="L3532" s="73">
        <v>1</v>
      </c>
      <c r="M3532" s="73" t="s">
        <v>91</v>
      </c>
      <c r="N3532" s="68" t="str">
        <f>VLOOKUP(K3532,[1]人員授權表!D$3:G$249,4,0)</f>
        <v>有機</v>
      </c>
      <c r="O3532" s="70" t="str">
        <f>IF(J3532=[1]人員授權表!$C$85,"Casper李羿勳",IF(J3532=[1]人員授權表!$C$188,"Iring陳俊明",IF(J3532=[1]人員授權表!$C$189,"Brian陳泓霖",VLOOKUP(K3532,[1]人員授權表!D$2:E$249,2,FALSE))))</f>
        <v>Marco陳鴻鈞</v>
      </c>
      <c r="P3532" s="67">
        <f t="shared" si="192"/>
        <v>44771</v>
      </c>
      <c r="Q3532" s="75" t="str">
        <f t="shared" si="194"/>
        <v>週五</v>
      </c>
      <c r="R3532" s="80">
        <v>44769</v>
      </c>
      <c r="AA3532" s="1"/>
    </row>
    <row r="3533" spans="4:27">
      <c r="D3533" s="68" t="s">
        <v>50</v>
      </c>
      <c r="E3533" s="70" t="s">
        <v>51</v>
      </c>
      <c r="F3533" s="19" t="s">
        <v>1486</v>
      </c>
      <c r="G3533" s="67">
        <v>44757</v>
      </c>
      <c r="H3533" s="67">
        <v>44775</v>
      </c>
      <c r="I3533" s="71">
        <f t="shared" si="193"/>
        <v>18</v>
      </c>
      <c r="J3533" s="72" t="s">
        <v>243</v>
      </c>
      <c r="K3533" s="72" t="s">
        <v>241</v>
      </c>
      <c r="L3533" s="73">
        <v>1</v>
      </c>
      <c r="M3533" s="73" t="s">
        <v>91</v>
      </c>
      <c r="N3533" s="68" t="str">
        <f>VLOOKUP(K3533,[1]人員授權表!D$3:G$249,4,0)</f>
        <v>有機</v>
      </c>
      <c r="O3533" s="70" t="str">
        <f>IF(J3533=[1]人員授權表!$C$85,"Casper李羿勳",IF(J3533=[1]人員授權表!$C$188,"Iring陳俊明",IF(J3533=[1]人員授權表!$C$189,"Brian陳泓霖",VLOOKUP(K3533,[1]人員授權表!D$2:E$249,2,FALSE))))</f>
        <v>Casper李羿勳</v>
      </c>
      <c r="P3533" s="67">
        <f t="shared" si="192"/>
        <v>44771</v>
      </c>
      <c r="Q3533" s="75" t="str">
        <f t="shared" si="194"/>
        <v>週五</v>
      </c>
      <c r="R3533" s="80">
        <v>44771</v>
      </c>
      <c r="AA3533" s="1"/>
    </row>
    <row r="3534" spans="4:27">
      <c r="D3534" s="68" t="s">
        <v>50</v>
      </c>
      <c r="E3534" s="70" t="s">
        <v>51</v>
      </c>
      <c r="F3534" s="19" t="s">
        <v>1487</v>
      </c>
      <c r="G3534" s="67">
        <v>44758</v>
      </c>
      <c r="H3534" s="67">
        <v>44775</v>
      </c>
      <c r="I3534" s="71">
        <f t="shared" si="193"/>
        <v>17</v>
      </c>
      <c r="J3534" s="72" t="s">
        <v>60</v>
      </c>
      <c r="K3534" s="72" t="s">
        <v>1488</v>
      </c>
      <c r="L3534" s="73">
        <v>1</v>
      </c>
      <c r="M3534" s="73" t="s">
        <v>91</v>
      </c>
      <c r="N3534" s="68" t="str">
        <f>VLOOKUP(K3534,[1]人員授權表!D$3:G$249,4,0)</f>
        <v>有機</v>
      </c>
      <c r="O3534" s="70" t="str">
        <f>IF(J3534=[1]人員授權表!$C$85,"Casper李羿勳",IF(J3534=[1]人員授權表!$C$188,"Iring陳俊明",IF(J3534=[1]人員授權表!$C$189,"Brian陳泓霖",VLOOKUP(K3534,[1]人員授權表!D$2:E$249,2,FALSE))))</f>
        <v>Marco陳鴻鈞</v>
      </c>
      <c r="P3534" s="67">
        <f t="shared" si="192"/>
        <v>44771</v>
      </c>
      <c r="Q3534" s="75" t="str">
        <f t="shared" si="194"/>
        <v>週五</v>
      </c>
      <c r="R3534" s="80">
        <v>44771</v>
      </c>
      <c r="AA3534" s="1"/>
    </row>
    <row r="3535" spans="4:27">
      <c r="D3535" s="68" t="s">
        <v>50</v>
      </c>
      <c r="E3535" s="70" t="s">
        <v>1418</v>
      </c>
      <c r="F3535" s="4" t="s">
        <v>1489</v>
      </c>
      <c r="G3535" s="67">
        <v>44769</v>
      </c>
      <c r="H3535" s="67">
        <v>44775</v>
      </c>
      <c r="I3535" s="71">
        <f t="shared" si="193"/>
        <v>6</v>
      </c>
      <c r="J3535" s="72" t="s">
        <v>261</v>
      </c>
      <c r="K3535" s="72" t="s">
        <v>248</v>
      </c>
      <c r="L3535" s="73">
        <v>3</v>
      </c>
      <c r="M3535" s="73" t="s">
        <v>91</v>
      </c>
      <c r="N3535" s="68" t="str">
        <f>VLOOKUP(K3535,[1]人員授權表!D$3:G$249,4,0)</f>
        <v>有機</v>
      </c>
      <c r="O3535" s="70" t="str">
        <f>IF(J3535=[1]人員授權表!$C$85,"Casper李羿勳",IF(J3535=[1]人員授權表!$C$188,"Iring陳俊明",IF(J3535=[1]人員授權表!$C$189,"Brian陳泓霖",VLOOKUP(K3535,[1]人員授權表!D$2:E$249,2,FALSE))))</f>
        <v>Marco陳鴻鈞</v>
      </c>
      <c r="P3535" s="67">
        <f t="shared" si="192"/>
        <v>44771</v>
      </c>
      <c r="Q3535" s="75" t="str">
        <f t="shared" si="194"/>
        <v>週五</v>
      </c>
      <c r="R3535" s="80">
        <v>44771</v>
      </c>
      <c r="AA3535" s="1"/>
    </row>
    <row r="3536" spans="4:27">
      <c r="D3536" s="68" t="s">
        <v>50</v>
      </c>
      <c r="E3536" s="70" t="s">
        <v>51</v>
      </c>
      <c r="F3536" s="70" t="s">
        <v>1490</v>
      </c>
      <c r="G3536" s="67">
        <v>44761</v>
      </c>
      <c r="H3536" s="67">
        <v>44775</v>
      </c>
      <c r="I3536" s="71">
        <f t="shared" si="193"/>
        <v>14</v>
      </c>
      <c r="J3536" s="72" t="s">
        <v>118</v>
      </c>
      <c r="K3536" s="72" t="s">
        <v>119</v>
      </c>
      <c r="L3536" s="73">
        <v>4</v>
      </c>
      <c r="M3536" s="73" t="s">
        <v>79</v>
      </c>
      <c r="N3536" s="68" t="str">
        <f>VLOOKUP(K3536,[1]人員授權表!D$3:G$249,4,0)</f>
        <v>無機</v>
      </c>
      <c r="O3536" s="70" t="str">
        <f>VLOOKUP(K3536,[1]人員授權表!D$2:E$249,2,FALSE)</f>
        <v>Ken張智凱</v>
      </c>
      <c r="P3536" s="67">
        <f t="shared" si="192"/>
        <v>44771</v>
      </c>
      <c r="Q3536" s="75" t="str">
        <f t="shared" si="194"/>
        <v>週五</v>
      </c>
      <c r="R3536" s="80">
        <v>44769</v>
      </c>
      <c r="AA3536" s="1"/>
    </row>
    <row r="3537" spans="4:27">
      <c r="D3537" s="68" t="s">
        <v>50</v>
      </c>
      <c r="E3537" s="70" t="s">
        <v>51</v>
      </c>
      <c r="F3537" s="70" t="s">
        <v>1490</v>
      </c>
      <c r="G3537" s="67">
        <v>44761</v>
      </c>
      <c r="H3537" s="67">
        <v>44775</v>
      </c>
      <c r="I3537" s="71">
        <f t="shared" si="193"/>
        <v>14</v>
      </c>
      <c r="J3537" s="72" t="s">
        <v>120</v>
      </c>
      <c r="K3537" s="72" t="s">
        <v>121</v>
      </c>
      <c r="L3537" s="73">
        <v>2</v>
      </c>
      <c r="M3537" s="73" t="s">
        <v>79</v>
      </c>
      <c r="N3537" s="68" t="str">
        <f>VLOOKUP(K3537,[1]人員授權表!D$3:G$249,4,0)</f>
        <v>無機</v>
      </c>
      <c r="O3537" s="70" t="str">
        <f>VLOOKUP(K3537,[1]人員授權表!D$2:E$249,2,FALSE)</f>
        <v>Ken張智凱</v>
      </c>
      <c r="P3537" s="67">
        <f t="shared" si="192"/>
        <v>44771</v>
      </c>
      <c r="Q3537" s="75" t="str">
        <f t="shared" si="194"/>
        <v>週五</v>
      </c>
      <c r="R3537" s="80">
        <v>44769</v>
      </c>
      <c r="AA3537" s="1"/>
    </row>
    <row r="3538" spans="4:27">
      <c r="D3538" s="68" t="s">
        <v>50</v>
      </c>
      <c r="E3538" s="70" t="s">
        <v>51</v>
      </c>
      <c r="F3538" s="70" t="s">
        <v>1490</v>
      </c>
      <c r="G3538" s="67">
        <v>44761</v>
      </c>
      <c r="H3538" s="67">
        <v>44775</v>
      </c>
      <c r="I3538" s="71">
        <f t="shared" si="193"/>
        <v>14</v>
      </c>
      <c r="J3538" s="72" t="s">
        <v>785</v>
      </c>
      <c r="K3538" s="72" t="s">
        <v>1491</v>
      </c>
      <c r="L3538" s="73">
        <v>2</v>
      </c>
      <c r="M3538" s="73" t="s">
        <v>79</v>
      </c>
      <c r="N3538" s="68" t="str">
        <f>VLOOKUP(K3538,[1]人員授權表!D$3:G$249,4,0)</f>
        <v>無機</v>
      </c>
      <c r="O3538" s="70" t="str">
        <f>VLOOKUP(K3538,[1]人員授權表!D$2:E$249,2,FALSE)</f>
        <v>Ken張智凱</v>
      </c>
      <c r="P3538" s="67">
        <f t="shared" si="192"/>
        <v>44771</v>
      </c>
      <c r="Q3538" s="75" t="str">
        <f t="shared" si="194"/>
        <v>週五</v>
      </c>
      <c r="R3538" s="80">
        <v>44769</v>
      </c>
      <c r="AA3538" s="1"/>
    </row>
    <row r="3539" spans="4:27">
      <c r="D3539" s="68" t="s">
        <v>50</v>
      </c>
      <c r="E3539" s="70" t="s">
        <v>82</v>
      </c>
      <c r="F3539" s="19" t="s">
        <v>1492</v>
      </c>
      <c r="G3539" s="67">
        <v>44761</v>
      </c>
      <c r="H3539" s="67">
        <v>44775</v>
      </c>
      <c r="I3539" s="71">
        <f t="shared" si="193"/>
        <v>14</v>
      </c>
      <c r="J3539" s="72" t="s">
        <v>148</v>
      </c>
      <c r="K3539" s="72" t="s">
        <v>149</v>
      </c>
      <c r="L3539" s="73">
        <v>6</v>
      </c>
      <c r="M3539" s="73" t="s">
        <v>104</v>
      </c>
      <c r="N3539" s="68" t="str">
        <f>VLOOKUP(K3539,[1]人員授權表!D$3:G$249,4,0)</f>
        <v>無機</v>
      </c>
      <c r="O3539" s="70" t="str">
        <f>IF(J3539=[1]人員授權表!$C$85,"Casper李羿勳",IF(J3539=[1]人員授權表!$C$188,"Iring陳俊明",IF(J3539=[1]人員授權表!$C$189,"Brian陳泓霖",VLOOKUP(K3539,[1]人員授權表!D$2:E$249,2,FALSE))))</f>
        <v>Vicky游崴涵</v>
      </c>
      <c r="P3539" s="67">
        <f t="shared" si="192"/>
        <v>44771</v>
      </c>
      <c r="Q3539" s="75" t="str">
        <f t="shared" si="194"/>
        <v>週五</v>
      </c>
      <c r="R3539" s="80">
        <v>44770</v>
      </c>
      <c r="AA3539" s="1"/>
    </row>
    <row r="3540" spans="4:27">
      <c r="D3540" s="68" t="s">
        <v>50</v>
      </c>
      <c r="E3540" s="70" t="s">
        <v>51</v>
      </c>
      <c r="F3540" s="70" t="s">
        <v>1493</v>
      </c>
      <c r="G3540" s="67">
        <v>44754</v>
      </c>
      <c r="H3540" s="67">
        <v>44775</v>
      </c>
      <c r="I3540" s="71">
        <f t="shared" si="193"/>
        <v>21</v>
      </c>
      <c r="J3540" s="72" t="s">
        <v>525</v>
      </c>
      <c r="K3540" s="72" t="s">
        <v>182</v>
      </c>
      <c r="L3540" s="73">
        <v>1</v>
      </c>
      <c r="M3540" s="73" t="s">
        <v>108</v>
      </c>
      <c r="N3540" s="68" t="str">
        <f>VLOOKUP(K3540,[1]人員授權表!D$3:G$249,4,0)</f>
        <v>有機</v>
      </c>
      <c r="O3540" s="70" t="str">
        <f>VLOOKUP(K3540,[1]人員授權表!D$2:E$249,2,FALSE)</f>
        <v>Sara王淑玲</v>
      </c>
      <c r="P3540" s="67">
        <f t="shared" si="192"/>
        <v>44771</v>
      </c>
      <c r="Q3540" s="75" t="str">
        <f t="shared" si="194"/>
        <v>週五</v>
      </c>
      <c r="R3540" s="80">
        <v>44761</v>
      </c>
      <c r="AA3540" s="1"/>
    </row>
    <row r="3541" spans="4:27">
      <c r="D3541" s="68" t="s">
        <v>50</v>
      </c>
      <c r="E3541" s="70" t="s">
        <v>51</v>
      </c>
      <c r="F3541" s="70" t="s">
        <v>1494</v>
      </c>
      <c r="G3541" s="67">
        <v>44754</v>
      </c>
      <c r="H3541" s="67">
        <v>44775</v>
      </c>
      <c r="I3541" s="71">
        <f t="shared" si="193"/>
        <v>21</v>
      </c>
      <c r="J3541" s="72" t="s">
        <v>139</v>
      </c>
      <c r="K3541" s="72" t="s">
        <v>140</v>
      </c>
      <c r="L3541" s="73">
        <v>1</v>
      </c>
      <c r="M3541" s="73" t="s">
        <v>108</v>
      </c>
      <c r="N3541" s="68" t="str">
        <f>VLOOKUP(K3541,[1]人員授權表!D$3:G$249,4,0)</f>
        <v>無機</v>
      </c>
      <c r="O3541" s="70" t="str">
        <f>IF(J3541=[1]人員授權表!$C$85,"Casper李羿勳",IF(J3541=[1]人員授權表!$C$188,"Iring陳俊明",IF(J3541=[1]人員授權表!$C$189,"Brian陳泓霖",VLOOKUP(K3541,[1]人員授權表!D$2:E$249,2,FALSE))))</f>
        <v>Brian陳泓霖</v>
      </c>
      <c r="P3541" s="67">
        <f t="shared" si="192"/>
        <v>44771</v>
      </c>
      <c r="Q3541" s="75" t="str">
        <f t="shared" si="194"/>
        <v>週五</v>
      </c>
      <c r="R3541" s="80">
        <v>44762</v>
      </c>
      <c r="AA3541" s="1"/>
    </row>
    <row r="3542" spans="4:27">
      <c r="D3542" s="68" t="s">
        <v>50</v>
      </c>
      <c r="E3542" s="70" t="s">
        <v>51</v>
      </c>
      <c r="F3542" s="70" t="s">
        <v>1494</v>
      </c>
      <c r="G3542" s="67">
        <v>44754</v>
      </c>
      <c r="H3542" s="67">
        <v>44775</v>
      </c>
      <c r="I3542" s="71">
        <f t="shared" si="193"/>
        <v>21</v>
      </c>
      <c r="J3542" s="72" t="s">
        <v>492</v>
      </c>
      <c r="K3542" s="72" t="s">
        <v>187</v>
      </c>
      <c r="L3542" s="73">
        <v>1</v>
      </c>
      <c r="M3542" s="73" t="s">
        <v>108</v>
      </c>
      <c r="N3542" s="68" t="str">
        <f>VLOOKUP(K3542,[1]人員授權表!D$3:G$249,4,0)</f>
        <v>無機</v>
      </c>
      <c r="O3542" s="70" t="str">
        <f>VLOOKUP(K3542,[1]人員授權表!D$2:E$249,2,FALSE)</f>
        <v>Ruby黃家蓁</v>
      </c>
      <c r="P3542" s="67">
        <f t="shared" si="192"/>
        <v>44771</v>
      </c>
      <c r="Q3542" s="75" t="str">
        <f t="shared" si="194"/>
        <v>週五</v>
      </c>
      <c r="R3542" s="80">
        <v>44762</v>
      </c>
      <c r="AA3542" s="1"/>
    </row>
    <row r="3543" spans="4:27">
      <c r="D3543" s="68" t="s">
        <v>50</v>
      </c>
      <c r="E3543" s="70" t="s">
        <v>51</v>
      </c>
      <c r="F3543" s="70" t="s">
        <v>1494</v>
      </c>
      <c r="G3543" s="67">
        <v>44754</v>
      </c>
      <c r="H3543" s="67">
        <v>44775</v>
      </c>
      <c r="I3543" s="71">
        <f t="shared" si="193"/>
        <v>21</v>
      </c>
      <c r="J3543" s="72" t="s">
        <v>133</v>
      </c>
      <c r="K3543" s="72" t="s">
        <v>187</v>
      </c>
      <c r="L3543" s="73">
        <v>1</v>
      </c>
      <c r="M3543" s="73" t="s">
        <v>108</v>
      </c>
      <c r="N3543" s="68" t="str">
        <f>VLOOKUP(K3543,[1]人員授權表!D$3:G$249,4,0)</f>
        <v>無機</v>
      </c>
      <c r="O3543" s="70" t="str">
        <f>VLOOKUP(K3543,[1]人員授權表!D$2:E$249,2,FALSE)</f>
        <v>Ruby黃家蓁</v>
      </c>
      <c r="P3543" s="67">
        <f t="shared" si="192"/>
        <v>44771</v>
      </c>
      <c r="Q3543" s="75" t="str">
        <f t="shared" si="194"/>
        <v>週五</v>
      </c>
      <c r="R3543" s="80">
        <v>44762</v>
      </c>
      <c r="AA3543" s="1"/>
    </row>
    <row r="3544" spans="4:27">
      <c r="D3544" s="68" t="s">
        <v>50</v>
      </c>
      <c r="E3544" s="70" t="s">
        <v>51</v>
      </c>
      <c r="F3544" s="70" t="s">
        <v>1494</v>
      </c>
      <c r="G3544" s="67">
        <v>44754</v>
      </c>
      <c r="H3544" s="67">
        <v>44775</v>
      </c>
      <c r="I3544" s="71">
        <f t="shared" si="193"/>
        <v>21</v>
      </c>
      <c r="J3544" s="72" t="s">
        <v>285</v>
      </c>
      <c r="K3544" s="72" t="s">
        <v>187</v>
      </c>
      <c r="L3544" s="73">
        <v>1</v>
      </c>
      <c r="M3544" s="73" t="s">
        <v>108</v>
      </c>
      <c r="N3544" s="68" t="str">
        <f>VLOOKUP(K3544,[1]人員授權表!D$3:G$249,4,0)</f>
        <v>無機</v>
      </c>
      <c r="O3544" s="70" t="str">
        <f>VLOOKUP(K3544,[1]人員授權表!D$2:E$249,2,FALSE)</f>
        <v>Ruby黃家蓁</v>
      </c>
      <c r="P3544" s="67">
        <f t="shared" si="192"/>
        <v>44771</v>
      </c>
      <c r="Q3544" s="75" t="str">
        <f t="shared" si="194"/>
        <v>週五</v>
      </c>
      <c r="R3544" s="80">
        <v>44763</v>
      </c>
      <c r="AA3544" s="1"/>
    </row>
    <row r="3545" spans="4:27">
      <c r="D3545" s="68" t="s">
        <v>50</v>
      </c>
      <c r="E3545" s="70" t="s">
        <v>51</v>
      </c>
      <c r="F3545" s="70" t="s">
        <v>1494</v>
      </c>
      <c r="G3545" s="67">
        <v>44754</v>
      </c>
      <c r="H3545" s="67">
        <v>44775</v>
      </c>
      <c r="I3545" s="71">
        <f t="shared" si="193"/>
        <v>21</v>
      </c>
      <c r="J3545" s="72" t="s">
        <v>288</v>
      </c>
      <c r="K3545" s="72" t="s">
        <v>289</v>
      </c>
      <c r="L3545" s="73">
        <v>1</v>
      </c>
      <c r="M3545" s="73" t="s">
        <v>108</v>
      </c>
      <c r="N3545" s="68" t="str">
        <f>VLOOKUP(K3545,[1]人員授權表!D$3:G$249,4,0)</f>
        <v>無機</v>
      </c>
      <c r="O3545" s="70" t="str">
        <f>VLOOKUP(K3545,[1]人員授權表!D$2:E$249,2,FALSE)</f>
        <v>Jack劉念忻</v>
      </c>
      <c r="P3545" s="67">
        <f t="shared" si="192"/>
        <v>44771</v>
      </c>
      <c r="Q3545" s="75" t="str">
        <f t="shared" si="194"/>
        <v>週五</v>
      </c>
      <c r="R3545" s="80">
        <v>44763</v>
      </c>
      <c r="AA3545" s="1"/>
    </row>
    <row r="3546" spans="4:27">
      <c r="D3546" s="68" t="s">
        <v>50</v>
      </c>
      <c r="E3546" s="70" t="s">
        <v>51</v>
      </c>
      <c r="F3546" s="70" t="s">
        <v>1494</v>
      </c>
      <c r="G3546" s="67">
        <v>44754</v>
      </c>
      <c r="H3546" s="67">
        <v>44775</v>
      </c>
      <c r="I3546" s="71">
        <f t="shared" si="193"/>
        <v>21</v>
      </c>
      <c r="J3546" s="72" t="s">
        <v>151</v>
      </c>
      <c r="K3546" s="72" t="s">
        <v>152</v>
      </c>
      <c r="L3546" s="73">
        <v>1</v>
      </c>
      <c r="M3546" s="73" t="s">
        <v>108</v>
      </c>
      <c r="N3546" s="68" t="str">
        <f>VLOOKUP(K3546,[1]人員授權表!D$3:G$249,4,0)</f>
        <v>無機</v>
      </c>
      <c r="O3546" s="70" t="str">
        <f>VLOOKUP(K3546,[1]人員授權表!D$2:E$249,2,FALSE)</f>
        <v>Vicky游崴涵</v>
      </c>
      <c r="P3546" s="67">
        <f t="shared" si="192"/>
        <v>44771</v>
      </c>
      <c r="Q3546" s="75" t="str">
        <f t="shared" si="194"/>
        <v>週五</v>
      </c>
      <c r="R3546" s="80">
        <v>44763</v>
      </c>
      <c r="AA3546" s="1"/>
    </row>
    <row r="3547" spans="4:27">
      <c r="D3547" s="68" t="s">
        <v>50</v>
      </c>
      <c r="E3547" s="70" t="s">
        <v>51</v>
      </c>
      <c r="F3547" s="70" t="s">
        <v>1494</v>
      </c>
      <c r="G3547" s="67">
        <v>44754</v>
      </c>
      <c r="H3547" s="67">
        <v>44775</v>
      </c>
      <c r="I3547" s="71">
        <f t="shared" si="193"/>
        <v>21</v>
      </c>
      <c r="J3547" s="72" t="s">
        <v>145</v>
      </c>
      <c r="K3547" s="72" t="s">
        <v>146</v>
      </c>
      <c r="L3547" s="73">
        <v>1</v>
      </c>
      <c r="M3547" s="73" t="s">
        <v>108</v>
      </c>
      <c r="N3547" s="68" t="str">
        <f>VLOOKUP(K3547,[1]人員授權表!D$3:G$249,4,0)</f>
        <v>無機</v>
      </c>
      <c r="O3547" s="70" t="s">
        <v>318</v>
      </c>
      <c r="P3547" s="67">
        <f t="shared" si="192"/>
        <v>44771</v>
      </c>
      <c r="Q3547" s="75" t="str">
        <f t="shared" si="194"/>
        <v>週五</v>
      </c>
      <c r="R3547" s="80">
        <v>44761</v>
      </c>
      <c r="AA3547" s="1"/>
    </row>
    <row r="3548" spans="4:27">
      <c r="D3548" s="68" t="s">
        <v>50</v>
      </c>
      <c r="E3548" s="70" t="s">
        <v>51</v>
      </c>
      <c r="F3548" s="70" t="s">
        <v>1494</v>
      </c>
      <c r="G3548" s="67">
        <v>44754</v>
      </c>
      <c r="H3548" s="67">
        <v>44775</v>
      </c>
      <c r="I3548" s="71">
        <f t="shared" si="193"/>
        <v>21</v>
      </c>
      <c r="J3548" s="72" t="s">
        <v>178</v>
      </c>
      <c r="K3548" s="72" t="s">
        <v>179</v>
      </c>
      <c r="L3548" s="73">
        <v>1</v>
      </c>
      <c r="M3548" s="73" t="s">
        <v>108</v>
      </c>
      <c r="N3548" s="68" t="str">
        <f>VLOOKUP(K3548,[1]人員授權表!D$3:G$249,4,0)</f>
        <v>無機</v>
      </c>
      <c r="O3548" s="70" t="s">
        <v>115</v>
      </c>
      <c r="P3548" s="67">
        <f t="shared" si="192"/>
        <v>44771</v>
      </c>
      <c r="Q3548" s="75" t="str">
        <f t="shared" si="194"/>
        <v>週五</v>
      </c>
      <c r="R3548" s="80">
        <v>44763</v>
      </c>
      <c r="AA3548" s="1"/>
    </row>
    <row r="3549" spans="4:27">
      <c r="D3549" s="68" t="s">
        <v>50</v>
      </c>
      <c r="E3549" s="70" t="s">
        <v>51</v>
      </c>
      <c r="F3549" s="70" t="s">
        <v>1494</v>
      </c>
      <c r="G3549" s="67">
        <v>44754</v>
      </c>
      <c r="H3549" s="67">
        <v>44775</v>
      </c>
      <c r="I3549" s="71">
        <f t="shared" si="193"/>
        <v>21</v>
      </c>
      <c r="J3549" s="72" t="s">
        <v>148</v>
      </c>
      <c r="K3549" s="72" t="s">
        <v>149</v>
      </c>
      <c r="L3549" s="73">
        <v>1</v>
      </c>
      <c r="M3549" s="73" t="s">
        <v>108</v>
      </c>
      <c r="N3549" s="68" t="str">
        <f>VLOOKUP(K3549,[1]人員授權表!D$3:G$249,4,0)</f>
        <v>無機</v>
      </c>
      <c r="O3549" s="70" t="str">
        <f>VLOOKUP(K3549,[1]人員授權表!D$2:E$249,2,FALSE)</f>
        <v>Vicky游崴涵</v>
      </c>
      <c r="P3549" s="67">
        <f t="shared" si="192"/>
        <v>44771</v>
      </c>
      <c r="Q3549" s="75" t="str">
        <f t="shared" si="194"/>
        <v>週五</v>
      </c>
      <c r="R3549" s="80">
        <v>44762</v>
      </c>
      <c r="AA3549" s="1"/>
    </row>
    <row r="3550" spans="4:27">
      <c r="D3550" s="68" t="s">
        <v>50</v>
      </c>
      <c r="E3550" s="70" t="s">
        <v>51</v>
      </c>
      <c r="F3550" s="70" t="s">
        <v>1495</v>
      </c>
      <c r="G3550" s="67">
        <v>44754</v>
      </c>
      <c r="H3550" s="67">
        <v>44775</v>
      </c>
      <c r="I3550" s="71">
        <f t="shared" si="193"/>
        <v>21</v>
      </c>
      <c r="J3550" s="72" t="s">
        <v>139</v>
      </c>
      <c r="K3550" s="72" t="s">
        <v>140</v>
      </c>
      <c r="L3550" s="73">
        <v>1</v>
      </c>
      <c r="M3550" s="73" t="s">
        <v>108</v>
      </c>
      <c r="N3550" s="68" t="str">
        <f>VLOOKUP(K3550,[1]人員授權表!D$3:G$249,4,0)</f>
        <v>無機</v>
      </c>
      <c r="O3550" s="70" t="str">
        <f>IF(J3550=[1]人員授權表!$C$85,"Casper李羿勳",IF(J3550=[1]人員授權表!$C$188,"Iring陳俊明",IF(J3550=[1]人員授權表!$C$189,"Brian陳泓霖",VLOOKUP(K3550,[1]人員授權表!D$2:E$249,2,FALSE))))</f>
        <v>Brian陳泓霖</v>
      </c>
      <c r="P3550" s="67">
        <f t="shared" si="192"/>
        <v>44771</v>
      </c>
      <c r="Q3550" s="75" t="str">
        <f t="shared" si="194"/>
        <v>週五</v>
      </c>
      <c r="R3550" s="80">
        <v>44760</v>
      </c>
      <c r="AA3550" s="1"/>
    </row>
    <row r="3551" spans="4:27">
      <c r="D3551" s="68" t="s">
        <v>50</v>
      </c>
      <c r="E3551" s="70" t="s">
        <v>51</v>
      </c>
      <c r="F3551" s="70" t="s">
        <v>1495</v>
      </c>
      <c r="G3551" s="67">
        <v>44754</v>
      </c>
      <c r="H3551" s="67">
        <v>44775</v>
      </c>
      <c r="I3551" s="71">
        <f t="shared" si="193"/>
        <v>21</v>
      </c>
      <c r="J3551" s="72" t="s">
        <v>492</v>
      </c>
      <c r="K3551" s="72" t="s">
        <v>187</v>
      </c>
      <c r="L3551" s="73">
        <v>1</v>
      </c>
      <c r="M3551" s="73" t="s">
        <v>108</v>
      </c>
      <c r="N3551" s="68" t="str">
        <f>VLOOKUP(K3551,[1]人員授權表!D$3:G$249,4,0)</f>
        <v>無機</v>
      </c>
      <c r="O3551" s="70" t="str">
        <f>VLOOKUP(K3551,[1]人員授權表!D$2:E$249,2,FALSE)</f>
        <v>Ruby黃家蓁</v>
      </c>
      <c r="P3551" s="67">
        <f t="shared" si="192"/>
        <v>44771</v>
      </c>
      <c r="Q3551" s="75" t="str">
        <f t="shared" si="194"/>
        <v>週五</v>
      </c>
      <c r="R3551" s="80">
        <v>44757</v>
      </c>
      <c r="AA3551" s="1"/>
    </row>
    <row r="3552" spans="4:27">
      <c r="D3552" s="68" t="s">
        <v>50</v>
      </c>
      <c r="E3552" s="70" t="s">
        <v>51</v>
      </c>
      <c r="F3552" s="70" t="s">
        <v>1495</v>
      </c>
      <c r="G3552" s="67">
        <v>44754</v>
      </c>
      <c r="H3552" s="67">
        <v>44775</v>
      </c>
      <c r="I3552" s="71">
        <f t="shared" si="193"/>
        <v>21</v>
      </c>
      <c r="J3552" s="72" t="s">
        <v>133</v>
      </c>
      <c r="K3552" s="72" t="s">
        <v>187</v>
      </c>
      <c r="L3552" s="73">
        <v>1</v>
      </c>
      <c r="M3552" s="73" t="s">
        <v>108</v>
      </c>
      <c r="N3552" s="68" t="str">
        <f>VLOOKUP(K3552,[1]人員授權表!D$3:G$249,4,0)</f>
        <v>無機</v>
      </c>
      <c r="O3552" s="70" t="str">
        <f>VLOOKUP(K3552,[1]人員授權表!D$2:E$249,2,FALSE)</f>
        <v>Ruby黃家蓁</v>
      </c>
      <c r="P3552" s="67">
        <f t="shared" si="192"/>
        <v>44771</v>
      </c>
      <c r="Q3552" s="75" t="str">
        <f t="shared" si="194"/>
        <v>週五</v>
      </c>
      <c r="R3552" s="80">
        <v>44757</v>
      </c>
      <c r="AA3552" s="1"/>
    </row>
    <row r="3553" spans="4:27">
      <c r="D3553" s="68" t="s">
        <v>50</v>
      </c>
      <c r="E3553" s="70" t="s">
        <v>51</v>
      </c>
      <c r="F3553" s="70" t="s">
        <v>1495</v>
      </c>
      <c r="G3553" s="67">
        <v>44754</v>
      </c>
      <c r="H3553" s="67">
        <v>44775</v>
      </c>
      <c r="I3553" s="71">
        <f t="shared" si="193"/>
        <v>21</v>
      </c>
      <c r="J3553" s="72" t="s">
        <v>285</v>
      </c>
      <c r="K3553" s="72" t="s">
        <v>187</v>
      </c>
      <c r="L3553" s="73">
        <v>1</v>
      </c>
      <c r="M3553" s="73" t="s">
        <v>108</v>
      </c>
      <c r="N3553" s="68" t="str">
        <f>VLOOKUP(K3553,[1]人員授權表!D$3:G$249,4,0)</f>
        <v>無機</v>
      </c>
      <c r="O3553" s="70" t="str">
        <f>VLOOKUP(K3553,[1]人員授權表!D$2:E$249,2,FALSE)</f>
        <v>Ruby黃家蓁</v>
      </c>
      <c r="P3553" s="67">
        <f t="shared" si="192"/>
        <v>44771</v>
      </c>
      <c r="Q3553" s="75" t="str">
        <f t="shared" si="194"/>
        <v>週五</v>
      </c>
      <c r="R3553" s="80">
        <v>44763</v>
      </c>
      <c r="AA3553" s="1"/>
    </row>
    <row r="3554" spans="4:27">
      <c r="D3554" s="68" t="s">
        <v>50</v>
      </c>
      <c r="E3554" s="70" t="s">
        <v>51</v>
      </c>
      <c r="F3554" s="70" t="s">
        <v>1495</v>
      </c>
      <c r="G3554" s="67">
        <v>44754</v>
      </c>
      <c r="H3554" s="67">
        <v>44775</v>
      </c>
      <c r="I3554" s="71">
        <f t="shared" si="193"/>
        <v>21</v>
      </c>
      <c r="J3554" s="72" t="s">
        <v>288</v>
      </c>
      <c r="K3554" s="72" t="s">
        <v>289</v>
      </c>
      <c r="L3554" s="73">
        <v>1</v>
      </c>
      <c r="M3554" s="73" t="s">
        <v>108</v>
      </c>
      <c r="N3554" s="68" t="str">
        <f>VLOOKUP(K3554,[1]人員授權表!D$3:G$249,4,0)</f>
        <v>無機</v>
      </c>
      <c r="O3554" s="70" t="str">
        <f>VLOOKUP(K3554,[1]人員授權表!D$2:E$249,2,FALSE)</f>
        <v>Jack劉念忻</v>
      </c>
      <c r="P3554" s="67">
        <f t="shared" si="192"/>
        <v>44771</v>
      </c>
      <c r="Q3554" s="75" t="str">
        <f t="shared" si="194"/>
        <v>週五</v>
      </c>
      <c r="R3554" s="80">
        <v>44761</v>
      </c>
      <c r="AA3554" s="1"/>
    </row>
    <row r="3555" spans="4:27">
      <c r="D3555" s="68" t="s">
        <v>50</v>
      </c>
      <c r="E3555" s="70" t="s">
        <v>51</v>
      </c>
      <c r="F3555" s="70" t="s">
        <v>1495</v>
      </c>
      <c r="G3555" s="67">
        <v>44754</v>
      </c>
      <c r="H3555" s="67">
        <v>44775</v>
      </c>
      <c r="I3555" s="71">
        <f t="shared" si="193"/>
        <v>21</v>
      </c>
      <c r="J3555" s="72" t="s">
        <v>151</v>
      </c>
      <c r="K3555" s="72" t="s">
        <v>152</v>
      </c>
      <c r="L3555" s="73">
        <v>1</v>
      </c>
      <c r="M3555" s="73" t="s">
        <v>108</v>
      </c>
      <c r="N3555" s="68" t="str">
        <f>VLOOKUP(K3555,[1]人員授權表!D$3:G$249,4,0)</f>
        <v>無機</v>
      </c>
      <c r="O3555" s="70" t="str">
        <f>VLOOKUP(K3555,[1]人員授權表!D$2:E$249,2,FALSE)</f>
        <v>Vicky游崴涵</v>
      </c>
      <c r="P3555" s="67">
        <f t="shared" si="192"/>
        <v>44771</v>
      </c>
      <c r="Q3555" s="75" t="str">
        <f t="shared" si="194"/>
        <v>週五</v>
      </c>
      <c r="R3555" s="80">
        <v>44763</v>
      </c>
      <c r="AA3555" s="1"/>
    </row>
    <row r="3556" spans="4:27">
      <c r="D3556" s="68" t="s">
        <v>50</v>
      </c>
      <c r="E3556" s="70" t="s">
        <v>51</v>
      </c>
      <c r="F3556" s="70" t="s">
        <v>1495</v>
      </c>
      <c r="G3556" s="67">
        <v>44754</v>
      </c>
      <c r="H3556" s="67">
        <v>44775</v>
      </c>
      <c r="I3556" s="71">
        <f t="shared" si="193"/>
        <v>21</v>
      </c>
      <c r="J3556" s="72" t="s">
        <v>145</v>
      </c>
      <c r="K3556" s="72" t="s">
        <v>146</v>
      </c>
      <c r="L3556" s="73">
        <v>1</v>
      </c>
      <c r="M3556" s="73" t="s">
        <v>108</v>
      </c>
      <c r="N3556" s="68" t="str">
        <f>VLOOKUP(K3556,[1]人員授權表!D$3:G$249,4,0)</f>
        <v>無機</v>
      </c>
      <c r="O3556" s="70" t="s">
        <v>318</v>
      </c>
      <c r="P3556" s="67">
        <f t="shared" si="192"/>
        <v>44771</v>
      </c>
      <c r="Q3556" s="75" t="str">
        <f t="shared" si="194"/>
        <v>週五</v>
      </c>
      <c r="R3556" s="80">
        <v>44761</v>
      </c>
      <c r="AA3556" s="1"/>
    </row>
    <row r="3557" spans="4:27">
      <c r="D3557" s="68" t="s">
        <v>50</v>
      </c>
      <c r="E3557" s="70" t="s">
        <v>51</v>
      </c>
      <c r="F3557" s="70" t="s">
        <v>1495</v>
      </c>
      <c r="G3557" s="67">
        <v>44754</v>
      </c>
      <c r="H3557" s="67">
        <v>44775</v>
      </c>
      <c r="I3557" s="71">
        <f t="shared" si="193"/>
        <v>21</v>
      </c>
      <c r="J3557" s="72" t="s">
        <v>178</v>
      </c>
      <c r="K3557" s="72" t="s">
        <v>179</v>
      </c>
      <c r="L3557" s="73">
        <v>1</v>
      </c>
      <c r="M3557" s="73" t="s">
        <v>108</v>
      </c>
      <c r="N3557" s="68" t="str">
        <f>VLOOKUP(K3557,[1]人員授權表!D$3:G$249,4,0)</f>
        <v>無機</v>
      </c>
      <c r="O3557" s="70" t="s">
        <v>115</v>
      </c>
      <c r="P3557" s="67">
        <f t="shared" si="192"/>
        <v>44771</v>
      </c>
      <c r="Q3557" s="75" t="str">
        <f t="shared" si="194"/>
        <v>週五</v>
      </c>
      <c r="R3557" s="80">
        <v>44763</v>
      </c>
      <c r="AA3557" s="1"/>
    </row>
    <row r="3558" spans="4:27">
      <c r="D3558" s="68" t="s">
        <v>50</v>
      </c>
      <c r="E3558" s="70" t="s">
        <v>51</v>
      </c>
      <c r="F3558" s="70" t="s">
        <v>1495</v>
      </c>
      <c r="G3558" s="67">
        <v>44754</v>
      </c>
      <c r="H3558" s="67">
        <v>44775</v>
      </c>
      <c r="I3558" s="71">
        <f t="shared" si="193"/>
        <v>21</v>
      </c>
      <c r="J3558" s="72" t="s">
        <v>148</v>
      </c>
      <c r="K3558" s="72" t="s">
        <v>149</v>
      </c>
      <c r="L3558" s="73">
        <v>1</v>
      </c>
      <c r="M3558" s="73" t="s">
        <v>108</v>
      </c>
      <c r="N3558" s="68" t="str">
        <f>VLOOKUP(K3558,[1]人員授權表!D$3:G$249,4,0)</f>
        <v>無機</v>
      </c>
      <c r="O3558" s="70" t="str">
        <f>VLOOKUP(K3558,[1]人員授權表!D$2:E$249,2,FALSE)</f>
        <v>Vicky游崴涵</v>
      </c>
      <c r="P3558" s="67">
        <f t="shared" si="192"/>
        <v>44771</v>
      </c>
      <c r="Q3558" s="75" t="str">
        <f t="shared" si="194"/>
        <v>週五</v>
      </c>
      <c r="R3558" s="80">
        <v>44762</v>
      </c>
      <c r="AA3558" s="1"/>
    </row>
    <row r="3559" spans="4:27">
      <c r="D3559" s="68" t="s">
        <v>50</v>
      </c>
      <c r="E3559" s="70" t="s">
        <v>51</v>
      </c>
      <c r="F3559" s="70" t="s">
        <v>1496</v>
      </c>
      <c r="G3559" s="67">
        <v>44754</v>
      </c>
      <c r="H3559" s="67">
        <v>44775</v>
      </c>
      <c r="I3559" s="71">
        <f t="shared" si="193"/>
        <v>21</v>
      </c>
      <c r="J3559" s="72" t="s">
        <v>139</v>
      </c>
      <c r="K3559" s="72" t="s">
        <v>140</v>
      </c>
      <c r="L3559" s="73">
        <v>1</v>
      </c>
      <c r="M3559" s="73" t="s">
        <v>108</v>
      </c>
      <c r="N3559" s="68" t="str">
        <f>VLOOKUP(K3559,[1]人員授權表!D$3:G$249,4,0)</f>
        <v>無機</v>
      </c>
      <c r="O3559" s="70" t="str">
        <f>IF(J3559=[1]人員授權表!$C$85,"Casper李羿勳",IF(J3559=[1]人員授權表!$C$188,"Iring陳俊明",IF(J3559=[1]人員授權表!$C$189,"Brian陳泓霖",VLOOKUP(K3559,[1]人員授權表!D$2:E$249,2,FALSE))))</f>
        <v>Brian陳泓霖</v>
      </c>
      <c r="P3559" s="67">
        <f t="shared" si="192"/>
        <v>44771</v>
      </c>
      <c r="Q3559" s="75" t="str">
        <f t="shared" si="194"/>
        <v>週五</v>
      </c>
      <c r="R3559" s="80">
        <v>44762</v>
      </c>
      <c r="AA3559" s="1"/>
    </row>
    <row r="3560" spans="4:27">
      <c r="D3560" s="68" t="s">
        <v>50</v>
      </c>
      <c r="E3560" s="70" t="s">
        <v>51</v>
      </c>
      <c r="F3560" s="70" t="s">
        <v>1496</v>
      </c>
      <c r="G3560" s="67">
        <v>44754</v>
      </c>
      <c r="H3560" s="67">
        <v>44775</v>
      </c>
      <c r="I3560" s="71">
        <f t="shared" si="193"/>
        <v>21</v>
      </c>
      <c r="J3560" s="72" t="s">
        <v>492</v>
      </c>
      <c r="K3560" s="72" t="s">
        <v>187</v>
      </c>
      <c r="L3560" s="73">
        <v>1</v>
      </c>
      <c r="M3560" s="73" t="s">
        <v>108</v>
      </c>
      <c r="N3560" s="68" t="str">
        <f>VLOOKUP(K3560,[1]人員授權表!D$3:G$249,4,0)</f>
        <v>無機</v>
      </c>
      <c r="O3560" s="70" t="str">
        <f>VLOOKUP(K3560,[1]人員授權表!D$2:E$249,2,FALSE)</f>
        <v>Ruby黃家蓁</v>
      </c>
      <c r="P3560" s="67">
        <f t="shared" si="192"/>
        <v>44771</v>
      </c>
      <c r="Q3560" s="75" t="str">
        <f t="shared" si="194"/>
        <v>週五</v>
      </c>
      <c r="R3560" s="80">
        <v>44762</v>
      </c>
      <c r="AA3560" s="1"/>
    </row>
    <row r="3561" spans="4:27">
      <c r="D3561" s="68" t="s">
        <v>50</v>
      </c>
      <c r="E3561" s="70" t="s">
        <v>51</v>
      </c>
      <c r="F3561" s="70" t="s">
        <v>1496</v>
      </c>
      <c r="G3561" s="67">
        <v>44754</v>
      </c>
      <c r="H3561" s="67">
        <v>44775</v>
      </c>
      <c r="I3561" s="71">
        <f t="shared" si="193"/>
        <v>21</v>
      </c>
      <c r="J3561" s="72" t="s">
        <v>133</v>
      </c>
      <c r="K3561" s="72" t="s">
        <v>187</v>
      </c>
      <c r="L3561" s="73">
        <v>1</v>
      </c>
      <c r="M3561" s="73" t="s">
        <v>108</v>
      </c>
      <c r="N3561" s="68" t="str">
        <f>VLOOKUP(K3561,[1]人員授權表!D$3:G$249,4,0)</f>
        <v>無機</v>
      </c>
      <c r="O3561" s="70" t="str">
        <f>VLOOKUP(K3561,[1]人員授權表!D$2:E$249,2,FALSE)</f>
        <v>Ruby黃家蓁</v>
      </c>
      <c r="P3561" s="67">
        <f t="shared" si="192"/>
        <v>44771</v>
      </c>
      <c r="Q3561" s="75" t="str">
        <f t="shared" si="194"/>
        <v>週五</v>
      </c>
      <c r="R3561" s="80">
        <v>44762</v>
      </c>
      <c r="AA3561" s="1"/>
    </row>
    <row r="3562" spans="4:27">
      <c r="D3562" s="68" t="s">
        <v>50</v>
      </c>
      <c r="E3562" s="70" t="s">
        <v>51</v>
      </c>
      <c r="F3562" s="70" t="s">
        <v>1496</v>
      </c>
      <c r="G3562" s="67">
        <v>44754</v>
      </c>
      <c r="H3562" s="67">
        <v>44775</v>
      </c>
      <c r="I3562" s="71">
        <f t="shared" si="193"/>
        <v>21</v>
      </c>
      <c r="J3562" s="72" t="s">
        <v>285</v>
      </c>
      <c r="K3562" s="72" t="s">
        <v>187</v>
      </c>
      <c r="L3562" s="73">
        <v>1</v>
      </c>
      <c r="M3562" s="73" t="s">
        <v>108</v>
      </c>
      <c r="N3562" s="68" t="str">
        <f>VLOOKUP(K3562,[1]人員授權表!D$3:G$249,4,0)</f>
        <v>無機</v>
      </c>
      <c r="O3562" s="70" t="str">
        <f>VLOOKUP(K3562,[1]人員授權表!D$2:E$249,2,FALSE)</f>
        <v>Ruby黃家蓁</v>
      </c>
      <c r="P3562" s="67">
        <f t="shared" si="192"/>
        <v>44771</v>
      </c>
      <c r="Q3562" s="75" t="str">
        <f t="shared" si="194"/>
        <v>週五</v>
      </c>
      <c r="R3562" s="80">
        <v>44763</v>
      </c>
      <c r="AA3562" s="1"/>
    </row>
    <row r="3563" spans="4:27">
      <c r="D3563" s="68" t="s">
        <v>50</v>
      </c>
      <c r="E3563" s="70" t="s">
        <v>51</v>
      </c>
      <c r="F3563" s="70" t="s">
        <v>1496</v>
      </c>
      <c r="G3563" s="67">
        <v>44754</v>
      </c>
      <c r="H3563" s="67">
        <v>44775</v>
      </c>
      <c r="I3563" s="71">
        <f t="shared" si="193"/>
        <v>21</v>
      </c>
      <c r="J3563" s="72" t="s">
        <v>288</v>
      </c>
      <c r="K3563" s="72" t="s">
        <v>289</v>
      </c>
      <c r="L3563" s="73">
        <v>1</v>
      </c>
      <c r="M3563" s="73" t="s">
        <v>108</v>
      </c>
      <c r="N3563" s="68" t="str">
        <f>VLOOKUP(K3563,[1]人員授權表!D$3:G$249,4,0)</f>
        <v>無機</v>
      </c>
      <c r="O3563" s="70" t="str">
        <f>VLOOKUP(K3563,[1]人員授權表!D$2:E$249,2,FALSE)</f>
        <v>Jack劉念忻</v>
      </c>
      <c r="P3563" s="67">
        <f t="shared" si="192"/>
        <v>44771</v>
      </c>
      <c r="Q3563" s="75" t="str">
        <f t="shared" si="194"/>
        <v>週五</v>
      </c>
      <c r="R3563" s="80">
        <v>44763</v>
      </c>
      <c r="AA3563" s="1"/>
    </row>
    <row r="3564" spans="4:27">
      <c r="D3564" s="68" t="s">
        <v>50</v>
      </c>
      <c r="E3564" s="70" t="s">
        <v>51</v>
      </c>
      <c r="F3564" s="70" t="s">
        <v>1496</v>
      </c>
      <c r="G3564" s="67">
        <v>44754</v>
      </c>
      <c r="H3564" s="67">
        <v>44775</v>
      </c>
      <c r="I3564" s="71">
        <f t="shared" si="193"/>
        <v>21</v>
      </c>
      <c r="J3564" s="72" t="s">
        <v>151</v>
      </c>
      <c r="K3564" s="72" t="s">
        <v>152</v>
      </c>
      <c r="L3564" s="73">
        <v>1</v>
      </c>
      <c r="M3564" s="73" t="s">
        <v>108</v>
      </c>
      <c r="N3564" s="68" t="str">
        <f>VLOOKUP(K3564,[1]人員授權表!D$3:G$249,4,0)</f>
        <v>無機</v>
      </c>
      <c r="O3564" s="70" t="str">
        <f>VLOOKUP(K3564,[1]人員授權表!D$2:E$249,2,FALSE)</f>
        <v>Vicky游崴涵</v>
      </c>
      <c r="P3564" s="67">
        <f t="shared" si="192"/>
        <v>44771</v>
      </c>
      <c r="Q3564" s="75" t="str">
        <f t="shared" si="194"/>
        <v>週五</v>
      </c>
      <c r="R3564" s="80">
        <v>44763</v>
      </c>
      <c r="AA3564" s="1"/>
    </row>
    <row r="3565" spans="4:27">
      <c r="D3565" s="68" t="s">
        <v>50</v>
      </c>
      <c r="E3565" s="70" t="s">
        <v>51</v>
      </c>
      <c r="F3565" s="70" t="s">
        <v>1496</v>
      </c>
      <c r="G3565" s="67">
        <v>44754</v>
      </c>
      <c r="H3565" s="67">
        <v>44775</v>
      </c>
      <c r="I3565" s="71">
        <f t="shared" si="193"/>
        <v>21</v>
      </c>
      <c r="J3565" s="72" t="s">
        <v>145</v>
      </c>
      <c r="K3565" s="72" t="s">
        <v>146</v>
      </c>
      <c r="L3565" s="73">
        <v>1</v>
      </c>
      <c r="M3565" s="73" t="s">
        <v>108</v>
      </c>
      <c r="N3565" s="68" t="str">
        <f>VLOOKUP(K3565,[1]人員授權表!D$3:G$249,4,0)</f>
        <v>無機</v>
      </c>
      <c r="O3565" s="70" t="s">
        <v>318</v>
      </c>
      <c r="P3565" s="67">
        <f t="shared" si="192"/>
        <v>44771</v>
      </c>
      <c r="Q3565" s="75" t="str">
        <f t="shared" si="194"/>
        <v>週五</v>
      </c>
      <c r="R3565" s="80">
        <v>44761</v>
      </c>
      <c r="AA3565" s="1"/>
    </row>
    <row r="3566" spans="4:27">
      <c r="D3566" s="68" t="s">
        <v>50</v>
      </c>
      <c r="E3566" s="70" t="s">
        <v>51</v>
      </c>
      <c r="F3566" s="70" t="s">
        <v>1496</v>
      </c>
      <c r="G3566" s="67">
        <v>44754</v>
      </c>
      <c r="H3566" s="67">
        <v>44775</v>
      </c>
      <c r="I3566" s="71">
        <f t="shared" si="193"/>
        <v>21</v>
      </c>
      <c r="J3566" s="72" t="s">
        <v>178</v>
      </c>
      <c r="K3566" s="72" t="s">
        <v>179</v>
      </c>
      <c r="L3566" s="73">
        <v>1</v>
      </c>
      <c r="M3566" s="73" t="s">
        <v>108</v>
      </c>
      <c r="N3566" s="68" t="str">
        <f>VLOOKUP(K3566,[1]人員授權表!D$3:G$249,4,0)</f>
        <v>無機</v>
      </c>
      <c r="O3566" s="70" t="s">
        <v>115</v>
      </c>
      <c r="P3566" s="67">
        <f t="shared" si="192"/>
        <v>44771</v>
      </c>
      <c r="Q3566" s="75" t="str">
        <f t="shared" si="194"/>
        <v>週五</v>
      </c>
      <c r="R3566" s="80">
        <v>44763</v>
      </c>
      <c r="AA3566" s="1"/>
    </row>
    <row r="3567" spans="4:27">
      <c r="D3567" s="68" t="s">
        <v>50</v>
      </c>
      <c r="E3567" s="70" t="s">
        <v>51</v>
      </c>
      <c r="F3567" s="70" t="s">
        <v>1496</v>
      </c>
      <c r="G3567" s="67">
        <v>44754</v>
      </c>
      <c r="H3567" s="67">
        <v>44775</v>
      </c>
      <c r="I3567" s="71">
        <f t="shared" si="193"/>
        <v>21</v>
      </c>
      <c r="J3567" s="72" t="s">
        <v>148</v>
      </c>
      <c r="K3567" s="72" t="s">
        <v>149</v>
      </c>
      <c r="L3567" s="73">
        <v>1</v>
      </c>
      <c r="M3567" s="73" t="s">
        <v>108</v>
      </c>
      <c r="N3567" s="68" t="str">
        <f>VLOOKUP(K3567,[1]人員授權表!D$3:G$249,4,0)</f>
        <v>無機</v>
      </c>
      <c r="O3567" s="70" t="str">
        <f>VLOOKUP(K3567,[1]人員授權表!D$2:E$249,2,FALSE)</f>
        <v>Vicky游崴涵</v>
      </c>
      <c r="P3567" s="67">
        <f t="shared" si="192"/>
        <v>44771</v>
      </c>
      <c r="Q3567" s="75" t="str">
        <f t="shared" si="194"/>
        <v>週五</v>
      </c>
      <c r="R3567" s="80">
        <v>44762</v>
      </c>
      <c r="AA3567" s="1"/>
    </row>
    <row r="3568" spans="4:27">
      <c r="D3568" s="68" t="s">
        <v>50</v>
      </c>
      <c r="E3568" s="70" t="s">
        <v>51</v>
      </c>
      <c r="F3568" s="70" t="s">
        <v>1497</v>
      </c>
      <c r="G3568" s="67">
        <v>44754</v>
      </c>
      <c r="H3568" s="67">
        <v>44775</v>
      </c>
      <c r="I3568" s="71">
        <f t="shared" si="193"/>
        <v>21</v>
      </c>
      <c r="J3568" s="72" t="s">
        <v>139</v>
      </c>
      <c r="K3568" s="72" t="s">
        <v>140</v>
      </c>
      <c r="L3568" s="73">
        <v>1</v>
      </c>
      <c r="M3568" s="73" t="s">
        <v>108</v>
      </c>
      <c r="N3568" s="68" t="str">
        <f>VLOOKUP(K3568,[1]人員授權表!D$3:G$249,4,0)</f>
        <v>無機</v>
      </c>
      <c r="O3568" s="70" t="str">
        <f>IF(J3568=[1]人員授權表!$C$85,"Casper李羿勳",IF(J3568=[1]人員授權表!$C$188,"Iring陳俊明",IF(J3568=[1]人員授權表!$C$189,"Brian陳泓霖",VLOOKUP(K3568,[1]人員授權表!D$2:E$249,2,FALSE))))</f>
        <v>Brian陳泓霖</v>
      </c>
      <c r="P3568" s="67">
        <f t="shared" si="192"/>
        <v>44771</v>
      </c>
      <c r="Q3568" s="75" t="str">
        <f t="shared" si="194"/>
        <v>週五</v>
      </c>
      <c r="R3568" s="80">
        <v>44762</v>
      </c>
      <c r="AA3568" s="1"/>
    </row>
    <row r="3569" spans="4:27">
      <c r="D3569" s="68" t="s">
        <v>50</v>
      </c>
      <c r="E3569" s="70" t="s">
        <v>51</v>
      </c>
      <c r="F3569" s="70" t="s">
        <v>1497</v>
      </c>
      <c r="G3569" s="67">
        <v>44754</v>
      </c>
      <c r="H3569" s="67">
        <v>44775</v>
      </c>
      <c r="I3569" s="71">
        <f t="shared" si="193"/>
        <v>21</v>
      </c>
      <c r="J3569" s="72" t="s">
        <v>492</v>
      </c>
      <c r="K3569" s="72" t="s">
        <v>187</v>
      </c>
      <c r="L3569" s="73">
        <v>1</v>
      </c>
      <c r="M3569" s="73" t="s">
        <v>108</v>
      </c>
      <c r="N3569" s="68" t="str">
        <f>VLOOKUP(K3569,[1]人員授權表!D$3:G$249,4,0)</f>
        <v>無機</v>
      </c>
      <c r="O3569" s="70" t="str">
        <f>VLOOKUP(K3569,[1]人員授權表!D$2:E$249,2,FALSE)</f>
        <v>Ruby黃家蓁</v>
      </c>
      <c r="P3569" s="67">
        <f t="shared" si="192"/>
        <v>44771</v>
      </c>
      <c r="Q3569" s="75" t="str">
        <f t="shared" si="194"/>
        <v>週五</v>
      </c>
      <c r="R3569" s="80">
        <v>44762</v>
      </c>
      <c r="AA3569" s="1"/>
    </row>
    <row r="3570" spans="4:27">
      <c r="D3570" s="68" t="s">
        <v>50</v>
      </c>
      <c r="E3570" s="70" t="s">
        <v>51</v>
      </c>
      <c r="F3570" s="70" t="s">
        <v>1497</v>
      </c>
      <c r="G3570" s="67">
        <v>44754</v>
      </c>
      <c r="H3570" s="67">
        <v>44775</v>
      </c>
      <c r="I3570" s="71">
        <f t="shared" si="193"/>
        <v>21</v>
      </c>
      <c r="J3570" s="72" t="s">
        <v>133</v>
      </c>
      <c r="K3570" s="72" t="s">
        <v>187</v>
      </c>
      <c r="L3570" s="73">
        <v>1</v>
      </c>
      <c r="M3570" s="73" t="s">
        <v>108</v>
      </c>
      <c r="N3570" s="68" t="str">
        <f>VLOOKUP(K3570,[1]人員授權表!D$3:G$249,4,0)</f>
        <v>無機</v>
      </c>
      <c r="O3570" s="70" t="str">
        <f>VLOOKUP(K3570,[1]人員授權表!D$2:E$249,2,FALSE)</f>
        <v>Ruby黃家蓁</v>
      </c>
      <c r="P3570" s="67">
        <f t="shared" si="192"/>
        <v>44771</v>
      </c>
      <c r="Q3570" s="75" t="str">
        <f t="shared" si="194"/>
        <v>週五</v>
      </c>
      <c r="R3570" s="80">
        <v>44762</v>
      </c>
      <c r="AA3570" s="1"/>
    </row>
    <row r="3571" spans="4:27">
      <c r="D3571" s="68" t="s">
        <v>50</v>
      </c>
      <c r="E3571" s="70" t="s">
        <v>51</v>
      </c>
      <c r="F3571" s="70" t="s">
        <v>1497</v>
      </c>
      <c r="G3571" s="67">
        <v>44754</v>
      </c>
      <c r="H3571" s="67">
        <v>44775</v>
      </c>
      <c r="I3571" s="71">
        <f t="shared" si="193"/>
        <v>21</v>
      </c>
      <c r="J3571" s="72" t="s">
        <v>285</v>
      </c>
      <c r="K3571" s="72" t="s">
        <v>187</v>
      </c>
      <c r="L3571" s="73">
        <v>1</v>
      </c>
      <c r="M3571" s="73" t="s">
        <v>108</v>
      </c>
      <c r="N3571" s="68" t="str">
        <f>VLOOKUP(K3571,[1]人員授權表!D$3:G$249,4,0)</f>
        <v>無機</v>
      </c>
      <c r="O3571" s="70" t="str">
        <f>VLOOKUP(K3571,[1]人員授權表!D$2:E$249,2,FALSE)</f>
        <v>Ruby黃家蓁</v>
      </c>
      <c r="P3571" s="67">
        <f t="shared" si="192"/>
        <v>44771</v>
      </c>
      <c r="Q3571" s="75" t="str">
        <f t="shared" si="194"/>
        <v>週五</v>
      </c>
      <c r="R3571" s="80">
        <v>44763</v>
      </c>
      <c r="AA3571" s="1"/>
    </row>
    <row r="3572" spans="4:27">
      <c r="D3572" s="68" t="s">
        <v>50</v>
      </c>
      <c r="E3572" s="70" t="s">
        <v>51</v>
      </c>
      <c r="F3572" s="70" t="s">
        <v>1497</v>
      </c>
      <c r="G3572" s="67">
        <v>44754</v>
      </c>
      <c r="H3572" s="67">
        <v>44775</v>
      </c>
      <c r="I3572" s="71">
        <f t="shared" si="193"/>
        <v>21</v>
      </c>
      <c r="J3572" s="72" t="s">
        <v>288</v>
      </c>
      <c r="K3572" s="72" t="s">
        <v>289</v>
      </c>
      <c r="L3572" s="73">
        <v>1</v>
      </c>
      <c r="M3572" s="73" t="s">
        <v>108</v>
      </c>
      <c r="N3572" s="68" t="str">
        <f>VLOOKUP(K3572,[1]人員授權表!D$3:G$249,4,0)</f>
        <v>無機</v>
      </c>
      <c r="O3572" s="70" t="str">
        <f>VLOOKUP(K3572,[1]人員授權表!D$2:E$249,2,FALSE)</f>
        <v>Jack劉念忻</v>
      </c>
      <c r="P3572" s="67">
        <f t="shared" si="192"/>
        <v>44771</v>
      </c>
      <c r="Q3572" s="75" t="str">
        <f t="shared" si="194"/>
        <v>週五</v>
      </c>
      <c r="R3572" s="80">
        <v>44763</v>
      </c>
      <c r="AA3572" s="1"/>
    </row>
    <row r="3573" spans="4:27">
      <c r="D3573" s="68" t="s">
        <v>50</v>
      </c>
      <c r="E3573" s="70" t="s">
        <v>51</v>
      </c>
      <c r="F3573" s="70" t="s">
        <v>1497</v>
      </c>
      <c r="G3573" s="67">
        <v>44754</v>
      </c>
      <c r="H3573" s="67">
        <v>44775</v>
      </c>
      <c r="I3573" s="71">
        <f t="shared" si="193"/>
        <v>21</v>
      </c>
      <c r="J3573" s="72" t="s">
        <v>151</v>
      </c>
      <c r="K3573" s="72" t="s">
        <v>152</v>
      </c>
      <c r="L3573" s="73">
        <v>1</v>
      </c>
      <c r="M3573" s="73" t="s">
        <v>108</v>
      </c>
      <c r="N3573" s="68" t="str">
        <f>VLOOKUP(K3573,[1]人員授權表!D$3:G$249,4,0)</f>
        <v>無機</v>
      </c>
      <c r="O3573" s="70" t="str">
        <f>VLOOKUP(K3573,[1]人員授權表!D$2:E$249,2,FALSE)</f>
        <v>Vicky游崴涵</v>
      </c>
      <c r="P3573" s="67">
        <f t="shared" ref="P3573:P3577" si="195">H3573-4</f>
        <v>44771</v>
      </c>
      <c r="Q3573" s="75" t="str">
        <f t="shared" si="194"/>
        <v>週五</v>
      </c>
      <c r="R3573" s="80">
        <v>44763</v>
      </c>
      <c r="AA3573" s="1"/>
    </row>
    <row r="3574" spans="4:27">
      <c r="D3574" s="68" t="s">
        <v>50</v>
      </c>
      <c r="E3574" s="70" t="s">
        <v>51</v>
      </c>
      <c r="F3574" s="70" t="s">
        <v>1497</v>
      </c>
      <c r="G3574" s="67">
        <v>44754</v>
      </c>
      <c r="H3574" s="67">
        <v>44775</v>
      </c>
      <c r="I3574" s="71">
        <f t="shared" si="193"/>
        <v>21</v>
      </c>
      <c r="J3574" s="72" t="s">
        <v>145</v>
      </c>
      <c r="K3574" s="72" t="s">
        <v>146</v>
      </c>
      <c r="L3574" s="73">
        <v>1</v>
      </c>
      <c r="M3574" s="73" t="s">
        <v>108</v>
      </c>
      <c r="N3574" s="68" t="str">
        <f>VLOOKUP(K3574,[1]人員授權表!D$3:G$249,4,0)</f>
        <v>無機</v>
      </c>
      <c r="O3574" s="70" t="s">
        <v>318</v>
      </c>
      <c r="P3574" s="67">
        <f t="shared" si="195"/>
        <v>44771</v>
      </c>
      <c r="Q3574" s="75" t="str">
        <f t="shared" si="194"/>
        <v>週五</v>
      </c>
      <c r="R3574" s="80">
        <v>44761</v>
      </c>
      <c r="AA3574" s="1"/>
    </row>
    <row r="3575" spans="4:27">
      <c r="D3575" s="68" t="s">
        <v>50</v>
      </c>
      <c r="E3575" s="70" t="s">
        <v>51</v>
      </c>
      <c r="F3575" s="70" t="s">
        <v>1497</v>
      </c>
      <c r="G3575" s="67">
        <v>44754</v>
      </c>
      <c r="H3575" s="67">
        <v>44775</v>
      </c>
      <c r="I3575" s="71">
        <f t="shared" si="193"/>
        <v>21</v>
      </c>
      <c r="J3575" s="72" t="s">
        <v>178</v>
      </c>
      <c r="K3575" s="72" t="s">
        <v>179</v>
      </c>
      <c r="L3575" s="73">
        <v>1</v>
      </c>
      <c r="M3575" s="73" t="s">
        <v>108</v>
      </c>
      <c r="N3575" s="68" t="str">
        <f>VLOOKUP(K3575,[1]人員授權表!D$3:G$249,4,0)</f>
        <v>無機</v>
      </c>
      <c r="O3575" s="70" t="s">
        <v>115</v>
      </c>
      <c r="P3575" s="67">
        <f t="shared" si="195"/>
        <v>44771</v>
      </c>
      <c r="Q3575" s="75" t="str">
        <f t="shared" si="194"/>
        <v>週五</v>
      </c>
      <c r="R3575" s="80">
        <v>44763</v>
      </c>
      <c r="AA3575" s="1"/>
    </row>
    <row r="3576" spans="4:27">
      <c r="D3576" s="68" t="s">
        <v>50</v>
      </c>
      <c r="E3576" s="70" t="s">
        <v>51</v>
      </c>
      <c r="F3576" s="70" t="s">
        <v>1497</v>
      </c>
      <c r="G3576" s="67">
        <v>44754</v>
      </c>
      <c r="H3576" s="67">
        <v>44775</v>
      </c>
      <c r="I3576" s="71">
        <f t="shared" si="193"/>
        <v>21</v>
      </c>
      <c r="J3576" s="72" t="s">
        <v>148</v>
      </c>
      <c r="K3576" s="72" t="s">
        <v>149</v>
      </c>
      <c r="L3576" s="73">
        <v>1</v>
      </c>
      <c r="M3576" s="73" t="s">
        <v>108</v>
      </c>
      <c r="N3576" s="68" t="str">
        <f>VLOOKUP(K3576,[1]人員授權表!D$3:G$249,4,0)</f>
        <v>無機</v>
      </c>
      <c r="O3576" s="70" t="str">
        <f>VLOOKUP(K3576,[1]人員授權表!D$2:E$249,2,FALSE)</f>
        <v>Vicky游崴涵</v>
      </c>
      <c r="P3576" s="67">
        <f t="shared" si="195"/>
        <v>44771</v>
      </c>
      <c r="Q3576" s="75" t="str">
        <f t="shared" si="194"/>
        <v>週五</v>
      </c>
      <c r="R3576" s="80">
        <v>44762</v>
      </c>
      <c r="AA3576" s="1"/>
    </row>
    <row r="3577" spans="4:27">
      <c r="D3577" s="68" t="s">
        <v>50</v>
      </c>
      <c r="E3577" s="70" t="s">
        <v>51</v>
      </c>
      <c r="F3577" s="19" t="s">
        <v>1498</v>
      </c>
      <c r="G3577" s="67">
        <v>44761</v>
      </c>
      <c r="H3577" s="67">
        <v>44775</v>
      </c>
      <c r="I3577" s="71">
        <f t="shared" si="193"/>
        <v>14</v>
      </c>
      <c r="J3577" s="72" t="s">
        <v>200</v>
      </c>
      <c r="K3577" s="72" t="s">
        <v>201</v>
      </c>
      <c r="L3577" s="73">
        <v>5</v>
      </c>
      <c r="M3577" s="73" t="s">
        <v>104</v>
      </c>
      <c r="N3577" s="68" t="str">
        <f>VLOOKUP(K3577,[1]人員授權表!D$3:G$249,4,0)</f>
        <v>無機</v>
      </c>
      <c r="O3577" s="70" t="str">
        <f>IF(J3577=[1]人員授權表!$C$85,"Casper李羿勳",IF(J3577=[1]人員授權表!$C$188,"Iring陳俊明",IF(J3577=[1]人員授權表!$C$189,"Brian陳泓霖",VLOOKUP(K3577,[1]人員授權表!D$2:E$249,2,FALSE))))</f>
        <v>Ruby黃家蓁</v>
      </c>
      <c r="P3577" s="67">
        <f t="shared" si="195"/>
        <v>44771</v>
      </c>
      <c r="Q3577" s="75" t="str">
        <f t="shared" si="194"/>
        <v>週五</v>
      </c>
      <c r="R3577" s="80">
        <v>44770</v>
      </c>
      <c r="AA3577" s="1"/>
    </row>
    <row r="3578" spans="4:27">
      <c r="D3578" s="68" t="s">
        <v>50</v>
      </c>
      <c r="E3578" s="70" t="s">
        <v>51</v>
      </c>
      <c r="F3578" s="70" t="s">
        <v>1499</v>
      </c>
      <c r="G3578" s="67">
        <v>44776</v>
      </c>
      <c r="H3578" s="67">
        <v>44776</v>
      </c>
      <c r="I3578" s="71">
        <f t="shared" si="193"/>
        <v>0</v>
      </c>
      <c r="J3578" s="72" t="s">
        <v>1500</v>
      </c>
      <c r="K3578" s="72" t="s">
        <v>1501</v>
      </c>
      <c r="L3578" s="73" t="s">
        <v>113</v>
      </c>
      <c r="M3578" s="73" t="s">
        <v>114</v>
      </c>
      <c r="N3578" s="68" t="s">
        <v>245</v>
      </c>
      <c r="O3578" s="70" t="s">
        <v>848</v>
      </c>
      <c r="P3578" s="67">
        <v>44776</v>
      </c>
      <c r="Q3578" s="75" t="str">
        <f t="shared" si="194"/>
        <v>週三</v>
      </c>
      <c r="R3578" s="80">
        <v>44778</v>
      </c>
      <c r="AA3578" s="1"/>
    </row>
    <row r="3579" spans="4:27">
      <c r="D3579" s="68" t="s">
        <v>50</v>
      </c>
      <c r="E3579" s="70" t="s">
        <v>82</v>
      </c>
      <c r="F3579" s="70" t="s">
        <v>1502</v>
      </c>
      <c r="G3579" s="67">
        <v>44763</v>
      </c>
      <c r="H3579" s="67">
        <v>44776</v>
      </c>
      <c r="I3579" s="71">
        <f t="shared" si="193"/>
        <v>13</v>
      </c>
      <c r="J3579" s="72" t="s">
        <v>102</v>
      </c>
      <c r="K3579" s="72" t="s">
        <v>103</v>
      </c>
      <c r="L3579" s="73">
        <v>1</v>
      </c>
      <c r="M3579" s="73" t="s">
        <v>104</v>
      </c>
      <c r="N3579" s="68" t="str">
        <f>VLOOKUP(K3579,[1]人員授權表!D$3:G$249,4,0)</f>
        <v>無機</v>
      </c>
      <c r="O3579" s="70" t="s">
        <v>99</v>
      </c>
      <c r="P3579" s="67">
        <f t="shared" ref="P3579:P3642" si="196">H3579-2</f>
        <v>44774</v>
      </c>
      <c r="Q3579" s="75" t="str">
        <f t="shared" si="194"/>
        <v>週一</v>
      </c>
      <c r="R3579" s="80">
        <v>44770</v>
      </c>
      <c r="AA3579" s="1"/>
    </row>
    <row r="3580" spans="4:27">
      <c r="D3580" s="68" t="s">
        <v>50</v>
      </c>
      <c r="E3580" s="70" t="s">
        <v>82</v>
      </c>
      <c r="F3580" s="70" t="s">
        <v>1503</v>
      </c>
      <c r="G3580" s="67">
        <v>44762</v>
      </c>
      <c r="H3580" s="67">
        <v>44776</v>
      </c>
      <c r="I3580" s="71">
        <f t="shared" si="193"/>
        <v>14</v>
      </c>
      <c r="J3580" s="72" t="s">
        <v>614</v>
      </c>
      <c r="K3580" s="72" t="s">
        <v>274</v>
      </c>
      <c r="L3580" s="73">
        <v>6</v>
      </c>
      <c r="M3580" s="73" t="s">
        <v>91</v>
      </c>
      <c r="N3580" s="68" t="str">
        <f>VLOOKUP(K3580,[1]人員授權表!D$3:G$249,4,0)</f>
        <v>有機</v>
      </c>
      <c r="O3580" s="70" t="str">
        <f>IF(J3580=[1]人員授權表!$C$85,"Casper李羿勳",IF(J3580=[1]人員授權表!$C$188,"Iring陳俊明",IF(J3580=[1]人員授權表!$C$189,"Brian陳泓霖",VLOOKUP(K3580,[1]人員授權表!D$2:E$249,2,FALSE))))</f>
        <v>Elle黃雅琪</v>
      </c>
      <c r="P3580" s="67">
        <f t="shared" si="196"/>
        <v>44774</v>
      </c>
      <c r="Q3580" s="75" t="str">
        <f t="shared" si="194"/>
        <v>週一</v>
      </c>
      <c r="R3580" s="80">
        <v>44771</v>
      </c>
      <c r="AA3580" s="1"/>
    </row>
    <row r="3581" spans="4:27">
      <c r="D3581" s="68" t="s">
        <v>50</v>
      </c>
      <c r="E3581" s="70" t="s">
        <v>82</v>
      </c>
      <c r="F3581" s="70" t="s">
        <v>1503</v>
      </c>
      <c r="G3581" s="67">
        <v>44762</v>
      </c>
      <c r="H3581" s="67">
        <v>44776</v>
      </c>
      <c r="I3581" s="71">
        <f t="shared" si="193"/>
        <v>14</v>
      </c>
      <c r="J3581" s="72" t="s">
        <v>1504</v>
      </c>
      <c r="K3581" s="72" t="s">
        <v>274</v>
      </c>
      <c r="L3581" s="73">
        <v>6</v>
      </c>
      <c r="M3581" s="73" t="s">
        <v>91</v>
      </c>
      <c r="N3581" s="68" t="str">
        <f>VLOOKUP(K3581,[1]人員授權表!D$3:G$249,4,0)</f>
        <v>有機</v>
      </c>
      <c r="O3581" s="70" t="str">
        <f>IF(J3581=[1]人員授權表!$C$85,"Casper李羿勳",IF(J3581=[1]人員授權表!$C$188,"Iring陳俊明",IF(J3581=[1]人員授權表!$C$189,"Brian陳泓霖",VLOOKUP(K3581,[1]人員授權表!D$2:E$249,2,FALSE))))</f>
        <v>Elle黃雅琪</v>
      </c>
      <c r="P3581" s="67">
        <f t="shared" si="196"/>
        <v>44774</v>
      </c>
      <c r="Q3581" s="75" t="str">
        <f t="shared" si="194"/>
        <v>週一</v>
      </c>
      <c r="R3581" s="80">
        <v>44771</v>
      </c>
      <c r="AA3581" s="1"/>
    </row>
    <row r="3582" spans="4:27">
      <c r="D3582" s="68" t="s">
        <v>50</v>
      </c>
      <c r="E3582" s="70" t="s">
        <v>82</v>
      </c>
      <c r="F3582" s="70" t="s">
        <v>1503</v>
      </c>
      <c r="G3582" s="67">
        <v>44762</v>
      </c>
      <c r="H3582" s="67">
        <v>44776</v>
      </c>
      <c r="I3582" s="71">
        <f t="shared" si="193"/>
        <v>14</v>
      </c>
      <c r="J3582" s="72" t="s">
        <v>1505</v>
      </c>
      <c r="K3582" s="72" t="s">
        <v>274</v>
      </c>
      <c r="L3582" s="73">
        <v>6</v>
      </c>
      <c r="M3582" s="73" t="s">
        <v>91</v>
      </c>
      <c r="N3582" s="68" t="str">
        <f>VLOOKUP(K3582,[1]人員授權表!D$3:G$249,4,0)</f>
        <v>有機</v>
      </c>
      <c r="O3582" s="70" t="str">
        <f>IF(J3582=[1]人員授權表!$C$85,"Casper李羿勳",IF(J3582=[1]人員授權表!$C$188,"Iring陳俊明",IF(J3582=[1]人員授權表!$C$189,"Brian陳泓霖",VLOOKUP(K3582,[1]人員授權表!D$2:E$249,2,FALSE))))</f>
        <v>Elle黃雅琪</v>
      </c>
      <c r="P3582" s="67">
        <f t="shared" si="196"/>
        <v>44774</v>
      </c>
      <c r="Q3582" s="75" t="str">
        <f t="shared" si="194"/>
        <v>週一</v>
      </c>
      <c r="R3582" s="80">
        <v>44771</v>
      </c>
      <c r="AA3582" s="1"/>
    </row>
    <row r="3583" spans="4:27">
      <c r="D3583" s="68" t="s">
        <v>50</v>
      </c>
      <c r="E3583" s="70" t="s">
        <v>82</v>
      </c>
      <c r="F3583" s="70" t="s">
        <v>1506</v>
      </c>
      <c r="G3583" s="101">
        <v>44762</v>
      </c>
      <c r="H3583" s="101">
        <v>44776</v>
      </c>
      <c r="I3583" s="71">
        <f t="shared" si="193"/>
        <v>14</v>
      </c>
      <c r="J3583" s="72" t="s">
        <v>125</v>
      </c>
      <c r="K3583" s="72" t="s">
        <v>144</v>
      </c>
      <c r="L3583" s="73">
        <v>3</v>
      </c>
      <c r="M3583" s="73" t="s">
        <v>324</v>
      </c>
      <c r="N3583" s="68" t="str">
        <f>VLOOKUP(K3583,[1]人員授權表!D$3:G$249,4,0)</f>
        <v>有機</v>
      </c>
      <c r="O3583" s="70" t="str">
        <f>VLOOKUP(K3583,[1]人員授權表!D$2:E$249,2,FALSE)</f>
        <v>Lucy黃詩婷</v>
      </c>
      <c r="P3583" s="67">
        <f t="shared" si="196"/>
        <v>44774</v>
      </c>
      <c r="Q3583" s="75" t="str">
        <f t="shared" si="194"/>
        <v>週一</v>
      </c>
      <c r="R3583" s="80">
        <v>44768</v>
      </c>
      <c r="AA3583" s="1"/>
    </row>
    <row r="3584" spans="4:27">
      <c r="D3584" s="68" t="s">
        <v>50</v>
      </c>
      <c r="E3584" s="70" t="s">
        <v>82</v>
      </c>
      <c r="F3584" s="70" t="s">
        <v>1507</v>
      </c>
      <c r="G3584" s="101">
        <v>44762</v>
      </c>
      <c r="H3584" s="101">
        <v>44776</v>
      </c>
      <c r="I3584" s="71">
        <f t="shared" si="193"/>
        <v>14</v>
      </c>
      <c r="J3584" s="72" t="s">
        <v>139</v>
      </c>
      <c r="K3584" s="72" t="s">
        <v>140</v>
      </c>
      <c r="L3584" s="73">
        <v>3</v>
      </c>
      <c r="M3584" s="73" t="s">
        <v>324</v>
      </c>
      <c r="N3584" s="68" t="str">
        <f>VLOOKUP(K3584,[1]人員授權表!D$3:G$249,4,0)</f>
        <v>無機</v>
      </c>
      <c r="O3584" s="70" t="str">
        <f>IF(J3584=[1]人員授權表!$C$85,"Casper李羿勳",IF(J3584=[1]人員授權表!$C$188,"Iring陳俊明",IF(J3584=[1]人員授權表!$C$189,"Brian陳泓霖",VLOOKUP(K3584,[1]人員授權表!D$2:E$249,2,FALSE))))</f>
        <v>Brian陳泓霖</v>
      </c>
      <c r="P3584" s="67">
        <f t="shared" si="196"/>
        <v>44774</v>
      </c>
      <c r="Q3584" s="75" t="str">
        <f t="shared" si="194"/>
        <v>週一</v>
      </c>
      <c r="R3584" s="80">
        <v>44768</v>
      </c>
      <c r="AA3584" s="1"/>
    </row>
    <row r="3585" spans="4:27">
      <c r="D3585" s="68" t="s">
        <v>50</v>
      </c>
      <c r="E3585" s="70" t="s">
        <v>82</v>
      </c>
      <c r="F3585" s="70" t="s">
        <v>1507</v>
      </c>
      <c r="G3585" s="101">
        <v>44762</v>
      </c>
      <c r="H3585" s="101">
        <v>44776</v>
      </c>
      <c r="I3585" s="71">
        <f t="shared" si="193"/>
        <v>14</v>
      </c>
      <c r="J3585" s="72" t="s">
        <v>97</v>
      </c>
      <c r="K3585" s="72" t="s">
        <v>187</v>
      </c>
      <c r="L3585" s="73">
        <v>3</v>
      </c>
      <c r="M3585" s="73" t="s">
        <v>324</v>
      </c>
      <c r="N3585" s="68" t="str">
        <f>VLOOKUP(K3585,[1]人員授權表!D$3:G$249,4,0)</f>
        <v>無機</v>
      </c>
      <c r="O3585" s="70" t="str">
        <f>VLOOKUP(K3585,[1]人員授權表!D$2:E$249,2,FALSE)</f>
        <v>Ruby黃家蓁</v>
      </c>
      <c r="P3585" s="67">
        <f t="shared" si="196"/>
        <v>44774</v>
      </c>
      <c r="Q3585" s="75" t="str">
        <f t="shared" si="194"/>
        <v>週一</v>
      </c>
      <c r="R3585" s="80">
        <v>44769</v>
      </c>
      <c r="AA3585" s="1"/>
    </row>
    <row r="3586" spans="4:27">
      <c r="D3586" s="68" t="s">
        <v>50</v>
      </c>
      <c r="E3586" s="70" t="s">
        <v>82</v>
      </c>
      <c r="F3586" s="70" t="s">
        <v>1507</v>
      </c>
      <c r="G3586" s="101">
        <v>44762</v>
      </c>
      <c r="H3586" s="101">
        <v>44776</v>
      </c>
      <c r="I3586" s="71">
        <f t="shared" si="193"/>
        <v>14</v>
      </c>
      <c r="J3586" s="72" t="s">
        <v>343</v>
      </c>
      <c r="K3586" s="72" t="s">
        <v>187</v>
      </c>
      <c r="L3586" s="73">
        <v>3</v>
      </c>
      <c r="M3586" s="73" t="s">
        <v>324</v>
      </c>
      <c r="N3586" s="68" t="str">
        <f>VLOOKUP(K3586,[1]人員授權表!D$3:G$249,4,0)</f>
        <v>無機</v>
      </c>
      <c r="O3586" s="70" t="str">
        <f>VLOOKUP(K3586,[1]人員授權表!D$2:E$249,2,FALSE)</f>
        <v>Ruby黃家蓁</v>
      </c>
      <c r="P3586" s="67">
        <f t="shared" si="196"/>
        <v>44774</v>
      </c>
      <c r="Q3586" s="75" t="str">
        <f t="shared" si="194"/>
        <v>週一</v>
      </c>
      <c r="R3586" s="80">
        <v>44769</v>
      </c>
      <c r="AA3586" s="1"/>
    </row>
    <row r="3587" spans="4:27">
      <c r="D3587" s="68" t="s">
        <v>50</v>
      </c>
      <c r="E3587" s="70" t="s">
        <v>82</v>
      </c>
      <c r="F3587" s="70" t="s">
        <v>1507</v>
      </c>
      <c r="G3587" s="101">
        <v>44762</v>
      </c>
      <c r="H3587" s="101">
        <v>44776</v>
      </c>
      <c r="I3587" s="71">
        <f t="shared" si="193"/>
        <v>14</v>
      </c>
      <c r="J3587" s="72" t="s">
        <v>133</v>
      </c>
      <c r="K3587" s="72" t="s">
        <v>187</v>
      </c>
      <c r="L3587" s="73">
        <v>3</v>
      </c>
      <c r="M3587" s="73" t="s">
        <v>324</v>
      </c>
      <c r="N3587" s="68" t="str">
        <f>VLOOKUP(K3587,[1]人員授權表!D$3:G$249,4,0)</f>
        <v>無機</v>
      </c>
      <c r="O3587" s="70" t="str">
        <f>VLOOKUP(K3587,[1]人員授權表!D$2:E$249,2,FALSE)</f>
        <v>Ruby黃家蓁</v>
      </c>
      <c r="P3587" s="67">
        <f t="shared" si="196"/>
        <v>44774</v>
      </c>
      <c r="Q3587" s="75" t="str">
        <f t="shared" si="194"/>
        <v>週一</v>
      </c>
      <c r="R3587" s="80">
        <v>44769</v>
      </c>
      <c r="AA3587" s="1"/>
    </row>
    <row r="3588" spans="4:27">
      <c r="D3588" s="68" t="s">
        <v>50</v>
      </c>
      <c r="E3588" s="70" t="s">
        <v>82</v>
      </c>
      <c r="F3588" s="70" t="s">
        <v>1507</v>
      </c>
      <c r="G3588" s="101">
        <v>44762</v>
      </c>
      <c r="H3588" s="101">
        <v>44776</v>
      </c>
      <c r="I3588" s="71">
        <f t="shared" si="193"/>
        <v>14</v>
      </c>
      <c r="J3588" s="72" t="s">
        <v>342</v>
      </c>
      <c r="K3588" s="72" t="s">
        <v>187</v>
      </c>
      <c r="L3588" s="73">
        <v>3</v>
      </c>
      <c r="M3588" s="73" t="s">
        <v>324</v>
      </c>
      <c r="N3588" s="68" t="str">
        <f>VLOOKUP(K3588,[1]人員授權表!D$3:G$249,4,0)</f>
        <v>無機</v>
      </c>
      <c r="O3588" s="70" t="str">
        <f>VLOOKUP(K3588,[1]人員授權表!D$2:E$249,2,FALSE)</f>
        <v>Ruby黃家蓁</v>
      </c>
      <c r="P3588" s="67">
        <f t="shared" si="196"/>
        <v>44774</v>
      </c>
      <c r="Q3588" s="75" t="str">
        <f t="shared" si="194"/>
        <v>週一</v>
      </c>
      <c r="R3588" s="80">
        <v>44769</v>
      </c>
      <c r="AA3588" s="1"/>
    </row>
    <row r="3589" spans="4:27">
      <c r="D3589" s="68" t="s">
        <v>50</v>
      </c>
      <c r="E3589" s="70" t="s">
        <v>82</v>
      </c>
      <c r="F3589" s="70" t="s">
        <v>1507</v>
      </c>
      <c r="G3589" s="101">
        <v>44762</v>
      </c>
      <c r="H3589" s="101">
        <v>44776</v>
      </c>
      <c r="I3589" s="71">
        <f t="shared" si="193"/>
        <v>14</v>
      </c>
      <c r="J3589" s="72" t="s">
        <v>340</v>
      </c>
      <c r="K3589" s="72" t="s">
        <v>187</v>
      </c>
      <c r="L3589" s="73">
        <v>3</v>
      </c>
      <c r="M3589" s="73" t="s">
        <v>324</v>
      </c>
      <c r="N3589" s="68" t="str">
        <f>VLOOKUP(K3589,[1]人員授權表!D$3:G$249,4,0)</f>
        <v>無機</v>
      </c>
      <c r="O3589" s="70" t="str">
        <f>VLOOKUP(K3589,[1]人員授權表!D$2:E$249,2,FALSE)</f>
        <v>Ruby黃家蓁</v>
      </c>
      <c r="P3589" s="67">
        <f t="shared" si="196"/>
        <v>44774</v>
      </c>
      <c r="Q3589" s="75" t="str">
        <f t="shared" si="194"/>
        <v>週一</v>
      </c>
      <c r="R3589" s="80">
        <v>44769</v>
      </c>
      <c r="AA3589" s="1"/>
    </row>
    <row r="3590" spans="4:27">
      <c r="D3590" s="68" t="s">
        <v>50</v>
      </c>
      <c r="E3590" s="70" t="s">
        <v>82</v>
      </c>
      <c r="F3590" s="70" t="s">
        <v>1507</v>
      </c>
      <c r="G3590" s="101">
        <v>44762</v>
      </c>
      <c r="H3590" s="101">
        <v>44776</v>
      </c>
      <c r="I3590" s="71">
        <f t="shared" si="193"/>
        <v>14</v>
      </c>
      <c r="J3590" s="72" t="s">
        <v>299</v>
      </c>
      <c r="K3590" s="72" t="s">
        <v>187</v>
      </c>
      <c r="L3590" s="73">
        <v>3</v>
      </c>
      <c r="M3590" s="73" t="s">
        <v>324</v>
      </c>
      <c r="N3590" s="68" t="str">
        <f>VLOOKUP(K3590,[1]人員授權表!D$3:G$249,4,0)</f>
        <v>無機</v>
      </c>
      <c r="O3590" s="70" t="str">
        <f>VLOOKUP(K3590,[1]人員授權表!D$2:E$249,2,FALSE)</f>
        <v>Ruby黃家蓁</v>
      </c>
      <c r="P3590" s="67">
        <f t="shared" si="196"/>
        <v>44774</v>
      </c>
      <c r="Q3590" s="75" t="str">
        <f t="shared" si="194"/>
        <v>週一</v>
      </c>
      <c r="R3590" s="80">
        <v>44769</v>
      </c>
      <c r="AA3590" s="1"/>
    </row>
    <row r="3591" spans="4:27">
      <c r="D3591" s="68" t="s">
        <v>50</v>
      </c>
      <c r="E3591" s="70" t="s">
        <v>82</v>
      </c>
      <c r="F3591" s="70" t="s">
        <v>1507</v>
      </c>
      <c r="G3591" s="101">
        <v>44762</v>
      </c>
      <c r="H3591" s="101">
        <v>44776</v>
      </c>
      <c r="I3591" s="71">
        <f t="shared" ref="I3591:I3654" si="197">_xlfn.DAYS(H3591,G3591)</f>
        <v>14</v>
      </c>
      <c r="J3591" s="72" t="s">
        <v>341</v>
      </c>
      <c r="K3591" s="72" t="s">
        <v>187</v>
      </c>
      <c r="L3591" s="73">
        <v>3</v>
      </c>
      <c r="M3591" s="73" t="s">
        <v>324</v>
      </c>
      <c r="N3591" s="68" t="str">
        <f>VLOOKUP(K3591,[1]人員授權表!D$3:G$249,4,0)</f>
        <v>無機</v>
      </c>
      <c r="O3591" s="70" t="str">
        <f>VLOOKUP(K3591,[1]人員授權表!D$2:E$249,2,FALSE)</f>
        <v>Ruby黃家蓁</v>
      </c>
      <c r="P3591" s="67">
        <f t="shared" si="196"/>
        <v>44774</v>
      </c>
      <c r="Q3591" s="75" t="str">
        <f t="shared" ref="Q3591:Q3654" si="198">TEXT(P3591,"aaa")</f>
        <v>週一</v>
      </c>
      <c r="R3591" s="80">
        <v>44769</v>
      </c>
      <c r="AA3591" s="1"/>
    </row>
    <row r="3592" spans="4:27">
      <c r="D3592" s="68" t="s">
        <v>50</v>
      </c>
      <c r="E3592" s="70" t="s">
        <v>82</v>
      </c>
      <c r="F3592" s="70" t="s">
        <v>1507</v>
      </c>
      <c r="G3592" s="101">
        <v>44762</v>
      </c>
      <c r="H3592" s="101">
        <v>44776</v>
      </c>
      <c r="I3592" s="71">
        <f t="shared" si="197"/>
        <v>14</v>
      </c>
      <c r="J3592" s="72" t="s">
        <v>195</v>
      </c>
      <c r="K3592" s="72" t="s">
        <v>196</v>
      </c>
      <c r="L3592" s="73">
        <v>3</v>
      </c>
      <c r="M3592" s="73" t="s">
        <v>324</v>
      </c>
      <c r="N3592" s="68" t="str">
        <f>VLOOKUP(K3592,[1]人員授權表!D$3:G$249,4,0)</f>
        <v>無機</v>
      </c>
      <c r="O3592" s="70" t="str">
        <f>VLOOKUP(K3592,[1]人員授權表!D$2:E$249,2,FALSE)</f>
        <v>Debby胡萱黛</v>
      </c>
      <c r="P3592" s="67">
        <f t="shared" si="196"/>
        <v>44774</v>
      </c>
      <c r="Q3592" s="75" t="str">
        <f t="shared" si="198"/>
        <v>週一</v>
      </c>
      <c r="R3592" s="80">
        <v>44770</v>
      </c>
      <c r="AA3592" s="1"/>
    </row>
    <row r="3593" spans="4:27">
      <c r="D3593" s="68" t="s">
        <v>50</v>
      </c>
      <c r="E3593" s="70" t="s">
        <v>82</v>
      </c>
      <c r="F3593" s="70" t="s">
        <v>1507</v>
      </c>
      <c r="G3593" s="101">
        <v>44762</v>
      </c>
      <c r="H3593" s="101">
        <v>44776</v>
      </c>
      <c r="I3593" s="71">
        <f t="shared" si="197"/>
        <v>14</v>
      </c>
      <c r="J3593" s="72" t="s">
        <v>198</v>
      </c>
      <c r="K3593" s="72" t="s">
        <v>199</v>
      </c>
      <c r="L3593" s="73">
        <v>3</v>
      </c>
      <c r="M3593" s="73" t="s">
        <v>324</v>
      </c>
      <c r="N3593" s="68" t="str">
        <f>VLOOKUP(K3593,[1]人員授權表!D$3:G$249,4,0)</f>
        <v>無機</v>
      </c>
      <c r="O3593" s="70" t="str">
        <f>VLOOKUP(K3593,[1]人員授權表!D$2:E$249,2,FALSE)</f>
        <v>Vicky游崴涵</v>
      </c>
      <c r="P3593" s="67">
        <f t="shared" si="196"/>
        <v>44774</v>
      </c>
      <c r="Q3593" s="75" t="str">
        <f t="shared" si="198"/>
        <v>週一</v>
      </c>
      <c r="R3593" s="80">
        <v>44774</v>
      </c>
      <c r="AA3593" s="1"/>
    </row>
    <row r="3594" spans="4:27">
      <c r="D3594" s="68" t="s">
        <v>50</v>
      </c>
      <c r="E3594" s="70" t="s">
        <v>82</v>
      </c>
      <c r="F3594" s="70" t="s">
        <v>1507</v>
      </c>
      <c r="G3594" s="101">
        <v>44762</v>
      </c>
      <c r="H3594" s="101">
        <v>44776</v>
      </c>
      <c r="I3594" s="71">
        <f t="shared" si="197"/>
        <v>14</v>
      </c>
      <c r="J3594" s="72" t="s">
        <v>164</v>
      </c>
      <c r="K3594" s="72" t="s">
        <v>146</v>
      </c>
      <c r="L3594" s="73">
        <v>3</v>
      </c>
      <c r="M3594" s="73" t="s">
        <v>324</v>
      </c>
      <c r="N3594" s="68" t="str">
        <f>VLOOKUP(K3594,[1]人員授權表!D$3:G$249,4,0)</f>
        <v>無機</v>
      </c>
      <c r="O3594" s="70" t="str">
        <f>VLOOKUP(K3594,[1]人員授權表!D$2:E$249,2,FALSE)</f>
        <v>Jack劉念忻</v>
      </c>
      <c r="P3594" s="67">
        <f t="shared" si="196"/>
        <v>44774</v>
      </c>
      <c r="Q3594" s="75" t="str">
        <f t="shared" si="198"/>
        <v>週一</v>
      </c>
      <c r="R3594" s="80">
        <v>44770</v>
      </c>
      <c r="AA3594" s="1"/>
    </row>
    <row r="3595" spans="4:27">
      <c r="D3595" s="68" t="s">
        <v>50</v>
      </c>
      <c r="E3595" s="70" t="s">
        <v>82</v>
      </c>
      <c r="F3595" s="70" t="s">
        <v>1507</v>
      </c>
      <c r="G3595" s="101">
        <v>44762</v>
      </c>
      <c r="H3595" s="101">
        <v>44776</v>
      </c>
      <c r="I3595" s="71">
        <f t="shared" si="197"/>
        <v>14</v>
      </c>
      <c r="J3595" s="72" t="s">
        <v>204</v>
      </c>
      <c r="K3595" s="72" t="s">
        <v>205</v>
      </c>
      <c r="L3595" s="73">
        <v>3</v>
      </c>
      <c r="M3595" s="73" t="s">
        <v>324</v>
      </c>
      <c r="N3595" s="68" t="str">
        <f>VLOOKUP(K3595,[1]人員授權表!D$3:G$249,4,0)</f>
        <v>無機</v>
      </c>
      <c r="O3595" s="70" t="str">
        <f>VLOOKUP(K3595,[1]人員授權表!D$2:E$249,2,FALSE)</f>
        <v>Iring陳俊明</v>
      </c>
      <c r="P3595" s="67">
        <f t="shared" si="196"/>
        <v>44774</v>
      </c>
      <c r="Q3595" s="75" t="str">
        <f t="shared" si="198"/>
        <v>週一</v>
      </c>
      <c r="R3595" s="80">
        <v>44769</v>
      </c>
      <c r="AA3595" s="1"/>
    </row>
    <row r="3596" spans="4:27">
      <c r="D3596" s="68" t="s">
        <v>50</v>
      </c>
      <c r="E3596" s="70" t="s">
        <v>82</v>
      </c>
      <c r="F3596" s="70" t="s">
        <v>1507</v>
      </c>
      <c r="G3596" s="101">
        <v>44762</v>
      </c>
      <c r="H3596" s="101">
        <v>44776</v>
      </c>
      <c r="I3596" s="71">
        <f t="shared" si="197"/>
        <v>14</v>
      </c>
      <c r="J3596" s="72" t="s">
        <v>178</v>
      </c>
      <c r="K3596" s="72" t="s">
        <v>179</v>
      </c>
      <c r="L3596" s="73">
        <v>3</v>
      </c>
      <c r="M3596" s="73" t="s">
        <v>324</v>
      </c>
      <c r="N3596" s="68" t="str">
        <f>VLOOKUP(K3596,[1]人員授權表!D$3:G$249,4,0)</f>
        <v>無機</v>
      </c>
      <c r="O3596" s="70" t="s">
        <v>115</v>
      </c>
      <c r="P3596" s="67">
        <f t="shared" si="196"/>
        <v>44774</v>
      </c>
      <c r="Q3596" s="75" t="str">
        <f t="shared" si="198"/>
        <v>週一</v>
      </c>
      <c r="R3596" s="80">
        <v>44769</v>
      </c>
      <c r="AA3596" s="1"/>
    </row>
    <row r="3597" spans="4:27">
      <c r="D3597" s="68" t="s">
        <v>50</v>
      </c>
      <c r="E3597" s="70" t="s">
        <v>82</v>
      </c>
      <c r="F3597" s="70" t="s">
        <v>1507</v>
      </c>
      <c r="G3597" s="101">
        <v>44762</v>
      </c>
      <c r="H3597" s="101">
        <v>44776</v>
      </c>
      <c r="I3597" s="71">
        <f t="shared" si="197"/>
        <v>14</v>
      </c>
      <c r="J3597" s="72" t="s">
        <v>141</v>
      </c>
      <c r="K3597" s="72" t="s">
        <v>142</v>
      </c>
      <c r="L3597" s="73">
        <v>3</v>
      </c>
      <c r="M3597" s="73" t="s">
        <v>324</v>
      </c>
      <c r="N3597" s="68" t="str">
        <f>VLOOKUP(K3597,[1]人員授權表!D$3:G$249,4,0)</f>
        <v>無機</v>
      </c>
      <c r="O3597" s="70" t="str">
        <f>VLOOKUP(K3597,[1]人員授權表!D$2:E$249,2,FALSE)</f>
        <v>Dennis陳汶宏</v>
      </c>
      <c r="P3597" s="67">
        <f t="shared" si="196"/>
        <v>44774</v>
      </c>
      <c r="Q3597" s="75" t="str">
        <f t="shared" si="198"/>
        <v>週一</v>
      </c>
      <c r="R3597" s="80">
        <v>44769</v>
      </c>
      <c r="AA3597" s="1"/>
    </row>
    <row r="3598" spans="4:27">
      <c r="D3598" s="68" t="s">
        <v>50</v>
      </c>
      <c r="E3598" s="70" t="s">
        <v>82</v>
      </c>
      <c r="F3598" s="70" t="s">
        <v>1507</v>
      </c>
      <c r="G3598" s="101">
        <v>44762</v>
      </c>
      <c r="H3598" s="101">
        <v>44776</v>
      </c>
      <c r="I3598" s="71">
        <f t="shared" si="197"/>
        <v>14</v>
      </c>
      <c r="J3598" s="72" t="s">
        <v>137</v>
      </c>
      <c r="K3598" s="72" t="s">
        <v>138</v>
      </c>
      <c r="L3598" s="73">
        <v>3</v>
      </c>
      <c r="M3598" s="73" t="s">
        <v>324</v>
      </c>
      <c r="N3598" s="68" t="str">
        <f>VLOOKUP(K3598,[1]人員授權表!D$3:G$249,4,0)</f>
        <v>無機</v>
      </c>
      <c r="O3598" s="70" t="s">
        <v>99</v>
      </c>
      <c r="P3598" s="67">
        <f t="shared" si="196"/>
        <v>44774</v>
      </c>
      <c r="Q3598" s="75" t="str">
        <f t="shared" si="198"/>
        <v>週一</v>
      </c>
      <c r="R3598" s="80">
        <v>44771</v>
      </c>
      <c r="AA3598" s="1"/>
    </row>
    <row r="3599" spans="4:27">
      <c r="D3599" s="68" t="s">
        <v>50</v>
      </c>
      <c r="E3599" s="70" t="s">
        <v>82</v>
      </c>
      <c r="F3599" s="70" t="s">
        <v>1507</v>
      </c>
      <c r="G3599" s="101">
        <v>44762</v>
      </c>
      <c r="H3599" s="101">
        <v>44776</v>
      </c>
      <c r="I3599" s="71">
        <f t="shared" si="197"/>
        <v>14</v>
      </c>
      <c r="J3599" s="72" t="s">
        <v>293</v>
      </c>
      <c r="K3599" s="72" t="s">
        <v>1508</v>
      </c>
      <c r="L3599" s="73">
        <v>3</v>
      </c>
      <c r="M3599" s="73" t="s">
        <v>324</v>
      </c>
      <c r="N3599" s="68" t="str">
        <f>VLOOKUP(K3599,[1]人員授權表!D$3:G$249,4,0)</f>
        <v>無機</v>
      </c>
      <c r="O3599" s="70" t="str">
        <f>VLOOKUP(K3599,[1]人員授權表!D$2:E$249,2,FALSE)</f>
        <v>Vicky游崴涵</v>
      </c>
      <c r="P3599" s="67">
        <f t="shared" si="196"/>
        <v>44774</v>
      </c>
      <c r="Q3599" s="75" t="str">
        <f t="shared" si="198"/>
        <v>週一</v>
      </c>
      <c r="R3599" s="80">
        <v>44774</v>
      </c>
      <c r="AA3599" s="1"/>
    </row>
    <row r="3600" spans="4:27">
      <c r="D3600" s="68" t="s">
        <v>50</v>
      </c>
      <c r="E3600" s="70" t="s">
        <v>51</v>
      </c>
      <c r="F3600" s="70" t="s">
        <v>1509</v>
      </c>
      <c r="G3600" s="67">
        <v>44755</v>
      </c>
      <c r="H3600" s="67">
        <v>44776</v>
      </c>
      <c r="I3600" s="71">
        <f t="shared" si="197"/>
        <v>21</v>
      </c>
      <c r="J3600" s="72" t="s">
        <v>1106</v>
      </c>
      <c r="K3600" s="72" t="s">
        <v>182</v>
      </c>
      <c r="L3600" s="73">
        <v>1</v>
      </c>
      <c r="M3600" s="73" t="s">
        <v>108</v>
      </c>
      <c r="N3600" s="68" t="str">
        <f>VLOOKUP(K3600,[1]人員授權表!D$3:G$249,4,0)</f>
        <v>有機</v>
      </c>
      <c r="O3600" s="70" t="str">
        <f>IF(J3600=[1]人員授權表!$C$85,"Casper李羿勳",IF(J3600=[1]人員授權表!$C$188,"Iring陳俊明",IF(J3600=[1]人員授權表!$C$189,"Brian陳泓霖",VLOOKUP(K3600,[1]人員授權表!D$2:E$249,2,FALSE))))</f>
        <v>Sara王淑玲</v>
      </c>
      <c r="P3600" s="67">
        <f t="shared" si="196"/>
        <v>44774</v>
      </c>
      <c r="Q3600" s="75" t="str">
        <f t="shared" si="198"/>
        <v>週一</v>
      </c>
      <c r="R3600" s="80">
        <v>44764</v>
      </c>
      <c r="AA3600" s="1"/>
    </row>
    <row r="3601" spans="4:27">
      <c r="D3601" s="68" t="s">
        <v>50</v>
      </c>
      <c r="E3601" s="70" t="s">
        <v>51</v>
      </c>
      <c r="F3601" s="70" t="s">
        <v>1509</v>
      </c>
      <c r="G3601" s="67">
        <v>44755</v>
      </c>
      <c r="H3601" s="67">
        <v>44776</v>
      </c>
      <c r="I3601" s="71">
        <f t="shared" si="197"/>
        <v>21</v>
      </c>
      <c r="J3601" s="72" t="s">
        <v>1322</v>
      </c>
      <c r="K3601" s="72" t="s">
        <v>187</v>
      </c>
      <c r="L3601" s="73">
        <v>1</v>
      </c>
      <c r="M3601" s="73" t="s">
        <v>108</v>
      </c>
      <c r="N3601" s="68" t="str">
        <f>VLOOKUP(K3601,[1]人員授權表!D$3:G$249,4,0)</f>
        <v>無機</v>
      </c>
      <c r="O3601" s="70" t="str">
        <f>IF(J3601=[1]人員授權表!$C$85,"Casper李羿勳",IF(J3601=[1]人員授權表!$C$188,"Iring陳俊明",IF(J3601=[1]人員授權表!$C$189,"Brian陳泓霖",VLOOKUP(K3601,[1]人員授權表!D$2:E$249,2,FALSE))))</f>
        <v>Ruby黃家蓁</v>
      </c>
      <c r="P3601" s="67">
        <f t="shared" si="196"/>
        <v>44774</v>
      </c>
      <c r="Q3601" s="75" t="str">
        <f t="shared" si="198"/>
        <v>週一</v>
      </c>
      <c r="R3601" s="80">
        <v>44757</v>
      </c>
      <c r="AA3601" s="1"/>
    </row>
    <row r="3602" spans="4:27">
      <c r="D3602" s="68" t="s">
        <v>50</v>
      </c>
      <c r="E3602" s="70" t="s">
        <v>51</v>
      </c>
      <c r="F3602" s="70" t="s">
        <v>1509</v>
      </c>
      <c r="G3602" s="67">
        <v>44755</v>
      </c>
      <c r="H3602" s="67">
        <v>44776</v>
      </c>
      <c r="I3602" s="71">
        <f t="shared" si="197"/>
        <v>21</v>
      </c>
      <c r="J3602" s="72" t="s">
        <v>1323</v>
      </c>
      <c r="K3602" s="72" t="s">
        <v>189</v>
      </c>
      <c r="L3602" s="73">
        <v>1</v>
      </c>
      <c r="M3602" s="73" t="s">
        <v>108</v>
      </c>
      <c r="N3602" s="68" t="str">
        <f>VLOOKUP(K3602,[1]人員授權表!D$3:G$249,4,0)</f>
        <v>無機</v>
      </c>
      <c r="O3602" s="70" t="str">
        <f>IF(J3602=[1]人員授權表!$C$85,"Casper李羿勳",IF(J3602=[1]人員授權表!$C$188,"Iring陳俊明",IF(J3602=[1]人員授權表!$C$189,"Brian陳泓霖",VLOOKUP(K3602,[1]人員授權表!D$2:E$249,2,FALSE))))</f>
        <v>Iring陳俊明</v>
      </c>
      <c r="P3602" s="67">
        <f t="shared" si="196"/>
        <v>44774</v>
      </c>
      <c r="Q3602" s="75" t="str">
        <f t="shared" si="198"/>
        <v>週一</v>
      </c>
      <c r="R3602" s="80">
        <v>44762</v>
      </c>
      <c r="AA3602" s="1"/>
    </row>
    <row r="3603" spans="4:27">
      <c r="D3603" s="68" t="s">
        <v>50</v>
      </c>
      <c r="E3603" s="70" t="s">
        <v>51</v>
      </c>
      <c r="F3603" s="70" t="s">
        <v>1509</v>
      </c>
      <c r="G3603" s="67">
        <v>44755</v>
      </c>
      <c r="H3603" s="67">
        <v>44776</v>
      </c>
      <c r="I3603" s="71">
        <f t="shared" si="197"/>
        <v>21</v>
      </c>
      <c r="J3603" s="72" t="s">
        <v>190</v>
      </c>
      <c r="K3603" s="72" t="s">
        <v>140</v>
      </c>
      <c r="L3603" s="73">
        <v>1</v>
      </c>
      <c r="M3603" s="73" t="s">
        <v>108</v>
      </c>
      <c r="N3603" s="68" t="str">
        <f>VLOOKUP(K3603,[1]人員授權表!D$3:G$249,4,0)</f>
        <v>無機</v>
      </c>
      <c r="O3603" s="70" t="str">
        <f>IF(J3603=[1]人員授權表!$C$85,"Casper李羿勳",IF(J3603=[1]人員授權表!$C$188,"Iring陳俊明",IF(J3603=[1]人員授權表!$C$189,"Brian陳泓霖",VLOOKUP(K3603,[1]人員授權表!D$2:E$249,2,FALSE))))</f>
        <v>Iring陳俊明</v>
      </c>
      <c r="P3603" s="67">
        <f t="shared" si="196"/>
        <v>44774</v>
      </c>
      <c r="Q3603" s="75" t="str">
        <f t="shared" si="198"/>
        <v>週一</v>
      </c>
      <c r="R3603" s="80">
        <v>44762</v>
      </c>
      <c r="AA3603" s="1"/>
    </row>
    <row r="3604" spans="4:27">
      <c r="D3604" s="68" t="s">
        <v>50</v>
      </c>
      <c r="E3604" s="70" t="s">
        <v>51</v>
      </c>
      <c r="F3604" s="70" t="s">
        <v>1509</v>
      </c>
      <c r="G3604" s="67">
        <v>44755</v>
      </c>
      <c r="H3604" s="67">
        <v>44776</v>
      </c>
      <c r="I3604" s="71">
        <f t="shared" si="197"/>
        <v>21</v>
      </c>
      <c r="J3604" s="72" t="s">
        <v>1324</v>
      </c>
      <c r="K3604" s="72" t="s">
        <v>282</v>
      </c>
      <c r="L3604" s="73">
        <v>1</v>
      </c>
      <c r="M3604" s="73" t="s">
        <v>108</v>
      </c>
      <c r="N3604" s="68" t="str">
        <f>VLOOKUP(K3604,[1]人員授權表!D$3:G$249,4,0)</f>
        <v>有機</v>
      </c>
      <c r="O3604" s="70" t="str">
        <f>IF(J3604=[1]人員授權表!$C$85,"Casper李羿勳",IF(J3604=[1]人員授權表!$C$188,"Iring陳俊明",IF(J3604=[1]人員授權表!$C$189,"Brian陳泓霖",VLOOKUP(K3604,[1]人員授權表!D$2:E$249,2,FALSE))))</f>
        <v>Marco陳鴻鈞</v>
      </c>
      <c r="P3604" s="67">
        <f t="shared" si="196"/>
        <v>44774</v>
      </c>
      <c r="Q3604" s="75" t="str">
        <f t="shared" si="198"/>
        <v>週一</v>
      </c>
      <c r="R3604" s="80">
        <v>44757</v>
      </c>
      <c r="AA3604" s="1"/>
    </row>
    <row r="3605" spans="4:27">
      <c r="D3605" s="68" t="s">
        <v>50</v>
      </c>
      <c r="E3605" s="70" t="s">
        <v>51</v>
      </c>
      <c r="F3605" s="70" t="s">
        <v>1509</v>
      </c>
      <c r="G3605" s="67">
        <v>44755</v>
      </c>
      <c r="H3605" s="67">
        <v>44776</v>
      </c>
      <c r="I3605" s="71">
        <f t="shared" si="197"/>
        <v>21</v>
      </c>
      <c r="J3605" s="72" t="s">
        <v>195</v>
      </c>
      <c r="K3605" s="72" t="s">
        <v>196</v>
      </c>
      <c r="L3605" s="73">
        <v>1</v>
      </c>
      <c r="M3605" s="73" t="s">
        <v>108</v>
      </c>
      <c r="N3605" s="68" t="str">
        <f>VLOOKUP(K3605,[1]人員授權表!D$3:G$249,4,0)</f>
        <v>無機</v>
      </c>
      <c r="O3605" s="70" t="str">
        <f>IF(J3605=[1]人員授權表!$C$85,"Casper李羿勳",IF(J3605=[1]人員授權表!$C$188,"Iring陳俊明",IF(J3605=[1]人員授權表!$C$189,"Brian陳泓霖",VLOOKUP(K3605,[1]人員授權表!D$2:E$249,2,FALSE))))</f>
        <v>Debby胡萱黛</v>
      </c>
      <c r="P3605" s="67">
        <f t="shared" si="196"/>
        <v>44774</v>
      </c>
      <c r="Q3605" s="75" t="str">
        <f t="shared" si="198"/>
        <v>週一</v>
      </c>
      <c r="R3605" s="80">
        <v>44762</v>
      </c>
      <c r="AA3605" s="1"/>
    </row>
    <row r="3606" spans="4:27">
      <c r="D3606" s="68" t="s">
        <v>50</v>
      </c>
      <c r="E3606" s="70" t="s">
        <v>51</v>
      </c>
      <c r="F3606" s="70" t="s">
        <v>1509</v>
      </c>
      <c r="G3606" s="67">
        <v>44755</v>
      </c>
      <c r="H3606" s="67">
        <v>44776</v>
      </c>
      <c r="I3606" s="71">
        <f t="shared" si="197"/>
        <v>21</v>
      </c>
      <c r="J3606" s="72" t="s">
        <v>198</v>
      </c>
      <c r="K3606" s="72" t="s">
        <v>199</v>
      </c>
      <c r="L3606" s="73">
        <v>1</v>
      </c>
      <c r="M3606" s="73" t="s">
        <v>108</v>
      </c>
      <c r="N3606" s="68" t="str">
        <f>VLOOKUP(K3606,[1]人員授權表!D$3:G$249,4,0)</f>
        <v>無機</v>
      </c>
      <c r="O3606" s="70" t="str">
        <f>IF(J3606=[1]人員授權表!$C$85,"Casper李羿勳",IF(J3606=[1]人員授權表!$C$188,"Iring陳俊明",IF(J3606=[1]人員授權表!$C$189,"Brian陳泓霖",VLOOKUP(K3606,[1]人員授權表!D$2:E$249,2,FALSE))))</f>
        <v>Vicky游崴涵</v>
      </c>
      <c r="P3606" s="67">
        <f t="shared" si="196"/>
        <v>44774</v>
      </c>
      <c r="Q3606" s="75" t="str">
        <f t="shared" si="198"/>
        <v>週一</v>
      </c>
      <c r="R3606" s="80">
        <v>44763</v>
      </c>
      <c r="AA3606" s="1"/>
    </row>
    <row r="3607" spans="4:27">
      <c r="D3607" s="68" t="s">
        <v>50</v>
      </c>
      <c r="E3607" s="70" t="s">
        <v>51</v>
      </c>
      <c r="F3607" s="70" t="s">
        <v>1509</v>
      </c>
      <c r="G3607" s="67">
        <v>44755</v>
      </c>
      <c r="H3607" s="67">
        <v>44776</v>
      </c>
      <c r="I3607" s="71">
        <f t="shared" si="197"/>
        <v>21</v>
      </c>
      <c r="J3607" s="72" t="s">
        <v>1382</v>
      </c>
      <c r="K3607" s="72" t="s">
        <v>201</v>
      </c>
      <c r="L3607" s="73">
        <v>1</v>
      </c>
      <c r="M3607" s="73" t="s">
        <v>108</v>
      </c>
      <c r="N3607" s="68" t="str">
        <f>VLOOKUP(K3607,[1]人員授權表!D$3:G$249,4,0)</f>
        <v>無機</v>
      </c>
      <c r="O3607" s="70" t="str">
        <f>IF(J3607=[1]人員授權表!$C$85,"Casper李羿勳",IF(J3607=[1]人員授權表!$C$188,"Iring陳俊明",IF(J3607=[1]人員授權表!$C$189,"Brian陳泓霖",VLOOKUP(K3607,[1]人員授權表!D$2:E$249,2,FALSE))))</f>
        <v>Ruby黃家蓁</v>
      </c>
      <c r="P3607" s="67">
        <f t="shared" si="196"/>
        <v>44774</v>
      </c>
      <c r="Q3607" s="75" t="str">
        <f t="shared" si="198"/>
        <v>週一</v>
      </c>
      <c r="R3607" s="80">
        <v>44757</v>
      </c>
      <c r="AA3607" s="1"/>
    </row>
    <row r="3608" spans="4:27">
      <c r="D3608" s="68" t="s">
        <v>50</v>
      </c>
      <c r="E3608" s="70" t="s">
        <v>51</v>
      </c>
      <c r="F3608" s="70" t="s">
        <v>1509</v>
      </c>
      <c r="G3608" s="67">
        <v>44755</v>
      </c>
      <c r="H3608" s="67">
        <v>44776</v>
      </c>
      <c r="I3608" s="71">
        <f t="shared" si="197"/>
        <v>21</v>
      </c>
      <c r="J3608" s="72" t="s">
        <v>151</v>
      </c>
      <c r="K3608" s="72" t="s">
        <v>152</v>
      </c>
      <c r="L3608" s="73">
        <v>1</v>
      </c>
      <c r="M3608" s="73" t="s">
        <v>108</v>
      </c>
      <c r="N3608" s="68" t="str">
        <f>VLOOKUP(K3608,[1]人員授權表!D$3:G$249,4,0)</f>
        <v>無機</v>
      </c>
      <c r="O3608" s="70" t="str">
        <f>IF(J3608=[1]人員授權表!$C$85,"Casper李羿勳",IF(J3608=[1]人員授權表!$C$188,"Iring陳俊明",IF(J3608=[1]人員授權表!$C$189,"Brian陳泓霖",VLOOKUP(K3608,[1]人員授權表!D$2:E$249,2,FALSE))))</f>
        <v>Vicky游崴涵</v>
      </c>
      <c r="P3608" s="67">
        <f t="shared" si="196"/>
        <v>44774</v>
      </c>
      <c r="Q3608" s="75" t="str">
        <f t="shared" si="198"/>
        <v>週一</v>
      </c>
      <c r="R3608" s="80">
        <v>44763</v>
      </c>
      <c r="AA3608" s="1"/>
    </row>
    <row r="3609" spans="4:27">
      <c r="D3609" s="68" t="s">
        <v>50</v>
      </c>
      <c r="E3609" s="70" t="s">
        <v>51</v>
      </c>
      <c r="F3609" s="70" t="s">
        <v>1509</v>
      </c>
      <c r="G3609" s="67">
        <v>44755</v>
      </c>
      <c r="H3609" s="67">
        <v>44776</v>
      </c>
      <c r="I3609" s="71">
        <f t="shared" si="197"/>
        <v>21</v>
      </c>
      <c r="J3609" s="72" t="s">
        <v>1383</v>
      </c>
      <c r="K3609" s="72" t="s">
        <v>161</v>
      </c>
      <c r="L3609" s="73">
        <v>1</v>
      </c>
      <c r="M3609" s="73" t="s">
        <v>108</v>
      </c>
      <c r="N3609" s="68" t="str">
        <f>VLOOKUP(K3609,[1]人員授權表!D$3:G$249,4,0)</f>
        <v>無機</v>
      </c>
      <c r="O3609" s="70" t="str">
        <f>IF(J3609=[1]人員授權表!$C$85,"Casper李羿勳",IF(J3609=[1]人員授權表!$C$188,"Iring陳俊明",IF(J3609=[1]人員授權表!$C$189,"Brian陳泓霖",VLOOKUP(K3609,[1]人員授權表!D$2:E$249,2,FALSE))))</f>
        <v>Dennis陳汶宏</v>
      </c>
      <c r="P3609" s="67">
        <f t="shared" si="196"/>
        <v>44774</v>
      </c>
      <c r="Q3609" s="75" t="str">
        <f t="shared" si="198"/>
        <v>週一</v>
      </c>
      <c r="R3609" s="80">
        <v>44762</v>
      </c>
      <c r="AA3609" s="1"/>
    </row>
    <row r="3610" spans="4:27">
      <c r="D3610" s="68" t="s">
        <v>50</v>
      </c>
      <c r="E3610" s="70" t="s">
        <v>51</v>
      </c>
      <c r="F3610" s="70" t="s">
        <v>1509</v>
      </c>
      <c r="G3610" s="67">
        <v>44755</v>
      </c>
      <c r="H3610" s="67">
        <v>44776</v>
      </c>
      <c r="I3610" s="71">
        <f t="shared" si="197"/>
        <v>21</v>
      </c>
      <c r="J3610" s="72" t="s">
        <v>1325</v>
      </c>
      <c r="K3610" s="72" t="s">
        <v>1326</v>
      </c>
      <c r="L3610" s="73">
        <v>1</v>
      </c>
      <c r="M3610" s="73" t="s">
        <v>108</v>
      </c>
      <c r="N3610" s="68" t="str">
        <f>VLOOKUP(K3610,[1]人員授權表!D$3:G$249,4,0)</f>
        <v>無機</v>
      </c>
      <c r="O3610" s="70" t="str">
        <f>IF(J3610=[1]人員授權表!$C$85,"Casper李羿勳",IF(J3610=[1]人員授權表!$C$188,"Iring陳俊明",IF(J3610=[1]人員授權表!$C$189,"Brian陳泓霖",VLOOKUP(K3610,[1]人員授權表!D$2:E$249,2,FALSE))))</f>
        <v>Dennis陳汶宏</v>
      </c>
      <c r="P3610" s="67">
        <f t="shared" si="196"/>
        <v>44774</v>
      </c>
      <c r="Q3610" s="75" t="str">
        <f t="shared" si="198"/>
        <v>週一</v>
      </c>
      <c r="R3610" s="80">
        <v>44762</v>
      </c>
      <c r="AA3610" s="1"/>
    </row>
    <row r="3611" spans="4:27">
      <c r="D3611" s="68" t="s">
        <v>50</v>
      </c>
      <c r="E3611" s="70" t="s">
        <v>51</v>
      </c>
      <c r="F3611" s="70" t="s">
        <v>1509</v>
      </c>
      <c r="G3611" s="67">
        <v>44755</v>
      </c>
      <c r="H3611" s="67">
        <v>44776</v>
      </c>
      <c r="I3611" s="71">
        <f t="shared" si="197"/>
        <v>21</v>
      </c>
      <c r="J3611" s="72" t="s">
        <v>1384</v>
      </c>
      <c r="K3611" s="72" t="s">
        <v>176</v>
      </c>
      <c r="L3611" s="73">
        <v>1</v>
      </c>
      <c r="M3611" s="73" t="s">
        <v>108</v>
      </c>
      <c r="N3611" s="68" t="str">
        <f>VLOOKUP(K3611,[1]人員授權表!D$3:G$249,4,0)</f>
        <v>無機</v>
      </c>
      <c r="O3611" s="70" t="s">
        <v>177</v>
      </c>
      <c r="P3611" s="67">
        <f t="shared" si="196"/>
        <v>44774</v>
      </c>
      <c r="Q3611" s="75" t="str">
        <f t="shared" si="198"/>
        <v>週一</v>
      </c>
      <c r="R3611" s="80">
        <v>44757</v>
      </c>
      <c r="AA3611" s="1"/>
    </row>
    <row r="3612" spans="4:27">
      <c r="D3612" s="68" t="s">
        <v>50</v>
      </c>
      <c r="E3612" s="70" t="s">
        <v>51</v>
      </c>
      <c r="F3612" s="70" t="s">
        <v>1509</v>
      </c>
      <c r="G3612" s="67">
        <v>44755</v>
      </c>
      <c r="H3612" s="67">
        <v>44776</v>
      </c>
      <c r="I3612" s="71">
        <f t="shared" si="197"/>
        <v>21</v>
      </c>
      <c r="J3612" s="72" t="s">
        <v>290</v>
      </c>
      <c r="K3612" s="72" t="s">
        <v>291</v>
      </c>
      <c r="L3612" s="73">
        <v>1</v>
      </c>
      <c r="M3612" s="73" t="s">
        <v>108</v>
      </c>
      <c r="N3612" s="68" t="str">
        <f>VLOOKUP(K3612,[1]人員授權表!D$3:G$249,4,0)</f>
        <v>無機</v>
      </c>
      <c r="O3612" s="70" t="str">
        <f>IF(J3612=[1]人員授權表!$C$85,"Casper李羿勳",IF(J3612=[1]人員授權表!$C$188,"Iring陳俊明",IF(J3612=[1]人員授權表!$C$189,"Brian陳泓霖",VLOOKUP(K3612,[1]人員授權表!D$2:E$249,2,FALSE))))</f>
        <v>George陳志昇</v>
      </c>
      <c r="P3612" s="67">
        <f t="shared" si="196"/>
        <v>44774</v>
      </c>
      <c r="Q3612" s="75" t="str">
        <f t="shared" si="198"/>
        <v>週一</v>
      </c>
      <c r="R3612" s="80">
        <v>44762</v>
      </c>
      <c r="AA3612" s="1"/>
    </row>
    <row r="3613" spans="4:27">
      <c r="D3613" s="68" t="s">
        <v>50</v>
      </c>
      <c r="E3613" s="70" t="s">
        <v>51</v>
      </c>
      <c r="F3613" s="70" t="s">
        <v>1509</v>
      </c>
      <c r="G3613" s="67">
        <v>44755</v>
      </c>
      <c r="H3613" s="67">
        <v>44776</v>
      </c>
      <c r="I3613" s="71">
        <f t="shared" si="197"/>
        <v>21</v>
      </c>
      <c r="J3613" s="72" t="s">
        <v>204</v>
      </c>
      <c r="K3613" s="72" t="s">
        <v>205</v>
      </c>
      <c r="L3613" s="73">
        <v>1</v>
      </c>
      <c r="M3613" s="73" t="s">
        <v>108</v>
      </c>
      <c r="N3613" s="68" t="str">
        <f>VLOOKUP(K3613,[1]人員授權表!D$3:G$249,4,0)</f>
        <v>無機</v>
      </c>
      <c r="O3613" s="70" t="str">
        <f>IF(J3613=[1]人員授權表!$C$85,"Casper李羿勳",IF(J3613=[1]人員授權表!$C$188,"Iring陳俊明",IF(J3613=[1]人員授權表!$C$189,"Brian陳泓霖",VLOOKUP(K3613,[1]人員授權表!D$2:E$249,2,FALSE))))</f>
        <v>Iring陳俊明</v>
      </c>
      <c r="P3613" s="67">
        <f t="shared" si="196"/>
        <v>44774</v>
      </c>
      <c r="Q3613" s="75" t="str">
        <f t="shared" si="198"/>
        <v>週一</v>
      </c>
      <c r="R3613" s="80">
        <v>44763</v>
      </c>
      <c r="AA3613" s="1"/>
    </row>
    <row r="3614" spans="4:27">
      <c r="D3614" s="68" t="s">
        <v>50</v>
      </c>
      <c r="E3614" s="70" t="s">
        <v>51</v>
      </c>
      <c r="F3614" s="70" t="s">
        <v>1509</v>
      </c>
      <c r="G3614" s="67">
        <v>44755</v>
      </c>
      <c r="H3614" s="67">
        <v>44776</v>
      </c>
      <c r="I3614" s="71">
        <f t="shared" si="197"/>
        <v>21</v>
      </c>
      <c r="J3614" s="72" t="s">
        <v>1328</v>
      </c>
      <c r="K3614" s="72" t="s">
        <v>179</v>
      </c>
      <c r="L3614" s="73">
        <v>1</v>
      </c>
      <c r="M3614" s="73" t="s">
        <v>108</v>
      </c>
      <c r="N3614" s="68" t="str">
        <f>VLOOKUP(K3614,[1]人員授權表!D$3:G$249,4,0)</f>
        <v>無機</v>
      </c>
      <c r="O3614" s="70" t="s">
        <v>115</v>
      </c>
      <c r="P3614" s="67">
        <f t="shared" si="196"/>
        <v>44774</v>
      </c>
      <c r="Q3614" s="75" t="str">
        <f t="shared" si="198"/>
        <v>週一</v>
      </c>
      <c r="R3614" s="80">
        <v>44763</v>
      </c>
      <c r="AA3614" s="1"/>
    </row>
    <row r="3615" spans="4:27">
      <c r="D3615" s="68" t="s">
        <v>50</v>
      </c>
      <c r="E3615" s="70" t="s">
        <v>51</v>
      </c>
      <c r="F3615" s="70" t="s">
        <v>1509</v>
      </c>
      <c r="G3615" s="67">
        <v>44755</v>
      </c>
      <c r="H3615" s="67">
        <v>44776</v>
      </c>
      <c r="I3615" s="71">
        <f t="shared" si="197"/>
        <v>21</v>
      </c>
      <c r="J3615" s="72" t="s">
        <v>1329</v>
      </c>
      <c r="K3615" s="72" t="s">
        <v>179</v>
      </c>
      <c r="L3615" s="73">
        <v>1</v>
      </c>
      <c r="M3615" s="73" t="s">
        <v>108</v>
      </c>
      <c r="N3615" s="68" t="str">
        <f>VLOOKUP(K3615,[1]人員授權表!D$3:G$249,4,0)</f>
        <v>無機</v>
      </c>
      <c r="O3615" s="70" t="s">
        <v>115</v>
      </c>
      <c r="P3615" s="67">
        <f t="shared" si="196"/>
        <v>44774</v>
      </c>
      <c r="Q3615" s="75" t="str">
        <f t="shared" si="198"/>
        <v>週一</v>
      </c>
      <c r="R3615" s="80">
        <v>44763</v>
      </c>
      <c r="AA3615" s="1"/>
    </row>
    <row r="3616" spans="4:27">
      <c r="D3616" s="68" t="s">
        <v>50</v>
      </c>
      <c r="E3616" s="70" t="s">
        <v>51</v>
      </c>
      <c r="F3616" s="70" t="s">
        <v>1509</v>
      </c>
      <c r="G3616" s="67">
        <v>44755</v>
      </c>
      <c r="H3616" s="67">
        <v>44776</v>
      </c>
      <c r="I3616" s="71">
        <f t="shared" si="197"/>
        <v>21</v>
      </c>
      <c r="J3616" s="72" t="s">
        <v>1141</v>
      </c>
      <c r="K3616" s="72" t="s">
        <v>142</v>
      </c>
      <c r="L3616" s="73">
        <v>1</v>
      </c>
      <c r="M3616" s="73" t="s">
        <v>108</v>
      </c>
      <c r="N3616" s="68" t="str">
        <f>VLOOKUP(K3616,[1]人員授權表!D$3:G$249,4,0)</f>
        <v>無機</v>
      </c>
      <c r="O3616" s="70" t="str">
        <f>IF(J3616=[1]人員授權表!$C$85,"Casper李羿勳",IF(J3616=[1]人員授權表!$C$188,"Iring陳俊明",IF(J3616=[1]人員授權表!$C$189,"Brian陳泓霖",VLOOKUP(K3616,[1]人員授權表!D$2:E$249,2,FALSE))))</f>
        <v>Dennis陳汶宏</v>
      </c>
      <c r="P3616" s="67">
        <f t="shared" si="196"/>
        <v>44774</v>
      </c>
      <c r="Q3616" s="75" t="str">
        <f t="shared" si="198"/>
        <v>週一</v>
      </c>
      <c r="R3616" s="80">
        <v>44761</v>
      </c>
      <c r="AA3616" s="1"/>
    </row>
    <row r="3617" spans="4:27">
      <c r="D3617" s="68" t="s">
        <v>50</v>
      </c>
      <c r="E3617" s="70" t="s">
        <v>51</v>
      </c>
      <c r="F3617" s="70" t="s">
        <v>1510</v>
      </c>
      <c r="G3617" s="67">
        <v>44755</v>
      </c>
      <c r="H3617" s="67">
        <v>44776</v>
      </c>
      <c r="I3617" s="71">
        <f t="shared" si="197"/>
        <v>21</v>
      </c>
      <c r="J3617" s="72" t="s">
        <v>1330</v>
      </c>
      <c r="K3617" s="72" t="s">
        <v>154</v>
      </c>
      <c r="L3617" s="73">
        <v>1</v>
      </c>
      <c r="M3617" s="73" t="s">
        <v>108</v>
      </c>
      <c r="N3617" s="68" t="str">
        <f>VLOOKUP(K3617,[1]人員授權表!D$3:G$249,4,0)</f>
        <v>無機</v>
      </c>
      <c r="O3617" s="70" t="str">
        <f>IF(J3617=[1]人員授權表!$C$85,"Casper李羿勳",IF(J3617=[1]人員授權表!$C$188,"Iring陳俊明",IF(J3617=[1]人員授權表!$C$189,"Brian陳泓霖",VLOOKUP(K3617,[1]人員授權表!D$2:E$249,2,FALSE))))</f>
        <v>Ken張智凱</v>
      </c>
      <c r="P3617" s="67">
        <f t="shared" si="196"/>
        <v>44774</v>
      </c>
      <c r="Q3617" s="75" t="str">
        <f t="shared" si="198"/>
        <v>週一</v>
      </c>
      <c r="R3617" s="80">
        <v>44756</v>
      </c>
      <c r="AA3617" s="1"/>
    </row>
    <row r="3618" spans="4:27">
      <c r="D3618" s="68" t="s">
        <v>50</v>
      </c>
      <c r="E3618" s="70" t="s">
        <v>51</v>
      </c>
      <c r="F3618" s="70" t="s">
        <v>1509</v>
      </c>
      <c r="G3618" s="67">
        <v>44755</v>
      </c>
      <c r="H3618" s="67">
        <v>44776</v>
      </c>
      <c r="I3618" s="71">
        <f t="shared" si="197"/>
        <v>21</v>
      </c>
      <c r="J3618" s="72" t="s">
        <v>209</v>
      </c>
      <c r="K3618" s="72" t="s">
        <v>210</v>
      </c>
      <c r="L3618" s="73">
        <v>1</v>
      </c>
      <c r="M3618" s="73" t="s">
        <v>108</v>
      </c>
      <c r="N3618" s="68" t="str">
        <f>VLOOKUP(K3618,[1]人員授權表!D$3:G$249,4,0)</f>
        <v>無機</v>
      </c>
      <c r="O3618" s="70" t="str">
        <f>IF(J3618=[1]人員授權表!$C$85,"Casper李羿勳",IF(J3618=[1]人員授權表!$C$188,"Iring陳俊明",IF(J3618=[1]人員授權表!$C$189,"Brian陳泓霖",VLOOKUP(K3618,[1]人員授權表!D$2:E$249,2,FALSE))))</f>
        <v>Vicky游崴涵</v>
      </c>
      <c r="P3618" s="67">
        <f t="shared" si="196"/>
        <v>44774</v>
      </c>
      <c r="Q3618" s="75" t="str">
        <f t="shared" si="198"/>
        <v>週一</v>
      </c>
      <c r="R3618" s="80">
        <v>44764</v>
      </c>
      <c r="AA3618" s="1"/>
    </row>
    <row r="3619" spans="4:27">
      <c r="D3619" s="68" t="s">
        <v>50</v>
      </c>
      <c r="E3619" s="70" t="s">
        <v>51</v>
      </c>
      <c r="F3619" s="70" t="s">
        <v>1509</v>
      </c>
      <c r="G3619" s="67">
        <v>44755</v>
      </c>
      <c r="H3619" s="67">
        <v>44776</v>
      </c>
      <c r="I3619" s="71">
        <f t="shared" si="197"/>
        <v>21</v>
      </c>
      <c r="J3619" s="72" t="s">
        <v>558</v>
      </c>
      <c r="K3619" s="72" t="s">
        <v>168</v>
      </c>
      <c r="L3619" s="73">
        <v>1</v>
      </c>
      <c r="M3619" s="73" t="s">
        <v>108</v>
      </c>
      <c r="N3619" s="68" t="str">
        <f>VLOOKUP(K3619,[1]人員授權表!D$3:G$249,4,0)</f>
        <v>有機</v>
      </c>
      <c r="O3619" s="70" t="str">
        <f>IF(J3619=[1]人員授權表!$C$85,"Casper李羿勳",IF(J3619=[1]人員授權表!$C$188,"Iring陳俊明",IF(J3619=[1]人員授權表!$C$189,"Brian陳泓霖",VLOOKUP(K3619,[1]人員授權表!D$2:E$249,2,FALSE))))</f>
        <v>Una林庭瑄</v>
      </c>
      <c r="P3619" s="67">
        <f t="shared" si="196"/>
        <v>44774</v>
      </c>
      <c r="Q3619" s="75" t="str">
        <f t="shared" si="198"/>
        <v>週一</v>
      </c>
      <c r="R3619" s="80">
        <v>44762</v>
      </c>
      <c r="AA3619" s="1"/>
    </row>
    <row r="3620" spans="4:27">
      <c r="D3620" s="68" t="s">
        <v>50</v>
      </c>
      <c r="E3620" s="70" t="s">
        <v>51</v>
      </c>
      <c r="F3620" s="70" t="s">
        <v>1509</v>
      </c>
      <c r="G3620" s="67">
        <v>44755</v>
      </c>
      <c r="H3620" s="67">
        <v>44776</v>
      </c>
      <c r="I3620" s="71">
        <f t="shared" si="197"/>
        <v>21</v>
      </c>
      <c r="J3620" s="72" t="s">
        <v>257</v>
      </c>
      <c r="K3620" s="72" t="s">
        <v>1225</v>
      </c>
      <c r="L3620" s="73">
        <v>1</v>
      </c>
      <c r="M3620" s="73" t="s">
        <v>108</v>
      </c>
      <c r="N3620" s="68" t="str">
        <f>VLOOKUP(K3620,[1]人員授權表!D$3:G$249,4,0)</f>
        <v>有機</v>
      </c>
      <c r="O3620" s="70" t="str">
        <f>IF(J3620=[1]人員授權表!$C$85,"Casper李羿勳",IF(J3620=[1]人員授權表!$C$188,"Iring陳俊明",IF(J3620=[1]人員授權表!$C$189,"Brian陳泓霖",VLOOKUP(K3620,[1]人員授權表!D$2:E$249,2,FALSE))))</f>
        <v>Casper李羿勳</v>
      </c>
      <c r="P3620" s="67">
        <f t="shared" si="196"/>
        <v>44774</v>
      </c>
      <c r="Q3620" s="75" t="str">
        <f t="shared" si="198"/>
        <v>週一</v>
      </c>
      <c r="R3620" s="80">
        <v>44767</v>
      </c>
      <c r="AA3620" s="1"/>
    </row>
    <row r="3621" spans="4:27">
      <c r="D3621" s="68" t="s">
        <v>50</v>
      </c>
      <c r="E3621" s="70" t="s">
        <v>51</v>
      </c>
      <c r="F3621" s="70" t="s">
        <v>1509</v>
      </c>
      <c r="G3621" s="67">
        <v>44755</v>
      </c>
      <c r="H3621" s="67">
        <v>44776</v>
      </c>
      <c r="I3621" s="71">
        <f t="shared" si="197"/>
        <v>21</v>
      </c>
      <c r="J3621" s="72" t="s">
        <v>1335</v>
      </c>
      <c r="K3621" s="72" t="s">
        <v>1227</v>
      </c>
      <c r="L3621" s="73">
        <v>1</v>
      </c>
      <c r="M3621" s="73" t="s">
        <v>108</v>
      </c>
      <c r="N3621" s="68" t="str">
        <f>VLOOKUP(K3621,[1]人員授權表!D$3:G$249,4,0)</f>
        <v>有機</v>
      </c>
      <c r="O3621" s="70" t="str">
        <f>IF(J3621=[1]人員授權表!$C$85,"Casper李羿勳",IF(J3621=[1]人員授權表!$C$188,"Iring陳俊明",IF(J3621=[1]人員授權表!$C$189,"Brian陳泓霖",VLOOKUP(K3621,[1]人員授權表!D$2:E$249,2,FALSE))))</f>
        <v>Marco陳鴻鈞</v>
      </c>
      <c r="P3621" s="67">
        <f t="shared" si="196"/>
        <v>44774</v>
      </c>
      <c r="Q3621" s="75" t="str">
        <f t="shared" si="198"/>
        <v>週一</v>
      </c>
      <c r="R3621" s="80">
        <v>44761</v>
      </c>
      <c r="AA3621" s="1"/>
    </row>
    <row r="3622" spans="4:27">
      <c r="D3622" s="68" t="s">
        <v>50</v>
      </c>
      <c r="E3622" s="70" t="s">
        <v>51</v>
      </c>
      <c r="F3622" s="70" t="s">
        <v>1511</v>
      </c>
      <c r="G3622" s="67">
        <v>44755</v>
      </c>
      <c r="H3622" s="67">
        <v>44776</v>
      </c>
      <c r="I3622" s="71">
        <f t="shared" si="197"/>
        <v>21</v>
      </c>
      <c r="J3622" s="72" t="s">
        <v>1106</v>
      </c>
      <c r="K3622" s="72" t="s">
        <v>182</v>
      </c>
      <c r="L3622" s="73">
        <v>1</v>
      </c>
      <c r="M3622" s="73" t="s">
        <v>108</v>
      </c>
      <c r="N3622" s="68" t="str">
        <f>VLOOKUP(K3622,[1]人員授權表!D$3:G$249,4,0)</f>
        <v>有機</v>
      </c>
      <c r="O3622" s="70" t="str">
        <f>IF(J3622=[1]人員授權表!$C$85,"Casper李羿勳",IF(J3622=[1]人員授權表!$C$188,"Iring陳俊明",IF(J3622=[1]人員授權表!$C$189,"Brian陳泓霖",VLOOKUP(K3622,[1]人員授權表!D$2:E$249,2,FALSE))))</f>
        <v>Sara王淑玲</v>
      </c>
      <c r="P3622" s="67">
        <f t="shared" si="196"/>
        <v>44774</v>
      </c>
      <c r="Q3622" s="75" t="str">
        <f t="shared" si="198"/>
        <v>週一</v>
      </c>
      <c r="R3622" s="80">
        <v>44764</v>
      </c>
      <c r="AA3622" s="1"/>
    </row>
    <row r="3623" spans="4:27">
      <c r="D3623" s="68" t="s">
        <v>50</v>
      </c>
      <c r="E3623" s="70" t="s">
        <v>51</v>
      </c>
      <c r="F3623" s="70" t="s">
        <v>1511</v>
      </c>
      <c r="G3623" s="67">
        <v>44755</v>
      </c>
      <c r="H3623" s="67">
        <v>44776</v>
      </c>
      <c r="I3623" s="71">
        <f t="shared" si="197"/>
        <v>21</v>
      </c>
      <c r="J3623" s="72" t="s">
        <v>1322</v>
      </c>
      <c r="K3623" s="72" t="s">
        <v>187</v>
      </c>
      <c r="L3623" s="73">
        <v>1</v>
      </c>
      <c r="M3623" s="73" t="s">
        <v>108</v>
      </c>
      <c r="N3623" s="68" t="str">
        <f>VLOOKUP(K3623,[1]人員授權表!D$3:G$249,4,0)</f>
        <v>無機</v>
      </c>
      <c r="O3623" s="70" t="str">
        <f>IF(J3623=[1]人員授權表!$C$85,"Casper李羿勳",IF(J3623=[1]人員授權表!$C$188,"Iring陳俊明",IF(J3623=[1]人員授權表!$C$189,"Brian陳泓霖",VLOOKUP(K3623,[1]人員授權表!D$2:E$249,2,FALSE))))</f>
        <v>Ruby黃家蓁</v>
      </c>
      <c r="P3623" s="67">
        <f t="shared" si="196"/>
        <v>44774</v>
      </c>
      <c r="Q3623" s="75" t="str">
        <f t="shared" si="198"/>
        <v>週一</v>
      </c>
      <c r="R3623" s="80">
        <v>44757</v>
      </c>
      <c r="AA3623" s="1"/>
    </row>
    <row r="3624" spans="4:27">
      <c r="D3624" s="68" t="s">
        <v>50</v>
      </c>
      <c r="E3624" s="70" t="s">
        <v>51</v>
      </c>
      <c r="F3624" s="70" t="s">
        <v>1511</v>
      </c>
      <c r="G3624" s="67">
        <v>44755</v>
      </c>
      <c r="H3624" s="67">
        <v>44776</v>
      </c>
      <c r="I3624" s="71">
        <f t="shared" si="197"/>
        <v>21</v>
      </c>
      <c r="J3624" s="72" t="s">
        <v>1323</v>
      </c>
      <c r="K3624" s="72" t="s">
        <v>189</v>
      </c>
      <c r="L3624" s="73">
        <v>1</v>
      </c>
      <c r="M3624" s="73" t="s">
        <v>108</v>
      </c>
      <c r="N3624" s="68" t="str">
        <f>VLOOKUP(K3624,[1]人員授權表!D$3:G$249,4,0)</f>
        <v>無機</v>
      </c>
      <c r="O3624" s="70" t="str">
        <f>IF(J3624=[1]人員授權表!$C$85,"Casper李羿勳",IF(J3624=[1]人員授權表!$C$188,"Iring陳俊明",IF(J3624=[1]人員授權表!$C$189,"Brian陳泓霖",VLOOKUP(K3624,[1]人員授權表!D$2:E$249,2,FALSE))))</f>
        <v>Iring陳俊明</v>
      </c>
      <c r="P3624" s="67">
        <f t="shared" si="196"/>
        <v>44774</v>
      </c>
      <c r="Q3624" s="75" t="str">
        <f t="shared" si="198"/>
        <v>週一</v>
      </c>
      <c r="R3624" s="80">
        <v>44762</v>
      </c>
      <c r="AA3624" s="1"/>
    </row>
    <row r="3625" spans="4:27">
      <c r="D3625" s="68" t="s">
        <v>50</v>
      </c>
      <c r="E3625" s="70" t="s">
        <v>51</v>
      </c>
      <c r="F3625" s="70" t="s">
        <v>1511</v>
      </c>
      <c r="G3625" s="67">
        <v>44755</v>
      </c>
      <c r="H3625" s="67">
        <v>44776</v>
      </c>
      <c r="I3625" s="71">
        <f t="shared" si="197"/>
        <v>21</v>
      </c>
      <c r="J3625" s="72" t="s">
        <v>190</v>
      </c>
      <c r="K3625" s="72" t="s">
        <v>140</v>
      </c>
      <c r="L3625" s="73">
        <v>1</v>
      </c>
      <c r="M3625" s="73" t="s">
        <v>108</v>
      </c>
      <c r="N3625" s="68" t="str">
        <f>VLOOKUP(K3625,[1]人員授權表!D$3:G$249,4,0)</f>
        <v>無機</v>
      </c>
      <c r="O3625" s="70" t="str">
        <f>IF(J3625=[1]人員授權表!$C$85,"Casper李羿勳",IF(J3625=[1]人員授權表!$C$188,"Iring陳俊明",IF(J3625=[1]人員授權表!$C$189,"Brian陳泓霖",VLOOKUP(K3625,[1]人員授權表!D$2:E$249,2,FALSE))))</f>
        <v>Iring陳俊明</v>
      </c>
      <c r="P3625" s="67">
        <f t="shared" si="196"/>
        <v>44774</v>
      </c>
      <c r="Q3625" s="75" t="str">
        <f t="shared" si="198"/>
        <v>週一</v>
      </c>
      <c r="R3625" s="80">
        <v>44762</v>
      </c>
      <c r="AA3625" s="1"/>
    </row>
    <row r="3626" spans="4:27">
      <c r="D3626" s="68" t="s">
        <v>50</v>
      </c>
      <c r="E3626" s="70" t="s">
        <v>51</v>
      </c>
      <c r="F3626" s="70" t="s">
        <v>1511</v>
      </c>
      <c r="G3626" s="67">
        <v>44755</v>
      </c>
      <c r="H3626" s="67">
        <v>44776</v>
      </c>
      <c r="I3626" s="71">
        <f t="shared" si="197"/>
        <v>21</v>
      </c>
      <c r="J3626" s="72" t="s">
        <v>1324</v>
      </c>
      <c r="K3626" s="72" t="s">
        <v>282</v>
      </c>
      <c r="L3626" s="73">
        <v>1</v>
      </c>
      <c r="M3626" s="73" t="s">
        <v>108</v>
      </c>
      <c r="N3626" s="68" t="str">
        <f>VLOOKUP(K3626,[1]人員授權表!D$3:G$249,4,0)</f>
        <v>有機</v>
      </c>
      <c r="O3626" s="70" t="str">
        <f>IF(J3626=[1]人員授權表!$C$85,"Casper李羿勳",IF(J3626=[1]人員授權表!$C$188,"Iring陳俊明",IF(J3626=[1]人員授權表!$C$189,"Brian陳泓霖",VLOOKUP(K3626,[1]人員授權表!D$2:E$249,2,FALSE))))</f>
        <v>Marco陳鴻鈞</v>
      </c>
      <c r="P3626" s="67">
        <f t="shared" si="196"/>
        <v>44774</v>
      </c>
      <c r="Q3626" s="75" t="str">
        <f t="shared" si="198"/>
        <v>週一</v>
      </c>
      <c r="R3626" s="80">
        <v>44757</v>
      </c>
      <c r="AA3626" s="1"/>
    </row>
    <row r="3627" spans="4:27">
      <c r="D3627" s="68" t="s">
        <v>50</v>
      </c>
      <c r="E3627" s="70" t="s">
        <v>51</v>
      </c>
      <c r="F3627" s="70" t="s">
        <v>1511</v>
      </c>
      <c r="G3627" s="67">
        <v>44755</v>
      </c>
      <c r="H3627" s="67">
        <v>44776</v>
      </c>
      <c r="I3627" s="71">
        <f t="shared" si="197"/>
        <v>21</v>
      </c>
      <c r="J3627" s="72" t="s">
        <v>195</v>
      </c>
      <c r="K3627" s="72" t="s">
        <v>196</v>
      </c>
      <c r="L3627" s="73">
        <v>1</v>
      </c>
      <c r="M3627" s="73" t="s">
        <v>108</v>
      </c>
      <c r="N3627" s="68" t="str">
        <f>VLOOKUP(K3627,[1]人員授權表!D$3:G$249,4,0)</f>
        <v>無機</v>
      </c>
      <c r="O3627" s="70" t="str">
        <f>IF(J3627=[1]人員授權表!$C$85,"Casper李羿勳",IF(J3627=[1]人員授權表!$C$188,"Iring陳俊明",IF(J3627=[1]人員授權表!$C$189,"Brian陳泓霖",VLOOKUP(K3627,[1]人員授權表!D$2:E$249,2,FALSE))))</f>
        <v>Debby胡萱黛</v>
      </c>
      <c r="P3627" s="67">
        <f t="shared" si="196"/>
        <v>44774</v>
      </c>
      <c r="Q3627" s="75" t="str">
        <f t="shared" si="198"/>
        <v>週一</v>
      </c>
      <c r="R3627" s="80">
        <v>44762</v>
      </c>
      <c r="AA3627" s="1"/>
    </row>
    <row r="3628" spans="4:27">
      <c r="D3628" s="68" t="s">
        <v>50</v>
      </c>
      <c r="E3628" s="70" t="s">
        <v>51</v>
      </c>
      <c r="F3628" s="70" t="s">
        <v>1511</v>
      </c>
      <c r="G3628" s="67">
        <v>44755</v>
      </c>
      <c r="H3628" s="67">
        <v>44776</v>
      </c>
      <c r="I3628" s="71">
        <f t="shared" si="197"/>
        <v>21</v>
      </c>
      <c r="J3628" s="72" t="s">
        <v>198</v>
      </c>
      <c r="K3628" s="72" t="s">
        <v>199</v>
      </c>
      <c r="L3628" s="73">
        <v>1</v>
      </c>
      <c r="M3628" s="73" t="s">
        <v>108</v>
      </c>
      <c r="N3628" s="68" t="str">
        <f>VLOOKUP(K3628,[1]人員授權表!D$3:G$249,4,0)</f>
        <v>無機</v>
      </c>
      <c r="O3628" s="70" t="str">
        <f>IF(J3628=[1]人員授權表!$C$85,"Casper李羿勳",IF(J3628=[1]人員授權表!$C$188,"Iring陳俊明",IF(J3628=[1]人員授權表!$C$189,"Brian陳泓霖",VLOOKUP(K3628,[1]人員授權表!D$2:E$249,2,FALSE))))</f>
        <v>Vicky游崴涵</v>
      </c>
      <c r="P3628" s="67">
        <f t="shared" si="196"/>
        <v>44774</v>
      </c>
      <c r="Q3628" s="75" t="str">
        <f t="shared" si="198"/>
        <v>週一</v>
      </c>
      <c r="R3628" s="80">
        <v>44763</v>
      </c>
      <c r="AA3628" s="1"/>
    </row>
    <row r="3629" spans="4:27">
      <c r="D3629" s="68" t="s">
        <v>50</v>
      </c>
      <c r="E3629" s="70" t="s">
        <v>51</v>
      </c>
      <c r="F3629" s="70" t="s">
        <v>1511</v>
      </c>
      <c r="G3629" s="67">
        <v>44755</v>
      </c>
      <c r="H3629" s="67">
        <v>44776</v>
      </c>
      <c r="I3629" s="71">
        <f t="shared" si="197"/>
        <v>21</v>
      </c>
      <c r="J3629" s="72" t="s">
        <v>1382</v>
      </c>
      <c r="K3629" s="72" t="s">
        <v>201</v>
      </c>
      <c r="L3629" s="73">
        <v>1</v>
      </c>
      <c r="M3629" s="73" t="s">
        <v>108</v>
      </c>
      <c r="N3629" s="68" t="str">
        <f>VLOOKUP(K3629,[1]人員授權表!D$3:G$249,4,0)</f>
        <v>無機</v>
      </c>
      <c r="O3629" s="70" t="str">
        <f>IF(J3629=[1]人員授權表!$C$85,"Casper李羿勳",IF(J3629=[1]人員授權表!$C$188,"Iring陳俊明",IF(J3629=[1]人員授權表!$C$189,"Brian陳泓霖",VLOOKUP(K3629,[1]人員授權表!D$2:E$249,2,FALSE))))</f>
        <v>Ruby黃家蓁</v>
      </c>
      <c r="P3629" s="67">
        <f t="shared" si="196"/>
        <v>44774</v>
      </c>
      <c r="Q3629" s="75" t="str">
        <f t="shared" si="198"/>
        <v>週一</v>
      </c>
      <c r="R3629" s="80">
        <v>44757</v>
      </c>
      <c r="AA3629" s="1"/>
    </row>
    <row r="3630" spans="4:27">
      <c r="D3630" s="68" t="s">
        <v>50</v>
      </c>
      <c r="E3630" s="70" t="s">
        <v>51</v>
      </c>
      <c r="F3630" s="70" t="s">
        <v>1511</v>
      </c>
      <c r="G3630" s="67">
        <v>44755</v>
      </c>
      <c r="H3630" s="67">
        <v>44776</v>
      </c>
      <c r="I3630" s="71">
        <f t="shared" si="197"/>
        <v>21</v>
      </c>
      <c r="J3630" s="72" t="s">
        <v>151</v>
      </c>
      <c r="K3630" s="72" t="s">
        <v>152</v>
      </c>
      <c r="L3630" s="73">
        <v>1</v>
      </c>
      <c r="M3630" s="73" t="s">
        <v>108</v>
      </c>
      <c r="N3630" s="68" t="str">
        <f>VLOOKUP(K3630,[1]人員授權表!D$3:G$249,4,0)</f>
        <v>無機</v>
      </c>
      <c r="O3630" s="70" t="str">
        <f>IF(J3630=[1]人員授權表!$C$85,"Casper李羿勳",IF(J3630=[1]人員授權表!$C$188,"Iring陳俊明",IF(J3630=[1]人員授權表!$C$189,"Brian陳泓霖",VLOOKUP(K3630,[1]人員授權表!D$2:E$249,2,FALSE))))</f>
        <v>Vicky游崴涵</v>
      </c>
      <c r="P3630" s="67">
        <f t="shared" si="196"/>
        <v>44774</v>
      </c>
      <c r="Q3630" s="75" t="str">
        <f t="shared" si="198"/>
        <v>週一</v>
      </c>
      <c r="R3630" s="80">
        <v>44763</v>
      </c>
      <c r="AA3630" s="1"/>
    </row>
    <row r="3631" spans="4:27">
      <c r="D3631" s="68" t="s">
        <v>50</v>
      </c>
      <c r="E3631" s="70" t="s">
        <v>51</v>
      </c>
      <c r="F3631" s="70" t="s">
        <v>1511</v>
      </c>
      <c r="G3631" s="67">
        <v>44755</v>
      </c>
      <c r="H3631" s="67">
        <v>44776</v>
      </c>
      <c r="I3631" s="71">
        <f t="shared" si="197"/>
        <v>21</v>
      </c>
      <c r="J3631" s="72" t="s">
        <v>1383</v>
      </c>
      <c r="K3631" s="72" t="s">
        <v>161</v>
      </c>
      <c r="L3631" s="73">
        <v>1</v>
      </c>
      <c r="M3631" s="73" t="s">
        <v>108</v>
      </c>
      <c r="N3631" s="68" t="str">
        <f>VLOOKUP(K3631,[1]人員授權表!D$3:G$249,4,0)</f>
        <v>無機</v>
      </c>
      <c r="O3631" s="70" t="str">
        <f>IF(J3631=[1]人員授權表!$C$85,"Casper李羿勳",IF(J3631=[1]人員授權表!$C$188,"Iring陳俊明",IF(J3631=[1]人員授權表!$C$189,"Brian陳泓霖",VLOOKUP(K3631,[1]人員授權表!D$2:E$249,2,FALSE))))</f>
        <v>Dennis陳汶宏</v>
      </c>
      <c r="P3631" s="67">
        <f t="shared" si="196"/>
        <v>44774</v>
      </c>
      <c r="Q3631" s="75" t="str">
        <f t="shared" si="198"/>
        <v>週一</v>
      </c>
      <c r="R3631" s="80">
        <v>44762</v>
      </c>
      <c r="AA3631" s="1"/>
    </row>
    <row r="3632" spans="4:27">
      <c r="D3632" s="68" t="s">
        <v>50</v>
      </c>
      <c r="E3632" s="70" t="s">
        <v>51</v>
      </c>
      <c r="F3632" s="70" t="s">
        <v>1511</v>
      </c>
      <c r="G3632" s="67">
        <v>44755</v>
      </c>
      <c r="H3632" s="67">
        <v>44776</v>
      </c>
      <c r="I3632" s="71">
        <f t="shared" si="197"/>
        <v>21</v>
      </c>
      <c r="J3632" s="72" t="s">
        <v>1325</v>
      </c>
      <c r="K3632" s="72" t="s">
        <v>1326</v>
      </c>
      <c r="L3632" s="73">
        <v>1</v>
      </c>
      <c r="M3632" s="73" t="s">
        <v>108</v>
      </c>
      <c r="N3632" s="68" t="str">
        <f>VLOOKUP(K3632,[1]人員授權表!D$3:G$249,4,0)</f>
        <v>無機</v>
      </c>
      <c r="O3632" s="70" t="str">
        <f>IF(J3632=[1]人員授權表!$C$85,"Casper李羿勳",IF(J3632=[1]人員授權表!$C$188,"Iring陳俊明",IF(J3632=[1]人員授權表!$C$189,"Brian陳泓霖",VLOOKUP(K3632,[1]人員授權表!D$2:E$249,2,FALSE))))</f>
        <v>Dennis陳汶宏</v>
      </c>
      <c r="P3632" s="67">
        <f t="shared" si="196"/>
        <v>44774</v>
      </c>
      <c r="Q3632" s="75" t="str">
        <f t="shared" si="198"/>
        <v>週一</v>
      </c>
      <c r="R3632" s="80">
        <v>44762</v>
      </c>
      <c r="AA3632" s="1"/>
    </row>
    <row r="3633" spans="4:27">
      <c r="D3633" s="68" t="s">
        <v>50</v>
      </c>
      <c r="E3633" s="70" t="s">
        <v>51</v>
      </c>
      <c r="F3633" s="70" t="s">
        <v>1511</v>
      </c>
      <c r="G3633" s="67">
        <v>44755</v>
      </c>
      <c r="H3633" s="67">
        <v>44776</v>
      </c>
      <c r="I3633" s="71">
        <f t="shared" si="197"/>
        <v>21</v>
      </c>
      <c r="J3633" s="72" t="s">
        <v>1384</v>
      </c>
      <c r="K3633" s="72" t="s">
        <v>176</v>
      </c>
      <c r="L3633" s="73">
        <v>1</v>
      </c>
      <c r="M3633" s="73" t="s">
        <v>108</v>
      </c>
      <c r="N3633" s="68" t="str">
        <f>VLOOKUP(K3633,[1]人員授權表!D$3:G$249,4,0)</f>
        <v>無機</v>
      </c>
      <c r="O3633" s="70" t="s">
        <v>177</v>
      </c>
      <c r="P3633" s="67">
        <f t="shared" si="196"/>
        <v>44774</v>
      </c>
      <c r="Q3633" s="75" t="str">
        <f t="shared" si="198"/>
        <v>週一</v>
      </c>
      <c r="R3633" s="80">
        <v>44757</v>
      </c>
      <c r="AA3633" s="1"/>
    </row>
    <row r="3634" spans="4:27">
      <c r="D3634" s="68" t="s">
        <v>50</v>
      </c>
      <c r="E3634" s="70" t="s">
        <v>51</v>
      </c>
      <c r="F3634" s="70" t="s">
        <v>1511</v>
      </c>
      <c r="G3634" s="67">
        <v>44755</v>
      </c>
      <c r="H3634" s="67">
        <v>44776</v>
      </c>
      <c r="I3634" s="71">
        <f t="shared" si="197"/>
        <v>21</v>
      </c>
      <c r="J3634" s="72" t="s">
        <v>290</v>
      </c>
      <c r="K3634" s="72" t="s">
        <v>291</v>
      </c>
      <c r="L3634" s="73">
        <v>1</v>
      </c>
      <c r="M3634" s="73" t="s">
        <v>108</v>
      </c>
      <c r="N3634" s="68" t="str">
        <f>VLOOKUP(K3634,[1]人員授權表!D$3:G$249,4,0)</f>
        <v>無機</v>
      </c>
      <c r="O3634" s="70" t="str">
        <f>IF(J3634=[1]人員授權表!$C$85,"Casper李羿勳",IF(J3634=[1]人員授權表!$C$188,"Iring陳俊明",IF(J3634=[1]人員授權表!$C$189,"Brian陳泓霖",VLOOKUP(K3634,[1]人員授權表!D$2:E$249,2,FALSE))))</f>
        <v>George陳志昇</v>
      </c>
      <c r="P3634" s="67">
        <f t="shared" si="196"/>
        <v>44774</v>
      </c>
      <c r="Q3634" s="75" t="str">
        <f t="shared" si="198"/>
        <v>週一</v>
      </c>
      <c r="R3634" s="80">
        <v>44762</v>
      </c>
      <c r="AA3634" s="1"/>
    </row>
    <row r="3635" spans="4:27">
      <c r="D3635" s="68" t="s">
        <v>50</v>
      </c>
      <c r="E3635" s="70" t="s">
        <v>51</v>
      </c>
      <c r="F3635" s="70" t="s">
        <v>1511</v>
      </c>
      <c r="G3635" s="67">
        <v>44755</v>
      </c>
      <c r="H3635" s="67">
        <v>44776</v>
      </c>
      <c r="I3635" s="71">
        <f t="shared" si="197"/>
        <v>21</v>
      </c>
      <c r="J3635" s="72" t="s">
        <v>204</v>
      </c>
      <c r="K3635" s="72" t="s">
        <v>205</v>
      </c>
      <c r="L3635" s="73">
        <v>1</v>
      </c>
      <c r="M3635" s="73" t="s">
        <v>108</v>
      </c>
      <c r="N3635" s="68" t="str">
        <f>VLOOKUP(K3635,[1]人員授權表!D$3:G$249,4,0)</f>
        <v>無機</v>
      </c>
      <c r="O3635" s="70" t="str">
        <f>IF(J3635=[1]人員授權表!$C$85,"Casper李羿勳",IF(J3635=[1]人員授權表!$C$188,"Iring陳俊明",IF(J3635=[1]人員授權表!$C$189,"Brian陳泓霖",VLOOKUP(K3635,[1]人員授權表!D$2:E$249,2,FALSE))))</f>
        <v>Iring陳俊明</v>
      </c>
      <c r="P3635" s="67">
        <f t="shared" si="196"/>
        <v>44774</v>
      </c>
      <c r="Q3635" s="75" t="str">
        <f t="shared" si="198"/>
        <v>週一</v>
      </c>
      <c r="R3635" s="80">
        <v>44763</v>
      </c>
      <c r="AA3635" s="1"/>
    </row>
    <row r="3636" spans="4:27">
      <c r="D3636" s="68" t="s">
        <v>50</v>
      </c>
      <c r="E3636" s="70" t="s">
        <v>51</v>
      </c>
      <c r="F3636" s="70" t="s">
        <v>1511</v>
      </c>
      <c r="G3636" s="67">
        <v>44755</v>
      </c>
      <c r="H3636" s="67">
        <v>44776</v>
      </c>
      <c r="I3636" s="71">
        <f t="shared" si="197"/>
        <v>21</v>
      </c>
      <c r="J3636" s="72" t="s">
        <v>1328</v>
      </c>
      <c r="K3636" s="72" t="s">
        <v>179</v>
      </c>
      <c r="L3636" s="73">
        <v>1</v>
      </c>
      <c r="M3636" s="73" t="s">
        <v>108</v>
      </c>
      <c r="N3636" s="68" t="str">
        <f>VLOOKUP(K3636,[1]人員授權表!D$3:G$249,4,0)</f>
        <v>無機</v>
      </c>
      <c r="O3636" s="70" t="s">
        <v>115</v>
      </c>
      <c r="P3636" s="67">
        <f t="shared" si="196"/>
        <v>44774</v>
      </c>
      <c r="Q3636" s="75" t="str">
        <f t="shared" si="198"/>
        <v>週一</v>
      </c>
      <c r="R3636" s="80">
        <v>44763</v>
      </c>
      <c r="AA3636" s="1"/>
    </row>
    <row r="3637" spans="4:27">
      <c r="D3637" s="68" t="s">
        <v>50</v>
      </c>
      <c r="E3637" s="70" t="s">
        <v>51</v>
      </c>
      <c r="F3637" s="70" t="s">
        <v>1511</v>
      </c>
      <c r="G3637" s="67">
        <v>44755</v>
      </c>
      <c r="H3637" s="67">
        <v>44776</v>
      </c>
      <c r="I3637" s="71">
        <f t="shared" si="197"/>
        <v>21</v>
      </c>
      <c r="J3637" s="72" t="s">
        <v>1329</v>
      </c>
      <c r="K3637" s="72" t="s">
        <v>179</v>
      </c>
      <c r="L3637" s="73">
        <v>1</v>
      </c>
      <c r="M3637" s="73" t="s">
        <v>108</v>
      </c>
      <c r="N3637" s="68" t="str">
        <f>VLOOKUP(K3637,[1]人員授權表!D$3:G$249,4,0)</f>
        <v>無機</v>
      </c>
      <c r="O3637" s="70" t="s">
        <v>115</v>
      </c>
      <c r="P3637" s="67">
        <f t="shared" si="196"/>
        <v>44774</v>
      </c>
      <c r="Q3637" s="75" t="str">
        <f t="shared" si="198"/>
        <v>週一</v>
      </c>
      <c r="R3637" s="80">
        <v>44763</v>
      </c>
      <c r="AA3637" s="1"/>
    </row>
    <row r="3638" spans="4:27">
      <c r="D3638" s="68" t="s">
        <v>50</v>
      </c>
      <c r="E3638" s="70" t="s">
        <v>51</v>
      </c>
      <c r="F3638" s="70" t="s">
        <v>1511</v>
      </c>
      <c r="G3638" s="67">
        <v>44755</v>
      </c>
      <c r="H3638" s="67">
        <v>44776</v>
      </c>
      <c r="I3638" s="71">
        <f t="shared" si="197"/>
        <v>21</v>
      </c>
      <c r="J3638" s="72" t="s">
        <v>1141</v>
      </c>
      <c r="K3638" s="72" t="s">
        <v>142</v>
      </c>
      <c r="L3638" s="73">
        <v>1</v>
      </c>
      <c r="M3638" s="73" t="s">
        <v>108</v>
      </c>
      <c r="N3638" s="68" t="str">
        <f>VLOOKUP(K3638,[1]人員授權表!D$3:G$249,4,0)</f>
        <v>無機</v>
      </c>
      <c r="O3638" s="70" t="str">
        <f>IF(J3638=[1]人員授權表!$C$85,"Casper李羿勳",IF(J3638=[1]人員授權表!$C$188,"Iring陳俊明",IF(J3638=[1]人員授權表!$C$189,"Brian陳泓霖",VLOOKUP(K3638,[1]人員授權表!D$2:E$249,2,FALSE))))</f>
        <v>Dennis陳汶宏</v>
      </c>
      <c r="P3638" s="67">
        <f t="shared" si="196"/>
        <v>44774</v>
      </c>
      <c r="Q3638" s="75" t="str">
        <f t="shared" si="198"/>
        <v>週一</v>
      </c>
      <c r="R3638" s="80">
        <v>44761</v>
      </c>
      <c r="AA3638" s="1"/>
    </row>
    <row r="3639" spans="4:27">
      <c r="D3639" s="68" t="s">
        <v>50</v>
      </c>
      <c r="E3639" s="70" t="s">
        <v>51</v>
      </c>
      <c r="F3639" s="70" t="s">
        <v>1511</v>
      </c>
      <c r="G3639" s="67">
        <v>44755</v>
      </c>
      <c r="H3639" s="67">
        <v>44776</v>
      </c>
      <c r="I3639" s="71">
        <f t="shared" si="197"/>
        <v>21</v>
      </c>
      <c r="J3639" s="72" t="s">
        <v>1330</v>
      </c>
      <c r="K3639" s="72" t="s">
        <v>154</v>
      </c>
      <c r="L3639" s="73">
        <v>1</v>
      </c>
      <c r="M3639" s="73" t="s">
        <v>108</v>
      </c>
      <c r="N3639" s="68" t="str">
        <f>VLOOKUP(K3639,[1]人員授權表!D$3:G$249,4,0)</f>
        <v>無機</v>
      </c>
      <c r="O3639" s="70" t="str">
        <f>IF(J3639=[1]人員授權表!$C$85,"Casper李羿勳",IF(J3639=[1]人員授權表!$C$188,"Iring陳俊明",IF(J3639=[1]人員授權表!$C$189,"Brian陳泓霖",VLOOKUP(K3639,[1]人員授權表!D$2:E$249,2,FALSE))))</f>
        <v>Ken張智凱</v>
      </c>
      <c r="P3639" s="67">
        <f t="shared" si="196"/>
        <v>44774</v>
      </c>
      <c r="Q3639" s="75" t="str">
        <f t="shared" si="198"/>
        <v>週一</v>
      </c>
      <c r="R3639" s="80">
        <v>44757</v>
      </c>
      <c r="AA3639" s="1"/>
    </row>
    <row r="3640" spans="4:27">
      <c r="D3640" s="68" t="s">
        <v>50</v>
      </c>
      <c r="E3640" s="70" t="s">
        <v>51</v>
      </c>
      <c r="F3640" s="70" t="s">
        <v>1511</v>
      </c>
      <c r="G3640" s="67">
        <v>44755</v>
      </c>
      <c r="H3640" s="67">
        <v>44776</v>
      </c>
      <c r="I3640" s="71">
        <f t="shared" si="197"/>
        <v>21</v>
      </c>
      <c r="J3640" s="72" t="s">
        <v>209</v>
      </c>
      <c r="K3640" s="72" t="s">
        <v>210</v>
      </c>
      <c r="L3640" s="73">
        <v>1</v>
      </c>
      <c r="M3640" s="73" t="s">
        <v>108</v>
      </c>
      <c r="N3640" s="68" t="str">
        <f>VLOOKUP(K3640,[1]人員授權表!D$3:G$249,4,0)</f>
        <v>無機</v>
      </c>
      <c r="O3640" s="70" t="str">
        <f>IF(J3640=[1]人員授權表!$C$85,"Casper李羿勳",IF(J3640=[1]人員授權表!$C$188,"Iring陳俊明",IF(J3640=[1]人員授權表!$C$189,"Brian陳泓霖",VLOOKUP(K3640,[1]人員授權表!D$2:E$249,2,FALSE))))</f>
        <v>Vicky游崴涵</v>
      </c>
      <c r="P3640" s="67">
        <f t="shared" si="196"/>
        <v>44774</v>
      </c>
      <c r="Q3640" s="75" t="str">
        <f t="shared" si="198"/>
        <v>週一</v>
      </c>
      <c r="R3640" s="80">
        <v>44764</v>
      </c>
      <c r="AA3640" s="1"/>
    </row>
    <row r="3641" spans="4:27">
      <c r="D3641" s="68" t="s">
        <v>50</v>
      </c>
      <c r="E3641" s="70" t="s">
        <v>51</v>
      </c>
      <c r="F3641" s="70" t="s">
        <v>1511</v>
      </c>
      <c r="G3641" s="67">
        <v>44755</v>
      </c>
      <c r="H3641" s="67">
        <v>44776</v>
      </c>
      <c r="I3641" s="71">
        <f t="shared" si="197"/>
        <v>21</v>
      </c>
      <c r="J3641" s="72" t="s">
        <v>558</v>
      </c>
      <c r="K3641" s="72" t="s">
        <v>168</v>
      </c>
      <c r="L3641" s="73">
        <v>1</v>
      </c>
      <c r="M3641" s="73" t="s">
        <v>108</v>
      </c>
      <c r="N3641" s="68" t="str">
        <f>VLOOKUP(K3641,[1]人員授權表!D$3:G$249,4,0)</f>
        <v>有機</v>
      </c>
      <c r="O3641" s="70" t="str">
        <f>IF(J3641=[1]人員授權表!$C$85,"Casper李羿勳",IF(J3641=[1]人員授權表!$C$188,"Iring陳俊明",IF(J3641=[1]人員授權表!$C$189,"Brian陳泓霖",VLOOKUP(K3641,[1]人員授權表!D$2:E$249,2,FALSE))))</f>
        <v>Una林庭瑄</v>
      </c>
      <c r="P3641" s="67">
        <f t="shared" si="196"/>
        <v>44774</v>
      </c>
      <c r="Q3641" s="75" t="str">
        <f t="shared" si="198"/>
        <v>週一</v>
      </c>
      <c r="R3641" s="80">
        <v>44762</v>
      </c>
      <c r="AA3641" s="1"/>
    </row>
    <row r="3642" spans="4:27">
      <c r="D3642" s="68" t="s">
        <v>50</v>
      </c>
      <c r="E3642" s="70" t="s">
        <v>51</v>
      </c>
      <c r="F3642" s="70" t="s">
        <v>1511</v>
      </c>
      <c r="G3642" s="67">
        <v>44755</v>
      </c>
      <c r="H3642" s="67">
        <v>44776</v>
      </c>
      <c r="I3642" s="71">
        <f t="shared" si="197"/>
        <v>21</v>
      </c>
      <c r="J3642" s="72" t="s">
        <v>257</v>
      </c>
      <c r="K3642" s="72" t="s">
        <v>1225</v>
      </c>
      <c r="L3642" s="73">
        <v>1</v>
      </c>
      <c r="M3642" s="73" t="s">
        <v>108</v>
      </c>
      <c r="N3642" s="68" t="str">
        <f>VLOOKUP(K3642,[1]人員授權表!D$3:G$249,4,0)</f>
        <v>有機</v>
      </c>
      <c r="O3642" s="70" t="str">
        <f>IF(J3642=[1]人員授權表!$C$85,"Casper李羿勳",IF(J3642=[1]人員授權表!$C$188,"Iring陳俊明",IF(J3642=[1]人員授權表!$C$189,"Brian陳泓霖",VLOOKUP(K3642,[1]人員授權表!D$2:E$249,2,FALSE))))</f>
        <v>Casper李羿勳</v>
      </c>
      <c r="P3642" s="67">
        <f t="shared" si="196"/>
        <v>44774</v>
      </c>
      <c r="Q3642" s="75" t="str">
        <f t="shared" si="198"/>
        <v>週一</v>
      </c>
      <c r="R3642" s="80">
        <v>44767</v>
      </c>
      <c r="AA3642" s="1"/>
    </row>
    <row r="3643" spans="4:27">
      <c r="D3643" s="68" t="s">
        <v>50</v>
      </c>
      <c r="E3643" s="70" t="s">
        <v>51</v>
      </c>
      <c r="F3643" s="70" t="s">
        <v>1512</v>
      </c>
      <c r="G3643" s="67">
        <v>44755</v>
      </c>
      <c r="H3643" s="67">
        <v>44776</v>
      </c>
      <c r="I3643" s="71">
        <f t="shared" si="197"/>
        <v>21</v>
      </c>
      <c r="J3643" s="72" t="s">
        <v>1335</v>
      </c>
      <c r="K3643" s="72" t="s">
        <v>1227</v>
      </c>
      <c r="L3643" s="73">
        <v>1</v>
      </c>
      <c r="M3643" s="73" t="s">
        <v>108</v>
      </c>
      <c r="N3643" s="68" t="str">
        <f>VLOOKUP(K3643,[1]人員授權表!D$3:G$249,4,0)</f>
        <v>有機</v>
      </c>
      <c r="O3643" s="70" t="str">
        <f>IF(J3643=[1]人員授權表!$C$85,"Casper李羿勳",IF(J3643=[1]人員授權表!$C$188,"Iring陳俊明",IF(J3643=[1]人員授權表!$C$189,"Brian陳泓霖",VLOOKUP(K3643,[1]人員授權表!D$2:E$249,2,FALSE))))</f>
        <v>Marco陳鴻鈞</v>
      </c>
      <c r="P3643" s="67">
        <f t="shared" ref="P3643:P3679" si="199">H3643-2</f>
        <v>44774</v>
      </c>
      <c r="Q3643" s="75" t="str">
        <f t="shared" si="198"/>
        <v>週一</v>
      </c>
      <c r="R3643" s="80">
        <v>44761</v>
      </c>
      <c r="AA3643" s="1"/>
    </row>
    <row r="3644" spans="4:27">
      <c r="D3644" s="68" t="s">
        <v>7</v>
      </c>
      <c r="E3644" s="89" t="s">
        <v>51</v>
      </c>
      <c r="F3644" s="90" t="s">
        <v>1513</v>
      </c>
      <c r="G3644" s="105">
        <v>44755</v>
      </c>
      <c r="H3644" s="105">
        <v>44776</v>
      </c>
      <c r="I3644" s="71">
        <f t="shared" si="197"/>
        <v>21</v>
      </c>
      <c r="J3644" s="93" t="s">
        <v>139</v>
      </c>
      <c r="K3644" s="93" t="s">
        <v>140</v>
      </c>
      <c r="L3644" s="100"/>
      <c r="M3644" s="73" t="s">
        <v>108</v>
      </c>
      <c r="N3644" s="94" t="str">
        <f>VLOOKUP(K3644,[1]人員授權表!D$3:G$249,4,0)</f>
        <v>無機</v>
      </c>
      <c r="O3644" s="89" t="str">
        <f>IF(J3644=[1]人員授權表!$C$85,"Casper李羿勳",IF(J3644=[1]人員授權表!$C$188,"Iring陳俊明",IF(J3644=[1]人員授權表!$C$189,"Brian陳泓霖",VLOOKUP(K3644,[1]人員授權表!D$2:E$249,2,FALSE))))</f>
        <v>Brian陳泓霖</v>
      </c>
      <c r="P3644" s="92">
        <f t="shared" si="199"/>
        <v>44774</v>
      </c>
      <c r="Q3644" s="75" t="str">
        <f t="shared" si="198"/>
        <v>週一</v>
      </c>
      <c r="R3644" s="80" t="s">
        <v>776</v>
      </c>
      <c r="AA3644" s="1"/>
    </row>
    <row r="3645" spans="4:27">
      <c r="D3645" s="68" t="s">
        <v>776</v>
      </c>
      <c r="E3645" s="89" t="s">
        <v>51</v>
      </c>
      <c r="F3645" s="90" t="s">
        <v>1514</v>
      </c>
      <c r="G3645" s="105">
        <v>44755</v>
      </c>
      <c r="H3645" s="105">
        <v>44776</v>
      </c>
      <c r="I3645" s="71">
        <f t="shared" si="197"/>
        <v>21</v>
      </c>
      <c r="J3645" s="93" t="s">
        <v>492</v>
      </c>
      <c r="K3645" s="93" t="s">
        <v>187</v>
      </c>
      <c r="L3645" s="100"/>
      <c r="M3645" s="73" t="s">
        <v>108</v>
      </c>
      <c r="N3645" s="94" t="str">
        <f>VLOOKUP(K3645,[1]人員授權表!D$3:G$249,4,0)</f>
        <v>無機</v>
      </c>
      <c r="O3645" s="89" t="str">
        <f>VLOOKUP(K3645,[1]人員授權表!D$2:E$249,2,FALSE)</f>
        <v>Ruby黃家蓁</v>
      </c>
      <c r="P3645" s="92">
        <f t="shared" si="199"/>
        <v>44774</v>
      </c>
      <c r="Q3645" s="75" t="str">
        <f t="shared" si="198"/>
        <v>週一</v>
      </c>
      <c r="R3645" s="80" t="s">
        <v>776</v>
      </c>
      <c r="AA3645" s="1"/>
    </row>
    <row r="3646" spans="4:27">
      <c r="D3646" s="68" t="s">
        <v>776</v>
      </c>
      <c r="E3646" s="89" t="s">
        <v>51</v>
      </c>
      <c r="F3646" s="90" t="s">
        <v>1514</v>
      </c>
      <c r="G3646" s="105">
        <v>44755</v>
      </c>
      <c r="H3646" s="105">
        <v>44776</v>
      </c>
      <c r="I3646" s="71">
        <f t="shared" si="197"/>
        <v>21</v>
      </c>
      <c r="J3646" s="93" t="s">
        <v>133</v>
      </c>
      <c r="K3646" s="93" t="s">
        <v>187</v>
      </c>
      <c r="L3646" s="100"/>
      <c r="M3646" s="73" t="s">
        <v>108</v>
      </c>
      <c r="N3646" s="94" t="str">
        <f>VLOOKUP(K3646,[1]人員授權表!D$3:G$249,4,0)</f>
        <v>無機</v>
      </c>
      <c r="O3646" s="89" t="str">
        <f>VLOOKUP(K3646,[1]人員授權表!D$2:E$249,2,FALSE)</f>
        <v>Ruby黃家蓁</v>
      </c>
      <c r="P3646" s="92">
        <f t="shared" si="199"/>
        <v>44774</v>
      </c>
      <c r="Q3646" s="75" t="str">
        <f t="shared" si="198"/>
        <v>週一</v>
      </c>
      <c r="R3646" s="80" t="s">
        <v>776</v>
      </c>
      <c r="AA3646" s="1"/>
    </row>
    <row r="3647" spans="4:27">
      <c r="D3647" s="68" t="s">
        <v>776</v>
      </c>
      <c r="E3647" s="89" t="s">
        <v>51</v>
      </c>
      <c r="F3647" s="90" t="s">
        <v>1514</v>
      </c>
      <c r="G3647" s="105">
        <v>44755</v>
      </c>
      <c r="H3647" s="105">
        <v>44776</v>
      </c>
      <c r="I3647" s="71">
        <f t="shared" si="197"/>
        <v>21</v>
      </c>
      <c r="J3647" s="93" t="s">
        <v>285</v>
      </c>
      <c r="K3647" s="93" t="s">
        <v>187</v>
      </c>
      <c r="L3647" s="100"/>
      <c r="M3647" s="73" t="s">
        <v>108</v>
      </c>
      <c r="N3647" s="94" t="str">
        <f>VLOOKUP(K3647,[1]人員授權表!D$3:G$249,4,0)</f>
        <v>無機</v>
      </c>
      <c r="O3647" s="89" t="str">
        <f>VLOOKUP(K3647,[1]人員授權表!D$2:E$249,2,FALSE)</f>
        <v>Ruby黃家蓁</v>
      </c>
      <c r="P3647" s="92">
        <f t="shared" si="199"/>
        <v>44774</v>
      </c>
      <c r="Q3647" s="75" t="str">
        <f t="shared" si="198"/>
        <v>週一</v>
      </c>
      <c r="R3647" s="80" t="s">
        <v>776</v>
      </c>
      <c r="AA3647" s="1"/>
    </row>
    <row r="3648" spans="4:27">
      <c r="D3648" s="68" t="s">
        <v>776</v>
      </c>
      <c r="E3648" s="89" t="s">
        <v>51</v>
      </c>
      <c r="F3648" s="90" t="s">
        <v>1514</v>
      </c>
      <c r="G3648" s="105">
        <v>44755</v>
      </c>
      <c r="H3648" s="105">
        <v>44776</v>
      </c>
      <c r="I3648" s="71">
        <f t="shared" si="197"/>
        <v>21</v>
      </c>
      <c r="J3648" s="93" t="s">
        <v>288</v>
      </c>
      <c r="K3648" s="93" t="s">
        <v>289</v>
      </c>
      <c r="L3648" s="100"/>
      <c r="M3648" s="73" t="s">
        <v>108</v>
      </c>
      <c r="N3648" s="94" t="str">
        <f>VLOOKUP(K3648,[1]人員授權表!D$3:G$249,4,0)</f>
        <v>無機</v>
      </c>
      <c r="O3648" s="89" t="str">
        <f>VLOOKUP(K3648,[1]人員授權表!D$2:E$249,2,FALSE)</f>
        <v>Jack劉念忻</v>
      </c>
      <c r="P3648" s="92">
        <f t="shared" si="199"/>
        <v>44774</v>
      </c>
      <c r="Q3648" s="75" t="str">
        <f t="shared" si="198"/>
        <v>週一</v>
      </c>
      <c r="R3648" s="80" t="s">
        <v>776</v>
      </c>
      <c r="AA3648" s="1"/>
    </row>
    <row r="3649" spans="2:28">
      <c r="D3649" s="68" t="s">
        <v>776</v>
      </c>
      <c r="E3649" s="89" t="s">
        <v>51</v>
      </c>
      <c r="F3649" s="90" t="s">
        <v>1514</v>
      </c>
      <c r="G3649" s="105">
        <v>44755</v>
      </c>
      <c r="H3649" s="105">
        <v>44776</v>
      </c>
      <c r="I3649" s="71">
        <f t="shared" si="197"/>
        <v>21</v>
      </c>
      <c r="J3649" s="93" t="s">
        <v>151</v>
      </c>
      <c r="K3649" s="93" t="s">
        <v>152</v>
      </c>
      <c r="L3649" s="100"/>
      <c r="M3649" s="73" t="s">
        <v>108</v>
      </c>
      <c r="N3649" s="94" t="str">
        <f>VLOOKUP(K3649,[1]人員授權表!D$3:G$249,4,0)</f>
        <v>無機</v>
      </c>
      <c r="O3649" s="89" t="str">
        <f>VLOOKUP(K3649,[1]人員授權表!D$2:E$249,2,FALSE)</f>
        <v>Vicky游崴涵</v>
      </c>
      <c r="P3649" s="92">
        <f t="shared" si="199"/>
        <v>44774</v>
      </c>
      <c r="Q3649" s="75" t="str">
        <f t="shared" si="198"/>
        <v>週一</v>
      </c>
      <c r="R3649" s="80" t="s">
        <v>776</v>
      </c>
      <c r="AA3649" s="1"/>
    </row>
    <row r="3650" spans="2:28">
      <c r="D3650" s="68" t="s">
        <v>776</v>
      </c>
      <c r="E3650" s="89" t="s">
        <v>51</v>
      </c>
      <c r="F3650" s="90" t="s">
        <v>1514</v>
      </c>
      <c r="G3650" s="105">
        <v>44755</v>
      </c>
      <c r="H3650" s="105">
        <v>44776</v>
      </c>
      <c r="I3650" s="71">
        <f t="shared" si="197"/>
        <v>21</v>
      </c>
      <c r="J3650" s="93" t="s">
        <v>145</v>
      </c>
      <c r="K3650" s="93" t="s">
        <v>146</v>
      </c>
      <c r="L3650" s="100"/>
      <c r="M3650" s="73" t="s">
        <v>108</v>
      </c>
      <c r="N3650" s="94" t="str">
        <f>VLOOKUP(K3650,[1]人員授權表!D$3:G$249,4,0)</f>
        <v>無機</v>
      </c>
      <c r="O3650" s="89" t="str">
        <f>VLOOKUP(K3650,[1]人員授權表!D$2:E$249,2,FALSE)</f>
        <v>Jack劉念忻</v>
      </c>
      <c r="P3650" s="92">
        <f t="shared" si="199"/>
        <v>44774</v>
      </c>
      <c r="Q3650" s="75" t="str">
        <f t="shared" si="198"/>
        <v>週一</v>
      </c>
      <c r="R3650" s="80" t="s">
        <v>776</v>
      </c>
      <c r="AA3650" s="1"/>
    </row>
    <row r="3651" spans="2:28">
      <c r="D3651" s="68" t="s">
        <v>776</v>
      </c>
      <c r="E3651" s="89" t="s">
        <v>51</v>
      </c>
      <c r="F3651" s="90" t="s">
        <v>1514</v>
      </c>
      <c r="G3651" s="105">
        <v>44755</v>
      </c>
      <c r="H3651" s="105">
        <v>44776</v>
      </c>
      <c r="I3651" s="71">
        <f t="shared" si="197"/>
        <v>21</v>
      </c>
      <c r="J3651" s="93" t="s">
        <v>178</v>
      </c>
      <c r="K3651" s="93" t="s">
        <v>179</v>
      </c>
      <c r="L3651" s="100"/>
      <c r="M3651" s="73" t="s">
        <v>108</v>
      </c>
      <c r="N3651" s="94" t="str">
        <f>VLOOKUP(K3651,[1]人員授權表!D$3:G$249,4,0)</f>
        <v>無機</v>
      </c>
      <c r="O3651" s="89" t="s">
        <v>115</v>
      </c>
      <c r="P3651" s="92">
        <f t="shared" si="199"/>
        <v>44774</v>
      </c>
      <c r="Q3651" s="75" t="str">
        <f t="shared" si="198"/>
        <v>週一</v>
      </c>
      <c r="R3651" s="80" t="s">
        <v>776</v>
      </c>
      <c r="AA3651" s="1"/>
    </row>
    <row r="3652" spans="2:28">
      <c r="D3652" s="68" t="s">
        <v>776</v>
      </c>
      <c r="E3652" s="89" t="s">
        <v>51</v>
      </c>
      <c r="F3652" s="90" t="s">
        <v>1514</v>
      </c>
      <c r="G3652" s="105">
        <v>44755</v>
      </c>
      <c r="H3652" s="105">
        <v>44776</v>
      </c>
      <c r="I3652" s="71">
        <f t="shared" si="197"/>
        <v>21</v>
      </c>
      <c r="J3652" s="93" t="s">
        <v>293</v>
      </c>
      <c r="K3652" s="93" t="s">
        <v>294</v>
      </c>
      <c r="L3652" s="100"/>
      <c r="M3652" s="73" t="s">
        <v>108</v>
      </c>
      <c r="N3652" s="94" t="str">
        <f>VLOOKUP(K3652,[1]人員授權表!D$3:G$249,4,0)</f>
        <v>無機</v>
      </c>
      <c r="O3652" s="89" t="str">
        <f>VLOOKUP(K3652,[1]人員授權表!D$2:E$249,2,FALSE)</f>
        <v>Vicky游崴涵</v>
      </c>
      <c r="P3652" s="92">
        <f t="shared" si="199"/>
        <v>44774</v>
      </c>
      <c r="Q3652" s="75" t="str">
        <f t="shared" si="198"/>
        <v>週一</v>
      </c>
      <c r="R3652" s="80" t="s">
        <v>776</v>
      </c>
      <c r="AA3652" s="1"/>
    </row>
    <row r="3653" spans="2:28">
      <c r="B3653" s="104"/>
      <c r="C3653" s="92"/>
      <c r="D3653" s="68" t="s">
        <v>1251</v>
      </c>
      <c r="E3653" s="89" t="s">
        <v>51</v>
      </c>
      <c r="F3653" s="90" t="s">
        <v>1515</v>
      </c>
      <c r="G3653" s="105">
        <v>44755</v>
      </c>
      <c r="H3653" s="105">
        <v>44776</v>
      </c>
      <c r="I3653" s="71">
        <f t="shared" si="197"/>
        <v>21</v>
      </c>
      <c r="J3653" s="106" t="s">
        <v>181</v>
      </c>
      <c r="K3653" s="106" t="s">
        <v>182</v>
      </c>
      <c r="L3653" s="100"/>
      <c r="M3653" s="73" t="s">
        <v>108</v>
      </c>
      <c r="N3653" s="94" t="str">
        <f>VLOOKUP(K3653,[1]人員授權表!D$3:G$249,4,0)</f>
        <v>有機</v>
      </c>
      <c r="O3653" s="89" t="str">
        <f>IF(J3653=[1]人員授權表!$C$85,"Casper李羿勳",IF(J3653=[1]人員授權表!$C$188,"Iring陳俊明",IF(J3653=[1]人員授權表!$C$189,"Brian陳泓霖",VLOOKUP(K3653,[1]人員授權表!D$2:E$249,2,FALSE))))</f>
        <v>Sara王淑玲</v>
      </c>
      <c r="P3653" s="92">
        <f t="shared" si="199"/>
        <v>44774</v>
      </c>
      <c r="Q3653" s="75" t="str">
        <f t="shared" si="198"/>
        <v>週一</v>
      </c>
      <c r="R3653" s="80" t="s">
        <v>3</v>
      </c>
      <c r="Z3653" s="79" t="s">
        <v>1516</v>
      </c>
      <c r="AA3653" s="102">
        <v>2</v>
      </c>
      <c r="AB3653" s="103" t="s">
        <v>1252</v>
      </c>
    </row>
    <row r="3654" spans="2:28">
      <c r="D3654" s="68" t="s">
        <v>50</v>
      </c>
      <c r="E3654" s="70" t="s">
        <v>51</v>
      </c>
      <c r="F3654" s="70" t="s">
        <v>1515</v>
      </c>
      <c r="G3654" s="101">
        <v>44755</v>
      </c>
      <c r="H3654" s="101">
        <v>44776</v>
      </c>
      <c r="I3654" s="71">
        <f t="shared" si="197"/>
        <v>21</v>
      </c>
      <c r="J3654" s="72" t="s">
        <v>919</v>
      </c>
      <c r="K3654" s="72" t="s">
        <v>187</v>
      </c>
      <c r="L3654" s="73">
        <v>1</v>
      </c>
      <c r="M3654" s="73" t="s">
        <v>108</v>
      </c>
      <c r="N3654" s="68" t="str">
        <f>VLOOKUP(K3654,[1]人員授權表!D$3:G$249,4,0)</f>
        <v>無機</v>
      </c>
      <c r="O3654" s="70" t="str">
        <f>IF(J3654=[1]人員授權表!$C$85,"Casper李羿勳",IF(J3654=[1]人員授權表!$C$188,"Iring陳俊明",IF(J3654=[1]人員授權表!$C$189,"Brian陳泓霖",VLOOKUP(K3654,[1]人員授權表!D$2:E$249,2,FALSE))))</f>
        <v>Ruby黃家蓁</v>
      </c>
      <c r="P3654" s="67">
        <f t="shared" si="199"/>
        <v>44774</v>
      </c>
      <c r="Q3654" s="75" t="str">
        <f t="shared" si="198"/>
        <v>週一</v>
      </c>
      <c r="R3654" s="80">
        <v>44762</v>
      </c>
      <c r="AA3654" s="1"/>
    </row>
    <row r="3655" spans="2:28">
      <c r="D3655" s="68" t="s">
        <v>50</v>
      </c>
      <c r="E3655" s="70" t="s">
        <v>51</v>
      </c>
      <c r="F3655" s="70" t="s">
        <v>1515</v>
      </c>
      <c r="G3655" s="101">
        <v>44755</v>
      </c>
      <c r="H3655" s="101">
        <v>44776</v>
      </c>
      <c r="I3655" s="71">
        <f t="shared" ref="I3655:I3718" si="200">_xlfn.DAYS(H3655,G3655)</f>
        <v>21</v>
      </c>
      <c r="J3655" s="72" t="s">
        <v>188</v>
      </c>
      <c r="K3655" s="72" t="s">
        <v>189</v>
      </c>
      <c r="L3655" s="73">
        <v>1</v>
      </c>
      <c r="M3655" s="73" t="s">
        <v>108</v>
      </c>
      <c r="N3655" s="68" t="str">
        <f>VLOOKUP(K3655,[1]人員授權表!D$3:G$249,4,0)</f>
        <v>無機</v>
      </c>
      <c r="O3655" s="70" t="str">
        <f>IF(J3655=[1]人員授權表!$C$85,"Casper李羿勳",IF(J3655=[1]人員授權表!$C$188,"Iring陳俊明",IF(J3655=[1]人員授權表!$C$189,"Brian陳泓霖",VLOOKUP(K3655,[1]人員授權表!D$2:E$249,2,FALSE))))</f>
        <v>Iring陳俊明</v>
      </c>
      <c r="P3655" s="67">
        <f t="shared" si="199"/>
        <v>44774</v>
      </c>
      <c r="Q3655" s="75" t="str">
        <f t="shared" ref="Q3655:Q3718" si="201">TEXT(P3655,"aaa")</f>
        <v>週一</v>
      </c>
      <c r="R3655" s="80">
        <v>44762</v>
      </c>
      <c r="AA3655" s="1"/>
    </row>
    <row r="3656" spans="2:28">
      <c r="D3656" s="68" t="s">
        <v>50</v>
      </c>
      <c r="E3656" s="70" t="s">
        <v>51</v>
      </c>
      <c r="F3656" s="70" t="s">
        <v>1515</v>
      </c>
      <c r="G3656" s="101">
        <v>44755</v>
      </c>
      <c r="H3656" s="101">
        <v>44776</v>
      </c>
      <c r="I3656" s="71">
        <f t="shared" si="200"/>
        <v>21</v>
      </c>
      <c r="J3656" s="72" t="s">
        <v>190</v>
      </c>
      <c r="K3656" s="72" t="s">
        <v>140</v>
      </c>
      <c r="L3656" s="73">
        <v>1</v>
      </c>
      <c r="M3656" s="73" t="s">
        <v>108</v>
      </c>
      <c r="N3656" s="68" t="str">
        <f>VLOOKUP(K3656,[1]人員授權表!D$3:G$249,4,0)</f>
        <v>無機</v>
      </c>
      <c r="O3656" s="70" t="str">
        <f>IF(J3656=[1]人員授權表!$C$85,"Casper李羿勳",IF(J3656=[1]人員授權表!$C$188,"Iring陳俊明",IF(J3656=[1]人員授權表!$C$189,"Brian陳泓霖",VLOOKUP(K3656,[1]人員授權表!D$2:E$249,2,FALSE))))</f>
        <v>Iring陳俊明</v>
      </c>
      <c r="P3656" s="67">
        <f t="shared" si="199"/>
        <v>44774</v>
      </c>
      <c r="Q3656" s="75" t="str">
        <f t="shared" si="201"/>
        <v>週一</v>
      </c>
      <c r="R3656" s="80">
        <v>44762</v>
      </c>
      <c r="AA3656" s="1"/>
    </row>
    <row r="3657" spans="2:28">
      <c r="B3657" s="104"/>
      <c r="C3657" s="92"/>
      <c r="D3657" s="68" t="s">
        <v>1251</v>
      </c>
      <c r="E3657" s="89" t="s">
        <v>51</v>
      </c>
      <c r="F3657" s="90" t="s">
        <v>1515</v>
      </c>
      <c r="G3657" s="105">
        <v>44755</v>
      </c>
      <c r="H3657" s="105">
        <v>44776</v>
      </c>
      <c r="I3657" s="71">
        <f t="shared" si="200"/>
        <v>21</v>
      </c>
      <c r="J3657" s="106" t="s">
        <v>281</v>
      </c>
      <c r="K3657" s="106" t="s">
        <v>282</v>
      </c>
      <c r="L3657" s="100"/>
      <c r="M3657" s="73" t="s">
        <v>108</v>
      </c>
      <c r="N3657" s="94" t="str">
        <f>VLOOKUP(K3657,[1]人員授權表!D$3:G$249,4,0)</f>
        <v>有機</v>
      </c>
      <c r="O3657" s="89" t="str">
        <f>IF(J3657=[1]人員授權表!$C$85,"Casper李羿勳",IF(J3657=[1]人員授權表!$C$188,"Iring陳俊明",IF(J3657=[1]人員授權表!$C$189,"Brian陳泓霖",VLOOKUP(K3657,[1]人員授權表!D$2:E$249,2,FALSE))))</f>
        <v>Marco陳鴻鈞</v>
      </c>
      <c r="P3657" s="92">
        <f t="shared" si="199"/>
        <v>44774</v>
      </c>
      <c r="Q3657" s="75" t="str">
        <f t="shared" si="201"/>
        <v>週一</v>
      </c>
      <c r="R3657" s="80" t="s">
        <v>3</v>
      </c>
      <c r="Z3657" s="79" t="s">
        <v>1517</v>
      </c>
      <c r="AA3657" s="102">
        <v>2</v>
      </c>
      <c r="AB3657" s="103" t="s">
        <v>1252</v>
      </c>
    </row>
    <row r="3658" spans="2:28">
      <c r="D3658" s="68" t="s">
        <v>50</v>
      </c>
      <c r="E3658" s="70" t="s">
        <v>51</v>
      </c>
      <c r="F3658" s="70" t="s">
        <v>1515</v>
      </c>
      <c r="G3658" s="101">
        <v>44755</v>
      </c>
      <c r="H3658" s="101">
        <v>44776</v>
      </c>
      <c r="I3658" s="71">
        <f t="shared" si="200"/>
        <v>21</v>
      </c>
      <c r="J3658" s="72" t="s">
        <v>195</v>
      </c>
      <c r="K3658" s="72" t="s">
        <v>196</v>
      </c>
      <c r="L3658" s="73">
        <v>1</v>
      </c>
      <c r="M3658" s="73" t="s">
        <v>108</v>
      </c>
      <c r="N3658" s="68" t="str">
        <f>VLOOKUP(K3658,[1]人員授權表!D$3:G$249,4,0)</f>
        <v>無機</v>
      </c>
      <c r="O3658" s="70" t="str">
        <f>IF(J3658=[1]人員授權表!$C$85,"Casper李羿勳",IF(J3658=[1]人員授權表!$C$188,"Iring陳俊明",IF(J3658=[1]人員授權表!$C$189,"Brian陳泓霖",VLOOKUP(K3658,[1]人員授權表!D$2:E$249,2,FALSE))))</f>
        <v>Debby胡萱黛</v>
      </c>
      <c r="P3658" s="67">
        <f t="shared" si="199"/>
        <v>44774</v>
      </c>
      <c r="Q3658" s="75" t="str">
        <f t="shared" si="201"/>
        <v>週一</v>
      </c>
      <c r="R3658" s="80">
        <v>44764</v>
      </c>
      <c r="AA3658" s="1"/>
    </row>
    <row r="3659" spans="2:28">
      <c r="D3659" s="68" t="s">
        <v>50</v>
      </c>
      <c r="E3659" s="70" t="s">
        <v>51</v>
      </c>
      <c r="F3659" s="70" t="s">
        <v>1515</v>
      </c>
      <c r="G3659" s="101">
        <v>44755</v>
      </c>
      <c r="H3659" s="101">
        <v>44776</v>
      </c>
      <c r="I3659" s="71">
        <f t="shared" si="200"/>
        <v>21</v>
      </c>
      <c r="J3659" s="72" t="s">
        <v>198</v>
      </c>
      <c r="K3659" s="72" t="s">
        <v>199</v>
      </c>
      <c r="L3659" s="73">
        <v>1</v>
      </c>
      <c r="M3659" s="73" t="s">
        <v>108</v>
      </c>
      <c r="N3659" s="68" t="str">
        <f>VLOOKUP(K3659,[1]人員授權表!D$3:G$249,4,0)</f>
        <v>無機</v>
      </c>
      <c r="O3659" s="70" t="str">
        <f>IF(J3659=[1]人員授權表!$C$85,"Casper李羿勳",IF(J3659=[1]人員授權表!$C$188,"Iring陳俊明",IF(J3659=[1]人員授權表!$C$189,"Brian陳泓霖",VLOOKUP(K3659,[1]人員授權表!D$2:E$249,2,FALSE))))</f>
        <v>Vicky游崴涵</v>
      </c>
      <c r="P3659" s="67">
        <f t="shared" si="199"/>
        <v>44774</v>
      </c>
      <c r="Q3659" s="75" t="str">
        <f t="shared" si="201"/>
        <v>週一</v>
      </c>
      <c r="R3659" s="80">
        <v>44763</v>
      </c>
      <c r="AA3659" s="1"/>
    </row>
    <row r="3660" spans="2:28">
      <c r="D3660" s="68" t="s">
        <v>50</v>
      </c>
      <c r="E3660" s="70" t="s">
        <v>51</v>
      </c>
      <c r="F3660" s="70" t="s">
        <v>1515</v>
      </c>
      <c r="G3660" s="101">
        <v>44755</v>
      </c>
      <c r="H3660" s="101">
        <v>44776</v>
      </c>
      <c r="I3660" s="71">
        <f t="shared" si="200"/>
        <v>21</v>
      </c>
      <c r="J3660" s="72" t="s">
        <v>200</v>
      </c>
      <c r="K3660" s="72" t="s">
        <v>201</v>
      </c>
      <c r="L3660" s="73">
        <v>1</v>
      </c>
      <c r="M3660" s="73" t="s">
        <v>108</v>
      </c>
      <c r="N3660" s="68" t="str">
        <f>VLOOKUP(K3660,[1]人員授權表!D$3:G$249,4,0)</f>
        <v>無機</v>
      </c>
      <c r="O3660" s="70" t="str">
        <f>IF(J3660=[1]人員授權表!$C$85,"Casper李羿勳",IF(J3660=[1]人員授權表!$C$188,"Iring陳俊明",IF(J3660=[1]人員授權表!$C$189,"Brian陳泓霖",VLOOKUP(K3660,[1]人員授權表!D$2:E$249,2,FALSE))))</f>
        <v>Ruby黃家蓁</v>
      </c>
      <c r="P3660" s="67">
        <f t="shared" si="199"/>
        <v>44774</v>
      </c>
      <c r="Q3660" s="75" t="str">
        <f t="shared" si="201"/>
        <v>週一</v>
      </c>
      <c r="R3660" s="80">
        <v>44761</v>
      </c>
      <c r="AA3660" s="1"/>
    </row>
    <row r="3661" spans="2:28">
      <c r="D3661" s="68" t="s">
        <v>50</v>
      </c>
      <c r="E3661" s="70" t="s">
        <v>51</v>
      </c>
      <c r="F3661" s="70" t="s">
        <v>1515</v>
      </c>
      <c r="G3661" s="101">
        <v>44755</v>
      </c>
      <c r="H3661" s="101">
        <v>44776</v>
      </c>
      <c r="I3661" s="71">
        <f t="shared" si="200"/>
        <v>21</v>
      </c>
      <c r="J3661" s="72" t="s">
        <v>151</v>
      </c>
      <c r="K3661" s="72" t="s">
        <v>152</v>
      </c>
      <c r="L3661" s="73">
        <v>1</v>
      </c>
      <c r="M3661" s="73" t="s">
        <v>108</v>
      </c>
      <c r="N3661" s="68" t="str">
        <f>VLOOKUP(K3661,[1]人員授權表!D$3:G$249,4,0)</f>
        <v>無機</v>
      </c>
      <c r="O3661" s="70" t="str">
        <f>IF(J3661=[1]人員授權表!$C$85,"Casper李羿勳",IF(J3661=[1]人員授權表!$C$188,"Iring陳俊明",IF(J3661=[1]人員授權表!$C$189,"Brian陳泓霖",VLOOKUP(K3661,[1]人員授權表!D$2:E$249,2,FALSE))))</f>
        <v>Vicky游崴涵</v>
      </c>
      <c r="P3661" s="67">
        <f t="shared" si="199"/>
        <v>44774</v>
      </c>
      <c r="Q3661" s="75" t="str">
        <f t="shared" si="201"/>
        <v>週一</v>
      </c>
      <c r="R3661" s="80">
        <v>44763</v>
      </c>
      <c r="AA3661" s="1"/>
    </row>
    <row r="3662" spans="2:28">
      <c r="D3662" s="68" t="s">
        <v>50</v>
      </c>
      <c r="E3662" s="70" t="s">
        <v>51</v>
      </c>
      <c r="F3662" s="70" t="s">
        <v>1515</v>
      </c>
      <c r="G3662" s="101">
        <v>44755</v>
      </c>
      <c r="H3662" s="101">
        <v>44776</v>
      </c>
      <c r="I3662" s="71">
        <f t="shared" si="200"/>
        <v>21</v>
      </c>
      <c r="J3662" s="72" t="s">
        <v>160</v>
      </c>
      <c r="K3662" s="72" t="s">
        <v>161</v>
      </c>
      <c r="L3662" s="73">
        <v>1</v>
      </c>
      <c r="M3662" s="73" t="s">
        <v>108</v>
      </c>
      <c r="N3662" s="68" t="str">
        <f>VLOOKUP(K3662,[1]人員授權表!D$3:G$249,4,0)</f>
        <v>無機</v>
      </c>
      <c r="O3662" s="70" t="str">
        <f>IF(J3662=[1]人員授權表!$C$85,"Casper李羿勳",IF(J3662=[1]人員授權表!$C$188,"Iring陳俊明",IF(J3662=[1]人員授權表!$C$189,"Brian陳泓霖",VLOOKUP(K3662,[1]人員授權表!D$2:E$249,2,FALSE))))</f>
        <v>Dennis陳汶宏</v>
      </c>
      <c r="P3662" s="67">
        <f t="shared" si="199"/>
        <v>44774</v>
      </c>
      <c r="Q3662" s="75" t="str">
        <f t="shared" si="201"/>
        <v>週一</v>
      </c>
      <c r="R3662" s="80">
        <v>44762</v>
      </c>
      <c r="AA3662" s="1"/>
    </row>
    <row r="3663" spans="2:28">
      <c r="D3663" s="68" t="s">
        <v>50</v>
      </c>
      <c r="E3663" s="70" t="s">
        <v>51</v>
      </c>
      <c r="F3663" s="70" t="s">
        <v>1515</v>
      </c>
      <c r="G3663" s="101">
        <v>44755</v>
      </c>
      <c r="H3663" s="101">
        <v>44776</v>
      </c>
      <c r="I3663" s="71">
        <f t="shared" si="200"/>
        <v>21</v>
      </c>
      <c r="J3663" s="72" t="s">
        <v>1222</v>
      </c>
      <c r="K3663" s="72" t="s">
        <v>1326</v>
      </c>
      <c r="L3663" s="73">
        <v>1</v>
      </c>
      <c r="M3663" s="73" t="s">
        <v>108</v>
      </c>
      <c r="N3663" s="68" t="str">
        <f>VLOOKUP(K3663,[1]人員授權表!D$3:G$249,4,0)</f>
        <v>無機</v>
      </c>
      <c r="O3663" s="70" t="str">
        <f>IF(J3663=[1]人員授權表!$C$85,"Casper李羿勳",IF(J3663=[1]人員授權表!$C$188,"Iring陳俊明",IF(J3663=[1]人員授權表!$C$189,"Brian陳泓霖",VLOOKUP(K3663,[1]人員授權表!D$2:E$249,2,FALSE))))</f>
        <v>Dennis陳汶宏</v>
      </c>
      <c r="P3663" s="67">
        <f t="shared" si="199"/>
        <v>44774</v>
      </c>
      <c r="Q3663" s="75" t="str">
        <f t="shared" si="201"/>
        <v>週一</v>
      </c>
      <c r="R3663" s="80">
        <v>44762</v>
      </c>
      <c r="AA3663" s="1"/>
    </row>
    <row r="3664" spans="2:28">
      <c r="D3664" s="68" t="s">
        <v>50</v>
      </c>
      <c r="E3664" s="70" t="s">
        <v>51</v>
      </c>
      <c r="F3664" s="70" t="s">
        <v>1515</v>
      </c>
      <c r="G3664" s="101">
        <v>44755</v>
      </c>
      <c r="H3664" s="101">
        <v>44776</v>
      </c>
      <c r="I3664" s="71">
        <f t="shared" si="200"/>
        <v>21</v>
      </c>
      <c r="J3664" s="72" t="s">
        <v>175</v>
      </c>
      <c r="K3664" s="72" t="s">
        <v>176</v>
      </c>
      <c r="L3664" s="73">
        <v>1</v>
      </c>
      <c r="M3664" s="73" t="s">
        <v>108</v>
      </c>
      <c r="N3664" s="68" t="str">
        <f>VLOOKUP(K3664,[1]人員授權表!D$3:G$249,4,0)</f>
        <v>無機</v>
      </c>
      <c r="O3664" s="70" t="s">
        <v>177</v>
      </c>
      <c r="P3664" s="67">
        <f t="shared" si="199"/>
        <v>44774</v>
      </c>
      <c r="Q3664" s="75" t="str">
        <f t="shared" si="201"/>
        <v>週一</v>
      </c>
      <c r="R3664" s="80">
        <v>44761</v>
      </c>
      <c r="AA3664" s="1"/>
    </row>
    <row r="3665" spans="2:27">
      <c r="D3665" s="68" t="s">
        <v>50</v>
      </c>
      <c r="E3665" s="70" t="s">
        <v>51</v>
      </c>
      <c r="F3665" s="70" t="s">
        <v>1515</v>
      </c>
      <c r="G3665" s="101">
        <v>44755</v>
      </c>
      <c r="H3665" s="101">
        <v>44776</v>
      </c>
      <c r="I3665" s="71">
        <f t="shared" si="200"/>
        <v>21</v>
      </c>
      <c r="J3665" s="72" t="s">
        <v>290</v>
      </c>
      <c r="K3665" s="72" t="s">
        <v>291</v>
      </c>
      <c r="L3665" s="73">
        <v>1</v>
      </c>
      <c r="M3665" s="73" t="s">
        <v>108</v>
      </c>
      <c r="N3665" s="68" t="str">
        <f>VLOOKUP(K3665,[1]人員授權表!D$3:G$249,4,0)</f>
        <v>無機</v>
      </c>
      <c r="O3665" s="70" t="str">
        <f>IF(J3665=[1]人員授權表!$C$85,"Casper李羿勳",IF(J3665=[1]人員授權表!$C$188,"Iring陳俊明",IF(J3665=[1]人員授權表!$C$189,"Brian陳泓霖",VLOOKUP(K3665,[1]人員授權表!D$2:E$249,2,FALSE))))</f>
        <v>George陳志昇</v>
      </c>
      <c r="P3665" s="67">
        <f t="shared" si="199"/>
        <v>44774</v>
      </c>
      <c r="Q3665" s="75" t="str">
        <f t="shared" si="201"/>
        <v>週一</v>
      </c>
      <c r="R3665" s="80">
        <v>44762</v>
      </c>
      <c r="AA3665" s="1"/>
    </row>
    <row r="3666" spans="2:27">
      <c r="D3666" s="68" t="s">
        <v>50</v>
      </c>
      <c r="E3666" s="70" t="s">
        <v>51</v>
      </c>
      <c r="F3666" s="70" t="s">
        <v>1515</v>
      </c>
      <c r="G3666" s="101">
        <v>44755</v>
      </c>
      <c r="H3666" s="101">
        <v>44776</v>
      </c>
      <c r="I3666" s="71">
        <f t="shared" si="200"/>
        <v>21</v>
      </c>
      <c r="J3666" s="72" t="s">
        <v>204</v>
      </c>
      <c r="K3666" s="72" t="s">
        <v>205</v>
      </c>
      <c r="L3666" s="73">
        <v>1</v>
      </c>
      <c r="M3666" s="73" t="s">
        <v>108</v>
      </c>
      <c r="N3666" s="68" t="str">
        <f>VLOOKUP(K3666,[1]人員授權表!D$3:G$249,4,0)</f>
        <v>無機</v>
      </c>
      <c r="O3666" s="70" t="str">
        <f>IF(J3666=[1]人員授權表!$C$85,"Casper李羿勳",IF(J3666=[1]人員授權表!$C$188,"Iring陳俊明",IF(J3666=[1]人員授權表!$C$189,"Brian陳泓霖",VLOOKUP(K3666,[1]人員授權表!D$2:E$249,2,FALSE))))</f>
        <v>Iring陳俊明</v>
      </c>
      <c r="P3666" s="67">
        <f t="shared" si="199"/>
        <v>44774</v>
      </c>
      <c r="Q3666" s="75" t="str">
        <f t="shared" si="201"/>
        <v>週一</v>
      </c>
      <c r="R3666" s="80">
        <v>44763</v>
      </c>
      <c r="AA3666" s="1"/>
    </row>
    <row r="3667" spans="2:27">
      <c r="D3667" s="68" t="s">
        <v>50</v>
      </c>
      <c r="E3667" s="70" t="s">
        <v>51</v>
      </c>
      <c r="F3667" s="70" t="s">
        <v>1515</v>
      </c>
      <c r="G3667" s="101">
        <v>44755</v>
      </c>
      <c r="H3667" s="101">
        <v>44776</v>
      </c>
      <c r="I3667" s="71">
        <f t="shared" si="200"/>
        <v>21</v>
      </c>
      <c r="J3667" s="72" t="s">
        <v>206</v>
      </c>
      <c r="K3667" s="72" t="s">
        <v>179</v>
      </c>
      <c r="L3667" s="73">
        <v>1</v>
      </c>
      <c r="M3667" s="73" t="s">
        <v>108</v>
      </c>
      <c r="N3667" s="68" t="str">
        <f>VLOOKUP(K3667,[1]人員授權表!D$3:G$249,4,0)</f>
        <v>無機</v>
      </c>
      <c r="O3667" s="70" t="s">
        <v>115</v>
      </c>
      <c r="P3667" s="67">
        <f t="shared" si="199"/>
        <v>44774</v>
      </c>
      <c r="Q3667" s="75" t="str">
        <f t="shared" si="201"/>
        <v>週一</v>
      </c>
      <c r="R3667" s="80">
        <v>44763</v>
      </c>
      <c r="AA3667" s="1"/>
    </row>
    <row r="3668" spans="2:27">
      <c r="D3668" s="68" t="s">
        <v>50</v>
      </c>
      <c r="E3668" s="70" t="s">
        <v>51</v>
      </c>
      <c r="F3668" s="70" t="s">
        <v>1515</v>
      </c>
      <c r="G3668" s="101">
        <v>44755</v>
      </c>
      <c r="H3668" s="101">
        <v>44776</v>
      </c>
      <c r="I3668" s="71">
        <f t="shared" si="200"/>
        <v>21</v>
      </c>
      <c r="J3668" s="72" t="s">
        <v>178</v>
      </c>
      <c r="K3668" s="72" t="s">
        <v>179</v>
      </c>
      <c r="L3668" s="73">
        <v>1</v>
      </c>
      <c r="M3668" s="73" t="s">
        <v>108</v>
      </c>
      <c r="N3668" s="68" t="str">
        <f>VLOOKUP(K3668,[1]人員授權表!D$3:G$249,4,0)</f>
        <v>無機</v>
      </c>
      <c r="O3668" s="70" t="s">
        <v>115</v>
      </c>
      <c r="P3668" s="67">
        <f t="shared" si="199"/>
        <v>44774</v>
      </c>
      <c r="Q3668" s="75" t="str">
        <f t="shared" si="201"/>
        <v>週一</v>
      </c>
      <c r="R3668" s="80">
        <v>44763</v>
      </c>
      <c r="AA3668" s="1"/>
    </row>
    <row r="3669" spans="2:27">
      <c r="D3669" s="68" t="s">
        <v>50</v>
      </c>
      <c r="E3669" s="70" t="s">
        <v>51</v>
      </c>
      <c r="F3669" s="70" t="s">
        <v>1518</v>
      </c>
      <c r="G3669" s="101">
        <v>44755</v>
      </c>
      <c r="H3669" s="101">
        <v>44776</v>
      </c>
      <c r="I3669" s="71">
        <f t="shared" si="200"/>
        <v>21</v>
      </c>
      <c r="J3669" s="72" t="s">
        <v>141</v>
      </c>
      <c r="K3669" s="72" t="s">
        <v>142</v>
      </c>
      <c r="L3669" s="73">
        <v>1</v>
      </c>
      <c r="M3669" s="73" t="s">
        <v>108</v>
      </c>
      <c r="N3669" s="68" t="str">
        <f>VLOOKUP(K3669,[1]人員授權表!D$3:G$249,4,0)</f>
        <v>無機</v>
      </c>
      <c r="O3669" s="70" t="str">
        <f>IF(J3669=[1]人員授權表!$C$85,"Casper李羿勳",IF(J3669=[1]人員授權表!$C$188,"Iring陳俊明",IF(J3669=[1]人員授權表!$C$189,"Brian陳泓霖",VLOOKUP(K3669,[1]人員授權表!D$2:E$249,2,FALSE))))</f>
        <v>Dennis陳汶宏</v>
      </c>
      <c r="P3669" s="67">
        <f t="shared" si="199"/>
        <v>44774</v>
      </c>
      <c r="Q3669" s="75" t="str">
        <f t="shared" si="201"/>
        <v>週一</v>
      </c>
      <c r="R3669" s="80">
        <v>44763</v>
      </c>
      <c r="AA3669" s="1"/>
    </row>
    <row r="3670" spans="2:27">
      <c r="D3670" s="68" t="s">
        <v>50</v>
      </c>
      <c r="E3670" s="70" t="s">
        <v>51</v>
      </c>
      <c r="F3670" s="70" t="s">
        <v>1515</v>
      </c>
      <c r="G3670" s="101">
        <v>44755</v>
      </c>
      <c r="H3670" s="101">
        <v>44776</v>
      </c>
      <c r="I3670" s="71">
        <f t="shared" si="200"/>
        <v>21</v>
      </c>
      <c r="J3670" s="72" t="s">
        <v>966</v>
      </c>
      <c r="K3670" s="72" t="s">
        <v>154</v>
      </c>
      <c r="L3670" s="73">
        <v>1</v>
      </c>
      <c r="M3670" s="73" t="s">
        <v>108</v>
      </c>
      <c r="N3670" s="68" t="str">
        <f>VLOOKUP(K3670,[1]人員授權表!D$3:G$249,4,0)</f>
        <v>無機</v>
      </c>
      <c r="O3670" s="70" t="str">
        <f>IF(J3670=[1]人員授權表!$C$85,"Casper李羿勳",IF(J3670=[1]人員授權表!$C$188,"Iring陳俊明",IF(J3670=[1]人員授權表!$C$189,"Brian陳泓霖",VLOOKUP(K3670,[1]人員授權表!D$2:E$249,2,FALSE))))</f>
        <v>Ken張智凱</v>
      </c>
      <c r="P3670" s="67">
        <f t="shared" si="199"/>
        <v>44774</v>
      </c>
      <c r="Q3670" s="75" t="str">
        <f t="shared" si="201"/>
        <v>週一</v>
      </c>
      <c r="R3670" s="80">
        <v>44762</v>
      </c>
      <c r="AA3670" s="1"/>
    </row>
    <row r="3671" spans="2:27">
      <c r="D3671" s="68" t="s">
        <v>50</v>
      </c>
      <c r="E3671" s="70" t="s">
        <v>51</v>
      </c>
      <c r="F3671" s="70" t="s">
        <v>1515</v>
      </c>
      <c r="G3671" s="101">
        <v>44755</v>
      </c>
      <c r="H3671" s="101">
        <v>44776</v>
      </c>
      <c r="I3671" s="71">
        <f t="shared" si="200"/>
        <v>21</v>
      </c>
      <c r="J3671" s="72" t="s">
        <v>209</v>
      </c>
      <c r="K3671" s="72" t="s">
        <v>210</v>
      </c>
      <c r="L3671" s="73">
        <v>1</v>
      </c>
      <c r="M3671" s="73" t="s">
        <v>108</v>
      </c>
      <c r="N3671" s="68" t="str">
        <f>VLOOKUP(K3671,[1]人員授權表!D$3:G$249,4,0)</f>
        <v>無機</v>
      </c>
      <c r="O3671" s="70" t="str">
        <f>IF(J3671=[1]人員授權表!$C$85,"Casper李羿勳",IF(J3671=[1]人員授權表!$C$188,"Iring陳俊明",IF(J3671=[1]人員授權表!$C$189,"Brian陳泓霖",VLOOKUP(K3671,[1]人員授權表!D$2:E$249,2,FALSE))))</f>
        <v>Vicky游崴涵</v>
      </c>
      <c r="P3671" s="67">
        <f t="shared" si="199"/>
        <v>44774</v>
      </c>
      <c r="Q3671" s="75" t="str">
        <f t="shared" si="201"/>
        <v>週一</v>
      </c>
      <c r="R3671" s="80">
        <v>44764</v>
      </c>
      <c r="AA3671" s="1"/>
    </row>
    <row r="3672" spans="2:27">
      <c r="D3672" s="68" t="s">
        <v>50</v>
      </c>
      <c r="E3672" s="70" t="s">
        <v>51</v>
      </c>
      <c r="F3672" s="70" t="s">
        <v>1515</v>
      </c>
      <c r="G3672" s="101">
        <v>44755</v>
      </c>
      <c r="H3672" s="101">
        <v>44776</v>
      </c>
      <c r="I3672" s="71">
        <f t="shared" si="200"/>
        <v>21</v>
      </c>
      <c r="J3672" s="72" t="s">
        <v>167</v>
      </c>
      <c r="K3672" s="72" t="s">
        <v>168</v>
      </c>
      <c r="L3672" s="73">
        <v>1</v>
      </c>
      <c r="M3672" s="73" t="s">
        <v>108</v>
      </c>
      <c r="N3672" s="68" t="str">
        <f>VLOOKUP(K3672,[1]人員授權表!D$3:G$249,4,0)</f>
        <v>有機</v>
      </c>
      <c r="O3672" s="70" t="str">
        <f>IF(J3672=[1]人員授權表!$C$85,"Casper李羿勳",IF(J3672=[1]人員授權表!$C$188,"Iring陳俊明",IF(J3672=[1]人員授權表!$C$189,"Brian陳泓霖",VLOOKUP(K3672,[1]人員授權表!D$2:E$249,2,FALSE))))</f>
        <v>Una林庭瑄</v>
      </c>
      <c r="P3672" s="67">
        <f t="shared" si="199"/>
        <v>44774</v>
      </c>
      <c r="Q3672" s="75" t="str">
        <f t="shared" si="201"/>
        <v>週一</v>
      </c>
      <c r="R3672" s="80">
        <v>44762</v>
      </c>
      <c r="AA3672" s="1"/>
    </row>
    <row r="3673" spans="2:27">
      <c r="D3673" s="68" t="s">
        <v>50</v>
      </c>
      <c r="E3673" s="70" t="s">
        <v>51</v>
      </c>
      <c r="F3673" s="70" t="s">
        <v>1515</v>
      </c>
      <c r="G3673" s="101">
        <v>44755</v>
      </c>
      <c r="H3673" s="101">
        <v>44776</v>
      </c>
      <c r="I3673" s="71">
        <f t="shared" si="200"/>
        <v>21</v>
      </c>
      <c r="J3673" s="72" t="s">
        <v>257</v>
      </c>
      <c r="K3673" s="72" t="s">
        <v>1225</v>
      </c>
      <c r="L3673" s="73">
        <v>1</v>
      </c>
      <c r="M3673" s="73" t="s">
        <v>108</v>
      </c>
      <c r="N3673" s="68" t="str">
        <f>VLOOKUP(K3673,[1]人員授權表!D$3:G$249,4,0)</f>
        <v>有機</v>
      </c>
      <c r="O3673" s="70" t="str">
        <f>IF(J3673=[1]人員授權表!$C$85,"Casper李羿勳",IF(J3673=[1]人員授權表!$C$188,"Iring陳俊明",IF(J3673=[1]人員授權表!$C$189,"Brian陳泓霖",VLOOKUP(K3673,[1]人員授權表!D$2:E$249,2,FALSE))))</f>
        <v>Casper李羿勳</v>
      </c>
      <c r="P3673" s="67">
        <f t="shared" si="199"/>
        <v>44774</v>
      </c>
      <c r="Q3673" s="75" t="str">
        <f t="shared" si="201"/>
        <v>週一</v>
      </c>
      <c r="R3673" s="80">
        <v>44767</v>
      </c>
      <c r="AA3673" s="1"/>
    </row>
    <row r="3674" spans="2:27">
      <c r="D3674" s="68" t="s">
        <v>50</v>
      </c>
      <c r="E3674" s="70" t="s">
        <v>51</v>
      </c>
      <c r="F3674" s="70" t="s">
        <v>1515</v>
      </c>
      <c r="G3674" s="101">
        <v>44755</v>
      </c>
      <c r="H3674" s="101">
        <v>44776</v>
      </c>
      <c r="I3674" s="71">
        <f t="shared" si="200"/>
        <v>21</v>
      </c>
      <c r="J3674" s="72" t="s">
        <v>1236</v>
      </c>
      <c r="K3674" s="72" t="s">
        <v>185</v>
      </c>
      <c r="L3674" s="73">
        <v>1</v>
      </c>
      <c r="M3674" s="73" t="s">
        <v>108</v>
      </c>
      <c r="N3674" s="68" t="str">
        <f>VLOOKUP(K3674,[1]人員授權表!D$3:G$249,4,0)</f>
        <v>有機</v>
      </c>
      <c r="O3674" s="70" t="str">
        <f>IF(J3674=[1]人員授權表!$C$85,"Casper李羿勳",IF(J3674=[1]人員授權表!$C$188,"Iring陳俊明",IF(J3674=[1]人員授權表!$C$189,"Brian陳泓霖",VLOOKUP(K3674,[1]人員授權表!D$2:E$249,2,FALSE))))</f>
        <v>Una林庭瑄</v>
      </c>
      <c r="P3674" s="67">
        <f t="shared" si="199"/>
        <v>44774</v>
      </c>
      <c r="Q3674" s="75" t="str">
        <f t="shared" si="201"/>
        <v>週一</v>
      </c>
      <c r="R3674" s="80">
        <v>44762</v>
      </c>
      <c r="AA3674" s="1"/>
    </row>
    <row r="3675" spans="2:27">
      <c r="D3675" s="68" t="s">
        <v>50</v>
      </c>
      <c r="E3675" s="70" t="s">
        <v>51</v>
      </c>
      <c r="F3675" s="70" t="s">
        <v>1518</v>
      </c>
      <c r="G3675" s="101">
        <v>44755</v>
      </c>
      <c r="H3675" s="101">
        <v>44776</v>
      </c>
      <c r="I3675" s="71">
        <f t="shared" si="200"/>
        <v>21</v>
      </c>
      <c r="J3675" s="98" t="s">
        <v>1226</v>
      </c>
      <c r="K3675" s="98" t="s">
        <v>1227</v>
      </c>
      <c r="L3675" s="110">
        <v>1</v>
      </c>
      <c r="M3675" s="73" t="s">
        <v>108</v>
      </c>
      <c r="N3675" s="68" t="str">
        <f>VLOOKUP(K3675,[1]人員授權表!D$3:G$249,4,0)</f>
        <v>有機</v>
      </c>
      <c r="O3675" s="70" t="str">
        <f>IF(J3675=[1]人員授權表!$C$85,"Casper李羿勳",IF(J3675=[1]人員授權表!$C$188,"Iring陳俊明",IF(J3675=[1]人員授權表!$C$189,"Brian陳泓霖",VLOOKUP(K3675,[1]人員授權表!D$2:E$249,2,FALSE))))</f>
        <v>Marco陳鴻鈞</v>
      </c>
      <c r="P3675" s="67">
        <f t="shared" si="199"/>
        <v>44774</v>
      </c>
      <c r="Q3675" s="75" t="str">
        <f t="shared" si="201"/>
        <v>週一</v>
      </c>
      <c r="R3675" s="80">
        <v>44764</v>
      </c>
      <c r="AA3675" s="1"/>
    </row>
    <row r="3676" spans="2:27">
      <c r="D3676" s="68" t="s">
        <v>50</v>
      </c>
      <c r="E3676" s="70" t="s">
        <v>51</v>
      </c>
      <c r="F3676" s="70" t="s">
        <v>1515</v>
      </c>
      <c r="G3676" s="101">
        <v>44755</v>
      </c>
      <c r="H3676" s="101">
        <v>44776</v>
      </c>
      <c r="I3676" s="71">
        <f t="shared" si="200"/>
        <v>21</v>
      </c>
      <c r="J3676" s="98" t="s">
        <v>169</v>
      </c>
      <c r="K3676" s="98" t="s">
        <v>170</v>
      </c>
      <c r="L3676" s="110">
        <v>1</v>
      </c>
      <c r="M3676" s="73" t="s">
        <v>108</v>
      </c>
      <c r="N3676" s="68" t="str">
        <f>VLOOKUP(K3676,[1]人員授權表!D$3:G$249,4,0)</f>
        <v>有機</v>
      </c>
      <c r="O3676" s="70" t="str">
        <f>IF(J3676=[1]人員授權表!$C$85,"Casper李羿勳",IF(J3676=[1]人員授權表!$C$188,"Iring陳俊明",IF(J3676=[1]人員授權表!$C$189,"Brian陳泓霖",VLOOKUP(K3676,[1]人員授權表!D$2:E$249,2,FALSE))))</f>
        <v>Elle黃雅琪&amp;
Marco陳鴻鈞</v>
      </c>
      <c r="P3676" s="67">
        <f t="shared" si="199"/>
        <v>44774</v>
      </c>
      <c r="Q3676" s="75" t="str">
        <f t="shared" si="201"/>
        <v>週一</v>
      </c>
      <c r="R3676" s="80">
        <v>44783</v>
      </c>
      <c r="S3676" s="85"/>
      <c r="X3676" s="70">
        <v>1</v>
      </c>
      <c r="Y3676" s="78">
        <v>44783</v>
      </c>
      <c r="Z3676" s="79" t="s">
        <v>1519</v>
      </c>
      <c r="AA3676" s="1"/>
    </row>
    <row r="3677" spans="2:27">
      <c r="D3677" s="68" t="s">
        <v>50</v>
      </c>
      <c r="E3677" s="70" t="s">
        <v>51</v>
      </c>
      <c r="F3677" s="70" t="s">
        <v>1515</v>
      </c>
      <c r="G3677" s="101">
        <v>44755</v>
      </c>
      <c r="H3677" s="101">
        <v>44776</v>
      </c>
      <c r="I3677" s="71">
        <f t="shared" si="200"/>
        <v>21</v>
      </c>
      <c r="J3677" s="98" t="s">
        <v>1235</v>
      </c>
      <c r="K3677" s="98" t="s">
        <v>185</v>
      </c>
      <c r="L3677" s="110">
        <v>1</v>
      </c>
      <c r="M3677" s="73" t="s">
        <v>108</v>
      </c>
      <c r="N3677" s="68" t="str">
        <f>VLOOKUP(K3677,[1]人員授權表!D$3:G$249,4,0)</f>
        <v>有機</v>
      </c>
      <c r="O3677" s="70" t="str">
        <f>IF(J3677=[1]人員授權表!$C$85,"Casper李羿勳",IF(J3677=[1]人員授權表!$C$188,"Iring陳俊明",IF(J3677=[1]人員授權表!$C$189,"Brian陳泓霖",VLOOKUP(K3677,[1]人員授權表!D$2:E$249,2,FALSE))))</f>
        <v>Una林庭瑄</v>
      </c>
      <c r="P3677" s="67">
        <f t="shared" si="199"/>
        <v>44774</v>
      </c>
      <c r="Q3677" s="75" t="str">
        <f t="shared" si="201"/>
        <v>週一</v>
      </c>
      <c r="R3677" s="80">
        <v>44762</v>
      </c>
      <c r="AA3677" s="1"/>
    </row>
    <row r="3678" spans="2:27">
      <c r="D3678" s="68" t="s">
        <v>50</v>
      </c>
      <c r="E3678" s="70" t="s">
        <v>51</v>
      </c>
      <c r="F3678" s="70" t="s">
        <v>1515</v>
      </c>
      <c r="G3678" s="101">
        <v>44755</v>
      </c>
      <c r="H3678" s="101">
        <v>44776</v>
      </c>
      <c r="I3678" s="71">
        <f t="shared" si="200"/>
        <v>21</v>
      </c>
      <c r="J3678" s="98" t="s">
        <v>1237</v>
      </c>
      <c r="K3678" s="98" t="s">
        <v>185</v>
      </c>
      <c r="L3678" s="110">
        <v>1</v>
      </c>
      <c r="M3678" s="73" t="s">
        <v>108</v>
      </c>
      <c r="N3678" s="68" t="str">
        <f>VLOOKUP(K3678,[1]人員授權表!D$3:G$249,4,0)</f>
        <v>有機</v>
      </c>
      <c r="O3678" s="70" t="str">
        <f>IF(J3678=[1]人員授權表!$C$85,"Casper李羿勳",IF(J3678=[1]人員授權表!$C$188,"Iring陳俊明",IF(J3678=[1]人員授權表!$C$189,"Brian陳泓霖",VLOOKUP(K3678,[1]人員授權表!D$2:E$249,2,FALSE))))</f>
        <v>Una林庭瑄</v>
      </c>
      <c r="P3678" s="67">
        <f t="shared" si="199"/>
        <v>44774</v>
      </c>
      <c r="Q3678" s="75" t="str">
        <f t="shared" si="201"/>
        <v>週一</v>
      </c>
      <c r="R3678" s="80">
        <v>44762</v>
      </c>
      <c r="AA3678" s="1"/>
    </row>
    <row r="3679" spans="2:27">
      <c r="D3679" s="68" t="s">
        <v>50</v>
      </c>
      <c r="E3679" s="70" t="s">
        <v>82</v>
      </c>
      <c r="F3679" s="70" t="s">
        <v>1520</v>
      </c>
      <c r="G3679" s="67">
        <v>44762</v>
      </c>
      <c r="H3679" s="67">
        <v>44776</v>
      </c>
      <c r="I3679" s="71">
        <f t="shared" si="200"/>
        <v>14</v>
      </c>
      <c r="J3679" s="72" t="s">
        <v>235</v>
      </c>
      <c r="K3679" s="72" t="s">
        <v>236</v>
      </c>
      <c r="L3679" s="73">
        <v>2</v>
      </c>
      <c r="M3679" s="73" t="s">
        <v>79</v>
      </c>
      <c r="N3679" s="68" t="str">
        <f>VLOOKUP(K3679,[1]人員授權表!D$3:G$249,4,0)</f>
        <v>無機</v>
      </c>
      <c r="O3679" s="70" t="str">
        <f>IF(J3679=[1]人員授權表!$C$85,"Casper李羿勳",IF(J3679=[1]人員授權表!$C$188,"Iring陳俊明",IF(J3679=[1]人員授權表!$C$189,"Brian陳泓霖",VLOOKUP(K3679,[1]人員授權表!D$2:E$249,2,FALSE))))</f>
        <v>Vicky游崴涵</v>
      </c>
      <c r="P3679" s="67">
        <f t="shared" si="199"/>
        <v>44774</v>
      </c>
      <c r="Q3679" s="75" t="str">
        <f t="shared" si="201"/>
        <v>週一</v>
      </c>
      <c r="R3679" s="80">
        <v>44774</v>
      </c>
      <c r="AA3679" s="1"/>
    </row>
    <row r="3680" spans="2:27">
      <c r="B3680" s="66">
        <v>44776</v>
      </c>
      <c r="D3680" s="68" t="s">
        <v>50</v>
      </c>
      <c r="E3680" s="70" t="s">
        <v>1418</v>
      </c>
      <c r="F3680" s="19" t="s">
        <v>1521</v>
      </c>
      <c r="G3680" s="67">
        <v>44770</v>
      </c>
      <c r="H3680" s="67">
        <v>44777</v>
      </c>
      <c r="I3680" s="71">
        <f t="shared" si="200"/>
        <v>7</v>
      </c>
      <c r="J3680" s="72" t="s">
        <v>133</v>
      </c>
      <c r="K3680" s="72" t="s">
        <v>134</v>
      </c>
      <c r="L3680" s="73">
        <v>1</v>
      </c>
      <c r="M3680" s="73" t="s">
        <v>108</v>
      </c>
      <c r="N3680" s="68" t="str">
        <f>VLOOKUP(K3680,[1]人員授權表!D$3:G$249,4,0)</f>
        <v>無機</v>
      </c>
      <c r="O3680" s="70" t="str">
        <f>IF(J3680=[1]人員授權表!$C$85,"Casper李羿勳",IF(J3680=[1]人員授權表!$C$188,"Iring陳俊明",IF(J3680=[1]人員授權表!$C$189,"Brian陳泓霖",VLOOKUP(K3680,[1]人員授權表!D$2:E$249,2,FALSE))))</f>
        <v>Brian陳泓霖</v>
      </c>
      <c r="P3680" s="67">
        <f>H3680+5</f>
        <v>44782</v>
      </c>
      <c r="Q3680" s="75" t="str">
        <f t="shared" si="201"/>
        <v>週二</v>
      </c>
      <c r="R3680" s="80">
        <v>44776</v>
      </c>
      <c r="Z3680" s="79" t="s">
        <v>1522</v>
      </c>
      <c r="AA3680" s="1"/>
    </row>
    <row r="3681" spans="2:27">
      <c r="B3681" s="66">
        <v>44776</v>
      </c>
      <c r="D3681" s="68" t="s">
        <v>50</v>
      </c>
      <c r="E3681" s="70" t="s">
        <v>1418</v>
      </c>
      <c r="F3681" s="19" t="s">
        <v>1521</v>
      </c>
      <c r="G3681" s="67">
        <v>44770</v>
      </c>
      <c r="H3681" s="67">
        <v>44777</v>
      </c>
      <c r="I3681" s="71">
        <f t="shared" si="200"/>
        <v>7</v>
      </c>
      <c r="J3681" s="72" t="s">
        <v>102</v>
      </c>
      <c r="K3681" s="72" t="s">
        <v>103</v>
      </c>
      <c r="L3681" s="73">
        <v>1</v>
      </c>
      <c r="M3681" s="73" t="s">
        <v>108</v>
      </c>
      <c r="N3681" s="68" t="str">
        <f>VLOOKUP(K3681,[1]人員授權表!D$3:G$249,4,0)</f>
        <v>無機</v>
      </c>
      <c r="O3681" s="70" t="s">
        <v>99</v>
      </c>
      <c r="P3681" s="67">
        <f t="shared" ref="P3681:P3744" si="202">H3681-2</f>
        <v>44775</v>
      </c>
      <c r="Q3681" s="75" t="str">
        <f t="shared" si="201"/>
        <v>週二</v>
      </c>
      <c r="R3681" s="80">
        <v>44775</v>
      </c>
      <c r="Z3681" s="79" t="s">
        <v>1522</v>
      </c>
      <c r="AA3681" s="1"/>
    </row>
    <row r="3682" spans="2:27">
      <c r="D3682" s="68" t="s">
        <v>50</v>
      </c>
      <c r="E3682" s="70" t="s">
        <v>82</v>
      </c>
      <c r="F3682" s="70" t="s">
        <v>1523</v>
      </c>
      <c r="G3682" s="67">
        <v>44764</v>
      </c>
      <c r="H3682" s="67">
        <v>44777</v>
      </c>
      <c r="I3682" s="71">
        <f t="shared" si="200"/>
        <v>13</v>
      </c>
      <c r="J3682" s="72" t="s">
        <v>102</v>
      </c>
      <c r="K3682" s="72" t="s">
        <v>103</v>
      </c>
      <c r="L3682" s="73">
        <v>5</v>
      </c>
      <c r="M3682" s="73" t="s">
        <v>104</v>
      </c>
      <c r="N3682" s="68" t="str">
        <f>VLOOKUP(K3682,[1]人員授權表!D$3:G$249,4,0)</f>
        <v>無機</v>
      </c>
      <c r="O3682" s="70" t="s">
        <v>99</v>
      </c>
      <c r="P3682" s="67">
        <f t="shared" si="202"/>
        <v>44775</v>
      </c>
      <c r="Q3682" s="75" t="str">
        <f t="shared" si="201"/>
        <v>週二</v>
      </c>
      <c r="R3682" s="80">
        <v>44770</v>
      </c>
      <c r="AA3682" s="1"/>
    </row>
    <row r="3683" spans="2:27">
      <c r="D3683" s="68" t="s">
        <v>50</v>
      </c>
      <c r="E3683" s="70" t="s">
        <v>82</v>
      </c>
      <c r="F3683" s="70" t="s">
        <v>1524</v>
      </c>
      <c r="G3683" s="67">
        <v>44762</v>
      </c>
      <c r="H3683" s="67">
        <v>44777</v>
      </c>
      <c r="I3683" s="71">
        <f t="shared" si="200"/>
        <v>15</v>
      </c>
      <c r="J3683" s="72" t="s">
        <v>139</v>
      </c>
      <c r="K3683" s="72" t="s">
        <v>140</v>
      </c>
      <c r="L3683" s="73">
        <v>1</v>
      </c>
      <c r="M3683" s="73" t="s">
        <v>322</v>
      </c>
      <c r="N3683" s="68" t="str">
        <f>VLOOKUP(K3683,[1]人員授權表!D$3:G$249,4,0)</f>
        <v>無機</v>
      </c>
      <c r="O3683" s="70" t="str">
        <f>IF(J3683=[1]人員授權表!$C$85,"Casper李羿勳",IF(J3683=[1]人員授權表!$C$188,"Iring陳俊明",IF(J3683=[1]人員授權表!$C$189,"Brian陳泓霖",VLOOKUP(K3683,[1]人員授權表!D$2:E$249,2,FALSE))))</f>
        <v>Brian陳泓霖</v>
      </c>
      <c r="P3683" s="67">
        <f t="shared" si="202"/>
        <v>44775</v>
      </c>
      <c r="Q3683" s="75" t="str">
        <f t="shared" si="201"/>
        <v>週二</v>
      </c>
      <c r="R3683" s="80">
        <v>44764</v>
      </c>
      <c r="AA3683" s="1"/>
    </row>
    <row r="3684" spans="2:27">
      <c r="D3684" s="68" t="s">
        <v>50</v>
      </c>
      <c r="E3684" s="70" t="s">
        <v>82</v>
      </c>
      <c r="F3684" s="70" t="s">
        <v>1524</v>
      </c>
      <c r="G3684" s="67">
        <v>44762</v>
      </c>
      <c r="H3684" s="67">
        <v>44777</v>
      </c>
      <c r="I3684" s="71">
        <f t="shared" si="200"/>
        <v>15</v>
      </c>
      <c r="J3684" s="72" t="s">
        <v>269</v>
      </c>
      <c r="K3684" s="72" t="s">
        <v>270</v>
      </c>
      <c r="L3684" s="73">
        <v>1</v>
      </c>
      <c r="M3684" s="73" t="s">
        <v>322</v>
      </c>
      <c r="N3684" s="68" t="str">
        <f>VLOOKUP(K3684,[1]人員授權表!D$3:G$249,4,0)</f>
        <v>無機</v>
      </c>
      <c r="O3684" s="70" t="str">
        <f>IF(J3684=[1]人員授權表!$C$85,"Casper李羿勳",IF(J3684=[1]人員授權表!$C$188,"Iring陳俊明",IF(J3684=[1]人員授權表!$C$189,"Brian陳泓霖",VLOOKUP(K3684,[1]人員授權表!D$2:E$249,2,FALSE))))</f>
        <v>George陳志昇&amp;Vicky游崴涵</v>
      </c>
      <c r="P3684" s="67">
        <f t="shared" si="202"/>
        <v>44775</v>
      </c>
      <c r="Q3684" s="75" t="str">
        <f t="shared" si="201"/>
        <v>週二</v>
      </c>
      <c r="R3684" s="80">
        <v>44764</v>
      </c>
      <c r="AA3684" s="1"/>
    </row>
    <row r="3685" spans="2:27">
      <c r="D3685" s="68" t="s">
        <v>50</v>
      </c>
      <c r="E3685" s="70" t="s">
        <v>82</v>
      </c>
      <c r="F3685" s="70" t="s">
        <v>1524</v>
      </c>
      <c r="G3685" s="67">
        <v>44762</v>
      </c>
      <c r="H3685" s="67">
        <v>44777</v>
      </c>
      <c r="I3685" s="71">
        <f t="shared" si="200"/>
        <v>15</v>
      </c>
      <c r="J3685" s="72" t="s">
        <v>137</v>
      </c>
      <c r="K3685" s="72" t="s">
        <v>138</v>
      </c>
      <c r="L3685" s="73">
        <v>1</v>
      </c>
      <c r="M3685" s="73" t="s">
        <v>322</v>
      </c>
      <c r="N3685" s="68" t="str">
        <f>VLOOKUP(K3685,[1]人員授權表!D$3:G$249,4,0)</f>
        <v>無機</v>
      </c>
      <c r="O3685" s="70" t="s">
        <v>99</v>
      </c>
      <c r="P3685" s="67">
        <f t="shared" si="202"/>
        <v>44775</v>
      </c>
      <c r="Q3685" s="75" t="str">
        <f t="shared" si="201"/>
        <v>週二</v>
      </c>
      <c r="R3685" s="80">
        <v>44771</v>
      </c>
      <c r="AA3685" s="1"/>
    </row>
    <row r="3686" spans="2:27">
      <c r="D3686" s="68" t="s">
        <v>50</v>
      </c>
      <c r="E3686" s="70" t="s">
        <v>82</v>
      </c>
      <c r="F3686" s="70" t="s">
        <v>1524</v>
      </c>
      <c r="G3686" s="67">
        <v>44762</v>
      </c>
      <c r="H3686" s="67">
        <v>44777</v>
      </c>
      <c r="I3686" s="71">
        <f t="shared" si="200"/>
        <v>15</v>
      </c>
      <c r="J3686" s="72" t="s">
        <v>148</v>
      </c>
      <c r="K3686" s="72" t="s">
        <v>1525</v>
      </c>
      <c r="L3686" s="73">
        <v>1</v>
      </c>
      <c r="M3686" s="73" t="s">
        <v>322</v>
      </c>
      <c r="N3686" s="68" t="str">
        <f>VLOOKUP(K3686,[1]人員授權表!D$3:G$249,4,0)</f>
        <v>無機</v>
      </c>
      <c r="O3686" s="70" t="str">
        <f>IF(J3686=[1]人員授權表!$C$85,"Casper李羿勳",IF(J3686=[1]人員授權表!$C$188,"Iring陳俊明",IF(J3686=[1]人員授權表!$C$189,"Brian陳泓霖",VLOOKUP(K3686,[1]人員授權表!D$2:E$249,2,FALSE))))</f>
        <v>Vicky游崴涵</v>
      </c>
      <c r="P3686" s="67">
        <f t="shared" si="202"/>
        <v>44775</v>
      </c>
      <c r="Q3686" s="75" t="str">
        <f t="shared" si="201"/>
        <v>週二</v>
      </c>
      <c r="R3686" s="80">
        <v>44770</v>
      </c>
      <c r="AA3686" s="1"/>
    </row>
    <row r="3687" spans="2:27">
      <c r="D3687" s="68" t="s">
        <v>50</v>
      </c>
      <c r="E3687" s="70" t="s">
        <v>51</v>
      </c>
      <c r="F3687" s="70" t="s">
        <v>1526</v>
      </c>
      <c r="G3687" s="67">
        <v>44764</v>
      </c>
      <c r="H3687" s="67">
        <v>44777</v>
      </c>
      <c r="I3687" s="71">
        <f t="shared" si="200"/>
        <v>13</v>
      </c>
      <c r="J3687" s="72" t="s">
        <v>125</v>
      </c>
      <c r="K3687" s="72" t="s">
        <v>144</v>
      </c>
      <c r="L3687" s="73">
        <v>4</v>
      </c>
      <c r="M3687" s="73" t="s">
        <v>79</v>
      </c>
      <c r="N3687" s="68" t="str">
        <f>VLOOKUP(K3687,[1]人員授權表!D$3:G$249,4,0)</f>
        <v>有機</v>
      </c>
      <c r="O3687" s="70" t="str">
        <f>IF(J3687=[1]人員授權表!$C$85,"Casper李羿勳",IF(J3687=[1]人員授權表!$C$188,"Iring陳俊明",IF(J3687=[1]人員授權表!$C$189,"Brian陳泓霖",VLOOKUP(K3687,[1]人員授權表!D$2:E$249,2,FALSE))))</f>
        <v>Lucy黃詩婷</v>
      </c>
      <c r="P3687" s="67">
        <f t="shared" si="202"/>
        <v>44775</v>
      </c>
      <c r="Q3687" s="75" t="str">
        <f t="shared" si="201"/>
        <v>週二</v>
      </c>
      <c r="R3687" s="80">
        <v>44768</v>
      </c>
      <c r="AA3687" s="1"/>
    </row>
    <row r="3688" spans="2:27">
      <c r="D3688" s="68" t="s">
        <v>50</v>
      </c>
      <c r="E3688" s="70" t="s">
        <v>51</v>
      </c>
      <c r="F3688" s="70" t="s">
        <v>1526</v>
      </c>
      <c r="G3688" s="67">
        <v>44764</v>
      </c>
      <c r="H3688" s="67">
        <v>44777</v>
      </c>
      <c r="I3688" s="71">
        <f t="shared" si="200"/>
        <v>13</v>
      </c>
      <c r="J3688" s="72" t="s">
        <v>139</v>
      </c>
      <c r="K3688" s="72" t="s">
        <v>140</v>
      </c>
      <c r="L3688" s="73">
        <v>4</v>
      </c>
      <c r="M3688" s="73" t="s">
        <v>79</v>
      </c>
      <c r="N3688" s="68" t="str">
        <f>VLOOKUP(K3688,[1]人員授權表!D$3:G$249,4,0)</f>
        <v>無機</v>
      </c>
      <c r="O3688" s="70" t="str">
        <f>IF(J3688=[1]人員授權表!$C$85,"Casper李羿勳",IF(J3688=[1]人員授權表!$C$188,"Iring陳俊明",IF(J3688=[1]人員授權表!$C$189,"Brian陳泓霖",VLOOKUP(K3688,[1]人員授權表!D$2:E$249,2,FALSE))))</f>
        <v>Brian陳泓霖</v>
      </c>
      <c r="P3688" s="67">
        <f t="shared" si="202"/>
        <v>44775</v>
      </c>
      <c r="Q3688" s="75" t="str">
        <f t="shared" si="201"/>
        <v>週二</v>
      </c>
      <c r="R3688" s="80">
        <v>44771</v>
      </c>
      <c r="AA3688" s="1"/>
    </row>
    <row r="3689" spans="2:27">
      <c r="D3689" s="68" t="s">
        <v>50</v>
      </c>
      <c r="E3689" s="70" t="s">
        <v>51</v>
      </c>
      <c r="F3689" s="70" t="s">
        <v>1526</v>
      </c>
      <c r="G3689" s="67">
        <v>44764</v>
      </c>
      <c r="H3689" s="67">
        <v>44777</v>
      </c>
      <c r="I3689" s="71">
        <f t="shared" si="200"/>
        <v>13</v>
      </c>
      <c r="J3689" s="72" t="s">
        <v>160</v>
      </c>
      <c r="K3689" s="72" t="s">
        <v>161</v>
      </c>
      <c r="L3689" s="73">
        <v>4</v>
      </c>
      <c r="M3689" s="73" t="s">
        <v>79</v>
      </c>
      <c r="N3689" s="68" t="str">
        <f>VLOOKUP(K3689,[1]人員授權表!D$3:G$249,4,0)</f>
        <v>無機</v>
      </c>
      <c r="O3689" s="70" t="str">
        <f>IF(J3689=[1]人員授權表!$C$85,"Casper李羿勳",IF(J3689=[1]人員授權表!$C$188,"Iring陳俊明",IF(J3689=[1]人員授權表!$C$189,"Brian陳泓霖",VLOOKUP(K3689,[1]人員授權表!D$2:E$249,2,FALSE))))</f>
        <v>Dennis陳汶宏</v>
      </c>
      <c r="P3689" s="67">
        <f t="shared" si="202"/>
        <v>44775</v>
      </c>
      <c r="Q3689" s="75" t="str">
        <f t="shared" si="201"/>
        <v>週二</v>
      </c>
      <c r="R3689" s="80">
        <v>44770</v>
      </c>
      <c r="AA3689" s="1"/>
    </row>
    <row r="3690" spans="2:27">
      <c r="D3690" s="68" t="s">
        <v>50</v>
      </c>
      <c r="E3690" s="70" t="s">
        <v>51</v>
      </c>
      <c r="F3690" s="70" t="s">
        <v>1526</v>
      </c>
      <c r="G3690" s="67">
        <v>44764</v>
      </c>
      <c r="H3690" s="67">
        <v>44777</v>
      </c>
      <c r="I3690" s="71">
        <f t="shared" si="200"/>
        <v>13</v>
      </c>
      <c r="J3690" s="72" t="s">
        <v>145</v>
      </c>
      <c r="K3690" s="72" t="s">
        <v>146</v>
      </c>
      <c r="L3690" s="73">
        <v>4</v>
      </c>
      <c r="M3690" s="73" t="s">
        <v>79</v>
      </c>
      <c r="N3690" s="68" t="str">
        <f>VLOOKUP(K3690,[1]人員授權表!D$3:G$249,4,0)</f>
        <v>無機</v>
      </c>
      <c r="O3690" s="70" t="str">
        <f>IF(J3690=[1]人員授權表!$C$85,"Casper李羿勳",IF(J3690=[1]人員授權表!$C$188,"Iring陳俊明",IF(J3690=[1]人員授權表!$C$189,"Brian陳泓霖",VLOOKUP(K3690,[1]人員授權表!D$2:E$249,2,FALSE))))</f>
        <v>Jack劉念忻</v>
      </c>
      <c r="P3690" s="67">
        <f t="shared" si="202"/>
        <v>44775</v>
      </c>
      <c r="Q3690" s="75" t="str">
        <f t="shared" si="201"/>
        <v>週二</v>
      </c>
      <c r="R3690" s="80">
        <v>44770</v>
      </c>
      <c r="AA3690" s="1"/>
    </row>
    <row r="3691" spans="2:27">
      <c r="D3691" s="68" t="s">
        <v>50</v>
      </c>
      <c r="E3691" s="70" t="s">
        <v>51</v>
      </c>
      <c r="F3691" s="70" t="s">
        <v>1526</v>
      </c>
      <c r="G3691" s="67">
        <v>44764</v>
      </c>
      <c r="H3691" s="67">
        <v>44777</v>
      </c>
      <c r="I3691" s="71">
        <f t="shared" si="200"/>
        <v>13</v>
      </c>
      <c r="J3691" s="72" t="s">
        <v>164</v>
      </c>
      <c r="K3691" s="72" t="s">
        <v>146</v>
      </c>
      <c r="L3691" s="73">
        <v>4</v>
      </c>
      <c r="M3691" s="73" t="s">
        <v>79</v>
      </c>
      <c r="N3691" s="68" t="str">
        <f>VLOOKUP(K3691,[1]人員授權表!D$3:G$249,4,0)</f>
        <v>無機</v>
      </c>
      <c r="O3691" s="70" t="str">
        <f>IF(J3691=[1]人員授權表!$C$85,"Casper李羿勳",IF(J3691=[1]人員授權表!$C$188,"Iring陳俊明",IF(J3691=[1]人員授權表!$C$189,"Brian陳泓霖",VLOOKUP(K3691,[1]人員授權表!D$2:E$249,2,FALSE))))</f>
        <v>Jack劉念忻</v>
      </c>
      <c r="P3691" s="67">
        <f t="shared" si="202"/>
        <v>44775</v>
      </c>
      <c r="Q3691" s="75" t="str">
        <f t="shared" si="201"/>
        <v>週二</v>
      </c>
      <c r="R3691" s="80">
        <v>44770</v>
      </c>
      <c r="AA3691" s="1"/>
    </row>
    <row r="3692" spans="2:27">
      <c r="D3692" s="68" t="s">
        <v>50</v>
      </c>
      <c r="E3692" s="70" t="s">
        <v>51</v>
      </c>
      <c r="F3692" s="70" t="s">
        <v>1526</v>
      </c>
      <c r="G3692" s="67">
        <v>44764</v>
      </c>
      <c r="H3692" s="67">
        <v>44777</v>
      </c>
      <c r="I3692" s="71">
        <f t="shared" si="200"/>
        <v>13</v>
      </c>
      <c r="J3692" s="72" t="s">
        <v>141</v>
      </c>
      <c r="K3692" s="72" t="s">
        <v>142</v>
      </c>
      <c r="L3692" s="73">
        <v>4</v>
      </c>
      <c r="M3692" s="73" t="s">
        <v>79</v>
      </c>
      <c r="N3692" s="68" t="str">
        <f>VLOOKUP(K3692,[1]人員授權表!D$3:G$249,4,0)</f>
        <v>無機</v>
      </c>
      <c r="O3692" s="70" t="str">
        <f>IF(J3692=[1]人員授權表!$C$85,"Casper李羿勳",IF(J3692=[1]人員授權表!$C$188,"Iring陳俊明",IF(J3692=[1]人員授權表!$C$189,"Brian陳泓霖",VLOOKUP(K3692,[1]人員授權表!D$2:E$249,2,FALSE))))</f>
        <v>Dennis陳汶宏</v>
      </c>
      <c r="P3692" s="67">
        <f t="shared" si="202"/>
        <v>44775</v>
      </c>
      <c r="Q3692" s="75" t="str">
        <f t="shared" si="201"/>
        <v>週二</v>
      </c>
      <c r="R3692" s="80">
        <v>44769</v>
      </c>
      <c r="AA3692" s="1"/>
    </row>
    <row r="3693" spans="2:27">
      <c r="D3693" s="68" t="s">
        <v>50</v>
      </c>
      <c r="E3693" s="70" t="s">
        <v>51</v>
      </c>
      <c r="F3693" s="70" t="s">
        <v>1526</v>
      </c>
      <c r="G3693" s="67">
        <v>44764</v>
      </c>
      <c r="H3693" s="67">
        <v>44777</v>
      </c>
      <c r="I3693" s="71">
        <f t="shared" si="200"/>
        <v>13</v>
      </c>
      <c r="J3693" s="72" t="s">
        <v>153</v>
      </c>
      <c r="K3693" s="72" t="s">
        <v>154</v>
      </c>
      <c r="L3693" s="73">
        <v>4</v>
      </c>
      <c r="M3693" s="73" t="s">
        <v>79</v>
      </c>
      <c r="N3693" s="68" t="str">
        <f>VLOOKUP(K3693,[1]人員授權表!D$3:G$249,4,0)</f>
        <v>無機</v>
      </c>
      <c r="O3693" s="70" t="str">
        <f>IF(J3693=[1]人員授權表!$C$85,"Casper李羿勳",IF(J3693=[1]人員授權表!$C$188,"Iring陳俊明",IF(J3693=[1]人員授權表!$C$189,"Brian陳泓霖",VLOOKUP(K3693,[1]人員授權表!D$2:E$249,2,FALSE))))</f>
        <v>Ken張智凱</v>
      </c>
      <c r="P3693" s="67">
        <f t="shared" si="202"/>
        <v>44775</v>
      </c>
      <c r="Q3693" s="75" t="str">
        <f t="shared" si="201"/>
        <v>週二</v>
      </c>
      <c r="R3693" s="80">
        <v>44770</v>
      </c>
      <c r="AA3693" s="1"/>
    </row>
    <row r="3694" spans="2:27">
      <c r="D3694" s="68" t="s">
        <v>50</v>
      </c>
      <c r="E3694" s="70" t="s">
        <v>51</v>
      </c>
      <c r="F3694" s="70" t="s">
        <v>1526</v>
      </c>
      <c r="G3694" s="67">
        <v>44764</v>
      </c>
      <c r="H3694" s="67">
        <v>44777</v>
      </c>
      <c r="I3694" s="71">
        <f t="shared" si="200"/>
        <v>13</v>
      </c>
      <c r="J3694" s="72" t="s">
        <v>137</v>
      </c>
      <c r="K3694" s="72" t="s">
        <v>138</v>
      </c>
      <c r="L3694" s="73">
        <v>4</v>
      </c>
      <c r="M3694" s="73" t="s">
        <v>79</v>
      </c>
      <c r="N3694" s="68" t="str">
        <f>VLOOKUP(K3694,[1]人員授權表!D$3:G$249,4,0)</f>
        <v>無機</v>
      </c>
      <c r="O3694" s="70" t="s">
        <v>99</v>
      </c>
      <c r="P3694" s="67">
        <f t="shared" si="202"/>
        <v>44775</v>
      </c>
      <c r="Q3694" s="75" t="str">
        <f t="shared" si="201"/>
        <v>週二</v>
      </c>
      <c r="R3694" s="80">
        <v>44771</v>
      </c>
      <c r="AA3694" s="1"/>
    </row>
    <row r="3695" spans="2:27">
      <c r="D3695" s="68" t="s">
        <v>50</v>
      </c>
      <c r="E3695" s="70" t="s">
        <v>51</v>
      </c>
      <c r="F3695" s="70" t="s">
        <v>1526</v>
      </c>
      <c r="G3695" s="67">
        <v>44764</v>
      </c>
      <c r="H3695" s="67">
        <v>44777</v>
      </c>
      <c r="I3695" s="71">
        <f t="shared" si="200"/>
        <v>13</v>
      </c>
      <c r="J3695" s="72" t="s">
        <v>148</v>
      </c>
      <c r="K3695" s="72" t="s">
        <v>149</v>
      </c>
      <c r="L3695" s="73">
        <v>4</v>
      </c>
      <c r="M3695" s="73" t="s">
        <v>79</v>
      </c>
      <c r="N3695" s="68" t="str">
        <f>VLOOKUP(K3695,[1]人員授權表!D$3:G$249,4,0)</f>
        <v>無機</v>
      </c>
      <c r="O3695" s="70" t="str">
        <f>IF(J3695=[1]人員授權表!$C$85,"Casper李羿勳",IF(J3695=[1]人員授權表!$C$188,"Iring陳俊明",IF(J3695=[1]人員授權表!$C$189,"Brian陳泓霖",VLOOKUP(K3695,[1]人員授權表!D$2:E$249,2,FALSE))))</f>
        <v>Vicky游崴涵</v>
      </c>
      <c r="P3695" s="67">
        <f t="shared" si="202"/>
        <v>44775</v>
      </c>
      <c r="Q3695" s="75" t="str">
        <f t="shared" si="201"/>
        <v>週二</v>
      </c>
      <c r="R3695" s="80">
        <v>44770</v>
      </c>
      <c r="AA3695" s="1"/>
    </row>
    <row r="3696" spans="2:27">
      <c r="D3696" s="68" t="s">
        <v>50</v>
      </c>
      <c r="E3696" s="70" t="s">
        <v>51</v>
      </c>
      <c r="F3696" s="70" t="s">
        <v>1526</v>
      </c>
      <c r="G3696" s="67">
        <v>44764</v>
      </c>
      <c r="H3696" s="67">
        <v>44777</v>
      </c>
      <c r="I3696" s="71">
        <f t="shared" si="200"/>
        <v>13</v>
      </c>
      <c r="J3696" s="72" t="s">
        <v>295</v>
      </c>
      <c r="K3696" s="72" t="s">
        <v>296</v>
      </c>
      <c r="L3696" s="73">
        <v>4</v>
      </c>
      <c r="M3696" s="73" t="s">
        <v>79</v>
      </c>
      <c r="N3696" s="68" t="str">
        <f>VLOOKUP(K3696,[1]人員授權表!D$3:G$249,4,0)</f>
        <v>無機</v>
      </c>
      <c r="O3696" s="70" t="str">
        <f>IF(J3696=[1]人員授權表!$C$85,"Casper李羿勳",IF(J3696=[1]人員授權表!$C$188,"Iring陳俊明",IF(J3696=[1]人員授權表!$C$189,"Brian陳泓霖",VLOOKUP(K3696,[1]人員授權表!D$2:E$249,2,FALSE))))</f>
        <v>Ken張智凱</v>
      </c>
      <c r="P3696" s="67">
        <f t="shared" si="202"/>
        <v>44775</v>
      </c>
      <c r="Q3696" s="75" t="str">
        <f t="shared" si="201"/>
        <v>週二</v>
      </c>
      <c r="R3696" s="80">
        <v>44769</v>
      </c>
      <c r="AA3696" s="1"/>
    </row>
    <row r="3697" spans="2:28">
      <c r="D3697" s="68" t="s">
        <v>50</v>
      </c>
      <c r="E3697" s="70" t="s">
        <v>51</v>
      </c>
      <c r="F3697" s="70" t="s">
        <v>1526</v>
      </c>
      <c r="G3697" s="67">
        <v>44764</v>
      </c>
      <c r="H3697" s="67">
        <v>44777</v>
      </c>
      <c r="I3697" s="71">
        <f t="shared" si="200"/>
        <v>13</v>
      </c>
      <c r="J3697" s="72" t="s">
        <v>167</v>
      </c>
      <c r="K3697" s="72" t="s">
        <v>168</v>
      </c>
      <c r="L3697" s="73">
        <v>4</v>
      </c>
      <c r="M3697" s="73" t="s">
        <v>79</v>
      </c>
      <c r="N3697" s="68" t="str">
        <f>VLOOKUP(K3697,[1]人員授權表!D$3:G$249,4,0)</f>
        <v>有機</v>
      </c>
      <c r="O3697" s="70" t="str">
        <f>IF(J3697=[1]人員授權表!$C$85,"Casper李羿勳",IF(J3697=[1]人員授權表!$C$188,"Iring陳俊明",IF(J3697=[1]人員授權表!$C$189,"Brian陳泓霖",VLOOKUP(K3697,[1]人員授權表!D$2:E$249,2,FALSE))))</f>
        <v>Una林庭瑄</v>
      </c>
      <c r="P3697" s="67">
        <f t="shared" si="202"/>
        <v>44775</v>
      </c>
      <c r="Q3697" s="75" t="str">
        <f t="shared" si="201"/>
        <v>週二</v>
      </c>
      <c r="R3697" s="80">
        <v>44769</v>
      </c>
      <c r="AA3697" s="1"/>
    </row>
    <row r="3698" spans="2:28">
      <c r="D3698" s="68" t="s">
        <v>50</v>
      </c>
      <c r="E3698" s="70" t="s">
        <v>51</v>
      </c>
      <c r="F3698" s="70" t="s">
        <v>1527</v>
      </c>
      <c r="G3698" s="67">
        <v>44763</v>
      </c>
      <c r="H3698" s="67">
        <v>44777</v>
      </c>
      <c r="I3698" s="71">
        <f t="shared" si="200"/>
        <v>14</v>
      </c>
      <c r="J3698" s="72" t="s">
        <v>139</v>
      </c>
      <c r="K3698" s="72" t="s">
        <v>140</v>
      </c>
      <c r="L3698" s="73">
        <v>4</v>
      </c>
      <c r="M3698" s="73" t="s">
        <v>104</v>
      </c>
      <c r="N3698" s="68" t="str">
        <f>VLOOKUP(K3698,[1]人員授權表!D$3:G$249,4,0)</f>
        <v>無機</v>
      </c>
      <c r="O3698" s="70" t="str">
        <f>IF(J3698=[1]人員授權表!$C$85,"Casper李羿勳",IF(J3698=[1]人員授權表!$C$188,"Iring陳俊明",IF(J3698=[1]人員授權表!$C$189,"Brian陳泓霖",VLOOKUP(K3698,[1]人員授權表!D$2:E$249,2,FALSE))))</f>
        <v>Brian陳泓霖</v>
      </c>
      <c r="P3698" s="67">
        <f t="shared" si="202"/>
        <v>44775</v>
      </c>
      <c r="Q3698" s="75" t="str">
        <f t="shared" si="201"/>
        <v>週二</v>
      </c>
      <c r="R3698" s="80">
        <v>44768</v>
      </c>
      <c r="AA3698" s="1"/>
    </row>
    <row r="3699" spans="2:28">
      <c r="D3699" s="68" t="s">
        <v>50</v>
      </c>
      <c r="E3699" s="70" t="s">
        <v>51</v>
      </c>
      <c r="F3699" s="70" t="s">
        <v>1527</v>
      </c>
      <c r="G3699" s="67">
        <v>44763</v>
      </c>
      <c r="H3699" s="67">
        <v>44777</v>
      </c>
      <c r="I3699" s="71">
        <f t="shared" si="200"/>
        <v>14</v>
      </c>
      <c r="J3699" s="72" t="s">
        <v>137</v>
      </c>
      <c r="K3699" s="72" t="s">
        <v>138</v>
      </c>
      <c r="L3699" s="73">
        <v>4</v>
      </c>
      <c r="M3699" s="73" t="s">
        <v>104</v>
      </c>
      <c r="N3699" s="68" t="str">
        <f>VLOOKUP(K3699,[1]人員授權表!D$3:G$249,4,0)</f>
        <v>無機</v>
      </c>
      <c r="O3699" s="70" t="s">
        <v>99</v>
      </c>
      <c r="P3699" s="67">
        <f t="shared" si="202"/>
        <v>44775</v>
      </c>
      <c r="Q3699" s="75" t="str">
        <f t="shared" si="201"/>
        <v>週二</v>
      </c>
      <c r="R3699" s="80">
        <v>44771</v>
      </c>
      <c r="Z3699" s="79" t="s">
        <v>1528</v>
      </c>
      <c r="AA3699" s="1"/>
    </row>
    <row r="3700" spans="2:28">
      <c r="D3700" s="68" t="s">
        <v>50</v>
      </c>
      <c r="E3700" s="70" t="s">
        <v>51</v>
      </c>
      <c r="F3700" s="70" t="s">
        <v>1527</v>
      </c>
      <c r="G3700" s="67">
        <v>44763</v>
      </c>
      <c r="H3700" s="67">
        <v>44777</v>
      </c>
      <c r="I3700" s="71">
        <f t="shared" si="200"/>
        <v>14</v>
      </c>
      <c r="J3700" s="72" t="s">
        <v>153</v>
      </c>
      <c r="K3700" s="72" t="s">
        <v>154</v>
      </c>
      <c r="L3700" s="73">
        <v>4</v>
      </c>
      <c r="M3700" s="73" t="s">
        <v>104</v>
      </c>
      <c r="N3700" s="68" t="str">
        <f>VLOOKUP(K3700,[1]人員授權表!D$3:G$249,4,0)</f>
        <v>無機</v>
      </c>
      <c r="O3700" s="70" t="str">
        <f>IF(J3700=[1]人員授權表!$C$85,"Casper李羿勳",IF(J3700=[1]人員授權表!$C$188,"Iring陳俊明",IF(J3700=[1]人員授權表!$C$189,"Brian陳泓霖",VLOOKUP(K3700,[1]人員授權表!D$2:E$249,2,FALSE))))</f>
        <v>Ken張智凱</v>
      </c>
      <c r="P3700" s="67">
        <f t="shared" si="202"/>
        <v>44775</v>
      </c>
      <c r="Q3700" s="75" t="str">
        <f t="shared" si="201"/>
        <v>週二</v>
      </c>
      <c r="R3700" s="80">
        <v>44770</v>
      </c>
      <c r="AA3700" s="1"/>
    </row>
    <row r="3701" spans="2:28">
      <c r="D3701" s="68" t="s">
        <v>50</v>
      </c>
      <c r="E3701" s="70" t="s">
        <v>51</v>
      </c>
      <c r="F3701" s="70" t="s">
        <v>1527</v>
      </c>
      <c r="G3701" s="67">
        <v>44763</v>
      </c>
      <c r="H3701" s="67">
        <v>44777</v>
      </c>
      <c r="I3701" s="71">
        <f t="shared" si="200"/>
        <v>14</v>
      </c>
      <c r="J3701" s="72" t="s">
        <v>141</v>
      </c>
      <c r="K3701" s="72" t="s">
        <v>142</v>
      </c>
      <c r="L3701" s="73">
        <v>4</v>
      </c>
      <c r="M3701" s="73" t="s">
        <v>104</v>
      </c>
      <c r="N3701" s="68" t="str">
        <f>VLOOKUP(K3701,[1]人員授權表!D$3:G$249,4,0)</f>
        <v>無機</v>
      </c>
      <c r="O3701" s="70" t="str">
        <f>IF(J3701=[1]人員授權表!$C$85,"Casper李羿勳",IF(J3701=[1]人員授權表!$C$188,"Iring陳俊明",IF(J3701=[1]人員授權表!$C$189,"Brian陳泓霖",VLOOKUP(K3701,[1]人員授權表!D$2:E$249,2,FALSE))))</f>
        <v>Dennis陳汶宏</v>
      </c>
      <c r="P3701" s="67">
        <f t="shared" si="202"/>
        <v>44775</v>
      </c>
      <c r="Q3701" s="75" t="str">
        <f t="shared" si="201"/>
        <v>週二</v>
      </c>
      <c r="R3701" s="80">
        <v>44769</v>
      </c>
      <c r="AA3701" s="1"/>
    </row>
    <row r="3702" spans="2:28">
      <c r="D3702" s="68" t="s">
        <v>50</v>
      </c>
      <c r="E3702" s="70" t="s">
        <v>51</v>
      </c>
      <c r="F3702" s="70" t="s">
        <v>1527</v>
      </c>
      <c r="G3702" s="67">
        <v>44763</v>
      </c>
      <c r="H3702" s="67">
        <v>44777</v>
      </c>
      <c r="I3702" s="71">
        <f t="shared" si="200"/>
        <v>14</v>
      </c>
      <c r="J3702" s="72" t="s">
        <v>206</v>
      </c>
      <c r="K3702" s="72" t="s">
        <v>179</v>
      </c>
      <c r="L3702" s="73">
        <v>4</v>
      </c>
      <c r="M3702" s="73" t="s">
        <v>104</v>
      </c>
      <c r="N3702" s="68" t="str">
        <f>VLOOKUP(K3702,[1]人員授權表!D$3:G$249,4,0)</f>
        <v>無機</v>
      </c>
      <c r="O3702" s="70" t="s">
        <v>115</v>
      </c>
      <c r="P3702" s="67">
        <f t="shared" si="202"/>
        <v>44775</v>
      </c>
      <c r="Q3702" s="75" t="str">
        <f t="shared" si="201"/>
        <v>週二</v>
      </c>
      <c r="R3702" s="80">
        <v>44769</v>
      </c>
      <c r="AA3702" s="1"/>
    </row>
    <row r="3703" spans="2:28">
      <c r="D3703" s="68" t="s">
        <v>50</v>
      </c>
      <c r="E3703" s="70" t="s">
        <v>51</v>
      </c>
      <c r="F3703" s="70" t="s">
        <v>1527</v>
      </c>
      <c r="G3703" s="67">
        <v>44763</v>
      </c>
      <c r="H3703" s="67">
        <v>44777</v>
      </c>
      <c r="I3703" s="71">
        <f t="shared" si="200"/>
        <v>14</v>
      </c>
      <c r="J3703" s="72" t="s">
        <v>178</v>
      </c>
      <c r="K3703" s="72" t="s">
        <v>179</v>
      </c>
      <c r="L3703" s="73">
        <v>4</v>
      </c>
      <c r="M3703" s="73" t="s">
        <v>104</v>
      </c>
      <c r="N3703" s="68" t="str">
        <f>VLOOKUP(K3703,[1]人員授權表!D$3:G$249,4,0)</f>
        <v>無機</v>
      </c>
      <c r="O3703" s="70" t="s">
        <v>115</v>
      </c>
      <c r="P3703" s="67">
        <f t="shared" si="202"/>
        <v>44775</v>
      </c>
      <c r="Q3703" s="75" t="str">
        <f t="shared" si="201"/>
        <v>週二</v>
      </c>
      <c r="R3703" s="80">
        <v>44769</v>
      </c>
      <c r="AA3703" s="1"/>
    </row>
    <row r="3704" spans="2:28">
      <c r="D3704" s="68" t="s">
        <v>50</v>
      </c>
      <c r="E3704" s="70" t="s">
        <v>51</v>
      </c>
      <c r="F3704" s="70" t="s">
        <v>1527</v>
      </c>
      <c r="G3704" s="67">
        <v>44763</v>
      </c>
      <c r="H3704" s="67">
        <v>44777</v>
      </c>
      <c r="I3704" s="71">
        <f t="shared" si="200"/>
        <v>14</v>
      </c>
      <c r="J3704" s="72" t="s">
        <v>371</v>
      </c>
      <c r="K3704" s="72" t="s">
        <v>372</v>
      </c>
      <c r="L3704" s="73">
        <v>4</v>
      </c>
      <c r="M3704" s="73" t="s">
        <v>104</v>
      </c>
      <c r="N3704" s="68" t="str">
        <f>VLOOKUP(K3704,[1]人員授權表!D$3:G$249,4,0)</f>
        <v>無機</v>
      </c>
      <c r="O3704" s="70" t="str">
        <f>IF(J3704=[1]人員授權表!$C$85,"Casper李羿勳",IF(J3704=[1]人員授權表!$C$188,"Iring陳俊明",IF(J3704=[1]人員授權表!$C$189,"Brian陳泓霖",VLOOKUP(K3704,[1]人員授權表!D$2:E$249,2,FALSE))))</f>
        <v>Dennis陳汶宏</v>
      </c>
      <c r="P3704" s="67">
        <f t="shared" si="202"/>
        <v>44775</v>
      </c>
      <c r="Q3704" s="75" t="str">
        <f t="shared" si="201"/>
        <v>週二</v>
      </c>
      <c r="R3704" s="80">
        <v>44770</v>
      </c>
      <c r="AA3704" s="1"/>
    </row>
    <row r="3705" spans="2:28">
      <c r="D3705" s="68" t="s">
        <v>50</v>
      </c>
      <c r="E3705" s="70" t="s">
        <v>51</v>
      </c>
      <c r="F3705" s="70" t="s">
        <v>1527</v>
      </c>
      <c r="G3705" s="67">
        <v>44763</v>
      </c>
      <c r="H3705" s="67">
        <v>44777</v>
      </c>
      <c r="I3705" s="71">
        <f t="shared" si="200"/>
        <v>14</v>
      </c>
      <c r="J3705" s="72" t="s">
        <v>160</v>
      </c>
      <c r="K3705" s="72" t="s">
        <v>161</v>
      </c>
      <c r="L3705" s="73">
        <v>4</v>
      </c>
      <c r="M3705" s="73" t="s">
        <v>104</v>
      </c>
      <c r="N3705" s="68" t="str">
        <f>VLOOKUP(K3705,[1]人員授權表!D$3:G$249,4,0)</f>
        <v>無機</v>
      </c>
      <c r="O3705" s="70" t="str">
        <f>IF(J3705=[1]人員授權表!$C$85,"Casper李羿勳",IF(J3705=[1]人員授權表!$C$188,"Iring陳俊明",IF(J3705=[1]人員授權表!$C$189,"Brian陳泓霖",VLOOKUP(K3705,[1]人員授權表!D$2:E$249,2,FALSE))))</f>
        <v>Dennis陳汶宏</v>
      </c>
      <c r="P3705" s="67">
        <f t="shared" si="202"/>
        <v>44775</v>
      </c>
      <c r="Q3705" s="75" t="str">
        <f t="shared" si="201"/>
        <v>週二</v>
      </c>
      <c r="R3705" s="80">
        <v>44770</v>
      </c>
      <c r="AA3705" s="1"/>
    </row>
    <row r="3706" spans="2:28">
      <c r="D3706" s="68" t="s">
        <v>50</v>
      </c>
      <c r="E3706" s="70" t="s">
        <v>51</v>
      </c>
      <c r="F3706" s="70" t="s">
        <v>1527</v>
      </c>
      <c r="G3706" s="67">
        <v>44763</v>
      </c>
      <c r="H3706" s="67">
        <v>44777</v>
      </c>
      <c r="I3706" s="71">
        <f t="shared" si="200"/>
        <v>14</v>
      </c>
      <c r="J3706" s="72" t="s">
        <v>164</v>
      </c>
      <c r="K3706" s="72" t="s">
        <v>146</v>
      </c>
      <c r="L3706" s="73">
        <v>4</v>
      </c>
      <c r="M3706" s="73" t="s">
        <v>104</v>
      </c>
      <c r="N3706" s="68" t="str">
        <f>VLOOKUP(K3706,[1]人員授權表!D$3:G$249,4,0)</f>
        <v>無機</v>
      </c>
      <c r="O3706" s="70" t="str">
        <f>IF(J3706=[1]人員授權表!$C$85,"Casper李羿勳",IF(J3706=[1]人員授權表!$C$188,"Iring陳俊明",IF(J3706=[1]人員授權表!$C$189,"Brian陳泓霖",VLOOKUP(K3706,[1]人員授權表!D$2:E$249,2,FALSE))))</f>
        <v>Jack劉念忻</v>
      </c>
      <c r="P3706" s="67">
        <f t="shared" si="202"/>
        <v>44775</v>
      </c>
      <c r="Q3706" s="75" t="str">
        <f t="shared" si="201"/>
        <v>週二</v>
      </c>
      <c r="R3706" s="80">
        <v>44770</v>
      </c>
      <c r="AA3706" s="1"/>
    </row>
    <row r="3707" spans="2:28">
      <c r="D3707" s="68" t="s">
        <v>50</v>
      </c>
      <c r="E3707" s="70" t="s">
        <v>51</v>
      </c>
      <c r="F3707" s="70" t="s">
        <v>1527</v>
      </c>
      <c r="G3707" s="67">
        <v>44763</v>
      </c>
      <c r="H3707" s="67">
        <v>44777</v>
      </c>
      <c r="I3707" s="71">
        <f t="shared" si="200"/>
        <v>14</v>
      </c>
      <c r="J3707" s="72" t="s">
        <v>295</v>
      </c>
      <c r="K3707" s="72" t="s">
        <v>296</v>
      </c>
      <c r="L3707" s="73">
        <v>4</v>
      </c>
      <c r="M3707" s="73" t="s">
        <v>104</v>
      </c>
      <c r="N3707" s="68" t="str">
        <f>VLOOKUP(K3707,[1]人員授權表!D$3:G$249,4,0)</f>
        <v>無機</v>
      </c>
      <c r="O3707" s="70" t="str">
        <f>IF(J3707=[1]人員授權表!$C$85,"Casper李羿勳",IF(J3707=[1]人員授權表!$C$188,"Iring陳俊明",IF(J3707=[1]人員授權表!$C$189,"Brian陳泓霖",VLOOKUP(K3707,[1]人員授權表!D$2:E$249,2,FALSE))))</f>
        <v>Ken張智凱</v>
      </c>
      <c r="P3707" s="67">
        <f t="shared" si="202"/>
        <v>44775</v>
      </c>
      <c r="Q3707" s="75" t="str">
        <f t="shared" si="201"/>
        <v>週二</v>
      </c>
      <c r="R3707" s="80">
        <v>44769</v>
      </c>
      <c r="AA3707" s="1"/>
    </row>
    <row r="3708" spans="2:28">
      <c r="B3708" s="104"/>
      <c r="C3708" s="92"/>
      <c r="D3708" s="68" t="s">
        <v>1251</v>
      </c>
      <c r="E3708" s="89" t="s">
        <v>51</v>
      </c>
      <c r="F3708" s="90" t="s">
        <v>1529</v>
      </c>
      <c r="G3708" s="92">
        <v>44756</v>
      </c>
      <c r="H3708" s="92">
        <v>44777</v>
      </c>
      <c r="I3708" s="71">
        <f t="shared" si="200"/>
        <v>21</v>
      </c>
      <c r="J3708" s="106" t="s">
        <v>1106</v>
      </c>
      <c r="K3708" s="106" t="s">
        <v>182</v>
      </c>
      <c r="L3708" s="100"/>
      <c r="M3708" s="73" t="s">
        <v>108</v>
      </c>
      <c r="N3708" s="94" t="str">
        <f>VLOOKUP(K3708,[1]人員授權表!D$3:G$249,4,0)</f>
        <v>有機</v>
      </c>
      <c r="O3708" s="89" t="str">
        <f>IF(J3708=[1]人員授權表!$C$85,"Casper李羿勳",IF(J3708=[1]人員授權表!$C$188,"Iring陳俊明",IF(J3708=[1]人員授權表!$C$189,"Brian陳泓霖",VLOOKUP(K3708,[1]人員授權表!D$2:E$249,2,FALSE))))</f>
        <v>Sara王淑玲</v>
      </c>
      <c r="P3708" s="92">
        <f t="shared" si="202"/>
        <v>44775</v>
      </c>
      <c r="Q3708" s="75" t="str">
        <f t="shared" si="201"/>
        <v>週二</v>
      </c>
      <c r="R3708" s="80" t="s">
        <v>3</v>
      </c>
      <c r="Z3708" s="79" t="s">
        <v>1516</v>
      </c>
      <c r="AA3708" s="102">
        <v>2</v>
      </c>
      <c r="AB3708" s="103" t="s">
        <v>1252</v>
      </c>
    </row>
    <row r="3709" spans="2:28">
      <c r="D3709" s="68" t="s">
        <v>50</v>
      </c>
      <c r="E3709" s="70" t="s">
        <v>51</v>
      </c>
      <c r="F3709" s="70" t="s">
        <v>1529</v>
      </c>
      <c r="G3709" s="67">
        <v>44756</v>
      </c>
      <c r="H3709" s="67">
        <v>44777</v>
      </c>
      <c r="I3709" s="71">
        <f t="shared" si="200"/>
        <v>21</v>
      </c>
      <c r="J3709" s="72" t="s">
        <v>1322</v>
      </c>
      <c r="K3709" s="72" t="s">
        <v>187</v>
      </c>
      <c r="L3709" s="73">
        <v>1</v>
      </c>
      <c r="M3709" s="73" t="s">
        <v>108</v>
      </c>
      <c r="N3709" s="68" t="str">
        <f>VLOOKUP(K3709,[1]人員授權表!D$3:G$249,4,0)</f>
        <v>無機</v>
      </c>
      <c r="O3709" s="70" t="str">
        <f>IF(J3709=[1]人員授權表!$C$85,"Casper李羿勳",IF(J3709=[1]人員授權表!$C$188,"Iring陳俊明",IF(J3709=[1]人員授權表!$C$189,"Brian陳泓霖",VLOOKUP(K3709,[1]人員授權表!D$2:E$249,2,FALSE))))</f>
        <v>Ruby黃家蓁</v>
      </c>
      <c r="P3709" s="67">
        <f t="shared" si="202"/>
        <v>44775</v>
      </c>
      <c r="Q3709" s="75" t="str">
        <f t="shared" si="201"/>
        <v>週二</v>
      </c>
      <c r="R3709" s="80">
        <v>44762</v>
      </c>
      <c r="AA3709" s="1"/>
    </row>
    <row r="3710" spans="2:28">
      <c r="D3710" s="68" t="s">
        <v>50</v>
      </c>
      <c r="E3710" s="70" t="s">
        <v>51</v>
      </c>
      <c r="F3710" s="70" t="s">
        <v>1529</v>
      </c>
      <c r="G3710" s="67">
        <v>44756</v>
      </c>
      <c r="H3710" s="67">
        <v>44777</v>
      </c>
      <c r="I3710" s="71">
        <f t="shared" si="200"/>
        <v>21</v>
      </c>
      <c r="J3710" s="72" t="s">
        <v>1323</v>
      </c>
      <c r="K3710" s="72" t="s">
        <v>189</v>
      </c>
      <c r="L3710" s="73">
        <v>1</v>
      </c>
      <c r="M3710" s="73" t="s">
        <v>108</v>
      </c>
      <c r="N3710" s="68" t="str">
        <f>VLOOKUP(K3710,[1]人員授權表!D$3:G$249,4,0)</f>
        <v>無機</v>
      </c>
      <c r="O3710" s="70" t="str">
        <f>IF(J3710=[1]人員授權表!$C$85,"Casper李羿勳",IF(J3710=[1]人員授權表!$C$188,"Iring陳俊明",IF(J3710=[1]人員授權表!$C$189,"Brian陳泓霖",VLOOKUP(K3710,[1]人員授權表!D$2:E$249,2,FALSE))))</f>
        <v>Iring陳俊明</v>
      </c>
      <c r="P3710" s="67">
        <f t="shared" si="202"/>
        <v>44775</v>
      </c>
      <c r="Q3710" s="75" t="str">
        <f t="shared" si="201"/>
        <v>週二</v>
      </c>
      <c r="R3710" s="80">
        <v>44762</v>
      </c>
      <c r="AA3710" s="1"/>
    </row>
    <row r="3711" spans="2:28">
      <c r="D3711" s="68" t="s">
        <v>50</v>
      </c>
      <c r="E3711" s="70" t="s">
        <v>51</v>
      </c>
      <c r="F3711" s="70" t="s">
        <v>1529</v>
      </c>
      <c r="G3711" s="67">
        <v>44756</v>
      </c>
      <c r="H3711" s="67">
        <v>44777</v>
      </c>
      <c r="I3711" s="71">
        <f t="shared" si="200"/>
        <v>21</v>
      </c>
      <c r="J3711" s="72" t="s">
        <v>190</v>
      </c>
      <c r="K3711" s="72" t="s">
        <v>140</v>
      </c>
      <c r="L3711" s="73">
        <v>1</v>
      </c>
      <c r="M3711" s="73" t="s">
        <v>108</v>
      </c>
      <c r="N3711" s="68" t="str">
        <f>VLOOKUP(K3711,[1]人員授權表!D$3:G$249,4,0)</f>
        <v>無機</v>
      </c>
      <c r="O3711" s="70" t="str">
        <f>IF(J3711=[1]人員授權表!$C$85,"Casper李羿勳",IF(J3711=[1]人員授權表!$C$188,"Iring陳俊明",IF(J3711=[1]人員授權表!$C$189,"Brian陳泓霖",VLOOKUP(K3711,[1]人員授權表!D$2:E$249,2,FALSE))))</f>
        <v>Iring陳俊明</v>
      </c>
      <c r="P3711" s="67">
        <f t="shared" si="202"/>
        <v>44775</v>
      </c>
      <c r="Q3711" s="75" t="str">
        <f t="shared" si="201"/>
        <v>週二</v>
      </c>
      <c r="R3711" s="80">
        <v>44762</v>
      </c>
      <c r="AA3711" s="1"/>
    </row>
    <row r="3712" spans="2:28">
      <c r="B3712" s="104"/>
      <c r="C3712" s="92"/>
      <c r="D3712" s="68" t="s">
        <v>1251</v>
      </c>
      <c r="E3712" s="89" t="s">
        <v>51</v>
      </c>
      <c r="F3712" s="90" t="s">
        <v>1529</v>
      </c>
      <c r="G3712" s="92">
        <v>44756</v>
      </c>
      <c r="H3712" s="92">
        <v>44777</v>
      </c>
      <c r="I3712" s="71">
        <f t="shared" si="200"/>
        <v>21</v>
      </c>
      <c r="J3712" s="106" t="s">
        <v>1324</v>
      </c>
      <c r="K3712" s="106" t="s">
        <v>282</v>
      </c>
      <c r="L3712" s="100"/>
      <c r="M3712" s="73" t="s">
        <v>108</v>
      </c>
      <c r="N3712" s="94" t="str">
        <f>VLOOKUP(K3712,[1]人員授權表!D$3:G$249,4,0)</f>
        <v>有機</v>
      </c>
      <c r="O3712" s="89" t="str">
        <f>IF(J3712=[1]人員授權表!$C$85,"Casper李羿勳",IF(J3712=[1]人員授權表!$C$188,"Iring陳俊明",IF(J3712=[1]人員授權表!$C$189,"Brian陳泓霖",VLOOKUP(K3712,[1]人員授權表!D$2:E$249,2,FALSE))))</f>
        <v>Marco陳鴻鈞</v>
      </c>
      <c r="P3712" s="92">
        <f t="shared" si="202"/>
        <v>44775</v>
      </c>
      <c r="Q3712" s="75" t="str">
        <f t="shared" si="201"/>
        <v>週二</v>
      </c>
      <c r="R3712" s="80" t="s">
        <v>3</v>
      </c>
      <c r="Z3712" s="79" t="s">
        <v>1530</v>
      </c>
      <c r="AA3712" s="102">
        <v>2</v>
      </c>
      <c r="AB3712" s="103" t="s">
        <v>1252</v>
      </c>
    </row>
    <row r="3713" spans="4:27">
      <c r="D3713" s="68" t="s">
        <v>50</v>
      </c>
      <c r="E3713" s="70" t="s">
        <v>51</v>
      </c>
      <c r="F3713" s="70" t="s">
        <v>1529</v>
      </c>
      <c r="G3713" s="67">
        <v>44756</v>
      </c>
      <c r="H3713" s="67">
        <v>44777</v>
      </c>
      <c r="I3713" s="71">
        <f t="shared" si="200"/>
        <v>21</v>
      </c>
      <c r="J3713" s="72" t="s">
        <v>195</v>
      </c>
      <c r="K3713" s="72" t="s">
        <v>196</v>
      </c>
      <c r="L3713" s="73">
        <v>1</v>
      </c>
      <c r="M3713" s="73" t="s">
        <v>108</v>
      </c>
      <c r="N3713" s="68" t="str">
        <f>VLOOKUP(K3713,[1]人員授權表!D$3:G$249,4,0)</f>
        <v>無機</v>
      </c>
      <c r="O3713" s="70" t="str">
        <f>IF(J3713=[1]人員授權表!$C$85,"Casper李羿勳",IF(J3713=[1]人員授權表!$C$188,"Iring陳俊明",IF(J3713=[1]人員授權表!$C$189,"Brian陳泓霖",VLOOKUP(K3713,[1]人員授權表!D$2:E$249,2,FALSE))))</f>
        <v>Debby胡萱黛</v>
      </c>
      <c r="P3713" s="67">
        <f t="shared" si="202"/>
        <v>44775</v>
      </c>
      <c r="Q3713" s="75" t="str">
        <f t="shared" si="201"/>
        <v>週二</v>
      </c>
      <c r="R3713" s="80">
        <v>44762</v>
      </c>
      <c r="AA3713" s="1"/>
    </row>
    <row r="3714" spans="4:27">
      <c r="D3714" s="68" t="s">
        <v>50</v>
      </c>
      <c r="E3714" s="70" t="s">
        <v>51</v>
      </c>
      <c r="F3714" s="70" t="s">
        <v>1529</v>
      </c>
      <c r="G3714" s="67">
        <v>44756</v>
      </c>
      <c r="H3714" s="67">
        <v>44777</v>
      </c>
      <c r="I3714" s="71">
        <f t="shared" si="200"/>
        <v>21</v>
      </c>
      <c r="J3714" s="72" t="s">
        <v>556</v>
      </c>
      <c r="K3714" s="72" t="s">
        <v>199</v>
      </c>
      <c r="L3714" s="73">
        <v>1</v>
      </c>
      <c r="M3714" s="73" t="s">
        <v>108</v>
      </c>
      <c r="N3714" s="68" t="str">
        <f>VLOOKUP(K3714,[1]人員授權表!D$3:G$249,4,0)</f>
        <v>無機</v>
      </c>
      <c r="O3714" s="70" t="str">
        <f>IF(J3714=[1]人員授權表!$C$85,"Casper李羿勳",IF(J3714=[1]人員授權表!$C$188,"Iring陳俊明",IF(J3714=[1]人員授權表!$C$189,"Brian陳泓霖",VLOOKUP(K3714,[1]人員授權表!D$2:E$249,2,FALSE))))</f>
        <v>Vicky游崴涵</v>
      </c>
      <c r="P3714" s="67">
        <f t="shared" si="202"/>
        <v>44775</v>
      </c>
      <c r="Q3714" s="75" t="str">
        <f t="shared" si="201"/>
        <v>週二</v>
      </c>
      <c r="R3714" s="80">
        <v>44763</v>
      </c>
      <c r="AA3714" s="1"/>
    </row>
    <row r="3715" spans="4:27">
      <c r="D3715" s="68" t="s">
        <v>50</v>
      </c>
      <c r="E3715" s="70" t="s">
        <v>51</v>
      </c>
      <c r="F3715" s="70" t="s">
        <v>1529</v>
      </c>
      <c r="G3715" s="67">
        <v>44756</v>
      </c>
      <c r="H3715" s="67">
        <v>44777</v>
      </c>
      <c r="I3715" s="71">
        <f t="shared" si="200"/>
        <v>21</v>
      </c>
      <c r="J3715" s="72" t="s">
        <v>1382</v>
      </c>
      <c r="K3715" s="72" t="s">
        <v>201</v>
      </c>
      <c r="L3715" s="73">
        <v>1</v>
      </c>
      <c r="M3715" s="73" t="s">
        <v>108</v>
      </c>
      <c r="N3715" s="68" t="str">
        <f>VLOOKUP(K3715,[1]人員授權表!D$3:G$249,4,0)</f>
        <v>無機</v>
      </c>
      <c r="O3715" s="70" t="str">
        <f>IF(J3715=[1]人員授權表!$C$85,"Casper李羿勳",IF(J3715=[1]人員授權表!$C$188,"Iring陳俊明",IF(J3715=[1]人員授權表!$C$189,"Brian陳泓霖",VLOOKUP(K3715,[1]人員授權表!D$2:E$249,2,FALSE))))</f>
        <v>Ruby黃家蓁</v>
      </c>
      <c r="P3715" s="67">
        <f t="shared" si="202"/>
        <v>44775</v>
      </c>
      <c r="Q3715" s="75" t="str">
        <f t="shared" si="201"/>
        <v>週二</v>
      </c>
      <c r="R3715" s="80">
        <v>44761</v>
      </c>
      <c r="AA3715" s="1"/>
    </row>
    <row r="3716" spans="4:27">
      <c r="D3716" s="68" t="s">
        <v>50</v>
      </c>
      <c r="E3716" s="70" t="s">
        <v>51</v>
      </c>
      <c r="F3716" s="70" t="s">
        <v>1529</v>
      </c>
      <c r="G3716" s="67">
        <v>44756</v>
      </c>
      <c r="H3716" s="67">
        <v>44777</v>
      </c>
      <c r="I3716" s="71">
        <f t="shared" si="200"/>
        <v>21</v>
      </c>
      <c r="J3716" s="72" t="s">
        <v>1390</v>
      </c>
      <c r="K3716" s="72" t="s">
        <v>152</v>
      </c>
      <c r="L3716" s="73">
        <v>1</v>
      </c>
      <c r="M3716" s="73" t="s">
        <v>108</v>
      </c>
      <c r="N3716" s="68" t="str">
        <f>VLOOKUP(K3716,[1]人員授權表!D$3:G$249,4,0)</f>
        <v>無機</v>
      </c>
      <c r="O3716" s="70" t="str">
        <f>IF(J3716=[1]人員授權表!$C$85,"Casper李羿勳",IF(J3716=[1]人員授權表!$C$188,"Iring陳俊明",IF(J3716=[1]人員授權表!$C$189,"Brian陳泓霖",VLOOKUP(K3716,[1]人員授權表!D$2:E$249,2,FALSE))))</f>
        <v>Vicky游崴涵</v>
      </c>
      <c r="P3716" s="67">
        <f t="shared" si="202"/>
        <v>44775</v>
      </c>
      <c r="Q3716" s="75" t="str">
        <f t="shared" si="201"/>
        <v>週二</v>
      </c>
      <c r="R3716" s="80">
        <v>44763</v>
      </c>
      <c r="AA3716" s="1"/>
    </row>
    <row r="3717" spans="4:27">
      <c r="D3717" s="68" t="s">
        <v>50</v>
      </c>
      <c r="E3717" s="70" t="s">
        <v>51</v>
      </c>
      <c r="F3717" s="70" t="s">
        <v>1529</v>
      </c>
      <c r="G3717" s="67">
        <v>44756</v>
      </c>
      <c r="H3717" s="67">
        <v>44777</v>
      </c>
      <c r="I3717" s="71">
        <f t="shared" si="200"/>
        <v>21</v>
      </c>
      <c r="J3717" s="72" t="s">
        <v>160</v>
      </c>
      <c r="K3717" s="72" t="s">
        <v>161</v>
      </c>
      <c r="L3717" s="73">
        <v>1</v>
      </c>
      <c r="M3717" s="73" t="s">
        <v>108</v>
      </c>
      <c r="N3717" s="68" t="str">
        <f>VLOOKUP(K3717,[1]人員授權表!D$3:G$249,4,0)</f>
        <v>無機</v>
      </c>
      <c r="O3717" s="70" t="str">
        <f>IF(J3717=[1]人員授權表!$C$85,"Casper李羿勳",IF(J3717=[1]人員授權表!$C$188,"Iring陳俊明",IF(J3717=[1]人員授權表!$C$189,"Brian陳泓霖",VLOOKUP(K3717,[1]人員授權表!D$2:E$249,2,FALSE))))</f>
        <v>Dennis陳汶宏</v>
      </c>
      <c r="P3717" s="67">
        <f t="shared" si="202"/>
        <v>44775</v>
      </c>
      <c r="Q3717" s="75" t="str">
        <f t="shared" si="201"/>
        <v>週二</v>
      </c>
      <c r="R3717" s="80">
        <v>44762</v>
      </c>
      <c r="AA3717" s="1"/>
    </row>
    <row r="3718" spans="4:27">
      <c r="D3718" s="68" t="s">
        <v>50</v>
      </c>
      <c r="E3718" s="70" t="s">
        <v>51</v>
      </c>
      <c r="F3718" s="70" t="s">
        <v>1529</v>
      </c>
      <c r="G3718" s="67">
        <v>44756</v>
      </c>
      <c r="H3718" s="67">
        <v>44777</v>
      </c>
      <c r="I3718" s="71">
        <f t="shared" si="200"/>
        <v>21</v>
      </c>
      <c r="J3718" s="72" t="s">
        <v>1222</v>
      </c>
      <c r="K3718" s="72" t="s">
        <v>1326</v>
      </c>
      <c r="L3718" s="73">
        <v>1</v>
      </c>
      <c r="M3718" s="73" t="s">
        <v>108</v>
      </c>
      <c r="N3718" s="68" t="str">
        <f>VLOOKUP(K3718,[1]人員授權表!D$3:G$249,4,0)</f>
        <v>無機</v>
      </c>
      <c r="O3718" s="70" t="str">
        <f>IF(J3718=[1]人員授權表!$C$85,"Casper李羿勳",IF(J3718=[1]人員授權表!$C$188,"Iring陳俊明",IF(J3718=[1]人員授權表!$C$189,"Brian陳泓霖",VLOOKUP(K3718,[1]人員授權表!D$2:E$249,2,FALSE))))</f>
        <v>Dennis陳汶宏</v>
      </c>
      <c r="P3718" s="67">
        <f t="shared" si="202"/>
        <v>44775</v>
      </c>
      <c r="Q3718" s="75" t="str">
        <f t="shared" si="201"/>
        <v>週二</v>
      </c>
      <c r="R3718" s="80">
        <v>44762</v>
      </c>
      <c r="AA3718" s="1"/>
    </row>
    <row r="3719" spans="4:27">
      <c r="D3719" s="68" t="s">
        <v>50</v>
      </c>
      <c r="E3719" s="70" t="s">
        <v>51</v>
      </c>
      <c r="F3719" s="70" t="s">
        <v>1529</v>
      </c>
      <c r="G3719" s="67">
        <v>44756</v>
      </c>
      <c r="H3719" s="67">
        <v>44777</v>
      </c>
      <c r="I3719" s="71">
        <f t="shared" ref="I3719:I3782" si="203">_xlfn.DAYS(H3719,G3719)</f>
        <v>21</v>
      </c>
      <c r="J3719" s="72" t="s">
        <v>175</v>
      </c>
      <c r="K3719" s="72" t="s">
        <v>176</v>
      </c>
      <c r="L3719" s="73">
        <v>1</v>
      </c>
      <c r="M3719" s="73" t="s">
        <v>108</v>
      </c>
      <c r="N3719" s="68" t="str">
        <f>VLOOKUP(K3719,[1]人員授權表!D$3:G$249,4,0)</f>
        <v>無機</v>
      </c>
      <c r="O3719" s="70" t="s">
        <v>177</v>
      </c>
      <c r="P3719" s="67">
        <f t="shared" si="202"/>
        <v>44775</v>
      </c>
      <c r="Q3719" s="75" t="str">
        <f t="shared" ref="Q3719:Q3782" si="204">TEXT(P3719,"aaa")</f>
        <v>週二</v>
      </c>
      <c r="R3719" s="80">
        <v>44761</v>
      </c>
      <c r="AA3719" s="1"/>
    </row>
    <row r="3720" spans="4:27">
      <c r="D3720" s="68" t="s">
        <v>50</v>
      </c>
      <c r="E3720" s="70" t="s">
        <v>51</v>
      </c>
      <c r="F3720" s="70" t="s">
        <v>1529</v>
      </c>
      <c r="G3720" s="67">
        <v>44756</v>
      </c>
      <c r="H3720" s="67">
        <v>44777</v>
      </c>
      <c r="I3720" s="71">
        <f t="shared" si="203"/>
        <v>21</v>
      </c>
      <c r="J3720" s="72" t="s">
        <v>1327</v>
      </c>
      <c r="K3720" s="72" t="s">
        <v>291</v>
      </c>
      <c r="L3720" s="73">
        <v>1</v>
      </c>
      <c r="M3720" s="73" t="s">
        <v>108</v>
      </c>
      <c r="N3720" s="68" t="str">
        <f>VLOOKUP(K3720,[1]人員授權表!D$3:G$249,4,0)</f>
        <v>無機</v>
      </c>
      <c r="O3720" s="70" t="str">
        <f>IF(J3720=[1]人員授權表!$C$85,"Casper李羿勳",IF(J3720=[1]人員授權表!$C$188,"Iring陳俊明",IF(J3720=[1]人員授權表!$C$189,"Brian陳泓霖",VLOOKUP(K3720,[1]人員授權表!D$2:E$249,2,FALSE))))</f>
        <v>George陳志昇</v>
      </c>
      <c r="P3720" s="67">
        <f t="shared" si="202"/>
        <v>44775</v>
      </c>
      <c r="Q3720" s="75" t="str">
        <f t="shared" si="204"/>
        <v>週二</v>
      </c>
      <c r="R3720" s="80">
        <v>44762</v>
      </c>
      <c r="AA3720" s="1"/>
    </row>
    <row r="3721" spans="4:27">
      <c r="D3721" s="68" t="s">
        <v>50</v>
      </c>
      <c r="E3721" s="70" t="s">
        <v>51</v>
      </c>
      <c r="F3721" s="70" t="s">
        <v>1529</v>
      </c>
      <c r="G3721" s="67">
        <v>44756</v>
      </c>
      <c r="H3721" s="67">
        <v>44777</v>
      </c>
      <c r="I3721" s="71">
        <f t="shared" si="203"/>
        <v>21</v>
      </c>
      <c r="J3721" s="72" t="s">
        <v>204</v>
      </c>
      <c r="K3721" s="72" t="s">
        <v>205</v>
      </c>
      <c r="L3721" s="73">
        <v>1</v>
      </c>
      <c r="M3721" s="73" t="s">
        <v>108</v>
      </c>
      <c r="N3721" s="68" t="str">
        <f>VLOOKUP(K3721,[1]人員授權表!D$3:G$249,4,0)</f>
        <v>無機</v>
      </c>
      <c r="O3721" s="70" t="str">
        <f>IF(J3721=[1]人員授權表!$C$85,"Casper李羿勳",IF(J3721=[1]人員授權表!$C$188,"Iring陳俊明",IF(J3721=[1]人員授權表!$C$189,"Brian陳泓霖",VLOOKUP(K3721,[1]人員授權表!D$2:E$249,2,FALSE))))</f>
        <v>Iring陳俊明</v>
      </c>
      <c r="P3721" s="67">
        <f t="shared" si="202"/>
        <v>44775</v>
      </c>
      <c r="Q3721" s="75" t="str">
        <f t="shared" si="204"/>
        <v>週二</v>
      </c>
      <c r="R3721" s="80">
        <v>44763</v>
      </c>
      <c r="AA3721" s="1"/>
    </row>
    <row r="3722" spans="4:27">
      <c r="D3722" s="68" t="s">
        <v>50</v>
      </c>
      <c r="E3722" s="70" t="s">
        <v>51</v>
      </c>
      <c r="F3722" s="70" t="s">
        <v>1529</v>
      </c>
      <c r="G3722" s="67">
        <v>44756</v>
      </c>
      <c r="H3722" s="67">
        <v>44777</v>
      </c>
      <c r="I3722" s="71">
        <f t="shared" si="203"/>
        <v>21</v>
      </c>
      <c r="J3722" s="72" t="s">
        <v>1328</v>
      </c>
      <c r="K3722" s="72" t="s">
        <v>179</v>
      </c>
      <c r="L3722" s="73">
        <v>1</v>
      </c>
      <c r="M3722" s="73" t="s">
        <v>108</v>
      </c>
      <c r="N3722" s="68" t="str">
        <f>VLOOKUP(K3722,[1]人員授權表!D$3:G$249,4,0)</f>
        <v>無機</v>
      </c>
      <c r="O3722" s="70" t="s">
        <v>115</v>
      </c>
      <c r="P3722" s="67">
        <f t="shared" si="202"/>
        <v>44775</v>
      </c>
      <c r="Q3722" s="75" t="str">
        <f t="shared" si="204"/>
        <v>週二</v>
      </c>
      <c r="R3722" s="80">
        <v>44763</v>
      </c>
      <c r="AA3722" s="1"/>
    </row>
    <row r="3723" spans="4:27">
      <c r="D3723" s="68" t="s">
        <v>50</v>
      </c>
      <c r="E3723" s="70" t="s">
        <v>51</v>
      </c>
      <c r="F3723" s="70" t="s">
        <v>1529</v>
      </c>
      <c r="G3723" s="67">
        <v>44756</v>
      </c>
      <c r="H3723" s="67">
        <v>44777</v>
      </c>
      <c r="I3723" s="71">
        <f t="shared" si="203"/>
        <v>21</v>
      </c>
      <c r="J3723" s="72" t="s">
        <v>1329</v>
      </c>
      <c r="K3723" s="72" t="s">
        <v>179</v>
      </c>
      <c r="L3723" s="73">
        <v>1</v>
      </c>
      <c r="M3723" s="73" t="s">
        <v>108</v>
      </c>
      <c r="N3723" s="68" t="str">
        <f>VLOOKUP(K3723,[1]人員授權表!D$3:G$249,4,0)</f>
        <v>無機</v>
      </c>
      <c r="O3723" s="70" t="s">
        <v>115</v>
      </c>
      <c r="P3723" s="67">
        <f t="shared" si="202"/>
        <v>44775</v>
      </c>
      <c r="Q3723" s="75" t="str">
        <f t="shared" si="204"/>
        <v>週二</v>
      </c>
      <c r="R3723" s="80">
        <v>44763</v>
      </c>
      <c r="AA3723" s="1"/>
    </row>
    <row r="3724" spans="4:27">
      <c r="D3724" s="68" t="s">
        <v>50</v>
      </c>
      <c r="E3724" s="70" t="s">
        <v>51</v>
      </c>
      <c r="F3724" s="70" t="s">
        <v>1529</v>
      </c>
      <c r="G3724" s="67">
        <v>44756</v>
      </c>
      <c r="H3724" s="67">
        <v>44777</v>
      </c>
      <c r="I3724" s="71">
        <f t="shared" si="203"/>
        <v>21</v>
      </c>
      <c r="J3724" s="72" t="s">
        <v>1141</v>
      </c>
      <c r="K3724" s="72" t="s">
        <v>142</v>
      </c>
      <c r="L3724" s="73">
        <v>1</v>
      </c>
      <c r="M3724" s="73" t="s">
        <v>108</v>
      </c>
      <c r="N3724" s="68" t="str">
        <f>VLOOKUP(K3724,[1]人員授權表!D$3:G$249,4,0)</f>
        <v>無機</v>
      </c>
      <c r="O3724" s="70" t="str">
        <f>IF(J3724=[1]人員授權表!$C$85,"Casper李羿勳",IF(J3724=[1]人員授權表!$C$188,"Iring陳俊明",IF(J3724=[1]人員授權表!$C$189,"Brian陳泓霖",VLOOKUP(K3724,[1]人員授權表!D$2:E$249,2,FALSE))))</f>
        <v>Dennis陳汶宏</v>
      </c>
      <c r="P3724" s="67">
        <f t="shared" si="202"/>
        <v>44775</v>
      </c>
      <c r="Q3724" s="75" t="str">
        <f t="shared" si="204"/>
        <v>週二</v>
      </c>
      <c r="R3724" s="80">
        <v>44763</v>
      </c>
      <c r="AA3724" s="1"/>
    </row>
    <row r="3725" spans="4:27">
      <c r="D3725" s="68" t="s">
        <v>50</v>
      </c>
      <c r="E3725" s="70" t="s">
        <v>51</v>
      </c>
      <c r="F3725" s="70" t="s">
        <v>1529</v>
      </c>
      <c r="G3725" s="67">
        <v>44756</v>
      </c>
      <c r="H3725" s="67">
        <v>44777</v>
      </c>
      <c r="I3725" s="71">
        <f t="shared" si="203"/>
        <v>21</v>
      </c>
      <c r="J3725" s="72" t="s">
        <v>966</v>
      </c>
      <c r="K3725" s="72" t="s">
        <v>154</v>
      </c>
      <c r="L3725" s="73">
        <v>1</v>
      </c>
      <c r="M3725" s="73" t="s">
        <v>108</v>
      </c>
      <c r="N3725" s="68" t="str">
        <f>VLOOKUP(K3725,[1]人員授權表!D$3:G$249,4,0)</f>
        <v>無機</v>
      </c>
      <c r="O3725" s="70" t="str">
        <f>IF(J3725=[1]人員授權表!$C$85,"Casper李羿勳",IF(J3725=[1]人員授權表!$C$188,"Iring陳俊明",IF(J3725=[1]人員授權表!$C$189,"Brian陳泓霖",VLOOKUP(K3725,[1]人員授權表!D$2:E$249,2,FALSE))))</f>
        <v>Ken張智凱</v>
      </c>
      <c r="P3725" s="67">
        <f t="shared" si="202"/>
        <v>44775</v>
      </c>
      <c r="Q3725" s="75" t="str">
        <f t="shared" si="204"/>
        <v>週二</v>
      </c>
      <c r="R3725" s="80">
        <v>44762</v>
      </c>
      <c r="AA3725" s="1"/>
    </row>
    <row r="3726" spans="4:27">
      <c r="D3726" s="68" t="s">
        <v>50</v>
      </c>
      <c r="E3726" s="70" t="s">
        <v>51</v>
      </c>
      <c r="F3726" s="70" t="s">
        <v>1529</v>
      </c>
      <c r="G3726" s="67">
        <v>44756</v>
      </c>
      <c r="H3726" s="67">
        <v>44777</v>
      </c>
      <c r="I3726" s="71">
        <f t="shared" si="203"/>
        <v>21</v>
      </c>
      <c r="J3726" s="72" t="s">
        <v>1331</v>
      </c>
      <c r="K3726" s="72" t="s">
        <v>210</v>
      </c>
      <c r="L3726" s="73">
        <v>1</v>
      </c>
      <c r="M3726" s="73" t="s">
        <v>108</v>
      </c>
      <c r="N3726" s="68" t="str">
        <f>VLOOKUP(K3726,[1]人員授權表!D$3:G$249,4,0)</f>
        <v>無機</v>
      </c>
      <c r="O3726" s="70" t="str">
        <f>IF(J3726=[1]人員授權表!$C$85,"Casper李羿勳",IF(J3726=[1]人員授權表!$C$188,"Iring陳俊明",IF(J3726=[1]人員授權表!$C$189,"Brian陳泓霖",VLOOKUP(K3726,[1]人員授權表!D$2:E$249,2,FALSE))))</f>
        <v>Vicky游崴涵</v>
      </c>
      <c r="P3726" s="67">
        <f t="shared" si="202"/>
        <v>44775</v>
      </c>
      <c r="Q3726" s="75" t="str">
        <f t="shared" si="204"/>
        <v>週二</v>
      </c>
      <c r="R3726" s="80">
        <v>44764</v>
      </c>
      <c r="AA3726" s="1"/>
    </row>
    <row r="3727" spans="4:27">
      <c r="D3727" s="68" t="s">
        <v>50</v>
      </c>
      <c r="E3727" s="70" t="s">
        <v>51</v>
      </c>
      <c r="F3727" s="70" t="s">
        <v>1529</v>
      </c>
      <c r="G3727" s="67">
        <v>44756</v>
      </c>
      <c r="H3727" s="67">
        <v>44777</v>
      </c>
      <c r="I3727" s="71">
        <f t="shared" si="203"/>
        <v>21</v>
      </c>
      <c r="J3727" s="72" t="s">
        <v>558</v>
      </c>
      <c r="K3727" s="72" t="s">
        <v>168</v>
      </c>
      <c r="L3727" s="73">
        <v>1</v>
      </c>
      <c r="M3727" s="73" t="s">
        <v>108</v>
      </c>
      <c r="N3727" s="68" t="str">
        <f>VLOOKUP(K3727,[1]人員授權表!D$3:G$249,4,0)</f>
        <v>有機</v>
      </c>
      <c r="O3727" s="70" t="str">
        <f>IF(J3727=[1]人員授權表!$C$85,"Casper李羿勳",IF(J3727=[1]人員授權表!$C$188,"Iring陳俊明",IF(J3727=[1]人員授權表!$C$189,"Brian陳泓霖",VLOOKUP(K3727,[1]人員授權表!D$2:E$249,2,FALSE))))</f>
        <v>Una林庭瑄</v>
      </c>
      <c r="P3727" s="67">
        <f t="shared" si="202"/>
        <v>44775</v>
      </c>
      <c r="Q3727" s="75" t="str">
        <f t="shared" si="204"/>
        <v>週二</v>
      </c>
      <c r="R3727" s="80">
        <v>44762</v>
      </c>
      <c r="AA3727" s="1"/>
    </row>
    <row r="3728" spans="4:27">
      <c r="D3728" s="68" t="s">
        <v>50</v>
      </c>
      <c r="E3728" s="70" t="s">
        <v>51</v>
      </c>
      <c r="F3728" s="70" t="s">
        <v>1529</v>
      </c>
      <c r="G3728" s="67">
        <v>44756</v>
      </c>
      <c r="H3728" s="67">
        <v>44777</v>
      </c>
      <c r="I3728" s="71">
        <f t="shared" si="203"/>
        <v>21</v>
      </c>
      <c r="J3728" s="72" t="s">
        <v>1333</v>
      </c>
      <c r="K3728" s="72" t="s">
        <v>1225</v>
      </c>
      <c r="L3728" s="73">
        <v>1</v>
      </c>
      <c r="M3728" s="73" t="s">
        <v>108</v>
      </c>
      <c r="N3728" s="68" t="str">
        <f>VLOOKUP(K3728,[1]人員授權表!D$3:G$249,4,0)</f>
        <v>有機</v>
      </c>
      <c r="O3728" s="70" t="str">
        <f>IF(J3728=[1]人員授權表!$C$85,"Casper李羿勳",IF(J3728=[1]人員授權表!$C$188,"Iring陳俊明",IF(J3728=[1]人員授權表!$C$189,"Brian陳泓霖",VLOOKUP(K3728,[1]人員授權表!D$2:E$249,2,FALSE))))</f>
        <v>Casper李羿勳</v>
      </c>
      <c r="P3728" s="67">
        <f t="shared" si="202"/>
        <v>44775</v>
      </c>
      <c r="Q3728" s="75" t="str">
        <f t="shared" si="204"/>
        <v>週二</v>
      </c>
      <c r="R3728" s="80">
        <v>44767</v>
      </c>
      <c r="AA3728" s="1"/>
    </row>
    <row r="3729" spans="3:28">
      <c r="D3729" s="68" t="s">
        <v>50</v>
      </c>
      <c r="E3729" s="70" t="s">
        <v>51</v>
      </c>
      <c r="F3729" s="70" t="s">
        <v>1529</v>
      </c>
      <c r="G3729" s="67">
        <v>44756</v>
      </c>
      <c r="H3729" s="67">
        <v>44777</v>
      </c>
      <c r="I3729" s="71">
        <f t="shared" si="203"/>
        <v>21</v>
      </c>
      <c r="J3729" s="72" t="s">
        <v>1335</v>
      </c>
      <c r="K3729" s="72" t="s">
        <v>1227</v>
      </c>
      <c r="L3729" s="73">
        <v>1</v>
      </c>
      <c r="M3729" s="73" t="s">
        <v>108</v>
      </c>
      <c r="N3729" s="68" t="str">
        <f>VLOOKUP(K3729,[1]人員授權表!D$3:G$249,4,0)</f>
        <v>有機</v>
      </c>
      <c r="O3729" s="70" t="str">
        <f>IF(J3729=[1]人員授權表!$C$85,"Casper李羿勳",IF(J3729=[1]人員授權表!$C$188,"Iring陳俊明",IF(J3729=[1]人員授權表!$C$189,"Brian陳泓霖",VLOOKUP(K3729,[1]人員授權表!D$2:E$249,2,FALSE))))</f>
        <v>Marco陳鴻鈞</v>
      </c>
      <c r="P3729" s="67">
        <f t="shared" si="202"/>
        <v>44775</v>
      </c>
      <c r="Q3729" s="75" t="str">
        <f t="shared" si="204"/>
        <v>週二</v>
      </c>
      <c r="R3729" s="80">
        <v>44761</v>
      </c>
      <c r="AA3729" s="1"/>
    </row>
    <row r="3730" spans="3:28">
      <c r="C3730" s="67">
        <v>44776</v>
      </c>
      <c r="D3730" s="68" t="s">
        <v>1251</v>
      </c>
      <c r="E3730" s="89" t="s">
        <v>51</v>
      </c>
      <c r="F3730" s="90" t="s">
        <v>1531</v>
      </c>
      <c r="G3730" s="92">
        <v>44756</v>
      </c>
      <c r="H3730" s="92">
        <v>44777</v>
      </c>
      <c r="I3730" s="71">
        <f t="shared" si="203"/>
        <v>21</v>
      </c>
      <c r="J3730" s="106" t="s">
        <v>366</v>
      </c>
      <c r="K3730" s="106" t="s">
        <v>182</v>
      </c>
      <c r="L3730" s="100"/>
      <c r="M3730" s="73" t="s">
        <v>108</v>
      </c>
      <c r="N3730" s="94" t="str">
        <f>VLOOKUP(K3730,[1]人員授權表!D$3:G$249,4,0)</f>
        <v>有機</v>
      </c>
      <c r="O3730" s="89" t="str">
        <f>IF(J3730=[1]人員授權表!$C$85,"Casper李羿勳",IF(J3730=[1]人員授權表!$C$188,"Iring陳俊明",IF(J3730=[1]人員授權表!$C$189,"Brian陳泓霖",VLOOKUP(K3730,[1]人員授權表!D$2:E$249,2,FALSE))))</f>
        <v>Sara王淑玲</v>
      </c>
      <c r="P3730" s="92">
        <f t="shared" si="202"/>
        <v>44775</v>
      </c>
      <c r="Q3730" s="75" t="str">
        <f t="shared" si="204"/>
        <v>週二</v>
      </c>
      <c r="R3730" s="80" t="s">
        <v>3</v>
      </c>
      <c r="Z3730" s="79" t="s">
        <v>1532</v>
      </c>
      <c r="AA3730" s="102">
        <v>2</v>
      </c>
      <c r="AB3730" s="103" t="s">
        <v>1252</v>
      </c>
    </row>
    <row r="3731" spans="3:28">
      <c r="C3731" s="67">
        <v>44776</v>
      </c>
      <c r="D3731" s="68" t="s">
        <v>1251</v>
      </c>
      <c r="E3731" s="89" t="s">
        <v>51</v>
      </c>
      <c r="F3731" s="90" t="s">
        <v>1533</v>
      </c>
      <c r="G3731" s="92">
        <v>44756</v>
      </c>
      <c r="H3731" s="92">
        <v>44777</v>
      </c>
      <c r="I3731" s="71">
        <f t="shared" si="203"/>
        <v>21</v>
      </c>
      <c r="J3731" s="106" t="s">
        <v>240</v>
      </c>
      <c r="K3731" s="106" t="s">
        <v>182</v>
      </c>
      <c r="L3731" s="100"/>
      <c r="M3731" s="73" t="s">
        <v>108</v>
      </c>
      <c r="N3731" s="94" t="str">
        <f>VLOOKUP(K3731,[1]人員授權表!D$3:G$249,4,0)</f>
        <v>有機</v>
      </c>
      <c r="O3731" s="89" t="str">
        <f>IF(J3731=[1]人員授權表!$C$85,"Casper李羿勳",IF(J3731=[1]人員授權表!$C$188,"Iring陳俊明",IF(J3731=[1]人員授權表!$C$189,"Brian陳泓霖",VLOOKUP(K3731,[1]人員授權表!D$2:E$249,2,FALSE))))</f>
        <v>Sara王淑玲</v>
      </c>
      <c r="P3731" s="92">
        <f t="shared" si="202"/>
        <v>44775</v>
      </c>
      <c r="Q3731" s="75" t="str">
        <f t="shared" si="204"/>
        <v>週二</v>
      </c>
      <c r="R3731" s="80" t="s">
        <v>3</v>
      </c>
      <c r="Z3731" s="79" t="s">
        <v>1532</v>
      </c>
      <c r="AA3731" s="102">
        <v>2</v>
      </c>
      <c r="AB3731" s="103" t="s">
        <v>1252</v>
      </c>
    </row>
    <row r="3732" spans="3:28">
      <c r="C3732" s="67">
        <v>44776</v>
      </c>
      <c r="D3732" s="68" t="s">
        <v>1251</v>
      </c>
      <c r="E3732" s="89" t="s">
        <v>51</v>
      </c>
      <c r="F3732" s="90" t="s">
        <v>1533</v>
      </c>
      <c r="G3732" s="92">
        <v>44756</v>
      </c>
      <c r="H3732" s="92">
        <v>44777</v>
      </c>
      <c r="I3732" s="71">
        <f t="shared" si="203"/>
        <v>21</v>
      </c>
      <c r="J3732" s="106" t="s">
        <v>792</v>
      </c>
      <c r="K3732" s="106" t="s">
        <v>182</v>
      </c>
      <c r="L3732" s="100"/>
      <c r="M3732" s="73" t="s">
        <v>108</v>
      </c>
      <c r="N3732" s="94" t="str">
        <f>VLOOKUP(K3732,[1]人員授權表!D$3:G$249,4,0)</f>
        <v>有機</v>
      </c>
      <c r="O3732" s="89" t="str">
        <f>IF(J3732=[1]人員授權表!$C$85,"Casper李羿勳",IF(J3732=[1]人員授權表!$C$188,"Iring陳俊明",IF(J3732=[1]人員授權表!$C$189,"Brian陳泓霖",VLOOKUP(K3732,[1]人員授權表!D$2:E$249,2,FALSE))))</f>
        <v>Sara王淑玲</v>
      </c>
      <c r="P3732" s="92">
        <f t="shared" si="202"/>
        <v>44775</v>
      </c>
      <c r="Q3732" s="75" t="str">
        <f t="shared" si="204"/>
        <v>週二</v>
      </c>
      <c r="R3732" s="80" t="s">
        <v>3</v>
      </c>
      <c r="Z3732" s="79" t="s">
        <v>1532</v>
      </c>
      <c r="AA3732" s="102">
        <v>2</v>
      </c>
      <c r="AB3732" s="103" t="s">
        <v>1252</v>
      </c>
    </row>
    <row r="3733" spans="3:28">
      <c r="C3733" s="67">
        <v>44776</v>
      </c>
      <c r="D3733" s="68" t="s">
        <v>1251</v>
      </c>
      <c r="E3733" s="89" t="s">
        <v>51</v>
      </c>
      <c r="F3733" s="90" t="s">
        <v>1533</v>
      </c>
      <c r="G3733" s="92">
        <v>44756</v>
      </c>
      <c r="H3733" s="92">
        <v>44777</v>
      </c>
      <c r="I3733" s="71">
        <f t="shared" si="203"/>
        <v>21</v>
      </c>
      <c r="J3733" s="106" t="s">
        <v>614</v>
      </c>
      <c r="K3733" s="106" t="s">
        <v>182</v>
      </c>
      <c r="L3733" s="100"/>
      <c r="M3733" s="73" t="s">
        <v>108</v>
      </c>
      <c r="N3733" s="94" t="str">
        <f>VLOOKUP(K3733,[1]人員授權表!D$3:G$249,4,0)</f>
        <v>有機</v>
      </c>
      <c r="O3733" s="89" t="str">
        <f>IF(J3733=[1]人員授權表!$C$85,"Casper李羿勳",IF(J3733=[1]人員授權表!$C$188,"Iring陳俊明",IF(J3733=[1]人員授權表!$C$189,"Brian陳泓霖",VLOOKUP(K3733,[1]人員授權表!D$2:E$249,2,FALSE))))</f>
        <v>Sara王淑玲</v>
      </c>
      <c r="P3733" s="92">
        <f t="shared" si="202"/>
        <v>44775</v>
      </c>
      <c r="Q3733" s="75" t="str">
        <f t="shared" si="204"/>
        <v>週二</v>
      </c>
      <c r="R3733" s="80" t="s">
        <v>3</v>
      </c>
      <c r="Z3733" s="79" t="s">
        <v>1532</v>
      </c>
      <c r="AA3733" s="102">
        <v>2</v>
      </c>
      <c r="AB3733" s="103" t="s">
        <v>1252</v>
      </c>
    </row>
    <row r="3734" spans="3:28">
      <c r="D3734" s="68" t="s">
        <v>50</v>
      </c>
      <c r="E3734" s="70" t="s">
        <v>51</v>
      </c>
      <c r="F3734" s="70" t="s">
        <v>1534</v>
      </c>
      <c r="G3734" s="67">
        <v>44756</v>
      </c>
      <c r="H3734" s="67">
        <v>44777</v>
      </c>
      <c r="I3734" s="71">
        <f t="shared" si="203"/>
        <v>21</v>
      </c>
      <c r="J3734" s="72" t="s">
        <v>366</v>
      </c>
      <c r="K3734" s="72" t="s">
        <v>182</v>
      </c>
      <c r="L3734" s="73">
        <v>1</v>
      </c>
      <c r="M3734" s="73" t="s">
        <v>108</v>
      </c>
      <c r="N3734" s="68" t="str">
        <f>VLOOKUP(K3734,[1]人員授權表!D$3:G$249,4,0)</f>
        <v>有機</v>
      </c>
      <c r="O3734" s="70" t="str">
        <f>IF(J3734=[1]人員授權表!$C$85,"Casper李羿勳",IF(J3734=[1]人員授權表!$C$188,"Iring陳俊明",IF(J3734=[1]人員授權表!$C$189,"Brian陳泓霖",VLOOKUP(K3734,[1]人員授權表!D$2:E$249,2,FALSE))))</f>
        <v>Sara王淑玲</v>
      </c>
      <c r="P3734" s="67">
        <f t="shared" si="202"/>
        <v>44775</v>
      </c>
      <c r="Q3734" s="75" t="str">
        <f t="shared" si="204"/>
        <v>週二</v>
      </c>
      <c r="R3734" s="80">
        <v>44775</v>
      </c>
      <c r="X3734" s="70">
        <v>2</v>
      </c>
      <c r="Y3734" s="78">
        <v>44778</v>
      </c>
      <c r="Z3734" s="79" t="s">
        <v>1535</v>
      </c>
      <c r="AA3734" s="1"/>
    </row>
    <row r="3735" spans="3:28">
      <c r="D3735" s="68" t="s">
        <v>50</v>
      </c>
      <c r="E3735" s="70" t="s">
        <v>51</v>
      </c>
      <c r="F3735" s="70" t="s">
        <v>1536</v>
      </c>
      <c r="G3735" s="67">
        <v>44756</v>
      </c>
      <c r="H3735" s="67">
        <v>44777</v>
      </c>
      <c r="I3735" s="71">
        <f t="shared" si="203"/>
        <v>21</v>
      </c>
      <c r="J3735" s="72" t="s">
        <v>240</v>
      </c>
      <c r="K3735" s="72" t="s">
        <v>182</v>
      </c>
      <c r="L3735" s="73">
        <v>1</v>
      </c>
      <c r="M3735" s="73" t="s">
        <v>108</v>
      </c>
      <c r="N3735" s="68" t="str">
        <f>VLOOKUP(K3735,[1]人員授權表!D$3:G$249,4,0)</f>
        <v>有機</v>
      </c>
      <c r="O3735" s="70" t="str">
        <f>IF(J3735=[1]人員授權表!$C$85,"Casper李羿勳",IF(J3735=[1]人員授權表!$C$188,"Iring陳俊明",IF(J3735=[1]人員授權表!$C$189,"Brian陳泓霖",VLOOKUP(K3735,[1]人員授權表!D$2:E$249,2,FALSE))))</f>
        <v>Sara王淑玲</v>
      </c>
      <c r="P3735" s="67">
        <f t="shared" si="202"/>
        <v>44775</v>
      </c>
      <c r="Q3735" s="75" t="str">
        <f t="shared" si="204"/>
        <v>週二</v>
      </c>
      <c r="R3735" s="80">
        <v>44775</v>
      </c>
      <c r="X3735" s="70">
        <v>2</v>
      </c>
      <c r="Y3735" s="78">
        <v>44778</v>
      </c>
      <c r="Z3735" s="79" t="s">
        <v>1535</v>
      </c>
      <c r="AA3735" s="1"/>
    </row>
    <row r="3736" spans="3:28">
      <c r="D3736" s="68" t="s">
        <v>50</v>
      </c>
      <c r="E3736" s="70" t="s">
        <v>51</v>
      </c>
      <c r="F3736" s="70" t="s">
        <v>1536</v>
      </c>
      <c r="G3736" s="67">
        <v>44756</v>
      </c>
      <c r="H3736" s="67">
        <v>44777</v>
      </c>
      <c r="I3736" s="71">
        <f t="shared" si="203"/>
        <v>21</v>
      </c>
      <c r="J3736" s="72" t="s">
        <v>792</v>
      </c>
      <c r="K3736" s="72" t="s">
        <v>182</v>
      </c>
      <c r="L3736" s="73">
        <v>1</v>
      </c>
      <c r="M3736" s="73" t="s">
        <v>108</v>
      </c>
      <c r="N3736" s="68" t="str">
        <f>VLOOKUP(K3736,[1]人員授權表!D$3:G$249,4,0)</f>
        <v>有機</v>
      </c>
      <c r="O3736" s="70" t="str">
        <f>IF(J3736=[1]人員授權表!$C$85,"Casper李羿勳",IF(J3736=[1]人員授權表!$C$188,"Iring陳俊明",IF(J3736=[1]人員授權表!$C$189,"Brian陳泓霖",VLOOKUP(K3736,[1]人員授權表!D$2:E$249,2,FALSE))))</f>
        <v>Sara王淑玲</v>
      </c>
      <c r="P3736" s="67">
        <f t="shared" si="202"/>
        <v>44775</v>
      </c>
      <c r="Q3736" s="75" t="str">
        <f t="shared" si="204"/>
        <v>週二</v>
      </c>
      <c r="R3736" s="80">
        <v>44775</v>
      </c>
      <c r="X3736" s="70">
        <v>2</v>
      </c>
      <c r="Y3736" s="78">
        <v>44778</v>
      </c>
      <c r="Z3736" s="79" t="s">
        <v>1535</v>
      </c>
      <c r="AA3736" s="1"/>
    </row>
    <row r="3737" spans="3:28">
      <c r="D3737" s="68" t="s">
        <v>50</v>
      </c>
      <c r="E3737" s="70" t="s">
        <v>51</v>
      </c>
      <c r="F3737" s="70" t="s">
        <v>1536</v>
      </c>
      <c r="G3737" s="67">
        <v>44756</v>
      </c>
      <c r="H3737" s="67">
        <v>44777</v>
      </c>
      <c r="I3737" s="71">
        <f t="shared" si="203"/>
        <v>21</v>
      </c>
      <c r="J3737" s="72" t="s">
        <v>614</v>
      </c>
      <c r="K3737" s="72" t="s">
        <v>182</v>
      </c>
      <c r="L3737" s="73">
        <v>1</v>
      </c>
      <c r="M3737" s="73" t="s">
        <v>108</v>
      </c>
      <c r="N3737" s="68" t="str">
        <f>VLOOKUP(K3737,[1]人員授權表!D$3:G$249,4,0)</f>
        <v>有機</v>
      </c>
      <c r="O3737" s="70" t="str">
        <f>IF(J3737=[1]人員授權表!$C$85,"Casper李羿勳",IF(J3737=[1]人員授權表!$C$188,"Iring陳俊明",IF(J3737=[1]人員授權表!$C$189,"Brian陳泓霖",VLOOKUP(K3737,[1]人員授權表!D$2:E$249,2,FALSE))))</f>
        <v>Sara王淑玲</v>
      </c>
      <c r="P3737" s="67">
        <f t="shared" si="202"/>
        <v>44775</v>
      </c>
      <c r="Q3737" s="75" t="str">
        <f t="shared" si="204"/>
        <v>週二</v>
      </c>
      <c r="R3737" s="80">
        <v>44775</v>
      </c>
      <c r="X3737" s="70">
        <v>2</v>
      </c>
      <c r="Y3737" s="78">
        <v>44778</v>
      </c>
      <c r="Z3737" s="79" t="s">
        <v>1535</v>
      </c>
      <c r="AA3737" s="1"/>
    </row>
    <row r="3738" spans="3:28">
      <c r="D3738" s="68" t="s">
        <v>50</v>
      </c>
      <c r="E3738" s="70" t="s">
        <v>51</v>
      </c>
      <c r="F3738" s="70" t="s">
        <v>1537</v>
      </c>
      <c r="G3738" s="101">
        <v>44756</v>
      </c>
      <c r="H3738" s="101">
        <v>44777</v>
      </c>
      <c r="I3738" s="71">
        <f t="shared" si="203"/>
        <v>21</v>
      </c>
      <c r="J3738" s="72" t="s">
        <v>188</v>
      </c>
      <c r="K3738" s="72" t="s">
        <v>189</v>
      </c>
      <c r="L3738" s="73">
        <v>1</v>
      </c>
      <c r="M3738" s="73" t="s">
        <v>108</v>
      </c>
      <c r="N3738" s="68" t="str">
        <f>VLOOKUP(K3738,[1]人員授權表!D$3:G$249,4,0)</f>
        <v>無機</v>
      </c>
      <c r="O3738" s="70" t="str">
        <f>IF(J3738=[1]人員授權表!$C$85,"Casper李羿勳",IF(J3738=[1]人員授權表!$C$188,"Iring陳俊明",IF(J3738=[1]人員授權表!$C$189,"Brian陳泓霖",VLOOKUP(K3738,[1]人員授權表!D$2:E$249,2,FALSE))))</f>
        <v>Iring陳俊明</v>
      </c>
      <c r="P3738" s="67">
        <f t="shared" si="202"/>
        <v>44775</v>
      </c>
      <c r="Q3738" s="75" t="str">
        <f t="shared" si="204"/>
        <v>週二</v>
      </c>
      <c r="R3738" s="80">
        <v>44762</v>
      </c>
      <c r="AA3738" s="1"/>
    </row>
    <row r="3739" spans="3:28">
      <c r="D3739" s="68" t="s">
        <v>50</v>
      </c>
      <c r="E3739" s="70" t="s">
        <v>51</v>
      </c>
      <c r="F3739" s="70" t="s">
        <v>1537</v>
      </c>
      <c r="G3739" s="101">
        <v>44756</v>
      </c>
      <c r="H3739" s="101">
        <v>44777</v>
      </c>
      <c r="I3739" s="71">
        <f t="shared" si="203"/>
        <v>21</v>
      </c>
      <c r="J3739" s="72" t="s">
        <v>190</v>
      </c>
      <c r="K3739" s="72" t="s">
        <v>140</v>
      </c>
      <c r="L3739" s="73">
        <v>1</v>
      </c>
      <c r="M3739" s="73" t="s">
        <v>108</v>
      </c>
      <c r="N3739" s="68" t="str">
        <f>VLOOKUP(K3739,[1]人員授權表!D$3:G$249,4,0)</f>
        <v>無機</v>
      </c>
      <c r="O3739" s="70" t="str">
        <f>IF(J3739=[1]人員授權表!$C$85,"Casper李羿勳",IF(J3739=[1]人員授權表!$C$188,"Iring陳俊明",IF(J3739=[1]人員授權表!$C$189,"Brian陳泓霖",VLOOKUP(K3739,[1]人員授權表!D$2:E$249,2,FALSE))))</f>
        <v>Iring陳俊明</v>
      </c>
      <c r="P3739" s="67">
        <f t="shared" si="202"/>
        <v>44775</v>
      </c>
      <c r="Q3739" s="75" t="str">
        <f t="shared" si="204"/>
        <v>週二</v>
      </c>
      <c r="R3739" s="80">
        <v>44762</v>
      </c>
      <c r="AA3739" s="1"/>
    </row>
    <row r="3740" spans="3:28">
      <c r="D3740" s="68" t="s">
        <v>50</v>
      </c>
      <c r="E3740" s="70" t="s">
        <v>51</v>
      </c>
      <c r="F3740" s="70" t="s">
        <v>1537</v>
      </c>
      <c r="G3740" s="101">
        <v>44756</v>
      </c>
      <c r="H3740" s="101">
        <v>44777</v>
      </c>
      <c r="I3740" s="71">
        <f t="shared" si="203"/>
        <v>21</v>
      </c>
      <c r="J3740" s="72" t="s">
        <v>464</v>
      </c>
      <c r="K3740" s="72" t="s">
        <v>187</v>
      </c>
      <c r="L3740" s="73">
        <v>1</v>
      </c>
      <c r="M3740" s="73" t="s">
        <v>108</v>
      </c>
      <c r="N3740" s="68" t="str">
        <f>VLOOKUP(K3740,[1]人員授權表!D$3:G$249,4,0)</f>
        <v>無機</v>
      </c>
      <c r="O3740" s="70" t="str">
        <f>IF(J3740=[1]人員授權表!$C$85,"Casper李羿勳",IF(J3740=[1]人員授權表!$C$188,"Iring陳俊明",IF(J3740=[1]人員授權表!$C$189,"Brian陳泓霖",VLOOKUP(K3740,[1]人員授權表!D$2:E$249,2,FALSE))))</f>
        <v>Ruby黃家蓁</v>
      </c>
      <c r="P3740" s="67">
        <f t="shared" si="202"/>
        <v>44775</v>
      </c>
      <c r="Q3740" s="75" t="str">
        <f t="shared" si="204"/>
        <v>週二</v>
      </c>
      <c r="R3740" s="80">
        <v>44763</v>
      </c>
      <c r="AA3740" s="1"/>
    </row>
    <row r="3741" spans="3:28">
      <c r="D3741" s="68" t="s">
        <v>50</v>
      </c>
      <c r="E3741" s="70" t="s">
        <v>51</v>
      </c>
      <c r="F3741" s="70" t="s">
        <v>1537</v>
      </c>
      <c r="G3741" s="101">
        <v>44756</v>
      </c>
      <c r="H3741" s="101">
        <v>44777</v>
      </c>
      <c r="I3741" s="71">
        <f t="shared" si="203"/>
        <v>21</v>
      </c>
      <c r="J3741" s="72" t="s">
        <v>192</v>
      </c>
      <c r="K3741" s="72" t="s">
        <v>187</v>
      </c>
      <c r="L3741" s="73">
        <v>1</v>
      </c>
      <c r="M3741" s="73" t="s">
        <v>108</v>
      </c>
      <c r="N3741" s="68" t="str">
        <f>VLOOKUP(K3741,[1]人員授權表!D$3:G$249,4,0)</f>
        <v>無機</v>
      </c>
      <c r="O3741" s="70" t="str">
        <f>IF(J3741=[1]人員授權表!$C$85,"Casper李羿勳",IF(J3741=[1]人員授權表!$C$188,"Iring陳俊明",IF(J3741=[1]人員授權表!$C$189,"Brian陳泓霖",VLOOKUP(K3741,[1]人員授權表!D$2:E$249,2,FALSE))))</f>
        <v>Ruby黃家蓁</v>
      </c>
      <c r="P3741" s="67">
        <f t="shared" si="202"/>
        <v>44775</v>
      </c>
      <c r="Q3741" s="75" t="str">
        <f t="shared" si="204"/>
        <v>週二</v>
      </c>
      <c r="R3741" s="80">
        <v>44762</v>
      </c>
      <c r="AA3741" s="1"/>
    </row>
    <row r="3742" spans="3:28">
      <c r="D3742" s="68" t="s">
        <v>50</v>
      </c>
      <c r="E3742" s="70" t="s">
        <v>51</v>
      </c>
      <c r="F3742" s="70" t="s">
        <v>1537</v>
      </c>
      <c r="G3742" s="101">
        <v>44756</v>
      </c>
      <c r="H3742" s="101">
        <v>44777</v>
      </c>
      <c r="I3742" s="71">
        <f t="shared" si="203"/>
        <v>21</v>
      </c>
      <c r="J3742" s="72" t="s">
        <v>193</v>
      </c>
      <c r="K3742" s="72" t="s">
        <v>187</v>
      </c>
      <c r="L3742" s="73">
        <v>1</v>
      </c>
      <c r="M3742" s="73" t="s">
        <v>108</v>
      </c>
      <c r="N3742" s="68" t="str">
        <f>VLOOKUP(K3742,[1]人員授權表!D$3:G$249,4,0)</f>
        <v>無機</v>
      </c>
      <c r="O3742" s="70" t="str">
        <f>IF(J3742=[1]人員授權表!$C$85,"Casper李羿勳",IF(J3742=[1]人員授權表!$C$188,"Iring陳俊明",IF(J3742=[1]人員授權表!$C$189,"Brian陳泓霖",VLOOKUP(K3742,[1]人員授權表!D$2:E$249,2,FALSE))))</f>
        <v>Ruby黃家蓁</v>
      </c>
      <c r="P3742" s="67">
        <f t="shared" si="202"/>
        <v>44775</v>
      </c>
      <c r="Q3742" s="75" t="str">
        <f t="shared" si="204"/>
        <v>週二</v>
      </c>
      <c r="R3742" s="80">
        <v>44762</v>
      </c>
      <c r="AA3742" s="1"/>
    </row>
    <row r="3743" spans="3:28">
      <c r="D3743" s="68" t="s">
        <v>50</v>
      </c>
      <c r="E3743" s="70" t="s">
        <v>51</v>
      </c>
      <c r="F3743" s="70" t="s">
        <v>1537</v>
      </c>
      <c r="G3743" s="101">
        <v>44756</v>
      </c>
      <c r="H3743" s="101">
        <v>44777</v>
      </c>
      <c r="I3743" s="71">
        <f t="shared" si="203"/>
        <v>21</v>
      </c>
      <c r="J3743" s="72" t="s">
        <v>342</v>
      </c>
      <c r="K3743" s="72" t="s">
        <v>187</v>
      </c>
      <c r="L3743" s="73">
        <v>1</v>
      </c>
      <c r="M3743" s="73" t="s">
        <v>108</v>
      </c>
      <c r="N3743" s="68" t="str">
        <f>VLOOKUP(K3743,[1]人員授權表!D$3:G$249,4,0)</f>
        <v>無機</v>
      </c>
      <c r="O3743" s="70" t="str">
        <f>IF(J3743=[1]人員授權表!$C$85,"Casper李羿勳",IF(J3743=[1]人員授權表!$C$188,"Iring陳俊明",IF(J3743=[1]人員授權表!$C$189,"Brian陳泓霖",VLOOKUP(K3743,[1]人員授權表!D$2:E$249,2,FALSE))))</f>
        <v>Ruby黃家蓁</v>
      </c>
      <c r="P3743" s="67">
        <f t="shared" si="202"/>
        <v>44775</v>
      </c>
      <c r="Q3743" s="75" t="str">
        <f t="shared" si="204"/>
        <v>週二</v>
      </c>
      <c r="R3743" s="80">
        <v>44762</v>
      </c>
      <c r="AA3743" s="1"/>
    </row>
    <row r="3744" spans="3:28">
      <c r="D3744" s="68" t="s">
        <v>50</v>
      </c>
      <c r="E3744" s="70" t="s">
        <v>51</v>
      </c>
      <c r="F3744" s="70" t="s">
        <v>1537</v>
      </c>
      <c r="G3744" s="101">
        <v>44756</v>
      </c>
      <c r="H3744" s="101">
        <v>44777</v>
      </c>
      <c r="I3744" s="71">
        <f t="shared" si="203"/>
        <v>21</v>
      </c>
      <c r="J3744" s="72" t="s">
        <v>198</v>
      </c>
      <c r="K3744" s="72" t="s">
        <v>199</v>
      </c>
      <c r="L3744" s="73">
        <v>1</v>
      </c>
      <c r="M3744" s="73" t="s">
        <v>108</v>
      </c>
      <c r="N3744" s="68" t="str">
        <f>VLOOKUP(K3744,[1]人員授權表!D$3:G$249,4,0)</f>
        <v>無機</v>
      </c>
      <c r="O3744" s="70" t="str">
        <f>IF(J3744=[1]人員授權表!$C$85,"Casper李羿勳",IF(J3744=[1]人員授權表!$C$188,"Iring陳俊明",IF(J3744=[1]人員授權表!$C$189,"Brian陳泓霖",VLOOKUP(K3744,[1]人員授權表!D$2:E$249,2,FALSE))))</f>
        <v>Vicky游崴涵</v>
      </c>
      <c r="P3744" s="67">
        <f t="shared" si="202"/>
        <v>44775</v>
      </c>
      <c r="Q3744" s="75" t="str">
        <f t="shared" si="204"/>
        <v>週二</v>
      </c>
      <c r="R3744" s="80">
        <v>44763</v>
      </c>
      <c r="AA3744" s="1"/>
    </row>
    <row r="3745" spans="4:27">
      <c r="D3745" s="68" t="s">
        <v>50</v>
      </c>
      <c r="E3745" s="70" t="s">
        <v>51</v>
      </c>
      <c r="F3745" s="70" t="s">
        <v>1537</v>
      </c>
      <c r="G3745" s="101">
        <v>44756</v>
      </c>
      <c r="H3745" s="101">
        <v>44777</v>
      </c>
      <c r="I3745" s="71">
        <f t="shared" si="203"/>
        <v>21</v>
      </c>
      <c r="J3745" s="72" t="s">
        <v>175</v>
      </c>
      <c r="K3745" s="72" t="s">
        <v>176</v>
      </c>
      <c r="L3745" s="73">
        <v>1</v>
      </c>
      <c r="M3745" s="73" t="s">
        <v>108</v>
      </c>
      <c r="N3745" s="68" t="str">
        <f>VLOOKUP(K3745,[1]人員授權表!D$3:G$249,4,0)</f>
        <v>無機</v>
      </c>
      <c r="O3745" s="70" t="s">
        <v>177</v>
      </c>
      <c r="P3745" s="67">
        <f t="shared" ref="P3745:P3808" si="205">H3745-2</f>
        <v>44775</v>
      </c>
      <c r="Q3745" s="75" t="str">
        <f t="shared" si="204"/>
        <v>週二</v>
      </c>
      <c r="R3745" s="80">
        <v>44761</v>
      </c>
      <c r="AA3745" s="1"/>
    </row>
    <row r="3746" spans="4:27">
      <c r="D3746" s="68" t="s">
        <v>50</v>
      </c>
      <c r="E3746" s="70" t="s">
        <v>51</v>
      </c>
      <c r="F3746" s="70" t="s">
        <v>1537</v>
      </c>
      <c r="G3746" s="101">
        <v>44756</v>
      </c>
      <c r="H3746" s="101">
        <v>44777</v>
      </c>
      <c r="I3746" s="71">
        <f t="shared" si="203"/>
        <v>21</v>
      </c>
      <c r="J3746" s="72" t="s">
        <v>290</v>
      </c>
      <c r="K3746" s="72" t="s">
        <v>291</v>
      </c>
      <c r="L3746" s="73">
        <v>1</v>
      </c>
      <c r="M3746" s="73" t="s">
        <v>108</v>
      </c>
      <c r="N3746" s="68" t="str">
        <f>VLOOKUP(K3746,[1]人員授權表!D$3:G$249,4,0)</f>
        <v>無機</v>
      </c>
      <c r="O3746" s="70" t="str">
        <f>IF(J3746=[1]人員授權表!$C$85,"Casper李羿勳",IF(J3746=[1]人員授權表!$C$188,"Iring陳俊明",IF(J3746=[1]人員授權表!$C$189,"Brian陳泓霖",VLOOKUP(K3746,[1]人員授權表!D$2:E$249,2,FALSE))))</f>
        <v>George陳志昇</v>
      </c>
      <c r="P3746" s="67">
        <f t="shared" si="205"/>
        <v>44775</v>
      </c>
      <c r="Q3746" s="75" t="str">
        <f t="shared" si="204"/>
        <v>週二</v>
      </c>
      <c r="R3746" s="80">
        <v>44762</v>
      </c>
      <c r="AA3746" s="1"/>
    </row>
    <row r="3747" spans="4:27">
      <c r="D3747" s="68" t="s">
        <v>50</v>
      </c>
      <c r="E3747" s="70" t="s">
        <v>51</v>
      </c>
      <c r="F3747" s="70" t="s">
        <v>1537</v>
      </c>
      <c r="G3747" s="101">
        <v>44756</v>
      </c>
      <c r="H3747" s="101">
        <v>44777</v>
      </c>
      <c r="I3747" s="71">
        <f t="shared" si="203"/>
        <v>21</v>
      </c>
      <c r="J3747" s="72" t="s">
        <v>178</v>
      </c>
      <c r="K3747" s="72" t="s">
        <v>179</v>
      </c>
      <c r="L3747" s="73">
        <v>1</v>
      </c>
      <c r="M3747" s="73" t="s">
        <v>108</v>
      </c>
      <c r="N3747" s="68" t="str">
        <f>VLOOKUP(K3747,[1]人員授權表!D$3:G$249,4,0)</f>
        <v>無機</v>
      </c>
      <c r="O3747" s="70" t="s">
        <v>115</v>
      </c>
      <c r="P3747" s="67">
        <f t="shared" si="205"/>
        <v>44775</v>
      </c>
      <c r="Q3747" s="75" t="str">
        <f t="shared" si="204"/>
        <v>週二</v>
      </c>
      <c r="R3747" s="80">
        <v>44763</v>
      </c>
      <c r="AA3747" s="1"/>
    </row>
    <row r="3748" spans="4:27">
      <c r="D3748" s="68" t="s">
        <v>50</v>
      </c>
      <c r="E3748" s="70" t="s">
        <v>51</v>
      </c>
      <c r="F3748" s="70" t="s">
        <v>1537</v>
      </c>
      <c r="G3748" s="101">
        <v>44756</v>
      </c>
      <c r="H3748" s="101">
        <v>44777</v>
      </c>
      <c r="I3748" s="71">
        <f t="shared" si="203"/>
        <v>21</v>
      </c>
      <c r="J3748" s="72" t="s">
        <v>141</v>
      </c>
      <c r="K3748" s="72" t="s">
        <v>142</v>
      </c>
      <c r="L3748" s="73">
        <v>1</v>
      </c>
      <c r="M3748" s="73" t="s">
        <v>108</v>
      </c>
      <c r="N3748" s="68" t="str">
        <f>VLOOKUP(K3748,[1]人員授權表!D$3:G$249,4,0)</f>
        <v>無機</v>
      </c>
      <c r="O3748" s="70" t="str">
        <f>IF(J3748=[1]人員授權表!$C$85,"Casper李羿勳",IF(J3748=[1]人員授權表!$C$188,"Iring陳俊明",IF(J3748=[1]人員授權表!$C$189,"Brian陳泓霖",VLOOKUP(K3748,[1]人員授權表!D$2:E$249,2,FALSE))))</f>
        <v>Dennis陳汶宏</v>
      </c>
      <c r="P3748" s="67">
        <f t="shared" si="205"/>
        <v>44775</v>
      </c>
      <c r="Q3748" s="75" t="str">
        <f t="shared" si="204"/>
        <v>週二</v>
      </c>
      <c r="R3748" s="80">
        <v>44763</v>
      </c>
      <c r="AA3748" s="1"/>
    </row>
    <row r="3749" spans="4:27">
      <c r="D3749" s="68" t="s">
        <v>50</v>
      </c>
      <c r="E3749" s="70" t="s">
        <v>51</v>
      </c>
      <c r="F3749" s="70" t="s">
        <v>1537</v>
      </c>
      <c r="G3749" s="101">
        <v>44756</v>
      </c>
      <c r="H3749" s="101">
        <v>44777</v>
      </c>
      <c r="I3749" s="71">
        <f t="shared" si="203"/>
        <v>21</v>
      </c>
      <c r="J3749" s="72" t="s">
        <v>207</v>
      </c>
      <c r="K3749" s="72" t="s">
        <v>208</v>
      </c>
      <c r="L3749" s="73">
        <v>1</v>
      </c>
      <c r="M3749" s="73" t="s">
        <v>108</v>
      </c>
      <c r="N3749" s="68" t="str">
        <f>VLOOKUP(K3749,[1]人員授權表!D$3:G$249,4,0)</f>
        <v>無機</v>
      </c>
      <c r="O3749" s="70" t="str">
        <f>IF(J3749=[1]人員授權表!$C$85,"Casper李羿勳",IF(J3749=[1]人員授權表!$C$188,"Iring陳俊明",IF(J3749=[1]人員授權表!$C$189,"Brian陳泓霖",VLOOKUP(K3749,[1]人員授權表!D$2:E$249,2,FALSE))))</f>
        <v>Iring陳俊明</v>
      </c>
      <c r="P3749" s="67">
        <f t="shared" si="205"/>
        <v>44775</v>
      </c>
      <c r="Q3749" s="75" t="str">
        <f t="shared" si="204"/>
        <v>週二</v>
      </c>
      <c r="R3749" s="80">
        <v>44762</v>
      </c>
      <c r="AA3749" s="1"/>
    </row>
    <row r="3750" spans="4:27">
      <c r="D3750" s="68" t="s">
        <v>50</v>
      </c>
      <c r="E3750" s="70" t="s">
        <v>51</v>
      </c>
      <c r="F3750" s="70" t="s">
        <v>1538</v>
      </c>
      <c r="G3750" s="101">
        <v>44756</v>
      </c>
      <c r="H3750" s="101">
        <v>44777</v>
      </c>
      <c r="I3750" s="71">
        <f t="shared" si="203"/>
        <v>21</v>
      </c>
      <c r="J3750" s="72" t="s">
        <v>188</v>
      </c>
      <c r="K3750" s="72" t="s">
        <v>189</v>
      </c>
      <c r="L3750" s="73">
        <v>1</v>
      </c>
      <c r="M3750" s="73" t="s">
        <v>108</v>
      </c>
      <c r="N3750" s="68" t="str">
        <f>VLOOKUP(K3750,[1]人員授權表!D$3:G$249,4,0)</f>
        <v>無機</v>
      </c>
      <c r="O3750" s="70" t="str">
        <f>IF(J3750=[1]人員授權表!$C$85,"Casper李羿勳",IF(J3750=[1]人員授權表!$C$188,"Iring陳俊明",IF(J3750=[1]人員授權表!$C$189,"Brian陳泓霖",VLOOKUP(K3750,[1]人員授權表!D$2:E$249,2,FALSE))))</f>
        <v>Iring陳俊明</v>
      </c>
      <c r="P3750" s="67">
        <f t="shared" si="205"/>
        <v>44775</v>
      </c>
      <c r="Q3750" s="75" t="str">
        <f t="shared" si="204"/>
        <v>週二</v>
      </c>
      <c r="R3750" s="80">
        <v>44762</v>
      </c>
      <c r="AA3750" s="1"/>
    </row>
    <row r="3751" spans="4:27">
      <c r="D3751" s="68" t="s">
        <v>50</v>
      </c>
      <c r="E3751" s="70" t="s">
        <v>51</v>
      </c>
      <c r="F3751" s="70" t="s">
        <v>1538</v>
      </c>
      <c r="G3751" s="101">
        <v>44756</v>
      </c>
      <c r="H3751" s="101">
        <v>44777</v>
      </c>
      <c r="I3751" s="71">
        <f t="shared" si="203"/>
        <v>21</v>
      </c>
      <c r="J3751" s="72" t="s">
        <v>190</v>
      </c>
      <c r="K3751" s="72" t="s">
        <v>140</v>
      </c>
      <c r="L3751" s="73">
        <v>1</v>
      </c>
      <c r="M3751" s="73" t="s">
        <v>108</v>
      </c>
      <c r="N3751" s="68" t="str">
        <f>VLOOKUP(K3751,[1]人員授權表!D$3:G$249,4,0)</f>
        <v>無機</v>
      </c>
      <c r="O3751" s="70" t="str">
        <f>IF(J3751=[1]人員授權表!$C$85,"Casper李羿勳",IF(J3751=[1]人員授權表!$C$188,"Iring陳俊明",IF(J3751=[1]人員授權表!$C$189,"Brian陳泓霖",VLOOKUP(K3751,[1]人員授權表!D$2:E$249,2,FALSE))))</f>
        <v>Iring陳俊明</v>
      </c>
      <c r="P3751" s="67">
        <f t="shared" si="205"/>
        <v>44775</v>
      </c>
      <c r="Q3751" s="75" t="str">
        <f t="shared" si="204"/>
        <v>週二</v>
      </c>
      <c r="R3751" s="80">
        <v>44762</v>
      </c>
      <c r="AA3751" s="1"/>
    </row>
    <row r="3752" spans="4:27">
      <c r="D3752" s="68" t="s">
        <v>50</v>
      </c>
      <c r="E3752" s="70" t="s">
        <v>51</v>
      </c>
      <c r="F3752" s="70" t="s">
        <v>1538</v>
      </c>
      <c r="G3752" s="101">
        <v>44756</v>
      </c>
      <c r="H3752" s="101">
        <v>44777</v>
      </c>
      <c r="I3752" s="71">
        <f t="shared" si="203"/>
        <v>21</v>
      </c>
      <c r="J3752" s="72" t="s">
        <v>464</v>
      </c>
      <c r="K3752" s="72" t="s">
        <v>187</v>
      </c>
      <c r="L3752" s="73">
        <v>1</v>
      </c>
      <c r="M3752" s="73" t="s">
        <v>108</v>
      </c>
      <c r="N3752" s="68" t="str">
        <f>VLOOKUP(K3752,[1]人員授權表!D$3:G$249,4,0)</f>
        <v>無機</v>
      </c>
      <c r="O3752" s="70" t="str">
        <f>IF(J3752=[1]人員授權表!$C$85,"Casper李羿勳",IF(J3752=[1]人員授權表!$C$188,"Iring陳俊明",IF(J3752=[1]人員授權表!$C$189,"Brian陳泓霖",VLOOKUP(K3752,[1]人員授權表!D$2:E$249,2,FALSE))))</f>
        <v>Ruby黃家蓁</v>
      </c>
      <c r="P3752" s="67">
        <f t="shared" si="205"/>
        <v>44775</v>
      </c>
      <c r="Q3752" s="75" t="str">
        <f t="shared" si="204"/>
        <v>週二</v>
      </c>
      <c r="R3752" s="80">
        <v>44763</v>
      </c>
      <c r="AA3752" s="1"/>
    </row>
    <row r="3753" spans="4:27">
      <c r="D3753" s="68" t="s">
        <v>50</v>
      </c>
      <c r="E3753" s="70" t="s">
        <v>51</v>
      </c>
      <c r="F3753" s="70" t="s">
        <v>1538</v>
      </c>
      <c r="G3753" s="101">
        <v>44756</v>
      </c>
      <c r="H3753" s="101">
        <v>44777</v>
      </c>
      <c r="I3753" s="71">
        <f t="shared" si="203"/>
        <v>21</v>
      </c>
      <c r="J3753" s="72" t="s">
        <v>192</v>
      </c>
      <c r="K3753" s="72" t="s">
        <v>187</v>
      </c>
      <c r="L3753" s="73">
        <v>1</v>
      </c>
      <c r="M3753" s="73" t="s">
        <v>108</v>
      </c>
      <c r="N3753" s="68" t="str">
        <f>VLOOKUP(K3753,[1]人員授權表!D$3:G$249,4,0)</f>
        <v>無機</v>
      </c>
      <c r="O3753" s="70" t="str">
        <f>IF(J3753=[1]人員授權表!$C$85,"Casper李羿勳",IF(J3753=[1]人員授權表!$C$188,"Iring陳俊明",IF(J3753=[1]人員授權表!$C$189,"Brian陳泓霖",VLOOKUP(K3753,[1]人員授權表!D$2:E$249,2,FALSE))))</f>
        <v>Ruby黃家蓁</v>
      </c>
      <c r="P3753" s="67">
        <f t="shared" si="205"/>
        <v>44775</v>
      </c>
      <c r="Q3753" s="75" t="str">
        <f t="shared" si="204"/>
        <v>週二</v>
      </c>
      <c r="R3753" s="80">
        <v>44762</v>
      </c>
      <c r="AA3753" s="1"/>
    </row>
    <row r="3754" spans="4:27">
      <c r="D3754" s="68" t="s">
        <v>50</v>
      </c>
      <c r="E3754" s="70" t="s">
        <v>51</v>
      </c>
      <c r="F3754" s="70" t="s">
        <v>1538</v>
      </c>
      <c r="G3754" s="101">
        <v>44756</v>
      </c>
      <c r="H3754" s="101">
        <v>44777</v>
      </c>
      <c r="I3754" s="71">
        <f t="shared" si="203"/>
        <v>21</v>
      </c>
      <c r="J3754" s="72" t="s">
        <v>193</v>
      </c>
      <c r="K3754" s="72" t="s">
        <v>187</v>
      </c>
      <c r="L3754" s="73">
        <v>1</v>
      </c>
      <c r="M3754" s="73" t="s">
        <v>108</v>
      </c>
      <c r="N3754" s="68" t="str">
        <f>VLOOKUP(K3754,[1]人員授權表!D$3:G$249,4,0)</f>
        <v>無機</v>
      </c>
      <c r="O3754" s="70" t="str">
        <f>IF(J3754=[1]人員授權表!$C$85,"Casper李羿勳",IF(J3754=[1]人員授權表!$C$188,"Iring陳俊明",IF(J3754=[1]人員授權表!$C$189,"Brian陳泓霖",VLOOKUP(K3754,[1]人員授權表!D$2:E$249,2,FALSE))))</f>
        <v>Ruby黃家蓁</v>
      </c>
      <c r="P3754" s="67">
        <f t="shared" si="205"/>
        <v>44775</v>
      </c>
      <c r="Q3754" s="75" t="str">
        <f t="shared" si="204"/>
        <v>週二</v>
      </c>
      <c r="R3754" s="80">
        <v>44762</v>
      </c>
      <c r="AA3754" s="1"/>
    </row>
    <row r="3755" spans="4:27">
      <c r="D3755" s="68" t="s">
        <v>50</v>
      </c>
      <c r="E3755" s="70" t="s">
        <v>51</v>
      </c>
      <c r="F3755" s="70" t="s">
        <v>1538</v>
      </c>
      <c r="G3755" s="101">
        <v>44756</v>
      </c>
      <c r="H3755" s="101">
        <v>44777</v>
      </c>
      <c r="I3755" s="71">
        <f t="shared" si="203"/>
        <v>21</v>
      </c>
      <c r="J3755" s="72" t="s">
        <v>342</v>
      </c>
      <c r="K3755" s="72" t="s">
        <v>187</v>
      </c>
      <c r="L3755" s="73">
        <v>1</v>
      </c>
      <c r="M3755" s="73" t="s">
        <v>108</v>
      </c>
      <c r="N3755" s="68" t="str">
        <f>VLOOKUP(K3755,[1]人員授權表!D$3:G$249,4,0)</f>
        <v>無機</v>
      </c>
      <c r="O3755" s="70" t="str">
        <f>IF(J3755=[1]人員授權表!$C$85,"Casper李羿勳",IF(J3755=[1]人員授權表!$C$188,"Iring陳俊明",IF(J3755=[1]人員授權表!$C$189,"Brian陳泓霖",VLOOKUP(K3755,[1]人員授權表!D$2:E$249,2,FALSE))))</f>
        <v>Ruby黃家蓁</v>
      </c>
      <c r="P3755" s="67">
        <f t="shared" si="205"/>
        <v>44775</v>
      </c>
      <c r="Q3755" s="75" t="str">
        <f t="shared" si="204"/>
        <v>週二</v>
      </c>
      <c r="R3755" s="80">
        <v>44762</v>
      </c>
      <c r="AA3755" s="1"/>
    </row>
    <row r="3756" spans="4:27">
      <c r="D3756" s="68" t="s">
        <v>50</v>
      </c>
      <c r="E3756" s="70" t="s">
        <v>51</v>
      </c>
      <c r="F3756" s="70" t="s">
        <v>1538</v>
      </c>
      <c r="G3756" s="101">
        <v>44756</v>
      </c>
      <c r="H3756" s="101">
        <v>44777</v>
      </c>
      <c r="I3756" s="71">
        <f t="shared" si="203"/>
        <v>21</v>
      </c>
      <c r="J3756" s="72" t="s">
        <v>198</v>
      </c>
      <c r="K3756" s="72" t="s">
        <v>199</v>
      </c>
      <c r="L3756" s="73">
        <v>1</v>
      </c>
      <c r="M3756" s="73" t="s">
        <v>108</v>
      </c>
      <c r="N3756" s="68" t="str">
        <f>VLOOKUP(K3756,[1]人員授權表!D$3:G$249,4,0)</f>
        <v>無機</v>
      </c>
      <c r="O3756" s="70" t="str">
        <f>IF(J3756=[1]人員授權表!$C$85,"Casper李羿勳",IF(J3756=[1]人員授權表!$C$188,"Iring陳俊明",IF(J3756=[1]人員授權表!$C$189,"Brian陳泓霖",VLOOKUP(K3756,[1]人員授權表!D$2:E$249,2,FALSE))))</f>
        <v>Vicky游崴涵</v>
      </c>
      <c r="P3756" s="67">
        <f t="shared" si="205"/>
        <v>44775</v>
      </c>
      <c r="Q3756" s="75" t="str">
        <f t="shared" si="204"/>
        <v>週二</v>
      </c>
      <c r="R3756" s="80">
        <v>44763</v>
      </c>
      <c r="AA3756" s="1"/>
    </row>
    <row r="3757" spans="4:27">
      <c r="D3757" s="68" t="s">
        <v>50</v>
      </c>
      <c r="E3757" s="70" t="s">
        <v>51</v>
      </c>
      <c r="F3757" s="70" t="s">
        <v>1538</v>
      </c>
      <c r="G3757" s="101">
        <v>44756</v>
      </c>
      <c r="H3757" s="101">
        <v>44777</v>
      </c>
      <c r="I3757" s="71">
        <f t="shared" si="203"/>
        <v>21</v>
      </c>
      <c r="J3757" s="72" t="s">
        <v>175</v>
      </c>
      <c r="K3757" s="72" t="s">
        <v>176</v>
      </c>
      <c r="L3757" s="73">
        <v>1</v>
      </c>
      <c r="M3757" s="73" t="s">
        <v>108</v>
      </c>
      <c r="N3757" s="68" t="str">
        <f>VLOOKUP(K3757,[1]人員授權表!D$3:G$249,4,0)</f>
        <v>無機</v>
      </c>
      <c r="O3757" s="70" t="s">
        <v>177</v>
      </c>
      <c r="P3757" s="67">
        <f t="shared" si="205"/>
        <v>44775</v>
      </c>
      <c r="Q3757" s="75" t="str">
        <f t="shared" si="204"/>
        <v>週二</v>
      </c>
      <c r="R3757" s="80">
        <v>44761</v>
      </c>
      <c r="AA3757" s="1"/>
    </row>
    <row r="3758" spans="4:27">
      <c r="D3758" s="68" t="s">
        <v>50</v>
      </c>
      <c r="E3758" s="70" t="s">
        <v>51</v>
      </c>
      <c r="F3758" s="70" t="s">
        <v>1538</v>
      </c>
      <c r="G3758" s="101">
        <v>44756</v>
      </c>
      <c r="H3758" s="101">
        <v>44777</v>
      </c>
      <c r="I3758" s="71">
        <f t="shared" si="203"/>
        <v>21</v>
      </c>
      <c r="J3758" s="72" t="s">
        <v>290</v>
      </c>
      <c r="K3758" s="72" t="s">
        <v>291</v>
      </c>
      <c r="L3758" s="73">
        <v>1</v>
      </c>
      <c r="M3758" s="73" t="s">
        <v>108</v>
      </c>
      <c r="N3758" s="68" t="str">
        <f>VLOOKUP(K3758,[1]人員授權表!D$3:G$249,4,0)</f>
        <v>無機</v>
      </c>
      <c r="O3758" s="70" t="str">
        <f>IF(J3758=[1]人員授權表!$C$85,"Casper李羿勳",IF(J3758=[1]人員授權表!$C$188,"Iring陳俊明",IF(J3758=[1]人員授權表!$C$189,"Brian陳泓霖",VLOOKUP(K3758,[1]人員授權表!D$2:E$249,2,FALSE))))</f>
        <v>George陳志昇</v>
      </c>
      <c r="P3758" s="67">
        <f t="shared" si="205"/>
        <v>44775</v>
      </c>
      <c r="Q3758" s="75" t="str">
        <f t="shared" si="204"/>
        <v>週二</v>
      </c>
      <c r="R3758" s="80">
        <v>44762</v>
      </c>
      <c r="AA3758" s="1"/>
    </row>
    <row r="3759" spans="4:27">
      <c r="D3759" s="68" t="s">
        <v>50</v>
      </c>
      <c r="E3759" s="70" t="s">
        <v>51</v>
      </c>
      <c r="F3759" s="70" t="s">
        <v>1538</v>
      </c>
      <c r="G3759" s="101">
        <v>44756</v>
      </c>
      <c r="H3759" s="101">
        <v>44777</v>
      </c>
      <c r="I3759" s="71">
        <f t="shared" si="203"/>
        <v>21</v>
      </c>
      <c r="J3759" s="72" t="s">
        <v>178</v>
      </c>
      <c r="K3759" s="72" t="s">
        <v>179</v>
      </c>
      <c r="L3759" s="73">
        <v>1</v>
      </c>
      <c r="M3759" s="73" t="s">
        <v>108</v>
      </c>
      <c r="N3759" s="68" t="str">
        <f>VLOOKUP(K3759,[1]人員授權表!D$3:G$249,4,0)</f>
        <v>無機</v>
      </c>
      <c r="O3759" s="70" t="s">
        <v>115</v>
      </c>
      <c r="P3759" s="67">
        <f t="shared" si="205"/>
        <v>44775</v>
      </c>
      <c r="Q3759" s="75" t="str">
        <f t="shared" si="204"/>
        <v>週二</v>
      </c>
      <c r="R3759" s="80">
        <v>44763</v>
      </c>
      <c r="AA3759" s="1"/>
    </row>
    <row r="3760" spans="4:27">
      <c r="D3760" s="68" t="s">
        <v>50</v>
      </c>
      <c r="E3760" s="70" t="s">
        <v>51</v>
      </c>
      <c r="F3760" s="70" t="s">
        <v>1538</v>
      </c>
      <c r="G3760" s="101">
        <v>44756</v>
      </c>
      <c r="H3760" s="101">
        <v>44777</v>
      </c>
      <c r="I3760" s="71">
        <f t="shared" si="203"/>
        <v>21</v>
      </c>
      <c r="J3760" s="72" t="s">
        <v>141</v>
      </c>
      <c r="K3760" s="72" t="s">
        <v>142</v>
      </c>
      <c r="L3760" s="73">
        <v>1</v>
      </c>
      <c r="M3760" s="73" t="s">
        <v>108</v>
      </c>
      <c r="N3760" s="68" t="str">
        <f>VLOOKUP(K3760,[1]人員授權表!D$3:G$249,4,0)</f>
        <v>無機</v>
      </c>
      <c r="O3760" s="70" t="str">
        <f>IF(J3760=[1]人員授權表!$C$85,"Casper李羿勳",IF(J3760=[1]人員授權表!$C$188,"Iring陳俊明",IF(J3760=[1]人員授權表!$C$189,"Brian陳泓霖",VLOOKUP(K3760,[1]人員授權表!D$2:E$249,2,FALSE))))</f>
        <v>Dennis陳汶宏</v>
      </c>
      <c r="P3760" s="67">
        <f t="shared" si="205"/>
        <v>44775</v>
      </c>
      <c r="Q3760" s="75" t="str">
        <f t="shared" si="204"/>
        <v>週二</v>
      </c>
      <c r="R3760" s="80">
        <v>44763</v>
      </c>
      <c r="AA3760" s="1"/>
    </row>
    <row r="3761" spans="4:27">
      <c r="D3761" s="68" t="s">
        <v>50</v>
      </c>
      <c r="E3761" s="70" t="s">
        <v>51</v>
      </c>
      <c r="F3761" s="70" t="s">
        <v>1538</v>
      </c>
      <c r="G3761" s="101">
        <v>44756</v>
      </c>
      <c r="H3761" s="101">
        <v>44777</v>
      </c>
      <c r="I3761" s="71">
        <f t="shared" si="203"/>
        <v>21</v>
      </c>
      <c r="J3761" s="72" t="s">
        <v>207</v>
      </c>
      <c r="K3761" s="72" t="s">
        <v>208</v>
      </c>
      <c r="L3761" s="73">
        <v>1</v>
      </c>
      <c r="M3761" s="73" t="s">
        <v>108</v>
      </c>
      <c r="N3761" s="68" t="str">
        <f>VLOOKUP(K3761,[1]人員授權表!D$3:G$249,4,0)</f>
        <v>無機</v>
      </c>
      <c r="O3761" s="70" t="str">
        <f>IF(J3761=[1]人員授權表!$C$85,"Casper李羿勳",IF(J3761=[1]人員授權表!$C$188,"Iring陳俊明",IF(J3761=[1]人員授權表!$C$189,"Brian陳泓霖",VLOOKUP(K3761,[1]人員授權表!D$2:E$249,2,FALSE))))</f>
        <v>Iring陳俊明</v>
      </c>
      <c r="P3761" s="67">
        <f t="shared" si="205"/>
        <v>44775</v>
      </c>
      <c r="Q3761" s="75" t="str">
        <f t="shared" si="204"/>
        <v>週二</v>
      </c>
      <c r="R3761" s="80">
        <v>44762</v>
      </c>
      <c r="AA3761" s="1"/>
    </row>
    <row r="3762" spans="4:27">
      <c r="D3762" s="68" t="s">
        <v>50</v>
      </c>
      <c r="E3762" s="70" t="s">
        <v>51</v>
      </c>
      <c r="F3762" s="70" t="s">
        <v>1539</v>
      </c>
      <c r="G3762" s="101">
        <v>44756</v>
      </c>
      <c r="H3762" s="101">
        <v>44777</v>
      </c>
      <c r="I3762" s="71">
        <f t="shared" si="203"/>
        <v>21</v>
      </c>
      <c r="J3762" s="72" t="s">
        <v>188</v>
      </c>
      <c r="K3762" s="72" t="s">
        <v>189</v>
      </c>
      <c r="L3762" s="73">
        <v>1</v>
      </c>
      <c r="M3762" s="73" t="s">
        <v>108</v>
      </c>
      <c r="N3762" s="68" t="str">
        <f>VLOOKUP(K3762,[1]人員授權表!D$3:G$249,4,0)</f>
        <v>無機</v>
      </c>
      <c r="O3762" s="70" t="str">
        <f>IF(J3762=[1]人員授權表!$C$85,"Casper李羿勳",IF(J3762=[1]人員授權表!$C$188,"Iring陳俊明",IF(J3762=[1]人員授權表!$C$189,"Brian陳泓霖",VLOOKUP(K3762,[1]人員授權表!D$2:E$249,2,FALSE))))</f>
        <v>Iring陳俊明</v>
      </c>
      <c r="P3762" s="67">
        <f t="shared" si="205"/>
        <v>44775</v>
      </c>
      <c r="Q3762" s="75" t="str">
        <f t="shared" si="204"/>
        <v>週二</v>
      </c>
      <c r="R3762" s="80">
        <v>44762</v>
      </c>
      <c r="AA3762" s="1"/>
    </row>
    <row r="3763" spans="4:27">
      <c r="D3763" s="68" t="s">
        <v>50</v>
      </c>
      <c r="E3763" s="70" t="s">
        <v>51</v>
      </c>
      <c r="F3763" s="70" t="s">
        <v>1539</v>
      </c>
      <c r="G3763" s="101">
        <v>44756</v>
      </c>
      <c r="H3763" s="101">
        <v>44777</v>
      </c>
      <c r="I3763" s="71">
        <f t="shared" si="203"/>
        <v>21</v>
      </c>
      <c r="J3763" s="72" t="s">
        <v>190</v>
      </c>
      <c r="K3763" s="72" t="s">
        <v>140</v>
      </c>
      <c r="L3763" s="73">
        <v>1</v>
      </c>
      <c r="M3763" s="73" t="s">
        <v>108</v>
      </c>
      <c r="N3763" s="68" t="str">
        <f>VLOOKUP(K3763,[1]人員授權表!D$3:G$249,4,0)</f>
        <v>無機</v>
      </c>
      <c r="O3763" s="70" t="str">
        <f>IF(J3763=[1]人員授權表!$C$85,"Casper李羿勳",IF(J3763=[1]人員授權表!$C$188,"Iring陳俊明",IF(J3763=[1]人員授權表!$C$189,"Brian陳泓霖",VLOOKUP(K3763,[1]人員授權表!D$2:E$249,2,FALSE))))</f>
        <v>Iring陳俊明</v>
      </c>
      <c r="P3763" s="67">
        <f t="shared" si="205"/>
        <v>44775</v>
      </c>
      <c r="Q3763" s="75" t="str">
        <f t="shared" si="204"/>
        <v>週二</v>
      </c>
      <c r="R3763" s="80">
        <v>44762</v>
      </c>
      <c r="AA3763" s="1"/>
    </row>
    <row r="3764" spans="4:27">
      <c r="D3764" s="68" t="s">
        <v>50</v>
      </c>
      <c r="E3764" s="70" t="s">
        <v>51</v>
      </c>
      <c r="F3764" s="70" t="s">
        <v>1539</v>
      </c>
      <c r="G3764" s="101">
        <v>44756</v>
      </c>
      <c r="H3764" s="101">
        <v>44777</v>
      </c>
      <c r="I3764" s="71">
        <f t="shared" si="203"/>
        <v>21</v>
      </c>
      <c r="J3764" s="72" t="s">
        <v>464</v>
      </c>
      <c r="K3764" s="72" t="s">
        <v>187</v>
      </c>
      <c r="L3764" s="73">
        <v>1</v>
      </c>
      <c r="M3764" s="73" t="s">
        <v>108</v>
      </c>
      <c r="N3764" s="68" t="str">
        <f>VLOOKUP(K3764,[1]人員授權表!D$3:G$249,4,0)</f>
        <v>無機</v>
      </c>
      <c r="O3764" s="70" t="str">
        <f>IF(J3764=[1]人員授權表!$C$85,"Casper李羿勳",IF(J3764=[1]人員授權表!$C$188,"Iring陳俊明",IF(J3764=[1]人員授權表!$C$189,"Brian陳泓霖",VLOOKUP(K3764,[1]人員授權表!D$2:E$249,2,FALSE))))</f>
        <v>Ruby黃家蓁</v>
      </c>
      <c r="P3764" s="67">
        <f t="shared" si="205"/>
        <v>44775</v>
      </c>
      <c r="Q3764" s="75" t="str">
        <f t="shared" si="204"/>
        <v>週二</v>
      </c>
      <c r="R3764" s="80">
        <v>44763</v>
      </c>
      <c r="AA3764" s="1"/>
    </row>
    <row r="3765" spans="4:27">
      <c r="D3765" s="68" t="s">
        <v>50</v>
      </c>
      <c r="E3765" s="70" t="s">
        <v>51</v>
      </c>
      <c r="F3765" s="70" t="s">
        <v>1539</v>
      </c>
      <c r="G3765" s="101">
        <v>44756</v>
      </c>
      <c r="H3765" s="101">
        <v>44777</v>
      </c>
      <c r="I3765" s="71">
        <f t="shared" si="203"/>
        <v>21</v>
      </c>
      <c r="J3765" s="72" t="s">
        <v>192</v>
      </c>
      <c r="K3765" s="72" t="s">
        <v>187</v>
      </c>
      <c r="L3765" s="73">
        <v>1</v>
      </c>
      <c r="M3765" s="73" t="s">
        <v>108</v>
      </c>
      <c r="N3765" s="68" t="str">
        <f>VLOOKUP(K3765,[1]人員授權表!D$3:G$249,4,0)</f>
        <v>無機</v>
      </c>
      <c r="O3765" s="70" t="str">
        <f>IF(J3765=[1]人員授權表!$C$85,"Casper李羿勳",IF(J3765=[1]人員授權表!$C$188,"Iring陳俊明",IF(J3765=[1]人員授權表!$C$189,"Brian陳泓霖",VLOOKUP(K3765,[1]人員授權表!D$2:E$249,2,FALSE))))</f>
        <v>Ruby黃家蓁</v>
      </c>
      <c r="P3765" s="67">
        <f t="shared" si="205"/>
        <v>44775</v>
      </c>
      <c r="Q3765" s="75" t="str">
        <f t="shared" si="204"/>
        <v>週二</v>
      </c>
      <c r="R3765" s="80">
        <v>44762</v>
      </c>
      <c r="AA3765" s="1"/>
    </row>
    <row r="3766" spans="4:27">
      <c r="D3766" s="68" t="s">
        <v>50</v>
      </c>
      <c r="E3766" s="70" t="s">
        <v>51</v>
      </c>
      <c r="F3766" s="70" t="s">
        <v>1539</v>
      </c>
      <c r="G3766" s="101">
        <v>44756</v>
      </c>
      <c r="H3766" s="101">
        <v>44777</v>
      </c>
      <c r="I3766" s="71">
        <f t="shared" si="203"/>
        <v>21</v>
      </c>
      <c r="J3766" s="72" t="s">
        <v>193</v>
      </c>
      <c r="K3766" s="72" t="s">
        <v>187</v>
      </c>
      <c r="L3766" s="73">
        <v>1</v>
      </c>
      <c r="M3766" s="73" t="s">
        <v>108</v>
      </c>
      <c r="N3766" s="68" t="str">
        <f>VLOOKUP(K3766,[1]人員授權表!D$3:G$249,4,0)</f>
        <v>無機</v>
      </c>
      <c r="O3766" s="70" t="str">
        <f>IF(J3766=[1]人員授權表!$C$85,"Casper李羿勳",IF(J3766=[1]人員授權表!$C$188,"Iring陳俊明",IF(J3766=[1]人員授權表!$C$189,"Brian陳泓霖",VLOOKUP(K3766,[1]人員授權表!D$2:E$249,2,FALSE))))</f>
        <v>Ruby黃家蓁</v>
      </c>
      <c r="P3766" s="67">
        <f t="shared" si="205"/>
        <v>44775</v>
      </c>
      <c r="Q3766" s="75" t="str">
        <f t="shared" si="204"/>
        <v>週二</v>
      </c>
      <c r="R3766" s="80">
        <v>44762</v>
      </c>
      <c r="AA3766" s="1"/>
    </row>
    <row r="3767" spans="4:27">
      <c r="D3767" s="68" t="s">
        <v>50</v>
      </c>
      <c r="E3767" s="70" t="s">
        <v>51</v>
      </c>
      <c r="F3767" s="70" t="s">
        <v>1539</v>
      </c>
      <c r="G3767" s="101">
        <v>44756</v>
      </c>
      <c r="H3767" s="101">
        <v>44777</v>
      </c>
      <c r="I3767" s="71">
        <f t="shared" si="203"/>
        <v>21</v>
      </c>
      <c r="J3767" s="72" t="s">
        <v>342</v>
      </c>
      <c r="K3767" s="72" t="s">
        <v>187</v>
      </c>
      <c r="L3767" s="73">
        <v>1</v>
      </c>
      <c r="M3767" s="73" t="s">
        <v>108</v>
      </c>
      <c r="N3767" s="68" t="str">
        <f>VLOOKUP(K3767,[1]人員授權表!D$3:G$249,4,0)</f>
        <v>無機</v>
      </c>
      <c r="O3767" s="70" t="str">
        <f>IF(J3767=[1]人員授權表!$C$85,"Casper李羿勳",IF(J3767=[1]人員授權表!$C$188,"Iring陳俊明",IF(J3767=[1]人員授權表!$C$189,"Brian陳泓霖",VLOOKUP(K3767,[1]人員授權表!D$2:E$249,2,FALSE))))</f>
        <v>Ruby黃家蓁</v>
      </c>
      <c r="P3767" s="67">
        <f t="shared" si="205"/>
        <v>44775</v>
      </c>
      <c r="Q3767" s="75" t="str">
        <f t="shared" si="204"/>
        <v>週二</v>
      </c>
      <c r="R3767" s="80">
        <v>44762</v>
      </c>
      <c r="AA3767" s="1"/>
    </row>
    <row r="3768" spans="4:27">
      <c r="D3768" s="68" t="s">
        <v>50</v>
      </c>
      <c r="E3768" s="70" t="s">
        <v>51</v>
      </c>
      <c r="F3768" s="70" t="s">
        <v>1539</v>
      </c>
      <c r="G3768" s="101">
        <v>44756</v>
      </c>
      <c r="H3768" s="101">
        <v>44777</v>
      </c>
      <c r="I3768" s="71">
        <f t="shared" si="203"/>
        <v>21</v>
      </c>
      <c r="J3768" s="72" t="s">
        <v>198</v>
      </c>
      <c r="K3768" s="72" t="s">
        <v>199</v>
      </c>
      <c r="L3768" s="73">
        <v>1</v>
      </c>
      <c r="M3768" s="73" t="s">
        <v>108</v>
      </c>
      <c r="N3768" s="68" t="str">
        <f>VLOOKUP(K3768,[1]人員授權表!D$3:G$249,4,0)</f>
        <v>無機</v>
      </c>
      <c r="O3768" s="70" t="str">
        <f>IF(J3768=[1]人員授權表!$C$85,"Casper李羿勳",IF(J3768=[1]人員授權表!$C$188,"Iring陳俊明",IF(J3768=[1]人員授權表!$C$189,"Brian陳泓霖",VLOOKUP(K3768,[1]人員授權表!D$2:E$249,2,FALSE))))</f>
        <v>Vicky游崴涵</v>
      </c>
      <c r="P3768" s="67">
        <f t="shared" si="205"/>
        <v>44775</v>
      </c>
      <c r="Q3768" s="75" t="str">
        <f t="shared" si="204"/>
        <v>週二</v>
      </c>
      <c r="R3768" s="80">
        <v>44763</v>
      </c>
      <c r="AA3768" s="1"/>
    </row>
    <row r="3769" spans="4:27">
      <c r="D3769" s="68" t="s">
        <v>50</v>
      </c>
      <c r="E3769" s="70" t="s">
        <v>51</v>
      </c>
      <c r="F3769" s="70" t="s">
        <v>1539</v>
      </c>
      <c r="G3769" s="101">
        <v>44756</v>
      </c>
      <c r="H3769" s="101">
        <v>44777</v>
      </c>
      <c r="I3769" s="71">
        <f t="shared" si="203"/>
        <v>21</v>
      </c>
      <c r="J3769" s="72" t="s">
        <v>175</v>
      </c>
      <c r="K3769" s="72" t="s">
        <v>176</v>
      </c>
      <c r="L3769" s="73">
        <v>1</v>
      </c>
      <c r="M3769" s="73" t="s">
        <v>108</v>
      </c>
      <c r="N3769" s="68" t="str">
        <f>VLOOKUP(K3769,[1]人員授權表!D$3:G$249,4,0)</f>
        <v>無機</v>
      </c>
      <c r="O3769" s="70" t="s">
        <v>177</v>
      </c>
      <c r="P3769" s="67">
        <f t="shared" si="205"/>
        <v>44775</v>
      </c>
      <c r="Q3769" s="75" t="str">
        <f t="shared" si="204"/>
        <v>週二</v>
      </c>
      <c r="R3769" s="80">
        <v>44761</v>
      </c>
      <c r="AA3769" s="1"/>
    </row>
    <row r="3770" spans="4:27">
      <c r="D3770" s="68" t="s">
        <v>50</v>
      </c>
      <c r="E3770" s="70" t="s">
        <v>51</v>
      </c>
      <c r="F3770" s="70" t="s">
        <v>1539</v>
      </c>
      <c r="G3770" s="101">
        <v>44756</v>
      </c>
      <c r="H3770" s="101">
        <v>44777</v>
      </c>
      <c r="I3770" s="71">
        <f t="shared" si="203"/>
        <v>21</v>
      </c>
      <c r="J3770" s="72" t="s">
        <v>290</v>
      </c>
      <c r="K3770" s="72" t="s">
        <v>291</v>
      </c>
      <c r="L3770" s="73">
        <v>1</v>
      </c>
      <c r="M3770" s="73" t="s">
        <v>108</v>
      </c>
      <c r="N3770" s="68" t="str">
        <f>VLOOKUP(K3770,[1]人員授權表!D$3:G$249,4,0)</f>
        <v>無機</v>
      </c>
      <c r="O3770" s="70" t="str">
        <f>IF(J3770=[1]人員授權表!$C$85,"Casper李羿勳",IF(J3770=[1]人員授權表!$C$188,"Iring陳俊明",IF(J3770=[1]人員授權表!$C$189,"Brian陳泓霖",VLOOKUP(K3770,[1]人員授權表!D$2:E$249,2,FALSE))))</f>
        <v>George陳志昇</v>
      </c>
      <c r="P3770" s="67">
        <f t="shared" si="205"/>
        <v>44775</v>
      </c>
      <c r="Q3770" s="75" t="str">
        <f t="shared" si="204"/>
        <v>週二</v>
      </c>
      <c r="R3770" s="80">
        <v>44762</v>
      </c>
      <c r="AA3770" s="1"/>
    </row>
    <row r="3771" spans="4:27">
      <c r="D3771" s="68" t="s">
        <v>50</v>
      </c>
      <c r="E3771" s="70" t="s">
        <v>51</v>
      </c>
      <c r="F3771" s="70" t="s">
        <v>1539</v>
      </c>
      <c r="G3771" s="101">
        <v>44756</v>
      </c>
      <c r="H3771" s="101">
        <v>44777</v>
      </c>
      <c r="I3771" s="71">
        <f t="shared" si="203"/>
        <v>21</v>
      </c>
      <c r="J3771" s="72" t="s">
        <v>178</v>
      </c>
      <c r="K3771" s="72" t="s">
        <v>179</v>
      </c>
      <c r="L3771" s="73">
        <v>1</v>
      </c>
      <c r="M3771" s="73" t="s">
        <v>108</v>
      </c>
      <c r="N3771" s="68" t="str">
        <f>VLOOKUP(K3771,[1]人員授權表!D$3:G$249,4,0)</f>
        <v>無機</v>
      </c>
      <c r="O3771" s="70" t="s">
        <v>115</v>
      </c>
      <c r="P3771" s="67">
        <f t="shared" si="205"/>
        <v>44775</v>
      </c>
      <c r="Q3771" s="75" t="str">
        <f t="shared" si="204"/>
        <v>週二</v>
      </c>
      <c r="R3771" s="80">
        <v>44763</v>
      </c>
      <c r="AA3771" s="1"/>
    </row>
    <row r="3772" spans="4:27">
      <c r="D3772" s="68" t="s">
        <v>50</v>
      </c>
      <c r="E3772" s="70" t="s">
        <v>51</v>
      </c>
      <c r="F3772" s="70" t="s">
        <v>1539</v>
      </c>
      <c r="G3772" s="101">
        <v>44756</v>
      </c>
      <c r="H3772" s="101">
        <v>44777</v>
      </c>
      <c r="I3772" s="71">
        <f t="shared" si="203"/>
        <v>21</v>
      </c>
      <c r="J3772" s="72" t="s">
        <v>141</v>
      </c>
      <c r="K3772" s="72" t="s">
        <v>142</v>
      </c>
      <c r="L3772" s="73">
        <v>1</v>
      </c>
      <c r="M3772" s="73" t="s">
        <v>108</v>
      </c>
      <c r="N3772" s="68" t="str">
        <f>VLOOKUP(K3772,[1]人員授權表!D$3:G$249,4,0)</f>
        <v>無機</v>
      </c>
      <c r="O3772" s="70" t="str">
        <f>IF(J3772=[1]人員授權表!$C$85,"Casper李羿勳",IF(J3772=[1]人員授權表!$C$188,"Iring陳俊明",IF(J3772=[1]人員授權表!$C$189,"Brian陳泓霖",VLOOKUP(K3772,[1]人員授權表!D$2:E$249,2,FALSE))))</f>
        <v>Dennis陳汶宏</v>
      </c>
      <c r="P3772" s="67">
        <f t="shared" si="205"/>
        <v>44775</v>
      </c>
      <c r="Q3772" s="75" t="str">
        <f t="shared" si="204"/>
        <v>週二</v>
      </c>
      <c r="R3772" s="80">
        <v>44763</v>
      </c>
      <c r="AA3772" s="1"/>
    </row>
    <row r="3773" spans="4:27">
      <c r="D3773" s="68" t="s">
        <v>50</v>
      </c>
      <c r="E3773" s="70" t="s">
        <v>51</v>
      </c>
      <c r="F3773" s="70" t="s">
        <v>1539</v>
      </c>
      <c r="G3773" s="101">
        <v>44756</v>
      </c>
      <c r="H3773" s="101">
        <v>44777</v>
      </c>
      <c r="I3773" s="71">
        <f t="shared" si="203"/>
        <v>21</v>
      </c>
      <c r="J3773" s="72" t="s">
        <v>207</v>
      </c>
      <c r="K3773" s="72" t="s">
        <v>208</v>
      </c>
      <c r="L3773" s="73">
        <v>1</v>
      </c>
      <c r="M3773" s="73" t="s">
        <v>108</v>
      </c>
      <c r="N3773" s="68" t="str">
        <f>VLOOKUP(K3773,[1]人員授權表!D$3:G$249,4,0)</f>
        <v>無機</v>
      </c>
      <c r="O3773" s="70" t="str">
        <f>IF(J3773=[1]人員授權表!$C$85,"Casper李羿勳",IF(J3773=[1]人員授權表!$C$188,"Iring陳俊明",IF(J3773=[1]人員授權表!$C$189,"Brian陳泓霖",VLOOKUP(K3773,[1]人員授權表!D$2:E$249,2,FALSE))))</f>
        <v>Iring陳俊明</v>
      </c>
      <c r="P3773" s="67">
        <f t="shared" si="205"/>
        <v>44775</v>
      </c>
      <c r="Q3773" s="75" t="str">
        <f t="shared" si="204"/>
        <v>週二</v>
      </c>
      <c r="R3773" s="80">
        <v>44762</v>
      </c>
      <c r="AA3773" s="1"/>
    </row>
    <row r="3774" spans="4:27">
      <c r="D3774" s="68" t="s">
        <v>50</v>
      </c>
      <c r="E3774" s="70" t="s">
        <v>51</v>
      </c>
      <c r="F3774" s="70" t="s">
        <v>1540</v>
      </c>
      <c r="G3774" s="101">
        <v>44756</v>
      </c>
      <c r="H3774" s="101">
        <v>44777</v>
      </c>
      <c r="I3774" s="71">
        <f t="shared" si="203"/>
        <v>21</v>
      </c>
      <c r="J3774" s="72" t="s">
        <v>188</v>
      </c>
      <c r="K3774" s="72" t="s">
        <v>189</v>
      </c>
      <c r="L3774" s="73">
        <v>1</v>
      </c>
      <c r="M3774" s="73" t="s">
        <v>108</v>
      </c>
      <c r="N3774" s="68" t="str">
        <f>VLOOKUP(K3774,[1]人員授權表!D$3:G$249,4,0)</f>
        <v>無機</v>
      </c>
      <c r="O3774" s="70" t="str">
        <f>IF(J3774=[1]人員授權表!$C$85,"Casper李羿勳",IF(J3774=[1]人員授權表!$C$188,"Iring陳俊明",IF(J3774=[1]人員授權表!$C$189,"Brian陳泓霖",VLOOKUP(K3774,[1]人員授權表!D$2:E$249,2,FALSE))))</f>
        <v>Iring陳俊明</v>
      </c>
      <c r="P3774" s="67">
        <f t="shared" si="205"/>
        <v>44775</v>
      </c>
      <c r="Q3774" s="75" t="str">
        <f t="shared" si="204"/>
        <v>週二</v>
      </c>
      <c r="R3774" s="80">
        <v>44762</v>
      </c>
      <c r="AA3774" s="1"/>
    </row>
    <row r="3775" spans="4:27">
      <c r="D3775" s="68" t="s">
        <v>50</v>
      </c>
      <c r="E3775" s="70" t="s">
        <v>51</v>
      </c>
      <c r="F3775" s="70" t="s">
        <v>1540</v>
      </c>
      <c r="G3775" s="101">
        <v>44756</v>
      </c>
      <c r="H3775" s="101">
        <v>44777</v>
      </c>
      <c r="I3775" s="71">
        <f t="shared" si="203"/>
        <v>21</v>
      </c>
      <c r="J3775" s="72" t="s">
        <v>190</v>
      </c>
      <c r="K3775" s="72" t="s">
        <v>140</v>
      </c>
      <c r="L3775" s="73">
        <v>1</v>
      </c>
      <c r="M3775" s="73" t="s">
        <v>108</v>
      </c>
      <c r="N3775" s="68" t="str">
        <f>VLOOKUP(K3775,[1]人員授權表!D$3:G$249,4,0)</f>
        <v>無機</v>
      </c>
      <c r="O3775" s="70" t="str">
        <f>IF(J3775=[1]人員授權表!$C$85,"Casper李羿勳",IF(J3775=[1]人員授權表!$C$188,"Iring陳俊明",IF(J3775=[1]人員授權表!$C$189,"Brian陳泓霖",VLOOKUP(K3775,[1]人員授權表!D$2:E$249,2,FALSE))))</f>
        <v>Iring陳俊明</v>
      </c>
      <c r="P3775" s="67">
        <f t="shared" si="205"/>
        <v>44775</v>
      </c>
      <c r="Q3775" s="75" t="str">
        <f t="shared" si="204"/>
        <v>週二</v>
      </c>
      <c r="R3775" s="80">
        <v>44762</v>
      </c>
      <c r="AA3775" s="1"/>
    </row>
    <row r="3776" spans="4:27">
      <c r="D3776" s="68" t="s">
        <v>50</v>
      </c>
      <c r="E3776" s="70" t="s">
        <v>51</v>
      </c>
      <c r="F3776" s="70" t="s">
        <v>1540</v>
      </c>
      <c r="G3776" s="101">
        <v>44756</v>
      </c>
      <c r="H3776" s="101">
        <v>44777</v>
      </c>
      <c r="I3776" s="71">
        <f t="shared" si="203"/>
        <v>21</v>
      </c>
      <c r="J3776" s="72" t="s">
        <v>464</v>
      </c>
      <c r="K3776" s="72" t="s">
        <v>187</v>
      </c>
      <c r="L3776" s="73">
        <v>1</v>
      </c>
      <c r="M3776" s="73" t="s">
        <v>108</v>
      </c>
      <c r="N3776" s="68" t="str">
        <f>VLOOKUP(K3776,[1]人員授權表!D$3:G$249,4,0)</f>
        <v>無機</v>
      </c>
      <c r="O3776" s="70" t="str">
        <f>IF(J3776=[1]人員授權表!$C$85,"Casper李羿勳",IF(J3776=[1]人員授權表!$C$188,"Iring陳俊明",IF(J3776=[1]人員授權表!$C$189,"Brian陳泓霖",VLOOKUP(K3776,[1]人員授權表!D$2:E$249,2,FALSE))))</f>
        <v>Ruby黃家蓁</v>
      </c>
      <c r="P3776" s="67">
        <f t="shared" si="205"/>
        <v>44775</v>
      </c>
      <c r="Q3776" s="75" t="str">
        <f t="shared" si="204"/>
        <v>週二</v>
      </c>
      <c r="R3776" s="80">
        <v>44763</v>
      </c>
      <c r="AA3776" s="1"/>
    </row>
    <row r="3777" spans="2:28">
      <c r="D3777" s="68" t="s">
        <v>50</v>
      </c>
      <c r="E3777" s="70" t="s">
        <v>51</v>
      </c>
      <c r="F3777" s="70" t="s">
        <v>1540</v>
      </c>
      <c r="G3777" s="101">
        <v>44756</v>
      </c>
      <c r="H3777" s="101">
        <v>44777</v>
      </c>
      <c r="I3777" s="71">
        <f t="shared" si="203"/>
        <v>21</v>
      </c>
      <c r="J3777" s="72" t="s">
        <v>192</v>
      </c>
      <c r="K3777" s="72" t="s">
        <v>187</v>
      </c>
      <c r="L3777" s="73">
        <v>1</v>
      </c>
      <c r="M3777" s="73" t="s">
        <v>108</v>
      </c>
      <c r="N3777" s="68" t="str">
        <f>VLOOKUP(K3777,[1]人員授權表!D$3:G$249,4,0)</f>
        <v>無機</v>
      </c>
      <c r="O3777" s="70" t="str">
        <f>IF(J3777=[1]人員授權表!$C$85,"Casper李羿勳",IF(J3777=[1]人員授權表!$C$188,"Iring陳俊明",IF(J3777=[1]人員授權表!$C$189,"Brian陳泓霖",VLOOKUP(K3777,[1]人員授權表!D$2:E$249,2,FALSE))))</f>
        <v>Ruby黃家蓁</v>
      </c>
      <c r="P3777" s="67">
        <f t="shared" si="205"/>
        <v>44775</v>
      </c>
      <c r="Q3777" s="75" t="str">
        <f t="shared" si="204"/>
        <v>週二</v>
      </c>
      <c r="R3777" s="80">
        <v>44762</v>
      </c>
      <c r="AA3777" s="1"/>
    </row>
    <row r="3778" spans="2:28">
      <c r="D3778" s="68" t="s">
        <v>50</v>
      </c>
      <c r="E3778" s="70" t="s">
        <v>51</v>
      </c>
      <c r="F3778" s="70" t="s">
        <v>1540</v>
      </c>
      <c r="G3778" s="101">
        <v>44756</v>
      </c>
      <c r="H3778" s="101">
        <v>44777</v>
      </c>
      <c r="I3778" s="71">
        <f t="shared" si="203"/>
        <v>21</v>
      </c>
      <c r="J3778" s="72" t="s">
        <v>193</v>
      </c>
      <c r="K3778" s="72" t="s">
        <v>187</v>
      </c>
      <c r="L3778" s="73">
        <v>1</v>
      </c>
      <c r="M3778" s="73" t="s">
        <v>108</v>
      </c>
      <c r="N3778" s="68" t="str">
        <f>VLOOKUP(K3778,[1]人員授權表!D$3:G$249,4,0)</f>
        <v>無機</v>
      </c>
      <c r="O3778" s="70" t="str">
        <f>IF(J3778=[1]人員授權表!$C$85,"Casper李羿勳",IF(J3778=[1]人員授權表!$C$188,"Iring陳俊明",IF(J3778=[1]人員授權表!$C$189,"Brian陳泓霖",VLOOKUP(K3778,[1]人員授權表!D$2:E$249,2,FALSE))))</f>
        <v>Ruby黃家蓁</v>
      </c>
      <c r="P3778" s="67">
        <f t="shared" si="205"/>
        <v>44775</v>
      </c>
      <c r="Q3778" s="75" t="str">
        <f t="shared" si="204"/>
        <v>週二</v>
      </c>
      <c r="R3778" s="80">
        <v>44762</v>
      </c>
      <c r="AA3778" s="1"/>
    </row>
    <row r="3779" spans="2:28">
      <c r="D3779" s="68" t="s">
        <v>50</v>
      </c>
      <c r="E3779" s="70" t="s">
        <v>51</v>
      </c>
      <c r="F3779" s="70" t="s">
        <v>1540</v>
      </c>
      <c r="G3779" s="101">
        <v>44756</v>
      </c>
      <c r="H3779" s="101">
        <v>44777</v>
      </c>
      <c r="I3779" s="71">
        <f t="shared" si="203"/>
        <v>21</v>
      </c>
      <c r="J3779" s="72" t="s">
        <v>342</v>
      </c>
      <c r="K3779" s="72" t="s">
        <v>187</v>
      </c>
      <c r="L3779" s="73">
        <v>1</v>
      </c>
      <c r="M3779" s="73" t="s">
        <v>108</v>
      </c>
      <c r="N3779" s="68" t="str">
        <f>VLOOKUP(K3779,[1]人員授權表!D$3:G$249,4,0)</f>
        <v>無機</v>
      </c>
      <c r="O3779" s="70" t="str">
        <f>IF(J3779=[1]人員授權表!$C$85,"Casper李羿勳",IF(J3779=[1]人員授權表!$C$188,"Iring陳俊明",IF(J3779=[1]人員授權表!$C$189,"Brian陳泓霖",VLOOKUP(K3779,[1]人員授權表!D$2:E$249,2,FALSE))))</f>
        <v>Ruby黃家蓁</v>
      </c>
      <c r="P3779" s="67">
        <f t="shared" si="205"/>
        <v>44775</v>
      </c>
      <c r="Q3779" s="75" t="str">
        <f t="shared" si="204"/>
        <v>週二</v>
      </c>
      <c r="R3779" s="80">
        <v>44762</v>
      </c>
      <c r="AA3779" s="1"/>
    </row>
    <row r="3780" spans="2:28">
      <c r="D3780" s="68" t="s">
        <v>50</v>
      </c>
      <c r="E3780" s="70" t="s">
        <v>51</v>
      </c>
      <c r="F3780" s="70" t="s">
        <v>1540</v>
      </c>
      <c r="G3780" s="101">
        <v>44756</v>
      </c>
      <c r="H3780" s="101">
        <v>44777</v>
      </c>
      <c r="I3780" s="71">
        <f t="shared" si="203"/>
        <v>21</v>
      </c>
      <c r="J3780" s="72" t="s">
        <v>198</v>
      </c>
      <c r="K3780" s="72" t="s">
        <v>199</v>
      </c>
      <c r="L3780" s="73">
        <v>1</v>
      </c>
      <c r="M3780" s="73" t="s">
        <v>108</v>
      </c>
      <c r="N3780" s="68" t="str">
        <f>VLOOKUP(K3780,[1]人員授權表!D$3:G$249,4,0)</f>
        <v>無機</v>
      </c>
      <c r="O3780" s="70" t="str">
        <f>IF(J3780=[1]人員授權表!$C$85,"Casper李羿勳",IF(J3780=[1]人員授權表!$C$188,"Iring陳俊明",IF(J3780=[1]人員授權表!$C$189,"Brian陳泓霖",VLOOKUP(K3780,[1]人員授權表!D$2:E$249,2,FALSE))))</f>
        <v>Vicky游崴涵</v>
      </c>
      <c r="P3780" s="67">
        <f t="shared" si="205"/>
        <v>44775</v>
      </c>
      <c r="Q3780" s="75" t="str">
        <f t="shared" si="204"/>
        <v>週二</v>
      </c>
      <c r="R3780" s="80">
        <v>44763</v>
      </c>
      <c r="AA3780" s="1"/>
    </row>
    <row r="3781" spans="2:28">
      <c r="D3781" s="68" t="s">
        <v>50</v>
      </c>
      <c r="E3781" s="70" t="s">
        <v>51</v>
      </c>
      <c r="F3781" s="70" t="s">
        <v>1540</v>
      </c>
      <c r="G3781" s="101">
        <v>44756</v>
      </c>
      <c r="H3781" s="101">
        <v>44777</v>
      </c>
      <c r="I3781" s="71">
        <f t="shared" si="203"/>
        <v>21</v>
      </c>
      <c r="J3781" s="72" t="s">
        <v>175</v>
      </c>
      <c r="K3781" s="72" t="s">
        <v>176</v>
      </c>
      <c r="L3781" s="73">
        <v>1</v>
      </c>
      <c r="M3781" s="73" t="s">
        <v>108</v>
      </c>
      <c r="N3781" s="68" t="str">
        <f>VLOOKUP(K3781,[1]人員授權表!D$3:G$249,4,0)</f>
        <v>無機</v>
      </c>
      <c r="O3781" s="70" t="s">
        <v>177</v>
      </c>
      <c r="P3781" s="67">
        <f t="shared" si="205"/>
        <v>44775</v>
      </c>
      <c r="Q3781" s="75" t="str">
        <f t="shared" si="204"/>
        <v>週二</v>
      </c>
      <c r="R3781" s="80">
        <v>44761</v>
      </c>
      <c r="AA3781" s="1"/>
    </row>
    <row r="3782" spans="2:28">
      <c r="D3782" s="68" t="s">
        <v>50</v>
      </c>
      <c r="E3782" s="70" t="s">
        <v>51</v>
      </c>
      <c r="F3782" s="70" t="s">
        <v>1540</v>
      </c>
      <c r="G3782" s="101">
        <v>44756</v>
      </c>
      <c r="H3782" s="101">
        <v>44777</v>
      </c>
      <c r="I3782" s="71">
        <f t="shared" si="203"/>
        <v>21</v>
      </c>
      <c r="J3782" s="72" t="s">
        <v>290</v>
      </c>
      <c r="K3782" s="72" t="s">
        <v>291</v>
      </c>
      <c r="L3782" s="73">
        <v>1</v>
      </c>
      <c r="M3782" s="73" t="s">
        <v>108</v>
      </c>
      <c r="N3782" s="68" t="str">
        <f>VLOOKUP(K3782,[1]人員授權表!D$3:G$249,4,0)</f>
        <v>無機</v>
      </c>
      <c r="O3782" s="70" t="str">
        <f>IF(J3782=[1]人員授權表!$C$85,"Casper李羿勳",IF(J3782=[1]人員授權表!$C$188,"Iring陳俊明",IF(J3782=[1]人員授權表!$C$189,"Brian陳泓霖",VLOOKUP(K3782,[1]人員授權表!D$2:E$249,2,FALSE))))</f>
        <v>George陳志昇</v>
      </c>
      <c r="P3782" s="67">
        <f t="shared" si="205"/>
        <v>44775</v>
      </c>
      <c r="Q3782" s="75" t="str">
        <f t="shared" si="204"/>
        <v>週二</v>
      </c>
      <c r="R3782" s="80">
        <v>44762</v>
      </c>
      <c r="AA3782" s="1"/>
    </row>
    <row r="3783" spans="2:28">
      <c r="D3783" s="68" t="s">
        <v>50</v>
      </c>
      <c r="E3783" s="70" t="s">
        <v>51</v>
      </c>
      <c r="F3783" s="70" t="s">
        <v>1540</v>
      </c>
      <c r="G3783" s="101">
        <v>44756</v>
      </c>
      <c r="H3783" s="101">
        <v>44777</v>
      </c>
      <c r="I3783" s="71">
        <f t="shared" ref="I3783:I3846" si="206">_xlfn.DAYS(H3783,G3783)</f>
        <v>21</v>
      </c>
      <c r="J3783" s="72" t="s">
        <v>178</v>
      </c>
      <c r="K3783" s="72" t="s">
        <v>179</v>
      </c>
      <c r="L3783" s="73">
        <v>1</v>
      </c>
      <c r="M3783" s="73" t="s">
        <v>108</v>
      </c>
      <c r="N3783" s="68" t="str">
        <f>VLOOKUP(K3783,[1]人員授權表!D$3:G$249,4,0)</f>
        <v>無機</v>
      </c>
      <c r="O3783" s="70" t="s">
        <v>115</v>
      </c>
      <c r="P3783" s="67">
        <f t="shared" si="205"/>
        <v>44775</v>
      </c>
      <c r="Q3783" s="75" t="str">
        <f t="shared" ref="Q3783:Q3846" si="207">TEXT(P3783,"aaa")</f>
        <v>週二</v>
      </c>
      <c r="R3783" s="80">
        <v>44763</v>
      </c>
      <c r="AA3783" s="1"/>
    </row>
    <row r="3784" spans="2:28">
      <c r="D3784" s="68" t="s">
        <v>50</v>
      </c>
      <c r="E3784" s="70" t="s">
        <v>51</v>
      </c>
      <c r="F3784" s="70" t="s">
        <v>1540</v>
      </c>
      <c r="G3784" s="101">
        <v>44756</v>
      </c>
      <c r="H3784" s="101">
        <v>44777</v>
      </c>
      <c r="I3784" s="71">
        <f t="shared" si="206"/>
        <v>21</v>
      </c>
      <c r="J3784" s="72" t="s">
        <v>141</v>
      </c>
      <c r="K3784" s="72" t="s">
        <v>142</v>
      </c>
      <c r="L3784" s="73">
        <v>1</v>
      </c>
      <c r="M3784" s="73" t="s">
        <v>108</v>
      </c>
      <c r="N3784" s="68" t="str">
        <f>VLOOKUP(K3784,[1]人員授權表!D$3:G$249,4,0)</f>
        <v>無機</v>
      </c>
      <c r="O3784" s="70" t="str">
        <f>IF(J3784=[1]人員授權表!$C$85,"Casper李羿勳",IF(J3784=[1]人員授權表!$C$188,"Iring陳俊明",IF(J3784=[1]人員授權表!$C$189,"Brian陳泓霖",VLOOKUP(K3784,[1]人員授權表!D$2:E$249,2,FALSE))))</f>
        <v>Dennis陳汶宏</v>
      </c>
      <c r="P3784" s="67">
        <f t="shared" si="205"/>
        <v>44775</v>
      </c>
      <c r="Q3784" s="75" t="str">
        <f t="shared" si="207"/>
        <v>週二</v>
      </c>
      <c r="R3784" s="80">
        <v>44763</v>
      </c>
      <c r="AA3784" s="1"/>
    </row>
    <row r="3785" spans="2:28">
      <c r="D3785" s="68" t="s">
        <v>50</v>
      </c>
      <c r="E3785" s="70" t="s">
        <v>51</v>
      </c>
      <c r="F3785" s="70" t="s">
        <v>1540</v>
      </c>
      <c r="G3785" s="101">
        <v>44756</v>
      </c>
      <c r="H3785" s="101">
        <v>44777</v>
      </c>
      <c r="I3785" s="71">
        <f t="shared" si="206"/>
        <v>21</v>
      </c>
      <c r="J3785" s="72" t="s">
        <v>207</v>
      </c>
      <c r="K3785" s="72" t="s">
        <v>208</v>
      </c>
      <c r="L3785" s="73">
        <v>1</v>
      </c>
      <c r="M3785" s="73" t="s">
        <v>108</v>
      </c>
      <c r="N3785" s="68" t="str">
        <f>VLOOKUP(K3785,[1]人員授權表!D$3:G$249,4,0)</f>
        <v>無機</v>
      </c>
      <c r="O3785" s="70" t="str">
        <f>IF(J3785=[1]人員授權表!$C$85,"Casper李羿勳",IF(J3785=[1]人員授權表!$C$188,"Iring陳俊明",IF(J3785=[1]人員授權表!$C$189,"Brian陳泓霖",VLOOKUP(K3785,[1]人員授權表!D$2:E$249,2,FALSE))))</f>
        <v>Iring陳俊明</v>
      </c>
      <c r="P3785" s="67">
        <f t="shared" si="205"/>
        <v>44775</v>
      </c>
      <c r="Q3785" s="75" t="str">
        <f t="shared" si="207"/>
        <v>週二</v>
      </c>
      <c r="R3785" s="80">
        <v>44762</v>
      </c>
      <c r="AA3785" s="1"/>
    </row>
    <row r="3786" spans="2:28">
      <c r="B3786" s="104"/>
      <c r="C3786" s="92"/>
      <c r="D3786" s="68" t="s">
        <v>1251</v>
      </c>
      <c r="E3786" s="89" t="s">
        <v>51</v>
      </c>
      <c r="F3786" s="90" t="s">
        <v>1541</v>
      </c>
      <c r="G3786" s="105">
        <v>44756</v>
      </c>
      <c r="H3786" s="105">
        <v>44777</v>
      </c>
      <c r="I3786" s="71">
        <f t="shared" si="206"/>
        <v>21</v>
      </c>
      <c r="J3786" s="106" t="s">
        <v>181</v>
      </c>
      <c r="K3786" s="106" t="s">
        <v>182</v>
      </c>
      <c r="L3786" s="100"/>
      <c r="M3786" s="73" t="s">
        <v>108</v>
      </c>
      <c r="N3786" s="94" t="str">
        <f>VLOOKUP(K3786,[1]人員授權表!D$3:G$249,4,0)</f>
        <v>有機</v>
      </c>
      <c r="O3786" s="89" t="str">
        <f>IF(J3786=[1]人員授權表!$C$85,"Casper李羿勳",IF(J3786=[1]人員授權表!$C$188,"Iring陳俊明",IF(J3786=[1]人員授權表!$C$189,"Brian陳泓霖",VLOOKUP(K3786,[1]人員授權表!D$2:E$249,2,FALSE))))</f>
        <v>Sara王淑玲</v>
      </c>
      <c r="P3786" s="92">
        <f t="shared" si="205"/>
        <v>44775</v>
      </c>
      <c r="Q3786" s="75" t="str">
        <f t="shared" si="207"/>
        <v>週二</v>
      </c>
      <c r="R3786" s="80" t="s">
        <v>3</v>
      </c>
      <c r="AA3786" s="102">
        <v>2</v>
      </c>
      <c r="AB3786" s="103" t="s">
        <v>1252</v>
      </c>
    </row>
    <row r="3787" spans="2:28">
      <c r="D3787" s="68" t="s">
        <v>50</v>
      </c>
      <c r="E3787" s="70" t="s">
        <v>51</v>
      </c>
      <c r="F3787" s="70" t="s">
        <v>1542</v>
      </c>
      <c r="G3787" s="101">
        <v>44756</v>
      </c>
      <c r="H3787" s="101">
        <v>44777</v>
      </c>
      <c r="I3787" s="71">
        <f t="shared" si="206"/>
        <v>21</v>
      </c>
      <c r="J3787" s="72" t="s">
        <v>919</v>
      </c>
      <c r="K3787" s="72" t="s">
        <v>187</v>
      </c>
      <c r="L3787" s="73">
        <v>1</v>
      </c>
      <c r="M3787" s="73" t="s">
        <v>108</v>
      </c>
      <c r="N3787" s="68" t="str">
        <f>VLOOKUP(K3787,[1]人員授權表!D$3:G$249,4,0)</f>
        <v>無機</v>
      </c>
      <c r="O3787" s="70" t="str">
        <f>IF(J3787=[1]人員授權表!$C$85,"Casper李羿勳",IF(J3787=[1]人員授權表!$C$188,"Iring陳俊明",IF(J3787=[1]人員授權表!$C$189,"Brian陳泓霖",VLOOKUP(K3787,[1]人員授權表!D$2:E$249,2,FALSE))))</f>
        <v>Ruby黃家蓁</v>
      </c>
      <c r="P3787" s="67">
        <f t="shared" si="205"/>
        <v>44775</v>
      </c>
      <c r="Q3787" s="75" t="str">
        <f t="shared" si="207"/>
        <v>週二</v>
      </c>
      <c r="R3787" s="80">
        <v>44762</v>
      </c>
      <c r="AA3787" s="1"/>
    </row>
    <row r="3788" spans="2:28">
      <c r="D3788" s="68" t="s">
        <v>50</v>
      </c>
      <c r="E3788" s="70" t="s">
        <v>51</v>
      </c>
      <c r="F3788" s="70" t="s">
        <v>1542</v>
      </c>
      <c r="G3788" s="101">
        <v>44756</v>
      </c>
      <c r="H3788" s="101">
        <v>44777</v>
      </c>
      <c r="I3788" s="71">
        <f t="shared" si="206"/>
        <v>21</v>
      </c>
      <c r="J3788" s="72" t="s">
        <v>188</v>
      </c>
      <c r="K3788" s="72" t="s">
        <v>189</v>
      </c>
      <c r="L3788" s="73">
        <v>1</v>
      </c>
      <c r="M3788" s="73" t="s">
        <v>108</v>
      </c>
      <c r="N3788" s="68" t="str">
        <f>VLOOKUP(K3788,[1]人員授權表!D$3:G$249,4,0)</f>
        <v>無機</v>
      </c>
      <c r="O3788" s="70" t="str">
        <f>IF(J3788=[1]人員授權表!$C$85,"Casper李羿勳",IF(J3788=[1]人員授權表!$C$188,"Iring陳俊明",IF(J3788=[1]人員授權表!$C$189,"Brian陳泓霖",VLOOKUP(K3788,[1]人員授權表!D$2:E$249,2,FALSE))))</f>
        <v>Iring陳俊明</v>
      </c>
      <c r="P3788" s="67">
        <f t="shared" si="205"/>
        <v>44775</v>
      </c>
      <c r="Q3788" s="75" t="str">
        <f t="shared" si="207"/>
        <v>週二</v>
      </c>
      <c r="R3788" s="80">
        <v>44762</v>
      </c>
      <c r="AA3788" s="1"/>
    </row>
    <row r="3789" spans="2:28">
      <c r="D3789" s="68" t="s">
        <v>50</v>
      </c>
      <c r="E3789" s="70" t="s">
        <v>51</v>
      </c>
      <c r="F3789" s="70" t="s">
        <v>1542</v>
      </c>
      <c r="G3789" s="101">
        <v>44756</v>
      </c>
      <c r="H3789" s="101">
        <v>44777</v>
      </c>
      <c r="I3789" s="71">
        <f t="shared" si="206"/>
        <v>21</v>
      </c>
      <c r="J3789" s="72" t="s">
        <v>190</v>
      </c>
      <c r="K3789" s="72" t="s">
        <v>140</v>
      </c>
      <c r="L3789" s="73">
        <v>1</v>
      </c>
      <c r="M3789" s="73" t="s">
        <v>108</v>
      </c>
      <c r="N3789" s="68" t="str">
        <f>VLOOKUP(K3789,[1]人員授權表!D$3:G$249,4,0)</f>
        <v>無機</v>
      </c>
      <c r="O3789" s="70" t="str">
        <f>IF(J3789=[1]人員授權表!$C$85,"Casper李羿勳",IF(J3789=[1]人員授權表!$C$188,"Iring陳俊明",IF(J3789=[1]人員授權表!$C$189,"Brian陳泓霖",VLOOKUP(K3789,[1]人員授權表!D$2:E$249,2,FALSE))))</f>
        <v>Iring陳俊明</v>
      </c>
      <c r="P3789" s="67">
        <f t="shared" si="205"/>
        <v>44775</v>
      </c>
      <c r="Q3789" s="75" t="str">
        <f t="shared" si="207"/>
        <v>週二</v>
      </c>
      <c r="R3789" s="80">
        <v>44762</v>
      </c>
      <c r="AA3789" s="1"/>
    </row>
    <row r="3790" spans="2:28">
      <c r="B3790" s="104"/>
      <c r="C3790" s="92"/>
      <c r="D3790" s="68" t="s">
        <v>1251</v>
      </c>
      <c r="E3790" s="89" t="s">
        <v>51</v>
      </c>
      <c r="F3790" s="90" t="s">
        <v>1542</v>
      </c>
      <c r="G3790" s="105">
        <v>44756</v>
      </c>
      <c r="H3790" s="105">
        <v>44777</v>
      </c>
      <c r="I3790" s="71">
        <f t="shared" si="206"/>
        <v>21</v>
      </c>
      <c r="J3790" s="106" t="s">
        <v>281</v>
      </c>
      <c r="K3790" s="106" t="s">
        <v>282</v>
      </c>
      <c r="L3790" s="100"/>
      <c r="M3790" s="73" t="s">
        <v>108</v>
      </c>
      <c r="N3790" s="94" t="str">
        <f>VLOOKUP(K3790,[1]人員授權表!D$3:G$249,4,0)</f>
        <v>有機</v>
      </c>
      <c r="O3790" s="89" t="str">
        <f>IF(J3790=[1]人員授權表!$C$85,"Casper李羿勳",IF(J3790=[1]人員授權表!$C$188,"Iring陳俊明",IF(J3790=[1]人員授權表!$C$189,"Brian陳泓霖",VLOOKUP(K3790,[1]人員授權表!D$2:E$249,2,FALSE))))</f>
        <v>Marco陳鴻鈞</v>
      </c>
      <c r="P3790" s="92">
        <f t="shared" si="205"/>
        <v>44775</v>
      </c>
      <c r="Q3790" s="75" t="str">
        <f t="shared" si="207"/>
        <v>週二</v>
      </c>
      <c r="R3790" s="80" t="s">
        <v>3</v>
      </c>
      <c r="Z3790" s="79" t="s">
        <v>1543</v>
      </c>
      <c r="AA3790" s="102">
        <v>2</v>
      </c>
      <c r="AB3790" s="103" t="s">
        <v>1252</v>
      </c>
    </row>
    <row r="3791" spans="2:28">
      <c r="D3791" s="68" t="s">
        <v>50</v>
      </c>
      <c r="E3791" s="70" t="s">
        <v>51</v>
      </c>
      <c r="F3791" s="70" t="s">
        <v>1542</v>
      </c>
      <c r="G3791" s="101">
        <v>44756</v>
      </c>
      <c r="H3791" s="101">
        <v>44777</v>
      </c>
      <c r="I3791" s="71">
        <f t="shared" si="206"/>
        <v>21</v>
      </c>
      <c r="J3791" s="72" t="s">
        <v>195</v>
      </c>
      <c r="K3791" s="72" t="s">
        <v>196</v>
      </c>
      <c r="L3791" s="73">
        <v>1</v>
      </c>
      <c r="M3791" s="73" t="s">
        <v>108</v>
      </c>
      <c r="N3791" s="68" t="str">
        <f>VLOOKUP(K3791,[1]人員授權表!D$3:G$249,4,0)</f>
        <v>無機</v>
      </c>
      <c r="O3791" s="70" t="str">
        <f>IF(J3791=[1]人員授權表!$C$85,"Casper李羿勳",IF(J3791=[1]人員授權表!$C$188,"Iring陳俊明",IF(J3791=[1]人員授權表!$C$189,"Brian陳泓霖",VLOOKUP(K3791,[1]人員授權表!D$2:E$249,2,FALSE))))</f>
        <v>Debby胡萱黛</v>
      </c>
      <c r="P3791" s="67">
        <f t="shared" si="205"/>
        <v>44775</v>
      </c>
      <c r="Q3791" s="75" t="str">
        <f t="shared" si="207"/>
        <v>週二</v>
      </c>
      <c r="R3791" s="80">
        <v>44764</v>
      </c>
      <c r="AA3791" s="1"/>
    </row>
    <row r="3792" spans="2:28">
      <c r="D3792" s="68" t="s">
        <v>50</v>
      </c>
      <c r="E3792" s="70" t="s">
        <v>51</v>
      </c>
      <c r="F3792" s="70" t="s">
        <v>1542</v>
      </c>
      <c r="G3792" s="101">
        <v>44756</v>
      </c>
      <c r="H3792" s="101">
        <v>44777</v>
      </c>
      <c r="I3792" s="71">
        <f t="shared" si="206"/>
        <v>21</v>
      </c>
      <c r="J3792" s="72" t="s">
        <v>198</v>
      </c>
      <c r="K3792" s="72" t="s">
        <v>199</v>
      </c>
      <c r="L3792" s="73">
        <v>1</v>
      </c>
      <c r="M3792" s="73" t="s">
        <v>108</v>
      </c>
      <c r="N3792" s="68" t="str">
        <f>VLOOKUP(K3792,[1]人員授權表!D$3:G$249,4,0)</f>
        <v>無機</v>
      </c>
      <c r="O3792" s="70" t="str">
        <f>IF(J3792=[1]人員授權表!$C$85,"Casper李羿勳",IF(J3792=[1]人員授權表!$C$188,"Iring陳俊明",IF(J3792=[1]人員授權表!$C$189,"Brian陳泓霖",VLOOKUP(K3792,[1]人員授權表!D$2:E$249,2,FALSE))))</f>
        <v>Vicky游崴涵</v>
      </c>
      <c r="P3792" s="67">
        <f t="shared" si="205"/>
        <v>44775</v>
      </c>
      <c r="Q3792" s="75" t="str">
        <f t="shared" si="207"/>
        <v>週二</v>
      </c>
      <c r="R3792" s="80">
        <v>44763</v>
      </c>
      <c r="AA3792" s="1"/>
    </row>
    <row r="3793" spans="2:28">
      <c r="D3793" s="68" t="s">
        <v>50</v>
      </c>
      <c r="E3793" s="70" t="s">
        <v>51</v>
      </c>
      <c r="F3793" s="70" t="s">
        <v>1542</v>
      </c>
      <c r="G3793" s="101">
        <v>44756</v>
      </c>
      <c r="H3793" s="101">
        <v>44777</v>
      </c>
      <c r="I3793" s="71">
        <f t="shared" si="206"/>
        <v>21</v>
      </c>
      <c r="J3793" s="72" t="s">
        <v>200</v>
      </c>
      <c r="K3793" s="72" t="s">
        <v>201</v>
      </c>
      <c r="L3793" s="73">
        <v>1</v>
      </c>
      <c r="M3793" s="73" t="s">
        <v>108</v>
      </c>
      <c r="N3793" s="68" t="str">
        <f>VLOOKUP(K3793,[1]人員授權表!D$3:G$249,4,0)</f>
        <v>無機</v>
      </c>
      <c r="O3793" s="70" t="str">
        <f>IF(J3793=[1]人員授權表!$C$85,"Casper李羿勳",IF(J3793=[1]人員授權表!$C$188,"Iring陳俊明",IF(J3793=[1]人員授權表!$C$189,"Brian陳泓霖",VLOOKUP(K3793,[1]人員授權表!D$2:E$249,2,FALSE))))</f>
        <v>Ruby黃家蓁</v>
      </c>
      <c r="P3793" s="67">
        <f t="shared" si="205"/>
        <v>44775</v>
      </c>
      <c r="Q3793" s="75" t="str">
        <f t="shared" si="207"/>
        <v>週二</v>
      </c>
      <c r="R3793" s="80">
        <v>44763</v>
      </c>
      <c r="AA3793" s="1"/>
    </row>
    <row r="3794" spans="2:28">
      <c r="D3794" s="68" t="s">
        <v>50</v>
      </c>
      <c r="E3794" s="70" t="s">
        <v>51</v>
      </c>
      <c r="F3794" s="70" t="s">
        <v>1542</v>
      </c>
      <c r="G3794" s="101">
        <v>44756</v>
      </c>
      <c r="H3794" s="101">
        <v>44777</v>
      </c>
      <c r="I3794" s="71">
        <f t="shared" si="206"/>
        <v>21</v>
      </c>
      <c r="J3794" s="72" t="s">
        <v>151</v>
      </c>
      <c r="K3794" s="72" t="s">
        <v>152</v>
      </c>
      <c r="L3794" s="73">
        <v>1</v>
      </c>
      <c r="M3794" s="73" t="s">
        <v>108</v>
      </c>
      <c r="N3794" s="68" t="str">
        <f>VLOOKUP(K3794,[1]人員授權表!D$3:G$249,4,0)</f>
        <v>無機</v>
      </c>
      <c r="O3794" s="70" t="str">
        <f>IF(J3794=[1]人員授權表!$C$85,"Casper李羿勳",IF(J3794=[1]人員授權表!$C$188,"Iring陳俊明",IF(J3794=[1]人員授權表!$C$189,"Brian陳泓霖",VLOOKUP(K3794,[1]人員授權表!D$2:E$249,2,FALSE))))</f>
        <v>Vicky游崴涵</v>
      </c>
      <c r="P3794" s="67">
        <f t="shared" si="205"/>
        <v>44775</v>
      </c>
      <c r="Q3794" s="75" t="str">
        <f t="shared" si="207"/>
        <v>週二</v>
      </c>
      <c r="R3794" s="80">
        <v>44763</v>
      </c>
      <c r="AA3794" s="1"/>
    </row>
    <row r="3795" spans="2:28">
      <c r="D3795" s="68" t="s">
        <v>50</v>
      </c>
      <c r="E3795" s="70" t="s">
        <v>51</v>
      </c>
      <c r="F3795" s="70" t="s">
        <v>1542</v>
      </c>
      <c r="G3795" s="101">
        <v>44756</v>
      </c>
      <c r="H3795" s="101">
        <v>44777</v>
      </c>
      <c r="I3795" s="71">
        <f t="shared" si="206"/>
        <v>21</v>
      </c>
      <c r="J3795" s="72" t="s">
        <v>160</v>
      </c>
      <c r="K3795" s="72" t="s">
        <v>161</v>
      </c>
      <c r="L3795" s="73">
        <v>1</v>
      </c>
      <c r="M3795" s="73" t="s">
        <v>108</v>
      </c>
      <c r="N3795" s="68" t="str">
        <f>VLOOKUP(K3795,[1]人員授權表!D$3:G$249,4,0)</f>
        <v>無機</v>
      </c>
      <c r="O3795" s="70" t="str">
        <f>IF(J3795=[1]人員授權表!$C$85,"Casper李羿勳",IF(J3795=[1]人員授權表!$C$188,"Iring陳俊明",IF(J3795=[1]人員授權表!$C$189,"Brian陳泓霖",VLOOKUP(K3795,[1]人員授權表!D$2:E$249,2,FALSE))))</f>
        <v>Dennis陳汶宏</v>
      </c>
      <c r="P3795" s="67">
        <f t="shared" si="205"/>
        <v>44775</v>
      </c>
      <c r="Q3795" s="75" t="str">
        <f t="shared" si="207"/>
        <v>週二</v>
      </c>
      <c r="R3795" s="80">
        <v>44762</v>
      </c>
      <c r="AA3795" s="1"/>
    </row>
    <row r="3796" spans="2:28">
      <c r="D3796" s="68" t="s">
        <v>50</v>
      </c>
      <c r="E3796" s="70" t="s">
        <v>51</v>
      </c>
      <c r="F3796" s="70" t="s">
        <v>1542</v>
      </c>
      <c r="G3796" s="101">
        <v>44756</v>
      </c>
      <c r="H3796" s="101">
        <v>44777</v>
      </c>
      <c r="I3796" s="71">
        <f t="shared" si="206"/>
        <v>21</v>
      </c>
      <c r="J3796" s="72" t="s">
        <v>1222</v>
      </c>
      <c r="K3796" s="72" t="s">
        <v>1326</v>
      </c>
      <c r="L3796" s="73">
        <v>1</v>
      </c>
      <c r="M3796" s="73" t="s">
        <v>108</v>
      </c>
      <c r="N3796" s="68" t="str">
        <f>VLOOKUP(K3796,[1]人員授權表!D$3:G$249,4,0)</f>
        <v>無機</v>
      </c>
      <c r="O3796" s="70" t="str">
        <f>IF(J3796=[1]人員授權表!$C$85,"Casper李羿勳",IF(J3796=[1]人員授權表!$C$188,"Iring陳俊明",IF(J3796=[1]人員授權表!$C$189,"Brian陳泓霖",VLOOKUP(K3796,[1]人員授權表!D$2:E$249,2,FALSE))))</f>
        <v>Dennis陳汶宏</v>
      </c>
      <c r="P3796" s="67">
        <f t="shared" si="205"/>
        <v>44775</v>
      </c>
      <c r="Q3796" s="75" t="str">
        <f t="shared" si="207"/>
        <v>週二</v>
      </c>
      <c r="R3796" s="80">
        <v>44762</v>
      </c>
      <c r="AA3796" s="1"/>
    </row>
    <row r="3797" spans="2:28">
      <c r="D3797" s="68" t="s">
        <v>50</v>
      </c>
      <c r="E3797" s="70" t="s">
        <v>51</v>
      </c>
      <c r="F3797" s="70" t="s">
        <v>1542</v>
      </c>
      <c r="G3797" s="101">
        <v>44756</v>
      </c>
      <c r="H3797" s="101">
        <v>44777</v>
      </c>
      <c r="I3797" s="71">
        <f t="shared" si="206"/>
        <v>21</v>
      </c>
      <c r="J3797" s="72" t="s">
        <v>175</v>
      </c>
      <c r="K3797" s="72" t="s">
        <v>176</v>
      </c>
      <c r="L3797" s="73">
        <v>1</v>
      </c>
      <c r="M3797" s="73" t="s">
        <v>108</v>
      </c>
      <c r="N3797" s="68" t="str">
        <f>VLOOKUP(K3797,[1]人員授權表!D$3:G$249,4,0)</f>
        <v>無機</v>
      </c>
      <c r="O3797" s="70" t="s">
        <v>177</v>
      </c>
      <c r="P3797" s="67">
        <f t="shared" si="205"/>
        <v>44775</v>
      </c>
      <c r="Q3797" s="75" t="str">
        <f t="shared" si="207"/>
        <v>週二</v>
      </c>
      <c r="R3797" s="80">
        <v>44761</v>
      </c>
      <c r="AA3797" s="1"/>
    </row>
    <row r="3798" spans="2:28">
      <c r="D3798" s="68" t="s">
        <v>50</v>
      </c>
      <c r="E3798" s="70" t="s">
        <v>51</v>
      </c>
      <c r="F3798" s="70" t="s">
        <v>1542</v>
      </c>
      <c r="G3798" s="101">
        <v>44756</v>
      </c>
      <c r="H3798" s="101">
        <v>44777</v>
      </c>
      <c r="I3798" s="71">
        <f t="shared" si="206"/>
        <v>21</v>
      </c>
      <c r="J3798" s="72" t="s">
        <v>290</v>
      </c>
      <c r="K3798" s="72" t="s">
        <v>291</v>
      </c>
      <c r="L3798" s="73">
        <v>1</v>
      </c>
      <c r="M3798" s="73" t="s">
        <v>108</v>
      </c>
      <c r="N3798" s="68" t="str">
        <f>VLOOKUP(K3798,[1]人員授權表!D$3:G$249,4,0)</f>
        <v>無機</v>
      </c>
      <c r="O3798" s="70" t="str">
        <f>IF(J3798=[1]人員授權表!$C$85,"Casper李羿勳",IF(J3798=[1]人員授權表!$C$188,"Iring陳俊明",IF(J3798=[1]人員授權表!$C$189,"Brian陳泓霖",VLOOKUP(K3798,[1]人員授權表!D$2:E$249,2,FALSE))))</f>
        <v>George陳志昇</v>
      </c>
      <c r="P3798" s="67">
        <f t="shared" si="205"/>
        <v>44775</v>
      </c>
      <c r="Q3798" s="75" t="str">
        <f t="shared" si="207"/>
        <v>週二</v>
      </c>
      <c r="R3798" s="80">
        <v>44762</v>
      </c>
      <c r="AA3798" s="1"/>
    </row>
    <row r="3799" spans="2:28">
      <c r="D3799" s="68" t="s">
        <v>50</v>
      </c>
      <c r="E3799" s="70" t="s">
        <v>51</v>
      </c>
      <c r="F3799" s="70" t="s">
        <v>1542</v>
      </c>
      <c r="G3799" s="101">
        <v>44756</v>
      </c>
      <c r="H3799" s="101">
        <v>44777</v>
      </c>
      <c r="I3799" s="71">
        <f t="shared" si="206"/>
        <v>21</v>
      </c>
      <c r="J3799" s="72" t="s">
        <v>204</v>
      </c>
      <c r="K3799" s="72" t="s">
        <v>205</v>
      </c>
      <c r="L3799" s="73">
        <v>1</v>
      </c>
      <c r="M3799" s="73" t="s">
        <v>108</v>
      </c>
      <c r="N3799" s="68" t="str">
        <f>VLOOKUP(K3799,[1]人員授權表!D$3:G$249,4,0)</f>
        <v>無機</v>
      </c>
      <c r="O3799" s="70" t="str">
        <f>IF(J3799=[1]人員授權表!$C$85,"Casper李羿勳",IF(J3799=[1]人員授權表!$C$188,"Iring陳俊明",IF(J3799=[1]人員授權表!$C$189,"Brian陳泓霖",VLOOKUP(K3799,[1]人員授權表!D$2:E$249,2,FALSE))))</f>
        <v>Iring陳俊明</v>
      </c>
      <c r="P3799" s="67">
        <f t="shared" si="205"/>
        <v>44775</v>
      </c>
      <c r="Q3799" s="75" t="str">
        <f t="shared" si="207"/>
        <v>週二</v>
      </c>
      <c r="R3799" s="80">
        <v>44763</v>
      </c>
      <c r="AA3799" s="1"/>
    </row>
    <row r="3800" spans="2:28">
      <c r="D3800" s="68" t="s">
        <v>50</v>
      </c>
      <c r="E3800" s="70" t="s">
        <v>51</v>
      </c>
      <c r="F3800" s="70" t="s">
        <v>1542</v>
      </c>
      <c r="G3800" s="101">
        <v>44756</v>
      </c>
      <c r="H3800" s="101">
        <v>44777</v>
      </c>
      <c r="I3800" s="71">
        <f t="shared" si="206"/>
        <v>21</v>
      </c>
      <c r="J3800" s="72" t="s">
        <v>206</v>
      </c>
      <c r="K3800" s="72" t="s">
        <v>179</v>
      </c>
      <c r="L3800" s="73">
        <v>1</v>
      </c>
      <c r="M3800" s="73" t="s">
        <v>108</v>
      </c>
      <c r="N3800" s="68" t="str">
        <f>VLOOKUP(K3800,[1]人員授權表!D$3:G$249,4,0)</f>
        <v>無機</v>
      </c>
      <c r="O3800" s="70" t="s">
        <v>115</v>
      </c>
      <c r="P3800" s="67">
        <f t="shared" si="205"/>
        <v>44775</v>
      </c>
      <c r="Q3800" s="75" t="str">
        <f t="shared" si="207"/>
        <v>週二</v>
      </c>
      <c r="R3800" s="80">
        <v>44763</v>
      </c>
      <c r="AA3800" s="1"/>
    </row>
    <row r="3801" spans="2:28">
      <c r="D3801" s="68" t="s">
        <v>50</v>
      </c>
      <c r="E3801" s="70" t="s">
        <v>51</v>
      </c>
      <c r="F3801" s="70" t="s">
        <v>1542</v>
      </c>
      <c r="G3801" s="101">
        <v>44756</v>
      </c>
      <c r="H3801" s="101">
        <v>44777</v>
      </c>
      <c r="I3801" s="71">
        <f t="shared" si="206"/>
        <v>21</v>
      </c>
      <c r="J3801" s="72" t="s">
        <v>178</v>
      </c>
      <c r="K3801" s="72" t="s">
        <v>179</v>
      </c>
      <c r="L3801" s="73">
        <v>1</v>
      </c>
      <c r="M3801" s="73" t="s">
        <v>108</v>
      </c>
      <c r="N3801" s="68" t="str">
        <f>VLOOKUP(K3801,[1]人員授權表!D$3:G$249,4,0)</f>
        <v>無機</v>
      </c>
      <c r="O3801" s="70" t="s">
        <v>115</v>
      </c>
      <c r="P3801" s="67">
        <f t="shared" si="205"/>
        <v>44775</v>
      </c>
      <c r="Q3801" s="75" t="str">
        <f t="shared" si="207"/>
        <v>週二</v>
      </c>
      <c r="R3801" s="80">
        <v>44763</v>
      </c>
      <c r="AA3801" s="1"/>
    </row>
    <row r="3802" spans="2:28">
      <c r="D3802" s="68" t="s">
        <v>50</v>
      </c>
      <c r="E3802" s="70" t="s">
        <v>51</v>
      </c>
      <c r="F3802" s="70" t="s">
        <v>1542</v>
      </c>
      <c r="G3802" s="101">
        <v>44756</v>
      </c>
      <c r="H3802" s="101">
        <v>44777</v>
      </c>
      <c r="I3802" s="71">
        <f t="shared" si="206"/>
        <v>21</v>
      </c>
      <c r="J3802" s="72" t="s">
        <v>141</v>
      </c>
      <c r="K3802" s="72" t="s">
        <v>142</v>
      </c>
      <c r="L3802" s="73">
        <v>1</v>
      </c>
      <c r="M3802" s="73" t="s">
        <v>108</v>
      </c>
      <c r="N3802" s="68" t="str">
        <f>VLOOKUP(K3802,[1]人員授權表!D$3:G$249,4,0)</f>
        <v>無機</v>
      </c>
      <c r="O3802" s="70" t="str">
        <f>IF(J3802=[1]人員授權表!$C$85,"Casper李羿勳",IF(J3802=[1]人員授權表!$C$188,"Iring陳俊明",IF(J3802=[1]人員授權表!$C$189,"Brian陳泓霖",VLOOKUP(K3802,[1]人員授權表!D$2:E$249,2,FALSE))))</f>
        <v>Dennis陳汶宏</v>
      </c>
      <c r="P3802" s="67">
        <f t="shared" si="205"/>
        <v>44775</v>
      </c>
      <c r="Q3802" s="75" t="str">
        <f t="shared" si="207"/>
        <v>週二</v>
      </c>
      <c r="R3802" s="80">
        <v>44763</v>
      </c>
      <c r="AA3802" s="1"/>
    </row>
    <row r="3803" spans="2:28">
      <c r="D3803" s="68" t="s">
        <v>50</v>
      </c>
      <c r="E3803" s="70" t="s">
        <v>51</v>
      </c>
      <c r="F3803" s="70" t="s">
        <v>1542</v>
      </c>
      <c r="G3803" s="101">
        <v>44756</v>
      </c>
      <c r="H3803" s="101">
        <v>44777</v>
      </c>
      <c r="I3803" s="71">
        <f t="shared" si="206"/>
        <v>21</v>
      </c>
      <c r="J3803" s="72" t="s">
        <v>966</v>
      </c>
      <c r="K3803" s="72" t="s">
        <v>154</v>
      </c>
      <c r="L3803" s="73">
        <v>1</v>
      </c>
      <c r="M3803" s="73" t="s">
        <v>108</v>
      </c>
      <c r="N3803" s="68" t="str">
        <f>VLOOKUP(K3803,[1]人員授權表!D$3:G$249,4,0)</f>
        <v>無機</v>
      </c>
      <c r="O3803" s="70" t="str">
        <f>IF(J3803=[1]人員授權表!$C$85,"Casper李羿勳",IF(J3803=[1]人員授權表!$C$188,"Iring陳俊明",IF(J3803=[1]人員授權表!$C$189,"Brian陳泓霖",VLOOKUP(K3803,[1]人員授權表!D$2:E$249,2,FALSE))))</f>
        <v>Ken張智凱</v>
      </c>
      <c r="P3803" s="67">
        <f t="shared" si="205"/>
        <v>44775</v>
      </c>
      <c r="Q3803" s="75" t="str">
        <f t="shared" si="207"/>
        <v>週二</v>
      </c>
      <c r="R3803" s="80">
        <v>44762</v>
      </c>
      <c r="AA3803" s="1"/>
    </row>
    <row r="3804" spans="2:28">
      <c r="D3804" s="68" t="s">
        <v>50</v>
      </c>
      <c r="E3804" s="70" t="s">
        <v>51</v>
      </c>
      <c r="F3804" s="70" t="s">
        <v>1542</v>
      </c>
      <c r="G3804" s="101">
        <v>44756</v>
      </c>
      <c r="H3804" s="101">
        <v>44777</v>
      </c>
      <c r="I3804" s="71">
        <f t="shared" si="206"/>
        <v>21</v>
      </c>
      <c r="J3804" s="72" t="s">
        <v>209</v>
      </c>
      <c r="K3804" s="72" t="s">
        <v>210</v>
      </c>
      <c r="L3804" s="73">
        <v>1</v>
      </c>
      <c r="M3804" s="73" t="s">
        <v>108</v>
      </c>
      <c r="N3804" s="68" t="str">
        <f>VLOOKUP(K3804,[1]人員授權表!D$3:G$249,4,0)</f>
        <v>無機</v>
      </c>
      <c r="O3804" s="70" t="str">
        <f>IF(J3804=[1]人員授權表!$C$85,"Casper李羿勳",IF(J3804=[1]人員授權表!$C$188,"Iring陳俊明",IF(J3804=[1]人員授權表!$C$189,"Brian陳泓霖",VLOOKUP(K3804,[1]人員授權表!D$2:E$249,2,FALSE))))</f>
        <v>Vicky游崴涵</v>
      </c>
      <c r="P3804" s="67">
        <f t="shared" si="205"/>
        <v>44775</v>
      </c>
      <c r="Q3804" s="75" t="str">
        <f t="shared" si="207"/>
        <v>週二</v>
      </c>
      <c r="R3804" s="80">
        <v>44764</v>
      </c>
      <c r="AA3804" s="1"/>
    </row>
    <row r="3805" spans="2:28">
      <c r="D3805" s="68" t="s">
        <v>50</v>
      </c>
      <c r="E3805" s="70" t="s">
        <v>51</v>
      </c>
      <c r="F3805" s="70" t="s">
        <v>1542</v>
      </c>
      <c r="G3805" s="101">
        <v>44756</v>
      </c>
      <c r="H3805" s="101">
        <v>44777</v>
      </c>
      <c r="I3805" s="71">
        <f t="shared" si="206"/>
        <v>21</v>
      </c>
      <c r="J3805" s="72" t="s">
        <v>167</v>
      </c>
      <c r="K3805" s="72" t="s">
        <v>168</v>
      </c>
      <c r="L3805" s="73">
        <v>1</v>
      </c>
      <c r="M3805" s="73" t="s">
        <v>108</v>
      </c>
      <c r="N3805" s="68" t="str">
        <f>VLOOKUP(K3805,[1]人員授權表!D$3:G$249,4,0)</f>
        <v>有機</v>
      </c>
      <c r="O3805" s="70" t="str">
        <f>IF(J3805=[1]人員授權表!$C$85,"Casper李羿勳",IF(J3805=[1]人員授權表!$C$188,"Iring陳俊明",IF(J3805=[1]人員授權表!$C$189,"Brian陳泓霖",VLOOKUP(K3805,[1]人員授權表!D$2:E$249,2,FALSE))))</f>
        <v>Una林庭瑄</v>
      </c>
      <c r="P3805" s="67">
        <f t="shared" si="205"/>
        <v>44775</v>
      </c>
      <c r="Q3805" s="75" t="str">
        <f t="shared" si="207"/>
        <v>週二</v>
      </c>
      <c r="R3805" s="80">
        <v>44762</v>
      </c>
      <c r="AA3805" s="1"/>
    </row>
    <row r="3806" spans="2:28">
      <c r="D3806" s="68" t="s">
        <v>50</v>
      </c>
      <c r="E3806" s="70" t="s">
        <v>51</v>
      </c>
      <c r="F3806" s="70" t="s">
        <v>1542</v>
      </c>
      <c r="G3806" s="101">
        <v>44756</v>
      </c>
      <c r="H3806" s="101">
        <v>44777</v>
      </c>
      <c r="I3806" s="71">
        <f t="shared" si="206"/>
        <v>21</v>
      </c>
      <c r="J3806" s="72" t="s">
        <v>257</v>
      </c>
      <c r="K3806" s="72" t="s">
        <v>1225</v>
      </c>
      <c r="L3806" s="73">
        <v>1</v>
      </c>
      <c r="M3806" s="73" t="s">
        <v>108</v>
      </c>
      <c r="N3806" s="68" t="str">
        <f>VLOOKUP(K3806,[1]人員授權表!D$3:G$249,4,0)</f>
        <v>有機</v>
      </c>
      <c r="O3806" s="70" t="str">
        <f>IF(J3806=[1]人員授權表!$C$85,"Casper李羿勳",IF(J3806=[1]人員授權表!$C$188,"Iring陳俊明",IF(J3806=[1]人員授權表!$C$189,"Brian陳泓霖",VLOOKUP(K3806,[1]人員授權表!D$2:E$249,2,FALSE))))</f>
        <v>Casper李羿勳</v>
      </c>
      <c r="P3806" s="67">
        <f t="shared" si="205"/>
        <v>44775</v>
      </c>
      <c r="Q3806" s="75" t="str">
        <f t="shared" si="207"/>
        <v>週二</v>
      </c>
      <c r="R3806" s="80">
        <v>44767</v>
      </c>
      <c r="AA3806" s="1"/>
    </row>
    <row r="3807" spans="2:28">
      <c r="D3807" s="68" t="s">
        <v>50</v>
      </c>
      <c r="E3807" s="70" t="s">
        <v>51</v>
      </c>
      <c r="F3807" s="70" t="s">
        <v>1541</v>
      </c>
      <c r="G3807" s="101">
        <v>44756</v>
      </c>
      <c r="H3807" s="101">
        <v>44777</v>
      </c>
      <c r="I3807" s="71">
        <f t="shared" si="206"/>
        <v>21</v>
      </c>
      <c r="J3807" s="72" t="s">
        <v>1226</v>
      </c>
      <c r="K3807" s="72" t="s">
        <v>1227</v>
      </c>
      <c r="L3807" s="73">
        <v>1</v>
      </c>
      <c r="M3807" s="73" t="s">
        <v>108</v>
      </c>
      <c r="N3807" s="68" t="str">
        <f>VLOOKUP(K3807,[1]人員授權表!D$3:G$249,4,0)</f>
        <v>有機</v>
      </c>
      <c r="O3807" s="70" t="str">
        <f>IF(J3807=[1]人員授權表!$C$85,"Casper李羿勳",IF(J3807=[1]人員授權表!$C$188,"Iring陳俊明",IF(J3807=[1]人員授權表!$C$189,"Brian陳泓霖",VLOOKUP(K3807,[1]人員授權表!D$2:E$249,2,FALSE))))</f>
        <v>Marco陳鴻鈞</v>
      </c>
      <c r="P3807" s="67">
        <f t="shared" si="205"/>
        <v>44775</v>
      </c>
      <c r="Q3807" s="75" t="str">
        <f t="shared" si="207"/>
        <v>週二</v>
      </c>
      <c r="R3807" s="80">
        <v>44761</v>
      </c>
      <c r="AA3807" s="1"/>
    </row>
    <row r="3808" spans="2:28">
      <c r="B3808" s="104"/>
      <c r="C3808" s="92"/>
      <c r="D3808" s="68" t="s">
        <v>1251</v>
      </c>
      <c r="E3808" s="89" t="s">
        <v>51</v>
      </c>
      <c r="F3808" s="90" t="s">
        <v>1544</v>
      </c>
      <c r="G3808" s="105">
        <v>44756</v>
      </c>
      <c r="H3808" s="105">
        <v>44777</v>
      </c>
      <c r="I3808" s="71">
        <f t="shared" si="206"/>
        <v>21</v>
      </c>
      <c r="J3808" s="106" t="s">
        <v>181</v>
      </c>
      <c r="K3808" s="106" t="s">
        <v>182</v>
      </c>
      <c r="L3808" s="100"/>
      <c r="M3808" s="73" t="s">
        <v>108</v>
      </c>
      <c r="N3808" s="94" t="str">
        <f>VLOOKUP(K3808,[1]人員授權表!D$3:G$249,4,0)</f>
        <v>有機</v>
      </c>
      <c r="O3808" s="89" t="str">
        <f>IF(J3808=[1]人員授權表!$C$85,"Casper李羿勳",IF(J3808=[1]人員授權表!$C$188,"Iring陳俊明",IF(J3808=[1]人員授權表!$C$189,"Brian陳泓霖",VLOOKUP(K3808,[1]人員授權表!D$2:E$249,2,FALSE))))</f>
        <v>Sara王淑玲</v>
      </c>
      <c r="P3808" s="92">
        <f t="shared" si="205"/>
        <v>44775</v>
      </c>
      <c r="Q3808" s="75" t="str">
        <f t="shared" si="207"/>
        <v>週二</v>
      </c>
      <c r="R3808" s="80" t="s">
        <v>3</v>
      </c>
      <c r="AA3808" s="102">
        <v>2</v>
      </c>
      <c r="AB3808" s="103" t="s">
        <v>1252</v>
      </c>
    </row>
    <row r="3809" spans="2:28">
      <c r="D3809" s="68" t="s">
        <v>50</v>
      </c>
      <c r="E3809" s="70" t="s">
        <v>51</v>
      </c>
      <c r="F3809" s="70" t="s">
        <v>1544</v>
      </c>
      <c r="G3809" s="101">
        <v>44756</v>
      </c>
      <c r="H3809" s="101">
        <v>44777</v>
      </c>
      <c r="I3809" s="71">
        <f t="shared" si="206"/>
        <v>21</v>
      </c>
      <c r="J3809" s="72" t="s">
        <v>919</v>
      </c>
      <c r="K3809" s="72" t="s">
        <v>187</v>
      </c>
      <c r="L3809" s="73">
        <v>1</v>
      </c>
      <c r="M3809" s="73" t="s">
        <v>108</v>
      </c>
      <c r="N3809" s="68" t="str">
        <f>VLOOKUP(K3809,[1]人員授權表!D$3:G$249,4,0)</f>
        <v>無機</v>
      </c>
      <c r="O3809" s="70" t="str">
        <f>IF(J3809=[1]人員授權表!$C$85,"Casper李羿勳",IF(J3809=[1]人員授權表!$C$188,"Iring陳俊明",IF(J3809=[1]人員授權表!$C$189,"Brian陳泓霖",VLOOKUP(K3809,[1]人員授權表!D$2:E$249,2,FALSE))))</f>
        <v>Ruby黃家蓁</v>
      </c>
      <c r="P3809" s="67">
        <f t="shared" ref="P3809:P3831" si="208">H3809-2</f>
        <v>44775</v>
      </c>
      <c r="Q3809" s="75" t="str">
        <f t="shared" si="207"/>
        <v>週二</v>
      </c>
      <c r="R3809" s="80">
        <v>44762</v>
      </c>
      <c r="AA3809" s="1"/>
    </row>
    <row r="3810" spans="2:28">
      <c r="D3810" s="68" t="s">
        <v>50</v>
      </c>
      <c r="E3810" s="70" t="s">
        <v>51</v>
      </c>
      <c r="F3810" s="70" t="s">
        <v>1544</v>
      </c>
      <c r="G3810" s="101">
        <v>44756</v>
      </c>
      <c r="H3810" s="101">
        <v>44777</v>
      </c>
      <c r="I3810" s="71">
        <f t="shared" si="206"/>
        <v>21</v>
      </c>
      <c r="J3810" s="72" t="s">
        <v>188</v>
      </c>
      <c r="K3810" s="72" t="s">
        <v>189</v>
      </c>
      <c r="L3810" s="73">
        <v>1</v>
      </c>
      <c r="M3810" s="73" t="s">
        <v>108</v>
      </c>
      <c r="N3810" s="68" t="str">
        <f>VLOOKUP(K3810,[1]人員授權表!D$3:G$249,4,0)</f>
        <v>無機</v>
      </c>
      <c r="O3810" s="70" t="str">
        <f>IF(J3810=[1]人員授權表!$C$85,"Casper李羿勳",IF(J3810=[1]人員授權表!$C$188,"Iring陳俊明",IF(J3810=[1]人員授權表!$C$189,"Brian陳泓霖",VLOOKUP(K3810,[1]人員授權表!D$2:E$249,2,FALSE))))</f>
        <v>Iring陳俊明</v>
      </c>
      <c r="P3810" s="67">
        <f t="shared" si="208"/>
        <v>44775</v>
      </c>
      <c r="Q3810" s="75" t="str">
        <f t="shared" si="207"/>
        <v>週二</v>
      </c>
      <c r="R3810" s="80">
        <v>44762</v>
      </c>
      <c r="AA3810" s="1"/>
    </row>
    <row r="3811" spans="2:28">
      <c r="D3811" s="68" t="s">
        <v>50</v>
      </c>
      <c r="E3811" s="70" t="s">
        <v>51</v>
      </c>
      <c r="F3811" s="70" t="s">
        <v>1544</v>
      </c>
      <c r="G3811" s="101">
        <v>44756</v>
      </c>
      <c r="H3811" s="101">
        <v>44777</v>
      </c>
      <c r="I3811" s="71">
        <f t="shared" si="206"/>
        <v>21</v>
      </c>
      <c r="J3811" s="72" t="s">
        <v>190</v>
      </c>
      <c r="K3811" s="72" t="s">
        <v>140</v>
      </c>
      <c r="L3811" s="73">
        <v>1</v>
      </c>
      <c r="M3811" s="73" t="s">
        <v>108</v>
      </c>
      <c r="N3811" s="68" t="str">
        <f>VLOOKUP(K3811,[1]人員授權表!D$3:G$249,4,0)</f>
        <v>無機</v>
      </c>
      <c r="O3811" s="70" t="str">
        <f>IF(J3811=[1]人員授權表!$C$85,"Casper李羿勳",IF(J3811=[1]人員授權表!$C$188,"Iring陳俊明",IF(J3811=[1]人員授權表!$C$189,"Brian陳泓霖",VLOOKUP(K3811,[1]人員授權表!D$2:E$249,2,FALSE))))</f>
        <v>Iring陳俊明</v>
      </c>
      <c r="P3811" s="67">
        <f t="shared" si="208"/>
        <v>44775</v>
      </c>
      <c r="Q3811" s="75" t="str">
        <f t="shared" si="207"/>
        <v>週二</v>
      </c>
      <c r="R3811" s="80">
        <v>44762</v>
      </c>
      <c r="AA3811" s="1"/>
    </row>
    <row r="3812" spans="2:28">
      <c r="B3812" s="104"/>
      <c r="C3812" s="92"/>
      <c r="D3812" s="68" t="s">
        <v>1251</v>
      </c>
      <c r="E3812" s="89" t="s">
        <v>51</v>
      </c>
      <c r="F3812" s="90" t="s">
        <v>1544</v>
      </c>
      <c r="G3812" s="105">
        <v>44756</v>
      </c>
      <c r="H3812" s="105">
        <v>44777</v>
      </c>
      <c r="I3812" s="71">
        <f t="shared" si="206"/>
        <v>21</v>
      </c>
      <c r="J3812" s="106" t="s">
        <v>281</v>
      </c>
      <c r="K3812" s="106" t="s">
        <v>282</v>
      </c>
      <c r="L3812" s="100"/>
      <c r="M3812" s="73" t="s">
        <v>108</v>
      </c>
      <c r="N3812" s="94" t="str">
        <f>VLOOKUP(K3812,[1]人員授權表!D$3:G$249,4,0)</f>
        <v>有機</v>
      </c>
      <c r="O3812" s="89" t="str">
        <f>IF(J3812=[1]人員授權表!$C$85,"Casper李羿勳",IF(J3812=[1]人員授權表!$C$188,"Iring陳俊明",IF(J3812=[1]人員授權表!$C$189,"Brian陳泓霖",VLOOKUP(K3812,[1]人員授權表!D$2:E$249,2,FALSE))))</f>
        <v>Marco陳鴻鈞</v>
      </c>
      <c r="P3812" s="92">
        <f t="shared" si="208"/>
        <v>44775</v>
      </c>
      <c r="Q3812" s="75" t="str">
        <f t="shared" si="207"/>
        <v>週二</v>
      </c>
      <c r="R3812" s="80" t="s">
        <v>3</v>
      </c>
      <c r="Z3812" s="79" t="s">
        <v>1543</v>
      </c>
      <c r="AA3812" s="102">
        <v>2</v>
      </c>
      <c r="AB3812" s="103" t="s">
        <v>1252</v>
      </c>
    </row>
    <row r="3813" spans="2:28">
      <c r="D3813" s="68" t="s">
        <v>50</v>
      </c>
      <c r="E3813" s="70" t="s">
        <v>51</v>
      </c>
      <c r="F3813" s="70" t="s">
        <v>1544</v>
      </c>
      <c r="G3813" s="101">
        <v>44756</v>
      </c>
      <c r="H3813" s="101">
        <v>44777</v>
      </c>
      <c r="I3813" s="71">
        <f t="shared" si="206"/>
        <v>21</v>
      </c>
      <c r="J3813" s="72" t="s">
        <v>195</v>
      </c>
      <c r="K3813" s="72" t="s">
        <v>196</v>
      </c>
      <c r="L3813" s="73">
        <v>1</v>
      </c>
      <c r="M3813" s="73" t="s">
        <v>108</v>
      </c>
      <c r="N3813" s="68" t="str">
        <f>VLOOKUP(K3813,[1]人員授權表!D$3:G$249,4,0)</f>
        <v>無機</v>
      </c>
      <c r="O3813" s="70" t="str">
        <f>IF(J3813=[1]人員授權表!$C$85,"Casper李羿勳",IF(J3813=[1]人員授權表!$C$188,"Iring陳俊明",IF(J3813=[1]人員授權表!$C$189,"Brian陳泓霖",VLOOKUP(K3813,[1]人員授權表!D$2:E$249,2,FALSE))))</f>
        <v>Debby胡萱黛</v>
      </c>
      <c r="P3813" s="67">
        <f t="shared" si="208"/>
        <v>44775</v>
      </c>
      <c r="Q3813" s="75" t="str">
        <f t="shared" si="207"/>
        <v>週二</v>
      </c>
      <c r="R3813" s="80">
        <v>44764</v>
      </c>
      <c r="AA3813" s="1"/>
    </row>
    <row r="3814" spans="2:28">
      <c r="D3814" s="68" t="s">
        <v>50</v>
      </c>
      <c r="E3814" s="70" t="s">
        <v>51</v>
      </c>
      <c r="F3814" s="70" t="s">
        <v>1544</v>
      </c>
      <c r="G3814" s="101">
        <v>44756</v>
      </c>
      <c r="H3814" s="101">
        <v>44777</v>
      </c>
      <c r="I3814" s="71">
        <f t="shared" si="206"/>
        <v>21</v>
      </c>
      <c r="J3814" s="72" t="s">
        <v>198</v>
      </c>
      <c r="K3814" s="72" t="s">
        <v>199</v>
      </c>
      <c r="L3814" s="73">
        <v>1</v>
      </c>
      <c r="M3814" s="73" t="s">
        <v>108</v>
      </c>
      <c r="N3814" s="68" t="str">
        <f>VLOOKUP(K3814,[1]人員授權表!D$3:G$249,4,0)</f>
        <v>無機</v>
      </c>
      <c r="O3814" s="70" t="str">
        <f>IF(J3814=[1]人員授權表!$C$85,"Casper李羿勳",IF(J3814=[1]人員授權表!$C$188,"Iring陳俊明",IF(J3814=[1]人員授權表!$C$189,"Brian陳泓霖",VLOOKUP(K3814,[1]人員授權表!D$2:E$249,2,FALSE))))</f>
        <v>Vicky游崴涵</v>
      </c>
      <c r="P3814" s="67">
        <f t="shared" si="208"/>
        <v>44775</v>
      </c>
      <c r="Q3814" s="75" t="str">
        <f t="shared" si="207"/>
        <v>週二</v>
      </c>
      <c r="R3814" s="80">
        <v>44763</v>
      </c>
      <c r="AA3814" s="1"/>
    </row>
    <row r="3815" spans="2:28">
      <c r="D3815" s="68" t="s">
        <v>50</v>
      </c>
      <c r="E3815" s="70" t="s">
        <v>51</v>
      </c>
      <c r="F3815" s="70" t="s">
        <v>1544</v>
      </c>
      <c r="G3815" s="101">
        <v>44756</v>
      </c>
      <c r="H3815" s="101">
        <v>44777</v>
      </c>
      <c r="I3815" s="71">
        <f t="shared" si="206"/>
        <v>21</v>
      </c>
      <c r="J3815" s="72" t="s">
        <v>200</v>
      </c>
      <c r="K3815" s="72" t="s">
        <v>201</v>
      </c>
      <c r="L3815" s="73">
        <v>1</v>
      </c>
      <c r="M3815" s="73" t="s">
        <v>108</v>
      </c>
      <c r="N3815" s="68" t="str">
        <f>VLOOKUP(K3815,[1]人員授權表!D$3:G$249,4,0)</f>
        <v>無機</v>
      </c>
      <c r="O3815" s="70" t="str">
        <f>IF(J3815=[1]人員授權表!$C$85,"Casper李羿勳",IF(J3815=[1]人員授權表!$C$188,"Iring陳俊明",IF(J3815=[1]人員授權表!$C$189,"Brian陳泓霖",VLOOKUP(K3815,[1]人員授權表!D$2:E$249,2,FALSE))))</f>
        <v>Ruby黃家蓁</v>
      </c>
      <c r="P3815" s="67">
        <f t="shared" si="208"/>
        <v>44775</v>
      </c>
      <c r="Q3815" s="75" t="str">
        <f t="shared" si="207"/>
        <v>週二</v>
      </c>
      <c r="R3815" s="80">
        <v>44763</v>
      </c>
      <c r="AA3815" s="1"/>
    </row>
    <row r="3816" spans="2:28">
      <c r="D3816" s="68" t="s">
        <v>50</v>
      </c>
      <c r="E3816" s="70" t="s">
        <v>51</v>
      </c>
      <c r="F3816" s="70" t="s">
        <v>1544</v>
      </c>
      <c r="G3816" s="101">
        <v>44756</v>
      </c>
      <c r="H3816" s="101">
        <v>44777</v>
      </c>
      <c r="I3816" s="71">
        <f t="shared" si="206"/>
        <v>21</v>
      </c>
      <c r="J3816" s="72" t="s">
        <v>151</v>
      </c>
      <c r="K3816" s="72" t="s">
        <v>152</v>
      </c>
      <c r="L3816" s="73">
        <v>1</v>
      </c>
      <c r="M3816" s="73" t="s">
        <v>108</v>
      </c>
      <c r="N3816" s="68" t="str">
        <f>VLOOKUP(K3816,[1]人員授權表!D$3:G$249,4,0)</f>
        <v>無機</v>
      </c>
      <c r="O3816" s="70" t="str">
        <f>IF(J3816=[1]人員授權表!$C$85,"Casper李羿勳",IF(J3816=[1]人員授權表!$C$188,"Iring陳俊明",IF(J3816=[1]人員授權表!$C$189,"Brian陳泓霖",VLOOKUP(K3816,[1]人員授權表!D$2:E$249,2,FALSE))))</f>
        <v>Vicky游崴涵</v>
      </c>
      <c r="P3816" s="67">
        <f t="shared" si="208"/>
        <v>44775</v>
      </c>
      <c r="Q3816" s="75" t="str">
        <f t="shared" si="207"/>
        <v>週二</v>
      </c>
      <c r="R3816" s="80">
        <v>44763</v>
      </c>
      <c r="AA3816" s="1"/>
    </row>
    <row r="3817" spans="2:28">
      <c r="D3817" s="68" t="s">
        <v>50</v>
      </c>
      <c r="E3817" s="70" t="s">
        <v>51</v>
      </c>
      <c r="F3817" s="70" t="s">
        <v>1544</v>
      </c>
      <c r="G3817" s="101">
        <v>44756</v>
      </c>
      <c r="H3817" s="101">
        <v>44777</v>
      </c>
      <c r="I3817" s="71">
        <f t="shared" si="206"/>
        <v>21</v>
      </c>
      <c r="J3817" s="72" t="s">
        <v>160</v>
      </c>
      <c r="K3817" s="72" t="s">
        <v>161</v>
      </c>
      <c r="L3817" s="73">
        <v>1</v>
      </c>
      <c r="M3817" s="73" t="s">
        <v>108</v>
      </c>
      <c r="N3817" s="68" t="str">
        <f>VLOOKUP(K3817,[1]人員授權表!D$3:G$249,4,0)</f>
        <v>無機</v>
      </c>
      <c r="O3817" s="70" t="str">
        <f>IF(J3817=[1]人員授權表!$C$85,"Casper李羿勳",IF(J3817=[1]人員授權表!$C$188,"Iring陳俊明",IF(J3817=[1]人員授權表!$C$189,"Brian陳泓霖",VLOOKUP(K3817,[1]人員授權表!D$2:E$249,2,FALSE))))</f>
        <v>Dennis陳汶宏</v>
      </c>
      <c r="P3817" s="67">
        <f t="shared" si="208"/>
        <v>44775</v>
      </c>
      <c r="Q3817" s="75" t="str">
        <f t="shared" si="207"/>
        <v>週二</v>
      </c>
      <c r="R3817" s="80">
        <v>44762</v>
      </c>
      <c r="AA3817" s="1"/>
    </row>
    <row r="3818" spans="2:28">
      <c r="D3818" s="68" t="s">
        <v>50</v>
      </c>
      <c r="E3818" s="70" t="s">
        <v>51</v>
      </c>
      <c r="F3818" s="70" t="s">
        <v>1544</v>
      </c>
      <c r="G3818" s="101">
        <v>44756</v>
      </c>
      <c r="H3818" s="101">
        <v>44777</v>
      </c>
      <c r="I3818" s="71">
        <f t="shared" si="206"/>
        <v>21</v>
      </c>
      <c r="J3818" s="72" t="s">
        <v>1222</v>
      </c>
      <c r="K3818" s="72" t="s">
        <v>1326</v>
      </c>
      <c r="L3818" s="73">
        <v>1</v>
      </c>
      <c r="M3818" s="73" t="s">
        <v>108</v>
      </c>
      <c r="N3818" s="68" t="str">
        <f>VLOOKUP(K3818,[1]人員授權表!D$3:G$249,4,0)</f>
        <v>無機</v>
      </c>
      <c r="O3818" s="70" t="str">
        <f>IF(J3818=[1]人員授權表!$C$85,"Casper李羿勳",IF(J3818=[1]人員授權表!$C$188,"Iring陳俊明",IF(J3818=[1]人員授權表!$C$189,"Brian陳泓霖",VLOOKUP(K3818,[1]人員授權表!D$2:E$249,2,FALSE))))</f>
        <v>Dennis陳汶宏</v>
      </c>
      <c r="P3818" s="67">
        <f t="shared" si="208"/>
        <v>44775</v>
      </c>
      <c r="Q3818" s="75" t="str">
        <f t="shared" si="207"/>
        <v>週二</v>
      </c>
      <c r="R3818" s="80">
        <v>44762</v>
      </c>
      <c r="AA3818" s="1"/>
    </row>
    <row r="3819" spans="2:28">
      <c r="D3819" s="68" t="s">
        <v>50</v>
      </c>
      <c r="E3819" s="70" t="s">
        <v>51</v>
      </c>
      <c r="F3819" s="70" t="s">
        <v>1544</v>
      </c>
      <c r="G3819" s="101">
        <v>44756</v>
      </c>
      <c r="H3819" s="101">
        <v>44777</v>
      </c>
      <c r="I3819" s="71">
        <f t="shared" si="206"/>
        <v>21</v>
      </c>
      <c r="J3819" s="72" t="s">
        <v>175</v>
      </c>
      <c r="K3819" s="72" t="s">
        <v>176</v>
      </c>
      <c r="L3819" s="73">
        <v>1</v>
      </c>
      <c r="M3819" s="73" t="s">
        <v>108</v>
      </c>
      <c r="N3819" s="68" t="str">
        <f>VLOOKUP(K3819,[1]人員授權表!D$3:G$249,4,0)</f>
        <v>無機</v>
      </c>
      <c r="O3819" s="70" t="s">
        <v>177</v>
      </c>
      <c r="P3819" s="67">
        <f t="shared" si="208"/>
        <v>44775</v>
      </c>
      <c r="Q3819" s="75" t="str">
        <f t="shared" si="207"/>
        <v>週二</v>
      </c>
      <c r="R3819" s="80">
        <v>44761</v>
      </c>
      <c r="AA3819" s="1"/>
    </row>
    <row r="3820" spans="2:28">
      <c r="D3820" s="68" t="s">
        <v>50</v>
      </c>
      <c r="E3820" s="70" t="s">
        <v>51</v>
      </c>
      <c r="F3820" s="70" t="s">
        <v>1544</v>
      </c>
      <c r="G3820" s="101">
        <v>44756</v>
      </c>
      <c r="H3820" s="101">
        <v>44777</v>
      </c>
      <c r="I3820" s="71">
        <f t="shared" si="206"/>
        <v>21</v>
      </c>
      <c r="J3820" s="72" t="s">
        <v>290</v>
      </c>
      <c r="K3820" s="72" t="s">
        <v>291</v>
      </c>
      <c r="L3820" s="73">
        <v>1</v>
      </c>
      <c r="M3820" s="73" t="s">
        <v>108</v>
      </c>
      <c r="N3820" s="68" t="str">
        <f>VLOOKUP(K3820,[1]人員授權表!D$3:G$249,4,0)</f>
        <v>無機</v>
      </c>
      <c r="O3820" s="70" t="str">
        <f>IF(J3820=[1]人員授權表!$C$85,"Casper李羿勳",IF(J3820=[1]人員授權表!$C$188,"Iring陳俊明",IF(J3820=[1]人員授權表!$C$189,"Brian陳泓霖",VLOOKUP(K3820,[1]人員授權表!D$2:E$249,2,FALSE))))</f>
        <v>George陳志昇</v>
      </c>
      <c r="P3820" s="67">
        <f t="shared" si="208"/>
        <v>44775</v>
      </c>
      <c r="Q3820" s="75" t="str">
        <f t="shared" si="207"/>
        <v>週二</v>
      </c>
      <c r="R3820" s="80">
        <v>44762</v>
      </c>
      <c r="AA3820" s="1"/>
    </row>
    <row r="3821" spans="2:28">
      <c r="D3821" s="68" t="s">
        <v>50</v>
      </c>
      <c r="E3821" s="70" t="s">
        <v>51</v>
      </c>
      <c r="F3821" s="70" t="s">
        <v>1544</v>
      </c>
      <c r="G3821" s="101">
        <v>44756</v>
      </c>
      <c r="H3821" s="101">
        <v>44777</v>
      </c>
      <c r="I3821" s="71">
        <f t="shared" si="206"/>
        <v>21</v>
      </c>
      <c r="J3821" s="72" t="s">
        <v>204</v>
      </c>
      <c r="K3821" s="72" t="s">
        <v>205</v>
      </c>
      <c r="L3821" s="73">
        <v>1</v>
      </c>
      <c r="M3821" s="73" t="s">
        <v>108</v>
      </c>
      <c r="N3821" s="68" t="str">
        <f>VLOOKUP(K3821,[1]人員授權表!D$3:G$249,4,0)</f>
        <v>無機</v>
      </c>
      <c r="O3821" s="70" t="str">
        <f>IF(J3821=[1]人員授權表!$C$85,"Casper李羿勳",IF(J3821=[1]人員授權表!$C$188,"Iring陳俊明",IF(J3821=[1]人員授權表!$C$189,"Brian陳泓霖",VLOOKUP(K3821,[1]人員授權表!D$2:E$249,2,FALSE))))</f>
        <v>Iring陳俊明</v>
      </c>
      <c r="P3821" s="67">
        <f t="shared" si="208"/>
        <v>44775</v>
      </c>
      <c r="Q3821" s="75" t="str">
        <f t="shared" si="207"/>
        <v>週二</v>
      </c>
      <c r="R3821" s="80">
        <v>44763</v>
      </c>
      <c r="AA3821" s="1"/>
    </row>
    <row r="3822" spans="2:28">
      <c r="D3822" s="68" t="s">
        <v>50</v>
      </c>
      <c r="E3822" s="70" t="s">
        <v>51</v>
      </c>
      <c r="F3822" s="70" t="s">
        <v>1544</v>
      </c>
      <c r="G3822" s="101">
        <v>44756</v>
      </c>
      <c r="H3822" s="101">
        <v>44777</v>
      </c>
      <c r="I3822" s="71">
        <f t="shared" si="206"/>
        <v>21</v>
      </c>
      <c r="J3822" s="72" t="s">
        <v>206</v>
      </c>
      <c r="K3822" s="72" t="s">
        <v>179</v>
      </c>
      <c r="L3822" s="73">
        <v>1</v>
      </c>
      <c r="M3822" s="73" t="s">
        <v>108</v>
      </c>
      <c r="N3822" s="68" t="str">
        <f>VLOOKUP(K3822,[1]人員授權表!D$3:G$249,4,0)</f>
        <v>無機</v>
      </c>
      <c r="O3822" s="70" t="s">
        <v>115</v>
      </c>
      <c r="P3822" s="67">
        <f t="shared" si="208"/>
        <v>44775</v>
      </c>
      <c r="Q3822" s="75" t="str">
        <f t="shared" si="207"/>
        <v>週二</v>
      </c>
      <c r="R3822" s="80">
        <v>44763</v>
      </c>
      <c r="AA3822" s="1"/>
    </row>
    <row r="3823" spans="2:28">
      <c r="D3823" s="68" t="s">
        <v>50</v>
      </c>
      <c r="E3823" s="70" t="s">
        <v>51</v>
      </c>
      <c r="F3823" s="70" t="s">
        <v>1544</v>
      </c>
      <c r="G3823" s="101">
        <v>44756</v>
      </c>
      <c r="H3823" s="101">
        <v>44777</v>
      </c>
      <c r="I3823" s="71">
        <f t="shared" si="206"/>
        <v>21</v>
      </c>
      <c r="J3823" s="72" t="s">
        <v>178</v>
      </c>
      <c r="K3823" s="72" t="s">
        <v>179</v>
      </c>
      <c r="L3823" s="73">
        <v>1</v>
      </c>
      <c r="M3823" s="73" t="s">
        <v>108</v>
      </c>
      <c r="N3823" s="68" t="str">
        <f>VLOOKUP(K3823,[1]人員授權表!D$3:G$249,4,0)</f>
        <v>無機</v>
      </c>
      <c r="O3823" s="70" t="s">
        <v>115</v>
      </c>
      <c r="P3823" s="67">
        <f t="shared" si="208"/>
        <v>44775</v>
      </c>
      <c r="Q3823" s="75" t="str">
        <f t="shared" si="207"/>
        <v>週二</v>
      </c>
      <c r="R3823" s="80">
        <v>44763</v>
      </c>
      <c r="AA3823" s="1"/>
    </row>
    <row r="3824" spans="2:28">
      <c r="D3824" s="68" t="s">
        <v>50</v>
      </c>
      <c r="E3824" s="70" t="s">
        <v>51</v>
      </c>
      <c r="F3824" s="70" t="s">
        <v>1544</v>
      </c>
      <c r="G3824" s="101">
        <v>44756</v>
      </c>
      <c r="H3824" s="101">
        <v>44777</v>
      </c>
      <c r="I3824" s="71">
        <f t="shared" si="206"/>
        <v>21</v>
      </c>
      <c r="J3824" s="72" t="s">
        <v>141</v>
      </c>
      <c r="K3824" s="72" t="s">
        <v>142</v>
      </c>
      <c r="L3824" s="73">
        <v>1</v>
      </c>
      <c r="M3824" s="73" t="s">
        <v>108</v>
      </c>
      <c r="N3824" s="68" t="str">
        <f>VLOOKUP(K3824,[1]人員授權表!D$3:G$249,4,0)</f>
        <v>無機</v>
      </c>
      <c r="O3824" s="70" t="str">
        <f>IF(J3824=[1]人員授權表!$C$85,"Casper李羿勳",IF(J3824=[1]人員授權表!$C$188,"Iring陳俊明",IF(J3824=[1]人員授權表!$C$189,"Brian陳泓霖",VLOOKUP(K3824,[1]人員授權表!D$2:E$249,2,FALSE))))</f>
        <v>Dennis陳汶宏</v>
      </c>
      <c r="P3824" s="67">
        <f t="shared" si="208"/>
        <v>44775</v>
      </c>
      <c r="Q3824" s="75" t="str">
        <f t="shared" si="207"/>
        <v>週二</v>
      </c>
      <c r="R3824" s="80">
        <v>44763</v>
      </c>
      <c r="AA3824" s="1"/>
    </row>
    <row r="3825" spans="4:27">
      <c r="D3825" s="68" t="s">
        <v>50</v>
      </c>
      <c r="E3825" s="70" t="s">
        <v>51</v>
      </c>
      <c r="F3825" s="70" t="s">
        <v>1544</v>
      </c>
      <c r="G3825" s="101">
        <v>44756</v>
      </c>
      <c r="H3825" s="101">
        <v>44777</v>
      </c>
      <c r="I3825" s="71">
        <f t="shared" si="206"/>
        <v>21</v>
      </c>
      <c r="J3825" s="72" t="s">
        <v>966</v>
      </c>
      <c r="K3825" s="72" t="s">
        <v>154</v>
      </c>
      <c r="L3825" s="73">
        <v>1</v>
      </c>
      <c r="M3825" s="73" t="s">
        <v>108</v>
      </c>
      <c r="N3825" s="68" t="str">
        <f>VLOOKUP(K3825,[1]人員授權表!D$3:G$249,4,0)</f>
        <v>無機</v>
      </c>
      <c r="O3825" s="70" t="str">
        <f>IF(J3825=[1]人員授權表!$C$85,"Casper李羿勳",IF(J3825=[1]人員授權表!$C$188,"Iring陳俊明",IF(J3825=[1]人員授權表!$C$189,"Brian陳泓霖",VLOOKUP(K3825,[1]人員授權表!D$2:E$249,2,FALSE))))</f>
        <v>Ken張智凱</v>
      </c>
      <c r="P3825" s="67">
        <f t="shared" si="208"/>
        <v>44775</v>
      </c>
      <c r="Q3825" s="75" t="str">
        <f t="shared" si="207"/>
        <v>週二</v>
      </c>
      <c r="R3825" s="80">
        <v>44762</v>
      </c>
      <c r="AA3825" s="1"/>
    </row>
    <row r="3826" spans="4:27">
      <c r="D3826" s="68" t="s">
        <v>50</v>
      </c>
      <c r="E3826" s="70" t="s">
        <v>51</v>
      </c>
      <c r="F3826" s="70" t="s">
        <v>1544</v>
      </c>
      <c r="G3826" s="101">
        <v>44756</v>
      </c>
      <c r="H3826" s="101">
        <v>44777</v>
      </c>
      <c r="I3826" s="71">
        <f t="shared" si="206"/>
        <v>21</v>
      </c>
      <c r="J3826" s="72" t="s">
        <v>209</v>
      </c>
      <c r="K3826" s="72" t="s">
        <v>210</v>
      </c>
      <c r="L3826" s="73">
        <v>1</v>
      </c>
      <c r="M3826" s="73" t="s">
        <v>108</v>
      </c>
      <c r="N3826" s="68" t="str">
        <f>VLOOKUP(K3826,[1]人員授權表!D$3:G$249,4,0)</f>
        <v>無機</v>
      </c>
      <c r="O3826" s="70" t="str">
        <f>IF(J3826=[1]人員授權表!$C$85,"Casper李羿勳",IF(J3826=[1]人員授權表!$C$188,"Iring陳俊明",IF(J3826=[1]人員授權表!$C$189,"Brian陳泓霖",VLOOKUP(K3826,[1]人員授權表!D$2:E$249,2,FALSE))))</f>
        <v>Vicky游崴涵</v>
      </c>
      <c r="P3826" s="67">
        <f t="shared" si="208"/>
        <v>44775</v>
      </c>
      <c r="Q3826" s="75" t="str">
        <f t="shared" si="207"/>
        <v>週二</v>
      </c>
      <c r="R3826" s="80">
        <v>44764</v>
      </c>
      <c r="AA3826" s="1"/>
    </row>
    <row r="3827" spans="4:27">
      <c r="D3827" s="68" t="s">
        <v>50</v>
      </c>
      <c r="E3827" s="70" t="s">
        <v>51</v>
      </c>
      <c r="F3827" s="70" t="s">
        <v>1544</v>
      </c>
      <c r="G3827" s="101">
        <v>44756</v>
      </c>
      <c r="H3827" s="101">
        <v>44777</v>
      </c>
      <c r="I3827" s="71">
        <f t="shared" si="206"/>
        <v>21</v>
      </c>
      <c r="J3827" s="72" t="s">
        <v>167</v>
      </c>
      <c r="K3827" s="72" t="s">
        <v>168</v>
      </c>
      <c r="L3827" s="73">
        <v>1</v>
      </c>
      <c r="M3827" s="73" t="s">
        <v>108</v>
      </c>
      <c r="N3827" s="68" t="str">
        <f>VLOOKUP(K3827,[1]人員授權表!D$3:G$249,4,0)</f>
        <v>有機</v>
      </c>
      <c r="O3827" s="70" t="str">
        <f>IF(J3827=[1]人員授權表!$C$85,"Casper李羿勳",IF(J3827=[1]人員授權表!$C$188,"Iring陳俊明",IF(J3827=[1]人員授權表!$C$189,"Brian陳泓霖",VLOOKUP(K3827,[1]人員授權表!D$2:E$249,2,FALSE))))</f>
        <v>Una林庭瑄</v>
      </c>
      <c r="P3827" s="67">
        <f t="shared" si="208"/>
        <v>44775</v>
      </c>
      <c r="Q3827" s="75" t="str">
        <f t="shared" si="207"/>
        <v>週二</v>
      </c>
      <c r="R3827" s="80">
        <v>44762</v>
      </c>
      <c r="AA3827" s="1"/>
    </row>
    <row r="3828" spans="4:27">
      <c r="D3828" s="68" t="s">
        <v>50</v>
      </c>
      <c r="E3828" s="70" t="s">
        <v>51</v>
      </c>
      <c r="F3828" s="70" t="s">
        <v>1544</v>
      </c>
      <c r="G3828" s="101">
        <v>44756</v>
      </c>
      <c r="H3828" s="101">
        <v>44777</v>
      </c>
      <c r="I3828" s="71">
        <f t="shared" si="206"/>
        <v>21</v>
      </c>
      <c r="J3828" s="72" t="s">
        <v>257</v>
      </c>
      <c r="K3828" s="72" t="s">
        <v>1225</v>
      </c>
      <c r="L3828" s="73">
        <v>1</v>
      </c>
      <c r="M3828" s="73" t="s">
        <v>108</v>
      </c>
      <c r="N3828" s="68" t="str">
        <f>VLOOKUP(K3828,[1]人員授權表!D$3:G$249,4,0)</f>
        <v>有機</v>
      </c>
      <c r="O3828" s="70" t="str">
        <f>IF(J3828=[1]人員授權表!$C$85,"Casper李羿勳",IF(J3828=[1]人員授權表!$C$188,"Iring陳俊明",IF(J3828=[1]人員授權表!$C$189,"Brian陳泓霖",VLOOKUP(K3828,[1]人員授權表!D$2:E$249,2,FALSE))))</f>
        <v>Casper李羿勳</v>
      </c>
      <c r="P3828" s="67">
        <f t="shared" si="208"/>
        <v>44775</v>
      </c>
      <c r="Q3828" s="75" t="str">
        <f t="shared" si="207"/>
        <v>週二</v>
      </c>
      <c r="R3828" s="80">
        <v>44767</v>
      </c>
      <c r="AA3828" s="1"/>
    </row>
    <row r="3829" spans="4:27">
      <c r="D3829" s="68" t="s">
        <v>50</v>
      </c>
      <c r="E3829" s="70" t="s">
        <v>51</v>
      </c>
      <c r="F3829" s="70" t="s">
        <v>1544</v>
      </c>
      <c r="G3829" s="101">
        <v>44756</v>
      </c>
      <c r="H3829" s="101">
        <v>44777</v>
      </c>
      <c r="I3829" s="71">
        <f t="shared" si="206"/>
        <v>21</v>
      </c>
      <c r="J3829" s="72" t="s">
        <v>1226</v>
      </c>
      <c r="K3829" s="72" t="s">
        <v>1227</v>
      </c>
      <c r="L3829" s="73">
        <v>1</v>
      </c>
      <c r="M3829" s="73" t="s">
        <v>108</v>
      </c>
      <c r="N3829" s="68" t="str">
        <f>VLOOKUP(K3829,[1]人員授權表!D$3:G$249,4,0)</f>
        <v>有機</v>
      </c>
      <c r="O3829" s="70" t="str">
        <f>IF(J3829=[1]人員授權表!$C$85,"Casper李羿勳",IF(J3829=[1]人員授權表!$C$188,"Iring陳俊明",IF(J3829=[1]人員授權表!$C$189,"Brian陳泓霖",VLOOKUP(K3829,[1]人員授權表!D$2:E$249,2,FALSE))))</f>
        <v>Marco陳鴻鈞</v>
      </c>
      <c r="P3829" s="67">
        <f t="shared" si="208"/>
        <v>44775</v>
      </c>
      <c r="Q3829" s="75" t="str">
        <f t="shared" si="207"/>
        <v>週二</v>
      </c>
      <c r="R3829" s="80">
        <v>44761</v>
      </c>
      <c r="AA3829" s="1"/>
    </row>
    <row r="3830" spans="4:27">
      <c r="D3830" s="68" t="s">
        <v>50</v>
      </c>
      <c r="E3830" s="70" t="s">
        <v>82</v>
      </c>
      <c r="F3830" s="19" t="s">
        <v>1545</v>
      </c>
      <c r="G3830" s="67">
        <v>44762</v>
      </c>
      <c r="H3830" s="67">
        <v>44777</v>
      </c>
      <c r="I3830" s="71">
        <f t="shared" si="206"/>
        <v>15</v>
      </c>
      <c r="J3830" s="72" t="s">
        <v>1546</v>
      </c>
      <c r="K3830" s="72" t="s">
        <v>182</v>
      </c>
      <c r="L3830" s="73">
        <v>6</v>
      </c>
      <c r="M3830" s="73" t="s">
        <v>108</v>
      </c>
      <c r="N3830" s="68" t="str">
        <f>VLOOKUP(K3830,[1]人員授權表!D$3:G$249,4,0)</f>
        <v>有機</v>
      </c>
      <c r="O3830" s="70" t="str">
        <f>IF(J3830=[1]人員授權表!$C$85,"Casper李羿勳",IF(J3830=[1]人員授權表!$C$188,"Iring陳俊明",IF(J3830=[1]人員授權表!$C$189,"Brian陳泓霖",VLOOKUP(K3830,[1]人員授權表!D$2:E$249,2,FALSE))))</f>
        <v>Sara王淑玲</v>
      </c>
      <c r="P3830" s="67">
        <f t="shared" si="208"/>
        <v>44775</v>
      </c>
      <c r="Q3830" s="75" t="str">
        <f t="shared" si="207"/>
        <v>週二</v>
      </c>
      <c r="R3830" s="80">
        <v>44771</v>
      </c>
      <c r="AA3830" s="1"/>
    </row>
    <row r="3831" spans="4:27">
      <c r="D3831" s="68" t="s">
        <v>50</v>
      </c>
      <c r="E3831" s="70" t="s">
        <v>82</v>
      </c>
      <c r="F3831" s="19" t="s">
        <v>1545</v>
      </c>
      <c r="G3831" s="67">
        <v>44762</v>
      </c>
      <c r="H3831" s="67">
        <v>44777</v>
      </c>
      <c r="I3831" s="71">
        <f t="shared" si="206"/>
        <v>15</v>
      </c>
      <c r="J3831" s="72" t="s">
        <v>169</v>
      </c>
      <c r="K3831" s="72" t="s">
        <v>170</v>
      </c>
      <c r="L3831" s="73">
        <v>6</v>
      </c>
      <c r="M3831" s="73" t="s">
        <v>108</v>
      </c>
      <c r="N3831" s="68" t="str">
        <f>VLOOKUP(K3831,[1]人員授權表!D$3:G$249,4,0)</f>
        <v>有機</v>
      </c>
      <c r="O3831" s="70" t="str">
        <f>IF(J3831=[1]人員授權表!$C$85,"Casper李羿勳",IF(J3831=[1]人員授權表!$C$188,"Iring陳俊明",IF(J3831=[1]人員授權表!$C$189,"Brian陳泓霖",VLOOKUP(K3831,[1]人員授權表!D$2:E$249,2,FALSE))))</f>
        <v>Elle黃雅琪&amp;
Marco陳鴻鈞</v>
      </c>
      <c r="P3831" s="67">
        <f t="shared" si="208"/>
        <v>44775</v>
      </c>
      <c r="Q3831" s="75" t="str">
        <f t="shared" si="207"/>
        <v>週二</v>
      </c>
      <c r="R3831" s="80">
        <v>44771</v>
      </c>
      <c r="AA3831" s="1"/>
    </row>
    <row r="3832" spans="4:27">
      <c r="D3832" s="68" t="s">
        <v>50</v>
      </c>
      <c r="E3832" s="70" t="s">
        <v>51</v>
      </c>
      <c r="F3832" s="70" t="s">
        <v>1547</v>
      </c>
      <c r="G3832" s="67">
        <v>44777</v>
      </c>
      <c r="H3832" s="67">
        <v>44777</v>
      </c>
      <c r="I3832" s="71">
        <f t="shared" si="206"/>
        <v>0</v>
      </c>
      <c r="J3832" s="72" t="s">
        <v>1547</v>
      </c>
      <c r="K3832" s="72" t="s">
        <v>1501</v>
      </c>
      <c r="L3832" s="73" t="s">
        <v>113</v>
      </c>
      <c r="M3832" s="73" t="s">
        <v>498</v>
      </c>
      <c r="N3832" s="68" t="s">
        <v>245</v>
      </c>
      <c r="O3832" s="70" t="s">
        <v>1038</v>
      </c>
      <c r="P3832" s="67">
        <v>44777</v>
      </c>
      <c r="Q3832" s="75" t="str">
        <f t="shared" si="207"/>
        <v>週四</v>
      </c>
      <c r="R3832" s="80">
        <v>44778</v>
      </c>
      <c r="AA3832" s="1"/>
    </row>
    <row r="3833" spans="4:27">
      <c r="D3833" s="68" t="s">
        <v>50</v>
      </c>
      <c r="E3833" s="70" t="s">
        <v>82</v>
      </c>
      <c r="F3833" s="70" t="s">
        <v>1548</v>
      </c>
      <c r="G3833" s="67">
        <v>44768</v>
      </c>
      <c r="H3833" s="67">
        <v>44778</v>
      </c>
      <c r="I3833" s="71">
        <f t="shared" si="206"/>
        <v>10</v>
      </c>
      <c r="J3833" s="112" t="s">
        <v>1549</v>
      </c>
      <c r="K3833" s="72" t="s">
        <v>138</v>
      </c>
      <c r="L3833" s="73">
        <v>1</v>
      </c>
      <c r="M3833" s="73" t="s">
        <v>1550</v>
      </c>
      <c r="N3833" s="68" t="s">
        <v>80</v>
      </c>
      <c r="O3833" s="70" t="str">
        <f>IF(J3833=[1]人員授權表!$C$85,"Casper李羿勳",IF(J3833=[1]人員授權表!$C$188,"Iring陳俊明",IF(J3833=[1]人員授權表!$C$189,"Brian陳泓霖",VLOOKUP(K3833,[1]人員授權表!D$2:E$249,2,FALSE))))</f>
        <v>Jack劉念忻</v>
      </c>
      <c r="P3833" s="67">
        <f t="shared" ref="P3833:P3868" si="209">H3833-2</f>
        <v>44776</v>
      </c>
      <c r="Q3833" s="75" t="str">
        <f t="shared" si="207"/>
        <v>週三</v>
      </c>
      <c r="R3833" s="80" t="s">
        <v>50</v>
      </c>
      <c r="Z3833" s="79" t="s">
        <v>1551</v>
      </c>
      <c r="AA3833" s="1"/>
    </row>
    <row r="3834" spans="4:27">
      <c r="D3834" s="68" t="s">
        <v>50</v>
      </c>
      <c r="E3834" s="70" t="s">
        <v>82</v>
      </c>
      <c r="F3834" s="70" t="s">
        <v>1548</v>
      </c>
      <c r="G3834" s="67">
        <v>44768</v>
      </c>
      <c r="H3834" s="67">
        <v>44778</v>
      </c>
      <c r="I3834" s="71">
        <f t="shared" si="206"/>
        <v>10</v>
      </c>
      <c r="J3834" s="112" t="s">
        <v>1549</v>
      </c>
      <c r="K3834" s="72" t="s">
        <v>205</v>
      </c>
      <c r="L3834" s="73">
        <v>1</v>
      </c>
      <c r="M3834" s="73" t="s">
        <v>1552</v>
      </c>
      <c r="N3834" s="68" t="s">
        <v>80</v>
      </c>
      <c r="O3834" s="70" t="str">
        <f>IF(J3834=[1]人員授權表!$C$85,"Casper李羿勳",IF(J3834=[1]人員授權表!$C$188,"Iring陳俊明",IF(J3834=[1]人員授權表!$C$189,"Brian陳泓霖",VLOOKUP(K3834,[1]人員授權表!D$2:E$249,2,FALSE))))</f>
        <v>Iring陳俊明</v>
      </c>
      <c r="P3834" s="67">
        <f t="shared" si="209"/>
        <v>44776</v>
      </c>
      <c r="Q3834" s="75" t="str">
        <f t="shared" si="207"/>
        <v>週三</v>
      </c>
      <c r="R3834" s="80" t="s">
        <v>50</v>
      </c>
      <c r="Z3834" s="79" t="s">
        <v>1553</v>
      </c>
      <c r="AA3834" s="1"/>
    </row>
    <row r="3835" spans="4:27">
      <c r="D3835" s="68" t="s">
        <v>50</v>
      </c>
      <c r="E3835" s="70" t="s">
        <v>82</v>
      </c>
      <c r="F3835" s="70" t="s">
        <v>1548</v>
      </c>
      <c r="G3835" s="67">
        <v>44768</v>
      </c>
      <c r="H3835" s="67">
        <v>44778</v>
      </c>
      <c r="I3835" s="71">
        <f t="shared" si="206"/>
        <v>10</v>
      </c>
      <c r="J3835" s="112" t="s">
        <v>1549</v>
      </c>
      <c r="K3835" s="72" t="s">
        <v>1554</v>
      </c>
      <c r="L3835" s="73">
        <v>1</v>
      </c>
      <c r="M3835" s="73" t="s">
        <v>1555</v>
      </c>
      <c r="N3835" s="68" t="s">
        <v>80</v>
      </c>
      <c r="O3835" s="70" t="s">
        <v>1556</v>
      </c>
      <c r="P3835" s="67">
        <f t="shared" si="209"/>
        <v>44776</v>
      </c>
      <c r="Q3835" s="75" t="str">
        <f t="shared" si="207"/>
        <v>週三</v>
      </c>
      <c r="R3835" s="80" t="s">
        <v>50</v>
      </c>
      <c r="Z3835" s="79" t="s">
        <v>1557</v>
      </c>
      <c r="AA3835" s="1"/>
    </row>
    <row r="3836" spans="4:27">
      <c r="D3836" s="68" t="s">
        <v>50</v>
      </c>
      <c r="E3836" s="70" t="s">
        <v>51</v>
      </c>
      <c r="F3836" s="19" t="s">
        <v>1558</v>
      </c>
      <c r="G3836" s="67">
        <v>44760</v>
      </c>
      <c r="H3836" s="67">
        <v>44778</v>
      </c>
      <c r="I3836" s="71">
        <f t="shared" si="206"/>
        <v>18</v>
      </c>
      <c r="J3836" s="72" t="s">
        <v>60</v>
      </c>
      <c r="K3836" s="72" t="s">
        <v>1488</v>
      </c>
      <c r="L3836" s="73">
        <v>3</v>
      </c>
      <c r="M3836" s="73" t="s">
        <v>91</v>
      </c>
      <c r="N3836" s="68" t="str">
        <f>VLOOKUP(K3836,[1]人員授權表!D$3:G$249,4,0)</f>
        <v>有機</v>
      </c>
      <c r="O3836" s="70" t="str">
        <f>IF(J3836=[1]人員授權表!$C$85,"Casper李羿勳",IF(J3836=[1]人員授權表!$C$188,"Iring陳俊明",IF(J3836=[1]人員授權表!$C$189,"Brian陳泓霖",VLOOKUP(K3836,[1]人員授權表!D$2:E$249,2,FALSE))))</f>
        <v>Marco陳鴻鈞</v>
      </c>
      <c r="P3836" s="67">
        <f t="shared" si="209"/>
        <v>44776</v>
      </c>
      <c r="Q3836" s="75" t="str">
        <f t="shared" si="207"/>
        <v>週三</v>
      </c>
      <c r="R3836" s="80">
        <v>44771</v>
      </c>
      <c r="AA3836" s="1"/>
    </row>
    <row r="3837" spans="4:27">
      <c r="D3837" s="68" t="s">
        <v>50</v>
      </c>
      <c r="E3837" s="70" t="s">
        <v>51</v>
      </c>
      <c r="F3837" s="19" t="s">
        <v>1559</v>
      </c>
      <c r="G3837" s="67">
        <v>44760</v>
      </c>
      <c r="H3837" s="67">
        <v>44778</v>
      </c>
      <c r="I3837" s="71">
        <f t="shared" si="206"/>
        <v>18</v>
      </c>
      <c r="J3837" s="72" t="s">
        <v>53</v>
      </c>
      <c r="K3837" s="72" t="s">
        <v>54</v>
      </c>
      <c r="L3837" s="73">
        <v>1</v>
      </c>
      <c r="M3837" s="73" t="s">
        <v>91</v>
      </c>
      <c r="N3837" s="68" t="str">
        <f>VLOOKUP(K3837,[1]人員授權表!D$3:G$249,4,0)</f>
        <v>有機</v>
      </c>
      <c r="O3837" s="70" t="str">
        <f>IF(J3837=[1]人員授權表!$C$85,"Casper李羿勳",IF(J3837=[1]人員授權表!$C$188,"Iring陳俊明",IF(J3837=[1]人員授權表!$C$189,"Brian陳泓霖",VLOOKUP(K3837,[1]人員授權表!D$2:E$249,2,FALSE))))</f>
        <v>Marco陳鴻鈞</v>
      </c>
      <c r="P3837" s="67">
        <f t="shared" si="209"/>
        <v>44776</v>
      </c>
      <c r="Q3837" s="75" t="str">
        <f t="shared" si="207"/>
        <v>週三</v>
      </c>
      <c r="R3837" s="80">
        <v>44771</v>
      </c>
      <c r="AA3837" s="1"/>
    </row>
    <row r="3838" spans="4:27">
      <c r="D3838" s="68" t="s">
        <v>50</v>
      </c>
      <c r="E3838" s="70" t="s">
        <v>51</v>
      </c>
      <c r="F3838" s="19" t="s">
        <v>1559</v>
      </c>
      <c r="G3838" s="67">
        <v>44760</v>
      </c>
      <c r="H3838" s="67">
        <v>44778</v>
      </c>
      <c r="I3838" s="71">
        <f t="shared" si="206"/>
        <v>18</v>
      </c>
      <c r="J3838" s="72" t="s">
        <v>60</v>
      </c>
      <c r="K3838" s="72" t="s">
        <v>61</v>
      </c>
      <c r="L3838" s="73">
        <v>1</v>
      </c>
      <c r="M3838" s="73" t="s">
        <v>91</v>
      </c>
      <c r="N3838" s="68" t="str">
        <f>VLOOKUP(K3838,[1]人員授權表!D$3:G$249,4,0)</f>
        <v>有機</v>
      </c>
      <c r="O3838" s="70" t="str">
        <f>IF(J3838=[1]人員授權表!$C$85,"Casper李羿勳",IF(J3838=[1]人員授權表!$C$188,"Iring陳俊明",IF(J3838=[1]人員授權表!$C$189,"Brian陳泓霖",VLOOKUP(K3838,[1]人員授權表!D$2:E$249,2,FALSE))))</f>
        <v>Marco陳鴻鈞</v>
      </c>
      <c r="P3838" s="67">
        <f t="shared" si="209"/>
        <v>44776</v>
      </c>
      <c r="Q3838" s="75" t="str">
        <f t="shared" si="207"/>
        <v>週三</v>
      </c>
      <c r="R3838" s="80">
        <v>44771</v>
      </c>
      <c r="AA3838" s="1"/>
    </row>
    <row r="3839" spans="4:27">
      <c r="D3839" s="68" t="s">
        <v>50</v>
      </c>
      <c r="E3839" s="70" t="s">
        <v>51</v>
      </c>
      <c r="F3839" s="19" t="s">
        <v>1560</v>
      </c>
      <c r="G3839" s="67">
        <v>44760</v>
      </c>
      <c r="H3839" s="67">
        <v>44778</v>
      </c>
      <c r="I3839" s="71">
        <f t="shared" si="206"/>
        <v>18</v>
      </c>
      <c r="J3839" s="72" t="s">
        <v>249</v>
      </c>
      <c r="K3839" s="72" t="s">
        <v>250</v>
      </c>
      <c r="L3839" s="73">
        <v>1</v>
      </c>
      <c r="M3839" s="73" t="s">
        <v>91</v>
      </c>
      <c r="N3839" s="68" t="str">
        <f>VLOOKUP(K3839,[1]人員授權表!D$3:G$249,4,0)</f>
        <v>有機</v>
      </c>
      <c r="O3839" s="70" t="str">
        <f>IF(J3839=[1]人員授權表!$C$85,"Casper李羿勳",IF(J3839=[1]人員授權表!$C$188,"Iring陳俊明",IF(J3839=[1]人員授權表!$C$189,"Brian陳泓霖",VLOOKUP(K3839,[1]人員授權表!D$2:E$249,2,FALSE))))</f>
        <v>Marco陳鴻鈞</v>
      </c>
      <c r="P3839" s="67">
        <f t="shared" si="209"/>
        <v>44776</v>
      </c>
      <c r="Q3839" s="75" t="str">
        <f t="shared" si="207"/>
        <v>週三</v>
      </c>
      <c r="R3839" s="80">
        <v>44769</v>
      </c>
      <c r="AA3839" s="1"/>
    </row>
    <row r="3840" spans="4:27">
      <c r="D3840" s="68" t="s">
        <v>50</v>
      </c>
      <c r="E3840" s="70" t="s">
        <v>51</v>
      </c>
      <c r="F3840" s="19" t="s">
        <v>1560</v>
      </c>
      <c r="G3840" s="67">
        <v>44760</v>
      </c>
      <c r="H3840" s="67">
        <v>44778</v>
      </c>
      <c r="I3840" s="71">
        <f t="shared" si="206"/>
        <v>18</v>
      </c>
      <c r="J3840" s="72" t="s">
        <v>350</v>
      </c>
      <c r="K3840" s="72" t="s">
        <v>250</v>
      </c>
      <c r="L3840" s="73">
        <v>1</v>
      </c>
      <c r="M3840" s="73" t="s">
        <v>91</v>
      </c>
      <c r="N3840" s="68" t="str">
        <f>VLOOKUP(K3840,[1]人員授權表!D$3:G$249,4,0)</f>
        <v>有機</v>
      </c>
      <c r="O3840" s="70" t="str">
        <f>IF(J3840=[1]人員授權表!$C$85,"Casper李羿勳",IF(J3840=[1]人員授權表!$C$188,"Iring陳俊明",IF(J3840=[1]人員授權表!$C$189,"Brian陳泓霖",VLOOKUP(K3840,[1]人員授權表!D$2:E$249,2,FALSE))))</f>
        <v>Marco陳鴻鈞</v>
      </c>
      <c r="P3840" s="67">
        <f t="shared" si="209"/>
        <v>44776</v>
      </c>
      <c r="Q3840" s="75" t="str">
        <f t="shared" si="207"/>
        <v>週三</v>
      </c>
      <c r="R3840" s="80">
        <v>44769</v>
      </c>
      <c r="AA3840" s="1"/>
    </row>
    <row r="3841" spans="4:27">
      <c r="D3841" s="68" t="s">
        <v>50</v>
      </c>
      <c r="E3841" s="70" t="s">
        <v>51</v>
      </c>
      <c r="F3841" s="19" t="s">
        <v>1560</v>
      </c>
      <c r="G3841" s="67">
        <v>44760</v>
      </c>
      <c r="H3841" s="67">
        <v>44778</v>
      </c>
      <c r="I3841" s="71">
        <f t="shared" si="206"/>
        <v>18</v>
      </c>
      <c r="J3841" s="72" t="s">
        <v>53</v>
      </c>
      <c r="K3841" s="72" t="s">
        <v>54</v>
      </c>
      <c r="L3841" s="73">
        <v>1</v>
      </c>
      <c r="M3841" s="73" t="s">
        <v>91</v>
      </c>
      <c r="N3841" s="68" t="str">
        <f>VLOOKUP(K3841,[1]人員授權表!D$3:G$249,4,0)</f>
        <v>有機</v>
      </c>
      <c r="O3841" s="70" t="str">
        <f>IF(J3841=[1]人員授權表!$C$85,"Casper李羿勳",IF(J3841=[1]人員授權表!$C$188,"Iring陳俊明",IF(J3841=[1]人員授權表!$C$189,"Brian陳泓霖",VLOOKUP(K3841,[1]人員授權表!D$2:E$249,2,FALSE))))</f>
        <v>Marco陳鴻鈞</v>
      </c>
      <c r="P3841" s="67">
        <f t="shared" si="209"/>
        <v>44776</v>
      </c>
      <c r="Q3841" s="75" t="str">
        <f t="shared" si="207"/>
        <v>週三</v>
      </c>
      <c r="R3841" s="80">
        <v>44771</v>
      </c>
      <c r="AA3841" s="1"/>
    </row>
    <row r="3842" spans="4:27">
      <c r="D3842" s="68" t="s">
        <v>50</v>
      </c>
      <c r="E3842" s="70" t="s">
        <v>51</v>
      </c>
      <c r="F3842" s="19" t="s">
        <v>1560</v>
      </c>
      <c r="G3842" s="67">
        <v>44760</v>
      </c>
      <c r="H3842" s="67">
        <v>44778</v>
      </c>
      <c r="I3842" s="71">
        <f t="shared" si="206"/>
        <v>18</v>
      </c>
      <c r="J3842" s="72" t="s">
        <v>60</v>
      </c>
      <c r="K3842" s="72" t="s">
        <v>61</v>
      </c>
      <c r="L3842" s="73">
        <v>1</v>
      </c>
      <c r="M3842" s="73" t="s">
        <v>91</v>
      </c>
      <c r="N3842" s="68" t="str">
        <f>VLOOKUP(K3842,[1]人員授權表!D$3:G$249,4,0)</f>
        <v>有機</v>
      </c>
      <c r="O3842" s="70" t="str">
        <f>IF(J3842=[1]人員授權表!$C$85,"Casper李羿勳",IF(J3842=[1]人員授權表!$C$188,"Iring陳俊明",IF(J3842=[1]人員授權表!$C$189,"Brian陳泓霖",VLOOKUP(K3842,[1]人員授權表!D$2:E$249,2,FALSE))))</f>
        <v>Marco陳鴻鈞</v>
      </c>
      <c r="P3842" s="67">
        <f t="shared" si="209"/>
        <v>44776</v>
      </c>
      <c r="Q3842" s="75" t="str">
        <f t="shared" si="207"/>
        <v>週三</v>
      </c>
      <c r="R3842" s="80">
        <v>44771</v>
      </c>
      <c r="AA3842" s="1"/>
    </row>
    <row r="3843" spans="4:27">
      <c r="D3843" s="68" t="s">
        <v>50</v>
      </c>
      <c r="E3843" s="70" t="s">
        <v>51</v>
      </c>
      <c r="F3843" s="19" t="s">
        <v>1561</v>
      </c>
      <c r="G3843" s="67">
        <v>44761</v>
      </c>
      <c r="H3843" s="67">
        <v>44778</v>
      </c>
      <c r="I3843" s="71">
        <f t="shared" si="206"/>
        <v>17</v>
      </c>
      <c r="J3843" s="72" t="s">
        <v>244</v>
      </c>
      <c r="K3843" s="72" t="s">
        <v>241</v>
      </c>
      <c r="L3843" s="73">
        <v>1</v>
      </c>
      <c r="M3843" s="73" t="s">
        <v>91</v>
      </c>
      <c r="N3843" s="68" t="str">
        <f>VLOOKUP(K3843,[1]人員授權表!D$3:G$249,4,0)</f>
        <v>有機</v>
      </c>
      <c r="O3843" s="70" t="str">
        <f>IF(J3843=[1]人員授權表!$C$85,"Casper李羿勳",IF(J3843=[1]人員授權表!$C$188,"Iring陳俊明",IF(J3843=[1]人員授權表!$C$189,"Brian陳泓霖",VLOOKUP(K3843,[1]人員授權表!D$2:E$249,2,FALSE))))</f>
        <v>Casper李羿勳</v>
      </c>
      <c r="P3843" s="67">
        <f t="shared" si="209"/>
        <v>44776</v>
      </c>
      <c r="Q3843" s="75" t="str">
        <f t="shared" si="207"/>
        <v>週三</v>
      </c>
      <c r="R3843" s="80">
        <v>44776</v>
      </c>
      <c r="S3843" s="85"/>
      <c r="AA3843" s="1"/>
    </row>
    <row r="3844" spans="4:27">
      <c r="D3844" s="68" t="s">
        <v>50</v>
      </c>
      <c r="E3844" s="70" t="s">
        <v>51</v>
      </c>
      <c r="F3844" s="19" t="s">
        <v>1561</v>
      </c>
      <c r="G3844" s="67">
        <v>44761</v>
      </c>
      <c r="H3844" s="67">
        <v>44778</v>
      </c>
      <c r="I3844" s="71">
        <f t="shared" si="206"/>
        <v>17</v>
      </c>
      <c r="J3844" s="72" t="s">
        <v>240</v>
      </c>
      <c r="K3844" s="72" t="s">
        <v>241</v>
      </c>
      <c r="L3844" s="73">
        <v>1</v>
      </c>
      <c r="M3844" s="73" t="s">
        <v>91</v>
      </c>
      <c r="N3844" s="68" t="str">
        <f>VLOOKUP(K3844,[1]人員授權表!D$3:G$249,4,0)</f>
        <v>有機</v>
      </c>
      <c r="O3844" s="70" t="str">
        <f>IF(J3844=[1]人員授權表!$C$85,"Casper李羿勳",IF(J3844=[1]人員授權表!$C$188,"Iring陳俊明",IF(J3844=[1]人員授權表!$C$189,"Brian陳泓霖",VLOOKUP(K3844,[1]人員授權表!D$2:E$249,2,FALSE))))</f>
        <v>Casper李羿勳</v>
      </c>
      <c r="P3844" s="67">
        <f t="shared" si="209"/>
        <v>44776</v>
      </c>
      <c r="Q3844" s="75" t="str">
        <f t="shared" si="207"/>
        <v>週三</v>
      </c>
      <c r="R3844" s="80">
        <v>44776</v>
      </c>
      <c r="S3844" s="85"/>
      <c r="AA3844" s="1"/>
    </row>
    <row r="3845" spans="4:27">
      <c r="D3845" s="68" t="s">
        <v>50</v>
      </c>
      <c r="E3845" s="70" t="s">
        <v>51</v>
      </c>
      <c r="F3845" s="19" t="s">
        <v>1561</v>
      </c>
      <c r="G3845" s="67">
        <v>44761</v>
      </c>
      <c r="H3845" s="67">
        <v>44778</v>
      </c>
      <c r="I3845" s="71">
        <f t="shared" si="206"/>
        <v>17</v>
      </c>
      <c r="J3845" s="72" t="s">
        <v>246</v>
      </c>
      <c r="K3845" s="72" t="s">
        <v>241</v>
      </c>
      <c r="L3845" s="73">
        <v>1</v>
      </c>
      <c r="M3845" s="73" t="s">
        <v>91</v>
      </c>
      <c r="N3845" s="68" t="str">
        <f>VLOOKUP(K3845,[1]人員授權表!D$3:G$249,4,0)</f>
        <v>有機</v>
      </c>
      <c r="O3845" s="70" t="str">
        <f>IF(J3845=[1]人員授權表!$C$85,"Casper李羿勳",IF(J3845=[1]人員授權表!$C$188,"Iring陳俊明",IF(J3845=[1]人員授權表!$C$189,"Brian陳泓霖",VLOOKUP(K3845,[1]人員授權表!D$2:E$249,2,FALSE))))</f>
        <v>Casper李羿勳</v>
      </c>
      <c r="P3845" s="67">
        <f t="shared" si="209"/>
        <v>44776</v>
      </c>
      <c r="Q3845" s="75" t="str">
        <f t="shared" si="207"/>
        <v>週三</v>
      </c>
      <c r="R3845" s="80">
        <v>44776</v>
      </c>
      <c r="S3845" s="85"/>
      <c r="AA3845" s="1"/>
    </row>
    <row r="3846" spans="4:27">
      <c r="D3846" s="68" t="s">
        <v>50</v>
      </c>
      <c r="E3846" s="70" t="s">
        <v>51</v>
      </c>
      <c r="F3846" s="19" t="s">
        <v>1561</v>
      </c>
      <c r="G3846" s="67">
        <v>44761</v>
      </c>
      <c r="H3846" s="67">
        <v>44778</v>
      </c>
      <c r="I3846" s="71">
        <f t="shared" si="206"/>
        <v>17</v>
      </c>
      <c r="J3846" s="72" t="s">
        <v>66</v>
      </c>
      <c r="K3846" s="72" t="s">
        <v>64</v>
      </c>
      <c r="L3846" s="73">
        <v>5</v>
      </c>
      <c r="M3846" s="73" t="s">
        <v>91</v>
      </c>
      <c r="N3846" s="68" t="str">
        <f>VLOOKUP(K3846,[1]人員授權表!D$3:G$249,4,0)</f>
        <v>有機</v>
      </c>
      <c r="O3846" s="70" t="str">
        <f>IF(J3846=[1]人員授權表!$C$85,"Casper李羿勳",IF(J3846=[1]人員授權表!$C$188,"Iring陳俊明",IF(J3846=[1]人員授權表!$C$189,"Brian陳泓霖",VLOOKUP(K3846,[1]人員授權表!D$2:E$249,2,FALSE))))</f>
        <v>Casper李羿勳</v>
      </c>
      <c r="P3846" s="67">
        <f t="shared" si="209"/>
        <v>44776</v>
      </c>
      <c r="Q3846" s="75" t="str">
        <f t="shared" si="207"/>
        <v>週三</v>
      </c>
      <c r="R3846" s="80">
        <v>44771</v>
      </c>
      <c r="AA3846" s="1"/>
    </row>
    <row r="3847" spans="4:27">
      <c r="D3847" s="68" t="s">
        <v>50</v>
      </c>
      <c r="E3847" s="70" t="s">
        <v>51</v>
      </c>
      <c r="F3847" s="19" t="s">
        <v>1561</v>
      </c>
      <c r="G3847" s="67">
        <v>44761</v>
      </c>
      <c r="H3847" s="67">
        <v>44778</v>
      </c>
      <c r="I3847" s="71">
        <f t="shared" ref="I3847:I3910" si="210">_xlfn.DAYS(H3847,G3847)</f>
        <v>17</v>
      </c>
      <c r="J3847" s="72" t="s">
        <v>492</v>
      </c>
      <c r="K3847" s="72" t="s">
        <v>1562</v>
      </c>
      <c r="L3847" s="73">
        <v>3</v>
      </c>
      <c r="M3847" s="73" t="s">
        <v>91</v>
      </c>
      <c r="N3847" s="68" t="str">
        <f>VLOOKUP(K3847,[1]人員授權表!D$3:G$249,4,0)</f>
        <v>無機</v>
      </c>
      <c r="O3847" s="70" t="str">
        <f>IF(J3847=[1]人員授權表!$C$85,"Casper李羿勳",IF(J3847=[1]人員授權表!$C$188,"Iring陳俊明",IF(J3847=[1]人員授權表!$C$189,"Brian陳泓霖",VLOOKUP(K3847,[1]人員授權表!D$2:E$249,2,FALSE))))</f>
        <v>Iring陳俊明</v>
      </c>
      <c r="P3847" s="67">
        <f t="shared" si="209"/>
        <v>44776</v>
      </c>
      <c r="Q3847" s="75" t="str">
        <f t="shared" ref="Q3847:Q3910" si="211">TEXT(P3847,"aaa")</f>
        <v>週三</v>
      </c>
      <c r="R3847" s="80">
        <v>44769</v>
      </c>
      <c r="AA3847" s="1"/>
    </row>
    <row r="3848" spans="4:27">
      <c r="D3848" s="68" t="s">
        <v>50</v>
      </c>
      <c r="E3848" s="70" t="s">
        <v>51</v>
      </c>
      <c r="F3848" s="19" t="s">
        <v>1561</v>
      </c>
      <c r="G3848" s="67">
        <v>44761</v>
      </c>
      <c r="H3848" s="67">
        <v>44778</v>
      </c>
      <c r="I3848" s="71">
        <f t="shared" si="210"/>
        <v>17</v>
      </c>
      <c r="J3848" s="72" t="s">
        <v>616</v>
      </c>
      <c r="K3848" s="72" t="s">
        <v>617</v>
      </c>
      <c r="L3848" s="73">
        <v>1</v>
      </c>
      <c r="M3848" s="73" t="s">
        <v>91</v>
      </c>
      <c r="N3848" s="68" t="str">
        <f>VLOOKUP(K3848,[1]人員授權表!D$3:G$249,4,0)</f>
        <v>有機</v>
      </c>
      <c r="O3848" s="70" t="str">
        <f>IF(J3848=[1]人員授權表!$C$85,"Casper李羿勳",IF(J3848=[1]人員授權表!$C$188,"Iring陳俊明",IF(J3848=[1]人員授權表!$C$189,"Brian陳泓霖",VLOOKUP(K3848,[1]人員授權表!D$2:E$249,2,FALSE))))</f>
        <v>Casper李羿勳</v>
      </c>
      <c r="P3848" s="67">
        <f t="shared" si="209"/>
        <v>44776</v>
      </c>
      <c r="Q3848" s="75" t="str">
        <f t="shared" si="211"/>
        <v>週三</v>
      </c>
      <c r="R3848" s="80">
        <v>44776</v>
      </c>
      <c r="AA3848" s="1"/>
    </row>
    <row r="3849" spans="4:27">
      <c r="D3849" s="68" t="s">
        <v>50</v>
      </c>
      <c r="E3849" s="70" t="s">
        <v>51</v>
      </c>
      <c r="F3849" s="19" t="s">
        <v>1563</v>
      </c>
      <c r="G3849" s="67">
        <v>44762</v>
      </c>
      <c r="H3849" s="67">
        <v>44778</v>
      </c>
      <c r="I3849" s="71">
        <f t="shared" si="210"/>
        <v>16</v>
      </c>
      <c r="J3849" s="72" t="s">
        <v>53</v>
      </c>
      <c r="K3849" s="72" t="s">
        <v>54</v>
      </c>
      <c r="L3849" s="73">
        <v>1</v>
      </c>
      <c r="M3849" s="73" t="s">
        <v>91</v>
      </c>
      <c r="N3849" s="68" t="str">
        <f>VLOOKUP(K3849,[1]人員授權表!D$3:G$249,4,0)</f>
        <v>有機</v>
      </c>
      <c r="O3849" s="70" t="str">
        <f>IF(J3849=[1]人員授權表!$C$85,"Casper李羿勳",IF(J3849=[1]人員授權表!$C$188,"Iring陳俊明",IF(J3849=[1]人員授權表!$C$189,"Brian陳泓霖",VLOOKUP(K3849,[1]人員授權表!D$2:E$249,2,FALSE))))</f>
        <v>Marco陳鴻鈞</v>
      </c>
      <c r="P3849" s="67">
        <f t="shared" si="209"/>
        <v>44776</v>
      </c>
      <c r="Q3849" s="75" t="str">
        <f t="shared" si="211"/>
        <v>週三</v>
      </c>
      <c r="R3849" s="80">
        <v>44771</v>
      </c>
      <c r="U3849" s="70">
        <v>1</v>
      </c>
      <c r="Y3849" s="78">
        <v>44845</v>
      </c>
      <c r="Z3849" s="79" t="s">
        <v>1564</v>
      </c>
      <c r="AA3849" s="1"/>
    </row>
    <row r="3850" spans="4:27">
      <c r="D3850" s="68" t="s">
        <v>50</v>
      </c>
      <c r="E3850" s="70" t="s">
        <v>51</v>
      </c>
      <c r="F3850" s="19" t="s">
        <v>1563</v>
      </c>
      <c r="G3850" s="67">
        <v>44762</v>
      </c>
      <c r="H3850" s="67">
        <v>44778</v>
      </c>
      <c r="I3850" s="71">
        <f t="shared" si="210"/>
        <v>16</v>
      </c>
      <c r="J3850" s="72" t="s">
        <v>60</v>
      </c>
      <c r="K3850" s="72" t="s">
        <v>61</v>
      </c>
      <c r="L3850" s="73">
        <v>1</v>
      </c>
      <c r="M3850" s="73" t="s">
        <v>91</v>
      </c>
      <c r="N3850" s="68" t="str">
        <f>VLOOKUP(K3850,[1]人員授權表!D$3:G$249,4,0)</f>
        <v>有機</v>
      </c>
      <c r="O3850" s="70" t="str">
        <f>IF(J3850=[1]人員授權表!$C$85,"Casper李羿勳",IF(J3850=[1]人員授權表!$C$188,"Iring陳俊明",IF(J3850=[1]人員授權表!$C$189,"Brian陳泓霖",VLOOKUP(K3850,[1]人員授權表!D$2:E$249,2,FALSE))))</f>
        <v>Marco陳鴻鈞</v>
      </c>
      <c r="P3850" s="67">
        <f t="shared" si="209"/>
        <v>44776</v>
      </c>
      <c r="Q3850" s="75" t="str">
        <f t="shared" si="211"/>
        <v>週三</v>
      </c>
      <c r="R3850" s="80">
        <v>44771</v>
      </c>
      <c r="U3850" s="70">
        <v>1</v>
      </c>
      <c r="Y3850" s="78">
        <v>44845</v>
      </c>
      <c r="Z3850" s="79" t="s">
        <v>1564</v>
      </c>
      <c r="AA3850" s="1"/>
    </row>
    <row r="3851" spans="4:27">
      <c r="D3851" s="68" t="s">
        <v>50</v>
      </c>
      <c r="E3851" s="70" t="s">
        <v>51</v>
      </c>
      <c r="F3851" s="19" t="s">
        <v>1565</v>
      </c>
      <c r="G3851" s="67">
        <v>44761</v>
      </c>
      <c r="H3851" s="67">
        <v>44778</v>
      </c>
      <c r="I3851" s="71">
        <f t="shared" si="210"/>
        <v>17</v>
      </c>
      <c r="J3851" s="72" t="s">
        <v>240</v>
      </c>
      <c r="K3851" s="72" t="s">
        <v>248</v>
      </c>
      <c r="L3851" s="73">
        <v>1</v>
      </c>
      <c r="M3851" s="73" t="s">
        <v>55</v>
      </c>
      <c r="N3851" s="68" t="str">
        <f>VLOOKUP(K3851,[1]人員授權表!D$3:G$249,4,0)</f>
        <v>有機</v>
      </c>
      <c r="O3851" s="70" t="str">
        <f>IF(J3851=[1]人員授權表!$C$85,"Casper李羿勳",IF(J3851=[1]人員授權表!$C$188,"Iring陳俊明",IF(J3851=[1]人員授權表!$C$189,"Brian陳泓霖",VLOOKUP(K3851,[1]人員授權表!D$2:E$249,2,FALSE))))</f>
        <v>Marco陳鴻鈞</v>
      </c>
      <c r="P3851" s="67">
        <f t="shared" si="209"/>
        <v>44776</v>
      </c>
      <c r="Q3851" s="75" t="str">
        <f t="shared" si="211"/>
        <v>週三</v>
      </c>
      <c r="R3851" s="80">
        <v>44771</v>
      </c>
      <c r="AA3851" s="1"/>
    </row>
    <row r="3852" spans="4:27">
      <c r="D3852" s="68" t="s">
        <v>50</v>
      </c>
      <c r="E3852" s="70" t="s">
        <v>51</v>
      </c>
      <c r="F3852" s="19" t="s">
        <v>1565</v>
      </c>
      <c r="G3852" s="67">
        <v>44761</v>
      </c>
      <c r="H3852" s="67">
        <v>44778</v>
      </c>
      <c r="I3852" s="71">
        <f t="shared" si="210"/>
        <v>17</v>
      </c>
      <c r="J3852" s="72" t="s">
        <v>53</v>
      </c>
      <c r="K3852" s="72" t="s">
        <v>54</v>
      </c>
      <c r="L3852" s="73">
        <v>2</v>
      </c>
      <c r="M3852" s="73" t="s">
        <v>55</v>
      </c>
      <c r="N3852" s="68" t="str">
        <f>VLOOKUP(K3852,[1]人員授權表!D$3:G$249,4,0)</f>
        <v>有機</v>
      </c>
      <c r="O3852" s="70" t="str">
        <f>IF(J3852=[1]人員授權表!$C$85,"Casper李羿勳",IF(J3852=[1]人員授權表!$C$188,"Iring陳俊明",IF(J3852=[1]人員授權表!$C$189,"Brian陳泓霖",VLOOKUP(K3852,[1]人員授權表!D$2:E$249,2,FALSE))))</f>
        <v>Marco陳鴻鈞</v>
      </c>
      <c r="P3852" s="67">
        <f t="shared" si="209"/>
        <v>44776</v>
      </c>
      <c r="Q3852" s="75" t="str">
        <f t="shared" si="211"/>
        <v>週三</v>
      </c>
      <c r="R3852" s="80">
        <v>44771</v>
      </c>
      <c r="AA3852" s="1"/>
    </row>
    <row r="3853" spans="4:27">
      <c r="D3853" s="68" t="s">
        <v>50</v>
      </c>
      <c r="E3853" s="70" t="s">
        <v>51</v>
      </c>
      <c r="F3853" s="19" t="s">
        <v>1566</v>
      </c>
      <c r="G3853" s="67">
        <v>44755</v>
      </c>
      <c r="H3853" s="67">
        <v>44778</v>
      </c>
      <c r="I3853" s="71">
        <f t="shared" si="210"/>
        <v>23</v>
      </c>
      <c r="J3853" s="72" t="s">
        <v>257</v>
      </c>
      <c r="K3853" s="72" t="s">
        <v>258</v>
      </c>
      <c r="L3853" s="73">
        <v>2</v>
      </c>
      <c r="M3853" s="73" t="s">
        <v>91</v>
      </c>
      <c r="N3853" s="68" t="str">
        <f>VLOOKUP(K3853,[1]人員授權表!D$3:G$249,4,0)</f>
        <v>有機</v>
      </c>
      <c r="O3853" s="70" t="str">
        <f>IF(J3853=[1]人員授權表!$C$85,"Casper李羿勳",IF(J3853=[1]人員授權表!$C$188,"Iring陳俊明",IF(J3853=[1]人員授權表!$C$189,"Brian陳泓霖",VLOOKUP(K3853,[1]人員授權表!D$2:E$249,2,FALSE))))</f>
        <v>Casper李羿勳</v>
      </c>
      <c r="P3853" s="67">
        <f t="shared" si="209"/>
        <v>44776</v>
      </c>
      <c r="Q3853" s="75" t="str">
        <f t="shared" si="211"/>
        <v>週三</v>
      </c>
      <c r="R3853" s="80">
        <v>44776</v>
      </c>
      <c r="AA3853" s="1"/>
    </row>
    <row r="3854" spans="4:27">
      <c r="D3854" s="68" t="s">
        <v>50</v>
      </c>
      <c r="E3854" s="70" t="s">
        <v>82</v>
      </c>
      <c r="F3854" s="70" t="s">
        <v>1567</v>
      </c>
      <c r="G3854" s="67">
        <v>44762</v>
      </c>
      <c r="H3854" s="67">
        <v>44778</v>
      </c>
      <c r="I3854" s="71">
        <f t="shared" si="210"/>
        <v>16</v>
      </c>
      <c r="J3854" s="72" t="s">
        <v>1568</v>
      </c>
      <c r="K3854" s="72" t="s">
        <v>337</v>
      </c>
      <c r="L3854" s="73">
        <v>6</v>
      </c>
      <c r="M3854" s="73" t="s">
        <v>91</v>
      </c>
      <c r="N3854" s="68" t="str">
        <f>VLOOKUP(K3854,[1]人員授權表!D$3:G$249,4,0)</f>
        <v>無機</v>
      </c>
      <c r="O3854" s="70" t="str">
        <f>IF(J3854=[1]人員授權表!$C$85,"Casper李羿勳",IF(J3854=[1]人員授權表!$C$188,"Iring陳俊明",IF(J3854=[1]人員授權表!$C$189,"Brian陳泓霖",VLOOKUP(K3854,[1]人員授權表!D$2:E$249,2,FALSE))))</f>
        <v>Iring陳俊明</v>
      </c>
      <c r="P3854" s="67">
        <f t="shared" si="209"/>
        <v>44776</v>
      </c>
      <c r="Q3854" s="75" t="str">
        <f t="shared" si="211"/>
        <v>週三</v>
      </c>
      <c r="R3854" s="80">
        <v>44770</v>
      </c>
      <c r="AA3854" s="1"/>
    </row>
    <row r="3855" spans="4:27">
      <c r="D3855" s="68" t="s">
        <v>50</v>
      </c>
      <c r="E3855" s="70" t="s">
        <v>82</v>
      </c>
      <c r="F3855" s="70" t="s">
        <v>1567</v>
      </c>
      <c r="G3855" s="67">
        <v>44762</v>
      </c>
      <c r="H3855" s="67">
        <v>44778</v>
      </c>
      <c r="I3855" s="71">
        <f t="shared" si="210"/>
        <v>16</v>
      </c>
      <c r="J3855" s="72" t="s">
        <v>485</v>
      </c>
      <c r="K3855" s="72" t="s">
        <v>337</v>
      </c>
      <c r="L3855" s="73">
        <v>6</v>
      </c>
      <c r="M3855" s="73" t="s">
        <v>91</v>
      </c>
      <c r="N3855" s="68" t="str">
        <f>VLOOKUP(K3855,[1]人員授權表!D$3:G$249,4,0)</f>
        <v>無機</v>
      </c>
      <c r="O3855" s="70" t="str">
        <f>IF(J3855=[1]人員授權表!$C$85,"Casper李羿勳",IF(J3855=[1]人員授權表!$C$188,"Iring陳俊明",IF(J3855=[1]人員授權表!$C$189,"Brian陳泓霖",VLOOKUP(K3855,[1]人員授權表!D$2:E$249,2,FALSE))))</f>
        <v>Iring陳俊明</v>
      </c>
      <c r="P3855" s="67">
        <f t="shared" si="209"/>
        <v>44776</v>
      </c>
      <c r="Q3855" s="75" t="str">
        <f t="shared" si="211"/>
        <v>週三</v>
      </c>
      <c r="R3855" s="80">
        <v>44770</v>
      </c>
      <c r="AA3855" s="1"/>
    </row>
    <row r="3856" spans="4:27">
      <c r="D3856" s="68" t="s">
        <v>50</v>
      </c>
      <c r="E3856" s="70" t="s">
        <v>82</v>
      </c>
      <c r="F3856" s="70" t="s">
        <v>1567</v>
      </c>
      <c r="G3856" s="67">
        <v>44762</v>
      </c>
      <c r="H3856" s="67">
        <v>44778</v>
      </c>
      <c r="I3856" s="71">
        <f t="shared" si="210"/>
        <v>16</v>
      </c>
      <c r="J3856" s="72" t="s">
        <v>1569</v>
      </c>
      <c r="K3856" s="72" t="s">
        <v>436</v>
      </c>
      <c r="L3856" s="73">
        <v>6</v>
      </c>
      <c r="M3856" s="73" t="s">
        <v>91</v>
      </c>
      <c r="N3856" s="68" t="str">
        <f>VLOOKUP(K3856,[1]人員授權表!D$3:G$249,4,0)</f>
        <v>無機</v>
      </c>
      <c r="O3856" s="70" t="str">
        <f>IF(J3856=[1]人員授權表!$C$85,"Casper李羿勳",IF(J3856=[1]人員授權表!$C$188,"Iring陳俊明",IF(J3856=[1]人員授權表!$C$189,"Brian陳泓霖",VLOOKUP(K3856,[1]人員授權表!D$2:E$249,2,FALSE))))</f>
        <v>Dennis陳汶宏</v>
      </c>
      <c r="P3856" s="67">
        <f t="shared" si="209"/>
        <v>44776</v>
      </c>
      <c r="Q3856" s="75" t="str">
        <f t="shared" si="211"/>
        <v>週三</v>
      </c>
      <c r="R3856" s="80">
        <v>44769</v>
      </c>
      <c r="AA3856" s="1"/>
    </row>
    <row r="3857" spans="2:27">
      <c r="D3857" s="68" t="s">
        <v>50</v>
      </c>
      <c r="E3857" s="70" t="s">
        <v>82</v>
      </c>
      <c r="F3857" s="70" t="s">
        <v>1570</v>
      </c>
      <c r="G3857" s="67">
        <v>44764</v>
      </c>
      <c r="H3857" s="67">
        <v>44778</v>
      </c>
      <c r="I3857" s="71">
        <f t="shared" si="210"/>
        <v>14</v>
      </c>
      <c r="J3857" s="72" t="s">
        <v>125</v>
      </c>
      <c r="K3857" s="72" t="s">
        <v>144</v>
      </c>
      <c r="L3857" s="73">
        <v>1</v>
      </c>
      <c r="M3857" s="73" t="s">
        <v>79</v>
      </c>
      <c r="N3857" s="68" t="str">
        <f>VLOOKUP(K3857,[1]人員授權表!D$3:G$249,4,0)</f>
        <v>有機</v>
      </c>
      <c r="O3857" s="70" t="str">
        <f>IF(J3857=[1]人員授權表!$C$85,"Casper李羿勳",IF(J3857=[1]人員授權表!$C$188,"Iring陳俊明",IF(J3857=[1]人員授權表!$C$189,"Brian陳泓霖",VLOOKUP(K3857,[1]人員授權表!D$2:E$249,2,FALSE))))</f>
        <v>Lucy黃詩婷</v>
      </c>
      <c r="P3857" s="67">
        <f t="shared" si="209"/>
        <v>44776</v>
      </c>
      <c r="Q3857" s="75" t="str">
        <f t="shared" si="211"/>
        <v>週三</v>
      </c>
      <c r="R3857" s="80">
        <v>44768</v>
      </c>
      <c r="AA3857" s="1"/>
    </row>
    <row r="3858" spans="2:27">
      <c r="D3858" s="68" t="s">
        <v>50</v>
      </c>
      <c r="E3858" s="70" t="s">
        <v>82</v>
      </c>
      <c r="F3858" s="70" t="s">
        <v>1570</v>
      </c>
      <c r="G3858" s="67">
        <v>44764</v>
      </c>
      <c r="H3858" s="67">
        <v>44778</v>
      </c>
      <c r="I3858" s="71">
        <f t="shared" si="210"/>
        <v>14</v>
      </c>
      <c r="J3858" s="72" t="s">
        <v>139</v>
      </c>
      <c r="K3858" s="72" t="s">
        <v>140</v>
      </c>
      <c r="L3858" s="73">
        <v>1</v>
      </c>
      <c r="M3858" s="73" t="s">
        <v>79</v>
      </c>
      <c r="N3858" s="68" t="str">
        <f>VLOOKUP(K3858,[1]人員授權表!D$3:G$249,4,0)</f>
        <v>無機</v>
      </c>
      <c r="O3858" s="70" t="str">
        <f>IF(J3858=[1]人員授權表!$C$85,"Casper李羿勳",IF(J3858=[1]人員授權表!$C$188,"Iring陳俊明",IF(J3858=[1]人員授權表!$C$189,"Brian陳泓霖",VLOOKUP(K3858,[1]人員授權表!D$2:E$249,2,FALSE))))</f>
        <v>Brian陳泓霖</v>
      </c>
      <c r="P3858" s="67">
        <f t="shared" si="209"/>
        <v>44776</v>
      </c>
      <c r="Q3858" s="75" t="str">
        <f t="shared" si="211"/>
        <v>週三</v>
      </c>
      <c r="R3858" s="80">
        <v>44771</v>
      </c>
      <c r="AA3858" s="1"/>
    </row>
    <row r="3859" spans="2:27">
      <c r="D3859" s="68" t="s">
        <v>50</v>
      </c>
      <c r="E3859" s="70" t="s">
        <v>82</v>
      </c>
      <c r="F3859" s="70" t="s">
        <v>1570</v>
      </c>
      <c r="G3859" s="67">
        <v>44764</v>
      </c>
      <c r="H3859" s="67">
        <v>44778</v>
      </c>
      <c r="I3859" s="71">
        <f t="shared" si="210"/>
        <v>14</v>
      </c>
      <c r="J3859" s="72" t="s">
        <v>153</v>
      </c>
      <c r="K3859" s="72" t="s">
        <v>154</v>
      </c>
      <c r="L3859" s="73">
        <v>1</v>
      </c>
      <c r="M3859" s="73" t="s">
        <v>79</v>
      </c>
      <c r="N3859" s="68" t="str">
        <f>VLOOKUP(K3859,[1]人員授權表!D$3:G$249,4,0)</f>
        <v>無機</v>
      </c>
      <c r="O3859" s="70" t="str">
        <f>IF(J3859=[1]人員授權表!$C$85,"Casper李羿勳",IF(J3859=[1]人員授權表!$C$188,"Iring陳俊明",IF(J3859=[1]人員授權表!$C$189,"Brian陳泓霖",VLOOKUP(K3859,[1]人員授權表!D$2:E$249,2,FALSE))))</f>
        <v>Ken張智凱</v>
      </c>
      <c r="P3859" s="67">
        <f t="shared" si="209"/>
        <v>44776</v>
      </c>
      <c r="Q3859" s="75" t="str">
        <f t="shared" si="211"/>
        <v>週三</v>
      </c>
      <c r="R3859" s="80">
        <v>44770</v>
      </c>
      <c r="AA3859" s="1"/>
    </row>
    <row r="3860" spans="2:27">
      <c r="D3860" s="68" t="s">
        <v>50</v>
      </c>
      <c r="E3860" s="70" t="s">
        <v>82</v>
      </c>
      <c r="F3860" s="70" t="s">
        <v>1570</v>
      </c>
      <c r="G3860" s="67">
        <v>44764</v>
      </c>
      <c r="H3860" s="67">
        <v>44778</v>
      </c>
      <c r="I3860" s="71">
        <f t="shared" si="210"/>
        <v>14</v>
      </c>
      <c r="J3860" s="72" t="s">
        <v>137</v>
      </c>
      <c r="K3860" s="72" t="s">
        <v>138</v>
      </c>
      <c r="L3860" s="73">
        <v>2</v>
      </c>
      <c r="M3860" s="73" t="s">
        <v>79</v>
      </c>
      <c r="N3860" s="68" t="str">
        <f>VLOOKUP(K3860,[1]人員授權表!D$3:G$249,4,0)</f>
        <v>無機</v>
      </c>
      <c r="O3860" s="70" t="s">
        <v>99</v>
      </c>
      <c r="P3860" s="67">
        <f t="shared" si="209"/>
        <v>44776</v>
      </c>
      <c r="Q3860" s="75" t="str">
        <f t="shared" si="211"/>
        <v>週三</v>
      </c>
      <c r="R3860" s="80">
        <v>44771</v>
      </c>
      <c r="AA3860" s="1"/>
    </row>
    <row r="3861" spans="2:27">
      <c r="D3861" s="68" t="s">
        <v>50</v>
      </c>
      <c r="E3861" s="70" t="s">
        <v>82</v>
      </c>
      <c r="F3861" s="70" t="s">
        <v>1570</v>
      </c>
      <c r="G3861" s="67">
        <v>44764</v>
      </c>
      <c r="H3861" s="67">
        <v>44778</v>
      </c>
      <c r="I3861" s="71">
        <f t="shared" si="210"/>
        <v>14</v>
      </c>
      <c r="J3861" s="72" t="s">
        <v>148</v>
      </c>
      <c r="K3861" s="72" t="s">
        <v>149</v>
      </c>
      <c r="L3861" s="73">
        <v>1</v>
      </c>
      <c r="M3861" s="73" t="s">
        <v>79</v>
      </c>
      <c r="N3861" s="68" t="str">
        <f>VLOOKUP(K3861,[1]人員授權表!D$3:G$249,4,0)</f>
        <v>無機</v>
      </c>
      <c r="O3861" s="70" t="str">
        <f>IF(J3861=[1]人員授權表!$C$85,"Casper李羿勳",IF(J3861=[1]人員授權表!$C$188,"Iring陳俊明",IF(J3861=[1]人員授權表!$C$189,"Brian陳泓霖",VLOOKUP(K3861,[1]人員授權表!D$2:E$249,2,FALSE))))</f>
        <v>Vicky游崴涵</v>
      </c>
      <c r="P3861" s="67">
        <f t="shared" si="209"/>
        <v>44776</v>
      </c>
      <c r="Q3861" s="75" t="str">
        <f t="shared" si="211"/>
        <v>週三</v>
      </c>
      <c r="R3861" s="80">
        <v>44770</v>
      </c>
      <c r="AA3861" s="1"/>
    </row>
    <row r="3862" spans="2:27">
      <c r="D3862" s="68" t="s">
        <v>50</v>
      </c>
      <c r="E3862" s="70" t="s">
        <v>2</v>
      </c>
      <c r="F3862" s="4" t="s">
        <v>1571</v>
      </c>
      <c r="G3862" s="67">
        <v>44768</v>
      </c>
      <c r="H3862" s="67">
        <f>G3862+10</f>
        <v>44778</v>
      </c>
      <c r="I3862" s="71">
        <f t="shared" si="210"/>
        <v>10</v>
      </c>
      <c r="J3862" s="72" t="s">
        <v>106</v>
      </c>
      <c r="K3862" s="72" t="s">
        <v>386</v>
      </c>
      <c r="L3862" s="110">
        <v>2</v>
      </c>
      <c r="M3862" s="73" t="s">
        <v>108</v>
      </c>
      <c r="N3862" s="68" t="str">
        <f>VLOOKUP(K3862,[1]人員授權表!D$3:G$249,4,0)</f>
        <v>有機</v>
      </c>
      <c r="O3862" s="70" t="str">
        <f>IF(J3862=[1]人員授權表!$C$85,"Casper李羿勳",IF(J3862=[1]人員授權表!$C$188,"Iring陳俊明",IF(J3862=[1]人員授權表!$C$189,"Brian陳泓霖",VLOOKUP(K3862,[1]人員授權表!D$2:E$249,2,FALSE))))</f>
        <v>Una林庭瑄</v>
      </c>
      <c r="P3862" s="67">
        <f t="shared" si="209"/>
        <v>44776</v>
      </c>
      <c r="Q3862" s="75" t="str">
        <f t="shared" si="211"/>
        <v>週三</v>
      </c>
      <c r="R3862" s="80">
        <v>44775</v>
      </c>
      <c r="AA3862" s="1"/>
    </row>
    <row r="3863" spans="2:27">
      <c r="D3863" s="68" t="s">
        <v>50</v>
      </c>
      <c r="E3863" s="70" t="s">
        <v>82</v>
      </c>
      <c r="F3863" s="19" t="s">
        <v>1572</v>
      </c>
      <c r="G3863" s="67">
        <v>44763</v>
      </c>
      <c r="H3863" s="67">
        <v>44778</v>
      </c>
      <c r="I3863" s="71">
        <f t="shared" si="210"/>
        <v>15</v>
      </c>
      <c r="J3863" s="72" t="s">
        <v>181</v>
      </c>
      <c r="K3863" s="72" t="s">
        <v>182</v>
      </c>
      <c r="L3863" s="73">
        <v>2</v>
      </c>
      <c r="M3863" s="73" t="s">
        <v>108</v>
      </c>
      <c r="N3863" s="68" t="str">
        <f>VLOOKUP(K3863,[1]人員授權表!D$3:G$249,4,0)</f>
        <v>有機</v>
      </c>
      <c r="O3863" s="70" t="str">
        <f>IF(J3863=[1]人員授權表!$C$85,"Casper李羿勳",IF(J3863=[1]人員授權表!$C$188,"Iring陳俊明",IF(J3863=[1]人員授權表!$C$189,"Brian陳泓霖",VLOOKUP(K3863,[1]人員授權表!D$2:E$249,2,FALSE))))</f>
        <v>Sara王淑玲</v>
      </c>
      <c r="P3863" s="67">
        <f t="shared" si="209"/>
        <v>44776</v>
      </c>
      <c r="Q3863" s="75" t="str">
        <f t="shared" si="211"/>
        <v>週三</v>
      </c>
      <c r="R3863" s="80">
        <v>44771</v>
      </c>
      <c r="AA3863" s="1"/>
    </row>
    <row r="3864" spans="2:27">
      <c r="D3864" s="68" t="s">
        <v>50</v>
      </c>
      <c r="E3864" s="70" t="s">
        <v>82</v>
      </c>
      <c r="F3864" s="19" t="s">
        <v>1573</v>
      </c>
      <c r="G3864" s="67">
        <v>44763</v>
      </c>
      <c r="H3864" s="67">
        <v>44778</v>
      </c>
      <c r="I3864" s="71">
        <f t="shared" si="210"/>
        <v>15</v>
      </c>
      <c r="J3864" s="72" t="s">
        <v>181</v>
      </c>
      <c r="K3864" s="72" t="s">
        <v>182</v>
      </c>
      <c r="L3864" s="73">
        <v>3</v>
      </c>
      <c r="M3864" s="73" t="s">
        <v>108</v>
      </c>
      <c r="N3864" s="68" t="str">
        <f>VLOOKUP(K3864,[1]人員授權表!D$3:G$249,4,0)</f>
        <v>有機</v>
      </c>
      <c r="O3864" s="70" t="str">
        <f>IF(J3864=[1]人員授權表!$C$85,"Casper李羿勳",IF(J3864=[1]人員授權表!$C$188,"Iring陳俊明",IF(J3864=[1]人員授權表!$C$189,"Brian陳泓霖",VLOOKUP(K3864,[1]人員授權表!D$2:E$249,2,FALSE))))</f>
        <v>Sara王淑玲</v>
      </c>
      <c r="P3864" s="67">
        <f t="shared" si="209"/>
        <v>44776</v>
      </c>
      <c r="Q3864" s="75" t="str">
        <f t="shared" si="211"/>
        <v>週三</v>
      </c>
      <c r="R3864" s="80">
        <v>44771</v>
      </c>
      <c r="AA3864" s="1"/>
    </row>
    <row r="3865" spans="2:27">
      <c r="D3865" s="68" t="s">
        <v>50</v>
      </c>
      <c r="E3865" s="70" t="s">
        <v>82</v>
      </c>
      <c r="F3865" s="19" t="s">
        <v>1574</v>
      </c>
      <c r="G3865" s="67">
        <v>44763</v>
      </c>
      <c r="H3865" s="67">
        <v>44778</v>
      </c>
      <c r="I3865" s="71">
        <f t="shared" si="210"/>
        <v>15</v>
      </c>
      <c r="J3865" s="72" t="s">
        <v>181</v>
      </c>
      <c r="K3865" s="72" t="s">
        <v>182</v>
      </c>
      <c r="L3865" s="73">
        <v>3</v>
      </c>
      <c r="M3865" s="73" t="s">
        <v>108</v>
      </c>
      <c r="N3865" s="68" t="str">
        <f>VLOOKUP(K3865,[1]人員授權表!D$3:G$249,4,0)</f>
        <v>有機</v>
      </c>
      <c r="O3865" s="70" t="str">
        <f>IF(J3865=[1]人員授權表!$C$85,"Casper李羿勳",IF(J3865=[1]人員授權表!$C$188,"Iring陳俊明",IF(J3865=[1]人員授權表!$C$189,"Brian陳泓霖",VLOOKUP(K3865,[1]人員授權表!D$2:E$249,2,FALSE))))</f>
        <v>Sara王淑玲</v>
      </c>
      <c r="P3865" s="67">
        <f t="shared" si="209"/>
        <v>44776</v>
      </c>
      <c r="Q3865" s="75" t="str">
        <f t="shared" si="211"/>
        <v>週三</v>
      </c>
      <c r="R3865" s="80">
        <v>44771</v>
      </c>
      <c r="AA3865" s="1"/>
    </row>
    <row r="3866" spans="2:27">
      <c r="D3866" s="68" t="s">
        <v>50</v>
      </c>
      <c r="E3866" s="70" t="s">
        <v>82</v>
      </c>
      <c r="F3866" s="70" t="s">
        <v>1575</v>
      </c>
      <c r="G3866" s="67">
        <v>44763</v>
      </c>
      <c r="H3866" s="67">
        <v>44778</v>
      </c>
      <c r="I3866" s="71">
        <f t="shared" si="210"/>
        <v>15</v>
      </c>
      <c r="J3866" s="72" t="s">
        <v>195</v>
      </c>
      <c r="K3866" s="72" t="s">
        <v>345</v>
      </c>
      <c r="L3866" s="73">
        <v>10</v>
      </c>
      <c r="M3866" s="73" t="s">
        <v>108</v>
      </c>
      <c r="N3866" s="68" t="str">
        <f>VLOOKUP(K3866,[1]人員授權表!D$3:G$249,4,0)</f>
        <v>無機</v>
      </c>
      <c r="O3866" s="70" t="str">
        <f>IF(J3866=[1]人員授權表!$C$85,"Casper李羿勳",IF(J3866=[1]人員授權表!$C$188,"Iring陳俊明",IF(J3866=[1]人員授權表!$C$189,"Brian陳泓霖",VLOOKUP(K3866,[1]人員授權表!D$2:E$249,2,FALSE))))</f>
        <v>Debby胡萱黛</v>
      </c>
      <c r="P3866" s="67">
        <f t="shared" si="209"/>
        <v>44776</v>
      </c>
      <c r="Q3866" s="75" t="str">
        <f t="shared" si="211"/>
        <v>週三</v>
      </c>
      <c r="R3866" s="80">
        <v>44776</v>
      </c>
      <c r="AA3866" s="1"/>
    </row>
    <row r="3867" spans="2:27">
      <c r="D3867" s="68" t="s">
        <v>50</v>
      </c>
      <c r="E3867" s="70" t="s">
        <v>82</v>
      </c>
      <c r="F3867" s="70" t="s">
        <v>1576</v>
      </c>
      <c r="G3867" s="67">
        <v>44763</v>
      </c>
      <c r="H3867" s="67">
        <v>44778</v>
      </c>
      <c r="I3867" s="71">
        <f t="shared" si="210"/>
        <v>15</v>
      </c>
      <c r="J3867" s="72" t="s">
        <v>204</v>
      </c>
      <c r="K3867" s="72" t="s">
        <v>488</v>
      </c>
      <c r="L3867" s="73">
        <v>10</v>
      </c>
      <c r="M3867" s="73" t="s">
        <v>108</v>
      </c>
      <c r="N3867" s="68" t="str">
        <f>VLOOKUP(K3867,[1]人員授權表!D$3:G$249,4,0)</f>
        <v>無機</v>
      </c>
      <c r="O3867" s="70" t="str">
        <f>IF(J3867=[1]人員授權表!$C$85,"Casper李羿勳",IF(J3867=[1]人員授權表!$C$188,"Iring陳俊明",IF(J3867=[1]人員授權表!$C$189,"Brian陳泓霖",VLOOKUP(K3867,[1]人員授權表!D$2:E$249,2,FALSE))))</f>
        <v>Iring陳俊明</v>
      </c>
      <c r="P3867" s="67">
        <f t="shared" si="209"/>
        <v>44776</v>
      </c>
      <c r="Q3867" s="75" t="str">
        <f t="shared" si="211"/>
        <v>週三</v>
      </c>
      <c r="R3867" s="80">
        <v>44776</v>
      </c>
      <c r="AA3867" s="1"/>
    </row>
    <row r="3868" spans="2:27">
      <c r="D3868" s="68" t="s">
        <v>50</v>
      </c>
      <c r="E3868" s="70" t="s">
        <v>82</v>
      </c>
      <c r="F3868" s="70" t="s">
        <v>1576</v>
      </c>
      <c r="G3868" s="67">
        <v>44763</v>
      </c>
      <c r="H3868" s="67">
        <v>44778</v>
      </c>
      <c r="I3868" s="71">
        <f t="shared" si="210"/>
        <v>15</v>
      </c>
      <c r="J3868" s="72" t="s">
        <v>186</v>
      </c>
      <c r="K3868" s="72" t="s">
        <v>98</v>
      </c>
      <c r="L3868" s="73">
        <v>10</v>
      </c>
      <c r="M3868" s="73" t="s">
        <v>108</v>
      </c>
      <c r="N3868" s="68" t="str">
        <f>VLOOKUP(K3868,[1]人員授權表!D$3:G$249,4,0)</f>
        <v>無機</v>
      </c>
      <c r="O3868" s="70" t="str">
        <f>IF(J3868=[1]人員授權表!$C$85,"Casper李羿勳",IF(J3868=[1]人員授權表!$C$188,"Iring陳俊明",IF(J3868=[1]人員授權表!$C$189,"Brian陳泓霖",VLOOKUP(K3868,[1]人員授權表!D$2:E$249,2,FALSE))))</f>
        <v>Brian陳泓霖</v>
      </c>
      <c r="P3868" s="67">
        <f t="shared" si="209"/>
        <v>44776</v>
      </c>
      <c r="Q3868" s="75" t="str">
        <f t="shared" si="211"/>
        <v>週三</v>
      </c>
      <c r="R3868" s="80">
        <v>44776</v>
      </c>
      <c r="AA3868" s="1"/>
    </row>
    <row r="3869" spans="2:27">
      <c r="B3869" s="66">
        <v>44775</v>
      </c>
      <c r="C3869" s="67">
        <v>44775</v>
      </c>
      <c r="D3869" s="68" t="s">
        <v>50</v>
      </c>
      <c r="E3869" s="70" t="s">
        <v>51</v>
      </c>
      <c r="F3869" s="70" t="s">
        <v>500</v>
      </c>
      <c r="G3869" s="67">
        <v>44775</v>
      </c>
      <c r="H3869" s="67">
        <v>44778</v>
      </c>
      <c r="I3869" s="71">
        <f t="shared" si="210"/>
        <v>3</v>
      </c>
      <c r="J3869" s="72" t="s">
        <v>1577</v>
      </c>
      <c r="K3869" s="72" t="s">
        <v>1501</v>
      </c>
      <c r="L3869" s="73" t="s">
        <v>113</v>
      </c>
      <c r="M3869" s="73" t="s">
        <v>114</v>
      </c>
      <c r="N3869" s="68" t="s">
        <v>245</v>
      </c>
      <c r="O3869" s="70" t="s">
        <v>848</v>
      </c>
      <c r="P3869" s="67">
        <v>44778</v>
      </c>
      <c r="Q3869" s="75" t="str">
        <f t="shared" si="211"/>
        <v>週五</v>
      </c>
      <c r="R3869" s="80">
        <v>44778</v>
      </c>
      <c r="AA3869" s="1"/>
    </row>
    <row r="3870" spans="2:27">
      <c r="B3870" s="66">
        <v>44775</v>
      </c>
      <c r="C3870" s="67">
        <v>44775</v>
      </c>
      <c r="D3870" s="68" t="s">
        <v>50</v>
      </c>
      <c r="E3870" s="70" t="s">
        <v>51</v>
      </c>
      <c r="F3870" s="70" t="s">
        <v>500</v>
      </c>
      <c r="G3870" s="67">
        <v>44775</v>
      </c>
      <c r="H3870" s="67">
        <v>44778</v>
      </c>
      <c r="I3870" s="71">
        <f t="shared" si="210"/>
        <v>3</v>
      </c>
      <c r="J3870" s="72" t="s">
        <v>1578</v>
      </c>
      <c r="K3870" s="72" t="s">
        <v>1501</v>
      </c>
      <c r="L3870" s="73" t="s">
        <v>113</v>
      </c>
      <c r="M3870" s="73" t="s">
        <v>114</v>
      </c>
      <c r="N3870" s="68" t="s">
        <v>245</v>
      </c>
      <c r="O3870" s="70" t="s">
        <v>848</v>
      </c>
      <c r="P3870" s="67">
        <v>44778</v>
      </c>
      <c r="Q3870" s="75" t="str">
        <f t="shared" si="211"/>
        <v>週五</v>
      </c>
      <c r="R3870" s="80">
        <v>44778</v>
      </c>
      <c r="AA3870" s="1"/>
    </row>
    <row r="3871" spans="2:27">
      <c r="D3871" s="68" t="s">
        <v>50</v>
      </c>
      <c r="E3871" s="70" t="s">
        <v>82</v>
      </c>
      <c r="F3871" s="70" t="s">
        <v>1579</v>
      </c>
      <c r="G3871" s="67">
        <v>44768</v>
      </c>
      <c r="H3871" s="67">
        <v>44781</v>
      </c>
      <c r="I3871" s="71">
        <f t="shared" si="210"/>
        <v>13</v>
      </c>
      <c r="J3871" s="72" t="s">
        <v>84</v>
      </c>
      <c r="K3871" s="72" t="s">
        <v>85</v>
      </c>
      <c r="L3871" s="73">
        <v>7</v>
      </c>
      <c r="M3871" s="73" t="s">
        <v>86</v>
      </c>
      <c r="N3871" s="68" t="str">
        <f>VLOOKUP(K3871,[1]人員授權表!D$3:G$249,4,0)</f>
        <v>有機</v>
      </c>
      <c r="O3871" s="70" t="str">
        <f>IF(J3871=[1]人員授權表!$C$85,"Casper李羿勳",IF(J3871=[1]人員授權表!$C$188,"Iring陳俊明",IF(J3871=[1]人員授權表!$C$189,"Brian陳泓霖",VLOOKUP(K3871,[1]人員授權表!D$2:E$249,2,FALSE))))</f>
        <v>Lucy黃詩婷</v>
      </c>
      <c r="P3871" s="67">
        <f t="shared" ref="P3871:P3934" si="212">H3871-2</f>
        <v>44779</v>
      </c>
      <c r="Q3871" s="75" t="str">
        <f t="shared" si="211"/>
        <v>週六</v>
      </c>
      <c r="R3871" s="80">
        <v>44771</v>
      </c>
      <c r="AA3871" s="1"/>
    </row>
    <row r="3872" spans="2:27">
      <c r="B3872" s="108"/>
      <c r="D3872" s="68" t="s">
        <v>50</v>
      </c>
      <c r="E3872" s="70" t="s">
        <v>82</v>
      </c>
      <c r="F3872" s="19" t="s">
        <v>1580</v>
      </c>
      <c r="G3872" s="67">
        <v>44763</v>
      </c>
      <c r="H3872" s="67">
        <v>44781</v>
      </c>
      <c r="I3872" s="71">
        <f t="shared" si="210"/>
        <v>18</v>
      </c>
      <c r="J3872" s="72" t="s">
        <v>934</v>
      </c>
      <c r="K3872" s="72" t="s">
        <v>935</v>
      </c>
      <c r="L3872" s="73">
        <v>1</v>
      </c>
      <c r="M3872" s="73" t="s">
        <v>324</v>
      </c>
      <c r="N3872" s="68" t="str">
        <f>VLOOKUP(K3872,[1]人員授權表!D$3:G$249,4,0)</f>
        <v>無機</v>
      </c>
      <c r="O3872" s="70" t="str">
        <f>IF(J3872=[1]人員授權表!$C$85,"Casper李羿勳",IF(J3872=[1]人員授權表!$C$188,"Iring陳俊明",IF(J3872=[1]人員授權表!$C$189,"Brian陳泓霖",VLOOKUP(K3872,[1]人員授權表!D$2:E$249,2,FALSE))))</f>
        <v>Ken張智凱</v>
      </c>
      <c r="P3872" s="67">
        <f t="shared" si="212"/>
        <v>44779</v>
      </c>
      <c r="Q3872" s="75" t="str">
        <f t="shared" si="211"/>
        <v>週六</v>
      </c>
      <c r="R3872" s="80">
        <v>44769</v>
      </c>
      <c r="AA3872" s="1"/>
    </row>
    <row r="3873" spans="2:27">
      <c r="B3873" s="108"/>
      <c r="D3873" s="68" t="s">
        <v>50</v>
      </c>
      <c r="E3873" s="70" t="s">
        <v>82</v>
      </c>
      <c r="F3873" s="19" t="s">
        <v>1580</v>
      </c>
      <c r="G3873" s="67">
        <v>44763</v>
      </c>
      <c r="H3873" s="67">
        <v>44781</v>
      </c>
      <c r="I3873" s="71">
        <f t="shared" si="210"/>
        <v>18</v>
      </c>
      <c r="J3873" s="72" t="s">
        <v>936</v>
      </c>
      <c r="K3873" s="72" t="s">
        <v>935</v>
      </c>
      <c r="L3873" s="73">
        <v>1</v>
      </c>
      <c r="M3873" s="73" t="s">
        <v>324</v>
      </c>
      <c r="N3873" s="68" t="str">
        <f>VLOOKUP(K3873,[1]人員授權表!D$3:G$249,4,0)</f>
        <v>無機</v>
      </c>
      <c r="O3873" s="70" t="str">
        <f>IF(J3873=[1]人員授權表!$C$85,"Casper李羿勳",IF(J3873=[1]人員授權表!$C$188,"Iring陳俊明",IF(J3873=[1]人員授權表!$C$189,"Brian陳泓霖",VLOOKUP(K3873,[1]人員授權表!D$2:E$249,2,FALSE))))</f>
        <v>Ken張智凱</v>
      </c>
      <c r="P3873" s="67">
        <f t="shared" si="212"/>
        <v>44779</v>
      </c>
      <c r="Q3873" s="75" t="str">
        <f t="shared" si="211"/>
        <v>週六</v>
      </c>
      <c r="R3873" s="80">
        <v>44769</v>
      </c>
      <c r="AA3873" s="1"/>
    </row>
    <row r="3874" spans="2:27">
      <c r="B3874" s="108"/>
      <c r="D3874" s="68" t="s">
        <v>50</v>
      </c>
      <c r="E3874" s="70" t="s">
        <v>82</v>
      </c>
      <c r="F3874" s="19" t="s">
        <v>1581</v>
      </c>
      <c r="G3874" s="67">
        <v>44763</v>
      </c>
      <c r="H3874" s="67">
        <v>44781</v>
      </c>
      <c r="I3874" s="71">
        <f t="shared" si="210"/>
        <v>18</v>
      </c>
      <c r="J3874" s="72" t="s">
        <v>934</v>
      </c>
      <c r="K3874" s="72" t="s">
        <v>935</v>
      </c>
      <c r="L3874" s="73">
        <v>1</v>
      </c>
      <c r="M3874" s="73" t="s">
        <v>324</v>
      </c>
      <c r="N3874" s="68" t="str">
        <f>VLOOKUP(K3874,[1]人員授權表!D$3:G$249,4,0)</f>
        <v>無機</v>
      </c>
      <c r="O3874" s="70" t="str">
        <f>IF(J3874=[1]人員授權表!$C$85,"Casper李羿勳",IF(J3874=[1]人員授權表!$C$188,"Iring陳俊明",IF(J3874=[1]人員授權表!$C$189,"Brian陳泓霖",VLOOKUP(K3874,[1]人員授權表!D$2:E$249,2,FALSE))))</f>
        <v>Ken張智凱</v>
      </c>
      <c r="P3874" s="67">
        <f t="shared" si="212"/>
        <v>44779</v>
      </c>
      <c r="Q3874" s="75" t="str">
        <f t="shared" si="211"/>
        <v>週六</v>
      </c>
      <c r="R3874" s="80">
        <v>44769</v>
      </c>
      <c r="AA3874" s="1"/>
    </row>
    <row r="3875" spans="2:27">
      <c r="B3875" s="108"/>
      <c r="D3875" s="68" t="s">
        <v>50</v>
      </c>
      <c r="E3875" s="70" t="s">
        <v>82</v>
      </c>
      <c r="F3875" s="19" t="s">
        <v>1581</v>
      </c>
      <c r="G3875" s="67">
        <v>44763</v>
      </c>
      <c r="H3875" s="67">
        <v>44781</v>
      </c>
      <c r="I3875" s="71">
        <f t="shared" si="210"/>
        <v>18</v>
      </c>
      <c r="J3875" s="72" t="s">
        <v>936</v>
      </c>
      <c r="K3875" s="72" t="s">
        <v>935</v>
      </c>
      <c r="L3875" s="73">
        <v>1</v>
      </c>
      <c r="M3875" s="73" t="s">
        <v>324</v>
      </c>
      <c r="N3875" s="68" t="str">
        <f>VLOOKUP(K3875,[1]人員授權表!D$3:G$249,4,0)</f>
        <v>無機</v>
      </c>
      <c r="O3875" s="70" t="str">
        <f>IF(J3875=[1]人員授權表!$C$85,"Casper李羿勳",IF(J3875=[1]人員授權表!$C$188,"Iring陳俊明",IF(J3875=[1]人員授權表!$C$189,"Brian陳泓霖",VLOOKUP(K3875,[1]人員授權表!D$2:E$249,2,FALSE))))</f>
        <v>Ken張智凱</v>
      </c>
      <c r="P3875" s="67">
        <f t="shared" si="212"/>
        <v>44779</v>
      </c>
      <c r="Q3875" s="75" t="str">
        <f t="shared" si="211"/>
        <v>週六</v>
      </c>
      <c r="R3875" s="80">
        <v>44769</v>
      </c>
      <c r="AA3875" s="1"/>
    </row>
    <row r="3876" spans="2:27">
      <c r="B3876" s="108"/>
      <c r="D3876" s="68" t="s">
        <v>50</v>
      </c>
      <c r="E3876" s="70" t="s">
        <v>82</v>
      </c>
      <c r="F3876" s="19" t="s">
        <v>1582</v>
      </c>
      <c r="G3876" s="67">
        <v>44763</v>
      </c>
      <c r="H3876" s="67">
        <v>44781</v>
      </c>
      <c r="I3876" s="71">
        <f t="shared" si="210"/>
        <v>18</v>
      </c>
      <c r="J3876" s="72" t="s">
        <v>934</v>
      </c>
      <c r="K3876" s="72" t="s">
        <v>935</v>
      </c>
      <c r="L3876" s="73">
        <v>1</v>
      </c>
      <c r="M3876" s="73" t="s">
        <v>324</v>
      </c>
      <c r="N3876" s="68" t="str">
        <f>VLOOKUP(K3876,[1]人員授權表!D$3:G$249,4,0)</f>
        <v>無機</v>
      </c>
      <c r="O3876" s="70" t="str">
        <f>IF(J3876=[1]人員授權表!$C$85,"Casper李羿勳",IF(J3876=[1]人員授權表!$C$188,"Iring陳俊明",IF(J3876=[1]人員授權表!$C$189,"Brian陳泓霖",VLOOKUP(K3876,[1]人員授權表!D$2:E$249,2,FALSE))))</f>
        <v>Ken張智凱</v>
      </c>
      <c r="P3876" s="67">
        <f t="shared" si="212"/>
        <v>44779</v>
      </c>
      <c r="Q3876" s="75" t="str">
        <f t="shared" si="211"/>
        <v>週六</v>
      </c>
      <c r="R3876" s="80">
        <v>44769</v>
      </c>
      <c r="Z3876" s="111">
        <v>44852</v>
      </c>
      <c r="AA3876" s="1"/>
    </row>
    <row r="3877" spans="2:27">
      <c r="B3877" s="108"/>
      <c r="D3877" s="68" t="s">
        <v>50</v>
      </c>
      <c r="E3877" s="70" t="s">
        <v>82</v>
      </c>
      <c r="F3877" s="19" t="s">
        <v>1582</v>
      </c>
      <c r="G3877" s="67">
        <v>44763</v>
      </c>
      <c r="H3877" s="67">
        <v>44781</v>
      </c>
      <c r="I3877" s="71">
        <f t="shared" si="210"/>
        <v>18</v>
      </c>
      <c r="J3877" s="72" t="s">
        <v>938</v>
      </c>
      <c r="K3877" s="72" t="s">
        <v>935</v>
      </c>
      <c r="L3877" s="73">
        <v>1</v>
      </c>
      <c r="M3877" s="73" t="s">
        <v>324</v>
      </c>
      <c r="N3877" s="68" t="str">
        <f>VLOOKUP(K3877,[1]人員授權表!D$3:G$249,4,0)</f>
        <v>無機</v>
      </c>
      <c r="O3877" s="70" t="str">
        <f>IF(J3877=[1]人員授權表!$C$85,"Casper李羿勳",IF(J3877=[1]人員授權表!$C$188,"Iring陳俊明",IF(J3877=[1]人員授權表!$C$189,"Brian陳泓霖",VLOOKUP(K3877,[1]人員授權表!D$2:E$249,2,FALSE))))</f>
        <v>Ken張智凱</v>
      </c>
      <c r="P3877" s="67">
        <f t="shared" si="212"/>
        <v>44779</v>
      </c>
      <c r="Q3877" s="75" t="str">
        <f t="shared" si="211"/>
        <v>週六</v>
      </c>
      <c r="R3877" s="80">
        <v>44769</v>
      </c>
      <c r="AA3877" s="1"/>
    </row>
    <row r="3878" spans="2:27">
      <c r="B3878" s="108"/>
      <c r="D3878" s="68" t="s">
        <v>50</v>
      </c>
      <c r="E3878" s="70" t="s">
        <v>82</v>
      </c>
      <c r="F3878" s="19" t="s">
        <v>1583</v>
      </c>
      <c r="G3878" s="67">
        <v>44763</v>
      </c>
      <c r="H3878" s="67">
        <v>44781</v>
      </c>
      <c r="I3878" s="71">
        <f t="shared" si="210"/>
        <v>18</v>
      </c>
      <c r="J3878" s="72" t="s">
        <v>934</v>
      </c>
      <c r="K3878" s="72" t="s">
        <v>935</v>
      </c>
      <c r="L3878" s="73">
        <v>1</v>
      </c>
      <c r="M3878" s="73" t="s">
        <v>324</v>
      </c>
      <c r="N3878" s="68" t="str">
        <f>VLOOKUP(K3878,[1]人員授權表!D$3:G$249,4,0)</f>
        <v>無機</v>
      </c>
      <c r="O3878" s="70" t="str">
        <f>IF(J3878=[1]人員授權表!$C$85,"Casper李羿勳",IF(J3878=[1]人員授權表!$C$188,"Iring陳俊明",IF(J3878=[1]人員授權表!$C$189,"Brian陳泓霖",VLOOKUP(K3878,[1]人員授權表!D$2:E$249,2,FALSE))))</f>
        <v>Ken張智凱</v>
      </c>
      <c r="P3878" s="67">
        <f t="shared" si="212"/>
        <v>44779</v>
      </c>
      <c r="Q3878" s="75" t="str">
        <f t="shared" si="211"/>
        <v>週六</v>
      </c>
      <c r="R3878" s="80">
        <v>44769</v>
      </c>
      <c r="AA3878" s="1"/>
    </row>
    <row r="3879" spans="2:27">
      <c r="B3879" s="108"/>
      <c r="D3879" s="68" t="s">
        <v>50</v>
      </c>
      <c r="E3879" s="70" t="s">
        <v>82</v>
      </c>
      <c r="F3879" s="19" t="s">
        <v>1583</v>
      </c>
      <c r="G3879" s="67">
        <v>44763</v>
      </c>
      <c r="H3879" s="67">
        <v>44781</v>
      </c>
      <c r="I3879" s="71">
        <f t="shared" si="210"/>
        <v>18</v>
      </c>
      <c r="J3879" s="72" t="s">
        <v>938</v>
      </c>
      <c r="K3879" s="72" t="s">
        <v>935</v>
      </c>
      <c r="L3879" s="73">
        <v>1</v>
      </c>
      <c r="M3879" s="73" t="s">
        <v>324</v>
      </c>
      <c r="N3879" s="68" t="str">
        <f>VLOOKUP(K3879,[1]人員授權表!D$3:G$249,4,0)</f>
        <v>無機</v>
      </c>
      <c r="O3879" s="70" t="str">
        <f>IF(J3879=[1]人員授權表!$C$85,"Casper李羿勳",IF(J3879=[1]人員授權表!$C$188,"Iring陳俊明",IF(J3879=[1]人員授權表!$C$189,"Brian陳泓霖",VLOOKUP(K3879,[1]人員授權表!D$2:E$249,2,FALSE))))</f>
        <v>Ken張智凱</v>
      </c>
      <c r="P3879" s="67">
        <f t="shared" si="212"/>
        <v>44779</v>
      </c>
      <c r="Q3879" s="75" t="str">
        <f t="shared" si="211"/>
        <v>週六</v>
      </c>
      <c r="R3879" s="80">
        <v>44769</v>
      </c>
      <c r="AA3879" s="1"/>
    </row>
    <row r="3880" spans="2:27">
      <c r="D3880" s="68" t="s">
        <v>50</v>
      </c>
      <c r="E3880" s="70" t="s">
        <v>82</v>
      </c>
      <c r="F3880" s="70" t="s">
        <v>1584</v>
      </c>
      <c r="G3880" s="67">
        <v>44767</v>
      </c>
      <c r="H3880" s="67">
        <v>44781</v>
      </c>
      <c r="I3880" s="71">
        <f t="shared" si="210"/>
        <v>14</v>
      </c>
      <c r="J3880" s="72" t="s">
        <v>139</v>
      </c>
      <c r="K3880" s="72" t="s">
        <v>1048</v>
      </c>
      <c r="L3880" s="73">
        <v>2</v>
      </c>
      <c r="M3880" s="73" t="s">
        <v>324</v>
      </c>
      <c r="N3880" s="68" t="str">
        <f>VLOOKUP(K3880,[1]人員授權表!D$3:G$249,4,0)</f>
        <v>無機</v>
      </c>
      <c r="O3880" s="70" t="str">
        <f>IF(J3880=[1]人員授權表!$C$85,"Casper李羿勳",IF(J3880=[1]人員授權表!$C$188,"Iring陳俊明",IF(J3880=[1]人員授權表!$C$189,"Brian陳泓霖",VLOOKUP(K3880,[1]人員授權表!D$2:E$249,2,FALSE))))</f>
        <v>Brian陳泓霖</v>
      </c>
      <c r="P3880" s="67">
        <f t="shared" si="212"/>
        <v>44779</v>
      </c>
      <c r="Q3880" s="75" t="str">
        <f t="shared" si="211"/>
        <v>週六</v>
      </c>
      <c r="R3880" s="80">
        <v>44771</v>
      </c>
      <c r="AA3880" s="1"/>
    </row>
    <row r="3881" spans="2:27">
      <c r="D3881" s="68" t="s">
        <v>50</v>
      </c>
      <c r="E3881" s="70" t="s">
        <v>82</v>
      </c>
      <c r="F3881" s="70" t="s">
        <v>1584</v>
      </c>
      <c r="G3881" s="67">
        <v>44767</v>
      </c>
      <c r="H3881" s="67">
        <v>44781</v>
      </c>
      <c r="I3881" s="71">
        <f t="shared" si="210"/>
        <v>14</v>
      </c>
      <c r="J3881" s="72" t="s">
        <v>269</v>
      </c>
      <c r="K3881" s="72" t="s">
        <v>1585</v>
      </c>
      <c r="L3881" s="73">
        <v>2</v>
      </c>
      <c r="M3881" s="73" t="s">
        <v>324</v>
      </c>
      <c r="N3881" s="68" t="str">
        <f>VLOOKUP(K3881,[1]人員授權表!D$3:G$249,4,0)</f>
        <v>無機</v>
      </c>
      <c r="O3881" s="70" t="str">
        <f>IF(J3881=[1]人員授權表!$C$85,"Casper李羿勳",IF(J3881=[1]人員授權表!$C$188,"Iring陳俊明",IF(J3881=[1]人員授權表!$C$189,"Brian陳泓霖",VLOOKUP(K3881,[1]人員授權表!D$2:E$249,2,FALSE))))</f>
        <v>George陳志昇&amp;Vicky游崴涵</v>
      </c>
      <c r="P3881" s="67">
        <f t="shared" si="212"/>
        <v>44779</v>
      </c>
      <c r="Q3881" s="75" t="str">
        <f t="shared" si="211"/>
        <v>週六</v>
      </c>
      <c r="R3881" s="80">
        <v>44771</v>
      </c>
      <c r="AA3881" s="1"/>
    </row>
    <row r="3882" spans="2:27">
      <c r="D3882" s="68" t="s">
        <v>50</v>
      </c>
      <c r="E3882" s="70" t="s">
        <v>82</v>
      </c>
      <c r="F3882" s="70" t="s">
        <v>1584</v>
      </c>
      <c r="G3882" s="67">
        <v>44767</v>
      </c>
      <c r="H3882" s="67">
        <v>44781</v>
      </c>
      <c r="I3882" s="71">
        <f t="shared" si="210"/>
        <v>14</v>
      </c>
      <c r="J3882" s="72" t="s">
        <v>137</v>
      </c>
      <c r="K3882" s="72" t="s">
        <v>1049</v>
      </c>
      <c r="L3882" s="73">
        <v>2</v>
      </c>
      <c r="M3882" s="73" t="s">
        <v>324</v>
      </c>
      <c r="N3882" s="68" t="str">
        <f>VLOOKUP(K3882,[1]人員授權表!D$3:G$249,4,0)</f>
        <v>無機</v>
      </c>
      <c r="O3882" s="70" t="s">
        <v>99</v>
      </c>
      <c r="P3882" s="67">
        <f t="shared" si="212"/>
        <v>44779</v>
      </c>
      <c r="Q3882" s="75" t="str">
        <f t="shared" si="211"/>
        <v>週六</v>
      </c>
      <c r="R3882" s="80">
        <v>44776</v>
      </c>
      <c r="AA3882" s="1"/>
    </row>
    <row r="3883" spans="2:27">
      <c r="D3883" s="68" t="s">
        <v>50</v>
      </c>
      <c r="E3883" s="70" t="s">
        <v>82</v>
      </c>
      <c r="F3883" s="70" t="s">
        <v>1584</v>
      </c>
      <c r="G3883" s="67">
        <v>44767</v>
      </c>
      <c r="H3883" s="67">
        <v>44781</v>
      </c>
      <c r="I3883" s="71">
        <f t="shared" si="210"/>
        <v>14</v>
      </c>
      <c r="J3883" s="72" t="s">
        <v>148</v>
      </c>
      <c r="K3883" s="72" t="s">
        <v>149</v>
      </c>
      <c r="L3883" s="73">
        <v>2</v>
      </c>
      <c r="M3883" s="73" t="s">
        <v>324</v>
      </c>
      <c r="N3883" s="68" t="str">
        <f>VLOOKUP(K3883,[1]人員授權表!D$3:G$249,4,0)</f>
        <v>無機</v>
      </c>
      <c r="O3883" s="70" t="str">
        <f>IF(J3883=[1]人員授權表!$C$85,"Casper李羿勳",IF(J3883=[1]人員授權表!$C$188,"Iring陳俊明",IF(J3883=[1]人員授權表!$C$189,"Brian陳泓霖",VLOOKUP(K3883,[1]人員授權表!D$2:E$249,2,FALSE))))</f>
        <v>Vicky游崴涵</v>
      </c>
      <c r="P3883" s="67">
        <f t="shared" si="212"/>
        <v>44779</v>
      </c>
      <c r="Q3883" s="75" t="str">
        <f t="shared" si="211"/>
        <v>週六</v>
      </c>
      <c r="R3883" s="80">
        <v>44770</v>
      </c>
      <c r="AA3883" s="1"/>
    </row>
    <row r="3884" spans="2:27">
      <c r="D3884" s="68" t="s">
        <v>50</v>
      </c>
      <c r="E3884" s="70" t="s">
        <v>82</v>
      </c>
      <c r="F3884" s="19" t="s">
        <v>1586</v>
      </c>
      <c r="G3884" s="67">
        <v>44767</v>
      </c>
      <c r="H3884" s="67">
        <v>44781</v>
      </c>
      <c r="I3884" s="71">
        <f t="shared" si="210"/>
        <v>14</v>
      </c>
      <c r="J3884" s="72" t="s">
        <v>139</v>
      </c>
      <c r="K3884" s="72" t="s">
        <v>140</v>
      </c>
      <c r="L3884" s="73">
        <v>1</v>
      </c>
      <c r="M3884" s="73" t="s">
        <v>268</v>
      </c>
      <c r="N3884" s="68" t="str">
        <f>VLOOKUP(K3884,[1]人員授權表!D$3:G$249,4,0)</f>
        <v>無機</v>
      </c>
      <c r="O3884" s="70" t="str">
        <f>IF(J3884=[1]人員授權表!$C$85,"Casper李羿勳",IF(J3884=[1]人員授權表!$C$188,"Iring陳俊明",IF(J3884=[1]人員授權表!$C$189,"Brian陳泓霖",VLOOKUP(K3884,[1]人員授權表!D$2:E$249,2,FALSE))))</f>
        <v>Brian陳泓霖</v>
      </c>
      <c r="P3884" s="67">
        <f t="shared" si="212"/>
        <v>44779</v>
      </c>
      <c r="Q3884" s="75" t="str">
        <f t="shared" si="211"/>
        <v>週六</v>
      </c>
      <c r="R3884" s="80">
        <v>44771</v>
      </c>
      <c r="AA3884" s="1"/>
    </row>
    <row r="3885" spans="2:27">
      <c r="D3885" s="68" t="s">
        <v>50</v>
      </c>
      <c r="E3885" s="70" t="s">
        <v>82</v>
      </c>
      <c r="F3885" s="19" t="s">
        <v>1586</v>
      </c>
      <c r="G3885" s="67">
        <v>44767</v>
      </c>
      <c r="H3885" s="67">
        <v>44781</v>
      </c>
      <c r="I3885" s="71">
        <f t="shared" si="210"/>
        <v>14</v>
      </c>
      <c r="J3885" s="72" t="s">
        <v>137</v>
      </c>
      <c r="K3885" s="72" t="s">
        <v>138</v>
      </c>
      <c r="L3885" s="73">
        <v>1</v>
      </c>
      <c r="M3885" s="73" t="s">
        <v>1587</v>
      </c>
      <c r="N3885" s="68" t="str">
        <f>VLOOKUP(K3885,[1]人員授權表!D$3:G$249,4,0)</f>
        <v>無機</v>
      </c>
      <c r="O3885" s="70" t="s">
        <v>99</v>
      </c>
      <c r="P3885" s="67">
        <f t="shared" si="212"/>
        <v>44779</v>
      </c>
      <c r="Q3885" s="75" t="str">
        <f t="shared" si="211"/>
        <v>週六</v>
      </c>
      <c r="R3885" s="80">
        <v>44776</v>
      </c>
      <c r="AA3885" s="1"/>
    </row>
    <row r="3886" spans="2:27">
      <c r="D3886" s="68" t="s">
        <v>50</v>
      </c>
      <c r="E3886" s="70" t="s">
        <v>82</v>
      </c>
      <c r="F3886" s="19" t="s">
        <v>1586</v>
      </c>
      <c r="G3886" s="67">
        <v>44767</v>
      </c>
      <c r="H3886" s="67">
        <v>44781</v>
      </c>
      <c r="I3886" s="71">
        <f t="shared" si="210"/>
        <v>14</v>
      </c>
      <c r="J3886" s="72" t="s">
        <v>125</v>
      </c>
      <c r="K3886" s="72" t="s">
        <v>144</v>
      </c>
      <c r="L3886" s="73">
        <v>1</v>
      </c>
      <c r="M3886" s="73" t="s">
        <v>268</v>
      </c>
      <c r="N3886" s="68" t="str">
        <f>VLOOKUP(K3886,[1]人員授權表!D$3:G$249,4,0)</f>
        <v>有機</v>
      </c>
      <c r="O3886" s="70" t="str">
        <f>IF(J3886=[1]人員授權表!$C$85,"Casper李羿勳",IF(J3886=[1]人員授權表!$C$188,"Iring陳俊明",IF(J3886=[1]人員授權表!$C$189,"Brian陳泓霖",VLOOKUP(K3886,[1]人員授權表!D$2:E$249,2,FALSE))))</f>
        <v>Lucy黃詩婷</v>
      </c>
      <c r="P3886" s="67">
        <f t="shared" si="212"/>
        <v>44779</v>
      </c>
      <c r="Q3886" s="75" t="str">
        <f t="shared" si="211"/>
        <v>週六</v>
      </c>
      <c r="R3886" s="80">
        <v>44771</v>
      </c>
      <c r="AA3886" s="1"/>
    </row>
    <row r="3887" spans="2:27">
      <c r="D3887" s="68" t="s">
        <v>50</v>
      </c>
      <c r="E3887" s="70" t="s">
        <v>82</v>
      </c>
      <c r="F3887" s="19" t="s">
        <v>1588</v>
      </c>
      <c r="G3887" s="67">
        <v>44767</v>
      </c>
      <c r="H3887" s="67">
        <v>44781</v>
      </c>
      <c r="I3887" s="71">
        <f t="shared" si="210"/>
        <v>14</v>
      </c>
      <c r="J3887" s="72" t="s">
        <v>125</v>
      </c>
      <c r="K3887" s="72" t="s">
        <v>144</v>
      </c>
      <c r="L3887" s="73">
        <v>1</v>
      </c>
      <c r="M3887" s="73" t="s">
        <v>268</v>
      </c>
      <c r="N3887" s="68" t="str">
        <f>VLOOKUP(K3887,[1]人員授權表!D$3:G$249,4,0)</f>
        <v>有機</v>
      </c>
      <c r="O3887" s="70" t="str">
        <f>IF(J3887=[1]人員授權表!$C$85,"Casper李羿勳",IF(J3887=[1]人員授權表!$C$188,"Iring陳俊明",IF(J3887=[1]人員授權表!$C$189,"Brian陳泓霖",VLOOKUP(K3887,[1]人員授權表!D$2:E$249,2,FALSE))))</f>
        <v>Lucy黃詩婷</v>
      </c>
      <c r="P3887" s="67">
        <f t="shared" si="212"/>
        <v>44779</v>
      </c>
      <c r="Q3887" s="75" t="str">
        <f t="shared" si="211"/>
        <v>週六</v>
      </c>
      <c r="R3887" s="80">
        <v>44771</v>
      </c>
      <c r="AA3887" s="1"/>
    </row>
    <row r="3888" spans="2:27">
      <c r="D3888" s="68" t="s">
        <v>50</v>
      </c>
      <c r="E3888" s="70" t="s">
        <v>82</v>
      </c>
      <c r="F3888" s="19" t="s">
        <v>1589</v>
      </c>
      <c r="G3888" s="67">
        <v>44768</v>
      </c>
      <c r="H3888" s="67">
        <v>44781</v>
      </c>
      <c r="I3888" s="71">
        <f t="shared" si="210"/>
        <v>13</v>
      </c>
      <c r="J3888" s="72" t="s">
        <v>1590</v>
      </c>
      <c r="K3888" s="72" t="s">
        <v>1591</v>
      </c>
      <c r="L3888" s="73">
        <v>1</v>
      </c>
      <c r="M3888" s="73" t="s">
        <v>91</v>
      </c>
      <c r="N3888" s="68" t="str">
        <f>VLOOKUP(K3888,[1]人員授權表!D$3:G$249,4,0)</f>
        <v>無機</v>
      </c>
      <c r="O3888" s="70" t="str">
        <f>IF(J3888=[1]人員授權表!$C$85,"Casper李羿勳",IF(J3888=[1]人員授權表!$C$188,"Iring陳俊明",IF(J3888=[1]人員授權表!$C$189,"Brian陳泓霖",VLOOKUP(K3888,[1]人員授權表!D$2:E$249,2,FALSE))))</f>
        <v>George陳志昇</v>
      </c>
      <c r="P3888" s="67">
        <f t="shared" si="212"/>
        <v>44779</v>
      </c>
      <c r="Q3888" s="75" t="str">
        <f t="shared" si="211"/>
        <v>週六</v>
      </c>
      <c r="R3888" s="80">
        <v>44776</v>
      </c>
      <c r="AA3888" s="1"/>
    </row>
    <row r="3889" spans="4:27">
      <c r="D3889" s="68" t="s">
        <v>50</v>
      </c>
      <c r="E3889" s="70" t="s">
        <v>82</v>
      </c>
      <c r="F3889" s="19" t="s">
        <v>1592</v>
      </c>
      <c r="G3889" s="67">
        <v>44763</v>
      </c>
      <c r="H3889" s="67">
        <v>44781</v>
      </c>
      <c r="I3889" s="71">
        <f t="shared" si="210"/>
        <v>18</v>
      </c>
      <c r="J3889" s="72" t="s">
        <v>195</v>
      </c>
      <c r="K3889" s="72" t="s">
        <v>345</v>
      </c>
      <c r="L3889" s="73">
        <v>8</v>
      </c>
      <c r="M3889" s="73" t="s">
        <v>108</v>
      </c>
      <c r="N3889" s="68" t="str">
        <f>VLOOKUP(K3889,[1]人員授權表!D$3:G$249,4,0)</f>
        <v>無機</v>
      </c>
      <c r="O3889" s="70" t="str">
        <f>IF(J3889=[1]人員授權表!$C$85,"Casper李羿勳",IF(J3889=[1]人員授權表!$C$188,"Iring陳俊明",IF(J3889=[1]人員授權表!$C$189,"Brian陳泓霖",VLOOKUP(K3889,[1]人員授權表!D$2:E$249,2,FALSE))))</f>
        <v>Debby胡萱黛</v>
      </c>
      <c r="P3889" s="67">
        <f t="shared" si="212"/>
        <v>44779</v>
      </c>
      <c r="Q3889" s="75" t="str">
        <f t="shared" si="211"/>
        <v>週六</v>
      </c>
      <c r="R3889" s="80">
        <v>44777</v>
      </c>
      <c r="AA3889" s="1"/>
    </row>
    <row r="3890" spans="4:27">
      <c r="D3890" s="68" t="s">
        <v>50</v>
      </c>
      <c r="E3890" s="70" t="s">
        <v>82</v>
      </c>
      <c r="F3890" s="19" t="s">
        <v>1593</v>
      </c>
      <c r="G3890" s="67">
        <v>44767</v>
      </c>
      <c r="H3890" s="67">
        <v>44781</v>
      </c>
      <c r="I3890" s="71">
        <f t="shared" si="210"/>
        <v>14</v>
      </c>
      <c r="J3890" s="72" t="s">
        <v>173</v>
      </c>
      <c r="K3890" s="72" t="s">
        <v>386</v>
      </c>
      <c r="L3890" s="73">
        <v>10</v>
      </c>
      <c r="M3890" s="73" t="s">
        <v>104</v>
      </c>
      <c r="N3890" s="68" t="str">
        <f>VLOOKUP(K3890,[1]人員授權表!D$3:G$249,4,0)</f>
        <v>有機</v>
      </c>
      <c r="O3890" s="70" t="str">
        <f>IF(J3890=[1]人員授權表!$C$85,"Casper李羿勳",IF(J3890=[1]人員授權表!$C$188,"Iring陳俊明",IF(J3890=[1]人員授權表!$C$189,"Brian陳泓霖",VLOOKUP(K3890,[1]人員授權表!D$2:E$249,2,FALSE))))</f>
        <v>Una林庭瑄</v>
      </c>
      <c r="P3890" s="67">
        <f t="shared" si="212"/>
        <v>44779</v>
      </c>
      <c r="Q3890" s="75" t="str">
        <f t="shared" si="211"/>
        <v>週六</v>
      </c>
      <c r="R3890" s="80">
        <v>44775</v>
      </c>
      <c r="AA3890" s="1"/>
    </row>
    <row r="3891" spans="4:27">
      <c r="D3891" s="68" t="s">
        <v>50</v>
      </c>
      <c r="E3891" s="70" t="s">
        <v>82</v>
      </c>
      <c r="F3891" s="19" t="s">
        <v>1594</v>
      </c>
      <c r="G3891" s="67">
        <v>44755</v>
      </c>
      <c r="H3891" s="67">
        <v>44781</v>
      </c>
      <c r="I3891" s="71">
        <f t="shared" si="210"/>
        <v>26</v>
      </c>
      <c r="J3891" s="72" t="s">
        <v>186</v>
      </c>
      <c r="K3891" s="72" t="s">
        <v>98</v>
      </c>
      <c r="L3891" s="73">
        <v>1</v>
      </c>
      <c r="M3891" s="73" t="s">
        <v>104</v>
      </c>
      <c r="N3891" s="68" t="str">
        <f>VLOOKUP(K3891,[1]人員授權表!D$3:G$249,4,0)</f>
        <v>無機</v>
      </c>
      <c r="O3891" s="70" t="str">
        <f>IF(J3891=[1]人員授權表!$C$85,"Casper李羿勳",IF(J3891=[1]人員授權表!$C$188,"Iring陳俊明",IF(J3891=[1]人員授權表!$C$189,"Brian陳泓霖",VLOOKUP(K3891,[1]人員授權表!D$2:E$249,2,FALSE))))</f>
        <v>Brian陳泓霖</v>
      </c>
      <c r="P3891" s="67">
        <f t="shared" si="212"/>
        <v>44779</v>
      </c>
      <c r="Q3891" s="75" t="str">
        <f t="shared" si="211"/>
        <v>週六</v>
      </c>
      <c r="R3891" s="80">
        <v>44776</v>
      </c>
      <c r="AA3891" s="1"/>
    </row>
    <row r="3892" spans="4:27">
      <c r="D3892" s="68" t="s">
        <v>50</v>
      </c>
      <c r="E3892" s="70" t="s">
        <v>82</v>
      </c>
      <c r="F3892" s="19" t="s">
        <v>1595</v>
      </c>
      <c r="G3892" s="67">
        <v>44755</v>
      </c>
      <c r="H3892" s="67">
        <v>44781</v>
      </c>
      <c r="I3892" s="71">
        <f t="shared" si="210"/>
        <v>26</v>
      </c>
      <c r="J3892" s="72" t="s">
        <v>195</v>
      </c>
      <c r="K3892" s="72" t="s">
        <v>345</v>
      </c>
      <c r="L3892" s="73">
        <v>1</v>
      </c>
      <c r="M3892" s="73" t="s">
        <v>104</v>
      </c>
      <c r="N3892" s="68" t="str">
        <f>VLOOKUP(K3892,[1]人員授權表!D$3:G$249,4,0)</f>
        <v>無機</v>
      </c>
      <c r="O3892" s="70" t="str">
        <f>IF(J3892=[1]人員授權表!$C$85,"Casper李羿勳",IF(J3892=[1]人員授權表!$C$188,"Iring陳俊明",IF(J3892=[1]人員授權表!$C$189,"Brian陳泓霖",VLOOKUP(K3892,[1]人員授權表!D$2:E$249,2,FALSE))))</f>
        <v>Debby胡萱黛</v>
      </c>
      <c r="P3892" s="67">
        <f t="shared" si="212"/>
        <v>44779</v>
      </c>
      <c r="Q3892" s="75" t="str">
        <f t="shared" si="211"/>
        <v>週六</v>
      </c>
      <c r="R3892" s="80">
        <v>44777</v>
      </c>
      <c r="AA3892" s="1"/>
    </row>
    <row r="3893" spans="4:27">
      <c r="D3893" s="68" t="s">
        <v>50</v>
      </c>
      <c r="E3893" s="70" t="s">
        <v>82</v>
      </c>
      <c r="F3893" s="19" t="s">
        <v>1594</v>
      </c>
      <c r="G3893" s="67">
        <v>44755</v>
      </c>
      <c r="H3893" s="67">
        <v>44781</v>
      </c>
      <c r="I3893" s="71">
        <f t="shared" si="210"/>
        <v>26</v>
      </c>
      <c r="J3893" s="72" t="s">
        <v>204</v>
      </c>
      <c r="K3893" s="72" t="s">
        <v>488</v>
      </c>
      <c r="L3893" s="73">
        <v>1</v>
      </c>
      <c r="M3893" s="73" t="s">
        <v>104</v>
      </c>
      <c r="N3893" s="68" t="str">
        <f>VLOOKUP(K3893,[1]人員授權表!D$3:G$249,4,0)</f>
        <v>無機</v>
      </c>
      <c r="O3893" s="70" t="str">
        <f>IF(J3893=[1]人員授權表!$C$85,"Casper李羿勳",IF(J3893=[1]人員授權表!$C$188,"Iring陳俊明",IF(J3893=[1]人員授權表!$C$189,"Brian陳泓霖",VLOOKUP(K3893,[1]人員授權表!D$2:E$249,2,FALSE))))</f>
        <v>Iring陳俊明</v>
      </c>
      <c r="P3893" s="67">
        <f t="shared" si="212"/>
        <v>44779</v>
      </c>
      <c r="Q3893" s="75" t="str">
        <f t="shared" si="211"/>
        <v>週六</v>
      </c>
      <c r="R3893" s="80">
        <v>44776</v>
      </c>
      <c r="AA3893" s="1"/>
    </row>
    <row r="3894" spans="4:27">
      <c r="D3894" s="68" t="s">
        <v>50</v>
      </c>
      <c r="E3894" s="70" t="s">
        <v>51</v>
      </c>
      <c r="F3894" s="70" t="s">
        <v>1596</v>
      </c>
      <c r="G3894" s="67">
        <v>44754</v>
      </c>
      <c r="H3894" s="67">
        <v>44781</v>
      </c>
      <c r="I3894" s="71">
        <f t="shared" si="210"/>
        <v>27</v>
      </c>
      <c r="J3894" s="72" t="s">
        <v>181</v>
      </c>
      <c r="K3894" s="72" t="s">
        <v>182</v>
      </c>
      <c r="L3894" s="73">
        <v>1</v>
      </c>
      <c r="M3894" s="73" t="s">
        <v>108</v>
      </c>
      <c r="N3894" s="68" t="str">
        <f>VLOOKUP(K3894,[1]人員授權表!D$3:G$249,4,0)</f>
        <v>有機</v>
      </c>
      <c r="O3894" s="70" t="str">
        <f>IF(J3894=[1]人員授權表!$C$85,"Casper李羿勳",IF(J3894=[1]人員授權表!$C$188,"Iring陳俊明",IF(J3894=[1]人員授權表!$C$189,"Brian陳泓霖",VLOOKUP(K3894,[1]人員授權表!D$2:E$249,2,FALSE))))</f>
        <v>Sara王淑玲</v>
      </c>
      <c r="P3894" s="67">
        <f t="shared" si="212"/>
        <v>44779</v>
      </c>
      <c r="Q3894" s="75" t="str">
        <f t="shared" si="211"/>
        <v>週六</v>
      </c>
      <c r="R3894" s="80">
        <v>44769</v>
      </c>
      <c r="X3894" s="70">
        <v>1</v>
      </c>
      <c r="Y3894" s="78">
        <v>44775</v>
      </c>
      <c r="Z3894" s="79" t="s">
        <v>1597</v>
      </c>
      <c r="AA3894" s="1"/>
    </row>
    <row r="3895" spans="4:27">
      <c r="D3895" s="68" t="s">
        <v>50</v>
      </c>
      <c r="E3895" s="70" t="s">
        <v>51</v>
      </c>
      <c r="F3895" s="70" t="s">
        <v>1596</v>
      </c>
      <c r="G3895" s="67">
        <v>44754</v>
      </c>
      <c r="H3895" s="67">
        <v>44781</v>
      </c>
      <c r="I3895" s="71">
        <f t="shared" si="210"/>
        <v>27</v>
      </c>
      <c r="J3895" s="72" t="s">
        <v>184</v>
      </c>
      <c r="K3895" s="72" t="s">
        <v>185</v>
      </c>
      <c r="L3895" s="73">
        <v>1</v>
      </c>
      <c r="M3895" s="73" t="s">
        <v>108</v>
      </c>
      <c r="N3895" s="68" t="str">
        <f>VLOOKUP(K3895,[1]人員授權表!D$3:G$249,4,0)</f>
        <v>有機</v>
      </c>
      <c r="O3895" s="70" t="str">
        <f>IF(J3895=[1]人員授權表!$C$85,"Casper李羿勳",IF(J3895=[1]人員授權表!$C$188,"Iring陳俊明",IF(J3895=[1]人員授權表!$C$189,"Brian陳泓霖",VLOOKUP(K3895,[1]人員授權表!D$2:E$249,2,FALSE))))</f>
        <v>Una林庭瑄</v>
      </c>
      <c r="P3895" s="67">
        <f t="shared" si="212"/>
        <v>44779</v>
      </c>
      <c r="Q3895" s="75" t="str">
        <f t="shared" si="211"/>
        <v>週六</v>
      </c>
      <c r="R3895" s="80">
        <v>44762</v>
      </c>
      <c r="AA3895" s="1"/>
    </row>
    <row r="3896" spans="4:27">
      <c r="D3896" s="68" t="s">
        <v>50</v>
      </c>
      <c r="E3896" s="70" t="s">
        <v>51</v>
      </c>
      <c r="F3896" s="70" t="s">
        <v>1596</v>
      </c>
      <c r="G3896" s="67">
        <v>44754</v>
      </c>
      <c r="H3896" s="67">
        <v>44781</v>
      </c>
      <c r="I3896" s="71">
        <f t="shared" si="210"/>
        <v>27</v>
      </c>
      <c r="J3896" s="72" t="s">
        <v>919</v>
      </c>
      <c r="K3896" s="72" t="s">
        <v>187</v>
      </c>
      <c r="L3896" s="73">
        <v>1</v>
      </c>
      <c r="M3896" s="73" t="s">
        <v>108</v>
      </c>
      <c r="N3896" s="68" t="str">
        <f>VLOOKUP(K3896,[1]人員授權表!D$3:G$249,4,0)</f>
        <v>無機</v>
      </c>
      <c r="O3896" s="70" t="str">
        <f>IF(J3896=[1]人員授權表!$C$85,"Casper李羿勳",IF(J3896=[1]人員授權表!$C$188,"Iring陳俊明",IF(J3896=[1]人員授權表!$C$189,"Brian陳泓霖",VLOOKUP(K3896,[1]人員授權表!D$2:E$249,2,FALSE))))</f>
        <v>Ruby黃家蓁</v>
      </c>
      <c r="P3896" s="67">
        <f t="shared" si="212"/>
        <v>44779</v>
      </c>
      <c r="Q3896" s="75" t="str">
        <f t="shared" si="211"/>
        <v>週六</v>
      </c>
      <c r="R3896" s="80">
        <v>44757</v>
      </c>
      <c r="AA3896" s="1"/>
    </row>
    <row r="3897" spans="4:27">
      <c r="D3897" s="68" t="s">
        <v>50</v>
      </c>
      <c r="E3897" s="70" t="s">
        <v>51</v>
      </c>
      <c r="F3897" s="70" t="s">
        <v>1596</v>
      </c>
      <c r="G3897" s="67">
        <v>44754</v>
      </c>
      <c r="H3897" s="67">
        <v>44781</v>
      </c>
      <c r="I3897" s="71">
        <f t="shared" si="210"/>
        <v>27</v>
      </c>
      <c r="J3897" s="72" t="s">
        <v>188</v>
      </c>
      <c r="K3897" s="72" t="s">
        <v>189</v>
      </c>
      <c r="L3897" s="73">
        <v>1</v>
      </c>
      <c r="M3897" s="73" t="s">
        <v>108</v>
      </c>
      <c r="N3897" s="68" t="str">
        <f>VLOOKUP(K3897,[1]人員授權表!D$3:G$249,4,0)</f>
        <v>無機</v>
      </c>
      <c r="O3897" s="70" t="str">
        <f>IF(J3897=[1]人員授權表!$C$85,"Casper李羿勳",IF(J3897=[1]人員授權表!$C$188,"Iring陳俊明",IF(J3897=[1]人員授權表!$C$189,"Brian陳泓霖",VLOOKUP(K3897,[1]人員授權表!D$2:E$249,2,FALSE))))</f>
        <v>Iring陳俊明</v>
      </c>
      <c r="P3897" s="67">
        <f t="shared" si="212"/>
        <v>44779</v>
      </c>
      <c r="Q3897" s="75" t="str">
        <f t="shared" si="211"/>
        <v>週六</v>
      </c>
      <c r="R3897" s="80">
        <v>44762</v>
      </c>
      <c r="AA3897" s="1"/>
    </row>
    <row r="3898" spans="4:27">
      <c r="D3898" s="68" t="s">
        <v>50</v>
      </c>
      <c r="E3898" s="70" t="s">
        <v>51</v>
      </c>
      <c r="F3898" s="70" t="s">
        <v>1596</v>
      </c>
      <c r="G3898" s="67">
        <v>44754</v>
      </c>
      <c r="H3898" s="67">
        <v>44781</v>
      </c>
      <c r="I3898" s="71">
        <f t="shared" si="210"/>
        <v>27</v>
      </c>
      <c r="J3898" s="72" t="s">
        <v>190</v>
      </c>
      <c r="K3898" s="72" t="s">
        <v>140</v>
      </c>
      <c r="L3898" s="73">
        <v>1</v>
      </c>
      <c r="M3898" s="73" t="s">
        <v>108</v>
      </c>
      <c r="N3898" s="68" t="str">
        <f>VLOOKUP(K3898,[1]人員授權表!D$3:G$249,4,0)</f>
        <v>無機</v>
      </c>
      <c r="O3898" s="70" t="str">
        <f>IF(J3898=[1]人員授權表!$C$85,"Casper李羿勳",IF(J3898=[1]人員授權表!$C$188,"Iring陳俊明",IF(J3898=[1]人員授權表!$C$189,"Brian陳泓霖",VLOOKUP(K3898,[1]人員授權表!D$2:E$249,2,FALSE))))</f>
        <v>Iring陳俊明</v>
      </c>
      <c r="P3898" s="67">
        <f t="shared" si="212"/>
        <v>44779</v>
      </c>
      <c r="Q3898" s="75" t="str">
        <f t="shared" si="211"/>
        <v>週六</v>
      </c>
      <c r="R3898" s="80">
        <v>44762</v>
      </c>
      <c r="AA3898" s="1"/>
    </row>
    <row r="3899" spans="4:27">
      <c r="D3899" s="68" t="s">
        <v>50</v>
      </c>
      <c r="E3899" s="70" t="s">
        <v>51</v>
      </c>
      <c r="F3899" s="70" t="s">
        <v>1596</v>
      </c>
      <c r="G3899" s="67">
        <v>44754</v>
      </c>
      <c r="H3899" s="67">
        <v>44781</v>
      </c>
      <c r="I3899" s="71">
        <f t="shared" si="210"/>
        <v>27</v>
      </c>
      <c r="J3899" s="72" t="s">
        <v>281</v>
      </c>
      <c r="K3899" s="72" t="s">
        <v>282</v>
      </c>
      <c r="L3899" s="73">
        <v>1</v>
      </c>
      <c r="M3899" s="73" t="s">
        <v>108</v>
      </c>
      <c r="N3899" s="68" t="str">
        <f>VLOOKUP(K3899,[1]人員授權表!D$3:G$249,4,0)</f>
        <v>有機</v>
      </c>
      <c r="O3899" s="70" t="str">
        <f>IF(J3899=[1]人員授權表!$C$85,"Casper李羿勳",IF(J3899=[1]人員授權表!$C$188,"Iring陳俊明",IF(J3899=[1]人員授權表!$C$189,"Brian陳泓霖",VLOOKUP(K3899,[1]人員授權表!D$2:E$249,2,FALSE))))</f>
        <v>Marco陳鴻鈞</v>
      </c>
      <c r="P3899" s="67">
        <f t="shared" si="212"/>
        <v>44779</v>
      </c>
      <c r="Q3899" s="75" t="str">
        <f t="shared" si="211"/>
        <v>週六</v>
      </c>
      <c r="R3899" s="80">
        <v>44761</v>
      </c>
      <c r="AA3899" s="1"/>
    </row>
    <row r="3900" spans="4:27">
      <c r="D3900" s="68" t="s">
        <v>50</v>
      </c>
      <c r="E3900" s="70" t="s">
        <v>51</v>
      </c>
      <c r="F3900" s="70" t="s">
        <v>1596</v>
      </c>
      <c r="G3900" s="67">
        <v>44754</v>
      </c>
      <c r="H3900" s="67">
        <v>44781</v>
      </c>
      <c r="I3900" s="71">
        <f t="shared" si="210"/>
        <v>27</v>
      </c>
      <c r="J3900" s="72" t="s">
        <v>194</v>
      </c>
      <c r="K3900" s="72" t="s">
        <v>187</v>
      </c>
      <c r="L3900" s="73">
        <v>1</v>
      </c>
      <c r="M3900" s="73" t="s">
        <v>108</v>
      </c>
      <c r="N3900" s="68" t="str">
        <f>VLOOKUP(K3900,[1]人員授權表!D$3:G$249,4,0)</f>
        <v>無機</v>
      </c>
      <c r="O3900" s="70" t="str">
        <f>IF(J3900=[1]人員授權表!$C$85,"Casper李羿勳",IF(J3900=[1]人員授權表!$C$188,"Iring陳俊明",IF(J3900=[1]人員授權表!$C$189,"Brian陳泓霖",VLOOKUP(K3900,[1]人員授權表!D$2:E$249,2,FALSE))))</f>
        <v>Ruby黃家蓁</v>
      </c>
      <c r="P3900" s="67">
        <f t="shared" si="212"/>
        <v>44779</v>
      </c>
      <c r="Q3900" s="75" t="str">
        <f t="shared" si="211"/>
        <v>週六</v>
      </c>
      <c r="R3900" s="80">
        <v>44761</v>
      </c>
      <c r="AA3900" s="1"/>
    </row>
    <row r="3901" spans="4:27">
      <c r="D3901" s="68" t="s">
        <v>50</v>
      </c>
      <c r="E3901" s="70" t="s">
        <v>51</v>
      </c>
      <c r="F3901" s="70" t="s">
        <v>1596</v>
      </c>
      <c r="G3901" s="67">
        <v>44754</v>
      </c>
      <c r="H3901" s="67">
        <v>44781</v>
      </c>
      <c r="I3901" s="71">
        <f t="shared" si="210"/>
        <v>27</v>
      </c>
      <c r="J3901" s="72" t="s">
        <v>195</v>
      </c>
      <c r="K3901" s="72" t="s">
        <v>196</v>
      </c>
      <c r="L3901" s="73">
        <v>1</v>
      </c>
      <c r="M3901" s="73" t="s">
        <v>108</v>
      </c>
      <c r="N3901" s="68" t="str">
        <f>VLOOKUP(K3901,[1]人員授權表!D$3:G$249,4,0)</f>
        <v>無機</v>
      </c>
      <c r="O3901" s="70" t="str">
        <f>IF(J3901=[1]人員授權表!$C$85,"Casper李羿勳",IF(J3901=[1]人員授權表!$C$188,"Iring陳俊明",IF(J3901=[1]人員授權表!$C$189,"Brian陳泓霖",VLOOKUP(K3901,[1]人員授權表!D$2:E$249,2,FALSE))))</f>
        <v>Debby胡萱黛</v>
      </c>
      <c r="P3901" s="67">
        <f t="shared" si="212"/>
        <v>44779</v>
      </c>
      <c r="Q3901" s="75" t="str">
        <f t="shared" si="211"/>
        <v>週六</v>
      </c>
      <c r="R3901" s="80">
        <v>44764</v>
      </c>
      <c r="T3901" s="70" t="s">
        <v>1598</v>
      </c>
      <c r="AA3901" s="1"/>
    </row>
    <row r="3902" spans="4:27">
      <c r="D3902" s="68" t="s">
        <v>50</v>
      </c>
      <c r="E3902" s="70" t="s">
        <v>51</v>
      </c>
      <c r="F3902" s="70" t="s">
        <v>1596</v>
      </c>
      <c r="G3902" s="67">
        <v>44754</v>
      </c>
      <c r="H3902" s="67">
        <v>44781</v>
      </c>
      <c r="I3902" s="71">
        <f t="shared" si="210"/>
        <v>27</v>
      </c>
      <c r="J3902" s="72" t="s">
        <v>198</v>
      </c>
      <c r="K3902" s="72" t="s">
        <v>199</v>
      </c>
      <c r="L3902" s="73">
        <v>1</v>
      </c>
      <c r="M3902" s="73" t="s">
        <v>108</v>
      </c>
      <c r="N3902" s="68" t="str">
        <f>VLOOKUP(K3902,[1]人員授權表!D$3:G$249,4,0)</f>
        <v>無機</v>
      </c>
      <c r="O3902" s="70" t="str">
        <f>IF(J3902=[1]人員授權表!$C$85,"Casper李羿勳",IF(J3902=[1]人員授權表!$C$188,"Iring陳俊明",IF(J3902=[1]人員授權表!$C$189,"Brian陳泓霖",VLOOKUP(K3902,[1]人員授權表!D$2:E$249,2,FALSE))))</f>
        <v>Vicky游崴涵</v>
      </c>
      <c r="P3902" s="67">
        <f t="shared" si="212"/>
        <v>44779</v>
      </c>
      <c r="Q3902" s="75" t="str">
        <f t="shared" si="211"/>
        <v>週六</v>
      </c>
      <c r="R3902" s="80">
        <v>44763</v>
      </c>
      <c r="AA3902" s="1"/>
    </row>
    <row r="3903" spans="4:27">
      <c r="D3903" s="68" t="s">
        <v>50</v>
      </c>
      <c r="E3903" s="70" t="s">
        <v>51</v>
      </c>
      <c r="F3903" s="70" t="s">
        <v>1596</v>
      </c>
      <c r="G3903" s="67">
        <v>44754</v>
      </c>
      <c r="H3903" s="67">
        <v>44781</v>
      </c>
      <c r="I3903" s="71">
        <f t="shared" si="210"/>
        <v>27</v>
      </c>
      <c r="J3903" s="72" t="s">
        <v>200</v>
      </c>
      <c r="K3903" s="72" t="s">
        <v>201</v>
      </c>
      <c r="L3903" s="73">
        <v>1</v>
      </c>
      <c r="M3903" s="73" t="s">
        <v>108</v>
      </c>
      <c r="N3903" s="68" t="str">
        <f>VLOOKUP(K3903,[1]人員授權表!D$3:G$249,4,0)</f>
        <v>無機</v>
      </c>
      <c r="O3903" s="70" t="str">
        <f>IF(J3903=[1]人員授權表!$C$85,"Casper李羿勳",IF(J3903=[1]人員授權表!$C$188,"Iring陳俊明",IF(J3903=[1]人員授權表!$C$189,"Brian陳泓霖",VLOOKUP(K3903,[1]人員授權表!D$2:E$249,2,FALSE))))</f>
        <v>Ruby黃家蓁</v>
      </c>
      <c r="P3903" s="67">
        <f t="shared" si="212"/>
        <v>44779</v>
      </c>
      <c r="Q3903" s="75" t="str">
        <f t="shared" si="211"/>
        <v>週六</v>
      </c>
      <c r="R3903" s="80">
        <v>44757</v>
      </c>
      <c r="AA3903" s="1"/>
    </row>
    <row r="3904" spans="4:27">
      <c r="D3904" s="68" t="s">
        <v>50</v>
      </c>
      <c r="E3904" s="70" t="s">
        <v>51</v>
      </c>
      <c r="F3904" s="70" t="s">
        <v>1596</v>
      </c>
      <c r="G3904" s="67">
        <v>44754</v>
      </c>
      <c r="H3904" s="67">
        <v>44781</v>
      </c>
      <c r="I3904" s="71">
        <f t="shared" si="210"/>
        <v>27</v>
      </c>
      <c r="J3904" s="72" t="s">
        <v>151</v>
      </c>
      <c r="K3904" s="72" t="s">
        <v>152</v>
      </c>
      <c r="L3904" s="73">
        <v>1</v>
      </c>
      <c r="M3904" s="73" t="s">
        <v>108</v>
      </c>
      <c r="N3904" s="68" t="str">
        <f>VLOOKUP(K3904,[1]人員授權表!D$3:G$249,4,0)</f>
        <v>無機</v>
      </c>
      <c r="O3904" s="70" t="str">
        <f>IF(J3904=[1]人員授權表!$C$85,"Casper李羿勳",IF(J3904=[1]人員授權表!$C$188,"Iring陳俊明",IF(J3904=[1]人員授權表!$C$189,"Brian陳泓霖",VLOOKUP(K3904,[1]人員授權表!D$2:E$249,2,FALSE))))</f>
        <v>Vicky游崴涵</v>
      </c>
      <c r="P3904" s="67">
        <f t="shared" si="212"/>
        <v>44779</v>
      </c>
      <c r="Q3904" s="75" t="str">
        <f t="shared" si="211"/>
        <v>週六</v>
      </c>
      <c r="R3904" s="80">
        <v>44763</v>
      </c>
      <c r="AA3904" s="1"/>
    </row>
    <row r="3905" spans="4:27">
      <c r="D3905" s="68" t="s">
        <v>50</v>
      </c>
      <c r="E3905" s="70" t="s">
        <v>51</v>
      </c>
      <c r="F3905" s="70" t="s">
        <v>1596</v>
      </c>
      <c r="G3905" s="67">
        <v>44754</v>
      </c>
      <c r="H3905" s="67">
        <v>44781</v>
      </c>
      <c r="I3905" s="71">
        <f t="shared" si="210"/>
        <v>27</v>
      </c>
      <c r="J3905" s="72" t="s">
        <v>649</v>
      </c>
      <c r="K3905" s="72" t="s">
        <v>650</v>
      </c>
      <c r="L3905" s="73">
        <v>1</v>
      </c>
      <c r="M3905" s="73" t="s">
        <v>108</v>
      </c>
      <c r="N3905" s="68" t="str">
        <f>VLOOKUP(K3905,[1]人員授權表!D$3:G$249,4,0)</f>
        <v>有機</v>
      </c>
      <c r="O3905" s="70" t="str">
        <f>IF(J3905=[1]人員授權表!$C$85,"Casper李羿勳",IF(J3905=[1]人員授權表!$C$188,"Iring陳俊明",IF(J3905=[1]人員授權表!$C$189,"Brian陳泓霖",VLOOKUP(K3905,[1]人員授權表!D$2:E$249,2,FALSE))))</f>
        <v>Casper李羿勳</v>
      </c>
      <c r="P3905" s="67">
        <f t="shared" si="212"/>
        <v>44779</v>
      </c>
      <c r="Q3905" s="75" t="str">
        <f t="shared" si="211"/>
        <v>週六</v>
      </c>
      <c r="R3905" s="80">
        <v>44764</v>
      </c>
      <c r="AA3905" s="1"/>
    </row>
    <row r="3906" spans="4:27">
      <c r="D3906" s="68" t="s">
        <v>50</v>
      </c>
      <c r="E3906" s="70" t="s">
        <v>51</v>
      </c>
      <c r="F3906" s="70" t="s">
        <v>1596</v>
      </c>
      <c r="G3906" s="67">
        <v>44754</v>
      </c>
      <c r="H3906" s="67">
        <v>44781</v>
      </c>
      <c r="I3906" s="71">
        <f t="shared" si="210"/>
        <v>27</v>
      </c>
      <c r="J3906" s="72" t="s">
        <v>160</v>
      </c>
      <c r="K3906" s="72" t="s">
        <v>161</v>
      </c>
      <c r="L3906" s="73">
        <v>1</v>
      </c>
      <c r="M3906" s="73" t="s">
        <v>108</v>
      </c>
      <c r="N3906" s="68" t="str">
        <f>VLOOKUP(K3906,[1]人員授權表!D$3:G$249,4,0)</f>
        <v>無機</v>
      </c>
      <c r="O3906" s="70" t="str">
        <f>IF(J3906=[1]人員授權表!$C$85,"Casper李羿勳",IF(J3906=[1]人員授權表!$C$188,"Iring陳俊明",IF(J3906=[1]人員授權表!$C$189,"Brian陳泓霖",VLOOKUP(K3906,[1]人員授權表!D$2:E$249,2,FALSE))))</f>
        <v>Dennis陳汶宏</v>
      </c>
      <c r="P3906" s="67">
        <f t="shared" si="212"/>
        <v>44779</v>
      </c>
      <c r="Q3906" s="75" t="str">
        <f t="shared" si="211"/>
        <v>週六</v>
      </c>
      <c r="R3906" s="80">
        <v>44762</v>
      </c>
      <c r="AA3906" s="1"/>
    </row>
    <row r="3907" spans="4:27">
      <c r="D3907" s="68" t="s">
        <v>50</v>
      </c>
      <c r="E3907" s="70" t="s">
        <v>51</v>
      </c>
      <c r="F3907" s="70" t="s">
        <v>1596</v>
      </c>
      <c r="G3907" s="67">
        <v>44754</v>
      </c>
      <c r="H3907" s="67">
        <v>44781</v>
      </c>
      <c r="I3907" s="71">
        <f t="shared" si="210"/>
        <v>27</v>
      </c>
      <c r="J3907" s="72" t="s">
        <v>1222</v>
      </c>
      <c r="K3907" s="72" t="s">
        <v>1326</v>
      </c>
      <c r="L3907" s="73">
        <v>1</v>
      </c>
      <c r="M3907" s="73" t="s">
        <v>108</v>
      </c>
      <c r="N3907" s="68" t="str">
        <f>VLOOKUP(K3907,[1]人員授權表!D$3:G$249,4,0)</f>
        <v>無機</v>
      </c>
      <c r="O3907" s="70" t="str">
        <f>IF(J3907=[1]人員授權表!$C$85,"Casper李羿勳",IF(J3907=[1]人員授權表!$C$188,"Iring陳俊明",IF(J3907=[1]人員授權表!$C$189,"Brian陳泓霖",VLOOKUP(K3907,[1]人員授權表!D$2:E$249,2,FALSE))))</f>
        <v>Dennis陳汶宏</v>
      </c>
      <c r="P3907" s="67">
        <f t="shared" si="212"/>
        <v>44779</v>
      </c>
      <c r="Q3907" s="75" t="str">
        <f t="shared" si="211"/>
        <v>週六</v>
      </c>
      <c r="R3907" s="80">
        <v>44762</v>
      </c>
      <c r="AA3907" s="1"/>
    </row>
    <row r="3908" spans="4:27">
      <c r="D3908" s="68" t="s">
        <v>50</v>
      </c>
      <c r="E3908" s="70" t="s">
        <v>51</v>
      </c>
      <c r="F3908" s="70" t="s">
        <v>1596</v>
      </c>
      <c r="G3908" s="67">
        <v>44754</v>
      </c>
      <c r="H3908" s="67">
        <v>44781</v>
      </c>
      <c r="I3908" s="71">
        <f t="shared" si="210"/>
        <v>27</v>
      </c>
      <c r="J3908" s="72" t="s">
        <v>175</v>
      </c>
      <c r="K3908" s="72" t="s">
        <v>176</v>
      </c>
      <c r="L3908" s="73">
        <v>1</v>
      </c>
      <c r="M3908" s="73" t="s">
        <v>108</v>
      </c>
      <c r="N3908" s="68" t="str">
        <f>VLOOKUP(K3908,[1]人員授權表!D$3:G$249,4,0)</f>
        <v>無機</v>
      </c>
      <c r="O3908" s="70" t="s">
        <v>177</v>
      </c>
      <c r="P3908" s="67">
        <f t="shared" si="212"/>
        <v>44779</v>
      </c>
      <c r="Q3908" s="75" t="str">
        <f t="shared" si="211"/>
        <v>週六</v>
      </c>
      <c r="R3908" s="80">
        <v>44757</v>
      </c>
      <c r="AA3908" s="1"/>
    </row>
    <row r="3909" spans="4:27">
      <c r="D3909" s="68" t="s">
        <v>50</v>
      </c>
      <c r="E3909" s="70" t="s">
        <v>51</v>
      </c>
      <c r="F3909" s="70" t="s">
        <v>1596</v>
      </c>
      <c r="G3909" s="67">
        <v>44754</v>
      </c>
      <c r="H3909" s="67">
        <v>44781</v>
      </c>
      <c r="I3909" s="71">
        <f t="shared" si="210"/>
        <v>27</v>
      </c>
      <c r="J3909" s="72" t="s">
        <v>290</v>
      </c>
      <c r="K3909" s="72" t="s">
        <v>291</v>
      </c>
      <c r="L3909" s="73">
        <v>1</v>
      </c>
      <c r="M3909" s="73" t="s">
        <v>108</v>
      </c>
      <c r="N3909" s="68" t="str">
        <f>VLOOKUP(K3909,[1]人員授權表!D$3:G$249,4,0)</f>
        <v>無機</v>
      </c>
      <c r="O3909" s="70" t="str">
        <f>IF(J3909=[1]人員授權表!$C$85,"Casper李羿勳",IF(J3909=[1]人員授權表!$C$188,"Iring陳俊明",IF(J3909=[1]人員授權表!$C$189,"Brian陳泓霖",VLOOKUP(K3909,[1]人員授權表!D$2:E$249,2,FALSE))))</f>
        <v>George陳志昇</v>
      </c>
      <c r="P3909" s="67">
        <f t="shared" si="212"/>
        <v>44779</v>
      </c>
      <c r="Q3909" s="75" t="str">
        <f t="shared" si="211"/>
        <v>週六</v>
      </c>
      <c r="R3909" s="80">
        <v>44762</v>
      </c>
      <c r="AA3909" s="1"/>
    </row>
    <row r="3910" spans="4:27">
      <c r="D3910" s="68" t="s">
        <v>50</v>
      </c>
      <c r="E3910" s="70" t="s">
        <v>51</v>
      </c>
      <c r="F3910" s="70" t="s">
        <v>1596</v>
      </c>
      <c r="G3910" s="67">
        <v>44754</v>
      </c>
      <c r="H3910" s="67">
        <v>44781</v>
      </c>
      <c r="I3910" s="71">
        <f t="shared" si="210"/>
        <v>27</v>
      </c>
      <c r="J3910" s="72" t="s">
        <v>204</v>
      </c>
      <c r="K3910" s="72" t="s">
        <v>205</v>
      </c>
      <c r="L3910" s="73">
        <v>1</v>
      </c>
      <c r="M3910" s="73" t="s">
        <v>108</v>
      </c>
      <c r="N3910" s="68" t="str">
        <f>VLOOKUP(K3910,[1]人員授權表!D$3:G$249,4,0)</f>
        <v>無機</v>
      </c>
      <c r="O3910" s="70" t="str">
        <f>IF(J3910=[1]人員授權表!$C$85,"Casper李羿勳",IF(J3910=[1]人員授權表!$C$188,"Iring陳俊明",IF(J3910=[1]人員授權表!$C$189,"Brian陳泓霖",VLOOKUP(K3910,[1]人員授權表!D$2:E$249,2,FALSE))))</f>
        <v>Iring陳俊明</v>
      </c>
      <c r="P3910" s="67">
        <f t="shared" si="212"/>
        <v>44779</v>
      </c>
      <c r="Q3910" s="75" t="str">
        <f t="shared" si="211"/>
        <v>週六</v>
      </c>
      <c r="R3910" s="80">
        <v>44763</v>
      </c>
      <c r="AA3910" s="1"/>
    </row>
    <row r="3911" spans="4:27">
      <c r="D3911" s="68" t="s">
        <v>50</v>
      </c>
      <c r="E3911" s="70" t="s">
        <v>51</v>
      </c>
      <c r="F3911" s="70" t="s">
        <v>1596</v>
      </c>
      <c r="G3911" s="67">
        <v>44754</v>
      </c>
      <c r="H3911" s="67">
        <v>44781</v>
      </c>
      <c r="I3911" s="71">
        <f t="shared" ref="I3911:I3974" si="213">_xlfn.DAYS(H3911,G3911)</f>
        <v>27</v>
      </c>
      <c r="J3911" s="72" t="s">
        <v>206</v>
      </c>
      <c r="K3911" s="72" t="s">
        <v>179</v>
      </c>
      <c r="L3911" s="73">
        <v>1</v>
      </c>
      <c r="M3911" s="73" t="s">
        <v>108</v>
      </c>
      <c r="N3911" s="68" t="str">
        <f>VLOOKUP(K3911,[1]人員授權表!D$3:G$249,4,0)</f>
        <v>無機</v>
      </c>
      <c r="O3911" s="70" t="s">
        <v>115</v>
      </c>
      <c r="P3911" s="67">
        <f t="shared" si="212"/>
        <v>44779</v>
      </c>
      <c r="Q3911" s="75" t="str">
        <f t="shared" ref="Q3911:Q3974" si="214">TEXT(P3911,"aaa")</f>
        <v>週六</v>
      </c>
      <c r="R3911" s="80">
        <v>44763</v>
      </c>
      <c r="AA3911" s="1"/>
    </row>
    <row r="3912" spans="4:27">
      <c r="D3912" s="68" t="s">
        <v>50</v>
      </c>
      <c r="E3912" s="70" t="s">
        <v>51</v>
      </c>
      <c r="F3912" s="70" t="s">
        <v>1596</v>
      </c>
      <c r="G3912" s="67">
        <v>44754</v>
      </c>
      <c r="H3912" s="67">
        <v>44781</v>
      </c>
      <c r="I3912" s="71">
        <f t="shared" si="213"/>
        <v>27</v>
      </c>
      <c r="J3912" s="72" t="s">
        <v>178</v>
      </c>
      <c r="K3912" s="72" t="s">
        <v>179</v>
      </c>
      <c r="L3912" s="73">
        <v>1</v>
      </c>
      <c r="M3912" s="73" t="s">
        <v>108</v>
      </c>
      <c r="N3912" s="68" t="str">
        <f>VLOOKUP(K3912,[1]人員授權表!D$3:G$249,4,0)</f>
        <v>無機</v>
      </c>
      <c r="O3912" s="70" t="s">
        <v>115</v>
      </c>
      <c r="P3912" s="67">
        <f t="shared" si="212"/>
        <v>44779</v>
      </c>
      <c r="Q3912" s="75" t="str">
        <f t="shared" si="214"/>
        <v>週六</v>
      </c>
      <c r="R3912" s="80">
        <v>44763</v>
      </c>
      <c r="AA3912" s="1"/>
    </row>
    <row r="3913" spans="4:27">
      <c r="D3913" s="68" t="s">
        <v>50</v>
      </c>
      <c r="E3913" s="70" t="s">
        <v>51</v>
      </c>
      <c r="F3913" s="70" t="s">
        <v>1596</v>
      </c>
      <c r="G3913" s="67">
        <v>44754</v>
      </c>
      <c r="H3913" s="67">
        <v>44781</v>
      </c>
      <c r="I3913" s="71">
        <f t="shared" si="213"/>
        <v>27</v>
      </c>
      <c r="J3913" s="72" t="s">
        <v>141</v>
      </c>
      <c r="K3913" s="72" t="s">
        <v>142</v>
      </c>
      <c r="L3913" s="73">
        <v>1</v>
      </c>
      <c r="M3913" s="73" t="s">
        <v>108</v>
      </c>
      <c r="N3913" s="68" t="str">
        <f>VLOOKUP(K3913,[1]人員授權表!D$3:G$249,4,0)</f>
        <v>無機</v>
      </c>
      <c r="O3913" s="70" t="str">
        <f>IF(J3913=[1]人員授權表!$C$85,"Casper李羿勳",IF(J3913=[1]人員授權表!$C$188,"Iring陳俊明",IF(J3913=[1]人員授權表!$C$189,"Brian陳泓霖",VLOOKUP(K3913,[1]人員授權表!D$2:E$249,2,FALSE))))</f>
        <v>Dennis陳汶宏</v>
      </c>
      <c r="P3913" s="67">
        <f t="shared" si="212"/>
        <v>44779</v>
      </c>
      <c r="Q3913" s="75" t="str">
        <f t="shared" si="214"/>
        <v>週六</v>
      </c>
      <c r="R3913" s="80">
        <v>44761</v>
      </c>
      <c r="AA3913" s="1"/>
    </row>
    <row r="3914" spans="4:27">
      <c r="D3914" s="68" t="s">
        <v>50</v>
      </c>
      <c r="E3914" s="70" t="s">
        <v>51</v>
      </c>
      <c r="F3914" s="70" t="s">
        <v>1596</v>
      </c>
      <c r="G3914" s="67">
        <v>44754</v>
      </c>
      <c r="H3914" s="67">
        <v>44781</v>
      </c>
      <c r="I3914" s="71">
        <f t="shared" si="213"/>
        <v>27</v>
      </c>
      <c r="J3914" s="72" t="s">
        <v>966</v>
      </c>
      <c r="K3914" s="72" t="s">
        <v>154</v>
      </c>
      <c r="L3914" s="73">
        <v>1</v>
      </c>
      <c r="M3914" s="73" t="s">
        <v>108</v>
      </c>
      <c r="N3914" s="68" t="str">
        <f>VLOOKUP(K3914,[1]人員授權表!D$3:G$249,4,0)</f>
        <v>無機</v>
      </c>
      <c r="O3914" s="70" t="str">
        <f>IF(J3914=[1]人員授權表!$C$85,"Casper李羿勳",IF(J3914=[1]人員授權表!$C$188,"Iring陳俊明",IF(J3914=[1]人員授權表!$C$189,"Brian陳泓霖",VLOOKUP(K3914,[1]人員授權表!D$2:E$249,2,FALSE))))</f>
        <v>Ken張智凱</v>
      </c>
      <c r="P3914" s="67">
        <f t="shared" si="212"/>
        <v>44779</v>
      </c>
      <c r="Q3914" s="75" t="str">
        <f t="shared" si="214"/>
        <v>週六</v>
      </c>
      <c r="R3914" s="80">
        <v>44757</v>
      </c>
      <c r="AA3914" s="1"/>
    </row>
    <row r="3915" spans="4:27">
      <c r="D3915" s="68" t="s">
        <v>50</v>
      </c>
      <c r="E3915" s="70" t="s">
        <v>51</v>
      </c>
      <c r="F3915" s="70" t="s">
        <v>1596</v>
      </c>
      <c r="G3915" s="67">
        <v>44754</v>
      </c>
      <c r="H3915" s="67">
        <v>44781</v>
      </c>
      <c r="I3915" s="71">
        <f t="shared" si="213"/>
        <v>27</v>
      </c>
      <c r="J3915" s="72" t="s">
        <v>209</v>
      </c>
      <c r="K3915" s="72" t="s">
        <v>210</v>
      </c>
      <c r="L3915" s="73">
        <v>1</v>
      </c>
      <c r="M3915" s="73" t="s">
        <v>108</v>
      </c>
      <c r="N3915" s="68" t="str">
        <f>VLOOKUP(K3915,[1]人員授權表!D$3:G$249,4,0)</f>
        <v>無機</v>
      </c>
      <c r="O3915" s="70" t="str">
        <f>IF(J3915=[1]人員授權表!$C$85,"Casper李羿勳",IF(J3915=[1]人員授權表!$C$188,"Iring陳俊明",IF(J3915=[1]人員授權表!$C$189,"Brian陳泓霖",VLOOKUP(K3915,[1]人員授權表!D$2:E$249,2,FALSE))))</f>
        <v>Vicky游崴涵</v>
      </c>
      <c r="P3915" s="67">
        <f t="shared" si="212"/>
        <v>44779</v>
      </c>
      <c r="Q3915" s="75" t="str">
        <f t="shared" si="214"/>
        <v>週六</v>
      </c>
      <c r="R3915" s="80">
        <v>44764</v>
      </c>
      <c r="AA3915" s="1"/>
    </row>
    <row r="3916" spans="4:27">
      <c r="D3916" s="68" t="s">
        <v>50</v>
      </c>
      <c r="E3916" s="70" t="s">
        <v>51</v>
      </c>
      <c r="F3916" s="70" t="s">
        <v>1596</v>
      </c>
      <c r="G3916" s="67">
        <v>44754</v>
      </c>
      <c r="H3916" s="67">
        <v>44781</v>
      </c>
      <c r="I3916" s="71">
        <f t="shared" si="213"/>
        <v>27</v>
      </c>
      <c r="J3916" s="72" t="s">
        <v>167</v>
      </c>
      <c r="K3916" s="72" t="s">
        <v>168</v>
      </c>
      <c r="L3916" s="73">
        <v>1</v>
      </c>
      <c r="M3916" s="73" t="s">
        <v>108</v>
      </c>
      <c r="N3916" s="68" t="str">
        <f>VLOOKUP(K3916,[1]人員授權表!D$3:G$249,4,0)</f>
        <v>有機</v>
      </c>
      <c r="O3916" s="70" t="str">
        <f>IF(J3916=[1]人員授權表!$C$85,"Casper李羿勳",IF(J3916=[1]人員授權表!$C$188,"Iring陳俊明",IF(J3916=[1]人員授權表!$C$189,"Brian陳泓霖",VLOOKUP(K3916,[1]人員授權表!D$2:E$249,2,FALSE))))</f>
        <v>Una林庭瑄</v>
      </c>
      <c r="P3916" s="67">
        <f t="shared" si="212"/>
        <v>44779</v>
      </c>
      <c r="Q3916" s="75" t="str">
        <f t="shared" si="214"/>
        <v>週六</v>
      </c>
      <c r="R3916" s="80">
        <v>44762</v>
      </c>
      <c r="AA3916" s="1"/>
    </row>
    <row r="3917" spans="4:27">
      <c r="D3917" s="68" t="s">
        <v>50</v>
      </c>
      <c r="E3917" s="70" t="s">
        <v>51</v>
      </c>
      <c r="F3917" s="70" t="s">
        <v>1596</v>
      </c>
      <c r="G3917" s="67">
        <v>44754</v>
      </c>
      <c r="H3917" s="67">
        <v>44781</v>
      </c>
      <c r="I3917" s="71">
        <f t="shared" si="213"/>
        <v>27</v>
      </c>
      <c r="J3917" s="72" t="s">
        <v>257</v>
      </c>
      <c r="K3917" s="72" t="s">
        <v>1225</v>
      </c>
      <c r="L3917" s="73">
        <v>1</v>
      </c>
      <c r="M3917" s="73" t="s">
        <v>108</v>
      </c>
      <c r="N3917" s="68" t="str">
        <f>VLOOKUP(K3917,[1]人員授權表!D$3:G$249,4,0)</f>
        <v>有機</v>
      </c>
      <c r="O3917" s="70" t="str">
        <f>IF(J3917=[1]人員授權表!$C$85,"Casper李羿勳",IF(J3917=[1]人員授權表!$C$188,"Iring陳俊明",IF(J3917=[1]人員授權表!$C$189,"Brian陳泓霖",VLOOKUP(K3917,[1]人員授權表!D$2:E$249,2,FALSE))))</f>
        <v>Casper李羿勳</v>
      </c>
      <c r="P3917" s="67">
        <f t="shared" si="212"/>
        <v>44779</v>
      </c>
      <c r="Q3917" s="75" t="str">
        <f t="shared" si="214"/>
        <v>週六</v>
      </c>
      <c r="R3917" s="80">
        <v>44768</v>
      </c>
      <c r="AA3917" s="1"/>
    </row>
    <row r="3918" spans="4:27">
      <c r="D3918" s="68" t="s">
        <v>50</v>
      </c>
      <c r="E3918" s="70" t="s">
        <v>51</v>
      </c>
      <c r="F3918" s="70" t="s">
        <v>1596</v>
      </c>
      <c r="G3918" s="67">
        <v>44754</v>
      </c>
      <c r="H3918" s="67">
        <v>44781</v>
      </c>
      <c r="I3918" s="71">
        <f t="shared" si="213"/>
        <v>27</v>
      </c>
      <c r="J3918" s="72" t="s">
        <v>1340</v>
      </c>
      <c r="K3918" s="72" t="s">
        <v>1225</v>
      </c>
      <c r="L3918" s="73">
        <v>1</v>
      </c>
      <c r="M3918" s="73" t="s">
        <v>108</v>
      </c>
      <c r="N3918" s="68" t="str">
        <f>VLOOKUP(K3918,[1]人員授權表!D$3:G$249,4,0)</f>
        <v>有機</v>
      </c>
      <c r="O3918" s="70" t="str">
        <f>IF(J3918=[1]人員授權表!$C$85,"Casper李羿勳",IF(J3918=[1]人員授權表!$C$188,"Iring陳俊明",IF(J3918=[1]人員授權表!$C$189,"Brian陳泓霖",VLOOKUP(K3918,[1]人員授權表!D$2:E$249,2,FALSE))))</f>
        <v>Casper李羿勳</v>
      </c>
      <c r="P3918" s="67">
        <f t="shared" si="212"/>
        <v>44779</v>
      </c>
      <c r="Q3918" s="75" t="str">
        <f t="shared" si="214"/>
        <v>週六</v>
      </c>
      <c r="R3918" s="80">
        <v>44768</v>
      </c>
      <c r="AA3918" s="1"/>
    </row>
    <row r="3919" spans="4:27">
      <c r="D3919" s="68" t="s">
        <v>50</v>
      </c>
      <c r="E3919" s="70" t="s">
        <v>51</v>
      </c>
      <c r="F3919" s="70" t="s">
        <v>1596</v>
      </c>
      <c r="G3919" s="67">
        <v>44754</v>
      </c>
      <c r="H3919" s="67">
        <v>44781</v>
      </c>
      <c r="I3919" s="71">
        <f t="shared" si="213"/>
        <v>27</v>
      </c>
      <c r="J3919" s="72" t="s">
        <v>1599</v>
      </c>
      <c r="K3919" s="72" t="s">
        <v>182</v>
      </c>
      <c r="L3919" s="73">
        <v>1</v>
      </c>
      <c r="M3919" s="73" t="s">
        <v>108</v>
      </c>
      <c r="N3919" s="68" t="str">
        <f>VLOOKUP(K3919,[1]人員授權表!D$3:G$249,4,0)</f>
        <v>有機</v>
      </c>
      <c r="O3919" s="70" t="str">
        <f>IF(J3919=[1]人員授權表!$C$85,"Casper李羿勳",IF(J3919=[1]人員授權表!$C$188,"Iring陳俊明",IF(J3919=[1]人員授權表!$C$189,"Brian陳泓霖",VLOOKUP(K3919,[1]人員授權表!D$2:E$249,2,FALSE))))</f>
        <v>Sara王淑玲</v>
      </c>
      <c r="P3919" s="67">
        <f t="shared" si="212"/>
        <v>44779</v>
      </c>
      <c r="Q3919" s="75" t="str">
        <f t="shared" si="214"/>
        <v>週六</v>
      </c>
      <c r="R3919" s="80">
        <v>44771</v>
      </c>
      <c r="X3919" s="70">
        <v>1</v>
      </c>
      <c r="Y3919" s="78">
        <v>44775</v>
      </c>
      <c r="Z3919" s="79" t="s">
        <v>1597</v>
      </c>
      <c r="AA3919" s="1"/>
    </row>
    <row r="3920" spans="4:27">
      <c r="D3920" s="68" t="s">
        <v>50</v>
      </c>
      <c r="E3920" s="70" t="s">
        <v>51</v>
      </c>
      <c r="F3920" s="70" t="s">
        <v>1596</v>
      </c>
      <c r="G3920" s="67">
        <v>44754</v>
      </c>
      <c r="H3920" s="67">
        <v>44781</v>
      </c>
      <c r="I3920" s="71">
        <f t="shared" si="213"/>
        <v>27</v>
      </c>
      <c r="J3920" s="72" t="s">
        <v>169</v>
      </c>
      <c r="K3920" s="72" t="s">
        <v>170</v>
      </c>
      <c r="L3920" s="73">
        <v>1</v>
      </c>
      <c r="M3920" s="73" t="s">
        <v>108</v>
      </c>
      <c r="N3920" s="68" t="str">
        <f>VLOOKUP(K3920,[1]人員授權表!D$3:G$249,4,0)</f>
        <v>有機</v>
      </c>
      <c r="O3920" s="70" t="str">
        <f>IF(J3920=[1]人員授權表!$C$85,"Casper李羿勳",IF(J3920=[1]人員授權表!$C$188,"Iring陳俊明",IF(J3920=[1]人員授權表!$C$189,"Brian陳泓霖",VLOOKUP(K3920,[1]人員授權表!D$2:E$249,2,FALSE))))</f>
        <v>Elle黃雅琪&amp;
Marco陳鴻鈞</v>
      </c>
      <c r="P3920" s="67">
        <f t="shared" si="212"/>
        <v>44779</v>
      </c>
      <c r="Q3920" s="75" t="str">
        <f t="shared" si="214"/>
        <v>週六</v>
      </c>
      <c r="R3920" s="80">
        <v>44763</v>
      </c>
      <c r="AA3920" s="1"/>
    </row>
    <row r="3921" spans="4:27">
      <c r="D3921" s="68" t="s">
        <v>50</v>
      </c>
      <c r="E3921" s="70" t="s">
        <v>51</v>
      </c>
      <c r="F3921" s="19" t="s">
        <v>1600</v>
      </c>
      <c r="G3921" s="67">
        <v>44753</v>
      </c>
      <c r="H3921" s="67">
        <v>44781</v>
      </c>
      <c r="I3921" s="71">
        <f t="shared" si="213"/>
        <v>28</v>
      </c>
      <c r="J3921" s="72" t="s">
        <v>184</v>
      </c>
      <c r="K3921" s="72" t="s">
        <v>185</v>
      </c>
      <c r="L3921" s="73">
        <v>1</v>
      </c>
      <c r="M3921" s="73" t="s">
        <v>108</v>
      </c>
      <c r="N3921" s="68" t="str">
        <f>VLOOKUP(K3921,[1]人員授權表!D$3:G$249,4,0)</f>
        <v>有機</v>
      </c>
      <c r="O3921" s="70" t="str">
        <f>IF(J3921=[1]人員授權表!$C$85,"Casper李羿勳",IF(J3921=[1]人員授權表!$C$188,"Iring陳俊明",IF(J3921=[1]人員授權表!$C$189,"Brian陳泓霖",VLOOKUP(K3921,[1]人員授權表!D$2:E$249,2,FALSE))))</f>
        <v>Una林庭瑄</v>
      </c>
      <c r="P3921" s="67">
        <f t="shared" si="212"/>
        <v>44779</v>
      </c>
      <c r="Q3921" s="75" t="str">
        <f t="shared" si="214"/>
        <v>週六</v>
      </c>
      <c r="R3921" s="80">
        <v>44762</v>
      </c>
      <c r="AA3921" s="1"/>
    </row>
    <row r="3922" spans="4:27">
      <c r="D3922" s="68" t="s">
        <v>50</v>
      </c>
      <c r="E3922" s="70" t="s">
        <v>51</v>
      </c>
      <c r="F3922" s="19" t="s">
        <v>1600</v>
      </c>
      <c r="G3922" s="67">
        <v>44753</v>
      </c>
      <c r="H3922" s="67">
        <v>44781</v>
      </c>
      <c r="I3922" s="71">
        <f t="shared" si="213"/>
        <v>28</v>
      </c>
      <c r="J3922" s="72" t="s">
        <v>919</v>
      </c>
      <c r="K3922" s="72" t="s">
        <v>187</v>
      </c>
      <c r="L3922" s="73">
        <v>1</v>
      </c>
      <c r="M3922" s="73" t="s">
        <v>108</v>
      </c>
      <c r="N3922" s="68" t="str">
        <f>VLOOKUP(K3922,[1]人員授權表!D$3:G$249,4,0)</f>
        <v>無機</v>
      </c>
      <c r="O3922" s="70" t="str">
        <f>IF(J3922=[1]人員授權表!$C$85,"Casper李羿勳",IF(J3922=[1]人員授權表!$C$188,"Iring陳俊明",IF(J3922=[1]人員授權表!$C$189,"Brian陳泓霖",VLOOKUP(K3922,[1]人員授權表!D$2:E$249,2,FALSE))))</f>
        <v>Ruby黃家蓁</v>
      </c>
      <c r="P3922" s="67">
        <f t="shared" si="212"/>
        <v>44779</v>
      </c>
      <c r="Q3922" s="75" t="str">
        <f t="shared" si="214"/>
        <v>週六</v>
      </c>
      <c r="R3922" s="80">
        <v>44756</v>
      </c>
      <c r="AA3922" s="1"/>
    </row>
    <row r="3923" spans="4:27">
      <c r="D3923" s="68" t="s">
        <v>50</v>
      </c>
      <c r="E3923" s="70" t="s">
        <v>51</v>
      </c>
      <c r="F3923" s="19" t="s">
        <v>1600</v>
      </c>
      <c r="G3923" s="67">
        <v>44753</v>
      </c>
      <c r="H3923" s="67">
        <v>44781</v>
      </c>
      <c r="I3923" s="71">
        <f t="shared" si="213"/>
        <v>28</v>
      </c>
      <c r="J3923" s="72" t="s">
        <v>188</v>
      </c>
      <c r="K3923" s="72" t="s">
        <v>189</v>
      </c>
      <c r="L3923" s="73">
        <v>1</v>
      </c>
      <c r="M3923" s="73" t="s">
        <v>108</v>
      </c>
      <c r="N3923" s="68" t="str">
        <f>VLOOKUP(K3923,[1]人員授權表!D$3:G$249,4,0)</f>
        <v>無機</v>
      </c>
      <c r="O3923" s="70" t="str">
        <f>IF(J3923=[1]人員授權表!$C$85,"Casper李羿勳",IF(J3923=[1]人員授權表!$C$188,"Iring陳俊明",IF(J3923=[1]人員授權表!$C$189,"Brian陳泓霖",VLOOKUP(K3923,[1]人員授權表!D$2:E$249,2,FALSE))))</f>
        <v>Iring陳俊明</v>
      </c>
      <c r="P3923" s="67">
        <f t="shared" si="212"/>
        <v>44779</v>
      </c>
      <c r="Q3923" s="75" t="str">
        <f t="shared" si="214"/>
        <v>週六</v>
      </c>
      <c r="R3923" s="80">
        <v>44757</v>
      </c>
      <c r="AA3923" s="1"/>
    </row>
    <row r="3924" spans="4:27">
      <c r="D3924" s="68" t="s">
        <v>50</v>
      </c>
      <c r="E3924" s="70" t="s">
        <v>51</v>
      </c>
      <c r="F3924" s="19" t="s">
        <v>1600</v>
      </c>
      <c r="G3924" s="67">
        <v>44753</v>
      </c>
      <c r="H3924" s="67">
        <v>44781</v>
      </c>
      <c r="I3924" s="71">
        <f t="shared" si="213"/>
        <v>28</v>
      </c>
      <c r="J3924" s="72" t="s">
        <v>190</v>
      </c>
      <c r="K3924" s="72" t="s">
        <v>140</v>
      </c>
      <c r="L3924" s="73">
        <v>1</v>
      </c>
      <c r="M3924" s="73" t="s">
        <v>108</v>
      </c>
      <c r="N3924" s="68" t="str">
        <f>VLOOKUP(K3924,[1]人員授權表!D$3:G$249,4,0)</f>
        <v>無機</v>
      </c>
      <c r="O3924" s="70" t="str">
        <f>IF(J3924=[1]人員授權表!$C$85,"Casper李羿勳",IF(J3924=[1]人員授權表!$C$188,"Iring陳俊明",IF(J3924=[1]人員授權表!$C$189,"Brian陳泓霖",VLOOKUP(K3924,[1]人員授權表!D$2:E$249,2,FALSE))))</f>
        <v>Iring陳俊明</v>
      </c>
      <c r="P3924" s="67">
        <f t="shared" si="212"/>
        <v>44779</v>
      </c>
      <c r="Q3924" s="75" t="str">
        <f t="shared" si="214"/>
        <v>週六</v>
      </c>
      <c r="R3924" s="80">
        <v>44757</v>
      </c>
      <c r="AA3924" s="1"/>
    </row>
    <row r="3925" spans="4:27">
      <c r="D3925" s="68" t="s">
        <v>50</v>
      </c>
      <c r="E3925" s="70" t="s">
        <v>51</v>
      </c>
      <c r="F3925" s="19" t="s">
        <v>1600</v>
      </c>
      <c r="G3925" s="67">
        <v>44753</v>
      </c>
      <c r="H3925" s="67">
        <v>44781</v>
      </c>
      <c r="I3925" s="71">
        <f t="shared" si="213"/>
        <v>28</v>
      </c>
      <c r="J3925" s="72" t="s">
        <v>194</v>
      </c>
      <c r="K3925" s="72" t="s">
        <v>187</v>
      </c>
      <c r="L3925" s="73">
        <v>1</v>
      </c>
      <c r="M3925" s="73" t="s">
        <v>108</v>
      </c>
      <c r="N3925" s="68" t="str">
        <f>VLOOKUP(K3925,[1]人員授權表!D$3:G$249,4,0)</f>
        <v>無機</v>
      </c>
      <c r="O3925" s="70" t="str">
        <f>IF(J3925=[1]人員授權表!$C$85,"Casper李羿勳",IF(J3925=[1]人員授權表!$C$188,"Iring陳俊明",IF(J3925=[1]人員授權表!$C$189,"Brian陳泓霖",VLOOKUP(K3925,[1]人員授權表!D$2:E$249,2,FALSE))))</f>
        <v>Ruby黃家蓁</v>
      </c>
      <c r="P3925" s="67">
        <f t="shared" si="212"/>
        <v>44779</v>
      </c>
      <c r="Q3925" s="75" t="str">
        <f t="shared" si="214"/>
        <v>週六</v>
      </c>
      <c r="R3925" s="80">
        <v>44761</v>
      </c>
      <c r="AA3925" s="1"/>
    </row>
    <row r="3926" spans="4:27">
      <c r="D3926" s="68" t="s">
        <v>50</v>
      </c>
      <c r="E3926" s="70" t="s">
        <v>51</v>
      </c>
      <c r="F3926" s="19" t="s">
        <v>1600</v>
      </c>
      <c r="G3926" s="67">
        <v>44753</v>
      </c>
      <c r="H3926" s="67">
        <v>44781</v>
      </c>
      <c r="I3926" s="71">
        <f t="shared" si="213"/>
        <v>28</v>
      </c>
      <c r="J3926" s="72" t="s">
        <v>195</v>
      </c>
      <c r="K3926" s="72" t="s">
        <v>196</v>
      </c>
      <c r="L3926" s="73">
        <v>1</v>
      </c>
      <c r="M3926" s="73" t="s">
        <v>108</v>
      </c>
      <c r="N3926" s="68" t="str">
        <f>VLOOKUP(K3926,[1]人員授權表!D$3:G$249,4,0)</f>
        <v>無機</v>
      </c>
      <c r="O3926" s="70" t="str">
        <f>IF(J3926=[1]人員授權表!$C$85,"Casper李羿勳",IF(J3926=[1]人員授權表!$C$188,"Iring陳俊明",IF(J3926=[1]人員授權表!$C$189,"Brian陳泓霖",VLOOKUP(K3926,[1]人員授權表!D$2:E$249,2,FALSE))))</f>
        <v>Debby胡萱黛</v>
      </c>
      <c r="P3926" s="67">
        <f t="shared" si="212"/>
        <v>44779</v>
      </c>
      <c r="Q3926" s="75" t="str">
        <f t="shared" si="214"/>
        <v>週六</v>
      </c>
      <c r="R3926" s="80">
        <v>44762</v>
      </c>
      <c r="AA3926" s="1"/>
    </row>
    <row r="3927" spans="4:27">
      <c r="D3927" s="68" t="s">
        <v>50</v>
      </c>
      <c r="E3927" s="70" t="s">
        <v>51</v>
      </c>
      <c r="F3927" s="19" t="s">
        <v>1600</v>
      </c>
      <c r="G3927" s="67">
        <v>44753</v>
      </c>
      <c r="H3927" s="67">
        <v>44781</v>
      </c>
      <c r="I3927" s="71">
        <f t="shared" si="213"/>
        <v>28</v>
      </c>
      <c r="J3927" s="72" t="s">
        <v>198</v>
      </c>
      <c r="K3927" s="72" t="s">
        <v>199</v>
      </c>
      <c r="L3927" s="73">
        <v>1</v>
      </c>
      <c r="M3927" s="73" t="s">
        <v>108</v>
      </c>
      <c r="N3927" s="68" t="str">
        <f>VLOOKUP(K3927,[1]人員授權表!D$3:G$249,4,0)</f>
        <v>無機</v>
      </c>
      <c r="O3927" s="70" t="str">
        <f>IF(J3927=[1]人員授權表!$C$85,"Casper李羿勳",IF(J3927=[1]人員授權表!$C$188,"Iring陳俊明",IF(J3927=[1]人員授權表!$C$189,"Brian陳泓霖",VLOOKUP(K3927,[1]人員授權表!D$2:E$249,2,FALSE))))</f>
        <v>Vicky游崴涵</v>
      </c>
      <c r="P3927" s="67">
        <f t="shared" si="212"/>
        <v>44779</v>
      </c>
      <c r="Q3927" s="75" t="str">
        <f t="shared" si="214"/>
        <v>週六</v>
      </c>
      <c r="R3927" s="80">
        <v>44762</v>
      </c>
      <c r="AA3927" s="1"/>
    </row>
    <row r="3928" spans="4:27">
      <c r="D3928" s="68" t="s">
        <v>50</v>
      </c>
      <c r="E3928" s="70" t="s">
        <v>51</v>
      </c>
      <c r="F3928" s="19" t="s">
        <v>1600</v>
      </c>
      <c r="G3928" s="67">
        <v>44753</v>
      </c>
      <c r="H3928" s="67">
        <v>44781</v>
      </c>
      <c r="I3928" s="71">
        <f t="shared" si="213"/>
        <v>28</v>
      </c>
      <c r="J3928" s="72" t="s">
        <v>200</v>
      </c>
      <c r="K3928" s="72" t="s">
        <v>201</v>
      </c>
      <c r="L3928" s="73">
        <v>1</v>
      </c>
      <c r="M3928" s="73" t="s">
        <v>108</v>
      </c>
      <c r="N3928" s="68" t="str">
        <f>VLOOKUP(K3928,[1]人員授權表!D$3:G$249,4,0)</f>
        <v>無機</v>
      </c>
      <c r="O3928" s="70" t="str">
        <f>IF(J3928=[1]人員授權表!$C$85,"Casper李羿勳",IF(J3928=[1]人員授權表!$C$188,"Iring陳俊明",IF(J3928=[1]人員授權表!$C$189,"Brian陳泓霖",VLOOKUP(K3928,[1]人員授權表!D$2:E$249,2,FALSE))))</f>
        <v>Ruby黃家蓁</v>
      </c>
      <c r="P3928" s="67">
        <f t="shared" si="212"/>
        <v>44779</v>
      </c>
      <c r="Q3928" s="75" t="str">
        <f t="shared" si="214"/>
        <v>週六</v>
      </c>
      <c r="R3928" s="80">
        <v>44755</v>
      </c>
      <c r="AA3928" s="1"/>
    </row>
    <row r="3929" spans="4:27">
      <c r="D3929" s="68" t="s">
        <v>50</v>
      </c>
      <c r="E3929" s="70" t="s">
        <v>51</v>
      </c>
      <c r="F3929" s="19" t="s">
        <v>1600</v>
      </c>
      <c r="G3929" s="67">
        <v>44753</v>
      </c>
      <c r="H3929" s="67">
        <v>44781</v>
      </c>
      <c r="I3929" s="71">
        <f t="shared" si="213"/>
        <v>28</v>
      </c>
      <c r="J3929" s="72" t="s">
        <v>151</v>
      </c>
      <c r="K3929" s="72" t="s">
        <v>152</v>
      </c>
      <c r="L3929" s="73">
        <v>1</v>
      </c>
      <c r="M3929" s="73" t="s">
        <v>108</v>
      </c>
      <c r="N3929" s="68" t="str">
        <f>VLOOKUP(K3929,[1]人員授權表!D$3:G$249,4,0)</f>
        <v>無機</v>
      </c>
      <c r="O3929" s="70" t="str">
        <f>IF(J3929=[1]人員授權表!$C$85,"Casper李羿勳",IF(J3929=[1]人員授權表!$C$188,"Iring陳俊明",IF(J3929=[1]人員授權表!$C$189,"Brian陳泓霖",VLOOKUP(K3929,[1]人員授權表!D$2:E$249,2,FALSE))))</f>
        <v>Vicky游崴涵</v>
      </c>
      <c r="P3929" s="67">
        <f t="shared" si="212"/>
        <v>44779</v>
      </c>
      <c r="Q3929" s="75" t="str">
        <f t="shared" si="214"/>
        <v>週六</v>
      </c>
      <c r="R3929" s="80">
        <v>44762</v>
      </c>
      <c r="AA3929" s="1"/>
    </row>
    <row r="3930" spans="4:27">
      <c r="D3930" s="68" t="s">
        <v>50</v>
      </c>
      <c r="E3930" s="70" t="s">
        <v>51</v>
      </c>
      <c r="F3930" s="19" t="s">
        <v>1600</v>
      </c>
      <c r="G3930" s="67">
        <v>44753</v>
      </c>
      <c r="H3930" s="67">
        <v>44781</v>
      </c>
      <c r="I3930" s="71">
        <f t="shared" si="213"/>
        <v>28</v>
      </c>
      <c r="J3930" s="72" t="s">
        <v>160</v>
      </c>
      <c r="K3930" s="72" t="s">
        <v>161</v>
      </c>
      <c r="L3930" s="73">
        <v>1</v>
      </c>
      <c r="M3930" s="73" t="s">
        <v>108</v>
      </c>
      <c r="N3930" s="68" t="str">
        <f>VLOOKUP(K3930,[1]人員授權表!D$3:G$249,4,0)</f>
        <v>無機</v>
      </c>
      <c r="O3930" s="70" t="str">
        <f>IF(J3930=[1]人員授權表!$C$85,"Casper李羿勳",IF(J3930=[1]人員授權表!$C$188,"Iring陳俊明",IF(J3930=[1]人員授權表!$C$189,"Brian陳泓霖",VLOOKUP(K3930,[1]人員授權表!D$2:E$249,2,FALSE))))</f>
        <v>Dennis陳汶宏</v>
      </c>
      <c r="P3930" s="67">
        <f t="shared" si="212"/>
        <v>44779</v>
      </c>
      <c r="Q3930" s="75" t="str">
        <f t="shared" si="214"/>
        <v>週六</v>
      </c>
      <c r="R3930" s="80">
        <v>44762</v>
      </c>
      <c r="AA3930" s="1"/>
    </row>
    <row r="3931" spans="4:27">
      <c r="D3931" s="68" t="s">
        <v>50</v>
      </c>
      <c r="E3931" s="70" t="s">
        <v>51</v>
      </c>
      <c r="F3931" s="19" t="s">
        <v>1600</v>
      </c>
      <c r="G3931" s="67">
        <v>44753</v>
      </c>
      <c r="H3931" s="67">
        <v>44781</v>
      </c>
      <c r="I3931" s="71">
        <f t="shared" si="213"/>
        <v>28</v>
      </c>
      <c r="J3931" s="72" t="s">
        <v>1222</v>
      </c>
      <c r="K3931" s="72" t="s">
        <v>1223</v>
      </c>
      <c r="L3931" s="73">
        <v>1</v>
      </c>
      <c r="M3931" s="73" t="s">
        <v>108</v>
      </c>
      <c r="N3931" s="68" t="str">
        <f>VLOOKUP(K3931,[1]人員授權表!D$3:G$249,4,0)</f>
        <v>無機</v>
      </c>
      <c r="O3931" s="70" t="str">
        <f>IF(J3931=[1]人員授權表!$C$85,"Casper李羿勳",IF(J3931=[1]人員授權表!$C$188,"Iring陳俊明",IF(J3931=[1]人員授權表!$C$189,"Brian陳泓霖",VLOOKUP(K3931,[1]人員授權表!D$2:E$249,2,FALSE))))</f>
        <v>Dennis陳汶宏</v>
      </c>
      <c r="P3931" s="67">
        <f t="shared" si="212"/>
        <v>44779</v>
      </c>
      <c r="Q3931" s="75" t="str">
        <f t="shared" si="214"/>
        <v>週六</v>
      </c>
      <c r="R3931" s="80">
        <v>44762</v>
      </c>
      <c r="AA3931" s="1"/>
    </row>
    <row r="3932" spans="4:27">
      <c r="D3932" s="68" t="s">
        <v>50</v>
      </c>
      <c r="E3932" s="70" t="s">
        <v>51</v>
      </c>
      <c r="F3932" s="19" t="s">
        <v>1600</v>
      </c>
      <c r="G3932" s="67">
        <v>44753</v>
      </c>
      <c r="H3932" s="67">
        <v>44781</v>
      </c>
      <c r="I3932" s="71">
        <f t="shared" si="213"/>
        <v>28</v>
      </c>
      <c r="J3932" s="72" t="s">
        <v>175</v>
      </c>
      <c r="K3932" s="72" t="s">
        <v>176</v>
      </c>
      <c r="L3932" s="73">
        <v>1</v>
      </c>
      <c r="M3932" s="73" t="s">
        <v>108</v>
      </c>
      <c r="N3932" s="68" t="str">
        <f>VLOOKUP(K3932,[1]人員授權表!D$3:G$249,4,0)</f>
        <v>無機</v>
      </c>
      <c r="O3932" s="70" t="s">
        <v>177</v>
      </c>
      <c r="P3932" s="67">
        <f t="shared" si="212"/>
        <v>44779</v>
      </c>
      <c r="Q3932" s="75" t="str">
        <f t="shared" si="214"/>
        <v>週六</v>
      </c>
      <c r="R3932" s="80">
        <v>44756</v>
      </c>
      <c r="AA3932" s="1"/>
    </row>
    <row r="3933" spans="4:27">
      <c r="D3933" s="68" t="s">
        <v>50</v>
      </c>
      <c r="E3933" s="70" t="s">
        <v>51</v>
      </c>
      <c r="F3933" s="19" t="s">
        <v>1600</v>
      </c>
      <c r="G3933" s="67">
        <v>44753</v>
      </c>
      <c r="H3933" s="67">
        <v>44781</v>
      </c>
      <c r="I3933" s="71">
        <f t="shared" si="213"/>
        <v>28</v>
      </c>
      <c r="J3933" s="72" t="s">
        <v>290</v>
      </c>
      <c r="K3933" s="72" t="s">
        <v>291</v>
      </c>
      <c r="L3933" s="73">
        <v>1</v>
      </c>
      <c r="M3933" s="73" t="s">
        <v>108</v>
      </c>
      <c r="N3933" s="68" t="str">
        <f>VLOOKUP(K3933,[1]人員授權表!D$3:G$249,4,0)</f>
        <v>無機</v>
      </c>
      <c r="O3933" s="70" t="str">
        <f>IF(J3933=[1]人員授權表!$C$85,"Casper李羿勳",IF(J3933=[1]人員授權表!$C$188,"Iring陳俊明",IF(J3933=[1]人員授權表!$C$189,"Brian陳泓霖",VLOOKUP(K3933,[1]人員授權表!D$2:E$249,2,FALSE))))</f>
        <v>George陳志昇</v>
      </c>
      <c r="P3933" s="67">
        <f t="shared" si="212"/>
        <v>44779</v>
      </c>
      <c r="Q3933" s="75" t="str">
        <f t="shared" si="214"/>
        <v>週六</v>
      </c>
      <c r="R3933" s="80">
        <v>44762</v>
      </c>
      <c r="AA3933" s="1"/>
    </row>
    <row r="3934" spans="4:27">
      <c r="D3934" s="68" t="s">
        <v>50</v>
      </c>
      <c r="E3934" s="70" t="s">
        <v>51</v>
      </c>
      <c r="F3934" s="19" t="s">
        <v>1600</v>
      </c>
      <c r="G3934" s="67">
        <v>44753</v>
      </c>
      <c r="H3934" s="67">
        <v>44781</v>
      </c>
      <c r="I3934" s="71">
        <f t="shared" si="213"/>
        <v>28</v>
      </c>
      <c r="J3934" s="72" t="s">
        <v>204</v>
      </c>
      <c r="K3934" s="72" t="s">
        <v>205</v>
      </c>
      <c r="L3934" s="73">
        <v>1</v>
      </c>
      <c r="M3934" s="73" t="s">
        <v>108</v>
      </c>
      <c r="N3934" s="68" t="str">
        <f>VLOOKUP(K3934,[1]人員授權表!D$3:G$249,4,0)</f>
        <v>無機</v>
      </c>
      <c r="O3934" s="70" t="str">
        <f>IF(J3934=[1]人員授權表!$C$85,"Casper李羿勳",IF(J3934=[1]人員授權表!$C$188,"Iring陳俊明",IF(J3934=[1]人員授權表!$C$189,"Brian陳泓霖",VLOOKUP(K3934,[1]人員授權表!D$2:E$249,2,FALSE))))</f>
        <v>Iring陳俊明</v>
      </c>
      <c r="P3934" s="67">
        <f t="shared" si="212"/>
        <v>44779</v>
      </c>
      <c r="Q3934" s="75" t="str">
        <f t="shared" si="214"/>
        <v>週六</v>
      </c>
      <c r="R3934" s="80">
        <v>44762</v>
      </c>
      <c r="AA3934" s="1"/>
    </row>
    <row r="3935" spans="4:27">
      <c r="D3935" s="68" t="s">
        <v>50</v>
      </c>
      <c r="E3935" s="70" t="s">
        <v>51</v>
      </c>
      <c r="F3935" s="19" t="s">
        <v>1600</v>
      </c>
      <c r="G3935" s="67">
        <v>44753</v>
      </c>
      <c r="H3935" s="67">
        <v>44781</v>
      </c>
      <c r="I3935" s="71">
        <f t="shared" si="213"/>
        <v>28</v>
      </c>
      <c r="J3935" s="72" t="s">
        <v>206</v>
      </c>
      <c r="K3935" s="72" t="s">
        <v>179</v>
      </c>
      <c r="L3935" s="73">
        <v>1</v>
      </c>
      <c r="M3935" s="73" t="s">
        <v>108</v>
      </c>
      <c r="N3935" s="68" t="str">
        <f>VLOOKUP(K3935,[1]人員授權表!D$3:G$249,4,0)</f>
        <v>無機</v>
      </c>
      <c r="O3935" s="70" t="s">
        <v>115</v>
      </c>
      <c r="P3935" s="67">
        <f t="shared" ref="P3935:P3969" si="215">H3935-2</f>
        <v>44779</v>
      </c>
      <c r="Q3935" s="75" t="str">
        <f t="shared" si="214"/>
        <v>週六</v>
      </c>
      <c r="R3935" s="80">
        <v>44763</v>
      </c>
      <c r="AA3935" s="1"/>
    </row>
    <row r="3936" spans="4:27">
      <c r="D3936" s="68" t="s">
        <v>50</v>
      </c>
      <c r="E3936" s="70" t="s">
        <v>51</v>
      </c>
      <c r="F3936" s="19" t="s">
        <v>1600</v>
      </c>
      <c r="G3936" s="67">
        <v>44753</v>
      </c>
      <c r="H3936" s="67">
        <v>44781</v>
      </c>
      <c r="I3936" s="71">
        <f t="shared" si="213"/>
        <v>28</v>
      </c>
      <c r="J3936" s="72" t="s">
        <v>178</v>
      </c>
      <c r="K3936" s="72" t="s">
        <v>179</v>
      </c>
      <c r="L3936" s="73">
        <v>1</v>
      </c>
      <c r="M3936" s="73" t="s">
        <v>108</v>
      </c>
      <c r="N3936" s="68" t="str">
        <f>VLOOKUP(K3936,[1]人員授權表!D$3:G$249,4,0)</f>
        <v>無機</v>
      </c>
      <c r="O3936" s="70" t="s">
        <v>115</v>
      </c>
      <c r="P3936" s="67">
        <f t="shared" si="215"/>
        <v>44779</v>
      </c>
      <c r="Q3936" s="75" t="str">
        <f t="shared" si="214"/>
        <v>週六</v>
      </c>
      <c r="R3936" s="80">
        <v>44763</v>
      </c>
      <c r="AA3936" s="1"/>
    </row>
    <row r="3937" spans="4:27">
      <c r="D3937" s="68" t="s">
        <v>50</v>
      </c>
      <c r="E3937" s="70" t="s">
        <v>51</v>
      </c>
      <c r="F3937" s="19" t="s">
        <v>1600</v>
      </c>
      <c r="G3937" s="67">
        <v>44753</v>
      </c>
      <c r="H3937" s="67">
        <v>44781</v>
      </c>
      <c r="I3937" s="71">
        <f t="shared" si="213"/>
        <v>28</v>
      </c>
      <c r="J3937" s="72" t="s">
        <v>141</v>
      </c>
      <c r="K3937" s="72" t="s">
        <v>142</v>
      </c>
      <c r="L3937" s="73">
        <v>1</v>
      </c>
      <c r="M3937" s="73" t="s">
        <v>108</v>
      </c>
      <c r="N3937" s="68" t="str">
        <f>VLOOKUP(K3937,[1]人員授權表!D$3:G$249,4,0)</f>
        <v>無機</v>
      </c>
      <c r="O3937" s="70" t="str">
        <f>IF(J3937=[1]人員授權表!$C$85,"Casper李羿勳",IF(J3937=[1]人員授權表!$C$188,"Iring陳俊明",IF(J3937=[1]人員授權表!$C$189,"Brian陳泓霖",VLOOKUP(K3937,[1]人員授權表!D$2:E$249,2,FALSE))))</f>
        <v>Dennis陳汶宏</v>
      </c>
      <c r="P3937" s="67">
        <f t="shared" si="215"/>
        <v>44779</v>
      </c>
      <c r="Q3937" s="75" t="str">
        <f t="shared" si="214"/>
        <v>週六</v>
      </c>
      <c r="R3937" s="80">
        <v>44761</v>
      </c>
      <c r="AA3937" s="1"/>
    </row>
    <row r="3938" spans="4:27">
      <c r="D3938" s="68" t="s">
        <v>50</v>
      </c>
      <c r="E3938" s="70" t="s">
        <v>51</v>
      </c>
      <c r="F3938" s="19" t="s">
        <v>1600</v>
      </c>
      <c r="G3938" s="67">
        <v>44753</v>
      </c>
      <c r="H3938" s="67">
        <v>44781</v>
      </c>
      <c r="I3938" s="71">
        <f t="shared" si="213"/>
        <v>28</v>
      </c>
      <c r="J3938" s="72" t="s">
        <v>966</v>
      </c>
      <c r="K3938" s="72" t="s">
        <v>154</v>
      </c>
      <c r="L3938" s="73">
        <v>1</v>
      </c>
      <c r="M3938" s="73" t="s">
        <v>108</v>
      </c>
      <c r="N3938" s="68" t="str">
        <f>VLOOKUP(K3938,[1]人員授權表!D$3:G$249,4,0)</f>
        <v>無機</v>
      </c>
      <c r="O3938" s="70" t="str">
        <f>IF(J3938=[1]人員授權表!$C$85,"Casper李羿勳",IF(J3938=[1]人員授權表!$C$188,"Iring陳俊明",IF(J3938=[1]人員授權表!$C$189,"Brian陳泓霖",VLOOKUP(K3938,[1]人員授權表!D$2:E$249,2,FALSE))))</f>
        <v>Ken張智凱</v>
      </c>
      <c r="P3938" s="67">
        <f t="shared" si="215"/>
        <v>44779</v>
      </c>
      <c r="Q3938" s="75" t="str">
        <f t="shared" si="214"/>
        <v>週六</v>
      </c>
      <c r="R3938" s="80">
        <v>44757</v>
      </c>
      <c r="AA3938" s="1"/>
    </row>
    <row r="3939" spans="4:27">
      <c r="D3939" s="68" t="s">
        <v>50</v>
      </c>
      <c r="E3939" s="70" t="s">
        <v>51</v>
      </c>
      <c r="F3939" s="19" t="s">
        <v>1600</v>
      </c>
      <c r="G3939" s="67">
        <v>44753</v>
      </c>
      <c r="H3939" s="67">
        <v>44781</v>
      </c>
      <c r="I3939" s="71">
        <f t="shared" si="213"/>
        <v>28</v>
      </c>
      <c r="J3939" s="72" t="s">
        <v>209</v>
      </c>
      <c r="K3939" s="72" t="s">
        <v>210</v>
      </c>
      <c r="L3939" s="73">
        <v>1</v>
      </c>
      <c r="M3939" s="73" t="s">
        <v>108</v>
      </c>
      <c r="N3939" s="68" t="str">
        <f>VLOOKUP(K3939,[1]人員授權表!D$3:G$249,4,0)</f>
        <v>無機</v>
      </c>
      <c r="O3939" s="70" t="str">
        <f>IF(J3939=[1]人員授權表!$C$85,"Casper李羿勳",IF(J3939=[1]人員授權表!$C$188,"Iring陳俊明",IF(J3939=[1]人員授權表!$C$189,"Brian陳泓霖",VLOOKUP(K3939,[1]人員授權表!D$2:E$249,2,FALSE))))</f>
        <v>Vicky游崴涵</v>
      </c>
      <c r="P3939" s="67">
        <f t="shared" si="215"/>
        <v>44779</v>
      </c>
      <c r="Q3939" s="75" t="str">
        <f t="shared" si="214"/>
        <v>週六</v>
      </c>
      <c r="R3939" s="80">
        <v>44762</v>
      </c>
      <c r="AA3939" s="1"/>
    </row>
    <row r="3940" spans="4:27">
      <c r="D3940" s="68" t="s">
        <v>50</v>
      </c>
      <c r="E3940" s="70" t="s">
        <v>51</v>
      </c>
      <c r="F3940" s="19" t="s">
        <v>1600</v>
      </c>
      <c r="G3940" s="67">
        <v>44753</v>
      </c>
      <c r="H3940" s="67">
        <v>44781</v>
      </c>
      <c r="I3940" s="71">
        <f t="shared" si="213"/>
        <v>28</v>
      </c>
      <c r="J3940" s="72" t="s">
        <v>167</v>
      </c>
      <c r="K3940" s="72" t="s">
        <v>168</v>
      </c>
      <c r="L3940" s="73">
        <v>1</v>
      </c>
      <c r="M3940" s="73" t="s">
        <v>108</v>
      </c>
      <c r="N3940" s="68" t="str">
        <f>VLOOKUP(K3940,[1]人員授權表!D$3:G$249,4,0)</f>
        <v>有機</v>
      </c>
      <c r="O3940" s="70" t="str">
        <f>IF(J3940=[1]人員授權表!$C$85,"Casper李羿勳",IF(J3940=[1]人員授權表!$C$188,"Iring陳俊明",IF(J3940=[1]人員授權表!$C$189,"Brian陳泓霖",VLOOKUP(K3940,[1]人員授權表!D$2:E$249,2,FALSE))))</f>
        <v>Una林庭瑄</v>
      </c>
      <c r="P3940" s="67">
        <f t="shared" si="215"/>
        <v>44779</v>
      </c>
      <c r="Q3940" s="75" t="str">
        <f t="shared" si="214"/>
        <v>週六</v>
      </c>
      <c r="R3940" s="80">
        <v>44761</v>
      </c>
      <c r="AA3940" s="1"/>
    </row>
    <row r="3941" spans="4:27">
      <c r="D3941" s="68" t="s">
        <v>50</v>
      </c>
      <c r="E3941" s="70" t="s">
        <v>51</v>
      </c>
      <c r="F3941" s="19" t="s">
        <v>1600</v>
      </c>
      <c r="G3941" s="67">
        <v>44753</v>
      </c>
      <c r="H3941" s="67">
        <v>44781</v>
      </c>
      <c r="I3941" s="71">
        <f t="shared" si="213"/>
        <v>28</v>
      </c>
      <c r="J3941" s="72" t="s">
        <v>257</v>
      </c>
      <c r="K3941" s="72" t="s">
        <v>1225</v>
      </c>
      <c r="L3941" s="73">
        <v>1</v>
      </c>
      <c r="M3941" s="73" t="s">
        <v>108</v>
      </c>
      <c r="N3941" s="68" t="str">
        <f>VLOOKUP(K3941,[1]人員授權表!D$3:G$249,4,0)</f>
        <v>有機</v>
      </c>
      <c r="O3941" s="70" t="str">
        <f>IF(J3941=[1]人員授權表!$C$85,"Casper李羿勳",IF(J3941=[1]人員授權表!$C$188,"Iring陳俊明",IF(J3941=[1]人員授權表!$C$189,"Brian陳泓霖",VLOOKUP(K3941,[1]人員授權表!D$2:E$249,2,FALSE))))</f>
        <v>Casper李羿勳</v>
      </c>
      <c r="P3941" s="67">
        <f t="shared" si="215"/>
        <v>44779</v>
      </c>
      <c r="Q3941" s="75" t="str">
        <f t="shared" si="214"/>
        <v>週六</v>
      </c>
      <c r="R3941" s="80">
        <v>44764</v>
      </c>
      <c r="AA3941" s="1"/>
    </row>
    <row r="3942" spans="4:27">
      <c r="D3942" s="68" t="s">
        <v>50</v>
      </c>
      <c r="E3942" s="70" t="s">
        <v>51</v>
      </c>
      <c r="F3942" s="19" t="s">
        <v>1600</v>
      </c>
      <c r="G3942" s="67">
        <v>44753</v>
      </c>
      <c r="H3942" s="67">
        <v>44781</v>
      </c>
      <c r="I3942" s="71">
        <f t="shared" si="213"/>
        <v>28</v>
      </c>
      <c r="J3942" s="72" t="s">
        <v>1226</v>
      </c>
      <c r="K3942" s="72" t="s">
        <v>1227</v>
      </c>
      <c r="L3942" s="73">
        <v>1</v>
      </c>
      <c r="M3942" s="73" t="s">
        <v>108</v>
      </c>
      <c r="N3942" s="68" t="str">
        <f>VLOOKUP(K3942,[1]人員授權表!D$3:G$249,4,0)</f>
        <v>有機</v>
      </c>
      <c r="O3942" s="70" t="str">
        <f>IF(J3942=[1]人員授權表!$C$85,"Casper李羿勳",IF(J3942=[1]人員授權表!$C$188,"Iring陳俊明",IF(J3942=[1]人員授權表!$C$189,"Brian陳泓霖",VLOOKUP(K3942,[1]人員授權表!D$2:E$249,2,FALSE))))</f>
        <v>Marco陳鴻鈞</v>
      </c>
      <c r="P3942" s="67">
        <f t="shared" si="215"/>
        <v>44779</v>
      </c>
      <c r="Q3942" s="75" t="str">
        <f t="shared" si="214"/>
        <v>週六</v>
      </c>
      <c r="R3942" s="80">
        <v>44761</v>
      </c>
      <c r="AA3942" s="1"/>
    </row>
    <row r="3943" spans="4:27">
      <c r="D3943" s="68" t="s">
        <v>50</v>
      </c>
      <c r="E3943" s="70" t="s">
        <v>51</v>
      </c>
      <c r="F3943" s="19" t="s">
        <v>1600</v>
      </c>
      <c r="G3943" s="67">
        <v>44753</v>
      </c>
      <c r="H3943" s="67">
        <v>44781</v>
      </c>
      <c r="I3943" s="71">
        <f t="shared" si="213"/>
        <v>28</v>
      </c>
      <c r="J3943" s="72" t="s">
        <v>169</v>
      </c>
      <c r="K3943" s="72" t="s">
        <v>170</v>
      </c>
      <c r="L3943" s="73">
        <v>1</v>
      </c>
      <c r="M3943" s="73" t="s">
        <v>108</v>
      </c>
      <c r="N3943" s="68" t="str">
        <f>VLOOKUP(K3943,[1]人員授權表!D$3:G$249,4,0)</f>
        <v>有機</v>
      </c>
      <c r="O3943" s="70" t="str">
        <f>IF(J3943=[1]人員授權表!$C$85,"Casper李羿勳",IF(J3943=[1]人員授權表!$C$188,"Iring陳俊明",IF(J3943=[1]人員授權表!$C$189,"Brian陳泓霖",VLOOKUP(K3943,[1]人員授權表!D$2:E$249,2,FALSE))))</f>
        <v>Elle黃雅琪&amp;
Marco陳鴻鈞</v>
      </c>
      <c r="P3943" s="67">
        <f t="shared" si="215"/>
        <v>44779</v>
      </c>
      <c r="Q3943" s="75" t="str">
        <f t="shared" si="214"/>
        <v>週六</v>
      </c>
      <c r="R3943" s="80">
        <v>44763</v>
      </c>
      <c r="AA3943" s="1"/>
    </row>
    <row r="3944" spans="4:27">
      <c r="D3944" s="68" t="s">
        <v>50</v>
      </c>
      <c r="E3944" s="70" t="s">
        <v>51</v>
      </c>
      <c r="F3944" s="19" t="s">
        <v>1241</v>
      </c>
      <c r="G3944" s="67">
        <v>44747</v>
      </c>
      <c r="H3944" s="67">
        <v>44781</v>
      </c>
      <c r="I3944" s="71">
        <f t="shared" si="213"/>
        <v>34</v>
      </c>
      <c r="J3944" s="72" t="s">
        <v>184</v>
      </c>
      <c r="K3944" s="72" t="s">
        <v>185</v>
      </c>
      <c r="L3944" s="73">
        <v>1</v>
      </c>
      <c r="M3944" s="73" t="s">
        <v>108</v>
      </c>
      <c r="N3944" s="68" t="str">
        <f>VLOOKUP(K3944,[1]人員授權表!D$3:G$249,4,0)</f>
        <v>有機</v>
      </c>
      <c r="O3944" s="70" t="str">
        <f>VLOOKUP(K3944,[1]人員授權表!D$2:E$249,2,FALSE)</f>
        <v>Una林庭瑄</v>
      </c>
      <c r="P3944" s="67">
        <f t="shared" si="215"/>
        <v>44779</v>
      </c>
      <c r="Q3944" s="75" t="str">
        <f t="shared" si="214"/>
        <v>週六</v>
      </c>
      <c r="R3944" s="80">
        <v>44753</v>
      </c>
      <c r="AA3944" s="1"/>
    </row>
    <row r="3945" spans="4:27">
      <c r="D3945" s="68" t="s">
        <v>50</v>
      </c>
      <c r="E3945" s="70" t="s">
        <v>51</v>
      </c>
      <c r="F3945" s="19" t="s">
        <v>1249</v>
      </c>
      <c r="G3945" s="67">
        <v>44746</v>
      </c>
      <c r="H3945" s="101">
        <v>44781</v>
      </c>
      <c r="I3945" s="71">
        <f t="shared" si="213"/>
        <v>35</v>
      </c>
      <c r="J3945" s="72" t="s">
        <v>194</v>
      </c>
      <c r="K3945" s="72" t="s">
        <v>187</v>
      </c>
      <c r="L3945" s="73">
        <v>1</v>
      </c>
      <c r="M3945" s="73" t="s">
        <v>108</v>
      </c>
      <c r="N3945" s="68" t="str">
        <f>VLOOKUP(K3945,[1]人員授權表!D$3:G$249,4,0)</f>
        <v>無機</v>
      </c>
      <c r="O3945" s="70" t="str">
        <f>VLOOKUP(K3945,[1]人員授權表!D$2:E$249,2,FALSE)</f>
        <v>Ruby黃家蓁</v>
      </c>
      <c r="P3945" s="67">
        <f t="shared" si="215"/>
        <v>44779</v>
      </c>
      <c r="Q3945" s="75" t="str">
        <f t="shared" si="214"/>
        <v>週六</v>
      </c>
      <c r="R3945" s="80">
        <v>44761</v>
      </c>
      <c r="X3945" s="70">
        <v>1</v>
      </c>
      <c r="Y3945" s="78">
        <v>44775</v>
      </c>
      <c r="Z3945" s="79" t="s">
        <v>1601</v>
      </c>
      <c r="AA3945" s="1"/>
    </row>
    <row r="3946" spans="4:27">
      <c r="D3946" s="68" t="s">
        <v>50</v>
      </c>
      <c r="E3946" s="70" t="s">
        <v>82</v>
      </c>
      <c r="F3946" s="70" t="s">
        <v>1602</v>
      </c>
      <c r="G3946" s="67">
        <v>44767</v>
      </c>
      <c r="H3946" s="67">
        <v>44781</v>
      </c>
      <c r="I3946" s="71">
        <f t="shared" si="213"/>
        <v>14</v>
      </c>
      <c r="J3946" s="72" t="s">
        <v>125</v>
      </c>
      <c r="K3946" s="72" t="s">
        <v>144</v>
      </c>
      <c r="L3946" s="73">
        <v>1</v>
      </c>
      <c r="M3946" s="73" t="s">
        <v>322</v>
      </c>
      <c r="N3946" s="68" t="str">
        <f>VLOOKUP(K3946,[1]人員授權表!D$3:G$249,4,0)</f>
        <v>有機</v>
      </c>
      <c r="O3946" s="70" t="str">
        <f>IF(J3946=[1]人員授權表!$C$85,"Casper李羿勳",IF(J3946=[1]人員授權表!$C$188,"Iring陳俊明",IF(J3946=[1]人員授權表!$C$189,"Brian陳泓霖",VLOOKUP(K3946,[1]人員授權表!D$2:E$249,2,FALSE))))</f>
        <v>Lucy黃詩婷</v>
      </c>
      <c r="P3946" s="67">
        <f t="shared" si="215"/>
        <v>44779</v>
      </c>
      <c r="Q3946" s="75" t="str">
        <f t="shared" si="214"/>
        <v>週六</v>
      </c>
      <c r="R3946" s="80">
        <v>44771</v>
      </c>
      <c r="AA3946" s="1"/>
    </row>
    <row r="3947" spans="4:27">
      <c r="D3947" s="68" t="s">
        <v>50</v>
      </c>
      <c r="E3947" s="70" t="s">
        <v>82</v>
      </c>
      <c r="F3947" s="70" t="s">
        <v>1602</v>
      </c>
      <c r="G3947" s="67">
        <v>44767</v>
      </c>
      <c r="H3947" s="67">
        <v>44781</v>
      </c>
      <c r="I3947" s="71">
        <f t="shared" si="213"/>
        <v>14</v>
      </c>
      <c r="J3947" s="72" t="s">
        <v>516</v>
      </c>
      <c r="K3947" s="72" t="s">
        <v>332</v>
      </c>
      <c r="L3947" s="73">
        <v>1</v>
      </c>
      <c r="M3947" s="73" t="s">
        <v>322</v>
      </c>
      <c r="N3947" s="68" t="str">
        <f>VLOOKUP(K3947,[1]人員授權表!D$3:G$249,4,0)</f>
        <v>有機</v>
      </c>
      <c r="O3947" s="70" t="str">
        <f>IF(J3947=[1]人員授權表!$C$85,"Casper李羿勳",IF(J3947=[1]人員授權表!$C$188,"Iring陳俊明",IF(J3947=[1]人員授權表!$C$189,"Brian陳泓霖",VLOOKUP(K3947,[1]人員授權表!D$2:E$249,2,FALSE))))</f>
        <v>Lucy黃詩婷</v>
      </c>
      <c r="P3947" s="67">
        <f t="shared" si="215"/>
        <v>44779</v>
      </c>
      <c r="Q3947" s="75" t="str">
        <f t="shared" si="214"/>
        <v>週六</v>
      </c>
      <c r="R3947" s="80">
        <v>44771</v>
      </c>
      <c r="AA3947" s="1"/>
    </row>
    <row r="3948" spans="4:27">
      <c r="D3948" s="68" t="s">
        <v>50</v>
      </c>
      <c r="E3948" s="70" t="s">
        <v>82</v>
      </c>
      <c r="F3948" s="70" t="s">
        <v>1602</v>
      </c>
      <c r="G3948" s="67">
        <v>44767</v>
      </c>
      <c r="H3948" s="67">
        <v>44781</v>
      </c>
      <c r="I3948" s="71">
        <f t="shared" si="213"/>
        <v>14</v>
      </c>
      <c r="J3948" s="72" t="s">
        <v>139</v>
      </c>
      <c r="K3948" s="72" t="s">
        <v>140</v>
      </c>
      <c r="L3948" s="73">
        <v>1</v>
      </c>
      <c r="M3948" s="73" t="s">
        <v>322</v>
      </c>
      <c r="N3948" s="68" t="str">
        <f>VLOOKUP(K3948,[1]人員授權表!D$3:G$249,4,0)</f>
        <v>無機</v>
      </c>
      <c r="O3948" s="70" t="str">
        <f>IF(J3948=[1]人員授權表!$C$85,"Casper李羿勳",IF(J3948=[1]人員授權表!$C$188,"Iring陳俊明",IF(J3948=[1]人員授權表!$C$189,"Brian陳泓霖",VLOOKUP(K3948,[1]人員授權表!D$2:E$249,2,FALSE))))</f>
        <v>Brian陳泓霖</v>
      </c>
      <c r="P3948" s="67">
        <f t="shared" si="215"/>
        <v>44779</v>
      </c>
      <c r="Q3948" s="75" t="str">
        <f t="shared" si="214"/>
        <v>週六</v>
      </c>
      <c r="R3948" s="80">
        <v>44771</v>
      </c>
      <c r="AA3948" s="1"/>
    </row>
    <row r="3949" spans="4:27">
      <c r="D3949" s="68" t="s">
        <v>50</v>
      </c>
      <c r="E3949" s="70" t="s">
        <v>82</v>
      </c>
      <c r="F3949" s="70" t="s">
        <v>1602</v>
      </c>
      <c r="G3949" s="67">
        <v>44767</v>
      </c>
      <c r="H3949" s="67">
        <v>44781</v>
      </c>
      <c r="I3949" s="71">
        <f t="shared" si="213"/>
        <v>14</v>
      </c>
      <c r="J3949" s="72" t="s">
        <v>97</v>
      </c>
      <c r="K3949" s="72" t="s">
        <v>187</v>
      </c>
      <c r="L3949" s="73">
        <v>1</v>
      </c>
      <c r="M3949" s="73" t="s">
        <v>322</v>
      </c>
      <c r="N3949" s="68" t="str">
        <f>VLOOKUP(K3949,[1]人員授權表!D$3:G$249,4,0)</f>
        <v>無機</v>
      </c>
      <c r="O3949" s="70" t="str">
        <f>IF(J3949=[1]人員授權表!$C$85,"Casper李羿勳",IF(J3949=[1]人員授權表!$C$188,"Iring陳俊明",IF(J3949=[1]人員授權表!$C$189,"Brian陳泓霖",VLOOKUP(K3949,[1]人員授權表!D$2:E$249,2,FALSE))))</f>
        <v>Ruby黃家蓁</v>
      </c>
      <c r="P3949" s="67">
        <f t="shared" si="215"/>
        <v>44779</v>
      </c>
      <c r="Q3949" s="75" t="str">
        <f t="shared" si="214"/>
        <v>週六</v>
      </c>
      <c r="R3949" s="80">
        <v>44774</v>
      </c>
      <c r="AA3949" s="1"/>
    </row>
    <row r="3950" spans="4:27">
      <c r="D3950" s="68" t="s">
        <v>50</v>
      </c>
      <c r="E3950" s="70" t="s">
        <v>82</v>
      </c>
      <c r="F3950" s="70" t="s">
        <v>1602</v>
      </c>
      <c r="G3950" s="67">
        <v>44767</v>
      </c>
      <c r="H3950" s="67">
        <v>44781</v>
      </c>
      <c r="I3950" s="71">
        <f t="shared" si="213"/>
        <v>14</v>
      </c>
      <c r="J3950" s="72" t="s">
        <v>192</v>
      </c>
      <c r="K3950" s="72" t="s">
        <v>187</v>
      </c>
      <c r="L3950" s="73">
        <v>1</v>
      </c>
      <c r="M3950" s="73" t="s">
        <v>322</v>
      </c>
      <c r="N3950" s="68" t="str">
        <f>VLOOKUP(K3950,[1]人員授權表!D$3:G$249,4,0)</f>
        <v>無機</v>
      </c>
      <c r="O3950" s="70" t="str">
        <f>IF(J3950=[1]人員授權表!$C$85,"Casper李羿勳",IF(J3950=[1]人員授權表!$C$188,"Iring陳俊明",IF(J3950=[1]人員授權表!$C$189,"Brian陳泓霖",VLOOKUP(K3950,[1]人員授權表!D$2:E$249,2,FALSE))))</f>
        <v>Ruby黃家蓁</v>
      </c>
      <c r="P3950" s="67">
        <f t="shared" si="215"/>
        <v>44779</v>
      </c>
      <c r="Q3950" s="75" t="str">
        <f t="shared" si="214"/>
        <v>週六</v>
      </c>
      <c r="R3950" s="80">
        <v>44774</v>
      </c>
      <c r="AA3950" s="1"/>
    </row>
    <row r="3951" spans="4:27">
      <c r="D3951" s="68" t="s">
        <v>50</v>
      </c>
      <c r="E3951" s="70" t="s">
        <v>82</v>
      </c>
      <c r="F3951" s="70" t="s">
        <v>1602</v>
      </c>
      <c r="G3951" s="67">
        <v>44767</v>
      </c>
      <c r="H3951" s="67">
        <v>44781</v>
      </c>
      <c r="I3951" s="71">
        <f t="shared" si="213"/>
        <v>14</v>
      </c>
      <c r="J3951" s="72" t="s">
        <v>193</v>
      </c>
      <c r="K3951" s="72" t="s">
        <v>187</v>
      </c>
      <c r="L3951" s="73">
        <v>1</v>
      </c>
      <c r="M3951" s="73" t="s">
        <v>322</v>
      </c>
      <c r="N3951" s="68" t="str">
        <f>VLOOKUP(K3951,[1]人員授權表!D$3:G$249,4,0)</f>
        <v>無機</v>
      </c>
      <c r="O3951" s="70" t="str">
        <f>IF(J3951=[1]人員授權表!$C$85,"Casper李羿勳",IF(J3951=[1]人員授權表!$C$188,"Iring陳俊明",IF(J3951=[1]人員授權表!$C$189,"Brian陳泓霖",VLOOKUP(K3951,[1]人員授權表!D$2:E$249,2,FALSE))))</f>
        <v>Ruby黃家蓁</v>
      </c>
      <c r="P3951" s="67">
        <f t="shared" si="215"/>
        <v>44779</v>
      </c>
      <c r="Q3951" s="75" t="str">
        <f t="shared" si="214"/>
        <v>週六</v>
      </c>
      <c r="R3951" s="80">
        <v>44774</v>
      </c>
      <c r="AA3951" s="1"/>
    </row>
    <row r="3952" spans="4:27">
      <c r="D3952" s="68" t="s">
        <v>50</v>
      </c>
      <c r="E3952" s="70" t="s">
        <v>82</v>
      </c>
      <c r="F3952" s="70" t="s">
        <v>1602</v>
      </c>
      <c r="G3952" s="67">
        <v>44767</v>
      </c>
      <c r="H3952" s="67">
        <v>44781</v>
      </c>
      <c r="I3952" s="71">
        <f t="shared" si="213"/>
        <v>14</v>
      </c>
      <c r="J3952" s="72" t="s">
        <v>198</v>
      </c>
      <c r="K3952" s="72" t="s">
        <v>199</v>
      </c>
      <c r="L3952" s="73">
        <v>1</v>
      </c>
      <c r="M3952" s="73" t="s">
        <v>322</v>
      </c>
      <c r="N3952" s="68" t="str">
        <f>VLOOKUP(K3952,[1]人員授權表!D$3:G$249,4,0)</f>
        <v>無機</v>
      </c>
      <c r="O3952" s="70" t="str">
        <f>IF(J3952=[1]人員授權表!$C$85,"Casper李羿勳",IF(J3952=[1]人員授權表!$C$188,"Iring陳俊明",IF(J3952=[1]人員授權表!$C$189,"Brian陳泓霖",VLOOKUP(K3952,[1]人員授權表!D$2:E$249,2,FALSE))))</f>
        <v>Vicky游崴涵</v>
      </c>
      <c r="P3952" s="67">
        <f t="shared" si="215"/>
        <v>44779</v>
      </c>
      <c r="Q3952" s="75" t="str">
        <f t="shared" si="214"/>
        <v>週六</v>
      </c>
      <c r="R3952" s="80">
        <v>44774</v>
      </c>
      <c r="AA3952" s="1"/>
    </row>
    <row r="3953" spans="4:27">
      <c r="D3953" s="68" t="s">
        <v>50</v>
      </c>
      <c r="E3953" s="70" t="s">
        <v>82</v>
      </c>
      <c r="F3953" s="70" t="s">
        <v>1602</v>
      </c>
      <c r="G3953" s="67">
        <v>44767</v>
      </c>
      <c r="H3953" s="67">
        <v>44781</v>
      </c>
      <c r="I3953" s="71">
        <f t="shared" si="213"/>
        <v>14</v>
      </c>
      <c r="J3953" s="72" t="s">
        <v>175</v>
      </c>
      <c r="K3953" s="72" t="s">
        <v>176</v>
      </c>
      <c r="L3953" s="73">
        <v>1</v>
      </c>
      <c r="M3953" s="73" t="s">
        <v>322</v>
      </c>
      <c r="N3953" s="68" t="str">
        <f>VLOOKUP(K3953,[1]人員授權表!D$3:G$249,4,0)</f>
        <v>無機</v>
      </c>
      <c r="O3953" s="70" t="s">
        <v>177</v>
      </c>
      <c r="P3953" s="67">
        <f t="shared" si="215"/>
        <v>44779</v>
      </c>
      <c r="Q3953" s="75" t="str">
        <f t="shared" si="214"/>
        <v>週六</v>
      </c>
      <c r="R3953" s="80">
        <v>44770</v>
      </c>
      <c r="AA3953" s="1"/>
    </row>
    <row r="3954" spans="4:27">
      <c r="D3954" s="68" t="s">
        <v>50</v>
      </c>
      <c r="E3954" s="70" t="s">
        <v>82</v>
      </c>
      <c r="F3954" s="70" t="s">
        <v>1602</v>
      </c>
      <c r="G3954" s="67">
        <v>44767</v>
      </c>
      <c r="H3954" s="67">
        <v>44781</v>
      </c>
      <c r="I3954" s="71">
        <f t="shared" si="213"/>
        <v>14</v>
      </c>
      <c r="J3954" s="72" t="s">
        <v>178</v>
      </c>
      <c r="K3954" s="72" t="s">
        <v>179</v>
      </c>
      <c r="L3954" s="73">
        <v>1</v>
      </c>
      <c r="M3954" s="73" t="s">
        <v>322</v>
      </c>
      <c r="N3954" s="68" t="str">
        <f>VLOOKUP(K3954,[1]人員授權表!D$3:G$249,4,0)</f>
        <v>無機</v>
      </c>
      <c r="O3954" s="70" t="s">
        <v>115</v>
      </c>
      <c r="P3954" s="67">
        <f t="shared" si="215"/>
        <v>44779</v>
      </c>
      <c r="Q3954" s="75" t="str">
        <f t="shared" si="214"/>
        <v>週六</v>
      </c>
      <c r="R3954" s="80">
        <v>44770</v>
      </c>
      <c r="AA3954" s="1"/>
    </row>
    <row r="3955" spans="4:27">
      <c r="D3955" s="68" t="s">
        <v>50</v>
      </c>
      <c r="E3955" s="70" t="s">
        <v>82</v>
      </c>
      <c r="F3955" s="70" t="s">
        <v>1602</v>
      </c>
      <c r="G3955" s="67">
        <v>44767</v>
      </c>
      <c r="H3955" s="67">
        <v>44781</v>
      </c>
      <c r="I3955" s="71">
        <f t="shared" si="213"/>
        <v>14</v>
      </c>
      <c r="J3955" s="72" t="s">
        <v>141</v>
      </c>
      <c r="K3955" s="72" t="s">
        <v>142</v>
      </c>
      <c r="L3955" s="73">
        <v>1</v>
      </c>
      <c r="M3955" s="73" t="s">
        <v>322</v>
      </c>
      <c r="N3955" s="68" t="str">
        <f>VLOOKUP(K3955,[1]人員授權表!D$3:G$249,4,0)</f>
        <v>無機</v>
      </c>
      <c r="O3955" s="70" t="str">
        <f>IF(J3955=[1]人員授權表!$C$85,"Casper李羿勳",IF(J3955=[1]人員授權表!$C$188,"Iring陳俊明",IF(J3955=[1]人員授權表!$C$189,"Brian陳泓霖",VLOOKUP(K3955,[1]人員授權表!D$2:E$249,2,FALSE))))</f>
        <v>Dennis陳汶宏</v>
      </c>
      <c r="P3955" s="67">
        <f t="shared" si="215"/>
        <v>44779</v>
      </c>
      <c r="Q3955" s="75" t="str">
        <f t="shared" si="214"/>
        <v>週六</v>
      </c>
      <c r="R3955" s="80">
        <v>44769</v>
      </c>
      <c r="AA3955" s="1"/>
    </row>
    <row r="3956" spans="4:27">
      <c r="D3956" s="68" t="s">
        <v>50</v>
      </c>
      <c r="E3956" s="70" t="s">
        <v>82</v>
      </c>
      <c r="F3956" s="70" t="s">
        <v>1602</v>
      </c>
      <c r="G3956" s="67">
        <v>44767</v>
      </c>
      <c r="H3956" s="67">
        <v>44781</v>
      </c>
      <c r="I3956" s="71">
        <f t="shared" si="213"/>
        <v>14</v>
      </c>
      <c r="J3956" s="72" t="s">
        <v>137</v>
      </c>
      <c r="K3956" s="72" t="s">
        <v>138</v>
      </c>
      <c r="L3956" s="73">
        <v>1</v>
      </c>
      <c r="M3956" s="73" t="s">
        <v>322</v>
      </c>
      <c r="N3956" s="68" t="str">
        <f>VLOOKUP(K3956,[1]人員授權表!D$3:G$249,4,0)</f>
        <v>無機</v>
      </c>
      <c r="O3956" s="70" t="s">
        <v>99</v>
      </c>
      <c r="P3956" s="67">
        <f t="shared" si="215"/>
        <v>44779</v>
      </c>
      <c r="Q3956" s="75" t="str">
        <f t="shared" si="214"/>
        <v>週六</v>
      </c>
      <c r="R3956" s="80">
        <v>44776</v>
      </c>
      <c r="AA3956" s="1"/>
    </row>
    <row r="3957" spans="4:27">
      <c r="D3957" s="68" t="s">
        <v>50</v>
      </c>
      <c r="E3957" s="70" t="s">
        <v>82</v>
      </c>
      <c r="F3957" s="70" t="s">
        <v>1602</v>
      </c>
      <c r="G3957" s="67">
        <v>44767</v>
      </c>
      <c r="H3957" s="67">
        <v>44781</v>
      </c>
      <c r="I3957" s="71">
        <f t="shared" si="213"/>
        <v>14</v>
      </c>
      <c r="J3957" s="72" t="s">
        <v>148</v>
      </c>
      <c r="K3957" s="72" t="s">
        <v>149</v>
      </c>
      <c r="L3957" s="73">
        <v>1</v>
      </c>
      <c r="M3957" s="73" t="s">
        <v>322</v>
      </c>
      <c r="N3957" s="68" t="str">
        <f>VLOOKUP(K3957,[1]人員授權表!D$3:G$249,4,0)</f>
        <v>無機</v>
      </c>
      <c r="O3957" s="70" t="str">
        <f>IF(J3957=[1]人員授權表!$C$85,"Casper李羿勳",IF(J3957=[1]人員授權表!$C$188,"Iring陳俊明",IF(J3957=[1]人員授權表!$C$189,"Brian陳泓霖",VLOOKUP(K3957,[1]人員授權表!D$2:E$249,2,FALSE))))</f>
        <v>Vicky游崴涵</v>
      </c>
      <c r="P3957" s="67">
        <f t="shared" si="215"/>
        <v>44779</v>
      </c>
      <c r="Q3957" s="75" t="str">
        <f t="shared" si="214"/>
        <v>週六</v>
      </c>
      <c r="R3957" s="80">
        <v>44770</v>
      </c>
      <c r="AA3957" s="1"/>
    </row>
    <row r="3958" spans="4:27">
      <c r="D3958" s="68" t="s">
        <v>50</v>
      </c>
      <c r="E3958" s="70" t="s">
        <v>51</v>
      </c>
      <c r="F3958" s="19" t="s">
        <v>1603</v>
      </c>
      <c r="G3958" s="67">
        <v>44763</v>
      </c>
      <c r="H3958" s="67">
        <v>44781</v>
      </c>
      <c r="I3958" s="71">
        <f t="shared" si="213"/>
        <v>18</v>
      </c>
      <c r="J3958" s="72" t="s">
        <v>200</v>
      </c>
      <c r="K3958" s="72" t="s">
        <v>201</v>
      </c>
      <c r="L3958" s="73">
        <v>5</v>
      </c>
      <c r="M3958" s="73" t="s">
        <v>104</v>
      </c>
      <c r="N3958" s="68" t="str">
        <f>VLOOKUP(K3958,[1]人員授權表!D$3:G$249,4,0)</f>
        <v>無機</v>
      </c>
      <c r="O3958" s="70" t="str">
        <f>IF(J3958=[1]人員授權表!$C$85,"Casper李羿勳",IF(J3958=[1]人員授權表!$C$188,"Iring陳俊明",IF(J3958=[1]人員授權表!$C$189,"Brian陳泓霖",VLOOKUP(K3958,[1]人員授權表!D$2:E$249,2,FALSE))))</f>
        <v>Ruby黃家蓁</v>
      </c>
      <c r="P3958" s="67">
        <f t="shared" si="215"/>
        <v>44779</v>
      </c>
      <c r="Q3958" s="75" t="str">
        <f t="shared" si="214"/>
        <v>週六</v>
      </c>
      <c r="R3958" s="80">
        <v>44770</v>
      </c>
      <c r="AA3958" s="1"/>
    </row>
    <row r="3959" spans="4:27">
      <c r="D3959" s="68" t="s">
        <v>50</v>
      </c>
      <c r="E3959" s="70" t="s">
        <v>51</v>
      </c>
      <c r="F3959" s="19" t="s">
        <v>1604</v>
      </c>
      <c r="G3959" s="67">
        <v>44764</v>
      </c>
      <c r="H3959" s="67">
        <v>44781</v>
      </c>
      <c r="I3959" s="71">
        <f t="shared" si="213"/>
        <v>17</v>
      </c>
      <c r="J3959" s="72" t="s">
        <v>200</v>
      </c>
      <c r="K3959" s="72" t="s">
        <v>201</v>
      </c>
      <c r="L3959" s="73">
        <v>5</v>
      </c>
      <c r="M3959" s="73" t="s">
        <v>104</v>
      </c>
      <c r="N3959" s="68" t="str">
        <f>VLOOKUP(K3959,[1]人員授權表!D$3:G$249,4,0)</f>
        <v>無機</v>
      </c>
      <c r="O3959" s="70" t="str">
        <f>IF(J3959=[1]人員授權表!$C$85,"Casper李羿勳",IF(J3959=[1]人員授權表!$C$188,"Iring陳俊明",IF(J3959=[1]人員授權表!$C$189,"Brian陳泓霖",VLOOKUP(K3959,[1]人員授權表!D$2:E$249,2,FALSE))))</f>
        <v>Ruby黃家蓁</v>
      </c>
      <c r="P3959" s="67">
        <f t="shared" si="215"/>
        <v>44779</v>
      </c>
      <c r="Q3959" s="75" t="str">
        <f t="shared" si="214"/>
        <v>週六</v>
      </c>
      <c r="R3959" s="80">
        <v>44771</v>
      </c>
      <c r="AA3959" s="1"/>
    </row>
    <row r="3960" spans="4:27">
      <c r="D3960" s="68" t="s">
        <v>50</v>
      </c>
      <c r="E3960" s="70" t="s">
        <v>82</v>
      </c>
      <c r="F3960" s="70" t="s">
        <v>1605</v>
      </c>
      <c r="G3960" s="67">
        <v>44767</v>
      </c>
      <c r="H3960" s="67">
        <v>44781</v>
      </c>
      <c r="I3960" s="71">
        <f t="shared" si="213"/>
        <v>14</v>
      </c>
      <c r="J3960" s="72" t="s">
        <v>125</v>
      </c>
      <c r="K3960" s="72" t="s">
        <v>144</v>
      </c>
      <c r="L3960" s="73">
        <v>2</v>
      </c>
      <c r="M3960" s="73" t="s">
        <v>127</v>
      </c>
      <c r="N3960" s="68" t="str">
        <f>VLOOKUP(K3960,[1]人員授權表!D$3:G$249,4,0)</f>
        <v>有機</v>
      </c>
      <c r="O3960" s="70" t="str">
        <f>IF(J3960=[1]人員授權表!$C$85,"Casper李羿勳",IF(J3960=[1]人員授權表!$C$188,"Iring陳俊明",IF(J3960=[1]人員授權表!$C$189,"Brian陳泓霖",VLOOKUP(K3960,[1]人員授權表!D$2:E$249,2,FALSE))))</f>
        <v>Lucy黃詩婷</v>
      </c>
      <c r="P3960" s="67">
        <f t="shared" si="215"/>
        <v>44779</v>
      </c>
      <c r="Q3960" s="75" t="str">
        <f t="shared" si="214"/>
        <v>週六</v>
      </c>
      <c r="R3960" s="80">
        <v>44771</v>
      </c>
      <c r="AA3960" s="1"/>
    </row>
    <row r="3961" spans="4:27">
      <c r="D3961" s="68" t="s">
        <v>50</v>
      </c>
      <c r="E3961" s="70" t="s">
        <v>82</v>
      </c>
      <c r="F3961" s="70" t="s">
        <v>1605</v>
      </c>
      <c r="G3961" s="67">
        <v>44767</v>
      </c>
      <c r="H3961" s="67">
        <v>44781</v>
      </c>
      <c r="I3961" s="71">
        <f t="shared" si="213"/>
        <v>14</v>
      </c>
      <c r="J3961" s="72" t="s">
        <v>516</v>
      </c>
      <c r="K3961" s="72" t="s">
        <v>332</v>
      </c>
      <c r="L3961" s="73">
        <v>2</v>
      </c>
      <c r="M3961" s="73" t="s">
        <v>127</v>
      </c>
      <c r="N3961" s="68" t="str">
        <f>VLOOKUP(K3961,[1]人員授權表!D$3:G$249,4,0)</f>
        <v>有機</v>
      </c>
      <c r="O3961" s="70" t="str">
        <f>IF(J3961=[1]人員授權表!$C$85,"Casper李羿勳",IF(J3961=[1]人員授權表!$C$188,"Iring陳俊明",IF(J3961=[1]人員授權表!$C$189,"Brian陳泓霖",VLOOKUP(K3961,[1]人員授權表!D$2:E$249,2,FALSE))))</f>
        <v>Lucy黃詩婷</v>
      </c>
      <c r="P3961" s="67">
        <f t="shared" si="215"/>
        <v>44779</v>
      </c>
      <c r="Q3961" s="75" t="str">
        <f t="shared" si="214"/>
        <v>週六</v>
      </c>
      <c r="R3961" s="80">
        <v>44771</v>
      </c>
      <c r="AA3961" s="1"/>
    </row>
    <row r="3962" spans="4:27">
      <c r="D3962" s="68" t="s">
        <v>50</v>
      </c>
      <c r="E3962" s="70" t="s">
        <v>82</v>
      </c>
      <c r="F3962" s="70" t="s">
        <v>1605</v>
      </c>
      <c r="G3962" s="67">
        <v>44767</v>
      </c>
      <c r="H3962" s="67">
        <v>44781</v>
      </c>
      <c r="I3962" s="71">
        <f t="shared" si="213"/>
        <v>14</v>
      </c>
      <c r="J3962" s="72" t="s">
        <v>139</v>
      </c>
      <c r="K3962" s="72" t="s">
        <v>140</v>
      </c>
      <c r="L3962" s="73">
        <v>2</v>
      </c>
      <c r="M3962" s="73" t="s">
        <v>127</v>
      </c>
      <c r="N3962" s="68" t="str">
        <f>VLOOKUP(K3962,[1]人員授權表!D$3:G$249,4,0)</f>
        <v>無機</v>
      </c>
      <c r="O3962" s="70" t="str">
        <f>IF(J3962=[1]人員授權表!$C$85,"Casper李羿勳",IF(J3962=[1]人員授權表!$C$188,"Iring陳俊明",IF(J3962=[1]人員授權表!$C$189,"Brian陳泓霖",VLOOKUP(K3962,[1]人員授權表!D$2:E$249,2,FALSE))))</f>
        <v>Brian陳泓霖</v>
      </c>
      <c r="P3962" s="67">
        <f t="shared" si="215"/>
        <v>44779</v>
      </c>
      <c r="Q3962" s="75" t="str">
        <f t="shared" si="214"/>
        <v>週六</v>
      </c>
      <c r="R3962" s="80">
        <v>44771</v>
      </c>
      <c r="AA3962" s="1"/>
    </row>
    <row r="3963" spans="4:27">
      <c r="D3963" s="68" t="s">
        <v>50</v>
      </c>
      <c r="E3963" s="70" t="s">
        <v>82</v>
      </c>
      <c r="F3963" s="70" t="s">
        <v>1605</v>
      </c>
      <c r="G3963" s="67">
        <v>44767</v>
      </c>
      <c r="H3963" s="67">
        <v>44781</v>
      </c>
      <c r="I3963" s="71">
        <f t="shared" si="213"/>
        <v>14</v>
      </c>
      <c r="J3963" s="72" t="s">
        <v>192</v>
      </c>
      <c r="K3963" s="72" t="s">
        <v>187</v>
      </c>
      <c r="L3963" s="73">
        <v>2</v>
      </c>
      <c r="M3963" s="73" t="s">
        <v>127</v>
      </c>
      <c r="N3963" s="68" t="str">
        <f>VLOOKUP(K3963,[1]人員授權表!D$3:G$249,4,0)</f>
        <v>無機</v>
      </c>
      <c r="O3963" s="70" t="str">
        <f>IF(J3963=[1]人員授權表!$C$85,"Casper李羿勳",IF(J3963=[1]人員授權表!$C$188,"Iring陳俊明",IF(J3963=[1]人員授權表!$C$189,"Brian陳泓霖",VLOOKUP(K3963,[1]人員授權表!D$2:E$249,2,FALSE))))</f>
        <v>Ruby黃家蓁</v>
      </c>
      <c r="P3963" s="67">
        <f t="shared" si="215"/>
        <v>44779</v>
      </c>
      <c r="Q3963" s="75" t="str">
        <f t="shared" si="214"/>
        <v>週六</v>
      </c>
      <c r="R3963" s="80">
        <v>44774</v>
      </c>
      <c r="AA3963" s="1"/>
    </row>
    <row r="3964" spans="4:27">
      <c r="D3964" s="68" t="s">
        <v>50</v>
      </c>
      <c r="E3964" s="70" t="s">
        <v>82</v>
      </c>
      <c r="F3964" s="70" t="s">
        <v>1605</v>
      </c>
      <c r="G3964" s="67">
        <v>44767</v>
      </c>
      <c r="H3964" s="67">
        <v>44781</v>
      </c>
      <c r="I3964" s="71">
        <f t="shared" si="213"/>
        <v>14</v>
      </c>
      <c r="J3964" s="72" t="s">
        <v>193</v>
      </c>
      <c r="K3964" s="72" t="s">
        <v>187</v>
      </c>
      <c r="L3964" s="73">
        <v>2</v>
      </c>
      <c r="M3964" s="73" t="s">
        <v>127</v>
      </c>
      <c r="N3964" s="68" t="str">
        <f>VLOOKUP(K3964,[1]人員授權表!D$3:G$249,4,0)</f>
        <v>無機</v>
      </c>
      <c r="O3964" s="70" t="str">
        <f>IF(J3964=[1]人員授權表!$C$85,"Casper李羿勳",IF(J3964=[1]人員授權表!$C$188,"Iring陳俊明",IF(J3964=[1]人員授權表!$C$189,"Brian陳泓霖",VLOOKUP(K3964,[1]人員授權表!D$2:E$249,2,FALSE))))</f>
        <v>Ruby黃家蓁</v>
      </c>
      <c r="P3964" s="67">
        <f t="shared" si="215"/>
        <v>44779</v>
      </c>
      <c r="Q3964" s="75" t="str">
        <f t="shared" si="214"/>
        <v>週六</v>
      </c>
      <c r="R3964" s="80">
        <v>44774</v>
      </c>
      <c r="AA3964" s="1"/>
    </row>
    <row r="3965" spans="4:27">
      <c r="D3965" s="68" t="s">
        <v>50</v>
      </c>
      <c r="E3965" s="70" t="s">
        <v>82</v>
      </c>
      <c r="F3965" s="70" t="s">
        <v>1605</v>
      </c>
      <c r="G3965" s="67">
        <v>44767</v>
      </c>
      <c r="H3965" s="67">
        <v>44781</v>
      </c>
      <c r="I3965" s="71">
        <f t="shared" si="213"/>
        <v>14</v>
      </c>
      <c r="J3965" s="72" t="s">
        <v>198</v>
      </c>
      <c r="K3965" s="72" t="s">
        <v>199</v>
      </c>
      <c r="L3965" s="73">
        <v>2</v>
      </c>
      <c r="M3965" s="73" t="s">
        <v>127</v>
      </c>
      <c r="N3965" s="68" t="str">
        <f>VLOOKUP(K3965,[1]人員授權表!D$3:G$249,4,0)</f>
        <v>無機</v>
      </c>
      <c r="O3965" s="70" t="str">
        <f>IF(J3965=[1]人員授權表!$C$85,"Casper李羿勳",IF(J3965=[1]人員授權表!$C$188,"Iring陳俊明",IF(J3965=[1]人員授權表!$C$189,"Brian陳泓霖",VLOOKUP(K3965,[1]人員授權表!D$2:E$249,2,FALSE))))</f>
        <v>Vicky游崴涵</v>
      </c>
      <c r="P3965" s="67">
        <f t="shared" si="215"/>
        <v>44779</v>
      </c>
      <c r="Q3965" s="75" t="str">
        <f t="shared" si="214"/>
        <v>週六</v>
      </c>
      <c r="R3965" s="80">
        <v>44774</v>
      </c>
      <c r="AA3965" s="1"/>
    </row>
    <row r="3966" spans="4:27">
      <c r="D3966" s="68" t="s">
        <v>50</v>
      </c>
      <c r="E3966" s="70" t="s">
        <v>82</v>
      </c>
      <c r="F3966" s="70" t="s">
        <v>1605</v>
      </c>
      <c r="G3966" s="67">
        <v>44767</v>
      </c>
      <c r="H3966" s="67">
        <v>44781</v>
      </c>
      <c r="I3966" s="71">
        <f t="shared" si="213"/>
        <v>14</v>
      </c>
      <c r="J3966" s="72" t="s">
        <v>175</v>
      </c>
      <c r="K3966" s="72" t="s">
        <v>176</v>
      </c>
      <c r="L3966" s="73">
        <v>2</v>
      </c>
      <c r="M3966" s="73" t="s">
        <v>127</v>
      </c>
      <c r="N3966" s="68" t="str">
        <f>VLOOKUP(K3966,[1]人員授權表!D$3:G$249,4,0)</f>
        <v>無機</v>
      </c>
      <c r="O3966" s="70" t="s">
        <v>177</v>
      </c>
      <c r="P3966" s="67">
        <f t="shared" si="215"/>
        <v>44779</v>
      </c>
      <c r="Q3966" s="75" t="str">
        <f t="shared" si="214"/>
        <v>週六</v>
      </c>
      <c r="R3966" s="80">
        <v>44770</v>
      </c>
      <c r="AA3966" s="1"/>
    </row>
    <row r="3967" spans="4:27">
      <c r="D3967" s="68" t="s">
        <v>50</v>
      </c>
      <c r="E3967" s="70" t="s">
        <v>82</v>
      </c>
      <c r="F3967" s="70" t="s">
        <v>1605</v>
      </c>
      <c r="G3967" s="67">
        <v>44767</v>
      </c>
      <c r="H3967" s="67">
        <v>44781</v>
      </c>
      <c r="I3967" s="71">
        <f t="shared" si="213"/>
        <v>14</v>
      </c>
      <c r="J3967" s="72" t="s">
        <v>178</v>
      </c>
      <c r="K3967" s="72" t="s">
        <v>179</v>
      </c>
      <c r="L3967" s="73">
        <v>2</v>
      </c>
      <c r="M3967" s="73" t="s">
        <v>127</v>
      </c>
      <c r="N3967" s="68" t="str">
        <f>VLOOKUP(K3967,[1]人員授權表!D$3:G$249,4,0)</f>
        <v>無機</v>
      </c>
      <c r="O3967" s="70" t="s">
        <v>115</v>
      </c>
      <c r="P3967" s="67">
        <f t="shared" si="215"/>
        <v>44779</v>
      </c>
      <c r="Q3967" s="75" t="str">
        <f t="shared" si="214"/>
        <v>週六</v>
      </c>
      <c r="R3967" s="80">
        <v>44770</v>
      </c>
      <c r="AA3967" s="1"/>
    </row>
    <row r="3968" spans="4:27">
      <c r="D3968" s="68" t="s">
        <v>50</v>
      </c>
      <c r="E3968" s="70" t="s">
        <v>82</v>
      </c>
      <c r="F3968" s="70" t="s">
        <v>1605</v>
      </c>
      <c r="G3968" s="67">
        <v>44767</v>
      </c>
      <c r="H3968" s="67">
        <v>44781</v>
      </c>
      <c r="I3968" s="71">
        <f t="shared" si="213"/>
        <v>14</v>
      </c>
      <c r="J3968" s="72" t="s">
        <v>141</v>
      </c>
      <c r="K3968" s="72" t="s">
        <v>142</v>
      </c>
      <c r="L3968" s="73">
        <v>2</v>
      </c>
      <c r="M3968" s="73" t="s">
        <v>127</v>
      </c>
      <c r="N3968" s="68" t="str">
        <f>VLOOKUP(K3968,[1]人員授權表!D$3:G$249,4,0)</f>
        <v>無機</v>
      </c>
      <c r="O3968" s="70" t="str">
        <f>IF(J3968=[1]人員授權表!$C$85,"Casper李羿勳",IF(J3968=[1]人員授權表!$C$188,"Iring陳俊明",IF(J3968=[1]人員授權表!$C$189,"Brian陳泓霖",VLOOKUP(K3968,[1]人員授權表!D$2:E$249,2,FALSE))))</f>
        <v>Dennis陳汶宏</v>
      </c>
      <c r="P3968" s="67">
        <f t="shared" si="215"/>
        <v>44779</v>
      </c>
      <c r="Q3968" s="75" t="str">
        <f t="shared" si="214"/>
        <v>週六</v>
      </c>
      <c r="R3968" s="80">
        <v>44769</v>
      </c>
      <c r="AA3968" s="1"/>
    </row>
    <row r="3969" spans="4:27">
      <c r="D3969" s="68" t="s">
        <v>50</v>
      </c>
      <c r="E3969" s="70" t="s">
        <v>82</v>
      </c>
      <c r="F3969" s="70" t="s">
        <v>1605</v>
      </c>
      <c r="G3969" s="67">
        <v>44767</v>
      </c>
      <c r="H3969" s="67">
        <v>44781</v>
      </c>
      <c r="I3969" s="71">
        <f t="shared" si="213"/>
        <v>14</v>
      </c>
      <c r="J3969" s="72" t="s">
        <v>137</v>
      </c>
      <c r="K3969" s="72" t="s">
        <v>138</v>
      </c>
      <c r="L3969" s="73">
        <v>2</v>
      </c>
      <c r="M3969" s="73" t="s">
        <v>127</v>
      </c>
      <c r="N3969" s="68" t="str">
        <f>VLOOKUP(K3969,[1]人員授權表!D$3:G$249,4,0)</f>
        <v>無機</v>
      </c>
      <c r="O3969" s="70" t="s">
        <v>99</v>
      </c>
      <c r="P3969" s="67">
        <f t="shared" si="215"/>
        <v>44779</v>
      </c>
      <c r="Q3969" s="75" t="str">
        <f t="shared" si="214"/>
        <v>週六</v>
      </c>
      <c r="R3969" s="80">
        <v>44776</v>
      </c>
      <c r="AA3969" s="1"/>
    </row>
    <row r="3970" spans="4:27">
      <c r="D3970" s="68" t="s">
        <v>50</v>
      </c>
      <c r="E3970" s="70" t="s">
        <v>51</v>
      </c>
      <c r="F3970" s="70" t="s">
        <v>1606</v>
      </c>
      <c r="G3970" s="67">
        <v>44781</v>
      </c>
      <c r="H3970" s="67">
        <v>44781</v>
      </c>
      <c r="I3970" s="71">
        <f t="shared" si="213"/>
        <v>0</v>
      </c>
      <c r="J3970" s="72" t="s">
        <v>1607</v>
      </c>
      <c r="K3970" s="72" t="s">
        <v>1501</v>
      </c>
      <c r="L3970" s="73" t="s">
        <v>113</v>
      </c>
      <c r="M3970" s="73" t="s">
        <v>406</v>
      </c>
      <c r="N3970" s="68" t="s">
        <v>245</v>
      </c>
      <c r="O3970" s="70" t="s">
        <v>318</v>
      </c>
      <c r="P3970" s="67">
        <v>44781</v>
      </c>
      <c r="Q3970" s="75" t="str">
        <f t="shared" si="214"/>
        <v>週一</v>
      </c>
      <c r="R3970" s="80">
        <v>44778</v>
      </c>
      <c r="AA3970" s="1"/>
    </row>
    <row r="3971" spans="4:27">
      <c r="D3971" s="68" t="s">
        <v>50</v>
      </c>
      <c r="E3971" s="70" t="s">
        <v>51</v>
      </c>
      <c r="F3971" s="70" t="s">
        <v>1608</v>
      </c>
      <c r="G3971" s="67">
        <v>44781</v>
      </c>
      <c r="H3971" s="67">
        <v>44781</v>
      </c>
      <c r="I3971" s="71">
        <f t="shared" si="213"/>
        <v>0</v>
      </c>
      <c r="J3971" s="72" t="s">
        <v>1609</v>
      </c>
      <c r="K3971" s="72" t="s">
        <v>1501</v>
      </c>
      <c r="L3971" s="73" t="s">
        <v>113</v>
      </c>
      <c r="M3971" s="73" t="s">
        <v>406</v>
      </c>
      <c r="N3971" s="68" t="s">
        <v>245</v>
      </c>
      <c r="O3971" s="70" t="s">
        <v>848</v>
      </c>
      <c r="P3971" s="67">
        <v>44781</v>
      </c>
      <c r="Q3971" s="75" t="str">
        <f t="shared" si="214"/>
        <v>週一</v>
      </c>
      <c r="R3971" s="80">
        <v>44778</v>
      </c>
      <c r="U3971" s="70">
        <v>1</v>
      </c>
      <c r="Y3971" s="78">
        <v>44789</v>
      </c>
      <c r="AA3971" s="1"/>
    </row>
    <row r="3972" spans="4:27">
      <c r="D3972" s="68" t="s">
        <v>50</v>
      </c>
      <c r="E3972" s="70" t="s">
        <v>51</v>
      </c>
      <c r="F3972" s="70" t="s">
        <v>1610</v>
      </c>
      <c r="G3972" s="67">
        <v>44781</v>
      </c>
      <c r="H3972" s="67">
        <v>44781</v>
      </c>
      <c r="I3972" s="71">
        <f t="shared" si="213"/>
        <v>0</v>
      </c>
      <c r="J3972" s="72" t="s">
        <v>1611</v>
      </c>
      <c r="K3972" s="72" t="s">
        <v>1501</v>
      </c>
      <c r="L3972" s="73" t="s">
        <v>113</v>
      </c>
      <c r="M3972" s="73" t="s">
        <v>406</v>
      </c>
      <c r="N3972" s="68" t="s">
        <v>245</v>
      </c>
      <c r="O3972" s="70" t="s">
        <v>848</v>
      </c>
      <c r="P3972" s="67">
        <v>44781</v>
      </c>
      <c r="Q3972" s="75" t="str">
        <f t="shared" si="214"/>
        <v>週一</v>
      </c>
      <c r="R3972" s="80">
        <v>44778</v>
      </c>
      <c r="U3972" s="70">
        <v>1</v>
      </c>
      <c r="Y3972" s="78">
        <v>44789</v>
      </c>
      <c r="AA3972" s="1"/>
    </row>
    <row r="3973" spans="4:27">
      <c r="D3973" s="68" t="s">
        <v>50</v>
      </c>
      <c r="E3973" s="70" t="s">
        <v>51</v>
      </c>
      <c r="F3973" s="70" t="s">
        <v>1612</v>
      </c>
      <c r="G3973" s="67">
        <v>44781</v>
      </c>
      <c r="H3973" s="67">
        <v>44781</v>
      </c>
      <c r="I3973" s="71">
        <f t="shared" si="213"/>
        <v>0</v>
      </c>
      <c r="J3973" s="72" t="s">
        <v>1613</v>
      </c>
      <c r="K3973" s="72" t="s">
        <v>1501</v>
      </c>
      <c r="L3973" s="73" t="s">
        <v>113</v>
      </c>
      <c r="M3973" s="73" t="s">
        <v>406</v>
      </c>
      <c r="N3973" s="68" t="s">
        <v>245</v>
      </c>
      <c r="O3973" s="70" t="s">
        <v>318</v>
      </c>
      <c r="P3973" s="67">
        <v>44781</v>
      </c>
      <c r="Q3973" s="75" t="str">
        <f t="shared" si="214"/>
        <v>週一</v>
      </c>
      <c r="R3973" s="80">
        <v>44778</v>
      </c>
      <c r="AA3973" s="1"/>
    </row>
    <row r="3974" spans="4:27">
      <c r="D3974" s="68" t="s">
        <v>50</v>
      </c>
      <c r="E3974" s="70" t="s">
        <v>51</v>
      </c>
      <c r="F3974" s="70" t="s">
        <v>1614</v>
      </c>
      <c r="G3974" s="67">
        <v>44781</v>
      </c>
      <c r="H3974" s="67">
        <v>44781</v>
      </c>
      <c r="I3974" s="71">
        <f t="shared" si="213"/>
        <v>0</v>
      </c>
      <c r="J3974" s="72" t="s">
        <v>1615</v>
      </c>
      <c r="K3974" s="72" t="s">
        <v>1501</v>
      </c>
      <c r="L3974" s="73" t="s">
        <v>113</v>
      </c>
      <c r="M3974" s="73" t="s">
        <v>406</v>
      </c>
      <c r="N3974" s="68" t="s">
        <v>245</v>
      </c>
      <c r="O3974" s="70" t="s">
        <v>318</v>
      </c>
      <c r="P3974" s="67">
        <v>44781</v>
      </c>
      <c r="Q3974" s="75" t="str">
        <f t="shared" si="214"/>
        <v>週一</v>
      </c>
      <c r="R3974" s="80">
        <v>44778</v>
      </c>
      <c r="AA3974" s="1"/>
    </row>
    <row r="3975" spans="4:27">
      <c r="D3975" s="68" t="s">
        <v>50</v>
      </c>
      <c r="E3975" s="70" t="s">
        <v>2</v>
      </c>
      <c r="F3975" s="70" t="s">
        <v>1616</v>
      </c>
      <c r="G3975" s="101">
        <v>44756</v>
      </c>
      <c r="H3975" s="67">
        <v>44781</v>
      </c>
      <c r="I3975" s="71">
        <f t="shared" ref="I3975:I4038" si="216">_xlfn.DAYS(H3975,G3975)</f>
        <v>25</v>
      </c>
      <c r="J3975" s="72" t="s">
        <v>169</v>
      </c>
      <c r="K3975" s="72" t="s">
        <v>1166</v>
      </c>
      <c r="L3975" s="73">
        <v>32</v>
      </c>
      <c r="M3975" s="73" t="s">
        <v>108</v>
      </c>
      <c r="N3975" s="68" t="str">
        <f>VLOOKUP(K3975,[1]人員授權表!D$3:G$249,4,0)</f>
        <v>有機</v>
      </c>
      <c r="O3975" s="70" t="str">
        <f>IF(J3975=[1]人員授權表!$C$85,"Casper李羿勳",IF(J3975=[1]人員授權表!$C$188,"Iring陳俊明",IF(J3975=[1]人員授權表!$C$189,"Brian陳泓霖",VLOOKUP(K3975,[1]人員授權表!D$2:E$249,2,FALSE))))</f>
        <v>Elle黃雅琪&amp;
Marco陳鴻鈞</v>
      </c>
      <c r="P3975" s="67">
        <f t="shared" ref="P3975:P4022" si="217">H3975-2</f>
        <v>44779</v>
      </c>
      <c r="Q3975" s="75" t="str">
        <f t="shared" ref="Q3975:Q4038" si="218">TEXT(P3975,"aaa")</f>
        <v>週六</v>
      </c>
      <c r="R3975" s="80">
        <v>44774</v>
      </c>
      <c r="AA3975" s="1"/>
    </row>
    <row r="3976" spans="4:27">
      <c r="D3976" s="68" t="s">
        <v>50</v>
      </c>
      <c r="E3976" s="70" t="s">
        <v>51</v>
      </c>
      <c r="F3976" s="19" t="s">
        <v>1617</v>
      </c>
      <c r="G3976" s="67">
        <v>44763</v>
      </c>
      <c r="H3976" s="67">
        <v>44782</v>
      </c>
      <c r="I3976" s="71">
        <f t="shared" si="216"/>
        <v>19</v>
      </c>
      <c r="J3976" s="72" t="s">
        <v>60</v>
      </c>
      <c r="K3976" s="72" t="s">
        <v>61</v>
      </c>
      <c r="L3976" s="73">
        <v>3</v>
      </c>
      <c r="M3976" s="73" t="s">
        <v>91</v>
      </c>
      <c r="N3976" s="68" t="str">
        <f>VLOOKUP(K3976,[1]人員授權表!D$3:G$249,4,0)</f>
        <v>有機</v>
      </c>
      <c r="O3976" s="70" t="str">
        <f>IF(J3976=[1]人員授權表!$C$85,"Casper李羿勳",IF(J3976=[1]人員授權表!$C$188,"Iring陳俊明",IF(J3976=[1]人員授權表!$C$189,"Brian陳泓霖",VLOOKUP(K3976,[1]人員授權表!D$2:E$249,2,FALSE))))</f>
        <v>Marco陳鴻鈞</v>
      </c>
      <c r="P3976" s="67">
        <f t="shared" si="217"/>
        <v>44780</v>
      </c>
      <c r="Q3976" s="75" t="str">
        <f t="shared" si="218"/>
        <v>週日</v>
      </c>
      <c r="R3976" s="80">
        <v>44778</v>
      </c>
      <c r="AA3976" s="1"/>
    </row>
    <row r="3977" spans="4:27">
      <c r="D3977" s="68" t="s">
        <v>50</v>
      </c>
      <c r="E3977" s="70" t="s">
        <v>51</v>
      </c>
      <c r="F3977" s="19" t="s">
        <v>1617</v>
      </c>
      <c r="G3977" s="67">
        <v>44763</v>
      </c>
      <c r="H3977" s="67">
        <v>44782</v>
      </c>
      <c r="I3977" s="71">
        <f t="shared" si="216"/>
        <v>19</v>
      </c>
      <c r="J3977" s="72" t="s">
        <v>53</v>
      </c>
      <c r="K3977" s="72" t="s">
        <v>54</v>
      </c>
      <c r="L3977" s="73">
        <v>3</v>
      </c>
      <c r="M3977" s="73" t="s">
        <v>91</v>
      </c>
      <c r="N3977" s="68" t="str">
        <f>VLOOKUP(K3977,[1]人員授權表!D$3:G$249,4,0)</f>
        <v>有機</v>
      </c>
      <c r="O3977" s="70" t="str">
        <f>IF(J3977=[1]人員授權表!$C$85,"Casper李羿勳",IF(J3977=[1]人員授權表!$C$188,"Iring陳俊明",IF(J3977=[1]人員授權表!$C$189,"Brian陳泓霖",VLOOKUP(K3977,[1]人員授權表!D$2:E$249,2,FALSE))))</f>
        <v>Marco陳鴻鈞</v>
      </c>
      <c r="P3977" s="67">
        <f t="shared" si="217"/>
        <v>44780</v>
      </c>
      <c r="Q3977" s="75" t="str">
        <f t="shared" si="218"/>
        <v>週日</v>
      </c>
      <c r="R3977" s="80">
        <v>44778</v>
      </c>
      <c r="AA3977" s="1"/>
    </row>
    <row r="3978" spans="4:27">
      <c r="D3978" s="68" t="s">
        <v>50</v>
      </c>
      <c r="E3978" s="70" t="s">
        <v>51</v>
      </c>
      <c r="F3978" s="19" t="s">
        <v>1617</v>
      </c>
      <c r="G3978" s="67">
        <v>44763</v>
      </c>
      <c r="H3978" s="67">
        <v>44782</v>
      </c>
      <c r="I3978" s="71">
        <f t="shared" si="216"/>
        <v>19</v>
      </c>
      <c r="J3978" s="72" t="s">
        <v>240</v>
      </c>
      <c r="K3978" s="72" t="s">
        <v>248</v>
      </c>
      <c r="L3978" s="73">
        <v>1</v>
      </c>
      <c r="M3978" s="73" t="s">
        <v>91</v>
      </c>
      <c r="N3978" s="68" t="str">
        <f>VLOOKUP(K3978,[1]人員授權表!D$3:G$249,4,0)</f>
        <v>有機</v>
      </c>
      <c r="O3978" s="70" t="str">
        <f>IF(J3978=[1]人員授權表!$C$85,"Casper李羿勳",IF(J3978=[1]人員授權表!$C$188,"Iring陳俊明",IF(J3978=[1]人員授權表!$C$189,"Brian陳泓霖",VLOOKUP(K3978,[1]人員授權表!D$2:E$249,2,FALSE))))</f>
        <v>Marco陳鴻鈞</v>
      </c>
      <c r="P3978" s="67">
        <f t="shared" si="217"/>
        <v>44780</v>
      </c>
      <c r="Q3978" s="75" t="str">
        <f t="shared" si="218"/>
        <v>週日</v>
      </c>
      <c r="R3978" s="80">
        <v>44771</v>
      </c>
      <c r="AA3978" s="1"/>
    </row>
    <row r="3979" spans="4:27">
      <c r="D3979" s="68" t="s">
        <v>50</v>
      </c>
      <c r="E3979" s="70" t="s">
        <v>51</v>
      </c>
      <c r="F3979" s="19" t="s">
        <v>1617</v>
      </c>
      <c r="G3979" s="67">
        <v>44763</v>
      </c>
      <c r="H3979" s="67">
        <v>44782</v>
      </c>
      <c r="I3979" s="71">
        <f t="shared" si="216"/>
        <v>19</v>
      </c>
      <c r="J3979" s="72" t="s">
        <v>261</v>
      </c>
      <c r="K3979" s="72" t="s">
        <v>248</v>
      </c>
      <c r="L3979" s="73">
        <v>2</v>
      </c>
      <c r="M3979" s="73" t="s">
        <v>91</v>
      </c>
      <c r="N3979" s="68" t="str">
        <f>VLOOKUP(K3979,[1]人員授權表!D$3:G$249,4,0)</f>
        <v>有機</v>
      </c>
      <c r="O3979" s="70" t="str">
        <f>IF(J3979=[1]人員授權表!$C$85,"Casper李羿勳",IF(J3979=[1]人員授權表!$C$188,"Iring陳俊明",IF(J3979=[1]人員授權表!$C$189,"Brian陳泓霖",VLOOKUP(K3979,[1]人員授權表!D$2:E$249,2,FALSE))))</f>
        <v>Marco陳鴻鈞</v>
      </c>
      <c r="P3979" s="67">
        <f t="shared" si="217"/>
        <v>44780</v>
      </c>
      <c r="Q3979" s="75" t="str">
        <f t="shared" si="218"/>
        <v>週日</v>
      </c>
      <c r="R3979" s="80">
        <v>44771</v>
      </c>
      <c r="AA3979" s="1"/>
    </row>
    <row r="3980" spans="4:27">
      <c r="D3980" s="68" t="s">
        <v>50</v>
      </c>
      <c r="E3980" s="70" t="s">
        <v>51</v>
      </c>
      <c r="F3980" s="19" t="s">
        <v>1617</v>
      </c>
      <c r="G3980" s="67">
        <v>44763</v>
      </c>
      <c r="H3980" s="67">
        <v>44782</v>
      </c>
      <c r="I3980" s="71">
        <f t="shared" si="216"/>
        <v>19</v>
      </c>
      <c r="J3980" s="72" t="s">
        <v>244</v>
      </c>
      <c r="K3980" s="72" t="s">
        <v>241</v>
      </c>
      <c r="L3980" s="73">
        <v>2</v>
      </c>
      <c r="M3980" s="73" t="s">
        <v>91</v>
      </c>
      <c r="N3980" s="68" t="str">
        <f>VLOOKUP(K3980,[1]人員授權表!D$3:G$249,4,0)</f>
        <v>有機</v>
      </c>
      <c r="O3980" s="70" t="str">
        <f>IF(J3980=[1]人員授權表!$C$85,"Casper李羿勳",IF(J3980=[1]人員授權表!$C$188,"Iring陳俊明",IF(J3980=[1]人員授權表!$C$189,"Brian陳泓霖",VLOOKUP(K3980,[1]人員授權表!D$2:E$249,2,FALSE))))</f>
        <v>Casper李羿勳</v>
      </c>
      <c r="P3980" s="67">
        <f t="shared" si="217"/>
        <v>44780</v>
      </c>
      <c r="Q3980" s="75" t="str">
        <f t="shared" si="218"/>
        <v>週日</v>
      </c>
      <c r="R3980" s="80">
        <v>44776</v>
      </c>
      <c r="AA3980" s="1"/>
    </row>
    <row r="3981" spans="4:27">
      <c r="D3981" s="68" t="s">
        <v>50</v>
      </c>
      <c r="E3981" s="70" t="s">
        <v>51</v>
      </c>
      <c r="F3981" s="19" t="s">
        <v>1617</v>
      </c>
      <c r="G3981" s="67">
        <v>44763</v>
      </c>
      <c r="H3981" s="67">
        <v>44782</v>
      </c>
      <c r="I3981" s="71">
        <f t="shared" si="216"/>
        <v>19</v>
      </c>
      <c r="J3981" s="72" t="s">
        <v>246</v>
      </c>
      <c r="K3981" s="72" t="s">
        <v>241</v>
      </c>
      <c r="L3981" s="73">
        <v>1</v>
      </c>
      <c r="M3981" s="73" t="s">
        <v>91</v>
      </c>
      <c r="N3981" s="68" t="str">
        <f>VLOOKUP(K3981,[1]人員授權表!D$3:G$249,4,0)</f>
        <v>有機</v>
      </c>
      <c r="O3981" s="70" t="str">
        <f>IF(J3981=[1]人員授權表!$C$85,"Casper李羿勳",IF(J3981=[1]人員授權表!$C$188,"Iring陳俊明",IF(J3981=[1]人員授權表!$C$189,"Brian陳泓霖",VLOOKUP(K3981,[1]人員授權表!D$2:E$249,2,FALSE))))</f>
        <v>Casper李羿勳</v>
      </c>
      <c r="P3981" s="67">
        <f t="shared" si="217"/>
        <v>44780</v>
      </c>
      <c r="Q3981" s="75" t="str">
        <f t="shared" si="218"/>
        <v>週日</v>
      </c>
      <c r="R3981" s="80">
        <v>44776</v>
      </c>
      <c r="AA3981" s="1"/>
    </row>
    <row r="3982" spans="4:27">
      <c r="D3982" s="68" t="s">
        <v>50</v>
      </c>
      <c r="E3982" s="70" t="s">
        <v>51</v>
      </c>
      <c r="F3982" s="19" t="s">
        <v>1617</v>
      </c>
      <c r="G3982" s="67">
        <v>44763</v>
      </c>
      <c r="H3982" s="67">
        <v>44782</v>
      </c>
      <c r="I3982" s="71">
        <f t="shared" si="216"/>
        <v>19</v>
      </c>
      <c r="J3982" s="72" t="s">
        <v>1312</v>
      </c>
      <c r="K3982" s="72" t="s">
        <v>1618</v>
      </c>
      <c r="L3982" s="73">
        <v>1</v>
      </c>
      <c r="M3982" s="73" t="s">
        <v>91</v>
      </c>
      <c r="N3982" s="68" t="str">
        <f>VLOOKUP(K3982,[1]人員授權表!D$3:G$249,4,0)</f>
        <v>有機</v>
      </c>
      <c r="O3982" s="70" t="str">
        <f>IF(J3982=[1]人員授權表!$C$85,"Casper李羿勳",IF(J3982=[1]人員授權表!$C$188,"Iring陳俊明",IF(J3982=[1]人員授權表!$C$189,"Brian陳泓霖",VLOOKUP(K3982,[1]人員授權表!D$2:E$249,2,FALSE))))</f>
        <v>Casper李羿勳</v>
      </c>
      <c r="P3982" s="67">
        <f t="shared" si="217"/>
        <v>44780</v>
      </c>
      <c r="Q3982" s="75" t="str">
        <f t="shared" si="218"/>
        <v>週日</v>
      </c>
      <c r="R3982" s="80">
        <v>44777</v>
      </c>
      <c r="AA3982" s="1"/>
    </row>
    <row r="3983" spans="4:27">
      <c r="D3983" s="68" t="s">
        <v>50</v>
      </c>
      <c r="E3983" s="70" t="s">
        <v>51</v>
      </c>
      <c r="F3983" s="19" t="s">
        <v>1617</v>
      </c>
      <c r="G3983" s="67">
        <v>44763</v>
      </c>
      <c r="H3983" s="67">
        <v>44782</v>
      </c>
      <c r="I3983" s="71">
        <f t="shared" si="216"/>
        <v>19</v>
      </c>
      <c r="J3983" s="72" t="s">
        <v>243</v>
      </c>
      <c r="K3983" s="72" t="s">
        <v>241</v>
      </c>
      <c r="L3983" s="73">
        <v>1</v>
      </c>
      <c r="M3983" s="73" t="s">
        <v>91</v>
      </c>
      <c r="N3983" s="68" t="str">
        <f>VLOOKUP(K3983,[1]人員授權表!D$3:G$249,4,0)</f>
        <v>有機</v>
      </c>
      <c r="O3983" s="70" t="str">
        <f>IF(J3983=[1]人員授權表!$C$85,"Casper李羿勳",IF(J3983=[1]人員授權表!$C$188,"Iring陳俊明",IF(J3983=[1]人員授權表!$C$189,"Brian陳泓霖",VLOOKUP(K3983,[1]人員授權表!D$2:E$249,2,FALSE))))</f>
        <v>Casper李羿勳</v>
      </c>
      <c r="P3983" s="67">
        <f t="shared" si="217"/>
        <v>44780</v>
      </c>
      <c r="Q3983" s="75" t="str">
        <f t="shared" si="218"/>
        <v>週日</v>
      </c>
      <c r="R3983" s="80">
        <v>44776</v>
      </c>
      <c r="AA3983" s="1"/>
    </row>
    <row r="3984" spans="4:27">
      <c r="D3984" s="68" t="s">
        <v>50</v>
      </c>
      <c r="E3984" s="70" t="s">
        <v>51</v>
      </c>
      <c r="F3984" s="19" t="s">
        <v>1617</v>
      </c>
      <c r="G3984" s="67">
        <v>44763</v>
      </c>
      <c r="H3984" s="67">
        <v>44782</v>
      </c>
      <c r="I3984" s="71">
        <f t="shared" si="216"/>
        <v>19</v>
      </c>
      <c r="J3984" s="72" t="s">
        <v>238</v>
      </c>
      <c r="K3984" s="72" t="s">
        <v>239</v>
      </c>
      <c r="L3984" s="73">
        <v>2</v>
      </c>
      <c r="M3984" s="73" t="s">
        <v>91</v>
      </c>
      <c r="N3984" s="68" t="str">
        <f>VLOOKUP(K3984,[1]人員授權表!D$3:G$249,4,0)</f>
        <v>有機</v>
      </c>
      <c r="O3984" s="70" t="str">
        <f>IF(J3984=[1]人員授權表!$C$85,"Casper李羿勳",IF(J3984=[1]人員授權表!$C$188,"Iring陳俊明",IF(J3984=[1]人員授權表!$C$189,"Brian陳泓霖",VLOOKUP(K3984,[1]人員授權表!D$2:E$249,2,FALSE))))</f>
        <v>Casper李羿勳</v>
      </c>
      <c r="P3984" s="67">
        <f t="shared" si="217"/>
        <v>44780</v>
      </c>
      <c r="Q3984" s="75" t="str">
        <f t="shared" si="218"/>
        <v>週日</v>
      </c>
      <c r="R3984" s="80">
        <v>44777</v>
      </c>
      <c r="AA3984" s="1"/>
    </row>
    <row r="3985" spans="4:27">
      <c r="D3985" s="68" t="s">
        <v>50</v>
      </c>
      <c r="E3985" s="70" t="s">
        <v>51</v>
      </c>
      <c r="F3985" s="19" t="s">
        <v>1619</v>
      </c>
      <c r="G3985" s="67">
        <v>44763</v>
      </c>
      <c r="H3985" s="67">
        <v>44782</v>
      </c>
      <c r="I3985" s="71">
        <f t="shared" si="216"/>
        <v>19</v>
      </c>
      <c r="J3985" s="72" t="s">
        <v>60</v>
      </c>
      <c r="K3985" s="72" t="s">
        <v>61</v>
      </c>
      <c r="L3985" s="73">
        <v>3</v>
      </c>
      <c r="M3985" s="73" t="s">
        <v>91</v>
      </c>
      <c r="N3985" s="68" t="str">
        <f>VLOOKUP(K3985,[1]人員授權表!D$3:G$249,4,0)</f>
        <v>有機</v>
      </c>
      <c r="O3985" s="70" t="str">
        <f>IF(J3985=[1]人員授權表!$C$85,"Casper李羿勳",IF(J3985=[1]人員授權表!$C$188,"Iring陳俊明",IF(J3985=[1]人員授權表!$C$189,"Brian陳泓霖",VLOOKUP(K3985,[1]人員授權表!D$2:E$249,2,FALSE))))</f>
        <v>Marco陳鴻鈞</v>
      </c>
      <c r="P3985" s="67">
        <f t="shared" si="217"/>
        <v>44780</v>
      </c>
      <c r="Q3985" s="75" t="str">
        <f t="shared" si="218"/>
        <v>週日</v>
      </c>
      <c r="R3985" s="80">
        <v>44778</v>
      </c>
      <c r="AA3985" s="1"/>
    </row>
    <row r="3986" spans="4:27">
      <c r="D3986" s="68" t="s">
        <v>50</v>
      </c>
      <c r="E3986" s="70" t="s">
        <v>51</v>
      </c>
      <c r="F3986" s="19" t="s">
        <v>1619</v>
      </c>
      <c r="G3986" s="67">
        <v>44763</v>
      </c>
      <c r="H3986" s="67">
        <v>44782</v>
      </c>
      <c r="I3986" s="71">
        <f t="shared" si="216"/>
        <v>19</v>
      </c>
      <c r="J3986" s="72" t="s">
        <v>66</v>
      </c>
      <c r="K3986" s="72" t="s">
        <v>922</v>
      </c>
      <c r="L3986" s="73">
        <v>1</v>
      </c>
      <c r="M3986" s="73" t="s">
        <v>91</v>
      </c>
      <c r="N3986" s="68" t="str">
        <f>VLOOKUP(K3986,[1]人員授權表!D$3:G$249,4,0)</f>
        <v>有機</v>
      </c>
      <c r="O3986" s="70" t="str">
        <f>IF(J3986=[1]人員授權表!$C$85,"Casper李羿勳",IF(J3986=[1]人員授權表!$C$188,"Iring陳俊明",IF(J3986=[1]人員授權表!$C$189,"Brian陳泓霖",VLOOKUP(K3986,[1]人員授權表!D$2:E$249,2,FALSE))))</f>
        <v>Casper李羿勳</v>
      </c>
      <c r="P3986" s="67">
        <f t="shared" si="217"/>
        <v>44780</v>
      </c>
      <c r="Q3986" s="75" t="str">
        <f t="shared" si="218"/>
        <v>週日</v>
      </c>
      <c r="R3986" s="80">
        <v>44771</v>
      </c>
      <c r="AA3986" s="1"/>
    </row>
    <row r="3987" spans="4:27">
      <c r="D3987" s="68" t="s">
        <v>50</v>
      </c>
      <c r="E3987" s="70" t="s">
        <v>51</v>
      </c>
      <c r="F3987" s="19" t="s">
        <v>1619</v>
      </c>
      <c r="G3987" s="67">
        <v>44763</v>
      </c>
      <c r="H3987" s="67">
        <v>44782</v>
      </c>
      <c r="I3987" s="71">
        <f t="shared" si="216"/>
        <v>19</v>
      </c>
      <c r="J3987" s="72" t="s">
        <v>63</v>
      </c>
      <c r="K3987" s="72" t="s">
        <v>922</v>
      </c>
      <c r="L3987" s="73">
        <v>8</v>
      </c>
      <c r="M3987" s="73" t="s">
        <v>91</v>
      </c>
      <c r="N3987" s="68" t="str">
        <f>VLOOKUP(K3987,[1]人員授權表!D$3:G$249,4,0)</f>
        <v>有機</v>
      </c>
      <c r="O3987" s="70" t="str">
        <f>IF(J3987=[1]人員授權表!$C$85,"Casper李羿勳",IF(J3987=[1]人員授權表!$C$188,"Iring陳俊明",IF(J3987=[1]人員授權表!$C$189,"Brian陳泓霖",VLOOKUP(K3987,[1]人員授權表!D$2:E$249,2,FALSE))))</f>
        <v>Casper李羿勳</v>
      </c>
      <c r="P3987" s="67">
        <f t="shared" si="217"/>
        <v>44780</v>
      </c>
      <c r="Q3987" s="75" t="str">
        <f t="shared" si="218"/>
        <v>週日</v>
      </c>
      <c r="R3987" s="80">
        <v>44771</v>
      </c>
      <c r="AA3987" s="1"/>
    </row>
    <row r="3988" spans="4:27">
      <c r="D3988" s="68" t="s">
        <v>50</v>
      </c>
      <c r="E3988" s="70" t="s">
        <v>51</v>
      </c>
      <c r="F3988" s="19" t="s">
        <v>1619</v>
      </c>
      <c r="G3988" s="67">
        <v>44763</v>
      </c>
      <c r="H3988" s="67">
        <v>44782</v>
      </c>
      <c r="I3988" s="71">
        <f t="shared" si="216"/>
        <v>19</v>
      </c>
      <c r="J3988" s="72" t="s">
        <v>353</v>
      </c>
      <c r="K3988" s="72" t="s">
        <v>922</v>
      </c>
      <c r="L3988" s="73">
        <v>8</v>
      </c>
      <c r="M3988" s="73" t="s">
        <v>91</v>
      </c>
      <c r="N3988" s="68" t="str">
        <f>VLOOKUP(K3988,[1]人員授權表!D$3:G$249,4,0)</f>
        <v>有機</v>
      </c>
      <c r="O3988" s="70" t="str">
        <f>IF(J3988=[1]人員授權表!$C$85,"Casper李羿勳",IF(J3988=[1]人員授權表!$C$188,"Iring陳俊明",IF(J3988=[1]人員授權表!$C$189,"Brian陳泓霖",VLOOKUP(K3988,[1]人員授權表!D$2:E$249,2,FALSE))))</f>
        <v>Casper李羿勳</v>
      </c>
      <c r="P3988" s="67">
        <f t="shared" si="217"/>
        <v>44780</v>
      </c>
      <c r="Q3988" s="75" t="str">
        <f t="shared" si="218"/>
        <v>週日</v>
      </c>
      <c r="R3988" s="80">
        <v>44771</v>
      </c>
      <c r="AA3988" s="1"/>
    </row>
    <row r="3989" spans="4:27">
      <c r="D3989" s="68" t="s">
        <v>50</v>
      </c>
      <c r="E3989" s="70" t="s">
        <v>51</v>
      </c>
      <c r="F3989" s="19" t="s">
        <v>1620</v>
      </c>
      <c r="G3989" s="67">
        <v>44764</v>
      </c>
      <c r="H3989" s="67">
        <v>44782</v>
      </c>
      <c r="I3989" s="71">
        <f t="shared" si="216"/>
        <v>18</v>
      </c>
      <c r="J3989" s="72" t="s">
        <v>60</v>
      </c>
      <c r="K3989" s="72" t="s">
        <v>61</v>
      </c>
      <c r="L3989" s="73">
        <v>2</v>
      </c>
      <c r="M3989" s="73" t="s">
        <v>91</v>
      </c>
      <c r="N3989" s="68" t="str">
        <f>VLOOKUP(K3989,[1]人員授權表!D$3:G$249,4,0)</f>
        <v>有機</v>
      </c>
      <c r="O3989" s="70" t="str">
        <f>IF(J3989=[1]人員授權表!$C$85,"Casper李羿勳",IF(J3989=[1]人員授權表!$C$188,"Iring陳俊明",IF(J3989=[1]人員授權表!$C$189,"Brian陳泓霖",VLOOKUP(K3989,[1]人員授權表!D$2:E$249,2,FALSE))))</f>
        <v>Marco陳鴻鈞</v>
      </c>
      <c r="P3989" s="67">
        <f t="shared" si="217"/>
        <v>44780</v>
      </c>
      <c r="Q3989" s="75" t="str">
        <f t="shared" si="218"/>
        <v>週日</v>
      </c>
      <c r="R3989" s="80">
        <v>44778</v>
      </c>
      <c r="AA3989" s="1"/>
    </row>
    <row r="3990" spans="4:27">
      <c r="D3990" s="68" t="s">
        <v>50</v>
      </c>
      <c r="E3990" s="70" t="s">
        <v>51</v>
      </c>
      <c r="F3990" s="19" t="s">
        <v>1620</v>
      </c>
      <c r="G3990" s="67">
        <v>44764</v>
      </c>
      <c r="H3990" s="67">
        <v>44782</v>
      </c>
      <c r="I3990" s="71">
        <f t="shared" si="216"/>
        <v>18</v>
      </c>
      <c r="J3990" s="72" t="s">
        <v>53</v>
      </c>
      <c r="K3990" s="72" t="s">
        <v>54</v>
      </c>
      <c r="L3990" s="73">
        <v>2</v>
      </c>
      <c r="M3990" s="73" t="s">
        <v>91</v>
      </c>
      <c r="N3990" s="68" t="str">
        <f>VLOOKUP(K3990,[1]人員授權表!D$3:G$249,4,0)</f>
        <v>有機</v>
      </c>
      <c r="O3990" s="70" t="str">
        <f>IF(J3990=[1]人員授權表!$C$85,"Casper李羿勳",IF(J3990=[1]人員授權表!$C$188,"Iring陳俊明",IF(J3990=[1]人員授權表!$C$189,"Brian陳泓霖",VLOOKUP(K3990,[1]人員授權表!D$2:E$249,2,FALSE))))</f>
        <v>Marco陳鴻鈞</v>
      </c>
      <c r="P3990" s="67">
        <f t="shared" si="217"/>
        <v>44780</v>
      </c>
      <c r="Q3990" s="75" t="str">
        <f t="shared" si="218"/>
        <v>週日</v>
      </c>
      <c r="R3990" s="80">
        <v>44778</v>
      </c>
      <c r="AA3990" s="1"/>
    </row>
    <row r="3991" spans="4:27">
      <c r="D3991" s="68" t="s">
        <v>50</v>
      </c>
      <c r="E3991" s="70" t="s">
        <v>51</v>
      </c>
      <c r="F3991" s="19" t="s">
        <v>1620</v>
      </c>
      <c r="G3991" s="67">
        <v>44764</v>
      </c>
      <c r="H3991" s="67">
        <v>44782</v>
      </c>
      <c r="I3991" s="71">
        <f t="shared" si="216"/>
        <v>18</v>
      </c>
      <c r="J3991" s="72" t="s">
        <v>240</v>
      </c>
      <c r="K3991" s="72" t="s">
        <v>248</v>
      </c>
      <c r="L3991" s="73">
        <v>2</v>
      </c>
      <c r="M3991" s="73" t="s">
        <v>91</v>
      </c>
      <c r="N3991" s="68" t="str">
        <f>VLOOKUP(K3991,[1]人員授權表!D$3:G$249,4,0)</f>
        <v>有機</v>
      </c>
      <c r="O3991" s="70" t="str">
        <f>IF(J3991=[1]人員授權表!$C$85,"Casper李羿勳",IF(J3991=[1]人員授權表!$C$188,"Iring陳俊明",IF(J3991=[1]人員授權表!$C$189,"Brian陳泓霖",VLOOKUP(K3991,[1]人員授權表!D$2:E$249,2,FALSE))))</f>
        <v>Marco陳鴻鈞</v>
      </c>
      <c r="P3991" s="67">
        <f t="shared" si="217"/>
        <v>44780</v>
      </c>
      <c r="Q3991" s="75" t="str">
        <f t="shared" si="218"/>
        <v>週日</v>
      </c>
      <c r="R3991" s="80">
        <v>44771</v>
      </c>
      <c r="X3991" s="70">
        <v>1</v>
      </c>
      <c r="Y3991" s="78">
        <v>44782</v>
      </c>
      <c r="Z3991" s="79" t="s">
        <v>1621</v>
      </c>
      <c r="AA3991" s="1"/>
    </row>
    <row r="3992" spans="4:27">
      <c r="D3992" s="68" t="s">
        <v>50</v>
      </c>
      <c r="E3992" s="70" t="s">
        <v>51</v>
      </c>
      <c r="F3992" s="19" t="s">
        <v>1620</v>
      </c>
      <c r="G3992" s="67">
        <v>44764</v>
      </c>
      <c r="H3992" s="67">
        <v>44782</v>
      </c>
      <c r="I3992" s="71">
        <f t="shared" si="216"/>
        <v>18</v>
      </c>
      <c r="J3992" s="72" t="s">
        <v>261</v>
      </c>
      <c r="K3992" s="72" t="s">
        <v>248</v>
      </c>
      <c r="L3992" s="73">
        <v>2</v>
      </c>
      <c r="M3992" s="73" t="s">
        <v>91</v>
      </c>
      <c r="N3992" s="68" t="str">
        <f>VLOOKUP(K3992,[1]人員授權表!D$3:G$249,4,0)</f>
        <v>有機</v>
      </c>
      <c r="O3992" s="70" t="str">
        <f>IF(J3992=[1]人員授權表!$C$85,"Casper李羿勳",IF(J3992=[1]人員授權表!$C$188,"Iring陳俊明",IF(J3992=[1]人員授權表!$C$189,"Brian陳泓霖",VLOOKUP(K3992,[1]人員授權表!D$2:E$249,2,FALSE))))</f>
        <v>Marco陳鴻鈞</v>
      </c>
      <c r="P3992" s="67">
        <f t="shared" si="217"/>
        <v>44780</v>
      </c>
      <c r="Q3992" s="75" t="str">
        <f t="shared" si="218"/>
        <v>週日</v>
      </c>
      <c r="R3992" s="80">
        <v>44771</v>
      </c>
      <c r="X3992" s="70">
        <v>1</v>
      </c>
      <c r="Y3992" s="78">
        <v>44782</v>
      </c>
      <c r="Z3992" s="79" t="s">
        <v>1621</v>
      </c>
      <c r="AA3992" s="1"/>
    </row>
    <row r="3993" spans="4:27">
      <c r="D3993" s="68" t="s">
        <v>50</v>
      </c>
      <c r="E3993" s="70" t="s">
        <v>51</v>
      </c>
      <c r="F3993" s="19" t="s">
        <v>1620</v>
      </c>
      <c r="G3993" s="67">
        <v>44764</v>
      </c>
      <c r="H3993" s="67">
        <v>44782</v>
      </c>
      <c r="I3993" s="71">
        <f t="shared" si="216"/>
        <v>18</v>
      </c>
      <c r="J3993" s="72" t="s">
        <v>1312</v>
      </c>
      <c r="K3993" s="72" t="s">
        <v>1618</v>
      </c>
      <c r="L3993" s="73">
        <v>2</v>
      </c>
      <c r="M3993" s="73" t="s">
        <v>91</v>
      </c>
      <c r="N3993" s="68" t="str">
        <f>VLOOKUP(K3993,[1]人員授權表!D$3:G$249,4,0)</f>
        <v>有機</v>
      </c>
      <c r="O3993" s="70" t="str">
        <f>IF(J3993=[1]人員授權表!$C$85,"Casper李羿勳",IF(J3993=[1]人員授權表!$C$188,"Iring陳俊明",IF(J3993=[1]人員授權表!$C$189,"Brian陳泓霖",VLOOKUP(K3993,[1]人員授權表!D$2:E$249,2,FALSE))))</f>
        <v>Casper李羿勳</v>
      </c>
      <c r="P3993" s="67">
        <f t="shared" si="217"/>
        <v>44780</v>
      </c>
      <c r="Q3993" s="75" t="str">
        <f t="shared" si="218"/>
        <v>週日</v>
      </c>
      <c r="R3993" s="80">
        <v>44777</v>
      </c>
      <c r="X3993" s="70">
        <v>1</v>
      </c>
      <c r="Y3993" s="78">
        <v>44782</v>
      </c>
      <c r="Z3993" s="79" t="s">
        <v>1621</v>
      </c>
      <c r="AA3993" s="1"/>
    </row>
    <row r="3994" spans="4:27">
      <c r="D3994" s="68" t="s">
        <v>50</v>
      </c>
      <c r="E3994" s="70" t="s">
        <v>51</v>
      </c>
      <c r="F3994" s="19" t="s">
        <v>1620</v>
      </c>
      <c r="G3994" s="67">
        <v>44764</v>
      </c>
      <c r="H3994" s="67">
        <v>44782</v>
      </c>
      <c r="I3994" s="71">
        <f t="shared" si="216"/>
        <v>18</v>
      </c>
      <c r="J3994" s="72" t="s">
        <v>244</v>
      </c>
      <c r="K3994" s="72" t="s">
        <v>241</v>
      </c>
      <c r="L3994" s="73">
        <v>2</v>
      </c>
      <c r="M3994" s="73" t="s">
        <v>91</v>
      </c>
      <c r="N3994" s="68" t="str">
        <f>VLOOKUP(K3994,[1]人員授權表!D$3:G$249,4,0)</f>
        <v>有機</v>
      </c>
      <c r="O3994" s="70" t="str">
        <f>IF(J3994=[1]人員授權表!$C$85,"Casper李羿勳",IF(J3994=[1]人員授權表!$C$188,"Iring陳俊明",IF(J3994=[1]人員授權表!$C$189,"Brian陳泓霖",VLOOKUP(K3994,[1]人員授權表!D$2:E$249,2,FALSE))))</f>
        <v>Casper李羿勳</v>
      </c>
      <c r="P3994" s="67">
        <f t="shared" si="217"/>
        <v>44780</v>
      </c>
      <c r="Q3994" s="75" t="str">
        <f t="shared" si="218"/>
        <v>週日</v>
      </c>
      <c r="R3994" s="80">
        <v>44778</v>
      </c>
      <c r="X3994" s="70">
        <v>1</v>
      </c>
      <c r="Y3994" s="78">
        <v>44782</v>
      </c>
      <c r="Z3994" s="79" t="s">
        <v>1622</v>
      </c>
      <c r="AA3994" s="1"/>
    </row>
    <row r="3995" spans="4:27">
      <c r="D3995" s="68" t="s">
        <v>50</v>
      </c>
      <c r="E3995" s="70" t="s">
        <v>51</v>
      </c>
      <c r="F3995" s="19" t="s">
        <v>1620</v>
      </c>
      <c r="G3995" s="67">
        <v>44764</v>
      </c>
      <c r="H3995" s="67">
        <v>44782</v>
      </c>
      <c r="I3995" s="71">
        <f t="shared" si="216"/>
        <v>18</v>
      </c>
      <c r="J3995" s="72" t="s">
        <v>246</v>
      </c>
      <c r="K3995" s="72" t="s">
        <v>241</v>
      </c>
      <c r="L3995" s="73">
        <v>2</v>
      </c>
      <c r="M3995" s="73" t="s">
        <v>91</v>
      </c>
      <c r="N3995" s="68" t="str">
        <f>VLOOKUP(K3995,[1]人員授權表!D$3:G$249,4,0)</f>
        <v>有機</v>
      </c>
      <c r="O3995" s="70" t="str">
        <f>IF(J3995=[1]人員授權表!$C$85,"Casper李羿勳",IF(J3995=[1]人員授權表!$C$188,"Iring陳俊明",IF(J3995=[1]人員授權表!$C$189,"Brian陳泓霖",VLOOKUP(K3995,[1]人員授權表!D$2:E$249,2,FALSE))))</f>
        <v>Casper李羿勳</v>
      </c>
      <c r="P3995" s="67">
        <f t="shared" si="217"/>
        <v>44780</v>
      </c>
      <c r="Q3995" s="75" t="str">
        <f t="shared" si="218"/>
        <v>週日</v>
      </c>
      <c r="R3995" s="80">
        <v>44778</v>
      </c>
      <c r="X3995" s="70">
        <v>1</v>
      </c>
      <c r="Y3995" s="78">
        <v>44782</v>
      </c>
      <c r="Z3995" s="79" t="s">
        <v>1622</v>
      </c>
      <c r="AA3995" s="1"/>
    </row>
    <row r="3996" spans="4:27">
      <c r="D3996" s="68" t="s">
        <v>50</v>
      </c>
      <c r="E3996" s="70" t="s">
        <v>51</v>
      </c>
      <c r="F3996" s="19" t="s">
        <v>1620</v>
      </c>
      <c r="G3996" s="67">
        <v>44764</v>
      </c>
      <c r="H3996" s="67">
        <v>44782</v>
      </c>
      <c r="I3996" s="71">
        <f t="shared" si="216"/>
        <v>18</v>
      </c>
      <c r="J3996" s="72" t="s">
        <v>243</v>
      </c>
      <c r="K3996" s="72" t="s">
        <v>241</v>
      </c>
      <c r="L3996" s="73">
        <v>2</v>
      </c>
      <c r="M3996" s="73" t="s">
        <v>91</v>
      </c>
      <c r="N3996" s="68" t="str">
        <f>VLOOKUP(K3996,[1]人員授權表!D$3:G$249,4,0)</f>
        <v>有機</v>
      </c>
      <c r="O3996" s="70" t="str">
        <f>IF(J3996=[1]人員授權表!$C$85,"Casper李羿勳",IF(J3996=[1]人員授權表!$C$188,"Iring陳俊明",IF(J3996=[1]人員授權表!$C$189,"Brian陳泓霖",VLOOKUP(K3996,[1]人員授權表!D$2:E$249,2,FALSE))))</f>
        <v>Casper李羿勳</v>
      </c>
      <c r="P3996" s="67">
        <f t="shared" si="217"/>
        <v>44780</v>
      </c>
      <c r="Q3996" s="75" t="str">
        <f t="shared" si="218"/>
        <v>週日</v>
      </c>
      <c r="R3996" s="80">
        <v>44778</v>
      </c>
      <c r="X3996" s="70">
        <v>1</v>
      </c>
      <c r="Y3996" s="78">
        <v>44782</v>
      </c>
      <c r="Z3996" s="79" t="s">
        <v>1622</v>
      </c>
      <c r="AA3996" s="1"/>
    </row>
    <row r="3997" spans="4:27">
      <c r="D3997" s="68" t="s">
        <v>50</v>
      </c>
      <c r="E3997" s="70" t="s">
        <v>51</v>
      </c>
      <c r="F3997" s="19" t="s">
        <v>1620</v>
      </c>
      <c r="G3997" s="67">
        <v>44764</v>
      </c>
      <c r="H3997" s="67">
        <v>44782</v>
      </c>
      <c r="I3997" s="71">
        <f t="shared" si="216"/>
        <v>18</v>
      </c>
      <c r="J3997" s="72" t="s">
        <v>238</v>
      </c>
      <c r="K3997" s="72" t="s">
        <v>239</v>
      </c>
      <c r="L3997" s="73">
        <v>2</v>
      </c>
      <c r="M3997" s="73" t="s">
        <v>91</v>
      </c>
      <c r="N3997" s="68" t="str">
        <f>VLOOKUP(K3997,[1]人員授權表!D$3:G$249,4,0)</f>
        <v>有機</v>
      </c>
      <c r="O3997" s="70" t="str">
        <f>IF(J3997=[1]人員授權表!$C$85,"Casper李羿勳",IF(J3997=[1]人員授權表!$C$188,"Iring陳俊明",IF(J3997=[1]人員授權表!$C$189,"Brian陳泓霖",VLOOKUP(K3997,[1]人員授權表!D$2:E$249,2,FALSE))))</f>
        <v>Casper李羿勳</v>
      </c>
      <c r="P3997" s="67">
        <f t="shared" si="217"/>
        <v>44780</v>
      </c>
      <c r="Q3997" s="75" t="str">
        <f t="shared" si="218"/>
        <v>週日</v>
      </c>
      <c r="R3997" s="80">
        <v>44777</v>
      </c>
      <c r="AA3997" s="1"/>
    </row>
    <row r="3998" spans="4:27">
      <c r="D3998" s="68" t="s">
        <v>50</v>
      </c>
      <c r="E3998" s="70" t="s">
        <v>51</v>
      </c>
      <c r="F3998" s="19" t="s">
        <v>1623</v>
      </c>
      <c r="G3998" s="67">
        <v>44764</v>
      </c>
      <c r="H3998" s="67">
        <v>44782</v>
      </c>
      <c r="I3998" s="71">
        <f t="shared" si="216"/>
        <v>18</v>
      </c>
      <c r="J3998" s="72" t="s">
        <v>609</v>
      </c>
      <c r="K3998" s="72" t="s">
        <v>610</v>
      </c>
      <c r="L3998" s="73">
        <v>1</v>
      </c>
      <c r="M3998" s="73" t="s">
        <v>91</v>
      </c>
      <c r="N3998" s="68" t="str">
        <f>VLOOKUP(K3998,[1]人員授權表!D$3:G$249,4,0)</f>
        <v>有機</v>
      </c>
      <c r="O3998" s="70" t="str">
        <f>IF(J3998=[1]人員授權表!$C$85,"Casper李羿勳",IF(J3998=[1]人員授權表!$C$188,"Iring陳俊明",IF(J3998=[1]人員授權表!$C$189,"Brian陳泓霖",VLOOKUP(K3998,[1]人員授權表!D$2:E$249,2,FALSE))))</f>
        <v>Casper李羿勳</v>
      </c>
      <c r="P3998" s="67">
        <f t="shared" si="217"/>
        <v>44780</v>
      </c>
      <c r="Q3998" s="75" t="str">
        <f t="shared" si="218"/>
        <v>週日</v>
      </c>
      <c r="R3998" s="80">
        <v>44778</v>
      </c>
      <c r="AA3998" s="1"/>
    </row>
    <row r="3999" spans="4:27">
      <c r="D3999" s="68" t="s">
        <v>50</v>
      </c>
      <c r="E3999" s="70" t="s">
        <v>51</v>
      </c>
      <c r="F3999" s="19" t="s">
        <v>1623</v>
      </c>
      <c r="G3999" s="67">
        <v>44764</v>
      </c>
      <c r="H3999" s="67">
        <v>44782</v>
      </c>
      <c r="I3999" s="71">
        <f t="shared" si="216"/>
        <v>18</v>
      </c>
      <c r="J3999" s="72" t="s">
        <v>1310</v>
      </c>
      <c r="K3999" s="72" t="s">
        <v>1311</v>
      </c>
      <c r="L3999" s="73">
        <v>1</v>
      </c>
      <c r="M3999" s="73" t="s">
        <v>91</v>
      </c>
      <c r="N3999" s="68" t="str">
        <f>VLOOKUP(K3999,[1]人員授權表!D$3:G$249,4,0)</f>
        <v>有機</v>
      </c>
      <c r="O3999" s="70" t="str">
        <f>IF(J3999=[1]人員授權表!$C$85,"Casper李羿勳",IF(J3999=[1]人員授權表!$C$188,"Iring陳俊明",IF(J3999=[1]人員授權表!$C$189,"Brian陳泓霖",VLOOKUP(K3999,[1]人員授權表!D$2:E$249,2,FALSE))))</f>
        <v>Marco陳鴻鈞</v>
      </c>
      <c r="P3999" s="67">
        <f t="shared" si="217"/>
        <v>44780</v>
      </c>
      <c r="Q3999" s="75" t="str">
        <f t="shared" si="218"/>
        <v>週日</v>
      </c>
      <c r="R3999" s="80">
        <v>44771</v>
      </c>
      <c r="AA3999" s="1"/>
    </row>
    <row r="4000" spans="4:27">
      <c r="D4000" s="68" t="s">
        <v>50</v>
      </c>
      <c r="E4000" s="70" t="s">
        <v>51</v>
      </c>
      <c r="F4000" s="19" t="s">
        <v>1623</v>
      </c>
      <c r="G4000" s="67">
        <v>44764</v>
      </c>
      <c r="H4000" s="67">
        <v>44782</v>
      </c>
      <c r="I4000" s="71">
        <f t="shared" si="216"/>
        <v>18</v>
      </c>
      <c r="J4000" s="72" t="s">
        <v>350</v>
      </c>
      <c r="K4000" s="72" t="s">
        <v>250</v>
      </c>
      <c r="L4000" s="73">
        <v>1</v>
      </c>
      <c r="M4000" s="73" t="s">
        <v>91</v>
      </c>
      <c r="N4000" s="68" t="str">
        <f>VLOOKUP(K4000,[1]人員授權表!D$3:G$249,4,0)</f>
        <v>有機</v>
      </c>
      <c r="O4000" s="70" t="str">
        <f>IF(J4000=[1]人員授權表!$C$85,"Casper李羿勳",IF(J4000=[1]人員授權表!$C$188,"Iring陳俊明",IF(J4000=[1]人員授權表!$C$189,"Brian陳泓霖",VLOOKUP(K4000,[1]人員授權表!D$2:E$249,2,FALSE))))</f>
        <v>Marco陳鴻鈞</v>
      </c>
      <c r="P4000" s="67">
        <f t="shared" si="217"/>
        <v>44780</v>
      </c>
      <c r="Q4000" s="75" t="str">
        <f t="shared" si="218"/>
        <v>週日</v>
      </c>
      <c r="R4000" s="80">
        <v>44775</v>
      </c>
      <c r="AA4000" s="1"/>
    </row>
    <row r="4001" spans="4:27">
      <c r="D4001" s="68" t="s">
        <v>50</v>
      </c>
      <c r="E4001" s="70" t="s">
        <v>51</v>
      </c>
      <c r="F4001" s="19" t="s">
        <v>1623</v>
      </c>
      <c r="G4001" s="67">
        <v>44764</v>
      </c>
      <c r="H4001" s="67">
        <v>44782</v>
      </c>
      <c r="I4001" s="71">
        <f t="shared" si="216"/>
        <v>18</v>
      </c>
      <c r="J4001" s="72" t="s">
        <v>242</v>
      </c>
      <c r="K4001" s="72" t="s">
        <v>241</v>
      </c>
      <c r="L4001" s="73">
        <v>1</v>
      </c>
      <c r="M4001" s="73" t="s">
        <v>91</v>
      </c>
      <c r="N4001" s="68" t="str">
        <f>VLOOKUP(K4001,[1]人員授權表!D$3:G$249,4,0)</f>
        <v>有機</v>
      </c>
      <c r="O4001" s="70" t="str">
        <f>IF(J4001=[1]人員授權表!$C$85,"Casper李羿勳",IF(J4001=[1]人員授權表!$C$188,"Iring陳俊明",IF(J4001=[1]人員授權表!$C$189,"Brian陳泓霖",VLOOKUP(K4001,[1]人員授權表!D$2:E$249,2,FALSE))))</f>
        <v>Casper李羿勳</v>
      </c>
      <c r="P4001" s="67">
        <f t="shared" si="217"/>
        <v>44780</v>
      </c>
      <c r="Q4001" s="75" t="str">
        <f t="shared" si="218"/>
        <v>週日</v>
      </c>
      <c r="R4001" s="80">
        <v>44778</v>
      </c>
      <c r="AA4001" s="1"/>
    </row>
    <row r="4002" spans="4:27">
      <c r="D4002" s="68" t="s">
        <v>50</v>
      </c>
      <c r="E4002" s="70" t="s">
        <v>51</v>
      </c>
      <c r="F4002" s="19" t="s">
        <v>1623</v>
      </c>
      <c r="G4002" s="67">
        <v>44764</v>
      </c>
      <c r="H4002" s="67">
        <v>44782</v>
      </c>
      <c r="I4002" s="71">
        <f t="shared" si="216"/>
        <v>18</v>
      </c>
      <c r="J4002" s="72" t="s">
        <v>193</v>
      </c>
      <c r="K4002" s="72" t="s">
        <v>470</v>
      </c>
      <c r="L4002" s="73">
        <v>1</v>
      </c>
      <c r="M4002" s="73" t="s">
        <v>91</v>
      </c>
      <c r="N4002" s="68" t="str">
        <f>VLOOKUP(K4002,[1]人員授權表!D$3:G$249,4,0)</f>
        <v>無機</v>
      </c>
      <c r="O4002" s="70" t="str">
        <f>IF(J4002=[1]人員授權表!$C$85,"Casper李羿勳",IF(J4002=[1]人員授權表!$C$188,"Iring陳俊明",IF(J4002=[1]人員授權表!$C$189,"Brian陳泓霖",VLOOKUP(K4002,[1]人員授權表!D$2:E$249,2,FALSE))))</f>
        <v>Iring陳俊明</v>
      </c>
      <c r="P4002" s="67">
        <f t="shared" si="217"/>
        <v>44780</v>
      </c>
      <c r="Q4002" s="75" t="str">
        <f t="shared" si="218"/>
        <v>週日</v>
      </c>
      <c r="R4002" s="80">
        <v>44777</v>
      </c>
      <c r="AA4002" s="1"/>
    </row>
    <row r="4003" spans="4:27">
      <c r="D4003" s="68" t="s">
        <v>50</v>
      </c>
      <c r="E4003" s="70" t="s">
        <v>51</v>
      </c>
      <c r="F4003" s="19" t="s">
        <v>1624</v>
      </c>
      <c r="G4003" s="67">
        <v>44764</v>
      </c>
      <c r="H4003" s="67">
        <v>44782</v>
      </c>
      <c r="I4003" s="71">
        <f t="shared" si="216"/>
        <v>18</v>
      </c>
      <c r="J4003" s="72" t="s">
        <v>60</v>
      </c>
      <c r="K4003" s="72" t="s">
        <v>61</v>
      </c>
      <c r="L4003" s="73">
        <v>1</v>
      </c>
      <c r="M4003" s="73" t="s">
        <v>91</v>
      </c>
      <c r="N4003" s="68" t="str">
        <f>VLOOKUP(K4003,[1]人員授權表!D$3:G$249,4,0)</f>
        <v>有機</v>
      </c>
      <c r="O4003" s="70" t="str">
        <f>IF(J4003=[1]人員授權表!$C$85,"Casper李羿勳",IF(J4003=[1]人員授權表!$C$188,"Iring陳俊明",IF(J4003=[1]人員授權表!$C$189,"Brian陳泓霖",VLOOKUP(K4003,[1]人員授權表!D$2:E$249,2,FALSE))))</f>
        <v>Marco陳鴻鈞</v>
      </c>
      <c r="P4003" s="67">
        <f t="shared" si="217"/>
        <v>44780</v>
      </c>
      <c r="Q4003" s="75" t="str">
        <f t="shared" si="218"/>
        <v>週日</v>
      </c>
      <c r="R4003" s="80">
        <v>44778</v>
      </c>
      <c r="AA4003" s="1"/>
    </row>
    <row r="4004" spans="4:27">
      <c r="D4004" s="68" t="s">
        <v>50</v>
      </c>
      <c r="E4004" s="70" t="s">
        <v>51</v>
      </c>
      <c r="F4004" s="19" t="s">
        <v>1624</v>
      </c>
      <c r="G4004" s="67">
        <v>44764</v>
      </c>
      <c r="H4004" s="67">
        <v>44782</v>
      </c>
      <c r="I4004" s="71">
        <f t="shared" si="216"/>
        <v>18</v>
      </c>
      <c r="J4004" s="72" t="s">
        <v>193</v>
      </c>
      <c r="K4004" s="72" t="s">
        <v>470</v>
      </c>
      <c r="L4004" s="73">
        <v>1</v>
      </c>
      <c r="M4004" s="73" t="s">
        <v>91</v>
      </c>
      <c r="N4004" s="68" t="str">
        <f>VLOOKUP(K4004,[1]人員授權表!D$3:G$249,4,0)</f>
        <v>無機</v>
      </c>
      <c r="O4004" s="70" t="str">
        <f>IF(J4004=[1]人員授權表!$C$85,"Casper李羿勳",IF(J4004=[1]人員授權表!$C$188,"Iring陳俊明",IF(J4004=[1]人員授權表!$C$189,"Brian陳泓霖",VLOOKUP(K4004,[1]人員授權表!D$2:E$249,2,FALSE))))</f>
        <v>Iring陳俊明</v>
      </c>
      <c r="P4004" s="67">
        <f t="shared" si="217"/>
        <v>44780</v>
      </c>
      <c r="Q4004" s="75" t="str">
        <f t="shared" si="218"/>
        <v>週日</v>
      </c>
      <c r="R4004" s="80">
        <v>44777</v>
      </c>
      <c r="AA4004" s="1"/>
    </row>
    <row r="4005" spans="4:27">
      <c r="D4005" s="68" t="s">
        <v>50</v>
      </c>
      <c r="E4005" s="70" t="s">
        <v>51</v>
      </c>
      <c r="F4005" s="19" t="s">
        <v>1624</v>
      </c>
      <c r="G4005" s="67">
        <v>44764</v>
      </c>
      <c r="H4005" s="67">
        <v>44782</v>
      </c>
      <c r="I4005" s="71">
        <f t="shared" si="216"/>
        <v>18</v>
      </c>
      <c r="J4005" s="72" t="s">
        <v>1625</v>
      </c>
      <c r="K4005" s="72" t="s">
        <v>470</v>
      </c>
      <c r="L4005" s="73">
        <v>1</v>
      </c>
      <c r="M4005" s="73" t="s">
        <v>91</v>
      </c>
      <c r="N4005" s="68" t="str">
        <f>VLOOKUP(K4005,[1]人員授權表!D$3:G$249,4,0)</f>
        <v>無機</v>
      </c>
      <c r="O4005" s="70" t="str">
        <f>IF(J4005=[1]人員授權表!$C$85,"Casper李羿勳",IF(J4005=[1]人員授權表!$C$188,"Iring陳俊明",IF(J4005=[1]人員授權表!$C$189,"Brian陳泓霖",VLOOKUP(K4005,[1]人員授權表!D$2:E$249,2,FALSE))))</f>
        <v>Iring陳俊明</v>
      </c>
      <c r="P4005" s="67">
        <f t="shared" si="217"/>
        <v>44780</v>
      </c>
      <c r="Q4005" s="75" t="str">
        <f t="shared" si="218"/>
        <v>週日</v>
      </c>
      <c r="R4005" s="80">
        <v>44777</v>
      </c>
      <c r="AA4005" s="1"/>
    </row>
    <row r="4006" spans="4:27">
      <c r="D4006" s="68" t="s">
        <v>50</v>
      </c>
      <c r="E4006" s="70" t="s">
        <v>51</v>
      </c>
      <c r="F4006" s="19" t="s">
        <v>1626</v>
      </c>
      <c r="G4006" s="67">
        <v>44764</v>
      </c>
      <c r="H4006" s="67">
        <v>44782</v>
      </c>
      <c r="I4006" s="71">
        <f t="shared" si="216"/>
        <v>18</v>
      </c>
      <c r="J4006" s="72" t="s">
        <v>60</v>
      </c>
      <c r="K4006" s="72" t="s">
        <v>61</v>
      </c>
      <c r="L4006" s="73">
        <v>6</v>
      </c>
      <c r="M4006" s="73" t="s">
        <v>91</v>
      </c>
      <c r="N4006" s="68" t="str">
        <f>VLOOKUP(K4006,[1]人員授權表!D$3:G$249,4,0)</f>
        <v>有機</v>
      </c>
      <c r="O4006" s="70" t="str">
        <f>IF(J4006=[1]人員授權表!$C$85,"Casper李羿勳",IF(J4006=[1]人員授權表!$C$188,"Iring陳俊明",IF(J4006=[1]人員授權表!$C$189,"Brian陳泓霖",VLOOKUP(K4006,[1]人員授權表!D$2:E$249,2,FALSE))))</f>
        <v>Marco陳鴻鈞</v>
      </c>
      <c r="P4006" s="67">
        <f t="shared" si="217"/>
        <v>44780</v>
      </c>
      <c r="Q4006" s="75" t="str">
        <f t="shared" si="218"/>
        <v>週日</v>
      </c>
      <c r="R4006" s="80">
        <v>44778</v>
      </c>
      <c r="AA4006" s="1"/>
    </row>
    <row r="4007" spans="4:27">
      <c r="D4007" s="68" t="s">
        <v>50</v>
      </c>
      <c r="E4007" s="70" t="s">
        <v>51</v>
      </c>
      <c r="F4007" s="19" t="s">
        <v>1627</v>
      </c>
      <c r="G4007" s="67">
        <v>44763</v>
      </c>
      <c r="H4007" s="67">
        <v>44782</v>
      </c>
      <c r="I4007" s="71">
        <f t="shared" si="216"/>
        <v>19</v>
      </c>
      <c r="J4007" s="72" t="s">
        <v>60</v>
      </c>
      <c r="K4007" s="72" t="s">
        <v>61</v>
      </c>
      <c r="L4007" s="73">
        <v>2</v>
      </c>
      <c r="M4007" s="73" t="s">
        <v>91</v>
      </c>
      <c r="N4007" s="68" t="str">
        <f>VLOOKUP(K4007,[1]人員授權表!D$3:G$249,4,0)</f>
        <v>有機</v>
      </c>
      <c r="O4007" s="70" t="str">
        <f>IF(J4007=[1]人員授權表!$C$85,"Casper李羿勳",IF(J4007=[1]人員授權表!$C$188,"Iring陳俊明",IF(J4007=[1]人員授權表!$C$189,"Brian陳泓霖",VLOOKUP(K4007,[1]人員授權表!D$2:E$249,2,FALSE))))</f>
        <v>Marco陳鴻鈞</v>
      </c>
      <c r="P4007" s="67">
        <f t="shared" si="217"/>
        <v>44780</v>
      </c>
      <c r="Q4007" s="75" t="str">
        <f t="shared" si="218"/>
        <v>週日</v>
      </c>
      <c r="R4007" s="80">
        <v>44778</v>
      </c>
      <c r="AA4007" s="1"/>
    </row>
    <row r="4008" spans="4:27">
      <c r="D4008" s="68" t="s">
        <v>50</v>
      </c>
      <c r="E4008" s="70" t="s">
        <v>51</v>
      </c>
      <c r="F4008" s="19" t="s">
        <v>1628</v>
      </c>
      <c r="G4008" s="67">
        <v>44764</v>
      </c>
      <c r="H4008" s="67">
        <v>44782</v>
      </c>
      <c r="I4008" s="71">
        <f t="shared" si="216"/>
        <v>18</v>
      </c>
      <c r="J4008" s="72" t="s">
        <v>66</v>
      </c>
      <c r="K4008" s="72" t="s">
        <v>922</v>
      </c>
      <c r="L4008" s="73">
        <v>1</v>
      </c>
      <c r="M4008" s="73" t="s">
        <v>91</v>
      </c>
      <c r="N4008" s="68" t="str">
        <f>VLOOKUP(K4008,[1]人員授權表!D$3:G$249,4,0)</f>
        <v>有機</v>
      </c>
      <c r="O4008" s="70" t="str">
        <f>IF(J4008=[1]人員授權表!$C$85,"Casper李羿勳",IF(J4008=[1]人員授權表!$C$188,"Iring陳俊明",IF(J4008=[1]人員授權表!$C$189,"Brian陳泓霖",VLOOKUP(K4008,[1]人員授權表!D$2:E$249,2,FALSE))))</f>
        <v>Casper李羿勳</v>
      </c>
      <c r="P4008" s="67">
        <f t="shared" si="217"/>
        <v>44780</v>
      </c>
      <c r="Q4008" s="75" t="str">
        <f t="shared" si="218"/>
        <v>週日</v>
      </c>
      <c r="R4008" s="80">
        <v>44771</v>
      </c>
      <c r="AA4008" s="1"/>
    </row>
    <row r="4009" spans="4:27">
      <c r="D4009" s="68" t="s">
        <v>50</v>
      </c>
      <c r="E4009" s="70" t="s">
        <v>51</v>
      </c>
      <c r="F4009" s="19" t="s">
        <v>1628</v>
      </c>
      <c r="G4009" s="67">
        <v>44764</v>
      </c>
      <c r="H4009" s="67">
        <v>44782</v>
      </c>
      <c r="I4009" s="71">
        <f t="shared" si="216"/>
        <v>18</v>
      </c>
      <c r="J4009" s="72" t="s">
        <v>63</v>
      </c>
      <c r="K4009" s="72" t="s">
        <v>922</v>
      </c>
      <c r="L4009" s="73">
        <v>2</v>
      </c>
      <c r="M4009" s="73" t="s">
        <v>91</v>
      </c>
      <c r="N4009" s="68" t="str">
        <f>VLOOKUP(K4009,[1]人員授權表!D$3:G$249,4,0)</f>
        <v>有機</v>
      </c>
      <c r="O4009" s="70" t="str">
        <f>IF(J4009=[1]人員授權表!$C$85,"Casper李羿勳",IF(J4009=[1]人員授權表!$C$188,"Iring陳俊明",IF(J4009=[1]人員授權表!$C$189,"Brian陳泓霖",VLOOKUP(K4009,[1]人員授權表!D$2:E$249,2,FALSE))))</f>
        <v>Casper李羿勳</v>
      </c>
      <c r="P4009" s="67">
        <f t="shared" si="217"/>
        <v>44780</v>
      </c>
      <c r="Q4009" s="75" t="str">
        <f t="shared" si="218"/>
        <v>週日</v>
      </c>
      <c r="R4009" s="80">
        <v>44771</v>
      </c>
      <c r="AA4009" s="1"/>
    </row>
    <row r="4010" spans="4:27">
      <c r="D4010" s="68" t="s">
        <v>50</v>
      </c>
      <c r="E4010" s="70" t="s">
        <v>51</v>
      </c>
      <c r="F4010" s="19" t="s">
        <v>1628</v>
      </c>
      <c r="G4010" s="67">
        <v>44764</v>
      </c>
      <c r="H4010" s="67">
        <v>44782</v>
      </c>
      <c r="I4010" s="71">
        <f t="shared" si="216"/>
        <v>18</v>
      </c>
      <c r="J4010" s="72" t="s">
        <v>353</v>
      </c>
      <c r="K4010" s="72" t="s">
        <v>922</v>
      </c>
      <c r="L4010" s="73">
        <v>2</v>
      </c>
      <c r="M4010" s="73" t="s">
        <v>91</v>
      </c>
      <c r="N4010" s="68" t="str">
        <f>VLOOKUP(K4010,[1]人員授權表!D$3:G$249,4,0)</f>
        <v>有機</v>
      </c>
      <c r="O4010" s="70" t="str">
        <f>IF(J4010=[1]人員授權表!$C$85,"Casper李羿勳",IF(J4010=[1]人員授權表!$C$188,"Iring陳俊明",IF(J4010=[1]人員授權表!$C$189,"Brian陳泓霖",VLOOKUP(K4010,[1]人員授權表!D$2:E$249,2,FALSE))))</f>
        <v>Casper李羿勳</v>
      </c>
      <c r="P4010" s="67">
        <f t="shared" si="217"/>
        <v>44780</v>
      </c>
      <c r="Q4010" s="75" t="str">
        <f t="shared" si="218"/>
        <v>週日</v>
      </c>
      <c r="R4010" s="80">
        <v>44771</v>
      </c>
      <c r="AA4010" s="1"/>
    </row>
    <row r="4011" spans="4:27">
      <c r="D4011" s="68" t="s">
        <v>50</v>
      </c>
      <c r="E4011" s="70" t="s">
        <v>51</v>
      </c>
      <c r="F4011" s="19" t="s">
        <v>1629</v>
      </c>
      <c r="G4011" s="67">
        <v>44764</v>
      </c>
      <c r="H4011" s="67">
        <v>44782</v>
      </c>
      <c r="I4011" s="71">
        <f t="shared" si="216"/>
        <v>18</v>
      </c>
      <c r="J4011" s="72" t="s">
        <v>66</v>
      </c>
      <c r="K4011" s="72" t="s">
        <v>922</v>
      </c>
      <c r="L4011" s="73">
        <v>3</v>
      </c>
      <c r="M4011" s="73" t="s">
        <v>91</v>
      </c>
      <c r="N4011" s="68" t="str">
        <f>VLOOKUP(K4011,[1]人員授權表!D$3:G$249,4,0)</f>
        <v>有機</v>
      </c>
      <c r="O4011" s="70" t="str">
        <f>IF(J4011=[1]人員授權表!$C$85,"Casper李羿勳",IF(J4011=[1]人員授權表!$C$188,"Iring陳俊明",IF(J4011=[1]人員授權表!$C$189,"Brian陳泓霖",VLOOKUP(K4011,[1]人員授權表!D$2:E$249,2,FALSE))))</f>
        <v>Casper李羿勳</v>
      </c>
      <c r="P4011" s="67">
        <f t="shared" si="217"/>
        <v>44780</v>
      </c>
      <c r="Q4011" s="75" t="str">
        <f t="shared" si="218"/>
        <v>週日</v>
      </c>
      <c r="R4011" s="80">
        <v>44771</v>
      </c>
      <c r="AA4011" s="1"/>
    </row>
    <row r="4012" spans="4:27">
      <c r="D4012" s="68" t="s">
        <v>50</v>
      </c>
      <c r="E4012" s="70" t="s">
        <v>51</v>
      </c>
      <c r="F4012" s="19" t="s">
        <v>1629</v>
      </c>
      <c r="G4012" s="67">
        <v>44764</v>
      </c>
      <c r="H4012" s="67">
        <v>44782</v>
      </c>
      <c r="I4012" s="71">
        <f t="shared" si="216"/>
        <v>18</v>
      </c>
      <c r="J4012" s="72" t="s">
        <v>238</v>
      </c>
      <c r="K4012" s="72" t="s">
        <v>961</v>
      </c>
      <c r="L4012" s="73">
        <v>3</v>
      </c>
      <c r="M4012" s="73" t="s">
        <v>91</v>
      </c>
      <c r="N4012" s="68" t="str">
        <f>VLOOKUP(K4012,[1]人員授權表!D$3:G$249,4,0)</f>
        <v>有機</v>
      </c>
      <c r="O4012" s="70" t="str">
        <f>IF(J4012=[1]人員授權表!$C$85,"Casper李羿勳",IF(J4012=[1]人員授權表!$C$188,"Iring陳俊明",IF(J4012=[1]人員授權表!$C$189,"Brian陳泓霖",VLOOKUP(K4012,[1]人員授權表!D$2:E$249,2,FALSE))))</f>
        <v>Casper李羿勳</v>
      </c>
      <c r="P4012" s="67">
        <f t="shared" si="217"/>
        <v>44780</v>
      </c>
      <c r="Q4012" s="75" t="str">
        <f t="shared" si="218"/>
        <v>週日</v>
      </c>
      <c r="R4012" s="80">
        <v>44777</v>
      </c>
      <c r="AA4012" s="1"/>
    </row>
    <row r="4013" spans="4:27">
      <c r="D4013" s="68" t="s">
        <v>50</v>
      </c>
      <c r="E4013" s="70" t="s">
        <v>51</v>
      </c>
      <c r="F4013" s="19" t="s">
        <v>1630</v>
      </c>
      <c r="G4013" s="67">
        <v>44763</v>
      </c>
      <c r="H4013" s="67">
        <v>44782</v>
      </c>
      <c r="I4013" s="71">
        <f t="shared" si="216"/>
        <v>19</v>
      </c>
      <c r="J4013" s="72" t="s">
        <v>243</v>
      </c>
      <c r="K4013" s="72" t="s">
        <v>241</v>
      </c>
      <c r="L4013" s="73">
        <v>2</v>
      </c>
      <c r="M4013" s="73" t="s">
        <v>91</v>
      </c>
      <c r="N4013" s="68" t="str">
        <f>VLOOKUP(K4013,[1]人員授權表!D$3:G$249,4,0)</f>
        <v>有機</v>
      </c>
      <c r="O4013" s="70" t="str">
        <f>IF(J4013=[1]人員授權表!$C$85,"Casper李羿勳",IF(J4013=[1]人員授權表!$C$188,"Iring陳俊明",IF(J4013=[1]人員授權表!$C$189,"Brian陳泓霖",VLOOKUP(K4013,[1]人員授權表!D$2:E$249,2,FALSE))))</f>
        <v>Casper李羿勳</v>
      </c>
      <c r="P4013" s="67">
        <f t="shared" si="217"/>
        <v>44780</v>
      </c>
      <c r="Q4013" s="75" t="str">
        <f t="shared" si="218"/>
        <v>週日</v>
      </c>
      <c r="R4013" s="80">
        <v>44778</v>
      </c>
      <c r="AA4013" s="1"/>
    </row>
    <row r="4014" spans="4:27">
      <c r="D4014" s="68" t="s">
        <v>50</v>
      </c>
      <c r="E4014" s="70" t="s">
        <v>51</v>
      </c>
      <c r="F4014" s="19" t="s">
        <v>1631</v>
      </c>
      <c r="G4014" s="67">
        <v>44762</v>
      </c>
      <c r="H4014" s="67">
        <v>44782</v>
      </c>
      <c r="I4014" s="71">
        <f t="shared" si="216"/>
        <v>20</v>
      </c>
      <c r="J4014" s="72" t="s">
        <v>618</v>
      </c>
      <c r="K4014" s="72" t="s">
        <v>241</v>
      </c>
      <c r="L4014" s="73">
        <v>1</v>
      </c>
      <c r="M4014" s="73" t="s">
        <v>91</v>
      </c>
      <c r="N4014" s="68" t="str">
        <f>VLOOKUP(K4014,[1]人員授權表!D$3:G$249,4,0)</f>
        <v>有機</v>
      </c>
      <c r="O4014" s="70" t="str">
        <f>IF(J4014=[1]人員授權表!$C$85,"Casper李羿勳",IF(J4014=[1]人員授權表!$C$188,"Iring陳俊明",IF(J4014=[1]人員授權表!$C$189,"Brian陳泓霖",VLOOKUP(K4014,[1]人員授權表!D$2:E$249,2,FALSE))))</f>
        <v>Casper李羿勳</v>
      </c>
      <c r="P4014" s="67">
        <f t="shared" si="217"/>
        <v>44780</v>
      </c>
      <c r="Q4014" s="75" t="str">
        <f t="shared" si="218"/>
        <v>週日</v>
      </c>
      <c r="R4014" s="80">
        <v>44778</v>
      </c>
      <c r="AA4014" s="1"/>
    </row>
    <row r="4015" spans="4:27">
      <c r="D4015" s="68" t="s">
        <v>50</v>
      </c>
      <c r="E4015" s="70" t="s">
        <v>82</v>
      </c>
      <c r="F4015" s="19" t="s">
        <v>1632</v>
      </c>
      <c r="G4015" s="67">
        <v>44767</v>
      </c>
      <c r="H4015" s="67">
        <v>44782</v>
      </c>
      <c r="I4015" s="71">
        <f t="shared" si="216"/>
        <v>15</v>
      </c>
      <c r="J4015" s="72" t="s">
        <v>125</v>
      </c>
      <c r="K4015" s="72" t="s">
        <v>126</v>
      </c>
      <c r="L4015" s="73">
        <v>1</v>
      </c>
      <c r="M4015" s="73" t="s">
        <v>108</v>
      </c>
      <c r="N4015" s="68" t="str">
        <f>VLOOKUP(K4015,[1]人員授權表!D$3:G$249,4,0)</f>
        <v>有機</v>
      </c>
      <c r="O4015" s="70" t="str">
        <f>IF(J4015=[1]人員授權表!$C$85,"Casper李羿勳",IF(J4015=[1]人員授權表!$C$188,"Iring陳俊明",IF(J4015=[1]人員授權表!$C$189,"Brian陳泓霖",VLOOKUP(K4015,[1]人員授權表!D$2:E$249,2,FALSE))))</f>
        <v>Lucy黃詩婷</v>
      </c>
      <c r="P4015" s="67">
        <f t="shared" si="217"/>
        <v>44780</v>
      </c>
      <c r="Q4015" s="75" t="str">
        <f t="shared" si="218"/>
        <v>週日</v>
      </c>
      <c r="R4015" s="80">
        <v>44775</v>
      </c>
      <c r="AA4015" s="1"/>
    </row>
    <row r="4016" spans="4:27">
      <c r="D4016" s="68" t="s">
        <v>50</v>
      </c>
      <c r="E4016" s="70" t="s">
        <v>82</v>
      </c>
      <c r="F4016" s="19" t="s">
        <v>1632</v>
      </c>
      <c r="G4016" s="67">
        <v>44767</v>
      </c>
      <c r="H4016" s="67">
        <v>44782</v>
      </c>
      <c r="I4016" s="71">
        <f t="shared" si="216"/>
        <v>15</v>
      </c>
      <c r="J4016" s="72" t="s">
        <v>516</v>
      </c>
      <c r="K4016" s="72" t="s">
        <v>332</v>
      </c>
      <c r="L4016" s="73">
        <v>1</v>
      </c>
      <c r="M4016" s="73" t="s">
        <v>108</v>
      </c>
      <c r="N4016" s="68" t="str">
        <f>VLOOKUP(K4016,[1]人員授權表!D$3:G$249,4,0)</f>
        <v>有機</v>
      </c>
      <c r="O4016" s="70" t="str">
        <f>IF(J4016=[1]人員授權表!$C$85,"Casper李羿勳",IF(J4016=[1]人員授權表!$C$188,"Iring陳俊明",IF(J4016=[1]人員授權表!$C$189,"Brian陳泓霖",VLOOKUP(K4016,[1]人員授權表!D$2:E$249,2,FALSE))))</f>
        <v>Lucy黃詩婷</v>
      </c>
      <c r="P4016" s="67">
        <f t="shared" si="217"/>
        <v>44780</v>
      </c>
      <c r="Q4016" s="75" t="str">
        <f t="shared" si="218"/>
        <v>週日</v>
      </c>
      <c r="R4016" s="80">
        <v>44775</v>
      </c>
      <c r="AA4016" s="1"/>
    </row>
    <row r="4017" spans="2:28">
      <c r="D4017" s="68" t="s">
        <v>50</v>
      </c>
      <c r="E4017" s="70" t="s">
        <v>82</v>
      </c>
      <c r="F4017" s="19" t="s">
        <v>1633</v>
      </c>
      <c r="G4017" s="67">
        <v>44767</v>
      </c>
      <c r="H4017" s="67">
        <v>44782</v>
      </c>
      <c r="I4017" s="71">
        <f t="shared" si="216"/>
        <v>15</v>
      </c>
      <c r="J4017" s="72" t="s">
        <v>125</v>
      </c>
      <c r="K4017" s="72" t="s">
        <v>126</v>
      </c>
      <c r="L4017" s="73">
        <v>1</v>
      </c>
      <c r="M4017" s="73" t="s">
        <v>108</v>
      </c>
      <c r="N4017" s="68" t="str">
        <f>VLOOKUP(K4017,[1]人員授權表!D$3:G$249,4,0)</f>
        <v>有機</v>
      </c>
      <c r="O4017" s="70" t="str">
        <f>IF(J4017=[1]人員授權表!$C$85,"Casper李羿勳",IF(J4017=[1]人員授權表!$C$188,"Iring陳俊明",IF(J4017=[1]人員授權表!$C$189,"Brian陳泓霖",VLOOKUP(K4017,[1]人員授權表!D$2:E$249,2,FALSE))))</f>
        <v>Lucy黃詩婷</v>
      </c>
      <c r="P4017" s="67">
        <f t="shared" si="217"/>
        <v>44780</v>
      </c>
      <c r="Q4017" s="75" t="str">
        <f t="shared" si="218"/>
        <v>週日</v>
      </c>
      <c r="R4017" s="80">
        <v>44775</v>
      </c>
      <c r="AA4017" s="1"/>
    </row>
    <row r="4018" spans="2:28">
      <c r="D4018" s="68" t="s">
        <v>50</v>
      </c>
      <c r="E4018" s="70" t="s">
        <v>82</v>
      </c>
      <c r="F4018" s="19" t="s">
        <v>1633</v>
      </c>
      <c r="G4018" s="67">
        <v>44767</v>
      </c>
      <c r="H4018" s="67">
        <v>44782</v>
      </c>
      <c r="I4018" s="71">
        <f t="shared" si="216"/>
        <v>15</v>
      </c>
      <c r="J4018" s="72" t="s">
        <v>516</v>
      </c>
      <c r="K4018" s="72" t="s">
        <v>332</v>
      </c>
      <c r="L4018" s="73">
        <v>1</v>
      </c>
      <c r="M4018" s="73" t="s">
        <v>108</v>
      </c>
      <c r="N4018" s="68" t="str">
        <f>VLOOKUP(K4018,[1]人員授權表!D$3:G$249,4,0)</f>
        <v>有機</v>
      </c>
      <c r="O4018" s="70" t="str">
        <f>IF(J4018=[1]人員授權表!$C$85,"Casper李羿勳",IF(J4018=[1]人員授權表!$C$188,"Iring陳俊明",IF(J4018=[1]人員授權表!$C$189,"Brian陳泓霖",VLOOKUP(K4018,[1]人員授權表!D$2:E$249,2,FALSE))))</f>
        <v>Lucy黃詩婷</v>
      </c>
      <c r="P4018" s="67">
        <f t="shared" si="217"/>
        <v>44780</v>
      </c>
      <c r="Q4018" s="75" t="str">
        <f t="shared" si="218"/>
        <v>週日</v>
      </c>
      <c r="R4018" s="80">
        <v>44775</v>
      </c>
      <c r="AA4018" s="1"/>
    </row>
    <row r="4019" spans="2:28">
      <c r="D4019" s="68" t="s">
        <v>50</v>
      </c>
      <c r="E4019" s="70" t="s">
        <v>82</v>
      </c>
      <c r="F4019" s="19" t="s">
        <v>1634</v>
      </c>
      <c r="G4019" s="67">
        <v>44767</v>
      </c>
      <c r="H4019" s="67">
        <v>44782</v>
      </c>
      <c r="I4019" s="71">
        <f t="shared" si="216"/>
        <v>15</v>
      </c>
      <c r="J4019" s="72" t="s">
        <v>125</v>
      </c>
      <c r="K4019" s="72" t="s">
        <v>126</v>
      </c>
      <c r="L4019" s="73">
        <v>1</v>
      </c>
      <c r="M4019" s="73" t="s">
        <v>108</v>
      </c>
      <c r="N4019" s="68" t="str">
        <f>VLOOKUP(K4019,[1]人員授權表!D$3:G$249,4,0)</f>
        <v>有機</v>
      </c>
      <c r="O4019" s="70" t="str">
        <f>IF(J4019=[1]人員授權表!$C$85,"Casper李羿勳",IF(J4019=[1]人員授權表!$C$188,"Iring陳俊明",IF(J4019=[1]人員授權表!$C$189,"Brian陳泓霖",VLOOKUP(K4019,[1]人員授權表!D$2:E$249,2,FALSE))))</f>
        <v>Lucy黃詩婷</v>
      </c>
      <c r="P4019" s="67">
        <f t="shared" si="217"/>
        <v>44780</v>
      </c>
      <c r="Q4019" s="75" t="str">
        <f t="shared" si="218"/>
        <v>週日</v>
      </c>
      <c r="R4019" s="80">
        <v>44775</v>
      </c>
      <c r="AA4019" s="1"/>
    </row>
    <row r="4020" spans="2:28">
      <c r="D4020" s="68" t="s">
        <v>50</v>
      </c>
      <c r="E4020" s="70" t="s">
        <v>82</v>
      </c>
      <c r="F4020" s="19" t="s">
        <v>1634</v>
      </c>
      <c r="G4020" s="67">
        <v>44767</v>
      </c>
      <c r="H4020" s="67">
        <v>44782</v>
      </c>
      <c r="I4020" s="71">
        <f t="shared" si="216"/>
        <v>15</v>
      </c>
      <c r="J4020" s="72" t="s">
        <v>516</v>
      </c>
      <c r="K4020" s="72" t="s">
        <v>332</v>
      </c>
      <c r="L4020" s="73">
        <v>1</v>
      </c>
      <c r="M4020" s="73" t="s">
        <v>108</v>
      </c>
      <c r="N4020" s="68" t="str">
        <f>VLOOKUP(K4020,[1]人員授權表!D$3:G$249,4,0)</f>
        <v>有機</v>
      </c>
      <c r="O4020" s="70" t="str">
        <f>IF(J4020=[1]人員授權表!$C$85,"Casper李羿勳",IF(J4020=[1]人員授權表!$C$188,"Iring陳俊明",IF(J4020=[1]人員授權表!$C$189,"Brian陳泓霖",VLOOKUP(K4020,[1]人員授權表!D$2:E$249,2,FALSE))))</f>
        <v>Lucy黃詩婷</v>
      </c>
      <c r="P4020" s="67">
        <f t="shared" si="217"/>
        <v>44780</v>
      </c>
      <c r="Q4020" s="75" t="str">
        <f t="shared" si="218"/>
        <v>週日</v>
      </c>
      <c r="R4020" s="80">
        <v>44775</v>
      </c>
      <c r="AA4020" s="1"/>
    </row>
    <row r="4021" spans="2:28">
      <c r="D4021" s="68" t="s">
        <v>50</v>
      </c>
      <c r="E4021" s="70" t="s">
        <v>82</v>
      </c>
      <c r="F4021" s="19" t="s">
        <v>1635</v>
      </c>
      <c r="G4021" s="67">
        <v>44767</v>
      </c>
      <c r="H4021" s="67">
        <v>44782</v>
      </c>
      <c r="I4021" s="71">
        <f t="shared" si="216"/>
        <v>15</v>
      </c>
      <c r="J4021" s="72" t="s">
        <v>125</v>
      </c>
      <c r="K4021" s="72" t="s">
        <v>126</v>
      </c>
      <c r="L4021" s="73">
        <v>1</v>
      </c>
      <c r="M4021" s="73" t="s">
        <v>108</v>
      </c>
      <c r="N4021" s="68" t="str">
        <f>VLOOKUP(K4021,[1]人員授權表!D$3:G$249,4,0)</f>
        <v>有機</v>
      </c>
      <c r="O4021" s="70" t="str">
        <f>IF(J4021=[1]人員授權表!$C$85,"Casper李羿勳",IF(J4021=[1]人員授權表!$C$188,"Iring陳俊明",IF(J4021=[1]人員授權表!$C$189,"Brian陳泓霖",VLOOKUP(K4021,[1]人員授權表!D$2:E$249,2,FALSE))))</f>
        <v>Lucy黃詩婷</v>
      </c>
      <c r="P4021" s="67">
        <f t="shared" si="217"/>
        <v>44780</v>
      </c>
      <c r="Q4021" s="75" t="str">
        <f t="shared" si="218"/>
        <v>週日</v>
      </c>
      <c r="R4021" s="80">
        <v>44775</v>
      </c>
      <c r="AA4021" s="1"/>
    </row>
    <row r="4022" spans="2:28">
      <c r="D4022" s="68" t="s">
        <v>50</v>
      </c>
      <c r="E4022" s="70" t="s">
        <v>82</v>
      </c>
      <c r="F4022" s="19" t="s">
        <v>1635</v>
      </c>
      <c r="G4022" s="67">
        <v>44767</v>
      </c>
      <c r="H4022" s="67">
        <v>44782</v>
      </c>
      <c r="I4022" s="71">
        <f t="shared" si="216"/>
        <v>15</v>
      </c>
      <c r="J4022" s="72" t="s">
        <v>516</v>
      </c>
      <c r="K4022" s="72" t="s">
        <v>332</v>
      </c>
      <c r="L4022" s="73">
        <v>1</v>
      </c>
      <c r="M4022" s="73" t="s">
        <v>108</v>
      </c>
      <c r="N4022" s="68" t="str">
        <f>VLOOKUP(K4022,[1]人員授權表!D$3:G$249,4,0)</f>
        <v>有機</v>
      </c>
      <c r="O4022" s="70" t="str">
        <f>IF(J4022=[1]人員授權表!$C$85,"Casper李羿勳",IF(J4022=[1]人員授權表!$C$188,"Iring陳俊明",IF(J4022=[1]人員授權表!$C$189,"Brian陳泓霖",VLOOKUP(K4022,[1]人員授權表!D$2:E$249,2,FALSE))))</f>
        <v>Lucy黃詩婷</v>
      </c>
      <c r="P4022" s="67">
        <f t="shared" si="217"/>
        <v>44780</v>
      </c>
      <c r="Q4022" s="75" t="str">
        <f t="shared" si="218"/>
        <v>週日</v>
      </c>
      <c r="R4022" s="80">
        <v>44775</v>
      </c>
      <c r="AA4022" s="1"/>
    </row>
    <row r="4023" spans="2:28">
      <c r="B4023" s="66">
        <v>44777</v>
      </c>
      <c r="D4023" s="68" t="s">
        <v>50</v>
      </c>
      <c r="E4023" s="70" t="s">
        <v>1418</v>
      </c>
      <c r="F4023" s="19" t="s">
        <v>1636</v>
      </c>
      <c r="G4023" s="67">
        <v>44774</v>
      </c>
      <c r="H4023" s="67">
        <v>44782</v>
      </c>
      <c r="I4023" s="71">
        <f t="shared" si="216"/>
        <v>8</v>
      </c>
      <c r="J4023" s="72" t="s">
        <v>133</v>
      </c>
      <c r="K4023" s="72" t="s">
        <v>134</v>
      </c>
      <c r="L4023" s="73">
        <v>1</v>
      </c>
      <c r="M4023" s="73" t="s">
        <v>108</v>
      </c>
      <c r="N4023" s="68" t="str">
        <f>VLOOKUP(K4023,[1]人員授權表!D$3:G$249,4,0)</f>
        <v>無機</v>
      </c>
      <c r="O4023" s="70" t="str">
        <f>IF(J4023=[1]人員授權表!$C$85,"Casper李羿勳",IF(J4023=[1]人員授權表!$C$188,"Iring陳俊明",IF(J4023=[1]人員授權表!$C$189,"Brian陳泓霖",VLOOKUP(K4023,[1]人員授權表!D$2:E$249,2,FALSE))))</f>
        <v>Brian陳泓霖</v>
      </c>
      <c r="P4023" s="67">
        <f>H4023+3</f>
        <v>44785</v>
      </c>
      <c r="Q4023" s="75" t="str">
        <f t="shared" si="218"/>
        <v>週五</v>
      </c>
      <c r="R4023" s="80">
        <v>44785</v>
      </c>
      <c r="AA4023" s="1"/>
    </row>
    <row r="4024" spans="2:28">
      <c r="B4024" s="66">
        <v>44777</v>
      </c>
      <c r="D4024" s="68" t="s">
        <v>50</v>
      </c>
      <c r="E4024" s="70" t="s">
        <v>1418</v>
      </c>
      <c r="F4024" s="19" t="s">
        <v>1636</v>
      </c>
      <c r="G4024" s="67">
        <v>44774</v>
      </c>
      <c r="H4024" s="67">
        <v>44782</v>
      </c>
      <c r="I4024" s="71">
        <f t="shared" si="216"/>
        <v>8</v>
      </c>
      <c r="J4024" s="72" t="s">
        <v>102</v>
      </c>
      <c r="K4024" s="72" t="s">
        <v>103</v>
      </c>
      <c r="L4024" s="73">
        <v>1</v>
      </c>
      <c r="M4024" s="73" t="s">
        <v>108</v>
      </c>
      <c r="N4024" s="68" t="str">
        <f>VLOOKUP(K4024,[1]人員授權表!D$3:G$249,4,0)</f>
        <v>無機</v>
      </c>
      <c r="O4024" s="70" t="s">
        <v>99</v>
      </c>
      <c r="P4024" s="67">
        <f>H4024-1</f>
        <v>44781</v>
      </c>
      <c r="Q4024" s="75" t="str">
        <f t="shared" si="218"/>
        <v>週一</v>
      </c>
      <c r="R4024" s="80">
        <v>44781</v>
      </c>
      <c r="AA4024" s="1"/>
    </row>
    <row r="4025" spans="2:28">
      <c r="D4025" s="68" t="s">
        <v>50</v>
      </c>
      <c r="E4025" s="70" t="s">
        <v>82</v>
      </c>
      <c r="F4025" s="70" t="s">
        <v>1637</v>
      </c>
      <c r="G4025" s="67">
        <v>44768</v>
      </c>
      <c r="H4025" s="67">
        <v>44782</v>
      </c>
      <c r="I4025" s="71">
        <f t="shared" si="216"/>
        <v>14</v>
      </c>
      <c r="J4025" s="72" t="s">
        <v>139</v>
      </c>
      <c r="K4025" s="72" t="s">
        <v>140</v>
      </c>
      <c r="L4025" s="73">
        <v>2</v>
      </c>
      <c r="M4025" s="73" t="s">
        <v>268</v>
      </c>
      <c r="N4025" s="68" t="str">
        <f>VLOOKUP(K4025,[1]人員授權表!D$3:G$249,4,0)</f>
        <v>無機</v>
      </c>
      <c r="O4025" s="70" t="str">
        <f>IF(J4025=[1]人員授權表!$C$85,"Casper李羿勳",IF(J4025=[1]人員授權表!$C$188,"Iring陳俊明",IF(J4025=[1]人員授權表!$C$189,"Brian陳泓霖",VLOOKUP(K4025,[1]人員授權表!D$2:E$249,2,FALSE))))</f>
        <v>Brian陳泓霖</v>
      </c>
      <c r="P4025" s="67">
        <f t="shared" ref="P4025:P4049" si="219">H4025-2</f>
        <v>44780</v>
      </c>
      <c r="Q4025" s="75" t="str">
        <f t="shared" si="218"/>
        <v>週日</v>
      </c>
      <c r="R4025" s="80">
        <v>44771</v>
      </c>
      <c r="AA4025" s="1"/>
    </row>
    <row r="4026" spans="2:28">
      <c r="D4026" s="68" t="s">
        <v>50</v>
      </c>
      <c r="E4026" s="70" t="s">
        <v>82</v>
      </c>
      <c r="F4026" s="70" t="s">
        <v>1637</v>
      </c>
      <c r="G4026" s="67">
        <v>44768</v>
      </c>
      <c r="H4026" s="67">
        <v>44782</v>
      </c>
      <c r="I4026" s="71">
        <f t="shared" si="216"/>
        <v>14</v>
      </c>
      <c r="J4026" s="72" t="s">
        <v>137</v>
      </c>
      <c r="K4026" s="72" t="s">
        <v>138</v>
      </c>
      <c r="L4026" s="73">
        <v>2</v>
      </c>
      <c r="M4026" s="73" t="s">
        <v>268</v>
      </c>
      <c r="N4026" s="68" t="str">
        <f>VLOOKUP(K4026,[1]人員授權表!D$3:G$249,4,0)</f>
        <v>無機</v>
      </c>
      <c r="O4026" s="70" t="s">
        <v>99</v>
      </c>
      <c r="P4026" s="67">
        <f t="shared" si="219"/>
        <v>44780</v>
      </c>
      <c r="Q4026" s="75" t="str">
        <f t="shared" si="218"/>
        <v>週日</v>
      </c>
      <c r="R4026" s="80">
        <v>44776</v>
      </c>
      <c r="AA4026" s="1"/>
    </row>
    <row r="4027" spans="2:28">
      <c r="D4027" s="68" t="s">
        <v>50</v>
      </c>
      <c r="E4027" s="70" t="s">
        <v>82</v>
      </c>
      <c r="F4027" s="70" t="s">
        <v>1638</v>
      </c>
      <c r="G4027" s="67">
        <v>44768</v>
      </c>
      <c r="H4027" s="67">
        <v>44782</v>
      </c>
      <c r="I4027" s="71">
        <f t="shared" si="216"/>
        <v>14</v>
      </c>
      <c r="J4027" s="72" t="s">
        <v>139</v>
      </c>
      <c r="K4027" s="72" t="s">
        <v>140</v>
      </c>
      <c r="L4027" s="73">
        <v>1</v>
      </c>
      <c r="M4027" s="73" t="s">
        <v>268</v>
      </c>
      <c r="N4027" s="68" t="str">
        <f>VLOOKUP(K4027,[1]人員授權表!D$3:G$249,4,0)</f>
        <v>無機</v>
      </c>
      <c r="O4027" s="70" t="str">
        <f>IF(J4027=[1]人員授權表!$C$85,"Casper李羿勳",IF(J4027=[1]人員授權表!$C$188,"Iring陳俊明",IF(J4027=[1]人員授權表!$C$189,"Brian陳泓霖",VLOOKUP(K4027,[1]人員授權表!D$2:E$249,2,FALSE))))</f>
        <v>Brian陳泓霖</v>
      </c>
      <c r="P4027" s="67">
        <f t="shared" si="219"/>
        <v>44780</v>
      </c>
      <c r="Q4027" s="75" t="str">
        <f t="shared" si="218"/>
        <v>週日</v>
      </c>
      <c r="R4027" s="80">
        <v>44771</v>
      </c>
      <c r="AA4027" s="1"/>
    </row>
    <row r="4028" spans="2:28">
      <c r="D4028" s="68" t="s">
        <v>776</v>
      </c>
      <c r="E4028" s="89" t="s">
        <v>82</v>
      </c>
      <c r="F4028" s="90" t="s">
        <v>1639</v>
      </c>
      <c r="G4028" s="92">
        <v>44768</v>
      </c>
      <c r="H4028" s="92">
        <v>44782</v>
      </c>
      <c r="I4028" s="71">
        <f t="shared" si="216"/>
        <v>14</v>
      </c>
      <c r="J4028" s="93" t="s">
        <v>125</v>
      </c>
      <c r="K4028" s="93" t="s">
        <v>144</v>
      </c>
      <c r="L4028" s="97"/>
      <c r="M4028" s="73" t="s">
        <v>268</v>
      </c>
      <c r="N4028" s="94" t="str">
        <f>VLOOKUP(K4028,[1]人員授權表!D$3:G$249,4,0)</f>
        <v>有機</v>
      </c>
      <c r="O4028" s="89" t="str">
        <f>IF(J4028=[1]人員授權表!$C$85,"Casper李羿勳",IF(J4028=[1]人員授權表!$C$188,"Iring陳俊明",IF(J4028=[1]人員授權表!$C$189,"Brian陳泓霖",VLOOKUP(K4028,[1]人員授權表!D$2:E$249,2,FALSE))))</f>
        <v>Lucy黃詩婷</v>
      </c>
      <c r="P4028" s="92">
        <f t="shared" si="219"/>
        <v>44780</v>
      </c>
      <c r="Q4028" s="75" t="str">
        <f t="shared" si="218"/>
        <v>週日</v>
      </c>
      <c r="R4028" s="80" t="s">
        <v>7</v>
      </c>
      <c r="Z4028" s="79" t="s">
        <v>1640</v>
      </c>
      <c r="AA4028" s="102">
        <v>4</v>
      </c>
      <c r="AB4028" s="103" t="s">
        <v>1641</v>
      </c>
    </row>
    <row r="4029" spans="2:28">
      <c r="D4029" s="68" t="s">
        <v>776</v>
      </c>
      <c r="E4029" s="89" t="s">
        <v>82</v>
      </c>
      <c r="F4029" s="90" t="s">
        <v>1639</v>
      </c>
      <c r="G4029" s="92">
        <v>44768</v>
      </c>
      <c r="H4029" s="92">
        <v>44782</v>
      </c>
      <c r="I4029" s="71">
        <f t="shared" si="216"/>
        <v>14</v>
      </c>
      <c r="J4029" s="93" t="s">
        <v>139</v>
      </c>
      <c r="K4029" s="93" t="s">
        <v>140</v>
      </c>
      <c r="L4029" s="97"/>
      <c r="M4029" s="73" t="s">
        <v>268</v>
      </c>
      <c r="N4029" s="94" t="str">
        <f>VLOOKUP(K4029,[1]人員授權表!D$3:G$249,4,0)</f>
        <v>無機</v>
      </c>
      <c r="O4029" s="89" t="str">
        <f>IF(J4029=[1]人員授權表!$C$85,"Casper李羿勳",IF(J4029=[1]人員授權表!$C$188,"Iring陳俊明",IF(J4029=[1]人員授權表!$C$189,"Brian陳泓霖",VLOOKUP(K4029,[1]人員授權表!D$2:E$249,2,FALSE))))</f>
        <v>Brian陳泓霖</v>
      </c>
      <c r="P4029" s="92">
        <f t="shared" si="219"/>
        <v>44780</v>
      </c>
      <c r="Q4029" s="75" t="str">
        <f t="shared" si="218"/>
        <v>週日</v>
      </c>
      <c r="R4029" s="80" t="s">
        <v>7</v>
      </c>
      <c r="Z4029" s="79" t="s">
        <v>1640</v>
      </c>
      <c r="AA4029" s="102">
        <v>4</v>
      </c>
      <c r="AB4029" s="103" t="s">
        <v>1641</v>
      </c>
    </row>
    <row r="4030" spans="2:28">
      <c r="D4030" s="68" t="s">
        <v>776</v>
      </c>
      <c r="E4030" s="89" t="s">
        <v>82</v>
      </c>
      <c r="F4030" s="90" t="s">
        <v>1639</v>
      </c>
      <c r="G4030" s="92">
        <v>44768</v>
      </c>
      <c r="H4030" s="92">
        <v>44782</v>
      </c>
      <c r="I4030" s="71">
        <f t="shared" si="216"/>
        <v>14</v>
      </c>
      <c r="J4030" s="93" t="s">
        <v>164</v>
      </c>
      <c r="K4030" s="93" t="s">
        <v>146</v>
      </c>
      <c r="L4030" s="97"/>
      <c r="M4030" s="73" t="s">
        <v>268</v>
      </c>
      <c r="N4030" s="94" t="str">
        <f>VLOOKUP(K4030,[1]人員授權表!D$3:G$249,4,0)</f>
        <v>無機</v>
      </c>
      <c r="O4030" s="89" t="str">
        <f>IF(J4030=[1]人員授權表!$C$85,"Casper李羿勳",IF(J4030=[1]人員授權表!$C$188,"Iring陳俊明",IF(J4030=[1]人員授權表!$C$189,"Brian陳泓霖",VLOOKUP(K4030,[1]人員授權表!D$2:E$249,2,FALSE))))</f>
        <v>Jack劉念忻</v>
      </c>
      <c r="P4030" s="92">
        <f t="shared" si="219"/>
        <v>44780</v>
      </c>
      <c r="Q4030" s="75" t="str">
        <f t="shared" si="218"/>
        <v>週日</v>
      </c>
      <c r="R4030" s="80" t="s">
        <v>7</v>
      </c>
      <c r="Z4030" s="79" t="s">
        <v>1640</v>
      </c>
      <c r="AA4030" s="102">
        <v>4</v>
      </c>
      <c r="AB4030" s="103" t="s">
        <v>1641</v>
      </c>
    </row>
    <row r="4031" spans="2:28">
      <c r="D4031" s="68" t="s">
        <v>776</v>
      </c>
      <c r="E4031" s="89" t="s">
        <v>82</v>
      </c>
      <c r="F4031" s="90" t="s">
        <v>1639</v>
      </c>
      <c r="G4031" s="92">
        <v>44768</v>
      </c>
      <c r="H4031" s="92">
        <v>44782</v>
      </c>
      <c r="I4031" s="71">
        <f t="shared" si="216"/>
        <v>14</v>
      </c>
      <c r="J4031" s="93" t="s">
        <v>141</v>
      </c>
      <c r="K4031" s="93" t="s">
        <v>142</v>
      </c>
      <c r="L4031" s="97"/>
      <c r="M4031" s="73" t="s">
        <v>268</v>
      </c>
      <c r="N4031" s="94" t="str">
        <f>VLOOKUP(K4031,[1]人員授權表!D$3:G$249,4,0)</f>
        <v>無機</v>
      </c>
      <c r="O4031" s="89" t="str">
        <f>IF(J4031=[1]人員授權表!$C$85,"Casper李羿勳",IF(J4031=[1]人員授權表!$C$188,"Iring陳俊明",IF(J4031=[1]人員授權表!$C$189,"Brian陳泓霖",VLOOKUP(K4031,[1]人員授權表!D$2:E$249,2,FALSE))))</f>
        <v>Dennis陳汶宏</v>
      </c>
      <c r="P4031" s="92">
        <f t="shared" si="219"/>
        <v>44780</v>
      </c>
      <c r="Q4031" s="75" t="str">
        <f t="shared" si="218"/>
        <v>週日</v>
      </c>
      <c r="R4031" s="80" t="s">
        <v>7</v>
      </c>
      <c r="Z4031" s="79" t="s">
        <v>1640</v>
      </c>
      <c r="AA4031" s="102">
        <v>4</v>
      </c>
      <c r="AB4031" s="103" t="s">
        <v>1641</v>
      </c>
    </row>
    <row r="4032" spans="2:28">
      <c r="D4032" s="68" t="s">
        <v>776</v>
      </c>
      <c r="E4032" s="89" t="s">
        <v>82</v>
      </c>
      <c r="F4032" s="90" t="s">
        <v>1639</v>
      </c>
      <c r="G4032" s="92">
        <v>44768</v>
      </c>
      <c r="H4032" s="92">
        <v>44782</v>
      </c>
      <c r="I4032" s="71">
        <f t="shared" si="216"/>
        <v>14</v>
      </c>
      <c r="J4032" s="93" t="s">
        <v>137</v>
      </c>
      <c r="K4032" s="93" t="s">
        <v>138</v>
      </c>
      <c r="L4032" s="97"/>
      <c r="M4032" s="73" t="s">
        <v>268</v>
      </c>
      <c r="N4032" s="94" t="str">
        <f>VLOOKUP(K4032,[1]人員授權表!D$3:G$249,4,0)</f>
        <v>無機</v>
      </c>
      <c r="O4032" s="89" t="s">
        <v>99</v>
      </c>
      <c r="P4032" s="92">
        <f t="shared" si="219"/>
        <v>44780</v>
      </c>
      <c r="Q4032" s="75" t="str">
        <f t="shared" si="218"/>
        <v>週日</v>
      </c>
      <c r="R4032" s="80" t="s">
        <v>7</v>
      </c>
      <c r="Z4032" s="79" t="s">
        <v>1640</v>
      </c>
      <c r="AA4032" s="102">
        <v>4</v>
      </c>
      <c r="AB4032" s="103" t="s">
        <v>1641</v>
      </c>
    </row>
    <row r="4033" spans="4:28">
      <c r="D4033" s="68" t="s">
        <v>776</v>
      </c>
      <c r="E4033" s="89" t="s">
        <v>82</v>
      </c>
      <c r="F4033" s="90" t="s">
        <v>1639</v>
      </c>
      <c r="G4033" s="92">
        <v>44768</v>
      </c>
      <c r="H4033" s="92">
        <v>44782</v>
      </c>
      <c r="I4033" s="71">
        <f t="shared" si="216"/>
        <v>14</v>
      </c>
      <c r="J4033" s="93" t="s">
        <v>148</v>
      </c>
      <c r="K4033" s="93" t="s">
        <v>149</v>
      </c>
      <c r="L4033" s="97"/>
      <c r="M4033" s="73" t="s">
        <v>268</v>
      </c>
      <c r="N4033" s="94" t="str">
        <f>VLOOKUP(K4033,[1]人員授權表!D$3:G$249,4,0)</f>
        <v>無機</v>
      </c>
      <c r="O4033" s="89" t="str">
        <f>IF(J4033=[1]人員授權表!$C$85,"Casper李羿勳",IF(J4033=[1]人員授權表!$C$188,"Iring陳俊明",IF(J4033=[1]人員授權表!$C$189,"Brian陳泓霖",VLOOKUP(K4033,[1]人員授權表!D$2:E$249,2,FALSE))))</f>
        <v>Vicky游崴涵</v>
      </c>
      <c r="P4033" s="92">
        <f t="shared" si="219"/>
        <v>44780</v>
      </c>
      <c r="Q4033" s="75" t="str">
        <f t="shared" si="218"/>
        <v>週日</v>
      </c>
      <c r="R4033" s="80" t="s">
        <v>7</v>
      </c>
      <c r="Z4033" s="79" t="s">
        <v>1640</v>
      </c>
      <c r="AA4033" s="102">
        <v>4</v>
      </c>
      <c r="AB4033" s="103" t="s">
        <v>1641</v>
      </c>
    </row>
    <row r="4034" spans="4:28">
      <c r="D4034" s="68" t="s">
        <v>50</v>
      </c>
      <c r="E4034" s="70" t="s">
        <v>82</v>
      </c>
      <c r="F4034" s="70" t="s">
        <v>1642</v>
      </c>
      <c r="G4034" s="67">
        <v>44767</v>
      </c>
      <c r="H4034" s="67">
        <v>44782</v>
      </c>
      <c r="I4034" s="71">
        <f t="shared" si="216"/>
        <v>15</v>
      </c>
      <c r="J4034" s="72" t="s">
        <v>490</v>
      </c>
      <c r="K4034" s="72" t="s">
        <v>182</v>
      </c>
      <c r="L4034" s="73">
        <v>1</v>
      </c>
      <c r="M4034" s="73" t="s">
        <v>108</v>
      </c>
      <c r="N4034" s="68" t="str">
        <f>VLOOKUP(K4034,[1]人員授權表!D$3:G$249,4,0)</f>
        <v>有機</v>
      </c>
      <c r="O4034" s="70" t="str">
        <f>IF(J4034=[1]人員授權表!$C$85,"Casper李羿勳",IF(J4034=[1]人員授權表!$C$188,"Iring陳俊明",IF(J4034=[1]人員授權表!$C$189,"Brian陳泓霖",VLOOKUP(K4034,[1]人員授權表!D$2:E$249,2,FALSE))))</f>
        <v>Sara王淑玲</v>
      </c>
      <c r="P4034" s="67">
        <f t="shared" si="219"/>
        <v>44780</v>
      </c>
      <c r="Q4034" s="75" t="str">
        <f t="shared" si="218"/>
        <v>週日</v>
      </c>
      <c r="R4034" s="80">
        <v>44776</v>
      </c>
      <c r="AA4034" s="1"/>
    </row>
    <row r="4035" spans="4:28">
      <c r="D4035" s="68" t="s">
        <v>50</v>
      </c>
      <c r="E4035" s="70" t="s">
        <v>82</v>
      </c>
      <c r="F4035" s="70" t="s">
        <v>1642</v>
      </c>
      <c r="G4035" s="67">
        <v>44767</v>
      </c>
      <c r="H4035" s="67">
        <v>44782</v>
      </c>
      <c r="I4035" s="71">
        <f t="shared" si="216"/>
        <v>15</v>
      </c>
      <c r="J4035" s="72" t="s">
        <v>169</v>
      </c>
      <c r="K4035" s="72" t="s">
        <v>170</v>
      </c>
      <c r="L4035" s="73">
        <v>1</v>
      </c>
      <c r="M4035" s="73" t="s">
        <v>108</v>
      </c>
      <c r="N4035" s="68" t="str">
        <f>VLOOKUP(K4035,[1]人員授權表!D$3:G$249,4,0)</f>
        <v>有機</v>
      </c>
      <c r="O4035" s="70" t="str">
        <f>IF(J4035=[1]人員授權表!$C$85,"Casper李羿勳",IF(J4035=[1]人員授權表!$C$188,"Iring陳俊明",IF(J4035=[1]人員授權表!$C$189,"Brian陳泓霖",VLOOKUP(K4035,[1]人員授權表!D$2:E$249,2,FALSE))))</f>
        <v>Elle黃雅琪&amp;
Marco陳鴻鈞</v>
      </c>
      <c r="P4035" s="67">
        <f t="shared" si="219"/>
        <v>44780</v>
      </c>
      <c r="Q4035" s="75" t="str">
        <f t="shared" si="218"/>
        <v>週日</v>
      </c>
      <c r="R4035" s="80">
        <v>44779</v>
      </c>
      <c r="W4035" s="70">
        <v>1</v>
      </c>
      <c r="AA4035" s="1"/>
    </row>
    <row r="4036" spans="4:28">
      <c r="D4036" s="68" t="s">
        <v>50</v>
      </c>
      <c r="E4036" s="70" t="s">
        <v>82</v>
      </c>
      <c r="F4036" s="19" t="s">
        <v>1643</v>
      </c>
      <c r="G4036" s="67">
        <v>44767</v>
      </c>
      <c r="H4036" s="67">
        <v>44782</v>
      </c>
      <c r="I4036" s="71">
        <f t="shared" si="216"/>
        <v>15</v>
      </c>
      <c r="J4036" s="72" t="s">
        <v>186</v>
      </c>
      <c r="K4036" s="72" t="s">
        <v>187</v>
      </c>
      <c r="L4036" s="73">
        <v>1</v>
      </c>
      <c r="M4036" s="73" t="s">
        <v>79</v>
      </c>
      <c r="N4036" s="68" t="str">
        <f>VLOOKUP(K4036,[1]人員授權表!D$3:G$249,4,0)</f>
        <v>無機</v>
      </c>
      <c r="O4036" s="70" t="str">
        <f>IF(J4036=[1]人員授權表!$C$85,"Casper李羿勳",IF(J4036=[1]人員授權表!$C$188,"Iring陳俊明",IF(J4036=[1]人員授權表!$C$189,"Brian陳泓霖",VLOOKUP(K4036,[1]人員授權表!D$2:E$249,2,FALSE))))</f>
        <v>Ruby黃家蓁</v>
      </c>
      <c r="P4036" s="67">
        <f t="shared" si="219"/>
        <v>44780</v>
      </c>
      <c r="Q4036" s="75" t="str">
        <f t="shared" si="218"/>
        <v>週日</v>
      </c>
      <c r="R4036" s="80">
        <v>44777</v>
      </c>
      <c r="AA4036" s="1"/>
    </row>
    <row r="4037" spans="4:28">
      <c r="D4037" s="68" t="s">
        <v>50</v>
      </c>
      <c r="E4037" s="70" t="s">
        <v>82</v>
      </c>
      <c r="F4037" s="19" t="s">
        <v>1643</v>
      </c>
      <c r="G4037" s="67">
        <v>44767</v>
      </c>
      <c r="H4037" s="67">
        <v>44782</v>
      </c>
      <c r="I4037" s="71">
        <f t="shared" si="216"/>
        <v>15</v>
      </c>
      <c r="J4037" s="72" t="s">
        <v>137</v>
      </c>
      <c r="K4037" s="72" t="s">
        <v>138</v>
      </c>
      <c r="L4037" s="73">
        <v>1</v>
      </c>
      <c r="M4037" s="73" t="s">
        <v>79</v>
      </c>
      <c r="N4037" s="68" t="str">
        <f>VLOOKUP(K4037,[1]人員授權表!D$3:G$249,4,0)</f>
        <v>無機</v>
      </c>
      <c r="O4037" s="70" t="s">
        <v>99</v>
      </c>
      <c r="P4037" s="67">
        <f t="shared" si="219"/>
        <v>44780</v>
      </c>
      <c r="Q4037" s="75" t="str">
        <f t="shared" si="218"/>
        <v>週日</v>
      </c>
      <c r="R4037" s="80">
        <v>44776</v>
      </c>
      <c r="AA4037" s="1"/>
    </row>
    <row r="4038" spans="4:28">
      <c r="D4038" s="68" t="s">
        <v>50</v>
      </c>
      <c r="E4038" s="70" t="s">
        <v>82</v>
      </c>
      <c r="F4038" s="19" t="s">
        <v>1643</v>
      </c>
      <c r="G4038" s="67">
        <v>44767</v>
      </c>
      <c r="H4038" s="67">
        <v>44782</v>
      </c>
      <c r="I4038" s="71">
        <f t="shared" si="216"/>
        <v>15</v>
      </c>
      <c r="J4038" s="72" t="s">
        <v>667</v>
      </c>
      <c r="K4038" s="72" t="s">
        <v>1525</v>
      </c>
      <c r="L4038" s="73">
        <v>1</v>
      </c>
      <c r="M4038" s="73" t="s">
        <v>79</v>
      </c>
      <c r="N4038" s="68" t="str">
        <f>VLOOKUP(K4038,[1]人員授權表!D$3:G$249,4,0)</f>
        <v>無機</v>
      </c>
      <c r="O4038" s="70" t="str">
        <f>IF(J4038=[1]人員授權表!$C$85,"Casper李羿勳",IF(J4038=[1]人員授權表!$C$188,"Iring陳俊明",IF(J4038=[1]人員授權表!$C$189,"Brian陳泓霖",VLOOKUP(K4038,[1]人員授權表!D$2:E$249,2,FALSE))))</f>
        <v>Vicky游崴涵</v>
      </c>
      <c r="P4038" s="67">
        <f t="shared" si="219"/>
        <v>44780</v>
      </c>
      <c r="Q4038" s="75" t="str">
        <f t="shared" si="218"/>
        <v>週日</v>
      </c>
      <c r="R4038" s="80">
        <v>44777</v>
      </c>
      <c r="AA4038" s="1"/>
    </row>
    <row r="4039" spans="4:28">
      <c r="D4039" s="68" t="s">
        <v>50</v>
      </c>
      <c r="E4039" s="70" t="s">
        <v>82</v>
      </c>
      <c r="F4039" s="19" t="s">
        <v>1643</v>
      </c>
      <c r="G4039" s="67">
        <v>44767</v>
      </c>
      <c r="H4039" s="67">
        <v>44782</v>
      </c>
      <c r="I4039" s="71">
        <f t="shared" ref="I4039:I4102" si="220">_xlfn.DAYS(H4039,G4039)</f>
        <v>15</v>
      </c>
      <c r="J4039" s="72" t="s">
        <v>139</v>
      </c>
      <c r="K4039" s="72" t="s">
        <v>140</v>
      </c>
      <c r="L4039" s="73">
        <v>1</v>
      </c>
      <c r="M4039" s="73" t="s">
        <v>79</v>
      </c>
      <c r="N4039" s="68" t="str">
        <f>VLOOKUP(K4039,[1]人員授權表!D$3:G$249,4,0)</f>
        <v>無機</v>
      </c>
      <c r="O4039" s="70" t="str">
        <f>IF(J4039=[1]人員授權表!$C$85,"Casper李羿勳",IF(J4039=[1]人員授權表!$C$188,"Iring陳俊明",IF(J4039=[1]人員授權表!$C$189,"Brian陳泓霖",VLOOKUP(K4039,[1]人員授權表!D$2:E$249,2,FALSE))))</f>
        <v>Brian陳泓霖</v>
      </c>
      <c r="P4039" s="67">
        <f t="shared" si="219"/>
        <v>44780</v>
      </c>
      <c r="Q4039" s="75" t="str">
        <f t="shared" ref="Q4039:Q4102" si="221">TEXT(P4039,"aaa")</f>
        <v>週日</v>
      </c>
      <c r="R4039" s="80">
        <v>44771</v>
      </c>
      <c r="AA4039" s="1"/>
    </row>
    <row r="4040" spans="4:28">
      <c r="D4040" s="68" t="s">
        <v>50</v>
      </c>
      <c r="E4040" s="70" t="s">
        <v>82</v>
      </c>
      <c r="F4040" s="19" t="s">
        <v>1644</v>
      </c>
      <c r="G4040" s="67">
        <v>44767</v>
      </c>
      <c r="H4040" s="67">
        <v>44782</v>
      </c>
      <c r="I4040" s="71">
        <f t="shared" si="220"/>
        <v>15</v>
      </c>
      <c r="J4040" s="72" t="s">
        <v>195</v>
      </c>
      <c r="K4040" s="72" t="s">
        <v>196</v>
      </c>
      <c r="L4040" s="73">
        <v>1</v>
      </c>
      <c r="M4040" s="73" t="s">
        <v>79</v>
      </c>
      <c r="N4040" s="68" t="str">
        <f>VLOOKUP(K4040,[1]人員授權表!D$3:G$249,4,0)</f>
        <v>無機</v>
      </c>
      <c r="O4040" s="70" t="str">
        <f>IF(J4040=[1]人員授權表!$C$85,"Casper李羿勳",IF(J4040=[1]人員授權表!$C$188,"Iring陳俊明",IF(J4040=[1]人員授權表!$C$189,"Brian陳泓霖",VLOOKUP(K4040,[1]人員授權表!D$2:E$249,2,FALSE))))</f>
        <v>Debby胡萱黛</v>
      </c>
      <c r="P4040" s="67">
        <f t="shared" si="219"/>
        <v>44780</v>
      </c>
      <c r="Q4040" s="75" t="str">
        <f t="shared" si="221"/>
        <v>週日</v>
      </c>
      <c r="R4040" s="80">
        <v>44777</v>
      </c>
      <c r="AA4040" s="1"/>
    </row>
    <row r="4041" spans="4:28">
      <c r="D4041" s="68" t="s">
        <v>50</v>
      </c>
      <c r="E4041" s="70" t="s">
        <v>82</v>
      </c>
      <c r="F4041" s="19" t="s">
        <v>1643</v>
      </c>
      <c r="G4041" s="67">
        <v>44767</v>
      </c>
      <c r="H4041" s="67">
        <v>44782</v>
      </c>
      <c r="I4041" s="71">
        <f t="shared" si="220"/>
        <v>15</v>
      </c>
      <c r="J4041" s="72" t="s">
        <v>298</v>
      </c>
      <c r="K4041" s="72" t="s">
        <v>187</v>
      </c>
      <c r="L4041" s="73">
        <v>1</v>
      </c>
      <c r="M4041" s="73" t="s">
        <v>79</v>
      </c>
      <c r="N4041" s="68" t="str">
        <f>VLOOKUP(K4041,[1]人員授權表!D$3:G$249,4,0)</f>
        <v>無機</v>
      </c>
      <c r="O4041" s="70" t="str">
        <f>IF(J4041=[1]人員授權表!$C$85,"Casper李羿勳",IF(J4041=[1]人員授權表!$C$188,"Iring陳俊明",IF(J4041=[1]人員授權表!$C$189,"Brian陳泓霖",VLOOKUP(K4041,[1]人員授權表!D$2:E$249,2,FALSE))))</f>
        <v>Ruby黃家蓁</v>
      </c>
      <c r="P4041" s="67">
        <f t="shared" si="219"/>
        <v>44780</v>
      </c>
      <c r="Q4041" s="75" t="str">
        <f t="shared" si="221"/>
        <v>週日</v>
      </c>
      <c r="R4041" s="80">
        <v>44777</v>
      </c>
      <c r="AA4041" s="1"/>
    </row>
    <row r="4042" spans="4:28">
      <c r="D4042" s="68" t="s">
        <v>50</v>
      </c>
      <c r="E4042" s="70" t="s">
        <v>82</v>
      </c>
      <c r="F4042" s="19" t="s">
        <v>1643</v>
      </c>
      <c r="G4042" s="67">
        <v>44767</v>
      </c>
      <c r="H4042" s="67">
        <v>44782</v>
      </c>
      <c r="I4042" s="71">
        <f t="shared" si="220"/>
        <v>15</v>
      </c>
      <c r="J4042" s="72" t="s">
        <v>285</v>
      </c>
      <c r="K4042" s="72" t="s">
        <v>187</v>
      </c>
      <c r="L4042" s="73">
        <v>1</v>
      </c>
      <c r="M4042" s="73" t="s">
        <v>79</v>
      </c>
      <c r="N4042" s="68" t="str">
        <f>VLOOKUP(K4042,[1]人員授權表!D$3:G$249,4,0)</f>
        <v>無機</v>
      </c>
      <c r="O4042" s="70" t="str">
        <f>IF(J4042=[1]人員授權表!$C$85,"Casper李羿勳",IF(J4042=[1]人員授權表!$C$188,"Iring陳俊明",IF(J4042=[1]人員授權表!$C$189,"Brian陳泓霖",VLOOKUP(K4042,[1]人員授權表!D$2:E$249,2,FALSE))))</f>
        <v>Ruby黃家蓁</v>
      </c>
      <c r="P4042" s="67">
        <f t="shared" si="219"/>
        <v>44780</v>
      </c>
      <c r="Q4042" s="75" t="str">
        <f t="shared" si="221"/>
        <v>週日</v>
      </c>
      <c r="R4042" s="80">
        <v>44777</v>
      </c>
      <c r="AA4042" s="1"/>
    </row>
    <row r="4043" spans="4:28">
      <c r="D4043" s="68" t="s">
        <v>50</v>
      </c>
      <c r="E4043" s="70" t="s">
        <v>82</v>
      </c>
      <c r="F4043" s="19" t="s">
        <v>1643</v>
      </c>
      <c r="G4043" s="67">
        <v>44767</v>
      </c>
      <c r="H4043" s="67">
        <v>44782</v>
      </c>
      <c r="I4043" s="71">
        <f t="shared" si="220"/>
        <v>15</v>
      </c>
      <c r="J4043" s="72" t="s">
        <v>286</v>
      </c>
      <c r="K4043" s="72" t="s">
        <v>187</v>
      </c>
      <c r="L4043" s="73">
        <v>1</v>
      </c>
      <c r="M4043" s="73" t="s">
        <v>79</v>
      </c>
      <c r="N4043" s="68" t="str">
        <f>VLOOKUP(K4043,[1]人員授權表!D$3:G$249,4,0)</f>
        <v>無機</v>
      </c>
      <c r="O4043" s="70" t="str">
        <f>IF(J4043=[1]人員授權表!$C$85,"Casper李羿勳",IF(J4043=[1]人員授權表!$C$188,"Iring陳俊明",IF(J4043=[1]人員授權表!$C$189,"Brian陳泓霖",VLOOKUP(K4043,[1]人員授權表!D$2:E$249,2,FALSE))))</f>
        <v>Ruby黃家蓁</v>
      </c>
      <c r="P4043" s="67">
        <f t="shared" si="219"/>
        <v>44780</v>
      </c>
      <c r="Q4043" s="75" t="str">
        <f t="shared" si="221"/>
        <v>週日</v>
      </c>
      <c r="R4043" s="80">
        <v>44777</v>
      </c>
      <c r="AA4043" s="1"/>
    </row>
    <row r="4044" spans="4:28">
      <c r="D4044" s="68" t="s">
        <v>50</v>
      </c>
      <c r="E4044" s="70" t="s">
        <v>82</v>
      </c>
      <c r="F4044" s="19" t="s">
        <v>1643</v>
      </c>
      <c r="G4044" s="67">
        <v>44767</v>
      </c>
      <c r="H4044" s="67">
        <v>44782</v>
      </c>
      <c r="I4044" s="71">
        <f t="shared" si="220"/>
        <v>15</v>
      </c>
      <c r="J4044" s="72" t="s">
        <v>299</v>
      </c>
      <c r="K4044" s="72" t="s">
        <v>187</v>
      </c>
      <c r="L4044" s="73">
        <v>1</v>
      </c>
      <c r="M4044" s="73" t="s">
        <v>79</v>
      </c>
      <c r="N4044" s="68" t="str">
        <f>VLOOKUP(K4044,[1]人員授權表!D$3:G$249,4,0)</f>
        <v>無機</v>
      </c>
      <c r="O4044" s="70" t="str">
        <f>IF(J4044=[1]人員授權表!$C$85,"Casper李羿勳",IF(J4044=[1]人員授權表!$C$188,"Iring陳俊明",IF(J4044=[1]人員授權表!$C$189,"Brian陳泓霖",VLOOKUP(K4044,[1]人員授權表!D$2:E$249,2,FALSE))))</f>
        <v>Ruby黃家蓁</v>
      </c>
      <c r="P4044" s="67">
        <f t="shared" si="219"/>
        <v>44780</v>
      </c>
      <c r="Q4044" s="75" t="str">
        <f t="shared" si="221"/>
        <v>週日</v>
      </c>
      <c r="R4044" s="80">
        <v>44777</v>
      </c>
      <c r="AA4044" s="1"/>
    </row>
    <row r="4045" spans="4:28">
      <c r="D4045" s="68" t="s">
        <v>50</v>
      </c>
      <c r="E4045" s="70" t="s">
        <v>82</v>
      </c>
      <c r="F4045" s="19" t="s">
        <v>1643</v>
      </c>
      <c r="G4045" s="67">
        <v>44767</v>
      </c>
      <c r="H4045" s="67">
        <v>44782</v>
      </c>
      <c r="I4045" s="71">
        <f t="shared" si="220"/>
        <v>15</v>
      </c>
      <c r="J4045" s="72" t="s">
        <v>288</v>
      </c>
      <c r="K4045" s="72" t="s">
        <v>289</v>
      </c>
      <c r="L4045" s="73">
        <v>1</v>
      </c>
      <c r="M4045" s="73" t="s">
        <v>79</v>
      </c>
      <c r="N4045" s="68" t="str">
        <f>VLOOKUP(K4045,[1]人員授權表!D$3:G$249,4,0)</f>
        <v>無機</v>
      </c>
      <c r="O4045" s="70" t="str">
        <f>IF(J4045=[1]人員授權表!$C$85,"Casper李羿勳",IF(J4045=[1]人員授權表!$C$188,"Iring陳俊明",IF(J4045=[1]人員授權表!$C$189,"Brian陳泓霖",VLOOKUP(K4045,[1]人員授權表!D$2:E$249,2,FALSE))))</f>
        <v>Jack劉念忻</v>
      </c>
      <c r="P4045" s="67">
        <f t="shared" si="219"/>
        <v>44780</v>
      </c>
      <c r="Q4045" s="75" t="str">
        <f t="shared" si="221"/>
        <v>週日</v>
      </c>
      <c r="R4045" s="80">
        <v>44770</v>
      </c>
      <c r="AA4045" s="1"/>
    </row>
    <row r="4046" spans="4:28">
      <c r="D4046" s="68" t="s">
        <v>50</v>
      </c>
      <c r="E4046" s="70" t="s">
        <v>82</v>
      </c>
      <c r="F4046" s="19" t="s">
        <v>1643</v>
      </c>
      <c r="G4046" s="67">
        <v>44767</v>
      </c>
      <c r="H4046" s="67">
        <v>44782</v>
      </c>
      <c r="I4046" s="71">
        <f t="shared" si="220"/>
        <v>15</v>
      </c>
      <c r="J4046" s="72" t="s">
        <v>290</v>
      </c>
      <c r="K4046" s="72" t="s">
        <v>291</v>
      </c>
      <c r="L4046" s="73">
        <v>1</v>
      </c>
      <c r="M4046" s="73" t="s">
        <v>79</v>
      </c>
      <c r="N4046" s="68" t="str">
        <f>VLOOKUP(K4046,[1]人員授權表!D$3:G$249,4,0)</f>
        <v>無機</v>
      </c>
      <c r="O4046" s="70" t="str">
        <f>IF(J4046=[1]人員授權表!$C$85,"Casper李羿勳",IF(J4046=[1]人員授權表!$C$188,"Iring陳俊明",IF(J4046=[1]人員授權表!$C$189,"Brian陳泓霖",VLOOKUP(K4046,[1]人員授權表!D$2:E$249,2,FALSE))))</f>
        <v>George陳志昇</v>
      </c>
      <c r="P4046" s="67">
        <f t="shared" si="219"/>
        <v>44780</v>
      </c>
      <c r="Q4046" s="75" t="str">
        <f t="shared" si="221"/>
        <v>週日</v>
      </c>
      <c r="R4046" s="80">
        <v>44776</v>
      </c>
      <c r="AA4046" s="1"/>
    </row>
    <row r="4047" spans="4:28">
      <c r="D4047" s="68" t="s">
        <v>50</v>
      </c>
      <c r="E4047" s="70" t="s">
        <v>82</v>
      </c>
      <c r="F4047" s="19" t="s">
        <v>1643</v>
      </c>
      <c r="G4047" s="67">
        <v>44767</v>
      </c>
      <c r="H4047" s="67">
        <v>44782</v>
      </c>
      <c r="I4047" s="71">
        <f t="shared" si="220"/>
        <v>15</v>
      </c>
      <c r="J4047" s="72" t="s">
        <v>204</v>
      </c>
      <c r="K4047" s="72" t="s">
        <v>205</v>
      </c>
      <c r="L4047" s="73">
        <v>1</v>
      </c>
      <c r="M4047" s="73" t="s">
        <v>79</v>
      </c>
      <c r="N4047" s="68" t="str">
        <f>VLOOKUP(K4047,[1]人員授權表!D$3:G$249,4,0)</f>
        <v>無機</v>
      </c>
      <c r="O4047" s="70" t="str">
        <f>IF(J4047=[1]人員授權表!$C$85,"Casper李羿勳",IF(J4047=[1]人員授權表!$C$188,"Iring陳俊明",IF(J4047=[1]人員授權表!$C$189,"Brian陳泓霖",VLOOKUP(K4047,[1]人員授權表!D$2:E$249,2,FALSE))))</f>
        <v>Iring陳俊明</v>
      </c>
      <c r="P4047" s="67">
        <f t="shared" si="219"/>
        <v>44780</v>
      </c>
      <c r="Q4047" s="75" t="str">
        <f t="shared" si="221"/>
        <v>週日</v>
      </c>
      <c r="R4047" s="80">
        <v>44776</v>
      </c>
      <c r="AA4047" s="1"/>
    </row>
    <row r="4048" spans="4:28">
      <c r="D4048" s="68" t="s">
        <v>50</v>
      </c>
      <c r="E4048" s="70" t="s">
        <v>82</v>
      </c>
      <c r="F4048" s="19" t="s">
        <v>1643</v>
      </c>
      <c r="G4048" s="67">
        <v>44767</v>
      </c>
      <c r="H4048" s="67">
        <v>44782</v>
      </c>
      <c r="I4048" s="71">
        <f t="shared" si="220"/>
        <v>15</v>
      </c>
      <c r="J4048" s="72" t="s">
        <v>141</v>
      </c>
      <c r="K4048" s="72" t="s">
        <v>142</v>
      </c>
      <c r="L4048" s="73">
        <v>1</v>
      </c>
      <c r="M4048" s="73" t="s">
        <v>79</v>
      </c>
      <c r="N4048" s="68" t="str">
        <f>VLOOKUP(K4048,[1]人員授權表!D$3:G$249,4,0)</f>
        <v>無機</v>
      </c>
      <c r="O4048" s="70" t="str">
        <f>IF(J4048=[1]人員授權表!$C$85,"Casper李羿勳",IF(J4048=[1]人員授權表!$C$188,"Iring陳俊明",IF(J4048=[1]人員授權表!$C$189,"Brian陳泓霖",VLOOKUP(K4048,[1]人員授權表!D$2:E$249,2,FALSE))))</f>
        <v>Dennis陳汶宏</v>
      </c>
      <c r="P4048" s="67">
        <f t="shared" si="219"/>
        <v>44780</v>
      </c>
      <c r="Q4048" s="75" t="str">
        <f t="shared" si="221"/>
        <v>週日</v>
      </c>
      <c r="R4048" s="80">
        <v>44775</v>
      </c>
      <c r="AA4048" s="1"/>
    </row>
    <row r="4049" spans="3:28">
      <c r="D4049" s="68" t="s">
        <v>50</v>
      </c>
      <c r="E4049" s="70" t="s">
        <v>82</v>
      </c>
      <c r="F4049" s="19" t="s">
        <v>1643</v>
      </c>
      <c r="G4049" s="67">
        <v>44767</v>
      </c>
      <c r="H4049" s="67">
        <v>44782</v>
      </c>
      <c r="I4049" s="71">
        <f t="shared" si="220"/>
        <v>15</v>
      </c>
      <c r="J4049" s="72" t="s">
        <v>153</v>
      </c>
      <c r="K4049" s="72" t="s">
        <v>154</v>
      </c>
      <c r="L4049" s="73">
        <v>1</v>
      </c>
      <c r="M4049" s="73" t="s">
        <v>79</v>
      </c>
      <c r="N4049" s="68" t="str">
        <f>VLOOKUP(K4049,[1]人員授權表!D$3:G$249,4,0)</f>
        <v>無機</v>
      </c>
      <c r="O4049" s="70" t="str">
        <f>IF(J4049=[1]人員授權表!$C$85,"Casper李羿勳",IF(J4049=[1]人員授權表!$C$188,"Iring陳俊明",IF(J4049=[1]人員授權表!$C$189,"Brian陳泓霖",VLOOKUP(K4049,[1]人員授權表!D$2:E$249,2,FALSE))))</f>
        <v>Ken張智凱</v>
      </c>
      <c r="P4049" s="67">
        <f t="shared" si="219"/>
        <v>44780</v>
      </c>
      <c r="Q4049" s="75" t="str">
        <f t="shared" si="221"/>
        <v>週日</v>
      </c>
      <c r="R4049" s="80">
        <v>44775</v>
      </c>
      <c r="AA4049" s="1"/>
    </row>
    <row r="4050" spans="3:28">
      <c r="C4050" s="67">
        <v>44782</v>
      </c>
      <c r="D4050" s="68" t="s">
        <v>50</v>
      </c>
      <c r="E4050" s="70" t="s">
        <v>82</v>
      </c>
      <c r="F4050" s="19" t="s">
        <v>1643</v>
      </c>
      <c r="G4050" s="67">
        <v>44767</v>
      </c>
      <c r="H4050" s="67">
        <v>44782</v>
      </c>
      <c r="I4050" s="71">
        <f t="shared" si="220"/>
        <v>15</v>
      </c>
      <c r="J4050" s="98" t="s">
        <v>1645</v>
      </c>
      <c r="K4050" s="98" t="s">
        <v>187</v>
      </c>
      <c r="L4050" s="110">
        <v>1</v>
      </c>
      <c r="M4050" s="73" t="s">
        <v>79</v>
      </c>
      <c r="N4050" s="68" t="str">
        <f>VLOOKUP(K4050,[1]人員授權表!D$3:G$249,4,0)</f>
        <v>無機</v>
      </c>
      <c r="O4050" s="70" t="str">
        <f>IF(J4050=[1]人員授權表!$C$85,"Casper李羿勳",IF(J4050=[1]人員授權表!$C$188,"Iring陳俊明",IF(J4050=[1]人員授權表!$C$189,"Brian陳泓霖",VLOOKUP(K4050,[1]人員授權表!D$2:E$249,2,FALSE))))</f>
        <v>Ruby黃家蓁</v>
      </c>
      <c r="P4050" s="67">
        <f>H4050-4</f>
        <v>44778</v>
      </c>
      <c r="Q4050" s="75" t="str">
        <f t="shared" si="221"/>
        <v>週五</v>
      </c>
      <c r="R4050" s="80">
        <v>44783</v>
      </c>
      <c r="S4050" s="85"/>
      <c r="X4050" s="70">
        <v>1</v>
      </c>
      <c r="Y4050" s="78">
        <v>44783</v>
      </c>
      <c r="Z4050" s="79" t="s">
        <v>1646</v>
      </c>
      <c r="AA4050" s="102">
        <v>16</v>
      </c>
      <c r="AB4050" s="103" t="s">
        <v>1647</v>
      </c>
    </row>
    <row r="4051" spans="3:28">
      <c r="D4051" s="68" t="s">
        <v>50</v>
      </c>
      <c r="E4051" s="70" t="s">
        <v>82</v>
      </c>
      <c r="F4051" s="19" t="s">
        <v>1648</v>
      </c>
      <c r="G4051" s="67">
        <v>44768</v>
      </c>
      <c r="H4051" s="67">
        <v>44782</v>
      </c>
      <c r="I4051" s="71">
        <f t="shared" si="220"/>
        <v>14</v>
      </c>
      <c r="J4051" s="72" t="s">
        <v>173</v>
      </c>
      <c r="K4051" s="72" t="s">
        <v>386</v>
      </c>
      <c r="L4051" s="73">
        <v>3</v>
      </c>
      <c r="M4051" s="73" t="s">
        <v>104</v>
      </c>
      <c r="N4051" s="68" t="str">
        <f>VLOOKUP(K4051,[1]人員授權表!D$3:G$249,4,0)</f>
        <v>有機</v>
      </c>
      <c r="O4051" s="70" t="str">
        <f>IF(J4051=[1]人員授權表!$C$85,"Casper李羿勳",IF(J4051=[1]人員授權表!$C$188,"Iring陳俊明",IF(J4051=[1]人員授權表!$C$189,"Brian陳泓霖",VLOOKUP(K4051,[1]人員授權表!D$2:E$249,2,FALSE))))</f>
        <v>Una林庭瑄</v>
      </c>
      <c r="P4051" s="67">
        <f t="shared" ref="P4051:P4086" si="222">H4051-2</f>
        <v>44780</v>
      </c>
      <c r="Q4051" s="75" t="str">
        <f t="shared" si="221"/>
        <v>週日</v>
      </c>
      <c r="R4051" s="80">
        <v>44775</v>
      </c>
      <c r="AA4051" s="1"/>
    </row>
    <row r="4052" spans="3:28">
      <c r="D4052" s="68" t="s">
        <v>50</v>
      </c>
      <c r="E4052" s="70" t="s">
        <v>82</v>
      </c>
      <c r="F4052" s="70" t="s">
        <v>1649</v>
      </c>
      <c r="G4052" s="67">
        <v>44768</v>
      </c>
      <c r="H4052" s="67">
        <v>44782</v>
      </c>
      <c r="I4052" s="71">
        <f t="shared" si="220"/>
        <v>14</v>
      </c>
      <c r="J4052" s="72" t="s">
        <v>919</v>
      </c>
      <c r="K4052" s="72" t="s">
        <v>187</v>
      </c>
      <c r="L4052" s="73">
        <v>9</v>
      </c>
      <c r="M4052" s="73" t="s">
        <v>104</v>
      </c>
      <c r="N4052" s="68" t="str">
        <f>VLOOKUP(K4052,[1]人員授權表!D$3:G$249,4,0)</f>
        <v>無機</v>
      </c>
      <c r="O4052" s="70" t="str">
        <f>IF(J4052=[1]人員授權表!$C$85,"Casper李羿勳",IF(J4052=[1]人員授權表!$C$188,"Iring陳俊明",IF(J4052=[1]人員授權表!$C$189,"Brian陳泓霖",VLOOKUP(K4052,[1]人員授權表!D$2:E$249,2,FALSE))))</f>
        <v>Ruby黃家蓁</v>
      </c>
      <c r="P4052" s="67">
        <f t="shared" si="222"/>
        <v>44780</v>
      </c>
      <c r="Q4052" s="75" t="str">
        <f t="shared" si="221"/>
        <v>週日</v>
      </c>
      <c r="R4052" s="80">
        <v>44776</v>
      </c>
      <c r="AA4052" s="1"/>
    </row>
    <row r="4053" spans="3:28">
      <c r="D4053" s="68" t="s">
        <v>50</v>
      </c>
      <c r="E4053" s="70" t="s">
        <v>82</v>
      </c>
      <c r="F4053" s="70" t="s">
        <v>1650</v>
      </c>
      <c r="G4053" s="67">
        <v>44768</v>
      </c>
      <c r="H4053" s="67">
        <v>44782</v>
      </c>
      <c r="I4053" s="71">
        <f t="shared" si="220"/>
        <v>14</v>
      </c>
      <c r="J4053" s="72" t="s">
        <v>195</v>
      </c>
      <c r="K4053" s="72" t="s">
        <v>196</v>
      </c>
      <c r="L4053" s="73">
        <v>9</v>
      </c>
      <c r="M4053" s="73" t="s">
        <v>104</v>
      </c>
      <c r="N4053" s="68" t="str">
        <f>VLOOKUP(K4053,[1]人員授權表!D$3:G$249,4,0)</f>
        <v>無機</v>
      </c>
      <c r="O4053" s="70" t="str">
        <f>IF(J4053=[1]人員授權表!$C$85,"Casper李羿勳",IF(J4053=[1]人員授權表!$C$188,"Iring陳俊明",IF(J4053=[1]人員授權表!$C$189,"Brian陳泓霖",VLOOKUP(K4053,[1]人員授權表!D$2:E$249,2,FALSE))))</f>
        <v>Debby胡萱黛</v>
      </c>
      <c r="P4053" s="67">
        <f t="shared" si="222"/>
        <v>44780</v>
      </c>
      <c r="Q4053" s="75" t="str">
        <f t="shared" si="221"/>
        <v>週日</v>
      </c>
      <c r="R4053" s="80">
        <v>44777</v>
      </c>
      <c r="AA4053" s="1"/>
    </row>
    <row r="4054" spans="3:28">
      <c r="D4054" s="68" t="s">
        <v>50</v>
      </c>
      <c r="E4054" s="70" t="s">
        <v>82</v>
      </c>
      <c r="F4054" s="70" t="s">
        <v>1649</v>
      </c>
      <c r="G4054" s="67">
        <v>44768</v>
      </c>
      <c r="H4054" s="67">
        <v>44782</v>
      </c>
      <c r="I4054" s="71">
        <f t="shared" si="220"/>
        <v>14</v>
      </c>
      <c r="J4054" s="72" t="s">
        <v>204</v>
      </c>
      <c r="K4054" s="72" t="s">
        <v>205</v>
      </c>
      <c r="L4054" s="73">
        <v>9</v>
      </c>
      <c r="M4054" s="73" t="s">
        <v>104</v>
      </c>
      <c r="N4054" s="68" t="str">
        <f>VLOOKUP(K4054,[1]人員授權表!D$3:G$249,4,0)</f>
        <v>無機</v>
      </c>
      <c r="O4054" s="70" t="str">
        <f>IF(J4054=[1]人員授權表!$C$85,"Casper李羿勳",IF(J4054=[1]人員授權表!$C$188,"Iring陳俊明",IF(J4054=[1]人員授權表!$C$189,"Brian陳泓霖",VLOOKUP(K4054,[1]人員授權表!D$2:E$249,2,FALSE))))</f>
        <v>Iring陳俊明</v>
      </c>
      <c r="P4054" s="67">
        <f t="shared" si="222"/>
        <v>44780</v>
      </c>
      <c r="Q4054" s="75" t="str">
        <f t="shared" si="221"/>
        <v>週日</v>
      </c>
      <c r="R4054" s="80">
        <v>44777</v>
      </c>
      <c r="AA4054" s="1"/>
    </row>
    <row r="4055" spans="3:28">
      <c r="D4055" s="68" t="s">
        <v>50</v>
      </c>
      <c r="E4055" s="70" t="s">
        <v>82</v>
      </c>
      <c r="F4055" s="70" t="s">
        <v>1649</v>
      </c>
      <c r="G4055" s="67">
        <v>44768</v>
      </c>
      <c r="H4055" s="67">
        <v>44782</v>
      </c>
      <c r="I4055" s="71">
        <f t="shared" si="220"/>
        <v>14</v>
      </c>
      <c r="J4055" s="72" t="s">
        <v>151</v>
      </c>
      <c r="K4055" s="72" t="s">
        <v>1651</v>
      </c>
      <c r="L4055" s="73">
        <v>3</v>
      </c>
      <c r="M4055" s="73" t="s">
        <v>104</v>
      </c>
      <c r="N4055" s="68" t="str">
        <f>VLOOKUP(K4055,[1]人員授權表!D$3:G$249,4,0)</f>
        <v>無機</v>
      </c>
      <c r="O4055" s="70" t="str">
        <f>IF(J4055=[1]人員授權表!$C$85,"Casper李羿勳",IF(J4055=[1]人員授權表!$C$188,"Iring陳俊明",IF(J4055=[1]人員授權表!$C$189,"Brian陳泓霖",VLOOKUP(K4055,[1]人員授權表!D$2:E$249,2,FALSE))))</f>
        <v>Vicky游崴涵</v>
      </c>
      <c r="P4055" s="67">
        <f t="shared" si="222"/>
        <v>44780</v>
      </c>
      <c r="Q4055" s="75" t="str">
        <f t="shared" si="221"/>
        <v>週日</v>
      </c>
      <c r="R4055" s="80">
        <v>44774</v>
      </c>
      <c r="AA4055" s="1"/>
    </row>
    <row r="4056" spans="3:28">
      <c r="D4056" s="68" t="s">
        <v>50</v>
      </c>
      <c r="E4056" s="70" t="s">
        <v>82</v>
      </c>
      <c r="F4056" s="70" t="s">
        <v>1649</v>
      </c>
      <c r="G4056" s="67">
        <v>44768</v>
      </c>
      <c r="H4056" s="67">
        <v>44782</v>
      </c>
      <c r="I4056" s="71">
        <f t="shared" si="220"/>
        <v>14</v>
      </c>
      <c r="J4056" s="72" t="s">
        <v>1652</v>
      </c>
      <c r="K4056" s="72" t="s">
        <v>1653</v>
      </c>
      <c r="L4056" s="73">
        <v>3</v>
      </c>
      <c r="M4056" s="73" t="s">
        <v>104</v>
      </c>
      <c r="N4056" s="68" t="str">
        <f>VLOOKUP(K4056,[1]人員授權表!D$3:G$249,4,0)</f>
        <v>有機</v>
      </c>
      <c r="O4056" s="70" t="str">
        <f>IF(J4056=[1]人員授權表!$C$85,"Casper李羿勳",IF(J4056=[1]人員授權表!$C$188,"Iring陳俊明",IF(J4056=[1]人員授權表!$C$189,"Brian陳泓霖",VLOOKUP(K4056,[1]人員授權表!D$2:E$249,2,FALSE))))</f>
        <v>Casper李羿勳</v>
      </c>
      <c r="P4056" s="67">
        <f t="shared" si="222"/>
        <v>44780</v>
      </c>
      <c r="Q4056" s="75" t="str">
        <f t="shared" si="221"/>
        <v>週日</v>
      </c>
      <c r="R4056" s="80">
        <v>44777</v>
      </c>
      <c r="AA4056" s="1"/>
    </row>
    <row r="4057" spans="3:28">
      <c r="D4057" s="68" t="s">
        <v>50</v>
      </c>
      <c r="E4057" s="70" t="s">
        <v>82</v>
      </c>
      <c r="F4057" s="70" t="s">
        <v>1650</v>
      </c>
      <c r="G4057" s="67">
        <v>44768</v>
      </c>
      <c r="H4057" s="67">
        <v>44782</v>
      </c>
      <c r="I4057" s="71">
        <f t="shared" si="220"/>
        <v>14</v>
      </c>
      <c r="J4057" s="72" t="s">
        <v>198</v>
      </c>
      <c r="K4057" s="72" t="s">
        <v>199</v>
      </c>
      <c r="L4057" s="73">
        <v>3</v>
      </c>
      <c r="M4057" s="73" t="s">
        <v>104</v>
      </c>
      <c r="N4057" s="68" t="str">
        <f>VLOOKUP(K4057,[1]人員授權表!D$3:G$249,4,0)</f>
        <v>無機</v>
      </c>
      <c r="O4057" s="70" t="str">
        <f>IF(J4057=[1]人員授權表!$C$85,"Casper李羿勳",IF(J4057=[1]人員授權表!$C$188,"Iring陳俊明",IF(J4057=[1]人員授權表!$C$189,"Brian陳泓霖",VLOOKUP(K4057,[1]人員授權表!D$2:E$249,2,FALSE))))</f>
        <v>Vicky游崴涵</v>
      </c>
      <c r="P4057" s="67">
        <f t="shared" si="222"/>
        <v>44780</v>
      </c>
      <c r="Q4057" s="75" t="str">
        <f t="shared" si="221"/>
        <v>週日</v>
      </c>
      <c r="R4057" s="80">
        <v>44774</v>
      </c>
      <c r="AA4057" s="1"/>
    </row>
    <row r="4058" spans="3:28">
      <c r="D4058" s="68" t="s">
        <v>50</v>
      </c>
      <c r="E4058" s="70" t="s">
        <v>82</v>
      </c>
      <c r="F4058" s="70" t="s">
        <v>1649</v>
      </c>
      <c r="G4058" s="67">
        <v>44768</v>
      </c>
      <c r="H4058" s="67">
        <v>44782</v>
      </c>
      <c r="I4058" s="71">
        <f t="shared" si="220"/>
        <v>14</v>
      </c>
      <c r="J4058" s="72" t="s">
        <v>141</v>
      </c>
      <c r="K4058" s="72" t="s">
        <v>142</v>
      </c>
      <c r="L4058" s="73">
        <v>3</v>
      </c>
      <c r="M4058" s="73" t="s">
        <v>104</v>
      </c>
      <c r="N4058" s="68" t="str">
        <f>VLOOKUP(K4058,[1]人員授權表!D$3:G$249,4,0)</f>
        <v>無機</v>
      </c>
      <c r="O4058" s="70" t="str">
        <f>IF(J4058=[1]人員授權表!$C$85,"Casper李羿勳",IF(J4058=[1]人員授權表!$C$188,"Iring陳俊明",IF(J4058=[1]人員授權表!$C$189,"Brian陳泓霖",VLOOKUP(K4058,[1]人員授權表!D$2:E$249,2,FALSE))))</f>
        <v>Dennis陳汶宏</v>
      </c>
      <c r="P4058" s="67">
        <f t="shared" si="222"/>
        <v>44780</v>
      </c>
      <c r="Q4058" s="75" t="str">
        <f t="shared" si="221"/>
        <v>週日</v>
      </c>
      <c r="R4058" s="80">
        <v>44775</v>
      </c>
      <c r="AA4058" s="1"/>
    </row>
    <row r="4059" spans="3:28">
      <c r="D4059" s="68" t="s">
        <v>50</v>
      </c>
      <c r="E4059" s="70" t="s">
        <v>82</v>
      </c>
      <c r="F4059" s="70" t="s">
        <v>1650</v>
      </c>
      <c r="G4059" s="67">
        <v>44768</v>
      </c>
      <c r="H4059" s="67">
        <v>44782</v>
      </c>
      <c r="I4059" s="71">
        <f t="shared" si="220"/>
        <v>14</v>
      </c>
      <c r="J4059" s="72" t="s">
        <v>175</v>
      </c>
      <c r="K4059" s="72" t="s">
        <v>176</v>
      </c>
      <c r="L4059" s="73">
        <v>3</v>
      </c>
      <c r="M4059" s="73" t="s">
        <v>104</v>
      </c>
      <c r="N4059" s="68" t="str">
        <f>VLOOKUP(K4059,[1]人員授權表!D$3:G$249,4,0)</f>
        <v>無機</v>
      </c>
      <c r="O4059" s="70" t="s">
        <v>177</v>
      </c>
      <c r="P4059" s="67">
        <f t="shared" si="222"/>
        <v>44780</v>
      </c>
      <c r="Q4059" s="75" t="str">
        <f t="shared" si="221"/>
        <v>週日</v>
      </c>
      <c r="R4059" s="80">
        <v>44770</v>
      </c>
      <c r="AA4059" s="1"/>
    </row>
    <row r="4060" spans="3:28">
      <c r="D4060" s="68" t="s">
        <v>50</v>
      </c>
      <c r="E4060" s="70" t="s">
        <v>2</v>
      </c>
      <c r="F4060" s="70" t="s">
        <v>1654</v>
      </c>
      <c r="G4060" s="101">
        <v>44764</v>
      </c>
      <c r="H4060" s="67">
        <v>44782</v>
      </c>
      <c r="I4060" s="71">
        <f t="shared" si="220"/>
        <v>18</v>
      </c>
      <c r="J4060" s="72" t="s">
        <v>169</v>
      </c>
      <c r="K4060" s="72" t="s">
        <v>1166</v>
      </c>
      <c r="L4060" s="73">
        <v>10</v>
      </c>
      <c r="M4060" s="73" t="s">
        <v>108</v>
      </c>
      <c r="N4060" s="68" t="str">
        <f>VLOOKUP(K4060,[1]人員授權表!D$3:G$249,4,0)</f>
        <v>有機</v>
      </c>
      <c r="O4060" s="70" t="str">
        <f>IF(J4060=[1]人員授權表!$C$85,"Casper李羿勳",IF(J4060=[1]人員授權表!$C$188,"Iring陳俊明",IF(J4060=[1]人員授權表!$C$189,"Brian陳泓霖",VLOOKUP(K4060,[1]人員授權表!D$2:E$249,2,FALSE))))</f>
        <v>Elle黃雅琪&amp;
Marco陳鴻鈞</v>
      </c>
      <c r="P4060" s="67">
        <f t="shared" si="222"/>
        <v>44780</v>
      </c>
      <c r="Q4060" s="75" t="str">
        <f t="shared" si="221"/>
        <v>週日</v>
      </c>
      <c r="R4060" s="80">
        <v>44776</v>
      </c>
      <c r="AA4060" s="1"/>
    </row>
    <row r="4061" spans="3:28">
      <c r="D4061" s="68" t="s">
        <v>50</v>
      </c>
      <c r="E4061" s="70" t="s">
        <v>82</v>
      </c>
      <c r="F4061" s="19" t="s">
        <v>1655</v>
      </c>
      <c r="G4061" s="67">
        <v>44768</v>
      </c>
      <c r="H4061" s="67">
        <v>44783</v>
      </c>
      <c r="I4061" s="71">
        <f t="shared" si="220"/>
        <v>15</v>
      </c>
      <c r="J4061" s="72" t="s">
        <v>125</v>
      </c>
      <c r="K4061" s="72" t="s">
        <v>126</v>
      </c>
      <c r="L4061" s="73">
        <v>1</v>
      </c>
      <c r="M4061" s="73" t="s">
        <v>108</v>
      </c>
      <c r="N4061" s="68" t="str">
        <f>VLOOKUP(K4061,[1]人員授權表!D$3:G$249,4,0)</f>
        <v>有機</v>
      </c>
      <c r="O4061" s="70" t="str">
        <f>IF(J4061=[1]人員授權表!$C$85,"Casper李羿勳",IF(J4061=[1]人員授權表!$C$188,"Iring陳俊明",IF(J4061=[1]人員授權表!$C$189,"Brian陳泓霖",VLOOKUP(K4061,[1]人員授權表!D$2:E$249,2,FALSE))))</f>
        <v>Lucy黃詩婷</v>
      </c>
      <c r="P4061" s="67">
        <f t="shared" si="222"/>
        <v>44781</v>
      </c>
      <c r="Q4061" s="75" t="str">
        <f t="shared" si="221"/>
        <v>週一</v>
      </c>
      <c r="R4061" s="80">
        <v>44775</v>
      </c>
      <c r="AA4061" s="1"/>
    </row>
    <row r="4062" spans="3:28">
      <c r="D4062" s="68" t="s">
        <v>50</v>
      </c>
      <c r="E4062" s="70" t="s">
        <v>82</v>
      </c>
      <c r="F4062" s="19" t="s">
        <v>1655</v>
      </c>
      <c r="G4062" s="67">
        <v>44768</v>
      </c>
      <c r="H4062" s="67">
        <v>44783</v>
      </c>
      <c r="I4062" s="71">
        <f t="shared" si="220"/>
        <v>15</v>
      </c>
      <c r="J4062" s="72" t="s">
        <v>516</v>
      </c>
      <c r="K4062" s="72" t="s">
        <v>332</v>
      </c>
      <c r="L4062" s="73">
        <v>1</v>
      </c>
      <c r="M4062" s="73" t="s">
        <v>108</v>
      </c>
      <c r="N4062" s="68" t="str">
        <f>VLOOKUP(K4062,[1]人員授權表!D$3:G$249,4,0)</f>
        <v>有機</v>
      </c>
      <c r="O4062" s="70" t="str">
        <f>IF(J4062=[1]人員授權表!$C$85,"Casper李羿勳",IF(J4062=[1]人員授權表!$C$188,"Iring陳俊明",IF(J4062=[1]人員授權表!$C$189,"Brian陳泓霖",VLOOKUP(K4062,[1]人員授權表!D$2:E$249,2,FALSE))))</f>
        <v>Lucy黃詩婷</v>
      </c>
      <c r="P4062" s="67">
        <f t="shared" si="222"/>
        <v>44781</v>
      </c>
      <c r="Q4062" s="75" t="str">
        <f t="shared" si="221"/>
        <v>週一</v>
      </c>
      <c r="R4062" s="80">
        <v>44775</v>
      </c>
      <c r="AA4062" s="1"/>
    </row>
    <row r="4063" spans="3:28">
      <c r="D4063" s="68" t="s">
        <v>50</v>
      </c>
      <c r="E4063" s="70" t="s">
        <v>51</v>
      </c>
      <c r="F4063" s="19" t="s">
        <v>1656</v>
      </c>
      <c r="G4063" s="67">
        <v>44763</v>
      </c>
      <c r="H4063" s="67">
        <v>44783</v>
      </c>
      <c r="I4063" s="71">
        <f t="shared" si="220"/>
        <v>20</v>
      </c>
      <c r="J4063" s="72" t="s">
        <v>1657</v>
      </c>
      <c r="K4063" s="72" t="s">
        <v>480</v>
      </c>
      <c r="L4063" s="73">
        <v>1</v>
      </c>
      <c r="M4063" s="73" t="s">
        <v>91</v>
      </c>
      <c r="N4063" s="68" t="str">
        <f>VLOOKUP(K4063,[1]人員授權表!D$3:G$249,4,0)</f>
        <v>無機</v>
      </c>
      <c r="O4063" s="70" t="str">
        <f>IF(J4063=[1]人員授權表!$C$85,"Casper李羿勳",IF(J4063=[1]人員授權表!$C$188,"Iring陳俊明",IF(J4063=[1]人員授權表!$C$189,"Brian陳泓霖",VLOOKUP(K4063,[1]人員授權表!D$2:E$249,2,FALSE))))</f>
        <v>Iring陳俊明</v>
      </c>
      <c r="P4063" s="67">
        <f t="shared" si="222"/>
        <v>44781</v>
      </c>
      <c r="Q4063" s="75" t="str">
        <f t="shared" si="221"/>
        <v>週一</v>
      </c>
      <c r="R4063" s="80">
        <v>44770</v>
      </c>
      <c r="AA4063" s="1"/>
    </row>
    <row r="4064" spans="3:28">
      <c r="D4064" s="68" t="s">
        <v>50</v>
      </c>
      <c r="E4064" s="70" t="s">
        <v>51</v>
      </c>
      <c r="F4064" s="19" t="s">
        <v>1656</v>
      </c>
      <c r="G4064" s="67">
        <v>44763</v>
      </c>
      <c r="H4064" s="67">
        <v>44783</v>
      </c>
      <c r="I4064" s="71">
        <f t="shared" si="220"/>
        <v>20</v>
      </c>
      <c r="J4064" s="72" t="s">
        <v>93</v>
      </c>
      <c r="K4064" s="72" t="s">
        <v>1276</v>
      </c>
      <c r="L4064" s="73">
        <v>1</v>
      </c>
      <c r="M4064" s="73" t="s">
        <v>91</v>
      </c>
      <c r="N4064" s="68" t="str">
        <f>VLOOKUP(K4064,[1]人員授權表!D$3:G$249,4,0)</f>
        <v>無機</v>
      </c>
      <c r="O4064" s="70" t="str">
        <f>IF(J4064=[1]人員授權表!$C$85,"Casper李羿勳",IF(J4064=[1]人員授權表!$C$188,"Iring陳俊明",IF(J4064=[1]人員授權表!$C$189,"Brian陳泓霖",VLOOKUP(K4064,[1]人員授權表!D$2:E$249,2,FALSE))))</f>
        <v>Dennis陳汶宏</v>
      </c>
      <c r="P4064" s="67">
        <f t="shared" si="222"/>
        <v>44781</v>
      </c>
      <c r="Q4064" s="75" t="str">
        <f t="shared" si="221"/>
        <v>週一</v>
      </c>
      <c r="R4064" s="80">
        <v>44769</v>
      </c>
      <c r="AA4064" s="1"/>
    </row>
    <row r="4065" spans="2:27">
      <c r="D4065" s="68" t="s">
        <v>50</v>
      </c>
      <c r="E4065" s="70" t="s">
        <v>51</v>
      </c>
      <c r="F4065" s="19" t="s">
        <v>1656</v>
      </c>
      <c r="G4065" s="67">
        <v>44763</v>
      </c>
      <c r="H4065" s="67">
        <v>44783</v>
      </c>
      <c r="I4065" s="71">
        <f t="shared" si="220"/>
        <v>20</v>
      </c>
      <c r="J4065" s="72" t="s">
        <v>102</v>
      </c>
      <c r="K4065" s="72" t="s">
        <v>103</v>
      </c>
      <c r="L4065" s="73">
        <v>1</v>
      </c>
      <c r="M4065" s="73" t="s">
        <v>91</v>
      </c>
      <c r="N4065" s="68" t="str">
        <f>VLOOKUP(K4065,[1]人員授權表!D$3:G$249,4,0)</f>
        <v>無機</v>
      </c>
      <c r="O4065" s="70" t="s">
        <v>99</v>
      </c>
      <c r="P4065" s="67">
        <f t="shared" si="222"/>
        <v>44781</v>
      </c>
      <c r="Q4065" s="75" t="str">
        <f t="shared" si="221"/>
        <v>週一</v>
      </c>
      <c r="R4065" s="80">
        <v>44770</v>
      </c>
      <c r="AA4065" s="1"/>
    </row>
    <row r="4066" spans="2:27">
      <c r="D4066" s="68" t="s">
        <v>50</v>
      </c>
      <c r="E4066" s="70" t="s">
        <v>51</v>
      </c>
      <c r="F4066" s="19" t="s">
        <v>1656</v>
      </c>
      <c r="G4066" s="67">
        <v>44763</v>
      </c>
      <c r="H4066" s="67">
        <v>44783</v>
      </c>
      <c r="I4066" s="71">
        <f t="shared" si="220"/>
        <v>20</v>
      </c>
      <c r="J4066" s="72" t="s">
        <v>316</v>
      </c>
      <c r="K4066" s="72" t="s">
        <v>317</v>
      </c>
      <c r="L4066" s="73">
        <v>1</v>
      </c>
      <c r="M4066" s="73" t="s">
        <v>91</v>
      </c>
      <c r="N4066" s="68" t="str">
        <f>VLOOKUP(K4066,[1]人員授權表!D$3:G$249,4,0)</f>
        <v>無機</v>
      </c>
      <c r="O4066" s="70" t="str">
        <f>IF(J4066=[1]人員授權表!$C$85,"Casper李羿勳",IF(J4066=[1]人員授權表!$C$188,"Iring陳俊明",IF(J4066=[1]人員授權表!$C$189,"Brian陳泓霖",VLOOKUP(K4066,[1]人員授權表!D$2:E$249,2,FALSE))))</f>
        <v>Brian陳泓霖</v>
      </c>
      <c r="P4066" s="67">
        <f t="shared" si="222"/>
        <v>44781</v>
      </c>
      <c r="Q4066" s="75" t="str">
        <f t="shared" si="221"/>
        <v>週一</v>
      </c>
      <c r="R4066" s="80">
        <v>44776</v>
      </c>
      <c r="AA4066" s="1"/>
    </row>
    <row r="4067" spans="2:27">
      <c r="D4067" s="68" t="s">
        <v>50</v>
      </c>
      <c r="E4067" s="70" t="s">
        <v>82</v>
      </c>
      <c r="F4067" s="19" t="s">
        <v>1658</v>
      </c>
      <c r="G4067" s="67">
        <v>44770</v>
      </c>
      <c r="H4067" s="67">
        <v>44783</v>
      </c>
      <c r="I4067" s="71">
        <f t="shared" si="220"/>
        <v>13</v>
      </c>
      <c r="J4067" s="72" t="s">
        <v>102</v>
      </c>
      <c r="K4067" s="72" t="s">
        <v>103</v>
      </c>
      <c r="L4067" s="73">
        <v>1</v>
      </c>
      <c r="M4067" s="73" t="s">
        <v>104</v>
      </c>
      <c r="N4067" s="68" t="str">
        <f>VLOOKUP(K4067,[1]人員授權表!D$3:G$249,4,0)</f>
        <v>無機</v>
      </c>
      <c r="O4067" s="70" t="s">
        <v>99</v>
      </c>
      <c r="P4067" s="67">
        <f t="shared" si="222"/>
        <v>44781</v>
      </c>
      <c r="Q4067" s="75" t="str">
        <f t="shared" si="221"/>
        <v>週一</v>
      </c>
      <c r="R4067" s="80">
        <v>44776</v>
      </c>
      <c r="AA4067" s="1"/>
    </row>
    <row r="4068" spans="2:27" ht="33.6">
      <c r="B4068" s="66">
        <v>44777</v>
      </c>
      <c r="D4068" s="68" t="s">
        <v>50</v>
      </c>
      <c r="E4068" s="70" t="s">
        <v>1456</v>
      </c>
      <c r="F4068" s="70" t="s">
        <v>1659</v>
      </c>
      <c r="G4068" s="67">
        <v>44775</v>
      </c>
      <c r="H4068" s="67">
        <v>44783</v>
      </c>
      <c r="I4068" s="71">
        <f t="shared" si="220"/>
        <v>8</v>
      </c>
      <c r="J4068" s="83" t="s">
        <v>1660</v>
      </c>
      <c r="K4068" s="72" t="s">
        <v>113</v>
      </c>
      <c r="L4068" s="73">
        <v>24</v>
      </c>
      <c r="M4068" s="73" t="s">
        <v>104</v>
      </c>
      <c r="N4068" s="68" t="s">
        <v>245</v>
      </c>
      <c r="O4068" s="70" t="s">
        <v>1113</v>
      </c>
      <c r="P4068" s="67">
        <f t="shared" si="222"/>
        <v>44781</v>
      </c>
      <c r="Q4068" s="75" t="str">
        <f t="shared" si="221"/>
        <v>週一</v>
      </c>
      <c r="R4068" s="80">
        <v>44778</v>
      </c>
      <c r="AA4068" s="1"/>
    </row>
    <row r="4069" spans="2:27">
      <c r="D4069" s="68" t="s">
        <v>50</v>
      </c>
      <c r="E4069" s="70" t="s">
        <v>51</v>
      </c>
      <c r="F4069" s="4" t="s">
        <v>1661</v>
      </c>
      <c r="G4069" s="67">
        <v>44769</v>
      </c>
      <c r="H4069" s="101">
        <v>44783</v>
      </c>
      <c r="I4069" s="71">
        <f t="shared" si="220"/>
        <v>14</v>
      </c>
      <c r="J4069" s="72" t="s">
        <v>200</v>
      </c>
      <c r="K4069" s="72" t="s">
        <v>201</v>
      </c>
      <c r="L4069" s="73">
        <v>10</v>
      </c>
      <c r="M4069" s="73" t="s">
        <v>104</v>
      </c>
      <c r="N4069" s="68" t="str">
        <f>VLOOKUP(K4069,[1]人員授權表!D$3:G$249,4,0)</f>
        <v>無機</v>
      </c>
      <c r="O4069" s="70" t="str">
        <f>IF(J4069=[1]人員授權表!$C$85,"Casper李羿勳",IF(J4069=[1]人員授權表!$C$188,"Iring陳俊明",IF(J4069=[1]人員授權表!$C$189,"Brian陳泓霖",VLOOKUP(K4069,[1]人員授權表!D$2:E$249,2,FALSE))))</f>
        <v>Ruby黃家蓁</v>
      </c>
      <c r="P4069" s="67">
        <f t="shared" si="222"/>
        <v>44781</v>
      </c>
      <c r="Q4069" s="75" t="str">
        <f t="shared" si="221"/>
        <v>週一</v>
      </c>
      <c r="R4069" s="80">
        <v>44778</v>
      </c>
      <c r="AA4069" s="1"/>
    </row>
    <row r="4070" spans="2:27">
      <c r="B4070" s="66">
        <v>44769</v>
      </c>
      <c r="D4070" s="68" t="s">
        <v>50</v>
      </c>
      <c r="E4070" s="70" t="s">
        <v>51</v>
      </c>
      <c r="F4070" s="4" t="s">
        <v>1662</v>
      </c>
      <c r="G4070" s="67">
        <v>44770</v>
      </c>
      <c r="H4070" s="101">
        <v>44783</v>
      </c>
      <c r="I4070" s="71">
        <f t="shared" si="220"/>
        <v>13</v>
      </c>
      <c r="J4070" s="72" t="s">
        <v>200</v>
      </c>
      <c r="K4070" s="72" t="s">
        <v>201</v>
      </c>
      <c r="L4070" s="73">
        <v>5</v>
      </c>
      <c r="M4070" s="73" t="s">
        <v>104</v>
      </c>
      <c r="N4070" s="68" t="str">
        <f>VLOOKUP(K4070,[1]人員授權表!D$3:G$249,4,0)</f>
        <v>無機</v>
      </c>
      <c r="O4070" s="70" t="str">
        <f>IF(J4070=[1]人員授權表!$C$85,"Casper李羿勳",IF(J4070=[1]人員授權表!$C$188,"Iring陳俊明",IF(J4070=[1]人員授權表!$C$189,"Brian陳泓霖",VLOOKUP(K4070,[1]人員授權表!D$2:E$249,2,FALSE))))</f>
        <v>Ruby黃家蓁</v>
      </c>
      <c r="P4070" s="67">
        <f t="shared" si="222"/>
        <v>44781</v>
      </c>
      <c r="Q4070" s="75" t="str">
        <f t="shared" si="221"/>
        <v>週一</v>
      </c>
      <c r="R4070" s="80">
        <v>44783</v>
      </c>
      <c r="S4070" s="85">
        <v>44783</v>
      </c>
      <c r="T4070" s="70">
        <v>1</v>
      </c>
      <c r="U4070" s="70">
        <v>1</v>
      </c>
      <c r="Y4070" s="78">
        <v>44785</v>
      </c>
      <c r="Z4070" s="79" t="s">
        <v>1663</v>
      </c>
      <c r="AA4070" s="1"/>
    </row>
    <row r="4071" spans="2:27">
      <c r="D4071" s="68" t="s">
        <v>50</v>
      </c>
      <c r="E4071" s="70" t="s">
        <v>82</v>
      </c>
      <c r="F4071" s="4" t="s">
        <v>1664</v>
      </c>
      <c r="G4071" s="67">
        <v>44767</v>
      </c>
      <c r="H4071" s="67">
        <v>44783</v>
      </c>
      <c r="I4071" s="71">
        <f t="shared" si="220"/>
        <v>16</v>
      </c>
      <c r="J4071" s="72" t="s">
        <v>133</v>
      </c>
      <c r="K4071" s="72" t="s">
        <v>187</v>
      </c>
      <c r="L4071" s="73">
        <v>5</v>
      </c>
      <c r="M4071" s="73" t="s">
        <v>91</v>
      </c>
      <c r="N4071" s="68" t="str">
        <f>VLOOKUP(K4071,[1]人員授權表!D$3:G$249,4,0)</f>
        <v>無機</v>
      </c>
      <c r="O4071" s="70" t="str">
        <f>IF(J4071=[1]人員授權表!$C$85,"Casper李羿勳",IF(J4071=[1]人員授權表!$C$188,"Iring陳俊明",IF(J4071=[1]人員授權表!$C$189,"Brian陳泓霖",VLOOKUP(K4071,[1]人員授權表!D$2:E$249,2,FALSE))))</f>
        <v>Ruby黃家蓁</v>
      </c>
      <c r="P4071" s="67">
        <f t="shared" si="222"/>
        <v>44781</v>
      </c>
      <c r="Q4071" s="75" t="str">
        <f t="shared" si="221"/>
        <v>週一</v>
      </c>
      <c r="R4071" s="80">
        <v>44774</v>
      </c>
      <c r="AA4071" s="1"/>
    </row>
    <row r="4072" spans="2:27">
      <c r="D4072" s="68" t="s">
        <v>50</v>
      </c>
      <c r="E4072" s="70" t="s">
        <v>82</v>
      </c>
      <c r="F4072" s="19" t="s">
        <v>1665</v>
      </c>
      <c r="G4072" s="67">
        <v>44767</v>
      </c>
      <c r="H4072" s="67">
        <v>44783</v>
      </c>
      <c r="I4072" s="71">
        <f t="shared" si="220"/>
        <v>16</v>
      </c>
      <c r="J4072" s="72" t="s">
        <v>133</v>
      </c>
      <c r="K4072" s="72" t="s">
        <v>187</v>
      </c>
      <c r="L4072" s="73">
        <v>2</v>
      </c>
      <c r="M4072" s="73" t="s">
        <v>108</v>
      </c>
      <c r="N4072" s="68" t="str">
        <f>VLOOKUP(K4072,[1]人員授權表!D$3:G$249,4,0)</f>
        <v>無機</v>
      </c>
      <c r="O4072" s="70" t="str">
        <f>IF(J4072=[1]人員授權表!$C$85,"Casper李羿勳",IF(J4072=[1]人員授權表!$C$188,"Iring陳俊明",IF(J4072=[1]人員授權表!$C$189,"Brian陳泓霖",VLOOKUP(K4072,[1]人員授權表!D$2:E$249,2,FALSE))))</f>
        <v>Ruby黃家蓁</v>
      </c>
      <c r="P4072" s="67">
        <f t="shared" si="222"/>
        <v>44781</v>
      </c>
      <c r="Q4072" s="75" t="str">
        <f t="shared" si="221"/>
        <v>週一</v>
      </c>
      <c r="R4072" s="80">
        <v>44774</v>
      </c>
      <c r="AA4072" s="1"/>
    </row>
    <row r="4073" spans="2:27">
      <c r="B4073" s="66">
        <v>44769</v>
      </c>
      <c r="D4073" s="68" t="s">
        <v>50</v>
      </c>
      <c r="E4073" s="70" t="s">
        <v>51</v>
      </c>
      <c r="F4073" s="4" t="s">
        <v>1666</v>
      </c>
      <c r="G4073" s="67">
        <v>44767</v>
      </c>
      <c r="H4073" s="101">
        <v>44784</v>
      </c>
      <c r="I4073" s="71">
        <f t="shared" si="220"/>
        <v>17</v>
      </c>
      <c r="J4073" s="72" t="s">
        <v>60</v>
      </c>
      <c r="K4073" s="72" t="s">
        <v>61</v>
      </c>
      <c r="L4073" s="73">
        <v>2</v>
      </c>
      <c r="M4073" s="73" t="s">
        <v>91</v>
      </c>
      <c r="N4073" s="68" t="str">
        <f>VLOOKUP(K4073,[1]人員授權表!D$3:G$249,4,0)</f>
        <v>有機</v>
      </c>
      <c r="O4073" s="70" t="str">
        <f>IF(J4073=[1]人員授權表!$C$85,"Casper李羿勳",IF(J4073=[1]人員授權表!$C$188,"Iring陳俊明",IF(J4073=[1]人員授權表!$C$189,"Brian陳泓霖",VLOOKUP(K4073,[1]人員授權表!D$2:E$249,2,FALSE))))</f>
        <v>Marco陳鴻鈞</v>
      </c>
      <c r="P4073" s="67">
        <f t="shared" si="222"/>
        <v>44782</v>
      </c>
      <c r="Q4073" s="75" t="str">
        <f t="shared" si="221"/>
        <v>週二</v>
      </c>
      <c r="R4073" s="80">
        <v>44782</v>
      </c>
      <c r="X4073" s="70">
        <v>1</v>
      </c>
      <c r="Y4073" s="78">
        <v>44782</v>
      </c>
      <c r="Z4073" s="79" t="s">
        <v>1667</v>
      </c>
      <c r="AA4073" s="1"/>
    </row>
    <row r="4074" spans="2:27">
      <c r="B4074" s="66">
        <v>44769</v>
      </c>
      <c r="D4074" s="68" t="s">
        <v>50</v>
      </c>
      <c r="E4074" s="70" t="s">
        <v>51</v>
      </c>
      <c r="F4074" s="4" t="s">
        <v>1668</v>
      </c>
      <c r="G4074" s="67">
        <v>44767</v>
      </c>
      <c r="H4074" s="101">
        <v>44784</v>
      </c>
      <c r="I4074" s="71">
        <f t="shared" si="220"/>
        <v>17</v>
      </c>
      <c r="J4074" s="72" t="s">
        <v>53</v>
      </c>
      <c r="K4074" s="72" t="s">
        <v>54</v>
      </c>
      <c r="L4074" s="73">
        <v>2</v>
      </c>
      <c r="M4074" s="73" t="s">
        <v>91</v>
      </c>
      <c r="N4074" s="68" t="str">
        <f>VLOOKUP(K4074,[1]人員授權表!D$3:G$249,4,0)</f>
        <v>有機</v>
      </c>
      <c r="O4074" s="70" t="str">
        <f>IF(J4074=[1]人員授權表!$C$85,"Casper李羿勳",IF(J4074=[1]人員授權表!$C$188,"Iring陳俊明",IF(J4074=[1]人員授權表!$C$189,"Brian陳泓霖",VLOOKUP(K4074,[1]人員授權表!D$2:E$249,2,FALSE))))</f>
        <v>Marco陳鴻鈞</v>
      </c>
      <c r="P4074" s="67">
        <f t="shared" si="222"/>
        <v>44782</v>
      </c>
      <c r="Q4074" s="75" t="str">
        <f t="shared" si="221"/>
        <v>週二</v>
      </c>
      <c r="R4074" s="80">
        <v>44782</v>
      </c>
      <c r="X4074" s="70">
        <v>1</v>
      </c>
      <c r="Y4074" s="78">
        <v>44783</v>
      </c>
      <c r="Z4074" s="79" t="s">
        <v>1669</v>
      </c>
      <c r="AA4074" s="1"/>
    </row>
    <row r="4075" spans="2:27">
      <c r="B4075" s="66">
        <v>44769</v>
      </c>
      <c r="D4075" s="68" t="s">
        <v>50</v>
      </c>
      <c r="E4075" s="70" t="s">
        <v>51</v>
      </c>
      <c r="F4075" s="4" t="s">
        <v>1668</v>
      </c>
      <c r="G4075" s="67">
        <v>44767</v>
      </c>
      <c r="H4075" s="101">
        <v>44784</v>
      </c>
      <c r="I4075" s="71">
        <f t="shared" si="220"/>
        <v>17</v>
      </c>
      <c r="J4075" s="72" t="s">
        <v>240</v>
      </c>
      <c r="K4075" s="72" t="s">
        <v>248</v>
      </c>
      <c r="L4075" s="73">
        <v>1</v>
      </c>
      <c r="M4075" s="73" t="s">
        <v>91</v>
      </c>
      <c r="N4075" s="68" t="str">
        <f>VLOOKUP(K4075,[1]人員授權表!D$3:G$249,4,0)</f>
        <v>有機</v>
      </c>
      <c r="O4075" s="70" t="str">
        <f>IF(J4075=[1]人員授權表!$C$85,"Casper李羿勳",IF(J4075=[1]人員授權表!$C$188,"Iring陳俊明",IF(J4075=[1]人員授權表!$C$189,"Brian陳泓霖",VLOOKUP(K4075,[1]人員授權表!D$2:E$249,2,FALSE))))</f>
        <v>Marco陳鴻鈞</v>
      </c>
      <c r="P4075" s="67">
        <f t="shared" si="222"/>
        <v>44782</v>
      </c>
      <c r="Q4075" s="75" t="str">
        <f t="shared" si="221"/>
        <v>週二</v>
      </c>
      <c r="R4075" s="80">
        <v>44771</v>
      </c>
      <c r="AA4075" s="1"/>
    </row>
    <row r="4076" spans="2:27">
      <c r="B4076" s="66">
        <v>44769</v>
      </c>
      <c r="D4076" s="68" t="s">
        <v>50</v>
      </c>
      <c r="E4076" s="70" t="s">
        <v>51</v>
      </c>
      <c r="F4076" s="4" t="s">
        <v>1668</v>
      </c>
      <c r="G4076" s="67">
        <v>44767</v>
      </c>
      <c r="H4076" s="101">
        <v>44784</v>
      </c>
      <c r="I4076" s="71">
        <f t="shared" si="220"/>
        <v>17</v>
      </c>
      <c r="J4076" s="72" t="s">
        <v>927</v>
      </c>
      <c r="K4076" s="72" t="s">
        <v>248</v>
      </c>
      <c r="L4076" s="73">
        <v>1</v>
      </c>
      <c r="M4076" s="73" t="s">
        <v>91</v>
      </c>
      <c r="N4076" s="68" t="str">
        <f>VLOOKUP(K4076,[1]人員授權表!D$3:G$249,4,0)</f>
        <v>有機</v>
      </c>
      <c r="O4076" s="70" t="str">
        <f>IF(J4076=[1]人員授權表!$C$85,"Casper李羿勳",IF(J4076=[1]人員授權表!$C$188,"Iring陳俊明",IF(J4076=[1]人員授權表!$C$189,"Brian陳泓霖",VLOOKUP(K4076,[1]人員授權表!D$2:E$249,2,FALSE))))</f>
        <v>Marco陳鴻鈞</v>
      </c>
      <c r="P4076" s="67">
        <f t="shared" si="222"/>
        <v>44782</v>
      </c>
      <c r="Q4076" s="75" t="str">
        <f t="shared" si="221"/>
        <v>週二</v>
      </c>
      <c r="R4076" s="80">
        <v>44771</v>
      </c>
      <c r="AA4076" s="1"/>
    </row>
    <row r="4077" spans="2:27">
      <c r="B4077" s="66">
        <v>44769</v>
      </c>
      <c r="D4077" s="68" t="s">
        <v>50</v>
      </c>
      <c r="E4077" s="70" t="s">
        <v>51</v>
      </c>
      <c r="F4077" s="4" t="s">
        <v>1668</v>
      </c>
      <c r="G4077" s="67">
        <v>44767</v>
      </c>
      <c r="H4077" s="101">
        <v>44784</v>
      </c>
      <c r="I4077" s="71">
        <f t="shared" si="220"/>
        <v>17</v>
      </c>
      <c r="J4077" s="72" t="s">
        <v>244</v>
      </c>
      <c r="K4077" s="72" t="s">
        <v>241</v>
      </c>
      <c r="L4077" s="73">
        <v>1</v>
      </c>
      <c r="M4077" s="73" t="s">
        <v>91</v>
      </c>
      <c r="N4077" s="68" t="str">
        <f>VLOOKUP(K4077,[1]人員授權表!D$3:G$249,4,0)</f>
        <v>有機</v>
      </c>
      <c r="O4077" s="70" t="str">
        <f>IF(J4077=[1]人員授權表!$C$85,"Casper李羿勳",IF(J4077=[1]人員授權表!$C$188,"Iring陳俊明",IF(J4077=[1]人員授權表!$C$189,"Brian陳泓霖",VLOOKUP(K4077,[1]人員授權表!D$2:E$249,2,FALSE))))</f>
        <v>Casper李羿勳</v>
      </c>
      <c r="P4077" s="67">
        <f t="shared" si="222"/>
        <v>44782</v>
      </c>
      <c r="Q4077" s="75" t="str">
        <f t="shared" si="221"/>
        <v>週二</v>
      </c>
      <c r="R4077" s="80">
        <v>44778</v>
      </c>
      <c r="AA4077" s="1"/>
    </row>
    <row r="4078" spans="2:27">
      <c r="B4078" s="66">
        <v>44769</v>
      </c>
      <c r="D4078" s="68" t="s">
        <v>50</v>
      </c>
      <c r="E4078" s="70" t="s">
        <v>51</v>
      </c>
      <c r="F4078" s="4" t="s">
        <v>1668</v>
      </c>
      <c r="G4078" s="67">
        <v>44767</v>
      </c>
      <c r="H4078" s="101">
        <v>44784</v>
      </c>
      <c r="I4078" s="71">
        <f t="shared" si="220"/>
        <v>17</v>
      </c>
      <c r="J4078" s="72" t="s">
        <v>246</v>
      </c>
      <c r="K4078" s="72" t="s">
        <v>925</v>
      </c>
      <c r="L4078" s="73">
        <v>1</v>
      </c>
      <c r="M4078" s="73" t="s">
        <v>91</v>
      </c>
      <c r="N4078" s="68" t="str">
        <f>VLOOKUP(K4078,[1]人員授權表!D$3:G$249,4,0)</f>
        <v>有機</v>
      </c>
      <c r="O4078" s="70" t="str">
        <f>IF(J4078=[1]人員授權表!$C$85,"Casper李羿勳",IF(J4078=[1]人員授權表!$C$188,"Iring陳俊明",IF(J4078=[1]人員授權表!$C$189,"Brian陳泓霖",VLOOKUP(K4078,[1]人員授權表!D$2:E$249,2,FALSE))))</f>
        <v>Casper李羿勳</v>
      </c>
      <c r="P4078" s="67">
        <f t="shared" si="222"/>
        <v>44782</v>
      </c>
      <c r="Q4078" s="75" t="str">
        <f t="shared" si="221"/>
        <v>週二</v>
      </c>
      <c r="R4078" s="80">
        <v>44778</v>
      </c>
      <c r="AA4078" s="1"/>
    </row>
    <row r="4079" spans="2:27">
      <c r="B4079" s="66">
        <v>44769</v>
      </c>
      <c r="D4079" s="68" t="s">
        <v>50</v>
      </c>
      <c r="E4079" s="70" t="s">
        <v>51</v>
      </c>
      <c r="F4079" s="4" t="s">
        <v>1668</v>
      </c>
      <c r="G4079" s="67">
        <v>44767</v>
      </c>
      <c r="H4079" s="101">
        <v>44784</v>
      </c>
      <c r="I4079" s="71">
        <f t="shared" si="220"/>
        <v>17</v>
      </c>
      <c r="J4079" s="72" t="s">
        <v>238</v>
      </c>
      <c r="K4079" s="72" t="s">
        <v>239</v>
      </c>
      <c r="L4079" s="73">
        <v>1</v>
      </c>
      <c r="M4079" s="73" t="s">
        <v>91</v>
      </c>
      <c r="N4079" s="68" t="str">
        <f>VLOOKUP(K4079,[1]人員授權表!D$3:G$249,4,0)</f>
        <v>有機</v>
      </c>
      <c r="O4079" s="70" t="str">
        <f>IF(J4079=[1]人員授權表!$C$85,"Casper李羿勳",IF(J4079=[1]人員授權表!$C$188,"Iring陳俊明",IF(J4079=[1]人員授權表!$C$189,"Brian陳泓霖",VLOOKUP(K4079,[1]人員授權表!D$2:E$249,2,FALSE))))</f>
        <v>Casper李羿勳</v>
      </c>
      <c r="P4079" s="67">
        <f t="shared" si="222"/>
        <v>44782</v>
      </c>
      <c r="Q4079" s="75" t="str">
        <f t="shared" si="221"/>
        <v>週二</v>
      </c>
      <c r="R4079" s="80">
        <v>44778</v>
      </c>
      <c r="AA4079" s="1"/>
    </row>
    <row r="4080" spans="2:27">
      <c r="B4080" s="66">
        <v>44769</v>
      </c>
      <c r="D4080" s="68" t="s">
        <v>50</v>
      </c>
      <c r="E4080" s="70" t="s">
        <v>51</v>
      </c>
      <c r="F4080" s="4" t="s">
        <v>1670</v>
      </c>
      <c r="G4080" s="67">
        <v>44765</v>
      </c>
      <c r="H4080" s="67">
        <v>44784</v>
      </c>
      <c r="I4080" s="71">
        <f t="shared" si="220"/>
        <v>19</v>
      </c>
      <c r="J4080" s="72" t="s">
        <v>60</v>
      </c>
      <c r="K4080" s="72" t="s">
        <v>61</v>
      </c>
      <c r="L4080" s="73">
        <v>8</v>
      </c>
      <c r="M4080" s="73" t="s">
        <v>91</v>
      </c>
      <c r="N4080" s="68" t="str">
        <f>VLOOKUP(K4080,[1]人員授權表!D$3:G$249,4,0)</f>
        <v>有機</v>
      </c>
      <c r="O4080" s="70" t="str">
        <f>IF(J4080=[1]人員授權表!$C$85,"Casper李羿勳",IF(J4080=[1]人員授權表!$C$188,"Iring陳俊明",IF(J4080=[1]人員授權表!$C$189,"Brian陳泓霖",VLOOKUP(K4080,[1]人員授權表!D$2:E$249,2,FALSE))))</f>
        <v>Marco陳鴻鈞</v>
      </c>
      <c r="P4080" s="67">
        <f t="shared" si="222"/>
        <v>44782</v>
      </c>
      <c r="Q4080" s="75" t="str">
        <f t="shared" si="221"/>
        <v>週二</v>
      </c>
      <c r="R4080" s="80">
        <v>44782</v>
      </c>
      <c r="Z4080" s="79" t="s">
        <v>1671</v>
      </c>
      <c r="AA4080" s="1"/>
    </row>
    <row r="4081" spans="2:28">
      <c r="D4081" s="68" t="s">
        <v>50</v>
      </c>
      <c r="E4081" s="70" t="s">
        <v>51</v>
      </c>
      <c r="F4081" s="4" t="s">
        <v>1672</v>
      </c>
      <c r="G4081" s="67">
        <v>44765</v>
      </c>
      <c r="H4081" s="67">
        <v>44784</v>
      </c>
      <c r="I4081" s="71">
        <f t="shared" si="220"/>
        <v>19</v>
      </c>
      <c r="J4081" s="72" t="s">
        <v>193</v>
      </c>
      <c r="K4081" s="72" t="s">
        <v>470</v>
      </c>
      <c r="L4081" s="73">
        <v>5</v>
      </c>
      <c r="M4081" s="73" t="s">
        <v>91</v>
      </c>
      <c r="N4081" s="68" t="str">
        <f>VLOOKUP(K4081,[1]人員授權表!D$3:G$249,4,0)</f>
        <v>無機</v>
      </c>
      <c r="O4081" s="70" t="str">
        <f>IF(J4081=[1]人員授權表!$C$85,"Casper李羿勳",IF(J4081=[1]人員授權表!$C$188,"Iring陳俊明",IF(J4081=[1]人員授權表!$C$189,"Brian陳泓霖",VLOOKUP(K4081,[1]人員授權表!D$2:E$249,2,FALSE))))</f>
        <v>Iring陳俊明</v>
      </c>
      <c r="P4081" s="67">
        <f t="shared" si="222"/>
        <v>44782</v>
      </c>
      <c r="Q4081" s="75" t="str">
        <f t="shared" si="221"/>
        <v>週二</v>
      </c>
      <c r="R4081" s="80">
        <v>44777</v>
      </c>
      <c r="AA4081" s="1"/>
    </row>
    <row r="4082" spans="2:28">
      <c r="D4082" s="68" t="s">
        <v>50</v>
      </c>
      <c r="E4082" s="70" t="s">
        <v>51</v>
      </c>
      <c r="F4082" s="4" t="s">
        <v>1672</v>
      </c>
      <c r="G4082" s="67">
        <v>44765</v>
      </c>
      <c r="H4082" s="67">
        <v>44784</v>
      </c>
      <c r="I4082" s="71">
        <f t="shared" si="220"/>
        <v>19</v>
      </c>
      <c r="J4082" s="72" t="s">
        <v>1625</v>
      </c>
      <c r="K4082" s="72" t="s">
        <v>470</v>
      </c>
      <c r="L4082" s="73">
        <v>1</v>
      </c>
      <c r="M4082" s="73" t="s">
        <v>91</v>
      </c>
      <c r="N4082" s="68" t="str">
        <f>VLOOKUP(K4082,[1]人員授權表!D$3:G$249,4,0)</f>
        <v>無機</v>
      </c>
      <c r="O4082" s="70" t="str">
        <f>IF(J4082=[1]人員授權表!$C$85,"Casper李羿勳",IF(J4082=[1]人員授權表!$C$188,"Iring陳俊明",IF(J4082=[1]人員授權表!$C$189,"Brian陳泓霖",VLOOKUP(K4082,[1]人員授權表!D$2:E$249,2,FALSE))))</f>
        <v>Iring陳俊明</v>
      </c>
      <c r="P4082" s="67">
        <f t="shared" si="222"/>
        <v>44782</v>
      </c>
      <c r="Q4082" s="75" t="str">
        <f t="shared" si="221"/>
        <v>週二</v>
      </c>
      <c r="R4082" s="80">
        <v>44777</v>
      </c>
      <c r="AA4082" s="1"/>
    </row>
    <row r="4083" spans="2:28">
      <c r="B4083" s="66">
        <v>44769</v>
      </c>
      <c r="D4083" s="68" t="s">
        <v>50</v>
      </c>
      <c r="E4083" s="70" t="s">
        <v>51</v>
      </c>
      <c r="F4083" s="4" t="s">
        <v>1673</v>
      </c>
      <c r="G4083" s="67">
        <v>44765</v>
      </c>
      <c r="H4083" s="67">
        <v>44784</v>
      </c>
      <c r="I4083" s="71">
        <f t="shared" si="220"/>
        <v>19</v>
      </c>
      <c r="J4083" s="72" t="s">
        <v>60</v>
      </c>
      <c r="K4083" s="72" t="s">
        <v>61</v>
      </c>
      <c r="L4083" s="73">
        <v>3</v>
      </c>
      <c r="M4083" s="73" t="s">
        <v>91</v>
      </c>
      <c r="N4083" s="68" t="str">
        <f>VLOOKUP(K4083,[1]人員授權表!D$3:G$249,4,0)</f>
        <v>有機</v>
      </c>
      <c r="O4083" s="70" t="str">
        <f>IF(J4083=[1]人員授權表!$C$85,"Casper李羿勳",IF(J4083=[1]人員授權表!$C$188,"Iring陳俊明",IF(J4083=[1]人員授權表!$C$189,"Brian陳泓霖",VLOOKUP(K4083,[1]人員授權表!D$2:E$249,2,FALSE))))</f>
        <v>Marco陳鴻鈞</v>
      </c>
      <c r="P4083" s="67">
        <f t="shared" si="222"/>
        <v>44782</v>
      </c>
      <c r="Q4083" s="75" t="str">
        <f t="shared" si="221"/>
        <v>週二</v>
      </c>
      <c r="R4083" s="80">
        <v>44782</v>
      </c>
      <c r="X4083" s="70">
        <v>2</v>
      </c>
      <c r="Y4083" s="78">
        <v>44783</v>
      </c>
      <c r="Z4083" s="79" t="s">
        <v>1674</v>
      </c>
      <c r="AA4083" s="1"/>
    </row>
    <row r="4084" spans="2:28">
      <c r="D4084" s="68" t="s">
        <v>50</v>
      </c>
      <c r="E4084" s="70" t="s">
        <v>51</v>
      </c>
      <c r="F4084" s="4" t="s">
        <v>1675</v>
      </c>
      <c r="G4084" s="67">
        <v>44765</v>
      </c>
      <c r="H4084" s="67">
        <v>44784</v>
      </c>
      <c r="I4084" s="71">
        <f t="shared" si="220"/>
        <v>19</v>
      </c>
      <c r="J4084" s="72" t="s">
        <v>69</v>
      </c>
      <c r="K4084" s="72" t="s">
        <v>70</v>
      </c>
      <c r="L4084" s="73">
        <v>1</v>
      </c>
      <c r="M4084" s="73" t="s">
        <v>91</v>
      </c>
      <c r="N4084" s="68" t="str">
        <f>VLOOKUP(K4084,[1]人員授權表!D$3:G$249,4,0)</f>
        <v>有機</v>
      </c>
      <c r="O4084" s="70" t="str">
        <f>IF(J4084=[1]人員授權表!$C$85,"Casper李羿勳",IF(J4084=[1]人員授權表!$C$188,"Iring陳俊明",IF(J4084=[1]人員授權表!$C$189,"Brian陳泓霖",VLOOKUP(K4084,[1]人員授權表!D$2:E$249,2,FALSE))))</f>
        <v>Casper李羿勳</v>
      </c>
      <c r="P4084" s="67">
        <f t="shared" si="222"/>
        <v>44782</v>
      </c>
      <c r="Q4084" s="75" t="str">
        <f t="shared" si="221"/>
        <v>週二</v>
      </c>
      <c r="R4084" s="80">
        <v>44778</v>
      </c>
      <c r="AA4084" s="1"/>
    </row>
    <row r="4085" spans="2:28">
      <c r="D4085" s="68" t="s">
        <v>50</v>
      </c>
      <c r="E4085" s="70" t="s">
        <v>82</v>
      </c>
      <c r="F4085" s="70" t="s">
        <v>1676</v>
      </c>
      <c r="G4085" s="67">
        <v>44770</v>
      </c>
      <c r="H4085" s="67">
        <v>44784</v>
      </c>
      <c r="I4085" s="71">
        <f t="shared" si="220"/>
        <v>14</v>
      </c>
      <c r="J4085" s="72" t="s">
        <v>84</v>
      </c>
      <c r="K4085" s="72" t="s">
        <v>85</v>
      </c>
      <c r="L4085" s="73">
        <v>2</v>
      </c>
      <c r="M4085" s="73" t="s">
        <v>86</v>
      </c>
      <c r="N4085" s="68" t="str">
        <f>VLOOKUP(K4085,[1]人員授權表!D$3:G$249,4,0)</f>
        <v>有機</v>
      </c>
      <c r="O4085" s="70" t="str">
        <f>IF(J4085=[1]人員授權表!$C$85,"Casper李羿勳",IF(J4085=[1]人員授權表!$C$188,"Iring陳俊明",IF(J4085=[1]人員授權表!$C$189,"Brian陳泓霖",VLOOKUP(K4085,[1]人員授權表!D$2:E$249,2,FALSE))))</f>
        <v>Lucy黃詩婷</v>
      </c>
      <c r="P4085" s="67">
        <f t="shared" si="222"/>
        <v>44782</v>
      </c>
      <c r="Q4085" s="75" t="str">
        <f t="shared" si="221"/>
        <v>週二</v>
      </c>
      <c r="R4085" s="80">
        <v>44778</v>
      </c>
      <c r="AA4085" s="1"/>
    </row>
    <row r="4086" spans="2:28">
      <c r="B4086" s="66">
        <v>44775</v>
      </c>
      <c r="D4086" s="68" t="s">
        <v>50</v>
      </c>
      <c r="E4086" s="70" t="s">
        <v>82</v>
      </c>
      <c r="F4086" s="70" t="s">
        <v>1677</v>
      </c>
      <c r="G4086" s="67">
        <v>44770</v>
      </c>
      <c r="H4086" s="67">
        <v>44784</v>
      </c>
      <c r="I4086" s="71">
        <f t="shared" si="220"/>
        <v>14</v>
      </c>
      <c r="J4086" s="72" t="s">
        <v>785</v>
      </c>
      <c r="K4086" s="72" t="s">
        <v>395</v>
      </c>
      <c r="L4086" s="73">
        <v>1</v>
      </c>
      <c r="M4086" s="73" t="s">
        <v>324</v>
      </c>
      <c r="N4086" s="68" t="str">
        <f>VLOOKUP(K4086,[1]人員授權表!D$3:G$249,4,0)</f>
        <v>無機</v>
      </c>
      <c r="O4086" s="70" t="str">
        <f>IF(J4086=[1]人員授權表!$C$85,"Casper李羿勳",IF(J4086=[1]人員授權表!$C$188,"Iring陳俊明",IF(J4086=[1]人員授權表!$C$189,"Brian陳泓霖",VLOOKUP(K4086,[1]人員授權表!D$2:E$249,2,FALSE))))</f>
        <v>Ken張智凱</v>
      </c>
      <c r="P4086" s="67">
        <f t="shared" si="222"/>
        <v>44782</v>
      </c>
      <c r="Q4086" s="75" t="str">
        <f t="shared" si="221"/>
        <v>週二</v>
      </c>
      <c r="R4086" s="80">
        <v>44775</v>
      </c>
      <c r="AA4086" s="1"/>
    </row>
    <row r="4087" spans="2:28">
      <c r="B4087" s="66">
        <v>44781</v>
      </c>
      <c r="D4087" s="68" t="s">
        <v>50</v>
      </c>
      <c r="E4087" s="70" t="s">
        <v>1418</v>
      </c>
      <c r="F4087" s="19" t="s">
        <v>1678</v>
      </c>
      <c r="G4087" s="67">
        <v>44776</v>
      </c>
      <c r="H4087" s="67">
        <v>44784</v>
      </c>
      <c r="I4087" s="71">
        <f t="shared" si="220"/>
        <v>8</v>
      </c>
      <c r="J4087" s="72" t="s">
        <v>102</v>
      </c>
      <c r="K4087" s="72" t="s">
        <v>103</v>
      </c>
      <c r="L4087" s="73">
        <v>1</v>
      </c>
      <c r="M4087" s="73" t="s">
        <v>108</v>
      </c>
      <c r="N4087" s="68" t="str">
        <f>VLOOKUP(K4087,[1]人員授權表!D$3:G$249,4,0)</f>
        <v>無機</v>
      </c>
      <c r="O4087" s="70" t="s">
        <v>99</v>
      </c>
      <c r="P4087" s="67">
        <f>H4087-1</f>
        <v>44783</v>
      </c>
      <c r="Q4087" s="75" t="str">
        <f t="shared" si="221"/>
        <v>週三</v>
      </c>
      <c r="R4087" s="80">
        <v>44781</v>
      </c>
      <c r="AA4087" s="102"/>
      <c r="AB4087" s="103"/>
    </row>
    <row r="4088" spans="2:28">
      <c r="C4088" s="67">
        <v>44776</v>
      </c>
      <c r="D4088" s="68" t="s">
        <v>50</v>
      </c>
      <c r="E4088" s="70" t="s">
        <v>82</v>
      </c>
      <c r="F4088" s="70" t="s">
        <v>1679</v>
      </c>
      <c r="G4088" s="67">
        <v>44770</v>
      </c>
      <c r="H4088" s="67">
        <v>44784</v>
      </c>
      <c r="I4088" s="71">
        <f t="shared" si="220"/>
        <v>14</v>
      </c>
      <c r="J4088" s="72" t="s">
        <v>125</v>
      </c>
      <c r="K4088" s="72" t="s">
        <v>144</v>
      </c>
      <c r="L4088" s="110">
        <v>2</v>
      </c>
      <c r="M4088" s="73" t="s">
        <v>79</v>
      </c>
      <c r="N4088" s="68" t="str">
        <f>VLOOKUP(K4088,[1]人員授權表!D$3:G$249,4,0)</f>
        <v>有機</v>
      </c>
      <c r="O4088" s="70" t="str">
        <f>IF(J4088=[1]人員授權表!$C$85,"Casper李羿勳",IF(J4088=[1]人員授權表!$C$188,"Iring陳俊明",IF(J4088=[1]人員授權表!$C$189,"Brian陳泓霖",VLOOKUP(K4088,[1]人員授權表!D$2:E$249,2,FALSE))))</f>
        <v>Lucy黃詩婷</v>
      </c>
      <c r="P4088" s="67">
        <f>H4088-3</f>
        <v>44781</v>
      </c>
      <c r="Q4088" s="75" t="str">
        <f t="shared" si="221"/>
        <v>週一</v>
      </c>
      <c r="R4088" s="80">
        <v>44778</v>
      </c>
      <c r="Z4088" s="79" t="s">
        <v>1680</v>
      </c>
      <c r="AA4088" s="1"/>
    </row>
    <row r="4089" spans="2:28">
      <c r="C4089" s="67">
        <v>44776</v>
      </c>
      <c r="D4089" s="68" t="s">
        <v>50</v>
      </c>
      <c r="E4089" s="70" t="s">
        <v>82</v>
      </c>
      <c r="F4089" s="70" t="s">
        <v>1681</v>
      </c>
      <c r="G4089" s="67">
        <v>44770</v>
      </c>
      <c r="H4089" s="67">
        <v>44784</v>
      </c>
      <c r="I4089" s="71">
        <f t="shared" si="220"/>
        <v>14</v>
      </c>
      <c r="J4089" s="72" t="s">
        <v>139</v>
      </c>
      <c r="K4089" s="72" t="s">
        <v>140</v>
      </c>
      <c r="L4089" s="110">
        <v>2</v>
      </c>
      <c r="M4089" s="73" t="s">
        <v>79</v>
      </c>
      <c r="N4089" s="68" t="str">
        <f>VLOOKUP(K4089,[1]人員授權表!D$3:G$249,4,0)</f>
        <v>無機</v>
      </c>
      <c r="O4089" s="70" t="str">
        <f>IF(J4089=[1]人員授權表!$C$85,"Casper李羿勳",IF(J4089=[1]人員授權表!$C$188,"Iring陳俊明",IF(J4089=[1]人員授權表!$C$189,"Brian陳泓霖",VLOOKUP(K4089,[1]人員授權表!D$2:E$249,2,FALSE))))</f>
        <v>Brian陳泓霖</v>
      </c>
      <c r="P4089" s="67">
        <f>H4089-3</f>
        <v>44781</v>
      </c>
      <c r="Q4089" s="75" t="str">
        <f t="shared" si="221"/>
        <v>週一</v>
      </c>
      <c r="R4089" s="80">
        <v>44776</v>
      </c>
      <c r="Z4089" s="79" t="s">
        <v>1680</v>
      </c>
      <c r="AA4089" s="1"/>
    </row>
    <row r="4090" spans="2:28">
      <c r="C4090" s="67">
        <v>44776</v>
      </c>
      <c r="D4090" s="68" t="s">
        <v>50</v>
      </c>
      <c r="E4090" s="70" t="s">
        <v>82</v>
      </c>
      <c r="F4090" s="70" t="s">
        <v>1679</v>
      </c>
      <c r="G4090" s="67">
        <v>44770</v>
      </c>
      <c r="H4090" s="67">
        <v>44784</v>
      </c>
      <c r="I4090" s="71">
        <f t="shared" si="220"/>
        <v>14</v>
      </c>
      <c r="J4090" s="72" t="s">
        <v>137</v>
      </c>
      <c r="K4090" s="72" t="s">
        <v>138</v>
      </c>
      <c r="L4090" s="110">
        <v>2</v>
      </c>
      <c r="M4090" s="73" t="s">
        <v>79</v>
      </c>
      <c r="N4090" s="68" t="str">
        <f>VLOOKUP(K4090,[1]人員授權表!D$3:G$249,4,0)</f>
        <v>無機</v>
      </c>
      <c r="O4090" s="70" t="s">
        <v>99</v>
      </c>
      <c r="P4090" s="67">
        <f>H4090-3</f>
        <v>44781</v>
      </c>
      <c r="Q4090" s="75" t="str">
        <f t="shared" si="221"/>
        <v>週一</v>
      </c>
      <c r="R4090" s="80">
        <v>44778</v>
      </c>
      <c r="Z4090" s="79" t="s">
        <v>1680</v>
      </c>
      <c r="AA4090" s="1"/>
    </row>
    <row r="4091" spans="2:28">
      <c r="D4091" s="68" t="s">
        <v>50</v>
      </c>
      <c r="E4091" s="70" t="s">
        <v>1456</v>
      </c>
      <c r="F4091" s="4" t="s">
        <v>1682</v>
      </c>
      <c r="G4091" s="67">
        <v>44771</v>
      </c>
      <c r="H4091" s="67">
        <v>44784</v>
      </c>
      <c r="I4091" s="71">
        <f t="shared" si="220"/>
        <v>13</v>
      </c>
      <c r="J4091" s="72" t="s">
        <v>153</v>
      </c>
      <c r="K4091" s="72" t="s">
        <v>154</v>
      </c>
      <c r="L4091" s="73">
        <v>1</v>
      </c>
      <c r="M4091" s="73" t="s">
        <v>104</v>
      </c>
      <c r="N4091" s="68" t="str">
        <f>VLOOKUP(K4091,[1]人員授權表!D$3:G$249,4,0)</f>
        <v>無機</v>
      </c>
      <c r="O4091" s="70" t="str">
        <f>IF(J4091=[1]人員授權表!$C$85,"Casper李羿勳",IF(J4091=[1]人員授權表!$C$188,"Iring陳俊明",IF(J4091=[1]人員授權表!$C$189,"Brian陳泓霖",VLOOKUP(K4091,[1]人員授權表!D$2:E$249,2,FALSE))))</f>
        <v>Ken張智凱</v>
      </c>
      <c r="P4091" s="67">
        <f t="shared" ref="P4091:P4104" si="223">H4091-2</f>
        <v>44782</v>
      </c>
      <c r="Q4091" s="75" t="str">
        <f t="shared" si="221"/>
        <v>週二</v>
      </c>
      <c r="R4091" s="80">
        <v>44775</v>
      </c>
      <c r="Z4091" s="79" t="s">
        <v>1683</v>
      </c>
      <c r="AA4091" s="1"/>
    </row>
    <row r="4092" spans="2:28">
      <c r="D4092" s="68" t="s">
        <v>50</v>
      </c>
      <c r="E4092" s="70" t="s">
        <v>1456</v>
      </c>
      <c r="F4092" s="4" t="s">
        <v>1682</v>
      </c>
      <c r="G4092" s="67">
        <v>44771</v>
      </c>
      <c r="H4092" s="67">
        <v>44784</v>
      </c>
      <c r="I4092" s="71">
        <f t="shared" si="220"/>
        <v>13</v>
      </c>
      <c r="J4092" s="72" t="s">
        <v>303</v>
      </c>
      <c r="K4092" s="72" t="s">
        <v>210</v>
      </c>
      <c r="L4092" s="73">
        <v>1</v>
      </c>
      <c r="M4092" s="73" t="s">
        <v>104</v>
      </c>
      <c r="N4092" s="68" t="str">
        <f>VLOOKUP(K4092,[1]人員授權表!D$3:G$249,4,0)</f>
        <v>無機</v>
      </c>
      <c r="O4092" s="70" t="s">
        <v>952</v>
      </c>
      <c r="P4092" s="67">
        <f t="shared" si="223"/>
        <v>44782</v>
      </c>
      <c r="Q4092" s="75" t="str">
        <f t="shared" si="221"/>
        <v>週二</v>
      </c>
      <c r="R4092" s="80">
        <v>44777</v>
      </c>
      <c r="Z4092" s="79" t="s">
        <v>1684</v>
      </c>
      <c r="AA4092" s="1"/>
    </row>
    <row r="4093" spans="2:28">
      <c r="D4093" s="68" t="s">
        <v>50</v>
      </c>
      <c r="E4093" s="70" t="s">
        <v>1456</v>
      </c>
      <c r="F4093" s="4" t="s">
        <v>1682</v>
      </c>
      <c r="G4093" s="67">
        <v>44771</v>
      </c>
      <c r="H4093" s="67">
        <v>44784</v>
      </c>
      <c r="I4093" s="71">
        <f t="shared" si="220"/>
        <v>13</v>
      </c>
      <c r="J4093" s="72" t="s">
        <v>181</v>
      </c>
      <c r="K4093" s="72" t="s">
        <v>182</v>
      </c>
      <c r="L4093" s="73">
        <v>1</v>
      </c>
      <c r="M4093" s="73" t="s">
        <v>104</v>
      </c>
      <c r="N4093" s="68" t="str">
        <f>VLOOKUP(K4093,[1]人員授權表!D$3:G$249,4,0)</f>
        <v>有機</v>
      </c>
      <c r="O4093" s="70" t="str">
        <f>IF(J4093=[1]人員授權表!$C$85,"Casper李羿勳",IF(J4093=[1]人員授權表!$C$188,"Iring陳俊明",IF(J4093=[1]人員授權表!$C$189,"Brian陳泓霖",VLOOKUP(K4093,[1]人員授權表!D$2:E$249,2,FALSE))))</f>
        <v>Sara王淑玲</v>
      </c>
      <c r="P4093" s="67">
        <f t="shared" si="223"/>
        <v>44782</v>
      </c>
      <c r="Q4093" s="75" t="str">
        <f t="shared" si="221"/>
        <v>週二</v>
      </c>
      <c r="R4093" s="80">
        <v>44776</v>
      </c>
      <c r="Z4093" s="79" t="s">
        <v>1684</v>
      </c>
      <c r="AA4093" s="1"/>
    </row>
    <row r="4094" spans="2:28">
      <c r="D4094" s="68" t="s">
        <v>50</v>
      </c>
      <c r="E4094" s="70" t="s">
        <v>1456</v>
      </c>
      <c r="F4094" s="4" t="s">
        <v>1682</v>
      </c>
      <c r="G4094" s="67">
        <v>44771</v>
      </c>
      <c r="H4094" s="67">
        <v>44784</v>
      </c>
      <c r="I4094" s="71">
        <f t="shared" si="220"/>
        <v>13</v>
      </c>
      <c r="J4094" s="72" t="s">
        <v>184</v>
      </c>
      <c r="K4094" s="72" t="s">
        <v>185</v>
      </c>
      <c r="L4094" s="73">
        <v>1</v>
      </c>
      <c r="M4094" s="73" t="s">
        <v>104</v>
      </c>
      <c r="N4094" s="68" t="str">
        <f>VLOOKUP(K4094,[1]人員授權表!D$3:G$249,4,0)</f>
        <v>有機</v>
      </c>
      <c r="O4094" s="70" t="str">
        <f>IF(J4094=[1]人員授權表!$C$85,"Casper李羿勳",IF(J4094=[1]人員授權表!$C$188,"Iring陳俊明",IF(J4094=[1]人員授權表!$C$189,"Brian陳泓霖",VLOOKUP(K4094,[1]人員授權表!D$2:E$249,2,FALSE))))</f>
        <v>Una林庭瑄</v>
      </c>
      <c r="P4094" s="67">
        <f t="shared" si="223"/>
        <v>44782</v>
      </c>
      <c r="Q4094" s="75" t="str">
        <f t="shared" si="221"/>
        <v>週二</v>
      </c>
      <c r="R4094" s="80">
        <v>44776</v>
      </c>
      <c r="Z4094" s="79" t="s">
        <v>1684</v>
      </c>
      <c r="AA4094" s="1"/>
    </row>
    <row r="4095" spans="2:28">
      <c r="B4095" s="66">
        <v>44770</v>
      </c>
      <c r="D4095" s="68" t="s">
        <v>50</v>
      </c>
      <c r="E4095" s="70" t="s">
        <v>82</v>
      </c>
      <c r="F4095" s="4" t="s">
        <v>1685</v>
      </c>
      <c r="G4095" s="67">
        <v>44770</v>
      </c>
      <c r="H4095" s="67">
        <v>44784</v>
      </c>
      <c r="I4095" s="71">
        <f t="shared" si="220"/>
        <v>14</v>
      </c>
      <c r="J4095" s="72" t="s">
        <v>186</v>
      </c>
      <c r="K4095" s="72" t="s">
        <v>98</v>
      </c>
      <c r="L4095" s="73">
        <v>1</v>
      </c>
      <c r="M4095" s="73" t="s">
        <v>104</v>
      </c>
      <c r="N4095" s="68" t="str">
        <f>VLOOKUP(K4095,[1]人員授權表!D$3:G$249,4,0)</f>
        <v>無機</v>
      </c>
      <c r="O4095" s="70" t="str">
        <f>IF(J4095=[1]人員授權表!$C$85,"Casper李羿勳",IF(J4095=[1]人員授權表!$C$188,"Iring陳俊明",IF(J4095=[1]人員授權表!$C$189,"Brian陳泓霖",VLOOKUP(K4095,[1]人員授權表!D$2:E$249,2,FALSE))))</f>
        <v>Brian陳泓霖</v>
      </c>
      <c r="P4095" s="67">
        <f t="shared" si="223"/>
        <v>44782</v>
      </c>
      <c r="Q4095" s="75" t="str">
        <f t="shared" si="221"/>
        <v>週二</v>
      </c>
      <c r="R4095" s="80">
        <v>44783</v>
      </c>
      <c r="S4095" s="85"/>
      <c r="W4095" s="70">
        <v>1</v>
      </c>
      <c r="Z4095" s="79" t="s">
        <v>1686</v>
      </c>
      <c r="AA4095" s="1"/>
    </row>
    <row r="4096" spans="2:28">
      <c r="B4096" s="66">
        <v>44770</v>
      </c>
      <c r="D4096" s="68" t="s">
        <v>50</v>
      </c>
      <c r="E4096" s="70" t="s">
        <v>82</v>
      </c>
      <c r="F4096" s="4" t="s">
        <v>1685</v>
      </c>
      <c r="G4096" s="67">
        <v>44770</v>
      </c>
      <c r="H4096" s="67">
        <v>44784</v>
      </c>
      <c r="I4096" s="71">
        <f t="shared" si="220"/>
        <v>14</v>
      </c>
      <c r="J4096" s="72" t="s">
        <v>195</v>
      </c>
      <c r="K4096" s="72" t="s">
        <v>345</v>
      </c>
      <c r="L4096" s="73">
        <v>1</v>
      </c>
      <c r="M4096" s="73" t="s">
        <v>104</v>
      </c>
      <c r="N4096" s="68" t="str">
        <f>VLOOKUP(K4096,[1]人員授權表!D$3:G$249,4,0)</f>
        <v>無機</v>
      </c>
      <c r="O4096" s="70" t="str">
        <f>IF(J4096=[1]人員授權表!$C$85,"Casper李羿勳",IF(J4096=[1]人員授權表!$C$188,"Iring陳俊明",IF(J4096=[1]人員授權表!$C$189,"Brian陳泓霖",VLOOKUP(K4096,[1]人員授權表!D$2:E$249,2,FALSE))))</f>
        <v>Debby胡萱黛</v>
      </c>
      <c r="P4096" s="67">
        <f t="shared" si="223"/>
        <v>44782</v>
      </c>
      <c r="Q4096" s="75" t="str">
        <f t="shared" si="221"/>
        <v>週二</v>
      </c>
      <c r="R4096" s="80">
        <v>44782</v>
      </c>
      <c r="AA4096" s="1"/>
    </row>
    <row r="4097" spans="2:28">
      <c r="B4097" s="66">
        <v>44770</v>
      </c>
      <c r="D4097" s="68" t="s">
        <v>50</v>
      </c>
      <c r="E4097" s="70" t="s">
        <v>82</v>
      </c>
      <c r="F4097" s="4" t="s">
        <v>1687</v>
      </c>
      <c r="G4097" s="67">
        <v>44770</v>
      </c>
      <c r="H4097" s="67">
        <v>44784</v>
      </c>
      <c r="I4097" s="71">
        <f t="shared" si="220"/>
        <v>14</v>
      </c>
      <c r="J4097" s="72" t="s">
        <v>204</v>
      </c>
      <c r="K4097" s="72" t="s">
        <v>1688</v>
      </c>
      <c r="L4097" s="73">
        <v>1</v>
      </c>
      <c r="M4097" s="73" t="s">
        <v>104</v>
      </c>
      <c r="N4097" s="68" t="str">
        <f>VLOOKUP(K4097,[1]人員授權表!D$3:G$249,4,0)</f>
        <v>無機</v>
      </c>
      <c r="O4097" s="70" t="str">
        <f>IF(J4097=[1]人員授權表!$C$85,"Casper李羿勳",IF(J4097=[1]人員授權表!$C$188,"Iring陳俊明",IF(J4097=[1]人員授權表!$C$189,"Brian陳泓霖",VLOOKUP(K4097,[1]人員授權表!D$2:E$249,2,FALSE))))</f>
        <v>Iring陳俊明</v>
      </c>
      <c r="P4097" s="67">
        <f t="shared" si="223"/>
        <v>44782</v>
      </c>
      <c r="Q4097" s="75" t="str">
        <f t="shared" si="221"/>
        <v>週二</v>
      </c>
      <c r="R4097" s="80">
        <v>44782</v>
      </c>
      <c r="AA4097" s="1"/>
    </row>
    <row r="4098" spans="2:28">
      <c r="D4098" s="68" t="s">
        <v>50</v>
      </c>
      <c r="E4098" s="70" t="s">
        <v>2</v>
      </c>
      <c r="F4098" s="70" t="s">
        <v>1689</v>
      </c>
      <c r="G4098" s="101">
        <v>44769</v>
      </c>
      <c r="H4098" s="67">
        <v>44784</v>
      </c>
      <c r="I4098" s="71">
        <f t="shared" si="220"/>
        <v>15</v>
      </c>
      <c r="J4098" s="72" t="s">
        <v>169</v>
      </c>
      <c r="K4098" s="72" t="s">
        <v>1690</v>
      </c>
      <c r="L4098" s="73">
        <v>20</v>
      </c>
      <c r="M4098" s="73" t="s">
        <v>108</v>
      </c>
      <c r="N4098" s="68" t="str">
        <f>VLOOKUP(K4098,[1]人員授權表!D$3:G$249,4,0)</f>
        <v>有機</v>
      </c>
      <c r="O4098" s="70" t="str">
        <f>IF(J4098=[1]人員授權表!$C$85,"Casper李羿勳",IF(J4098=[1]人員授權表!$C$188,"Iring陳俊明",IF(J4098=[1]人員授權表!$C$189,"Brian陳泓霖",VLOOKUP(K4098,[1]人員授權表!D$2:E$249,2,FALSE))))</f>
        <v>Elle黃雅琪&amp;
Marco陳鴻鈞</v>
      </c>
      <c r="P4098" s="67">
        <f t="shared" si="223"/>
        <v>44782</v>
      </c>
      <c r="Q4098" s="75" t="str">
        <f t="shared" si="221"/>
        <v>週二</v>
      </c>
      <c r="R4098" s="80">
        <v>44781</v>
      </c>
      <c r="AA4098" s="1"/>
    </row>
    <row r="4099" spans="2:28">
      <c r="D4099" s="68" t="s">
        <v>50</v>
      </c>
      <c r="E4099" s="70" t="s">
        <v>2</v>
      </c>
      <c r="F4099" s="70" t="s">
        <v>1691</v>
      </c>
      <c r="G4099" s="101">
        <v>44768</v>
      </c>
      <c r="H4099" s="67">
        <v>44784</v>
      </c>
      <c r="I4099" s="71">
        <f t="shared" si="220"/>
        <v>16</v>
      </c>
      <c r="J4099" s="72" t="s">
        <v>169</v>
      </c>
      <c r="K4099" s="72" t="s">
        <v>1166</v>
      </c>
      <c r="L4099" s="73">
        <v>10</v>
      </c>
      <c r="M4099" s="73" t="s">
        <v>108</v>
      </c>
      <c r="N4099" s="68" t="str">
        <f>VLOOKUP(K4099,[1]人員授權表!D$3:G$249,4,0)</f>
        <v>有機</v>
      </c>
      <c r="O4099" s="70" t="str">
        <f>IF(J4099=[1]人員授權表!$C$85,"Casper李羿勳",IF(J4099=[1]人員授權表!$C$188,"Iring陳俊明",IF(J4099=[1]人員授權表!$C$189,"Brian陳泓霖",VLOOKUP(K4099,[1]人員授權表!D$2:E$249,2,FALSE))))</f>
        <v>Elle黃雅琪&amp;
Marco陳鴻鈞</v>
      </c>
      <c r="P4099" s="67">
        <f t="shared" si="223"/>
        <v>44782</v>
      </c>
      <c r="Q4099" s="75" t="str">
        <f t="shared" si="221"/>
        <v>週二</v>
      </c>
      <c r="R4099" s="80">
        <v>44781</v>
      </c>
      <c r="AA4099" s="1"/>
    </row>
    <row r="4100" spans="2:28">
      <c r="D4100" s="68" t="s">
        <v>50</v>
      </c>
      <c r="E4100" s="70" t="s">
        <v>51</v>
      </c>
      <c r="F4100" s="19" t="s">
        <v>1692</v>
      </c>
      <c r="G4100" s="67">
        <v>44768</v>
      </c>
      <c r="H4100" s="67">
        <v>44785</v>
      </c>
      <c r="I4100" s="71">
        <f t="shared" si="220"/>
        <v>17</v>
      </c>
      <c r="J4100" s="72" t="s">
        <v>60</v>
      </c>
      <c r="K4100" s="72" t="s">
        <v>61</v>
      </c>
      <c r="L4100" s="73">
        <v>3</v>
      </c>
      <c r="M4100" s="73" t="s">
        <v>91</v>
      </c>
      <c r="N4100" s="68" t="str">
        <f>VLOOKUP(K4100,[1]人員授權表!D$3:G$249,4,0)</f>
        <v>有機</v>
      </c>
      <c r="O4100" s="70" t="str">
        <f>IF(J4100=[1]人員授權表!$C$85,"Casper李羿勳",IF(J4100=[1]人員授權表!$C$188,"Iring陳俊明",IF(J4100=[1]人員授權表!$C$189,"Brian陳泓霖",VLOOKUP(K4100,[1]人員授權表!D$2:E$249,2,FALSE))))</f>
        <v>Marco陳鴻鈞</v>
      </c>
      <c r="P4100" s="67">
        <f t="shared" si="223"/>
        <v>44783</v>
      </c>
      <c r="Q4100" s="75" t="str">
        <f t="shared" si="221"/>
        <v>週三</v>
      </c>
      <c r="R4100" s="80">
        <v>44782</v>
      </c>
      <c r="X4100" s="70">
        <v>1</v>
      </c>
      <c r="Y4100" s="78">
        <v>44783</v>
      </c>
      <c r="Z4100" s="79" t="s">
        <v>1693</v>
      </c>
      <c r="AA4100" s="1"/>
    </row>
    <row r="4101" spans="2:28">
      <c r="D4101" s="68" t="s">
        <v>50</v>
      </c>
      <c r="E4101" s="70" t="s">
        <v>51</v>
      </c>
      <c r="F4101" s="19" t="s">
        <v>1694</v>
      </c>
      <c r="G4101" s="67">
        <v>44768</v>
      </c>
      <c r="H4101" s="67">
        <v>44785</v>
      </c>
      <c r="I4101" s="71">
        <f t="shared" si="220"/>
        <v>17</v>
      </c>
      <c r="J4101" s="72" t="s">
        <v>238</v>
      </c>
      <c r="K4101" s="72" t="s">
        <v>239</v>
      </c>
      <c r="L4101" s="73">
        <v>1</v>
      </c>
      <c r="M4101" s="73" t="s">
        <v>91</v>
      </c>
      <c r="N4101" s="68" t="str">
        <f>VLOOKUP(K4101,[1]人員授權表!D$3:G$249,4,0)</f>
        <v>有機</v>
      </c>
      <c r="O4101" s="70" t="str">
        <f>IF(J4101=[1]人員授權表!$C$85,"Casper李羿勳",IF(J4101=[1]人員授權表!$C$188,"Iring陳俊明",IF(J4101=[1]人員授權表!$C$189,"Brian陳泓霖",VLOOKUP(K4101,[1]人員授權表!D$2:E$249,2,FALSE))))</f>
        <v>Casper李羿勳</v>
      </c>
      <c r="P4101" s="67">
        <f t="shared" si="223"/>
        <v>44783</v>
      </c>
      <c r="Q4101" s="75" t="str">
        <f t="shared" si="221"/>
        <v>週三</v>
      </c>
      <c r="R4101" s="80">
        <v>44778</v>
      </c>
      <c r="AA4101" s="1"/>
    </row>
    <row r="4102" spans="2:28">
      <c r="D4102" s="68" t="s">
        <v>50</v>
      </c>
      <c r="E4102" s="70" t="s">
        <v>51</v>
      </c>
      <c r="F4102" s="19" t="s">
        <v>1694</v>
      </c>
      <c r="G4102" s="67">
        <v>44768</v>
      </c>
      <c r="H4102" s="67">
        <v>44785</v>
      </c>
      <c r="I4102" s="71">
        <f t="shared" si="220"/>
        <v>17</v>
      </c>
      <c r="J4102" s="72" t="s">
        <v>66</v>
      </c>
      <c r="K4102" s="72" t="s">
        <v>64</v>
      </c>
      <c r="L4102" s="73">
        <v>1</v>
      </c>
      <c r="M4102" s="73" t="s">
        <v>91</v>
      </c>
      <c r="N4102" s="68" t="str">
        <f>VLOOKUP(K4102,[1]人員授權表!D$3:G$249,4,0)</f>
        <v>有機</v>
      </c>
      <c r="O4102" s="70" t="str">
        <f>IF(J4102=[1]人員授權表!$C$85,"Casper李羿勳",IF(J4102=[1]人員授權表!$C$188,"Iring陳俊明",IF(J4102=[1]人員授權表!$C$189,"Brian陳泓霖",VLOOKUP(K4102,[1]人員授權表!D$2:E$249,2,FALSE))))</f>
        <v>Casper李羿勳</v>
      </c>
      <c r="P4102" s="67">
        <f t="shared" si="223"/>
        <v>44783</v>
      </c>
      <c r="Q4102" s="75" t="str">
        <f t="shared" si="221"/>
        <v>週三</v>
      </c>
      <c r="R4102" s="80">
        <v>44782</v>
      </c>
      <c r="AA4102" s="1"/>
    </row>
    <row r="4103" spans="2:28">
      <c r="D4103" s="68" t="s">
        <v>50</v>
      </c>
      <c r="E4103" s="70" t="s">
        <v>51</v>
      </c>
      <c r="F4103" s="19" t="s">
        <v>1694</v>
      </c>
      <c r="G4103" s="67">
        <v>44768</v>
      </c>
      <c r="H4103" s="67">
        <v>44785</v>
      </c>
      <c r="I4103" s="71">
        <f t="shared" ref="I4103:I4166" si="224">_xlfn.DAYS(H4103,G4103)</f>
        <v>17</v>
      </c>
      <c r="J4103" s="72" t="s">
        <v>67</v>
      </c>
      <c r="K4103" s="72" t="s">
        <v>64</v>
      </c>
      <c r="L4103" s="73">
        <v>1</v>
      </c>
      <c r="M4103" s="73" t="s">
        <v>91</v>
      </c>
      <c r="N4103" s="68" t="str">
        <f>VLOOKUP(K4103,[1]人員授權表!D$3:G$249,4,0)</f>
        <v>有機</v>
      </c>
      <c r="O4103" s="70" t="str">
        <f>IF(J4103=[1]人員授權表!$C$85,"Casper李羿勳",IF(J4103=[1]人員授權表!$C$188,"Iring陳俊明",IF(J4103=[1]人員授權表!$C$189,"Brian陳泓霖",VLOOKUP(K4103,[1]人員授權表!D$2:E$249,2,FALSE))))</f>
        <v>Casper李羿勳</v>
      </c>
      <c r="P4103" s="67">
        <f t="shared" si="223"/>
        <v>44783</v>
      </c>
      <c r="Q4103" s="75" t="str">
        <f t="shared" ref="Q4103:Q4166" si="225">TEXT(P4103,"aaa")</f>
        <v>週三</v>
      </c>
      <c r="R4103" s="80">
        <v>44782</v>
      </c>
      <c r="AA4103" s="1"/>
    </row>
    <row r="4104" spans="2:28">
      <c r="D4104" s="68" t="s">
        <v>50</v>
      </c>
      <c r="E4104" s="70" t="s">
        <v>51</v>
      </c>
      <c r="F4104" s="19" t="s">
        <v>1695</v>
      </c>
      <c r="G4104" s="67">
        <v>44763</v>
      </c>
      <c r="H4104" s="67">
        <v>44785</v>
      </c>
      <c r="I4104" s="71">
        <f t="shared" si="224"/>
        <v>22</v>
      </c>
      <c r="J4104" s="72" t="s">
        <v>69</v>
      </c>
      <c r="K4104" s="72" t="s">
        <v>70</v>
      </c>
      <c r="L4104" s="73">
        <v>8</v>
      </c>
      <c r="M4104" s="73" t="s">
        <v>91</v>
      </c>
      <c r="N4104" s="68" t="str">
        <f>VLOOKUP(K4104,[1]人員授權表!D$3:G$249,4,0)</f>
        <v>有機</v>
      </c>
      <c r="O4104" s="70" t="str">
        <f>IF(J4104=[1]人員授權表!$C$85,"Casper李羿勳",IF(J4104=[1]人員授權表!$C$188,"Iring陳俊明",IF(J4104=[1]人員授權表!$C$189,"Brian陳泓霖",VLOOKUP(K4104,[1]人員授權表!D$2:E$249,2,FALSE))))</f>
        <v>Casper李羿勳</v>
      </c>
      <c r="P4104" s="67">
        <f t="shared" si="223"/>
        <v>44783</v>
      </c>
      <c r="Q4104" s="75" t="str">
        <f t="shared" si="225"/>
        <v>週三</v>
      </c>
      <c r="R4104" s="80">
        <v>44782</v>
      </c>
      <c r="AA4104" s="1"/>
    </row>
    <row r="4105" spans="2:28">
      <c r="B4105" s="66">
        <v>44781</v>
      </c>
      <c r="D4105" s="68" t="s">
        <v>50</v>
      </c>
      <c r="E4105" s="70" t="s">
        <v>1418</v>
      </c>
      <c r="F4105" s="4" t="s">
        <v>1696</v>
      </c>
      <c r="G4105" s="67">
        <v>44778</v>
      </c>
      <c r="H4105" s="67">
        <v>44785</v>
      </c>
      <c r="I4105" s="71">
        <f t="shared" si="224"/>
        <v>7</v>
      </c>
      <c r="J4105" s="72" t="s">
        <v>133</v>
      </c>
      <c r="K4105" s="72" t="s">
        <v>134</v>
      </c>
      <c r="L4105" s="73">
        <v>1</v>
      </c>
      <c r="M4105" s="73" t="s">
        <v>108</v>
      </c>
      <c r="N4105" s="68" t="str">
        <f>VLOOKUP(K4105,[1]人員授權表!D$3:G$249,4,0)</f>
        <v>無機</v>
      </c>
      <c r="O4105" s="70" t="str">
        <f>IF(J4105=[1]人員授權表!$C$85,"Casper李羿勳",IF(J4105=[1]人員授權表!$C$188,"Iring陳俊明",IF(J4105=[1]人員授權表!$C$189,"Brian陳泓霖",VLOOKUP(K4105,[1]人員授權表!D$2:E$249,2,FALSE))))</f>
        <v>Brian陳泓霖</v>
      </c>
      <c r="P4105" s="67">
        <v>44790</v>
      </c>
      <c r="Q4105" s="75" t="str">
        <f t="shared" si="225"/>
        <v>週三</v>
      </c>
      <c r="R4105" s="80">
        <v>44785</v>
      </c>
      <c r="AA4105" s="1"/>
    </row>
    <row r="4106" spans="2:28">
      <c r="B4106" s="66">
        <v>44781</v>
      </c>
      <c r="D4106" s="68" t="s">
        <v>50</v>
      </c>
      <c r="E4106" s="70" t="s">
        <v>1418</v>
      </c>
      <c r="F4106" s="4" t="s">
        <v>1696</v>
      </c>
      <c r="G4106" s="67">
        <v>44778</v>
      </c>
      <c r="H4106" s="67">
        <v>44785</v>
      </c>
      <c r="I4106" s="71">
        <f t="shared" si="224"/>
        <v>7</v>
      </c>
      <c r="J4106" s="72" t="s">
        <v>102</v>
      </c>
      <c r="K4106" s="72" t="s">
        <v>103</v>
      </c>
      <c r="L4106" s="73">
        <v>1</v>
      </c>
      <c r="M4106" s="73" t="s">
        <v>108</v>
      </c>
      <c r="N4106" s="68" t="str">
        <f>VLOOKUP(K4106,[1]人員授權表!D$3:G$249,4,0)</f>
        <v>無機</v>
      </c>
      <c r="O4106" s="70" t="s">
        <v>99</v>
      </c>
      <c r="P4106" s="67">
        <v>44784</v>
      </c>
      <c r="Q4106" s="75" t="str">
        <f t="shared" si="225"/>
        <v>週四</v>
      </c>
      <c r="R4106" s="80">
        <v>44784</v>
      </c>
      <c r="AA4106" s="1"/>
    </row>
    <row r="4107" spans="2:28">
      <c r="C4107" s="67">
        <v>44783</v>
      </c>
      <c r="D4107" s="68" t="s">
        <v>1251</v>
      </c>
      <c r="E4107" s="89" t="s">
        <v>82</v>
      </c>
      <c r="F4107" s="90" t="s">
        <v>1697</v>
      </c>
      <c r="G4107" s="105">
        <v>44771</v>
      </c>
      <c r="H4107" s="105">
        <v>44785</v>
      </c>
      <c r="I4107" s="71">
        <f t="shared" si="224"/>
        <v>14</v>
      </c>
      <c r="J4107" s="106" t="s">
        <v>525</v>
      </c>
      <c r="K4107" s="106" t="s">
        <v>182</v>
      </c>
      <c r="L4107" s="100"/>
      <c r="M4107" s="73" t="s">
        <v>108</v>
      </c>
      <c r="N4107" s="94" t="str">
        <f>VLOOKUP(K4107,[1]人員授權表!D$3:G$249,4,0)</f>
        <v>有機</v>
      </c>
      <c r="O4107" s="89" t="str">
        <f>IF(J4107=[1]人員授權表!$C$85,"Casper李羿勳",IF(J4107=[1]人員授權表!$C$188,"Iring陳俊明",IF(J4107=[1]人員授權表!$C$189,"Brian陳泓霖",VLOOKUP(K4107,[1]人員授權表!D$2:E$249,2,FALSE))))</f>
        <v>Sara王淑玲</v>
      </c>
      <c r="P4107" s="92">
        <f>H4107-3</f>
        <v>44782</v>
      </c>
      <c r="Q4107" s="75" t="str">
        <f t="shared" si="225"/>
        <v>週二</v>
      </c>
      <c r="R4107" s="80" t="s">
        <v>3</v>
      </c>
      <c r="Z4107" s="79" t="s">
        <v>1698</v>
      </c>
      <c r="AA4107" s="102">
        <v>2</v>
      </c>
      <c r="AB4107" s="103" t="s">
        <v>1252</v>
      </c>
    </row>
    <row r="4108" spans="2:28">
      <c r="D4108" s="68" t="s">
        <v>50</v>
      </c>
      <c r="E4108" s="70" t="s">
        <v>51</v>
      </c>
      <c r="F4108" s="70" t="s">
        <v>1699</v>
      </c>
      <c r="G4108" s="67">
        <v>44785</v>
      </c>
      <c r="H4108" s="67">
        <v>44785</v>
      </c>
      <c r="I4108" s="71">
        <f t="shared" si="224"/>
        <v>0</v>
      </c>
      <c r="J4108" s="72" t="s">
        <v>1700</v>
      </c>
      <c r="K4108" s="72" t="s">
        <v>1501</v>
      </c>
      <c r="L4108" s="73" t="s">
        <v>113</v>
      </c>
      <c r="M4108" s="73" t="s">
        <v>605</v>
      </c>
      <c r="N4108" s="68" t="s">
        <v>253</v>
      </c>
      <c r="O4108" s="70" t="s">
        <v>615</v>
      </c>
      <c r="P4108" s="67">
        <v>44785</v>
      </c>
      <c r="Q4108" s="75" t="str">
        <f t="shared" si="225"/>
        <v>週五</v>
      </c>
      <c r="R4108" s="80">
        <v>44785</v>
      </c>
      <c r="AA4108" s="1"/>
    </row>
    <row r="4109" spans="2:28">
      <c r="D4109" s="68" t="s">
        <v>50</v>
      </c>
      <c r="E4109" s="70" t="s">
        <v>51</v>
      </c>
      <c r="F4109" s="70" t="s">
        <v>1701</v>
      </c>
      <c r="G4109" s="67">
        <v>44785</v>
      </c>
      <c r="H4109" s="67">
        <v>44785</v>
      </c>
      <c r="I4109" s="71">
        <f t="shared" si="224"/>
        <v>0</v>
      </c>
      <c r="J4109" s="72" t="s">
        <v>1702</v>
      </c>
      <c r="K4109" s="72" t="s">
        <v>1501</v>
      </c>
      <c r="L4109" s="73" t="s">
        <v>113</v>
      </c>
      <c r="M4109" s="73" t="s">
        <v>406</v>
      </c>
      <c r="N4109" s="68" t="s">
        <v>245</v>
      </c>
      <c r="O4109" s="70" t="s">
        <v>318</v>
      </c>
      <c r="P4109" s="67">
        <v>44785</v>
      </c>
      <c r="Q4109" s="75" t="str">
        <f t="shared" si="225"/>
        <v>週五</v>
      </c>
      <c r="R4109" s="80">
        <v>44789</v>
      </c>
      <c r="AA4109" s="1"/>
    </row>
    <row r="4110" spans="2:28">
      <c r="D4110" s="68" t="s">
        <v>50</v>
      </c>
      <c r="E4110" s="70" t="s">
        <v>51</v>
      </c>
      <c r="F4110" s="70" t="s">
        <v>1703</v>
      </c>
      <c r="G4110" s="67">
        <v>44785</v>
      </c>
      <c r="H4110" s="67">
        <v>44785</v>
      </c>
      <c r="I4110" s="71">
        <f t="shared" si="224"/>
        <v>0</v>
      </c>
      <c r="J4110" s="72" t="s">
        <v>1704</v>
      </c>
      <c r="K4110" s="72" t="s">
        <v>1501</v>
      </c>
      <c r="L4110" s="73" t="s">
        <v>113</v>
      </c>
      <c r="M4110" s="73" t="s">
        <v>605</v>
      </c>
      <c r="N4110" s="68" t="s">
        <v>253</v>
      </c>
      <c r="O4110" s="70" t="s">
        <v>615</v>
      </c>
      <c r="P4110" s="67">
        <v>44785</v>
      </c>
      <c r="Q4110" s="75" t="str">
        <f t="shared" si="225"/>
        <v>週五</v>
      </c>
      <c r="R4110" s="80">
        <v>44785</v>
      </c>
      <c r="AA4110" s="1"/>
    </row>
    <row r="4111" spans="2:28">
      <c r="D4111" s="68" t="s">
        <v>50</v>
      </c>
      <c r="E4111" s="70" t="s">
        <v>51</v>
      </c>
      <c r="F4111" s="70" t="s">
        <v>1705</v>
      </c>
      <c r="G4111" s="67">
        <v>44785</v>
      </c>
      <c r="H4111" s="67">
        <v>44785</v>
      </c>
      <c r="I4111" s="71">
        <f t="shared" si="224"/>
        <v>0</v>
      </c>
      <c r="J4111" s="72" t="s">
        <v>1706</v>
      </c>
      <c r="K4111" s="72" t="s">
        <v>1501</v>
      </c>
      <c r="L4111" s="73" t="s">
        <v>113</v>
      </c>
      <c r="M4111" s="73" t="s">
        <v>605</v>
      </c>
      <c r="N4111" s="68" t="s">
        <v>253</v>
      </c>
      <c r="O4111" s="70" t="s">
        <v>615</v>
      </c>
      <c r="P4111" s="67">
        <v>44785</v>
      </c>
      <c r="Q4111" s="75" t="str">
        <f t="shared" si="225"/>
        <v>週五</v>
      </c>
      <c r="R4111" s="80">
        <v>44785</v>
      </c>
      <c r="AA4111" s="1"/>
    </row>
    <row r="4112" spans="2:28">
      <c r="D4112" s="68" t="s">
        <v>50</v>
      </c>
      <c r="E4112" s="70" t="s">
        <v>2</v>
      </c>
      <c r="F4112" s="70" t="s">
        <v>1707</v>
      </c>
      <c r="G4112" s="101">
        <v>44774</v>
      </c>
      <c r="H4112" s="67">
        <v>44785</v>
      </c>
      <c r="I4112" s="71">
        <f t="shared" si="224"/>
        <v>11</v>
      </c>
      <c r="J4112" s="72" t="s">
        <v>169</v>
      </c>
      <c r="K4112" s="72" t="s">
        <v>1166</v>
      </c>
      <c r="L4112" s="73">
        <v>28</v>
      </c>
      <c r="M4112" s="73" t="s">
        <v>108</v>
      </c>
      <c r="N4112" s="68" t="str">
        <f>VLOOKUP(K4112,[1]人員授權表!D$3:G$249,4,0)</f>
        <v>有機</v>
      </c>
      <c r="O4112" s="70" t="str">
        <f>IF(J4112=[1]人員授權表!$C$85,"Casper李羿勳",IF(J4112=[1]人員授權表!$C$188,"Iring陳俊明",IF(J4112=[1]人員授權表!$C$189,"Brian陳泓霖",VLOOKUP(K4112,[1]人員授權表!D$2:E$249,2,FALSE))))</f>
        <v>Elle黃雅琪&amp;
Marco陳鴻鈞</v>
      </c>
      <c r="P4112" s="67">
        <f>H4112-2</f>
        <v>44783</v>
      </c>
      <c r="Q4112" s="75" t="str">
        <f t="shared" si="225"/>
        <v>週三</v>
      </c>
      <c r="R4112" s="80">
        <v>44782</v>
      </c>
      <c r="AA4112" s="1"/>
    </row>
    <row r="4113" spans="3:27">
      <c r="D4113" s="68" t="s">
        <v>50</v>
      </c>
      <c r="E4113" s="70" t="s">
        <v>51</v>
      </c>
      <c r="F4113" s="70" t="s">
        <v>1708</v>
      </c>
      <c r="G4113" s="67">
        <v>44785</v>
      </c>
      <c r="H4113" s="67">
        <v>44785</v>
      </c>
      <c r="I4113" s="71">
        <f t="shared" si="224"/>
        <v>0</v>
      </c>
      <c r="J4113" s="72" t="s">
        <v>1709</v>
      </c>
      <c r="K4113" s="72" t="s">
        <v>1501</v>
      </c>
      <c r="L4113" s="73" t="s">
        <v>113</v>
      </c>
      <c r="M4113" s="73" t="s">
        <v>406</v>
      </c>
      <c r="N4113" s="68" t="s">
        <v>245</v>
      </c>
      <c r="O4113" s="70" t="s">
        <v>318</v>
      </c>
      <c r="P4113" s="67">
        <v>44785</v>
      </c>
      <c r="Q4113" s="75" t="str">
        <f t="shared" si="225"/>
        <v>週五</v>
      </c>
      <c r="R4113" s="80">
        <v>44785</v>
      </c>
      <c r="AA4113" s="1"/>
    </row>
    <row r="4114" spans="3:27">
      <c r="D4114" s="68" t="s">
        <v>50</v>
      </c>
      <c r="E4114" s="70" t="s">
        <v>51</v>
      </c>
      <c r="F4114" s="4" t="s">
        <v>1710</v>
      </c>
      <c r="G4114" s="101">
        <v>44768</v>
      </c>
      <c r="H4114" s="67">
        <v>44786</v>
      </c>
      <c r="I4114" s="71">
        <f t="shared" si="224"/>
        <v>18</v>
      </c>
      <c r="J4114" s="72" t="s">
        <v>261</v>
      </c>
      <c r="K4114" s="72" t="s">
        <v>248</v>
      </c>
      <c r="L4114" s="73">
        <v>1</v>
      </c>
      <c r="M4114" s="73" t="s">
        <v>91</v>
      </c>
      <c r="N4114" s="68" t="str">
        <f>VLOOKUP(K4114,[1]人員授權表!D$3:G$249,4,0)</f>
        <v>有機</v>
      </c>
      <c r="O4114" s="70" t="str">
        <f>IF(J4114=[1]人員授權表!$C$85,"Casper李羿勳",IF(J4114=[1]人員授權表!$C$188,"Iring陳俊明",IF(J4114=[1]人員授權表!$C$189,"Brian陳泓霖",VLOOKUP(K4114,[1]人員授權表!D$2:E$249,2,FALSE))))</f>
        <v>Marco陳鴻鈞</v>
      </c>
      <c r="P4114" s="67">
        <f t="shared" ref="P4114:P4124" si="226">H4114-2</f>
        <v>44784</v>
      </c>
      <c r="Q4114" s="75" t="str">
        <f t="shared" si="225"/>
        <v>週四</v>
      </c>
      <c r="R4114" s="80">
        <v>44778</v>
      </c>
      <c r="AA4114" s="1"/>
    </row>
    <row r="4115" spans="3:27">
      <c r="D4115" s="68" t="s">
        <v>50</v>
      </c>
      <c r="E4115" s="70" t="s">
        <v>51</v>
      </c>
      <c r="F4115" s="4" t="s">
        <v>1710</v>
      </c>
      <c r="G4115" s="101">
        <v>44768</v>
      </c>
      <c r="H4115" s="67">
        <v>44786</v>
      </c>
      <c r="I4115" s="71">
        <f t="shared" si="224"/>
        <v>18</v>
      </c>
      <c r="J4115" s="72" t="s">
        <v>69</v>
      </c>
      <c r="K4115" s="72" t="s">
        <v>70</v>
      </c>
      <c r="L4115" s="73">
        <v>1</v>
      </c>
      <c r="M4115" s="73" t="s">
        <v>91</v>
      </c>
      <c r="N4115" s="68" t="str">
        <f>VLOOKUP(K4115,[1]人員授權表!D$3:G$249,4,0)</f>
        <v>有機</v>
      </c>
      <c r="O4115" s="70" t="str">
        <f>IF(J4115=[1]人員授權表!$C$85,"Casper李羿勳",IF(J4115=[1]人員授權表!$C$188,"Iring陳俊明",IF(J4115=[1]人員授權表!$C$189,"Brian陳泓霖",VLOOKUP(K4115,[1]人員授權表!D$2:E$249,2,FALSE))))</f>
        <v>Casper李羿勳</v>
      </c>
      <c r="P4115" s="67">
        <f t="shared" si="226"/>
        <v>44784</v>
      </c>
      <c r="Q4115" s="75" t="str">
        <f t="shared" si="225"/>
        <v>週四</v>
      </c>
      <c r="R4115" s="80">
        <v>44782</v>
      </c>
      <c r="AA4115" s="1"/>
    </row>
    <row r="4116" spans="3:27">
      <c r="D4116" s="68" t="s">
        <v>50</v>
      </c>
      <c r="E4116" s="70" t="s">
        <v>51</v>
      </c>
      <c r="F4116" s="4" t="s">
        <v>1711</v>
      </c>
      <c r="G4116" s="101">
        <v>44768</v>
      </c>
      <c r="H4116" s="101">
        <v>44786</v>
      </c>
      <c r="I4116" s="71">
        <f t="shared" si="224"/>
        <v>18</v>
      </c>
      <c r="J4116" s="72" t="s">
        <v>244</v>
      </c>
      <c r="K4116" s="72" t="s">
        <v>241</v>
      </c>
      <c r="L4116" s="73">
        <v>2</v>
      </c>
      <c r="M4116" s="73" t="s">
        <v>91</v>
      </c>
      <c r="N4116" s="68" t="str">
        <f>VLOOKUP(K4116,[1]人員授權表!D$3:G$249,4,0)</f>
        <v>有機</v>
      </c>
      <c r="O4116" s="70" t="str">
        <f>IF(J4116=[1]人員授權表!$C$85,"Casper李羿勳",IF(J4116=[1]人員授權表!$C$188,"Iring陳俊明",IF(J4116=[1]人員授權表!$C$189,"Brian陳泓霖",VLOOKUP(K4116,[1]人員授權表!D$2:E$249,2,FALSE))))</f>
        <v>Casper李羿勳</v>
      </c>
      <c r="P4116" s="67">
        <f t="shared" si="226"/>
        <v>44784</v>
      </c>
      <c r="Q4116" s="75" t="str">
        <f t="shared" si="225"/>
        <v>週四</v>
      </c>
      <c r="R4116" s="80">
        <v>44783</v>
      </c>
      <c r="AA4116" s="1"/>
    </row>
    <row r="4117" spans="3:27">
      <c r="D4117" s="68" t="s">
        <v>50</v>
      </c>
      <c r="E4117" s="70" t="s">
        <v>51</v>
      </c>
      <c r="F4117" s="4" t="s">
        <v>1712</v>
      </c>
      <c r="G4117" s="67">
        <v>44769</v>
      </c>
      <c r="H4117" s="67">
        <v>44786</v>
      </c>
      <c r="I4117" s="71">
        <f t="shared" si="224"/>
        <v>17</v>
      </c>
      <c r="J4117" s="72" t="s">
        <v>53</v>
      </c>
      <c r="K4117" s="72" t="s">
        <v>1713</v>
      </c>
      <c r="L4117" s="73">
        <v>2</v>
      </c>
      <c r="M4117" s="73" t="s">
        <v>91</v>
      </c>
      <c r="N4117" s="68" t="str">
        <f>VLOOKUP(K4117,[1]人員授權表!D$3:G$249,4,0)</f>
        <v>有機</v>
      </c>
      <c r="O4117" s="70" t="str">
        <f>IF(J4117=[1]人員授權表!$C$85,"Casper李羿勳",IF(J4117=[1]人員授權表!$C$188,"Iring陳俊明",IF(J4117=[1]人員授權表!$C$189,"Brian陳泓霖",VLOOKUP(K4117,[1]人員授權表!D$2:E$249,2,FALSE))))</f>
        <v>Marco陳鴻鈞</v>
      </c>
      <c r="P4117" s="67">
        <f t="shared" si="226"/>
        <v>44784</v>
      </c>
      <c r="Q4117" s="75" t="str">
        <f t="shared" si="225"/>
        <v>週四</v>
      </c>
      <c r="R4117" s="80">
        <v>44782</v>
      </c>
      <c r="AA4117" s="1"/>
    </row>
    <row r="4118" spans="3:27">
      <c r="D4118" s="68" t="s">
        <v>50</v>
      </c>
      <c r="E4118" s="70" t="s">
        <v>51</v>
      </c>
      <c r="F4118" s="4" t="s">
        <v>1712</v>
      </c>
      <c r="G4118" s="67">
        <v>44769</v>
      </c>
      <c r="H4118" s="67">
        <v>44786</v>
      </c>
      <c r="I4118" s="71">
        <f t="shared" si="224"/>
        <v>17</v>
      </c>
      <c r="J4118" s="72" t="s">
        <v>240</v>
      </c>
      <c r="K4118" s="72" t="s">
        <v>248</v>
      </c>
      <c r="L4118" s="73">
        <v>1</v>
      </c>
      <c r="M4118" s="73" t="s">
        <v>91</v>
      </c>
      <c r="N4118" s="68" t="str">
        <f>VLOOKUP(K4118,[1]人員授權表!D$3:G$249,4,0)</f>
        <v>有機</v>
      </c>
      <c r="O4118" s="70" t="str">
        <f>IF(J4118=[1]人員授權表!$C$85,"Casper李羿勳",IF(J4118=[1]人員授權表!$C$188,"Iring陳俊明",IF(J4118=[1]人員授權表!$C$189,"Brian陳泓霖",VLOOKUP(K4118,[1]人員授權表!D$2:E$249,2,FALSE))))</f>
        <v>Marco陳鴻鈞</v>
      </c>
      <c r="P4118" s="67">
        <f t="shared" si="226"/>
        <v>44784</v>
      </c>
      <c r="Q4118" s="75" t="str">
        <f t="shared" si="225"/>
        <v>週四</v>
      </c>
      <c r="R4118" s="80">
        <v>44778</v>
      </c>
      <c r="AA4118" s="1"/>
    </row>
    <row r="4119" spans="3:27">
      <c r="D4119" s="68" t="s">
        <v>50</v>
      </c>
      <c r="E4119" s="70" t="s">
        <v>51</v>
      </c>
      <c r="F4119" s="4" t="s">
        <v>1712</v>
      </c>
      <c r="G4119" s="67">
        <v>44769</v>
      </c>
      <c r="H4119" s="67">
        <v>44786</v>
      </c>
      <c r="I4119" s="71">
        <f t="shared" si="224"/>
        <v>17</v>
      </c>
      <c r="J4119" s="72" t="s">
        <v>261</v>
      </c>
      <c r="K4119" s="72" t="s">
        <v>248</v>
      </c>
      <c r="L4119" s="73">
        <v>1</v>
      </c>
      <c r="M4119" s="73" t="s">
        <v>91</v>
      </c>
      <c r="N4119" s="68" t="str">
        <f>VLOOKUP(K4119,[1]人員授權表!D$3:G$249,4,0)</f>
        <v>有機</v>
      </c>
      <c r="O4119" s="70" t="str">
        <f>IF(J4119=[1]人員授權表!$C$85,"Casper李羿勳",IF(J4119=[1]人員授權表!$C$188,"Iring陳俊明",IF(J4119=[1]人員授權表!$C$189,"Brian陳泓霖",VLOOKUP(K4119,[1]人員授權表!D$2:E$249,2,FALSE))))</f>
        <v>Marco陳鴻鈞</v>
      </c>
      <c r="P4119" s="67">
        <f t="shared" si="226"/>
        <v>44784</v>
      </c>
      <c r="Q4119" s="75" t="str">
        <f t="shared" si="225"/>
        <v>週四</v>
      </c>
      <c r="R4119" s="80">
        <v>44778</v>
      </c>
      <c r="AA4119" s="1"/>
    </row>
    <row r="4120" spans="3:27">
      <c r="D4120" s="68" t="s">
        <v>50</v>
      </c>
      <c r="E4120" s="70" t="s">
        <v>51</v>
      </c>
      <c r="F4120" s="4" t="s">
        <v>1712</v>
      </c>
      <c r="G4120" s="67">
        <v>44769</v>
      </c>
      <c r="H4120" s="67">
        <v>44786</v>
      </c>
      <c r="I4120" s="71">
        <f t="shared" si="224"/>
        <v>17</v>
      </c>
      <c r="J4120" s="72" t="s">
        <v>246</v>
      </c>
      <c r="K4120" s="72" t="s">
        <v>241</v>
      </c>
      <c r="L4120" s="73">
        <v>1</v>
      </c>
      <c r="M4120" s="73" t="s">
        <v>91</v>
      </c>
      <c r="N4120" s="68" t="str">
        <f>VLOOKUP(K4120,[1]人員授權表!D$3:G$249,4,0)</f>
        <v>有機</v>
      </c>
      <c r="O4120" s="70" t="str">
        <f>IF(J4120=[1]人員授權表!$C$85,"Casper李羿勳",IF(J4120=[1]人員授權表!$C$188,"Iring陳俊明",IF(J4120=[1]人員授權表!$C$189,"Brian陳泓霖",VLOOKUP(K4120,[1]人員授權表!D$2:E$249,2,FALSE))))</f>
        <v>Casper李羿勳</v>
      </c>
      <c r="P4120" s="67">
        <f t="shared" si="226"/>
        <v>44784</v>
      </c>
      <c r="Q4120" s="75" t="str">
        <f t="shared" si="225"/>
        <v>週四</v>
      </c>
      <c r="R4120" s="80">
        <v>44783</v>
      </c>
      <c r="AA4120" s="1"/>
    </row>
    <row r="4121" spans="3:27">
      <c r="D4121" s="68" t="s">
        <v>50</v>
      </c>
      <c r="E4121" s="70" t="s">
        <v>51</v>
      </c>
      <c r="F4121" s="4" t="s">
        <v>1712</v>
      </c>
      <c r="G4121" s="67">
        <v>44769</v>
      </c>
      <c r="H4121" s="67">
        <v>44786</v>
      </c>
      <c r="I4121" s="71">
        <f t="shared" si="224"/>
        <v>17</v>
      </c>
      <c r="J4121" s="72" t="s">
        <v>238</v>
      </c>
      <c r="K4121" s="72" t="s">
        <v>239</v>
      </c>
      <c r="L4121" s="73">
        <v>1</v>
      </c>
      <c r="M4121" s="73" t="s">
        <v>91</v>
      </c>
      <c r="N4121" s="68" t="str">
        <f>VLOOKUP(K4121,[1]人員授權表!D$3:G$249,4,0)</f>
        <v>有機</v>
      </c>
      <c r="O4121" s="70" t="str">
        <f>IF(J4121=[1]人員授權表!$C$85,"Casper李羿勳",IF(J4121=[1]人員授權表!$C$188,"Iring陳俊明",IF(J4121=[1]人員授權表!$C$189,"Brian陳泓霖",VLOOKUP(K4121,[1]人員授權表!D$2:E$249,2,FALSE))))</f>
        <v>Casper李羿勳</v>
      </c>
      <c r="P4121" s="67">
        <f t="shared" si="226"/>
        <v>44784</v>
      </c>
      <c r="Q4121" s="75" t="str">
        <f t="shared" si="225"/>
        <v>週四</v>
      </c>
      <c r="R4121" s="80">
        <v>44778</v>
      </c>
      <c r="AA4121" s="1"/>
    </row>
    <row r="4122" spans="3:27">
      <c r="D4122" s="68" t="s">
        <v>50</v>
      </c>
      <c r="E4122" s="70" t="s">
        <v>51</v>
      </c>
      <c r="F4122" s="4" t="s">
        <v>1712</v>
      </c>
      <c r="G4122" s="67">
        <v>44769</v>
      </c>
      <c r="H4122" s="67">
        <v>44786</v>
      </c>
      <c r="I4122" s="71">
        <f t="shared" si="224"/>
        <v>17</v>
      </c>
      <c r="J4122" s="72" t="s">
        <v>69</v>
      </c>
      <c r="K4122" s="72" t="s">
        <v>70</v>
      </c>
      <c r="L4122" s="73">
        <v>1</v>
      </c>
      <c r="M4122" s="73" t="s">
        <v>91</v>
      </c>
      <c r="N4122" s="68" t="str">
        <f>VLOOKUP(K4122,[1]人員授權表!D$3:G$249,4,0)</f>
        <v>有機</v>
      </c>
      <c r="O4122" s="70" t="str">
        <f>IF(J4122=[1]人員授權表!$C$85,"Casper李羿勳",IF(J4122=[1]人員授權表!$C$188,"Iring陳俊明",IF(J4122=[1]人員授權表!$C$189,"Brian陳泓霖",VLOOKUP(K4122,[1]人員授權表!D$2:E$249,2,FALSE))))</f>
        <v>Casper李羿勳</v>
      </c>
      <c r="P4122" s="67">
        <f t="shared" si="226"/>
        <v>44784</v>
      </c>
      <c r="Q4122" s="75" t="str">
        <f t="shared" si="225"/>
        <v>週四</v>
      </c>
      <c r="R4122" s="80">
        <v>44783</v>
      </c>
      <c r="AA4122" s="1"/>
    </row>
    <row r="4123" spans="3:27">
      <c r="D4123" s="68" t="s">
        <v>50</v>
      </c>
      <c r="E4123" s="70" t="s">
        <v>51</v>
      </c>
      <c r="F4123" s="4" t="s">
        <v>1712</v>
      </c>
      <c r="G4123" s="67">
        <v>44769</v>
      </c>
      <c r="H4123" s="67">
        <v>44786</v>
      </c>
      <c r="I4123" s="71">
        <f t="shared" si="224"/>
        <v>17</v>
      </c>
      <c r="J4123" s="72" t="s">
        <v>350</v>
      </c>
      <c r="K4123" s="72" t="s">
        <v>250</v>
      </c>
      <c r="L4123" s="73">
        <v>1</v>
      </c>
      <c r="M4123" s="73" t="s">
        <v>91</v>
      </c>
      <c r="N4123" s="68" t="str">
        <f>VLOOKUP(K4123,[1]人員授權表!D$3:G$249,4,0)</f>
        <v>有機</v>
      </c>
      <c r="O4123" s="70" t="str">
        <f>IF(J4123=[1]人員授權表!$C$85,"Casper李羿勳",IF(J4123=[1]人員授權表!$C$188,"Iring陳俊明",IF(J4123=[1]人員授權表!$C$189,"Brian陳泓霖",VLOOKUP(K4123,[1]人員授權表!D$2:E$249,2,FALSE))))</f>
        <v>Marco陳鴻鈞</v>
      </c>
      <c r="P4123" s="67">
        <f t="shared" si="226"/>
        <v>44784</v>
      </c>
      <c r="Q4123" s="75" t="str">
        <f t="shared" si="225"/>
        <v>週四</v>
      </c>
      <c r="R4123" s="80">
        <v>44782</v>
      </c>
      <c r="AA4123" s="1"/>
    </row>
    <row r="4124" spans="3:27">
      <c r="D4124" s="68" t="s">
        <v>50</v>
      </c>
      <c r="E4124" s="70" t="s">
        <v>51</v>
      </c>
      <c r="F4124" s="4" t="s">
        <v>1714</v>
      </c>
      <c r="G4124" s="67">
        <v>44769</v>
      </c>
      <c r="H4124" s="67">
        <v>44786</v>
      </c>
      <c r="I4124" s="71">
        <f t="shared" si="224"/>
        <v>17</v>
      </c>
      <c r="J4124" s="72" t="s">
        <v>350</v>
      </c>
      <c r="K4124" s="72" t="s">
        <v>250</v>
      </c>
      <c r="L4124" s="73">
        <v>1</v>
      </c>
      <c r="M4124" s="73" t="s">
        <v>91</v>
      </c>
      <c r="N4124" s="68" t="str">
        <f>VLOOKUP(K4124,[1]人員授權表!D$3:G$249,4,0)</f>
        <v>有機</v>
      </c>
      <c r="O4124" s="70" t="str">
        <f>IF(J4124=[1]人員授權表!$C$85,"Casper李羿勳",IF(J4124=[1]人員授權表!$C$188,"Iring陳俊明",IF(J4124=[1]人員授權表!$C$189,"Brian陳泓霖",VLOOKUP(K4124,[1]人員授權表!D$2:E$249,2,FALSE))))</f>
        <v>Marco陳鴻鈞</v>
      </c>
      <c r="P4124" s="67">
        <f t="shared" si="226"/>
        <v>44784</v>
      </c>
      <c r="Q4124" s="75" t="str">
        <f t="shared" si="225"/>
        <v>週四</v>
      </c>
      <c r="R4124" s="80">
        <v>44782</v>
      </c>
      <c r="AA4124" s="1"/>
    </row>
    <row r="4125" spans="3:27">
      <c r="C4125" s="67">
        <v>44775</v>
      </c>
      <c r="D4125" s="68" t="s">
        <v>50</v>
      </c>
      <c r="E4125" s="70" t="s">
        <v>51</v>
      </c>
      <c r="F4125" s="70" t="s">
        <v>1715</v>
      </c>
      <c r="G4125" s="67">
        <v>44771</v>
      </c>
      <c r="H4125" s="67">
        <v>44786</v>
      </c>
      <c r="I4125" s="71">
        <f t="shared" si="224"/>
        <v>15</v>
      </c>
      <c r="J4125" s="72" t="s">
        <v>139</v>
      </c>
      <c r="K4125" s="72" t="s">
        <v>140</v>
      </c>
      <c r="L4125" s="110">
        <v>11</v>
      </c>
      <c r="M4125" s="73" t="s">
        <v>127</v>
      </c>
      <c r="N4125" s="68" t="str">
        <f>VLOOKUP(K4125,[1]人員授權表!D$3:G$249,4,0)</f>
        <v>無機</v>
      </c>
      <c r="O4125" s="70" t="str">
        <f>IF(J4125=[1]人員授權表!$C$85,"Casper李羿勳",IF(J4125=[1]人員授權表!$C$188,"Iring陳俊明",IF(J4125=[1]人員授權表!$C$189,"Brian陳泓霖",VLOOKUP(K4125,[1]人員授權表!D$2:E$249,2,FALSE))))</f>
        <v>Brian陳泓霖</v>
      </c>
      <c r="P4125" s="67">
        <f t="shared" ref="P4125:P4144" si="227">H4125-3</f>
        <v>44783</v>
      </c>
      <c r="Q4125" s="75" t="str">
        <f t="shared" si="225"/>
        <v>週三</v>
      </c>
      <c r="R4125" s="80">
        <v>44776</v>
      </c>
      <c r="Z4125" s="79" t="s">
        <v>1716</v>
      </c>
      <c r="AA4125" s="1"/>
    </row>
    <row r="4126" spans="3:27">
      <c r="C4126" s="67">
        <v>44775</v>
      </c>
      <c r="D4126" s="68" t="s">
        <v>50</v>
      </c>
      <c r="E4126" s="70" t="s">
        <v>51</v>
      </c>
      <c r="F4126" s="70" t="s">
        <v>1715</v>
      </c>
      <c r="G4126" s="67">
        <v>44771</v>
      </c>
      <c r="H4126" s="67">
        <v>44786</v>
      </c>
      <c r="I4126" s="71">
        <f t="shared" si="224"/>
        <v>15</v>
      </c>
      <c r="J4126" s="72" t="s">
        <v>97</v>
      </c>
      <c r="K4126" s="72" t="s">
        <v>187</v>
      </c>
      <c r="L4126" s="110">
        <v>11</v>
      </c>
      <c r="M4126" s="73" t="s">
        <v>127</v>
      </c>
      <c r="N4126" s="68" t="str">
        <f>VLOOKUP(K4126,[1]人員授權表!D$3:G$249,4,0)</f>
        <v>無機</v>
      </c>
      <c r="O4126" s="70" t="str">
        <f>IF(J4126=[1]人員授權表!$C$85,"Casper李羿勳",IF(J4126=[1]人員授權表!$C$188,"Iring陳俊明",IF(J4126=[1]人員授權表!$C$189,"Brian陳泓霖",VLOOKUP(K4126,[1]人員授權表!D$2:E$249,2,FALSE))))</f>
        <v>Ruby黃家蓁</v>
      </c>
      <c r="P4126" s="67">
        <f t="shared" si="227"/>
        <v>44783</v>
      </c>
      <c r="Q4126" s="75" t="str">
        <f t="shared" si="225"/>
        <v>週三</v>
      </c>
      <c r="R4126" s="80">
        <v>44783</v>
      </c>
      <c r="Z4126" s="79" t="s">
        <v>1716</v>
      </c>
      <c r="AA4126" s="1"/>
    </row>
    <row r="4127" spans="3:27">
      <c r="C4127" s="67">
        <v>44775</v>
      </c>
      <c r="D4127" s="68" t="s">
        <v>50</v>
      </c>
      <c r="E4127" s="70" t="s">
        <v>51</v>
      </c>
      <c r="F4127" s="70" t="s">
        <v>1715</v>
      </c>
      <c r="G4127" s="67">
        <v>44771</v>
      </c>
      <c r="H4127" s="67">
        <v>44786</v>
      </c>
      <c r="I4127" s="71">
        <f t="shared" si="224"/>
        <v>15</v>
      </c>
      <c r="J4127" s="72" t="s">
        <v>343</v>
      </c>
      <c r="K4127" s="72" t="s">
        <v>187</v>
      </c>
      <c r="L4127" s="110">
        <v>11</v>
      </c>
      <c r="M4127" s="73" t="s">
        <v>127</v>
      </c>
      <c r="N4127" s="68" t="str">
        <f>VLOOKUP(K4127,[1]人員授權表!D$3:G$249,4,0)</f>
        <v>無機</v>
      </c>
      <c r="O4127" s="70" t="str">
        <f>IF(J4127=[1]人員授權表!$C$85,"Casper李羿勳",IF(J4127=[1]人員授權表!$C$188,"Iring陳俊明",IF(J4127=[1]人員授權表!$C$189,"Brian陳泓霖",VLOOKUP(K4127,[1]人員授權表!D$2:E$249,2,FALSE))))</f>
        <v>Ruby黃家蓁</v>
      </c>
      <c r="P4127" s="67">
        <f t="shared" si="227"/>
        <v>44783</v>
      </c>
      <c r="Q4127" s="75" t="str">
        <f t="shared" si="225"/>
        <v>週三</v>
      </c>
      <c r="R4127" s="80">
        <v>44783</v>
      </c>
      <c r="Z4127" s="79" t="s">
        <v>1716</v>
      </c>
      <c r="AA4127" s="1"/>
    </row>
    <row r="4128" spans="3:27">
      <c r="C4128" s="67">
        <v>44775</v>
      </c>
      <c r="D4128" s="68" t="s">
        <v>50</v>
      </c>
      <c r="E4128" s="70" t="s">
        <v>51</v>
      </c>
      <c r="F4128" s="70" t="s">
        <v>1715</v>
      </c>
      <c r="G4128" s="67">
        <v>44771</v>
      </c>
      <c r="H4128" s="67">
        <v>44786</v>
      </c>
      <c r="I4128" s="71">
        <f t="shared" si="224"/>
        <v>15</v>
      </c>
      <c r="J4128" s="72" t="s">
        <v>133</v>
      </c>
      <c r="K4128" s="72" t="s">
        <v>187</v>
      </c>
      <c r="L4128" s="110">
        <v>11</v>
      </c>
      <c r="M4128" s="73" t="s">
        <v>127</v>
      </c>
      <c r="N4128" s="68" t="str">
        <f>VLOOKUP(K4128,[1]人員授權表!D$3:G$249,4,0)</f>
        <v>無機</v>
      </c>
      <c r="O4128" s="70" t="str">
        <f>IF(J4128=[1]人員授權表!$C$85,"Casper李羿勳",IF(J4128=[1]人員授權表!$C$188,"Iring陳俊明",IF(J4128=[1]人員授權表!$C$189,"Brian陳泓霖",VLOOKUP(K4128,[1]人員授權表!D$2:E$249,2,FALSE))))</f>
        <v>Ruby黃家蓁</v>
      </c>
      <c r="P4128" s="67">
        <f t="shared" si="227"/>
        <v>44783</v>
      </c>
      <c r="Q4128" s="75" t="str">
        <f t="shared" si="225"/>
        <v>週三</v>
      </c>
      <c r="R4128" s="80">
        <v>44783</v>
      </c>
      <c r="Z4128" s="79" t="s">
        <v>1716</v>
      </c>
      <c r="AA4128" s="1"/>
    </row>
    <row r="4129" spans="3:27">
      <c r="C4129" s="67">
        <v>44775</v>
      </c>
      <c r="D4129" s="68" t="s">
        <v>50</v>
      </c>
      <c r="E4129" s="70" t="s">
        <v>51</v>
      </c>
      <c r="F4129" s="70" t="s">
        <v>1715</v>
      </c>
      <c r="G4129" s="67">
        <v>44771</v>
      </c>
      <c r="H4129" s="67">
        <v>44786</v>
      </c>
      <c r="I4129" s="71">
        <f t="shared" si="224"/>
        <v>15</v>
      </c>
      <c r="J4129" s="72" t="s">
        <v>285</v>
      </c>
      <c r="K4129" s="72" t="s">
        <v>187</v>
      </c>
      <c r="L4129" s="110">
        <v>11</v>
      </c>
      <c r="M4129" s="73" t="s">
        <v>127</v>
      </c>
      <c r="N4129" s="68" t="str">
        <f>VLOOKUP(K4129,[1]人員授權表!D$3:G$249,4,0)</f>
        <v>無機</v>
      </c>
      <c r="O4129" s="70" t="str">
        <f>IF(J4129=[1]人員授權表!$C$85,"Casper李羿勳",IF(J4129=[1]人員授權表!$C$188,"Iring陳俊明",IF(J4129=[1]人員授權表!$C$189,"Brian陳泓霖",VLOOKUP(K4129,[1]人員授權表!D$2:E$249,2,FALSE))))</f>
        <v>Ruby黃家蓁</v>
      </c>
      <c r="P4129" s="67">
        <f t="shared" si="227"/>
        <v>44783</v>
      </c>
      <c r="Q4129" s="75" t="str">
        <f t="shared" si="225"/>
        <v>週三</v>
      </c>
      <c r="R4129" s="80">
        <v>44777</v>
      </c>
      <c r="Z4129" s="79" t="s">
        <v>1716</v>
      </c>
      <c r="AA4129" s="1"/>
    </row>
    <row r="4130" spans="3:27">
      <c r="C4130" s="67">
        <v>44775</v>
      </c>
      <c r="D4130" s="68" t="s">
        <v>50</v>
      </c>
      <c r="E4130" s="70" t="s">
        <v>51</v>
      </c>
      <c r="F4130" s="70" t="s">
        <v>1715</v>
      </c>
      <c r="G4130" s="67">
        <v>44771</v>
      </c>
      <c r="H4130" s="67">
        <v>44786</v>
      </c>
      <c r="I4130" s="71">
        <f t="shared" si="224"/>
        <v>15</v>
      </c>
      <c r="J4130" s="72" t="s">
        <v>286</v>
      </c>
      <c r="K4130" s="72" t="s">
        <v>187</v>
      </c>
      <c r="L4130" s="110">
        <v>11</v>
      </c>
      <c r="M4130" s="73" t="s">
        <v>127</v>
      </c>
      <c r="N4130" s="68" t="str">
        <f>VLOOKUP(K4130,[1]人員授權表!D$3:G$249,4,0)</f>
        <v>無機</v>
      </c>
      <c r="O4130" s="70" t="str">
        <f>IF(J4130=[1]人員授權表!$C$85,"Casper李羿勳",IF(J4130=[1]人員授權表!$C$188,"Iring陳俊明",IF(J4130=[1]人員授權表!$C$189,"Brian陳泓霖",VLOOKUP(K4130,[1]人員授權表!D$2:E$249,2,FALSE))))</f>
        <v>Ruby黃家蓁</v>
      </c>
      <c r="P4130" s="67">
        <f t="shared" si="227"/>
        <v>44783</v>
      </c>
      <c r="Q4130" s="75" t="str">
        <f t="shared" si="225"/>
        <v>週三</v>
      </c>
      <c r="R4130" s="80">
        <v>44777</v>
      </c>
      <c r="Z4130" s="79" t="s">
        <v>1716</v>
      </c>
      <c r="AA4130" s="1"/>
    </row>
    <row r="4131" spans="3:27">
      <c r="C4131" s="67">
        <v>44775</v>
      </c>
      <c r="D4131" s="68" t="s">
        <v>50</v>
      </c>
      <c r="E4131" s="70" t="s">
        <v>51</v>
      </c>
      <c r="F4131" s="70" t="s">
        <v>1715</v>
      </c>
      <c r="G4131" s="67">
        <v>44771</v>
      </c>
      <c r="H4131" s="67">
        <v>44786</v>
      </c>
      <c r="I4131" s="71">
        <f t="shared" si="224"/>
        <v>15</v>
      </c>
      <c r="J4131" s="72" t="s">
        <v>342</v>
      </c>
      <c r="K4131" s="72" t="s">
        <v>187</v>
      </c>
      <c r="L4131" s="110">
        <v>11</v>
      </c>
      <c r="M4131" s="73" t="s">
        <v>127</v>
      </c>
      <c r="N4131" s="68" t="str">
        <f>VLOOKUP(K4131,[1]人員授權表!D$3:G$249,4,0)</f>
        <v>無機</v>
      </c>
      <c r="O4131" s="70" t="str">
        <f>IF(J4131=[1]人員授權表!$C$85,"Casper李羿勳",IF(J4131=[1]人員授權表!$C$188,"Iring陳俊明",IF(J4131=[1]人員授權表!$C$189,"Brian陳泓霖",VLOOKUP(K4131,[1]人員授權表!D$2:E$249,2,FALSE))))</f>
        <v>Ruby黃家蓁</v>
      </c>
      <c r="P4131" s="67">
        <f t="shared" si="227"/>
        <v>44783</v>
      </c>
      <c r="Q4131" s="75" t="str">
        <f t="shared" si="225"/>
        <v>週三</v>
      </c>
      <c r="R4131" s="80">
        <v>44783</v>
      </c>
      <c r="Z4131" s="79" t="s">
        <v>1716</v>
      </c>
      <c r="AA4131" s="1"/>
    </row>
    <row r="4132" spans="3:27">
      <c r="C4132" s="67">
        <v>44775</v>
      </c>
      <c r="D4132" s="68" t="s">
        <v>50</v>
      </c>
      <c r="E4132" s="70" t="s">
        <v>51</v>
      </c>
      <c r="F4132" s="70" t="s">
        <v>1715</v>
      </c>
      <c r="G4132" s="67">
        <v>44771</v>
      </c>
      <c r="H4132" s="67">
        <v>44786</v>
      </c>
      <c r="I4132" s="71">
        <f t="shared" si="224"/>
        <v>15</v>
      </c>
      <c r="J4132" s="72" t="s">
        <v>340</v>
      </c>
      <c r="K4132" s="72" t="s">
        <v>187</v>
      </c>
      <c r="L4132" s="110">
        <v>11</v>
      </c>
      <c r="M4132" s="73" t="s">
        <v>127</v>
      </c>
      <c r="N4132" s="68" t="str">
        <f>VLOOKUP(K4132,[1]人員授權表!D$3:G$249,4,0)</f>
        <v>無機</v>
      </c>
      <c r="O4132" s="70" t="str">
        <f>IF(J4132=[1]人員授權表!$C$85,"Casper李羿勳",IF(J4132=[1]人員授權表!$C$188,"Iring陳俊明",IF(J4132=[1]人員授權表!$C$189,"Brian陳泓霖",VLOOKUP(K4132,[1]人員授權表!D$2:E$249,2,FALSE))))</f>
        <v>Ruby黃家蓁</v>
      </c>
      <c r="P4132" s="67">
        <f t="shared" si="227"/>
        <v>44783</v>
      </c>
      <c r="Q4132" s="75" t="str">
        <f t="shared" si="225"/>
        <v>週三</v>
      </c>
      <c r="R4132" s="80">
        <v>44783</v>
      </c>
      <c r="Z4132" s="79" t="s">
        <v>1716</v>
      </c>
      <c r="AA4132" s="1"/>
    </row>
    <row r="4133" spans="3:27">
      <c r="C4133" s="67">
        <v>44775</v>
      </c>
      <c r="D4133" s="68" t="s">
        <v>50</v>
      </c>
      <c r="E4133" s="70" t="s">
        <v>51</v>
      </c>
      <c r="F4133" s="70" t="s">
        <v>1715</v>
      </c>
      <c r="G4133" s="67">
        <v>44771</v>
      </c>
      <c r="H4133" s="67">
        <v>44786</v>
      </c>
      <c r="I4133" s="71">
        <f t="shared" si="224"/>
        <v>15</v>
      </c>
      <c r="J4133" s="72" t="s">
        <v>299</v>
      </c>
      <c r="K4133" s="72" t="s">
        <v>187</v>
      </c>
      <c r="L4133" s="110">
        <v>11</v>
      </c>
      <c r="M4133" s="73" t="s">
        <v>127</v>
      </c>
      <c r="N4133" s="68" t="str">
        <f>VLOOKUP(K4133,[1]人員授權表!D$3:G$249,4,0)</f>
        <v>無機</v>
      </c>
      <c r="O4133" s="70" t="str">
        <f>IF(J4133=[1]人員授權表!$C$85,"Casper李羿勳",IF(J4133=[1]人員授權表!$C$188,"Iring陳俊明",IF(J4133=[1]人員授權表!$C$189,"Brian陳泓霖",VLOOKUP(K4133,[1]人員授權表!D$2:E$249,2,FALSE))))</f>
        <v>Ruby黃家蓁</v>
      </c>
      <c r="P4133" s="67">
        <f t="shared" si="227"/>
        <v>44783</v>
      </c>
      <c r="Q4133" s="75" t="str">
        <f t="shared" si="225"/>
        <v>週三</v>
      </c>
      <c r="R4133" s="80">
        <v>44783</v>
      </c>
      <c r="Z4133" s="79" t="s">
        <v>1716</v>
      </c>
      <c r="AA4133" s="1"/>
    </row>
    <row r="4134" spans="3:27">
      <c r="C4134" s="67">
        <v>44775</v>
      </c>
      <c r="D4134" s="68" t="s">
        <v>50</v>
      </c>
      <c r="E4134" s="70" t="s">
        <v>51</v>
      </c>
      <c r="F4134" s="70" t="s">
        <v>1715</v>
      </c>
      <c r="G4134" s="67">
        <v>44771</v>
      </c>
      <c r="H4134" s="67">
        <v>44786</v>
      </c>
      <c r="I4134" s="71">
        <f t="shared" si="224"/>
        <v>15</v>
      </c>
      <c r="J4134" s="72" t="s">
        <v>341</v>
      </c>
      <c r="K4134" s="72" t="s">
        <v>187</v>
      </c>
      <c r="L4134" s="110">
        <v>11</v>
      </c>
      <c r="M4134" s="73" t="s">
        <v>127</v>
      </c>
      <c r="N4134" s="68" t="str">
        <f>VLOOKUP(K4134,[1]人員授權表!D$3:G$249,4,0)</f>
        <v>無機</v>
      </c>
      <c r="O4134" s="70" t="str">
        <f>IF(J4134=[1]人員授權表!$C$85,"Casper李羿勳",IF(J4134=[1]人員授權表!$C$188,"Iring陳俊明",IF(J4134=[1]人員授權表!$C$189,"Brian陳泓霖",VLOOKUP(K4134,[1]人員授權表!D$2:E$249,2,FALSE))))</f>
        <v>Ruby黃家蓁</v>
      </c>
      <c r="P4134" s="67">
        <f t="shared" si="227"/>
        <v>44783</v>
      </c>
      <c r="Q4134" s="75" t="str">
        <f t="shared" si="225"/>
        <v>週三</v>
      </c>
      <c r="R4134" s="80">
        <v>44783</v>
      </c>
      <c r="Z4134" s="79" t="s">
        <v>1716</v>
      </c>
      <c r="AA4134" s="1"/>
    </row>
    <row r="4135" spans="3:27">
      <c r="C4135" s="67">
        <v>44775</v>
      </c>
      <c r="D4135" s="68" t="s">
        <v>50</v>
      </c>
      <c r="E4135" s="70" t="s">
        <v>51</v>
      </c>
      <c r="F4135" s="70" t="s">
        <v>1715</v>
      </c>
      <c r="G4135" s="67">
        <v>44771</v>
      </c>
      <c r="H4135" s="67">
        <v>44786</v>
      </c>
      <c r="I4135" s="71">
        <f t="shared" si="224"/>
        <v>15</v>
      </c>
      <c r="J4135" s="72" t="s">
        <v>288</v>
      </c>
      <c r="K4135" s="72" t="s">
        <v>289</v>
      </c>
      <c r="L4135" s="110">
        <v>11</v>
      </c>
      <c r="M4135" s="73" t="s">
        <v>127</v>
      </c>
      <c r="N4135" s="68" t="str">
        <f>VLOOKUP(K4135,[1]人員授權表!D$3:G$249,4,0)</f>
        <v>無機</v>
      </c>
      <c r="O4135" s="70" t="str">
        <f>IF(J4135=[1]人員授權表!$C$85,"Casper李羿勳",IF(J4135=[1]人員授權表!$C$188,"Iring陳俊明",IF(J4135=[1]人員授權表!$C$189,"Brian陳泓霖",VLOOKUP(K4135,[1]人員授權表!D$2:E$249,2,FALSE))))</f>
        <v>Jack劉念忻</v>
      </c>
      <c r="P4135" s="67">
        <f t="shared" si="227"/>
        <v>44783</v>
      </c>
      <c r="Q4135" s="75" t="str">
        <f t="shared" si="225"/>
        <v>週三</v>
      </c>
      <c r="R4135" s="80">
        <v>44775</v>
      </c>
      <c r="Z4135" s="79" t="s">
        <v>1716</v>
      </c>
      <c r="AA4135" s="1"/>
    </row>
    <row r="4136" spans="3:27">
      <c r="C4136" s="67">
        <v>44775</v>
      </c>
      <c r="D4136" s="68" t="s">
        <v>50</v>
      </c>
      <c r="E4136" s="70" t="s">
        <v>51</v>
      </c>
      <c r="F4136" s="70" t="s">
        <v>1715</v>
      </c>
      <c r="G4136" s="67">
        <v>44771</v>
      </c>
      <c r="H4136" s="67">
        <v>44786</v>
      </c>
      <c r="I4136" s="71">
        <f t="shared" si="224"/>
        <v>15</v>
      </c>
      <c r="J4136" s="72" t="s">
        <v>195</v>
      </c>
      <c r="K4136" s="72" t="s">
        <v>196</v>
      </c>
      <c r="L4136" s="110">
        <v>11</v>
      </c>
      <c r="M4136" s="73" t="s">
        <v>127</v>
      </c>
      <c r="N4136" s="68" t="str">
        <f>VLOOKUP(K4136,[1]人員授權表!D$3:G$249,4,0)</f>
        <v>無機</v>
      </c>
      <c r="O4136" s="70" t="str">
        <f>IF(J4136=[1]人員授權表!$C$85,"Casper李羿勳",IF(J4136=[1]人員授權表!$C$188,"Iring陳俊明",IF(J4136=[1]人員授權表!$C$189,"Brian陳泓霖",VLOOKUP(K4136,[1]人員授權表!D$2:E$249,2,FALSE))))</f>
        <v>Debby胡萱黛</v>
      </c>
      <c r="P4136" s="67">
        <f t="shared" si="227"/>
        <v>44783</v>
      </c>
      <c r="Q4136" s="75" t="str">
        <f t="shared" si="225"/>
        <v>週三</v>
      </c>
      <c r="R4136" s="80">
        <v>44783</v>
      </c>
      <c r="Z4136" s="79" t="s">
        <v>1716</v>
      </c>
      <c r="AA4136" s="1"/>
    </row>
    <row r="4137" spans="3:27">
      <c r="C4137" s="67">
        <v>44775</v>
      </c>
      <c r="D4137" s="68" t="s">
        <v>50</v>
      </c>
      <c r="E4137" s="70" t="s">
        <v>51</v>
      </c>
      <c r="F4137" s="70" t="s">
        <v>1715</v>
      </c>
      <c r="G4137" s="67">
        <v>44771</v>
      </c>
      <c r="H4137" s="67">
        <v>44786</v>
      </c>
      <c r="I4137" s="71">
        <f t="shared" si="224"/>
        <v>15</v>
      </c>
      <c r="J4137" s="72" t="s">
        <v>151</v>
      </c>
      <c r="K4137" s="72" t="s">
        <v>152</v>
      </c>
      <c r="L4137" s="110">
        <v>11</v>
      </c>
      <c r="M4137" s="73" t="s">
        <v>127</v>
      </c>
      <c r="N4137" s="68" t="str">
        <f>VLOOKUP(K4137,[1]人員授權表!D$3:G$249,4,0)</f>
        <v>無機</v>
      </c>
      <c r="O4137" s="70" t="str">
        <f>IF(J4137=[1]人員授權表!$C$85,"Casper李羿勳",IF(J4137=[1]人員授權表!$C$188,"Iring陳俊明",IF(J4137=[1]人員授權表!$C$189,"Brian陳泓霖",VLOOKUP(K4137,[1]人員授權表!D$2:E$249,2,FALSE))))</f>
        <v>Vicky游崴涵</v>
      </c>
      <c r="P4137" s="67">
        <f t="shared" si="227"/>
        <v>44783</v>
      </c>
      <c r="Q4137" s="75" t="str">
        <f t="shared" si="225"/>
        <v>週三</v>
      </c>
      <c r="R4137" s="80">
        <v>44777</v>
      </c>
      <c r="Z4137" s="79" t="s">
        <v>1716</v>
      </c>
      <c r="AA4137" s="1"/>
    </row>
    <row r="4138" spans="3:27">
      <c r="C4138" s="67">
        <v>44775</v>
      </c>
      <c r="D4138" s="68" t="s">
        <v>50</v>
      </c>
      <c r="E4138" s="70" t="s">
        <v>51</v>
      </c>
      <c r="F4138" s="70" t="s">
        <v>1715</v>
      </c>
      <c r="G4138" s="67">
        <v>44771</v>
      </c>
      <c r="H4138" s="67">
        <v>44786</v>
      </c>
      <c r="I4138" s="71">
        <f t="shared" si="224"/>
        <v>15</v>
      </c>
      <c r="J4138" s="72" t="s">
        <v>164</v>
      </c>
      <c r="K4138" s="72" t="s">
        <v>146</v>
      </c>
      <c r="L4138" s="110">
        <v>11</v>
      </c>
      <c r="M4138" s="73" t="s">
        <v>127</v>
      </c>
      <c r="N4138" s="68" t="str">
        <f>VLOOKUP(K4138,[1]人員授權表!D$3:G$249,4,0)</f>
        <v>無機</v>
      </c>
      <c r="O4138" s="70" t="str">
        <f>IF(J4138=[1]人員授權表!$C$85,"Casper李羿勳",IF(J4138=[1]人員授權表!$C$188,"Iring陳俊明",IF(J4138=[1]人員授權表!$C$189,"Brian陳泓霖",VLOOKUP(K4138,[1]人員授權表!D$2:E$249,2,FALSE))))</f>
        <v>Jack劉念忻</v>
      </c>
      <c r="P4138" s="67">
        <f t="shared" si="227"/>
        <v>44783</v>
      </c>
      <c r="Q4138" s="75" t="str">
        <f t="shared" si="225"/>
        <v>週三</v>
      </c>
      <c r="R4138" s="80">
        <v>44778</v>
      </c>
      <c r="Z4138" s="79" t="s">
        <v>1716</v>
      </c>
      <c r="AA4138" s="1"/>
    </row>
    <row r="4139" spans="3:27">
      <c r="C4139" s="67">
        <v>44775</v>
      </c>
      <c r="D4139" s="68" t="s">
        <v>50</v>
      </c>
      <c r="E4139" s="70" t="s">
        <v>51</v>
      </c>
      <c r="F4139" s="70" t="s">
        <v>1715</v>
      </c>
      <c r="G4139" s="67">
        <v>44771</v>
      </c>
      <c r="H4139" s="67">
        <v>44786</v>
      </c>
      <c r="I4139" s="71">
        <f t="shared" si="224"/>
        <v>15</v>
      </c>
      <c r="J4139" s="72" t="s">
        <v>290</v>
      </c>
      <c r="K4139" s="72" t="s">
        <v>291</v>
      </c>
      <c r="L4139" s="110">
        <v>11</v>
      </c>
      <c r="M4139" s="73" t="s">
        <v>127</v>
      </c>
      <c r="N4139" s="68" t="str">
        <f>VLOOKUP(K4139,[1]人員授權表!D$3:G$249,4,0)</f>
        <v>無機</v>
      </c>
      <c r="O4139" s="70" t="str">
        <f>IF(J4139=[1]人員授權表!$C$85,"Casper李羿勳",IF(J4139=[1]人員授權表!$C$188,"Iring陳俊明",IF(J4139=[1]人員授權表!$C$189,"Brian陳泓霖",VLOOKUP(K4139,[1]人員授權表!D$2:E$249,2,FALSE))))</f>
        <v>George陳志昇</v>
      </c>
      <c r="P4139" s="67">
        <f t="shared" si="227"/>
        <v>44783</v>
      </c>
      <c r="Q4139" s="75" t="str">
        <f t="shared" si="225"/>
        <v>週三</v>
      </c>
      <c r="R4139" s="80">
        <v>44778</v>
      </c>
      <c r="Z4139" s="79" t="s">
        <v>1716</v>
      </c>
      <c r="AA4139" s="1"/>
    </row>
    <row r="4140" spans="3:27">
      <c r="C4140" s="67">
        <v>44775</v>
      </c>
      <c r="D4140" s="68" t="s">
        <v>50</v>
      </c>
      <c r="E4140" s="70" t="s">
        <v>51</v>
      </c>
      <c r="F4140" s="70" t="s">
        <v>1715</v>
      </c>
      <c r="G4140" s="67">
        <v>44771</v>
      </c>
      <c r="H4140" s="67">
        <v>44786</v>
      </c>
      <c r="I4140" s="71">
        <f t="shared" si="224"/>
        <v>15</v>
      </c>
      <c r="J4140" s="72" t="s">
        <v>204</v>
      </c>
      <c r="K4140" s="72" t="s">
        <v>205</v>
      </c>
      <c r="L4140" s="110">
        <v>11</v>
      </c>
      <c r="M4140" s="73" t="s">
        <v>127</v>
      </c>
      <c r="N4140" s="68" t="str">
        <f>VLOOKUP(K4140,[1]人員授權表!D$3:G$249,4,0)</f>
        <v>無機</v>
      </c>
      <c r="O4140" s="70" t="str">
        <f>IF(J4140=[1]人員授權表!$C$85,"Casper李羿勳",IF(J4140=[1]人員授權表!$C$188,"Iring陳俊明",IF(J4140=[1]人員授權表!$C$189,"Brian陳泓霖",VLOOKUP(K4140,[1]人員授權表!D$2:E$249,2,FALSE))))</f>
        <v>Iring陳俊明</v>
      </c>
      <c r="P4140" s="67">
        <f t="shared" si="227"/>
        <v>44783</v>
      </c>
      <c r="Q4140" s="75" t="str">
        <f t="shared" si="225"/>
        <v>週三</v>
      </c>
      <c r="R4140" s="80">
        <v>44778</v>
      </c>
      <c r="Z4140" s="79" t="s">
        <v>1716</v>
      </c>
      <c r="AA4140" s="1"/>
    </row>
    <row r="4141" spans="3:27">
      <c r="C4141" s="67">
        <v>44775</v>
      </c>
      <c r="D4141" s="68" t="s">
        <v>50</v>
      </c>
      <c r="E4141" s="70" t="s">
        <v>51</v>
      </c>
      <c r="F4141" s="70" t="s">
        <v>1715</v>
      </c>
      <c r="G4141" s="67">
        <v>44771</v>
      </c>
      <c r="H4141" s="67">
        <v>44786</v>
      </c>
      <c r="I4141" s="71">
        <f t="shared" si="224"/>
        <v>15</v>
      </c>
      <c r="J4141" s="72" t="s">
        <v>141</v>
      </c>
      <c r="K4141" s="72" t="s">
        <v>142</v>
      </c>
      <c r="L4141" s="110">
        <v>11</v>
      </c>
      <c r="M4141" s="73" t="s">
        <v>127</v>
      </c>
      <c r="N4141" s="68" t="str">
        <f>VLOOKUP(K4141,[1]人員授權表!D$3:G$249,4,0)</f>
        <v>無機</v>
      </c>
      <c r="O4141" s="70" t="str">
        <f>IF(J4141=[1]人員授權表!$C$85,"Casper李羿勳",IF(J4141=[1]人員授權表!$C$188,"Iring陳俊明",IF(J4141=[1]人員授權表!$C$189,"Brian陳泓霖",VLOOKUP(K4141,[1]人員授權表!D$2:E$249,2,FALSE))))</f>
        <v>Dennis陳汶宏</v>
      </c>
      <c r="P4141" s="67">
        <f t="shared" si="227"/>
        <v>44783</v>
      </c>
      <c r="Q4141" s="75" t="str">
        <f t="shared" si="225"/>
        <v>週三</v>
      </c>
      <c r="R4141" s="80">
        <v>44778</v>
      </c>
      <c r="Z4141" s="79" t="s">
        <v>1716</v>
      </c>
      <c r="AA4141" s="1"/>
    </row>
    <row r="4142" spans="3:27">
      <c r="C4142" s="67">
        <v>44775</v>
      </c>
      <c r="D4142" s="68" t="s">
        <v>50</v>
      </c>
      <c r="E4142" s="70" t="s">
        <v>51</v>
      </c>
      <c r="F4142" s="70" t="s">
        <v>1715</v>
      </c>
      <c r="G4142" s="67">
        <v>44771</v>
      </c>
      <c r="H4142" s="67">
        <v>44786</v>
      </c>
      <c r="I4142" s="71">
        <f t="shared" si="224"/>
        <v>15</v>
      </c>
      <c r="J4142" s="72" t="s">
        <v>137</v>
      </c>
      <c r="K4142" s="72" t="s">
        <v>138</v>
      </c>
      <c r="L4142" s="110">
        <v>11</v>
      </c>
      <c r="M4142" s="73" t="s">
        <v>127</v>
      </c>
      <c r="N4142" s="68" t="str">
        <f>VLOOKUP(K4142,[1]人員授權表!D$3:G$249,4,0)</f>
        <v>無機</v>
      </c>
      <c r="O4142" s="70" t="s">
        <v>99</v>
      </c>
      <c r="P4142" s="67">
        <f t="shared" si="227"/>
        <v>44783</v>
      </c>
      <c r="Q4142" s="75" t="str">
        <f t="shared" si="225"/>
        <v>週三</v>
      </c>
      <c r="R4142" s="80">
        <v>44778</v>
      </c>
      <c r="Z4142" s="79" t="s">
        <v>1716</v>
      </c>
      <c r="AA4142" s="1"/>
    </row>
    <row r="4143" spans="3:27">
      <c r="C4143" s="67">
        <v>44775</v>
      </c>
      <c r="D4143" s="68" t="s">
        <v>50</v>
      </c>
      <c r="E4143" s="70" t="s">
        <v>51</v>
      </c>
      <c r="F4143" s="70" t="s">
        <v>1715</v>
      </c>
      <c r="G4143" s="67">
        <v>44771</v>
      </c>
      <c r="H4143" s="67">
        <v>44786</v>
      </c>
      <c r="I4143" s="71">
        <f t="shared" si="224"/>
        <v>15</v>
      </c>
      <c r="J4143" s="72" t="s">
        <v>148</v>
      </c>
      <c r="K4143" s="72" t="s">
        <v>149</v>
      </c>
      <c r="L4143" s="110">
        <v>11</v>
      </c>
      <c r="M4143" s="73" t="s">
        <v>127</v>
      </c>
      <c r="N4143" s="68" t="str">
        <f>VLOOKUP(K4143,[1]人員授權表!D$3:G$249,4,0)</f>
        <v>無機</v>
      </c>
      <c r="O4143" s="70" t="str">
        <f>IF(J4143=[1]人員授權表!$C$85,"Casper李羿勳",IF(J4143=[1]人員授權表!$C$188,"Iring陳俊明",IF(J4143=[1]人員授權表!$C$189,"Brian陳泓霖",VLOOKUP(K4143,[1]人員授權表!D$2:E$249,2,FALSE))))</f>
        <v>Vicky游崴涵</v>
      </c>
      <c r="P4143" s="67">
        <f t="shared" si="227"/>
        <v>44783</v>
      </c>
      <c r="Q4143" s="75" t="str">
        <f t="shared" si="225"/>
        <v>週三</v>
      </c>
      <c r="R4143" s="80">
        <v>44777</v>
      </c>
      <c r="Z4143" s="79" t="s">
        <v>1716</v>
      </c>
      <c r="AA4143" s="1"/>
    </row>
    <row r="4144" spans="3:27">
      <c r="C4144" s="67">
        <v>44775</v>
      </c>
      <c r="D4144" s="68" t="s">
        <v>50</v>
      </c>
      <c r="E4144" s="70" t="s">
        <v>51</v>
      </c>
      <c r="F4144" s="70" t="s">
        <v>1717</v>
      </c>
      <c r="G4144" s="67">
        <v>44771</v>
      </c>
      <c r="H4144" s="67">
        <v>44786</v>
      </c>
      <c r="I4144" s="71">
        <f t="shared" si="224"/>
        <v>15</v>
      </c>
      <c r="J4144" s="72" t="s">
        <v>295</v>
      </c>
      <c r="K4144" s="72" t="s">
        <v>296</v>
      </c>
      <c r="L4144" s="110">
        <v>11</v>
      </c>
      <c r="M4144" s="73" t="s">
        <v>127</v>
      </c>
      <c r="N4144" s="68" t="str">
        <f>VLOOKUP(K4144,[1]人員授權表!D$3:G$249,4,0)</f>
        <v>無機</v>
      </c>
      <c r="O4144" s="70" t="str">
        <f>IF(J4144=[1]人員授權表!$C$85,"Casper李羿勳",IF(J4144=[1]人員授權表!$C$188,"Iring陳俊明",IF(J4144=[1]人員授權表!$C$189,"Brian陳泓霖",VLOOKUP(K4144,[1]人員授權表!D$2:E$249,2,FALSE))))</f>
        <v>Ken張智凱</v>
      </c>
      <c r="P4144" s="67">
        <f t="shared" si="227"/>
        <v>44783</v>
      </c>
      <c r="Q4144" s="75" t="str">
        <f t="shared" si="225"/>
        <v>週三</v>
      </c>
      <c r="R4144" s="80">
        <v>44775</v>
      </c>
      <c r="Z4144" s="79" t="s">
        <v>1716</v>
      </c>
      <c r="AA4144" s="1"/>
    </row>
    <row r="4145" spans="2:27">
      <c r="B4145" s="66">
        <v>44775</v>
      </c>
      <c r="D4145" s="68" t="s">
        <v>50</v>
      </c>
      <c r="E4145" s="70" t="s">
        <v>51</v>
      </c>
      <c r="F4145" s="19" t="s">
        <v>1718</v>
      </c>
      <c r="G4145" s="67">
        <v>44771</v>
      </c>
      <c r="H4145" s="67">
        <v>44786</v>
      </c>
      <c r="I4145" s="71">
        <f t="shared" si="224"/>
        <v>15</v>
      </c>
      <c r="J4145" s="72" t="s">
        <v>173</v>
      </c>
      <c r="K4145" s="72" t="s">
        <v>386</v>
      </c>
      <c r="L4145" s="73">
        <v>3</v>
      </c>
      <c r="M4145" s="73" t="s">
        <v>104</v>
      </c>
      <c r="N4145" s="68" t="str">
        <f>VLOOKUP(K4145,[1]人員授權表!D$3:G$249,4,0)</f>
        <v>有機</v>
      </c>
      <c r="O4145" s="70" t="str">
        <f>IF(J4145=[1]人員授權表!$C$85,"Casper李羿勳",IF(J4145=[1]人員授權表!$C$188,"Iring陳俊明",IF(J4145=[1]人員授權表!$C$189,"Brian陳泓霖",VLOOKUP(K4145,[1]人員授權表!D$2:E$249,2,FALSE))))</f>
        <v>Una林庭瑄</v>
      </c>
      <c r="P4145" s="67">
        <f t="shared" ref="P4145:P4208" si="228">H4145-2</f>
        <v>44784</v>
      </c>
      <c r="Q4145" s="75" t="str">
        <f t="shared" si="225"/>
        <v>週四</v>
      </c>
      <c r="R4145" s="80">
        <v>44782</v>
      </c>
      <c r="AA4145" s="1"/>
    </row>
    <row r="4146" spans="2:27">
      <c r="B4146" s="66">
        <v>44775</v>
      </c>
      <c r="D4146" s="68" t="s">
        <v>50</v>
      </c>
      <c r="E4146" s="70" t="s">
        <v>51</v>
      </c>
      <c r="F4146" s="19" t="s">
        <v>1719</v>
      </c>
      <c r="G4146" s="67">
        <v>44770</v>
      </c>
      <c r="H4146" s="67">
        <v>44786</v>
      </c>
      <c r="I4146" s="71">
        <f t="shared" si="224"/>
        <v>16</v>
      </c>
      <c r="J4146" s="72" t="s">
        <v>200</v>
      </c>
      <c r="K4146" s="72" t="s">
        <v>201</v>
      </c>
      <c r="L4146" s="73">
        <v>5</v>
      </c>
      <c r="M4146" s="73" t="s">
        <v>104</v>
      </c>
      <c r="N4146" s="68" t="str">
        <f>VLOOKUP(K4146,[1]人員授權表!D$3:G$249,4,0)</f>
        <v>無機</v>
      </c>
      <c r="O4146" s="70" t="str">
        <f>IF(J4146=[1]人員授權表!$C$85,"Casper李羿勳",IF(J4146=[1]人員授權表!$C$188,"Iring陳俊明",IF(J4146=[1]人員授權表!$C$189,"Brian陳泓霖",VLOOKUP(K4146,[1]人員授權表!D$2:E$249,2,FALSE))))</f>
        <v>Ruby黃家蓁</v>
      </c>
      <c r="P4146" s="67">
        <f t="shared" si="228"/>
        <v>44784</v>
      </c>
      <c r="Q4146" s="75" t="str">
        <f t="shared" si="225"/>
        <v>週四</v>
      </c>
      <c r="R4146" s="80">
        <v>44783</v>
      </c>
      <c r="U4146" s="70">
        <v>1</v>
      </c>
      <c r="Y4146" s="78">
        <v>44785</v>
      </c>
      <c r="Z4146" s="79" t="s">
        <v>1720</v>
      </c>
      <c r="AA4146" s="1"/>
    </row>
    <row r="4147" spans="2:27">
      <c r="B4147" s="66">
        <v>44775</v>
      </c>
      <c r="D4147" s="68" t="s">
        <v>50</v>
      </c>
      <c r="E4147" s="70" t="s">
        <v>879</v>
      </c>
      <c r="F4147" s="70" t="s">
        <v>1721</v>
      </c>
      <c r="G4147" s="67">
        <v>44774</v>
      </c>
      <c r="H4147" s="67">
        <v>44788</v>
      </c>
      <c r="I4147" s="71">
        <f t="shared" si="224"/>
        <v>14</v>
      </c>
      <c r="J4147" s="72" t="s">
        <v>528</v>
      </c>
      <c r="K4147" s="72" t="s">
        <v>126</v>
      </c>
      <c r="L4147" s="73">
        <v>1</v>
      </c>
      <c r="M4147" s="73" t="s">
        <v>91</v>
      </c>
      <c r="N4147" s="68" t="str">
        <f>VLOOKUP(K4147,[1]人員授權表!D$3:G$249,4,0)</f>
        <v>有機</v>
      </c>
      <c r="O4147" s="70" t="str">
        <f>IF(J4147=[1]人員授權表!$C$85,"Casper李羿勳",IF(J4147=[1]人員授權表!$C$188,"Iring陳俊明",IF(J4147=[1]人員授權表!$C$189,"Brian陳泓霖",VLOOKUP(K4147,[1]人員授權表!D$2:E$249,2,FALSE))))</f>
        <v>Lucy黃詩婷</v>
      </c>
      <c r="P4147" s="67">
        <f t="shared" si="228"/>
        <v>44786</v>
      </c>
      <c r="Q4147" s="75" t="str">
        <f t="shared" si="225"/>
        <v>週六</v>
      </c>
      <c r="R4147" s="80">
        <v>44778</v>
      </c>
      <c r="AA4147" s="1"/>
    </row>
    <row r="4148" spans="2:27">
      <c r="B4148" s="66">
        <v>44775</v>
      </c>
      <c r="D4148" s="68" t="s">
        <v>50</v>
      </c>
      <c r="E4148" s="70" t="s">
        <v>879</v>
      </c>
      <c r="F4148" s="70" t="s">
        <v>1721</v>
      </c>
      <c r="G4148" s="67">
        <v>44774</v>
      </c>
      <c r="H4148" s="67">
        <v>44788</v>
      </c>
      <c r="I4148" s="71">
        <f t="shared" si="224"/>
        <v>14</v>
      </c>
      <c r="J4148" s="72" t="s">
        <v>141</v>
      </c>
      <c r="K4148" s="72" t="s">
        <v>142</v>
      </c>
      <c r="L4148" s="73">
        <v>1</v>
      </c>
      <c r="M4148" s="73" t="s">
        <v>91</v>
      </c>
      <c r="N4148" s="68" t="str">
        <f>VLOOKUP(K4148,[1]人員授權表!D$3:G$249,4,0)</f>
        <v>無機</v>
      </c>
      <c r="O4148" s="70" t="str">
        <f>IF(J4148=[1]人員授權表!$C$85,"Casper李羿勳",IF(J4148=[1]人員授權表!$C$188,"Iring陳俊明",IF(J4148=[1]人員授權表!$C$189,"Brian陳泓霖",VLOOKUP(K4148,[1]人員授權表!D$2:E$249,2,FALSE))))</f>
        <v>Dennis陳汶宏</v>
      </c>
      <c r="P4148" s="67">
        <f t="shared" si="228"/>
        <v>44786</v>
      </c>
      <c r="Q4148" s="75" t="str">
        <f t="shared" si="225"/>
        <v>週六</v>
      </c>
      <c r="R4148" s="80">
        <v>44783</v>
      </c>
      <c r="AA4148" s="1"/>
    </row>
    <row r="4149" spans="2:27">
      <c r="B4149" s="66">
        <v>44775</v>
      </c>
      <c r="D4149" s="68" t="s">
        <v>50</v>
      </c>
      <c r="E4149" s="70" t="s">
        <v>879</v>
      </c>
      <c r="F4149" s="70" t="s">
        <v>1721</v>
      </c>
      <c r="G4149" s="67">
        <v>44774</v>
      </c>
      <c r="H4149" s="67">
        <v>44788</v>
      </c>
      <c r="I4149" s="71">
        <f t="shared" si="224"/>
        <v>14</v>
      </c>
      <c r="J4149" s="72" t="s">
        <v>148</v>
      </c>
      <c r="K4149" s="72" t="s">
        <v>149</v>
      </c>
      <c r="L4149" s="73">
        <v>1</v>
      </c>
      <c r="M4149" s="73" t="s">
        <v>91</v>
      </c>
      <c r="N4149" s="68" t="str">
        <f>VLOOKUP(K4149,[1]人員授權表!D$3:G$249,4,0)</f>
        <v>無機</v>
      </c>
      <c r="O4149" s="70" t="str">
        <f>IF(J4149=[1]人員授權表!$C$85,"Casper李羿勳",IF(J4149=[1]人員授權表!$C$188,"Iring陳俊明",IF(J4149=[1]人員授權表!$C$189,"Brian陳泓霖",VLOOKUP(K4149,[1]人員授權表!D$2:E$249,2,FALSE))))</f>
        <v>Vicky游崴涵</v>
      </c>
      <c r="P4149" s="67">
        <f t="shared" si="228"/>
        <v>44786</v>
      </c>
      <c r="Q4149" s="75" t="str">
        <f t="shared" si="225"/>
        <v>週六</v>
      </c>
      <c r="R4149" s="80">
        <v>44783</v>
      </c>
      <c r="AA4149" s="1"/>
    </row>
    <row r="4150" spans="2:27">
      <c r="B4150" s="66">
        <v>44775</v>
      </c>
      <c r="D4150" s="68" t="s">
        <v>50</v>
      </c>
      <c r="E4150" s="70" t="s">
        <v>879</v>
      </c>
      <c r="F4150" s="70" t="s">
        <v>1722</v>
      </c>
      <c r="G4150" s="67">
        <v>44774</v>
      </c>
      <c r="H4150" s="67">
        <v>44788</v>
      </c>
      <c r="I4150" s="71">
        <f t="shared" si="224"/>
        <v>14</v>
      </c>
      <c r="J4150" s="72" t="s">
        <v>528</v>
      </c>
      <c r="K4150" s="72" t="s">
        <v>126</v>
      </c>
      <c r="L4150" s="73">
        <v>1</v>
      </c>
      <c r="M4150" s="73" t="s">
        <v>91</v>
      </c>
      <c r="N4150" s="68" t="str">
        <f>VLOOKUP(K4150,[1]人員授權表!D$3:G$249,4,0)</f>
        <v>有機</v>
      </c>
      <c r="O4150" s="70" t="str">
        <f>IF(J4150=[1]人員授權表!$C$85,"Casper李羿勳",IF(J4150=[1]人員授權表!$C$188,"Iring陳俊明",IF(J4150=[1]人員授權表!$C$189,"Brian陳泓霖",VLOOKUP(K4150,[1]人員授權表!D$2:E$249,2,FALSE))))</f>
        <v>Lucy黃詩婷</v>
      </c>
      <c r="P4150" s="67">
        <f t="shared" si="228"/>
        <v>44786</v>
      </c>
      <c r="Q4150" s="75" t="str">
        <f t="shared" si="225"/>
        <v>週六</v>
      </c>
      <c r="R4150" s="80">
        <v>44778</v>
      </c>
      <c r="AA4150" s="1"/>
    </row>
    <row r="4151" spans="2:27">
      <c r="B4151" s="66">
        <v>44775</v>
      </c>
      <c r="D4151" s="68" t="s">
        <v>50</v>
      </c>
      <c r="E4151" s="70" t="s">
        <v>879</v>
      </c>
      <c r="F4151" s="70" t="s">
        <v>1722</v>
      </c>
      <c r="G4151" s="67">
        <v>44774</v>
      </c>
      <c r="H4151" s="67">
        <v>44788</v>
      </c>
      <c r="I4151" s="71">
        <f t="shared" si="224"/>
        <v>14</v>
      </c>
      <c r="J4151" s="72" t="s">
        <v>141</v>
      </c>
      <c r="K4151" s="72" t="s">
        <v>142</v>
      </c>
      <c r="L4151" s="73">
        <v>1</v>
      </c>
      <c r="M4151" s="73" t="s">
        <v>91</v>
      </c>
      <c r="N4151" s="68" t="str">
        <f>VLOOKUP(K4151,[1]人員授權表!D$3:G$249,4,0)</f>
        <v>無機</v>
      </c>
      <c r="O4151" s="70" t="str">
        <f>IF(J4151=[1]人員授權表!$C$85,"Casper李羿勳",IF(J4151=[1]人員授權表!$C$188,"Iring陳俊明",IF(J4151=[1]人員授權表!$C$189,"Brian陳泓霖",VLOOKUP(K4151,[1]人員授權表!D$2:E$249,2,FALSE))))</f>
        <v>Dennis陳汶宏</v>
      </c>
      <c r="P4151" s="67">
        <f t="shared" si="228"/>
        <v>44786</v>
      </c>
      <c r="Q4151" s="75" t="str">
        <f t="shared" si="225"/>
        <v>週六</v>
      </c>
      <c r="R4151" s="80">
        <v>44783</v>
      </c>
      <c r="AA4151" s="1"/>
    </row>
    <row r="4152" spans="2:27">
      <c r="B4152" s="66">
        <v>44775</v>
      </c>
      <c r="D4152" s="68" t="s">
        <v>50</v>
      </c>
      <c r="E4152" s="70" t="s">
        <v>879</v>
      </c>
      <c r="F4152" s="70" t="s">
        <v>1722</v>
      </c>
      <c r="G4152" s="67">
        <v>44774</v>
      </c>
      <c r="H4152" s="67">
        <v>44788</v>
      </c>
      <c r="I4152" s="71">
        <f t="shared" si="224"/>
        <v>14</v>
      </c>
      <c r="J4152" s="72" t="s">
        <v>148</v>
      </c>
      <c r="K4152" s="72" t="s">
        <v>149</v>
      </c>
      <c r="L4152" s="73">
        <v>1</v>
      </c>
      <c r="M4152" s="73" t="s">
        <v>91</v>
      </c>
      <c r="N4152" s="68" t="str">
        <f>VLOOKUP(K4152,[1]人員授權表!D$3:G$249,4,0)</f>
        <v>無機</v>
      </c>
      <c r="O4152" s="70" t="str">
        <f>IF(J4152=[1]人員授權表!$C$85,"Casper李羿勳",IF(J4152=[1]人員授權表!$C$188,"Iring陳俊明",IF(J4152=[1]人員授權表!$C$189,"Brian陳泓霖",VLOOKUP(K4152,[1]人員授權表!D$2:E$249,2,FALSE))))</f>
        <v>Vicky游崴涵</v>
      </c>
      <c r="P4152" s="67">
        <f t="shared" si="228"/>
        <v>44786</v>
      </c>
      <c r="Q4152" s="75" t="str">
        <f t="shared" si="225"/>
        <v>週六</v>
      </c>
      <c r="R4152" s="80">
        <v>44783</v>
      </c>
      <c r="AA4152" s="1"/>
    </row>
    <row r="4153" spans="2:27">
      <c r="B4153" s="66">
        <v>44775</v>
      </c>
      <c r="D4153" s="68" t="s">
        <v>50</v>
      </c>
      <c r="E4153" s="70" t="s">
        <v>879</v>
      </c>
      <c r="F4153" s="70" t="s">
        <v>1723</v>
      </c>
      <c r="G4153" s="67">
        <v>44774</v>
      </c>
      <c r="H4153" s="67">
        <v>44788</v>
      </c>
      <c r="I4153" s="71">
        <f t="shared" si="224"/>
        <v>14</v>
      </c>
      <c r="J4153" s="72" t="s">
        <v>528</v>
      </c>
      <c r="K4153" s="72" t="s">
        <v>126</v>
      </c>
      <c r="L4153" s="73">
        <v>1</v>
      </c>
      <c r="M4153" s="73" t="s">
        <v>91</v>
      </c>
      <c r="N4153" s="68" t="str">
        <f>VLOOKUP(K4153,[1]人員授權表!D$3:G$249,4,0)</f>
        <v>有機</v>
      </c>
      <c r="O4153" s="70" t="str">
        <f>IF(J4153=[1]人員授權表!$C$85,"Casper李羿勳",IF(J4153=[1]人員授權表!$C$188,"Iring陳俊明",IF(J4153=[1]人員授權表!$C$189,"Brian陳泓霖",VLOOKUP(K4153,[1]人員授權表!D$2:E$249,2,FALSE))))</f>
        <v>Lucy黃詩婷</v>
      </c>
      <c r="P4153" s="67">
        <f t="shared" si="228"/>
        <v>44786</v>
      </c>
      <c r="Q4153" s="75" t="str">
        <f t="shared" si="225"/>
        <v>週六</v>
      </c>
      <c r="R4153" s="80">
        <v>44778</v>
      </c>
      <c r="AA4153" s="1"/>
    </row>
    <row r="4154" spans="2:27">
      <c r="B4154" s="66">
        <v>44775</v>
      </c>
      <c r="D4154" s="68" t="s">
        <v>50</v>
      </c>
      <c r="E4154" s="70" t="s">
        <v>879</v>
      </c>
      <c r="F4154" s="70" t="s">
        <v>1723</v>
      </c>
      <c r="G4154" s="67">
        <v>44774</v>
      </c>
      <c r="H4154" s="67">
        <v>44788</v>
      </c>
      <c r="I4154" s="71">
        <f t="shared" si="224"/>
        <v>14</v>
      </c>
      <c r="J4154" s="72" t="s">
        <v>141</v>
      </c>
      <c r="K4154" s="72" t="s">
        <v>142</v>
      </c>
      <c r="L4154" s="73">
        <v>1</v>
      </c>
      <c r="M4154" s="73" t="s">
        <v>91</v>
      </c>
      <c r="N4154" s="68" t="str">
        <f>VLOOKUP(K4154,[1]人員授權表!D$3:G$249,4,0)</f>
        <v>無機</v>
      </c>
      <c r="O4154" s="70" t="str">
        <f>IF(J4154=[1]人員授權表!$C$85,"Casper李羿勳",IF(J4154=[1]人員授權表!$C$188,"Iring陳俊明",IF(J4154=[1]人員授權表!$C$189,"Brian陳泓霖",VLOOKUP(K4154,[1]人員授權表!D$2:E$249,2,FALSE))))</f>
        <v>Dennis陳汶宏</v>
      </c>
      <c r="P4154" s="67">
        <f t="shared" si="228"/>
        <v>44786</v>
      </c>
      <c r="Q4154" s="75" t="str">
        <f t="shared" si="225"/>
        <v>週六</v>
      </c>
      <c r="R4154" s="80">
        <v>44783</v>
      </c>
      <c r="AA4154" s="1"/>
    </row>
    <row r="4155" spans="2:27">
      <c r="B4155" s="66">
        <v>44775</v>
      </c>
      <c r="D4155" s="68" t="s">
        <v>50</v>
      </c>
      <c r="E4155" s="70" t="s">
        <v>879</v>
      </c>
      <c r="F4155" s="70" t="s">
        <v>1723</v>
      </c>
      <c r="G4155" s="67">
        <v>44774</v>
      </c>
      <c r="H4155" s="67">
        <v>44788</v>
      </c>
      <c r="I4155" s="71">
        <f t="shared" si="224"/>
        <v>14</v>
      </c>
      <c r="J4155" s="72" t="s">
        <v>148</v>
      </c>
      <c r="K4155" s="72" t="s">
        <v>149</v>
      </c>
      <c r="L4155" s="73">
        <v>1</v>
      </c>
      <c r="M4155" s="73" t="s">
        <v>91</v>
      </c>
      <c r="N4155" s="68" t="str">
        <f>VLOOKUP(K4155,[1]人員授權表!D$3:G$249,4,0)</f>
        <v>無機</v>
      </c>
      <c r="O4155" s="70" t="str">
        <f>IF(J4155=[1]人員授權表!$C$85,"Casper李羿勳",IF(J4155=[1]人員授權表!$C$188,"Iring陳俊明",IF(J4155=[1]人員授權表!$C$189,"Brian陳泓霖",VLOOKUP(K4155,[1]人員授權表!D$2:E$249,2,FALSE))))</f>
        <v>Vicky游崴涵</v>
      </c>
      <c r="P4155" s="67">
        <f t="shared" si="228"/>
        <v>44786</v>
      </c>
      <c r="Q4155" s="75" t="str">
        <f t="shared" si="225"/>
        <v>週六</v>
      </c>
      <c r="R4155" s="80">
        <v>44783</v>
      </c>
      <c r="AA4155" s="1"/>
    </row>
    <row r="4156" spans="2:27">
      <c r="B4156" s="66">
        <v>44775</v>
      </c>
      <c r="D4156" s="68" t="s">
        <v>50</v>
      </c>
      <c r="E4156" s="70" t="s">
        <v>879</v>
      </c>
      <c r="F4156" s="4" t="s">
        <v>1724</v>
      </c>
      <c r="G4156" s="67">
        <v>44774</v>
      </c>
      <c r="H4156" s="67">
        <v>44788</v>
      </c>
      <c r="I4156" s="71">
        <f t="shared" si="224"/>
        <v>14</v>
      </c>
      <c r="J4156" s="72" t="s">
        <v>125</v>
      </c>
      <c r="K4156" s="72" t="s">
        <v>144</v>
      </c>
      <c r="L4156" s="73">
        <v>1</v>
      </c>
      <c r="M4156" s="73" t="s">
        <v>91</v>
      </c>
      <c r="N4156" s="68" t="str">
        <f>VLOOKUP(K4156,[1]人員授權表!D$3:G$249,4,0)</f>
        <v>有機</v>
      </c>
      <c r="O4156" s="70" t="str">
        <f>IF(J4156=[1]人員授權表!$C$85,"Casper李羿勳",IF(J4156=[1]人員授權表!$C$188,"Iring陳俊明",IF(J4156=[1]人員授權表!$C$189,"Brian陳泓霖",VLOOKUP(K4156,[1]人員授權表!D$2:E$249,2,FALSE))))</f>
        <v>Lucy黃詩婷</v>
      </c>
      <c r="P4156" s="67">
        <f t="shared" si="228"/>
        <v>44786</v>
      </c>
      <c r="Q4156" s="75" t="str">
        <f t="shared" si="225"/>
        <v>週六</v>
      </c>
      <c r="R4156" s="80">
        <v>44778</v>
      </c>
      <c r="X4156" s="70">
        <v>1</v>
      </c>
      <c r="Y4156" s="78">
        <v>44781</v>
      </c>
      <c r="Z4156" s="79" t="s">
        <v>1725</v>
      </c>
      <c r="AA4156" s="1"/>
    </row>
    <row r="4157" spans="2:27">
      <c r="B4157" s="66">
        <v>44775</v>
      </c>
      <c r="D4157" s="68" t="s">
        <v>50</v>
      </c>
      <c r="E4157" s="70" t="s">
        <v>879</v>
      </c>
      <c r="F4157" s="4" t="s">
        <v>1724</v>
      </c>
      <c r="G4157" s="67">
        <v>44774</v>
      </c>
      <c r="H4157" s="67">
        <v>44788</v>
      </c>
      <c r="I4157" s="71">
        <f t="shared" si="224"/>
        <v>14</v>
      </c>
      <c r="J4157" s="72" t="s">
        <v>453</v>
      </c>
      <c r="K4157" s="72" t="s">
        <v>332</v>
      </c>
      <c r="L4157" s="73">
        <v>1</v>
      </c>
      <c r="M4157" s="73" t="s">
        <v>91</v>
      </c>
      <c r="N4157" s="68" t="str">
        <f>VLOOKUP(K4157,[1]人員授權表!D$3:G$249,4,0)</f>
        <v>有機</v>
      </c>
      <c r="O4157" s="70" t="str">
        <f>IF(J4157=[1]人員授權表!$C$85,"Casper李羿勳",IF(J4157=[1]人員授權表!$C$188,"Iring陳俊明",IF(J4157=[1]人員授權表!$C$189,"Brian陳泓霖",VLOOKUP(K4157,[1]人員授權表!D$2:E$249,2,FALSE))))</f>
        <v>Lucy黃詩婷</v>
      </c>
      <c r="P4157" s="67">
        <f t="shared" si="228"/>
        <v>44786</v>
      </c>
      <c r="Q4157" s="75" t="str">
        <f t="shared" si="225"/>
        <v>週六</v>
      </c>
      <c r="R4157" s="80">
        <v>44778</v>
      </c>
      <c r="AA4157" s="1"/>
    </row>
    <row r="4158" spans="2:27">
      <c r="B4158" s="66">
        <v>44775</v>
      </c>
      <c r="D4158" s="68" t="s">
        <v>50</v>
      </c>
      <c r="E4158" s="70" t="s">
        <v>879</v>
      </c>
      <c r="F4158" s="4" t="s">
        <v>1726</v>
      </c>
      <c r="G4158" s="67">
        <v>44774</v>
      </c>
      <c r="H4158" s="67">
        <v>44788</v>
      </c>
      <c r="I4158" s="71">
        <f t="shared" si="224"/>
        <v>14</v>
      </c>
      <c r="J4158" s="72" t="s">
        <v>125</v>
      </c>
      <c r="K4158" s="72" t="s">
        <v>144</v>
      </c>
      <c r="L4158" s="73">
        <v>1</v>
      </c>
      <c r="M4158" s="73" t="s">
        <v>91</v>
      </c>
      <c r="N4158" s="68" t="str">
        <f>VLOOKUP(K4158,[1]人員授權表!D$3:G$249,4,0)</f>
        <v>有機</v>
      </c>
      <c r="O4158" s="70" t="str">
        <f>IF(J4158=[1]人員授權表!$C$85,"Casper李羿勳",IF(J4158=[1]人員授權表!$C$188,"Iring陳俊明",IF(J4158=[1]人員授權表!$C$189,"Brian陳泓霖",VLOOKUP(K4158,[1]人員授權表!D$2:E$249,2,FALSE))))</f>
        <v>Lucy黃詩婷</v>
      </c>
      <c r="P4158" s="67">
        <f t="shared" si="228"/>
        <v>44786</v>
      </c>
      <c r="Q4158" s="75" t="str">
        <f t="shared" si="225"/>
        <v>週六</v>
      </c>
      <c r="R4158" s="80">
        <v>44778</v>
      </c>
      <c r="X4158" s="70">
        <v>1</v>
      </c>
      <c r="Y4158" s="78">
        <v>44781</v>
      </c>
      <c r="Z4158" s="79" t="s">
        <v>1725</v>
      </c>
      <c r="AA4158" s="1"/>
    </row>
    <row r="4159" spans="2:27">
      <c r="B4159" s="66">
        <v>44775</v>
      </c>
      <c r="D4159" s="68" t="s">
        <v>50</v>
      </c>
      <c r="E4159" s="70" t="s">
        <v>879</v>
      </c>
      <c r="F4159" s="4" t="s">
        <v>1726</v>
      </c>
      <c r="G4159" s="67">
        <v>44774</v>
      </c>
      <c r="H4159" s="67">
        <v>44788</v>
      </c>
      <c r="I4159" s="71">
        <f t="shared" si="224"/>
        <v>14</v>
      </c>
      <c r="J4159" s="72" t="s">
        <v>453</v>
      </c>
      <c r="K4159" s="72" t="s">
        <v>332</v>
      </c>
      <c r="L4159" s="73">
        <v>1</v>
      </c>
      <c r="M4159" s="73" t="s">
        <v>91</v>
      </c>
      <c r="N4159" s="68" t="str">
        <f>VLOOKUP(K4159,[1]人員授權表!D$3:G$249,4,0)</f>
        <v>有機</v>
      </c>
      <c r="O4159" s="70" t="str">
        <f>IF(J4159=[1]人員授權表!$C$85,"Casper李羿勳",IF(J4159=[1]人員授權表!$C$188,"Iring陳俊明",IF(J4159=[1]人員授權表!$C$189,"Brian陳泓霖",VLOOKUP(K4159,[1]人員授權表!D$2:E$249,2,FALSE))))</f>
        <v>Lucy黃詩婷</v>
      </c>
      <c r="P4159" s="67">
        <f t="shared" si="228"/>
        <v>44786</v>
      </c>
      <c r="Q4159" s="75" t="str">
        <f t="shared" si="225"/>
        <v>週六</v>
      </c>
      <c r="R4159" s="80">
        <v>44778</v>
      </c>
      <c r="AA4159" s="1"/>
    </row>
    <row r="4160" spans="2:27">
      <c r="B4160" s="66">
        <v>44775</v>
      </c>
      <c r="D4160" s="68" t="s">
        <v>50</v>
      </c>
      <c r="E4160" s="70" t="s">
        <v>879</v>
      </c>
      <c r="F4160" s="4" t="s">
        <v>1727</v>
      </c>
      <c r="G4160" s="67">
        <v>44774</v>
      </c>
      <c r="H4160" s="67">
        <v>44788</v>
      </c>
      <c r="I4160" s="71">
        <f t="shared" si="224"/>
        <v>14</v>
      </c>
      <c r="J4160" s="72" t="s">
        <v>125</v>
      </c>
      <c r="K4160" s="72" t="s">
        <v>144</v>
      </c>
      <c r="L4160" s="73">
        <v>1</v>
      </c>
      <c r="M4160" s="73" t="s">
        <v>91</v>
      </c>
      <c r="N4160" s="68" t="str">
        <f>VLOOKUP(K4160,[1]人員授權表!D$3:G$249,4,0)</f>
        <v>有機</v>
      </c>
      <c r="O4160" s="70" t="str">
        <f>IF(J4160=[1]人員授權表!$C$85,"Casper李羿勳",IF(J4160=[1]人員授權表!$C$188,"Iring陳俊明",IF(J4160=[1]人員授權表!$C$189,"Brian陳泓霖",VLOOKUP(K4160,[1]人員授權表!D$2:E$249,2,FALSE))))</f>
        <v>Lucy黃詩婷</v>
      </c>
      <c r="P4160" s="67">
        <f t="shared" si="228"/>
        <v>44786</v>
      </c>
      <c r="Q4160" s="75" t="str">
        <f t="shared" si="225"/>
        <v>週六</v>
      </c>
      <c r="R4160" s="80">
        <v>44778</v>
      </c>
      <c r="X4160" s="70">
        <v>1</v>
      </c>
      <c r="Y4160" s="78">
        <v>44781</v>
      </c>
      <c r="Z4160" s="79" t="s">
        <v>1725</v>
      </c>
      <c r="AA4160" s="1"/>
    </row>
    <row r="4161" spans="2:27">
      <c r="B4161" s="66">
        <v>44775</v>
      </c>
      <c r="D4161" s="68" t="s">
        <v>50</v>
      </c>
      <c r="E4161" s="70" t="s">
        <v>879</v>
      </c>
      <c r="F4161" s="4" t="s">
        <v>1728</v>
      </c>
      <c r="G4161" s="67">
        <v>44774</v>
      </c>
      <c r="H4161" s="67">
        <v>44788</v>
      </c>
      <c r="I4161" s="71">
        <f t="shared" si="224"/>
        <v>14</v>
      </c>
      <c r="J4161" s="72" t="s">
        <v>453</v>
      </c>
      <c r="K4161" s="72" t="s">
        <v>332</v>
      </c>
      <c r="L4161" s="73">
        <v>1</v>
      </c>
      <c r="M4161" s="73" t="s">
        <v>91</v>
      </c>
      <c r="N4161" s="68" t="str">
        <f>VLOOKUP(K4161,[1]人員授權表!D$3:G$249,4,0)</f>
        <v>有機</v>
      </c>
      <c r="O4161" s="70" t="str">
        <f>IF(J4161=[1]人員授權表!$C$85,"Casper李羿勳",IF(J4161=[1]人員授權表!$C$188,"Iring陳俊明",IF(J4161=[1]人員授權表!$C$189,"Brian陳泓霖",VLOOKUP(K4161,[1]人員授權表!D$2:E$249,2,FALSE))))</f>
        <v>Lucy黃詩婷</v>
      </c>
      <c r="P4161" s="67">
        <f t="shared" si="228"/>
        <v>44786</v>
      </c>
      <c r="Q4161" s="75" t="str">
        <f t="shared" si="225"/>
        <v>週六</v>
      </c>
      <c r="R4161" s="80">
        <v>44778</v>
      </c>
      <c r="AA4161" s="1"/>
    </row>
    <row r="4162" spans="2:27">
      <c r="D4162" s="68" t="s">
        <v>50</v>
      </c>
      <c r="E4162" s="70" t="s">
        <v>51</v>
      </c>
      <c r="F4162" s="70" t="s">
        <v>1729</v>
      </c>
      <c r="G4162" s="101">
        <v>44767</v>
      </c>
      <c r="H4162" s="101">
        <v>44788</v>
      </c>
      <c r="I4162" s="71">
        <f t="shared" si="224"/>
        <v>21</v>
      </c>
      <c r="J4162" s="72" t="s">
        <v>649</v>
      </c>
      <c r="K4162" s="72" t="s">
        <v>650</v>
      </c>
      <c r="L4162" s="73">
        <v>1</v>
      </c>
      <c r="M4162" s="73" t="s">
        <v>108</v>
      </c>
      <c r="N4162" s="68" t="str">
        <f>VLOOKUP(K4162,[1]人員授權表!D$3:G$249,4,0)</f>
        <v>有機</v>
      </c>
      <c r="O4162" s="70" t="str">
        <f>VLOOKUP(K4162,[1]人員授權表!D$2:E$249,2,FALSE)</f>
        <v>Casper李羿勳</v>
      </c>
      <c r="P4162" s="67">
        <f t="shared" si="228"/>
        <v>44786</v>
      </c>
      <c r="Q4162" s="75" t="str">
        <f t="shared" si="225"/>
        <v>週六</v>
      </c>
      <c r="R4162" s="80">
        <v>44775</v>
      </c>
      <c r="AA4162" s="1"/>
    </row>
    <row r="4163" spans="2:27">
      <c r="D4163" s="68" t="s">
        <v>50</v>
      </c>
      <c r="E4163" s="70" t="s">
        <v>51</v>
      </c>
      <c r="F4163" s="70" t="s">
        <v>1730</v>
      </c>
      <c r="G4163" s="101">
        <v>44767</v>
      </c>
      <c r="H4163" s="101">
        <v>44788</v>
      </c>
      <c r="I4163" s="71">
        <f t="shared" si="224"/>
        <v>21</v>
      </c>
      <c r="J4163" s="72" t="s">
        <v>257</v>
      </c>
      <c r="K4163" s="72" t="s">
        <v>1225</v>
      </c>
      <c r="L4163" s="73">
        <v>1</v>
      </c>
      <c r="M4163" s="73" t="s">
        <v>108</v>
      </c>
      <c r="N4163" s="68" t="str">
        <f>VLOOKUP(K4163,[1]人員授權表!D$3:G$249,4,0)</f>
        <v>有機</v>
      </c>
      <c r="O4163" s="70" t="str">
        <f>VLOOKUP(K4163,[1]人員授權表!D$2:E$249,2,FALSE)</f>
        <v>Casper李羿勳</v>
      </c>
      <c r="P4163" s="67">
        <f t="shared" si="228"/>
        <v>44786</v>
      </c>
      <c r="Q4163" s="75" t="str">
        <f t="shared" si="225"/>
        <v>週六</v>
      </c>
      <c r="R4163" s="80">
        <v>44776</v>
      </c>
      <c r="AA4163" s="1"/>
    </row>
    <row r="4164" spans="2:27">
      <c r="D4164" s="68" t="s">
        <v>50</v>
      </c>
      <c r="E4164" s="70" t="s">
        <v>51</v>
      </c>
      <c r="F4164" s="70" t="s">
        <v>1730</v>
      </c>
      <c r="G4164" s="101">
        <v>44767</v>
      </c>
      <c r="H4164" s="101">
        <v>44788</v>
      </c>
      <c r="I4164" s="71">
        <f t="shared" si="224"/>
        <v>21</v>
      </c>
      <c r="J4164" s="72" t="s">
        <v>1340</v>
      </c>
      <c r="K4164" s="72" t="s">
        <v>1225</v>
      </c>
      <c r="L4164" s="73">
        <v>1</v>
      </c>
      <c r="M4164" s="73" t="s">
        <v>108</v>
      </c>
      <c r="N4164" s="68" t="str">
        <f>VLOOKUP(K4164,[1]人員授權表!D$3:G$249,4,0)</f>
        <v>有機</v>
      </c>
      <c r="O4164" s="70" t="str">
        <f>VLOOKUP(K4164,[1]人員授權表!D$2:E$249,2,FALSE)</f>
        <v>Casper李羿勳</v>
      </c>
      <c r="P4164" s="67">
        <f t="shared" si="228"/>
        <v>44786</v>
      </c>
      <c r="Q4164" s="75" t="str">
        <f t="shared" si="225"/>
        <v>週六</v>
      </c>
      <c r="R4164" s="80">
        <v>44776</v>
      </c>
      <c r="AA4164" s="1"/>
    </row>
    <row r="4165" spans="2:27">
      <c r="D4165" s="68" t="s">
        <v>50</v>
      </c>
      <c r="E4165" s="70" t="s">
        <v>51</v>
      </c>
      <c r="F4165" s="70" t="s">
        <v>1730</v>
      </c>
      <c r="G4165" s="101">
        <v>44767</v>
      </c>
      <c r="H4165" s="101">
        <v>44788</v>
      </c>
      <c r="I4165" s="71">
        <f t="shared" si="224"/>
        <v>21</v>
      </c>
      <c r="J4165" s="72" t="s">
        <v>1599</v>
      </c>
      <c r="K4165" s="72" t="s">
        <v>182</v>
      </c>
      <c r="L4165" s="73">
        <v>1</v>
      </c>
      <c r="M4165" s="73" t="s">
        <v>108</v>
      </c>
      <c r="N4165" s="68" t="str">
        <f>VLOOKUP(K4165,[1]人員授權表!D$3:G$249,4,0)</f>
        <v>有機</v>
      </c>
      <c r="O4165" s="70" t="str">
        <f>VLOOKUP(K4165,[1]人員授權表!D$2:E$249,2,FALSE)</f>
        <v>Sara王淑玲</v>
      </c>
      <c r="P4165" s="67">
        <f t="shared" si="228"/>
        <v>44786</v>
      </c>
      <c r="Q4165" s="75" t="str">
        <f t="shared" si="225"/>
        <v>週六</v>
      </c>
      <c r="R4165" s="80">
        <v>44771</v>
      </c>
      <c r="X4165" s="70">
        <v>1</v>
      </c>
      <c r="Y4165" s="78">
        <v>44775</v>
      </c>
      <c r="Z4165" s="79" t="s">
        <v>1731</v>
      </c>
      <c r="AA4165" s="1"/>
    </row>
    <row r="4166" spans="2:27">
      <c r="D4166" s="68" t="s">
        <v>50</v>
      </c>
      <c r="E4166" s="70" t="s">
        <v>51</v>
      </c>
      <c r="F4166" s="70" t="s">
        <v>1730</v>
      </c>
      <c r="G4166" s="101">
        <v>44767</v>
      </c>
      <c r="H4166" s="101">
        <v>44788</v>
      </c>
      <c r="I4166" s="71">
        <f t="shared" si="224"/>
        <v>21</v>
      </c>
      <c r="J4166" s="72" t="s">
        <v>1732</v>
      </c>
      <c r="K4166" s="72" t="s">
        <v>182</v>
      </c>
      <c r="L4166" s="73">
        <v>1</v>
      </c>
      <c r="M4166" s="73" t="s">
        <v>108</v>
      </c>
      <c r="N4166" s="68" t="str">
        <f>VLOOKUP(K4166,[1]人員授權表!D$3:G$249,4,0)</f>
        <v>有機</v>
      </c>
      <c r="O4166" s="70" t="str">
        <f>VLOOKUP(K4166,[1]人員授權表!D$2:E$249,2,FALSE)</f>
        <v>Sara王淑玲</v>
      </c>
      <c r="P4166" s="67">
        <f t="shared" si="228"/>
        <v>44786</v>
      </c>
      <c r="Q4166" s="75" t="str">
        <f t="shared" si="225"/>
        <v>週六</v>
      </c>
      <c r="R4166" s="80">
        <v>44771</v>
      </c>
      <c r="X4166" s="70">
        <v>1</v>
      </c>
      <c r="Y4166" s="78">
        <v>44775</v>
      </c>
      <c r="Z4166" s="79" t="s">
        <v>1731</v>
      </c>
      <c r="AA4166" s="1"/>
    </row>
    <row r="4167" spans="2:27">
      <c r="D4167" s="68" t="s">
        <v>50</v>
      </c>
      <c r="E4167" s="70" t="s">
        <v>51</v>
      </c>
      <c r="F4167" s="70" t="s">
        <v>1733</v>
      </c>
      <c r="G4167" s="101">
        <v>44767</v>
      </c>
      <c r="H4167" s="101">
        <v>44788</v>
      </c>
      <c r="I4167" s="71">
        <f t="shared" ref="I4167:I4230" si="229">_xlfn.DAYS(H4167,G4167)</f>
        <v>21</v>
      </c>
      <c r="J4167" s="72" t="s">
        <v>649</v>
      </c>
      <c r="K4167" s="72" t="s">
        <v>650</v>
      </c>
      <c r="L4167" s="73">
        <v>1</v>
      </c>
      <c r="M4167" s="73" t="s">
        <v>108</v>
      </c>
      <c r="N4167" s="68" t="str">
        <f>VLOOKUP(K4167,[1]人員授權表!D$3:G$249,4,0)</f>
        <v>有機</v>
      </c>
      <c r="O4167" s="70" t="str">
        <f>VLOOKUP(K4167,[1]人員授權表!D$2:E$249,2,FALSE)</f>
        <v>Casper李羿勳</v>
      </c>
      <c r="P4167" s="67">
        <f t="shared" si="228"/>
        <v>44786</v>
      </c>
      <c r="Q4167" s="75" t="str">
        <f t="shared" ref="Q4167:Q4230" si="230">TEXT(P4167,"aaa")</f>
        <v>週六</v>
      </c>
      <c r="R4167" s="80">
        <v>44775</v>
      </c>
      <c r="AA4167" s="1"/>
    </row>
    <row r="4168" spans="2:27">
      <c r="D4168" s="68" t="s">
        <v>50</v>
      </c>
      <c r="E4168" s="70" t="s">
        <v>51</v>
      </c>
      <c r="F4168" s="70" t="s">
        <v>1733</v>
      </c>
      <c r="G4168" s="101">
        <v>44767</v>
      </c>
      <c r="H4168" s="101">
        <v>44788</v>
      </c>
      <c r="I4168" s="71">
        <f t="shared" si="229"/>
        <v>21</v>
      </c>
      <c r="J4168" s="72" t="s">
        <v>167</v>
      </c>
      <c r="K4168" s="72" t="s">
        <v>168</v>
      </c>
      <c r="L4168" s="73">
        <v>1</v>
      </c>
      <c r="M4168" s="73" t="s">
        <v>108</v>
      </c>
      <c r="N4168" s="68" t="str">
        <f>VLOOKUP(K4168,[1]人員授權表!D$3:G$249,4,0)</f>
        <v>有機</v>
      </c>
      <c r="O4168" s="70" t="str">
        <f>VLOOKUP(K4168,[1]人員授權表!D$2:E$249,2,FALSE)</f>
        <v>Una林庭瑄</v>
      </c>
      <c r="P4168" s="67">
        <f t="shared" si="228"/>
        <v>44786</v>
      </c>
      <c r="Q4168" s="75" t="str">
        <f t="shared" si="230"/>
        <v>週六</v>
      </c>
      <c r="R4168" s="80">
        <v>44769</v>
      </c>
      <c r="AA4168" s="1"/>
    </row>
    <row r="4169" spans="2:27">
      <c r="D4169" s="68" t="s">
        <v>50</v>
      </c>
      <c r="E4169" s="70" t="s">
        <v>51</v>
      </c>
      <c r="F4169" s="70" t="s">
        <v>1733</v>
      </c>
      <c r="G4169" s="101">
        <v>44767</v>
      </c>
      <c r="H4169" s="101">
        <v>44788</v>
      </c>
      <c r="I4169" s="71">
        <f t="shared" si="229"/>
        <v>21</v>
      </c>
      <c r="J4169" s="72" t="s">
        <v>257</v>
      </c>
      <c r="K4169" s="72" t="s">
        <v>1225</v>
      </c>
      <c r="L4169" s="73">
        <v>1</v>
      </c>
      <c r="M4169" s="73" t="s">
        <v>108</v>
      </c>
      <c r="N4169" s="68" t="str">
        <f>VLOOKUP(K4169,[1]人員授權表!D$3:G$249,4,0)</f>
        <v>有機</v>
      </c>
      <c r="O4169" s="70" t="str">
        <f>VLOOKUP(K4169,[1]人員授權表!D$2:E$249,2,FALSE)</f>
        <v>Casper李羿勳</v>
      </c>
      <c r="P4169" s="67">
        <f t="shared" si="228"/>
        <v>44786</v>
      </c>
      <c r="Q4169" s="75" t="str">
        <f t="shared" si="230"/>
        <v>週六</v>
      </c>
      <c r="R4169" s="80">
        <v>44776</v>
      </c>
      <c r="AA4169" s="1"/>
    </row>
    <row r="4170" spans="2:27">
      <c r="D4170" s="68" t="s">
        <v>50</v>
      </c>
      <c r="E4170" s="70" t="s">
        <v>51</v>
      </c>
      <c r="F4170" s="70" t="s">
        <v>1733</v>
      </c>
      <c r="G4170" s="101">
        <v>44767</v>
      </c>
      <c r="H4170" s="101">
        <v>44788</v>
      </c>
      <c r="I4170" s="71">
        <f t="shared" si="229"/>
        <v>21</v>
      </c>
      <c r="J4170" s="72" t="s">
        <v>1340</v>
      </c>
      <c r="K4170" s="72" t="s">
        <v>1225</v>
      </c>
      <c r="L4170" s="73">
        <v>1</v>
      </c>
      <c r="M4170" s="73" t="s">
        <v>108</v>
      </c>
      <c r="N4170" s="68" t="str">
        <f>VLOOKUP(K4170,[1]人員授權表!D$3:G$249,4,0)</f>
        <v>有機</v>
      </c>
      <c r="O4170" s="70" t="str">
        <f>VLOOKUP(K4170,[1]人員授權表!D$2:E$249,2,FALSE)</f>
        <v>Casper李羿勳</v>
      </c>
      <c r="P4170" s="67">
        <f t="shared" si="228"/>
        <v>44786</v>
      </c>
      <c r="Q4170" s="75" t="str">
        <f t="shared" si="230"/>
        <v>週六</v>
      </c>
      <c r="R4170" s="80">
        <v>44776</v>
      </c>
      <c r="AA4170" s="1"/>
    </row>
    <row r="4171" spans="2:27">
      <c r="D4171" s="68" t="s">
        <v>50</v>
      </c>
      <c r="E4171" s="70" t="s">
        <v>51</v>
      </c>
      <c r="F4171" s="70" t="s">
        <v>1733</v>
      </c>
      <c r="G4171" s="101">
        <v>44767</v>
      </c>
      <c r="H4171" s="101">
        <v>44788</v>
      </c>
      <c r="I4171" s="71">
        <f t="shared" si="229"/>
        <v>21</v>
      </c>
      <c r="J4171" s="72" t="s">
        <v>1599</v>
      </c>
      <c r="K4171" s="72" t="s">
        <v>182</v>
      </c>
      <c r="L4171" s="73">
        <v>1</v>
      </c>
      <c r="M4171" s="73" t="s">
        <v>108</v>
      </c>
      <c r="N4171" s="68" t="str">
        <f>VLOOKUP(K4171,[1]人員授權表!D$3:G$249,4,0)</f>
        <v>有機</v>
      </c>
      <c r="O4171" s="70" t="str">
        <f>VLOOKUP(K4171,[1]人員授權表!D$2:E$249,2,FALSE)</f>
        <v>Sara王淑玲</v>
      </c>
      <c r="P4171" s="67">
        <f t="shared" si="228"/>
        <v>44786</v>
      </c>
      <c r="Q4171" s="75" t="str">
        <f t="shared" si="230"/>
        <v>週六</v>
      </c>
      <c r="R4171" s="80">
        <v>44771</v>
      </c>
      <c r="X4171" s="70">
        <v>1</v>
      </c>
      <c r="Y4171" s="78">
        <v>44775</v>
      </c>
      <c r="Z4171" s="79" t="s">
        <v>1597</v>
      </c>
      <c r="AA4171" s="1"/>
    </row>
    <row r="4172" spans="2:27">
      <c r="D4172" s="68" t="s">
        <v>50</v>
      </c>
      <c r="E4172" s="70" t="s">
        <v>51</v>
      </c>
      <c r="F4172" s="70" t="s">
        <v>1733</v>
      </c>
      <c r="G4172" s="101">
        <v>44767</v>
      </c>
      <c r="H4172" s="101">
        <v>44788</v>
      </c>
      <c r="I4172" s="71">
        <f t="shared" si="229"/>
        <v>21</v>
      </c>
      <c r="J4172" s="72" t="s">
        <v>1732</v>
      </c>
      <c r="K4172" s="72" t="s">
        <v>182</v>
      </c>
      <c r="L4172" s="73">
        <v>1</v>
      </c>
      <c r="M4172" s="73" t="s">
        <v>108</v>
      </c>
      <c r="N4172" s="68" t="str">
        <f>VLOOKUP(K4172,[1]人員授權表!D$3:G$249,4,0)</f>
        <v>有機</v>
      </c>
      <c r="O4172" s="70" t="str">
        <f>VLOOKUP(K4172,[1]人員授權表!D$2:E$249,2,FALSE)</f>
        <v>Sara王淑玲</v>
      </c>
      <c r="P4172" s="67">
        <f t="shared" si="228"/>
        <v>44786</v>
      </c>
      <c r="Q4172" s="75" t="str">
        <f t="shared" si="230"/>
        <v>週六</v>
      </c>
      <c r="R4172" s="80">
        <v>44771</v>
      </c>
      <c r="X4172" s="70">
        <v>1</v>
      </c>
      <c r="Y4172" s="78">
        <v>44775</v>
      </c>
      <c r="Z4172" s="79" t="s">
        <v>1731</v>
      </c>
      <c r="AA4172" s="1"/>
    </row>
    <row r="4173" spans="2:27">
      <c r="D4173" s="68" t="s">
        <v>50</v>
      </c>
      <c r="E4173" s="70" t="s">
        <v>51</v>
      </c>
      <c r="F4173" s="4" t="s">
        <v>1734</v>
      </c>
      <c r="G4173" s="67">
        <v>44770</v>
      </c>
      <c r="H4173" s="67">
        <v>44789</v>
      </c>
      <c r="I4173" s="71">
        <f t="shared" si="229"/>
        <v>19</v>
      </c>
      <c r="J4173" s="72" t="s">
        <v>350</v>
      </c>
      <c r="K4173" s="72" t="s">
        <v>250</v>
      </c>
      <c r="L4173" s="73">
        <v>2</v>
      </c>
      <c r="M4173" s="73" t="s">
        <v>91</v>
      </c>
      <c r="N4173" s="68" t="str">
        <f>VLOOKUP(K4173,[1]人員授權表!D$3:G$249,4,0)</f>
        <v>有機</v>
      </c>
      <c r="O4173" s="70" t="str">
        <f>IF(J4173=[1]人員授權表!$C$85,"Casper李羿勳",IF(J4173=[1]人員授權表!$C$188,"Iring陳俊明",IF(J4173=[1]人員授權表!$C$189,"Brian陳泓霖",VLOOKUP(K4173,[1]人員授權表!D$2:E$249,2,FALSE))))</f>
        <v>Marco陳鴻鈞</v>
      </c>
      <c r="P4173" s="67">
        <f t="shared" si="228"/>
        <v>44787</v>
      </c>
      <c r="Q4173" s="75" t="str">
        <f t="shared" si="230"/>
        <v>週日</v>
      </c>
      <c r="R4173" s="80">
        <v>44782</v>
      </c>
      <c r="AA4173" s="1"/>
    </row>
    <row r="4174" spans="2:27">
      <c r="D4174" s="68" t="s">
        <v>50</v>
      </c>
      <c r="E4174" s="70" t="s">
        <v>51</v>
      </c>
      <c r="F4174" s="4" t="s">
        <v>1734</v>
      </c>
      <c r="G4174" s="67">
        <v>44770</v>
      </c>
      <c r="H4174" s="67">
        <v>44789</v>
      </c>
      <c r="I4174" s="71">
        <f t="shared" si="229"/>
        <v>19</v>
      </c>
      <c r="J4174" s="72" t="s">
        <v>1625</v>
      </c>
      <c r="K4174" s="72" t="s">
        <v>470</v>
      </c>
      <c r="L4174" s="73">
        <v>1</v>
      </c>
      <c r="M4174" s="73" t="s">
        <v>91</v>
      </c>
      <c r="N4174" s="68" t="str">
        <f>VLOOKUP(K4174,[1]人員授權表!D$3:G$249,4,0)</f>
        <v>無機</v>
      </c>
      <c r="O4174" s="70" t="str">
        <f>IF(J4174=[1]人員授權表!$C$85,"Casper李羿勳",IF(J4174=[1]人員授權表!$C$188,"Iring陳俊明",IF(J4174=[1]人員授權表!$C$189,"Brian陳泓霖",VLOOKUP(K4174,[1]人員授權表!D$2:E$249,2,FALSE))))</f>
        <v>Iring陳俊明</v>
      </c>
      <c r="P4174" s="67">
        <f t="shared" si="228"/>
        <v>44787</v>
      </c>
      <c r="Q4174" s="75" t="str">
        <f t="shared" si="230"/>
        <v>週日</v>
      </c>
      <c r="R4174" s="80">
        <v>44777</v>
      </c>
      <c r="AA4174" s="1"/>
    </row>
    <row r="4175" spans="2:27">
      <c r="D4175" s="68" t="s">
        <v>50</v>
      </c>
      <c r="E4175" s="70" t="s">
        <v>51</v>
      </c>
      <c r="F4175" s="4" t="s">
        <v>1734</v>
      </c>
      <c r="G4175" s="67">
        <v>44770</v>
      </c>
      <c r="H4175" s="67">
        <v>44789</v>
      </c>
      <c r="I4175" s="71">
        <f t="shared" si="229"/>
        <v>19</v>
      </c>
      <c r="J4175" s="72" t="s">
        <v>60</v>
      </c>
      <c r="K4175" s="72" t="s">
        <v>61</v>
      </c>
      <c r="L4175" s="73">
        <v>1</v>
      </c>
      <c r="M4175" s="73" t="s">
        <v>91</v>
      </c>
      <c r="N4175" s="68" t="str">
        <f>VLOOKUP(K4175,[1]人員授權表!D$3:G$249,4,0)</f>
        <v>有機</v>
      </c>
      <c r="O4175" s="70" t="str">
        <f>IF(J4175=[1]人員授權表!$C$85,"Casper李羿勳",IF(J4175=[1]人員授權表!$C$188,"Iring陳俊明",IF(J4175=[1]人員授權表!$C$189,"Brian陳泓霖",VLOOKUP(K4175,[1]人員授權表!D$2:E$249,2,FALSE))))</f>
        <v>Marco陳鴻鈞</v>
      </c>
      <c r="P4175" s="67">
        <f t="shared" si="228"/>
        <v>44787</v>
      </c>
      <c r="Q4175" s="75" t="str">
        <f t="shared" si="230"/>
        <v>週日</v>
      </c>
      <c r="R4175" s="80">
        <v>44782</v>
      </c>
      <c r="AA4175" s="1"/>
    </row>
    <row r="4176" spans="2:27">
      <c r="D4176" s="68" t="s">
        <v>50</v>
      </c>
      <c r="E4176" s="70" t="s">
        <v>51</v>
      </c>
      <c r="F4176" s="4" t="s">
        <v>1734</v>
      </c>
      <c r="G4176" s="67">
        <v>44770</v>
      </c>
      <c r="H4176" s="67">
        <v>44789</v>
      </c>
      <c r="I4176" s="71">
        <f t="shared" si="229"/>
        <v>19</v>
      </c>
      <c r="J4176" s="72" t="s">
        <v>340</v>
      </c>
      <c r="K4176" s="72" t="s">
        <v>470</v>
      </c>
      <c r="L4176" s="73">
        <v>1</v>
      </c>
      <c r="M4176" s="73" t="s">
        <v>91</v>
      </c>
      <c r="N4176" s="68" t="str">
        <f>VLOOKUP(K4176,[1]人員授權表!D$3:G$249,4,0)</f>
        <v>無機</v>
      </c>
      <c r="O4176" s="70" t="str">
        <f>IF(J4176=[1]人員授權表!$C$85,"Casper李羿勳",IF(J4176=[1]人員授權表!$C$188,"Iring陳俊明",IF(J4176=[1]人員授權表!$C$189,"Brian陳泓霖",VLOOKUP(K4176,[1]人員授權表!D$2:E$249,2,FALSE))))</f>
        <v>Iring陳俊明</v>
      </c>
      <c r="P4176" s="67">
        <f t="shared" si="228"/>
        <v>44787</v>
      </c>
      <c r="Q4176" s="75" t="str">
        <f t="shared" si="230"/>
        <v>週日</v>
      </c>
      <c r="R4176" s="80">
        <v>44777</v>
      </c>
      <c r="AA4176" s="1"/>
    </row>
    <row r="4177" spans="4:27">
      <c r="D4177" s="68" t="s">
        <v>50</v>
      </c>
      <c r="E4177" s="70" t="s">
        <v>51</v>
      </c>
      <c r="F4177" s="4" t="s">
        <v>1734</v>
      </c>
      <c r="G4177" s="67">
        <v>44770</v>
      </c>
      <c r="H4177" s="67">
        <v>44789</v>
      </c>
      <c r="I4177" s="71">
        <f t="shared" si="229"/>
        <v>19</v>
      </c>
      <c r="J4177" s="72" t="s">
        <v>475</v>
      </c>
      <c r="K4177" s="72" t="s">
        <v>470</v>
      </c>
      <c r="L4177" s="73">
        <v>1</v>
      </c>
      <c r="M4177" s="73" t="s">
        <v>91</v>
      </c>
      <c r="N4177" s="68" t="str">
        <f>VLOOKUP(K4177,[1]人員授權表!D$3:G$249,4,0)</f>
        <v>無機</v>
      </c>
      <c r="O4177" s="70" t="str">
        <f>IF(J4177=[1]人員授權表!$C$85,"Casper李羿勳",IF(J4177=[1]人員授權表!$C$188,"Iring陳俊明",IF(J4177=[1]人員授權表!$C$189,"Brian陳泓霖",VLOOKUP(K4177,[1]人員授權表!D$2:E$249,2,FALSE))))</f>
        <v>Iring陳俊明</v>
      </c>
      <c r="P4177" s="67">
        <f t="shared" si="228"/>
        <v>44787</v>
      </c>
      <c r="Q4177" s="75" t="str">
        <f t="shared" si="230"/>
        <v>週日</v>
      </c>
      <c r="R4177" s="80">
        <v>44777</v>
      </c>
      <c r="AA4177" s="1"/>
    </row>
    <row r="4178" spans="4:27">
      <c r="D4178" s="68" t="s">
        <v>50</v>
      </c>
      <c r="E4178" s="70" t="s">
        <v>51</v>
      </c>
      <c r="F4178" s="4" t="s">
        <v>1735</v>
      </c>
      <c r="G4178" s="67">
        <v>44771</v>
      </c>
      <c r="H4178" s="67">
        <v>44789</v>
      </c>
      <c r="I4178" s="71">
        <f t="shared" si="229"/>
        <v>18</v>
      </c>
      <c r="J4178" s="72" t="s">
        <v>53</v>
      </c>
      <c r="K4178" s="72" t="s">
        <v>54</v>
      </c>
      <c r="L4178" s="73">
        <v>1</v>
      </c>
      <c r="M4178" s="73" t="s">
        <v>91</v>
      </c>
      <c r="N4178" s="68" t="str">
        <f>VLOOKUP(K4178,[1]人員授權表!D$3:G$249,4,0)</f>
        <v>有機</v>
      </c>
      <c r="O4178" s="70" t="str">
        <f>IF(J4178=[1]人員授權表!$C$85,"Casper李羿勳",IF(J4178=[1]人員授權表!$C$188,"Iring陳俊明",IF(J4178=[1]人員授權表!$C$189,"Brian陳泓霖",VLOOKUP(K4178,[1]人員授權表!D$2:E$249,2,FALSE))))</f>
        <v>Marco陳鴻鈞</v>
      </c>
      <c r="P4178" s="67">
        <f t="shared" si="228"/>
        <v>44787</v>
      </c>
      <c r="Q4178" s="75" t="str">
        <f t="shared" si="230"/>
        <v>週日</v>
      </c>
      <c r="R4178" s="80">
        <v>44782</v>
      </c>
      <c r="AA4178" s="1"/>
    </row>
    <row r="4179" spans="4:27">
      <c r="D4179" s="68" t="s">
        <v>50</v>
      </c>
      <c r="E4179" s="70" t="s">
        <v>51</v>
      </c>
      <c r="F4179" s="4" t="s">
        <v>1735</v>
      </c>
      <c r="G4179" s="67">
        <v>44771</v>
      </c>
      <c r="H4179" s="67">
        <v>44789</v>
      </c>
      <c r="I4179" s="71">
        <f t="shared" si="229"/>
        <v>18</v>
      </c>
      <c r="J4179" s="72" t="s">
        <v>60</v>
      </c>
      <c r="K4179" s="72" t="s">
        <v>61</v>
      </c>
      <c r="L4179" s="73">
        <v>1</v>
      </c>
      <c r="M4179" s="73" t="s">
        <v>91</v>
      </c>
      <c r="N4179" s="68" t="str">
        <f>VLOOKUP(K4179,[1]人員授權表!D$3:G$249,4,0)</f>
        <v>有機</v>
      </c>
      <c r="O4179" s="70" t="str">
        <f>IF(J4179=[1]人員授權表!$C$85,"Casper李羿勳",IF(J4179=[1]人員授權表!$C$188,"Iring陳俊明",IF(J4179=[1]人員授權表!$C$189,"Brian陳泓霖",VLOOKUP(K4179,[1]人員授權表!D$2:E$249,2,FALSE))))</f>
        <v>Marco陳鴻鈞</v>
      </c>
      <c r="P4179" s="67">
        <f t="shared" si="228"/>
        <v>44787</v>
      </c>
      <c r="Q4179" s="75" t="str">
        <f t="shared" si="230"/>
        <v>週日</v>
      </c>
      <c r="R4179" s="80">
        <v>44782</v>
      </c>
      <c r="AA4179" s="1"/>
    </row>
    <row r="4180" spans="4:27">
      <c r="D4180" s="68" t="s">
        <v>50</v>
      </c>
      <c r="E4180" s="70" t="s">
        <v>51</v>
      </c>
      <c r="F4180" s="70" t="s">
        <v>1736</v>
      </c>
      <c r="G4180" s="67">
        <v>44775</v>
      </c>
      <c r="H4180" s="67">
        <v>44789</v>
      </c>
      <c r="I4180" s="71">
        <f t="shared" si="229"/>
        <v>14</v>
      </c>
      <c r="J4180" s="72" t="s">
        <v>118</v>
      </c>
      <c r="K4180" s="72" t="s">
        <v>119</v>
      </c>
      <c r="L4180" s="73">
        <v>4</v>
      </c>
      <c r="M4180" s="73" t="s">
        <v>79</v>
      </c>
      <c r="N4180" s="68" t="str">
        <f>VLOOKUP(K4180,[1]人員授權表!D$3:G$249,4,0)</f>
        <v>無機</v>
      </c>
      <c r="O4180" s="70" t="str">
        <f>IF(J4180=[1]人員授權表!$C$85,"Casper李羿勳",IF(J4180=[1]人員授權表!$C$188,"Iring陳俊明",IF(J4180=[1]人員授權表!$C$189,"Brian陳泓霖",VLOOKUP(K4180,[1]人員授權表!D$2:E$249,2,FALSE))))</f>
        <v>Ken張智凱</v>
      </c>
      <c r="P4180" s="67">
        <f t="shared" si="228"/>
        <v>44787</v>
      </c>
      <c r="Q4180" s="75" t="str">
        <f t="shared" si="230"/>
        <v>週日</v>
      </c>
      <c r="R4180" s="80">
        <v>44784</v>
      </c>
      <c r="AA4180" s="1"/>
    </row>
    <row r="4181" spans="4:27">
      <c r="D4181" s="68" t="s">
        <v>50</v>
      </c>
      <c r="E4181" s="70" t="s">
        <v>82</v>
      </c>
      <c r="F4181" s="4" t="s">
        <v>1737</v>
      </c>
      <c r="G4181" s="67">
        <v>44775</v>
      </c>
      <c r="H4181" s="67">
        <v>44789</v>
      </c>
      <c r="I4181" s="71">
        <f t="shared" si="229"/>
        <v>14</v>
      </c>
      <c r="J4181" s="72" t="s">
        <v>528</v>
      </c>
      <c r="K4181" s="72" t="s">
        <v>126</v>
      </c>
      <c r="L4181" s="73">
        <v>1</v>
      </c>
      <c r="M4181" s="73" t="s">
        <v>91</v>
      </c>
      <c r="N4181" s="68" t="str">
        <f>VLOOKUP(K4181,[1]人員授權表!D$3:G$249,4,0)</f>
        <v>有機</v>
      </c>
      <c r="O4181" s="70" t="str">
        <f>IF(J4181=[1]人員授權表!$C$85,"Casper李羿勳",IF(J4181=[1]人員授權表!$C$188,"Iring陳俊明",IF(J4181=[1]人員授權表!$C$189,"Brian陳泓霖",VLOOKUP(K4181,[1]人員授權表!D$2:E$249,2,FALSE))))</f>
        <v>Lucy黃詩婷</v>
      </c>
      <c r="P4181" s="67">
        <f t="shared" si="228"/>
        <v>44787</v>
      </c>
      <c r="Q4181" s="75" t="str">
        <f t="shared" si="230"/>
        <v>週日</v>
      </c>
      <c r="R4181" s="80">
        <v>44778</v>
      </c>
      <c r="AA4181" s="1"/>
    </row>
    <row r="4182" spans="4:27">
      <c r="D4182" s="68" t="s">
        <v>50</v>
      </c>
      <c r="E4182" s="70" t="s">
        <v>82</v>
      </c>
      <c r="F4182" s="4" t="s">
        <v>1737</v>
      </c>
      <c r="G4182" s="67">
        <v>44775</v>
      </c>
      <c r="H4182" s="67">
        <v>44789</v>
      </c>
      <c r="I4182" s="71">
        <f t="shared" si="229"/>
        <v>14</v>
      </c>
      <c r="J4182" s="72" t="s">
        <v>141</v>
      </c>
      <c r="K4182" s="72" t="s">
        <v>142</v>
      </c>
      <c r="L4182" s="73">
        <v>1</v>
      </c>
      <c r="M4182" s="73" t="s">
        <v>91</v>
      </c>
      <c r="N4182" s="68" t="str">
        <f>VLOOKUP(K4182,[1]人員授權表!D$3:G$249,4,0)</f>
        <v>無機</v>
      </c>
      <c r="O4182" s="70" t="str">
        <f>IF(J4182=[1]人員授權表!$C$85,"Casper李羿勳",IF(J4182=[1]人員授權表!$C$188,"Iring陳俊明",IF(J4182=[1]人員授權表!$C$189,"Brian陳泓霖",VLOOKUP(K4182,[1]人員授權表!D$2:E$249,2,FALSE))))</f>
        <v>Dennis陳汶宏</v>
      </c>
      <c r="P4182" s="67">
        <f t="shared" si="228"/>
        <v>44787</v>
      </c>
      <c r="Q4182" s="75" t="str">
        <f t="shared" si="230"/>
        <v>週日</v>
      </c>
      <c r="R4182" s="80">
        <v>44783</v>
      </c>
      <c r="AA4182" s="1"/>
    </row>
    <row r="4183" spans="4:27">
      <c r="D4183" s="68" t="s">
        <v>50</v>
      </c>
      <c r="E4183" s="70" t="s">
        <v>82</v>
      </c>
      <c r="F4183" s="4" t="s">
        <v>1737</v>
      </c>
      <c r="G4183" s="67">
        <v>44775</v>
      </c>
      <c r="H4183" s="67">
        <v>44789</v>
      </c>
      <c r="I4183" s="71">
        <f t="shared" si="229"/>
        <v>14</v>
      </c>
      <c r="J4183" s="72" t="s">
        <v>148</v>
      </c>
      <c r="K4183" s="72" t="s">
        <v>149</v>
      </c>
      <c r="L4183" s="73">
        <v>1</v>
      </c>
      <c r="M4183" s="73" t="s">
        <v>91</v>
      </c>
      <c r="N4183" s="68" t="str">
        <f>VLOOKUP(K4183,[1]人員授權表!D$3:G$249,4,0)</f>
        <v>無機</v>
      </c>
      <c r="O4183" s="70" t="str">
        <f>IF(J4183=[1]人員授權表!$C$85,"Casper李羿勳",IF(J4183=[1]人員授權表!$C$188,"Iring陳俊明",IF(J4183=[1]人員授權表!$C$189,"Brian陳泓霖",VLOOKUP(K4183,[1]人員授權表!D$2:E$249,2,FALSE))))</f>
        <v>Vicky游崴涵</v>
      </c>
      <c r="P4183" s="67">
        <f t="shared" si="228"/>
        <v>44787</v>
      </c>
      <c r="Q4183" s="75" t="str">
        <f t="shared" si="230"/>
        <v>週日</v>
      </c>
      <c r="R4183" s="80">
        <v>44783</v>
      </c>
      <c r="AA4183" s="1"/>
    </row>
    <row r="4184" spans="4:27">
      <c r="D4184" s="68" t="s">
        <v>50</v>
      </c>
      <c r="E4184" s="70" t="s">
        <v>82</v>
      </c>
      <c r="F4184" s="4" t="s">
        <v>1738</v>
      </c>
      <c r="G4184" s="67">
        <v>44775</v>
      </c>
      <c r="H4184" s="67">
        <v>44789</v>
      </c>
      <c r="I4184" s="71">
        <f t="shared" si="229"/>
        <v>14</v>
      </c>
      <c r="J4184" s="72" t="s">
        <v>528</v>
      </c>
      <c r="K4184" s="72" t="s">
        <v>126</v>
      </c>
      <c r="L4184" s="73">
        <v>1</v>
      </c>
      <c r="M4184" s="73" t="s">
        <v>91</v>
      </c>
      <c r="N4184" s="68" t="str">
        <f>VLOOKUP(K4184,[1]人員授權表!D$3:G$249,4,0)</f>
        <v>有機</v>
      </c>
      <c r="O4184" s="70" t="str">
        <f>IF(J4184=[1]人員授權表!$C$85,"Casper李羿勳",IF(J4184=[1]人員授權表!$C$188,"Iring陳俊明",IF(J4184=[1]人員授權表!$C$189,"Brian陳泓霖",VLOOKUP(K4184,[1]人員授權表!D$2:E$249,2,FALSE))))</f>
        <v>Lucy黃詩婷</v>
      </c>
      <c r="P4184" s="67">
        <f t="shared" si="228"/>
        <v>44787</v>
      </c>
      <c r="Q4184" s="75" t="str">
        <f t="shared" si="230"/>
        <v>週日</v>
      </c>
      <c r="R4184" s="80">
        <v>44778</v>
      </c>
      <c r="AA4184" s="1"/>
    </row>
    <row r="4185" spans="4:27">
      <c r="D4185" s="68" t="s">
        <v>50</v>
      </c>
      <c r="E4185" s="70" t="s">
        <v>82</v>
      </c>
      <c r="F4185" s="4" t="s">
        <v>1738</v>
      </c>
      <c r="G4185" s="67">
        <v>44775</v>
      </c>
      <c r="H4185" s="67">
        <v>44789</v>
      </c>
      <c r="I4185" s="71">
        <f t="shared" si="229"/>
        <v>14</v>
      </c>
      <c r="J4185" s="72" t="s">
        <v>141</v>
      </c>
      <c r="K4185" s="72" t="s">
        <v>142</v>
      </c>
      <c r="L4185" s="73">
        <v>1</v>
      </c>
      <c r="M4185" s="73" t="s">
        <v>91</v>
      </c>
      <c r="N4185" s="68" t="str">
        <f>VLOOKUP(K4185,[1]人員授權表!D$3:G$249,4,0)</f>
        <v>無機</v>
      </c>
      <c r="O4185" s="70" t="str">
        <f>IF(J4185=[1]人員授權表!$C$85,"Casper李羿勳",IF(J4185=[1]人員授權表!$C$188,"Iring陳俊明",IF(J4185=[1]人員授權表!$C$189,"Brian陳泓霖",VLOOKUP(K4185,[1]人員授權表!D$2:E$249,2,FALSE))))</f>
        <v>Dennis陳汶宏</v>
      </c>
      <c r="P4185" s="67">
        <f t="shared" si="228"/>
        <v>44787</v>
      </c>
      <c r="Q4185" s="75" t="str">
        <f t="shared" si="230"/>
        <v>週日</v>
      </c>
      <c r="R4185" s="80">
        <v>44783</v>
      </c>
      <c r="AA4185" s="1"/>
    </row>
    <row r="4186" spans="4:27">
      <c r="D4186" s="68" t="s">
        <v>50</v>
      </c>
      <c r="E4186" s="70" t="s">
        <v>82</v>
      </c>
      <c r="F4186" s="4" t="s">
        <v>1738</v>
      </c>
      <c r="G4186" s="67">
        <v>44775</v>
      </c>
      <c r="H4186" s="67">
        <v>44789</v>
      </c>
      <c r="I4186" s="71">
        <f t="shared" si="229"/>
        <v>14</v>
      </c>
      <c r="J4186" s="72" t="s">
        <v>148</v>
      </c>
      <c r="K4186" s="72" t="s">
        <v>149</v>
      </c>
      <c r="L4186" s="73">
        <v>1</v>
      </c>
      <c r="M4186" s="73" t="s">
        <v>91</v>
      </c>
      <c r="N4186" s="68" t="str">
        <f>VLOOKUP(K4186,[1]人員授權表!D$3:G$249,4,0)</f>
        <v>無機</v>
      </c>
      <c r="O4186" s="70" t="str">
        <f>IF(J4186=[1]人員授權表!$C$85,"Casper李羿勳",IF(J4186=[1]人員授權表!$C$188,"Iring陳俊明",IF(J4186=[1]人員授權表!$C$189,"Brian陳泓霖",VLOOKUP(K4186,[1]人員授權表!D$2:E$249,2,FALSE))))</f>
        <v>Vicky游崴涵</v>
      </c>
      <c r="P4186" s="67">
        <f t="shared" si="228"/>
        <v>44787</v>
      </c>
      <c r="Q4186" s="75" t="str">
        <f t="shared" si="230"/>
        <v>週日</v>
      </c>
      <c r="R4186" s="80">
        <v>44783</v>
      </c>
      <c r="AA4186" s="1"/>
    </row>
    <row r="4187" spans="4:27">
      <c r="D4187" s="68" t="s">
        <v>50</v>
      </c>
      <c r="E4187" s="70" t="s">
        <v>82</v>
      </c>
      <c r="F4187" s="4" t="s">
        <v>1739</v>
      </c>
      <c r="G4187" s="67">
        <v>44775</v>
      </c>
      <c r="H4187" s="67">
        <v>44789</v>
      </c>
      <c r="I4187" s="71">
        <f t="shared" si="229"/>
        <v>14</v>
      </c>
      <c r="J4187" s="72" t="s">
        <v>528</v>
      </c>
      <c r="K4187" s="72" t="s">
        <v>126</v>
      </c>
      <c r="L4187" s="73">
        <v>1</v>
      </c>
      <c r="M4187" s="73" t="s">
        <v>91</v>
      </c>
      <c r="N4187" s="68" t="str">
        <f>VLOOKUP(K4187,[1]人員授權表!D$3:G$249,4,0)</f>
        <v>有機</v>
      </c>
      <c r="O4187" s="70" t="str">
        <f>IF(J4187=[1]人員授權表!$C$85,"Casper李羿勳",IF(J4187=[1]人員授權表!$C$188,"Iring陳俊明",IF(J4187=[1]人員授權表!$C$189,"Brian陳泓霖",VLOOKUP(K4187,[1]人員授權表!D$2:E$249,2,FALSE))))</f>
        <v>Lucy黃詩婷</v>
      </c>
      <c r="P4187" s="67">
        <f t="shared" si="228"/>
        <v>44787</v>
      </c>
      <c r="Q4187" s="75" t="str">
        <f t="shared" si="230"/>
        <v>週日</v>
      </c>
      <c r="R4187" s="80">
        <v>44778</v>
      </c>
      <c r="AA4187" s="1"/>
    </row>
    <row r="4188" spans="4:27">
      <c r="D4188" s="68" t="s">
        <v>50</v>
      </c>
      <c r="E4188" s="70" t="s">
        <v>82</v>
      </c>
      <c r="F4188" s="4" t="s">
        <v>1739</v>
      </c>
      <c r="G4188" s="67">
        <v>44775</v>
      </c>
      <c r="H4188" s="67">
        <v>44789</v>
      </c>
      <c r="I4188" s="71">
        <f t="shared" si="229"/>
        <v>14</v>
      </c>
      <c r="J4188" s="72" t="s">
        <v>141</v>
      </c>
      <c r="K4188" s="72" t="s">
        <v>142</v>
      </c>
      <c r="L4188" s="73">
        <v>1</v>
      </c>
      <c r="M4188" s="73" t="s">
        <v>91</v>
      </c>
      <c r="N4188" s="68" t="str">
        <f>VLOOKUP(K4188,[1]人員授權表!D$3:G$249,4,0)</f>
        <v>無機</v>
      </c>
      <c r="O4188" s="70" t="str">
        <f>IF(J4188=[1]人員授權表!$C$85,"Casper李羿勳",IF(J4188=[1]人員授權表!$C$188,"Iring陳俊明",IF(J4188=[1]人員授權表!$C$189,"Brian陳泓霖",VLOOKUP(K4188,[1]人員授權表!D$2:E$249,2,FALSE))))</f>
        <v>Dennis陳汶宏</v>
      </c>
      <c r="P4188" s="67">
        <f t="shared" si="228"/>
        <v>44787</v>
      </c>
      <c r="Q4188" s="75" t="str">
        <f t="shared" si="230"/>
        <v>週日</v>
      </c>
      <c r="R4188" s="80">
        <v>44783</v>
      </c>
      <c r="AA4188" s="1"/>
    </row>
    <row r="4189" spans="4:27">
      <c r="D4189" s="68" t="s">
        <v>50</v>
      </c>
      <c r="E4189" s="70" t="s">
        <v>82</v>
      </c>
      <c r="F4189" s="4" t="s">
        <v>1739</v>
      </c>
      <c r="G4189" s="67">
        <v>44775</v>
      </c>
      <c r="H4189" s="67">
        <v>44789</v>
      </c>
      <c r="I4189" s="71">
        <f t="shared" si="229"/>
        <v>14</v>
      </c>
      <c r="J4189" s="72" t="s">
        <v>148</v>
      </c>
      <c r="K4189" s="72" t="s">
        <v>149</v>
      </c>
      <c r="L4189" s="73">
        <v>1</v>
      </c>
      <c r="M4189" s="73" t="s">
        <v>91</v>
      </c>
      <c r="N4189" s="68" t="str">
        <f>VLOOKUP(K4189,[1]人員授權表!D$3:G$249,4,0)</f>
        <v>無機</v>
      </c>
      <c r="O4189" s="70" t="str">
        <f>IF(J4189=[1]人員授權表!$C$85,"Casper李羿勳",IF(J4189=[1]人員授權表!$C$188,"Iring陳俊明",IF(J4189=[1]人員授權表!$C$189,"Brian陳泓霖",VLOOKUP(K4189,[1]人員授權表!D$2:E$249,2,FALSE))))</f>
        <v>Vicky游崴涵</v>
      </c>
      <c r="P4189" s="67">
        <f t="shared" si="228"/>
        <v>44787</v>
      </c>
      <c r="Q4189" s="75" t="str">
        <f t="shared" si="230"/>
        <v>週日</v>
      </c>
      <c r="R4189" s="80">
        <v>44783</v>
      </c>
      <c r="AA4189" s="1"/>
    </row>
    <row r="4190" spans="4:27">
      <c r="D4190" s="68" t="s">
        <v>50</v>
      </c>
      <c r="E4190" s="70" t="s">
        <v>82</v>
      </c>
      <c r="F4190" s="4" t="s">
        <v>1740</v>
      </c>
      <c r="G4190" s="67">
        <v>44775</v>
      </c>
      <c r="H4190" s="67">
        <v>44789</v>
      </c>
      <c r="I4190" s="71">
        <f t="shared" si="229"/>
        <v>14</v>
      </c>
      <c r="J4190" s="72" t="s">
        <v>528</v>
      </c>
      <c r="K4190" s="72" t="s">
        <v>126</v>
      </c>
      <c r="L4190" s="73">
        <v>1</v>
      </c>
      <c r="M4190" s="73" t="s">
        <v>91</v>
      </c>
      <c r="N4190" s="68" t="str">
        <f>VLOOKUP(K4190,[1]人員授權表!D$3:G$249,4,0)</f>
        <v>有機</v>
      </c>
      <c r="O4190" s="70" t="str">
        <f>IF(J4190=[1]人員授權表!$C$85,"Casper李羿勳",IF(J4190=[1]人員授權表!$C$188,"Iring陳俊明",IF(J4190=[1]人員授權表!$C$189,"Brian陳泓霖",VLOOKUP(K4190,[1]人員授權表!D$2:E$249,2,FALSE))))</f>
        <v>Lucy黃詩婷</v>
      </c>
      <c r="P4190" s="67">
        <f t="shared" si="228"/>
        <v>44787</v>
      </c>
      <c r="Q4190" s="75" t="str">
        <f t="shared" si="230"/>
        <v>週日</v>
      </c>
      <c r="R4190" s="80">
        <v>44778</v>
      </c>
      <c r="AA4190" s="1"/>
    </row>
    <row r="4191" spans="4:27">
      <c r="D4191" s="68" t="s">
        <v>50</v>
      </c>
      <c r="E4191" s="70" t="s">
        <v>82</v>
      </c>
      <c r="F4191" s="4" t="s">
        <v>1740</v>
      </c>
      <c r="G4191" s="67">
        <v>44775</v>
      </c>
      <c r="H4191" s="67">
        <v>44789</v>
      </c>
      <c r="I4191" s="71">
        <f t="shared" si="229"/>
        <v>14</v>
      </c>
      <c r="J4191" s="72" t="s">
        <v>141</v>
      </c>
      <c r="K4191" s="72" t="s">
        <v>142</v>
      </c>
      <c r="L4191" s="73">
        <v>1</v>
      </c>
      <c r="M4191" s="73" t="s">
        <v>91</v>
      </c>
      <c r="N4191" s="68" t="str">
        <f>VLOOKUP(K4191,[1]人員授權表!D$3:G$249,4,0)</f>
        <v>無機</v>
      </c>
      <c r="O4191" s="70" t="str">
        <f>IF(J4191=[1]人員授權表!$C$85,"Casper李羿勳",IF(J4191=[1]人員授權表!$C$188,"Iring陳俊明",IF(J4191=[1]人員授權表!$C$189,"Brian陳泓霖",VLOOKUP(K4191,[1]人員授權表!D$2:E$249,2,FALSE))))</f>
        <v>Dennis陳汶宏</v>
      </c>
      <c r="P4191" s="67">
        <f t="shared" si="228"/>
        <v>44787</v>
      </c>
      <c r="Q4191" s="75" t="str">
        <f t="shared" si="230"/>
        <v>週日</v>
      </c>
      <c r="R4191" s="80">
        <v>44783</v>
      </c>
      <c r="AA4191" s="1"/>
    </row>
    <row r="4192" spans="4:27">
      <c r="D4192" s="68" t="s">
        <v>50</v>
      </c>
      <c r="E4192" s="70" t="s">
        <v>82</v>
      </c>
      <c r="F4192" s="4" t="s">
        <v>1740</v>
      </c>
      <c r="G4192" s="67">
        <v>44775</v>
      </c>
      <c r="H4192" s="67">
        <v>44789</v>
      </c>
      <c r="I4192" s="71">
        <f t="shared" si="229"/>
        <v>14</v>
      </c>
      <c r="J4192" s="72" t="s">
        <v>148</v>
      </c>
      <c r="K4192" s="72" t="s">
        <v>149</v>
      </c>
      <c r="L4192" s="73">
        <v>1</v>
      </c>
      <c r="M4192" s="73" t="s">
        <v>91</v>
      </c>
      <c r="N4192" s="68" t="str">
        <f>VLOOKUP(K4192,[1]人員授權表!D$3:G$249,4,0)</f>
        <v>無機</v>
      </c>
      <c r="O4192" s="70" t="str">
        <f>IF(J4192=[1]人員授權表!$C$85,"Casper李羿勳",IF(J4192=[1]人員授權表!$C$188,"Iring陳俊明",IF(J4192=[1]人員授權表!$C$189,"Brian陳泓霖",VLOOKUP(K4192,[1]人員授權表!D$2:E$249,2,FALSE))))</f>
        <v>Vicky游崴涵</v>
      </c>
      <c r="P4192" s="67">
        <f t="shared" si="228"/>
        <v>44787</v>
      </c>
      <c r="Q4192" s="75" t="str">
        <f t="shared" si="230"/>
        <v>週日</v>
      </c>
      <c r="R4192" s="80">
        <v>44783</v>
      </c>
      <c r="AA4192" s="1"/>
    </row>
    <row r="4193" spans="2:27">
      <c r="B4193" s="66">
        <v>44777</v>
      </c>
      <c r="D4193" s="68" t="s">
        <v>50</v>
      </c>
      <c r="E4193" s="70" t="s">
        <v>51</v>
      </c>
      <c r="F4193" s="19" t="s">
        <v>1741</v>
      </c>
      <c r="G4193" s="67">
        <v>44775</v>
      </c>
      <c r="H4193" s="67">
        <v>44789</v>
      </c>
      <c r="I4193" s="71">
        <f t="shared" si="229"/>
        <v>14</v>
      </c>
      <c r="J4193" s="72" t="s">
        <v>186</v>
      </c>
      <c r="K4193" s="72" t="s">
        <v>187</v>
      </c>
      <c r="L4193" s="73">
        <v>2</v>
      </c>
      <c r="M4193" s="73" t="s">
        <v>104</v>
      </c>
      <c r="N4193" s="68" t="str">
        <f>VLOOKUP(K4193,[1]人員授權表!D$3:G$249,4,0)</f>
        <v>無機</v>
      </c>
      <c r="O4193" s="70" t="str">
        <f>IF(J4193=[1]人員授權表!$C$85,"Casper李羿勳",IF(J4193=[1]人員授權表!$C$188,"Iring陳俊明",IF(J4193=[1]人員授權表!$C$189,"Brian陳泓霖",VLOOKUP(K4193,[1]人員授權表!D$2:E$249,2,FALSE))))</f>
        <v>Ruby黃家蓁</v>
      </c>
      <c r="P4193" s="67">
        <f t="shared" si="228"/>
        <v>44787</v>
      </c>
      <c r="Q4193" s="75" t="str">
        <f t="shared" si="230"/>
        <v>週日</v>
      </c>
      <c r="R4193" s="80">
        <v>44783</v>
      </c>
      <c r="X4193" s="70">
        <v>1</v>
      </c>
      <c r="Y4193" s="78">
        <v>44783</v>
      </c>
      <c r="Z4193" s="79" t="s">
        <v>1742</v>
      </c>
      <c r="AA4193" s="1"/>
    </row>
    <row r="4194" spans="2:27">
      <c r="B4194" s="66">
        <v>44777</v>
      </c>
      <c r="D4194" s="68" t="s">
        <v>50</v>
      </c>
      <c r="E4194" s="70" t="s">
        <v>51</v>
      </c>
      <c r="F4194" s="19" t="s">
        <v>1743</v>
      </c>
      <c r="G4194" s="67">
        <v>44775</v>
      </c>
      <c r="H4194" s="67">
        <v>44789</v>
      </c>
      <c r="I4194" s="71">
        <f t="shared" si="229"/>
        <v>14</v>
      </c>
      <c r="J4194" s="72" t="s">
        <v>195</v>
      </c>
      <c r="K4194" s="72" t="s">
        <v>196</v>
      </c>
      <c r="L4194" s="73">
        <v>2</v>
      </c>
      <c r="M4194" s="73" t="s">
        <v>104</v>
      </c>
      <c r="N4194" s="68" t="str">
        <f>VLOOKUP(K4194,[1]人員授權表!D$3:G$249,4,0)</f>
        <v>無機</v>
      </c>
      <c r="O4194" s="70" t="str">
        <f>IF(J4194=[1]人員授權表!$C$85,"Casper李羿勳",IF(J4194=[1]人員授權表!$C$188,"Iring陳俊明",IF(J4194=[1]人員授權表!$C$189,"Brian陳泓霖",VLOOKUP(K4194,[1]人員授權表!D$2:E$249,2,FALSE))))</f>
        <v>Debby胡萱黛</v>
      </c>
      <c r="P4194" s="67">
        <f t="shared" si="228"/>
        <v>44787</v>
      </c>
      <c r="Q4194" s="75" t="str">
        <f t="shared" si="230"/>
        <v>週日</v>
      </c>
      <c r="R4194" s="80">
        <v>44783</v>
      </c>
      <c r="AA4194" s="1"/>
    </row>
    <row r="4195" spans="2:27">
      <c r="B4195" s="66">
        <v>44777</v>
      </c>
      <c r="D4195" s="68" t="s">
        <v>50</v>
      </c>
      <c r="E4195" s="70" t="s">
        <v>51</v>
      </c>
      <c r="F4195" s="19" t="s">
        <v>1743</v>
      </c>
      <c r="G4195" s="67">
        <v>44775</v>
      </c>
      <c r="H4195" s="67">
        <v>44789</v>
      </c>
      <c r="I4195" s="71">
        <f t="shared" si="229"/>
        <v>14</v>
      </c>
      <c r="J4195" s="72" t="s">
        <v>204</v>
      </c>
      <c r="K4195" s="72" t="s">
        <v>205</v>
      </c>
      <c r="L4195" s="73">
        <v>2</v>
      </c>
      <c r="M4195" s="73" t="s">
        <v>104</v>
      </c>
      <c r="N4195" s="68" t="str">
        <f>VLOOKUP(K4195,[1]人員授權表!D$3:G$249,4,0)</f>
        <v>無機</v>
      </c>
      <c r="O4195" s="70" t="str">
        <f>IF(J4195=[1]人員授權表!$C$85,"Casper李羿勳",IF(J4195=[1]人員授權表!$C$188,"Iring陳俊明",IF(J4195=[1]人員授權表!$C$189,"Brian陳泓霖",VLOOKUP(K4195,[1]人員授權表!D$2:E$249,2,FALSE))))</f>
        <v>Iring陳俊明</v>
      </c>
      <c r="P4195" s="67">
        <f t="shared" si="228"/>
        <v>44787</v>
      </c>
      <c r="Q4195" s="75" t="str">
        <f t="shared" si="230"/>
        <v>週日</v>
      </c>
      <c r="R4195" s="80">
        <v>44778</v>
      </c>
      <c r="AA4195" s="1"/>
    </row>
    <row r="4196" spans="2:27">
      <c r="B4196" s="66">
        <v>44777</v>
      </c>
      <c r="D4196" s="68" t="s">
        <v>50</v>
      </c>
      <c r="E4196" s="70" t="s">
        <v>51</v>
      </c>
      <c r="F4196" s="19" t="s">
        <v>1743</v>
      </c>
      <c r="G4196" s="67">
        <v>44775</v>
      </c>
      <c r="H4196" s="67">
        <v>44789</v>
      </c>
      <c r="I4196" s="71">
        <f t="shared" si="229"/>
        <v>14</v>
      </c>
      <c r="J4196" s="72" t="s">
        <v>1026</v>
      </c>
      <c r="K4196" s="72" t="s">
        <v>210</v>
      </c>
      <c r="L4196" s="73">
        <v>2</v>
      </c>
      <c r="M4196" s="73" t="s">
        <v>104</v>
      </c>
      <c r="N4196" s="68" t="str">
        <f>VLOOKUP(K4196,[1]人員授權表!D$3:G$249,4,0)</f>
        <v>無機</v>
      </c>
      <c r="O4196" s="70" t="s">
        <v>952</v>
      </c>
      <c r="P4196" s="67">
        <f t="shared" si="228"/>
        <v>44787</v>
      </c>
      <c r="Q4196" s="75" t="str">
        <f t="shared" si="230"/>
        <v>週日</v>
      </c>
      <c r="R4196" s="80">
        <v>44777</v>
      </c>
      <c r="AA4196" s="1"/>
    </row>
    <row r="4197" spans="2:27">
      <c r="B4197" s="66">
        <v>44775</v>
      </c>
      <c r="D4197" s="68" t="s">
        <v>50</v>
      </c>
      <c r="E4197" s="70" t="s">
        <v>879</v>
      </c>
      <c r="F4197" s="70" t="s">
        <v>1744</v>
      </c>
      <c r="G4197" s="67">
        <v>44775</v>
      </c>
      <c r="H4197" s="67">
        <v>44789</v>
      </c>
      <c r="I4197" s="71">
        <f t="shared" si="229"/>
        <v>14</v>
      </c>
      <c r="J4197" s="72" t="s">
        <v>137</v>
      </c>
      <c r="K4197" s="72" t="s">
        <v>138</v>
      </c>
      <c r="L4197" s="73">
        <v>2</v>
      </c>
      <c r="M4197" s="73" t="s">
        <v>104</v>
      </c>
      <c r="N4197" s="68" t="str">
        <f>VLOOKUP(K4197,[1]人員授權表!D$3:G$249,4,0)</f>
        <v>無機</v>
      </c>
      <c r="O4197" s="70" t="s">
        <v>99</v>
      </c>
      <c r="P4197" s="67">
        <f t="shared" si="228"/>
        <v>44787</v>
      </c>
      <c r="Q4197" s="75" t="str">
        <f t="shared" si="230"/>
        <v>週日</v>
      </c>
      <c r="R4197" s="80">
        <v>44783</v>
      </c>
      <c r="AA4197" s="1"/>
    </row>
    <row r="4198" spans="2:27">
      <c r="B4198" s="66">
        <v>44775</v>
      </c>
      <c r="D4198" s="68" t="s">
        <v>50</v>
      </c>
      <c r="E4198" s="70" t="s">
        <v>879</v>
      </c>
      <c r="F4198" s="70" t="s">
        <v>1745</v>
      </c>
      <c r="G4198" s="67">
        <v>44775</v>
      </c>
      <c r="H4198" s="67">
        <v>44789</v>
      </c>
      <c r="I4198" s="71">
        <f t="shared" si="229"/>
        <v>14</v>
      </c>
      <c r="J4198" s="72" t="s">
        <v>178</v>
      </c>
      <c r="K4198" s="72" t="s">
        <v>179</v>
      </c>
      <c r="L4198" s="73">
        <v>2</v>
      </c>
      <c r="M4198" s="73" t="s">
        <v>104</v>
      </c>
      <c r="N4198" s="68" t="str">
        <f>VLOOKUP(K4198,[1]人員授權表!D$3:G$249,4,0)</f>
        <v>無機</v>
      </c>
      <c r="O4198" s="70" t="s">
        <v>115</v>
      </c>
      <c r="P4198" s="67">
        <f t="shared" si="228"/>
        <v>44787</v>
      </c>
      <c r="Q4198" s="75" t="str">
        <f t="shared" si="230"/>
        <v>週日</v>
      </c>
      <c r="R4198" s="80">
        <v>44783</v>
      </c>
      <c r="AA4198" s="1"/>
    </row>
    <row r="4199" spans="2:27">
      <c r="B4199" s="66">
        <v>44775</v>
      </c>
      <c r="D4199" s="68" t="s">
        <v>50</v>
      </c>
      <c r="E4199" s="70" t="s">
        <v>879</v>
      </c>
      <c r="F4199" s="70" t="s">
        <v>1744</v>
      </c>
      <c r="G4199" s="67">
        <v>44775</v>
      </c>
      <c r="H4199" s="67">
        <v>44789</v>
      </c>
      <c r="I4199" s="71">
        <f t="shared" si="229"/>
        <v>14</v>
      </c>
      <c r="J4199" s="72" t="s">
        <v>206</v>
      </c>
      <c r="K4199" s="72" t="s">
        <v>179</v>
      </c>
      <c r="L4199" s="73">
        <v>2</v>
      </c>
      <c r="M4199" s="73" t="s">
        <v>104</v>
      </c>
      <c r="N4199" s="68" t="str">
        <f>VLOOKUP(K4199,[1]人員授權表!D$3:G$249,4,0)</f>
        <v>無機</v>
      </c>
      <c r="O4199" s="70" t="s">
        <v>115</v>
      </c>
      <c r="P4199" s="67">
        <f t="shared" si="228"/>
        <v>44787</v>
      </c>
      <c r="Q4199" s="75" t="str">
        <f t="shared" si="230"/>
        <v>週日</v>
      </c>
      <c r="R4199" s="80">
        <v>44783</v>
      </c>
      <c r="AA4199" s="1"/>
    </row>
    <row r="4200" spans="2:27">
      <c r="B4200" s="66">
        <v>44775</v>
      </c>
      <c r="D4200" s="68" t="s">
        <v>50</v>
      </c>
      <c r="E4200" s="70" t="s">
        <v>879</v>
      </c>
      <c r="F4200" s="70" t="s">
        <v>1744</v>
      </c>
      <c r="G4200" s="67">
        <v>44775</v>
      </c>
      <c r="H4200" s="67">
        <v>44789</v>
      </c>
      <c r="I4200" s="71">
        <f t="shared" si="229"/>
        <v>14</v>
      </c>
      <c r="J4200" s="72" t="s">
        <v>371</v>
      </c>
      <c r="K4200" s="72" t="s">
        <v>372</v>
      </c>
      <c r="L4200" s="73">
        <v>2</v>
      </c>
      <c r="M4200" s="73" t="s">
        <v>104</v>
      </c>
      <c r="N4200" s="68" t="str">
        <f>VLOOKUP(K4200,[1]人員授權表!D$3:G$249,4,0)</f>
        <v>無機</v>
      </c>
      <c r="O4200" s="70" t="str">
        <f>IF(J4200=[1]人員授權表!$C$85,"Casper李羿勳",IF(J4200=[1]人員授權表!$C$188,"Iring陳俊明",IF(J4200=[1]人員授權表!$C$189,"Brian陳泓霖",VLOOKUP(K4200,[1]人員授權表!D$2:E$249,2,FALSE))))</f>
        <v>Dennis陳汶宏</v>
      </c>
      <c r="P4200" s="67">
        <f t="shared" si="228"/>
        <v>44787</v>
      </c>
      <c r="Q4200" s="75" t="str">
        <f t="shared" si="230"/>
        <v>週日</v>
      </c>
      <c r="R4200" s="80">
        <v>44784</v>
      </c>
      <c r="AA4200" s="1"/>
    </row>
    <row r="4201" spans="2:27">
      <c r="B4201" s="66">
        <v>44775</v>
      </c>
      <c r="D4201" s="68" t="s">
        <v>50</v>
      </c>
      <c r="E4201" s="70" t="s">
        <v>879</v>
      </c>
      <c r="F4201" s="70" t="s">
        <v>1744</v>
      </c>
      <c r="G4201" s="67">
        <v>44775</v>
      </c>
      <c r="H4201" s="67">
        <v>44789</v>
      </c>
      <c r="I4201" s="71">
        <f t="shared" si="229"/>
        <v>14</v>
      </c>
      <c r="J4201" s="72" t="s">
        <v>160</v>
      </c>
      <c r="K4201" s="72" t="s">
        <v>161</v>
      </c>
      <c r="L4201" s="73">
        <v>2</v>
      </c>
      <c r="M4201" s="73" t="s">
        <v>104</v>
      </c>
      <c r="N4201" s="68" t="str">
        <f>VLOOKUP(K4201,[1]人員授權表!D$3:G$249,4,0)</f>
        <v>無機</v>
      </c>
      <c r="O4201" s="70" t="str">
        <f>IF(J4201=[1]人員授權表!$C$85,"Casper李羿勳",IF(J4201=[1]人員授權表!$C$188,"Iring陳俊明",IF(J4201=[1]人員授權表!$C$189,"Brian陳泓霖",VLOOKUP(K4201,[1]人員授權表!D$2:E$249,2,FALSE))))</f>
        <v>Dennis陳汶宏</v>
      </c>
      <c r="P4201" s="67">
        <f t="shared" si="228"/>
        <v>44787</v>
      </c>
      <c r="Q4201" s="75" t="str">
        <f t="shared" si="230"/>
        <v>週日</v>
      </c>
      <c r="R4201" s="80">
        <v>44784</v>
      </c>
      <c r="AA4201" s="1"/>
    </row>
    <row r="4202" spans="2:27">
      <c r="B4202" s="66">
        <v>44775</v>
      </c>
      <c r="D4202" s="68" t="s">
        <v>50</v>
      </c>
      <c r="E4202" s="70" t="s">
        <v>879</v>
      </c>
      <c r="F4202" s="70" t="s">
        <v>1744</v>
      </c>
      <c r="G4202" s="67">
        <v>44775</v>
      </c>
      <c r="H4202" s="67">
        <v>44789</v>
      </c>
      <c r="I4202" s="71">
        <f t="shared" si="229"/>
        <v>14</v>
      </c>
      <c r="J4202" s="72" t="s">
        <v>141</v>
      </c>
      <c r="K4202" s="72" t="s">
        <v>142</v>
      </c>
      <c r="L4202" s="73">
        <v>2</v>
      </c>
      <c r="M4202" s="73" t="s">
        <v>104</v>
      </c>
      <c r="N4202" s="68" t="str">
        <f>VLOOKUP(K4202,[1]人員授權表!D$3:G$249,4,0)</f>
        <v>無機</v>
      </c>
      <c r="O4202" s="70" t="str">
        <f>IF(J4202=[1]人員授權表!$C$85,"Casper李羿勳",IF(J4202=[1]人員授權表!$C$188,"Iring陳俊明",IF(J4202=[1]人員授權表!$C$189,"Brian陳泓霖",VLOOKUP(K4202,[1]人員授權表!D$2:E$249,2,FALSE))))</f>
        <v>Dennis陳汶宏</v>
      </c>
      <c r="P4202" s="67">
        <f t="shared" si="228"/>
        <v>44787</v>
      </c>
      <c r="Q4202" s="75" t="str">
        <f t="shared" si="230"/>
        <v>週日</v>
      </c>
      <c r="R4202" s="80">
        <v>44783</v>
      </c>
      <c r="AA4202" s="1"/>
    </row>
    <row r="4203" spans="2:27">
      <c r="B4203" s="66">
        <v>44775</v>
      </c>
      <c r="D4203" s="68" t="s">
        <v>50</v>
      </c>
      <c r="E4203" s="70" t="s">
        <v>879</v>
      </c>
      <c r="F4203" s="70" t="s">
        <v>1744</v>
      </c>
      <c r="G4203" s="67">
        <v>44775</v>
      </c>
      <c r="H4203" s="67">
        <v>44789</v>
      </c>
      <c r="I4203" s="71">
        <f t="shared" si="229"/>
        <v>14</v>
      </c>
      <c r="J4203" s="72" t="s">
        <v>164</v>
      </c>
      <c r="K4203" s="72" t="s">
        <v>146</v>
      </c>
      <c r="L4203" s="73">
        <v>2</v>
      </c>
      <c r="M4203" s="73" t="s">
        <v>104</v>
      </c>
      <c r="N4203" s="68" t="str">
        <f>VLOOKUP(K4203,[1]人員授權表!D$3:G$249,4,0)</f>
        <v>無機</v>
      </c>
      <c r="O4203" s="70" t="str">
        <f>IF(J4203=[1]人員授權表!$C$85,"Casper李羿勳",IF(J4203=[1]人員授權表!$C$188,"Iring陳俊明",IF(J4203=[1]人員授權表!$C$189,"Brian陳泓霖",VLOOKUP(K4203,[1]人員授權表!D$2:E$249,2,FALSE))))</f>
        <v>Jack劉念忻</v>
      </c>
      <c r="P4203" s="67">
        <f t="shared" si="228"/>
        <v>44787</v>
      </c>
      <c r="Q4203" s="75" t="str">
        <f t="shared" si="230"/>
        <v>週日</v>
      </c>
      <c r="R4203" s="80">
        <v>44783</v>
      </c>
      <c r="AA4203" s="1"/>
    </row>
    <row r="4204" spans="2:27">
      <c r="D4204" s="68" t="s">
        <v>50</v>
      </c>
      <c r="E4204" s="70" t="s">
        <v>82</v>
      </c>
      <c r="F4204" s="70" t="s">
        <v>1746</v>
      </c>
      <c r="G4204" s="67">
        <v>44775</v>
      </c>
      <c r="H4204" s="67">
        <v>44789</v>
      </c>
      <c r="I4204" s="71">
        <f t="shared" si="229"/>
        <v>14</v>
      </c>
      <c r="J4204" s="72" t="s">
        <v>139</v>
      </c>
      <c r="K4204" s="72" t="s">
        <v>140</v>
      </c>
      <c r="L4204" s="73">
        <v>4</v>
      </c>
      <c r="M4204" s="73" t="s">
        <v>324</v>
      </c>
      <c r="N4204" s="68" t="str">
        <f>VLOOKUP(K4204,[1]人員授權表!D$3:G$249,4,0)</f>
        <v>無機</v>
      </c>
      <c r="O4204" s="70" t="str">
        <f>IF(J4204=[1]人員授權表!$C$85,"Casper李羿勳",IF(J4204=[1]人員授權表!$C$188,"Iring陳俊明",IF(J4204=[1]人員授權表!$C$189,"Brian陳泓霖",VLOOKUP(K4204,[1]人員授權表!D$2:E$249,2,FALSE))))</f>
        <v>Brian陳泓霖</v>
      </c>
      <c r="P4204" s="67">
        <f t="shared" si="228"/>
        <v>44787</v>
      </c>
      <c r="Q4204" s="75" t="str">
        <f t="shared" si="230"/>
        <v>週日</v>
      </c>
      <c r="R4204" s="80">
        <v>44776</v>
      </c>
      <c r="AA4204" s="1"/>
    </row>
    <row r="4205" spans="2:27">
      <c r="D4205" s="68" t="s">
        <v>50</v>
      </c>
      <c r="E4205" s="70" t="s">
        <v>82</v>
      </c>
      <c r="F4205" s="70" t="s">
        <v>1746</v>
      </c>
      <c r="G4205" s="67">
        <v>44775</v>
      </c>
      <c r="H4205" s="67">
        <v>44789</v>
      </c>
      <c r="I4205" s="71">
        <f t="shared" si="229"/>
        <v>14</v>
      </c>
      <c r="J4205" s="72" t="s">
        <v>178</v>
      </c>
      <c r="K4205" s="72" t="s">
        <v>179</v>
      </c>
      <c r="L4205" s="73">
        <v>4</v>
      </c>
      <c r="M4205" s="73" t="s">
        <v>324</v>
      </c>
      <c r="N4205" s="68" t="str">
        <f>VLOOKUP(K4205,[1]人員授權表!D$3:G$249,4,0)</f>
        <v>無機</v>
      </c>
      <c r="O4205" s="70" t="s">
        <v>115</v>
      </c>
      <c r="P4205" s="67">
        <f t="shared" si="228"/>
        <v>44787</v>
      </c>
      <c r="Q4205" s="75" t="str">
        <f t="shared" si="230"/>
        <v>週日</v>
      </c>
      <c r="R4205" s="80">
        <v>44778</v>
      </c>
      <c r="AA4205" s="1"/>
    </row>
    <row r="4206" spans="2:27">
      <c r="D4206" s="68" t="s">
        <v>50</v>
      </c>
      <c r="E4206" s="70" t="s">
        <v>82</v>
      </c>
      <c r="F4206" s="70" t="s">
        <v>1746</v>
      </c>
      <c r="G4206" s="67">
        <v>44775</v>
      </c>
      <c r="H4206" s="67">
        <v>44789</v>
      </c>
      <c r="I4206" s="71">
        <f t="shared" si="229"/>
        <v>14</v>
      </c>
      <c r="J4206" s="72" t="s">
        <v>141</v>
      </c>
      <c r="K4206" s="72" t="s">
        <v>142</v>
      </c>
      <c r="L4206" s="73">
        <v>4</v>
      </c>
      <c r="M4206" s="73" t="s">
        <v>324</v>
      </c>
      <c r="N4206" s="68" t="str">
        <f>VLOOKUP(K4206,[1]人員授權表!D$3:G$249,4,0)</f>
        <v>無機</v>
      </c>
      <c r="O4206" s="70" t="str">
        <f>IF(J4206=[1]人員授權表!$C$85,"Casper李羿勳",IF(J4206=[1]人員授權表!$C$188,"Iring陳俊明",IF(J4206=[1]人員授權表!$C$189,"Brian陳泓霖",VLOOKUP(K4206,[1]人員授權表!D$2:E$249,2,FALSE))))</f>
        <v>Dennis陳汶宏</v>
      </c>
      <c r="P4206" s="67">
        <f t="shared" si="228"/>
        <v>44787</v>
      </c>
      <c r="Q4206" s="75" t="str">
        <f t="shared" si="230"/>
        <v>週日</v>
      </c>
      <c r="R4206" s="80">
        <v>44783</v>
      </c>
      <c r="AA4206" s="1"/>
    </row>
    <row r="4207" spans="2:27">
      <c r="D4207" s="68" t="s">
        <v>50</v>
      </c>
      <c r="E4207" s="70" t="s">
        <v>82</v>
      </c>
      <c r="F4207" s="70" t="s">
        <v>1746</v>
      </c>
      <c r="G4207" s="67">
        <v>44775</v>
      </c>
      <c r="H4207" s="67">
        <v>44789</v>
      </c>
      <c r="I4207" s="71">
        <f t="shared" si="229"/>
        <v>14</v>
      </c>
      <c r="J4207" s="72" t="s">
        <v>153</v>
      </c>
      <c r="K4207" s="72" t="s">
        <v>154</v>
      </c>
      <c r="L4207" s="73">
        <v>4</v>
      </c>
      <c r="M4207" s="73" t="s">
        <v>324</v>
      </c>
      <c r="N4207" s="68" t="str">
        <f>VLOOKUP(K4207,[1]人員授權表!D$3:G$249,4,0)</f>
        <v>無機</v>
      </c>
      <c r="O4207" s="70" t="str">
        <f>IF(J4207=[1]人員授權表!$C$85,"Casper李羿勳",IF(J4207=[1]人員授權表!$C$188,"Iring陳俊明",IF(J4207=[1]人員授權表!$C$189,"Brian陳泓霖",VLOOKUP(K4207,[1]人員授權表!D$2:E$249,2,FALSE))))</f>
        <v>Ken張智凱</v>
      </c>
      <c r="P4207" s="67">
        <f t="shared" si="228"/>
        <v>44787</v>
      </c>
      <c r="Q4207" s="75" t="str">
        <f t="shared" si="230"/>
        <v>週日</v>
      </c>
      <c r="R4207" s="80">
        <v>44778</v>
      </c>
      <c r="AA4207" s="1"/>
    </row>
    <row r="4208" spans="2:27">
      <c r="D4208" s="68" t="s">
        <v>50</v>
      </c>
      <c r="E4208" s="70" t="s">
        <v>82</v>
      </c>
      <c r="F4208" s="70" t="s">
        <v>1746</v>
      </c>
      <c r="G4208" s="67">
        <v>44775</v>
      </c>
      <c r="H4208" s="67">
        <v>44789</v>
      </c>
      <c r="I4208" s="71">
        <f t="shared" si="229"/>
        <v>14</v>
      </c>
      <c r="J4208" s="72" t="s">
        <v>137</v>
      </c>
      <c r="K4208" s="72" t="s">
        <v>138</v>
      </c>
      <c r="L4208" s="73">
        <v>4</v>
      </c>
      <c r="M4208" s="73" t="s">
        <v>324</v>
      </c>
      <c r="N4208" s="68" t="str">
        <f>VLOOKUP(K4208,[1]人員授權表!D$3:G$249,4,0)</f>
        <v>無機</v>
      </c>
      <c r="O4208" s="70" t="s">
        <v>99</v>
      </c>
      <c r="P4208" s="67">
        <f t="shared" si="228"/>
        <v>44787</v>
      </c>
      <c r="Q4208" s="75" t="str">
        <f t="shared" si="230"/>
        <v>週日</v>
      </c>
      <c r="R4208" s="80">
        <v>44783</v>
      </c>
      <c r="AA4208" s="1"/>
    </row>
    <row r="4209" spans="2:27">
      <c r="D4209" s="68" t="s">
        <v>50</v>
      </c>
      <c r="E4209" s="70" t="s">
        <v>82</v>
      </c>
      <c r="F4209" s="70" t="s">
        <v>1746</v>
      </c>
      <c r="G4209" s="67">
        <v>44775</v>
      </c>
      <c r="H4209" s="67">
        <v>44789</v>
      </c>
      <c r="I4209" s="71">
        <f t="shared" si="229"/>
        <v>14</v>
      </c>
      <c r="J4209" s="72" t="s">
        <v>1747</v>
      </c>
      <c r="K4209" s="72" t="s">
        <v>149</v>
      </c>
      <c r="L4209" s="73">
        <v>1</v>
      </c>
      <c r="M4209" s="73" t="s">
        <v>324</v>
      </c>
      <c r="N4209" s="68" t="str">
        <f>VLOOKUP(K4209,[1]人員授權表!D$3:G$249,4,0)</f>
        <v>無機</v>
      </c>
      <c r="O4209" s="70" t="str">
        <f>IF(J4209=[1]人員授權表!$C$85,"Casper李羿勳",IF(J4209=[1]人員授權表!$C$188,"Iring陳俊明",IF(J4209=[1]人員授權表!$C$189,"Brian陳泓霖",VLOOKUP(K4209,[1]人員授權表!D$2:E$249,2,FALSE))))</f>
        <v>Vicky游崴涵</v>
      </c>
      <c r="P4209" s="67">
        <f t="shared" ref="P4209:P4217" si="231">H4209-2</f>
        <v>44787</v>
      </c>
      <c r="Q4209" s="75" t="str">
        <f t="shared" si="230"/>
        <v>週日</v>
      </c>
      <c r="R4209" s="80">
        <v>44777</v>
      </c>
      <c r="AA4209" s="1"/>
    </row>
    <row r="4210" spans="2:27">
      <c r="B4210" s="66">
        <v>44776</v>
      </c>
      <c r="D4210" s="68" t="s">
        <v>50</v>
      </c>
      <c r="E4210" s="70" t="s">
        <v>82</v>
      </c>
      <c r="F4210" s="4" t="s">
        <v>1748</v>
      </c>
      <c r="G4210" s="67">
        <v>44775</v>
      </c>
      <c r="H4210" s="67">
        <v>44789</v>
      </c>
      <c r="I4210" s="71">
        <f t="shared" si="229"/>
        <v>14</v>
      </c>
      <c r="J4210" s="72" t="s">
        <v>125</v>
      </c>
      <c r="K4210" s="72" t="s">
        <v>144</v>
      </c>
      <c r="L4210" s="73">
        <v>1</v>
      </c>
      <c r="M4210" s="73" t="s">
        <v>91</v>
      </c>
      <c r="N4210" s="68" t="str">
        <f>VLOOKUP(K4210,[1]人員授權表!D$3:G$249,4,0)</f>
        <v>有機</v>
      </c>
      <c r="O4210" s="70" t="str">
        <f>IF(J4210=[1]人員授權表!$C$85,"Casper李羿勳",IF(J4210=[1]人員授權表!$C$188,"Iring陳俊明",IF(J4210=[1]人員授權表!$C$189,"Brian陳泓霖",VLOOKUP(K4210,[1]人員授權表!D$2:E$249,2,FALSE))))</f>
        <v>Lucy黃詩婷</v>
      </c>
      <c r="P4210" s="67">
        <f t="shared" si="231"/>
        <v>44787</v>
      </c>
      <c r="Q4210" s="75" t="str">
        <f t="shared" si="230"/>
        <v>週日</v>
      </c>
      <c r="R4210" s="80">
        <v>44778</v>
      </c>
      <c r="X4210" s="70">
        <v>1</v>
      </c>
      <c r="Y4210" s="78">
        <v>44781</v>
      </c>
      <c r="Z4210" s="79" t="s">
        <v>1749</v>
      </c>
      <c r="AA4210" s="1"/>
    </row>
    <row r="4211" spans="2:27">
      <c r="B4211" s="66">
        <v>44776</v>
      </c>
      <c r="D4211" s="68" t="s">
        <v>50</v>
      </c>
      <c r="E4211" s="70" t="s">
        <v>82</v>
      </c>
      <c r="F4211" s="4" t="s">
        <v>1750</v>
      </c>
      <c r="G4211" s="67">
        <v>44775</v>
      </c>
      <c r="H4211" s="67">
        <v>44789</v>
      </c>
      <c r="I4211" s="71">
        <f t="shared" si="229"/>
        <v>14</v>
      </c>
      <c r="J4211" s="72" t="s">
        <v>453</v>
      </c>
      <c r="K4211" s="72" t="s">
        <v>332</v>
      </c>
      <c r="L4211" s="73">
        <v>1</v>
      </c>
      <c r="M4211" s="73" t="s">
        <v>91</v>
      </c>
      <c r="N4211" s="68" t="str">
        <f>VLOOKUP(K4211,[1]人員授權表!D$3:G$249,4,0)</f>
        <v>有機</v>
      </c>
      <c r="O4211" s="70" t="str">
        <f>IF(J4211=[1]人員授權表!$C$85,"Casper李羿勳",IF(J4211=[1]人員授權表!$C$188,"Iring陳俊明",IF(J4211=[1]人員授權表!$C$189,"Brian陳泓霖",VLOOKUP(K4211,[1]人員授權表!D$2:E$249,2,FALSE))))</f>
        <v>Lucy黃詩婷</v>
      </c>
      <c r="P4211" s="67">
        <f t="shared" si="231"/>
        <v>44787</v>
      </c>
      <c r="Q4211" s="75" t="str">
        <f t="shared" si="230"/>
        <v>週日</v>
      </c>
      <c r="R4211" s="80">
        <v>44778</v>
      </c>
      <c r="AA4211" s="1"/>
    </row>
    <row r="4212" spans="2:27">
      <c r="B4212" s="66">
        <v>44776</v>
      </c>
      <c r="D4212" s="68" t="s">
        <v>50</v>
      </c>
      <c r="E4212" s="70" t="s">
        <v>82</v>
      </c>
      <c r="F4212" s="4" t="s">
        <v>1751</v>
      </c>
      <c r="G4212" s="67">
        <v>44775</v>
      </c>
      <c r="H4212" s="67">
        <v>44789</v>
      </c>
      <c r="I4212" s="71">
        <f t="shared" si="229"/>
        <v>14</v>
      </c>
      <c r="J4212" s="72" t="s">
        <v>125</v>
      </c>
      <c r="K4212" s="72" t="s">
        <v>144</v>
      </c>
      <c r="L4212" s="73">
        <v>1</v>
      </c>
      <c r="M4212" s="73" t="s">
        <v>91</v>
      </c>
      <c r="N4212" s="68" t="str">
        <f>VLOOKUP(K4212,[1]人員授權表!D$3:G$249,4,0)</f>
        <v>有機</v>
      </c>
      <c r="O4212" s="70" t="str">
        <f>IF(J4212=[1]人員授權表!$C$85,"Casper李羿勳",IF(J4212=[1]人員授權表!$C$188,"Iring陳俊明",IF(J4212=[1]人員授權表!$C$189,"Brian陳泓霖",VLOOKUP(K4212,[1]人員授權表!D$2:E$249,2,FALSE))))</f>
        <v>Lucy黃詩婷</v>
      </c>
      <c r="P4212" s="67">
        <f t="shared" si="231"/>
        <v>44787</v>
      </c>
      <c r="Q4212" s="75" t="str">
        <f t="shared" si="230"/>
        <v>週日</v>
      </c>
      <c r="R4212" s="80">
        <v>44778</v>
      </c>
      <c r="X4212" s="70">
        <v>1</v>
      </c>
      <c r="Y4212" s="78">
        <v>44781</v>
      </c>
      <c r="Z4212" s="79" t="s">
        <v>1749</v>
      </c>
      <c r="AA4212" s="1"/>
    </row>
    <row r="4213" spans="2:27">
      <c r="B4213" s="66">
        <v>44776</v>
      </c>
      <c r="D4213" s="68" t="s">
        <v>50</v>
      </c>
      <c r="E4213" s="70" t="s">
        <v>82</v>
      </c>
      <c r="F4213" s="4" t="s">
        <v>1751</v>
      </c>
      <c r="G4213" s="67">
        <v>44775</v>
      </c>
      <c r="H4213" s="67">
        <v>44789</v>
      </c>
      <c r="I4213" s="71">
        <f t="shared" si="229"/>
        <v>14</v>
      </c>
      <c r="J4213" s="72" t="s">
        <v>453</v>
      </c>
      <c r="K4213" s="72" t="s">
        <v>332</v>
      </c>
      <c r="L4213" s="73">
        <v>1</v>
      </c>
      <c r="M4213" s="73" t="s">
        <v>91</v>
      </c>
      <c r="N4213" s="68" t="str">
        <f>VLOOKUP(K4213,[1]人員授權表!D$3:G$249,4,0)</f>
        <v>有機</v>
      </c>
      <c r="O4213" s="70" t="str">
        <f>IF(J4213=[1]人員授權表!$C$85,"Casper李羿勳",IF(J4213=[1]人員授權表!$C$188,"Iring陳俊明",IF(J4213=[1]人員授權表!$C$189,"Brian陳泓霖",VLOOKUP(K4213,[1]人員授權表!D$2:E$249,2,FALSE))))</f>
        <v>Lucy黃詩婷</v>
      </c>
      <c r="P4213" s="67">
        <f t="shared" si="231"/>
        <v>44787</v>
      </c>
      <c r="Q4213" s="75" t="str">
        <f t="shared" si="230"/>
        <v>週日</v>
      </c>
      <c r="R4213" s="80">
        <v>44778</v>
      </c>
      <c r="AA4213" s="1"/>
    </row>
    <row r="4214" spans="2:27">
      <c r="B4214" s="66">
        <v>44776</v>
      </c>
      <c r="D4214" s="68" t="s">
        <v>50</v>
      </c>
      <c r="E4214" s="70" t="s">
        <v>82</v>
      </c>
      <c r="F4214" s="4" t="s">
        <v>1752</v>
      </c>
      <c r="G4214" s="67">
        <v>44775</v>
      </c>
      <c r="H4214" s="67">
        <v>44789</v>
      </c>
      <c r="I4214" s="71">
        <f t="shared" si="229"/>
        <v>14</v>
      </c>
      <c r="J4214" s="72" t="s">
        <v>125</v>
      </c>
      <c r="K4214" s="72" t="s">
        <v>144</v>
      </c>
      <c r="L4214" s="73">
        <v>1</v>
      </c>
      <c r="M4214" s="73" t="s">
        <v>91</v>
      </c>
      <c r="N4214" s="68" t="str">
        <f>VLOOKUP(K4214,[1]人員授權表!D$3:G$249,4,0)</f>
        <v>有機</v>
      </c>
      <c r="O4214" s="70" t="str">
        <f>IF(J4214=[1]人員授權表!$C$85,"Casper李羿勳",IF(J4214=[1]人員授權表!$C$188,"Iring陳俊明",IF(J4214=[1]人員授權表!$C$189,"Brian陳泓霖",VLOOKUP(K4214,[1]人員授權表!D$2:E$249,2,FALSE))))</f>
        <v>Lucy黃詩婷</v>
      </c>
      <c r="P4214" s="67">
        <f t="shared" si="231"/>
        <v>44787</v>
      </c>
      <c r="Q4214" s="75" t="str">
        <f t="shared" si="230"/>
        <v>週日</v>
      </c>
      <c r="R4214" s="80">
        <v>44778</v>
      </c>
      <c r="X4214" s="70">
        <v>1</v>
      </c>
      <c r="Y4214" s="78">
        <v>44781</v>
      </c>
      <c r="Z4214" s="79" t="s">
        <v>1749</v>
      </c>
      <c r="AA4214" s="1"/>
    </row>
    <row r="4215" spans="2:27">
      <c r="B4215" s="66">
        <v>44776</v>
      </c>
      <c r="D4215" s="68" t="s">
        <v>50</v>
      </c>
      <c r="E4215" s="70" t="s">
        <v>82</v>
      </c>
      <c r="F4215" s="4" t="s">
        <v>1752</v>
      </c>
      <c r="G4215" s="67">
        <v>44775</v>
      </c>
      <c r="H4215" s="67">
        <v>44789</v>
      </c>
      <c r="I4215" s="71">
        <f t="shared" si="229"/>
        <v>14</v>
      </c>
      <c r="J4215" s="72" t="s">
        <v>453</v>
      </c>
      <c r="K4215" s="72" t="s">
        <v>332</v>
      </c>
      <c r="L4215" s="73">
        <v>1</v>
      </c>
      <c r="M4215" s="73" t="s">
        <v>91</v>
      </c>
      <c r="N4215" s="68" t="str">
        <f>VLOOKUP(K4215,[1]人員授權表!D$3:G$249,4,0)</f>
        <v>有機</v>
      </c>
      <c r="O4215" s="70" t="str">
        <f>IF(J4215=[1]人員授權表!$C$85,"Casper李羿勳",IF(J4215=[1]人員授權表!$C$188,"Iring陳俊明",IF(J4215=[1]人員授權表!$C$189,"Brian陳泓霖",VLOOKUP(K4215,[1]人員授權表!D$2:E$249,2,FALSE))))</f>
        <v>Lucy黃詩婷</v>
      </c>
      <c r="P4215" s="67">
        <f t="shared" si="231"/>
        <v>44787</v>
      </c>
      <c r="Q4215" s="75" t="str">
        <f t="shared" si="230"/>
        <v>週日</v>
      </c>
      <c r="R4215" s="80">
        <v>44778</v>
      </c>
      <c r="AA4215" s="1"/>
    </row>
    <row r="4216" spans="2:27">
      <c r="B4216" s="66">
        <v>44776</v>
      </c>
      <c r="D4216" s="68" t="s">
        <v>50</v>
      </c>
      <c r="E4216" s="70" t="s">
        <v>82</v>
      </c>
      <c r="F4216" s="4" t="s">
        <v>1753</v>
      </c>
      <c r="G4216" s="67">
        <v>44775</v>
      </c>
      <c r="H4216" s="67">
        <v>44789</v>
      </c>
      <c r="I4216" s="71">
        <f t="shared" si="229"/>
        <v>14</v>
      </c>
      <c r="J4216" s="72" t="s">
        <v>125</v>
      </c>
      <c r="K4216" s="72" t="s">
        <v>144</v>
      </c>
      <c r="L4216" s="73">
        <v>1</v>
      </c>
      <c r="M4216" s="73" t="s">
        <v>91</v>
      </c>
      <c r="N4216" s="68" t="str">
        <f>VLOOKUP(K4216,[1]人員授權表!D$3:G$249,4,0)</f>
        <v>有機</v>
      </c>
      <c r="O4216" s="70" t="str">
        <f>IF(J4216=[1]人員授權表!$C$85,"Casper李羿勳",IF(J4216=[1]人員授權表!$C$188,"Iring陳俊明",IF(J4216=[1]人員授權表!$C$189,"Brian陳泓霖",VLOOKUP(K4216,[1]人員授權表!D$2:E$249,2,FALSE))))</f>
        <v>Lucy黃詩婷</v>
      </c>
      <c r="P4216" s="67">
        <f t="shared" si="231"/>
        <v>44787</v>
      </c>
      <c r="Q4216" s="75" t="str">
        <f t="shared" si="230"/>
        <v>週日</v>
      </c>
      <c r="R4216" s="80">
        <v>44778</v>
      </c>
      <c r="X4216" s="70">
        <v>1</v>
      </c>
      <c r="Y4216" s="78">
        <v>44781</v>
      </c>
      <c r="Z4216" s="79" t="s">
        <v>1749</v>
      </c>
      <c r="AA4216" s="1"/>
    </row>
    <row r="4217" spans="2:27">
      <c r="B4217" s="66">
        <v>44776</v>
      </c>
      <c r="D4217" s="68" t="s">
        <v>50</v>
      </c>
      <c r="E4217" s="70" t="s">
        <v>82</v>
      </c>
      <c r="F4217" s="4" t="s">
        <v>1753</v>
      </c>
      <c r="G4217" s="67">
        <v>44775</v>
      </c>
      <c r="H4217" s="67">
        <v>44789</v>
      </c>
      <c r="I4217" s="71">
        <f t="shared" si="229"/>
        <v>14</v>
      </c>
      <c r="J4217" s="72" t="s">
        <v>453</v>
      </c>
      <c r="K4217" s="72" t="s">
        <v>332</v>
      </c>
      <c r="L4217" s="73">
        <v>1</v>
      </c>
      <c r="M4217" s="73" t="s">
        <v>91</v>
      </c>
      <c r="N4217" s="68" t="str">
        <f>VLOOKUP(K4217,[1]人員授權表!D$3:G$249,4,0)</f>
        <v>有機</v>
      </c>
      <c r="O4217" s="70" t="str">
        <f>IF(J4217=[1]人員授權表!$C$85,"Casper李羿勳",IF(J4217=[1]人員授權表!$C$188,"Iring陳俊明",IF(J4217=[1]人員授權表!$C$189,"Brian陳泓霖",VLOOKUP(K4217,[1]人員授權表!D$2:E$249,2,FALSE))))</f>
        <v>Lucy黃詩婷</v>
      </c>
      <c r="P4217" s="67">
        <f t="shared" si="231"/>
        <v>44787</v>
      </c>
      <c r="Q4217" s="75" t="str">
        <f t="shared" si="230"/>
        <v>週日</v>
      </c>
      <c r="R4217" s="80">
        <v>44778</v>
      </c>
      <c r="AA4217" s="1"/>
    </row>
    <row r="4218" spans="2:27">
      <c r="B4218" s="66">
        <v>44781</v>
      </c>
      <c r="D4218" s="68" t="s">
        <v>50</v>
      </c>
      <c r="E4218" s="70" t="s">
        <v>1456</v>
      </c>
      <c r="F4218" s="4" t="s">
        <v>1754</v>
      </c>
      <c r="G4218" s="67">
        <v>44783</v>
      </c>
      <c r="H4218" s="67">
        <v>44789</v>
      </c>
      <c r="I4218" s="71">
        <f t="shared" si="229"/>
        <v>6</v>
      </c>
      <c r="J4218" s="72" t="s">
        <v>195</v>
      </c>
      <c r="K4218" s="72" t="s">
        <v>345</v>
      </c>
      <c r="L4218" s="73">
        <v>1</v>
      </c>
      <c r="M4218" s="73" t="s">
        <v>108</v>
      </c>
      <c r="N4218" s="68" t="str">
        <f>VLOOKUP(K4218,[1]人員授權表!D$3:G$249,4,0)</f>
        <v>無機</v>
      </c>
      <c r="O4218" s="70" t="str">
        <f>IF(J4218=[1]人員授權表!$C$85,"Casper李羿勳",IF(J4218=[1]人員授權表!$C$188,"Iring陳俊明",IF(J4218=[1]人員授權表!$C$189,"Brian陳泓霖",VLOOKUP(K4218,[1]人員授權表!D$2:E$249,2,FALSE))))</f>
        <v>Debby胡萱黛</v>
      </c>
      <c r="P4218" s="67">
        <f>H4218-1</f>
        <v>44788</v>
      </c>
      <c r="Q4218" s="75" t="str">
        <f t="shared" si="230"/>
        <v>週一</v>
      </c>
      <c r="R4218" s="80">
        <v>44788</v>
      </c>
      <c r="AA4218" s="1"/>
    </row>
    <row r="4219" spans="2:27">
      <c r="D4219" s="68" t="s">
        <v>50</v>
      </c>
      <c r="E4219" s="70" t="s">
        <v>51</v>
      </c>
      <c r="F4219" s="70" t="s">
        <v>1755</v>
      </c>
      <c r="G4219" s="67">
        <v>44775</v>
      </c>
      <c r="H4219" s="67">
        <v>44789</v>
      </c>
      <c r="I4219" s="71">
        <f t="shared" si="229"/>
        <v>14</v>
      </c>
      <c r="J4219" s="72" t="s">
        <v>139</v>
      </c>
      <c r="K4219" s="72" t="s">
        <v>140</v>
      </c>
      <c r="L4219" s="73">
        <v>2</v>
      </c>
      <c r="M4219" s="73" t="s">
        <v>104</v>
      </c>
      <c r="N4219" s="68" t="str">
        <f>VLOOKUP(K4219,[1]人員授權表!D$3:G$249,4,0)</f>
        <v>無機</v>
      </c>
      <c r="O4219" s="70" t="str">
        <f>IF(J4219=[1]人員授權表!$C$85,"Casper李羿勳",IF(J4219=[1]人員授權表!$C$188,"Iring陳俊明",IF(J4219=[1]人員授權表!$C$189,"Brian陳泓霖",VLOOKUP(K4219,[1]人員授權表!D$2:E$249,2,FALSE))))</f>
        <v>Brian陳泓霖</v>
      </c>
      <c r="P4219" s="67">
        <f t="shared" ref="P4219:P4238" si="232">H4219-2</f>
        <v>44787</v>
      </c>
      <c r="Q4219" s="75" t="str">
        <f t="shared" si="230"/>
        <v>週日</v>
      </c>
      <c r="R4219" s="80">
        <v>44776</v>
      </c>
      <c r="AA4219" s="1"/>
    </row>
    <row r="4220" spans="2:27">
      <c r="D4220" s="68" t="s">
        <v>50</v>
      </c>
      <c r="E4220" s="70" t="s">
        <v>51</v>
      </c>
      <c r="F4220" s="70" t="s">
        <v>1755</v>
      </c>
      <c r="G4220" s="67">
        <v>44775</v>
      </c>
      <c r="H4220" s="67">
        <v>44789</v>
      </c>
      <c r="I4220" s="71">
        <f t="shared" si="229"/>
        <v>14</v>
      </c>
      <c r="J4220" s="72" t="s">
        <v>97</v>
      </c>
      <c r="K4220" s="72" t="s">
        <v>187</v>
      </c>
      <c r="L4220" s="73">
        <v>2</v>
      </c>
      <c r="M4220" s="73" t="s">
        <v>104</v>
      </c>
      <c r="N4220" s="68" t="str">
        <f>VLOOKUP(K4220,[1]人員授權表!D$3:G$249,4,0)</f>
        <v>無機</v>
      </c>
      <c r="O4220" s="70" t="str">
        <f>IF(J4220=[1]人員授權表!$C$85,"Casper李羿勳",IF(J4220=[1]人員授權表!$C$188,"Iring陳俊明",IF(J4220=[1]人員授權表!$C$189,"Brian陳泓霖",VLOOKUP(K4220,[1]人員授權表!D$2:E$249,2,FALSE))))</f>
        <v>Ruby黃家蓁</v>
      </c>
      <c r="P4220" s="67">
        <f t="shared" si="232"/>
        <v>44787</v>
      </c>
      <c r="Q4220" s="75" t="str">
        <f t="shared" si="230"/>
        <v>週日</v>
      </c>
      <c r="R4220" s="80">
        <v>44783</v>
      </c>
      <c r="AA4220" s="1"/>
    </row>
    <row r="4221" spans="2:27">
      <c r="D4221" s="68" t="s">
        <v>50</v>
      </c>
      <c r="E4221" s="70" t="s">
        <v>51</v>
      </c>
      <c r="F4221" s="70" t="s">
        <v>1755</v>
      </c>
      <c r="G4221" s="67">
        <v>44775</v>
      </c>
      <c r="H4221" s="67">
        <v>44789</v>
      </c>
      <c r="I4221" s="71">
        <f t="shared" si="229"/>
        <v>14</v>
      </c>
      <c r="J4221" s="72" t="s">
        <v>492</v>
      </c>
      <c r="K4221" s="72" t="s">
        <v>187</v>
      </c>
      <c r="L4221" s="73">
        <v>2</v>
      </c>
      <c r="M4221" s="73" t="s">
        <v>104</v>
      </c>
      <c r="N4221" s="68" t="str">
        <f>VLOOKUP(K4221,[1]人員授權表!D$3:G$249,4,0)</f>
        <v>無機</v>
      </c>
      <c r="O4221" s="70" t="str">
        <f>IF(J4221=[1]人員授權表!$C$85,"Casper李羿勳",IF(J4221=[1]人員授權表!$C$188,"Iring陳俊明",IF(J4221=[1]人員授權表!$C$189,"Brian陳泓霖",VLOOKUP(K4221,[1]人員授權表!D$2:E$249,2,FALSE))))</f>
        <v>Ruby黃家蓁</v>
      </c>
      <c r="P4221" s="67">
        <f t="shared" si="232"/>
        <v>44787</v>
      </c>
      <c r="Q4221" s="75" t="str">
        <f t="shared" si="230"/>
        <v>週日</v>
      </c>
      <c r="R4221" s="80">
        <v>44783</v>
      </c>
      <c r="AA4221" s="1"/>
    </row>
    <row r="4222" spans="2:27">
      <c r="D4222" s="68" t="s">
        <v>50</v>
      </c>
      <c r="E4222" s="70" t="s">
        <v>51</v>
      </c>
      <c r="F4222" s="70" t="s">
        <v>1755</v>
      </c>
      <c r="G4222" s="67">
        <v>44775</v>
      </c>
      <c r="H4222" s="67">
        <v>44789</v>
      </c>
      <c r="I4222" s="71">
        <f t="shared" si="229"/>
        <v>14</v>
      </c>
      <c r="J4222" s="72" t="s">
        <v>133</v>
      </c>
      <c r="K4222" s="72" t="s">
        <v>187</v>
      </c>
      <c r="L4222" s="73">
        <v>2</v>
      </c>
      <c r="M4222" s="73" t="s">
        <v>104</v>
      </c>
      <c r="N4222" s="68" t="str">
        <f>VLOOKUP(K4222,[1]人員授權表!D$3:G$249,4,0)</f>
        <v>無機</v>
      </c>
      <c r="O4222" s="70" t="str">
        <f>IF(J4222=[1]人員授權表!$C$85,"Casper李羿勳",IF(J4222=[1]人員授權表!$C$188,"Iring陳俊明",IF(J4222=[1]人員授權表!$C$189,"Brian陳泓霖",VLOOKUP(K4222,[1]人員授權表!D$2:E$249,2,FALSE))))</f>
        <v>Ruby黃家蓁</v>
      </c>
      <c r="P4222" s="67">
        <f t="shared" si="232"/>
        <v>44787</v>
      </c>
      <c r="Q4222" s="75" t="str">
        <f t="shared" si="230"/>
        <v>週日</v>
      </c>
      <c r="R4222" s="80">
        <v>44783</v>
      </c>
      <c r="AA4222" s="1"/>
    </row>
    <row r="4223" spans="2:27">
      <c r="D4223" s="68" t="s">
        <v>50</v>
      </c>
      <c r="E4223" s="70" t="s">
        <v>51</v>
      </c>
      <c r="F4223" s="70" t="s">
        <v>1755</v>
      </c>
      <c r="G4223" s="67">
        <v>44775</v>
      </c>
      <c r="H4223" s="67">
        <v>44789</v>
      </c>
      <c r="I4223" s="71">
        <f t="shared" si="229"/>
        <v>14</v>
      </c>
      <c r="J4223" s="72" t="s">
        <v>192</v>
      </c>
      <c r="K4223" s="72" t="s">
        <v>187</v>
      </c>
      <c r="L4223" s="73">
        <v>2</v>
      </c>
      <c r="M4223" s="73" t="s">
        <v>104</v>
      </c>
      <c r="N4223" s="68" t="str">
        <f>VLOOKUP(K4223,[1]人員授權表!D$3:G$249,4,0)</f>
        <v>無機</v>
      </c>
      <c r="O4223" s="70" t="str">
        <f>IF(J4223=[1]人員授權表!$C$85,"Casper李羿勳",IF(J4223=[1]人員授權表!$C$188,"Iring陳俊明",IF(J4223=[1]人員授權表!$C$189,"Brian陳泓霖",VLOOKUP(K4223,[1]人員授權表!D$2:E$249,2,FALSE))))</f>
        <v>Ruby黃家蓁</v>
      </c>
      <c r="P4223" s="67">
        <f t="shared" si="232"/>
        <v>44787</v>
      </c>
      <c r="Q4223" s="75" t="str">
        <f t="shared" si="230"/>
        <v>週日</v>
      </c>
      <c r="R4223" s="80">
        <v>44783</v>
      </c>
      <c r="AA4223" s="1"/>
    </row>
    <row r="4224" spans="2:27">
      <c r="D4224" s="68" t="s">
        <v>50</v>
      </c>
      <c r="E4224" s="70" t="s">
        <v>51</v>
      </c>
      <c r="F4224" s="70" t="s">
        <v>1755</v>
      </c>
      <c r="G4224" s="67">
        <v>44775</v>
      </c>
      <c r="H4224" s="67">
        <v>44789</v>
      </c>
      <c r="I4224" s="71">
        <f t="shared" si="229"/>
        <v>14</v>
      </c>
      <c r="J4224" s="72" t="s">
        <v>340</v>
      </c>
      <c r="K4224" s="72" t="s">
        <v>187</v>
      </c>
      <c r="L4224" s="73">
        <v>2</v>
      </c>
      <c r="M4224" s="73" t="s">
        <v>104</v>
      </c>
      <c r="N4224" s="68" t="str">
        <f>VLOOKUP(K4224,[1]人員授權表!D$3:G$249,4,0)</f>
        <v>無機</v>
      </c>
      <c r="O4224" s="70" t="str">
        <f>IF(J4224=[1]人員授權表!$C$85,"Casper李羿勳",IF(J4224=[1]人員授權表!$C$188,"Iring陳俊明",IF(J4224=[1]人員授權表!$C$189,"Brian陳泓霖",VLOOKUP(K4224,[1]人員授權表!D$2:E$249,2,FALSE))))</f>
        <v>Ruby黃家蓁</v>
      </c>
      <c r="P4224" s="67">
        <f t="shared" si="232"/>
        <v>44787</v>
      </c>
      <c r="Q4224" s="75" t="str">
        <f t="shared" si="230"/>
        <v>週日</v>
      </c>
      <c r="R4224" s="80">
        <v>44783</v>
      </c>
      <c r="AA4224" s="1"/>
    </row>
    <row r="4225" spans="2:28">
      <c r="D4225" s="68" t="s">
        <v>50</v>
      </c>
      <c r="E4225" s="70" t="s">
        <v>51</v>
      </c>
      <c r="F4225" s="70" t="s">
        <v>1755</v>
      </c>
      <c r="G4225" s="67">
        <v>44775</v>
      </c>
      <c r="H4225" s="67">
        <v>44789</v>
      </c>
      <c r="I4225" s="71">
        <f t="shared" si="229"/>
        <v>14</v>
      </c>
      <c r="J4225" s="72" t="s">
        <v>341</v>
      </c>
      <c r="K4225" s="72" t="s">
        <v>187</v>
      </c>
      <c r="L4225" s="73">
        <v>2</v>
      </c>
      <c r="M4225" s="73" t="s">
        <v>104</v>
      </c>
      <c r="N4225" s="68" t="str">
        <f>VLOOKUP(K4225,[1]人員授權表!D$3:G$249,4,0)</f>
        <v>無機</v>
      </c>
      <c r="O4225" s="70" t="str">
        <f>IF(J4225=[1]人員授權表!$C$85,"Casper李羿勳",IF(J4225=[1]人員授權表!$C$188,"Iring陳俊明",IF(J4225=[1]人員授權表!$C$189,"Brian陳泓霖",VLOOKUP(K4225,[1]人員授權表!D$2:E$249,2,FALSE))))</f>
        <v>Ruby黃家蓁</v>
      </c>
      <c r="P4225" s="67">
        <f t="shared" si="232"/>
        <v>44787</v>
      </c>
      <c r="Q4225" s="75" t="str">
        <f t="shared" si="230"/>
        <v>週日</v>
      </c>
      <c r="R4225" s="80">
        <v>44783</v>
      </c>
      <c r="AA4225" s="1"/>
    </row>
    <row r="4226" spans="2:28">
      <c r="D4226" s="68" t="s">
        <v>50</v>
      </c>
      <c r="E4226" s="70" t="s">
        <v>51</v>
      </c>
      <c r="F4226" s="70" t="s">
        <v>1755</v>
      </c>
      <c r="G4226" s="67">
        <v>44775</v>
      </c>
      <c r="H4226" s="67">
        <v>44789</v>
      </c>
      <c r="I4226" s="71">
        <f t="shared" si="229"/>
        <v>14</v>
      </c>
      <c r="J4226" s="72" t="s">
        <v>288</v>
      </c>
      <c r="K4226" s="72" t="s">
        <v>289</v>
      </c>
      <c r="L4226" s="73">
        <v>2</v>
      </c>
      <c r="M4226" s="73" t="s">
        <v>104</v>
      </c>
      <c r="N4226" s="68" t="str">
        <f>VLOOKUP(K4226,[1]人員授權表!D$3:G$249,4,0)</f>
        <v>無機</v>
      </c>
      <c r="O4226" s="70" t="str">
        <f>IF(J4226=[1]人員授權表!$C$85,"Casper李羿勳",IF(J4226=[1]人員授權表!$C$188,"Iring陳俊明",IF(J4226=[1]人員授權表!$C$189,"Brian陳泓霖",VLOOKUP(K4226,[1]人員授權表!D$2:E$249,2,FALSE))))</f>
        <v>Jack劉念忻</v>
      </c>
      <c r="P4226" s="67">
        <f t="shared" si="232"/>
        <v>44787</v>
      </c>
      <c r="Q4226" s="75" t="str">
        <f t="shared" si="230"/>
        <v>週日</v>
      </c>
      <c r="R4226" s="80">
        <v>44784</v>
      </c>
      <c r="AA4226" s="1"/>
    </row>
    <row r="4227" spans="2:28">
      <c r="D4227" s="68" t="s">
        <v>50</v>
      </c>
      <c r="E4227" s="70" t="s">
        <v>51</v>
      </c>
      <c r="F4227" s="70" t="s">
        <v>1755</v>
      </c>
      <c r="G4227" s="67">
        <v>44775</v>
      </c>
      <c r="H4227" s="67">
        <v>44789</v>
      </c>
      <c r="I4227" s="71">
        <f t="shared" si="229"/>
        <v>14</v>
      </c>
      <c r="J4227" s="72" t="s">
        <v>195</v>
      </c>
      <c r="K4227" s="72" t="s">
        <v>196</v>
      </c>
      <c r="L4227" s="73">
        <v>2</v>
      </c>
      <c r="M4227" s="73" t="s">
        <v>104</v>
      </c>
      <c r="N4227" s="68" t="str">
        <f>VLOOKUP(K4227,[1]人員授權表!D$3:G$249,4,0)</f>
        <v>無機</v>
      </c>
      <c r="O4227" s="70" t="str">
        <f>IF(J4227=[1]人員授權表!$C$85,"Casper李羿勳",IF(J4227=[1]人員授權表!$C$188,"Iring陳俊明",IF(J4227=[1]人員授權表!$C$189,"Brian陳泓霖",VLOOKUP(K4227,[1]人員授權表!D$2:E$249,2,FALSE))))</f>
        <v>Debby胡萱黛</v>
      </c>
      <c r="P4227" s="67">
        <f t="shared" si="232"/>
        <v>44787</v>
      </c>
      <c r="Q4227" s="75" t="str">
        <f t="shared" si="230"/>
        <v>週日</v>
      </c>
      <c r="R4227" s="80">
        <v>44783</v>
      </c>
      <c r="AA4227" s="1"/>
    </row>
    <row r="4228" spans="2:28">
      <c r="D4228" s="68" t="s">
        <v>50</v>
      </c>
      <c r="E4228" s="70" t="s">
        <v>51</v>
      </c>
      <c r="F4228" s="70" t="s">
        <v>1755</v>
      </c>
      <c r="G4228" s="67">
        <v>44775</v>
      </c>
      <c r="H4228" s="67">
        <v>44789</v>
      </c>
      <c r="I4228" s="71">
        <f t="shared" si="229"/>
        <v>14</v>
      </c>
      <c r="J4228" s="72" t="s">
        <v>556</v>
      </c>
      <c r="K4228" s="72" t="s">
        <v>199</v>
      </c>
      <c r="L4228" s="73">
        <v>2</v>
      </c>
      <c r="M4228" s="73" t="s">
        <v>104</v>
      </c>
      <c r="N4228" s="68" t="str">
        <f>VLOOKUP(K4228,[1]人員授權表!D$3:G$249,4,0)</f>
        <v>無機</v>
      </c>
      <c r="O4228" s="70" t="str">
        <f>IF(J4228=[1]人員授權表!$C$85,"Casper李羿勳",IF(J4228=[1]人員授權表!$C$188,"Iring陳俊明",IF(J4228=[1]人員授權表!$C$189,"Brian陳泓霖",VLOOKUP(K4228,[1]人員授權表!D$2:E$249,2,FALSE))))</f>
        <v>Vicky游崴涵</v>
      </c>
      <c r="P4228" s="67">
        <f t="shared" si="232"/>
        <v>44787</v>
      </c>
      <c r="Q4228" s="75" t="str">
        <f t="shared" si="230"/>
        <v>週日</v>
      </c>
      <c r="R4228" s="80">
        <v>44785</v>
      </c>
      <c r="AA4228" s="1"/>
    </row>
    <row r="4229" spans="2:28">
      <c r="D4229" s="68" t="s">
        <v>50</v>
      </c>
      <c r="E4229" s="70" t="s">
        <v>51</v>
      </c>
      <c r="F4229" s="70" t="s">
        <v>1755</v>
      </c>
      <c r="G4229" s="67">
        <v>44775</v>
      </c>
      <c r="H4229" s="67">
        <v>44789</v>
      </c>
      <c r="I4229" s="71">
        <f t="shared" si="229"/>
        <v>14</v>
      </c>
      <c r="J4229" s="72" t="s">
        <v>175</v>
      </c>
      <c r="K4229" s="72" t="s">
        <v>176</v>
      </c>
      <c r="L4229" s="73">
        <v>2</v>
      </c>
      <c r="M4229" s="73" t="s">
        <v>104</v>
      </c>
      <c r="N4229" s="68" t="str">
        <f>VLOOKUP(K4229,[1]人員授權表!D$3:G$249,4,0)</f>
        <v>無機</v>
      </c>
      <c r="O4229" s="70" t="s">
        <v>177</v>
      </c>
      <c r="P4229" s="67">
        <f t="shared" si="232"/>
        <v>44787</v>
      </c>
      <c r="Q4229" s="75" t="str">
        <f t="shared" si="230"/>
        <v>週日</v>
      </c>
      <c r="R4229" s="80">
        <v>44778</v>
      </c>
      <c r="AA4229" s="1"/>
    </row>
    <row r="4230" spans="2:28">
      <c r="D4230" s="68" t="s">
        <v>50</v>
      </c>
      <c r="E4230" s="70" t="s">
        <v>51</v>
      </c>
      <c r="F4230" s="70" t="s">
        <v>1755</v>
      </c>
      <c r="G4230" s="67">
        <v>44775</v>
      </c>
      <c r="H4230" s="67">
        <v>44789</v>
      </c>
      <c r="I4230" s="71">
        <f t="shared" si="229"/>
        <v>14</v>
      </c>
      <c r="J4230" s="72" t="s">
        <v>204</v>
      </c>
      <c r="K4230" s="72" t="s">
        <v>205</v>
      </c>
      <c r="L4230" s="73">
        <v>2</v>
      </c>
      <c r="M4230" s="73" t="s">
        <v>104</v>
      </c>
      <c r="N4230" s="68" t="str">
        <f>VLOOKUP(K4230,[1]人員授權表!D$3:G$249,4,0)</f>
        <v>無機</v>
      </c>
      <c r="O4230" s="70" t="str">
        <f>IF(J4230=[1]人員授權表!$C$85,"Casper李羿勳",IF(J4230=[1]人員授權表!$C$188,"Iring陳俊明",IF(J4230=[1]人員授權表!$C$189,"Brian陳泓霖",VLOOKUP(K4230,[1]人員授權表!D$2:E$249,2,FALSE))))</f>
        <v>Iring陳俊明</v>
      </c>
      <c r="P4230" s="67">
        <f t="shared" si="232"/>
        <v>44787</v>
      </c>
      <c r="Q4230" s="75" t="str">
        <f t="shared" si="230"/>
        <v>週日</v>
      </c>
      <c r="R4230" s="80">
        <v>44777</v>
      </c>
      <c r="AA4230" s="1"/>
    </row>
    <row r="4231" spans="2:28">
      <c r="D4231" s="68" t="s">
        <v>50</v>
      </c>
      <c r="E4231" s="70" t="s">
        <v>51</v>
      </c>
      <c r="F4231" s="70" t="s">
        <v>1755</v>
      </c>
      <c r="G4231" s="67">
        <v>44775</v>
      </c>
      <c r="H4231" s="67">
        <v>44789</v>
      </c>
      <c r="I4231" s="71">
        <f t="shared" ref="I4231:I4294" si="233">_xlfn.DAYS(H4231,G4231)</f>
        <v>14</v>
      </c>
      <c r="J4231" s="72" t="s">
        <v>1141</v>
      </c>
      <c r="K4231" s="72" t="s">
        <v>1469</v>
      </c>
      <c r="L4231" s="73">
        <v>2</v>
      </c>
      <c r="M4231" s="73" t="s">
        <v>104</v>
      </c>
      <c r="N4231" s="68" t="str">
        <f>VLOOKUP(K4231,[1]人員授權表!D$3:G$249,4,0)</f>
        <v>無機</v>
      </c>
      <c r="O4231" s="70" t="str">
        <f>IF(J4231=[1]人員授權表!$C$85,"Casper李羿勳",IF(J4231=[1]人員授權表!$C$188,"Iring陳俊明",IF(J4231=[1]人員授權表!$C$189,"Brian陳泓霖",VLOOKUP(K4231,[1]人員授權表!D$2:E$249,2,FALSE))))</f>
        <v>Dennis陳汶宏</v>
      </c>
      <c r="P4231" s="67">
        <f t="shared" si="232"/>
        <v>44787</v>
      </c>
      <c r="Q4231" s="75" t="str">
        <f t="shared" ref="Q4231:Q4294" si="234">TEXT(P4231,"aaa")</f>
        <v>週日</v>
      </c>
      <c r="R4231" s="80">
        <v>44783</v>
      </c>
      <c r="AA4231" s="1"/>
    </row>
    <row r="4232" spans="2:28">
      <c r="D4232" s="68" t="s">
        <v>50</v>
      </c>
      <c r="E4232" s="70" t="s">
        <v>51</v>
      </c>
      <c r="F4232" s="70" t="s">
        <v>1755</v>
      </c>
      <c r="G4232" s="67">
        <v>44775</v>
      </c>
      <c r="H4232" s="67">
        <v>44789</v>
      </c>
      <c r="I4232" s="71">
        <f t="shared" si="233"/>
        <v>14</v>
      </c>
      <c r="J4232" s="72" t="s">
        <v>532</v>
      </c>
      <c r="K4232" s="72" t="s">
        <v>149</v>
      </c>
      <c r="L4232" s="73">
        <v>2</v>
      </c>
      <c r="M4232" s="73" t="s">
        <v>104</v>
      </c>
      <c r="N4232" s="68" t="str">
        <f>VLOOKUP(K4232,[1]人員授權表!D$3:G$249,4,0)</f>
        <v>無機</v>
      </c>
      <c r="O4232" s="70" t="str">
        <f>IF(J4232=[1]人員授權表!$C$85,"Casper李羿勳",IF(J4232=[1]人員授權表!$C$188,"Iring陳俊明",IF(J4232=[1]人員授權表!$C$189,"Brian陳泓霖",VLOOKUP(K4232,[1]人員授權表!D$2:E$249,2,FALSE))))</f>
        <v>Vicky游崴涵</v>
      </c>
      <c r="P4232" s="67">
        <f t="shared" si="232"/>
        <v>44787</v>
      </c>
      <c r="Q4232" s="75" t="str">
        <f t="shared" si="234"/>
        <v>週日</v>
      </c>
      <c r="R4232" s="80">
        <v>44783</v>
      </c>
      <c r="AA4232" s="1"/>
    </row>
    <row r="4233" spans="2:28">
      <c r="D4233" s="68" t="s">
        <v>50</v>
      </c>
      <c r="E4233" s="70" t="s">
        <v>51</v>
      </c>
      <c r="F4233" s="70" t="s">
        <v>1755</v>
      </c>
      <c r="G4233" s="67">
        <v>44775</v>
      </c>
      <c r="H4233" s="67">
        <v>44789</v>
      </c>
      <c r="I4233" s="71">
        <f t="shared" si="233"/>
        <v>14</v>
      </c>
      <c r="J4233" s="72" t="s">
        <v>167</v>
      </c>
      <c r="K4233" s="72" t="s">
        <v>1470</v>
      </c>
      <c r="L4233" s="73">
        <v>2</v>
      </c>
      <c r="M4233" s="73" t="s">
        <v>104</v>
      </c>
      <c r="N4233" s="68" t="str">
        <f>VLOOKUP(K4233,[1]人員授權表!D$3:G$249,4,0)</f>
        <v>有機</v>
      </c>
      <c r="O4233" s="70" t="str">
        <f>IF(J4233=[1]人員授權表!$C$85,"Casper李羿勳",IF(J4233=[1]人員授權表!$C$188,"Iring陳俊明",IF(J4233=[1]人員授權表!$C$189,"Brian陳泓霖",VLOOKUP(K4233,[1]人員授權表!D$2:E$249,2,FALSE))))</f>
        <v>Una林庭瑄</v>
      </c>
      <c r="P4233" s="67">
        <f t="shared" si="232"/>
        <v>44787</v>
      </c>
      <c r="Q4233" s="75" t="str">
        <f t="shared" si="234"/>
        <v>週日</v>
      </c>
      <c r="R4233" s="80">
        <v>44782</v>
      </c>
      <c r="AA4233" s="1"/>
    </row>
    <row r="4234" spans="2:28">
      <c r="D4234" s="68" t="s">
        <v>50</v>
      </c>
      <c r="E4234" s="70" t="s">
        <v>82</v>
      </c>
      <c r="F4234" s="70" t="s">
        <v>1756</v>
      </c>
      <c r="G4234" s="67">
        <v>44775</v>
      </c>
      <c r="H4234" s="67">
        <v>44789</v>
      </c>
      <c r="I4234" s="71">
        <f t="shared" si="233"/>
        <v>14</v>
      </c>
      <c r="J4234" s="72" t="s">
        <v>192</v>
      </c>
      <c r="K4234" s="72" t="s">
        <v>880</v>
      </c>
      <c r="L4234" s="73">
        <v>2</v>
      </c>
      <c r="M4234" s="73" t="s">
        <v>324</v>
      </c>
      <c r="N4234" s="68" t="str">
        <f>VLOOKUP(K4234,[1]人員授權表!D$3:G$249,4,0)</f>
        <v>無機</v>
      </c>
      <c r="O4234" s="70" t="str">
        <f>IF(J4234=[1]人員授權表!$C$85,"Casper李羿勳",IF(J4234=[1]人員授權表!$C$188,"Iring陳俊明",IF(J4234=[1]人員授權表!$C$189,"Brian陳泓霖",VLOOKUP(K4234,[1]人員授權表!D$2:E$249,2,FALSE))))</f>
        <v>Ruby黃家蓁</v>
      </c>
      <c r="P4234" s="67">
        <f t="shared" si="232"/>
        <v>44787</v>
      </c>
      <c r="Q4234" s="75" t="str">
        <f t="shared" si="234"/>
        <v>週日</v>
      </c>
      <c r="R4234" s="80">
        <v>44783</v>
      </c>
      <c r="AA4234" s="1"/>
    </row>
    <row r="4235" spans="2:28">
      <c r="D4235" s="68" t="s">
        <v>50</v>
      </c>
      <c r="E4235" s="70" t="s">
        <v>82</v>
      </c>
      <c r="F4235" s="70" t="s">
        <v>1756</v>
      </c>
      <c r="G4235" s="67">
        <v>44775</v>
      </c>
      <c r="H4235" s="67">
        <v>44789</v>
      </c>
      <c r="I4235" s="71">
        <f t="shared" si="233"/>
        <v>14</v>
      </c>
      <c r="J4235" s="72" t="s">
        <v>193</v>
      </c>
      <c r="K4235" s="72" t="s">
        <v>880</v>
      </c>
      <c r="L4235" s="73">
        <v>2</v>
      </c>
      <c r="M4235" s="73" t="s">
        <v>324</v>
      </c>
      <c r="N4235" s="68" t="str">
        <f>VLOOKUP(K4235,[1]人員授權表!D$3:G$249,4,0)</f>
        <v>無機</v>
      </c>
      <c r="O4235" s="70" t="str">
        <f>IF(J4235=[1]人員授權表!$C$85,"Casper李羿勳",IF(J4235=[1]人員授權表!$C$188,"Iring陳俊明",IF(J4235=[1]人員授權表!$C$189,"Brian陳泓霖",VLOOKUP(K4235,[1]人員授權表!D$2:E$249,2,FALSE))))</f>
        <v>Ruby黃家蓁</v>
      </c>
      <c r="P4235" s="67">
        <f t="shared" si="232"/>
        <v>44787</v>
      </c>
      <c r="Q4235" s="75" t="str">
        <f t="shared" si="234"/>
        <v>週日</v>
      </c>
      <c r="R4235" s="80">
        <v>44783</v>
      </c>
      <c r="AA4235" s="1"/>
    </row>
    <row r="4236" spans="2:28">
      <c r="D4236" s="68" t="s">
        <v>50</v>
      </c>
      <c r="E4236" s="70" t="s">
        <v>82</v>
      </c>
      <c r="F4236" s="70" t="s">
        <v>1756</v>
      </c>
      <c r="G4236" s="67">
        <v>44775</v>
      </c>
      <c r="H4236" s="67">
        <v>44789</v>
      </c>
      <c r="I4236" s="71">
        <f t="shared" si="233"/>
        <v>14</v>
      </c>
      <c r="J4236" s="72" t="s">
        <v>178</v>
      </c>
      <c r="K4236" s="72" t="s">
        <v>179</v>
      </c>
      <c r="L4236" s="73">
        <v>2</v>
      </c>
      <c r="M4236" s="73" t="s">
        <v>324</v>
      </c>
      <c r="N4236" s="68" t="str">
        <f>VLOOKUP(K4236,[1]人員授權表!D$3:G$249,4,0)</f>
        <v>無機</v>
      </c>
      <c r="O4236" s="70" t="s">
        <v>115</v>
      </c>
      <c r="P4236" s="67">
        <f t="shared" si="232"/>
        <v>44787</v>
      </c>
      <c r="Q4236" s="75" t="str">
        <f t="shared" si="234"/>
        <v>週日</v>
      </c>
      <c r="R4236" s="80">
        <v>44783</v>
      </c>
      <c r="AA4236" s="1"/>
    </row>
    <row r="4237" spans="2:28">
      <c r="D4237" s="68" t="s">
        <v>50</v>
      </c>
      <c r="E4237" s="70" t="s">
        <v>82</v>
      </c>
      <c r="F4237" s="70" t="s">
        <v>1756</v>
      </c>
      <c r="G4237" s="67">
        <v>44775</v>
      </c>
      <c r="H4237" s="67">
        <v>44789</v>
      </c>
      <c r="I4237" s="71">
        <f t="shared" si="233"/>
        <v>14</v>
      </c>
      <c r="J4237" s="72" t="s">
        <v>141</v>
      </c>
      <c r="K4237" s="72" t="s">
        <v>142</v>
      </c>
      <c r="L4237" s="73">
        <v>2</v>
      </c>
      <c r="M4237" s="73" t="s">
        <v>324</v>
      </c>
      <c r="N4237" s="68" t="str">
        <f>VLOOKUP(K4237,[1]人員授權表!D$3:G$249,4,0)</f>
        <v>無機</v>
      </c>
      <c r="O4237" s="70" t="str">
        <f>IF(J4237=[1]人員授權表!$C$85,"Casper李羿勳",IF(J4237=[1]人員授權表!$C$188,"Iring陳俊明",IF(J4237=[1]人員授權表!$C$189,"Brian陳泓霖",VLOOKUP(K4237,[1]人員授權表!D$2:E$249,2,FALSE))))</f>
        <v>Dennis陳汶宏</v>
      </c>
      <c r="P4237" s="67">
        <f t="shared" si="232"/>
        <v>44787</v>
      </c>
      <c r="Q4237" s="75" t="str">
        <f t="shared" si="234"/>
        <v>週日</v>
      </c>
      <c r="R4237" s="80">
        <v>44783</v>
      </c>
      <c r="AA4237" s="1"/>
    </row>
    <row r="4238" spans="2:28">
      <c r="D4238" s="68" t="s">
        <v>50</v>
      </c>
      <c r="E4238" s="70" t="s">
        <v>82</v>
      </c>
      <c r="F4238" s="70" t="s">
        <v>1756</v>
      </c>
      <c r="G4238" s="67">
        <v>44775</v>
      </c>
      <c r="H4238" s="67">
        <v>44789</v>
      </c>
      <c r="I4238" s="71">
        <f t="shared" si="233"/>
        <v>14</v>
      </c>
      <c r="J4238" s="72" t="s">
        <v>137</v>
      </c>
      <c r="K4238" s="72" t="s">
        <v>1049</v>
      </c>
      <c r="L4238" s="73">
        <v>2</v>
      </c>
      <c r="M4238" s="73" t="s">
        <v>324</v>
      </c>
      <c r="N4238" s="68" t="str">
        <f>VLOOKUP(K4238,[1]人員授權表!D$3:G$249,4,0)</f>
        <v>無機</v>
      </c>
      <c r="O4238" s="70" t="s">
        <v>99</v>
      </c>
      <c r="P4238" s="67">
        <f t="shared" si="232"/>
        <v>44787</v>
      </c>
      <c r="Q4238" s="75" t="str">
        <f t="shared" si="234"/>
        <v>週日</v>
      </c>
      <c r="R4238" s="80">
        <v>44783</v>
      </c>
      <c r="AA4238" s="1"/>
    </row>
    <row r="4239" spans="2:28">
      <c r="D4239" s="68" t="s">
        <v>50</v>
      </c>
      <c r="E4239" s="70" t="s">
        <v>51</v>
      </c>
      <c r="F4239" s="70" t="s">
        <v>311</v>
      </c>
      <c r="G4239" s="67">
        <v>44789</v>
      </c>
      <c r="H4239" s="67">
        <v>44789</v>
      </c>
      <c r="I4239" s="71">
        <f t="shared" si="233"/>
        <v>0</v>
      </c>
      <c r="J4239" s="72" t="s">
        <v>1757</v>
      </c>
      <c r="K4239" s="72" t="s">
        <v>1501</v>
      </c>
      <c r="L4239" s="73" t="s">
        <v>113</v>
      </c>
      <c r="M4239" s="73" t="s">
        <v>222</v>
      </c>
      <c r="N4239" s="68" t="s">
        <v>253</v>
      </c>
      <c r="O4239" s="70" t="s">
        <v>877</v>
      </c>
      <c r="P4239" s="67">
        <v>44789</v>
      </c>
      <c r="Q4239" s="75" t="str">
        <f t="shared" si="234"/>
        <v>週二</v>
      </c>
      <c r="R4239" s="80">
        <v>44789</v>
      </c>
      <c r="AA4239" s="1"/>
    </row>
    <row r="4240" spans="2:28">
      <c r="B4240" s="66">
        <v>44777</v>
      </c>
      <c r="D4240" s="68" t="s">
        <v>50</v>
      </c>
      <c r="E4240" s="70" t="s">
        <v>82</v>
      </c>
      <c r="F4240" s="4" t="s">
        <v>1758</v>
      </c>
      <c r="G4240" s="67">
        <v>44776</v>
      </c>
      <c r="H4240" s="67">
        <v>44790</v>
      </c>
      <c r="I4240" s="71">
        <f t="shared" si="233"/>
        <v>14</v>
      </c>
      <c r="J4240" s="72" t="s">
        <v>528</v>
      </c>
      <c r="K4240" s="72" t="s">
        <v>126</v>
      </c>
      <c r="L4240" s="73">
        <v>1</v>
      </c>
      <c r="M4240" s="73" t="s">
        <v>91</v>
      </c>
      <c r="N4240" s="68" t="str">
        <f>VLOOKUP(K4240,[1]人員授權表!D$3:G$249,4,0)</f>
        <v>有機</v>
      </c>
      <c r="O4240" s="70" t="str">
        <f>IF(J4240=[1]人員授權表!$C$85,"Casper李羿勳",IF(J4240=[1]人員授權表!$C$188,"Iring陳俊明",IF(J4240=[1]人員授權表!$C$189,"Brian陳泓霖",VLOOKUP(K4240,[1]人員授權表!D$2:E$249,2,FALSE))))</f>
        <v>Lucy黃詩婷</v>
      </c>
      <c r="P4240" s="67">
        <f t="shared" ref="P4240:P4251" si="235">H4240-2</f>
        <v>44788</v>
      </c>
      <c r="Q4240" s="75" t="str">
        <f t="shared" si="234"/>
        <v>週一</v>
      </c>
      <c r="R4240" s="80">
        <v>44783</v>
      </c>
      <c r="AA4240" s="102">
        <v>13</v>
      </c>
      <c r="AB4240" s="103" t="s">
        <v>1759</v>
      </c>
    </row>
    <row r="4241" spans="2:28">
      <c r="B4241" s="66">
        <v>44777</v>
      </c>
      <c r="D4241" s="68" t="s">
        <v>50</v>
      </c>
      <c r="E4241" s="70" t="s">
        <v>82</v>
      </c>
      <c r="F4241" s="4" t="s">
        <v>1758</v>
      </c>
      <c r="G4241" s="67">
        <v>44776</v>
      </c>
      <c r="H4241" s="67">
        <v>44790</v>
      </c>
      <c r="I4241" s="71">
        <f t="shared" si="233"/>
        <v>14</v>
      </c>
      <c r="J4241" s="72" t="s">
        <v>141</v>
      </c>
      <c r="K4241" s="72" t="s">
        <v>142</v>
      </c>
      <c r="L4241" s="73">
        <v>1</v>
      </c>
      <c r="M4241" s="73" t="s">
        <v>91</v>
      </c>
      <c r="N4241" s="68" t="str">
        <f>VLOOKUP(K4241,[1]人員授權表!D$3:G$249,4,0)</f>
        <v>無機</v>
      </c>
      <c r="O4241" s="70" t="str">
        <f>IF(J4241=[1]人員授權表!$C$85,"Casper李羿勳",IF(J4241=[1]人員授權表!$C$188,"Iring陳俊明",IF(J4241=[1]人員授權表!$C$189,"Brian陳泓霖",VLOOKUP(K4241,[1]人員授權表!D$2:E$249,2,FALSE))))</f>
        <v>Dennis陳汶宏</v>
      </c>
      <c r="P4241" s="67">
        <f t="shared" si="235"/>
        <v>44788</v>
      </c>
      <c r="Q4241" s="75" t="str">
        <f t="shared" si="234"/>
        <v>週一</v>
      </c>
      <c r="R4241" s="80">
        <v>44784</v>
      </c>
      <c r="AA4241" s="102">
        <v>13</v>
      </c>
      <c r="AB4241" s="103" t="s">
        <v>1759</v>
      </c>
    </row>
    <row r="4242" spans="2:28">
      <c r="B4242" s="66">
        <v>44777</v>
      </c>
      <c r="D4242" s="68" t="s">
        <v>50</v>
      </c>
      <c r="E4242" s="70" t="s">
        <v>82</v>
      </c>
      <c r="F4242" s="4" t="s">
        <v>1758</v>
      </c>
      <c r="G4242" s="67">
        <v>44776</v>
      </c>
      <c r="H4242" s="67">
        <v>44790</v>
      </c>
      <c r="I4242" s="71">
        <f t="shared" si="233"/>
        <v>14</v>
      </c>
      <c r="J4242" s="72" t="s">
        <v>148</v>
      </c>
      <c r="K4242" s="72" t="s">
        <v>149</v>
      </c>
      <c r="L4242" s="73">
        <v>1</v>
      </c>
      <c r="M4242" s="73" t="s">
        <v>91</v>
      </c>
      <c r="N4242" s="68" t="str">
        <f>VLOOKUP(K4242,[1]人員授權表!D$3:G$249,4,0)</f>
        <v>無機</v>
      </c>
      <c r="O4242" s="70" t="str">
        <f>IF(J4242=[1]人員授權表!$C$85,"Casper李羿勳",IF(J4242=[1]人員授權表!$C$188,"Iring陳俊明",IF(J4242=[1]人員授權表!$C$189,"Brian陳泓霖",VLOOKUP(K4242,[1]人員授權表!D$2:E$249,2,FALSE))))</f>
        <v>Vicky游崴涵</v>
      </c>
      <c r="P4242" s="67">
        <f t="shared" si="235"/>
        <v>44788</v>
      </c>
      <c r="Q4242" s="75" t="str">
        <f t="shared" si="234"/>
        <v>週一</v>
      </c>
      <c r="R4242" s="80">
        <v>44783</v>
      </c>
      <c r="AA4242" s="102">
        <v>13</v>
      </c>
      <c r="AB4242" s="103" t="s">
        <v>1759</v>
      </c>
    </row>
    <row r="4243" spans="2:28">
      <c r="B4243" s="66">
        <v>44777</v>
      </c>
      <c r="D4243" s="68" t="s">
        <v>50</v>
      </c>
      <c r="E4243" s="70" t="s">
        <v>82</v>
      </c>
      <c r="F4243" s="4" t="s">
        <v>1760</v>
      </c>
      <c r="G4243" s="67">
        <v>44776</v>
      </c>
      <c r="H4243" s="67">
        <v>44790</v>
      </c>
      <c r="I4243" s="71">
        <f t="shared" si="233"/>
        <v>14</v>
      </c>
      <c r="J4243" s="72" t="s">
        <v>528</v>
      </c>
      <c r="K4243" s="72" t="s">
        <v>126</v>
      </c>
      <c r="L4243" s="73">
        <v>1</v>
      </c>
      <c r="M4243" s="73" t="s">
        <v>91</v>
      </c>
      <c r="N4243" s="68" t="str">
        <f>VLOOKUP(K4243,[1]人員授權表!D$3:G$249,4,0)</f>
        <v>有機</v>
      </c>
      <c r="O4243" s="70" t="str">
        <f>IF(J4243=[1]人員授權表!$C$85,"Casper李羿勳",IF(J4243=[1]人員授權表!$C$188,"Iring陳俊明",IF(J4243=[1]人員授權表!$C$189,"Brian陳泓霖",VLOOKUP(K4243,[1]人員授權表!D$2:E$249,2,FALSE))))</f>
        <v>Lucy黃詩婷</v>
      </c>
      <c r="P4243" s="67">
        <f t="shared" si="235"/>
        <v>44788</v>
      </c>
      <c r="Q4243" s="75" t="str">
        <f t="shared" si="234"/>
        <v>週一</v>
      </c>
      <c r="R4243" s="80">
        <v>44783</v>
      </c>
      <c r="AA4243" s="102">
        <v>13</v>
      </c>
      <c r="AB4243" s="103" t="s">
        <v>1759</v>
      </c>
    </row>
    <row r="4244" spans="2:28">
      <c r="B4244" s="66">
        <v>44777</v>
      </c>
      <c r="D4244" s="68" t="s">
        <v>50</v>
      </c>
      <c r="E4244" s="70" t="s">
        <v>82</v>
      </c>
      <c r="F4244" s="4" t="s">
        <v>1760</v>
      </c>
      <c r="G4244" s="67">
        <v>44776</v>
      </c>
      <c r="H4244" s="67">
        <v>44790</v>
      </c>
      <c r="I4244" s="71">
        <f t="shared" si="233"/>
        <v>14</v>
      </c>
      <c r="J4244" s="72" t="s">
        <v>141</v>
      </c>
      <c r="K4244" s="72" t="s">
        <v>142</v>
      </c>
      <c r="L4244" s="73">
        <v>1</v>
      </c>
      <c r="M4244" s="73" t="s">
        <v>91</v>
      </c>
      <c r="N4244" s="68" t="str">
        <f>VLOOKUP(K4244,[1]人員授權表!D$3:G$249,4,0)</f>
        <v>無機</v>
      </c>
      <c r="O4244" s="70" t="str">
        <f>IF(J4244=[1]人員授權表!$C$85,"Casper李羿勳",IF(J4244=[1]人員授權表!$C$188,"Iring陳俊明",IF(J4244=[1]人員授權表!$C$189,"Brian陳泓霖",VLOOKUP(K4244,[1]人員授權表!D$2:E$249,2,FALSE))))</f>
        <v>Dennis陳汶宏</v>
      </c>
      <c r="P4244" s="67">
        <f t="shared" si="235"/>
        <v>44788</v>
      </c>
      <c r="Q4244" s="75" t="str">
        <f t="shared" si="234"/>
        <v>週一</v>
      </c>
      <c r="R4244" s="80">
        <v>44784</v>
      </c>
      <c r="AA4244" s="102">
        <v>13</v>
      </c>
      <c r="AB4244" s="103" t="s">
        <v>1759</v>
      </c>
    </row>
    <row r="4245" spans="2:28">
      <c r="B4245" s="66">
        <v>44777</v>
      </c>
      <c r="D4245" s="68" t="s">
        <v>50</v>
      </c>
      <c r="E4245" s="70" t="s">
        <v>82</v>
      </c>
      <c r="F4245" s="4" t="s">
        <v>1760</v>
      </c>
      <c r="G4245" s="67">
        <v>44776</v>
      </c>
      <c r="H4245" s="67">
        <v>44790</v>
      </c>
      <c r="I4245" s="71">
        <f t="shared" si="233"/>
        <v>14</v>
      </c>
      <c r="J4245" s="72" t="s">
        <v>148</v>
      </c>
      <c r="K4245" s="72" t="s">
        <v>149</v>
      </c>
      <c r="L4245" s="73">
        <v>1</v>
      </c>
      <c r="M4245" s="73" t="s">
        <v>91</v>
      </c>
      <c r="N4245" s="68" t="str">
        <f>VLOOKUP(K4245,[1]人員授權表!D$3:G$249,4,0)</f>
        <v>無機</v>
      </c>
      <c r="O4245" s="70" t="str">
        <f>IF(J4245=[1]人員授權表!$C$85,"Casper李羿勳",IF(J4245=[1]人員授權表!$C$188,"Iring陳俊明",IF(J4245=[1]人員授權表!$C$189,"Brian陳泓霖",VLOOKUP(K4245,[1]人員授權表!D$2:E$249,2,FALSE))))</f>
        <v>Vicky游崴涵</v>
      </c>
      <c r="P4245" s="67">
        <f t="shared" si="235"/>
        <v>44788</v>
      </c>
      <c r="Q4245" s="75" t="str">
        <f t="shared" si="234"/>
        <v>週一</v>
      </c>
      <c r="R4245" s="80">
        <v>44783</v>
      </c>
      <c r="AA4245" s="102">
        <v>13</v>
      </c>
      <c r="AB4245" s="103" t="s">
        <v>1759</v>
      </c>
    </row>
    <row r="4246" spans="2:28">
      <c r="B4246" s="66">
        <v>44777</v>
      </c>
      <c r="D4246" s="68" t="s">
        <v>50</v>
      </c>
      <c r="E4246" s="70" t="s">
        <v>82</v>
      </c>
      <c r="F4246" s="4" t="s">
        <v>1761</v>
      </c>
      <c r="G4246" s="67">
        <v>44776</v>
      </c>
      <c r="H4246" s="67">
        <v>44790</v>
      </c>
      <c r="I4246" s="71">
        <f t="shared" si="233"/>
        <v>14</v>
      </c>
      <c r="J4246" s="72" t="s">
        <v>528</v>
      </c>
      <c r="K4246" s="72" t="s">
        <v>126</v>
      </c>
      <c r="L4246" s="73">
        <v>1</v>
      </c>
      <c r="M4246" s="73" t="s">
        <v>91</v>
      </c>
      <c r="N4246" s="68" t="str">
        <f>VLOOKUP(K4246,[1]人員授權表!D$3:G$249,4,0)</f>
        <v>有機</v>
      </c>
      <c r="O4246" s="70" t="str">
        <f>IF(J4246=[1]人員授權表!$C$85,"Casper李羿勳",IF(J4246=[1]人員授權表!$C$188,"Iring陳俊明",IF(J4246=[1]人員授權表!$C$189,"Brian陳泓霖",VLOOKUP(K4246,[1]人員授權表!D$2:E$249,2,FALSE))))</f>
        <v>Lucy黃詩婷</v>
      </c>
      <c r="P4246" s="67">
        <f t="shared" si="235"/>
        <v>44788</v>
      </c>
      <c r="Q4246" s="75" t="str">
        <f t="shared" si="234"/>
        <v>週一</v>
      </c>
      <c r="R4246" s="80">
        <v>44783</v>
      </c>
      <c r="AA4246" s="102">
        <v>13</v>
      </c>
      <c r="AB4246" s="103" t="s">
        <v>1759</v>
      </c>
    </row>
    <row r="4247" spans="2:28">
      <c r="B4247" s="66">
        <v>44777</v>
      </c>
      <c r="D4247" s="68" t="s">
        <v>50</v>
      </c>
      <c r="E4247" s="70" t="s">
        <v>82</v>
      </c>
      <c r="F4247" s="4" t="s">
        <v>1761</v>
      </c>
      <c r="G4247" s="67">
        <v>44776</v>
      </c>
      <c r="H4247" s="67">
        <v>44790</v>
      </c>
      <c r="I4247" s="71">
        <f t="shared" si="233"/>
        <v>14</v>
      </c>
      <c r="J4247" s="72" t="s">
        <v>141</v>
      </c>
      <c r="K4247" s="72" t="s">
        <v>142</v>
      </c>
      <c r="L4247" s="73">
        <v>1</v>
      </c>
      <c r="M4247" s="73" t="s">
        <v>91</v>
      </c>
      <c r="N4247" s="68" t="str">
        <f>VLOOKUP(K4247,[1]人員授權表!D$3:G$249,4,0)</f>
        <v>無機</v>
      </c>
      <c r="O4247" s="70" t="str">
        <f>IF(J4247=[1]人員授權表!$C$85,"Casper李羿勳",IF(J4247=[1]人員授權表!$C$188,"Iring陳俊明",IF(J4247=[1]人員授權表!$C$189,"Brian陳泓霖",VLOOKUP(K4247,[1]人員授權表!D$2:E$249,2,FALSE))))</f>
        <v>Dennis陳汶宏</v>
      </c>
      <c r="P4247" s="67">
        <f t="shared" si="235"/>
        <v>44788</v>
      </c>
      <c r="Q4247" s="75" t="str">
        <f t="shared" si="234"/>
        <v>週一</v>
      </c>
      <c r="R4247" s="80">
        <v>44784</v>
      </c>
      <c r="AA4247" s="102">
        <v>13</v>
      </c>
      <c r="AB4247" s="103" t="s">
        <v>1759</v>
      </c>
    </row>
    <row r="4248" spans="2:28">
      <c r="B4248" s="66">
        <v>44777</v>
      </c>
      <c r="D4248" s="68" t="s">
        <v>50</v>
      </c>
      <c r="E4248" s="70" t="s">
        <v>82</v>
      </c>
      <c r="F4248" s="4" t="s">
        <v>1761</v>
      </c>
      <c r="G4248" s="67">
        <v>44776</v>
      </c>
      <c r="H4248" s="67">
        <v>44790</v>
      </c>
      <c r="I4248" s="71">
        <f t="shared" si="233"/>
        <v>14</v>
      </c>
      <c r="J4248" s="72" t="s">
        <v>148</v>
      </c>
      <c r="K4248" s="72" t="s">
        <v>149</v>
      </c>
      <c r="L4248" s="73">
        <v>1</v>
      </c>
      <c r="M4248" s="73" t="s">
        <v>91</v>
      </c>
      <c r="N4248" s="68" t="str">
        <f>VLOOKUP(K4248,[1]人員授權表!D$3:G$249,4,0)</f>
        <v>無機</v>
      </c>
      <c r="O4248" s="70" t="str">
        <f>IF(J4248=[1]人員授權表!$C$85,"Casper李羿勳",IF(J4248=[1]人員授權表!$C$188,"Iring陳俊明",IF(J4248=[1]人員授權表!$C$189,"Brian陳泓霖",VLOOKUP(K4248,[1]人員授權表!D$2:E$249,2,FALSE))))</f>
        <v>Vicky游崴涵</v>
      </c>
      <c r="P4248" s="67">
        <f t="shared" si="235"/>
        <v>44788</v>
      </c>
      <c r="Q4248" s="75" t="str">
        <f t="shared" si="234"/>
        <v>週一</v>
      </c>
      <c r="R4248" s="80">
        <v>44783</v>
      </c>
      <c r="AA4248" s="102">
        <v>13</v>
      </c>
      <c r="AB4248" s="103" t="s">
        <v>1759</v>
      </c>
    </row>
    <row r="4249" spans="2:28">
      <c r="B4249" s="66">
        <v>44777</v>
      </c>
      <c r="D4249" s="68" t="s">
        <v>50</v>
      </c>
      <c r="E4249" s="70" t="s">
        <v>82</v>
      </c>
      <c r="F4249" s="4" t="s">
        <v>1762</v>
      </c>
      <c r="G4249" s="67">
        <v>44776</v>
      </c>
      <c r="H4249" s="67">
        <v>44790</v>
      </c>
      <c r="I4249" s="71">
        <f t="shared" si="233"/>
        <v>14</v>
      </c>
      <c r="J4249" s="72" t="s">
        <v>528</v>
      </c>
      <c r="K4249" s="72" t="s">
        <v>126</v>
      </c>
      <c r="L4249" s="73">
        <v>1</v>
      </c>
      <c r="M4249" s="73" t="s">
        <v>91</v>
      </c>
      <c r="N4249" s="68" t="str">
        <f>VLOOKUP(K4249,[1]人員授權表!D$3:G$249,4,0)</f>
        <v>有機</v>
      </c>
      <c r="O4249" s="70" t="str">
        <f>IF(J4249=[1]人員授權表!$C$85,"Casper李羿勳",IF(J4249=[1]人員授權表!$C$188,"Iring陳俊明",IF(J4249=[1]人員授權表!$C$189,"Brian陳泓霖",VLOOKUP(K4249,[1]人員授權表!D$2:E$249,2,FALSE))))</f>
        <v>Lucy黃詩婷</v>
      </c>
      <c r="P4249" s="67">
        <f t="shared" si="235"/>
        <v>44788</v>
      </c>
      <c r="Q4249" s="75" t="str">
        <f t="shared" si="234"/>
        <v>週一</v>
      </c>
      <c r="R4249" s="80">
        <v>44783</v>
      </c>
      <c r="AA4249" s="102">
        <v>13</v>
      </c>
      <c r="AB4249" s="103" t="s">
        <v>1759</v>
      </c>
    </row>
    <row r="4250" spans="2:28">
      <c r="B4250" s="66">
        <v>44777</v>
      </c>
      <c r="D4250" s="68" t="s">
        <v>50</v>
      </c>
      <c r="E4250" s="70" t="s">
        <v>82</v>
      </c>
      <c r="F4250" s="4" t="s">
        <v>1762</v>
      </c>
      <c r="G4250" s="67">
        <v>44776</v>
      </c>
      <c r="H4250" s="67">
        <v>44790</v>
      </c>
      <c r="I4250" s="71">
        <f t="shared" si="233"/>
        <v>14</v>
      </c>
      <c r="J4250" s="72" t="s">
        <v>141</v>
      </c>
      <c r="K4250" s="72" t="s">
        <v>142</v>
      </c>
      <c r="L4250" s="73">
        <v>1</v>
      </c>
      <c r="M4250" s="73" t="s">
        <v>91</v>
      </c>
      <c r="N4250" s="68" t="str">
        <f>VLOOKUP(K4250,[1]人員授權表!D$3:G$249,4,0)</f>
        <v>無機</v>
      </c>
      <c r="O4250" s="70" t="str">
        <f>IF(J4250=[1]人員授權表!$C$85,"Casper李羿勳",IF(J4250=[1]人員授權表!$C$188,"Iring陳俊明",IF(J4250=[1]人員授權表!$C$189,"Brian陳泓霖",VLOOKUP(K4250,[1]人員授權表!D$2:E$249,2,FALSE))))</f>
        <v>Dennis陳汶宏</v>
      </c>
      <c r="P4250" s="67">
        <f t="shared" si="235"/>
        <v>44788</v>
      </c>
      <c r="Q4250" s="75" t="str">
        <f t="shared" si="234"/>
        <v>週一</v>
      </c>
      <c r="R4250" s="80">
        <v>44784</v>
      </c>
      <c r="AA4250" s="102">
        <v>13</v>
      </c>
      <c r="AB4250" s="103" t="s">
        <v>1759</v>
      </c>
    </row>
    <row r="4251" spans="2:28">
      <c r="B4251" s="66">
        <v>44777</v>
      </c>
      <c r="D4251" s="68" t="s">
        <v>50</v>
      </c>
      <c r="E4251" s="70" t="s">
        <v>82</v>
      </c>
      <c r="F4251" s="4" t="s">
        <v>1762</v>
      </c>
      <c r="G4251" s="67">
        <v>44776</v>
      </c>
      <c r="H4251" s="67">
        <v>44790</v>
      </c>
      <c r="I4251" s="71">
        <f t="shared" si="233"/>
        <v>14</v>
      </c>
      <c r="J4251" s="72" t="s">
        <v>148</v>
      </c>
      <c r="K4251" s="72" t="s">
        <v>149</v>
      </c>
      <c r="L4251" s="73">
        <v>1</v>
      </c>
      <c r="M4251" s="73" t="s">
        <v>91</v>
      </c>
      <c r="N4251" s="68" t="str">
        <f>VLOOKUP(K4251,[1]人員授權表!D$3:G$249,4,0)</f>
        <v>無機</v>
      </c>
      <c r="O4251" s="70" t="str">
        <f>IF(J4251=[1]人員授權表!$C$85,"Casper李羿勳",IF(J4251=[1]人員授權表!$C$188,"Iring陳俊明",IF(J4251=[1]人員授權表!$C$189,"Brian陳泓霖",VLOOKUP(K4251,[1]人員授權表!D$2:E$249,2,FALSE))))</f>
        <v>Vicky游崴涵</v>
      </c>
      <c r="P4251" s="67">
        <f t="shared" si="235"/>
        <v>44788</v>
      </c>
      <c r="Q4251" s="75" t="str">
        <f t="shared" si="234"/>
        <v>週一</v>
      </c>
      <c r="R4251" s="80">
        <v>44783</v>
      </c>
      <c r="AA4251" s="102">
        <v>13</v>
      </c>
      <c r="AB4251" s="103" t="s">
        <v>1759</v>
      </c>
    </row>
    <row r="4252" spans="2:28">
      <c r="B4252" s="66">
        <v>44783</v>
      </c>
      <c r="D4252" s="68" t="s">
        <v>50</v>
      </c>
      <c r="E4252" s="70" t="s">
        <v>1418</v>
      </c>
      <c r="F4252" s="4" t="s">
        <v>1763</v>
      </c>
      <c r="G4252" s="67">
        <v>44783</v>
      </c>
      <c r="H4252" s="67">
        <v>44790</v>
      </c>
      <c r="I4252" s="71">
        <f t="shared" si="233"/>
        <v>7</v>
      </c>
      <c r="J4252" s="72" t="s">
        <v>102</v>
      </c>
      <c r="K4252" s="72" t="s">
        <v>103</v>
      </c>
      <c r="L4252" s="73">
        <v>1</v>
      </c>
      <c r="M4252" s="73" t="s">
        <v>108</v>
      </c>
      <c r="N4252" s="68" t="str">
        <f>VLOOKUP(K4252,[1]人員授權表!D$3:G$249,4,0)</f>
        <v>無機</v>
      </c>
      <c r="O4252" s="70" t="s">
        <v>99</v>
      </c>
      <c r="P4252" s="67">
        <f>H4252-1</f>
        <v>44789</v>
      </c>
      <c r="Q4252" s="75" t="str">
        <f t="shared" si="234"/>
        <v>週二</v>
      </c>
      <c r="R4252" s="80">
        <v>44789</v>
      </c>
      <c r="AA4252" s="1"/>
    </row>
    <row r="4253" spans="2:28">
      <c r="B4253" s="66">
        <v>44783</v>
      </c>
      <c r="D4253" s="68" t="s">
        <v>50</v>
      </c>
      <c r="E4253" s="70" t="s">
        <v>1418</v>
      </c>
      <c r="F4253" s="4" t="s">
        <v>1764</v>
      </c>
      <c r="G4253" s="67">
        <v>44783</v>
      </c>
      <c r="H4253" s="67">
        <v>44790</v>
      </c>
      <c r="I4253" s="71">
        <f t="shared" si="233"/>
        <v>7</v>
      </c>
      <c r="J4253" s="72" t="s">
        <v>102</v>
      </c>
      <c r="K4253" s="72" t="s">
        <v>103</v>
      </c>
      <c r="L4253" s="73">
        <v>1</v>
      </c>
      <c r="M4253" s="73" t="s">
        <v>108</v>
      </c>
      <c r="N4253" s="68" t="str">
        <f>VLOOKUP(K4253,[1]人員授權表!D$3:G$249,4,0)</f>
        <v>無機</v>
      </c>
      <c r="O4253" s="70" t="s">
        <v>99</v>
      </c>
      <c r="P4253" s="67">
        <f>H4253-1</f>
        <v>44789</v>
      </c>
      <c r="Q4253" s="75" t="str">
        <f t="shared" si="234"/>
        <v>週二</v>
      </c>
      <c r="R4253" s="80">
        <v>44789</v>
      </c>
      <c r="AA4253" s="1"/>
    </row>
    <row r="4254" spans="2:28">
      <c r="D4254" s="68" t="s">
        <v>50</v>
      </c>
      <c r="E4254" s="70" t="s">
        <v>82</v>
      </c>
      <c r="F4254" s="70" t="s">
        <v>1765</v>
      </c>
      <c r="G4254" s="67">
        <v>44776</v>
      </c>
      <c r="H4254" s="67">
        <v>44790</v>
      </c>
      <c r="I4254" s="71">
        <f t="shared" si="233"/>
        <v>14</v>
      </c>
      <c r="J4254" s="72" t="s">
        <v>186</v>
      </c>
      <c r="K4254" s="72" t="s">
        <v>187</v>
      </c>
      <c r="L4254" s="73">
        <v>1</v>
      </c>
      <c r="M4254" s="73" t="s">
        <v>104</v>
      </c>
      <c r="N4254" s="68" t="str">
        <f>VLOOKUP(K4254,[1]人員授權表!D$3:G$249,4,0)</f>
        <v>無機</v>
      </c>
      <c r="O4254" s="70" t="str">
        <f>IF(J4254=[1]人員授權表!$C$85,"Casper李羿勳",IF(J4254=[1]人員授權表!$C$188,"Iring陳俊明",IF(J4254=[1]人員授權表!$C$189,"Brian陳泓霖",VLOOKUP(K4254,[1]人員授權表!D$2:E$249,2,FALSE))))</f>
        <v>Ruby黃家蓁</v>
      </c>
      <c r="P4254" s="67">
        <f t="shared" ref="P4254:P4317" si="236">H4254-2</f>
        <v>44788</v>
      </c>
      <c r="Q4254" s="75" t="str">
        <f t="shared" si="234"/>
        <v>週一</v>
      </c>
      <c r="R4254" s="80">
        <v>44783</v>
      </c>
      <c r="X4254" s="70">
        <v>1</v>
      </c>
      <c r="Y4254" s="78">
        <v>44783</v>
      </c>
      <c r="Z4254" s="79" t="s">
        <v>1749</v>
      </c>
      <c r="AA4254" s="1"/>
    </row>
    <row r="4255" spans="2:28">
      <c r="D4255" s="68" t="s">
        <v>50</v>
      </c>
      <c r="E4255" s="70" t="s">
        <v>82</v>
      </c>
      <c r="F4255" s="70" t="s">
        <v>1766</v>
      </c>
      <c r="G4255" s="67">
        <v>44776</v>
      </c>
      <c r="H4255" s="67">
        <v>44790</v>
      </c>
      <c r="I4255" s="71">
        <f t="shared" si="233"/>
        <v>14</v>
      </c>
      <c r="J4255" s="72" t="s">
        <v>195</v>
      </c>
      <c r="K4255" s="72" t="s">
        <v>196</v>
      </c>
      <c r="L4255" s="73">
        <v>1</v>
      </c>
      <c r="M4255" s="73" t="s">
        <v>104</v>
      </c>
      <c r="N4255" s="68" t="str">
        <f>VLOOKUP(K4255,[1]人員授權表!D$3:G$249,4,0)</f>
        <v>無機</v>
      </c>
      <c r="O4255" s="70" t="str">
        <f>IF(J4255=[1]人員授權表!$C$85,"Casper李羿勳",IF(J4255=[1]人員授權表!$C$188,"Iring陳俊明",IF(J4255=[1]人員授權表!$C$189,"Brian陳泓霖",VLOOKUP(K4255,[1]人員授權表!D$2:E$249,2,FALSE))))</f>
        <v>Debby胡萱黛</v>
      </c>
      <c r="P4255" s="67">
        <f t="shared" si="236"/>
        <v>44788</v>
      </c>
      <c r="Q4255" s="75" t="str">
        <f t="shared" si="234"/>
        <v>週一</v>
      </c>
      <c r="R4255" s="80">
        <v>44783</v>
      </c>
      <c r="AA4255" s="1"/>
    </row>
    <row r="4256" spans="2:28">
      <c r="D4256" s="68" t="s">
        <v>50</v>
      </c>
      <c r="E4256" s="70" t="s">
        <v>82</v>
      </c>
      <c r="F4256" s="70" t="s">
        <v>1766</v>
      </c>
      <c r="G4256" s="67">
        <v>44776</v>
      </c>
      <c r="H4256" s="67">
        <v>44790</v>
      </c>
      <c r="I4256" s="71">
        <f t="shared" si="233"/>
        <v>14</v>
      </c>
      <c r="J4256" s="72" t="s">
        <v>204</v>
      </c>
      <c r="K4256" s="72" t="s">
        <v>205</v>
      </c>
      <c r="L4256" s="73">
        <v>1</v>
      </c>
      <c r="M4256" s="73" t="s">
        <v>104</v>
      </c>
      <c r="N4256" s="68" t="str">
        <f>VLOOKUP(K4256,[1]人員授權表!D$3:G$249,4,0)</f>
        <v>無機</v>
      </c>
      <c r="O4256" s="70" t="str">
        <f>IF(J4256=[1]人員授權表!$C$85,"Casper李羿勳",IF(J4256=[1]人員授權表!$C$188,"Iring陳俊明",IF(J4256=[1]人員授權表!$C$189,"Brian陳泓霖",VLOOKUP(K4256,[1]人員授權表!D$2:E$249,2,FALSE))))</f>
        <v>Iring陳俊明</v>
      </c>
      <c r="P4256" s="67">
        <f t="shared" si="236"/>
        <v>44788</v>
      </c>
      <c r="Q4256" s="75" t="str">
        <f t="shared" si="234"/>
        <v>週一</v>
      </c>
      <c r="R4256" s="80">
        <v>44778</v>
      </c>
      <c r="AA4256" s="1"/>
    </row>
    <row r="4257" spans="2:28">
      <c r="D4257" s="68" t="s">
        <v>50</v>
      </c>
      <c r="E4257" s="70" t="s">
        <v>82</v>
      </c>
      <c r="F4257" s="70" t="s">
        <v>1766</v>
      </c>
      <c r="G4257" s="67">
        <v>44776</v>
      </c>
      <c r="H4257" s="67">
        <v>44790</v>
      </c>
      <c r="I4257" s="71">
        <f t="shared" si="233"/>
        <v>14</v>
      </c>
      <c r="J4257" s="72" t="s">
        <v>137</v>
      </c>
      <c r="K4257" s="72" t="s">
        <v>138</v>
      </c>
      <c r="L4257" s="73">
        <v>1</v>
      </c>
      <c r="M4257" s="73" t="s">
        <v>104</v>
      </c>
      <c r="N4257" s="68" t="str">
        <f>VLOOKUP(K4257,[1]人員授權表!D$3:G$249,4,0)</f>
        <v>無機</v>
      </c>
      <c r="O4257" s="70" t="s">
        <v>99</v>
      </c>
      <c r="P4257" s="67">
        <f t="shared" si="236"/>
        <v>44788</v>
      </c>
      <c r="Q4257" s="75" t="str">
        <f t="shared" si="234"/>
        <v>週一</v>
      </c>
      <c r="R4257" s="80">
        <v>44788</v>
      </c>
      <c r="AA4257" s="1"/>
    </row>
    <row r="4258" spans="2:28">
      <c r="D4258" s="68" t="s">
        <v>50</v>
      </c>
      <c r="E4258" s="70" t="s">
        <v>82</v>
      </c>
      <c r="F4258" s="70" t="s">
        <v>1766</v>
      </c>
      <c r="G4258" s="67">
        <v>44776</v>
      </c>
      <c r="H4258" s="67">
        <v>44790</v>
      </c>
      <c r="I4258" s="71">
        <f t="shared" si="233"/>
        <v>14</v>
      </c>
      <c r="J4258" s="72" t="s">
        <v>148</v>
      </c>
      <c r="K4258" s="72" t="s">
        <v>149</v>
      </c>
      <c r="L4258" s="73">
        <v>1</v>
      </c>
      <c r="M4258" s="73" t="s">
        <v>104</v>
      </c>
      <c r="N4258" s="68" t="str">
        <f>VLOOKUP(K4258,[1]人員授權表!D$3:G$249,4,0)</f>
        <v>無機</v>
      </c>
      <c r="O4258" s="70" t="str">
        <f>IF(J4258=[1]人員授權表!$C$85,"Casper李羿勳",IF(J4258=[1]人員授權表!$C$188,"Iring陳俊明",IF(J4258=[1]人員授權表!$C$189,"Brian陳泓霖",VLOOKUP(K4258,[1]人員授權表!D$2:E$249,2,FALSE))))</f>
        <v>Vicky游崴涵</v>
      </c>
      <c r="P4258" s="67">
        <f t="shared" si="236"/>
        <v>44788</v>
      </c>
      <c r="Q4258" s="75" t="str">
        <f t="shared" si="234"/>
        <v>週一</v>
      </c>
      <c r="R4258" s="80">
        <v>44783</v>
      </c>
      <c r="AA4258" s="1"/>
    </row>
    <row r="4259" spans="2:28">
      <c r="D4259" s="68" t="s">
        <v>50</v>
      </c>
      <c r="E4259" s="70" t="s">
        <v>82</v>
      </c>
      <c r="F4259" s="70" t="s">
        <v>1766</v>
      </c>
      <c r="G4259" s="67">
        <v>44776</v>
      </c>
      <c r="H4259" s="67">
        <v>44790</v>
      </c>
      <c r="I4259" s="71">
        <f t="shared" si="233"/>
        <v>14</v>
      </c>
      <c r="J4259" s="72" t="s">
        <v>139</v>
      </c>
      <c r="K4259" s="72" t="s">
        <v>140</v>
      </c>
      <c r="L4259" s="73">
        <v>1</v>
      </c>
      <c r="M4259" s="73" t="s">
        <v>104</v>
      </c>
      <c r="N4259" s="68" t="str">
        <f>VLOOKUP(K4259,[1]人員授權表!D$3:G$249,4,0)</f>
        <v>無機</v>
      </c>
      <c r="O4259" s="70" t="str">
        <f>IF(J4259=[1]人員授權表!$C$85,"Casper李羿勳",IF(J4259=[1]人員授權表!$C$188,"Iring陳俊明",IF(J4259=[1]人員授權表!$C$189,"Brian陳泓霖",VLOOKUP(K4259,[1]人員授權表!D$2:E$249,2,FALSE))))</f>
        <v>Brian陳泓霖</v>
      </c>
      <c r="P4259" s="67">
        <f t="shared" si="236"/>
        <v>44788</v>
      </c>
      <c r="Q4259" s="75" t="str">
        <f t="shared" si="234"/>
        <v>週一</v>
      </c>
      <c r="R4259" s="80">
        <v>44784</v>
      </c>
      <c r="AA4259" s="1"/>
    </row>
    <row r="4260" spans="2:28">
      <c r="D4260" s="68" t="s">
        <v>50</v>
      </c>
      <c r="E4260" s="70" t="s">
        <v>82</v>
      </c>
      <c r="F4260" s="70" t="s">
        <v>1766</v>
      </c>
      <c r="G4260" s="67">
        <v>44776</v>
      </c>
      <c r="H4260" s="67">
        <v>44790</v>
      </c>
      <c r="I4260" s="71">
        <f t="shared" si="233"/>
        <v>14</v>
      </c>
      <c r="J4260" s="72" t="s">
        <v>153</v>
      </c>
      <c r="K4260" s="72" t="s">
        <v>154</v>
      </c>
      <c r="L4260" s="73">
        <v>1</v>
      </c>
      <c r="M4260" s="73" t="s">
        <v>104</v>
      </c>
      <c r="N4260" s="68" t="str">
        <f>VLOOKUP(K4260,[1]人員授權表!D$3:G$249,4,0)</f>
        <v>無機</v>
      </c>
      <c r="O4260" s="70" t="str">
        <f>IF(J4260=[1]人員授權表!$C$85,"Casper李羿勳",IF(J4260=[1]人員授權表!$C$188,"Iring陳俊明",IF(J4260=[1]人員授權表!$C$189,"Brian陳泓霖",VLOOKUP(K4260,[1]人員授權表!D$2:E$249,2,FALSE))))</f>
        <v>Ken張智凱</v>
      </c>
      <c r="P4260" s="67">
        <f t="shared" si="236"/>
        <v>44788</v>
      </c>
      <c r="Q4260" s="75" t="str">
        <f t="shared" si="234"/>
        <v>週一</v>
      </c>
      <c r="R4260" s="80">
        <v>44778</v>
      </c>
      <c r="AA4260" s="1"/>
    </row>
    <row r="4261" spans="2:28">
      <c r="D4261" s="68" t="s">
        <v>50</v>
      </c>
      <c r="E4261" s="70" t="s">
        <v>82</v>
      </c>
      <c r="F4261" s="70" t="s">
        <v>1766</v>
      </c>
      <c r="G4261" s="67">
        <v>44776</v>
      </c>
      <c r="H4261" s="67">
        <v>44790</v>
      </c>
      <c r="I4261" s="71">
        <f t="shared" si="233"/>
        <v>14</v>
      </c>
      <c r="J4261" s="72" t="s">
        <v>141</v>
      </c>
      <c r="K4261" s="72" t="s">
        <v>142</v>
      </c>
      <c r="L4261" s="73">
        <v>1</v>
      </c>
      <c r="M4261" s="73" t="s">
        <v>104</v>
      </c>
      <c r="N4261" s="68" t="str">
        <f>VLOOKUP(K4261,[1]人員授權表!D$3:G$249,4,0)</f>
        <v>無機</v>
      </c>
      <c r="O4261" s="70" t="str">
        <f>IF(J4261=[1]人員授權表!$C$85,"Casper李羿勳",IF(J4261=[1]人員授權表!$C$188,"Iring陳俊明",IF(J4261=[1]人員授權表!$C$189,"Brian陳泓霖",VLOOKUP(K4261,[1]人員授權表!D$2:E$249,2,FALSE))))</f>
        <v>Dennis陳汶宏</v>
      </c>
      <c r="P4261" s="67">
        <f t="shared" si="236"/>
        <v>44788</v>
      </c>
      <c r="Q4261" s="75" t="str">
        <f t="shared" si="234"/>
        <v>週一</v>
      </c>
      <c r="R4261" s="80">
        <v>44784</v>
      </c>
      <c r="AA4261" s="1"/>
    </row>
    <row r="4262" spans="2:28">
      <c r="B4262" s="66">
        <v>44778</v>
      </c>
      <c r="C4262" s="67">
        <v>44783</v>
      </c>
      <c r="D4262" s="68" t="s">
        <v>50</v>
      </c>
      <c r="E4262" s="70" t="s">
        <v>82</v>
      </c>
      <c r="F4262" s="19" t="s">
        <v>1767</v>
      </c>
      <c r="G4262" s="67">
        <v>44776</v>
      </c>
      <c r="H4262" s="67">
        <v>44790</v>
      </c>
      <c r="I4262" s="71">
        <f t="shared" si="233"/>
        <v>14</v>
      </c>
      <c r="J4262" s="72" t="s">
        <v>151</v>
      </c>
      <c r="K4262" s="72" t="s">
        <v>152</v>
      </c>
      <c r="L4262" s="110">
        <v>5</v>
      </c>
      <c r="M4262" s="73" t="s">
        <v>104</v>
      </c>
      <c r="N4262" s="68" t="str">
        <f>VLOOKUP(K4262,[1]人員授權表!D$3:G$249,4,0)</f>
        <v>無機</v>
      </c>
      <c r="O4262" s="70" t="str">
        <f>IF(J4262=[1]人員授權表!$C$85,"Casper李羿勳",IF(J4262=[1]人員授權表!$C$188,"Iring陳俊明",IF(J4262=[1]人員授權表!$C$189,"Brian陳泓霖",VLOOKUP(K4262,[1]人員授權表!D$2:E$249,2,FALSE))))</f>
        <v>Vicky游崴涵</v>
      </c>
      <c r="P4262" s="67">
        <f t="shared" si="236"/>
        <v>44788</v>
      </c>
      <c r="Q4262" s="75" t="str">
        <f t="shared" si="234"/>
        <v>週一</v>
      </c>
      <c r="R4262" s="80">
        <v>44789</v>
      </c>
      <c r="S4262" s="85">
        <v>44789</v>
      </c>
      <c r="T4262" s="70">
        <v>1</v>
      </c>
      <c r="Z4262" s="79" t="s">
        <v>1768</v>
      </c>
      <c r="AA4262" s="102"/>
      <c r="AB4262" s="103"/>
    </row>
    <row r="4263" spans="2:28">
      <c r="B4263" s="66">
        <v>44778</v>
      </c>
      <c r="C4263" s="67">
        <v>44783</v>
      </c>
      <c r="D4263" s="68" t="s">
        <v>50</v>
      </c>
      <c r="E4263" s="70" t="s">
        <v>82</v>
      </c>
      <c r="F4263" s="19" t="s">
        <v>1769</v>
      </c>
      <c r="G4263" s="67">
        <v>44776</v>
      </c>
      <c r="H4263" s="67">
        <v>44790</v>
      </c>
      <c r="I4263" s="71">
        <f t="shared" si="233"/>
        <v>14</v>
      </c>
      <c r="J4263" s="72" t="s">
        <v>1770</v>
      </c>
      <c r="K4263" s="72" t="s">
        <v>650</v>
      </c>
      <c r="L4263" s="110">
        <v>5</v>
      </c>
      <c r="M4263" s="73" t="s">
        <v>104</v>
      </c>
      <c r="N4263" s="68" t="str">
        <f>VLOOKUP(K4263,[1]人員授權表!D$3:G$249,4,0)</f>
        <v>有機</v>
      </c>
      <c r="O4263" s="70" t="str">
        <f>IF(J4263=[1]人員授權表!$C$85,"Casper李羿勳",IF(J4263=[1]人員授權表!$C$188,"Iring陳俊明",IF(J4263=[1]人員授權表!$C$189,"Brian陳泓霖",VLOOKUP(K4263,[1]人員授權表!D$2:E$249,2,FALSE))))</f>
        <v>Casper李羿勳</v>
      </c>
      <c r="P4263" s="67">
        <f t="shared" si="236"/>
        <v>44788</v>
      </c>
      <c r="Q4263" s="75" t="str">
        <f t="shared" si="234"/>
        <v>週一</v>
      </c>
      <c r="R4263" s="80">
        <v>44784</v>
      </c>
      <c r="Z4263" s="79" t="s">
        <v>1768</v>
      </c>
      <c r="AA4263" s="102"/>
      <c r="AB4263" s="103"/>
    </row>
    <row r="4264" spans="2:28">
      <c r="B4264" s="66">
        <v>44778</v>
      </c>
      <c r="C4264" s="67">
        <v>44783</v>
      </c>
      <c r="D4264" s="68" t="s">
        <v>50</v>
      </c>
      <c r="E4264" s="70" t="s">
        <v>82</v>
      </c>
      <c r="F4264" s="19" t="s">
        <v>1769</v>
      </c>
      <c r="G4264" s="67">
        <v>44776</v>
      </c>
      <c r="H4264" s="67">
        <v>44790</v>
      </c>
      <c r="I4264" s="71">
        <f t="shared" si="233"/>
        <v>14</v>
      </c>
      <c r="J4264" s="72" t="s">
        <v>198</v>
      </c>
      <c r="K4264" s="72" t="s">
        <v>199</v>
      </c>
      <c r="L4264" s="110">
        <v>5</v>
      </c>
      <c r="M4264" s="73" t="s">
        <v>104</v>
      </c>
      <c r="N4264" s="68" t="str">
        <f>VLOOKUP(K4264,[1]人員授權表!D$3:G$249,4,0)</f>
        <v>無機</v>
      </c>
      <c r="O4264" s="70" t="str">
        <f>IF(J4264=[1]人員授權表!$C$85,"Casper李羿勳",IF(J4264=[1]人員授權表!$C$188,"Iring陳俊明",IF(J4264=[1]人員授權表!$C$189,"Brian陳泓霖",VLOOKUP(K4264,[1]人員授權表!D$2:E$249,2,FALSE))))</f>
        <v>Vicky游崴涵</v>
      </c>
      <c r="P4264" s="67">
        <f t="shared" si="236"/>
        <v>44788</v>
      </c>
      <c r="Q4264" s="75" t="str">
        <f t="shared" si="234"/>
        <v>週一</v>
      </c>
      <c r="R4264" s="80">
        <v>44783</v>
      </c>
      <c r="U4264" s="70">
        <v>1</v>
      </c>
      <c r="Y4264" s="78">
        <v>44783</v>
      </c>
      <c r="Z4264" s="79" t="s">
        <v>1771</v>
      </c>
      <c r="AA4264" s="102"/>
      <c r="AB4264" s="103"/>
    </row>
    <row r="4265" spans="2:28">
      <c r="B4265" s="66">
        <v>44778</v>
      </c>
      <c r="C4265" s="67">
        <v>44783</v>
      </c>
      <c r="D4265" s="68" t="s">
        <v>50</v>
      </c>
      <c r="E4265" s="70" t="s">
        <v>82</v>
      </c>
      <c r="F4265" s="19" t="s">
        <v>1769</v>
      </c>
      <c r="G4265" s="67">
        <v>44776</v>
      </c>
      <c r="H4265" s="67">
        <v>44790</v>
      </c>
      <c r="I4265" s="71">
        <f t="shared" si="233"/>
        <v>14</v>
      </c>
      <c r="J4265" s="72" t="s">
        <v>141</v>
      </c>
      <c r="K4265" s="72" t="s">
        <v>142</v>
      </c>
      <c r="L4265" s="110">
        <v>5</v>
      </c>
      <c r="M4265" s="73" t="s">
        <v>104</v>
      </c>
      <c r="N4265" s="68" t="str">
        <f>VLOOKUP(K4265,[1]人員授權表!D$3:G$249,4,0)</f>
        <v>無機</v>
      </c>
      <c r="O4265" s="70" t="str">
        <f>IF(J4265=[1]人員授權表!$C$85,"Casper李羿勳",IF(J4265=[1]人員授權表!$C$188,"Iring陳俊明",IF(J4265=[1]人員授權表!$C$189,"Brian陳泓霖",VLOOKUP(K4265,[1]人員授權表!D$2:E$249,2,FALSE))))</f>
        <v>Dennis陳汶宏</v>
      </c>
      <c r="P4265" s="67">
        <f t="shared" si="236"/>
        <v>44788</v>
      </c>
      <c r="Q4265" s="75" t="str">
        <f t="shared" si="234"/>
        <v>週一</v>
      </c>
      <c r="R4265" s="80">
        <v>44784</v>
      </c>
      <c r="Z4265" s="79" t="s">
        <v>1768</v>
      </c>
      <c r="AA4265" s="102"/>
      <c r="AB4265" s="103"/>
    </row>
    <row r="4266" spans="2:28">
      <c r="B4266" s="66">
        <v>44778</v>
      </c>
      <c r="C4266" s="67">
        <v>44783</v>
      </c>
      <c r="D4266" s="68" t="s">
        <v>50</v>
      </c>
      <c r="E4266" s="70" t="s">
        <v>82</v>
      </c>
      <c r="F4266" s="19" t="s">
        <v>1769</v>
      </c>
      <c r="G4266" s="67">
        <v>44776</v>
      </c>
      <c r="H4266" s="67">
        <v>44790</v>
      </c>
      <c r="I4266" s="71">
        <f t="shared" si="233"/>
        <v>14</v>
      </c>
      <c r="J4266" s="72" t="s">
        <v>175</v>
      </c>
      <c r="K4266" s="72" t="s">
        <v>176</v>
      </c>
      <c r="L4266" s="110">
        <v>5</v>
      </c>
      <c r="M4266" s="73" t="s">
        <v>104</v>
      </c>
      <c r="N4266" s="68" t="str">
        <f>VLOOKUP(K4266,[1]人員授權表!D$3:G$249,4,0)</f>
        <v>無機</v>
      </c>
      <c r="O4266" s="70" t="s">
        <v>177</v>
      </c>
      <c r="P4266" s="67">
        <f t="shared" si="236"/>
        <v>44788</v>
      </c>
      <c r="Q4266" s="75" t="str">
        <f t="shared" si="234"/>
        <v>週一</v>
      </c>
      <c r="R4266" s="80">
        <v>44785</v>
      </c>
      <c r="Z4266" s="79" t="s">
        <v>1768</v>
      </c>
      <c r="AA4266" s="102"/>
      <c r="AB4266" s="103"/>
    </row>
    <row r="4267" spans="2:28">
      <c r="B4267" s="66">
        <v>44778</v>
      </c>
      <c r="C4267" s="67">
        <v>44783</v>
      </c>
      <c r="D4267" s="68" t="s">
        <v>50</v>
      </c>
      <c r="E4267" s="70" t="s">
        <v>82</v>
      </c>
      <c r="F4267" s="19" t="s">
        <v>1767</v>
      </c>
      <c r="G4267" s="67">
        <v>44776</v>
      </c>
      <c r="H4267" s="67">
        <v>44790</v>
      </c>
      <c r="I4267" s="71">
        <f t="shared" si="233"/>
        <v>14</v>
      </c>
      <c r="J4267" s="72" t="s">
        <v>1772</v>
      </c>
      <c r="K4267" s="72" t="s">
        <v>187</v>
      </c>
      <c r="L4267" s="110">
        <v>5</v>
      </c>
      <c r="M4267" s="73" t="s">
        <v>104</v>
      </c>
      <c r="N4267" s="68" t="str">
        <f>VLOOKUP(K4267,[1]人員授權表!D$3:G$249,4,0)</f>
        <v>無機</v>
      </c>
      <c r="O4267" s="70" t="str">
        <f>IF(J4267=[1]人員授權表!$C$85,"Casper李羿勳",IF(J4267=[1]人員授權表!$C$188,"Iring陳俊明",IF(J4267=[1]人員授權表!$C$189,"Brian陳泓霖",VLOOKUP(K4267,[1]人員授權表!D$2:E$249,2,FALSE))))</f>
        <v>Ruby黃家蓁</v>
      </c>
      <c r="P4267" s="67">
        <f t="shared" si="236"/>
        <v>44788</v>
      </c>
      <c r="Q4267" s="75" t="str">
        <f t="shared" si="234"/>
        <v>週一</v>
      </c>
      <c r="R4267" s="80">
        <v>44788</v>
      </c>
      <c r="Z4267" s="79" t="s">
        <v>1768</v>
      </c>
      <c r="AA4267" s="102"/>
      <c r="AB4267" s="103"/>
    </row>
    <row r="4268" spans="2:28">
      <c r="B4268" s="66">
        <v>44778</v>
      </c>
      <c r="C4268" s="67">
        <v>44783</v>
      </c>
      <c r="D4268" s="68" t="s">
        <v>50</v>
      </c>
      <c r="E4268" s="70" t="s">
        <v>82</v>
      </c>
      <c r="F4268" s="19" t="s">
        <v>1769</v>
      </c>
      <c r="G4268" s="67">
        <v>44776</v>
      </c>
      <c r="H4268" s="67">
        <v>44790</v>
      </c>
      <c r="I4268" s="71">
        <f t="shared" si="233"/>
        <v>14</v>
      </c>
      <c r="J4268" s="72" t="s">
        <v>195</v>
      </c>
      <c r="K4268" s="72" t="s">
        <v>196</v>
      </c>
      <c r="L4268" s="110">
        <v>5</v>
      </c>
      <c r="M4268" s="73" t="s">
        <v>104</v>
      </c>
      <c r="N4268" s="68" t="str">
        <f>VLOOKUP(K4268,[1]人員授權表!D$3:G$249,4,0)</f>
        <v>無機</v>
      </c>
      <c r="O4268" s="70" t="str">
        <f>IF(J4268=[1]人員授權表!$C$85,"Casper李羿勳",IF(J4268=[1]人員授權表!$C$188,"Iring陳俊明",IF(J4268=[1]人員授權表!$C$189,"Brian陳泓霖",VLOOKUP(K4268,[1]人員授權表!D$2:E$249,2,FALSE))))</f>
        <v>Debby胡萱黛</v>
      </c>
      <c r="P4268" s="67">
        <f t="shared" si="236"/>
        <v>44788</v>
      </c>
      <c r="Q4268" s="75" t="str">
        <f t="shared" si="234"/>
        <v>週一</v>
      </c>
      <c r="R4268" s="80">
        <v>44789</v>
      </c>
      <c r="S4268" s="85">
        <v>44789</v>
      </c>
      <c r="T4268" s="70">
        <v>1</v>
      </c>
      <c r="U4268" s="70">
        <v>1</v>
      </c>
      <c r="Y4268" s="78">
        <v>44792</v>
      </c>
      <c r="Z4268" s="79" t="s">
        <v>1773</v>
      </c>
      <c r="AA4268" s="102"/>
      <c r="AB4268" s="103"/>
    </row>
    <row r="4269" spans="2:28">
      <c r="B4269" s="66">
        <v>44778</v>
      </c>
      <c r="C4269" s="67">
        <v>44783</v>
      </c>
      <c r="D4269" s="68" t="s">
        <v>50</v>
      </c>
      <c r="E4269" s="70" t="s">
        <v>82</v>
      </c>
      <c r="F4269" s="19" t="s">
        <v>1769</v>
      </c>
      <c r="G4269" s="67">
        <v>44776</v>
      </c>
      <c r="H4269" s="67">
        <v>44790</v>
      </c>
      <c r="I4269" s="71">
        <f t="shared" si="233"/>
        <v>14</v>
      </c>
      <c r="J4269" s="72" t="s">
        <v>204</v>
      </c>
      <c r="K4269" s="72" t="s">
        <v>205</v>
      </c>
      <c r="L4269" s="110">
        <v>5</v>
      </c>
      <c r="M4269" s="73" t="s">
        <v>104</v>
      </c>
      <c r="N4269" s="68" t="str">
        <f>VLOOKUP(K4269,[1]人員授權表!D$3:G$249,4,0)</f>
        <v>無機</v>
      </c>
      <c r="O4269" s="70" t="str">
        <f>IF(J4269=[1]人員授權表!$C$85,"Casper李羿勳",IF(J4269=[1]人員授權表!$C$188,"Iring陳俊明",IF(J4269=[1]人員授權表!$C$189,"Brian陳泓霖",VLOOKUP(K4269,[1]人員授權表!D$2:E$249,2,FALSE))))</f>
        <v>Iring陳俊明</v>
      </c>
      <c r="P4269" s="67">
        <f t="shared" si="236"/>
        <v>44788</v>
      </c>
      <c r="Q4269" s="75" t="str">
        <f t="shared" si="234"/>
        <v>週一</v>
      </c>
      <c r="R4269" s="80">
        <v>44788</v>
      </c>
      <c r="Z4269" s="79" t="s">
        <v>1768</v>
      </c>
      <c r="AA4269" s="102"/>
      <c r="AB4269" s="103"/>
    </row>
    <row r="4270" spans="2:28">
      <c r="B4270" s="66">
        <v>44777</v>
      </c>
      <c r="D4270" s="68" t="s">
        <v>50</v>
      </c>
      <c r="E4270" s="70" t="s">
        <v>82</v>
      </c>
      <c r="F4270" s="4" t="s">
        <v>1774</v>
      </c>
      <c r="G4270" s="67">
        <v>44776</v>
      </c>
      <c r="H4270" s="67">
        <v>44790</v>
      </c>
      <c r="I4270" s="71">
        <f t="shared" si="233"/>
        <v>14</v>
      </c>
      <c r="J4270" s="72" t="s">
        <v>125</v>
      </c>
      <c r="K4270" s="72" t="s">
        <v>144</v>
      </c>
      <c r="L4270" s="73">
        <v>1</v>
      </c>
      <c r="M4270" s="73" t="s">
        <v>91</v>
      </c>
      <c r="N4270" s="68" t="str">
        <f>VLOOKUP(K4270,[1]人員授權表!D$3:G$249,4,0)</f>
        <v>有機</v>
      </c>
      <c r="O4270" s="70" t="str">
        <f>IF(J4270=[1]人員授權表!$C$85,"Casper李羿勳",IF(J4270=[1]人員授權表!$C$188,"Iring陳俊明",IF(J4270=[1]人員授權表!$C$189,"Brian陳泓霖",VLOOKUP(K4270,[1]人員授權表!D$2:E$249,2,FALSE))))</f>
        <v>Lucy黃詩婷</v>
      </c>
      <c r="P4270" s="67">
        <f t="shared" si="236"/>
        <v>44788</v>
      </c>
      <c r="Q4270" s="75" t="str">
        <f t="shared" si="234"/>
        <v>週一</v>
      </c>
      <c r="R4270" s="80">
        <v>44783</v>
      </c>
      <c r="AA4270" s="102">
        <v>13</v>
      </c>
      <c r="AB4270" s="103" t="s">
        <v>1759</v>
      </c>
    </row>
    <row r="4271" spans="2:28">
      <c r="B4271" s="66">
        <v>44777</v>
      </c>
      <c r="D4271" s="68" t="s">
        <v>50</v>
      </c>
      <c r="E4271" s="70" t="s">
        <v>82</v>
      </c>
      <c r="F4271" s="4" t="s">
        <v>1774</v>
      </c>
      <c r="G4271" s="67">
        <v>44776</v>
      </c>
      <c r="H4271" s="67">
        <v>44790</v>
      </c>
      <c r="I4271" s="71">
        <f t="shared" si="233"/>
        <v>14</v>
      </c>
      <c r="J4271" s="72" t="s">
        <v>453</v>
      </c>
      <c r="K4271" s="72" t="s">
        <v>332</v>
      </c>
      <c r="L4271" s="73">
        <v>1</v>
      </c>
      <c r="M4271" s="73" t="s">
        <v>91</v>
      </c>
      <c r="N4271" s="68" t="str">
        <f>VLOOKUP(K4271,[1]人員授權表!D$3:G$249,4,0)</f>
        <v>有機</v>
      </c>
      <c r="O4271" s="70" t="str">
        <f>IF(J4271=[1]人員授權表!$C$85,"Casper李羿勳",IF(J4271=[1]人員授權表!$C$188,"Iring陳俊明",IF(J4271=[1]人員授權表!$C$189,"Brian陳泓霖",VLOOKUP(K4271,[1]人員授權表!D$2:E$249,2,FALSE))))</f>
        <v>Lucy黃詩婷</v>
      </c>
      <c r="P4271" s="67">
        <f t="shared" si="236"/>
        <v>44788</v>
      </c>
      <c r="Q4271" s="75" t="str">
        <f t="shared" si="234"/>
        <v>週一</v>
      </c>
      <c r="R4271" s="80">
        <v>44783</v>
      </c>
      <c r="AA4271" s="102">
        <v>13</v>
      </c>
      <c r="AB4271" s="103" t="s">
        <v>1759</v>
      </c>
    </row>
    <row r="4272" spans="2:28">
      <c r="B4272" s="66">
        <v>44777</v>
      </c>
      <c r="D4272" s="68" t="s">
        <v>50</v>
      </c>
      <c r="E4272" s="70" t="s">
        <v>82</v>
      </c>
      <c r="F4272" s="4" t="s">
        <v>1775</v>
      </c>
      <c r="G4272" s="67">
        <v>44776</v>
      </c>
      <c r="H4272" s="67">
        <v>44790</v>
      </c>
      <c r="I4272" s="71">
        <f t="shared" si="233"/>
        <v>14</v>
      </c>
      <c r="J4272" s="72" t="s">
        <v>125</v>
      </c>
      <c r="K4272" s="72" t="s">
        <v>144</v>
      </c>
      <c r="L4272" s="73">
        <v>1</v>
      </c>
      <c r="M4272" s="73" t="s">
        <v>91</v>
      </c>
      <c r="N4272" s="68" t="str">
        <f>VLOOKUP(K4272,[1]人員授權表!D$3:G$249,4,0)</f>
        <v>有機</v>
      </c>
      <c r="O4272" s="70" t="str">
        <f>IF(J4272=[1]人員授權表!$C$85,"Casper李羿勳",IF(J4272=[1]人員授權表!$C$188,"Iring陳俊明",IF(J4272=[1]人員授權表!$C$189,"Brian陳泓霖",VLOOKUP(K4272,[1]人員授權表!D$2:E$249,2,FALSE))))</f>
        <v>Lucy黃詩婷</v>
      </c>
      <c r="P4272" s="67">
        <f t="shared" si="236"/>
        <v>44788</v>
      </c>
      <c r="Q4272" s="75" t="str">
        <f t="shared" si="234"/>
        <v>週一</v>
      </c>
      <c r="R4272" s="80">
        <v>44783</v>
      </c>
      <c r="AA4272" s="102">
        <v>13</v>
      </c>
      <c r="AB4272" s="103" t="s">
        <v>1759</v>
      </c>
    </row>
    <row r="4273" spans="2:28">
      <c r="B4273" s="66">
        <v>44777</v>
      </c>
      <c r="D4273" s="68" t="s">
        <v>50</v>
      </c>
      <c r="E4273" s="70" t="s">
        <v>82</v>
      </c>
      <c r="F4273" s="4" t="s">
        <v>1775</v>
      </c>
      <c r="G4273" s="67">
        <v>44776</v>
      </c>
      <c r="H4273" s="67">
        <v>44790</v>
      </c>
      <c r="I4273" s="71">
        <f t="shared" si="233"/>
        <v>14</v>
      </c>
      <c r="J4273" s="72" t="s">
        <v>453</v>
      </c>
      <c r="K4273" s="72" t="s">
        <v>332</v>
      </c>
      <c r="L4273" s="73">
        <v>1</v>
      </c>
      <c r="M4273" s="73" t="s">
        <v>91</v>
      </c>
      <c r="N4273" s="68" t="str">
        <f>VLOOKUP(K4273,[1]人員授權表!D$3:G$249,4,0)</f>
        <v>有機</v>
      </c>
      <c r="O4273" s="70" t="str">
        <f>IF(J4273=[1]人員授權表!$C$85,"Casper李羿勳",IF(J4273=[1]人員授權表!$C$188,"Iring陳俊明",IF(J4273=[1]人員授權表!$C$189,"Brian陳泓霖",VLOOKUP(K4273,[1]人員授權表!D$2:E$249,2,FALSE))))</f>
        <v>Lucy黃詩婷</v>
      </c>
      <c r="P4273" s="67">
        <f t="shared" si="236"/>
        <v>44788</v>
      </c>
      <c r="Q4273" s="75" t="str">
        <f t="shared" si="234"/>
        <v>週一</v>
      </c>
      <c r="R4273" s="80">
        <v>44783</v>
      </c>
      <c r="AA4273" s="102">
        <v>13</v>
      </c>
      <c r="AB4273" s="103" t="s">
        <v>1759</v>
      </c>
    </row>
    <row r="4274" spans="2:28">
      <c r="B4274" s="66">
        <v>44777</v>
      </c>
      <c r="D4274" s="68" t="s">
        <v>50</v>
      </c>
      <c r="E4274" s="70" t="s">
        <v>82</v>
      </c>
      <c r="F4274" s="4" t="s">
        <v>1776</v>
      </c>
      <c r="G4274" s="67">
        <v>44776</v>
      </c>
      <c r="H4274" s="67">
        <v>44790</v>
      </c>
      <c r="I4274" s="71">
        <f t="shared" si="233"/>
        <v>14</v>
      </c>
      <c r="J4274" s="72" t="s">
        <v>125</v>
      </c>
      <c r="K4274" s="72" t="s">
        <v>144</v>
      </c>
      <c r="L4274" s="73">
        <v>1</v>
      </c>
      <c r="M4274" s="73" t="s">
        <v>91</v>
      </c>
      <c r="N4274" s="68" t="str">
        <f>VLOOKUP(K4274,[1]人員授權表!D$3:G$249,4,0)</f>
        <v>有機</v>
      </c>
      <c r="O4274" s="70" t="str">
        <f>IF(J4274=[1]人員授權表!$C$85,"Casper李羿勳",IF(J4274=[1]人員授權表!$C$188,"Iring陳俊明",IF(J4274=[1]人員授權表!$C$189,"Brian陳泓霖",VLOOKUP(K4274,[1]人員授權表!D$2:E$249,2,FALSE))))</f>
        <v>Lucy黃詩婷</v>
      </c>
      <c r="P4274" s="67">
        <f t="shared" si="236"/>
        <v>44788</v>
      </c>
      <c r="Q4274" s="75" t="str">
        <f t="shared" si="234"/>
        <v>週一</v>
      </c>
      <c r="R4274" s="80">
        <v>44783</v>
      </c>
      <c r="AA4274" s="102">
        <v>13</v>
      </c>
      <c r="AB4274" s="103" t="s">
        <v>1759</v>
      </c>
    </row>
    <row r="4275" spans="2:28">
      <c r="B4275" s="66">
        <v>44777</v>
      </c>
      <c r="D4275" s="68" t="s">
        <v>50</v>
      </c>
      <c r="E4275" s="70" t="s">
        <v>82</v>
      </c>
      <c r="F4275" s="4" t="s">
        <v>1776</v>
      </c>
      <c r="G4275" s="67">
        <v>44776</v>
      </c>
      <c r="H4275" s="67">
        <v>44790</v>
      </c>
      <c r="I4275" s="71">
        <f t="shared" si="233"/>
        <v>14</v>
      </c>
      <c r="J4275" s="72" t="s">
        <v>453</v>
      </c>
      <c r="K4275" s="72" t="s">
        <v>332</v>
      </c>
      <c r="L4275" s="73">
        <v>1</v>
      </c>
      <c r="M4275" s="73" t="s">
        <v>91</v>
      </c>
      <c r="N4275" s="68" t="str">
        <f>VLOOKUP(K4275,[1]人員授權表!D$3:G$249,4,0)</f>
        <v>有機</v>
      </c>
      <c r="O4275" s="70" t="str">
        <f>IF(J4275=[1]人員授權表!$C$85,"Casper李羿勳",IF(J4275=[1]人員授權表!$C$188,"Iring陳俊明",IF(J4275=[1]人員授權表!$C$189,"Brian陳泓霖",VLOOKUP(K4275,[1]人員授權表!D$2:E$249,2,FALSE))))</f>
        <v>Lucy黃詩婷</v>
      </c>
      <c r="P4275" s="67">
        <f t="shared" si="236"/>
        <v>44788</v>
      </c>
      <c r="Q4275" s="75" t="str">
        <f t="shared" si="234"/>
        <v>週一</v>
      </c>
      <c r="R4275" s="80">
        <v>44783</v>
      </c>
      <c r="AA4275" s="102">
        <v>13</v>
      </c>
      <c r="AB4275" s="103" t="s">
        <v>1759</v>
      </c>
    </row>
    <row r="4276" spans="2:28">
      <c r="B4276" s="66">
        <v>44777</v>
      </c>
      <c r="D4276" s="68" t="s">
        <v>50</v>
      </c>
      <c r="E4276" s="70" t="s">
        <v>82</v>
      </c>
      <c r="F4276" s="4" t="s">
        <v>1777</v>
      </c>
      <c r="G4276" s="67">
        <v>44776</v>
      </c>
      <c r="H4276" s="67">
        <v>44790</v>
      </c>
      <c r="I4276" s="71">
        <f t="shared" si="233"/>
        <v>14</v>
      </c>
      <c r="J4276" s="72" t="s">
        <v>125</v>
      </c>
      <c r="K4276" s="72" t="s">
        <v>144</v>
      </c>
      <c r="L4276" s="73">
        <v>1</v>
      </c>
      <c r="M4276" s="73" t="s">
        <v>91</v>
      </c>
      <c r="N4276" s="68" t="str">
        <f>VLOOKUP(K4276,[1]人員授權表!D$3:G$249,4,0)</f>
        <v>有機</v>
      </c>
      <c r="O4276" s="70" t="str">
        <f>IF(J4276=[1]人員授權表!$C$85,"Casper李羿勳",IF(J4276=[1]人員授權表!$C$188,"Iring陳俊明",IF(J4276=[1]人員授權表!$C$189,"Brian陳泓霖",VLOOKUP(K4276,[1]人員授權表!D$2:E$249,2,FALSE))))</f>
        <v>Lucy黃詩婷</v>
      </c>
      <c r="P4276" s="67">
        <f t="shared" si="236"/>
        <v>44788</v>
      </c>
      <c r="Q4276" s="75" t="str">
        <f t="shared" si="234"/>
        <v>週一</v>
      </c>
      <c r="R4276" s="80">
        <v>44783</v>
      </c>
      <c r="AA4276" s="102">
        <v>13</v>
      </c>
      <c r="AB4276" s="103" t="s">
        <v>1759</v>
      </c>
    </row>
    <row r="4277" spans="2:28">
      <c r="B4277" s="66">
        <v>44777</v>
      </c>
      <c r="D4277" s="68" t="s">
        <v>50</v>
      </c>
      <c r="E4277" s="70" t="s">
        <v>82</v>
      </c>
      <c r="F4277" s="4" t="s">
        <v>1777</v>
      </c>
      <c r="G4277" s="67">
        <v>44776</v>
      </c>
      <c r="H4277" s="67">
        <v>44790</v>
      </c>
      <c r="I4277" s="71">
        <f t="shared" si="233"/>
        <v>14</v>
      </c>
      <c r="J4277" s="72" t="s">
        <v>453</v>
      </c>
      <c r="K4277" s="72" t="s">
        <v>332</v>
      </c>
      <c r="L4277" s="73">
        <v>1</v>
      </c>
      <c r="M4277" s="73" t="s">
        <v>91</v>
      </c>
      <c r="N4277" s="68" t="str">
        <f>VLOOKUP(K4277,[1]人員授權表!D$3:G$249,4,0)</f>
        <v>有機</v>
      </c>
      <c r="O4277" s="70" t="str">
        <f>IF(J4277=[1]人員授權表!$C$85,"Casper李羿勳",IF(J4277=[1]人員授權表!$C$188,"Iring陳俊明",IF(J4277=[1]人員授權表!$C$189,"Brian陳泓霖",VLOOKUP(K4277,[1]人員授權表!D$2:E$249,2,FALSE))))</f>
        <v>Lucy黃詩婷</v>
      </c>
      <c r="P4277" s="67">
        <f t="shared" si="236"/>
        <v>44788</v>
      </c>
      <c r="Q4277" s="75" t="str">
        <f t="shared" si="234"/>
        <v>週一</v>
      </c>
      <c r="R4277" s="80">
        <v>44783</v>
      </c>
      <c r="AA4277" s="102">
        <v>13</v>
      </c>
      <c r="AB4277" s="103" t="s">
        <v>1759</v>
      </c>
    </row>
    <row r="4278" spans="2:28">
      <c r="B4278" s="66">
        <v>44769</v>
      </c>
      <c r="C4278" s="67">
        <v>44776</v>
      </c>
      <c r="D4278" s="68" t="s">
        <v>50</v>
      </c>
      <c r="E4278" s="70" t="s">
        <v>82</v>
      </c>
      <c r="F4278" s="4" t="s">
        <v>1778</v>
      </c>
      <c r="G4278" s="67">
        <v>44766</v>
      </c>
      <c r="H4278" s="67">
        <v>44790</v>
      </c>
      <c r="I4278" s="71">
        <f t="shared" si="233"/>
        <v>24</v>
      </c>
      <c r="J4278" s="72" t="s">
        <v>195</v>
      </c>
      <c r="K4278" s="72" t="s">
        <v>345</v>
      </c>
      <c r="L4278" s="110">
        <v>33</v>
      </c>
      <c r="M4278" s="73" t="s">
        <v>108</v>
      </c>
      <c r="N4278" s="68" t="str">
        <f>VLOOKUP(K4278,[1]人員授權表!D$3:G$249,4,0)</f>
        <v>無機</v>
      </c>
      <c r="O4278" s="70" t="str">
        <f>IF(J4278=[1]人員授權表!$C$85,"Casper李羿勳",IF(J4278=[1]人員授權表!$C$188,"Iring陳俊明",IF(J4278=[1]人員授權表!$C$189,"Brian陳泓霖",VLOOKUP(K4278,[1]人員授權表!D$2:E$249,2,FALSE))))</f>
        <v>Debby胡萱黛</v>
      </c>
      <c r="P4278" s="67">
        <f t="shared" si="236"/>
        <v>44788</v>
      </c>
      <c r="Q4278" s="75" t="str">
        <f t="shared" si="234"/>
        <v>週一</v>
      </c>
      <c r="R4278" s="80">
        <v>44783</v>
      </c>
      <c r="AA4278" s="1"/>
    </row>
    <row r="4279" spans="2:28">
      <c r="C4279" s="67">
        <v>44799</v>
      </c>
      <c r="D4279" s="68" t="s">
        <v>50</v>
      </c>
      <c r="E4279" s="70" t="s">
        <v>82</v>
      </c>
      <c r="F4279" s="70" t="s">
        <v>1779</v>
      </c>
      <c r="G4279" s="67">
        <v>44776</v>
      </c>
      <c r="H4279" s="67">
        <v>44790</v>
      </c>
      <c r="I4279" s="71">
        <f t="shared" si="233"/>
        <v>14</v>
      </c>
      <c r="J4279" s="72" t="s">
        <v>919</v>
      </c>
      <c r="K4279" s="72" t="s">
        <v>187</v>
      </c>
      <c r="L4279" s="73">
        <v>7</v>
      </c>
      <c r="M4279" s="73" t="s">
        <v>104</v>
      </c>
      <c r="N4279" s="68" t="str">
        <f>VLOOKUP(K4279,[1]人員授權表!D$3:G$249,4,0)</f>
        <v>無機</v>
      </c>
      <c r="O4279" s="70" t="str">
        <f>IF(J4279=[1]人員授權表!$C$85,"Casper李羿勳",IF(J4279=[1]人員授權表!$C$188,"Iring陳俊明",IF(J4279=[1]人員授權表!$C$189,"Brian陳泓霖",VLOOKUP(K4279,[1]人員授權表!D$2:E$249,2,FALSE))))</f>
        <v>Ruby黃家蓁</v>
      </c>
      <c r="P4279" s="67">
        <f t="shared" si="236"/>
        <v>44788</v>
      </c>
      <c r="Q4279" s="75" t="str">
        <f t="shared" si="234"/>
        <v>週一</v>
      </c>
      <c r="R4279" s="80">
        <v>44804</v>
      </c>
      <c r="S4279" s="113">
        <v>44802</v>
      </c>
      <c r="V4279" s="70">
        <v>2</v>
      </c>
      <c r="X4279" s="70">
        <v>1</v>
      </c>
      <c r="Y4279" s="78">
        <v>44804</v>
      </c>
      <c r="Z4279" s="79" t="s">
        <v>1780</v>
      </c>
      <c r="AA4279" s="1"/>
    </row>
    <row r="4280" spans="2:28">
      <c r="D4280" s="68" t="s">
        <v>50</v>
      </c>
      <c r="E4280" s="70" t="s">
        <v>82</v>
      </c>
      <c r="F4280" s="70" t="s">
        <v>1779</v>
      </c>
      <c r="G4280" s="67">
        <v>44776</v>
      </c>
      <c r="H4280" s="67">
        <v>44790</v>
      </c>
      <c r="I4280" s="71">
        <f t="shared" si="233"/>
        <v>14</v>
      </c>
      <c r="J4280" s="72" t="s">
        <v>195</v>
      </c>
      <c r="K4280" s="72" t="s">
        <v>196</v>
      </c>
      <c r="L4280" s="73">
        <v>7</v>
      </c>
      <c r="M4280" s="73" t="s">
        <v>104</v>
      </c>
      <c r="N4280" s="68" t="str">
        <f>VLOOKUP(K4280,[1]人員授權表!D$3:G$249,4,0)</f>
        <v>無機</v>
      </c>
      <c r="O4280" s="70" t="str">
        <f>IF(J4280=[1]人員授權表!$C$85,"Casper李羿勳",IF(J4280=[1]人員授權表!$C$188,"Iring陳俊明",IF(J4280=[1]人員授權表!$C$189,"Brian陳泓霖",VLOOKUP(K4280,[1]人員授權表!D$2:E$249,2,FALSE))))</f>
        <v>Debby胡萱黛</v>
      </c>
      <c r="P4280" s="67">
        <f t="shared" si="236"/>
        <v>44788</v>
      </c>
      <c r="Q4280" s="75" t="str">
        <f t="shared" si="234"/>
        <v>週一</v>
      </c>
      <c r="R4280" s="80">
        <v>44789</v>
      </c>
      <c r="W4280" s="70">
        <v>1</v>
      </c>
      <c r="AA4280" s="1"/>
    </row>
    <row r="4281" spans="2:28">
      <c r="D4281" s="68" t="s">
        <v>50</v>
      </c>
      <c r="E4281" s="70" t="s">
        <v>82</v>
      </c>
      <c r="F4281" s="70" t="s">
        <v>1781</v>
      </c>
      <c r="G4281" s="67">
        <v>44776</v>
      </c>
      <c r="H4281" s="67">
        <v>44790</v>
      </c>
      <c r="I4281" s="71">
        <f t="shared" si="233"/>
        <v>14</v>
      </c>
      <c r="J4281" s="72" t="s">
        <v>204</v>
      </c>
      <c r="K4281" s="72" t="s">
        <v>205</v>
      </c>
      <c r="L4281" s="73">
        <v>7</v>
      </c>
      <c r="M4281" s="73" t="s">
        <v>104</v>
      </c>
      <c r="N4281" s="68" t="str">
        <f>VLOOKUP(K4281,[1]人員授權表!D$3:G$249,4,0)</f>
        <v>無機</v>
      </c>
      <c r="O4281" s="70" t="str">
        <f>IF(J4281=[1]人員授權表!$C$85,"Casper李羿勳",IF(J4281=[1]人員授權表!$C$188,"Iring陳俊明",IF(J4281=[1]人員授權表!$C$189,"Brian陳泓霖",VLOOKUP(K4281,[1]人員授權表!D$2:E$249,2,FALSE))))</f>
        <v>Iring陳俊明</v>
      </c>
      <c r="P4281" s="67">
        <f t="shared" si="236"/>
        <v>44788</v>
      </c>
      <c r="Q4281" s="75" t="str">
        <f t="shared" si="234"/>
        <v>週一</v>
      </c>
      <c r="R4281" s="80">
        <v>44782</v>
      </c>
      <c r="AA4281" s="1"/>
    </row>
    <row r="4282" spans="2:28">
      <c r="D4282" s="68" t="s">
        <v>50</v>
      </c>
      <c r="E4282" s="70" t="s">
        <v>82</v>
      </c>
      <c r="F4282" s="70" t="s">
        <v>1779</v>
      </c>
      <c r="G4282" s="67">
        <v>44776</v>
      </c>
      <c r="H4282" s="67">
        <v>44790</v>
      </c>
      <c r="I4282" s="71">
        <f t="shared" si="233"/>
        <v>14</v>
      </c>
      <c r="J4282" s="72" t="s">
        <v>151</v>
      </c>
      <c r="K4282" s="72" t="s">
        <v>1651</v>
      </c>
      <c r="L4282" s="73">
        <v>7</v>
      </c>
      <c r="M4282" s="73" t="s">
        <v>104</v>
      </c>
      <c r="N4282" s="68" t="str">
        <f>VLOOKUP(K4282,[1]人員授權表!D$3:G$249,4,0)</f>
        <v>無機</v>
      </c>
      <c r="O4282" s="70" t="str">
        <f>IF(J4282=[1]人員授權表!$C$85,"Casper李羿勳",IF(J4282=[1]人員授權表!$C$188,"Iring陳俊明",IF(J4282=[1]人員授權表!$C$189,"Brian陳泓霖",VLOOKUP(K4282,[1]人員授權表!D$2:E$249,2,FALSE))))</f>
        <v>Vicky游崴涵</v>
      </c>
      <c r="P4282" s="67">
        <f t="shared" si="236"/>
        <v>44788</v>
      </c>
      <c r="Q4282" s="75" t="str">
        <f t="shared" si="234"/>
        <v>週一</v>
      </c>
      <c r="R4282" s="80">
        <v>44789</v>
      </c>
      <c r="S4282" s="85">
        <v>44789</v>
      </c>
      <c r="T4282" s="70">
        <v>1</v>
      </c>
      <c r="AA4282" s="1"/>
    </row>
    <row r="4283" spans="2:28">
      <c r="D4283" s="68" t="s">
        <v>50</v>
      </c>
      <c r="E4283" s="70" t="s">
        <v>82</v>
      </c>
      <c r="F4283" s="70" t="s">
        <v>1781</v>
      </c>
      <c r="G4283" s="67">
        <v>44776</v>
      </c>
      <c r="H4283" s="67">
        <v>44790</v>
      </c>
      <c r="I4283" s="71">
        <f t="shared" si="233"/>
        <v>14</v>
      </c>
      <c r="J4283" s="72" t="s">
        <v>1652</v>
      </c>
      <c r="K4283" s="72" t="s">
        <v>1782</v>
      </c>
      <c r="L4283" s="73">
        <v>7</v>
      </c>
      <c r="M4283" s="73" t="s">
        <v>104</v>
      </c>
      <c r="N4283" s="68" t="str">
        <f>VLOOKUP(K4283,[1]人員授權表!D$3:G$249,4,0)</f>
        <v>有機</v>
      </c>
      <c r="O4283" s="70" t="str">
        <f>IF(J4283=[1]人員授權表!$C$85,"Casper李羿勳",IF(J4283=[1]人員授權表!$C$188,"Iring陳俊明",IF(J4283=[1]人員授權表!$C$189,"Brian陳泓霖",VLOOKUP(K4283,[1]人員授權表!D$2:E$249,2,FALSE))))</f>
        <v>Casper李羿勳</v>
      </c>
      <c r="P4283" s="67">
        <f t="shared" si="236"/>
        <v>44788</v>
      </c>
      <c r="Q4283" s="75" t="str">
        <f t="shared" si="234"/>
        <v>週一</v>
      </c>
      <c r="R4283" s="80">
        <v>44785</v>
      </c>
      <c r="AA4283" s="1"/>
    </row>
    <row r="4284" spans="2:28">
      <c r="D4284" s="68" t="s">
        <v>50</v>
      </c>
      <c r="E4284" s="70" t="s">
        <v>82</v>
      </c>
      <c r="F4284" s="70" t="s">
        <v>1781</v>
      </c>
      <c r="G4284" s="67">
        <v>44776</v>
      </c>
      <c r="H4284" s="67">
        <v>44790</v>
      </c>
      <c r="I4284" s="71">
        <f t="shared" si="233"/>
        <v>14</v>
      </c>
      <c r="J4284" s="72" t="s">
        <v>198</v>
      </c>
      <c r="K4284" s="72" t="s">
        <v>199</v>
      </c>
      <c r="L4284" s="73">
        <v>7</v>
      </c>
      <c r="M4284" s="73" t="s">
        <v>104</v>
      </c>
      <c r="N4284" s="68" t="str">
        <f>VLOOKUP(K4284,[1]人員授權表!D$3:G$249,4,0)</f>
        <v>無機</v>
      </c>
      <c r="O4284" s="70" t="str">
        <f>IF(J4284=[1]人員授權表!$C$85,"Casper李羿勳",IF(J4284=[1]人員授權表!$C$188,"Iring陳俊明",IF(J4284=[1]人員授權表!$C$189,"Brian陳泓霖",VLOOKUP(K4284,[1]人員授權表!D$2:E$249,2,FALSE))))</f>
        <v>Vicky游崴涵</v>
      </c>
      <c r="P4284" s="67">
        <f t="shared" si="236"/>
        <v>44788</v>
      </c>
      <c r="Q4284" s="75" t="str">
        <f t="shared" si="234"/>
        <v>週一</v>
      </c>
      <c r="R4284" s="80">
        <v>44783</v>
      </c>
      <c r="AA4284" s="1"/>
    </row>
    <row r="4285" spans="2:28">
      <c r="D4285" s="68" t="s">
        <v>50</v>
      </c>
      <c r="E4285" s="70" t="s">
        <v>82</v>
      </c>
      <c r="F4285" s="70" t="s">
        <v>1781</v>
      </c>
      <c r="G4285" s="67">
        <v>44776</v>
      </c>
      <c r="H4285" s="67">
        <v>44790</v>
      </c>
      <c r="I4285" s="71">
        <f t="shared" si="233"/>
        <v>14</v>
      </c>
      <c r="J4285" s="72" t="s">
        <v>141</v>
      </c>
      <c r="K4285" s="72" t="s">
        <v>142</v>
      </c>
      <c r="L4285" s="73">
        <v>7</v>
      </c>
      <c r="M4285" s="73" t="s">
        <v>104</v>
      </c>
      <c r="N4285" s="68" t="str">
        <f>VLOOKUP(K4285,[1]人員授權表!D$3:G$249,4,0)</f>
        <v>無機</v>
      </c>
      <c r="O4285" s="70" t="str">
        <f>IF(J4285=[1]人員授權表!$C$85,"Casper李羿勳",IF(J4285=[1]人員授權表!$C$188,"Iring陳俊明",IF(J4285=[1]人員授權表!$C$189,"Brian陳泓霖",VLOOKUP(K4285,[1]人員授權表!D$2:E$249,2,FALSE))))</f>
        <v>Dennis陳汶宏</v>
      </c>
      <c r="P4285" s="67">
        <f t="shared" si="236"/>
        <v>44788</v>
      </c>
      <c r="Q4285" s="75" t="str">
        <f t="shared" si="234"/>
        <v>週一</v>
      </c>
      <c r="R4285" s="80">
        <v>44784</v>
      </c>
      <c r="AA4285" s="1"/>
    </row>
    <row r="4286" spans="2:28">
      <c r="D4286" s="68" t="s">
        <v>50</v>
      </c>
      <c r="E4286" s="70" t="s">
        <v>82</v>
      </c>
      <c r="F4286" s="70" t="s">
        <v>1781</v>
      </c>
      <c r="G4286" s="67">
        <v>44776</v>
      </c>
      <c r="H4286" s="67">
        <v>44790</v>
      </c>
      <c r="I4286" s="71">
        <f t="shared" si="233"/>
        <v>14</v>
      </c>
      <c r="J4286" s="72" t="s">
        <v>175</v>
      </c>
      <c r="K4286" s="72" t="s">
        <v>176</v>
      </c>
      <c r="L4286" s="73">
        <v>7</v>
      </c>
      <c r="M4286" s="73" t="s">
        <v>104</v>
      </c>
      <c r="N4286" s="68" t="str">
        <f>VLOOKUP(K4286,[1]人員授權表!D$3:G$249,4,0)</f>
        <v>無機</v>
      </c>
      <c r="O4286" s="70" t="s">
        <v>177</v>
      </c>
      <c r="P4286" s="67">
        <f t="shared" si="236"/>
        <v>44788</v>
      </c>
      <c r="Q4286" s="75" t="str">
        <f t="shared" si="234"/>
        <v>週一</v>
      </c>
      <c r="R4286" s="80">
        <v>44785</v>
      </c>
      <c r="AA4286" s="1"/>
    </row>
    <row r="4287" spans="2:28">
      <c r="B4287" s="66">
        <v>44776</v>
      </c>
      <c r="D4287" s="68" t="s">
        <v>50</v>
      </c>
      <c r="E4287" s="70" t="s">
        <v>82</v>
      </c>
      <c r="F4287" s="4" t="s">
        <v>1783</v>
      </c>
      <c r="G4287" s="67">
        <v>44775</v>
      </c>
      <c r="H4287" s="67">
        <v>44790</v>
      </c>
      <c r="I4287" s="71">
        <f t="shared" si="233"/>
        <v>15</v>
      </c>
      <c r="J4287" s="72" t="s">
        <v>649</v>
      </c>
      <c r="K4287" s="72" t="s">
        <v>650</v>
      </c>
      <c r="L4287" s="73">
        <v>2</v>
      </c>
      <c r="M4287" s="73" t="s">
        <v>108</v>
      </c>
      <c r="N4287" s="68" t="str">
        <f>VLOOKUP(K4287,[1]人員授權表!D$3:G$249,4,0)</f>
        <v>有機</v>
      </c>
      <c r="O4287" s="70" t="str">
        <f>IF(J4287=[1]人員授權表!$C$85,"Casper李羿勳",IF(J4287=[1]人員授權表!$C$188,"Iring陳俊明",IF(J4287=[1]人員授權表!$C$189,"Brian陳泓霖",VLOOKUP(K4287,[1]人員授權表!D$2:E$249,2,FALSE))))</f>
        <v>Casper李羿勳</v>
      </c>
      <c r="P4287" s="67">
        <f t="shared" si="236"/>
        <v>44788</v>
      </c>
      <c r="Q4287" s="75" t="str">
        <f t="shared" si="234"/>
        <v>週一</v>
      </c>
      <c r="R4287" s="80">
        <v>44784</v>
      </c>
      <c r="AA4287" s="1"/>
    </row>
    <row r="4288" spans="2:28">
      <c r="D4288" s="68" t="s">
        <v>50</v>
      </c>
      <c r="E4288" s="70" t="s">
        <v>51</v>
      </c>
      <c r="F4288" s="70" t="s">
        <v>1784</v>
      </c>
      <c r="G4288" s="67">
        <v>44775</v>
      </c>
      <c r="H4288" s="67">
        <v>44791</v>
      </c>
      <c r="I4288" s="71">
        <f t="shared" si="233"/>
        <v>16</v>
      </c>
      <c r="J4288" s="72" t="s">
        <v>546</v>
      </c>
      <c r="K4288" s="72" t="s">
        <v>337</v>
      </c>
      <c r="L4288" s="73">
        <v>1</v>
      </c>
      <c r="M4288" s="73" t="s">
        <v>104</v>
      </c>
      <c r="N4288" s="68" t="str">
        <f>VLOOKUP(K4288,[1]人員授權表!D$3:G$249,4,0)</f>
        <v>無機</v>
      </c>
      <c r="O4288" s="70" t="str">
        <f>IF(J4288=[1]人員授權表!$C$85,"Casper李羿勳",IF(J4288=[1]人員授權表!$C$188,"Iring陳俊明",IF(J4288=[1]人員授權表!$C$189,"Brian陳泓霖",VLOOKUP(K4288,[1]人員授權表!D$2:E$249,2,FALSE))))</f>
        <v>Iring陳俊明</v>
      </c>
      <c r="P4288" s="67">
        <f t="shared" si="236"/>
        <v>44789</v>
      </c>
      <c r="Q4288" s="75" t="str">
        <f t="shared" si="234"/>
        <v>週二</v>
      </c>
      <c r="R4288" s="80">
        <v>44788</v>
      </c>
      <c r="AA4288" s="1"/>
    </row>
    <row r="4289" spans="2:28">
      <c r="D4289" s="68" t="s">
        <v>50</v>
      </c>
      <c r="E4289" s="70" t="s">
        <v>51</v>
      </c>
      <c r="F4289" s="70" t="s">
        <v>1785</v>
      </c>
      <c r="G4289" s="67">
        <v>44775</v>
      </c>
      <c r="H4289" s="67">
        <v>44791</v>
      </c>
      <c r="I4289" s="71">
        <f t="shared" si="233"/>
        <v>16</v>
      </c>
      <c r="J4289" s="72" t="s">
        <v>547</v>
      </c>
      <c r="K4289" s="72" t="s">
        <v>337</v>
      </c>
      <c r="L4289" s="73">
        <v>1</v>
      </c>
      <c r="M4289" s="73" t="s">
        <v>104</v>
      </c>
      <c r="N4289" s="68" t="str">
        <f>VLOOKUP(K4289,[1]人員授權表!D$3:G$249,4,0)</f>
        <v>無機</v>
      </c>
      <c r="O4289" s="70" t="str">
        <f>IF(J4289=[1]人員授權表!$C$85,"Casper李羿勳",IF(J4289=[1]人員授權表!$C$188,"Iring陳俊明",IF(J4289=[1]人員授權表!$C$189,"Brian陳泓霖",VLOOKUP(K4289,[1]人員授權表!D$2:E$249,2,FALSE))))</f>
        <v>Iring陳俊明</v>
      </c>
      <c r="P4289" s="67">
        <f t="shared" si="236"/>
        <v>44789</v>
      </c>
      <c r="Q4289" s="75" t="str">
        <f t="shared" si="234"/>
        <v>週二</v>
      </c>
      <c r="R4289" s="80">
        <v>44788</v>
      </c>
      <c r="AA4289" s="1"/>
    </row>
    <row r="4290" spans="2:28">
      <c r="D4290" s="68" t="s">
        <v>50</v>
      </c>
      <c r="E4290" s="70" t="s">
        <v>51</v>
      </c>
      <c r="F4290" s="70" t="s">
        <v>1785</v>
      </c>
      <c r="G4290" s="67">
        <v>44775</v>
      </c>
      <c r="H4290" s="67">
        <v>44791</v>
      </c>
      <c r="I4290" s="71">
        <f t="shared" si="233"/>
        <v>16</v>
      </c>
      <c r="J4290" s="72" t="s">
        <v>548</v>
      </c>
      <c r="K4290" s="72" t="s">
        <v>337</v>
      </c>
      <c r="L4290" s="73">
        <v>1</v>
      </c>
      <c r="M4290" s="73" t="s">
        <v>104</v>
      </c>
      <c r="N4290" s="68" t="str">
        <f>VLOOKUP(K4290,[1]人員授權表!D$3:G$249,4,0)</f>
        <v>無機</v>
      </c>
      <c r="O4290" s="70" t="str">
        <f>IF(J4290=[1]人員授權表!$C$85,"Casper李羿勳",IF(J4290=[1]人員授權表!$C$188,"Iring陳俊明",IF(J4290=[1]人員授權表!$C$189,"Brian陳泓霖",VLOOKUP(K4290,[1]人員授權表!D$2:E$249,2,FALSE))))</f>
        <v>Iring陳俊明</v>
      </c>
      <c r="P4290" s="67">
        <f t="shared" si="236"/>
        <v>44789</v>
      </c>
      <c r="Q4290" s="75" t="str">
        <f t="shared" si="234"/>
        <v>週二</v>
      </c>
      <c r="R4290" s="80">
        <v>44788</v>
      </c>
      <c r="AA4290" s="1"/>
    </row>
    <row r="4291" spans="2:28">
      <c r="D4291" s="68" t="s">
        <v>50</v>
      </c>
      <c r="E4291" s="70" t="s">
        <v>51</v>
      </c>
      <c r="F4291" s="70" t="s">
        <v>1785</v>
      </c>
      <c r="G4291" s="67">
        <v>44775</v>
      </c>
      <c r="H4291" s="67">
        <v>44791</v>
      </c>
      <c r="I4291" s="71">
        <f t="shared" si="233"/>
        <v>16</v>
      </c>
      <c r="J4291" s="72" t="s">
        <v>549</v>
      </c>
      <c r="K4291" s="72" t="s">
        <v>337</v>
      </c>
      <c r="L4291" s="73">
        <v>1</v>
      </c>
      <c r="M4291" s="73" t="s">
        <v>104</v>
      </c>
      <c r="N4291" s="68" t="str">
        <f>VLOOKUP(K4291,[1]人員授權表!D$3:G$249,4,0)</f>
        <v>無機</v>
      </c>
      <c r="O4291" s="70" t="str">
        <f>IF(J4291=[1]人員授權表!$C$85,"Casper李羿勳",IF(J4291=[1]人員授權表!$C$188,"Iring陳俊明",IF(J4291=[1]人員授權表!$C$189,"Brian陳泓霖",VLOOKUP(K4291,[1]人員授權表!D$2:E$249,2,FALSE))))</f>
        <v>Iring陳俊明</v>
      </c>
      <c r="P4291" s="67">
        <f t="shared" si="236"/>
        <v>44789</v>
      </c>
      <c r="Q4291" s="75" t="str">
        <f t="shared" si="234"/>
        <v>週二</v>
      </c>
      <c r="R4291" s="80">
        <v>44788</v>
      </c>
      <c r="AA4291" s="1"/>
    </row>
    <row r="4292" spans="2:28">
      <c r="D4292" s="68" t="s">
        <v>50</v>
      </c>
      <c r="E4292" s="70" t="s">
        <v>51</v>
      </c>
      <c r="F4292" s="70" t="s">
        <v>1785</v>
      </c>
      <c r="G4292" s="67">
        <v>44775</v>
      </c>
      <c r="H4292" s="67">
        <v>44791</v>
      </c>
      <c r="I4292" s="71">
        <f t="shared" si="233"/>
        <v>16</v>
      </c>
      <c r="J4292" s="72" t="s">
        <v>550</v>
      </c>
      <c r="K4292" s="72" t="s">
        <v>337</v>
      </c>
      <c r="L4292" s="73">
        <v>1</v>
      </c>
      <c r="M4292" s="73" t="s">
        <v>104</v>
      </c>
      <c r="N4292" s="68" t="str">
        <f>VLOOKUP(K4292,[1]人員授權表!D$3:G$249,4,0)</f>
        <v>無機</v>
      </c>
      <c r="O4292" s="70" t="str">
        <f>IF(J4292=[1]人員授權表!$C$85,"Casper李羿勳",IF(J4292=[1]人員授權表!$C$188,"Iring陳俊明",IF(J4292=[1]人員授權表!$C$189,"Brian陳泓霖",VLOOKUP(K4292,[1]人員授權表!D$2:E$249,2,FALSE))))</f>
        <v>Iring陳俊明</v>
      </c>
      <c r="P4292" s="67">
        <f t="shared" si="236"/>
        <v>44789</v>
      </c>
      <c r="Q4292" s="75" t="str">
        <f t="shared" si="234"/>
        <v>週二</v>
      </c>
      <c r="R4292" s="80">
        <v>44788</v>
      </c>
      <c r="AA4292" s="1"/>
    </row>
    <row r="4293" spans="2:28">
      <c r="D4293" s="68" t="s">
        <v>50</v>
      </c>
      <c r="E4293" s="70" t="s">
        <v>51</v>
      </c>
      <c r="F4293" s="70" t="s">
        <v>1785</v>
      </c>
      <c r="G4293" s="67">
        <v>44775</v>
      </c>
      <c r="H4293" s="67">
        <v>44791</v>
      </c>
      <c r="I4293" s="71">
        <f t="shared" si="233"/>
        <v>16</v>
      </c>
      <c r="J4293" s="72" t="s">
        <v>551</v>
      </c>
      <c r="K4293" s="72" t="s">
        <v>337</v>
      </c>
      <c r="L4293" s="73">
        <v>1</v>
      </c>
      <c r="M4293" s="73" t="s">
        <v>104</v>
      </c>
      <c r="N4293" s="68" t="str">
        <f>VLOOKUP(K4293,[1]人員授權表!D$3:G$249,4,0)</f>
        <v>無機</v>
      </c>
      <c r="O4293" s="70" t="str">
        <f>IF(J4293=[1]人員授權表!$C$85,"Casper李羿勳",IF(J4293=[1]人員授權表!$C$188,"Iring陳俊明",IF(J4293=[1]人員授權表!$C$189,"Brian陳泓霖",VLOOKUP(K4293,[1]人員授權表!D$2:E$249,2,FALSE))))</f>
        <v>Iring陳俊明</v>
      </c>
      <c r="P4293" s="67">
        <f t="shared" si="236"/>
        <v>44789</v>
      </c>
      <c r="Q4293" s="75" t="str">
        <f t="shared" si="234"/>
        <v>週二</v>
      </c>
      <c r="R4293" s="80">
        <v>44788</v>
      </c>
      <c r="AA4293" s="1"/>
    </row>
    <row r="4294" spans="2:28">
      <c r="D4294" s="68" t="s">
        <v>50</v>
      </c>
      <c r="E4294" s="70" t="s">
        <v>51</v>
      </c>
      <c r="F4294" s="70" t="s">
        <v>1785</v>
      </c>
      <c r="G4294" s="67">
        <v>44775</v>
      </c>
      <c r="H4294" s="67">
        <v>44791</v>
      </c>
      <c r="I4294" s="71">
        <f t="shared" si="233"/>
        <v>16</v>
      </c>
      <c r="J4294" s="72" t="s">
        <v>552</v>
      </c>
      <c r="K4294" s="72" t="s">
        <v>337</v>
      </c>
      <c r="L4294" s="73">
        <v>1</v>
      </c>
      <c r="M4294" s="73" t="s">
        <v>104</v>
      </c>
      <c r="N4294" s="68" t="str">
        <f>VLOOKUP(K4294,[1]人員授權表!D$3:G$249,4,0)</f>
        <v>無機</v>
      </c>
      <c r="O4294" s="70" t="str">
        <f>IF(J4294=[1]人員授權表!$C$85,"Casper李羿勳",IF(J4294=[1]人員授權表!$C$188,"Iring陳俊明",IF(J4294=[1]人員授權表!$C$189,"Brian陳泓霖",VLOOKUP(K4294,[1]人員授權表!D$2:E$249,2,FALSE))))</f>
        <v>Iring陳俊明</v>
      </c>
      <c r="P4294" s="67">
        <f t="shared" si="236"/>
        <v>44789</v>
      </c>
      <c r="Q4294" s="75" t="str">
        <f t="shared" si="234"/>
        <v>週二</v>
      </c>
      <c r="R4294" s="80">
        <v>44788</v>
      </c>
      <c r="AA4294" s="1"/>
    </row>
    <row r="4295" spans="2:28">
      <c r="D4295" s="68" t="s">
        <v>50</v>
      </c>
      <c r="E4295" s="70" t="s">
        <v>51</v>
      </c>
      <c r="F4295" s="70" t="s">
        <v>1785</v>
      </c>
      <c r="G4295" s="67">
        <v>44775</v>
      </c>
      <c r="H4295" s="67">
        <v>44791</v>
      </c>
      <c r="I4295" s="71">
        <f t="shared" ref="I4295:I4358" si="237">_xlfn.DAYS(H4295,G4295)</f>
        <v>16</v>
      </c>
      <c r="J4295" s="72" t="s">
        <v>553</v>
      </c>
      <c r="K4295" s="72" t="s">
        <v>337</v>
      </c>
      <c r="L4295" s="73">
        <v>1</v>
      </c>
      <c r="M4295" s="73" t="s">
        <v>104</v>
      </c>
      <c r="N4295" s="68" t="str">
        <f>VLOOKUP(K4295,[1]人員授權表!D$3:G$249,4,0)</f>
        <v>無機</v>
      </c>
      <c r="O4295" s="70" t="str">
        <f>IF(J4295=[1]人員授權表!$C$85,"Casper李羿勳",IF(J4295=[1]人員授權表!$C$188,"Iring陳俊明",IF(J4295=[1]人員授權表!$C$189,"Brian陳泓霖",VLOOKUP(K4295,[1]人員授權表!D$2:E$249,2,FALSE))))</f>
        <v>Iring陳俊明</v>
      </c>
      <c r="P4295" s="67">
        <f t="shared" si="236"/>
        <v>44789</v>
      </c>
      <c r="Q4295" s="75" t="str">
        <f t="shared" ref="Q4295:Q4358" si="238">TEXT(P4295,"aaa")</f>
        <v>週二</v>
      </c>
      <c r="R4295" s="80">
        <v>44788</v>
      </c>
      <c r="AA4295" s="1"/>
    </row>
    <row r="4296" spans="2:28">
      <c r="D4296" s="68" t="s">
        <v>50</v>
      </c>
      <c r="E4296" s="70" t="s">
        <v>51</v>
      </c>
      <c r="F4296" s="70" t="s">
        <v>1785</v>
      </c>
      <c r="G4296" s="67">
        <v>44775</v>
      </c>
      <c r="H4296" s="67">
        <v>44791</v>
      </c>
      <c r="I4296" s="71">
        <f t="shared" si="237"/>
        <v>16</v>
      </c>
      <c r="J4296" s="72" t="s">
        <v>554</v>
      </c>
      <c r="K4296" s="72" t="s">
        <v>436</v>
      </c>
      <c r="L4296" s="73">
        <v>1</v>
      </c>
      <c r="M4296" s="73" t="s">
        <v>104</v>
      </c>
      <c r="N4296" s="68" t="str">
        <f>VLOOKUP(K4296,[1]人員授權表!D$3:G$249,4,0)</f>
        <v>無機</v>
      </c>
      <c r="O4296" s="70" t="str">
        <f>IF(J4296=[1]人員授權表!$C$85,"Casper李羿勳",IF(J4296=[1]人員授權表!$C$188,"Iring陳俊明",IF(J4296=[1]人員授權表!$C$189,"Brian陳泓霖",VLOOKUP(K4296,[1]人員授權表!D$2:E$249,2,FALSE))))</f>
        <v>Dennis陳汶宏</v>
      </c>
      <c r="P4296" s="67">
        <f t="shared" si="236"/>
        <v>44789</v>
      </c>
      <c r="Q4296" s="75" t="str">
        <f t="shared" si="238"/>
        <v>週二</v>
      </c>
      <c r="R4296" s="80">
        <v>44778</v>
      </c>
      <c r="X4296" s="70">
        <v>1</v>
      </c>
      <c r="Y4296" s="78">
        <v>44783</v>
      </c>
      <c r="Z4296" s="79" t="s">
        <v>1786</v>
      </c>
      <c r="AA4296" s="1"/>
    </row>
    <row r="4297" spans="2:28">
      <c r="B4297" s="66">
        <v>44781</v>
      </c>
      <c r="D4297" s="68" t="s">
        <v>50</v>
      </c>
      <c r="E4297" s="70" t="s">
        <v>1418</v>
      </c>
      <c r="F4297" s="19" t="s">
        <v>1678</v>
      </c>
      <c r="G4297" s="67">
        <v>44776</v>
      </c>
      <c r="H4297" s="67">
        <v>44791</v>
      </c>
      <c r="I4297" s="71">
        <f t="shared" si="237"/>
        <v>15</v>
      </c>
      <c r="J4297" s="72" t="s">
        <v>133</v>
      </c>
      <c r="K4297" s="72" t="s">
        <v>134</v>
      </c>
      <c r="L4297" s="73">
        <v>1</v>
      </c>
      <c r="M4297" s="73" t="s">
        <v>108</v>
      </c>
      <c r="N4297" s="68" t="str">
        <f>VLOOKUP(K4297,[1]人員授權表!D$3:G$249,4,0)</f>
        <v>無機</v>
      </c>
      <c r="O4297" s="70" t="str">
        <f>IF(J4297=[1]人員授權表!$C$85,"Casper李羿勳",IF(J4297=[1]人員授權表!$C$188,"Iring陳俊明",IF(J4297=[1]人員授權表!$C$189,"Brian陳泓霖",VLOOKUP(K4297,[1]人員授權表!D$2:E$249,2,FALSE))))</f>
        <v>Brian陳泓霖</v>
      </c>
      <c r="P4297" s="67">
        <f t="shared" si="236"/>
        <v>44789</v>
      </c>
      <c r="Q4297" s="75" t="str">
        <f t="shared" si="238"/>
        <v>週二</v>
      </c>
      <c r="R4297" s="80">
        <v>44785</v>
      </c>
      <c r="AA4297" s="102"/>
      <c r="AB4297" s="103"/>
    </row>
    <row r="4298" spans="2:28">
      <c r="D4298" s="68" t="s">
        <v>50</v>
      </c>
      <c r="E4298" s="70" t="s">
        <v>51</v>
      </c>
      <c r="F4298" s="70" t="s">
        <v>1787</v>
      </c>
      <c r="G4298" s="67">
        <v>44775</v>
      </c>
      <c r="H4298" s="67">
        <v>44791</v>
      </c>
      <c r="I4298" s="71">
        <f t="shared" si="237"/>
        <v>16</v>
      </c>
      <c r="J4298" s="72" t="s">
        <v>529</v>
      </c>
      <c r="K4298" s="72" t="s">
        <v>140</v>
      </c>
      <c r="L4298" s="73">
        <v>2</v>
      </c>
      <c r="M4298" s="73" t="s">
        <v>104</v>
      </c>
      <c r="N4298" s="68" t="str">
        <f>VLOOKUP(K4298,[1]人員授權表!D$3:G$249,4,0)</f>
        <v>無機</v>
      </c>
      <c r="O4298" s="70" t="str">
        <f>IF(J4298=[1]人員授權表!$C$85,"Casper李羿勳",IF(J4298=[1]人員授權表!$C$188,"Iring陳俊明",IF(J4298=[1]人員授權表!$C$189,"Brian陳泓霖",VLOOKUP(K4298,[1]人員授權表!D$2:E$249,2,FALSE))))</f>
        <v>Iring陳俊明</v>
      </c>
      <c r="P4298" s="67">
        <f t="shared" si="236"/>
        <v>44789</v>
      </c>
      <c r="Q4298" s="75" t="str">
        <f t="shared" si="238"/>
        <v>週二</v>
      </c>
      <c r="R4298" s="80">
        <v>44776</v>
      </c>
      <c r="AA4298" s="1"/>
    </row>
    <row r="4299" spans="2:28">
      <c r="D4299" s="68" t="s">
        <v>50</v>
      </c>
      <c r="E4299" s="70" t="s">
        <v>51</v>
      </c>
      <c r="F4299" s="70" t="s">
        <v>1787</v>
      </c>
      <c r="G4299" s="67">
        <v>44775</v>
      </c>
      <c r="H4299" s="67">
        <v>44791</v>
      </c>
      <c r="I4299" s="71">
        <f t="shared" si="237"/>
        <v>16</v>
      </c>
      <c r="J4299" s="72" t="s">
        <v>97</v>
      </c>
      <c r="K4299" s="72" t="s">
        <v>187</v>
      </c>
      <c r="L4299" s="73">
        <v>2</v>
      </c>
      <c r="M4299" s="73" t="s">
        <v>104</v>
      </c>
      <c r="N4299" s="68" t="str">
        <f>VLOOKUP(K4299,[1]人員授權表!D$3:G$249,4,0)</f>
        <v>無機</v>
      </c>
      <c r="O4299" s="70" t="str">
        <f>IF(J4299=[1]人員授權表!$C$85,"Casper李羿勳",IF(J4299=[1]人員授權表!$C$188,"Iring陳俊明",IF(J4299=[1]人員授權表!$C$189,"Brian陳泓霖",VLOOKUP(K4299,[1]人員授權表!D$2:E$249,2,FALSE))))</f>
        <v>Ruby黃家蓁</v>
      </c>
      <c r="P4299" s="67">
        <f t="shared" si="236"/>
        <v>44789</v>
      </c>
      <c r="Q4299" s="75" t="str">
        <f t="shared" si="238"/>
        <v>週二</v>
      </c>
      <c r="R4299" s="80">
        <v>44783</v>
      </c>
      <c r="AA4299" s="1"/>
    </row>
    <row r="4300" spans="2:28">
      <c r="D4300" s="68" t="s">
        <v>50</v>
      </c>
      <c r="E4300" s="70" t="s">
        <v>51</v>
      </c>
      <c r="F4300" s="70" t="s">
        <v>1787</v>
      </c>
      <c r="G4300" s="67">
        <v>44775</v>
      </c>
      <c r="H4300" s="67">
        <v>44791</v>
      </c>
      <c r="I4300" s="71">
        <f t="shared" si="237"/>
        <v>16</v>
      </c>
      <c r="J4300" s="72" t="s">
        <v>343</v>
      </c>
      <c r="K4300" s="72" t="s">
        <v>187</v>
      </c>
      <c r="L4300" s="73">
        <v>2</v>
      </c>
      <c r="M4300" s="73" t="s">
        <v>104</v>
      </c>
      <c r="N4300" s="68" t="str">
        <f>VLOOKUP(K4300,[1]人員授權表!D$3:G$249,4,0)</f>
        <v>無機</v>
      </c>
      <c r="O4300" s="70" t="str">
        <f>IF(J4300=[1]人員授權表!$C$85,"Casper李羿勳",IF(J4300=[1]人員授權表!$C$188,"Iring陳俊明",IF(J4300=[1]人員授權表!$C$189,"Brian陳泓霖",VLOOKUP(K4300,[1]人員授權表!D$2:E$249,2,FALSE))))</f>
        <v>Ruby黃家蓁</v>
      </c>
      <c r="P4300" s="67">
        <f t="shared" si="236"/>
        <v>44789</v>
      </c>
      <c r="Q4300" s="75" t="str">
        <f t="shared" si="238"/>
        <v>週二</v>
      </c>
      <c r="R4300" s="80">
        <v>44783</v>
      </c>
      <c r="AA4300" s="1"/>
    </row>
    <row r="4301" spans="2:28">
      <c r="D4301" s="68" t="s">
        <v>50</v>
      </c>
      <c r="E4301" s="70" t="s">
        <v>51</v>
      </c>
      <c r="F4301" s="70" t="s">
        <v>1787</v>
      </c>
      <c r="G4301" s="67">
        <v>44775</v>
      </c>
      <c r="H4301" s="67">
        <v>44791</v>
      </c>
      <c r="I4301" s="71">
        <f t="shared" si="237"/>
        <v>16</v>
      </c>
      <c r="J4301" s="72" t="s">
        <v>133</v>
      </c>
      <c r="K4301" s="72" t="s">
        <v>187</v>
      </c>
      <c r="L4301" s="73">
        <v>2</v>
      </c>
      <c r="M4301" s="73" t="s">
        <v>104</v>
      </c>
      <c r="N4301" s="68" t="str">
        <f>VLOOKUP(K4301,[1]人員授權表!D$3:G$249,4,0)</f>
        <v>無機</v>
      </c>
      <c r="O4301" s="70" t="str">
        <f>IF(J4301=[1]人員授權表!$C$85,"Casper李羿勳",IF(J4301=[1]人員授權表!$C$188,"Iring陳俊明",IF(J4301=[1]人員授權表!$C$189,"Brian陳泓霖",VLOOKUP(K4301,[1]人員授權表!D$2:E$249,2,FALSE))))</f>
        <v>Ruby黃家蓁</v>
      </c>
      <c r="P4301" s="67">
        <f t="shared" si="236"/>
        <v>44789</v>
      </c>
      <c r="Q4301" s="75" t="str">
        <f t="shared" si="238"/>
        <v>週二</v>
      </c>
      <c r="R4301" s="80">
        <v>44783</v>
      </c>
      <c r="AA4301" s="1"/>
    </row>
    <row r="4302" spans="2:28">
      <c r="D4302" s="68" t="s">
        <v>50</v>
      </c>
      <c r="E4302" s="70" t="s">
        <v>51</v>
      </c>
      <c r="F4302" s="70" t="s">
        <v>1787</v>
      </c>
      <c r="G4302" s="67">
        <v>44775</v>
      </c>
      <c r="H4302" s="67">
        <v>44791</v>
      </c>
      <c r="I4302" s="71">
        <f t="shared" si="237"/>
        <v>16</v>
      </c>
      <c r="J4302" s="72" t="s">
        <v>340</v>
      </c>
      <c r="K4302" s="72" t="s">
        <v>187</v>
      </c>
      <c r="L4302" s="73">
        <v>2</v>
      </c>
      <c r="M4302" s="73" t="s">
        <v>104</v>
      </c>
      <c r="N4302" s="68" t="str">
        <f>VLOOKUP(K4302,[1]人員授權表!D$3:G$249,4,0)</f>
        <v>無機</v>
      </c>
      <c r="O4302" s="70" t="str">
        <f>IF(J4302=[1]人員授權表!$C$85,"Casper李羿勳",IF(J4302=[1]人員授權表!$C$188,"Iring陳俊明",IF(J4302=[1]人員授權表!$C$189,"Brian陳泓霖",VLOOKUP(K4302,[1]人員授權表!D$2:E$249,2,FALSE))))</f>
        <v>Ruby黃家蓁</v>
      </c>
      <c r="P4302" s="67">
        <f t="shared" si="236"/>
        <v>44789</v>
      </c>
      <c r="Q4302" s="75" t="str">
        <f t="shared" si="238"/>
        <v>週二</v>
      </c>
      <c r="R4302" s="80">
        <v>44783</v>
      </c>
      <c r="AA4302" s="1"/>
    </row>
    <row r="4303" spans="2:28">
      <c r="D4303" s="68" t="s">
        <v>50</v>
      </c>
      <c r="E4303" s="70" t="s">
        <v>51</v>
      </c>
      <c r="F4303" s="70" t="s">
        <v>1787</v>
      </c>
      <c r="G4303" s="67">
        <v>44775</v>
      </c>
      <c r="H4303" s="67">
        <v>44791</v>
      </c>
      <c r="I4303" s="71">
        <f t="shared" si="237"/>
        <v>16</v>
      </c>
      <c r="J4303" s="72" t="s">
        <v>299</v>
      </c>
      <c r="K4303" s="72" t="s">
        <v>187</v>
      </c>
      <c r="L4303" s="73">
        <v>1</v>
      </c>
      <c r="M4303" s="73" t="s">
        <v>104</v>
      </c>
      <c r="N4303" s="68" t="str">
        <f>VLOOKUP(K4303,[1]人員授權表!D$3:G$249,4,0)</f>
        <v>無機</v>
      </c>
      <c r="O4303" s="70" t="str">
        <f>IF(J4303=[1]人員授權表!$C$85,"Casper李羿勳",IF(J4303=[1]人員授權表!$C$188,"Iring陳俊明",IF(J4303=[1]人員授權表!$C$189,"Brian陳泓霖",VLOOKUP(K4303,[1]人員授權表!D$2:E$249,2,FALSE))))</f>
        <v>Ruby黃家蓁</v>
      </c>
      <c r="P4303" s="67">
        <f t="shared" si="236"/>
        <v>44789</v>
      </c>
      <c r="Q4303" s="75" t="str">
        <f t="shared" si="238"/>
        <v>週二</v>
      </c>
      <c r="R4303" s="80">
        <v>44783</v>
      </c>
      <c r="AA4303" s="1"/>
    </row>
    <row r="4304" spans="2:28">
      <c r="D4304" s="68" t="s">
        <v>50</v>
      </c>
      <c r="E4304" s="70" t="s">
        <v>51</v>
      </c>
      <c r="F4304" s="70" t="s">
        <v>1787</v>
      </c>
      <c r="G4304" s="67">
        <v>44775</v>
      </c>
      <c r="H4304" s="67">
        <v>44791</v>
      </c>
      <c r="I4304" s="71">
        <f t="shared" si="237"/>
        <v>16</v>
      </c>
      <c r="J4304" s="72" t="s">
        <v>341</v>
      </c>
      <c r="K4304" s="72" t="s">
        <v>187</v>
      </c>
      <c r="L4304" s="73">
        <v>2</v>
      </c>
      <c r="M4304" s="73" t="s">
        <v>104</v>
      </c>
      <c r="N4304" s="68" t="str">
        <f>VLOOKUP(K4304,[1]人員授權表!D$3:G$249,4,0)</f>
        <v>無機</v>
      </c>
      <c r="O4304" s="70" t="str">
        <f>IF(J4304=[1]人員授權表!$C$85,"Casper李羿勳",IF(J4304=[1]人員授權表!$C$188,"Iring陳俊明",IF(J4304=[1]人員授權表!$C$189,"Brian陳泓霖",VLOOKUP(K4304,[1]人員授權表!D$2:E$249,2,FALSE))))</f>
        <v>Ruby黃家蓁</v>
      </c>
      <c r="P4304" s="67">
        <f t="shared" si="236"/>
        <v>44789</v>
      </c>
      <c r="Q4304" s="75" t="str">
        <f t="shared" si="238"/>
        <v>週二</v>
      </c>
      <c r="R4304" s="80">
        <v>44783</v>
      </c>
      <c r="AA4304" s="1"/>
    </row>
    <row r="4305" spans="3:27">
      <c r="D4305" s="68" t="s">
        <v>50</v>
      </c>
      <c r="E4305" s="70" t="s">
        <v>51</v>
      </c>
      <c r="F4305" s="70" t="s">
        <v>1787</v>
      </c>
      <c r="G4305" s="67">
        <v>44775</v>
      </c>
      <c r="H4305" s="67">
        <v>44791</v>
      </c>
      <c r="I4305" s="71">
        <f t="shared" si="237"/>
        <v>16</v>
      </c>
      <c r="J4305" s="72" t="s">
        <v>288</v>
      </c>
      <c r="K4305" s="72" t="s">
        <v>289</v>
      </c>
      <c r="L4305" s="73">
        <v>2</v>
      </c>
      <c r="M4305" s="73" t="s">
        <v>104</v>
      </c>
      <c r="N4305" s="68" t="str">
        <f>VLOOKUP(K4305,[1]人員授權表!D$3:G$249,4,0)</f>
        <v>無機</v>
      </c>
      <c r="O4305" s="70" t="str">
        <f>IF(J4305=[1]人員授權表!$C$85,"Casper李羿勳",IF(J4305=[1]人員授權表!$C$188,"Iring陳俊明",IF(J4305=[1]人員授權表!$C$189,"Brian陳泓霖",VLOOKUP(K4305,[1]人員授權表!D$2:E$249,2,FALSE))))</f>
        <v>Jack劉念忻</v>
      </c>
      <c r="P4305" s="67">
        <f t="shared" si="236"/>
        <v>44789</v>
      </c>
      <c r="Q4305" s="75" t="str">
        <f t="shared" si="238"/>
        <v>週二</v>
      </c>
      <c r="R4305" s="80">
        <v>44779</v>
      </c>
      <c r="AA4305" s="1"/>
    </row>
    <row r="4306" spans="3:27">
      <c r="D4306" s="68" t="s">
        <v>50</v>
      </c>
      <c r="E4306" s="70" t="s">
        <v>51</v>
      </c>
      <c r="F4306" s="70" t="s">
        <v>1788</v>
      </c>
      <c r="G4306" s="67">
        <v>44775</v>
      </c>
      <c r="H4306" s="67">
        <v>44791</v>
      </c>
      <c r="I4306" s="71">
        <f t="shared" si="237"/>
        <v>16</v>
      </c>
      <c r="J4306" s="72" t="s">
        <v>195</v>
      </c>
      <c r="K4306" s="72" t="s">
        <v>196</v>
      </c>
      <c r="L4306" s="73">
        <v>2</v>
      </c>
      <c r="M4306" s="73" t="s">
        <v>104</v>
      </c>
      <c r="N4306" s="68" t="str">
        <f>VLOOKUP(K4306,[1]人員授權表!D$3:G$249,4,0)</f>
        <v>無機</v>
      </c>
      <c r="O4306" s="70" t="str">
        <f>IF(J4306=[1]人員授權表!$C$85,"Casper李羿勳",IF(J4306=[1]人員授權表!$C$188,"Iring陳俊明",IF(J4306=[1]人員授權表!$C$189,"Brian陳泓霖",VLOOKUP(K4306,[1]人員授權表!D$2:E$249,2,FALSE))))</f>
        <v>Debby胡萱黛</v>
      </c>
      <c r="P4306" s="67">
        <f t="shared" si="236"/>
        <v>44789</v>
      </c>
      <c r="Q4306" s="75" t="str">
        <f t="shared" si="238"/>
        <v>週二</v>
      </c>
      <c r="R4306" s="80">
        <v>44789</v>
      </c>
      <c r="U4306" s="70">
        <v>1</v>
      </c>
      <c r="Y4306" s="78">
        <v>44792</v>
      </c>
      <c r="Z4306" s="79" t="s">
        <v>1789</v>
      </c>
      <c r="AA4306" s="1"/>
    </row>
    <row r="4307" spans="3:27">
      <c r="D4307" s="68" t="s">
        <v>50</v>
      </c>
      <c r="E4307" s="70" t="s">
        <v>51</v>
      </c>
      <c r="F4307" s="70" t="s">
        <v>1787</v>
      </c>
      <c r="G4307" s="67">
        <v>44775</v>
      </c>
      <c r="H4307" s="67">
        <v>44791</v>
      </c>
      <c r="I4307" s="71">
        <f t="shared" si="237"/>
        <v>16</v>
      </c>
      <c r="J4307" s="72" t="s">
        <v>204</v>
      </c>
      <c r="K4307" s="72" t="s">
        <v>205</v>
      </c>
      <c r="L4307" s="73">
        <v>2</v>
      </c>
      <c r="M4307" s="73" t="s">
        <v>104</v>
      </c>
      <c r="N4307" s="68" t="str">
        <f>VLOOKUP(K4307,[1]人員授權表!D$3:G$249,4,0)</f>
        <v>無機</v>
      </c>
      <c r="O4307" s="70" t="str">
        <f>IF(J4307=[1]人員授權表!$C$85,"Casper李羿勳",IF(J4307=[1]人員授權表!$C$188,"Iring陳俊明",IF(J4307=[1]人員授權表!$C$189,"Brian陳泓霖",VLOOKUP(K4307,[1]人員授權表!D$2:E$249,2,FALSE))))</f>
        <v>Iring陳俊明</v>
      </c>
      <c r="P4307" s="67">
        <f t="shared" si="236"/>
        <v>44789</v>
      </c>
      <c r="Q4307" s="75" t="str">
        <f t="shared" si="238"/>
        <v>週二</v>
      </c>
      <c r="R4307" s="80">
        <v>44778</v>
      </c>
      <c r="AA4307" s="1"/>
    </row>
    <row r="4308" spans="3:27">
      <c r="D4308" s="68" t="s">
        <v>50</v>
      </c>
      <c r="E4308" s="70" t="s">
        <v>51</v>
      </c>
      <c r="F4308" s="70" t="s">
        <v>1787</v>
      </c>
      <c r="G4308" s="67">
        <v>44775</v>
      </c>
      <c r="H4308" s="67">
        <v>44791</v>
      </c>
      <c r="I4308" s="71">
        <f t="shared" si="237"/>
        <v>16</v>
      </c>
      <c r="J4308" s="72" t="s">
        <v>141</v>
      </c>
      <c r="K4308" s="72" t="s">
        <v>142</v>
      </c>
      <c r="L4308" s="73">
        <v>2</v>
      </c>
      <c r="M4308" s="73" t="s">
        <v>104</v>
      </c>
      <c r="N4308" s="68" t="str">
        <f>VLOOKUP(K4308,[1]人員授權表!D$3:G$249,4,0)</f>
        <v>無機</v>
      </c>
      <c r="O4308" s="70" t="str">
        <f>IF(J4308=[1]人員授權表!$C$85,"Casper李羿勳",IF(J4308=[1]人員授權表!$C$188,"Iring陳俊明",IF(J4308=[1]人員授權表!$C$189,"Brian陳泓霖",VLOOKUP(K4308,[1]人員授權表!D$2:E$249,2,FALSE))))</f>
        <v>Dennis陳汶宏</v>
      </c>
      <c r="P4308" s="67">
        <f t="shared" si="236"/>
        <v>44789</v>
      </c>
      <c r="Q4308" s="75" t="str">
        <f t="shared" si="238"/>
        <v>週二</v>
      </c>
      <c r="R4308" s="80">
        <v>44783</v>
      </c>
      <c r="AA4308" s="1"/>
    </row>
    <row r="4309" spans="3:27">
      <c r="D4309" s="68" t="s">
        <v>50</v>
      </c>
      <c r="E4309" s="70" t="s">
        <v>51</v>
      </c>
      <c r="F4309" s="70" t="s">
        <v>1787</v>
      </c>
      <c r="G4309" s="67">
        <v>44775</v>
      </c>
      <c r="H4309" s="67">
        <v>44791</v>
      </c>
      <c r="I4309" s="71">
        <f t="shared" si="237"/>
        <v>16</v>
      </c>
      <c r="J4309" s="72" t="s">
        <v>137</v>
      </c>
      <c r="K4309" s="72" t="s">
        <v>138</v>
      </c>
      <c r="L4309" s="73">
        <v>2</v>
      </c>
      <c r="M4309" s="73" t="s">
        <v>104</v>
      </c>
      <c r="N4309" s="68" t="str">
        <f>VLOOKUP(K4309,[1]人員授權表!D$3:G$249,4,0)</f>
        <v>無機</v>
      </c>
      <c r="O4309" s="70" t="s">
        <v>99</v>
      </c>
      <c r="P4309" s="67">
        <f t="shared" si="236"/>
        <v>44789</v>
      </c>
      <c r="Q4309" s="75" t="str">
        <f t="shared" si="238"/>
        <v>週二</v>
      </c>
      <c r="R4309" s="80">
        <v>44783</v>
      </c>
      <c r="AA4309" s="1"/>
    </row>
    <row r="4310" spans="3:27">
      <c r="D4310" s="68" t="s">
        <v>50</v>
      </c>
      <c r="E4310" s="70" t="s">
        <v>51</v>
      </c>
      <c r="F4310" s="70" t="s">
        <v>1787</v>
      </c>
      <c r="G4310" s="67">
        <v>44775</v>
      </c>
      <c r="H4310" s="67">
        <v>44791</v>
      </c>
      <c r="I4310" s="71">
        <f t="shared" si="237"/>
        <v>16</v>
      </c>
      <c r="J4310" s="72" t="s">
        <v>557</v>
      </c>
      <c r="K4310" s="72" t="s">
        <v>294</v>
      </c>
      <c r="L4310" s="73">
        <v>2</v>
      </c>
      <c r="M4310" s="73" t="s">
        <v>104</v>
      </c>
      <c r="N4310" s="68" t="str">
        <f>VLOOKUP(K4310,[1]人員授權表!D$3:G$249,4,0)</f>
        <v>無機</v>
      </c>
      <c r="O4310" s="70" t="str">
        <f>IF(J4310=[1]人員授權表!$C$85,"Casper李羿勳",IF(J4310=[1]人員授權表!$C$188,"Iring陳俊明",IF(J4310=[1]人員授權表!$C$189,"Brian陳泓霖",VLOOKUP(K4310,[1]人員授權表!D$2:E$249,2,FALSE))))</f>
        <v>Vicky游崴涵</v>
      </c>
      <c r="P4310" s="67">
        <f t="shared" si="236"/>
        <v>44789</v>
      </c>
      <c r="Q4310" s="75" t="str">
        <f t="shared" si="238"/>
        <v>週二</v>
      </c>
      <c r="R4310" s="80">
        <v>44783</v>
      </c>
      <c r="AA4310" s="1"/>
    </row>
    <row r="4311" spans="3:27">
      <c r="D4311" s="68" t="s">
        <v>50</v>
      </c>
      <c r="E4311" s="70" t="s">
        <v>51</v>
      </c>
      <c r="F4311" s="70" t="s">
        <v>1787</v>
      </c>
      <c r="G4311" s="67">
        <v>44775</v>
      </c>
      <c r="H4311" s="67">
        <v>44791</v>
      </c>
      <c r="I4311" s="71">
        <f t="shared" si="237"/>
        <v>16</v>
      </c>
      <c r="J4311" s="72" t="s">
        <v>558</v>
      </c>
      <c r="K4311" s="72" t="s">
        <v>168</v>
      </c>
      <c r="L4311" s="73">
        <v>2</v>
      </c>
      <c r="M4311" s="73" t="s">
        <v>104</v>
      </c>
      <c r="N4311" s="68" t="str">
        <f>VLOOKUP(K4311,[1]人員授權表!D$3:G$249,4,0)</f>
        <v>有機</v>
      </c>
      <c r="O4311" s="70" t="str">
        <f>IF(J4311=[1]人員授權表!$C$85,"Casper李羿勳",IF(J4311=[1]人員授權表!$C$188,"Iring陳俊明",IF(J4311=[1]人員授權表!$C$189,"Brian陳泓霖",VLOOKUP(K4311,[1]人員授權表!D$2:E$249,2,FALSE))))</f>
        <v>Una林庭瑄</v>
      </c>
      <c r="P4311" s="67">
        <f t="shared" si="236"/>
        <v>44789</v>
      </c>
      <c r="Q4311" s="75" t="str">
        <f t="shared" si="238"/>
        <v>週二</v>
      </c>
      <c r="R4311" s="80">
        <v>44782</v>
      </c>
      <c r="AA4311" s="1"/>
    </row>
    <row r="4312" spans="3:27">
      <c r="C4312" s="67">
        <v>44783</v>
      </c>
      <c r="D4312" s="68" t="s">
        <v>50</v>
      </c>
      <c r="E4312" s="70" t="s">
        <v>82</v>
      </c>
      <c r="F4312" s="70" t="s">
        <v>1790</v>
      </c>
      <c r="G4312" s="67">
        <v>44777</v>
      </c>
      <c r="H4312" s="67">
        <v>44791</v>
      </c>
      <c r="I4312" s="71">
        <f t="shared" si="237"/>
        <v>14</v>
      </c>
      <c r="J4312" s="72" t="s">
        <v>125</v>
      </c>
      <c r="K4312" s="72" t="s">
        <v>1791</v>
      </c>
      <c r="L4312" s="110">
        <v>2</v>
      </c>
      <c r="M4312" s="73" t="s">
        <v>127</v>
      </c>
      <c r="N4312" s="68" t="str">
        <f>VLOOKUP(K4312,[1]人員授權表!D$3:G$249,4,0)</f>
        <v>有機</v>
      </c>
      <c r="O4312" s="70" t="str">
        <f>IF(J4312=[1]人員授權表!$C$85,"Casper李羿勳",IF(J4312=[1]人員授權表!$C$188,"Iring陳俊明",IF(J4312=[1]人員授權表!$C$189,"Brian陳泓霖",VLOOKUP(K4312,[1]人員授權表!D$2:E$249,2,FALSE))))</f>
        <v>Lucy黃詩婷</v>
      </c>
      <c r="P4312" s="67">
        <f t="shared" si="236"/>
        <v>44789</v>
      </c>
      <c r="Q4312" s="75" t="str">
        <f t="shared" si="238"/>
        <v>週二</v>
      </c>
      <c r="R4312" s="80">
        <v>44783</v>
      </c>
      <c r="Z4312" s="79" t="s">
        <v>1792</v>
      </c>
      <c r="AA4312" s="1"/>
    </row>
    <row r="4313" spans="3:27">
      <c r="C4313" s="67">
        <v>44783</v>
      </c>
      <c r="D4313" s="68" t="s">
        <v>50</v>
      </c>
      <c r="E4313" s="70" t="s">
        <v>82</v>
      </c>
      <c r="F4313" s="70" t="s">
        <v>1793</v>
      </c>
      <c r="G4313" s="67">
        <v>44777</v>
      </c>
      <c r="H4313" s="67">
        <v>44791</v>
      </c>
      <c r="I4313" s="71">
        <f t="shared" si="237"/>
        <v>14</v>
      </c>
      <c r="J4313" s="72" t="s">
        <v>139</v>
      </c>
      <c r="K4313" s="72" t="s">
        <v>140</v>
      </c>
      <c r="L4313" s="110">
        <v>2</v>
      </c>
      <c r="M4313" s="73" t="s">
        <v>127</v>
      </c>
      <c r="N4313" s="68" t="str">
        <f>VLOOKUP(K4313,[1]人員授權表!D$3:G$249,4,0)</f>
        <v>無機</v>
      </c>
      <c r="O4313" s="70" t="str">
        <f>IF(J4313=[1]人員授權表!$C$85,"Casper李羿勳",IF(J4313=[1]人員授權表!$C$188,"Iring陳俊明",IF(J4313=[1]人員授權表!$C$189,"Brian陳泓霖",VLOOKUP(K4313,[1]人員授權表!D$2:E$249,2,FALSE))))</f>
        <v>Brian陳泓霖</v>
      </c>
      <c r="P4313" s="67">
        <f t="shared" si="236"/>
        <v>44789</v>
      </c>
      <c r="Q4313" s="75" t="str">
        <f t="shared" si="238"/>
        <v>週二</v>
      </c>
      <c r="R4313" s="80">
        <v>44784</v>
      </c>
      <c r="Z4313" s="79" t="s">
        <v>1792</v>
      </c>
      <c r="AA4313" s="1"/>
    </row>
    <row r="4314" spans="3:27">
      <c r="C4314" s="67">
        <v>44783</v>
      </c>
      <c r="D4314" s="68" t="s">
        <v>50</v>
      </c>
      <c r="E4314" s="70" t="s">
        <v>82</v>
      </c>
      <c r="F4314" s="70" t="s">
        <v>1793</v>
      </c>
      <c r="G4314" s="67">
        <v>44777</v>
      </c>
      <c r="H4314" s="67">
        <v>44791</v>
      </c>
      <c r="I4314" s="71">
        <f t="shared" si="237"/>
        <v>14</v>
      </c>
      <c r="J4314" s="72" t="s">
        <v>198</v>
      </c>
      <c r="K4314" s="72" t="s">
        <v>199</v>
      </c>
      <c r="L4314" s="110">
        <v>2</v>
      </c>
      <c r="M4314" s="73" t="s">
        <v>127</v>
      </c>
      <c r="N4314" s="68" t="str">
        <f>VLOOKUP(K4314,[1]人員授權表!D$3:G$249,4,0)</f>
        <v>無機</v>
      </c>
      <c r="O4314" s="70" t="str">
        <f>IF(J4314=[1]人員授權表!$C$85,"Casper李羿勳",IF(J4314=[1]人員授權表!$C$188,"Iring陳俊明",IF(J4314=[1]人員授權表!$C$189,"Brian陳泓霖",VLOOKUP(K4314,[1]人員授權表!D$2:E$249,2,FALSE))))</f>
        <v>Vicky游崴涵</v>
      </c>
      <c r="P4314" s="67">
        <f t="shared" si="236"/>
        <v>44789</v>
      </c>
      <c r="Q4314" s="75" t="str">
        <f t="shared" si="238"/>
        <v>週二</v>
      </c>
      <c r="R4314" s="80">
        <v>44783</v>
      </c>
      <c r="U4314" s="70">
        <v>1</v>
      </c>
      <c r="Y4314" s="78">
        <v>44783</v>
      </c>
      <c r="Z4314" s="79" t="s">
        <v>1794</v>
      </c>
      <c r="AA4314" s="1"/>
    </row>
    <row r="4315" spans="3:27">
      <c r="C4315" s="67">
        <v>44783</v>
      </c>
      <c r="D4315" s="68" t="s">
        <v>50</v>
      </c>
      <c r="E4315" s="70" t="s">
        <v>82</v>
      </c>
      <c r="F4315" s="70" t="s">
        <v>1793</v>
      </c>
      <c r="G4315" s="67">
        <v>44777</v>
      </c>
      <c r="H4315" s="67">
        <v>44791</v>
      </c>
      <c r="I4315" s="71">
        <f t="shared" si="237"/>
        <v>14</v>
      </c>
      <c r="J4315" s="72" t="s">
        <v>164</v>
      </c>
      <c r="K4315" s="72" t="s">
        <v>1795</v>
      </c>
      <c r="L4315" s="110">
        <v>2</v>
      </c>
      <c r="M4315" s="73" t="s">
        <v>127</v>
      </c>
      <c r="N4315" s="68" t="str">
        <f>VLOOKUP(K4315,[1]人員授權表!D$3:G$249,4,0)</f>
        <v>無機</v>
      </c>
      <c r="O4315" s="70" t="str">
        <f>IF(J4315=[1]人員授權表!$C$85,"Casper李羿勳",IF(J4315=[1]人員授權表!$C$188,"Iring陳俊明",IF(J4315=[1]人員授權表!$C$189,"Brian陳泓霖",VLOOKUP(K4315,[1]人員授權表!D$2:E$249,2,FALSE))))</f>
        <v>Jack劉念忻</v>
      </c>
      <c r="P4315" s="67">
        <f t="shared" si="236"/>
        <v>44789</v>
      </c>
      <c r="Q4315" s="75" t="str">
        <f t="shared" si="238"/>
        <v>週二</v>
      </c>
      <c r="R4315" s="80">
        <v>44783</v>
      </c>
      <c r="Z4315" s="79" t="s">
        <v>1792</v>
      </c>
      <c r="AA4315" s="1"/>
    </row>
    <row r="4316" spans="3:27">
      <c r="C4316" s="67">
        <v>44783</v>
      </c>
      <c r="D4316" s="68" t="s">
        <v>50</v>
      </c>
      <c r="E4316" s="70" t="s">
        <v>82</v>
      </c>
      <c r="F4316" s="70" t="s">
        <v>1793</v>
      </c>
      <c r="G4316" s="67">
        <v>44777</v>
      </c>
      <c r="H4316" s="67">
        <v>44791</v>
      </c>
      <c r="I4316" s="71">
        <f t="shared" si="237"/>
        <v>14</v>
      </c>
      <c r="J4316" s="72" t="s">
        <v>141</v>
      </c>
      <c r="K4316" s="72" t="s">
        <v>142</v>
      </c>
      <c r="L4316" s="110">
        <v>2</v>
      </c>
      <c r="M4316" s="73" t="s">
        <v>127</v>
      </c>
      <c r="N4316" s="68" t="str">
        <f>VLOOKUP(K4316,[1]人員授權表!D$3:G$249,4,0)</f>
        <v>無機</v>
      </c>
      <c r="O4316" s="70" t="str">
        <f>IF(J4316=[1]人員授權表!$C$85,"Casper李羿勳",IF(J4316=[1]人員授權表!$C$188,"Iring陳俊明",IF(J4316=[1]人員授權表!$C$189,"Brian陳泓霖",VLOOKUP(K4316,[1]人員授權表!D$2:E$249,2,FALSE))))</f>
        <v>Dennis陳汶宏</v>
      </c>
      <c r="P4316" s="67">
        <f t="shared" si="236"/>
        <v>44789</v>
      </c>
      <c r="Q4316" s="75" t="str">
        <f t="shared" si="238"/>
        <v>週二</v>
      </c>
      <c r="R4316" s="80">
        <v>44784</v>
      </c>
      <c r="Z4316" s="79" t="s">
        <v>1792</v>
      </c>
      <c r="AA4316" s="1"/>
    </row>
    <row r="4317" spans="3:27">
      <c r="C4317" s="67">
        <v>44783</v>
      </c>
      <c r="D4317" s="68" t="s">
        <v>50</v>
      </c>
      <c r="E4317" s="70" t="s">
        <v>82</v>
      </c>
      <c r="F4317" s="70" t="s">
        <v>1793</v>
      </c>
      <c r="G4317" s="67">
        <v>44777</v>
      </c>
      <c r="H4317" s="67">
        <v>44791</v>
      </c>
      <c r="I4317" s="71">
        <f t="shared" si="237"/>
        <v>14</v>
      </c>
      <c r="J4317" s="72" t="s">
        <v>137</v>
      </c>
      <c r="K4317" s="72" t="s">
        <v>138</v>
      </c>
      <c r="L4317" s="110">
        <v>2</v>
      </c>
      <c r="M4317" s="73" t="s">
        <v>127</v>
      </c>
      <c r="N4317" s="68" t="str">
        <f>VLOOKUP(K4317,[1]人員授權表!D$3:G$249,4,0)</f>
        <v>無機</v>
      </c>
      <c r="O4317" s="70" t="s">
        <v>99</v>
      </c>
      <c r="P4317" s="67">
        <f t="shared" si="236"/>
        <v>44789</v>
      </c>
      <c r="Q4317" s="75" t="str">
        <f t="shared" si="238"/>
        <v>週二</v>
      </c>
      <c r="R4317" s="80">
        <v>44788</v>
      </c>
      <c r="Z4317" s="79" t="s">
        <v>1792</v>
      </c>
      <c r="AA4317" s="1"/>
    </row>
    <row r="4318" spans="3:27">
      <c r="C4318" s="67">
        <v>44783</v>
      </c>
      <c r="D4318" s="68" t="s">
        <v>50</v>
      </c>
      <c r="E4318" s="70" t="s">
        <v>82</v>
      </c>
      <c r="F4318" s="70" t="s">
        <v>1793</v>
      </c>
      <c r="G4318" s="67">
        <v>44777</v>
      </c>
      <c r="H4318" s="67">
        <v>44791</v>
      </c>
      <c r="I4318" s="71">
        <f t="shared" si="237"/>
        <v>14</v>
      </c>
      <c r="J4318" s="72" t="s">
        <v>148</v>
      </c>
      <c r="K4318" s="72" t="s">
        <v>149</v>
      </c>
      <c r="L4318" s="110">
        <v>2</v>
      </c>
      <c r="M4318" s="73" t="s">
        <v>127</v>
      </c>
      <c r="N4318" s="68" t="str">
        <f>VLOOKUP(K4318,[1]人員授權表!D$3:G$249,4,0)</f>
        <v>無機</v>
      </c>
      <c r="O4318" s="70" t="str">
        <f>IF(J4318=[1]人員授權表!$C$85,"Casper李羿勳",IF(J4318=[1]人員授權表!$C$188,"Iring陳俊明",IF(J4318=[1]人員授權表!$C$189,"Brian陳泓霖",VLOOKUP(K4318,[1]人員授權表!D$2:E$249,2,FALSE))))</f>
        <v>Vicky游崴涵</v>
      </c>
      <c r="P4318" s="67">
        <f t="shared" ref="P4318:P4381" si="239">H4318-2</f>
        <v>44789</v>
      </c>
      <c r="Q4318" s="75" t="str">
        <f t="shared" si="238"/>
        <v>週二</v>
      </c>
      <c r="R4318" s="80">
        <v>44783</v>
      </c>
      <c r="Z4318" s="79" t="s">
        <v>1792</v>
      </c>
      <c r="AA4318" s="1"/>
    </row>
    <row r="4319" spans="3:27">
      <c r="D4319" s="68" t="s">
        <v>50</v>
      </c>
      <c r="E4319" s="70" t="s">
        <v>82</v>
      </c>
      <c r="F4319" s="70" t="s">
        <v>1796</v>
      </c>
      <c r="G4319" s="67">
        <v>44777</v>
      </c>
      <c r="H4319" s="67">
        <v>44791</v>
      </c>
      <c r="I4319" s="71">
        <f t="shared" si="237"/>
        <v>14</v>
      </c>
      <c r="J4319" s="72" t="s">
        <v>125</v>
      </c>
      <c r="K4319" s="72" t="s">
        <v>144</v>
      </c>
      <c r="L4319" s="73">
        <v>1</v>
      </c>
      <c r="M4319" s="73" t="s">
        <v>127</v>
      </c>
      <c r="N4319" s="68" t="str">
        <f>VLOOKUP(K4319,[1]人員授權表!D$3:G$249,4,0)</f>
        <v>有機</v>
      </c>
      <c r="O4319" s="70" t="str">
        <f>IF(J4319=[1]人員授權表!$C$85,"Casper李羿勳",IF(J4319=[1]人員授權表!$C$188,"Iring陳俊明",IF(J4319=[1]人員授權表!$C$189,"Brian陳泓霖",VLOOKUP(K4319,[1]人員授權表!D$2:E$249,2,FALSE))))</f>
        <v>Lucy黃詩婷</v>
      </c>
      <c r="P4319" s="67">
        <f t="shared" si="239"/>
        <v>44789</v>
      </c>
      <c r="Q4319" s="75" t="str">
        <f t="shared" si="238"/>
        <v>週二</v>
      </c>
      <c r="R4319" s="80">
        <v>44783</v>
      </c>
      <c r="AA4319" s="1"/>
    </row>
    <row r="4320" spans="3:27">
      <c r="D4320" s="68" t="s">
        <v>50</v>
      </c>
      <c r="E4320" s="70" t="s">
        <v>82</v>
      </c>
      <c r="F4320" s="70" t="s">
        <v>1796</v>
      </c>
      <c r="G4320" s="67">
        <v>44777</v>
      </c>
      <c r="H4320" s="67">
        <v>44791</v>
      </c>
      <c r="I4320" s="71">
        <f t="shared" si="237"/>
        <v>14</v>
      </c>
      <c r="J4320" s="72" t="s">
        <v>139</v>
      </c>
      <c r="K4320" s="72" t="s">
        <v>140</v>
      </c>
      <c r="L4320" s="73">
        <v>1</v>
      </c>
      <c r="M4320" s="73" t="s">
        <v>127</v>
      </c>
      <c r="N4320" s="68" t="str">
        <f>VLOOKUP(K4320,[1]人員授權表!D$3:G$249,4,0)</f>
        <v>無機</v>
      </c>
      <c r="O4320" s="70" t="str">
        <f>IF(J4320=[1]人員授權表!$C$85,"Casper李羿勳",IF(J4320=[1]人員授權表!$C$188,"Iring陳俊明",IF(J4320=[1]人員授權表!$C$189,"Brian陳泓霖",VLOOKUP(K4320,[1]人員授權表!D$2:E$249,2,FALSE))))</f>
        <v>Brian陳泓霖</v>
      </c>
      <c r="P4320" s="67">
        <f t="shared" si="239"/>
        <v>44789</v>
      </c>
      <c r="Q4320" s="75" t="str">
        <f t="shared" si="238"/>
        <v>週二</v>
      </c>
      <c r="R4320" s="80">
        <v>44784</v>
      </c>
      <c r="AA4320" s="1"/>
    </row>
    <row r="4321" spans="2:27">
      <c r="D4321" s="68" t="s">
        <v>50</v>
      </c>
      <c r="E4321" s="70" t="s">
        <v>82</v>
      </c>
      <c r="F4321" s="70" t="s">
        <v>1796</v>
      </c>
      <c r="G4321" s="67">
        <v>44777</v>
      </c>
      <c r="H4321" s="67">
        <v>44791</v>
      </c>
      <c r="I4321" s="71">
        <f t="shared" si="237"/>
        <v>14</v>
      </c>
      <c r="J4321" s="72" t="s">
        <v>198</v>
      </c>
      <c r="K4321" s="72" t="s">
        <v>199</v>
      </c>
      <c r="L4321" s="73">
        <v>1</v>
      </c>
      <c r="M4321" s="73" t="s">
        <v>127</v>
      </c>
      <c r="N4321" s="68" t="str">
        <f>VLOOKUP(K4321,[1]人員授權表!D$3:G$249,4,0)</f>
        <v>無機</v>
      </c>
      <c r="O4321" s="70" t="str">
        <f>IF(J4321=[1]人員授權表!$C$85,"Casper李羿勳",IF(J4321=[1]人員授權表!$C$188,"Iring陳俊明",IF(J4321=[1]人員授權表!$C$189,"Brian陳泓霖",VLOOKUP(K4321,[1]人員授權表!D$2:E$249,2,FALSE))))</f>
        <v>Vicky游崴涵</v>
      </c>
      <c r="P4321" s="67">
        <f t="shared" si="239"/>
        <v>44789</v>
      </c>
      <c r="Q4321" s="75" t="str">
        <f t="shared" si="238"/>
        <v>週二</v>
      </c>
      <c r="R4321" s="80">
        <v>44783</v>
      </c>
      <c r="U4321" s="70">
        <v>1</v>
      </c>
      <c r="Y4321" s="78">
        <v>44783</v>
      </c>
      <c r="Z4321" s="79" t="s">
        <v>1797</v>
      </c>
      <c r="AA4321" s="1"/>
    </row>
    <row r="4322" spans="2:27">
      <c r="D4322" s="68" t="s">
        <v>50</v>
      </c>
      <c r="E4322" s="70" t="s">
        <v>82</v>
      </c>
      <c r="F4322" s="70" t="s">
        <v>1796</v>
      </c>
      <c r="G4322" s="67">
        <v>44777</v>
      </c>
      <c r="H4322" s="67">
        <v>44791</v>
      </c>
      <c r="I4322" s="71">
        <f t="shared" si="237"/>
        <v>14</v>
      </c>
      <c r="J4322" s="72" t="s">
        <v>164</v>
      </c>
      <c r="K4322" s="72" t="s">
        <v>146</v>
      </c>
      <c r="L4322" s="73">
        <v>1</v>
      </c>
      <c r="M4322" s="73" t="s">
        <v>127</v>
      </c>
      <c r="N4322" s="68" t="str">
        <f>VLOOKUP(K4322,[1]人員授權表!D$3:G$249,4,0)</f>
        <v>無機</v>
      </c>
      <c r="O4322" s="70" t="str">
        <f>IF(J4322=[1]人員授權表!$C$85,"Casper李羿勳",IF(J4322=[1]人員授權表!$C$188,"Iring陳俊明",IF(J4322=[1]人員授權表!$C$189,"Brian陳泓霖",VLOOKUP(K4322,[1]人員授權表!D$2:E$249,2,FALSE))))</f>
        <v>Jack劉念忻</v>
      </c>
      <c r="P4322" s="67">
        <f t="shared" si="239"/>
        <v>44789</v>
      </c>
      <c r="Q4322" s="75" t="str">
        <f t="shared" si="238"/>
        <v>週二</v>
      </c>
      <c r="R4322" s="80">
        <v>44783</v>
      </c>
      <c r="AA4322" s="1"/>
    </row>
    <row r="4323" spans="2:27">
      <c r="D4323" s="68" t="s">
        <v>50</v>
      </c>
      <c r="E4323" s="70" t="s">
        <v>82</v>
      </c>
      <c r="F4323" s="70" t="s">
        <v>1796</v>
      </c>
      <c r="G4323" s="67">
        <v>44777</v>
      </c>
      <c r="H4323" s="67">
        <v>44791</v>
      </c>
      <c r="I4323" s="71">
        <f t="shared" si="237"/>
        <v>14</v>
      </c>
      <c r="J4323" s="72" t="s">
        <v>141</v>
      </c>
      <c r="K4323" s="72" t="s">
        <v>142</v>
      </c>
      <c r="L4323" s="73">
        <v>1</v>
      </c>
      <c r="M4323" s="73" t="s">
        <v>127</v>
      </c>
      <c r="N4323" s="68" t="str">
        <f>VLOOKUP(K4323,[1]人員授權表!D$3:G$249,4,0)</f>
        <v>無機</v>
      </c>
      <c r="O4323" s="70" t="str">
        <f>IF(J4323=[1]人員授權表!$C$85,"Casper李羿勳",IF(J4323=[1]人員授權表!$C$188,"Iring陳俊明",IF(J4323=[1]人員授權表!$C$189,"Brian陳泓霖",VLOOKUP(K4323,[1]人員授權表!D$2:E$249,2,FALSE))))</f>
        <v>Dennis陳汶宏</v>
      </c>
      <c r="P4323" s="67">
        <f t="shared" si="239"/>
        <v>44789</v>
      </c>
      <c r="Q4323" s="75" t="str">
        <f t="shared" si="238"/>
        <v>週二</v>
      </c>
      <c r="R4323" s="80">
        <v>44784</v>
      </c>
      <c r="AA4323" s="1"/>
    </row>
    <row r="4324" spans="2:27">
      <c r="D4324" s="68" t="s">
        <v>50</v>
      </c>
      <c r="E4324" s="70" t="s">
        <v>82</v>
      </c>
      <c r="F4324" s="70" t="s">
        <v>1796</v>
      </c>
      <c r="G4324" s="67">
        <v>44777</v>
      </c>
      <c r="H4324" s="67">
        <v>44791</v>
      </c>
      <c r="I4324" s="71">
        <f t="shared" si="237"/>
        <v>14</v>
      </c>
      <c r="J4324" s="72" t="s">
        <v>137</v>
      </c>
      <c r="K4324" s="72" t="s">
        <v>138</v>
      </c>
      <c r="L4324" s="73">
        <v>1</v>
      </c>
      <c r="M4324" s="73" t="s">
        <v>127</v>
      </c>
      <c r="N4324" s="68" t="str">
        <f>VLOOKUP(K4324,[1]人員授權表!D$3:G$249,4,0)</f>
        <v>無機</v>
      </c>
      <c r="O4324" s="70" t="s">
        <v>99</v>
      </c>
      <c r="P4324" s="67">
        <f t="shared" si="239"/>
        <v>44789</v>
      </c>
      <c r="Q4324" s="75" t="str">
        <f t="shared" si="238"/>
        <v>週二</v>
      </c>
      <c r="R4324" s="80">
        <v>44788</v>
      </c>
      <c r="AA4324" s="1"/>
    </row>
    <row r="4325" spans="2:27">
      <c r="D4325" s="68" t="s">
        <v>50</v>
      </c>
      <c r="E4325" s="70" t="s">
        <v>82</v>
      </c>
      <c r="F4325" s="70" t="s">
        <v>1796</v>
      </c>
      <c r="G4325" s="67">
        <v>44777</v>
      </c>
      <c r="H4325" s="67">
        <v>44791</v>
      </c>
      <c r="I4325" s="71">
        <f t="shared" si="237"/>
        <v>14</v>
      </c>
      <c r="J4325" s="72" t="s">
        <v>148</v>
      </c>
      <c r="K4325" s="72" t="s">
        <v>149</v>
      </c>
      <c r="L4325" s="73">
        <v>1</v>
      </c>
      <c r="M4325" s="73" t="s">
        <v>127</v>
      </c>
      <c r="N4325" s="68" t="str">
        <f>VLOOKUP(K4325,[1]人員授權表!D$3:G$249,4,0)</f>
        <v>無機</v>
      </c>
      <c r="O4325" s="70" t="str">
        <f>IF(J4325=[1]人員授權表!$C$85,"Casper李羿勳",IF(J4325=[1]人員授權表!$C$188,"Iring陳俊明",IF(J4325=[1]人員授權表!$C$189,"Brian陳泓霖",VLOOKUP(K4325,[1]人員授權表!D$2:E$249,2,FALSE))))</f>
        <v>Vicky游崴涵</v>
      </c>
      <c r="P4325" s="67">
        <f t="shared" si="239"/>
        <v>44789</v>
      </c>
      <c r="Q4325" s="75" t="str">
        <f t="shared" si="238"/>
        <v>週二</v>
      </c>
      <c r="R4325" s="80">
        <v>44783</v>
      </c>
      <c r="AA4325" s="1"/>
    </row>
    <row r="4326" spans="2:27">
      <c r="C4326" s="67">
        <v>44783</v>
      </c>
      <c r="D4326" s="68" t="s">
        <v>50</v>
      </c>
      <c r="E4326" s="70" t="s">
        <v>82</v>
      </c>
      <c r="F4326" s="70" t="s">
        <v>1798</v>
      </c>
      <c r="G4326" s="67">
        <v>44777</v>
      </c>
      <c r="H4326" s="67">
        <v>44791</v>
      </c>
      <c r="I4326" s="71">
        <f t="shared" si="237"/>
        <v>14</v>
      </c>
      <c r="J4326" s="72" t="s">
        <v>125</v>
      </c>
      <c r="K4326" s="72" t="s">
        <v>1791</v>
      </c>
      <c r="L4326" s="110">
        <v>1</v>
      </c>
      <c r="M4326" s="73" t="s">
        <v>127</v>
      </c>
      <c r="N4326" s="68" t="str">
        <f>VLOOKUP(K4326,[1]人員授權表!D$3:G$249,4,0)</f>
        <v>有機</v>
      </c>
      <c r="O4326" s="70" t="str">
        <f>IF(J4326=[1]人員授權表!$C$85,"Casper李羿勳",IF(J4326=[1]人員授權表!$C$188,"Iring陳俊明",IF(J4326=[1]人員授權表!$C$189,"Brian陳泓霖",VLOOKUP(K4326,[1]人員授權表!D$2:E$249,2,FALSE))))</f>
        <v>Lucy黃詩婷</v>
      </c>
      <c r="P4326" s="67">
        <f t="shared" si="239"/>
        <v>44789</v>
      </c>
      <c r="Q4326" s="75" t="str">
        <f t="shared" si="238"/>
        <v>週二</v>
      </c>
      <c r="R4326" s="80">
        <v>44783</v>
      </c>
      <c r="Z4326" s="79" t="s">
        <v>1799</v>
      </c>
      <c r="AA4326" s="1"/>
    </row>
    <row r="4327" spans="2:27">
      <c r="C4327" s="67">
        <v>44783</v>
      </c>
      <c r="D4327" s="68" t="s">
        <v>50</v>
      </c>
      <c r="E4327" s="70" t="s">
        <v>82</v>
      </c>
      <c r="F4327" s="70" t="s">
        <v>1800</v>
      </c>
      <c r="G4327" s="67">
        <v>44777</v>
      </c>
      <c r="H4327" s="67">
        <v>44791</v>
      </c>
      <c r="I4327" s="71">
        <f t="shared" si="237"/>
        <v>14</v>
      </c>
      <c r="J4327" s="72" t="s">
        <v>139</v>
      </c>
      <c r="K4327" s="72" t="s">
        <v>140</v>
      </c>
      <c r="L4327" s="110">
        <v>1</v>
      </c>
      <c r="M4327" s="73" t="s">
        <v>127</v>
      </c>
      <c r="N4327" s="68" t="str">
        <f>VLOOKUP(K4327,[1]人員授權表!D$3:G$249,4,0)</f>
        <v>無機</v>
      </c>
      <c r="O4327" s="70" t="str">
        <f>IF(J4327=[1]人員授權表!$C$85,"Casper李羿勳",IF(J4327=[1]人員授權表!$C$188,"Iring陳俊明",IF(J4327=[1]人員授權表!$C$189,"Brian陳泓霖",VLOOKUP(K4327,[1]人員授權表!D$2:E$249,2,FALSE))))</f>
        <v>Brian陳泓霖</v>
      </c>
      <c r="P4327" s="67">
        <f t="shared" si="239"/>
        <v>44789</v>
      </c>
      <c r="Q4327" s="75" t="str">
        <f t="shared" si="238"/>
        <v>週二</v>
      </c>
      <c r="R4327" s="80">
        <v>44784</v>
      </c>
      <c r="Z4327" s="79" t="s">
        <v>1799</v>
      </c>
      <c r="AA4327" s="1"/>
    </row>
    <row r="4328" spans="2:27">
      <c r="C4328" s="67">
        <v>44783</v>
      </c>
      <c r="D4328" s="68" t="s">
        <v>50</v>
      </c>
      <c r="E4328" s="70" t="s">
        <v>82</v>
      </c>
      <c r="F4328" s="70" t="s">
        <v>1800</v>
      </c>
      <c r="G4328" s="67">
        <v>44777</v>
      </c>
      <c r="H4328" s="67">
        <v>44791</v>
      </c>
      <c r="I4328" s="71">
        <f t="shared" si="237"/>
        <v>14</v>
      </c>
      <c r="J4328" s="72" t="s">
        <v>164</v>
      </c>
      <c r="K4328" s="72" t="s">
        <v>146</v>
      </c>
      <c r="L4328" s="110">
        <v>1</v>
      </c>
      <c r="M4328" s="73" t="s">
        <v>127</v>
      </c>
      <c r="N4328" s="68" t="str">
        <f>VLOOKUP(K4328,[1]人員授權表!D$3:G$249,4,0)</f>
        <v>無機</v>
      </c>
      <c r="O4328" s="70" t="str">
        <f>IF(J4328=[1]人員授權表!$C$85,"Casper李羿勳",IF(J4328=[1]人員授權表!$C$188,"Iring陳俊明",IF(J4328=[1]人員授權表!$C$189,"Brian陳泓霖",VLOOKUP(K4328,[1]人員授權表!D$2:E$249,2,FALSE))))</f>
        <v>Jack劉念忻</v>
      </c>
      <c r="P4328" s="67">
        <f t="shared" si="239"/>
        <v>44789</v>
      </c>
      <c r="Q4328" s="75" t="str">
        <f t="shared" si="238"/>
        <v>週二</v>
      </c>
      <c r="R4328" s="80">
        <v>44783</v>
      </c>
      <c r="Z4328" s="79" t="s">
        <v>1799</v>
      </c>
      <c r="AA4328" s="1"/>
    </row>
    <row r="4329" spans="2:27">
      <c r="C4329" s="67">
        <v>44783</v>
      </c>
      <c r="D4329" s="68" t="s">
        <v>50</v>
      </c>
      <c r="E4329" s="70" t="s">
        <v>82</v>
      </c>
      <c r="F4329" s="70" t="s">
        <v>1800</v>
      </c>
      <c r="G4329" s="67">
        <v>44777</v>
      </c>
      <c r="H4329" s="67">
        <v>44791</v>
      </c>
      <c r="I4329" s="71">
        <f t="shared" si="237"/>
        <v>14</v>
      </c>
      <c r="J4329" s="72" t="s">
        <v>141</v>
      </c>
      <c r="K4329" s="72" t="s">
        <v>142</v>
      </c>
      <c r="L4329" s="110">
        <v>1</v>
      </c>
      <c r="M4329" s="73" t="s">
        <v>127</v>
      </c>
      <c r="N4329" s="68" t="str">
        <f>VLOOKUP(K4329,[1]人員授權表!D$3:G$249,4,0)</f>
        <v>無機</v>
      </c>
      <c r="O4329" s="70" t="str">
        <f>IF(J4329=[1]人員授權表!$C$85,"Casper李羿勳",IF(J4329=[1]人員授權表!$C$188,"Iring陳俊明",IF(J4329=[1]人員授權表!$C$189,"Brian陳泓霖",VLOOKUP(K4329,[1]人員授權表!D$2:E$249,2,FALSE))))</f>
        <v>Dennis陳汶宏</v>
      </c>
      <c r="P4329" s="67">
        <f t="shared" si="239"/>
        <v>44789</v>
      </c>
      <c r="Q4329" s="75" t="str">
        <f t="shared" si="238"/>
        <v>週二</v>
      </c>
      <c r="R4329" s="80">
        <v>44784</v>
      </c>
      <c r="Z4329" s="79" t="s">
        <v>1799</v>
      </c>
      <c r="AA4329" s="1"/>
    </row>
    <row r="4330" spans="2:27">
      <c r="C4330" s="67">
        <v>44783</v>
      </c>
      <c r="D4330" s="68" t="s">
        <v>50</v>
      </c>
      <c r="E4330" s="70" t="s">
        <v>82</v>
      </c>
      <c r="F4330" s="70" t="s">
        <v>1800</v>
      </c>
      <c r="G4330" s="67">
        <v>44777</v>
      </c>
      <c r="H4330" s="67">
        <v>44791</v>
      </c>
      <c r="I4330" s="71">
        <f t="shared" si="237"/>
        <v>14</v>
      </c>
      <c r="J4330" s="72" t="s">
        <v>137</v>
      </c>
      <c r="K4330" s="72" t="s">
        <v>138</v>
      </c>
      <c r="L4330" s="110">
        <v>1</v>
      </c>
      <c r="M4330" s="73" t="s">
        <v>127</v>
      </c>
      <c r="N4330" s="68" t="str">
        <f>VLOOKUP(K4330,[1]人員授權表!D$3:G$249,4,0)</f>
        <v>無機</v>
      </c>
      <c r="O4330" s="70" t="s">
        <v>99</v>
      </c>
      <c r="P4330" s="67">
        <f t="shared" si="239"/>
        <v>44789</v>
      </c>
      <c r="Q4330" s="75" t="str">
        <f t="shared" si="238"/>
        <v>週二</v>
      </c>
      <c r="R4330" s="80">
        <v>44788</v>
      </c>
      <c r="Z4330" s="79" t="s">
        <v>1799</v>
      </c>
      <c r="AA4330" s="1"/>
    </row>
    <row r="4331" spans="2:27">
      <c r="C4331" s="67">
        <v>44783</v>
      </c>
      <c r="D4331" s="68" t="s">
        <v>50</v>
      </c>
      <c r="E4331" s="70" t="s">
        <v>82</v>
      </c>
      <c r="F4331" s="70" t="s">
        <v>1800</v>
      </c>
      <c r="G4331" s="67">
        <v>44777</v>
      </c>
      <c r="H4331" s="67">
        <v>44791</v>
      </c>
      <c r="I4331" s="71">
        <f t="shared" si="237"/>
        <v>14</v>
      </c>
      <c r="J4331" s="72" t="s">
        <v>667</v>
      </c>
      <c r="K4331" s="72" t="s">
        <v>149</v>
      </c>
      <c r="L4331" s="110">
        <v>1</v>
      </c>
      <c r="M4331" s="73" t="s">
        <v>127</v>
      </c>
      <c r="N4331" s="68" t="str">
        <f>VLOOKUP(K4331,[1]人員授權表!D$3:G$249,4,0)</f>
        <v>無機</v>
      </c>
      <c r="O4331" s="70" t="str">
        <f>IF(J4331=[1]人員授權表!$C$85,"Casper李羿勳",IF(J4331=[1]人員授權表!$C$188,"Iring陳俊明",IF(J4331=[1]人員授權表!$C$189,"Brian陳泓霖",VLOOKUP(K4331,[1]人員授權表!D$2:E$249,2,FALSE))))</f>
        <v>Vicky游崴涵</v>
      </c>
      <c r="P4331" s="67">
        <f t="shared" si="239"/>
        <v>44789</v>
      </c>
      <c r="Q4331" s="75" t="str">
        <f t="shared" si="238"/>
        <v>週二</v>
      </c>
      <c r="R4331" s="80">
        <v>44783</v>
      </c>
      <c r="Z4331" s="79" t="s">
        <v>1799</v>
      </c>
      <c r="AA4331" s="1"/>
    </row>
    <row r="4332" spans="2:27">
      <c r="B4332" s="66">
        <v>44776</v>
      </c>
      <c r="D4332" s="68" t="s">
        <v>50</v>
      </c>
      <c r="E4332" s="70" t="s">
        <v>51</v>
      </c>
      <c r="F4332" s="70" t="s">
        <v>1801</v>
      </c>
      <c r="G4332" s="67">
        <v>44778</v>
      </c>
      <c r="H4332" s="67">
        <v>44791</v>
      </c>
      <c r="I4332" s="71">
        <f t="shared" si="237"/>
        <v>13</v>
      </c>
      <c r="J4332" s="72" t="s">
        <v>125</v>
      </c>
      <c r="K4332" s="72" t="s">
        <v>144</v>
      </c>
      <c r="L4332" s="73">
        <v>6</v>
      </c>
      <c r="M4332" s="73" t="s">
        <v>79</v>
      </c>
      <c r="N4332" s="68" t="str">
        <f>VLOOKUP(K4332,[1]人員授權表!D$3:G$249,4,0)</f>
        <v>有機</v>
      </c>
      <c r="O4332" s="70" t="str">
        <f>IF(J4332=[1]人員授權表!$C$85,"Casper李羿勳",IF(J4332=[1]人員授權表!$C$188,"Iring陳俊明",IF(J4332=[1]人員授權表!$C$189,"Brian陳泓霖",VLOOKUP(K4332,[1]人員授權表!D$2:E$249,2,FALSE))))</f>
        <v>Lucy黃詩婷</v>
      </c>
      <c r="P4332" s="67">
        <f t="shared" si="239"/>
        <v>44789</v>
      </c>
      <c r="Q4332" s="75" t="str">
        <f t="shared" si="238"/>
        <v>週二</v>
      </c>
      <c r="R4332" s="80">
        <v>44783</v>
      </c>
      <c r="AA4332" s="1"/>
    </row>
    <row r="4333" spans="2:27">
      <c r="B4333" s="66">
        <v>44776</v>
      </c>
      <c r="D4333" s="68" t="s">
        <v>50</v>
      </c>
      <c r="E4333" s="70" t="s">
        <v>51</v>
      </c>
      <c r="F4333" s="70" t="s">
        <v>1801</v>
      </c>
      <c r="G4333" s="67">
        <v>44778</v>
      </c>
      <c r="H4333" s="67">
        <v>44791</v>
      </c>
      <c r="I4333" s="71">
        <f t="shared" si="237"/>
        <v>13</v>
      </c>
      <c r="J4333" s="72" t="s">
        <v>139</v>
      </c>
      <c r="K4333" s="72" t="s">
        <v>140</v>
      </c>
      <c r="L4333" s="73">
        <v>6</v>
      </c>
      <c r="M4333" s="73" t="s">
        <v>79</v>
      </c>
      <c r="N4333" s="68" t="str">
        <f>VLOOKUP(K4333,[1]人員授權表!D$3:G$249,4,0)</f>
        <v>無機</v>
      </c>
      <c r="O4333" s="70" t="str">
        <f>IF(J4333=[1]人員授權表!$C$85,"Casper李羿勳",IF(J4333=[1]人員授權表!$C$188,"Iring陳俊明",IF(J4333=[1]人員授權表!$C$189,"Brian陳泓霖",VLOOKUP(K4333,[1]人員授權表!D$2:E$249,2,FALSE))))</f>
        <v>Brian陳泓霖</v>
      </c>
      <c r="P4333" s="67">
        <f t="shared" si="239"/>
        <v>44789</v>
      </c>
      <c r="Q4333" s="75" t="str">
        <f t="shared" si="238"/>
        <v>週二</v>
      </c>
      <c r="R4333" s="80">
        <v>44784</v>
      </c>
      <c r="AA4333" s="1"/>
    </row>
    <row r="4334" spans="2:27">
      <c r="B4334" s="66">
        <v>44776</v>
      </c>
      <c r="D4334" s="68" t="s">
        <v>50</v>
      </c>
      <c r="E4334" s="70" t="s">
        <v>51</v>
      </c>
      <c r="F4334" s="70" t="s">
        <v>1801</v>
      </c>
      <c r="G4334" s="67">
        <v>44778</v>
      </c>
      <c r="H4334" s="67">
        <v>44791</v>
      </c>
      <c r="I4334" s="71">
        <f t="shared" si="237"/>
        <v>13</v>
      </c>
      <c r="J4334" s="72" t="s">
        <v>160</v>
      </c>
      <c r="K4334" s="72" t="s">
        <v>161</v>
      </c>
      <c r="L4334" s="73">
        <v>6</v>
      </c>
      <c r="M4334" s="73" t="s">
        <v>79</v>
      </c>
      <c r="N4334" s="68" t="str">
        <f>VLOOKUP(K4334,[1]人員授權表!D$3:G$249,4,0)</f>
        <v>無機</v>
      </c>
      <c r="O4334" s="70" t="str">
        <f>IF(J4334=[1]人員授權表!$C$85,"Casper李羿勳",IF(J4334=[1]人員授權表!$C$188,"Iring陳俊明",IF(J4334=[1]人員授權表!$C$189,"Brian陳泓霖",VLOOKUP(K4334,[1]人員授權表!D$2:E$249,2,FALSE))))</f>
        <v>Dennis陳汶宏</v>
      </c>
      <c r="P4334" s="67">
        <f t="shared" si="239"/>
        <v>44789</v>
      </c>
      <c r="Q4334" s="75" t="str">
        <f t="shared" si="238"/>
        <v>週二</v>
      </c>
      <c r="R4334" s="80">
        <v>44784</v>
      </c>
      <c r="AA4334" s="1"/>
    </row>
    <row r="4335" spans="2:27">
      <c r="B4335" s="66">
        <v>44776</v>
      </c>
      <c r="D4335" s="68" t="s">
        <v>50</v>
      </c>
      <c r="E4335" s="70" t="s">
        <v>51</v>
      </c>
      <c r="F4335" s="70" t="s">
        <v>1802</v>
      </c>
      <c r="G4335" s="67">
        <v>44778</v>
      </c>
      <c r="H4335" s="67">
        <v>44791</v>
      </c>
      <c r="I4335" s="71">
        <f t="shared" si="237"/>
        <v>13</v>
      </c>
      <c r="J4335" s="72" t="s">
        <v>145</v>
      </c>
      <c r="K4335" s="72" t="s">
        <v>146</v>
      </c>
      <c r="L4335" s="73">
        <v>6</v>
      </c>
      <c r="M4335" s="73" t="s">
        <v>79</v>
      </c>
      <c r="N4335" s="68" t="str">
        <f>VLOOKUP(K4335,[1]人員授權表!D$3:G$249,4,0)</f>
        <v>無機</v>
      </c>
      <c r="O4335" s="70" t="str">
        <f>IF(J4335=[1]人員授權表!$C$85,"Casper李羿勳",IF(J4335=[1]人員授權表!$C$188,"Iring陳俊明",IF(J4335=[1]人員授權表!$C$189,"Brian陳泓霖",VLOOKUP(K4335,[1]人員授權表!D$2:E$249,2,FALSE))))</f>
        <v>Jack劉念忻</v>
      </c>
      <c r="P4335" s="67">
        <f t="shared" si="239"/>
        <v>44789</v>
      </c>
      <c r="Q4335" s="75" t="str">
        <f t="shared" si="238"/>
        <v>週二</v>
      </c>
      <c r="R4335" s="80">
        <v>44783</v>
      </c>
      <c r="AA4335" s="1"/>
    </row>
    <row r="4336" spans="2:27">
      <c r="B4336" s="66">
        <v>44776</v>
      </c>
      <c r="D4336" s="68" t="s">
        <v>50</v>
      </c>
      <c r="E4336" s="70" t="s">
        <v>51</v>
      </c>
      <c r="F4336" s="70" t="s">
        <v>1801</v>
      </c>
      <c r="G4336" s="67">
        <v>44778</v>
      </c>
      <c r="H4336" s="67">
        <v>44791</v>
      </c>
      <c r="I4336" s="71">
        <f t="shared" si="237"/>
        <v>13</v>
      </c>
      <c r="J4336" s="72" t="s">
        <v>164</v>
      </c>
      <c r="K4336" s="72" t="s">
        <v>146</v>
      </c>
      <c r="L4336" s="73">
        <v>6</v>
      </c>
      <c r="M4336" s="73" t="s">
        <v>79</v>
      </c>
      <c r="N4336" s="68" t="str">
        <f>VLOOKUP(K4336,[1]人員授權表!D$3:G$249,4,0)</f>
        <v>無機</v>
      </c>
      <c r="O4336" s="70" t="str">
        <f>IF(J4336=[1]人員授權表!$C$85,"Casper李羿勳",IF(J4336=[1]人員授權表!$C$188,"Iring陳俊明",IF(J4336=[1]人員授權表!$C$189,"Brian陳泓霖",VLOOKUP(K4336,[1]人員授權表!D$2:E$249,2,FALSE))))</f>
        <v>Jack劉念忻</v>
      </c>
      <c r="P4336" s="67">
        <f t="shared" si="239"/>
        <v>44789</v>
      </c>
      <c r="Q4336" s="75" t="str">
        <f t="shared" si="238"/>
        <v>週二</v>
      </c>
      <c r="R4336" s="80">
        <v>44783</v>
      </c>
      <c r="AA4336" s="1"/>
    </row>
    <row r="4337" spans="2:27">
      <c r="B4337" s="66">
        <v>44776</v>
      </c>
      <c r="D4337" s="68" t="s">
        <v>50</v>
      </c>
      <c r="E4337" s="70" t="s">
        <v>51</v>
      </c>
      <c r="F4337" s="70" t="s">
        <v>1801</v>
      </c>
      <c r="G4337" s="67">
        <v>44778</v>
      </c>
      <c r="H4337" s="67">
        <v>44791</v>
      </c>
      <c r="I4337" s="71">
        <f t="shared" si="237"/>
        <v>13</v>
      </c>
      <c r="J4337" s="72" t="s">
        <v>141</v>
      </c>
      <c r="K4337" s="72" t="s">
        <v>142</v>
      </c>
      <c r="L4337" s="73">
        <v>6</v>
      </c>
      <c r="M4337" s="73" t="s">
        <v>79</v>
      </c>
      <c r="N4337" s="68" t="str">
        <f>VLOOKUP(K4337,[1]人員授權表!D$3:G$249,4,0)</f>
        <v>無機</v>
      </c>
      <c r="O4337" s="70" t="str">
        <f>IF(J4337=[1]人員授權表!$C$85,"Casper李羿勳",IF(J4337=[1]人員授權表!$C$188,"Iring陳俊明",IF(J4337=[1]人員授權表!$C$189,"Brian陳泓霖",VLOOKUP(K4337,[1]人員授權表!D$2:E$249,2,FALSE))))</f>
        <v>Dennis陳汶宏</v>
      </c>
      <c r="P4337" s="67">
        <f t="shared" si="239"/>
        <v>44789</v>
      </c>
      <c r="Q4337" s="75" t="str">
        <f t="shared" si="238"/>
        <v>週二</v>
      </c>
      <c r="R4337" s="80">
        <v>44789</v>
      </c>
      <c r="AA4337" s="1"/>
    </row>
    <row r="4338" spans="2:27">
      <c r="B4338" s="66">
        <v>44776</v>
      </c>
      <c r="D4338" s="68" t="s">
        <v>50</v>
      </c>
      <c r="E4338" s="70" t="s">
        <v>51</v>
      </c>
      <c r="F4338" s="70" t="s">
        <v>1801</v>
      </c>
      <c r="G4338" s="67">
        <v>44778</v>
      </c>
      <c r="H4338" s="67">
        <v>44791</v>
      </c>
      <c r="I4338" s="71">
        <f t="shared" si="237"/>
        <v>13</v>
      </c>
      <c r="J4338" s="72" t="s">
        <v>153</v>
      </c>
      <c r="K4338" s="72" t="s">
        <v>154</v>
      </c>
      <c r="L4338" s="73">
        <v>6</v>
      </c>
      <c r="M4338" s="73" t="s">
        <v>79</v>
      </c>
      <c r="N4338" s="68" t="str">
        <f>VLOOKUP(K4338,[1]人員授權表!D$3:G$249,4,0)</f>
        <v>無機</v>
      </c>
      <c r="O4338" s="70" t="str">
        <f>IF(J4338=[1]人員授權表!$C$85,"Casper李羿勳",IF(J4338=[1]人員授權表!$C$188,"Iring陳俊明",IF(J4338=[1]人員授權表!$C$189,"Brian陳泓霖",VLOOKUP(K4338,[1]人員授權表!D$2:E$249,2,FALSE))))</f>
        <v>Ken張智凱</v>
      </c>
      <c r="P4338" s="67">
        <f t="shared" si="239"/>
        <v>44789</v>
      </c>
      <c r="Q4338" s="75" t="str">
        <f t="shared" si="238"/>
        <v>週二</v>
      </c>
      <c r="R4338" s="80">
        <v>44782</v>
      </c>
      <c r="AA4338" s="1"/>
    </row>
    <row r="4339" spans="2:27">
      <c r="B4339" s="66">
        <v>44776</v>
      </c>
      <c r="D4339" s="68" t="s">
        <v>50</v>
      </c>
      <c r="E4339" s="70" t="s">
        <v>51</v>
      </c>
      <c r="F4339" s="70" t="s">
        <v>1801</v>
      </c>
      <c r="G4339" s="67">
        <v>44778</v>
      </c>
      <c r="H4339" s="67">
        <v>44791</v>
      </c>
      <c r="I4339" s="71">
        <f t="shared" si="237"/>
        <v>13</v>
      </c>
      <c r="J4339" s="72" t="s">
        <v>137</v>
      </c>
      <c r="K4339" s="72" t="s">
        <v>138</v>
      </c>
      <c r="L4339" s="73">
        <v>6</v>
      </c>
      <c r="M4339" s="73" t="s">
        <v>79</v>
      </c>
      <c r="N4339" s="68" t="str">
        <f>VLOOKUP(K4339,[1]人員授權表!D$3:G$249,4,0)</f>
        <v>無機</v>
      </c>
      <c r="O4339" s="70" t="s">
        <v>99</v>
      </c>
      <c r="P4339" s="67">
        <f t="shared" si="239"/>
        <v>44789</v>
      </c>
      <c r="Q4339" s="75" t="str">
        <f t="shared" si="238"/>
        <v>週二</v>
      </c>
      <c r="R4339" s="80">
        <v>44788</v>
      </c>
      <c r="AA4339" s="1"/>
    </row>
    <row r="4340" spans="2:27">
      <c r="B4340" s="66">
        <v>44776</v>
      </c>
      <c r="D4340" s="68" t="s">
        <v>50</v>
      </c>
      <c r="E4340" s="70" t="s">
        <v>51</v>
      </c>
      <c r="F4340" s="70" t="s">
        <v>1801</v>
      </c>
      <c r="G4340" s="67">
        <v>44778</v>
      </c>
      <c r="H4340" s="67">
        <v>44791</v>
      </c>
      <c r="I4340" s="71">
        <f t="shared" si="237"/>
        <v>13</v>
      </c>
      <c r="J4340" s="72" t="s">
        <v>148</v>
      </c>
      <c r="K4340" s="72" t="s">
        <v>149</v>
      </c>
      <c r="L4340" s="73">
        <v>6</v>
      </c>
      <c r="M4340" s="73" t="s">
        <v>79</v>
      </c>
      <c r="N4340" s="68" t="str">
        <f>VLOOKUP(K4340,[1]人員授權表!D$3:G$249,4,0)</f>
        <v>無機</v>
      </c>
      <c r="O4340" s="70" t="str">
        <f>IF(J4340=[1]人員授權表!$C$85,"Casper李羿勳",IF(J4340=[1]人員授權表!$C$188,"Iring陳俊明",IF(J4340=[1]人員授權表!$C$189,"Brian陳泓霖",VLOOKUP(K4340,[1]人員授權表!D$2:E$249,2,FALSE))))</f>
        <v>Vicky游崴涵</v>
      </c>
      <c r="P4340" s="67">
        <f t="shared" si="239"/>
        <v>44789</v>
      </c>
      <c r="Q4340" s="75" t="str">
        <f t="shared" si="238"/>
        <v>週二</v>
      </c>
      <c r="R4340" s="80">
        <v>44783</v>
      </c>
      <c r="AA4340" s="1"/>
    </row>
    <row r="4341" spans="2:27">
      <c r="B4341" s="66">
        <v>44776</v>
      </c>
      <c r="D4341" s="68" t="s">
        <v>50</v>
      </c>
      <c r="E4341" s="70" t="s">
        <v>51</v>
      </c>
      <c r="F4341" s="70" t="s">
        <v>1801</v>
      </c>
      <c r="G4341" s="67">
        <v>44778</v>
      </c>
      <c r="H4341" s="67">
        <v>44791</v>
      </c>
      <c r="I4341" s="71">
        <f t="shared" si="237"/>
        <v>13</v>
      </c>
      <c r="J4341" s="72" t="s">
        <v>295</v>
      </c>
      <c r="K4341" s="72" t="s">
        <v>296</v>
      </c>
      <c r="L4341" s="73">
        <v>6</v>
      </c>
      <c r="M4341" s="73" t="s">
        <v>79</v>
      </c>
      <c r="N4341" s="68" t="str">
        <f>VLOOKUP(K4341,[1]人員授權表!D$3:G$249,4,0)</f>
        <v>無機</v>
      </c>
      <c r="O4341" s="70" t="str">
        <f>IF(J4341=[1]人員授權表!$C$85,"Casper李羿勳",IF(J4341=[1]人員授權表!$C$188,"Iring陳俊明",IF(J4341=[1]人員授權表!$C$189,"Brian陳泓霖",VLOOKUP(K4341,[1]人員授權表!D$2:E$249,2,FALSE))))</f>
        <v>Ken張智凱</v>
      </c>
      <c r="P4341" s="67">
        <f t="shared" si="239"/>
        <v>44789</v>
      </c>
      <c r="Q4341" s="75" t="str">
        <f t="shared" si="238"/>
        <v>週二</v>
      </c>
      <c r="R4341" s="80">
        <v>44782</v>
      </c>
      <c r="AA4341" s="1"/>
    </row>
    <row r="4342" spans="2:27">
      <c r="B4342" s="66">
        <v>44776</v>
      </c>
      <c r="D4342" s="68" t="s">
        <v>50</v>
      </c>
      <c r="E4342" s="70" t="s">
        <v>51</v>
      </c>
      <c r="F4342" s="70" t="s">
        <v>1801</v>
      </c>
      <c r="G4342" s="67">
        <v>44778</v>
      </c>
      <c r="H4342" s="67">
        <v>44791</v>
      </c>
      <c r="I4342" s="71">
        <f t="shared" si="237"/>
        <v>13</v>
      </c>
      <c r="J4342" s="72" t="s">
        <v>167</v>
      </c>
      <c r="K4342" s="72" t="s">
        <v>168</v>
      </c>
      <c r="L4342" s="73">
        <v>6</v>
      </c>
      <c r="M4342" s="73" t="s">
        <v>79</v>
      </c>
      <c r="N4342" s="68" t="str">
        <f>VLOOKUP(K4342,[1]人員授權表!D$3:G$249,4,0)</f>
        <v>有機</v>
      </c>
      <c r="O4342" s="70" t="str">
        <f>IF(J4342=[1]人員授權表!$C$85,"Casper李羿勳",IF(J4342=[1]人員授權表!$C$188,"Iring陳俊明",IF(J4342=[1]人員授權表!$C$189,"Brian陳泓霖",VLOOKUP(K4342,[1]人員授權表!D$2:E$249,2,FALSE))))</f>
        <v>Una林庭瑄</v>
      </c>
      <c r="P4342" s="67">
        <f t="shared" si="239"/>
        <v>44789</v>
      </c>
      <c r="Q4342" s="75" t="str">
        <f t="shared" si="238"/>
        <v>週二</v>
      </c>
      <c r="R4342" s="80">
        <v>44783</v>
      </c>
      <c r="AA4342" s="1"/>
    </row>
    <row r="4343" spans="2:27">
      <c r="B4343" s="66">
        <v>44778</v>
      </c>
      <c r="D4343" s="68" t="s">
        <v>50</v>
      </c>
      <c r="E4343" s="70" t="s">
        <v>51</v>
      </c>
      <c r="F4343" s="70" t="s">
        <v>1803</v>
      </c>
      <c r="G4343" s="67">
        <v>44778</v>
      </c>
      <c r="H4343" s="67">
        <v>44791</v>
      </c>
      <c r="I4343" s="71">
        <f t="shared" si="237"/>
        <v>13</v>
      </c>
      <c r="J4343" s="72" t="s">
        <v>125</v>
      </c>
      <c r="K4343" s="72" t="s">
        <v>144</v>
      </c>
      <c r="L4343" s="73">
        <v>4</v>
      </c>
      <c r="M4343" s="73" t="s">
        <v>79</v>
      </c>
      <c r="N4343" s="68" t="str">
        <f>VLOOKUP(K4343,[1]人員授權表!D$3:G$249,4,0)</f>
        <v>有機</v>
      </c>
      <c r="O4343" s="70" t="str">
        <f>IF(J4343=[1]人員授權表!$C$85,"Casper李羿勳",IF(J4343=[1]人員授權表!$C$188,"Iring陳俊明",IF(J4343=[1]人員授權表!$C$189,"Brian陳泓霖",VLOOKUP(K4343,[1]人員授權表!D$2:E$249,2,FALSE))))</f>
        <v>Lucy黃詩婷</v>
      </c>
      <c r="P4343" s="67">
        <f t="shared" si="239"/>
        <v>44789</v>
      </c>
      <c r="Q4343" s="75" t="str">
        <f t="shared" si="238"/>
        <v>週二</v>
      </c>
      <c r="R4343" s="80">
        <v>44783</v>
      </c>
      <c r="AA4343" s="1"/>
    </row>
    <row r="4344" spans="2:27">
      <c r="B4344" s="66">
        <v>44778</v>
      </c>
      <c r="D4344" s="68" t="s">
        <v>50</v>
      </c>
      <c r="E4344" s="70" t="s">
        <v>51</v>
      </c>
      <c r="F4344" s="70" t="s">
        <v>1803</v>
      </c>
      <c r="G4344" s="67">
        <v>44778</v>
      </c>
      <c r="H4344" s="67">
        <v>44791</v>
      </c>
      <c r="I4344" s="71">
        <f t="shared" si="237"/>
        <v>13</v>
      </c>
      <c r="J4344" s="72" t="s">
        <v>139</v>
      </c>
      <c r="K4344" s="72" t="s">
        <v>140</v>
      </c>
      <c r="L4344" s="73">
        <v>4</v>
      </c>
      <c r="M4344" s="73" t="s">
        <v>79</v>
      </c>
      <c r="N4344" s="68" t="str">
        <f>VLOOKUP(K4344,[1]人員授權表!D$3:G$249,4,0)</f>
        <v>無機</v>
      </c>
      <c r="O4344" s="70" t="str">
        <f>IF(J4344=[1]人員授權表!$C$85,"Casper李羿勳",IF(J4344=[1]人員授權表!$C$188,"Iring陳俊明",IF(J4344=[1]人員授權表!$C$189,"Brian陳泓霖",VLOOKUP(K4344,[1]人員授權表!D$2:E$249,2,FALSE))))</f>
        <v>Brian陳泓霖</v>
      </c>
      <c r="P4344" s="67">
        <f t="shared" si="239"/>
        <v>44789</v>
      </c>
      <c r="Q4344" s="75" t="str">
        <f t="shared" si="238"/>
        <v>週二</v>
      </c>
      <c r="R4344" s="80">
        <v>44784</v>
      </c>
      <c r="AA4344" s="1"/>
    </row>
    <row r="4345" spans="2:27">
      <c r="B4345" s="66">
        <v>44778</v>
      </c>
      <c r="D4345" s="68" t="s">
        <v>50</v>
      </c>
      <c r="E4345" s="70" t="s">
        <v>51</v>
      </c>
      <c r="F4345" s="70" t="s">
        <v>1804</v>
      </c>
      <c r="G4345" s="67">
        <v>44778</v>
      </c>
      <c r="H4345" s="67">
        <v>44791</v>
      </c>
      <c r="I4345" s="71">
        <f t="shared" si="237"/>
        <v>13</v>
      </c>
      <c r="J4345" s="72" t="s">
        <v>160</v>
      </c>
      <c r="K4345" s="72" t="s">
        <v>161</v>
      </c>
      <c r="L4345" s="73">
        <v>4</v>
      </c>
      <c r="M4345" s="73" t="s">
        <v>79</v>
      </c>
      <c r="N4345" s="68" t="str">
        <f>VLOOKUP(K4345,[1]人員授權表!D$3:G$249,4,0)</f>
        <v>無機</v>
      </c>
      <c r="O4345" s="70" t="str">
        <f>IF(J4345=[1]人員授權表!$C$85,"Casper李羿勳",IF(J4345=[1]人員授權表!$C$188,"Iring陳俊明",IF(J4345=[1]人員授權表!$C$189,"Brian陳泓霖",VLOOKUP(K4345,[1]人員授權表!D$2:E$249,2,FALSE))))</f>
        <v>Dennis陳汶宏</v>
      </c>
      <c r="P4345" s="67">
        <f t="shared" si="239"/>
        <v>44789</v>
      </c>
      <c r="Q4345" s="75" t="str">
        <f t="shared" si="238"/>
        <v>週二</v>
      </c>
      <c r="R4345" s="80">
        <v>44784</v>
      </c>
      <c r="AA4345" s="1"/>
    </row>
    <row r="4346" spans="2:27">
      <c r="B4346" s="66">
        <v>44778</v>
      </c>
      <c r="D4346" s="68" t="s">
        <v>50</v>
      </c>
      <c r="E4346" s="70" t="s">
        <v>51</v>
      </c>
      <c r="F4346" s="70" t="s">
        <v>1803</v>
      </c>
      <c r="G4346" s="67">
        <v>44778</v>
      </c>
      <c r="H4346" s="67">
        <v>44791</v>
      </c>
      <c r="I4346" s="71">
        <f t="shared" si="237"/>
        <v>13</v>
      </c>
      <c r="J4346" s="72" t="s">
        <v>145</v>
      </c>
      <c r="K4346" s="72" t="s">
        <v>146</v>
      </c>
      <c r="L4346" s="73">
        <v>4</v>
      </c>
      <c r="M4346" s="73" t="s">
        <v>79</v>
      </c>
      <c r="N4346" s="68" t="str">
        <f>VLOOKUP(K4346,[1]人員授權表!D$3:G$249,4,0)</f>
        <v>無機</v>
      </c>
      <c r="O4346" s="70" t="str">
        <f>IF(J4346=[1]人員授權表!$C$85,"Casper李羿勳",IF(J4346=[1]人員授權表!$C$188,"Iring陳俊明",IF(J4346=[1]人員授權表!$C$189,"Brian陳泓霖",VLOOKUP(K4346,[1]人員授權表!D$2:E$249,2,FALSE))))</f>
        <v>Jack劉念忻</v>
      </c>
      <c r="P4346" s="67">
        <f t="shared" si="239"/>
        <v>44789</v>
      </c>
      <c r="Q4346" s="75" t="str">
        <f t="shared" si="238"/>
        <v>週二</v>
      </c>
      <c r="R4346" s="80">
        <v>44783</v>
      </c>
      <c r="AA4346" s="1"/>
    </row>
    <row r="4347" spans="2:27">
      <c r="B4347" s="66">
        <v>44778</v>
      </c>
      <c r="D4347" s="68" t="s">
        <v>50</v>
      </c>
      <c r="E4347" s="70" t="s">
        <v>51</v>
      </c>
      <c r="F4347" s="70" t="s">
        <v>1803</v>
      </c>
      <c r="G4347" s="67">
        <v>44778</v>
      </c>
      <c r="H4347" s="67">
        <v>44791</v>
      </c>
      <c r="I4347" s="71">
        <f t="shared" si="237"/>
        <v>13</v>
      </c>
      <c r="J4347" s="72" t="s">
        <v>164</v>
      </c>
      <c r="K4347" s="72" t="s">
        <v>146</v>
      </c>
      <c r="L4347" s="73">
        <v>4</v>
      </c>
      <c r="M4347" s="73" t="s">
        <v>79</v>
      </c>
      <c r="N4347" s="68" t="str">
        <f>VLOOKUP(K4347,[1]人員授權表!D$3:G$249,4,0)</f>
        <v>無機</v>
      </c>
      <c r="O4347" s="70" t="str">
        <f>IF(J4347=[1]人員授權表!$C$85,"Casper李羿勳",IF(J4347=[1]人員授權表!$C$188,"Iring陳俊明",IF(J4347=[1]人員授權表!$C$189,"Brian陳泓霖",VLOOKUP(K4347,[1]人員授權表!D$2:E$249,2,FALSE))))</f>
        <v>Jack劉念忻</v>
      </c>
      <c r="P4347" s="67">
        <f t="shared" si="239"/>
        <v>44789</v>
      </c>
      <c r="Q4347" s="75" t="str">
        <f t="shared" si="238"/>
        <v>週二</v>
      </c>
      <c r="R4347" s="80">
        <v>44783</v>
      </c>
      <c r="AA4347" s="1"/>
    </row>
    <row r="4348" spans="2:27">
      <c r="B4348" s="66">
        <v>44778</v>
      </c>
      <c r="D4348" s="68" t="s">
        <v>50</v>
      </c>
      <c r="E4348" s="70" t="s">
        <v>51</v>
      </c>
      <c r="F4348" s="70" t="s">
        <v>1803</v>
      </c>
      <c r="G4348" s="67">
        <v>44778</v>
      </c>
      <c r="H4348" s="67">
        <v>44791</v>
      </c>
      <c r="I4348" s="71">
        <f t="shared" si="237"/>
        <v>13</v>
      </c>
      <c r="J4348" s="72" t="s">
        <v>141</v>
      </c>
      <c r="K4348" s="72" t="s">
        <v>142</v>
      </c>
      <c r="L4348" s="73">
        <v>4</v>
      </c>
      <c r="M4348" s="73" t="s">
        <v>79</v>
      </c>
      <c r="N4348" s="68" t="str">
        <f>VLOOKUP(K4348,[1]人員授權表!D$3:G$249,4,0)</f>
        <v>無機</v>
      </c>
      <c r="O4348" s="70" t="str">
        <f>IF(J4348=[1]人員授權表!$C$85,"Casper李羿勳",IF(J4348=[1]人員授權表!$C$188,"Iring陳俊明",IF(J4348=[1]人員授權表!$C$189,"Brian陳泓霖",VLOOKUP(K4348,[1]人員授權表!D$2:E$249,2,FALSE))))</f>
        <v>Dennis陳汶宏</v>
      </c>
      <c r="P4348" s="67">
        <f t="shared" si="239"/>
        <v>44789</v>
      </c>
      <c r="Q4348" s="75" t="str">
        <f t="shared" si="238"/>
        <v>週二</v>
      </c>
      <c r="R4348" s="80">
        <v>44789</v>
      </c>
      <c r="AA4348" s="1"/>
    </row>
    <row r="4349" spans="2:27">
      <c r="B4349" s="66">
        <v>44778</v>
      </c>
      <c r="D4349" s="68" t="s">
        <v>50</v>
      </c>
      <c r="E4349" s="70" t="s">
        <v>51</v>
      </c>
      <c r="F4349" s="70" t="s">
        <v>1803</v>
      </c>
      <c r="G4349" s="67">
        <v>44778</v>
      </c>
      <c r="H4349" s="67">
        <v>44791</v>
      </c>
      <c r="I4349" s="71">
        <f t="shared" si="237"/>
        <v>13</v>
      </c>
      <c r="J4349" s="72" t="s">
        <v>153</v>
      </c>
      <c r="K4349" s="72" t="s">
        <v>154</v>
      </c>
      <c r="L4349" s="73">
        <v>4</v>
      </c>
      <c r="M4349" s="73" t="s">
        <v>79</v>
      </c>
      <c r="N4349" s="68" t="str">
        <f>VLOOKUP(K4349,[1]人員授權表!D$3:G$249,4,0)</f>
        <v>無機</v>
      </c>
      <c r="O4349" s="70" t="str">
        <f>IF(J4349=[1]人員授權表!$C$85,"Casper李羿勳",IF(J4349=[1]人員授權表!$C$188,"Iring陳俊明",IF(J4349=[1]人員授權表!$C$189,"Brian陳泓霖",VLOOKUP(K4349,[1]人員授權表!D$2:E$249,2,FALSE))))</f>
        <v>Ken張智凱</v>
      </c>
      <c r="P4349" s="67">
        <f t="shared" si="239"/>
        <v>44789</v>
      </c>
      <c r="Q4349" s="75" t="str">
        <f t="shared" si="238"/>
        <v>週二</v>
      </c>
      <c r="R4349" s="80">
        <v>44788</v>
      </c>
      <c r="AA4349" s="1"/>
    </row>
    <row r="4350" spans="2:27">
      <c r="B4350" s="66">
        <v>44778</v>
      </c>
      <c r="D4350" s="68" t="s">
        <v>50</v>
      </c>
      <c r="E4350" s="70" t="s">
        <v>51</v>
      </c>
      <c r="F4350" s="70" t="s">
        <v>1803</v>
      </c>
      <c r="G4350" s="67">
        <v>44778</v>
      </c>
      <c r="H4350" s="67">
        <v>44791</v>
      </c>
      <c r="I4350" s="71">
        <f t="shared" si="237"/>
        <v>13</v>
      </c>
      <c r="J4350" s="72" t="s">
        <v>137</v>
      </c>
      <c r="K4350" s="72" t="s">
        <v>138</v>
      </c>
      <c r="L4350" s="73">
        <v>4</v>
      </c>
      <c r="M4350" s="73" t="s">
        <v>79</v>
      </c>
      <c r="N4350" s="68" t="str">
        <f>VLOOKUP(K4350,[1]人員授權表!D$3:G$249,4,0)</f>
        <v>無機</v>
      </c>
      <c r="O4350" s="70" t="s">
        <v>99</v>
      </c>
      <c r="P4350" s="67">
        <f t="shared" si="239"/>
        <v>44789</v>
      </c>
      <c r="Q4350" s="75" t="str">
        <f t="shared" si="238"/>
        <v>週二</v>
      </c>
      <c r="R4350" s="80">
        <v>44788</v>
      </c>
      <c r="AA4350" s="1"/>
    </row>
    <row r="4351" spans="2:27">
      <c r="B4351" s="66">
        <v>44778</v>
      </c>
      <c r="D4351" s="68" t="s">
        <v>50</v>
      </c>
      <c r="E4351" s="70" t="s">
        <v>51</v>
      </c>
      <c r="F4351" s="70" t="s">
        <v>1803</v>
      </c>
      <c r="G4351" s="67">
        <v>44778</v>
      </c>
      <c r="H4351" s="67">
        <v>44791</v>
      </c>
      <c r="I4351" s="71">
        <f t="shared" si="237"/>
        <v>13</v>
      </c>
      <c r="J4351" s="72" t="s">
        <v>148</v>
      </c>
      <c r="K4351" s="72" t="s">
        <v>149</v>
      </c>
      <c r="L4351" s="73">
        <v>4</v>
      </c>
      <c r="M4351" s="73" t="s">
        <v>79</v>
      </c>
      <c r="N4351" s="68" t="str">
        <f>VLOOKUP(K4351,[1]人員授權表!D$3:G$249,4,0)</f>
        <v>無機</v>
      </c>
      <c r="O4351" s="70" t="str">
        <f>IF(J4351=[1]人員授權表!$C$85,"Casper李羿勳",IF(J4351=[1]人員授權表!$C$188,"Iring陳俊明",IF(J4351=[1]人員授權表!$C$189,"Brian陳泓霖",VLOOKUP(K4351,[1]人員授權表!D$2:E$249,2,FALSE))))</f>
        <v>Vicky游崴涵</v>
      </c>
      <c r="P4351" s="67">
        <f t="shared" si="239"/>
        <v>44789</v>
      </c>
      <c r="Q4351" s="75" t="str">
        <f t="shared" si="238"/>
        <v>週二</v>
      </c>
      <c r="R4351" s="80">
        <v>44783</v>
      </c>
      <c r="AA4351" s="1"/>
    </row>
    <row r="4352" spans="2:27">
      <c r="B4352" s="66">
        <v>44778</v>
      </c>
      <c r="D4352" s="68" t="s">
        <v>50</v>
      </c>
      <c r="E4352" s="70" t="s">
        <v>51</v>
      </c>
      <c r="F4352" s="70" t="s">
        <v>1803</v>
      </c>
      <c r="G4352" s="67">
        <v>44778</v>
      </c>
      <c r="H4352" s="67">
        <v>44791</v>
      </c>
      <c r="I4352" s="71">
        <f t="shared" si="237"/>
        <v>13</v>
      </c>
      <c r="J4352" s="72" t="s">
        <v>295</v>
      </c>
      <c r="K4352" s="72" t="s">
        <v>296</v>
      </c>
      <c r="L4352" s="73">
        <v>4</v>
      </c>
      <c r="M4352" s="73" t="s">
        <v>79</v>
      </c>
      <c r="N4352" s="68" t="str">
        <f>VLOOKUP(K4352,[1]人員授權表!D$3:G$249,4,0)</f>
        <v>無機</v>
      </c>
      <c r="O4352" s="70" t="str">
        <f>IF(J4352=[1]人員授權表!$C$85,"Casper李羿勳",IF(J4352=[1]人員授權表!$C$188,"Iring陳俊明",IF(J4352=[1]人員授權表!$C$189,"Brian陳泓霖",VLOOKUP(K4352,[1]人員授權表!D$2:E$249,2,FALSE))))</f>
        <v>Ken張智凱</v>
      </c>
      <c r="P4352" s="67">
        <f t="shared" si="239"/>
        <v>44789</v>
      </c>
      <c r="Q4352" s="75" t="str">
        <f t="shared" si="238"/>
        <v>週二</v>
      </c>
      <c r="R4352" s="80">
        <v>44782</v>
      </c>
      <c r="AA4352" s="1"/>
    </row>
    <row r="4353" spans="2:27">
      <c r="B4353" s="66">
        <v>44778</v>
      </c>
      <c r="D4353" s="68" t="s">
        <v>50</v>
      </c>
      <c r="E4353" s="70" t="s">
        <v>51</v>
      </c>
      <c r="F4353" s="70" t="s">
        <v>1803</v>
      </c>
      <c r="G4353" s="67">
        <v>44778</v>
      </c>
      <c r="H4353" s="67">
        <v>44791</v>
      </c>
      <c r="I4353" s="71">
        <f t="shared" si="237"/>
        <v>13</v>
      </c>
      <c r="J4353" s="72" t="s">
        <v>167</v>
      </c>
      <c r="K4353" s="72" t="s">
        <v>168</v>
      </c>
      <c r="L4353" s="73">
        <v>4</v>
      </c>
      <c r="M4353" s="73" t="s">
        <v>79</v>
      </c>
      <c r="N4353" s="68" t="str">
        <f>VLOOKUP(K4353,[1]人員授權表!D$3:G$249,4,0)</f>
        <v>有機</v>
      </c>
      <c r="O4353" s="70" t="str">
        <f>IF(J4353=[1]人員授權表!$C$85,"Casper李羿勳",IF(J4353=[1]人員授權表!$C$188,"Iring陳俊明",IF(J4353=[1]人員授權表!$C$189,"Brian陳泓霖",VLOOKUP(K4353,[1]人員授權表!D$2:E$249,2,FALSE))))</f>
        <v>Una林庭瑄</v>
      </c>
      <c r="P4353" s="67">
        <f t="shared" si="239"/>
        <v>44789</v>
      </c>
      <c r="Q4353" s="75" t="str">
        <f t="shared" si="238"/>
        <v>週二</v>
      </c>
      <c r="R4353" s="80">
        <v>44783</v>
      </c>
      <c r="AA4353" s="1"/>
    </row>
    <row r="4354" spans="2:27">
      <c r="D4354" s="68" t="s">
        <v>50</v>
      </c>
      <c r="E4354" s="70" t="s">
        <v>82</v>
      </c>
      <c r="F4354" s="70" t="s">
        <v>1805</v>
      </c>
      <c r="G4354" s="67">
        <v>44777</v>
      </c>
      <c r="H4354" s="67">
        <v>44791</v>
      </c>
      <c r="I4354" s="71">
        <f t="shared" si="237"/>
        <v>14</v>
      </c>
      <c r="J4354" s="72" t="s">
        <v>453</v>
      </c>
      <c r="K4354" s="72" t="s">
        <v>332</v>
      </c>
      <c r="L4354" s="73">
        <v>2</v>
      </c>
      <c r="M4354" s="73" t="s">
        <v>86</v>
      </c>
      <c r="N4354" s="68" t="str">
        <f>VLOOKUP(K4354,[1]人員授權表!D$3:G$249,4,0)</f>
        <v>有機</v>
      </c>
      <c r="O4354" s="70" t="str">
        <f>IF(J4354=[1]人員授權表!$C$85,"Casper李羿勳",IF(J4354=[1]人員授權表!$C$188,"Iring陳俊明",IF(J4354=[1]人員授權表!$C$189,"Brian陳泓霖",VLOOKUP(K4354,[1]人員授權表!D$2:E$249,2,FALSE))))</f>
        <v>Lucy黃詩婷</v>
      </c>
      <c r="P4354" s="67">
        <f t="shared" si="239"/>
        <v>44789</v>
      </c>
      <c r="Q4354" s="75" t="str">
        <f t="shared" si="238"/>
        <v>週二</v>
      </c>
      <c r="R4354" s="80">
        <v>44783</v>
      </c>
      <c r="AA4354" s="1"/>
    </row>
    <row r="4355" spans="2:27">
      <c r="D4355" s="68" t="s">
        <v>50</v>
      </c>
      <c r="E4355" s="70" t="s">
        <v>82</v>
      </c>
      <c r="F4355" s="70" t="s">
        <v>1806</v>
      </c>
      <c r="G4355" s="67">
        <v>44777</v>
      </c>
      <c r="H4355" s="67">
        <v>44791</v>
      </c>
      <c r="I4355" s="71">
        <f t="shared" si="237"/>
        <v>14</v>
      </c>
      <c r="J4355" s="72" t="s">
        <v>125</v>
      </c>
      <c r="K4355" s="72" t="s">
        <v>126</v>
      </c>
      <c r="L4355" s="73">
        <v>2</v>
      </c>
      <c r="M4355" s="73" t="s">
        <v>86</v>
      </c>
      <c r="N4355" s="68" t="str">
        <f>VLOOKUP(K4355,[1]人員授權表!D$3:G$249,4,0)</f>
        <v>有機</v>
      </c>
      <c r="O4355" s="70" t="str">
        <f>IF(J4355=[1]人員授權表!$C$85,"Casper李羿勳",IF(J4355=[1]人員授權表!$C$188,"Iring陳俊明",IF(J4355=[1]人員授權表!$C$189,"Brian陳泓霖",VLOOKUP(K4355,[1]人員授權表!D$2:E$249,2,FALSE))))</f>
        <v>Lucy黃詩婷</v>
      </c>
      <c r="P4355" s="67">
        <f t="shared" si="239"/>
        <v>44789</v>
      </c>
      <c r="Q4355" s="75" t="str">
        <f t="shared" si="238"/>
        <v>週二</v>
      </c>
      <c r="R4355" s="80">
        <v>44783</v>
      </c>
      <c r="AA4355" s="1"/>
    </row>
    <row r="4356" spans="2:27">
      <c r="D4356" s="68" t="s">
        <v>50</v>
      </c>
      <c r="E4356" s="70" t="s">
        <v>82</v>
      </c>
      <c r="F4356" s="70" t="s">
        <v>1807</v>
      </c>
      <c r="G4356" s="67">
        <v>44777</v>
      </c>
      <c r="H4356" s="67">
        <v>44791</v>
      </c>
      <c r="I4356" s="71">
        <f t="shared" si="237"/>
        <v>14</v>
      </c>
      <c r="J4356" s="72" t="s">
        <v>453</v>
      </c>
      <c r="K4356" s="72" t="s">
        <v>332</v>
      </c>
      <c r="L4356" s="73">
        <v>2</v>
      </c>
      <c r="M4356" s="73" t="s">
        <v>86</v>
      </c>
      <c r="N4356" s="68" t="str">
        <f>VLOOKUP(K4356,[1]人員授權表!D$3:G$249,4,0)</f>
        <v>有機</v>
      </c>
      <c r="O4356" s="70" t="str">
        <f>IF(J4356=[1]人員授權表!$C$85,"Casper李羿勳",IF(J4356=[1]人員授權表!$C$188,"Iring陳俊明",IF(J4356=[1]人員授權表!$C$189,"Brian陳泓霖",VLOOKUP(K4356,[1]人員授權表!D$2:E$249,2,FALSE))))</f>
        <v>Lucy黃詩婷</v>
      </c>
      <c r="P4356" s="67">
        <f t="shared" si="239"/>
        <v>44789</v>
      </c>
      <c r="Q4356" s="75" t="str">
        <f t="shared" si="238"/>
        <v>週二</v>
      </c>
      <c r="R4356" s="80">
        <v>44783</v>
      </c>
      <c r="AA4356" s="1"/>
    </row>
    <row r="4357" spans="2:27">
      <c r="B4357" s="66">
        <v>44783</v>
      </c>
      <c r="D4357" s="68" t="s">
        <v>50</v>
      </c>
      <c r="E4357" s="70" t="s">
        <v>82</v>
      </c>
      <c r="F4357" s="70" t="s">
        <v>1807</v>
      </c>
      <c r="G4357" s="67">
        <v>44777</v>
      </c>
      <c r="H4357" s="67">
        <v>44791</v>
      </c>
      <c r="I4357" s="71">
        <f t="shared" si="237"/>
        <v>14</v>
      </c>
      <c r="J4357" s="72" t="s">
        <v>125</v>
      </c>
      <c r="K4357" s="72" t="s">
        <v>126</v>
      </c>
      <c r="L4357" s="73">
        <v>2</v>
      </c>
      <c r="M4357" s="73" t="s">
        <v>86</v>
      </c>
      <c r="N4357" s="68" t="str">
        <f>VLOOKUP(K4357,[1]人員授權表!D$3:G$249,4,0)</f>
        <v>有機</v>
      </c>
      <c r="O4357" s="70" t="str">
        <f>IF(J4357=[1]人員授權表!$C$85,"Casper李羿勳",IF(J4357=[1]人員授權表!$C$188,"Iring陳俊明",IF(J4357=[1]人員授權表!$C$189,"Brian陳泓霖",VLOOKUP(K4357,[1]人員授權表!D$2:E$249,2,FALSE))))</f>
        <v>Lucy黃詩婷</v>
      </c>
      <c r="P4357" s="67">
        <f t="shared" si="239"/>
        <v>44789</v>
      </c>
      <c r="Q4357" s="75" t="str">
        <f t="shared" si="238"/>
        <v>週二</v>
      </c>
      <c r="R4357" s="80">
        <v>44783</v>
      </c>
      <c r="AA4357" s="1"/>
    </row>
    <row r="4358" spans="2:27">
      <c r="D4358" s="68" t="s">
        <v>50</v>
      </c>
      <c r="E4358" s="70" t="s">
        <v>82</v>
      </c>
      <c r="F4358" s="70" t="s">
        <v>1808</v>
      </c>
      <c r="G4358" s="67">
        <v>44778</v>
      </c>
      <c r="H4358" s="67">
        <v>44791</v>
      </c>
      <c r="I4358" s="71">
        <f t="shared" si="237"/>
        <v>13</v>
      </c>
      <c r="J4358" s="72" t="s">
        <v>125</v>
      </c>
      <c r="K4358" s="72" t="s">
        <v>126</v>
      </c>
      <c r="L4358" s="73">
        <v>2</v>
      </c>
      <c r="M4358" s="73" t="s">
        <v>86</v>
      </c>
      <c r="N4358" s="68" t="str">
        <f>VLOOKUP(K4358,[1]人員授權表!D$3:G$249,4,0)</f>
        <v>有機</v>
      </c>
      <c r="O4358" s="70" t="str">
        <f>IF(J4358=[1]人員授權表!$C$85,"Casper李羿勳",IF(J4358=[1]人員授權表!$C$188,"Iring陳俊明",IF(J4358=[1]人員授權表!$C$189,"Brian陳泓霖",VLOOKUP(K4358,[1]人員授權表!D$2:E$249,2,FALSE))))</f>
        <v>Lucy黃詩婷</v>
      </c>
      <c r="P4358" s="67">
        <f t="shared" si="239"/>
        <v>44789</v>
      </c>
      <c r="Q4358" s="75" t="str">
        <f t="shared" si="238"/>
        <v>週二</v>
      </c>
      <c r="R4358" s="80">
        <v>44783</v>
      </c>
      <c r="AA4358" s="1"/>
    </row>
    <row r="4359" spans="2:27">
      <c r="D4359" s="68" t="s">
        <v>50</v>
      </c>
      <c r="E4359" s="70" t="s">
        <v>82</v>
      </c>
      <c r="F4359" s="70" t="s">
        <v>1808</v>
      </c>
      <c r="G4359" s="67">
        <v>44778</v>
      </c>
      <c r="H4359" s="67">
        <v>44791</v>
      </c>
      <c r="I4359" s="71">
        <f t="shared" ref="I4359:I4422" si="240">_xlfn.DAYS(H4359,G4359)</f>
        <v>13</v>
      </c>
      <c r="J4359" s="72" t="s">
        <v>453</v>
      </c>
      <c r="K4359" s="72" t="s">
        <v>332</v>
      </c>
      <c r="L4359" s="73">
        <v>2</v>
      </c>
      <c r="M4359" s="73" t="s">
        <v>86</v>
      </c>
      <c r="N4359" s="68" t="str">
        <f>VLOOKUP(K4359,[1]人員授權表!D$3:G$249,4,0)</f>
        <v>有機</v>
      </c>
      <c r="O4359" s="70" t="str">
        <f>IF(J4359=[1]人員授權表!$C$85,"Casper李羿勳",IF(J4359=[1]人員授權表!$C$188,"Iring陳俊明",IF(J4359=[1]人員授權表!$C$189,"Brian陳泓霖",VLOOKUP(K4359,[1]人員授權表!D$2:E$249,2,FALSE))))</f>
        <v>Lucy黃詩婷</v>
      </c>
      <c r="P4359" s="67">
        <f t="shared" si="239"/>
        <v>44789</v>
      </c>
      <c r="Q4359" s="75" t="str">
        <f t="shared" ref="Q4359:Q4422" si="241">TEXT(P4359,"aaa")</f>
        <v>週二</v>
      </c>
      <c r="R4359" s="80">
        <v>44783</v>
      </c>
      <c r="AA4359" s="1"/>
    </row>
    <row r="4360" spans="2:27">
      <c r="D4360" s="68" t="s">
        <v>50</v>
      </c>
      <c r="E4360" s="70" t="s">
        <v>82</v>
      </c>
      <c r="F4360" s="70" t="s">
        <v>1809</v>
      </c>
      <c r="G4360" s="67">
        <v>44778</v>
      </c>
      <c r="H4360" s="67">
        <v>44791</v>
      </c>
      <c r="I4360" s="71">
        <f t="shared" si="240"/>
        <v>13</v>
      </c>
      <c r="J4360" s="72" t="s">
        <v>125</v>
      </c>
      <c r="K4360" s="72" t="s">
        <v>126</v>
      </c>
      <c r="L4360" s="73">
        <v>2</v>
      </c>
      <c r="M4360" s="73" t="s">
        <v>86</v>
      </c>
      <c r="N4360" s="68" t="str">
        <f>VLOOKUP(K4360,[1]人員授權表!D$3:G$249,4,0)</f>
        <v>有機</v>
      </c>
      <c r="O4360" s="70" t="str">
        <f>IF(J4360=[1]人員授權表!$C$85,"Casper李羿勳",IF(J4360=[1]人員授權表!$C$188,"Iring陳俊明",IF(J4360=[1]人員授權表!$C$189,"Brian陳泓霖",VLOOKUP(K4360,[1]人員授權表!D$2:E$249,2,FALSE))))</f>
        <v>Lucy黃詩婷</v>
      </c>
      <c r="P4360" s="67">
        <f t="shared" si="239"/>
        <v>44789</v>
      </c>
      <c r="Q4360" s="75" t="str">
        <f t="shared" si="241"/>
        <v>週二</v>
      </c>
      <c r="R4360" s="80">
        <v>44783</v>
      </c>
      <c r="AA4360" s="1"/>
    </row>
    <row r="4361" spans="2:27">
      <c r="D4361" s="68" t="s">
        <v>50</v>
      </c>
      <c r="E4361" s="70" t="s">
        <v>82</v>
      </c>
      <c r="F4361" s="70" t="s">
        <v>1809</v>
      </c>
      <c r="G4361" s="67">
        <v>44778</v>
      </c>
      <c r="H4361" s="67">
        <v>44791</v>
      </c>
      <c r="I4361" s="71">
        <f t="shared" si="240"/>
        <v>13</v>
      </c>
      <c r="J4361" s="72" t="s">
        <v>453</v>
      </c>
      <c r="K4361" s="72" t="s">
        <v>332</v>
      </c>
      <c r="L4361" s="73">
        <v>2</v>
      </c>
      <c r="M4361" s="73" t="s">
        <v>86</v>
      </c>
      <c r="N4361" s="68" t="str">
        <f>VLOOKUP(K4361,[1]人員授權表!D$3:G$249,4,0)</f>
        <v>有機</v>
      </c>
      <c r="O4361" s="70" t="str">
        <f>IF(J4361=[1]人員授權表!$C$85,"Casper李羿勳",IF(J4361=[1]人員授權表!$C$188,"Iring陳俊明",IF(J4361=[1]人員授權表!$C$189,"Brian陳泓霖",VLOOKUP(K4361,[1]人員授權表!D$2:E$249,2,FALSE))))</f>
        <v>Lucy黃詩婷</v>
      </c>
      <c r="P4361" s="67">
        <f t="shared" si="239"/>
        <v>44789</v>
      </c>
      <c r="Q4361" s="75" t="str">
        <f t="shared" si="241"/>
        <v>週二</v>
      </c>
      <c r="R4361" s="80">
        <v>44783</v>
      </c>
      <c r="AA4361" s="1"/>
    </row>
    <row r="4362" spans="2:27">
      <c r="C4362" s="67">
        <v>44785</v>
      </c>
      <c r="D4362" s="68" t="s">
        <v>50</v>
      </c>
      <c r="E4362" s="70" t="s">
        <v>1456</v>
      </c>
      <c r="F4362" s="4" t="s">
        <v>1810</v>
      </c>
      <c r="G4362" s="67">
        <v>44784</v>
      </c>
      <c r="H4362" s="67">
        <v>44791</v>
      </c>
      <c r="I4362" s="71">
        <f t="shared" si="240"/>
        <v>7</v>
      </c>
      <c r="J4362" s="72" t="s">
        <v>173</v>
      </c>
      <c r="K4362" s="72" t="s">
        <v>386</v>
      </c>
      <c r="L4362" s="110">
        <v>11</v>
      </c>
      <c r="M4362" s="73" t="s">
        <v>108</v>
      </c>
      <c r="N4362" s="68" t="str">
        <f>VLOOKUP(K4362,[1]人員授權表!D$3:G$249,4,0)</f>
        <v>有機</v>
      </c>
      <c r="O4362" s="70" t="str">
        <f>IF(J4362=[1]人員授權表!$C$85,"Casper李羿勳",IF(J4362=[1]人員授權表!$C$188,"Iring陳俊明",IF(J4362=[1]人員授權表!$C$189,"Brian陳泓霖",VLOOKUP(K4362,[1]人員授權表!D$2:E$249,2,FALSE))))</f>
        <v>Una林庭瑄</v>
      </c>
      <c r="P4362" s="67">
        <f t="shared" si="239"/>
        <v>44789</v>
      </c>
      <c r="Q4362" s="75" t="str">
        <f t="shared" si="241"/>
        <v>週二</v>
      </c>
      <c r="R4362" s="80">
        <v>44788</v>
      </c>
      <c r="Z4362" s="79" t="s">
        <v>1811</v>
      </c>
      <c r="AA4362" s="1"/>
    </row>
    <row r="4363" spans="2:27">
      <c r="D4363" s="68" t="s">
        <v>50</v>
      </c>
      <c r="E4363" s="70" t="s">
        <v>82</v>
      </c>
      <c r="F4363" s="70" t="s">
        <v>1812</v>
      </c>
      <c r="G4363" s="67">
        <v>44777</v>
      </c>
      <c r="H4363" s="67">
        <v>44791</v>
      </c>
      <c r="I4363" s="71">
        <f t="shared" si="240"/>
        <v>14</v>
      </c>
      <c r="J4363" s="72" t="s">
        <v>125</v>
      </c>
      <c r="K4363" s="72" t="s">
        <v>144</v>
      </c>
      <c r="L4363" s="73">
        <v>2</v>
      </c>
      <c r="M4363" s="73" t="s">
        <v>127</v>
      </c>
      <c r="N4363" s="68" t="str">
        <f>VLOOKUP(K4363,[1]人員授權表!D$3:G$249,4,0)</f>
        <v>有機</v>
      </c>
      <c r="O4363" s="70" t="str">
        <f>IF(J4363=[1]人員授權表!$C$85,"Casper李羿勳",IF(J4363=[1]人員授權表!$C$188,"Iring陳俊明",IF(J4363=[1]人員授權表!$C$189,"Brian陳泓霖",VLOOKUP(K4363,[1]人員授權表!D$2:E$249,2,FALSE))))</f>
        <v>Lucy黃詩婷</v>
      </c>
      <c r="P4363" s="67">
        <f t="shared" si="239"/>
        <v>44789</v>
      </c>
      <c r="Q4363" s="75" t="str">
        <f t="shared" si="241"/>
        <v>週二</v>
      </c>
      <c r="R4363" s="80">
        <v>44783</v>
      </c>
      <c r="AA4363" s="1"/>
    </row>
    <row r="4364" spans="2:27">
      <c r="D4364" s="68" t="s">
        <v>50</v>
      </c>
      <c r="E4364" s="70" t="s">
        <v>82</v>
      </c>
      <c r="F4364" s="70" t="s">
        <v>1812</v>
      </c>
      <c r="G4364" s="67">
        <v>44777</v>
      </c>
      <c r="H4364" s="67">
        <v>44791</v>
      </c>
      <c r="I4364" s="71">
        <f t="shared" si="240"/>
        <v>14</v>
      </c>
      <c r="J4364" s="72" t="s">
        <v>139</v>
      </c>
      <c r="K4364" s="72" t="s">
        <v>140</v>
      </c>
      <c r="L4364" s="73">
        <v>2</v>
      </c>
      <c r="M4364" s="73" t="s">
        <v>127</v>
      </c>
      <c r="N4364" s="68" t="str">
        <f>VLOOKUP(K4364,[1]人員授權表!D$3:G$249,4,0)</f>
        <v>無機</v>
      </c>
      <c r="O4364" s="70" t="str">
        <f>IF(J4364=[1]人員授權表!$C$85,"Casper李羿勳",IF(J4364=[1]人員授權表!$C$188,"Iring陳俊明",IF(J4364=[1]人員授權表!$C$189,"Brian陳泓霖",VLOOKUP(K4364,[1]人員授權表!D$2:E$249,2,FALSE))))</f>
        <v>Brian陳泓霖</v>
      </c>
      <c r="P4364" s="67">
        <f t="shared" si="239"/>
        <v>44789</v>
      </c>
      <c r="Q4364" s="75" t="str">
        <f t="shared" si="241"/>
        <v>週二</v>
      </c>
      <c r="R4364" s="80">
        <v>44784</v>
      </c>
      <c r="AA4364" s="1"/>
    </row>
    <row r="4365" spans="2:27">
      <c r="D4365" s="68" t="s">
        <v>50</v>
      </c>
      <c r="E4365" s="70" t="s">
        <v>82</v>
      </c>
      <c r="F4365" s="70" t="s">
        <v>1812</v>
      </c>
      <c r="G4365" s="67">
        <v>44777</v>
      </c>
      <c r="H4365" s="67">
        <v>44791</v>
      </c>
      <c r="I4365" s="71">
        <f t="shared" si="240"/>
        <v>14</v>
      </c>
      <c r="J4365" s="72" t="s">
        <v>192</v>
      </c>
      <c r="K4365" s="72" t="s">
        <v>187</v>
      </c>
      <c r="L4365" s="73">
        <v>2</v>
      </c>
      <c r="M4365" s="73" t="s">
        <v>127</v>
      </c>
      <c r="N4365" s="68" t="str">
        <f>VLOOKUP(K4365,[1]人員授權表!D$3:G$249,4,0)</f>
        <v>無機</v>
      </c>
      <c r="O4365" s="70" t="str">
        <f>IF(J4365=[1]人員授權表!$C$85,"Casper李羿勳",IF(J4365=[1]人員授權表!$C$188,"Iring陳俊明",IF(J4365=[1]人員授權表!$C$189,"Brian陳泓霖",VLOOKUP(K4365,[1]人員授權表!D$2:E$249,2,FALSE))))</f>
        <v>Ruby黃家蓁</v>
      </c>
      <c r="P4365" s="67">
        <f t="shared" si="239"/>
        <v>44789</v>
      </c>
      <c r="Q4365" s="75" t="str">
        <f t="shared" si="241"/>
        <v>週二</v>
      </c>
      <c r="R4365" s="80">
        <v>44783</v>
      </c>
      <c r="AA4365" s="1"/>
    </row>
    <row r="4366" spans="2:27">
      <c r="D4366" s="68" t="s">
        <v>50</v>
      </c>
      <c r="E4366" s="70" t="s">
        <v>82</v>
      </c>
      <c r="F4366" s="70" t="s">
        <v>1812</v>
      </c>
      <c r="G4366" s="67">
        <v>44777</v>
      </c>
      <c r="H4366" s="67">
        <v>44791</v>
      </c>
      <c r="I4366" s="71">
        <f t="shared" si="240"/>
        <v>14</v>
      </c>
      <c r="J4366" s="72" t="s">
        <v>193</v>
      </c>
      <c r="K4366" s="72" t="s">
        <v>187</v>
      </c>
      <c r="L4366" s="73">
        <v>2</v>
      </c>
      <c r="M4366" s="73" t="s">
        <v>127</v>
      </c>
      <c r="N4366" s="68" t="str">
        <f>VLOOKUP(K4366,[1]人員授權表!D$3:G$249,4,0)</f>
        <v>無機</v>
      </c>
      <c r="O4366" s="70" t="str">
        <f>IF(J4366=[1]人員授權表!$C$85,"Casper李羿勳",IF(J4366=[1]人員授權表!$C$188,"Iring陳俊明",IF(J4366=[1]人員授權表!$C$189,"Brian陳泓霖",VLOOKUP(K4366,[1]人員授權表!D$2:E$249,2,FALSE))))</f>
        <v>Ruby黃家蓁</v>
      </c>
      <c r="P4366" s="67">
        <f t="shared" si="239"/>
        <v>44789</v>
      </c>
      <c r="Q4366" s="75" t="str">
        <f t="shared" si="241"/>
        <v>週二</v>
      </c>
      <c r="R4366" s="80">
        <v>44783</v>
      </c>
      <c r="AA4366" s="1"/>
    </row>
    <row r="4367" spans="2:27">
      <c r="D4367" s="68" t="s">
        <v>50</v>
      </c>
      <c r="E4367" s="70" t="s">
        <v>82</v>
      </c>
      <c r="F4367" s="70" t="s">
        <v>1812</v>
      </c>
      <c r="G4367" s="67">
        <v>44777</v>
      </c>
      <c r="H4367" s="67">
        <v>44791</v>
      </c>
      <c r="I4367" s="71">
        <f t="shared" si="240"/>
        <v>14</v>
      </c>
      <c r="J4367" s="72" t="s">
        <v>198</v>
      </c>
      <c r="K4367" s="72" t="s">
        <v>199</v>
      </c>
      <c r="L4367" s="73">
        <v>2</v>
      </c>
      <c r="M4367" s="73" t="s">
        <v>127</v>
      </c>
      <c r="N4367" s="68" t="str">
        <f>VLOOKUP(K4367,[1]人員授權表!D$3:G$249,4,0)</f>
        <v>無機</v>
      </c>
      <c r="O4367" s="70" t="str">
        <f>IF(J4367=[1]人員授權表!$C$85,"Casper李羿勳",IF(J4367=[1]人員授權表!$C$188,"Iring陳俊明",IF(J4367=[1]人員授權表!$C$189,"Brian陳泓霖",VLOOKUP(K4367,[1]人員授權表!D$2:E$249,2,FALSE))))</f>
        <v>Vicky游崴涵</v>
      </c>
      <c r="P4367" s="67">
        <f t="shared" si="239"/>
        <v>44789</v>
      </c>
      <c r="Q4367" s="75" t="str">
        <f t="shared" si="241"/>
        <v>週二</v>
      </c>
      <c r="R4367" s="80">
        <v>44783</v>
      </c>
      <c r="AA4367" s="1"/>
    </row>
    <row r="4368" spans="2:27">
      <c r="D4368" s="68" t="s">
        <v>50</v>
      </c>
      <c r="E4368" s="70" t="s">
        <v>82</v>
      </c>
      <c r="F4368" s="70" t="s">
        <v>1812</v>
      </c>
      <c r="G4368" s="67">
        <v>44777</v>
      </c>
      <c r="H4368" s="67">
        <v>44791</v>
      </c>
      <c r="I4368" s="71">
        <f t="shared" si="240"/>
        <v>14</v>
      </c>
      <c r="J4368" s="72" t="s">
        <v>175</v>
      </c>
      <c r="K4368" s="72" t="s">
        <v>176</v>
      </c>
      <c r="L4368" s="73">
        <v>2</v>
      </c>
      <c r="M4368" s="73" t="s">
        <v>127</v>
      </c>
      <c r="N4368" s="68" t="str">
        <f>VLOOKUP(K4368,[1]人員授權表!D$3:G$249,4,0)</f>
        <v>無機</v>
      </c>
      <c r="O4368" s="70" t="s">
        <v>177</v>
      </c>
      <c r="P4368" s="67">
        <f t="shared" si="239"/>
        <v>44789</v>
      </c>
      <c r="Q4368" s="75" t="str">
        <f t="shared" si="241"/>
        <v>週二</v>
      </c>
      <c r="R4368" s="80">
        <v>44785</v>
      </c>
      <c r="AA4368" s="1"/>
    </row>
    <row r="4369" spans="2:28">
      <c r="D4369" s="68" t="s">
        <v>50</v>
      </c>
      <c r="E4369" s="70" t="s">
        <v>82</v>
      </c>
      <c r="F4369" s="70" t="s">
        <v>1812</v>
      </c>
      <c r="G4369" s="67">
        <v>44777</v>
      </c>
      <c r="H4369" s="67">
        <v>44791</v>
      </c>
      <c r="I4369" s="71">
        <f t="shared" si="240"/>
        <v>14</v>
      </c>
      <c r="J4369" s="72" t="s">
        <v>178</v>
      </c>
      <c r="K4369" s="72" t="s">
        <v>179</v>
      </c>
      <c r="L4369" s="73">
        <v>2</v>
      </c>
      <c r="M4369" s="73" t="s">
        <v>127</v>
      </c>
      <c r="N4369" s="68" t="str">
        <f>VLOOKUP(K4369,[1]人員授權表!D$3:G$249,4,0)</f>
        <v>無機</v>
      </c>
      <c r="O4369" s="70" t="s">
        <v>115</v>
      </c>
      <c r="P4369" s="67">
        <f t="shared" si="239"/>
        <v>44789</v>
      </c>
      <c r="Q4369" s="75" t="str">
        <f t="shared" si="241"/>
        <v>週二</v>
      </c>
      <c r="R4369" s="80">
        <v>44786</v>
      </c>
      <c r="AA4369" s="1"/>
    </row>
    <row r="4370" spans="2:28">
      <c r="D4370" s="68" t="s">
        <v>50</v>
      </c>
      <c r="E4370" s="70" t="s">
        <v>82</v>
      </c>
      <c r="F4370" s="70" t="s">
        <v>1813</v>
      </c>
      <c r="G4370" s="67">
        <v>44777</v>
      </c>
      <c r="H4370" s="67">
        <v>44791</v>
      </c>
      <c r="I4370" s="71">
        <f t="shared" si="240"/>
        <v>14</v>
      </c>
      <c r="J4370" s="72" t="s">
        <v>141</v>
      </c>
      <c r="K4370" s="72" t="s">
        <v>142</v>
      </c>
      <c r="L4370" s="73">
        <v>2</v>
      </c>
      <c r="M4370" s="73" t="s">
        <v>127</v>
      </c>
      <c r="N4370" s="68" t="str">
        <f>VLOOKUP(K4370,[1]人員授權表!D$3:G$249,4,0)</f>
        <v>無機</v>
      </c>
      <c r="O4370" s="70" t="str">
        <f>IF(J4370=[1]人員授權表!$C$85,"Casper李羿勳",IF(J4370=[1]人員授權表!$C$188,"Iring陳俊明",IF(J4370=[1]人員授權表!$C$189,"Brian陳泓霖",VLOOKUP(K4370,[1]人員授權表!D$2:E$249,2,FALSE))))</f>
        <v>Dennis陳汶宏</v>
      </c>
      <c r="P4370" s="67">
        <f t="shared" si="239"/>
        <v>44789</v>
      </c>
      <c r="Q4370" s="75" t="str">
        <f t="shared" si="241"/>
        <v>週二</v>
      </c>
      <c r="R4370" s="80">
        <v>44784</v>
      </c>
      <c r="AA4370" s="1"/>
    </row>
    <row r="4371" spans="2:28">
      <c r="D4371" s="68" t="s">
        <v>50</v>
      </c>
      <c r="E4371" s="70" t="s">
        <v>82</v>
      </c>
      <c r="F4371" s="70" t="s">
        <v>1812</v>
      </c>
      <c r="G4371" s="67">
        <v>44777</v>
      </c>
      <c r="H4371" s="67">
        <v>44791</v>
      </c>
      <c r="I4371" s="71">
        <f t="shared" si="240"/>
        <v>14</v>
      </c>
      <c r="J4371" s="72" t="s">
        <v>137</v>
      </c>
      <c r="K4371" s="72" t="s">
        <v>138</v>
      </c>
      <c r="L4371" s="73">
        <v>2</v>
      </c>
      <c r="M4371" s="73" t="s">
        <v>127</v>
      </c>
      <c r="N4371" s="68" t="str">
        <f>VLOOKUP(K4371,[1]人員授權表!D$3:G$249,4,0)</f>
        <v>無機</v>
      </c>
      <c r="O4371" s="70" t="s">
        <v>99</v>
      </c>
      <c r="P4371" s="67">
        <f t="shared" si="239"/>
        <v>44789</v>
      </c>
      <c r="Q4371" s="75" t="str">
        <f t="shared" si="241"/>
        <v>週二</v>
      </c>
      <c r="R4371" s="80">
        <v>44788</v>
      </c>
      <c r="AA4371" s="1"/>
    </row>
    <row r="4372" spans="2:28">
      <c r="B4372" s="66">
        <v>44776</v>
      </c>
      <c r="D4372" s="68" t="s">
        <v>50</v>
      </c>
      <c r="E4372" s="70" t="s">
        <v>82</v>
      </c>
      <c r="F4372" s="4" t="s">
        <v>1814</v>
      </c>
      <c r="G4372" s="67">
        <v>44776</v>
      </c>
      <c r="H4372" s="67">
        <v>44791</v>
      </c>
      <c r="I4372" s="71">
        <f t="shared" si="240"/>
        <v>15</v>
      </c>
      <c r="J4372" s="72" t="s">
        <v>649</v>
      </c>
      <c r="K4372" s="72" t="s">
        <v>650</v>
      </c>
      <c r="L4372" s="73">
        <v>2</v>
      </c>
      <c r="M4372" s="73" t="s">
        <v>108</v>
      </c>
      <c r="N4372" s="68" t="str">
        <f>VLOOKUP(K4372,[1]人員授權表!D$3:G$249,4,0)</f>
        <v>有機</v>
      </c>
      <c r="O4372" s="70" t="str">
        <f>IF(J4372=[1]人員授權表!$C$85,"Casper李羿勳",IF(J4372=[1]人員授權表!$C$188,"Iring陳俊明",IF(J4372=[1]人員授權表!$C$189,"Brian陳泓霖",VLOOKUP(K4372,[1]人員授權表!D$2:E$249,2,FALSE))))</f>
        <v>Casper李羿勳</v>
      </c>
      <c r="P4372" s="67">
        <f t="shared" si="239"/>
        <v>44789</v>
      </c>
      <c r="Q4372" s="75" t="str">
        <f t="shared" si="241"/>
        <v>週二</v>
      </c>
      <c r="R4372" s="80">
        <v>44785</v>
      </c>
      <c r="AA4372" s="1"/>
    </row>
    <row r="4373" spans="2:28">
      <c r="D4373" s="68" t="s">
        <v>50</v>
      </c>
      <c r="E4373" s="70" t="s">
        <v>82</v>
      </c>
      <c r="F4373" s="70" t="s">
        <v>1815</v>
      </c>
      <c r="G4373" s="67">
        <v>44777</v>
      </c>
      <c r="H4373" s="67">
        <v>44791</v>
      </c>
      <c r="I4373" s="71">
        <f t="shared" si="240"/>
        <v>14</v>
      </c>
      <c r="J4373" s="72" t="s">
        <v>125</v>
      </c>
      <c r="K4373" s="72" t="s">
        <v>144</v>
      </c>
      <c r="L4373" s="73">
        <v>1</v>
      </c>
      <c r="M4373" s="73" t="s">
        <v>127</v>
      </c>
      <c r="N4373" s="68" t="str">
        <f>VLOOKUP(K4373,[1]人員授權表!D$3:G$249,4,0)</f>
        <v>有機</v>
      </c>
      <c r="O4373" s="70" t="str">
        <f>IF(J4373=[1]人員授權表!$C$85,"Casper李羿勳",IF(J4373=[1]人員授權表!$C$188,"Iring陳俊明",IF(J4373=[1]人員授權表!$C$189,"Brian陳泓霖",VLOOKUP(K4373,[1]人員授權表!D$2:E$249,2,FALSE))))</f>
        <v>Lucy黃詩婷</v>
      </c>
      <c r="P4373" s="67">
        <f t="shared" si="239"/>
        <v>44789</v>
      </c>
      <c r="Q4373" s="75" t="str">
        <f t="shared" si="241"/>
        <v>週二</v>
      </c>
      <c r="R4373" s="80">
        <v>44783</v>
      </c>
      <c r="AA4373" s="1"/>
    </row>
    <row r="4374" spans="2:28">
      <c r="D4374" s="68" t="s">
        <v>50</v>
      </c>
      <c r="E4374" s="70" t="s">
        <v>82</v>
      </c>
      <c r="F4374" s="70" t="s">
        <v>1815</v>
      </c>
      <c r="G4374" s="67">
        <v>44777</v>
      </c>
      <c r="H4374" s="67">
        <v>44791</v>
      </c>
      <c r="I4374" s="71">
        <f t="shared" si="240"/>
        <v>14</v>
      </c>
      <c r="J4374" s="72" t="s">
        <v>139</v>
      </c>
      <c r="K4374" s="72" t="s">
        <v>140</v>
      </c>
      <c r="L4374" s="73">
        <v>1</v>
      </c>
      <c r="M4374" s="73" t="s">
        <v>127</v>
      </c>
      <c r="N4374" s="68" t="str">
        <f>VLOOKUP(K4374,[1]人員授權表!D$3:G$249,4,0)</f>
        <v>無機</v>
      </c>
      <c r="O4374" s="70" t="str">
        <f>IF(J4374=[1]人員授權表!$C$85,"Casper李羿勳",IF(J4374=[1]人員授權表!$C$188,"Iring陳俊明",IF(J4374=[1]人員授權表!$C$189,"Brian陳泓霖",VLOOKUP(K4374,[1]人員授權表!D$2:E$249,2,FALSE))))</f>
        <v>Brian陳泓霖</v>
      </c>
      <c r="P4374" s="67">
        <f t="shared" si="239"/>
        <v>44789</v>
      </c>
      <c r="Q4374" s="75" t="str">
        <f t="shared" si="241"/>
        <v>週二</v>
      </c>
      <c r="R4374" s="80">
        <v>44784</v>
      </c>
      <c r="AA4374" s="1"/>
    </row>
    <row r="4375" spans="2:28">
      <c r="D4375" s="68" t="s">
        <v>50</v>
      </c>
      <c r="E4375" s="70" t="s">
        <v>82</v>
      </c>
      <c r="F4375" s="70" t="s">
        <v>1815</v>
      </c>
      <c r="G4375" s="67">
        <v>44777</v>
      </c>
      <c r="H4375" s="67">
        <v>44791</v>
      </c>
      <c r="I4375" s="71">
        <f t="shared" si="240"/>
        <v>14</v>
      </c>
      <c r="J4375" s="72" t="s">
        <v>192</v>
      </c>
      <c r="K4375" s="72" t="s">
        <v>187</v>
      </c>
      <c r="L4375" s="73">
        <v>1</v>
      </c>
      <c r="M4375" s="73" t="s">
        <v>127</v>
      </c>
      <c r="N4375" s="68" t="str">
        <f>VLOOKUP(K4375,[1]人員授權表!D$3:G$249,4,0)</f>
        <v>無機</v>
      </c>
      <c r="O4375" s="70" t="str">
        <f>IF(J4375=[1]人員授權表!$C$85,"Casper李羿勳",IF(J4375=[1]人員授權表!$C$188,"Iring陳俊明",IF(J4375=[1]人員授權表!$C$189,"Brian陳泓霖",VLOOKUP(K4375,[1]人員授權表!D$2:E$249,2,FALSE))))</f>
        <v>Ruby黃家蓁</v>
      </c>
      <c r="P4375" s="67">
        <f t="shared" si="239"/>
        <v>44789</v>
      </c>
      <c r="Q4375" s="75" t="str">
        <f t="shared" si="241"/>
        <v>週二</v>
      </c>
      <c r="R4375" s="80">
        <v>44783</v>
      </c>
      <c r="AA4375" s="1"/>
    </row>
    <row r="4376" spans="2:28">
      <c r="D4376" s="68" t="s">
        <v>50</v>
      </c>
      <c r="E4376" s="70" t="s">
        <v>82</v>
      </c>
      <c r="F4376" s="70" t="s">
        <v>1815</v>
      </c>
      <c r="G4376" s="67">
        <v>44777</v>
      </c>
      <c r="H4376" s="67">
        <v>44791</v>
      </c>
      <c r="I4376" s="71">
        <f t="shared" si="240"/>
        <v>14</v>
      </c>
      <c r="J4376" s="72" t="s">
        <v>193</v>
      </c>
      <c r="K4376" s="72" t="s">
        <v>187</v>
      </c>
      <c r="L4376" s="73">
        <v>1</v>
      </c>
      <c r="M4376" s="73" t="s">
        <v>127</v>
      </c>
      <c r="N4376" s="68" t="str">
        <f>VLOOKUP(K4376,[1]人員授權表!D$3:G$249,4,0)</f>
        <v>無機</v>
      </c>
      <c r="O4376" s="70" t="str">
        <f>IF(J4376=[1]人員授權表!$C$85,"Casper李羿勳",IF(J4376=[1]人員授權表!$C$188,"Iring陳俊明",IF(J4376=[1]人員授權表!$C$189,"Brian陳泓霖",VLOOKUP(K4376,[1]人員授權表!D$2:E$249,2,FALSE))))</f>
        <v>Ruby黃家蓁</v>
      </c>
      <c r="P4376" s="67">
        <f t="shared" si="239"/>
        <v>44789</v>
      </c>
      <c r="Q4376" s="75" t="str">
        <f t="shared" si="241"/>
        <v>週二</v>
      </c>
      <c r="R4376" s="80">
        <v>44783</v>
      </c>
      <c r="AA4376" s="1"/>
    </row>
    <row r="4377" spans="2:28">
      <c r="D4377" s="68" t="s">
        <v>50</v>
      </c>
      <c r="E4377" s="70" t="s">
        <v>82</v>
      </c>
      <c r="F4377" s="70" t="s">
        <v>1815</v>
      </c>
      <c r="G4377" s="67">
        <v>44777</v>
      </c>
      <c r="H4377" s="67">
        <v>44791</v>
      </c>
      <c r="I4377" s="71">
        <f t="shared" si="240"/>
        <v>14</v>
      </c>
      <c r="J4377" s="72" t="s">
        <v>198</v>
      </c>
      <c r="K4377" s="72" t="s">
        <v>199</v>
      </c>
      <c r="L4377" s="73">
        <v>1</v>
      </c>
      <c r="M4377" s="73" t="s">
        <v>127</v>
      </c>
      <c r="N4377" s="68" t="str">
        <f>VLOOKUP(K4377,[1]人員授權表!D$3:G$249,4,0)</f>
        <v>無機</v>
      </c>
      <c r="O4377" s="70" t="str">
        <f>IF(J4377=[1]人員授權表!$C$85,"Casper李羿勳",IF(J4377=[1]人員授權表!$C$188,"Iring陳俊明",IF(J4377=[1]人員授權表!$C$189,"Brian陳泓霖",VLOOKUP(K4377,[1]人員授權表!D$2:E$249,2,FALSE))))</f>
        <v>Vicky游崴涵</v>
      </c>
      <c r="P4377" s="67">
        <f t="shared" si="239"/>
        <v>44789</v>
      </c>
      <c r="Q4377" s="75" t="str">
        <f t="shared" si="241"/>
        <v>週二</v>
      </c>
      <c r="R4377" s="80">
        <v>44783</v>
      </c>
      <c r="AA4377" s="1"/>
    </row>
    <row r="4378" spans="2:28">
      <c r="D4378" s="68" t="s">
        <v>50</v>
      </c>
      <c r="E4378" s="70" t="s">
        <v>82</v>
      </c>
      <c r="F4378" s="70" t="s">
        <v>1815</v>
      </c>
      <c r="G4378" s="67">
        <v>44777</v>
      </c>
      <c r="H4378" s="67">
        <v>44791</v>
      </c>
      <c r="I4378" s="71">
        <f t="shared" si="240"/>
        <v>14</v>
      </c>
      <c r="J4378" s="72" t="s">
        <v>175</v>
      </c>
      <c r="K4378" s="72" t="s">
        <v>176</v>
      </c>
      <c r="L4378" s="73">
        <v>1</v>
      </c>
      <c r="M4378" s="73" t="s">
        <v>127</v>
      </c>
      <c r="N4378" s="68" t="str">
        <f>VLOOKUP(K4378,[1]人員授權表!D$3:G$249,4,0)</f>
        <v>無機</v>
      </c>
      <c r="O4378" s="70" t="s">
        <v>177</v>
      </c>
      <c r="P4378" s="67">
        <f t="shared" si="239"/>
        <v>44789</v>
      </c>
      <c r="Q4378" s="75" t="str">
        <f t="shared" si="241"/>
        <v>週二</v>
      </c>
      <c r="R4378" s="80">
        <v>44785</v>
      </c>
      <c r="AA4378" s="1"/>
    </row>
    <row r="4379" spans="2:28">
      <c r="D4379" s="68" t="s">
        <v>50</v>
      </c>
      <c r="E4379" s="70" t="s">
        <v>82</v>
      </c>
      <c r="F4379" s="70" t="s">
        <v>1815</v>
      </c>
      <c r="G4379" s="67">
        <v>44777</v>
      </c>
      <c r="H4379" s="67">
        <v>44791</v>
      </c>
      <c r="I4379" s="71">
        <f t="shared" si="240"/>
        <v>14</v>
      </c>
      <c r="J4379" s="72" t="s">
        <v>178</v>
      </c>
      <c r="K4379" s="72" t="s">
        <v>179</v>
      </c>
      <c r="L4379" s="73">
        <v>1</v>
      </c>
      <c r="M4379" s="73" t="s">
        <v>127</v>
      </c>
      <c r="N4379" s="68" t="str">
        <f>VLOOKUP(K4379,[1]人員授權表!D$3:G$249,4,0)</f>
        <v>無機</v>
      </c>
      <c r="O4379" s="70" t="s">
        <v>115</v>
      </c>
      <c r="P4379" s="67">
        <f t="shared" si="239"/>
        <v>44789</v>
      </c>
      <c r="Q4379" s="75" t="str">
        <f t="shared" si="241"/>
        <v>週二</v>
      </c>
      <c r="R4379" s="80">
        <v>44786</v>
      </c>
      <c r="AA4379" s="1"/>
    </row>
    <row r="4380" spans="2:28">
      <c r="D4380" s="68" t="s">
        <v>50</v>
      </c>
      <c r="E4380" s="70" t="s">
        <v>82</v>
      </c>
      <c r="F4380" s="70" t="s">
        <v>1815</v>
      </c>
      <c r="G4380" s="67">
        <v>44777</v>
      </c>
      <c r="H4380" s="67">
        <v>44791</v>
      </c>
      <c r="I4380" s="71">
        <f t="shared" si="240"/>
        <v>14</v>
      </c>
      <c r="J4380" s="72" t="s">
        <v>141</v>
      </c>
      <c r="K4380" s="72" t="s">
        <v>142</v>
      </c>
      <c r="L4380" s="73">
        <v>1</v>
      </c>
      <c r="M4380" s="73" t="s">
        <v>127</v>
      </c>
      <c r="N4380" s="68" t="str">
        <f>VLOOKUP(K4380,[1]人員授權表!D$3:G$249,4,0)</f>
        <v>無機</v>
      </c>
      <c r="O4380" s="70" t="str">
        <f>IF(J4380=[1]人員授權表!$C$85,"Casper李羿勳",IF(J4380=[1]人員授權表!$C$188,"Iring陳俊明",IF(J4380=[1]人員授權表!$C$189,"Brian陳泓霖",VLOOKUP(K4380,[1]人員授權表!D$2:E$249,2,FALSE))))</f>
        <v>Dennis陳汶宏</v>
      </c>
      <c r="P4380" s="67">
        <f t="shared" si="239"/>
        <v>44789</v>
      </c>
      <c r="Q4380" s="75" t="str">
        <f t="shared" si="241"/>
        <v>週二</v>
      </c>
      <c r="R4380" s="80">
        <v>44784</v>
      </c>
      <c r="AA4380" s="1"/>
    </row>
    <row r="4381" spans="2:28">
      <c r="D4381" s="68" t="s">
        <v>50</v>
      </c>
      <c r="E4381" s="70" t="s">
        <v>82</v>
      </c>
      <c r="F4381" s="70" t="s">
        <v>1815</v>
      </c>
      <c r="G4381" s="67">
        <v>44777</v>
      </c>
      <c r="H4381" s="67">
        <v>44791</v>
      </c>
      <c r="I4381" s="71">
        <f t="shared" si="240"/>
        <v>14</v>
      </c>
      <c r="J4381" s="72" t="s">
        <v>137</v>
      </c>
      <c r="K4381" s="72" t="s">
        <v>138</v>
      </c>
      <c r="L4381" s="73">
        <v>1</v>
      </c>
      <c r="M4381" s="73" t="s">
        <v>127</v>
      </c>
      <c r="N4381" s="68" t="str">
        <f>VLOOKUP(K4381,[1]人員授權表!D$3:G$249,4,0)</f>
        <v>無機</v>
      </c>
      <c r="O4381" s="70" t="s">
        <v>99</v>
      </c>
      <c r="P4381" s="67">
        <f t="shared" si="239"/>
        <v>44789</v>
      </c>
      <c r="Q4381" s="75" t="str">
        <f t="shared" si="241"/>
        <v>週二</v>
      </c>
      <c r="R4381" s="80">
        <v>44788</v>
      </c>
      <c r="AA4381" s="1"/>
    </row>
    <row r="4382" spans="2:28">
      <c r="B4382" s="66">
        <v>44777</v>
      </c>
      <c r="C4382" s="67">
        <v>44778</v>
      </c>
      <c r="D4382" s="68" t="s">
        <v>50</v>
      </c>
      <c r="E4382" s="70" t="s">
        <v>51</v>
      </c>
      <c r="F4382" s="4" t="s">
        <v>1816</v>
      </c>
      <c r="G4382" s="67">
        <v>44774</v>
      </c>
      <c r="H4382" s="101">
        <v>44792</v>
      </c>
      <c r="I4382" s="71">
        <f t="shared" si="240"/>
        <v>18</v>
      </c>
      <c r="J4382" s="72" t="s">
        <v>74</v>
      </c>
      <c r="K4382" s="72" t="s">
        <v>75</v>
      </c>
      <c r="L4382" s="73">
        <v>1</v>
      </c>
      <c r="M4382" s="73" t="s">
        <v>91</v>
      </c>
      <c r="N4382" s="68" t="str">
        <f>VLOOKUP(K4382,[1]人員授權表!D$3:G$249,4,0)</f>
        <v>有機</v>
      </c>
      <c r="O4382" s="70" t="str">
        <f>IF(J4382=[1]人員授權表!$C$85,"Casper李羿勳",IF(J4382=[1]人員授權表!$C$188,"Iring陳俊明",IF(J4382=[1]人員授權表!$C$189,"Brian陳泓霖",VLOOKUP(K4382,[1]人員授權表!D$2:E$249,2,FALSE))))</f>
        <v>Casper李羿勳</v>
      </c>
      <c r="P4382" s="67">
        <f t="shared" ref="P4382:P4396" si="242">H4382-2</f>
        <v>44790</v>
      </c>
      <c r="Q4382" s="75" t="str">
        <f t="shared" si="241"/>
        <v>週三</v>
      </c>
      <c r="R4382" s="80">
        <v>44788</v>
      </c>
      <c r="AA4382" s="102">
        <v>13</v>
      </c>
      <c r="AB4382" s="103" t="s">
        <v>1759</v>
      </c>
    </row>
    <row r="4383" spans="2:28">
      <c r="B4383" s="66">
        <v>44777</v>
      </c>
      <c r="C4383" s="67">
        <v>44778</v>
      </c>
      <c r="D4383" s="68" t="s">
        <v>50</v>
      </c>
      <c r="E4383" s="70" t="s">
        <v>51</v>
      </c>
      <c r="F4383" s="4" t="s">
        <v>1816</v>
      </c>
      <c r="G4383" s="67">
        <v>44774</v>
      </c>
      <c r="H4383" s="101">
        <v>44792</v>
      </c>
      <c r="I4383" s="71">
        <f t="shared" si="240"/>
        <v>18</v>
      </c>
      <c r="J4383" s="72" t="s">
        <v>262</v>
      </c>
      <c r="K4383" s="72" t="s">
        <v>1089</v>
      </c>
      <c r="L4383" s="73">
        <v>1</v>
      </c>
      <c r="M4383" s="73" t="s">
        <v>91</v>
      </c>
      <c r="N4383" s="68" t="str">
        <f>VLOOKUP(K4383,[1]人員授權表!D$3:G$249,4,0)</f>
        <v>有機</v>
      </c>
      <c r="O4383" s="70" t="str">
        <f>IF(J4383=[1]人員授權表!$C$85,"Casper李羿勳",IF(J4383=[1]人員授權表!$C$188,"Iring陳俊明",IF(J4383=[1]人員授權表!$C$189,"Brian陳泓霖",VLOOKUP(K4383,[1]人員授權表!D$2:E$249,2,FALSE))))</f>
        <v>Casper李羿勳</v>
      </c>
      <c r="P4383" s="67">
        <f t="shared" si="242"/>
        <v>44790</v>
      </c>
      <c r="Q4383" s="75" t="str">
        <f t="shared" si="241"/>
        <v>週三</v>
      </c>
      <c r="R4383" s="80">
        <v>44788</v>
      </c>
      <c r="AA4383" s="102">
        <v>13</v>
      </c>
      <c r="AB4383" s="103" t="s">
        <v>1759</v>
      </c>
    </row>
    <row r="4384" spans="2:28">
      <c r="B4384" s="66">
        <v>44777</v>
      </c>
      <c r="C4384" s="67">
        <v>44778</v>
      </c>
      <c r="D4384" s="68" t="s">
        <v>50</v>
      </c>
      <c r="E4384" s="70" t="s">
        <v>51</v>
      </c>
      <c r="F4384" s="4" t="s">
        <v>1816</v>
      </c>
      <c r="G4384" s="67">
        <v>44774</v>
      </c>
      <c r="H4384" s="101">
        <v>44792</v>
      </c>
      <c r="I4384" s="71">
        <f t="shared" si="240"/>
        <v>18</v>
      </c>
      <c r="J4384" s="72" t="s">
        <v>616</v>
      </c>
      <c r="K4384" s="72" t="s">
        <v>617</v>
      </c>
      <c r="L4384" s="73">
        <v>2</v>
      </c>
      <c r="M4384" s="73" t="s">
        <v>91</v>
      </c>
      <c r="N4384" s="68" t="str">
        <f>VLOOKUP(K4384,[1]人員授權表!D$3:G$249,4,0)</f>
        <v>有機</v>
      </c>
      <c r="O4384" s="70" t="str">
        <f>IF(J4384=[1]人員授權表!$C$85,"Casper李羿勳",IF(J4384=[1]人員授權表!$C$188,"Iring陳俊明",IF(J4384=[1]人員授權表!$C$189,"Brian陳泓霖",VLOOKUP(K4384,[1]人員授權表!D$2:E$249,2,FALSE))))</f>
        <v>Casper李羿勳</v>
      </c>
      <c r="P4384" s="67">
        <f t="shared" si="242"/>
        <v>44790</v>
      </c>
      <c r="Q4384" s="75" t="str">
        <f t="shared" si="241"/>
        <v>週三</v>
      </c>
      <c r="R4384" s="80">
        <v>44788</v>
      </c>
      <c r="AA4384" s="102">
        <v>13</v>
      </c>
      <c r="AB4384" s="103" t="s">
        <v>1759</v>
      </c>
    </row>
    <row r="4385" spans="2:28">
      <c r="B4385" s="66">
        <v>44777</v>
      </c>
      <c r="C4385" s="67">
        <v>44778</v>
      </c>
      <c r="D4385" s="68" t="s">
        <v>50</v>
      </c>
      <c r="E4385" s="70" t="s">
        <v>51</v>
      </c>
      <c r="F4385" s="4" t="s">
        <v>1816</v>
      </c>
      <c r="G4385" s="67">
        <v>44774</v>
      </c>
      <c r="H4385" s="101">
        <v>44792</v>
      </c>
      <c r="I4385" s="71">
        <f t="shared" si="240"/>
        <v>18</v>
      </c>
      <c r="J4385" s="72" t="s">
        <v>240</v>
      </c>
      <c r="K4385" s="72" t="s">
        <v>248</v>
      </c>
      <c r="L4385" s="73">
        <v>3</v>
      </c>
      <c r="M4385" s="73" t="s">
        <v>91</v>
      </c>
      <c r="N4385" s="68" t="str">
        <f>VLOOKUP(K4385,[1]人員授權表!D$3:G$249,4,0)</f>
        <v>有機</v>
      </c>
      <c r="O4385" s="70" t="str">
        <f>IF(J4385=[1]人員授權表!$C$85,"Casper李羿勳",IF(J4385=[1]人員授權表!$C$188,"Iring陳俊明",IF(J4385=[1]人員授權表!$C$189,"Brian陳泓霖",VLOOKUP(K4385,[1]人員授權表!D$2:E$249,2,FALSE))))</f>
        <v>Marco陳鴻鈞</v>
      </c>
      <c r="P4385" s="67">
        <f t="shared" si="242"/>
        <v>44790</v>
      </c>
      <c r="Q4385" s="75" t="str">
        <f t="shared" si="241"/>
        <v>週三</v>
      </c>
      <c r="R4385" s="80">
        <v>44783</v>
      </c>
      <c r="U4385" s="70">
        <v>1</v>
      </c>
      <c r="Y4385" s="78">
        <v>44812</v>
      </c>
      <c r="Z4385" s="79" t="s">
        <v>1817</v>
      </c>
      <c r="AA4385" s="102">
        <v>13</v>
      </c>
      <c r="AB4385" s="103" t="s">
        <v>1759</v>
      </c>
    </row>
    <row r="4386" spans="2:28">
      <c r="B4386" s="66">
        <v>44777</v>
      </c>
      <c r="C4386" s="67">
        <v>44778</v>
      </c>
      <c r="D4386" s="68" t="s">
        <v>50</v>
      </c>
      <c r="E4386" s="70" t="s">
        <v>51</v>
      </c>
      <c r="F4386" s="4" t="s">
        <v>1816</v>
      </c>
      <c r="G4386" s="67">
        <v>44774</v>
      </c>
      <c r="H4386" s="101">
        <v>44792</v>
      </c>
      <c r="I4386" s="71">
        <f t="shared" si="240"/>
        <v>18</v>
      </c>
      <c r="J4386" s="72" t="s">
        <v>927</v>
      </c>
      <c r="K4386" s="72" t="s">
        <v>248</v>
      </c>
      <c r="L4386" s="73">
        <v>6</v>
      </c>
      <c r="M4386" s="73" t="s">
        <v>91</v>
      </c>
      <c r="N4386" s="68" t="str">
        <f>VLOOKUP(K4386,[1]人員授權表!D$3:G$249,4,0)</f>
        <v>有機</v>
      </c>
      <c r="O4386" s="70" t="str">
        <f>IF(J4386=[1]人員授權表!$C$85,"Casper李羿勳",IF(J4386=[1]人員授權表!$C$188,"Iring陳俊明",IF(J4386=[1]人員授權表!$C$189,"Brian陳泓霖",VLOOKUP(K4386,[1]人員授權表!D$2:E$249,2,FALSE))))</f>
        <v>Marco陳鴻鈞</v>
      </c>
      <c r="P4386" s="67">
        <f t="shared" si="242"/>
        <v>44790</v>
      </c>
      <c r="Q4386" s="75" t="str">
        <f t="shared" si="241"/>
        <v>週三</v>
      </c>
      <c r="R4386" s="80">
        <v>44783</v>
      </c>
      <c r="AA4386" s="102">
        <v>13</v>
      </c>
      <c r="AB4386" s="103" t="s">
        <v>1759</v>
      </c>
    </row>
    <row r="4387" spans="2:28">
      <c r="B4387" s="66">
        <v>44777</v>
      </c>
      <c r="C4387" s="67">
        <v>44778</v>
      </c>
      <c r="D4387" s="68" t="s">
        <v>50</v>
      </c>
      <c r="E4387" s="70" t="s">
        <v>51</v>
      </c>
      <c r="F4387" s="4" t="s">
        <v>1816</v>
      </c>
      <c r="G4387" s="67">
        <v>44774</v>
      </c>
      <c r="H4387" s="101">
        <v>44792</v>
      </c>
      <c r="I4387" s="71">
        <f t="shared" si="240"/>
        <v>18</v>
      </c>
      <c r="J4387" s="72" t="s">
        <v>612</v>
      </c>
      <c r="K4387" s="72" t="s">
        <v>613</v>
      </c>
      <c r="L4387" s="73">
        <v>5</v>
      </c>
      <c r="M4387" s="73" t="s">
        <v>91</v>
      </c>
      <c r="N4387" s="68" t="str">
        <f>VLOOKUP(K4387,[1]人員授權表!D$3:G$249,4,0)</f>
        <v>有機</v>
      </c>
      <c r="O4387" s="70" t="str">
        <f>IF(J4387=[1]人員授權表!$C$85,"Casper李羿勳",IF(J4387=[1]人員授權表!$C$188,"Iring陳俊明",IF(J4387=[1]人員授權表!$C$189,"Brian陳泓霖",VLOOKUP(K4387,[1]人員授權表!D$2:E$249,2,FALSE))))</f>
        <v>Casper李羿勳</v>
      </c>
      <c r="P4387" s="67">
        <f t="shared" si="242"/>
        <v>44790</v>
      </c>
      <c r="Q4387" s="75" t="str">
        <f t="shared" si="241"/>
        <v>週三</v>
      </c>
      <c r="R4387" s="80">
        <v>44788</v>
      </c>
      <c r="AA4387" s="102">
        <v>13</v>
      </c>
      <c r="AB4387" s="103" t="s">
        <v>1759</v>
      </c>
    </row>
    <row r="4388" spans="2:28">
      <c r="B4388" s="66">
        <v>44777</v>
      </c>
      <c r="C4388" s="67">
        <v>44778</v>
      </c>
      <c r="D4388" s="68" t="s">
        <v>50</v>
      </c>
      <c r="E4388" s="70" t="s">
        <v>51</v>
      </c>
      <c r="F4388" s="4" t="s">
        <v>1816</v>
      </c>
      <c r="G4388" s="67">
        <v>44774</v>
      </c>
      <c r="H4388" s="101">
        <v>44792</v>
      </c>
      <c r="I4388" s="71">
        <f t="shared" si="240"/>
        <v>18</v>
      </c>
      <c r="J4388" s="72" t="s">
        <v>1310</v>
      </c>
      <c r="K4388" s="72" t="s">
        <v>1311</v>
      </c>
      <c r="L4388" s="73">
        <v>1</v>
      </c>
      <c r="M4388" s="73" t="s">
        <v>91</v>
      </c>
      <c r="N4388" s="68" t="str">
        <f>VLOOKUP(K4388,[1]人員授權表!D$3:G$249,4,0)</f>
        <v>有機</v>
      </c>
      <c r="O4388" s="70" t="str">
        <f>IF(J4388=[1]人員授權表!$C$85,"Casper李羿勳",IF(J4388=[1]人員授權表!$C$188,"Iring陳俊明",IF(J4388=[1]人員授權表!$C$189,"Brian陳泓霖",VLOOKUP(K4388,[1]人員授權表!D$2:E$249,2,FALSE))))</f>
        <v>Marco陳鴻鈞</v>
      </c>
      <c r="P4388" s="67">
        <f t="shared" si="242"/>
        <v>44790</v>
      </c>
      <c r="Q4388" s="75" t="str">
        <f t="shared" si="241"/>
        <v>週三</v>
      </c>
      <c r="R4388" s="80">
        <v>44784</v>
      </c>
      <c r="AA4388" s="102">
        <v>13</v>
      </c>
      <c r="AB4388" s="103" t="s">
        <v>1759</v>
      </c>
    </row>
    <row r="4389" spans="2:28">
      <c r="B4389" s="66">
        <v>44777</v>
      </c>
      <c r="C4389" s="67">
        <v>44778</v>
      </c>
      <c r="D4389" s="68" t="s">
        <v>50</v>
      </c>
      <c r="E4389" s="70" t="s">
        <v>51</v>
      </c>
      <c r="F4389" s="4" t="s">
        <v>1816</v>
      </c>
      <c r="G4389" s="67">
        <v>44774</v>
      </c>
      <c r="H4389" s="101">
        <v>44792</v>
      </c>
      <c r="I4389" s="71">
        <f t="shared" si="240"/>
        <v>18</v>
      </c>
      <c r="J4389" s="72" t="s">
        <v>249</v>
      </c>
      <c r="K4389" s="72" t="s">
        <v>250</v>
      </c>
      <c r="L4389" s="73">
        <v>1</v>
      </c>
      <c r="M4389" s="73" t="s">
        <v>91</v>
      </c>
      <c r="N4389" s="68" t="str">
        <f>VLOOKUP(K4389,[1]人員授權表!D$3:G$249,4,0)</f>
        <v>有機</v>
      </c>
      <c r="O4389" s="70" t="str">
        <f>IF(J4389=[1]人員授權表!$C$85,"Casper李羿勳",IF(J4389=[1]人員授權表!$C$188,"Iring陳俊明",IF(J4389=[1]人員授權表!$C$189,"Brian陳泓霖",VLOOKUP(K4389,[1]人員授權表!D$2:E$249,2,FALSE))))</f>
        <v>Marco陳鴻鈞</v>
      </c>
      <c r="P4389" s="67">
        <f t="shared" si="242"/>
        <v>44790</v>
      </c>
      <c r="Q4389" s="75" t="str">
        <f t="shared" si="241"/>
        <v>週三</v>
      </c>
      <c r="R4389" s="80">
        <v>44783</v>
      </c>
      <c r="AA4389" s="102">
        <v>13</v>
      </c>
      <c r="AB4389" s="103" t="s">
        <v>1759</v>
      </c>
    </row>
    <row r="4390" spans="2:28">
      <c r="B4390" s="66">
        <v>44777</v>
      </c>
      <c r="C4390" s="67">
        <v>44778</v>
      </c>
      <c r="D4390" s="68" t="s">
        <v>50</v>
      </c>
      <c r="E4390" s="70" t="s">
        <v>51</v>
      </c>
      <c r="F4390" s="4" t="s">
        <v>1816</v>
      </c>
      <c r="G4390" s="67">
        <v>44774</v>
      </c>
      <c r="H4390" s="101">
        <v>44792</v>
      </c>
      <c r="I4390" s="71">
        <f t="shared" si="240"/>
        <v>18</v>
      </c>
      <c r="J4390" s="72" t="s">
        <v>242</v>
      </c>
      <c r="K4390" s="72" t="s">
        <v>241</v>
      </c>
      <c r="L4390" s="73">
        <v>1</v>
      </c>
      <c r="M4390" s="73" t="s">
        <v>91</v>
      </c>
      <c r="N4390" s="68" t="str">
        <f>VLOOKUP(K4390,[1]人員授權表!D$3:G$249,4,0)</f>
        <v>有機</v>
      </c>
      <c r="O4390" s="70" t="str">
        <f>IF(J4390=[1]人員授權表!$C$85,"Casper李羿勳",IF(J4390=[1]人員授權表!$C$188,"Iring陳俊明",IF(J4390=[1]人員授權表!$C$189,"Brian陳泓霖",VLOOKUP(K4390,[1]人員授權表!D$2:E$249,2,FALSE))))</f>
        <v>Casper李羿勳</v>
      </c>
      <c r="P4390" s="67">
        <f t="shared" si="242"/>
        <v>44790</v>
      </c>
      <c r="Q4390" s="75" t="str">
        <f t="shared" si="241"/>
        <v>週三</v>
      </c>
      <c r="R4390" s="80">
        <v>44788</v>
      </c>
      <c r="AA4390" s="102">
        <v>13</v>
      </c>
      <c r="AB4390" s="103" t="s">
        <v>1759</v>
      </c>
    </row>
    <row r="4391" spans="2:28">
      <c r="B4391" s="66">
        <v>44777</v>
      </c>
      <c r="C4391" s="67">
        <v>44778</v>
      </c>
      <c r="D4391" s="68" t="s">
        <v>50</v>
      </c>
      <c r="E4391" s="70" t="s">
        <v>51</v>
      </c>
      <c r="F4391" s="4" t="s">
        <v>1816</v>
      </c>
      <c r="G4391" s="67">
        <v>44774</v>
      </c>
      <c r="H4391" s="101">
        <v>44792</v>
      </c>
      <c r="I4391" s="71">
        <f t="shared" si="240"/>
        <v>18</v>
      </c>
      <c r="J4391" s="72" t="s">
        <v>244</v>
      </c>
      <c r="K4391" s="72" t="s">
        <v>241</v>
      </c>
      <c r="L4391" s="73">
        <v>3</v>
      </c>
      <c r="M4391" s="73" t="s">
        <v>91</v>
      </c>
      <c r="N4391" s="68" t="str">
        <f>VLOOKUP(K4391,[1]人員授權表!D$3:G$249,4,0)</f>
        <v>有機</v>
      </c>
      <c r="O4391" s="70" t="str">
        <f>IF(J4391=[1]人員授權表!$C$85,"Casper李羿勳",IF(J4391=[1]人員授權表!$C$188,"Iring陳俊明",IF(J4391=[1]人員授權表!$C$189,"Brian陳泓霖",VLOOKUP(K4391,[1]人員授權表!D$2:E$249,2,FALSE))))</f>
        <v>Casper李羿勳</v>
      </c>
      <c r="P4391" s="67">
        <f t="shared" si="242"/>
        <v>44790</v>
      </c>
      <c r="Q4391" s="75" t="str">
        <f t="shared" si="241"/>
        <v>週三</v>
      </c>
      <c r="R4391" s="80">
        <v>44788</v>
      </c>
      <c r="AA4391" s="102">
        <v>13</v>
      </c>
      <c r="AB4391" s="103" t="s">
        <v>1759</v>
      </c>
    </row>
    <row r="4392" spans="2:28">
      <c r="B4392" s="66">
        <v>44777</v>
      </c>
      <c r="C4392" s="67">
        <v>44778</v>
      </c>
      <c r="D4392" s="68" t="s">
        <v>50</v>
      </c>
      <c r="E4392" s="70" t="s">
        <v>51</v>
      </c>
      <c r="F4392" s="4" t="s">
        <v>1816</v>
      </c>
      <c r="G4392" s="67">
        <v>44774</v>
      </c>
      <c r="H4392" s="101">
        <v>44792</v>
      </c>
      <c r="I4392" s="71">
        <f t="shared" si="240"/>
        <v>18</v>
      </c>
      <c r="J4392" s="72" t="s">
        <v>69</v>
      </c>
      <c r="K4392" s="72" t="s">
        <v>70</v>
      </c>
      <c r="L4392" s="73">
        <v>2</v>
      </c>
      <c r="M4392" s="73" t="s">
        <v>91</v>
      </c>
      <c r="N4392" s="68" t="str">
        <f>VLOOKUP(K4392,[1]人員授權表!D$3:G$249,4,0)</f>
        <v>有機</v>
      </c>
      <c r="O4392" s="70" t="str">
        <f>IF(J4392=[1]人員授權表!$C$85,"Casper李羿勳",IF(J4392=[1]人員授權表!$C$188,"Iring陳俊明",IF(J4392=[1]人員授權表!$C$189,"Brian陳泓霖",VLOOKUP(K4392,[1]人員授權表!D$2:E$249,2,FALSE))))</f>
        <v>Casper李羿勳</v>
      </c>
      <c r="P4392" s="67">
        <f t="shared" si="242"/>
        <v>44790</v>
      </c>
      <c r="Q4392" s="75" t="str">
        <f t="shared" si="241"/>
        <v>週三</v>
      </c>
      <c r="R4392" s="80">
        <v>44788</v>
      </c>
      <c r="AA4392" s="102">
        <v>13</v>
      </c>
      <c r="AB4392" s="103" t="s">
        <v>1759</v>
      </c>
    </row>
    <row r="4393" spans="2:28">
      <c r="B4393" s="66">
        <v>44777</v>
      </c>
      <c r="C4393" s="67">
        <v>44778</v>
      </c>
      <c r="D4393" s="68" t="s">
        <v>50</v>
      </c>
      <c r="E4393" s="70" t="s">
        <v>51</v>
      </c>
      <c r="F4393" s="4" t="s">
        <v>1816</v>
      </c>
      <c r="G4393" s="67">
        <v>44774</v>
      </c>
      <c r="H4393" s="101">
        <v>44792</v>
      </c>
      <c r="I4393" s="71">
        <f t="shared" si="240"/>
        <v>18</v>
      </c>
      <c r="J4393" s="72" t="s">
        <v>66</v>
      </c>
      <c r="K4393" s="72" t="s">
        <v>64</v>
      </c>
      <c r="L4393" s="73">
        <v>1</v>
      </c>
      <c r="M4393" s="73" t="s">
        <v>91</v>
      </c>
      <c r="N4393" s="68" t="str">
        <f>VLOOKUP(K4393,[1]人員授權表!D$3:G$249,4,0)</f>
        <v>有機</v>
      </c>
      <c r="O4393" s="70" t="str">
        <f>IF(J4393=[1]人員授權表!$C$85,"Casper李羿勳",IF(J4393=[1]人員授權表!$C$188,"Iring陳俊明",IF(J4393=[1]人員授權表!$C$189,"Brian陳泓霖",VLOOKUP(K4393,[1]人員授權表!D$2:E$249,2,FALSE))))</f>
        <v>Casper李羿勳</v>
      </c>
      <c r="P4393" s="67">
        <f t="shared" si="242"/>
        <v>44790</v>
      </c>
      <c r="Q4393" s="75" t="str">
        <f t="shared" si="241"/>
        <v>週三</v>
      </c>
      <c r="R4393" s="80">
        <v>44785</v>
      </c>
      <c r="AA4393" s="102">
        <v>13</v>
      </c>
      <c r="AB4393" s="103" t="s">
        <v>1759</v>
      </c>
    </row>
    <row r="4394" spans="2:28">
      <c r="B4394" s="66">
        <v>44777</v>
      </c>
      <c r="C4394" s="67">
        <v>44778</v>
      </c>
      <c r="D4394" s="68" t="s">
        <v>50</v>
      </c>
      <c r="E4394" s="70" t="s">
        <v>51</v>
      </c>
      <c r="F4394" s="4" t="s">
        <v>1816</v>
      </c>
      <c r="G4394" s="67">
        <v>44774</v>
      </c>
      <c r="H4394" s="101">
        <v>44792</v>
      </c>
      <c r="I4394" s="71">
        <f t="shared" si="240"/>
        <v>18</v>
      </c>
      <c r="J4394" s="72" t="s">
        <v>53</v>
      </c>
      <c r="K4394" s="72" t="s">
        <v>1713</v>
      </c>
      <c r="L4394" s="73">
        <v>1</v>
      </c>
      <c r="M4394" s="73" t="s">
        <v>91</v>
      </c>
      <c r="N4394" s="68" t="str">
        <f>VLOOKUP(K4394,[1]人員授權表!D$3:G$249,4,0)</f>
        <v>有機</v>
      </c>
      <c r="O4394" s="70" t="str">
        <f>IF(J4394=[1]人員授權表!$C$85,"Casper李羿勳",IF(J4394=[1]人員授權表!$C$188,"Iring陳俊明",IF(J4394=[1]人員授權表!$C$189,"Brian陳泓霖",VLOOKUP(K4394,[1]人員授權表!D$2:E$249,2,FALSE))))</f>
        <v>Marco陳鴻鈞</v>
      </c>
      <c r="P4394" s="67">
        <f t="shared" si="242"/>
        <v>44790</v>
      </c>
      <c r="Q4394" s="75" t="str">
        <f t="shared" si="241"/>
        <v>週三</v>
      </c>
      <c r="R4394" s="80">
        <v>44785</v>
      </c>
      <c r="AA4394" s="102">
        <v>13</v>
      </c>
      <c r="AB4394" s="103" t="s">
        <v>1759</v>
      </c>
    </row>
    <row r="4395" spans="2:28">
      <c r="B4395" s="66">
        <v>44777</v>
      </c>
      <c r="C4395" s="67">
        <v>44778</v>
      </c>
      <c r="D4395" s="68" t="s">
        <v>50</v>
      </c>
      <c r="E4395" s="70" t="s">
        <v>51</v>
      </c>
      <c r="F4395" s="4" t="s">
        <v>1816</v>
      </c>
      <c r="G4395" s="67">
        <v>44774</v>
      </c>
      <c r="H4395" s="101">
        <v>44792</v>
      </c>
      <c r="I4395" s="71">
        <f t="shared" si="240"/>
        <v>18</v>
      </c>
      <c r="J4395" s="72" t="s">
        <v>60</v>
      </c>
      <c r="K4395" s="72" t="s">
        <v>61</v>
      </c>
      <c r="L4395" s="73">
        <v>1</v>
      </c>
      <c r="M4395" s="73" t="s">
        <v>91</v>
      </c>
      <c r="N4395" s="68" t="str">
        <f>VLOOKUP(K4395,[1]人員授權表!D$3:G$249,4,0)</f>
        <v>有機</v>
      </c>
      <c r="O4395" s="70" t="str">
        <f>IF(J4395=[1]人員授權表!$C$85,"Casper李羿勳",IF(J4395=[1]人員授權表!$C$188,"Iring陳俊明",IF(J4395=[1]人員授權表!$C$189,"Brian陳泓霖",VLOOKUP(K4395,[1]人員授權表!D$2:E$249,2,FALSE))))</f>
        <v>Marco陳鴻鈞</v>
      </c>
      <c r="P4395" s="67">
        <f t="shared" si="242"/>
        <v>44790</v>
      </c>
      <c r="Q4395" s="75" t="str">
        <f t="shared" si="241"/>
        <v>週三</v>
      </c>
      <c r="R4395" s="80">
        <v>44785</v>
      </c>
      <c r="AA4395" s="102">
        <v>13</v>
      </c>
      <c r="AB4395" s="103" t="s">
        <v>1759</v>
      </c>
    </row>
    <row r="4396" spans="2:28">
      <c r="B4396" s="66">
        <v>44777</v>
      </c>
      <c r="C4396" s="67">
        <v>44778</v>
      </c>
      <c r="D4396" s="68" t="s">
        <v>50</v>
      </c>
      <c r="E4396" s="70" t="s">
        <v>51</v>
      </c>
      <c r="F4396" s="4" t="s">
        <v>1816</v>
      </c>
      <c r="G4396" s="67">
        <v>44774</v>
      </c>
      <c r="H4396" s="101">
        <v>44792</v>
      </c>
      <c r="I4396" s="71">
        <f t="shared" si="240"/>
        <v>18</v>
      </c>
      <c r="J4396" s="72" t="s">
        <v>340</v>
      </c>
      <c r="K4396" s="72" t="s">
        <v>470</v>
      </c>
      <c r="L4396" s="73">
        <v>2</v>
      </c>
      <c r="M4396" s="73" t="s">
        <v>91</v>
      </c>
      <c r="N4396" s="68" t="str">
        <f>VLOOKUP(K4396,[1]人員授權表!D$3:G$249,4,0)</f>
        <v>無機</v>
      </c>
      <c r="O4396" s="70" t="str">
        <f>IF(J4396=[1]人員授權表!$C$85,"Casper李羿勳",IF(J4396=[1]人員授權表!$C$188,"Iring陳俊明",IF(J4396=[1]人員授權表!$C$189,"Brian陳泓霖",VLOOKUP(K4396,[1]人員授權表!D$2:E$249,2,FALSE))))</f>
        <v>Iring陳俊明</v>
      </c>
      <c r="P4396" s="67">
        <f t="shared" si="242"/>
        <v>44790</v>
      </c>
      <c r="Q4396" s="75" t="str">
        <f t="shared" si="241"/>
        <v>週三</v>
      </c>
      <c r="R4396" s="80">
        <v>44784</v>
      </c>
      <c r="AA4396" s="102">
        <v>13</v>
      </c>
      <c r="AB4396" s="103" t="s">
        <v>1759</v>
      </c>
    </row>
    <row r="4397" spans="2:28">
      <c r="B4397" s="66">
        <v>44790</v>
      </c>
      <c r="D4397" s="68" t="s">
        <v>50</v>
      </c>
      <c r="E4397" s="70" t="s">
        <v>1418</v>
      </c>
      <c r="F4397" s="4" t="s">
        <v>1818</v>
      </c>
      <c r="G4397" s="67">
        <v>44785</v>
      </c>
      <c r="H4397" s="67">
        <v>44792</v>
      </c>
      <c r="I4397" s="71">
        <f t="shared" si="240"/>
        <v>7</v>
      </c>
      <c r="J4397" s="72" t="s">
        <v>102</v>
      </c>
      <c r="K4397" s="72" t="s">
        <v>103</v>
      </c>
      <c r="L4397" s="73">
        <v>1</v>
      </c>
      <c r="M4397" s="73" t="s">
        <v>108</v>
      </c>
      <c r="N4397" s="68" t="str">
        <f>VLOOKUP(K4397,[1]人員授權表!D$3:G$249,4,0)</f>
        <v>無機</v>
      </c>
      <c r="O4397" s="70" t="s">
        <v>99</v>
      </c>
      <c r="P4397" s="67">
        <f>H4397-1</f>
        <v>44791</v>
      </c>
      <c r="Q4397" s="75" t="str">
        <f t="shared" si="241"/>
        <v>週四</v>
      </c>
      <c r="R4397" s="80">
        <v>44791</v>
      </c>
      <c r="AA4397" s="102">
        <v>13</v>
      </c>
      <c r="AB4397" s="103" t="s">
        <v>1759</v>
      </c>
    </row>
    <row r="4398" spans="2:28">
      <c r="D4398" s="68" t="s">
        <v>50</v>
      </c>
      <c r="E4398" s="70" t="s">
        <v>82</v>
      </c>
      <c r="F4398" s="70" t="s">
        <v>1819</v>
      </c>
      <c r="G4398" s="67">
        <v>44778</v>
      </c>
      <c r="H4398" s="67">
        <v>44792</v>
      </c>
      <c r="I4398" s="71">
        <f t="shared" si="240"/>
        <v>14</v>
      </c>
      <c r="J4398" s="72" t="s">
        <v>125</v>
      </c>
      <c r="K4398" s="72" t="s">
        <v>144</v>
      </c>
      <c r="L4398" s="73">
        <v>8</v>
      </c>
      <c r="M4398" s="73" t="s">
        <v>127</v>
      </c>
      <c r="N4398" s="68" t="str">
        <f>VLOOKUP(K4398,[1]人員授權表!D$3:G$249,4,0)</f>
        <v>有機</v>
      </c>
      <c r="O4398" s="70" t="str">
        <f>IF(J4398=[1]人員授權表!$C$85,"Casper李羿勳",IF(J4398=[1]人員授權表!$C$188,"Iring陳俊明",IF(J4398=[1]人員授權表!$C$189,"Brian陳泓霖",VLOOKUP(K4398,[1]人員授權表!D$2:E$249,2,FALSE))))</f>
        <v>Lucy黃詩婷</v>
      </c>
      <c r="P4398" s="67">
        <f t="shared" ref="P4398:P4461" si="243">H4398-2</f>
        <v>44790</v>
      </c>
      <c r="Q4398" s="75" t="str">
        <f t="shared" si="241"/>
        <v>週三</v>
      </c>
      <c r="R4398" s="80">
        <v>44783</v>
      </c>
      <c r="AA4398" s="1"/>
    </row>
    <row r="4399" spans="2:28">
      <c r="D4399" s="68" t="s">
        <v>50</v>
      </c>
      <c r="E4399" s="70" t="s">
        <v>82</v>
      </c>
      <c r="F4399" s="70" t="s">
        <v>1819</v>
      </c>
      <c r="G4399" s="67">
        <v>44778</v>
      </c>
      <c r="H4399" s="67">
        <v>44792</v>
      </c>
      <c r="I4399" s="71">
        <f t="shared" si="240"/>
        <v>14</v>
      </c>
      <c r="J4399" s="72" t="s">
        <v>139</v>
      </c>
      <c r="K4399" s="72" t="s">
        <v>140</v>
      </c>
      <c r="L4399" s="73">
        <v>8</v>
      </c>
      <c r="M4399" s="73" t="s">
        <v>127</v>
      </c>
      <c r="N4399" s="68" t="str">
        <f>VLOOKUP(K4399,[1]人員授權表!D$3:G$249,4,0)</f>
        <v>無機</v>
      </c>
      <c r="O4399" s="70" t="str">
        <f>IF(J4399=[1]人員授權表!$C$85,"Casper李羿勳",IF(J4399=[1]人員授權表!$C$188,"Iring陳俊明",IF(J4399=[1]人員授權表!$C$189,"Brian陳泓霖",VLOOKUP(K4399,[1]人員授權表!D$2:E$249,2,FALSE))))</f>
        <v>Brian陳泓霖</v>
      </c>
      <c r="P4399" s="67">
        <f t="shared" si="243"/>
        <v>44790</v>
      </c>
      <c r="Q4399" s="75" t="str">
        <f t="shared" si="241"/>
        <v>週三</v>
      </c>
      <c r="R4399" s="80">
        <v>44784</v>
      </c>
      <c r="AA4399" s="1"/>
    </row>
    <row r="4400" spans="2:28">
      <c r="D4400" s="68" t="s">
        <v>50</v>
      </c>
      <c r="E4400" s="70" t="s">
        <v>82</v>
      </c>
      <c r="F4400" s="70" t="s">
        <v>1820</v>
      </c>
      <c r="G4400" s="67">
        <v>44778</v>
      </c>
      <c r="H4400" s="67">
        <v>44792</v>
      </c>
      <c r="I4400" s="71">
        <f t="shared" si="240"/>
        <v>14</v>
      </c>
      <c r="J4400" s="72" t="s">
        <v>145</v>
      </c>
      <c r="K4400" s="72" t="s">
        <v>146</v>
      </c>
      <c r="L4400" s="73">
        <v>8</v>
      </c>
      <c r="M4400" s="73" t="s">
        <v>127</v>
      </c>
      <c r="N4400" s="68" t="str">
        <f>VLOOKUP(K4400,[1]人員授權表!D$3:G$249,4,0)</f>
        <v>無機</v>
      </c>
      <c r="O4400" s="70" t="str">
        <f>IF(J4400=[1]人員授權表!$C$85,"Casper李羿勳",IF(J4400=[1]人員授權表!$C$188,"Iring陳俊明",IF(J4400=[1]人員授權表!$C$189,"Brian陳泓霖",VLOOKUP(K4400,[1]人員授權表!D$2:E$249,2,FALSE))))</f>
        <v>Jack劉念忻</v>
      </c>
      <c r="P4400" s="67">
        <f t="shared" si="243"/>
        <v>44790</v>
      </c>
      <c r="Q4400" s="75" t="str">
        <f t="shared" si="241"/>
        <v>週三</v>
      </c>
      <c r="R4400" s="80">
        <v>44783</v>
      </c>
      <c r="AA4400" s="1"/>
    </row>
    <row r="4401" spans="4:27">
      <c r="D4401" s="68" t="s">
        <v>50</v>
      </c>
      <c r="E4401" s="70" t="s">
        <v>82</v>
      </c>
      <c r="F4401" s="70" t="s">
        <v>1820</v>
      </c>
      <c r="G4401" s="67">
        <v>44778</v>
      </c>
      <c r="H4401" s="67">
        <v>44792</v>
      </c>
      <c r="I4401" s="71">
        <f t="shared" si="240"/>
        <v>14</v>
      </c>
      <c r="J4401" s="72" t="s">
        <v>141</v>
      </c>
      <c r="K4401" s="72" t="s">
        <v>142</v>
      </c>
      <c r="L4401" s="73">
        <v>8</v>
      </c>
      <c r="M4401" s="73" t="s">
        <v>127</v>
      </c>
      <c r="N4401" s="68" t="str">
        <f>VLOOKUP(K4401,[1]人員授權表!D$3:G$249,4,0)</f>
        <v>無機</v>
      </c>
      <c r="O4401" s="70" t="str">
        <f>IF(J4401=[1]人員授權表!$C$85,"Casper李羿勳",IF(J4401=[1]人員授權表!$C$188,"Iring陳俊明",IF(J4401=[1]人員授權表!$C$189,"Brian陳泓霖",VLOOKUP(K4401,[1]人員授權表!D$2:E$249,2,FALSE))))</f>
        <v>Dennis陳汶宏</v>
      </c>
      <c r="P4401" s="67">
        <f t="shared" si="243"/>
        <v>44790</v>
      </c>
      <c r="Q4401" s="75" t="str">
        <f t="shared" si="241"/>
        <v>週三</v>
      </c>
      <c r="R4401" s="80">
        <v>44789</v>
      </c>
      <c r="AA4401" s="1"/>
    </row>
    <row r="4402" spans="4:27">
      <c r="D4402" s="68" t="s">
        <v>50</v>
      </c>
      <c r="E4402" s="70" t="s">
        <v>82</v>
      </c>
      <c r="F4402" s="70" t="s">
        <v>1820</v>
      </c>
      <c r="G4402" s="67">
        <v>44778</v>
      </c>
      <c r="H4402" s="67">
        <v>44792</v>
      </c>
      <c r="I4402" s="71">
        <f t="shared" si="240"/>
        <v>14</v>
      </c>
      <c r="J4402" s="72" t="s">
        <v>153</v>
      </c>
      <c r="K4402" s="72" t="s">
        <v>154</v>
      </c>
      <c r="L4402" s="73">
        <v>8</v>
      </c>
      <c r="M4402" s="73" t="s">
        <v>127</v>
      </c>
      <c r="N4402" s="68" t="str">
        <f>VLOOKUP(K4402,[1]人員授權表!D$3:G$249,4,0)</f>
        <v>無機</v>
      </c>
      <c r="O4402" s="70" t="str">
        <f>IF(J4402=[1]人員授權表!$C$85,"Casper李羿勳",IF(J4402=[1]人員授權表!$C$188,"Iring陳俊明",IF(J4402=[1]人員授權表!$C$189,"Brian陳泓霖",VLOOKUP(K4402,[1]人員授權表!D$2:E$249,2,FALSE))))</f>
        <v>Ken張智凱</v>
      </c>
      <c r="P4402" s="67">
        <f t="shared" si="243"/>
        <v>44790</v>
      </c>
      <c r="Q4402" s="75" t="str">
        <f t="shared" si="241"/>
        <v>週三</v>
      </c>
      <c r="R4402" s="80">
        <v>44782</v>
      </c>
      <c r="AA4402" s="1"/>
    </row>
    <row r="4403" spans="4:27">
      <c r="D4403" s="68" t="s">
        <v>50</v>
      </c>
      <c r="E4403" s="70" t="s">
        <v>82</v>
      </c>
      <c r="F4403" s="70" t="s">
        <v>1820</v>
      </c>
      <c r="G4403" s="67">
        <v>44778</v>
      </c>
      <c r="H4403" s="67">
        <v>44792</v>
      </c>
      <c r="I4403" s="71">
        <f t="shared" si="240"/>
        <v>14</v>
      </c>
      <c r="J4403" s="72" t="s">
        <v>137</v>
      </c>
      <c r="K4403" s="72" t="s">
        <v>138</v>
      </c>
      <c r="L4403" s="73">
        <v>8</v>
      </c>
      <c r="M4403" s="73" t="s">
        <v>127</v>
      </c>
      <c r="N4403" s="68" t="str">
        <f>VLOOKUP(K4403,[1]人員授權表!D$3:G$249,4,0)</f>
        <v>無機</v>
      </c>
      <c r="O4403" s="70" t="s">
        <v>99</v>
      </c>
      <c r="P4403" s="67">
        <f t="shared" si="243"/>
        <v>44790</v>
      </c>
      <c r="Q4403" s="75" t="str">
        <f t="shared" si="241"/>
        <v>週三</v>
      </c>
      <c r="R4403" s="80">
        <v>44788</v>
      </c>
      <c r="AA4403" s="1"/>
    </row>
    <row r="4404" spans="4:27">
      <c r="D4404" s="68" t="s">
        <v>50</v>
      </c>
      <c r="E4404" s="70" t="s">
        <v>82</v>
      </c>
      <c r="F4404" s="70" t="s">
        <v>1821</v>
      </c>
      <c r="G4404" s="67">
        <v>44778</v>
      </c>
      <c r="H4404" s="67">
        <v>44792</v>
      </c>
      <c r="I4404" s="71">
        <f t="shared" si="240"/>
        <v>14</v>
      </c>
      <c r="J4404" s="72" t="s">
        <v>125</v>
      </c>
      <c r="K4404" s="72" t="s">
        <v>144</v>
      </c>
      <c r="L4404" s="73">
        <v>3</v>
      </c>
      <c r="M4404" s="73" t="s">
        <v>127</v>
      </c>
      <c r="N4404" s="68" t="str">
        <f>VLOOKUP(K4404,[1]人員授權表!D$3:G$249,4,0)</f>
        <v>有機</v>
      </c>
      <c r="O4404" s="70" t="str">
        <f>IF(J4404=[1]人員授權表!$C$85,"Casper李羿勳",IF(J4404=[1]人員授權表!$C$188,"Iring陳俊明",IF(J4404=[1]人員授權表!$C$189,"Brian陳泓霖",VLOOKUP(K4404,[1]人員授權表!D$2:E$249,2,FALSE))))</f>
        <v>Lucy黃詩婷</v>
      </c>
      <c r="P4404" s="67">
        <f t="shared" si="243"/>
        <v>44790</v>
      </c>
      <c r="Q4404" s="75" t="str">
        <f t="shared" si="241"/>
        <v>週三</v>
      </c>
      <c r="R4404" s="80">
        <v>44783</v>
      </c>
      <c r="AA4404" s="1"/>
    </row>
    <row r="4405" spans="4:27">
      <c r="D4405" s="68" t="s">
        <v>50</v>
      </c>
      <c r="E4405" s="70" t="s">
        <v>82</v>
      </c>
      <c r="F4405" s="70" t="s">
        <v>1821</v>
      </c>
      <c r="G4405" s="67">
        <v>44778</v>
      </c>
      <c r="H4405" s="67">
        <v>44792</v>
      </c>
      <c r="I4405" s="71">
        <f t="shared" si="240"/>
        <v>14</v>
      </c>
      <c r="J4405" s="72" t="s">
        <v>139</v>
      </c>
      <c r="K4405" s="72" t="s">
        <v>140</v>
      </c>
      <c r="L4405" s="73">
        <v>3</v>
      </c>
      <c r="M4405" s="73" t="s">
        <v>127</v>
      </c>
      <c r="N4405" s="68" t="str">
        <f>VLOOKUP(K4405,[1]人員授權表!D$3:G$249,4,0)</f>
        <v>無機</v>
      </c>
      <c r="O4405" s="70" t="str">
        <f>IF(J4405=[1]人員授權表!$C$85,"Casper李羿勳",IF(J4405=[1]人員授權表!$C$188,"Iring陳俊明",IF(J4405=[1]人員授權表!$C$189,"Brian陳泓霖",VLOOKUP(K4405,[1]人員授權表!D$2:E$249,2,FALSE))))</f>
        <v>Brian陳泓霖</v>
      </c>
      <c r="P4405" s="67">
        <f t="shared" si="243"/>
        <v>44790</v>
      </c>
      <c r="Q4405" s="75" t="str">
        <f t="shared" si="241"/>
        <v>週三</v>
      </c>
      <c r="R4405" s="80">
        <v>44784</v>
      </c>
      <c r="AA4405" s="1"/>
    </row>
    <row r="4406" spans="4:27">
      <c r="D4406" s="68" t="s">
        <v>50</v>
      </c>
      <c r="E4406" s="70" t="s">
        <v>82</v>
      </c>
      <c r="F4406" s="70" t="s">
        <v>1821</v>
      </c>
      <c r="G4406" s="67">
        <v>44778</v>
      </c>
      <c r="H4406" s="67">
        <v>44792</v>
      </c>
      <c r="I4406" s="71">
        <f t="shared" si="240"/>
        <v>14</v>
      </c>
      <c r="J4406" s="72" t="s">
        <v>145</v>
      </c>
      <c r="K4406" s="72" t="s">
        <v>146</v>
      </c>
      <c r="L4406" s="73">
        <v>3</v>
      </c>
      <c r="M4406" s="73" t="s">
        <v>127</v>
      </c>
      <c r="N4406" s="68" t="str">
        <f>VLOOKUP(K4406,[1]人員授權表!D$3:G$249,4,0)</f>
        <v>無機</v>
      </c>
      <c r="O4406" s="70" t="str">
        <f>IF(J4406=[1]人員授權表!$C$85,"Casper李羿勳",IF(J4406=[1]人員授權表!$C$188,"Iring陳俊明",IF(J4406=[1]人員授權表!$C$189,"Brian陳泓霖",VLOOKUP(K4406,[1]人員授權表!D$2:E$249,2,FALSE))))</f>
        <v>Jack劉念忻</v>
      </c>
      <c r="P4406" s="67">
        <f t="shared" si="243"/>
        <v>44790</v>
      </c>
      <c r="Q4406" s="75" t="str">
        <f t="shared" si="241"/>
        <v>週三</v>
      </c>
      <c r="R4406" s="80">
        <v>44783</v>
      </c>
      <c r="AA4406" s="1"/>
    </row>
    <row r="4407" spans="4:27">
      <c r="D4407" s="68" t="s">
        <v>50</v>
      </c>
      <c r="E4407" s="70" t="s">
        <v>82</v>
      </c>
      <c r="F4407" s="70" t="s">
        <v>1821</v>
      </c>
      <c r="G4407" s="67">
        <v>44778</v>
      </c>
      <c r="H4407" s="67">
        <v>44792</v>
      </c>
      <c r="I4407" s="71">
        <f t="shared" si="240"/>
        <v>14</v>
      </c>
      <c r="J4407" s="72" t="s">
        <v>141</v>
      </c>
      <c r="K4407" s="72" t="s">
        <v>142</v>
      </c>
      <c r="L4407" s="73">
        <v>3</v>
      </c>
      <c r="M4407" s="73" t="s">
        <v>127</v>
      </c>
      <c r="N4407" s="68" t="str">
        <f>VLOOKUP(K4407,[1]人員授權表!D$3:G$249,4,0)</f>
        <v>無機</v>
      </c>
      <c r="O4407" s="70" t="str">
        <f>IF(J4407=[1]人員授權表!$C$85,"Casper李羿勳",IF(J4407=[1]人員授權表!$C$188,"Iring陳俊明",IF(J4407=[1]人員授權表!$C$189,"Brian陳泓霖",VLOOKUP(K4407,[1]人員授權表!D$2:E$249,2,FALSE))))</f>
        <v>Dennis陳汶宏</v>
      </c>
      <c r="P4407" s="67">
        <f t="shared" si="243"/>
        <v>44790</v>
      </c>
      <c r="Q4407" s="75" t="str">
        <f t="shared" si="241"/>
        <v>週三</v>
      </c>
      <c r="R4407" s="80">
        <v>44789</v>
      </c>
      <c r="AA4407" s="1"/>
    </row>
    <row r="4408" spans="4:27">
      <c r="D4408" s="68" t="s">
        <v>50</v>
      </c>
      <c r="E4408" s="70" t="s">
        <v>82</v>
      </c>
      <c r="F4408" s="70" t="s">
        <v>1821</v>
      </c>
      <c r="G4408" s="67">
        <v>44778</v>
      </c>
      <c r="H4408" s="67">
        <v>44792</v>
      </c>
      <c r="I4408" s="71">
        <f t="shared" si="240"/>
        <v>14</v>
      </c>
      <c r="J4408" s="72" t="s">
        <v>153</v>
      </c>
      <c r="K4408" s="72" t="s">
        <v>154</v>
      </c>
      <c r="L4408" s="73">
        <v>3</v>
      </c>
      <c r="M4408" s="73" t="s">
        <v>127</v>
      </c>
      <c r="N4408" s="68" t="str">
        <f>VLOOKUP(K4408,[1]人員授權表!D$3:G$249,4,0)</f>
        <v>無機</v>
      </c>
      <c r="O4408" s="70" t="str">
        <f>IF(J4408=[1]人員授權表!$C$85,"Casper李羿勳",IF(J4408=[1]人員授權表!$C$188,"Iring陳俊明",IF(J4408=[1]人員授權表!$C$189,"Brian陳泓霖",VLOOKUP(K4408,[1]人員授權表!D$2:E$249,2,FALSE))))</f>
        <v>Ken張智凱</v>
      </c>
      <c r="P4408" s="67">
        <f t="shared" si="243"/>
        <v>44790</v>
      </c>
      <c r="Q4408" s="75" t="str">
        <f t="shared" si="241"/>
        <v>週三</v>
      </c>
      <c r="R4408" s="80">
        <v>44784</v>
      </c>
      <c r="AA4408" s="1"/>
    </row>
    <row r="4409" spans="4:27">
      <c r="D4409" s="68" t="s">
        <v>50</v>
      </c>
      <c r="E4409" s="70" t="s">
        <v>82</v>
      </c>
      <c r="F4409" s="70" t="s">
        <v>1821</v>
      </c>
      <c r="G4409" s="67">
        <v>44778</v>
      </c>
      <c r="H4409" s="67">
        <v>44792</v>
      </c>
      <c r="I4409" s="71">
        <f t="shared" si="240"/>
        <v>14</v>
      </c>
      <c r="J4409" s="72" t="s">
        <v>137</v>
      </c>
      <c r="K4409" s="72" t="s">
        <v>138</v>
      </c>
      <c r="L4409" s="73">
        <v>3</v>
      </c>
      <c r="M4409" s="73" t="s">
        <v>127</v>
      </c>
      <c r="N4409" s="68" t="str">
        <f>VLOOKUP(K4409,[1]人員授權表!D$3:G$249,4,0)</f>
        <v>無機</v>
      </c>
      <c r="O4409" s="70" t="s">
        <v>99</v>
      </c>
      <c r="P4409" s="67">
        <f t="shared" si="243"/>
        <v>44790</v>
      </c>
      <c r="Q4409" s="75" t="str">
        <f t="shared" si="241"/>
        <v>週三</v>
      </c>
      <c r="R4409" s="80">
        <v>44788</v>
      </c>
      <c r="AA4409" s="1"/>
    </row>
    <row r="4410" spans="4:27">
      <c r="D4410" s="68" t="s">
        <v>50</v>
      </c>
      <c r="E4410" s="70" t="s">
        <v>82</v>
      </c>
      <c r="F4410" s="70" t="s">
        <v>1822</v>
      </c>
      <c r="G4410" s="67">
        <v>44778</v>
      </c>
      <c r="H4410" s="67">
        <v>44792</v>
      </c>
      <c r="I4410" s="71">
        <f t="shared" si="240"/>
        <v>14</v>
      </c>
      <c r="J4410" s="72" t="s">
        <v>453</v>
      </c>
      <c r="K4410" s="72" t="s">
        <v>332</v>
      </c>
      <c r="L4410" s="73">
        <v>2</v>
      </c>
      <c r="M4410" s="73" t="s">
        <v>86</v>
      </c>
      <c r="N4410" s="68" t="str">
        <f>VLOOKUP(K4410,[1]人員授權表!D$3:G$249,4,0)</f>
        <v>有機</v>
      </c>
      <c r="O4410" s="70" t="str">
        <f>IF(J4410=[1]人員授權表!$C$85,"Casper李羿勳",IF(J4410=[1]人員授權表!$C$188,"Iring陳俊明",IF(J4410=[1]人員授權表!$C$189,"Brian陳泓霖",VLOOKUP(K4410,[1]人員授權表!D$2:E$249,2,FALSE))))</f>
        <v>Lucy黃詩婷</v>
      </c>
      <c r="P4410" s="67">
        <f t="shared" si="243"/>
        <v>44790</v>
      </c>
      <c r="Q4410" s="75" t="str">
        <f t="shared" si="241"/>
        <v>週三</v>
      </c>
      <c r="R4410" s="80">
        <v>44783</v>
      </c>
      <c r="AA4410" s="1"/>
    </row>
    <row r="4411" spans="4:27">
      <c r="D4411" s="68" t="s">
        <v>50</v>
      </c>
      <c r="E4411" s="70" t="s">
        <v>82</v>
      </c>
      <c r="F4411" s="70" t="s">
        <v>1822</v>
      </c>
      <c r="G4411" s="67">
        <v>44778</v>
      </c>
      <c r="H4411" s="67">
        <v>44792</v>
      </c>
      <c r="I4411" s="71">
        <f t="shared" si="240"/>
        <v>14</v>
      </c>
      <c r="J4411" s="72" t="s">
        <v>125</v>
      </c>
      <c r="K4411" s="72" t="s">
        <v>126</v>
      </c>
      <c r="L4411" s="73">
        <v>2</v>
      </c>
      <c r="M4411" s="73" t="s">
        <v>86</v>
      </c>
      <c r="N4411" s="68" t="str">
        <f>VLOOKUP(K4411,[1]人員授權表!D$3:G$249,4,0)</f>
        <v>有機</v>
      </c>
      <c r="O4411" s="70" t="str">
        <f>IF(J4411=[1]人員授權表!$C$85,"Casper李羿勳",IF(J4411=[1]人員授權表!$C$188,"Iring陳俊明",IF(J4411=[1]人員授權表!$C$189,"Brian陳泓霖",VLOOKUP(K4411,[1]人員授權表!D$2:E$249,2,FALSE))))</f>
        <v>Lucy黃詩婷</v>
      </c>
      <c r="P4411" s="67">
        <f t="shared" si="243"/>
        <v>44790</v>
      </c>
      <c r="Q4411" s="75" t="str">
        <f t="shared" si="241"/>
        <v>週三</v>
      </c>
      <c r="R4411" s="80">
        <v>44783</v>
      </c>
      <c r="AA4411" s="1"/>
    </row>
    <row r="4412" spans="4:27">
      <c r="D4412" s="68" t="s">
        <v>50</v>
      </c>
      <c r="E4412" s="70" t="s">
        <v>82</v>
      </c>
      <c r="F4412" s="70" t="s">
        <v>1823</v>
      </c>
      <c r="G4412" s="67">
        <v>44778</v>
      </c>
      <c r="H4412" s="67">
        <v>44792</v>
      </c>
      <c r="I4412" s="71">
        <f t="shared" si="240"/>
        <v>14</v>
      </c>
      <c r="J4412" s="72" t="s">
        <v>453</v>
      </c>
      <c r="K4412" s="72" t="s">
        <v>332</v>
      </c>
      <c r="L4412" s="73">
        <v>4</v>
      </c>
      <c r="M4412" s="73" t="s">
        <v>86</v>
      </c>
      <c r="N4412" s="68" t="str">
        <f>VLOOKUP(K4412,[1]人員授權表!D$3:G$249,4,0)</f>
        <v>有機</v>
      </c>
      <c r="O4412" s="70" t="str">
        <f>IF(J4412=[1]人員授權表!$C$85,"Casper李羿勳",IF(J4412=[1]人員授權表!$C$188,"Iring陳俊明",IF(J4412=[1]人員授權表!$C$189,"Brian陳泓霖",VLOOKUP(K4412,[1]人員授權表!D$2:E$249,2,FALSE))))</f>
        <v>Lucy黃詩婷</v>
      </c>
      <c r="P4412" s="67">
        <f t="shared" si="243"/>
        <v>44790</v>
      </c>
      <c r="Q4412" s="75" t="str">
        <f t="shared" si="241"/>
        <v>週三</v>
      </c>
      <c r="R4412" s="80">
        <v>44783</v>
      </c>
      <c r="AA4412" s="1"/>
    </row>
    <row r="4413" spans="4:27">
      <c r="D4413" s="68" t="s">
        <v>50</v>
      </c>
      <c r="E4413" s="70" t="s">
        <v>82</v>
      </c>
      <c r="F4413" s="70" t="s">
        <v>1823</v>
      </c>
      <c r="G4413" s="67">
        <v>44778</v>
      </c>
      <c r="H4413" s="67">
        <v>44792</v>
      </c>
      <c r="I4413" s="71">
        <f t="shared" si="240"/>
        <v>14</v>
      </c>
      <c r="J4413" s="72" t="s">
        <v>125</v>
      </c>
      <c r="K4413" s="72" t="s">
        <v>126</v>
      </c>
      <c r="L4413" s="73">
        <v>4</v>
      </c>
      <c r="M4413" s="73" t="s">
        <v>86</v>
      </c>
      <c r="N4413" s="68" t="str">
        <f>VLOOKUP(K4413,[1]人員授權表!D$3:G$249,4,0)</f>
        <v>有機</v>
      </c>
      <c r="O4413" s="70" t="str">
        <f>IF(J4413=[1]人員授權表!$C$85,"Casper李羿勳",IF(J4413=[1]人員授權表!$C$188,"Iring陳俊明",IF(J4413=[1]人員授權表!$C$189,"Brian陳泓霖",VLOOKUP(K4413,[1]人員授權表!D$2:E$249,2,FALSE))))</f>
        <v>Lucy黃詩婷</v>
      </c>
      <c r="P4413" s="67">
        <f t="shared" si="243"/>
        <v>44790</v>
      </c>
      <c r="Q4413" s="75" t="str">
        <f t="shared" si="241"/>
        <v>週三</v>
      </c>
      <c r="R4413" s="80">
        <v>44783</v>
      </c>
      <c r="AA4413" s="1"/>
    </row>
    <row r="4414" spans="4:27">
      <c r="D4414" s="68" t="s">
        <v>50</v>
      </c>
      <c r="E4414" s="70" t="s">
        <v>82</v>
      </c>
      <c r="F4414" s="70" t="s">
        <v>1824</v>
      </c>
      <c r="G4414" s="67">
        <v>44778</v>
      </c>
      <c r="H4414" s="67">
        <v>44792</v>
      </c>
      <c r="I4414" s="71">
        <f t="shared" si="240"/>
        <v>14</v>
      </c>
      <c r="J4414" s="72" t="s">
        <v>453</v>
      </c>
      <c r="K4414" s="72" t="s">
        <v>332</v>
      </c>
      <c r="L4414" s="73">
        <v>7</v>
      </c>
      <c r="M4414" s="73" t="s">
        <v>86</v>
      </c>
      <c r="N4414" s="68" t="str">
        <f>VLOOKUP(K4414,[1]人員授權表!D$3:G$249,4,0)</f>
        <v>有機</v>
      </c>
      <c r="O4414" s="70" t="str">
        <f>IF(J4414=[1]人員授權表!$C$85,"Casper李羿勳",IF(J4414=[1]人員授權表!$C$188,"Iring陳俊明",IF(J4414=[1]人員授權表!$C$189,"Brian陳泓霖",VLOOKUP(K4414,[1]人員授權表!D$2:E$249,2,FALSE))))</f>
        <v>Lucy黃詩婷</v>
      </c>
      <c r="P4414" s="67">
        <f t="shared" si="243"/>
        <v>44790</v>
      </c>
      <c r="Q4414" s="75" t="str">
        <f t="shared" si="241"/>
        <v>週三</v>
      </c>
      <c r="R4414" s="80">
        <v>44783</v>
      </c>
      <c r="AA4414" s="1"/>
    </row>
    <row r="4415" spans="4:27">
      <c r="D4415" s="68" t="s">
        <v>50</v>
      </c>
      <c r="E4415" s="70" t="s">
        <v>82</v>
      </c>
      <c r="F4415" s="70" t="s">
        <v>1824</v>
      </c>
      <c r="G4415" s="67">
        <v>44778</v>
      </c>
      <c r="H4415" s="67">
        <v>44792</v>
      </c>
      <c r="I4415" s="71">
        <f t="shared" si="240"/>
        <v>14</v>
      </c>
      <c r="J4415" s="72" t="s">
        <v>125</v>
      </c>
      <c r="K4415" s="72" t="s">
        <v>126</v>
      </c>
      <c r="L4415" s="73">
        <v>7</v>
      </c>
      <c r="M4415" s="73" t="s">
        <v>86</v>
      </c>
      <c r="N4415" s="68" t="str">
        <f>VLOOKUP(K4415,[1]人員授權表!D$3:G$249,4,0)</f>
        <v>有機</v>
      </c>
      <c r="O4415" s="70" t="str">
        <f>IF(J4415=[1]人員授權表!$C$85,"Casper李羿勳",IF(J4415=[1]人員授權表!$C$188,"Iring陳俊明",IF(J4415=[1]人員授權表!$C$189,"Brian陳泓霖",VLOOKUP(K4415,[1]人員授權表!D$2:E$249,2,FALSE))))</f>
        <v>Lucy黃詩婷</v>
      </c>
      <c r="P4415" s="67">
        <f t="shared" si="243"/>
        <v>44790</v>
      </c>
      <c r="Q4415" s="75" t="str">
        <f t="shared" si="241"/>
        <v>週三</v>
      </c>
      <c r="R4415" s="80">
        <v>44783</v>
      </c>
      <c r="AA4415" s="1"/>
    </row>
    <row r="4416" spans="4:27">
      <c r="D4416" s="68" t="s">
        <v>50</v>
      </c>
      <c r="E4416" s="70" t="s">
        <v>82</v>
      </c>
      <c r="F4416" s="70" t="s">
        <v>1825</v>
      </c>
      <c r="G4416" s="67">
        <v>44778</v>
      </c>
      <c r="H4416" s="67">
        <v>44792</v>
      </c>
      <c r="I4416" s="71">
        <f t="shared" si="240"/>
        <v>14</v>
      </c>
      <c r="J4416" s="72" t="s">
        <v>453</v>
      </c>
      <c r="K4416" s="72" t="s">
        <v>332</v>
      </c>
      <c r="L4416" s="73">
        <v>2</v>
      </c>
      <c r="M4416" s="73" t="s">
        <v>86</v>
      </c>
      <c r="N4416" s="68" t="str">
        <f>VLOOKUP(K4416,[1]人員授權表!D$3:G$249,4,0)</f>
        <v>有機</v>
      </c>
      <c r="O4416" s="70" t="str">
        <f>IF(J4416=[1]人員授權表!$C$85,"Casper李羿勳",IF(J4416=[1]人員授權表!$C$188,"Iring陳俊明",IF(J4416=[1]人員授權表!$C$189,"Brian陳泓霖",VLOOKUP(K4416,[1]人員授權表!D$2:E$249,2,FALSE))))</f>
        <v>Lucy黃詩婷</v>
      </c>
      <c r="P4416" s="67">
        <f t="shared" si="243"/>
        <v>44790</v>
      </c>
      <c r="Q4416" s="75" t="str">
        <f t="shared" si="241"/>
        <v>週三</v>
      </c>
      <c r="R4416" s="80">
        <v>44783</v>
      </c>
      <c r="AA4416" s="1"/>
    </row>
    <row r="4417" spans="4:27">
      <c r="D4417" s="68" t="s">
        <v>50</v>
      </c>
      <c r="E4417" s="70" t="s">
        <v>82</v>
      </c>
      <c r="F4417" s="70" t="s">
        <v>1825</v>
      </c>
      <c r="G4417" s="67">
        <v>44778</v>
      </c>
      <c r="H4417" s="67">
        <v>44792</v>
      </c>
      <c r="I4417" s="71">
        <f t="shared" si="240"/>
        <v>14</v>
      </c>
      <c r="J4417" s="72" t="s">
        <v>125</v>
      </c>
      <c r="K4417" s="72" t="s">
        <v>126</v>
      </c>
      <c r="L4417" s="73">
        <v>2</v>
      </c>
      <c r="M4417" s="73" t="s">
        <v>86</v>
      </c>
      <c r="N4417" s="68" t="str">
        <f>VLOOKUP(K4417,[1]人員授權表!D$3:G$249,4,0)</f>
        <v>有機</v>
      </c>
      <c r="O4417" s="70" t="str">
        <f>IF(J4417=[1]人員授權表!$C$85,"Casper李羿勳",IF(J4417=[1]人員授權表!$C$188,"Iring陳俊明",IF(J4417=[1]人員授權表!$C$189,"Brian陳泓霖",VLOOKUP(K4417,[1]人員授權表!D$2:E$249,2,FALSE))))</f>
        <v>Lucy黃詩婷</v>
      </c>
      <c r="P4417" s="67">
        <f t="shared" si="243"/>
        <v>44790</v>
      </c>
      <c r="Q4417" s="75" t="str">
        <f t="shared" si="241"/>
        <v>週三</v>
      </c>
      <c r="R4417" s="80">
        <v>44783</v>
      </c>
      <c r="AA4417" s="1"/>
    </row>
    <row r="4418" spans="4:27">
      <c r="D4418" s="68" t="s">
        <v>50</v>
      </c>
      <c r="E4418" s="70" t="s">
        <v>51</v>
      </c>
      <c r="F4418" s="70" t="s">
        <v>1826</v>
      </c>
      <c r="G4418" s="67">
        <v>44747</v>
      </c>
      <c r="H4418" s="67">
        <v>44792</v>
      </c>
      <c r="I4418" s="71">
        <f t="shared" si="240"/>
        <v>45</v>
      </c>
      <c r="J4418" s="72" t="s">
        <v>181</v>
      </c>
      <c r="K4418" s="72" t="s">
        <v>182</v>
      </c>
      <c r="L4418" s="73">
        <v>1</v>
      </c>
      <c r="M4418" s="73" t="s">
        <v>108</v>
      </c>
      <c r="N4418" s="68" t="str">
        <f>VLOOKUP(K4418,[1]人員授權表!D$3:G$249,4,0)</f>
        <v>有機</v>
      </c>
      <c r="O4418" s="70" t="str">
        <f>IF(J4418=[1]人員授權表!$C$85,"Casper李羿勳",IF(J4418=[1]人員授權表!$C$188,"Iring陳俊明",IF(J4418=[1]人員授權表!$C$189,"Brian陳泓霖",VLOOKUP(K4418,[1]人員授權表!D$2:E$249,2,FALSE))))</f>
        <v>Sara王淑玲</v>
      </c>
      <c r="P4418" s="67">
        <f t="shared" si="243"/>
        <v>44790</v>
      </c>
      <c r="Q4418" s="75" t="str">
        <f t="shared" si="241"/>
        <v>週三</v>
      </c>
      <c r="R4418" s="80">
        <v>44755</v>
      </c>
      <c r="AA4418" s="1"/>
    </row>
    <row r="4419" spans="4:27">
      <c r="D4419" s="68" t="s">
        <v>50</v>
      </c>
      <c r="E4419" s="70" t="s">
        <v>51</v>
      </c>
      <c r="F4419" s="70" t="s">
        <v>1826</v>
      </c>
      <c r="G4419" s="67">
        <v>44747</v>
      </c>
      <c r="H4419" s="67">
        <v>44792</v>
      </c>
      <c r="I4419" s="71">
        <f t="shared" si="240"/>
        <v>45</v>
      </c>
      <c r="J4419" s="72" t="s">
        <v>1321</v>
      </c>
      <c r="K4419" s="72" t="s">
        <v>185</v>
      </c>
      <c r="L4419" s="73">
        <v>1</v>
      </c>
      <c r="M4419" s="73" t="s">
        <v>108</v>
      </c>
      <c r="N4419" s="68" t="str">
        <f>VLOOKUP(K4419,[1]人員授權表!D$3:G$249,4,0)</f>
        <v>有機</v>
      </c>
      <c r="O4419" s="70" t="str">
        <f>IF(J4419=[1]人員授權表!$C$85,"Casper李羿勳",IF(J4419=[1]人員授權表!$C$188,"Iring陳俊明",IF(J4419=[1]人員授權表!$C$189,"Brian陳泓霖",VLOOKUP(K4419,[1]人員授權表!D$2:E$249,2,FALSE))))</f>
        <v>Una林庭瑄</v>
      </c>
      <c r="P4419" s="67">
        <f t="shared" si="243"/>
        <v>44790</v>
      </c>
      <c r="Q4419" s="75" t="str">
        <f t="shared" si="241"/>
        <v>週三</v>
      </c>
      <c r="R4419" s="80">
        <v>44754</v>
      </c>
      <c r="AA4419" s="1"/>
    </row>
    <row r="4420" spans="4:27">
      <c r="D4420" s="68" t="s">
        <v>50</v>
      </c>
      <c r="E4420" s="70" t="s">
        <v>51</v>
      </c>
      <c r="F4420" s="70" t="s">
        <v>1826</v>
      </c>
      <c r="G4420" s="67">
        <v>44747</v>
      </c>
      <c r="H4420" s="67">
        <v>44792</v>
      </c>
      <c r="I4420" s="71">
        <f t="shared" si="240"/>
        <v>45</v>
      </c>
      <c r="J4420" s="72" t="s">
        <v>1322</v>
      </c>
      <c r="K4420" s="72" t="s">
        <v>187</v>
      </c>
      <c r="L4420" s="73">
        <v>1</v>
      </c>
      <c r="M4420" s="73" t="s">
        <v>108</v>
      </c>
      <c r="N4420" s="68" t="str">
        <f>VLOOKUP(K4420,[1]人員授權表!D$3:G$249,4,0)</f>
        <v>無機</v>
      </c>
      <c r="O4420" s="70" t="str">
        <f>IF(J4420=[1]人員授權表!$C$85,"Casper李羿勳",IF(J4420=[1]人員授權表!$C$188,"Iring陳俊明",IF(J4420=[1]人員授權表!$C$189,"Brian陳泓霖",VLOOKUP(K4420,[1]人員授權表!D$2:E$249,2,FALSE))))</f>
        <v>Ruby黃家蓁</v>
      </c>
      <c r="P4420" s="67">
        <f t="shared" si="243"/>
        <v>44790</v>
      </c>
      <c r="Q4420" s="75" t="str">
        <f t="shared" si="241"/>
        <v>週三</v>
      </c>
      <c r="R4420" s="80">
        <v>44755</v>
      </c>
      <c r="AA4420" s="1"/>
    </row>
    <row r="4421" spans="4:27">
      <c r="D4421" s="68" t="s">
        <v>50</v>
      </c>
      <c r="E4421" s="70" t="s">
        <v>51</v>
      </c>
      <c r="F4421" s="70" t="s">
        <v>1826</v>
      </c>
      <c r="G4421" s="67">
        <v>44747</v>
      </c>
      <c r="H4421" s="67">
        <v>44792</v>
      </c>
      <c r="I4421" s="71">
        <f t="shared" si="240"/>
        <v>45</v>
      </c>
      <c r="J4421" s="72" t="s">
        <v>1323</v>
      </c>
      <c r="K4421" s="72" t="s">
        <v>189</v>
      </c>
      <c r="L4421" s="73">
        <v>1</v>
      </c>
      <c r="M4421" s="73" t="s">
        <v>108</v>
      </c>
      <c r="N4421" s="68" t="str">
        <f>VLOOKUP(K4421,[1]人員授權表!D$3:G$249,4,0)</f>
        <v>無機</v>
      </c>
      <c r="O4421" s="70" t="str">
        <f>IF(J4421=[1]人員授權表!$C$85,"Casper李羿勳",IF(J4421=[1]人員授權表!$C$188,"Iring陳俊明",IF(J4421=[1]人員授權表!$C$189,"Brian陳泓霖",VLOOKUP(K4421,[1]人員授權表!D$2:E$249,2,FALSE))))</f>
        <v>Iring陳俊明</v>
      </c>
      <c r="P4421" s="67">
        <f t="shared" si="243"/>
        <v>44790</v>
      </c>
      <c r="Q4421" s="75" t="str">
        <f t="shared" si="241"/>
        <v>週三</v>
      </c>
      <c r="R4421" s="80">
        <v>44753</v>
      </c>
      <c r="AA4421" s="1"/>
    </row>
    <row r="4422" spans="4:27">
      <c r="D4422" s="68" t="s">
        <v>50</v>
      </c>
      <c r="E4422" s="70" t="s">
        <v>51</v>
      </c>
      <c r="F4422" s="70" t="s">
        <v>1826</v>
      </c>
      <c r="G4422" s="67">
        <v>44747</v>
      </c>
      <c r="H4422" s="67">
        <v>44792</v>
      </c>
      <c r="I4422" s="71">
        <f t="shared" si="240"/>
        <v>45</v>
      </c>
      <c r="J4422" s="72" t="s">
        <v>1381</v>
      </c>
      <c r="K4422" s="72" t="s">
        <v>140</v>
      </c>
      <c r="L4422" s="73">
        <v>1</v>
      </c>
      <c r="M4422" s="73" t="s">
        <v>108</v>
      </c>
      <c r="N4422" s="68" t="str">
        <f>VLOOKUP(K4422,[1]人員授權表!D$3:G$249,4,0)</f>
        <v>無機</v>
      </c>
      <c r="O4422" s="70" t="str">
        <f>IF(J4422=[1]人員授權表!$C$85,"Casper李羿勳",IF(J4422=[1]人員授權表!$C$188,"Iring陳俊明",IF(J4422=[1]人員授權表!$C$189,"Brian陳泓霖",VLOOKUP(K4422,[1]人員授權表!D$2:E$249,2,FALSE))))</f>
        <v>Iring陳俊明</v>
      </c>
      <c r="P4422" s="67">
        <f t="shared" si="243"/>
        <v>44790</v>
      </c>
      <c r="Q4422" s="75" t="str">
        <f t="shared" si="241"/>
        <v>週三</v>
      </c>
      <c r="R4422" s="80">
        <v>44753</v>
      </c>
      <c r="AA4422" s="1"/>
    </row>
    <row r="4423" spans="4:27">
      <c r="D4423" s="68" t="s">
        <v>50</v>
      </c>
      <c r="E4423" s="70" t="s">
        <v>51</v>
      </c>
      <c r="F4423" s="70" t="s">
        <v>1826</v>
      </c>
      <c r="G4423" s="67">
        <v>44747</v>
      </c>
      <c r="H4423" s="67">
        <v>44792</v>
      </c>
      <c r="I4423" s="71">
        <f t="shared" ref="I4423:I4486" si="244">_xlfn.DAYS(H4423,G4423)</f>
        <v>45</v>
      </c>
      <c r="J4423" s="72" t="s">
        <v>1324</v>
      </c>
      <c r="K4423" s="72" t="s">
        <v>282</v>
      </c>
      <c r="L4423" s="73">
        <v>1</v>
      </c>
      <c r="M4423" s="73" t="s">
        <v>108</v>
      </c>
      <c r="N4423" s="68" t="str">
        <f>VLOOKUP(K4423,[1]人員授權表!D$3:G$249,4,0)</f>
        <v>有機</v>
      </c>
      <c r="O4423" s="70" t="str">
        <f>IF(J4423=[1]人員授權表!$C$85,"Casper李羿勳",IF(J4423=[1]人員授權表!$C$188,"Iring陳俊明",IF(J4423=[1]人員授權表!$C$189,"Brian陳泓霖",VLOOKUP(K4423,[1]人員授權表!D$2:E$249,2,FALSE))))</f>
        <v>Marco陳鴻鈞</v>
      </c>
      <c r="P4423" s="67">
        <f t="shared" si="243"/>
        <v>44790</v>
      </c>
      <c r="Q4423" s="75" t="str">
        <f t="shared" ref="Q4423:Q4486" si="245">TEXT(P4423,"aaa")</f>
        <v>週三</v>
      </c>
      <c r="R4423" s="80">
        <v>44750</v>
      </c>
      <c r="AA4423" s="1"/>
    </row>
    <row r="4424" spans="4:27">
      <c r="D4424" s="68" t="s">
        <v>50</v>
      </c>
      <c r="E4424" s="70" t="s">
        <v>51</v>
      </c>
      <c r="F4424" s="70" t="s">
        <v>1826</v>
      </c>
      <c r="G4424" s="67">
        <v>44747</v>
      </c>
      <c r="H4424" s="67">
        <v>44792</v>
      </c>
      <c r="I4424" s="71">
        <f t="shared" si="244"/>
        <v>45</v>
      </c>
      <c r="J4424" s="72" t="s">
        <v>194</v>
      </c>
      <c r="K4424" s="72" t="s">
        <v>187</v>
      </c>
      <c r="L4424" s="73">
        <v>1</v>
      </c>
      <c r="M4424" s="73" t="s">
        <v>108</v>
      </c>
      <c r="N4424" s="68" t="str">
        <f>VLOOKUP(K4424,[1]人員授權表!D$3:G$249,4,0)</f>
        <v>無機</v>
      </c>
      <c r="O4424" s="70" t="str">
        <f>IF(J4424=[1]人員授權表!$C$85,"Casper李羿勳",IF(J4424=[1]人員授權表!$C$188,"Iring陳俊明",IF(J4424=[1]人員授權表!$C$189,"Brian陳泓霖",VLOOKUP(K4424,[1]人員授權表!D$2:E$249,2,FALSE))))</f>
        <v>Ruby黃家蓁</v>
      </c>
      <c r="P4424" s="67">
        <f t="shared" si="243"/>
        <v>44790</v>
      </c>
      <c r="Q4424" s="75" t="str">
        <f t="shared" si="245"/>
        <v>週三</v>
      </c>
      <c r="R4424" s="80">
        <v>44761</v>
      </c>
      <c r="AA4424" s="1"/>
    </row>
    <row r="4425" spans="4:27">
      <c r="D4425" s="68" t="s">
        <v>50</v>
      </c>
      <c r="E4425" s="70" t="s">
        <v>51</v>
      </c>
      <c r="F4425" s="70" t="s">
        <v>1826</v>
      </c>
      <c r="G4425" s="67">
        <v>44747</v>
      </c>
      <c r="H4425" s="67">
        <v>44792</v>
      </c>
      <c r="I4425" s="71">
        <f t="shared" si="244"/>
        <v>45</v>
      </c>
      <c r="J4425" s="72" t="s">
        <v>1389</v>
      </c>
      <c r="K4425" s="72" t="s">
        <v>196</v>
      </c>
      <c r="L4425" s="73">
        <v>1</v>
      </c>
      <c r="M4425" s="73" t="s">
        <v>108</v>
      </c>
      <c r="N4425" s="68" t="str">
        <f>VLOOKUP(K4425,[1]人員授權表!D$3:G$249,4,0)</f>
        <v>無機</v>
      </c>
      <c r="O4425" s="70" t="str">
        <f>IF(J4425=[1]人員授權表!$C$85,"Casper李羿勳",IF(J4425=[1]人員授權表!$C$188,"Iring陳俊明",IF(J4425=[1]人員授權表!$C$189,"Brian陳泓霖",VLOOKUP(K4425,[1]人員授權表!D$2:E$249,2,FALSE))))</f>
        <v>Debby胡萱黛</v>
      </c>
      <c r="P4425" s="67">
        <f t="shared" si="243"/>
        <v>44790</v>
      </c>
      <c r="Q4425" s="75" t="str">
        <f t="shared" si="245"/>
        <v>週三</v>
      </c>
      <c r="R4425" s="80">
        <v>44762</v>
      </c>
      <c r="AA4425" s="1"/>
    </row>
    <row r="4426" spans="4:27">
      <c r="D4426" s="68" t="s">
        <v>50</v>
      </c>
      <c r="E4426" s="70" t="s">
        <v>51</v>
      </c>
      <c r="F4426" s="70" t="s">
        <v>1826</v>
      </c>
      <c r="G4426" s="67">
        <v>44747</v>
      </c>
      <c r="H4426" s="67">
        <v>44792</v>
      </c>
      <c r="I4426" s="71">
        <f t="shared" si="244"/>
        <v>45</v>
      </c>
      <c r="J4426" s="72" t="s">
        <v>556</v>
      </c>
      <c r="K4426" s="72" t="s">
        <v>199</v>
      </c>
      <c r="L4426" s="73">
        <v>1</v>
      </c>
      <c r="M4426" s="73" t="s">
        <v>108</v>
      </c>
      <c r="N4426" s="68" t="str">
        <f>VLOOKUP(K4426,[1]人員授權表!D$3:G$249,4,0)</f>
        <v>無機</v>
      </c>
      <c r="O4426" s="70" t="str">
        <f>IF(J4426=[1]人員授權表!$C$85,"Casper李羿勳",IF(J4426=[1]人員授權表!$C$188,"Iring陳俊明",IF(J4426=[1]人員授權表!$C$189,"Brian陳泓霖",VLOOKUP(K4426,[1]人員授權表!D$2:E$249,2,FALSE))))</f>
        <v>Vicky游崴涵</v>
      </c>
      <c r="P4426" s="67">
        <f t="shared" si="243"/>
        <v>44790</v>
      </c>
      <c r="Q4426" s="75" t="str">
        <f t="shared" si="245"/>
        <v>週三</v>
      </c>
      <c r="R4426" s="80">
        <v>44757</v>
      </c>
      <c r="AA4426" s="1"/>
    </row>
    <row r="4427" spans="4:27">
      <c r="D4427" s="68" t="s">
        <v>50</v>
      </c>
      <c r="E4427" s="70" t="s">
        <v>51</v>
      </c>
      <c r="F4427" s="70" t="s">
        <v>1826</v>
      </c>
      <c r="G4427" s="67">
        <v>44747</v>
      </c>
      <c r="H4427" s="67">
        <v>44792</v>
      </c>
      <c r="I4427" s="71">
        <f t="shared" si="244"/>
        <v>45</v>
      </c>
      <c r="J4427" s="72" t="s">
        <v>1382</v>
      </c>
      <c r="K4427" s="72" t="s">
        <v>201</v>
      </c>
      <c r="L4427" s="73">
        <v>1</v>
      </c>
      <c r="M4427" s="73" t="s">
        <v>108</v>
      </c>
      <c r="N4427" s="68" t="str">
        <f>VLOOKUP(K4427,[1]人員授權表!D$3:G$249,4,0)</f>
        <v>無機</v>
      </c>
      <c r="O4427" s="70" t="str">
        <f>IF(J4427=[1]人員授權表!$C$85,"Casper李羿勳",IF(J4427=[1]人員授權表!$C$188,"Iring陳俊明",IF(J4427=[1]人員授權表!$C$189,"Brian陳泓霖",VLOOKUP(K4427,[1]人員授權表!D$2:E$249,2,FALSE))))</f>
        <v>Ruby黃家蓁</v>
      </c>
      <c r="P4427" s="67">
        <f t="shared" si="243"/>
        <v>44790</v>
      </c>
      <c r="Q4427" s="75" t="str">
        <f t="shared" si="245"/>
        <v>週三</v>
      </c>
      <c r="R4427" s="80">
        <v>44754</v>
      </c>
      <c r="AA4427" s="1"/>
    </row>
    <row r="4428" spans="4:27">
      <c r="D4428" s="68" t="s">
        <v>50</v>
      </c>
      <c r="E4428" s="70" t="s">
        <v>51</v>
      </c>
      <c r="F4428" s="70" t="s">
        <v>1826</v>
      </c>
      <c r="G4428" s="67">
        <v>44747</v>
      </c>
      <c r="H4428" s="67">
        <v>44792</v>
      </c>
      <c r="I4428" s="71">
        <f t="shared" si="244"/>
        <v>45</v>
      </c>
      <c r="J4428" s="72" t="s">
        <v>1390</v>
      </c>
      <c r="K4428" s="72" t="s">
        <v>152</v>
      </c>
      <c r="L4428" s="73">
        <v>1</v>
      </c>
      <c r="M4428" s="73" t="s">
        <v>108</v>
      </c>
      <c r="N4428" s="68" t="str">
        <f>VLOOKUP(K4428,[1]人員授權表!D$3:G$249,4,0)</f>
        <v>無機</v>
      </c>
      <c r="O4428" s="70" t="str">
        <f>IF(J4428=[1]人員授權表!$C$85,"Casper李羿勳",IF(J4428=[1]人員授權表!$C$188,"Iring陳俊明",IF(J4428=[1]人員授權表!$C$189,"Brian陳泓霖",VLOOKUP(K4428,[1]人員授權表!D$2:E$249,2,FALSE))))</f>
        <v>Vicky游崴涵</v>
      </c>
      <c r="P4428" s="67">
        <f t="shared" si="243"/>
        <v>44790</v>
      </c>
      <c r="Q4428" s="75" t="str">
        <f t="shared" si="245"/>
        <v>週三</v>
      </c>
      <c r="R4428" s="80">
        <v>44757</v>
      </c>
      <c r="AA4428" s="1"/>
    </row>
    <row r="4429" spans="4:27">
      <c r="D4429" s="68" t="s">
        <v>50</v>
      </c>
      <c r="E4429" s="70" t="s">
        <v>51</v>
      </c>
      <c r="F4429" s="70" t="s">
        <v>1826</v>
      </c>
      <c r="G4429" s="67">
        <v>44747</v>
      </c>
      <c r="H4429" s="67">
        <v>44792</v>
      </c>
      <c r="I4429" s="71">
        <f t="shared" si="244"/>
        <v>45</v>
      </c>
      <c r="J4429" s="72" t="s">
        <v>1383</v>
      </c>
      <c r="K4429" s="72" t="s">
        <v>161</v>
      </c>
      <c r="L4429" s="73">
        <v>1</v>
      </c>
      <c r="M4429" s="73" t="s">
        <v>108</v>
      </c>
      <c r="N4429" s="68" t="str">
        <f>VLOOKUP(K4429,[1]人員授權表!D$3:G$249,4,0)</f>
        <v>無機</v>
      </c>
      <c r="O4429" s="70" t="str">
        <f>IF(J4429=[1]人員授權表!$C$85,"Casper李羿勳",IF(J4429=[1]人員授權表!$C$188,"Iring陳俊明",IF(J4429=[1]人員授權表!$C$189,"Brian陳泓霖",VLOOKUP(K4429,[1]人員授權表!D$2:E$249,2,FALSE))))</f>
        <v>Dennis陳汶宏</v>
      </c>
      <c r="P4429" s="67">
        <f t="shared" si="243"/>
        <v>44790</v>
      </c>
      <c r="Q4429" s="75" t="str">
        <f t="shared" si="245"/>
        <v>週三</v>
      </c>
      <c r="R4429" s="80">
        <v>44754</v>
      </c>
      <c r="AA4429" s="1"/>
    </row>
    <row r="4430" spans="4:27">
      <c r="D4430" s="68" t="s">
        <v>50</v>
      </c>
      <c r="E4430" s="70" t="s">
        <v>51</v>
      </c>
      <c r="F4430" s="70" t="s">
        <v>1826</v>
      </c>
      <c r="G4430" s="67">
        <v>44747</v>
      </c>
      <c r="H4430" s="67">
        <v>44792</v>
      </c>
      <c r="I4430" s="71">
        <f t="shared" si="244"/>
        <v>45</v>
      </c>
      <c r="J4430" s="72" t="s">
        <v>1325</v>
      </c>
      <c r="K4430" s="72" t="s">
        <v>1326</v>
      </c>
      <c r="L4430" s="73">
        <v>1</v>
      </c>
      <c r="M4430" s="73" t="s">
        <v>108</v>
      </c>
      <c r="N4430" s="68" t="str">
        <f>VLOOKUP(K4430,[1]人員授權表!D$3:G$249,4,0)</f>
        <v>無機</v>
      </c>
      <c r="O4430" s="70" t="str">
        <f>IF(J4430=[1]人員授權表!$C$85,"Casper李羿勳",IF(J4430=[1]人員授權表!$C$188,"Iring陳俊明",IF(J4430=[1]人員授權表!$C$189,"Brian陳泓霖",VLOOKUP(K4430,[1]人員授權表!D$2:E$249,2,FALSE))))</f>
        <v>Dennis陳汶宏</v>
      </c>
      <c r="P4430" s="67">
        <f t="shared" si="243"/>
        <v>44790</v>
      </c>
      <c r="Q4430" s="75" t="str">
        <f t="shared" si="245"/>
        <v>週三</v>
      </c>
      <c r="R4430" s="80">
        <v>44755</v>
      </c>
      <c r="AA4430" s="1"/>
    </row>
    <row r="4431" spans="4:27">
      <c r="D4431" s="68" t="s">
        <v>50</v>
      </c>
      <c r="E4431" s="70" t="s">
        <v>51</v>
      </c>
      <c r="F4431" s="70" t="s">
        <v>1826</v>
      </c>
      <c r="G4431" s="67">
        <v>44747</v>
      </c>
      <c r="H4431" s="67">
        <v>44792</v>
      </c>
      <c r="I4431" s="71">
        <f t="shared" si="244"/>
        <v>45</v>
      </c>
      <c r="J4431" s="72" t="s">
        <v>175</v>
      </c>
      <c r="K4431" s="72" t="s">
        <v>176</v>
      </c>
      <c r="L4431" s="73">
        <v>1</v>
      </c>
      <c r="M4431" s="73" t="s">
        <v>108</v>
      </c>
      <c r="N4431" s="68" t="str">
        <f>VLOOKUP(K4431,[1]人員授權表!D$3:G$249,4,0)</f>
        <v>無機</v>
      </c>
      <c r="O4431" s="70" t="s">
        <v>177</v>
      </c>
      <c r="P4431" s="67">
        <f t="shared" si="243"/>
        <v>44790</v>
      </c>
      <c r="Q4431" s="75" t="str">
        <f t="shared" si="245"/>
        <v>週三</v>
      </c>
      <c r="R4431" s="80">
        <v>44754</v>
      </c>
      <c r="AA4431" s="1"/>
    </row>
    <row r="4432" spans="4:27">
      <c r="D4432" s="68" t="s">
        <v>50</v>
      </c>
      <c r="E4432" s="70" t="s">
        <v>51</v>
      </c>
      <c r="F4432" s="70" t="s">
        <v>1826</v>
      </c>
      <c r="G4432" s="67">
        <v>44747</v>
      </c>
      <c r="H4432" s="67">
        <v>44792</v>
      </c>
      <c r="I4432" s="71">
        <f t="shared" si="244"/>
        <v>45</v>
      </c>
      <c r="J4432" s="72" t="s">
        <v>290</v>
      </c>
      <c r="K4432" s="72" t="s">
        <v>291</v>
      </c>
      <c r="L4432" s="73">
        <v>1</v>
      </c>
      <c r="M4432" s="73" t="s">
        <v>108</v>
      </c>
      <c r="N4432" s="68" t="str">
        <f>VLOOKUP(K4432,[1]人員授權表!D$3:G$249,4,0)</f>
        <v>無機</v>
      </c>
      <c r="O4432" s="70" t="str">
        <f>IF(J4432=[1]人員授權表!$C$85,"Casper李羿勳",IF(J4432=[1]人員授權表!$C$188,"Iring陳俊明",IF(J4432=[1]人員授權表!$C$189,"Brian陳泓霖",VLOOKUP(K4432,[1]人員授權表!D$2:E$249,2,FALSE))))</f>
        <v>George陳志昇</v>
      </c>
      <c r="P4432" s="67">
        <f t="shared" si="243"/>
        <v>44790</v>
      </c>
      <c r="Q4432" s="75" t="str">
        <f t="shared" si="245"/>
        <v>週三</v>
      </c>
      <c r="R4432" s="80">
        <v>44762</v>
      </c>
      <c r="AA4432" s="1"/>
    </row>
    <row r="4433" spans="4:27">
      <c r="D4433" s="68" t="s">
        <v>50</v>
      </c>
      <c r="E4433" s="70" t="s">
        <v>51</v>
      </c>
      <c r="F4433" s="70" t="s">
        <v>1826</v>
      </c>
      <c r="G4433" s="67">
        <v>44747</v>
      </c>
      <c r="H4433" s="67">
        <v>44792</v>
      </c>
      <c r="I4433" s="71">
        <f t="shared" si="244"/>
        <v>45</v>
      </c>
      <c r="J4433" s="72" t="s">
        <v>204</v>
      </c>
      <c r="K4433" s="72" t="s">
        <v>205</v>
      </c>
      <c r="L4433" s="73">
        <v>1</v>
      </c>
      <c r="M4433" s="73" t="s">
        <v>108</v>
      </c>
      <c r="N4433" s="68" t="str">
        <f>VLOOKUP(K4433,[1]人員授權表!D$3:G$249,4,0)</f>
        <v>無機</v>
      </c>
      <c r="O4433" s="70" t="str">
        <f>IF(J4433=[1]人員授權表!$C$85,"Casper李羿勳",IF(J4433=[1]人員授權表!$C$188,"Iring陳俊明",IF(J4433=[1]人員授權表!$C$189,"Brian陳泓霖",VLOOKUP(K4433,[1]人員授權表!D$2:E$249,2,FALSE))))</f>
        <v>Iring陳俊明</v>
      </c>
      <c r="P4433" s="67">
        <f t="shared" si="243"/>
        <v>44790</v>
      </c>
      <c r="Q4433" s="75" t="str">
        <f t="shared" si="245"/>
        <v>週三</v>
      </c>
      <c r="R4433" s="80">
        <v>44755</v>
      </c>
      <c r="AA4433" s="1"/>
    </row>
    <row r="4434" spans="4:27">
      <c r="D4434" s="68" t="s">
        <v>50</v>
      </c>
      <c r="E4434" s="70" t="s">
        <v>51</v>
      </c>
      <c r="F4434" s="70" t="s">
        <v>1826</v>
      </c>
      <c r="G4434" s="67">
        <v>44747</v>
      </c>
      <c r="H4434" s="67">
        <v>44792</v>
      </c>
      <c r="I4434" s="71">
        <f t="shared" si="244"/>
        <v>45</v>
      </c>
      <c r="J4434" s="72" t="s">
        <v>206</v>
      </c>
      <c r="K4434" s="72" t="s">
        <v>179</v>
      </c>
      <c r="L4434" s="73">
        <v>1</v>
      </c>
      <c r="M4434" s="73" t="s">
        <v>108</v>
      </c>
      <c r="N4434" s="68" t="str">
        <f>VLOOKUP(K4434,[1]人員授權表!D$3:G$249,4,0)</f>
        <v>無機</v>
      </c>
      <c r="O4434" s="70" t="s">
        <v>115</v>
      </c>
      <c r="P4434" s="67">
        <f t="shared" si="243"/>
        <v>44790</v>
      </c>
      <c r="Q4434" s="75" t="str">
        <f t="shared" si="245"/>
        <v>週三</v>
      </c>
      <c r="R4434" s="80">
        <v>44754</v>
      </c>
      <c r="AA4434" s="1"/>
    </row>
    <row r="4435" spans="4:27">
      <c r="D4435" s="68" t="s">
        <v>50</v>
      </c>
      <c r="E4435" s="70" t="s">
        <v>51</v>
      </c>
      <c r="F4435" s="70" t="s">
        <v>1826</v>
      </c>
      <c r="G4435" s="67">
        <v>44747</v>
      </c>
      <c r="H4435" s="67">
        <v>44792</v>
      </c>
      <c r="I4435" s="71">
        <f t="shared" si="244"/>
        <v>45</v>
      </c>
      <c r="J4435" s="72" t="s">
        <v>178</v>
      </c>
      <c r="K4435" s="72" t="s">
        <v>179</v>
      </c>
      <c r="L4435" s="73">
        <v>1</v>
      </c>
      <c r="M4435" s="73" t="s">
        <v>108</v>
      </c>
      <c r="N4435" s="68" t="str">
        <f>VLOOKUP(K4435,[1]人員授權表!D$3:G$249,4,0)</f>
        <v>無機</v>
      </c>
      <c r="O4435" s="70" t="s">
        <v>115</v>
      </c>
      <c r="P4435" s="67">
        <f t="shared" si="243"/>
        <v>44790</v>
      </c>
      <c r="Q4435" s="75" t="str">
        <f t="shared" si="245"/>
        <v>週三</v>
      </c>
      <c r="R4435" s="80">
        <v>44754</v>
      </c>
      <c r="AA4435" s="1"/>
    </row>
    <row r="4436" spans="4:27">
      <c r="D4436" s="68" t="s">
        <v>50</v>
      </c>
      <c r="E4436" s="70" t="s">
        <v>51</v>
      </c>
      <c r="F4436" s="70" t="s">
        <v>1826</v>
      </c>
      <c r="G4436" s="67">
        <v>44747</v>
      </c>
      <c r="H4436" s="67">
        <v>44792</v>
      </c>
      <c r="I4436" s="71">
        <f t="shared" si="244"/>
        <v>45</v>
      </c>
      <c r="J4436" s="72" t="s">
        <v>141</v>
      </c>
      <c r="K4436" s="72" t="s">
        <v>142</v>
      </c>
      <c r="L4436" s="73">
        <v>1</v>
      </c>
      <c r="M4436" s="73" t="s">
        <v>108</v>
      </c>
      <c r="N4436" s="68" t="str">
        <f>VLOOKUP(K4436,[1]人員授權表!D$3:G$249,4,0)</f>
        <v>無機</v>
      </c>
      <c r="O4436" s="70" t="str">
        <f>IF(J4436=[1]人員授權表!$C$85,"Casper李羿勳",IF(J4436=[1]人員授權表!$C$188,"Iring陳俊明",IF(J4436=[1]人員授權表!$C$189,"Brian陳泓霖",VLOOKUP(K4436,[1]人員授權表!D$2:E$249,2,FALSE))))</f>
        <v>Dennis陳汶宏</v>
      </c>
      <c r="P4436" s="67">
        <f t="shared" si="243"/>
        <v>44790</v>
      </c>
      <c r="Q4436" s="75" t="str">
        <f t="shared" si="245"/>
        <v>週三</v>
      </c>
      <c r="R4436" s="80">
        <v>44755</v>
      </c>
      <c r="AA4436" s="1"/>
    </row>
    <row r="4437" spans="4:27">
      <c r="D4437" s="68" t="s">
        <v>50</v>
      </c>
      <c r="E4437" s="70" t="s">
        <v>51</v>
      </c>
      <c r="F4437" s="70" t="s">
        <v>1826</v>
      </c>
      <c r="G4437" s="67">
        <v>44747</v>
      </c>
      <c r="H4437" s="67">
        <v>44792</v>
      </c>
      <c r="I4437" s="71">
        <f t="shared" si="244"/>
        <v>45</v>
      </c>
      <c r="J4437" s="72" t="s">
        <v>966</v>
      </c>
      <c r="K4437" s="72" t="s">
        <v>154</v>
      </c>
      <c r="L4437" s="73">
        <v>1</v>
      </c>
      <c r="M4437" s="73" t="s">
        <v>108</v>
      </c>
      <c r="N4437" s="68" t="str">
        <f>VLOOKUP(K4437,[1]人員授權表!D$3:G$249,4,0)</f>
        <v>無機</v>
      </c>
      <c r="O4437" s="70" t="str">
        <f>IF(J4437=[1]人員授權表!$C$85,"Casper李羿勳",IF(J4437=[1]人員授權表!$C$188,"Iring陳俊明",IF(J4437=[1]人員授權表!$C$189,"Brian陳泓霖",VLOOKUP(K4437,[1]人員授權表!D$2:E$249,2,FALSE))))</f>
        <v>Ken張智凱</v>
      </c>
      <c r="P4437" s="67">
        <f t="shared" si="243"/>
        <v>44790</v>
      </c>
      <c r="Q4437" s="75" t="str">
        <f t="shared" si="245"/>
        <v>週三</v>
      </c>
      <c r="R4437" s="80">
        <v>44757</v>
      </c>
      <c r="AA4437" s="1"/>
    </row>
    <row r="4438" spans="4:27">
      <c r="D4438" s="68" t="s">
        <v>50</v>
      </c>
      <c r="E4438" s="70" t="s">
        <v>51</v>
      </c>
      <c r="F4438" s="70" t="s">
        <v>1826</v>
      </c>
      <c r="G4438" s="67">
        <v>44747</v>
      </c>
      <c r="H4438" s="67">
        <v>44792</v>
      </c>
      <c r="I4438" s="71">
        <f t="shared" si="244"/>
        <v>45</v>
      </c>
      <c r="J4438" s="72" t="s">
        <v>209</v>
      </c>
      <c r="K4438" s="72" t="s">
        <v>210</v>
      </c>
      <c r="L4438" s="73">
        <v>1</v>
      </c>
      <c r="M4438" s="73" t="s">
        <v>108</v>
      </c>
      <c r="N4438" s="68" t="str">
        <f>VLOOKUP(K4438,[1]人員授權表!D$3:G$249,4,0)</f>
        <v>無機</v>
      </c>
      <c r="O4438" s="70" t="str">
        <f>IF(J4438=[1]人員授權表!$C$85,"Casper李羿勳",IF(J4438=[1]人員授權表!$C$188,"Iring陳俊明",IF(J4438=[1]人員授權表!$C$189,"Brian陳泓霖",VLOOKUP(K4438,[1]人員授權表!D$2:E$249,2,FALSE))))</f>
        <v>Vicky游崴涵</v>
      </c>
      <c r="P4438" s="67">
        <f t="shared" si="243"/>
        <v>44790</v>
      </c>
      <c r="Q4438" s="75" t="str">
        <f t="shared" si="245"/>
        <v>週三</v>
      </c>
      <c r="R4438" s="80">
        <v>44753</v>
      </c>
      <c r="AA4438" s="1"/>
    </row>
    <row r="4439" spans="4:27">
      <c r="D4439" s="68" t="s">
        <v>50</v>
      </c>
      <c r="E4439" s="70" t="s">
        <v>51</v>
      </c>
      <c r="F4439" s="70" t="s">
        <v>1826</v>
      </c>
      <c r="G4439" s="67">
        <v>44747</v>
      </c>
      <c r="H4439" s="67">
        <v>44792</v>
      </c>
      <c r="I4439" s="71">
        <f t="shared" si="244"/>
        <v>45</v>
      </c>
      <c r="J4439" s="72" t="s">
        <v>167</v>
      </c>
      <c r="K4439" s="72" t="s">
        <v>168</v>
      </c>
      <c r="L4439" s="73">
        <v>1</v>
      </c>
      <c r="M4439" s="73" t="s">
        <v>108</v>
      </c>
      <c r="N4439" s="68" t="str">
        <f>VLOOKUP(K4439,[1]人員授權表!D$3:G$249,4,0)</f>
        <v>有機</v>
      </c>
      <c r="O4439" s="70" t="str">
        <f>IF(J4439=[1]人員授權表!$C$85,"Casper李羿勳",IF(J4439=[1]人員授權表!$C$188,"Iring陳俊明",IF(J4439=[1]人員授權表!$C$189,"Brian陳泓霖",VLOOKUP(K4439,[1]人員授權表!D$2:E$249,2,FALSE))))</f>
        <v>Una林庭瑄</v>
      </c>
      <c r="P4439" s="67">
        <f t="shared" si="243"/>
        <v>44790</v>
      </c>
      <c r="Q4439" s="75" t="str">
        <f t="shared" si="245"/>
        <v>週三</v>
      </c>
      <c r="R4439" s="80">
        <v>44756</v>
      </c>
      <c r="AA4439" s="1"/>
    </row>
    <row r="4440" spans="4:27">
      <c r="D4440" s="68" t="s">
        <v>50</v>
      </c>
      <c r="E4440" s="70" t="s">
        <v>51</v>
      </c>
      <c r="F4440" s="70" t="s">
        <v>1826</v>
      </c>
      <c r="G4440" s="67">
        <v>44747</v>
      </c>
      <c r="H4440" s="67">
        <v>44792</v>
      </c>
      <c r="I4440" s="71">
        <f t="shared" si="244"/>
        <v>45</v>
      </c>
      <c r="J4440" s="72" t="s">
        <v>257</v>
      </c>
      <c r="K4440" s="72" t="s">
        <v>1225</v>
      </c>
      <c r="L4440" s="73">
        <v>1</v>
      </c>
      <c r="M4440" s="73" t="s">
        <v>108</v>
      </c>
      <c r="N4440" s="68" t="str">
        <f>VLOOKUP(K4440,[1]人員授權表!D$3:G$249,4,0)</f>
        <v>有機</v>
      </c>
      <c r="O4440" s="70" t="str">
        <f>IF(J4440=[1]人員授權表!$C$85,"Casper李羿勳",IF(J4440=[1]人員授權表!$C$188,"Iring陳俊明",IF(J4440=[1]人員授權表!$C$189,"Brian陳泓霖",VLOOKUP(K4440,[1]人員授權表!D$2:E$249,2,FALSE))))</f>
        <v>Casper李羿勳</v>
      </c>
      <c r="P4440" s="67">
        <f t="shared" si="243"/>
        <v>44790</v>
      </c>
      <c r="Q4440" s="75" t="str">
        <f t="shared" si="245"/>
        <v>週三</v>
      </c>
      <c r="R4440" s="80">
        <v>44756</v>
      </c>
      <c r="AA4440" s="1"/>
    </row>
    <row r="4441" spans="4:27">
      <c r="D4441" s="68" t="s">
        <v>50</v>
      </c>
      <c r="E4441" s="70" t="s">
        <v>51</v>
      </c>
      <c r="F4441" s="70" t="s">
        <v>1826</v>
      </c>
      <c r="G4441" s="67">
        <v>44747</v>
      </c>
      <c r="H4441" s="67">
        <v>44792</v>
      </c>
      <c r="I4441" s="71">
        <f t="shared" si="244"/>
        <v>45</v>
      </c>
      <c r="J4441" s="98" t="s">
        <v>326</v>
      </c>
      <c r="K4441" s="98" t="s">
        <v>170</v>
      </c>
      <c r="L4441" s="73">
        <v>1</v>
      </c>
      <c r="M4441" s="73" t="s">
        <v>108</v>
      </c>
      <c r="N4441" s="68" t="str">
        <f>VLOOKUP(K4441,[1]人員授權表!D$3:G$249,4,0)</f>
        <v>有機</v>
      </c>
      <c r="O4441" s="70" t="str">
        <f>IF(J4441=[1]人員授權表!$C$85,"Casper李羿勳",IF(J4441=[1]人員授權表!$C$188,"Iring陳俊明",IF(J4441=[1]人員授權表!$C$189,"Brian陳泓霖",VLOOKUP(K4441,[1]人員授權表!D$2:E$249,2,FALSE))))</f>
        <v>Elle黃雅琪&amp;
Marco陳鴻鈞</v>
      </c>
      <c r="P4441" s="67">
        <f t="shared" si="243"/>
        <v>44790</v>
      </c>
      <c r="Q4441" s="75" t="str">
        <f t="shared" si="245"/>
        <v>週三</v>
      </c>
      <c r="R4441" s="80">
        <v>44754</v>
      </c>
      <c r="AA4441" s="1"/>
    </row>
    <row r="4442" spans="4:27">
      <c r="D4442" s="68" t="s">
        <v>50</v>
      </c>
      <c r="E4442" s="70" t="s">
        <v>51</v>
      </c>
      <c r="F4442" s="70" t="s">
        <v>1827</v>
      </c>
      <c r="G4442" s="67">
        <v>44747</v>
      </c>
      <c r="H4442" s="67">
        <v>44792</v>
      </c>
      <c r="I4442" s="71">
        <f t="shared" si="244"/>
        <v>45</v>
      </c>
      <c r="J4442" s="72" t="s">
        <v>1106</v>
      </c>
      <c r="K4442" s="72" t="s">
        <v>182</v>
      </c>
      <c r="L4442" s="73">
        <v>1</v>
      </c>
      <c r="M4442" s="73" t="s">
        <v>108</v>
      </c>
      <c r="N4442" s="68" t="str">
        <f>VLOOKUP(K4442,[1]人員授權表!D$3:G$249,4,0)</f>
        <v>有機</v>
      </c>
      <c r="O4442" s="70" t="str">
        <f>IF(J4442=[1]人員授權表!$C$85,"Casper李羿勳",IF(J4442=[1]人員授權表!$C$188,"Iring陳俊明",IF(J4442=[1]人員授權表!$C$189,"Brian陳泓霖",VLOOKUP(K4442,[1]人員授權表!D$2:E$249,2,FALSE))))</f>
        <v>Sara王淑玲</v>
      </c>
      <c r="P4442" s="67">
        <f t="shared" si="243"/>
        <v>44790</v>
      </c>
      <c r="Q4442" s="75" t="str">
        <f t="shared" si="245"/>
        <v>週三</v>
      </c>
      <c r="R4442" s="80">
        <v>44755</v>
      </c>
      <c r="AA4442" s="1"/>
    </row>
    <row r="4443" spans="4:27">
      <c r="D4443" s="68" t="s">
        <v>50</v>
      </c>
      <c r="E4443" s="70" t="s">
        <v>51</v>
      </c>
      <c r="F4443" s="70" t="s">
        <v>1827</v>
      </c>
      <c r="G4443" s="67">
        <v>44747</v>
      </c>
      <c r="H4443" s="67">
        <v>44792</v>
      </c>
      <c r="I4443" s="71">
        <f t="shared" si="244"/>
        <v>45</v>
      </c>
      <c r="J4443" s="72" t="s">
        <v>1321</v>
      </c>
      <c r="K4443" s="72" t="s">
        <v>185</v>
      </c>
      <c r="L4443" s="73">
        <v>1</v>
      </c>
      <c r="M4443" s="73" t="s">
        <v>108</v>
      </c>
      <c r="N4443" s="68" t="str">
        <f>VLOOKUP(K4443,[1]人員授權表!D$3:G$249,4,0)</f>
        <v>有機</v>
      </c>
      <c r="O4443" s="70" t="str">
        <f>IF(J4443=[1]人員授權表!$C$85,"Casper李羿勳",IF(J4443=[1]人員授權表!$C$188,"Iring陳俊明",IF(J4443=[1]人員授權表!$C$189,"Brian陳泓霖",VLOOKUP(K4443,[1]人員授權表!D$2:E$249,2,FALSE))))</f>
        <v>Una林庭瑄</v>
      </c>
      <c r="P4443" s="67">
        <f t="shared" si="243"/>
        <v>44790</v>
      </c>
      <c r="Q4443" s="75" t="str">
        <f t="shared" si="245"/>
        <v>週三</v>
      </c>
      <c r="R4443" s="80">
        <v>44754</v>
      </c>
      <c r="AA4443" s="1"/>
    </row>
    <row r="4444" spans="4:27">
      <c r="D4444" s="68" t="s">
        <v>50</v>
      </c>
      <c r="E4444" s="70" t="s">
        <v>51</v>
      </c>
      <c r="F4444" s="70" t="s">
        <v>1827</v>
      </c>
      <c r="G4444" s="67">
        <v>44747</v>
      </c>
      <c r="H4444" s="67">
        <v>44792</v>
      </c>
      <c r="I4444" s="71">
        <f t="shared" si="244"/>
        <v>45</v>
      </c>
      <c r="J4444" s="72" t="s">
        <v>1322</v>
      </c>
      <c r="K4444" s="72" t="s">
        <v>187</v>
      </c>
      <c r="L4444" s="73">
        <v>1</v>
      </c>
      <c r="M4444" s="73" t="s">
        <v>108</v>
      </c>
      <c r="N4444" s="68" t="str">
        <f>VLOOKUP(K4444,[1]人員授權表!D$3:G$249,4,0)</f>
        <v>無機</v>
      </c>
      <c r="O4444" s="70" t="str">
        <f>IF(J4444=[1]人員授權表!$C$85,"Casper李羿勳",IF(J4444=[1]人員授權表!$C$188,"Iring陳俊明",IF(J4444=[1]人員授權表!$C$189,"Brian陳泓霖",VLOOKUP(K4444,[1]人員授權表!D$2:E$249,2,FALSE))))</f>
        <v>Ruby黃家蓁</v>
      </c>
      <c r="P4444" s="67">
        <f t="shared" si="243"/>
        <v>44790</v>
      </c>
      <c r="Q4444" s="75" t="str">
        <f t="shared" si="245"/>
        <v>週三</v>
      </c>
      <c r="R4444" s="80">
        <v>44755</v>
      </c>
      <c r="AA4444" s="1"/>
    </row>
    <row r="4445" spans="4:27">
      <c r="D4445" s="68" t="s">
        <v>50</v>
      </c>
      <c r="E4445" s="70" t="s">
        <v>51</v>
      </c>
      <c r="F4445" s="70" t="s">
        <v>1827</v>
      </c>
      <c r="G4445" s="67">
        <v>44747</v>
      </c>
      <c r="H4445" s="67">
        <v>44792</v>
      </c>
      <c r="I4445" s="71">
        <f t="shared" si="244"/>
        <v>45</v>
      </c>
      <c r="J4445" s="72" t="s">
        <v>1323</v>
      </c>
      <c r="K4445" s="72" t="s">
        <v>189</v>
      </c>
      <c r="L4445" s="73">
        <v>1</v>
      </c>
      <c r="M4445" s="73" t="s">
        <v>108</v>
      </c>
      <c r="N4445" s="68" t="str">
        <f>VLOOKUP(K4445,[1]人員授權表!D$3:G$249,4,0)</f>
        <v>無機</v>
      </c>
      <c r="O4445" s="70" t="str">
        <f>IF(J4445=[1]人員授權表!$C$85,"Casper李羿勳",IF(J4445=[1]人員授權表!$C$188,"Iring陳俊明",IF(J4445=[1]人員授權表!$C$189,"Brian陳泓霖",VLOOKUP(K4445,[1]人員授權表!D$2:E$249,2,FALSE))))</f>
        <v>Iring陳俊明</v>
      </c>
      <c r="P4445" s="67">
        <f t="shared" si="243"/>
        <v>44790</v>
      </c>
      <c r="Q4445" s="75" t="str">
        <f t="shared" si="245"/>
        <v>週三</v>
      </c>
      <c r="R4445" s="80">
        <v>44753</v>
      </c>
      <c r="AA4445" s="1"/>
    </row>
    <row r="4446" spans="4:27">
      <c r="D4446" s="68" t="s">
        <v>50</v>
      </c>
      <c r="E4446" s="70" t="s">
        <v>51</v>
      </c>
      <c r="F4446" s="70" t="s">
        <v>1827</v>
      </c>
      <c r="G4446" s="67">
        <v>44747</v>
      </c>
      <c r="H4446" s="67">
        <v>44792</v>
      </c>
      <c r="I4446" s="71">
        <f t="shared" si="244"/>
        <v>45</v>
      </c>
      <c r="J4446" s="72" t="s">
        <v>1381</v>
      </c>
      <c r="K4446" s="72" t="s">
        <v>140</v>
      </c>
      <c r="L4446" s="73">
        <v>1</v>
      </c>
      <c r="M4446" s="73" t="s">
        <v>108</v>
      </c>
      <c r="N4446" s="68" t="str">
        <f>VLOOKUP(K4446,[1]人員授權表!D$3:G$249,4,0)</f>
        <v>無機</v>
      </c>
      <c r="O4446" s="70" t="str">
        <f>IF(J4446=[1]人員授權表!$C$85,"Casper李羿勳",IF(J4446=[1]人員授權表!$C$188,"Iring陳俊明",IF(J4446=[1]人員授權表!$C$189,"Brian陳泓霖",VLOOKUP(K4446,[1]人員授權表!D$2:E$249,2,FALSE))))</f>
        <v>Iring陳俊明</v>
      </c>
      <c r="P4446" s="67">
        <f t="shared" si="243"/>
        <v>44790</v>
      </c>
      <c r="Q4446" s="75" t="str">
        <f t="shared" si="245"/>
        <v>週三</v>
      </c>
      <c r="R4446" s="80">
        <v>44755</v>
      </c>
      <c r="AA4446" s="1"/>
    </row>
    <row r="4447" spans="4:27">
      <c r="D4447" s="68" t="s">
        <v>50</v>
      </c>
      <c r="E4447" s="70" t="s">
        <v>51</v>
      </c>
      <c r="F4447" s="70" t="s">
        <v>1827</v>
      </c>
      <c r="G4447" s="67">
        <v>44747</v>
      </c>
      <c r="H4447" s="67">
        <v>44792</v>
      </c>
      <c r="I4447" s="71">
        <f t="shared" si="244"/>
        <v>45</v>
      </c>
      <c r="J4447" s="72" t="s">
        <v>1828</v>
      </c>
      <c r="K4447" s="72" t="s">
        <v>187</v>
      </c>
      <c r="L4447" s="73">
        <v>1</v>
      </c>
      <c r="M4447" s="73" t="s">
        <v>108</v>
      </c>
      <c r="N4447" s="68" t="str">
        <f>VLOOKUP(K4447,[1]人員授權表!D$3:G$249,4,0)</f>
        <v>無機</v>
      </c>
      <c r="O4447" s="70" t="str">
        <f>IF(J4447=[1]人員授權表!$C$85,"Casper李羿勳",IF(J4447=[1]人員授權表!$C$188,"Iring陳俊明",IF(J4447=[1]人員授權表!$C$189,"Brian陳泓霖",VLOOKUP(K4447,[1]人員授權表!D$2:E$249,2,FALSE))))</f>
        <v>Ruby黃家蓁</v>
      </c>
      <c r="P4447" s="67">
        <f t="shared" si="243"/>
        <v>44790</v>
      </c>
      <c r="Q4447" s="75" t="str">
        <f t="shared" si="245"/>
        <v>週三</v>
      </c>
      <c r="R4447" s="80">
        <v>44761</v>
      </c>
      <c r="AA4447" s="1"/>
    </row>
    <row r="4448" spans="4:27">
      <c r="D4448" s="68" t="s">
        <v>50</v>
      </c>
      <c r="E4448" s="70" t="s">
        <v>51</v>
      </c>
      <c r="F4448" s="70" t="s">
        <v>1827</v>
      </c>
      <c r="G4448" s="67">
        <v>44747</v>
      </c>
      <c r="H4448" s="67">
        <v>44792</v>
      </c>
      <c r="I4448" s="71">
        <f t="shared" si="244"/>
        <v>45</v>
      </c>
      <c r="J4448" s="72" t="s">
        <v>1389</v>
      </c>
      <c r="K4448" s="72" t="s">
        <v>196</v>
      </c>
      <c r="L4448" s="73">
        <v>1</v>
      </c>
      <c r="M4448" s="73" t="s">
        <v>108</v>
      </c>
      <c r="N4448" s="68" t="str">
        <f>VLOOKUP(K4448,[1]人員授權表!D$3:G$249,4,0)</f>
        <v>無機</v>
      </c>
      <c r="O4448" s="70" t="str">
        <f>IF(J4448=[1]人員授權表!$C$85,"Casper李羿勳",IF(J4448=[1]人員授權表!$C$188,"Iring陳俊明",IF(J4448=[1]人員授權表!$C$189,"Brian陳泓霖",VLOOKUP(K4448,[1]人員授權表!D$2:E$249,2,FALSE))))</f>
        <v>Debby胡萱黛</v>
      </c>
      <c r="P4448" s="67">
        <f t="shared" si="243"/>
        <v>44790</v>
      </c>
      <c r="Q4448" s="75" t="str">
        <f t="shared" si="245"/>
        <v>週三</v>
      </c>
      <c r="R4448" s="80">
        <v>44762</v>
      </c>
      <c r="AA4448" s="1"/>
    </row>
    <row r="4449" spans="4:27">
      <c r="D4449" s="68" t="s">
        <v>50</v>
      </c>
      <c r="E4449" s="70" t="s">
        <v>51</v>
      </c>
      <c r="F4449" s="70" t="s">
        <v>1827</v>
      </c>
      <c r="G4449" s="67">
        <v>44747</v>
      </c>
      <c r="H4449" s="67">
        <v>44792</v>
      </c>
      <c r="I4449" s="71">
        <f t="shared" si="244"/>
        <v>45</v>
      </c>
      <c r="J4449" s="72" t="s">
        <v>198</v>
      </c>
      <c r="K4449" s="72" t="s">
        <v>199</v>
      </c>
      <c r="L4449" s="73">
        <v>1</v>
      </c>
      <c r="M4449" s="73" t="s">
        <v>108</v>
      </c>
      <c r="N4449" s="68" t="str">
        <f>VLOOKUP(K4449,[1]人員授權表!D$3:G$249,4,0)</f>
        <v>無機</v>
      </c>
      <c r="O4449" s="70" t="str">
        <f>IF(J4449=[1]人員授權表!$C$85,"Casper李羿勳",IF(J4449=[1]人員授權表!$C$188,"Iring陳俊明",IF(J4449=[1]人員授權表!$C$189,"Brian陳泓霖",VLOOKUP(K4449,[1]人員授權表!D$2:E$249,2,FALSE))))</f>
        <v>Vicky游崴涵</v>
      </c>
      <c r="P4449" s="67">
        <f t="shared" si="243"/>
        <v>44790</v>
      </c>
      <c r="Q4449" s="75" t="str">
        <f t="shared" si="245"/>
        <v>週三</v>
      </c>
      <c r="R4449" s="80">
        <v>44757</v>
      </c>
      <c r="AA4449" s="1"/>
    </row>
    <row r="4450" spans="4:27">
      <c r="D4450" s="68" t="s">
        <v>50</v>
      </c>
      <c r="E4450" s="70" t="s">
        <v>51</v>
      </c>
      <c r="F4450" s="70" t="s">
        <v>1827</v>
      </c>
      <c r="G4450" s="67">
        <v>44747</v>
      </c>
      <c r="H4450" s="67">
        <v>44792</v>
      </c>
      <c r="I4450" s="71">
        <f t="shared" si="244"/>
        <v>45</v>
      </c>
      <c r="J4450" s="72" t="s">
        <v>200</v>
      </c>
      <c r="K4450" s="72" t="s">
        <v>201</v>
      </c>
      <c r="L4450" s="73">
        <v>1</v>
      </c>
      <c r="M4450" s="73" t="s">
        <v>108</v>
      </c>
      <c r="N4450" s="68" t="str">
        <f>VLOOKUP(K4450,[1]人員授權表!D$3:G$249,4,0)</f>
        <v>無機</v>
      </c>
      <c r="O4450" s="70" t="str">
        <f>IF(J4450=[1]人員授權表!$C$85,"Casper李羿勳",IF(J4450=[1]人員授權表!$C$188,"Iring陳俊明",IF(J4450=[1]人員授權表!$C$189,"Brian陳泓霖",VLOOKUP(K4450,[1]人員授權表!D$2:E$249,2,FALSE))))</f>
        <v>Ruby黃家蓁</v>
      </c>
      <c r="P4450" s="67">
        <f t="shared" si="243"/>
        <v>44790</v>
      </c>
      <c r="Q4450" s="75" t="str">
        <f t="shared" si="245"/>
        <v>週三</v>
      </c>
      <c r="R4450" s="80">
        <v>44754</v>
      </c>
      <c r="AA4450" s="1"/>
    </row>
    <row r="4451" spans="4:27">
      <c r="D4451" s="68" t="s">
        <v>50</v>
      </c>
      <c r="E4451" s="70" t="s">
        <v>51</v>
      </c>
      <c r="F4451" s="70" t="s">
        <v>1827</v>
      </c>
      <c r="G4451" s="67">
        <v>44747</v>
      </c>
      <c r="H4451" s="67">
        <v>44792</v>
      </c>
      <c r="I4451" s="71">
        <f t="shared" si="244"/>
        <v>45</v>
      </c>
      <c r="J4451" s="72" t="s">
        <v>151</v>
      </c>
      <c r="K4451" s="72" t="s">
        <v>152</v>
      </c>
      <c r="L4451" s="73">
        <v>1</v>
      </c>
      <c r="M4451" s="73" t="s">
        <v>108</v>
      </c>
      <c r="N4451" s="68" t="str">
        <f>VLOOKUP(K4451,[1]人員授權表!D$3:G$249,4,0)</f>
        <v>無機</v>
      </c>
      <c r="O4451" s="70" t="str">
        <f>IF(J4451=[1]人員授權表!$C$85,"Casper李羿勳",IF(J4451=[1]人員授權表!$C$188,"Iring陳俊明",IF(J4451=[1]人員授權表!$C$189,"Brian陳泓霖",VLOOKUP(K4451,[1]人員授權表!D$2:E$249,2,FALSE))))</f>
        <v>Vicky游崴涵</v>
      </c>
      <c r="P4451" s="67">
        <f t="shared" si="243"/>
        <v>44790</v>
      </c>
      <c r="Q4451" s="75" t="str">
        <f t="shared" si="245"/>
        <v>週三</v>
      </c>
      <c r="R4451" s="80">
        <v>44757</v>
      </c>
      <c r="AA4451" s="1"/>
    </row>
    <row r="4452" spans="4:27">
      <c r="D4452" s="68" t="s">
        <v>50</v>
      </c>
      <c r="E4452" s="70" t="s">
        <v>51</v>
      </c>
      <c r="F4452" s="70" t="s">
        <v>1827</v>
      </c>
      <c r="G4452" s="67">
        <v>44747</v>
      </c>
      <c r="H4452" s="67">
        <v>44792</v>
      </c>
      <c r="I4452" s="71">
        <f t="shared" si="244"/>
        <v>45</v>
      </c>
      <c r="J4452" s="72" t="s">
        <v>175</v>
      </c>
      <c r="K4452" s="72" t="s">
        <v>176</v>
      </c>
      <c r="L4452" s="73">
        <v>1</v>
      </c>
      <c r="M4452" s="73" t="s">
        <v>108</v>
      </c>
      <c r="N4452" s="68" t="str">
        <f>VLOOKUP(K4452,[1]人員授權表!D$3:G$249,4,0)</f>
        <v>無機</v>
      </c>
      <c r="O4452" s="70" t="s">
        <v>177</v>
      </c>
      <c r="P4452" s="67">
        <f t="shared" si="243"/>
        <v>44790</v>
      </c>
      <c r="Q4452" s="75" t="str">
        <f t="shared" si="245"/>
        <v>週三</v>
      </c>
      <c r="R4452" s="80">
        <v>44754</v>
      </c>
      <c r="AA4452" s="1"/>
    </row>
    <row r="4453" spans="4:27">
      <c r="D4453" s="68" t="s">
        <v>50</v>
      </c>
      <c r="E4453" s="70" t="s">
        <v>51</v>
      </c>
      <c r="F4453" s="70" t="s">
        <v>1827</v>
      </c>
      <c r="G4453" s="67">
        <v>44747</v>
      </c>
      <c r="H4453" s="67">
        <v>44792</v>
      </c>
      <c r="I4453" s="71">
        <f t="shared" si="244"/>
        <v>45</v>
      </c>
      <c r="J4453" s="72" t="s">
        <v>204</v>
      </c>
      <c r="K4453" s="72" t="s">
        <v>205</v>
      </c>
      <c r="L4453" s="73">
        <v>1</v>
      </c>
      <c r="M4453" s="73" t="s">
        <v>108</v>
      </c>
      <c r="N4453" s="68" t="str">
        <f>VLOOKUP(K4453,[1]人員授權表!D$3:G$249,4,0)</f>
        <v>無機</v>
      </c>
      <c r="O4453" s="70" t="str">
        <f>IF(J4453=[1]人員授權表!$C$85,"Casper李羿勳",IF(J4453=[1]人員授權表!$C$188,"Iring陳俊明",IF(J4453=[1]人員授權表!$C$189,"Brian陳泓霖",VLOOKUP(K4453,[1]人員授權表!D$2:E$249,2,FALSE))))</f>
        <v>Iring陳俊明</v>
      </c>
      <c r="P4453" s="67">
        <f t="shared" si="243"/>
        <v>44790</v>
      </c>
      <c r="Q4453" s="75" t="str">
        <f t="shared" si="245"/>
        <v>週三</v>
      </c>
      <c r="R4453" s="80">
        <v>44755</v>
      </c>
      <c r="AA4453" s="1"/>
    </row>
    <row r="4454" spans="4:27">
      <c r="D4454" s="68" t="s">
        <v>50</v>
      </c>
      <c r="E4454" s="70" t="s">
        <v>51</v>
      </c>
      <c r="F4454" s="70" t="s">
        <v>1827</v>
      </c>
      <c r="G4454" s="67">
        <v>44747</v>
      </c>
      <c r="H4454" s="67">
        <v>44792</v>
      </c>
      <c r="I4454" s="71">
        <f t="shared" si="244"/>
        <v>45</v>
      </c>
      <c r="J4454" s="72" t="s">
        <v>206</v>
      </c>
      <c r="K4454" s="72" t="s">
        <v>179</v>
      </c>
      <c r="L4454" s="73">
        <v>1</v>
      </c>
      <c r="M4454" s="73" t="s">
        <v>108</v>
      </c>
      <c r="N4454" s="68" t="str">
        <f>VLOOKUP(K4454,[1]人員授權表!D$3:G$249,4,0)</f>
        <v>無機</v>
      </c>
      <c r="O4454" s="70" t="s">
        <v>115</v>
      </c>
      <c r="P4454" s="67">
        <f t="shared" si="243"/>
        <v>44790</v>
      </c>
      <c r="Q4454" s="75" t="str">
        <f t="shared" si="245"/>
        <v>週三</v>
      </c>
      <c r="R4454" s="80">
        <v>44754</v>
      </c>
      <c r="AA4454" s="1"/>
    </row>
    <row r="4455" spans="4:27">
      <c r="D4455" s="68" t="s">
        <v>50</v>
      </c>
      <c r="E4455" s="70" t="s">
        <v>51</v>
      </c>
      <c r="F4455" s="70" t="s">
        <v>1827</v>
      </c>
      <c r="G4455" s="67">
        <v>44747</v>
      </c>
      <c r="H4455" s="67">
        <v>44792</v>
      </c>
      <c r="I4455" s="71">
        <f t="shared" si="244"/>
        <v>45</v>
      </c>
      <c r="J4455" s="72" t="s">
        <v>178</v>
      </c>
      <c r="K4455" s="72" t="s">
        <v>179</v>
      </c>
      <c r="L4455" s="73">
        <v>1</v>
      </c>
      <c r="M4455" s="73" t="s">
        <v>108</v>
      </c>
      <c r="N4455" s="68" t="str">
        <f>VLOOKUP(K4455,[1]人員授權表!D$3:G$249,4,0)</f>
        <v>無機</v>
      </c>
      <c r="O4455" s="70" t="s">
        <v>115</v>
      </c>
      <c r="P4455" s="67">
        <f t="shared" si="243"/>
        <v>44790</v>
      </c>
      <c r="Q4455" s="75" t="str">
        <f t="shared" si="245"/>
        <v>週三</v>
      </c>
      <c r="R4455" s="80">
        <v>44754</v>
      </c>
      <c r="AA4455" s="1"/>
    </row>
    <row r="4456" spans="4:27">
      <c r="D4456" s="68" t="s">
        <v>50</v>
      </c>
      <c r="E4456" s="70" t="s">
        <v>51</v>
      </c>
      <c r="F4456" s="70" t="s">
        <v>1827</v>
      </c>
      <c r="G4456" s="67">
        <v>44747</v>
      </c>
      <c r="H4456" s="67">
        <v>44792</v>
      </c>
      <c r="I4456" s="71">
        <f t="shared" si="244"/>
        <v>45</v>
      </c>
      <c r="J4456" s="72" t="s">
        <v>141</v>
      </c>
      <c r="K4456" s="72" t="s">
        <v>142</v>
      </c>
      <c r="L4456" s="73">
        <v>1</v>
      </c>
      <c r="M4456" s="73" t="s">
        <v>108</v>
      </c>
      <c r="N4456" s="68" t="str">
        <f>VLOOKUP(K4456,[1]人員授權表!D$3:G$249,4,0)</f>
        <v>無機</v>
      </c>
      <c r="O4456" s="70" t="str">
        <f>IF(J4456=[1]人員授權表!$C$85,"Casper李羿勳",IF(J4456=[1]人員授權表!$C$188,"Iring陳俊明",IF(J4456=[1]人員授權表!$C$189,"Brian陳泓霖",VLOOKUP(K4456,[1]人員授權表!D$2:E$249,2,FALSE))))</f>
        <v>Dennis陳汶宏</v>
      </c>
      <c r="P4456" s="67">
        <f t="shared" si="243"/>
        <v>44790</v>
      </c>
      <c r="Q4456" s="75" t="str">
        <f t="shared" si="245"/>
        <v>週三</v>
      </c>
      <c r="R4456" s="80">
        <v>44755</v>
      </c>
      <c r="AA4456" s="1"/>
    </row>
    <row r="4457" spans="4:27">
      <c r="D4457" s="68" t="s">
        <v>50</v>
      </c>
      <c r="E4457" s="70" t="s">
        <v>51</v>
      </c>
      <c r="F4457" s="70" t="s">
        <v>1827</v>
      </c>
      <c r="G4457" s="67">
        <v>44747</v>
      </c>
      <c r="H4457" s="67">
        <v>44792</v>
      </c>
      <c r="I4457" s="71">
        <f t="shared" si="244"/>
        <v>45</v>
      </c>
      <c r="J4457" s="72" t="s">
        <v>209</v>
      </c>
      <c r="K4457" s="72" t="s">
        <v>210</v>
      </c>
      <c r="L4457" s="73">
        <v>1</v>
      </c>
      <c r="M4457" s="73" t="s">
        <v>108</v>
      </c>
      <c r="N4457" s="68" t="str">
        <f>VLOOKUP(K4457,[1]人員授權表!D$3:G$249,4,0)</f>
        <v>無機</v>
      </c>
      <c r="O4457" s="70" t="str">
        <f>IF(J4457=[1]人員授權表!$C$85,"Casper李羿勳",IF(J4457=[1]人員授權表!$C$188,"Iring陳俊明",IF(J4457=[1]人員授權表!$C$189,"Brian陳泓霖",VLOOKUP(K4457,[1]人員授權表!D$2:E$249,2,FALSE))))</f>
        <v>Vicky游崴涵</v>
      </c>
      <c r="P4457" s="67">
        <f t="shared" si="243"/>
        <v>44790</v>
      </c>
      <c r="Q4457" s="75" t="str">
        <f t="shared" si="245"/>
        <v>週三</v>
      </c>
      <c r="R4457" s="80">
        <v>44753</v>
      </c>
      <c r="AA4457" s="1"/>
    </row>
    <row r="4458" spans="4:27">
      <c r="D4458" s="68" t="s">
        <v>50</v>
      </c>
      <c r="E4458" s="70" t="s">
        <v>51</v>
      </c>
      <c r="F4458" s="70" t="s">
        <v>1827</v>
      </c>
      <c r="G4458" s="67">
        <v>44747</v>
      </c>
      <c r="H4458" s="67">
        <v>44792</v>
      </c>
      <c r="I4458" s="71">
        <f t="shared" si="244"/>
        <v>45</v>
      </c>
      <c r="J4458" s="72" t="s">
        <v>167</v>
      </c>
      <c r="K4458" s="72" t="s">
        <v>168</v>
      </c>
      <c r="L4458" s="73">
        <v>1</v>
      </c>
      <c r="M4458" s="73" t="s">
        <v>108</v>
      </c>
      <c r="N4458" s="68" t="str">
        <f>VLOOKUP(K4458,[1]人員授權表!D$3:G$249,4,0)</f>
        <v>有機</v>
      </c>
      <c r="O4458" s="70" t="str">
        <f>IF(J4458=[1]人員授權表!$C$85,"Casper李羿勳",IF(J4458=[1]人員授權表!$C$188,"Iring陳俊明",IF(J4458=[1]人員授權表!$C$189,"Brian陳泓霖",VLOOKUP(K4458,[1]人員授權表!D$2:E$249,2,FALSE))))</f>
        <v>Una林庭瑄</v>
      </c>
      <c r="P4458" s="67">
        <f t="shared" si="243"/>
        <v>44790</v>
      </c>
      <c r="Q4458" s="75" t="str">
        <f t="shared" si="245"/>
        <v>週三</v>
      </c>
      <c r="R4458" s="80">
        <v>44756</v>
      </c>
      <c r="AA4458" s="1"/>
    </row>
    <row r="4459" spans="4:27">
      <c r="D4459" s="68" t="s">
        <v>50</v>
      </c>
      <c r="E4459" s="70" t="s">
        <v>51</v>
      </c>
      <c r="F4459" s="70" t="s">
        <v>1827</v>
      </c>
      <c r="G4459" s="67">
        <v>44747</v>
      </c>
      <c r="H4459" s="67">
        <v>44792</v>
      </c>
      <c r="I4459" s="71">
        <f t="shared" si="244"/>
        <v>45</v>
      </c>
      <c r="J4459" s="72" t="s">
        <v>326</v>
      </c>
      <c r="K4459" s="72" t="s">
        <v>170</v>
      </c>
      <c r="L4459" s="73">
        <v>1</v>
      </c>
      <c r="M4459" s="73" t="s">
        <v>108</v>
      </c>
      <c r="N4459" s="68" t="str">
        <f>VLOOKUP(K4459,[1]人員授權表!D$3:G$249,4,0)</f>
        <v>有機</v>
      </c>
      <c r="O4459" s="70" t="str">
        <f>IF(J4459=[1]人員授權表!$C$85,"Casper李羿勳",IF(J4459=[1]人員授權表!$C$188,"Iring陳俊明",IF(J4459=[1]人員授權表!$C$189,"Brian陳泓霖",VLOOKUP(K4459,[1]人員授權表!D$2:E$249,2,FALSE))))</f>
        <v>Elle黃雅琪&amp;
Marco陳鴻鈞</v>
      </c>
      <c r="P4459" s="67">
        <f t="shared" si="243"/>
        <v>44790</v>
      </c>
      <c r="Q4459" s="75" t="str">
        <f t="shared" si="245"/>
        <v>週三</v>
      </c>
      <c r="R4459" s="80">
        <v>44754</v>
      </c>
      <c r="AA4459" s="1"/>
    </row>
    <row r="4460" spans="4:27">
      <c r="D4460" s="68" t="s">
        <v>50</v>
      </c>
      <c r="E4460" s="70" t="s">
        <v>51</v>
      </c>
      <c r="F4460" s="70" t="s">
        <v>1829</v>
      </c>
      <c r="G4460" s="67">
        <v>44747</v>
      </c>
      <c r="H4460" s="67">
        <v>44792</v>
      </c>
      <c r="I4460" s="71">
        <f t="shared" si="244"/>
        <v>45</v>
      </c>
      <c r="J4460" s="72" t="s">
        <v>1106</v>
      </c>
      <c r="K4460" s="72" t="s">
        <v>182</v>
      </c>
      <c r="L4460" s="73">
        <v>1</v>
      </c>
      <c r="M4460" s="73" t="s">
        <v>108</v>
      </c>
      <c r="N4460" s="68" t="str">
        <f>VLOOKUP(K4460,[1]人員授權表!D$3:G$249,4,0)</f>
        <v>有機</v>
      </c>
      <c r="O4460" s="70" t="str">
        <f>IF(J4460=[1]人員授權表!$C$85,"Casper李羿勳",IF(J4460=[1]人員授權表!$C$188,"Iring陳俊明",IF(J4460=[1]人員授權表!$C$189,"Brian陳泓霖",VLOOKUP(K4460,[1]人員授權表!D$2:E$249,2,FALSE))))</f>
        <v>Sara王淑玲</v>
      </c>
      <c r="P4460" s="67">
        <f t="shared" si="243"/>
        <v>44790</v>
      </c>
      <c r="Q4460" s="75" t="str">
        <f t="shared" si="245"/>
        <v>週三</v>
      </c>
      <c r="R4460" s="80">
        <v>44757</v>
      </c>
      <c r="AA4460" s="1"/>
    </row>
    <row r="4461" spans="4:27">
      <c r="D4461" s="68" t="s">
        <v>50</v>
      </c>
      <c r="E4461" s="70" t="s">
        <v>51</v>
      </c>
      <c r="F4461" s="70" t="s">
        <v>1829</v>
      </c>
      <c r="G4461" s="67">
        <v>44747</v>
      </c>
      <c r="H4461" s="67">
        <v>44792</v>
      </c>
      <c r="I4461" s="71">
        <f t="shared" si="244"/>
        <v>45</v>
      </c>
      <c r="J4461" s="72" t="s">
        <v>1321</v>
      </c>
      <c r="K4461" s="72" t="s">
        <v>185</v>
      </c>
      <c r="L4461" s="73">
        <v>1</v>
      </c>
      <c r="M4461" s="73" t="s">
        <v>108</v>
      </c>
      <c r="N4461" s="68" t="str">
        <f>VLOOKUP(K4461,[1]人員授權表!D$3:G$249,4,0)</f>
        <v>有機</v>
      </c>
      <c r="O4461" s="70" t="str">
        <f>IF(J4461=[1]人員授權表!$C$85,"Casper李羿勳",IF(J4461=[1]人員授權表!$C$188,"Iring陳俊明",IF(J4461=[1]人員授權表!$C$189,"Brian陳泓霖",VLOOKUP(K4461,[1]人員授權表!D$2:E$249,2,FALSE))))</f>
        <v>Una林庭瑄</v>
      </c>
      <c r="P4461" s="67">
        <f t="shared" si="243"/>
        <v>44790</v>
      </c>
      <c r="Q4461" s="75" t="str">
        <f t="shared" si="245"/>
        <v>週三</v>
      </c>
      <c r="R4461" s="80">
        <v>44754</v>
      </c>
      <c r="AA4461" s="1"/>
    </row>
    <row r="4462" spans="4:27">
      <c r="D4462" s="68" t="s">
        <v>50</v>
      </c>
      <c r="E4462" s="70" t="s">
        <v>51</v>
      </c>
      <c r="F4462" s="70" t="s">
        <v>1829</v>
      </c>
      <c r="G4462" s="67">
        <v>44747</v>
      </c>
      <c r="H4462" s="67">
        <v>44792</v>
      </c>
      <c r="I4462" s="71">
        <f t="shared" si="244"/>
        <v>45</v>
      </c>
      <c r="J4462" s="72" t="s">
        <v>1322</v>
      </c>
      <c r="K4462" s="72" t="s">
        <v>187</v>
      </c>
      <c r="L4462" s="73">
        <v>1</v>
      </c>
      <c r="M4462" s="73" t="s">
        <v>108</v>
      </c>
      <c r="N4462" s="68" t="str">
        <f>VLOOKUP(K4462,[1]人員授權表!D$3:G$249,4,0)</f>
        <v>無機</v>
      </c>
      <c r="O4462" s="70" t="str">
        <f>IF(J4462=[1]人員授權表!$C$85,"Casper李羿勳",IF(J4462=[1]人員授權表!$C$188,"Iring陳俊明",IF(J4462=[1]人員授權表!$C$189,"Brian陳泓霖",VLOOKUP(K4462,[1]人員授權表!D$2:E$249,2,FALSE))))</f>
        <v>Ruby黃家蓁</v>
      </c>
      <c r="P4462" s="67">
        <f t="shared" ref="P4462:P4488" si="246">H4462-2</f>
        <v>44790</v>
      </c>
      <c r="Q4462" s="75" t="str">
        <f t="shared" si="245"/>
        <v>週三</v>
      </c>
      <c r="R4462" s="80">
        <v>44755</v>
      </c>
      <c r="AA4462" s="1"/>
    </row>
    <row r="4463" spans="4:27">
      <c r="D4463" s="68" t="s">
        <v>50</v>
      </c>
      <c r="E4463" s="70" t="s">
        <v>51</v>
      </c>
      <c r="F4463" s="70" t="s">
        <v>1829</v>
      </c>
      <c r="G4463" s="67">
        <v>44747</v>
      </c>
      <c r="H4463" s="67">
        <v>44792</v>
      </c>
      <c r="I4463" s="71">
        <f t="shared" si="244"/>
        <v>45</v>
      </c>
      <c r="J4463" s="72" t="s">
        <v>1323</v>
      </c>
      <c r="K4463" s="72" t="s">
        <v>189</v>
      </c>
      <c r="L4463" s="73">
        <v>1</v>
      </c>
      <c r="M4463" s="73" t="s">
        <v>108</v>
      </c>
      <c r="N4463" s="68" t="str">
        <f>VLOOKUP(K4463,[1]人員授權表!D$3:G$249,4,0)</f>
        <v>無機</v>
      </c>
      <c r="O4463" s="70" t="str">
        <f>IF(J4463=[1]人員授權表!$C$85,"Casper李羿勳",IF(J4463=[1]人員授權表!$C$188,"Iring陳俊明",IF(J4463=[1]人員授權表!$C$189,"Brian陳泓霖",VLOOKUP(K4463,[1]人員授權表!D$2:E$249,2,FALSE))))</f>
        <v>Iring陳俊明</v>
      </c>
      <c r="P4463" s="67">
        <f t="shared" si="246"/>
        <v>44790</v>
      </c>
      <c r="Q4463" s="75" t="str">
        <f t="shared" si="245"/>
        <v>週三</v>
      </c>
      <c r="R4463" s="80">
        <v>44753</v>
      </c>
      <c r="AA4463" s="1"/>
    </row>
    <row r="4464" spans="4:27">
      <c r="D4464" s="68" t="s">
        <v>50</v>
      </c>
      <c r="E4464" s="70" t="s">
        <v>51</v>
      </c>
      <c r="F4464" s="70" t="s">
        <v>1829</v>
      </c>
      <c r="G4464" s="67">
        <v>44747</v>
      </c>
      <c r="H4464" s="67">
        <v>44792</v>
      </c>
      <c r="I4464" s="71">
        <f t="shared" si="244"/>
        <v>45</v>
      </c>
      <c r="J4464" s="72" t="s">
        <v>1381</v>
      </c>
      <c r="K4464" s="72" t="s">
        <v>140</v>
      </c>
      <c r="L4464" s="73">
        <v>1</v>
      </c>
      <c r="M4464" s="73" t="s">
        <v>108</v>
      </c>
      <c r="N4464" s="68" t="str">
        <f>VLOOKUP(K4464,[1]人員授權表!D$3:G$249,4,0)</f>
        <v>無機</v>
      </c>
      <c r="O4464" s="70" t="str">
        <f>IF(J4464=[1]人員授權表!$C$85,"Casper李羿勳",IF(J4464=[1]人員授權表!$C$188,"Iring陳俊明",IF(J4464=[1]人員授權表!$C$189,"Brian陳泓霖",VLOOKUP(K4464,[1]人員授權表!D$2:E$249,2,FALSE))))</f>
        <v>Iring陳俊明</v>
      </c>
      <c r="P4464" s="67">
        <f t="shared" si="246"/>
        <v>44790</v>
      </c>
      <c r="Q4464" s="75" t="str">
        <f t="shared" si="245"/>
        <v>週三</v>
      </c>
      <c r="R4464" s="80">
        <v>44753</v>
      </c>
      <c r="AA4464" s="1"/>
    </row>
    <row r="4465" spans="4:27">
      <c r="D4465" s="68" t="s">
        <v>50</v>
      </c>
      <c r="E4465" s="70" t="s">
        <v>51</v>
      </c>
      <c r="F4465" s="70" t="s">
        <v>1829</v>
      </c>
      <c r="G4465" s="67">
        <v>44747</v>
      </c>
      <c r="H4465" s="67">
        <v>44792</v>
      </c>
      <c r="I4465" s="71">
        <f t="shared" si="244"/>
        <v>45</v>
      </c>
      <c r="J4465" s="72" t="s">
        <v>1324</v>
      </c>
      <c r="K4465" s="72" t="s">
        <v>282</v>
      </c>
      <c r="L4465" s="73">
        <v>1</v>
      </c>
      <c r="M4465" s="73" t="s">
        <v>108</v>
      </c>
      <c r="N4465" s="68" t="str">
        <f>VLOOKUP(K4465,[1]人員授權表!D$3:G$249,4,0)</f>
        <v>有機</v>
      </c>
      <c r="O4465" s="70" t="str">
        <f>IF(J4465=[1]人員授權表!$C$85,"Casper李羿勳",IF(J4465=[1]人員授權表!$C$188,"Iring陳俊明",IF(J4465=[1]人員授權表!$C$189,"Brian陳泓霖",VLOOKUP(K4465,[1]人員授權表!D$2:E$249,2,FALSE))))</f>
        <v>Marco陳鴻鈞</v>
      </c>
      <c r="P4465" s="67">
        <f t="shared" si="246"/>
        <v>44790</v>
      </c>
      <c r="Q4465" s="75" t="str">
        <f t="shared" si="245"/>
        <v>週三</v>
      </c>
      <c r="R4465" s="80">
        <v>44750</v>
      </c>
      <c r="AA4465" s="1"/>
    </row>
    <row r="4466" spans="4:27">
      <c r="D4466" s="68" t="s">
        <v>50</v>
      </c>
      <c r="E4466" s="70" t="s">
        <v>51</v>
      </c>
      <c r="F4466" s="70" t="s">
        <v>1829</v>
      </c>
      <c r="G4466" s="67">
        <v>44747</v>
      </c>
      <c r="H4466" s="67">
        <v>44792</v>
      </c>
      <c r="I4466" s="71">
        <f t="shared" si="244"/>
        <v>45</v>
      </c>
      <c r="J4466" s="72" t="s">
        <v>194</v>
      </c>
      <c r="K4466" s="72" t="s">
        <v>187</v>
      </c>
      <c r="L4466" s="73">
        <v>1</v>
      </c>
      <c r="M4466" s="73" t="s">
        <v>108</v>
      </c>
      <c r="N4466" s="68" t="str">
        <f>VLOOKUP(K4466,[1]人員授權表!D$3:G$249,4,0)</f>
        <v>無機</v>
      </c>
      <c r="O4466" s="70" t="str">
        <f>IF(J4466=[1]人員授權表!$C$85,"Casper李羿勳",IF(J4466=[1]人員授權表!$C$188,"Iring陳俊明",IF(J4466=[1]人員授權表!$C$189,"Brian陳泓霖",VLOOKUP(K4466,[1]人員授權表!D$2:E$249,2,FALSE))))</f>
        <v>Ruby黃家蓁</v>
      </c>
      <c r="P4466" s="67">
        <f t="shared" si="246"/>
        <v>44790</v>
      </c>
      <c r="Q4466" s="75" t="str">
        <f t="shared" si="245"/>
        <v>週三</v>
      </c>
      <c r="R4466" s="80">
        <v>44761</v>
      </c>
      <c r="AA4466" s="1"/>
    </row>
    <row r="4467" spans="4:27">
      <c r="D4467" s="68" t="s">
        <v>50</v>
      </c>
      <c r="E4467" s="70" t="s">
        <v>51</v>
      </c>
      <c r="F4467" s="70" t="s">
        <v>1829</v>
      </c>
      <c r="G4467" s="67">
        <v>44747</v>
      </c>
      <c r="H4467" s="67">
        <v>44792</v>
      </c>
      <c r="I4467" s="71">
        <f t="shared" si="244"/>
        <v>45</v>
      </c>
      <c r="J4467" s="72" t="s">
        <v>195</v>
      </c>
      <c r="K4467" s="72" t="s">
        <v>196</v>
      </c>
      <c r="L4467" s="73">
        <v>1</v>
      </c>
      <c r="M4467" s="73" t="s">
        <v>108</v>
      </c>
      <c r="N4467" s="68" t="str">
        <f>VLOOKUP(K4467,[1]人員授權表!D$3:G$249,4,0)</f>
        <v>無機</v>
      </c>
      <c r="O4467" s="70" t="str">
        <f>IF(J4467=[1]人員授權表!$C$85,"Casper李羿勳",IF(J4467=[1]人員授權表!$C$188,"Iring陳俊明",IF(J4467=[1]人員授權表!$C$189,"Brian陳泓霖",VLOOKUP(K4467,[1]人員授權表!D$2:E$249,2,FALSE))))</f>
        <v>Debby胡萱黛</v>
      </c>
      <c r="P4467" s="67">
        <f t="shared" si="246"/>
        <v>44790</v>
      </c>
      <c r="Q4467" s="75" t="str">
        <f t="shared" si="245"/>
        <v>週三</v>
      </c>
      <c r="R4467" s="80">
        <v>44762</v>
      </c>
      <c r="AA4467" s="1"/>
    </row>
    <row r="4468" spans="4:27">
      <c r="D4468" s="68" t="s">
        <v>50</v>
      </c>
      <c r="E4468" s="70" t="s">
        <v>51</v>
      </c>
      <c r="F4468" s="70" t="s">
        <v>1829</v>
      </c>
      <c r="G4468" s="67">
        <v>44747</v>
      </c>
      <c r="H4468" s="67">
        <v>44792</v>
      </c>
      <c r="I4468" s="71">
        <f t="shared" si="244"/>
        <v>45</v>
      </c>
      <c r="J4468" s="72" t="s">
        <v>198</v>
      </c>
      <c r="K4468" s="72" t="s">
        <v>199</v>
      </c>
      <c r="L4468" s="73">
        <v>1</v>
      </c>
      <c r="M4468" s="73" t="s">
        <v>108</v>
      </c>
      <c r="N4468" s="68" t="str">
        <f>VLOOKUP(K4468,[1]人員授權表!D$3:G$249,4,0)</f>
        <v>無機</v>
      </c>
      <c r="O4468" s="70" t="str">
        <f>IF(J4468=[1]人員授權表!$C$85,"Casper李羿勳",IF(J4468=[1]人員授權表!$C$188,"Iring陳俊明",IF(J4468=[1]人員授權表!$C$189,"Brian陳泓霖",VLOOKUP(K4468,[1]人員授權表!D$2:E$249,2,FALSE))))</f>
        <v>Vicky游崴涵</v>
      </c>
      <c r="P4468" s="67">
        <f t="shared" si="246"/>
        <v>44790</v>
      </c>
      <c r="Q4468" s="75" t="str">
        <f t="shared" si="245"/>
        <v>週三</v>
      </c>
      <c r="R4468" s="80">
        <v>44757</v>
      </c>
      <c r="AA4468" s="1"/>
    </row>
    <row r="4469" spans="4:27">
      <c r="D4469" s="68" t="s">
        <v>50</v>
      </c>
      <c r="E4469" s="70" t="s">
        <v>51</v>
      </c>
      <c r="F4469" s="70" t="s">
        <v>1829</v>
      </c>
      <c r="G4469" s="67">
        <v>44747</v>
      </c>
      <c r="H4469" s="67">
        <v>44792</v>
      </c>
      <c r="I4469" s="71">
        <f t="shared" si="244"/>
        <v>45</v>
      </c>
      <c r="J4469" s="72" t="s">
        <v>1382</v>
      </c>
      <c r="K4469" s="72" t="s">
        <v>201</v>
      </c>
      <c r="L4469" s="73">
        <v>1</v>
      </c>
      <c r="M4469" s="73" t="s">
        <v>108</v>
      </c>
      <c r="N4469" s="68" t="str">
        <f>VLOOKUP(K4469,[1]人員授權表!D$3:G$249,4,0)</f>
        <v>無機</v>
      </c>
      <c r="O4469" s="70" t="str">
        <f>IF(J4469=[1]人員授權表!$C$85,"Casper李羿勳",IF(J4469=[1]人員授權表!$C$188,"Iring陳俊明",IF(J4469=[1]人員授權表!$C$189,"Brian陳泓霖",VLOOKUP(K4469,[1]人員授權表!D$2:E$249,2,FALSE))))</f>
        <v>Ruby黃家蓁</v>
      </c>
      <c r="P4469" s="67">
        <f t="shared" si="246"/>
        <v>44790</v>
      </c>
      <c r="Q4469" s="75" t="str">
        <f t="shared" si="245"/>
        <v>週三</v>
      </c>
      <c r="R4469" s="80">
        <v>44754</v>
      </c>
      <c r="AA4469" s="1"/>
    </row>
    <row r="4470" spans="4:27">
      <c r="D4470" s="68" t="s">
        <v>50</v>
      </c>
      <c r="E4470" s="70" t="s">
        <v>51</v>
      </c>
      <c r="F4470" s="70" t="s">
        <v>1829</v>
      </c>
      <c r="G4470" s="67">
        <v>44747</v>
      </c>
      <c r="H4470" s="67">
        <v>44792</v>
      </c>
      <c r="I4470" s="71">
        <f t="shared" si="244"/>
        <v>45</v>
      </c>
      <c r="J4470" s="72" t="s">
        <v>151</v>
      </c>
      <c r="K4470" s="72" t="s">
        <v>152</v>
      </c>
      <c r="L4470" s="73">
        <v>1</v>
      </c>
      <c r="M4470" s="73" t="s">
        <v>108</v>
      </c>
      <c r="N4470" s="68" t="str">
        <f>VLOOKUP(K4470,[1]人員授權表!D$3:G$249,4,0)</f>
        <v>無機</v>
      </c>
      <c r="O4470" s="70" t="str">
        <f>IF(J4470=[1]人員授權表!$C$85,"Casper李羿勳",IF(J4470=[1]人員授權表!$C$188,"Iring陳俊明",IF(J4470=[1]人員授權表!$C$189,"Brian陳泓霖",VLOOKUP(K4470,[1]人員授權表!D$2:E$249,2,FALSE))))</f>
        <v>Vicky游崴涵</v>
      </c>
      <c r="P4470" s="67">
        <f t="shared" si="246"/>
        <v>44790</v>
      </c>
      <c r="Q4470" s="75" t="str">
        <f t="shared" si="245"/>
        <v>週三</v>
      </c>
      <c r="R4470" s="80">
        <v>44757</v>
      </c>
      <c r="AA4470" s="1"/>
    </row>
    <row r="4471" spans="4:27">
      <c r="D4471" s="68" t="s">
        <v>50</v>
      </c>
      <c r="E4471" s="70" t="s">
        <v>51</v>
      </c>
      <c r="F4471" s="70" t="s">
        <v>1829</v>
      </c>
      <c r="G4471" s="67">
        <v>44747</v>
      </c>
      <c r="H4471" s="67">
        <v>44792</v>
      </c>
      <c r="I4471" s="71">
        <f t="shared" si="244"/>
        <v>45</v>
      </c>
      <c r="J4471" s="72" t="s">
        <v>1383</v>
      </c>
      <c r="K4471" s="72" t="s">
        <v>161</v>
      </c>
      <c r="L4471" s="73">
        <v>1</v>
      </c>
      <c r="M4471" s="73" t="s">
        <v>108</v>
      </c>
      <c r="N4471" s="68" t="str">
        <f>VLOOKUP(K4471,[1]人員授權表!D$3:G$249,4,0)</f>
        <v>無機</v>
      </c>
      <c r="O4471" s="70" t="str">
        <f>IF(J4471=[1]人員授權表!$C$85,"Casper李羿勳",IF(J4471=[1]人員授權表!$C$188,"Iring陳俊明",IF(J4471=[1]人員授權表!$C$189,"Brian陳泓霖",VLOOKUP(K4471,[1]人員授權表!D$2:E$249,2,FALSE))))</f>
        <v>Dennis陳汶宏</v>
      </c>
      <c r="P4471" s="67">
        <f t="shared" si="246"/>
        <v>44790</v>
      </c>
      <c r="Q4471" s="75" t="str">
        <f t="shared" si="245"/>
        <v>週三</v>
      </c>
      <c r="R4471" s="80">
        <v>44754</v>
      </c>
      <c r="AA4471" s="1"/>
    </row>
    <row r="4472" spans="4:27">
      <c r="D4472" s="68" t="s">
        <v>50</v>
      </c>
      <c r="E4472" s="70" t="s">
        <v>51</v>
      </c>
      <c r="F4472" s="70" t="s">
        <v>1829</v>
      </c>
      <c r="G4472" s="67">
        <v>44747</v>
      </c>
      <c r="H4472" s="67">
        <v>44792</v>
      </c>
      <c r="I4472" s="71">
        <f t="shared" si="244"/>
        <v>45</v>
      </c>
      <c r="J4472" s="72" t="s">
        <v>1325</v>
      </c>
      <c r="K4472" s="72" t="s">
        <v>1326</v>
      </c>
      <c r="L4472" s="73">
        <v>1</v>
      </c>
      <c r="M4472" s="73" t="s">
        <v>108</v>
      </c>
      <c r="N4472" s="68" t="str">
        <f>VLOOKUP(K4472,[1]人員授權表!D$3:G$249,4,0)</f>
        <v>無機</v>
      </c>
      <c r="O4472" s="70" t="str">
        <f>IF(J4472=[1]人員授權表!$C$85,"Casper李羿勳",IF(J4472=[1]人員授權表!$C$188,"Iring陳俊明",IF(J4472=[1]人員授權表!$C$189,"Brian陳泓霖",VLOOKUP(K4472,[1]人員授權表!D$2:E$249,2,FALSE))))</f>
        <v>Dennis陳汶宏</v>
      </c>
      <c r="P4472" s="67">
        <f t="shared" si="246"/>
        <v>44790</v>
      </c>
      <c r="Q4472" s="75" t="str">
        <f t="shared" si="245"/>
        <v>週三</v>
      </c>
      <c r="R4472" s="80">
        <v>44755</v>
      </c>
      <c r="AA4472" s="1"/>
    </row>
    <row r="4473" spans="4:27">
      <c r="D4473" s="68" t="s">
        <v>50</v>
      </c>
      <c r="E4473" s="70" t="s">
        <v>51</v>
      </c>
      <c r="F4473" s="70" t="s">
        <v>1829</v>
      </c>
      <c r="G4473" s="67">
        <v>44747</v>
      </c>
      <c r="H4473" s="67">
        <v>44792</v>
      </c>
      <c r="I4473" s="71">
        <f t="shared" si="244"/>
        <v>45</v>
      </c>
      <c r="J4473" s="72" t="s">
        <v>1384</v>
      </c>
      <c r="K4473" s="72" t="s">
        <v>176</v>
      </c>
      <c r="L4473" s="73">
        <v>1</v>
      </c>
      <c r="M4473" s="73" t="s">
        <v>108</v>
      </c>
      <c r="N4473" s="68" t="str">
        <f>VLOOKUP(K4473,[1]人員授權表!D$3:G$249,4,0)</f>
        <v>無機</v>
      </c>
      <c r="O4473" s="70" t="s">
        <v>177</v>
      </c>
      <c r="P4473" s="67">
        <f t="shared" si="246"/>
        <v>44790</v>
      </c>
      <c r="Q4473" s="75" t="str">
        <f t="shared" si="245"/>
        <v>週三</v>
      </c>
      <c r="R4473" s="80">
        <v>44754</v>
      </c>
      <c r="AA4473" s="1"/>
    </row>
    <row r="4474" spans="4:27">
      <c r="D4474" s="68" t="s">
        <v>50</v>
      </c>
      <c r="E4474" s="70" t="s">
        <v>51</v>
      </c>
      <c r="F4474" s="70" t="s">
        <v>1829</v>
      </c>
      <c r="G4474" s="67">
        <v>44747</v>
      </c>
      <c r="H4474" s="67">
        <v>44792</v>
      </c>
      <c r="I4474" s="71">
        <f t="shared" si="244"/>
        <v>45</v>
      </c>
      <c r="J4474" s="72" t="s">
        <v>290</v>
      </c>
      <c r="K4474" s="72" t="s">
        <v>291</v>
      </c>
      <c r="L4474" s="73">
        <v>1</v>
      </c>
      <c r="M4474" s="73" t="s">
        <v>108</v>
      </c>
      <c r="N4474" s="68" t="str">
        <f>VLOOKUP(K4474,[1]人員授權表!D$3:G$249,4,0)</f>
        <v>無機</v>
      </c>
      <c r="O4474" s="70" t="str">
        <f>IF(J4474=[1]人員授權表!$C$85,"Casper李羿勳",IF(J4474=[1]人員授權表!$C$188,"Iring陳俊明",IF(J4474=[1]人員授權表!$C$189,"Brian陳泓霖",VLOOKUP(K4474,[1]人員授權表!D$2:E$249,2,FALSE))))</f>
        <v>George陳志昇</v>
      </c>
      <c r="P4474" s="67">
        <f t="shared" si="246"/>
        <v>44790</v>
      </c>
      <c r="Q4474" s="75" t="str">
        <f t="shared" si="245"/>
        <v>週三</v>
      </c>
      <c r="R4474" s="80">
        <v>44762</v>
      </c>
      <c r="AA4474" s="1"/>
    </row>
    <row r="4475" spans="4:27">
      <c r="D4475" s="68" t="s">
        <v>50</v>
      </c>
      <c r="E4475" s="70" t="s">
        <v>51</v>
      </c>
      <c r="F4475" s="70" t="s">
        <v>1829</v>
      </c>
      <c r="G4475" s="67">
        <v>44747</v>
      </c>
      <c r="H4475" s="67">
        <v>44792</v>
      </c>
      <c r="I4475" s="71">
        <f t="shared" si="244"/>
        <v>45</v>
      </c>
      <c r="J4475" s="72" t="s">
        <v>204</v>
      </c>
      <c r="K4475" s="72" t="s">
        <v>205</v>
      </c>
      <c r="L4475" s="73">
        <v>1</v>
      </c>
      <c r="M4475" s="73" t="s">
        <v>108</v>
      </c>
      <c r="N4475" s="68" t="str">
        <f>VLOOKUP(K4475,[1]人員授權表!D$3:G$249,4,0)</f>
        <v>無機</v>
      </c>
      <c r="O4475" s="70" t="str">
        <f>IF(J4475=[1]人員授權表!$C$85,"Casper李羿勳",IF(J4475=[1]人員授權表!$C$188,"Iring陳俊明",IF(J4475=[1]人員授權表!$C$189,"Brian陳泓霖",VLOOKUP(K4475,[1]人員授權表!D$2:E$249,2,FALSE))))</f>
        <v>Iring陳俊明</v>
      </c>
      <c r="P4475" s="67">
        <f t="shared" si="246"/>
        <v>44790</v>
      </c>
      <c r="Q4475" s="75" t="str">
        <f t="shared" si="245"/>
        <v>週三</v>
      </c>
      <c r="R4475" s="80">
        <v>44755</v>
      </c>
      <c r="AA4475" s="1"/>
    </row>
    <row r="4476" spans="4:27">
      <c r="D4476" s="68" t="s">
        <v>50</v>
      </c>
      <c r="E4476" s="70" t="s">
        <v>51</v>
      </c>
      <c r="F4476" s="70" t="s">
        <v>1829</v>
      </c>
      <c r="G4476" s="67">
        <v>44747</v>
      </c>
      <c r="H4476" s="67">
        <v>44792</v>
      </c>
      <c r="I4476" s="71">
        <f t="shared" si="244"/>
        <v>45</v>
      </c>
      <c r="J4476" s="72" t="s">
        <v>1328</v>
      </c>
      <c r="K4476" s="72" t="s">
        <v>179</v>
      </c>
      <c r="L4476" s="73">
        <v>1</v>
      </c>
      <c r="M4476" s="73" t="s">
        <v>108</v>
      </c>
      <c r="N4476" s="68" t="str">
        <f>VLOOKUP(K4476,[1]人員授權表!D$3:G$249,4,0)</f>
        <v>無機</v>
      </c>
      <c r="O4476" s="70" t="s">
        <v>115</v>
      </c>
      <c r="P4476" s="67">
        <f t="shared" si="246"/>
        <v>44790</v>
      </c>
      <c r="Q4476" s="75" t="str">
        <f t="shared" si="245"/>
        <v>週三</v>
      </c>
      <c r="R4476" s="80">
        <v>44754</v>
      </c>
      <c r="AA4476" s="1"/>
    </row>
    <row r="4477" spans="4:27">
      <c r="D4477" s="68" t="s">
        <v>50</v>
      </c>
      <c r="E4477" s="70" t="s">
        <v>51</v>
      </c>
      <c r="F4477" s="70" t="s">
        <v>1829</v>
      </c>
      <c r="G4477" s="67">
        <v>44747</v>
      </c>
      <c r="H4477" s="67">
        <v>44792</v>
      </c>
      <c r="I4477" s="71">
        <f t="shared" si="244"/>
        <v>45</v>
      </c>
      <c r="J4477" s="72" t="s">
        <v>1329</v>
      </c>
      <c r="K4477" s="72" t="s">
        <v>179</v>
      </c>
      <c r="L4477" s="73">
        <v>1</v>
      </c>
      <c r="M4477" s="73" t="s">
        <v>108</v>
      </c>
      <c r="N4477" s="68" t="str">
        <f>VLOOKUP(K4477,[1]人員授權表!D$3:G$249,4,0)</f>
        <v>無機</v>
      </c>
      <c r="O4477" s="70" t="s">
        <v>115</v>
      </c>
      <c r="P4477" s="67">
        <f t="shared" si="246"/>
        <v>44790</v>
      </c>
      <c r="Q4477" s="75" t="str">
        <f t="shared" si="245"/>
        <v>週三</v>
      </c>
      <c r="R4477" s="80">
        <v>44754</v>
      </c>
      <c r="AA4477" s="1"/>
    </row>
    <row r="4478" spans="4:27">
      <c r="D4478" s="68" t="s">
        <v>50</v>
      </c>
      <c r="E4478" s="70" t="s">
        <v>51</v>
      </c>
      <c r="F4478" s="70" t="s">
        <v>1829</v>
      </c>
      <c r="G4478" s="67">
        <v>44747</v>
      </c>
      <c r="H4478" s="67">
        <v>44792</v>
      </c>
      <c r="I4478" s="71">
        <f t="shared" si="244"/>
        <v>45</v>
      </c>
      <c r="J4478" s="72" t="s">
        <v>1141</v>
      </c>
      <c r="K4478" s="72" t="s">
        <v>142</v>
      </c>
      <c r="L4478" s="73">
        <v>1</v>
      </c>
      <c r="M4478" s="73" t="s">
        <v>108</v>
      </c>
      <c r="N4478" s="68" t="str">
        <f>VLOOKUP(K4478,[1]人員授權表!D$3:G$249,4,0)</f>
        <v>無機</v>
      </c>
      <c r="O4478" s="70" t="str">
        <f>IF(J4478=[1]人員授權表!$C$85,"Casper李羿勳",IF(J4478=[1]人員授權表!$C$188,"Iring陳俊明",IF(J4478=[1]人員授權表!$C$189,"Brian陳泓霖",VLOOKUP(K4478,[1]人員授權表!D$2:E$249,2,FALSE))))</f>
        <v>Dennis陳汶宏</v>
      </c>
      <c r="P4478" s="67">
        <f t="shared" si="246"/>
        <v>44790</v>
      </c>
      <c r="Q4478" s="75" t="str">
        <f t="shared" si="245"/>
        <v>週三</v>
      </c>
      <c r="R4478" s="80">
        <v>44755</v>
      </c>
      <c r="AA4478" s="1"/>
    </row>
    <row r="4479" spans="4:27">
      <c r="D4479" s="68" t="s">
        <v>50</v>
      </c>
      <c r="E4479" s="70" t="s">
        <v>51</v>
      </c>
      <c r="F4479" s="70" t="s">
        <v>1829</v>
      </c>
      <c r="G4479" s="67">
        <v>44747</v>
      </c>
      <c r="H4479" s="67">
        <v>44792</v>
      </c>
      <c r="I4479" s="71">
        <f t="shared" si="244"/>
        <v>45</v>
      </c>
      <c r="J4479" s="72" t="s">
        <v>1330</v>
      </c>
      <c r="K4479" s="72" t="s">
        <v>154</v>
      </c>
      <c r="L4479" s="73">
        <v>1</v>
      </c>
      <c r="M4479" s="73" t="s">
        <v>108</v>
      </c>
      <c r="N4479" s="68" t="str">
        <f>VLOOKUP(K4479,[1]人員授權表!D$3:G$249,4,0)</f>
        <v>無機</v>
      </c>
      <c r="O4479" s="70" t="str">
        <f>IF(J4479=[1]人員授權表!$C$85,"Casper李羿勳",IF(J4479=[1]人員授權表!$C$188,"Iring陳俊明",IF(J4479=[1]人員授權表!$C$189,"Brian陳泓霖",VLOOKUP(K4479,[1]人員授權表!D$2:E$249,2,FALSE))))</f>
        <v>Ken張智凱</v>
      </c>
      <c r="P4479" s="67">
        <f t="shared" si="246"/>
        <v>44790</v>
      </c>
      <c r="Q4479" s="75" t="str">
        <f t="shared" si="245"/>
        <v>週三</v>
      </c>
      <c r="R4479" s="80">
        <v>44754</v>
      </c>
      <c r="AA4479" s="1"/>
    </row>
    <row r="4480" spans="4:27">
      <c r="D4480" s="68" t="s">
        <v>50</v>
      </c>
      <c r="E4480" s="70" t="s">
        <v>51</v>
      </c>
      <c r="F4480" s="70" t="s">
        <v>1829</v>
      </c>
      <c r="G4480" s="67">
        <v>44747</v>
      </c>
      <c r="H4480" s="67">
        <v>44792</v>
      </c>
      <c r="I4480" s="71">
        <f t="shared" si="244"/>
        <v>45</v>
      </c>
      <c r="J4480" s="72" t="s">
        <v>209</v>
      </c>
      <c r="K4480" s="72" t="s">
        <v>210</v>
      </c>
      <c r="L4480" s="73">
        <v>1</v>
      </c>
      <c r="M4480" s="73" t="s">
        <v>108</v>
      </c>
      <c r="N4480" s="68" t="str">
        <f>VLOOKUP(K4480,[1]人員授權表!D$3:G$249,4,0)</f>
        <v>無機</v>
      </c>
      <c r="O4480" s="70" t="str">
        <f>IF(J4480=[1]人員授權表!$C$85,"Casper李羿勳",IF(J4480=[1]人員授權表!$C$188,"Iring陳俊明",IF(J4480=[1]人員授權表!$C$189,"Brian陳泓霖",VLOOKUP(K4480,[1]人員授權表!D$2:E$249,2,FALSE))))</f>
        <v>Vicky游崴涵</v>
      </c>
      <c r="P4480" s="67">
        <f t="shared" si="246"/>
        <v>44790</v>
      </c>
      <c r="Q4480" s="75" t="str">
        <f t="shared" si="245"/>
        <v>週三</v>
      </c>
      <c r="R4480" s="80">
        <v>44753</v>
      </c>
      <c r="AA4480" s="1"/>
    </row>
    <row r="4481" spans="2:28">
      <c r="D4481" s="68" t="s">
        <v>50</v>
      </c>
      <c r="E4481" s="70" t="s">
        <v>51</v>
      </c>
      <c r="F4481" s="70" t="s">
        <v>1829</v>
      </c>
      <c r="G4481" s="67">
        <v>44747</v>
      </c>
      <c r="H4481" s="67">
        <v>44792</v>
      </c>
      <c r="I4481" s="71">
        <f t="shared" si="244"/>
        <v>45</v>
      </c>
      <c r="J4481" s="72" t="s">
        <v>558</v>
      </c>
      <c r="K4481" s="72" t="s">
        <v>168</v>
      </c>
      <c r="L4481" s="73">
        <v>1</v>
      </c>
      <c r="M4481" s="73" t="s">
        <v>108</v>
      </c>
      <c r="N4481" s="68" t="str">
        <f>VLOOKUP(K4481,[1]人員授權表!D$3:G$249,4,0)</f>
        <v>有機</v>
      </c>
      <c r="O4481" s="70" t="str">
        <f>IF(J4481=[1]人員授權表!$C$85,"Casper李羿勳",IF(J4481=[1]人員授權表!$C$188,"Iring陳俊明",IF(J4481=[1]人員授權表!$C$189,"Brian陳泓霖",VLOOKUP(K4481,[1]人員授權表!D$2:E$249,2,FALSE))))</f>
        <v>Una林庭瑄</v>
      </c>
      <c r="P4481" s="67">
        <f t="shared" si="246"/>
        <v>44790</v>
      </c>
      <c r="Q4481" s="75" t="str">
        <f t="shared" si="245"/>
        <v>週三</v>
      </c>
      <c r="R4481" s="80">
        <v>44756</v>
      </c>
      <c r="AA4481" s="1"/>
    </row>
    <row r="4482" spans="2:28">
      <c r="D4482" s="68" t="s">
        <v>50</v>
      </c>
      <c r="E4482" s="70" t="s">
        <v>51</v>
      </c>
      <c r="F4482" s="70" t="s">
        <v>1829</v>
      </c>
      <c r="G4482" s="67">
        <v>44747</v>
      </c>
      <c r="H4482" s="67">
        <v>44792</v>
      </c>
      <c r="I4482" s="71">
        <f t="shared" si="244"/>
        <v>45</v>
      </c>
      <c r="J4482" s="72" t="s">
        <v>257</v>
      </c>
      <c r="K4482" s="72" t="s">
        <v>1225</v>
      </c>
      <c r="L4482" s="73">
        <v>1</v>
      </c>
      <c r="M4482" s="73" t="s">
        <v>108</v>
      </c>
      <c r="N4482" s="68" t="str">
        <f>VLOOKUP(K4482,[1]人員授權表!D$3:G$249,4,0)</f>
        <v>有機</v>
      </c>
      <c r="O4482" s="70" t="str">
        <f>IF(J4482=[1]人員授權表!$C$85,"Casper李羿勳",IF(J4482=[1]人員授權表!$C$188,"Iring陳俊明",IF(J4482=[1]人員授權表!$C$189,"Brian陳泓霖",VLOOKUP(K4482,[1]人員授權表!D$2:E$249,2,FALSE))))</f>
        <v>Casper李羿勳</v>
      </c>
      <c r="P4482" s="67">
        <f t="shared" si="246"/>
        <v>44790</v>
      </c>
      <c r="Q4482" s="75" t="str">
        <f t="shared" si="245"/>
        <v>週三</v>
      </c>
      <c r="R4482" s="80">
        <v>44756</v>
      </c>
      <c r="AA4482" s="1"/>
    </row>
    <row r="4483" spans="2:28">
      <c r="D4483" s="68" t="s">
        <v>50</v>
      </c>
      <c r="E4483" s="70" t="s">
        <v>51</v>
      </c>
      <c r="F4483" s="70" t="s">
        <v>1829</v>
      </c>
      <c r="G4483" s="67">
        <v>44747</v>
      </c>
      <c r="H4483" s="67">
        <v>44792</v>
      </c>
      <c r="I4483" s="71">
        <f t="shared" si="244"/>
        <v>45</v>
      </c>
      <c r="J4483" s="98" t="s">
        <v>326</v>
      </c>
      <c r="K4483" s="98" t="s">
        <v>170</v>
      </c>
      <c r="L4483" s="73">
        <v>1</v>
      </c>
      <c r="M4483" s="73" t="s">
        <v>108</v>
      </c>
      <c r="N4483" s="68" t="str">
        <f>VLOOKUP(K4483,[1]人員授權表!D$3:G$249,4,0)</f>
        <v>有機</v>
      </c>
      <c r="O4483" s="70" t="str">
        <f>IF(J4483=[1]人員授權表!$C$85,"Casper李羿勳",IF(J4483=[1]人員授權表!$C$188,"Iring陳俊明",IF(J4483=[1]人員授權表!$C$189,"Brian陳泓霖",VLOOKUP(K4483,[1]人員授權表!D$2:E$249,2,FALSE))))</f>
        <v>Elle黃雅琪&amp;
Marco陳鴻鈞</v>
      </c>
      <c r="P4483" s="67">
        <f t="shared" si="246"/>
        <v>44790</v>
      </c>
      <c r="Q4483" s="75" t="str">
        <f t="shared" si="245"/>
        <v>週三</v>
      </c>
      <c r="R4483" s="80">
        <v>44754</v>
      </c>
      <c r="AA4483" s="1"/>
    </row>
    <row r="4484" spans="2:28">
      <c r="B4484" s="104"/>
      <c r="C4484" s="92"/>
      <c r="D4484" s="68" t="s">
        <v>1251</v>
      </c>
      <c r="E4484" s="89" t="s">
        <v>51</v>
      </c>
      <c r="F4484" s="90" t="s">
        <v>1830</v>
      </c>
      <c r="G4484" s="105">
        <v>44749</v>
      </c>
      <c r="H4484" s="105">
        <v>44792</v>
      </c>
      <c r="I4484" s="71">
        <f t="shared" si="244"/>
        <v>43</v>
      </c>
      <c r="J4484" s="106" t="s">
        <v>181</v>
      </c>
      <c r="K4484" s="106" t="s">
        <v>182</v>
      </c>
      <c r="L4484" s="100"/>
      <c r="M4484" s="73" t="s">
        <v>108</v>
      </c>
      <c r="N4484" s="94" t="str">
        <f>VLOOKUP(K4484,[1]人員授權表!D$3:G$249,4,0)</f>
        <v>有機</v>
      </c>
      <c r="O4484" s="89" t="str">
        <f>IF(J4484=[1]人員授權表!$C$85,"Casper李羿勳",IF(J4484=[1]人員授權表!$C$188,"Iring陳俊明",IF(J4484=[1]人員授權表!$C$189,"Brian陳泓霖",VLOOKUP(K4484,[1]人員授權表!D$2:E$249,2,FALSE))))</f>
        <v>Sara王淑玲</v>
      </c>
      <c r="P4484" s="92">
        <f t="shared" si="246"/>
        <v>44790</v>
      </c>
      <c r="Q4484" s="75" t="str">
        <f t="shared" si="245"/>
        <v>週三</v>
      </c>
      <c r="R4484" s="80" t="s">
        <v>3</v>
      </c>
      <c r="AA4484" s="102">
        <v>2</v>
      </c>
      <c r="AB4484" s="103" t="s">
        <v>1252</v>
      </c>
    </row>
    <row r="4485" spans="2:28">
      <c r="D4485" s="68" t="s">
        <v>50</v>
      </c>
      <c r="E4485" s="70" t="s">
        <v>51</v>
      </c>
      <c r="F4485" s="70" t="s">
        <v>1830</v>
      </c>
      <c r="G4485" s="67">
        <v>44749</v>
      </c>
      <c r="H4485" s="67">
        <v>44792</v>
      </c>
      <c r="I4485" s="71">
        <f t="shared" si="244"/>
        <v>43</v>
      </c>
      <c r="J4485" s="72" t="s">
        <v>184</v>
      </c>
      <c r="K4485" s="72" t="s">
        <v>185</v>
      </c>
      <c r="L4485" s="73">
        <v>1</v>
      </c>
      <c r="M4485" s="73" t="s">
        <v>108</v>
      </c>
      <c r="N4485" s="68" t="str">
        <f>VLOOKUP(K4485,[1]人員授權表!D$3:G$249,4,0)</f>
        <v>有機</v>
      </c>
      <c r="O4485" s="70" t="str">
        <f>IF(J4485=[1]人員授權表!$C$85,"Casper李羿勳",IF(J4485=[1]人員授權表!$C$188,"Iring陳俊明",IF(J4485=[1]人員授權表!$C$189,"Brian陳泓霖",VLOOKUP(K4485,[1]人員授權表!D$2:E$249,2,FALSE))))</f>
        <v>Una林庭瑄</v>
      </c>
      <c r="P4485" s="67">
        <f t="shared" si="246"/>
        <v>44790</v>
      </c>
      <c r="Q4485" s="75" t="str">
        <f t="shared" si="245"/>
        <v>週三</v>
      </c>
      <c r="R4485" s="80">
        <v>44761</v>
      </c>
      <c r="AA4485" s="1"/>
    </row>
    <row r="4486" spans="2:28">
      <c r="D4486" s="68" t="s">
        <v>50</v>
      </c>
      <c r="E4486" s="70" t="s">
        <v>51</v>
      </c>
      <c r="F4486" s="70" t="s">
        <v>1830</v>
      </c>
      <c r="G4486" s="67">
        <v>44749</v>
      </c>
      <c r="H4486" s="67">
        <v>44792</v>
      </c>
      <c r="I4486" s="71">
        <f t="shared" si="244"/>
        <v>43</v>
      </c>
      <c r="J4486" s="72" t="s">
        <v>919</v>
      </c>
      <c r="K4486" s="72" t="s">
        <v>187</v>
      </c>
      <c r="L4486" s="73">
        <v>1</v>
      </c>
      <c r="M4486" s="73" t="s">
        <v>108</v>
      </c>
      <c r="N4486" s="68" t="str">
        <f>VLOOKUP(K4486,[1]人員授權表!D$3:G$249,4,0)</f>
        <v>無機</v>
      </c>
      <c r="O4486" s="70" t="str">
        <f>IF(J4486=[1]人員授權表!$C$85,"Casper李羿勳",IF(J4486=[1]人員授權表!$C$188,"Iring陳俊明",IF(J4486=[1]人員授權表!$C$189,"Brian陳泓霖",VLOOKUP(K4486,[1]人員授權表!D$2:E$249,2,FALSE))))</f>
        <v>Ruby黃家蓁</v>
      </c>
      <c r="P4486" s="67">
        <f t="shared" si="246"/>
        <v>44790</v>
      </c>
      <c r="Q4486" s="75" t="str">
        <f t="shared" si="245"/>
        <v>週三</v>
      </c>
      <c r="R4486" s="80">
        <v>44757</v>
      </c>
      <c r="AA4486" s="1"/>
    </row>
    <row r="4487" spans="2:28">
      <c r="D4487" s="68" t="s">
        <v>50</v>
      </c>
      <c r="E4487" s="70" t="s">
        <v>51</v>
      </c>
      <c r="F4487" s="70" t="s">
        <v>1830</v>
      </c>
      <c r="G4487" s="67">
        <v>44749</v>
      </c>
      <c r="H4487" s="67">
        <v>44792</v>
      </c>
      <c r="I4487" s="71">
        <f t="shared" ref="I4487:I4550" si="247">_xlfn.DAYS(H4487,G4487)</f>
        <v>43</v>
      </c>
      <c r="J4487" s="72" t="s">
        <v>188</v>
      </c>
      <c r="K4487" s="72" t="s">
        <v>189</v>
      </c>
      <c r="L4487" s="73">
        <v>1</v>
      </c>
      <c r="M4487" s="73" t="s">
        <v>108</v>
      </c>
      <c r="N4487" s="68" t="str">
        <f>VLOOKUP(K4487,[1]人員授權表!D$3:G$249,4,0)</f>
        <v>無機</v>
      </c>
      <c r="O4487" s="70" t="str">
        <f>IF(J4487=[1]人員授權表!$C$85,"Casper李羿勳",IF(J4487=[1]人員授權表!$C$188,"Iring陳俊明",IF(J4487=[1]人員授權表!$C$189,"Brian陳泓霖",VLOOKUP(K4487,[1]人員授權表!D$2:E$249,2,FALSE))))</f>
        <v>Iring陳俊明</v>
      </c>
      <c r="P4487" s="67">
        <f t="shared" si="246"/>
        <v>44790</v>
      </c>
      <c r="Q4487" s="75" t="str">
        <f t="shared" ref="Q4487:Q4550" si="248">TEXT(P4487,"aaa")</f>
        <v>週三</v>
      </c>
      <c r="R4487" s="80">
        <v>44762</v>
      </c>
      <c r="AA4487" s="1"/>
    </row>
    <row r="4488" spans="2:28">
      <c r="D4488" s="68" t="s">
        <v>50</v>
      </c>
      <c r="E4488" s="70" t="s">
        <v>51</v>
      </c>
      <c r="F4488" s="70" t="s">
        <v>1830</v>
      </c>
      <c r="G4488" s="67">
        <v>44749</v>
      </c>
      <c r="H4488" s="67">
        <v>44792</v>
      </c>
      <c r="I4488" s="71">
        <f t="shared" si="247"/>
        <v>43</v>
      </c>
      <c r="J4488" s="72" t="s">
        <v>190</v>
      </c>
      <c r="K4488" s="72" t="s">
        <v>140</v>
      </c>
      <c r="L4488" s="73">
        <v>1</v>
      </c>
      <c r="M4488" s="73" t="s">
        <v>108</v>
      </c>
      <c r="N4488" s="68" t="str">
        <f>VLOOKUP(K4488,[1]人員授權表!D$3:G$249,4,0)</f>
        <v>無機</v>
      </c>
      <c r="O4488" s="70" t="str">
        <f>IF(J4488=[1]人員授權表!$C$85,"Casper李羿勳",IF(J4488=[1]人員授權表!$C$188,"Iring陳俊明",IF(J4488=[1]人員授權表!$C$189,"Brian陳泓霖",VLOOKUP(K4488,[1]人員授權表!D$2:E$249,2,FALSE))))</f>
        <v>Iring陳俊明</v>
      </c>
      <c r="P4488" s="67">
        <f t="shared" si="246"/>
        <v>44790</v>
      </c>
      <c r="Q4488" s="75" t="str">
        <f t="shared" si="248"/>
        <v>週三</v>
      </c>
      <c r="R4488" s="80">
        <v>44762</v>
      </c>
      <c r="AA4488" s="1"/>
    </row>
    <row r="4489" spans="2:28">
      <c r="B4489" s="104"/>
      <c r="C4489" s="92"/>
      <c r="D4489" s="68" t="s">
        <v>776</v>
      </c>
      <c r="E4489" s="89" t="s">
        <v>51</v>
      </c>
      <c r="F4489" s="89" t="s">
        <v>1830</v>
      </c>
      <c r="G4489" s="105">
        <v>44749</v>
      </c>
      <c r="H4489" s="105">
        <v>44792</v>
      </c>
      <c r="I4489" s="71">
        <f t="shared" si="247"/>
        <v>43</v>
      </c>
      <c r="J4489" s="106" t="s">
        <v>281</v>
      </c>
      <c r="K4489" s="106" t="s">
        <v>282</v>
      </c>
      <c r="L4489" s="100"/>
      <c r="M4489" s="73" t="s">
        <v>108</v>
      </c>
      <c r="N4489" s="107" t="str">
        <f>VLOOKUP(K4489,[1]人員授權表!D$3:G$249,4,0)</f>
        <v>有機</v>
      </c>
      <c r="O4489" s="90" t="str">
        <f>IF(J4489=[1]人員授權表!$C$85,"Casper李羿勳",IF(J4489=[1]人員授權表!$C$188,"Iring陳俊明",IF(J4489=[1]人員授權表!$C$189,"Brian陳泓霖",VLOOKUP(K4489,[1]人員授權表!D$2:E$249,2,FALSE))))</f>
        <v>Marco陳鴻鈞</v>
      </c>
      <c r="P4489" s="105">
        <v>44790</v>
      </c>
      <c r="Q4489" s="75" t="str">
        <f t="shared" si="248"/>
        <v>週三</v>
      </c>
      <c r="R4489" s="80" t="s">
        <v>7</v>
      </c>
      <c r="Z4489" s="79" t="s">
        <v>1831</v>
      </c>
      <c r="AA4489" s="102">
        <v>2</v>
      </c>
      <c r="AB4489" s="103" t="s">
        <v>1252</v>
      </c>
    </row>
    <row r="4490" spans="2:28">
      <c r="D4490" s="68" t="s">
        <v>50</v>
      </c>
      <c r="E4490" s="70" t="s">
        <v>51</v>
      </c>
      <c r="F4490" s="70" t="s">
        <v>1830</v>
      </c>
      <c r="G4490" s="67">
        <v>44749</v>
      </c>
      <c r="H4490" s="67">
        <v>44792</v>
      </c>
      <c r="I4490" s="71">
        <f t="shared" si="247"/>
        <v>43</v>
      </c>
      <c r="J4490" s="72" t="s">
        <v>194</v>
      </c>
      <c r="K4490" s="72" t="s">
        <v>187</v>
      </c>
      <c r="L4490" s="73">
        <v>1</v>
      </c>
      <c r="M4490" s="73" t="s">
        <v>108</v>
      </c>
      <c r="N4490" s="68" t="str">
        <f>VLOOKUP(K4490,[1]人員授權表!D$3:G$249,4,0)</f>
        <v>無機</v>
      </c>
      <c r="O4490" s="70" t="str">
        <f>IF(J4490=[1]人員授權表!$C$85,"Casper李羿勳",IF(J4490=[1]人員授權表!$C$188,"Iring陳俊明",IF(J4490=[1]人員授權表!$C$189,"Brian陳泓霖",VLOOKUP(K4490,[1]人員授權表!D$2:E$249,2,FALSE))))</f>
        <v>Ruby黃家蓁</v>
      </c>
      <c r="P4490" s="67">
        <f t="shared" ref="P4490:P4512" si="249">H4490-2</f>
        <v>44790</v>
      </c>
      <c r="Q4490" s="75" t="str">
        <f t="shared" si="248"/>
        <v>週三</v>
      </c>
      <c r="R4490" s="80">
        <v>44761</v>
      </c>
      <c r="AA4490" s="1"/>
    </row>
    <row r="4491" spans="2:28">
      <c r="D4491" s="68" t="s">
        <v>50</v>
      </c>
      <c r="E4491" s="70" t="s">
        <v>51</v>
      </c>
      <c r="F4491" s="70" t="s">
        <v>1830</v>
      </c>
      <c r="G4491" s="67">
        <v>44749</v>
      </c>
      <c r="H4491" s="67">
        <v>44792</v>
      </c>
      <c r="I4491" s="71">
        <f t="shared" si="247"/>
        <v>43</v>
      </c>
      <c r="J4491" s="72" t="s">
        <v>195</v>
      </c>
      <c r="K4491" s="72" t="s">
        <v>196</v>
      </c>
      <c r="L4491" s="73">
        <v>1</v>
      </c>
      <c r="M4491" s="73" t="s">
        <v>108</v>
      </c>
      <c r="N4491" s="68" t="str">
        <f>VLOOKUP(K4491,[1]人員授權表!D$3:G$249,4,0)</f>
        <v>無機</v>
      </c>
      <c r="O4491" s="70" t="str">
        <f>IF(J4491=[1]人員授權表!$C$85,"Casper李羿勳",IF(J4491=[1]人員授權表!$C$188,"Iring陳俊明",IF(J4491=[1]人員授權表!$C$189,"Brian陳泓霖",VLOOKUP(K4491,[1]人員授權表!D$2:E$249,2,FALSE))))</f>
        <v>Debby胡萱黛</v>
      </c>
      <c r="P4491" s="67">
        <f t="shared" si="249"/>
        <v>44790</v>
      </c>
      <c r="Q4491" s="75" t="str">
        <f t="shared" si="248"/>
        <v>週三</v>
      </c>
      <c r="R4491" s="80">
        <v>44764</v>
      </c>
      <c r="AA4491" s="1"/>
    </row>
    <row r="4492" spans="2:28">
      <c r="D4492" s="68" t="s">
        <v>50</v>
      </c>
      <c r="E4492" s="70" t="s">
        <v>51</v>
      </c>
      <c r="F4492" s="70" t="s">
        <v>1830</v>
      </c>
      <c r="G4492" s="67">
        <v>44749</v>
      </c>
      <c r="H4492" s="67">
        <v>44792</v>
      </c>
      <c r="I4492" s="71">
        <f t="shared" si="247"/>
        <v>43</v>
      </c>
      <c r="J4492" s="72" t="s">
        <v>198</v>
      </c>
      <c r="K4492" s="72" t="s">
        <v>199</v>
      </c>
      <c r="L4492" s="73">
        <v>1</v>
      </c>
      <c r="M4492" s="73" t="s">
        <v>108</v>
      </c>
      <c r="N4492" s="68" t="str">
        <f>VLOOKUP(K4492,[1]人員授權表!D$3:G$249,4,0)</f>
        <v>無機</v>
      </c>
      <c r="O4492" s="70" t="str">
        <f>IF(J4492=[1]人員授權表!$C$85,"Casper李羿勳",IF(J4492=[1]人員授權表!$C$188,"Iring陳俊明",IF(J4492=[1]人員授權表!$C$189,"Brian陳泓霖",VLOOKUP(K4492,[1]人員授權表!D$2:E$249,2,FALSE))))</f>
        <v>Vicky游崴涵</v>
      </c>
      <c r="P4492" s="67">
        <f t="shared" si="249"/>
        <v>44790</v>
      </c>
      <c r="Q4492" s="75" t="str">
        <f t="shared" si="248"/>
        <v>週三</v>
      </c>
      <c r="R4492" s="80">
        <v>44763</v>
      </c>
      <c r="AA4492" s="1"/>
    </row>
    <row r="4493" spans="2:28">
      <c r="D4493" s="68" t="s">
        <v>50</v>
      </c>
      <c r="E4493" s="70" t="s">
        <v>51</v>
      </c>
      <c r="F4493" s="70" t="s">
        <v>1830</v>
      </c>
      <c r="G4493" s="67">
        <v>44749</v>
      </c>
      <c r="H4493" s="67">
        <v>44792</v>
      </c>
      <c r="I4493" s="71">
        <f t="shared" si="247"/>
        <v>43</v>
      </c>
      <c r="J4493" s="72" t="s">
        <v>200</v>
      </c>
      <c r="K4493" s="72" t="s">
        <v>201</v>
      </c>
      <c r="L4493" s="73">
        <v>1</v>
      </c>
      <c r="M4493" s="73" t="s">
        <v>108</v>
      </c>
      <c r="N4493" s="68" t="str">
        <f>VLOOKUP(K4493,[1]人員授權表!D$3:G$249,4,0)</f>
        <v>無機</v>
      </c>
      <c r="O4493" s="70" t="str">
        <f>IF(J4493=[1]人員授權表!$C$85,"Casper李羿勳",IF(J4493=[1]人員授權表!$C$188,"Iring陳俊明",IF(J4493=[1]人員授權表!$C$189,"Brian陳泓霖",VLOOKUP(K4493,[1]人員授權表!D$2:E$249,2,FALSE))))</f>
        <v>Ruby黃家蓁</v>
      </c>
      <c r="P4493" s="67">
        <f t="shared" si="249"/>
        <v>44790</v>
      </c>
      <c r="Q4493" s="75" t="str">
        <f t="shared" si="248"/>
        <v>週三</v>
      </c>
      <c r="R4493" s="80">
        <v>44757</v>
      </c>
      <c r="AA4493" s="1"/>
    </row>
    <row r="4494" spans="2:28">
      <c r="D4494" s="68" t="s">
        <v>50</v>
      </c>
      <c r="E4494" s="70" t="s">
        <v>51</v>
      </c>
      <c r="F4494" s="70" t="s">
        <v>1830</v>
      </c>
      <c r="G4494" s="67">
        <v>44749</v>
      </c>
      <c r="H4494" s="67">
        <v>44792</v>
      </c>
      <c r="I4494" s="71">
        <f t="shared" si="247"/>
        <v>43</v>
      </c>
      <c r="J4494" s="72" t="s">
        <v>151</v>
      </c>
      <c r="K4494" s="72" t="s">
        <v>152</v>
      </c>
      <c r="L4494" s="73">
        <v>1</v>
      </c>
      <c r="M4494" s="73" t="s">
        <v>108</v>
      </c>
      <c r="N4494" s="68" t="str">
        <f>VLOOKUP(K4494,[1]人員授權表!D$3:G$249,4,0)</f>
        <v>無機</v>
      </c>
      <c r="O4494" s="70" t="str">
        <f>IF(J4494=[1]人員授權表!$C$85,"Casper李羿勳",IF(J4494=[1]人員授權表!$C$188,"Iring陳俊明",IF(J4494=[1]人員授權表!$C$189,"Brian陳泓霖",VLOOKUP(K4494,[1]人員授權表!D$2:E$249,2,FALSE))))</f>
        <v>Vicky游崴涵</v>
      </c>
      <c r="P4494" s="67">
        <f t="shared" si="249"/>
        <v>44790</v>
      </c>
      <c r="Q4494" s="75" t="str">
        <f t="shared" si="248"/>
        <v>週三</v>
      </c>
      <c r="R4494" s="80">
        <v>44763</v>
      </c>
      <c r="AA4494" s="1"/>
    </row>
    <row r="4495" spans="2:28">
      <c r="D4495" s="68" t="s">
        <v>50</v>
      </c>
      <c r="E4495" s="70" t="s">
        <v>51</v>
      </c>
      <c r="F4495" s="70" t="s">
        <v>1830</v>
      </c>
      <c r="G4495" s="67">
        <v>44749</v>
      </c>
      <c r="H4495" s="67">
        <v>44792</v>
      </c>
      <c r="I4495" s="71">
        <f t="shared" si="247"/>
        <v>43</v>
      </c>
      <c r="J4495" s="72" t="s">
        <v>160</v>
      </c>
      <c r="K4495" s="72" t="s">
        <v>161</v>
      </c>
      <c r="L4495" s="73">
        <v>1</v>
      </c>
      <c r="M4495" s="73" t="s">
        <v>108</v>
      </c>
      <c r="N4495" s="68" t="str">
        <f>VLOOKUP(K4495,[1]人員授權表!D$3:G$249,4,0)</f>
        <v>無機</v>
      </c>
      <c r="O4495" s="70" t="str">
        <f>IF(J4495=[1]人員授權表!$C$85,"Casper李羿勳",IF(J4495=[1]人員授權表!$C$188,"Iring陳俊明",IF(J4495=[1]人員授權表!$C$189,"Brian陳泓霖",VLOOKUP(K4495,[1]人員授權表!D$2:E$249,2,FALSE))))</f>
        <v>Dennis陳汶宏</v>
      </c>
      <c r="P4495" s="67">
        <f t="shared" si="249"/>
        <v>44790</v>
      </c>
      <c r="Q4495" s="75" t="str">
        <f t="shared" si="248"/>
        <v>週三</v>
      </c>
      <c r="R4495" s="80">
        <v>44762</v>
      </c>
      <c r="AA4495" s="1"/>
    </row>
    <row r="4496" spans="2:28">
      <c r="D4496" s="68" t="s">
        <v>50</v>
      </c>
      <c r="E4496" s="70" t="s">
        <v>51</v>
      </c>
      <c r="F4496" s="70" t="s">
        <v>1830</v>
      </c>
      <c r="G4496" s="67">
        <v>44749</v>
      </c>
      <c r="H4496" s="67">
        <v>44792</v>
      </c>
      <c r="I4496" s="71">
        <f t="shared" si="247"/>
        <v>43</v>
      </c>
      <c r="J4496" s="72" t="s">
        <v>1222</v>
      </c>
      <c r="K4496" s="72" t="s">
        <v>161</v>
      </c>
      <c r="L4496" s="73">
        <v>1</v>
      </c>
      <c r="M4496" s="73" t="s">
        <v>108</v>
      </c>
      <c r="N4496" s="68" t="str">
        <f>VLOOKUP(K4496,[1]人員授權表!D$3:G$249,4,0)</f>
        <v>無機</v>
      </c>
      <c r="O4496" s="70" t="str">
        <f>IF(J4496=[1]人員授權表!$C$85,"Casper李羿勳",IF(J4496=[1]人員授權表!$C$188,"Iring陳俊明",IF(J4496=[1]人員授權表!$C$189,"Brian陳泓霖",VLOOKUP(K4496,[1]人員授權表!D$2:E$249,2,FALSE))))</f>
        <v>Dennis陳汶宏</v>
      </c>
      <c r="P4496" s="67">
        <f t="shared" si="249"/>
        <v>44790</v>
      </c>
      <c r="Q4496" s="75" t="str">
        <f t="shared" si="248"/>
        <v>週三</v>
      </c>
      <c r="R4496" s="80">
        <v>44762</v>
      </c>
      <c r="AA4496" s="1"/>
    </row>
    <row r="4497" spans="2:28">
      <c r="D4497" s="68" t="s">
        <v>50</v>
      </c>
      <c r="E4497" s="70" t="s">
        <v>51</v>
      </c>
      <c r="F4497" s="70" t="s">
        <v>1830</v>
      </c>
      <c r="G4497" s="67">
        <v>44749</v>
      </c>
      <c r="H4497" s="67">
        <v>44792</v>
      </c>
      <c r="I4497" s="71">
        <f t="shared" si="247"/>
        <v>43</v>
      </c>
      <c r="J4497" s="72" t="s">
        <v>175</v>
      </c>
      <c r="K4497" s="72" t="s">
        <v>176</v>
      </c>
      <c r="L4497" s="73">
        <v>1</v>
      </c>
      <c r="M4497" s="73" t="s">
        <v>108</v>
      </c>
      <c r="N4497" s="68" t="str">
        <f>VLOOKUP(K4497,[1]人員授權表!D$3:G$249,4,0)</f>
        <v>無機</v>
      </c>
      <c r="O4497" s="70" t="s">
        <v>177</v>
      </c>
      <c r="P4497" s="67">
        <f t="shared" si="249"/>
        <v>44790</v>
      </c>
      <c r="Q4497" s="75" t="str">
        <f t="shared" si="248"/>
        <v>週三</v>
      </c>
      <c r="R4497" s="80">
        <v>44757</v>
      </c>
      <c r="AA4497" s="1"/>
    </row>
    <row r="4498" spans="2:28">
      <c r="D4498" s="68" t="s">
        <v>50</v>
      </c>
      <c r="E4498" s="70" t="s">
        <v>51</v>
      </c>
      <c r="F4498" s="70" t="s">
        <v>1830</v>
      </c>
      <c r="G4498" s="67">
        <v>44749</v>
      </c>
      <c r="H4498" s="67">
        <v>44792</v>
      </c>
      <c r="I4498" s="71">
        <f t="shared" si="247"/>
        <v>43</v>
      </c>
      <c r="J4498" s="72" t="s">
        <v>290</v>
      </c>
      <c r="K4498" s="72" t="s">
        <v>291</v>
      </c>
      <c r="L4498" s="73">
        <v>1</v>
      </c>
      <c r="M4498" s="73" t="s">
        <v>108</v>
      </c>
      <c r="N4498" s="68" t="str">
        <f>VLOOKUP(K4498,[1]人員授權表!D$3:G$249,4,0)</f>
        <v>無機</v>
      </c>
      <c r="O4498" s="70" t="str">
        <f>IF(J4498=[1]人員授權表!$C$85,"Casper李羿勳",IF(J4498=[1]人員授權表!$C$188,"Iring陳俊明",IF(J4498=[1]人員授權表!$C$189,"Brian陳泓霖",VLOOKUP(K4498,[1]人員授權表!D$2:E$249,2,FALSE))))</f>
        <v>George陳志昇</v>
      </c>
      <c r="P4498" s="67">
        <f t="shared" si="249"/>
        <v>44790</v>
      </c>
      <c r="Q4498" s="75" t="str">
        <f t="shared" si="248"/>
        <v>週三</v>
      </c>
      <c r="R4498" s="80">
        <v>44762</v>
      </c>
      <c r="AA4498" s="1"/>
    </row>
    <row r="4499" spans="2:28">
      <c r="D4499" s="68" t="s">
        <v>50</v>
      </c>
      <c r="E4499" s="70" t="s">
        <v>51</v>
      </c>
      <c r="F4499" s="70" t="s">
        <v>1830</v>
      </c>
      <c r="G4499" s="67">
        <v>44749</v>
      </c>
      <c r="H4499" s="67">
        <v>44792</v>
      </c>
      <c r="I4499" s="71">
        <f t="shared" si="247"/>
        <v>43</v>
      </c>
      <c r="J4499" s="72" t="s">
        <v>204</v>
      </c>
      <c r="K4499" s="72" t="s">
        <v>205</v>
      </c>
      <c r="L4499" s="73">
        <v>1</v>
      </c>
      <c r="M4499" s="73" t="s">
        <v>108</v>
      </c>
      <c r="N4499" s="68" t="str">
        <f>VLOOKUP(K4499,[1]人員授權表!D$3:G$249,4,0)</f>
        <v>無機</v>
      </c>
      <c r="O4499" s="70" t="str">
        <f>IF(J4499=[1]人員授權表!$C$85,"Casper李羿勳",IF(J4499=[1]人員授權表!$C$188,"Iring陳俊明",IF(J4499=[1]人員授權表!$C$189,"Brian陳泓霖",VLOOKUP(K4499,[1]人員授權表!D$2:E$249,2,FALSE))))</f>
        <v>Iring陳俊明</v>
      </c>
      <c r="P4499" s="67">
        <f t="shared" si="249"/>
        <v>44790</v>
      </c>
      <c r="Q4499" s="75" t="str">
        <f t="shared" si="248"/>
        <v>週三</v>
      </c>
      <c r="R4499" s="80">
        <v>44763</v>
      </c>
      <c r="AA4499" s="1"/>
    </row>
    <row r="4500" spans="2:28">
      <c r="D4500" s="68" t="s">
        <v>50</v>
      </c>
      <c r="E4500" s="70" t="s">
        <v>51</v>
      </c>
      <c r="F4500" s="70" t="s">
        <v>1830</v>
      </c>
      <c r="G4500" s="67">
        <v>44749</v>
      </c>
      <c r="H4500" s="67">
        <v>44792</v>
      </c>
      <c r="I4500" s="71">
        <f t="shared" si="247"/>
        <v>43</v>
      </c>
      <c r="J4500" s="72" t="s">
        <v>206</v>
      </c>
      <c r="K4500" s="72" t="s">
        <v>179</v>
      </c>
      <c r="L4500" s="73">
        <v>1</v>
      </c>
      <c r="M4500" s="73" t="s">
        <v>108</v>
      </c>
      <c r="N4500" s="68" t="str">
        <f>VLOOKUP(K4500,[1]人員授權表!D$3:G$249,4,0)</f>
        <v>無機</v>
      </c>
      <c r="O4500" s="70" t="s">
        <v>115</v>
      </c>
      <c r="P4500" s="67">
        <f t="shared" si="249"/>
        <v>44790</v>
      </c>
      <c r="Q4500" s="75" t="str">
        <f t="shared" si="248"/>
        <v>週三</v>
      </c>
      <c r="R4500" s="80">
        <v>44763</v>
      </c>
      <c r="AA4500" s="1"/>
    </row>
    <row r="4501" spans="2:28">
      <c r="D4501" s="68" t="s">
        <v>50</v>
      </c>
      <c r="E4501" s="70" t="s">
        <v>51</v>
      </c>
      <c r="F4501" s="70" t="s">
        <v>1830</v>
      </c>
      <c r="G4501" s="67">
        <v>44749</v>
      </c>
      <c r="H4501" s="67">
        <v>44792</v>
      </c>
      <c r="I4501" s="71">
        <f t="shared" si="247"/>
        <v>43</v>
      </c>
      <c r="J4501" s="72" t="s">
        <v>178</v>
      </c>
      <c r="K4501" s="72" t="s">
        <v>179</v>
      </c>
      <c r="L4501" s="73">
        <v>1</v>
      </c>
      <c r="M4501" s="73" t="s">
        <v>108</v>
      </c>
      <c r="N4501" s="68" t="str">
        <f>VLOOKUP(K4501,[1]人員授權表!D$3:G$249,4,0)</f>
        <v>無機</v>
      </c>
      <c r="O4501" s="70" t="s">
        <v>115</v>
      </c>
      <c r="P4501" s="67">
        <f t="shared" si="249"/>
        <v>44790</v>
      </c>
      <c r="Q4501" s="75" t="str">
        <f t="shared" si="248"/>
        <v>週三</v>
      </c>
      <c r="R4501" s="80">
        <v>44763</v>
      </c>
      <c r="AA4501" s="1"/>
    </row>
    <row r="4502" spans="2:28">
      <c r="D4502" s="68" t="s">
        <v>50</v>
      </c>
      <c r="E4502" s="70" t="s">
        <v>51</v>
      </c>
      <c r="F4502" s="70" t="s">
        <v>1830</v>
      </c>
      <c r="G4502" s="67">
        <v>44749</v>
      </c>
      <c r="H4502" s="67">
        <v>44792</v>
      </c>
      <c r="I4502" s="71">
        <f t="shared" si="247"/>
        <v>43</v>
      </c>
      <c r="J4502" s="72" t="s">
        <v>141</v>
      </c>
      <c r="K4502" s="72" t="s">
        <v>142</v>
      </c>
      <c r="L4502" s="73">
        <v>1</v>
      </c>
      <c r="M4502" s="73" t="s">
        <v>108</v>
      </c>
      <c r="N4502" s="68" t="str">
        <f>VLOOKUP(K4502,[1]人員授權表!D$3:G$249,4,0)</f>
        <v>無機</v>
      </c>
      <c r="O4502" s="70" t="str">
        <f>IF(J4502=[1]人員授權表!$C$85,"Casper李羿勳",IF(J4502=[1]人員授權表!$C$188,"Iring陳俊明",IF(J4502=[1]人員授權表!$C$189,"Brian陳泓霖",VLOOKUP(K4502,[1]人員授權表!D$2:E$249,2,FALSE))))</f>
        <v>Dennis陳汶宏</v>
      </c>
      <c r="P4502" s="67">
        <f t="shared" si="249"/>
        <v>44790</v>
      </c>
      <c r="Q4502" s="75" t="str">
        <f t="shared" si="248"/>
        <v>週三</v>
      </c>
      <c r="R4502" s="80">
        <v>44761</v>
      </c>
      <c r="AA4502" s="1"/>
    </row>
    <row r="4503" spans="2:28">
      <c r="D4503" s="68" t="s">
        <v>50</v>
      </c>
      <c r="E4503" s="70" t="s">
        <v>51</v>
      </c>
      <c r="F4503" s="70" t="s">
        <v>1830</v>
      </c>
      <c r="G4503" s="67">
        <v>44749</v>
      </c>
      <c r="H4503" s="67">
        <v>44792</v>
      </c>
      <c r="I4503" s="71">
        <f t="shared" si="247"/>
        <v>43</v>
      </c>
      <c r="J4503" s="72" t="s">
        <v>966</v>
      </c>
      <c r="K4503" s="72" t="s">
        <v>154</v>
      </c>
      <c r="L4503" s="73">
        <v>1</v>
      </c>
      <c r="M4503" s="73" t="s">
        <v>108</v>
      </c>
      <c r="N4503" s="68" t="str">
        <f>VLOOKUP(K4503,[1]人員授權表!D$3:G$249,4,0)</f>
        <v>無機</v>
      </c>
      <c r="O4503" s="70" t="str">
        <f>IF(J4503=[1]人員授權表!$C$85,"Casper李羿勳",IF(J4503=[1]人員授權表!$C$188,"Iring陳俊明",IF(J4503=[1]人員授權表!$C$189,"Brian陳泓霖",VLOOKUP(K4503,[1]人員授權表!D$2:E$249,2,FALSE))))</f>
        <v>Ken張智凱</v>
      </c>
      <c r="P4503" s="67">
        <f t="shared" si="249"/>
        <v>44790</v>
      </c>
      <c r="Q4503" s="75" t="str">
        <f t="shared" si="248"/>
        <v>週三</v>
      </c>
      <c r="R4503" s="80">
        <v>44757</v>
      </c>
      <c r="AA4503" s="1"/>
    </row>
    <row r="4504" spans="2:28">
      <c r="D4504" s="68" t="s">
        <v>50</v>
      </c>
      <c r="E4504" s="70" t="s">
        <v>51</v>
      </c>
      <c r="F4504" s="70" t="s">
        <v>1830</v>
      </c>
      <c r="G4504" s="67">
        <v>44749</v>
      </c>
      <c r="H4504" s="67">
        <v>44792</v>
      </c>
      <c r="I4504" s="71">
        <f t="shared" si="247"/>
        <v>43</v>
      </c>
      <c r="J4504" s="72" t="s">
        <v>209</v>
      </c>
      <c r="K4504" s="72" t="s">
        <v>210</v>
      </c>
      <c r="L4504" s="73">
        <v>1</v>
      </c>
      <c r="M4504" s="73" t="s">
        <v>108</v>
      </c>
      <c r="N4504" s="68" t="str">
        <f>VLOOKUP(K4504,[1]人員授權表!D$3:G$249,4,0)</f>
        <v>無機</v>
      </c>
      <c r="O4504" s="70" t="str">
        <f>IF(J4504=[1]人員授權表!$C$85,"Casper李羿勳",IF(J4504=[1]人員授權表!$C$188,"Iring陳俊明",IF(J4504=[1]人員授權表!$C$189,"Brian陳泓霖",VLOOKUP(K4504,[1]人員授權表!D$2:E$249,2,FALSE))))</f>
        <v>Vicky游崴涵</v>
      </c>
      <c r="P4504" s="67">
        <f t="shared" si="249"/>
        <v>44790</v>
      </c>
      <c r="Q4504" s="75" t="str">
        <f t="shared" si="248"/>
        <v>週三</v>
      </c>
      <c r="R4504" s="80">
        <v>44764</v>
      </c>
      <c r="AA4504" s="1"/>
    </row>
    <row r="4505" spans="2:28">
      <c r="D4505" s="68" t="s">
        <v>50</v>
      </c>
      <c r="E4505" s="70" t="s">
        <v>51</v>
      </c>
      <c r="F4505" s="70" t="s">
        <v>1830</v>
      </c>
      <c r="G4505" s="67">
        <v>44749</v>
      </c>
      <c r="H4505" s="67">
        <v>44792</v>
      </c>
      <c r="I4505" s="71">
        <f t="shared" si="247"/>
        <v>43</v>
      </c>
      <c r="J4505" s="72" t="s">
        <v>167</v>
      </c>
      <c r="K4505" s="72" t="s">
        <v>168</v>
      </c>
      <c r="L4505" s="73">
        <v>1</v>
      </c>
      <c r="M4505" s="73" t="s">
        <v>108</v>
      </c>
      <c r="N4505" s="68" t="str">
        <f>VLOOKUP(K4505,[1]人員授權表!D$3:G$249,4,0)</f>
        <v>有機</v>
      </c>
      <c r="O4505" s="70" t="str">
        <f>IF(J4505=[1]人員授權表!$C$85,"Casper李羿勳",IF(J4505=[1]人員授權表!$C$188,"Iring陳俊明",IF(J4505=[1]人員授權表!$C$189,"Brian陳泓霖",VLOOKUP(K4505,[1]人員授權表!D$2:E$249,2,FALSE))))</f>
        <v>Una林庭瑄</v>
      </c>
      <c r="P4505" s="67">
        <f t="shared" si="249"/>
        <v>44790</v>
      </c>
      <c r="Q4505" s="75" t="str">
        <f t="shared" si="248"/>
        <v>週三</v>
      </c>
      <c r="R4505" s="80">
        <v>44762</v>
      </c>
      <c r="AA4505" s="1"/>
    </row>
    <row r="4506" spans="2:28">
      <c r="D4506" s="68" t="s">
        <v>50</v>
      </c>
      <c r="E4506" s="70" t="s">
        <v>51</v>
      </c>
      <c r="F4506" s="70" t="s">
        <v>1830</v>
      </c>
      <c r="G4506" s="67">
        <v>44749</v>
      </c>
      <c r="H4506" s="67">
        <v>44792</v>
      </c>
      <c r="I4506" s="71">
        <f t="shared" si="247"/>
        <v>43</v>
      </c>
      <c r="J4506" s="72" t="s">
        <v>257</v>
      </c>
      <c r="K4506" s="72" t="s">
        <v>1225</v>
      </c>
      <c r="L4506" s="73">
        <v>1</v>
      </c>
      <c r="M4506" s="73" t="s">
        <v>108</v>
      </c>
      <c r="N4506" s="68" t="str">
        <f>VLOOKUP(K4506,[1]人員授權表!D$3:G$249,4,0)</f>
        <v>有機</v>
      </c>
      <c r="O4506" s="70" t="str">
        <f>IF(J4506=[1]人員授權表!$C$85,"Casper李羿勳",IF(J4506=[1]人員授權表!$C$188,"Iring陳俊明",IF(J4506=[1]人員授權表!$C$189,"Brian陳泓霖",VLOOKUP(K4506,[1]人員授權表!D$2:E$249,2,FALSE))))</f>
        <v>Casper李羿勳</v>
      </c>
      <c r="P4506" s="67">
        <f t="shared" si="249"/>
        <v>44790</v>
      </c>
      <c r="Q4506" s="75" t="str">
        <f t="shared" si="248"/>
        <v>週三</v>
      </c>
      <c r="R4506" s="80">
        <v>44767</v>
      </c>
      <c r="AA4506" s="1"/>
    </row>
    <row r="4507" spans="2:28">
      <c r="D4507" s="68" t="s">
        <v>50</v>
      </c>
      <c r="E4507" s="70" t="s">
        <v>51</v>
      </c>
      <c r="F4507" s="70" t="s">
        <v>1830</v>
      </c>
      <c r="G4507" s="67">
        <v>44749</v>
      </c>
      <c r="H4507" s="67">
        <v>44792</v>
      </c>
      <c r="I4507" s="71">
        <f t="shared" si="247"/>
        <v>43</v>
      </c>
      <c r="J4507" s="98" t="s">
        <v>169</v>
      </c>
      <c r="K4507" s="98" t="s">
        <v>170</v>
      </c>
      <c r="L4507" s="73">
        <v>1</v>
      </c>
      <c r="M4507" s="73" t="s">
        <v>108</v>
      </c>
      <c r="N4507" s="68" t="str">
        <f>VLOOKUP(K4507,[1]人員授權表!D$3:G$249,4,0)</f>
        <v>有機</v>
      </c>
      <c r="O4507" s="70" t="str">
        <f>IF(J4507=[1]人員授權表!$C$85,"Casper李羿勳",IF(J4507=[1]人員授權表!$C$188,"Iring陳俊明",IF(J4507=[1]人員授權表!$C$189,"Brian陳泓霖",VLOOKUP(K4507,[1]人員授權表!D$2:E$249,2,FALSE))))</f>
        <v>Elle黃雅琪&amp;
Marco陳鴻鈞</v>
      </c>
      <c r="P4507" s="67">
        <f t="shared" si="249"/>
        <v>44790</v>
      </c>
      <c r="Q4507" s="75" t="str">
        <f t="shared" si="248"/>
        <v>週三</v>
      </c>
      <c r="R4507" s="80">
        <v>44783</v>
      </c>
      <c r="AA4507" s="1"/>
    </row>
    <row r="4508" spans="2:28">
      <c r="B4508" s="104"/>
      <c r="C4508" s="92"/>
      <c r="D4508" s="68" t="s">
        <v>1251</v>
      </c>
      <c r="E4508" s="89" t="s">
        <v>51</v>
      </c>
      <c r="F4508" s="90" t="s">
        <v>1832</v>
      </c>
      <c r="G4508" s="105">
        <v>44749</v>
      </c>
      <c r="H4508" s="105">
        <v>44792</v>
      </c>
      <c r="I4508" s="71">
        <f t="shared" si="247"/>
        <v>43</v>
      </c>
      <c r="J4508" s="106" t="s">
        <v>181</v>
      </c>
      <c r="K4508" s="106" t="s">
        <v>182</v>
      </c>
      <c r="L4508" s="100"/>
      <c r="M4508" s="73" t="s">
        <v>108</v>
      </c>
      <c r="N4508" s="94" t="str">
        <f>VLOOKUP(K4508,[1]人員授權表!D$3:G$249,4,0)</f>
        <v>有機</v>
      </c>
      <c r="O4508" s="89" t="str">
        <f>IF(J4508=[1]人員授權表!$C$85,"Casper李羿勳",IF(J4508=[1]人員授權表!$C$188,"Iring陳俊明",IF(J4508=[1]人員授權表!$C$189,"Brian陳泓霖",VLOOKUP(K4508,[1]人員授權表!D$2:E$249,2,FALSE))))</f>
        <v>Sara王淑玲</v>
      </c>
      <c r="P4508" s="92">
        <f t="shared" si="249"/>
        <v>44790</v>
      </c>
      <c r="Q4508" s="75" t="str">
        <f t="shared" si="248"/>
        <v>週三</v>
      </c>
      <c r="R4508" s="80" t="s">
        <v>3</v>
      </c>
      <c r="AA4508" s="102">
        <v>2</v>
      </c>
      <c r="AB4508" s="103" t="s">
        <v>1252</v>
      </c>
    </row>
    <row r="4509" spans="2:28">
      <c r="D4509" s="68" t="s">
        <v>50</v>
      </c>
      <c r="E4509" s="70" t="s">
        <v>51</v>
      </c>
      <c r="F4509" s="70" t="s">
        <v>1832</v>
      </c>
      <c r="G4509" s="67">
        <v>44749</v>
      </c>
      <c r="H4509" s="67">
        <v>44792</v>
      </c>
      <c r="I4509" s="71">
        <f t="shared" si="247"/>
        <v>43</v>
      </c>
      <c r="J4509" s="72" t="s">
        <v>184</v>
      </c>
      <c r="K4509" s="72" t="s">
        <v>185</v>
      </c>
      <c r="L4509" s="73">
        <v>1</v>
      </c>
      <c r="M4509" s="73" t="s">
        <v>108</v>
      </c>
      <c r="N4509" s="68" t="str">
        <f>VLOOKUP(K4509,[1]人員授權表!D$3:G$249,4,0)</f>
        <v>有機</v>
      </c>
      <c r="O4509" s="70" t="str">
        <f>IF(J4509=[1]人員授權表!$C$85,"Casper李羿勳",IF(J4509=[1]人員授權表!$C$188,"Iring陳俊明",IF(J4509=[1]人員授權表!$C$189,"Brian陳泓霖",VLOOKUP(K4509,[1]人員授權表!D$2:E$249,2,FALSE))))</f>
        <v>Una林庭瑄</v>
      </c>
      <c r="P4509" s="67">
        <f t="shared" si="249"/>
        <v>44790</v>
      </c>
      <c r="Q4509" s="75" t="str">
        <f t="shared" si="248"/>
        <v>週三</v>
      </c>
      <c r="R4509" s="80">
        <v>44761</v>
      </c>
      <c r="AA4509" s="1"/>
    </row>
    <row r="4510" spans="2:28">
      <c r="D4510" s="68" t="s">
        <v>50</v>
      </c>
      <c r="E4510" s="70" t="s">
        <v>51</v>
      </c>
      <c r="F4510" s="70" t="s">
        <v>1832</v>
      </c>
      <c r="G4510" s="67">
        <v>44749</v>
      </c>
      <c r="H4510" s="67">
        <v>44792</v>
      </c>
      <c r="I4510" s="71">
        <f t="shared" si="247"/>
        <v>43</v>
      </c>
      <c r="J4510" s="72" t="s">
        <v>919</v>
      </c>
      <c r="K4510" s="72" t="s">
        <v>187</v>
      </c>
      <c r="L4510" s="73">
        <v>1</v>
      </c>
      <c r="M4510" s="73" t="s">
        <v>108</v>
      </c>
      <c r="N4510" s="68" t="str">
        <f>VLOOKUP(K4510,[1]人員授權表!D$3:G$249,4,0)</f>
        <v>無機</v>
      </c>
      <c r="O4510" s="70" t="str">
        <f>IF(J4510=[1]人員授權表!$C$85,"Casper李羿勳",IF(J4510=[1]人員授權表!$C$188,"Iring陳俊明",IF(J4510=[1]人員授權表!$C$189,"Brian陳泓霖",VLOOKUP(K4510,[1]人員授權表!D$2:E$249,2,FALSE))))</f>
        <v>Ruby黃家蓁</v>
      </c>
      <c r="P4510" s="67">
        <f t="shared" si="249"/>
        <v>44790</v>
      </c>
      <c r="Q4510" s="75" t="str">
        <f t="shared" si="248"/>
        <v>週三</v>
      </c>
      <c r="R4510" s="80">
        <v>44757</v>
      </c>
      <c r="AA4510" s="1"/>
    </row>
    <row r="4511" spans="2:28">
      <c r="D4511" s="68" t="s">
        <v>50</v>
      </c>
      <c r="E4511" s="70" t="s">
        <v>51</v>
      </c>
      <c r="F4511" s="70" t="s">
        <v>1832</v>
      </c>
      <c r="G4511" s="67">
        <v>44749</v>
      </c>
      <c r="H4511" s="67">
        <v>44792</v>
      </c>
      <c r="I4511" s="71">
        <f t="shared" si="247"/>
        <v>43</v>
      </c>
      <c r="J4511" s="72" t="s">
        <v>188</v>
      </c>
      <c r="K4511" s="72" t="s">
        <v>189</v>
      </c>
      <c r="L4511" s="73">
        <v>1</v>
      </c>
      <c r="M4511" s="73" t="s">
        <v>108</v>
      </c>
      <c r="N4511" s="68" t="str">
        <f>VLOOKUP(K4511,[1]人員授權表!D$3:G$249,4,0)</f>
        <v>無機</v>
      </c>
      <c r="O4511" s="70" t="str">
        <f>IF(J4511=[1]人員授權表!$C$85,"Casper李羿勳",IF(J4511=[1]人員授權表!$C$188,"Iring陳俊明",IF(J4511=[1]人員授權表!$C$189,"Brian陳泓霖",VLOOKUP(K4511,[1]人員授權表!D$2:E$249,2,FALSE))))</f>
        <v>Iring陳俊明</v>
      </c>
      <c r="P4511" s="67">
        <f t="shared" si="249"/>
        <v>44790</v>
      </c>
      <c r="Q4511" s="75" t="str">
        <f t="shared" si="248"/>
        <v>週三</v>
      </c>
      <c r="R4511" s="80">
        <v>44762</v>
      </c>
      <c r="AA4511" s="1"/>
    </row>
    <row r="4512" spans="2:28">
      <c r="D4512" s="68" t="s">
        <v>50</v>
      </c>
      <c r="E4512" s="70" t="s">
        <v>51</v>
      </c>
      <c r="F4512" s="70" t="s">
        <v>1832</v>
      </c>
      <c r="G4512" s="67">
        <v>44749</v>
      </c>
      <c r="H4512" s="67">
        <v>44792</v>
      </c>
      <c r="I4512" s="71">
        <f t="shared" si="247"/>
        <v>43</v>
      </c>
      <c r="J4512" s="72" t="s">
        <v>190</v>
      </c>
      <c r="K4512" s="72" t="s">
        <v>140</v>
      </c>
      <c r="L4512" s="73">
        <v>1</v>
      </c>
      <c r="M4512" s="73" t="s">
        <v>108</v>
      </c>
      <c r="N4512" s="68" t="str">
        <f>VLOOKUP(K4512,[1]人員授權表!D$3:G$249,4,0)</f>
        <v>無機</v>
      </c>
      <c r="O4512" s="70" t="str">
        <f>IF(J4512=[1]人員授權表!$C$85,"Casper李羿勳",IF(J4512=[1]人員授權表!$C$188,"Iring陳俊明",IF(J4512=[1]人員授權表!$C$189,"Brian陳泓霖",VLOOKUP(K4512,[1]人員授權表!D$2:E$249,2,FALSE))))</f>
        <v>Iring陳俊明</v>
      </c>
      <c r="P4512" s="67">
        <f t="shared" si="249"/>
        <v>44790</v>
      </c>
      <c r="Q4512" s="75" t="str">
        <f t="shared" si="248"/>
        <v>週三</v>
      </c>
      <c r="R4512" s="80">
        <v>44762</v>
      </c>
      <c r="AA4512" s="1"/>
    </row>
    <row r="4513" spans="2:28">
      <c r="B4513" s="104"/>
      <c r="C4513" s="92"/>
      <c r="D4513" s="68" t="s">
        <v>776</v>
      </c>
      <c r="E4513" s="89" t="s">
        <v>51</v>
      </c>
      <c r="F4513" s="89" t="s">
        <v>1832</v>
      </c>
      <c r="G4513" s="105">
        <v>44749</v>
      </c>
      <c r="H4513" s="105">
        <v>44792</v>
      </c>
      <c r="I4513" s="71">
        <f t="shared" si="247"/>
        <v>43</v>
      </c>
      <c r="J4513" s="106" t="s">
        <v>281</v>
      </c>
      <c r="K4513" s="106" t="s">
        <v>282</v>
      </c>
      <c r="L4513" s="100"/>
      <c r="M4513" s="73" t="s">
        <v>108</v>
      </c>
      <c r="N4513" s="107" t="str">
        <f>VLOOKUP(K4513,[1]人員授權表!D$3:G$249,4,0)</f>
        <v>有機</v>
      </c>
      <c r="O4513" s="90" t="str">
        <f>IF(J4513=[1]人員授權表!$C$85,"Casper李羿勳",IF(J4513=[1]人員授權表!$C$188,"Iring陳俊明",IF(J4513=[1]人員授權表!$C$189,"Brian陳泓霖",VLOOKUP(K4513,[1]人員授權表!D$2:E$249,2,FALSE))))</f>
        <v>Marco陳鴻鈞</v>
      </c>
      <c r="P4513" s="105">
        <v>44790</v>
      </c>
      <c r="Q4513" s="75" t="str">
        <f t="shared" si="248"/>
        <v>週三</v>
      </c>
      <c r="R4513" s="80" t="s">
        <v>7</v>
      </c>
      <c r="Z4513" s="79" t="s">
        <v>1831</v>
      </c>
      <c r="AA4513" s="102">
        <v>2</v>
      </c>
      <c r="AB4513" s="103" t="s">
        <v>1252</v>
      </c>
    </row>
    <row r="4514" spans="2:28">
      <c r="D4514" s="68" t="s">
        <v>50</v>
      </c>
      <c r="E4514" s="70" t="s">
        <v>51</v>
      </c>
      <c r="F4514" s="70" t="s">
        <v>1832</v>
      </c>
      <c r="G4514" s="67">
        <v>44749</v>
      </c>
      <c r="H4514" s="67">
        <v>44792</v>
      </c>
      <c r="I4514" s="71">
        <f t="shared" si="247"/>
        <v>43</v>
      </c>
      <c r="J4514" s="72" t="s">
        <v>194</v>
      </c>
      <c r="K4514" s="72" t="s">
        <v>187</v>
      </c>
      <c r="L4514" s="73">
        <v>1</v>
      </c>
      <c r="M4514" s="73" t="s">
        <v>108</v>
      </c>
      <c r="N4514" s="68" t="str">
        <f>VLOOKUP(K4514,[1]人員授權表!D$3:G$249,4,0)</f>
        <v>無機</v>
      </c>
      <c r="O4514" s="70" t="str">
        <f>IF(J4514=[1]人員授權表!$C$85,"Casper李羿勳",IF(J4514=[1]人員授權表!$C$188,"Iring陳俊明",IF(J4514=[1]人員授權表!$C$189,"Brian陳泓霖",VLOOKUP(K4514,[1]人員授權表!D$2:E$249,2,FALSE))))</f>
        <v>Ruby黃家蓁</v>
      </c>
      <c r="P4514" s="67">
        <f t="shared" ref="P4514:P4570" si="250">H4514-2</f>
        <v>44790</v>
      </c>
      <c r="Q4514" s="75" t="str">
        <f t="shared" si="248"/>
        <v>週三</v>
      </c>
      <c r="R4514" s="80">
        <v>44761</v>
      </c>
      <c r="AA4514" s="1"/>
    </row>
    <row r="4515" spans="2:28">
      <c r="D4515" s="68" t="s">
        <v>50</v>
      </c>
      <c r="E4515" s="70" t="s">
        <v>51</v>
      </c>
      <c r="F4515" s="70" t="s">
        <v>1832</v>
      </c>
      <c r="G4515" s="67">
        <v>44749</v>
      </c>
      <c r="H4515" s="67">
        <v>44792</v>
      </c>
      <c r="I4515" s="71">
        <f t="shared" si="247"/>
        <v>43</v>
      </c>
      <c r="J4515" s="72" t="s">
        <v>195</v>
      </c>
      <c r="K4515" s="72" t="s">
        <v>196</v>
      </c>
      <c r="L4515" s="73">
        <v>1</v>
      </c>
      <c r="M4515" s="73" t="s">
        <v>108</v>
      </c>
      <c r="N4515" s="68" t="str">
        <f>VLOOKUP(K4515,[1]人員授權表!D$3:G$249,4,0)</f>
        <v>無機</v>
      </c>
      <c r="O4515" s="70" t="str">
        <f>IF(J4515=[1]人員授權表!$C$85,"Casper李羿勳",IF(J4515=[1]人員授權表!$C$188,"Iring陳俊明",IF(J4515=[1]人員授權表!$C$189,"Brian陳泓霖",VLOOKUP(K4515,[1]人員授權表!D$2:E$249,2,FALSE))))</f>
        <v>Debby胡萱黛</v>
      </c>
      <c r="P4515" s="67">
        <f t="shared" si="250"/>
        <v>44790</v>
      </c>
      <c r="Q4515" s="75" t="str">
        <f t="shared" si="248"/>
        <v>週三</v>
      </c>
      <c r="R4515" s="80">
        <v>44764</v>
      </c>
      <c r="AA4515" s="1"/>
    </row>
    <row r="4516" spans="2:28">
      <c r="D4516" s="68" t="s">
        <v>50</v>
      </c>
      <c r="E4516" s="70" t="s">
        <v>51</v>
      </c>
      <c r="F4516" s="70" t="s">
        <v>1832</v>
      </c>
      <c r="G4516" s="67">
        <v>44749</v>
      </c>
      <c r="H4516" s="67">
        <v>44792</v>
      </c>
      <c r="I4516" s="71">
        <f t="shared" si="247"/>
        <v>43</v>
      </c>
      <c r="J4516" s="72" t="s">
        <v>198</v>
      </c>
      <c r="K4516" s="72" t="s">
        <v>199</v>
      </c>
      <c r="L4516" s="73">
        <v>1</v>
      </c>
      <c r="M4516" s="73" t="s">
        <v>108</v>
      </c>
      <c r="N4516" s="68" t="str">
        <f>VLOOKUP(K4516,[1]人員授權表!D$3:G$249,4,0)</f>
        <v>無機</v>
      </c>
      <c r="O4516" s="70" t="str">
        <f>IF(J4516=[1]人員授權表!$C$85,"Casper李羿勳",IF(J4516=[1]人員授權表!$C$188,"Iring陳俊明",IF(J4516=[1]人員授權表!$C$189,"Brian陳泓霖",VLOOKUP(K4516,[1]人員授權表!D$2:E$249,2,FALSE))))</f>
        <v>Vicky游崴涵</v>
      </c>
      <c r="P4516" s="67">
        <f t="shared" si="250"/>
        <v>44790</v>
      </c>
      <c r="Q4516" s="75" t="str">
        <f t="shared" si="248"/>
        <v>週三</v>
      </c>
      <c r="R4516" s="80">
        <v>44763</v>
      </c>
      <c r="AA4516" s="1"/>
    </row>
    <row r="4517" spans="2:28">
      <c r="D4517" s="68" t="s">
        <v>50</v>
      </c>
      <c r="E4517" s="70" t="s">
        <v>51</v>
      </c>
      <c r="F4517" s="70" t="s">
        <v>1832</v>
      </c>
      <c r="G4517" s="67">
        <v>44749</v>
      </c>
      <c r="H4517" s="67">
        <v>44792</v>
      </c>
      <c r="I4517" s="71">
        <f t="shared" si="247"/>
        <v>43</v>
      </c>
      <c r="J4517" s="72" t="s">
        <v>200</v>
      </c>
      <c r="K4517" s="72" t="s">
        <v>201</v>
      </c>
      <c r="L4517" s="73">
        <v>1</v>
      </c>
      <c r="M4517" s="73" t="s">
        <v>108</v>
      </c>
      <c r="N4517" s="68" t="str">
        <f>VLOOKUP(K4517,[1]人員授權表!D$3:G$249,4,0)</f>
        <v>無機</v>
      </c>
      <c r="O4517" s="70" t="str">
        <f>IF(J4517=[1]人員授權表!$C$85,"Casper李羿勳",IF(J4517=[1]人員授權表!$C$188,"Iring陳俊明",IF(J4517=[1]人員授權表!$C$189,"Brian陳泓霖",VLOOKUP(K4517,[1]人員授權表!D$2:E$249,2,FALSE))))</f>
        <v>Ruby黃家蓁</v>
      </c>
      <c r="P4517" s="67">
        <f t="shared" si="250"/>
        <v>44790</v>
      </c>
      <c r="Q4517" s="75" t="str">
        <f t="shared" si="248"/>
        <v>週三</v>
      </c>
      <c r="R4517" s="80">
        <v>44757</v>
      </c>
      <c r="AA4517" s="1"/>
    </row>
    <row r="4518" spans="2:28">
      <c r="D4518" s="68" t="s">
        <v>50</v>
      </c>
      <c r="E4518" s="70" t="s">
        <v>51</v>
      </c>
      <c r="F4518" s="70" t="s">
        <v>1833</v>
      </c>
      <c r="G4518" s="67">
        <v>44749</v>
      </c>
      <c r="H4518" s="67">
        <v>44792</v>
      </c>
      <c r="I4518" s="71">
        <f t="shared" si="247"/>
        <v>43</v>
      </c>
      <c r="J4518" s="72" t="s">
        <v>151</v>
      </c>
      <c r="K4518" s="72" t="s">
        <v>152</v>
      </c>
      <c r="L4518" s="73">
        <v>1</v>
      </c>
      <c r="M4518" s="73" t="s">
        <v>108</v>
      </c>
      <c r="N4518" s="68" t="str">
        <f>VLOOKUP(K4518,[1]人員授權表!D$3:G$249,4,0)</f>
        <v>無機</v>
      </c>
      <c r="O4518" s="70" t="str">
        <f>IF(J4518=[1]人員授權表!$C$85,"Casper李羿勳",IF(J4518=[1]人員授權表!$C$188,"Iring陳俊明",IF(J4518=[1]人員授權表!$C$189,"Brian陳泓霖",VLOOKUP(K4518,[1]人員授權表!D$2:E$249,2,FALSE))))</f>
        <v>Vicky游崴涵</v>
      </c>
      <c r="P4518" s="67">
        <f t="shared" si="250"/>
        <v>44790</v>
      </c>
      <c r="Q4518" s="75" t="str">
        <f t="shared" si="248"/>
        <v>週三</v>
      </c>
      <c r="R4518" s="80">
        <v>44763</v>
      </c>
      <c r="AA4518" s="1"/>
    </row>
    <row r="4519" spans="2:28">
      <c r="D4519" s="68" t="s">
        <v>50</v>
      </c>
      <c r="E4519" s="70" t="s">
        <v>51</v>
      </c>
      <c r="F4519" s="70" t="s">
        <v>1832</v>
      </c>
      <c r="G4519" s="67">
        <v>44749</v>
      </c>
      <c r="H4519" s="67">
        <v>44792</v>
      </c>
      <c r="I4519" s="71">
        <f t="shared" si="247"/>
        <v>43</v>
      </c>
      <c r="J4519" s="72" t="s">
        <v>1834</v>
      </c>
      <c r="K4519" s="72" t="s">
        <v>161</v>
      </c>
      <c r="L4519" s="73">
        <v>1</v>
      </c>
      <c r="M4519" s="73" t="s">
        <v>108</v>
      </c>
      <c r="N4519" s="68" t="str">
        <f>VLOOKUP(K4519,[1]人員授權表!D$3:G$249,4,0)</f>
        <v>無機</v>
      </c>
      <c r="O4519" s="70" t="str">
        <f>IF(J4519=[1]人員授權表!$C$85,"Casper李羿勳",IF(J4519=[1]人員授權表!$C$188,"Iring陳俊明",IF(J4519=[1]人員授權表!$C$189,"Brian陳泓霖",VLOOKUP(K4519,[1]人員授權表!D$2:E$249,2,FALSE))))</f>
        <v>Dennis陳汶宏</v>
      </c>
      <c r="P4519" s="67">
        <f t="shared" si="250"/>
        <v>44790</v>
      </c>
      <c r="Q4519" s="75" t="str">
        <f t="shared" si="248"/>
        <v>週三</v>
      </c>
      <c r="R4519" s="80">
        <v>44762</v>
      </c>
      <c r="AA4519" s="1"/>
    </row>
    <row r="4520" spans="2:28">
      <c r="D4520" s="68" t="s">
        <v>50</v>
      </c>
      <c r="E4520" s="70" t="s">
        <v>51</v>
      </c>
      <c r="F4520" s="70" t="s">
        <v>1832</v>
      </c>
      <c r="G4520" s="67">
        <v>44749</v>
      </c>
      <c r="H4520" s="67">
        <v>44792</v>
      </c>
      <c r="I4520" s="71">
        <f t="shared" si="247"/>
        <v>43</v>
      </c>
      <c r="J4520" s="72" t="s">
        <v>1222</v>
      </c>
      <c r="K4520" s="72" t="s">
        <v>1835</v>
      </c>
      <c r="L4520" s="73">
        <v>1</v>
      </c>
      <c r="M4520" s="73" t="s">
        <v>108</v>
      </c>
      <c r="N4520" s="68" t="str">
        <f>VLOOKUP(K4520,[1]人員授權表!D$3:G$249,4,0)</f>
        <v>無機</v>
      </c>
      <c r="O4520" s="70" t="str">
        <f>IF(J4520=[1]人員授權表!$C$85,"Casper李羿勳",IF(J4520=[1]人員授權表!$C$188,"Iring陳俊明",IF(J4520=[1]人員授權表!$C$189,"Brian陳泓霖",VLOOKUP(K4520,[1]人員授權表!D$2:E$249,2,FALSE))))</f>
        <v>Dennis陳汶宏</v>
      </c>
      <c r="P4520" s="67">
        <f t="shared" si="250"/>
        <v>44790</v>
      </c>
      <c r="Q4520" s="75" t="str">
        <f t="shared" si="248"/>
        <v>週三</v>
      </c>
      <c r="R4520" s="80">
        <v>44762</v>
      </c>
      <c r="AA4520" s="1"/>
    </row>
    <row r="4521" spans="2:28">
      <c r="D4521" s="68" t="s">
        <v>50</v>
      </c>
      <c r="E4521" s="70" t="s">
        <v>51</v>
      </c>
      <c r="F4521" s="70" t="s">
        <v>1832</v>
      </c>
      <c r="G4521" s="67">
        <v>44749</v>
      </c>
      <c r="H4521" s="67">
        <v>44792</v>
      </c>
      <c r="I4521" s="71">
        <f t="shared" si="247"/>
        <v>43</v>
      </c>
      <c r="J4521" s="72" t="s">
        <v>175</v>
      </c>
      <c r="K4521" s="72" t="s">
        <v>176</v>
      </c>
      <c r="L4521" s="73">
        <v>1</v>
      </c>
      <c r="M4521" s="73" t="s">
        <v>108</v>
      </c>
      <c r="N4521" s="68" t="str">
        <f>VLOOKUP(K4521,[1]人員授權表!D$3:G$249,4,0)</f>
        <v>無機</v>
      </c>
      <c r="O4521" s="70" t="s">
        <v>177</v>
      </c>
      <c r="P4521" s="67">
        <f t="shared" si="250"/>
        <v>44790</v>
      </c>
      <c r="Q4521" s="75" t="str">
        <f t="shared" si="248"/>
        <v>週三</v>
      </c>
      <c r="R4521" s="80">
        <v>44757</v>
      </c>
      <c r="AA4521" s="1"/>
    </row>
    <row r="4522" spans="2:28">
      <c r="D4522" s="68" t="s">
        <v>50</v>
      </c>
      <c r="E4522" s="70" t="s">
        <v>51</v>
      </c>
      <c r="F4522" s="70" t="s">
        <v>1832</v>
      </c>
      <c r="G4522" s="67">
        <v>44749</v>
      </c>
      <c r="H4522" s="67">
        <v>44792</v>
      </c>
      <c r="I4522" s="71">
        <f t="shared" si="247"/>
        <v>43</v>
      </c>
      <c r="J4522" s="72" t="s">
        <v>290</v>
      </c>
      <c r="K4522" s="72" t="s">
        <v>291</v>
      </c>
      <c r="L4522" s="73">
        <v>1</v>
      </c>
      <c r="M4522" s="73" t="s">
        <v>108</v>
      </c>
      <c r="N4522" s="68" t="str">
        <f>VLOOKUP(K4522,[1]人員授權表!D$3:G$249,4,0)</f>
        <v>無機</v>
      </c>
      <c r="O4522" s="70" t="str">
        <f>IF(J4522=[1]人員授權表!$C$85,"Casper李羿勳",IF(J4522=[1]人員授權表!$C$188,"Iring陳俊明",IF(J4522=[1]人員授權表!$C$189,"Brian陳泓霖",VLOOKUP(K4522,[1]人員授權表!D$2:E$249,2,FALSE))))</f>
        <v>George陳志昇</v>
      </c>
      <c r="P4522" s="67">
        <f t="shared" si="250"/>
        <v>44790</v>
      </c>
      <c r="Q4522" s="75" t="str">
        <f t="shared" si="248"/>
        <v>週三</v>
      </c>
      <c r="R4522" s="80">
        <v>44762</v>
      </c>
      <c r="AA4522" s="1"/>
    </row>
    <row r="4523" spans="2:28">
      <c r="D4523" s="68" t="s">
        <v>50</v>
      </c>
      <c r="E4523" s="70" t="s">
        <v>51</v>
      </c>
      <c r="F4523" s="70" t="s">
        <v>1832</v>
      </c>
      <c r="G4523" s="67">
        <v>44749</v>
      </c>
      <c r="H4523" s="67">
        <v>44792</v>
      </c>
      <c r="I4523" s="71">
        <f t="shared" si="247"/>
        <v>43</v>
      </c>
      <c r="J4523" s="72" t="s">
        <v>204</v>
      </c>
      <c r="K4523" s="72" t="s">
        <v>205</v>
      </c>
      <c r="L4523" s="73">
        <v>1</v>
      </c>
      <c r="M4523" s="73" t="s">
        <v>108</v>
      </c>
      <c r="N4523" s="68" t="str">
        <f>VLOOKUP(K4523,[1]人員授權表!D$3:G$249,4,0)</f>
        <v>無機</v>
      </c>
      <c r="O4523" s="70" t="str">
        <f>IF(J4523=[1]人員授權表!$C$85,"Casper李羿勳",IF(J4523=[1]人員授權表!$C$188,"Iring陳俊明",IF(J4523=[1]人員授權表!$C$189,"Brian陳泓霖",VLOOKUP(K4523,[1]人員授權表!D$2:E$249,2,FALSE))))</f>
        <v>Iring陳俊明</v>
      </c>
      <c r="P4523" s="67">
        <f t="shared" si="250"/>
        <v>44790</v>
      </c>
      <c r="Q4523" s="75" t="str">
        <f t="shared" si="248"/>
        <v>週三</v>
      </c>
      <c r="R4523" s="80">
        <v>44763</v>
      </c>
      <c r="AA4523" s="1"/>
    </row>
    <row r="4524" spans="2:28">
      <c r="D4524" s="68" t="s">
        <v>50</v>
      </c>
      <c r="E4524" s="70" t="s">
        <v>51</v>
      </c>
      <c r="F4524" s="70" t="s">
        <v>1832</v>
      </c>
      <c r="G4524" s="67">
        <v>44749</v>
      </c>
      <c r="H4524" s="67">
        <v>44792</v>
      </c>
      <c r="I4524" s="71">
        <f t="shared" si="247"/>
        <v>43</v>
      </c>
      <c r="J4524" s="72" t="s">
        <v>206</v>
      </c>
      <c r="K4524" s="72" t="s">
        <v>179</v>
      </c>
      <c r="L4524" s="73">
        <v>1</v>
      </c>
      <c r="M4524" s="73" t="s">
        <v>108</v>
      </c>
      <c r="N4524" s="68" t="str">
        <f>VLOOKUP(K4524,[1]人員授權表!D$3:G$249,4,0)</f>
        <v>無機</v>
      </c>
      <c r="O4524" s="70" t="s">
        <v>115</v>
      </c>
      <c r="P4524" s="67">
        <f t="shared" si="250"/>
        <v>44790</v>
      </c>
      <c r="Q4524" s="75" t="str">
        <f t="shared" si="248"/>
        <v>週三</v>
      </c>
      <c r="R4524" s="80">
        <v>44763</v>
      </c>
      <c r="AA4524" s="1"/>
    </row>
    <row r="4525" spans="2:28">
      <c r="D4525" s="68" t="s">
        <v>50</v>
      </c>
      <c r="E4525" s="70" t="s">
        <v>51</v>
      </c>
      <c r="F4525" s="70" t="s">
        <v>1832</v>
      </c>
      <c r="G4525" s="67">
        <v>44749</v>
      </c>
      <c r="H4525" s="67">
        <v>44792</v>
      </c>
      <c r="I4525" s="71">
        <f t="shared" si="247"/>
        <v>43</v>
      </c>
      <c r="J4525" s="72" t="s">
        <v>178</v>
      </c>
      <c r="K4525" s="72" t="s">
        <v>179</v>
      </c>
      <c r="L4525" s="73">
        <v>1</v>
      </c>
      <c r="M4525" s="73" t="s">
        <v>108</v>
      </c>
      <c r="N4525" s="68" t="str">
        <f>VLOOKUP(K4525,[1]人員授權表!D$3:G$249,4,0)</f>
        <v>無機</v>
      </c>
      <c r="O4525" s="70" t="s">
        <v>115</v>
      </c>
      <c r="P4525" s="67">
        <f t="shared" si="250"/>
        <v>44790</v>
      </c>
      <c r="Q4525" s="75" t="str">
        <f t="shared" si="248"/>
        <v>週三</v>
      </c>
      <c r="R4525" s="80">
        <v>44763</v>
      </c>
      <c r="AA4525" s="1"/>
    </row>
    <row r="4526" spans="2:28">
      <c r="D4526" s="68" t="s">
        <v>50</v>
      </c>
      <c r="E4526" s="70" t="s">
        <v>51</v>
      </c>
      <c r="F4526" s="70" t="s">
        <v>1832</v>
      </c>
      <c r="G4526" s="67">
        <v>44749</v>
      </c>
      <c r="H4526" s="67">
        <v>44792</v>
      </c>
      <c r="I4526" s="71">
        <f t="shared" si="247"/>
        <v>43</v>
      </c>
      <c r="J4526" s="72" t="s">
        <v>141</v>
      </c>
      <c r="K4526" s="72" t="s">
        <v>142</v>
      </c>
      <c r="L4526" s="73">
        <v>1</v>
      </c>
      <c r="M4526" s="73" t="s">
        <v>108</v>
      </c>
      <c r="N4526" s="68" t="str">
        <f>VLOOKUP(K4526,[1]人員授權表!D$3:G$249,4,0)</f>
        <v>無機</v>
      </c>
      <c r="O4526" s="70" t="str">
        <f>IF(J4526=[1]人員授權表!$C$85,"Casper李羿勳",IF(J4526=[1]人員授權表!$C$188,"Iring陳俊明",IF(J4526=[1]人員授權表!$C$189,"Brian陳泓霖",VLOOKUP(K4526,[1]人員授權表!D$2:E$249,2,FALSE))))</f>
        <v>Dennis陳汶宏</v>
      </c>
      <c r="P4526" s="67">
        <f t="shared" si="250"/>
        <v>44790</v>
      </c>
      <c r="Q4526" s="75" t="str">
        <f t="shared" si="248"/>
        <v>週三</v>
      </c>
      <c r="R4526" s="80">
        <v>44761</v>
      </c>
      <c r="AA4526" s="1"/>
    </row>
    <row r="4527" spans="2:28">
      <c r="D4527" s="68" t="s">
        <v>50</v>
      </c>
      <c r="E4527" s="70" t="s">
        <v>51</v>
      </c>
      <c r="F4527" s="70" t="s">
        <v>1832</v>
      </c>
      <c r="G4527" s="67">
        <v>44749</v>
      </c>
      <c r="H4527" s="67">
        <v>44792</v>
      </c>
      <c r="I4527" s="71">
        <f t="shared" si="247"/>
        <v>43</v>
      </c>
      <c r="J4527" s="72" t="s">
        <v>966</v>
      </c>
      <c r="K4527" s="72" t="s">
        <v>154</v>
      </c>
      <c r="L4527" s="73">
        <v>1</v>
      </c>
      <c r="M4527" s="73" t="s">
        <v>108</v>
      </c>
      <c r="N4527" s="68" t="str">
        <f>VLOOKUP(K4527,[1]人員授權表!D$3:G$249,4,0)</f>
        <v>無機</v>
      </c>
      <c r="O4527" s="70" t="str">
        <f>IF(J4527=[1]人員授權表!$C$85,"Casper李羿勳",IF(J4527=[1]人員授權表!$C$188,"Iring陳俊明",IF(J4527=[1]人員授權表!$C$189,"Brian陳泓霖",VLOOKUP(K4527,[1]人員授權表!D$2:E$249,2,FALSE))))</f>
        <v>Ken張智凱</v>
      </c>
      <c r="P4527" s="67">
        <f t="shared" si="250"/>
        <v>44790</v>
      </c>
      <c r="Q4527" s="75" t="str">
        <f t="shared" si="248"/>
        <v>週三</v>
      </c>
      <c r="R4527" s="80">
        <v>44757</v>
      </c>
      <c r="AA4527" s="1"/>
    </row>
    <row r="4528" spans="2:28">
      <c r="D4528" s="68" t="s">
        <v>50</v>
      </c>
      <c r="E4528" s="70" t="s">
        <v>51</v>
      </c>
      <c r="F4528" s="70" t="s">
        <v>1832</v>
      </c>
      <c r="G4528" s="67">
        <v>44749</v>
      </c>
      <c r="H4528" s="67">
        <v>44792</v>
      </c>
      <c r="I4528" s="71">
        <f t="shared" si="247"/>
        <v>43</v>
      </c>
      <c r="J4528" s="72" t="s">
        <v>209</v>
      </c>
      <c r="K4528" s="72" t="s">
        <v>210</v>
      </c>
      <c r="L4528" s="73">
        <v>1</v>
      </c>
      <c r="M4528" s="73" t="s">
        <v>108</v>
      </c>
      <c r="N4528" s="68" t="str">
        <f>VLOOKUP(K4528,[1]人員授權表!D$3:G$249,4,0)</f>
        <v>無機</v>
      </c>
      <c r="O4528" s="70" t="str">
        <f>IF(J4528=[1]人員授權表!$C$85,"Casper李羿勳",IF(J4528=[1]人員授權表!$C$188,"Iring陳俊明",IF(J4528=[1]人員授權表!$C$189,"Brian陳泓霖",VLOOKUP(K4528,[1]人員授權表!D$2:E$249,2,FALSE))))</f>
        <v>Vicky游崴涵</v>
      </c>
      <c r="P4528" s="67">
        <f t="shared" si="250"/>
        <v>44790</v>
      </c>
      <c r="Q4528" s="75" t="str">
        <f t="shared" si="248"/>
        <v>週三</v>
      </c>
      <c r="R4528" s="80">
        <v>44764</v>
      </c>
      <c r="AA4528" s="1"/>
    </row>
    <row r="4529" spans="2:28">
      <c r="D4529" s="68" t="s">
        <v>50</v>
      </c>
      <c r="E4529" s="70" t="s">
        <v>51</v>
      </c>
      <c r="F4529" s="70" t="s">
        <v>1832</v>
      </c>
      <c r="G4529" s="67">
        <v>44749</v>
      </c>
      <c r="H4529" s="67">
        <v>44792</v>
      </c>
      <c r="I4529" s="71">
        <f t="shared" si="247"/>
        <v>43</v>
      </c>
      <c r="J4529" s="72" t="s">
        <v>167</v>
      </c>
      <c r="K4529" s="72" t="s">
        <v>168</v>
      </c>
      <c r="L4529" s="73">
        <v>1</v>
      </c>
      <c r="M4529" s="73" t="s">
        <v>108</v>
      </c>
      <c r="N4529" s="68" t="str">
        <f>VLOOKUP(K4529,[1]人員授權表!D$3:G$249,4,0)</f>
        <v>有機</v>
      </c>
      <c r="O4529" s="70" t="str">
        <f>IF(J4529=[1]人員授權表!$C$85,"Casper李羿勳",IF(J4529=[1]人員授權表!$C$188,"Iring陳俊明",IF(J4529=[1]人員授權表!$C$189,"Brian陳泓霖",VLOOKUP(K4529,[1]人員授權表!D$2:E$249,2,FALSE))))</f>
        <v>Una林庭瑄</v>
      </c>
      <c r="P4529" s="67">
        <f t="shared" si="250"/>
        <v>44790</v>
      </c>
      <c r="Q4529" s="75" t="str">
        <f t="shared" si="248"/>
        <v>週三</v>
      </c>
      <c r="R4529" s="80">
        <v>44762</v>
      </c>
      <c r="AA4529" s="1"/>
    </row>
    <row r="4530" spans="2:28">
      <c r="D4530" s="68" t="s">
        <v>50</v>
      </c>
      <c r="E4530" s="70" t="s">
        <v>51</v>
      </c>
      <c r="F4530" s="70" t="s">
        <v>1832</v>
      </c>
      <c r="G4530" s="67">
        <v>44749</v>
      </c>
      <c r="H4530" s="67">
        <v>44792</v>
      </c>
      <c r="I4530" s="71">
        <f t="shared" si="247"/>
        <v>43</v>
      </c>
      <c r="J4530" s="72" t="s">
        <v>257</v>
      </c>
      <c r="K4530" s="72" t="s">
        <v>1225</v>
      </c>
      <c r="L4530" s="73">
        <v>1</v>
      </c>
      <c r="M4530" s="73" t="s">
        <v>108</v>
      </c>
      <c r="N4530" s="68" t="str">
        <f>VLOOKUP(K4530,[1]人員授權表!D$3:G$249,4,0)</f>
        <v>有機</v>
      </c>
      <c r="O4530" s="70" t="str">
        <f>IF(J4530=[1]人員授權表!$C$85,"Casper李羿勳",IF(J4530=[1]人員授權表!$C$188,"Iring陳俊明",IF(J4530=[1]人員授權表!$C$189,"Brian陳泓霖",VLOOKUP(K4530,[1]人員授權表!D$2:E$249,2,FALSE))))</f>
        <v>Casper李羿勳</v>
      </c>
      <c r="P4530" s="67">
        <f t="shared" si="250"/>
        <v>44790</v>
      </c>
      <c r="Q4530" s="75" t="str">
        <f t="shared" si="248"/>
        <v>週三</v>
      </c>
      <c r="R4530" s="80">
        <v>44767</v>
      </c>
      <c r="AA4530" s="1"/>
    </row>
    <row r="4531" spans="2:28">
      <c r="D4531" s="68" t="s">
        <v>50</v>
      </c>
      <c r="E4531" s="70" t="s">
        <v>51</v>
      </c>
      <c r="F4531" s="70" t="s">
        <v>1832</v>
      </c>
      <c r="G4531" s="67">
        <v>44749</v>
      </c>
      <c r="H4531" s="67">
        <v>44792</v>
      </c>
      <c r="I4531" s="71">
        <f t="shared" si="247"/>
        <v>43</v>
      </c>
      <c r="J4531" s="98" t="s">
        <v>169</v>
      </c>
      <c r="K4531" s="98" t="s">
        <v>170</v>
      </c>
      <c r="L4531" s="73">
        <v>1</v>
      </c>
      <c r="M4531" s="73" t="s">
        <v>108</v>
      </c>
      <c r="N4531" s="68" t="str">
        <f>VLOOKUP(K4531,[1]人員授權表!D$3:G$249,4,0)</f>
        <v>有機</v>
      </c>
      <c r="O4531" s="70" t="str">
        <f>IF(J4531=[1]人員授權表!$C$85,"Casper李羿勳",IF(J4531=[1]人員授權表!$C$188,"Iring陳俊明",IF(J4531=[1]人員授權表!$C$189,"Brian陳泓霖",VLOOKUP(K4531,[1]人員授權表!D$2:E$249,2,FALSE))))</f>
        <v>Elle黃雅琪&amp;
Marco陳鴻鈞</v>
      </c>
      <c r="P4531" s="67">
        <f t="shared" si="250"/>
        <v>44790</v>
      </c>
      <c r="Q4531" s="75" t="str">
        <f t="shared" si="248"/>
        <v>週三</v>
      </c>
      <c r="R4531" s="80">
        <v>44783</v>
      </c>
      <c r="AA4531" s="1"/>
    </row>
    <row r="4532" spans="2:28">
      <c r="B4532" s="104"/>
      <c r="C4532" s="92"/>
      <c r="D4532" s="68" t="s">
        <v>1251</v>
      </c>
      <c r="E4532" s="89" t="s">
        <v>51</v>
      </c>
      <c r="F4532" s="90" t="s">
        <v>1836</v>
      </c>
      <c r="G4532" s="105">
        <v>44749</v>
      </c>
      <c r="H4532" s="105">
        <v>44792</v>
      </c>
      <c r="I4532" s="71">
        <f t="shared" si="247"/>
        <v>43</v>
      </c>
      <c r="J4532" s="106" t="s">
        <v>181</v>
      </c>
      <c r="K4532" s="106" t="s">
        <v>182</v>
      </c>
      <c r="L4532" s="100"/>
      <c r="M4532" s="73" t="s">
        <v>108</v>
      </c>
      <c r="N4532" s="94" t="str">
        <f>VLOOKUP(K4532,[1]人員授權表!D$3:G$249,4,0)</f>
        <v>有機</v>
      </c>
      <c r="O4532" s="89" t="str">
        <f>IF(J4532=[1]人員授權表!$C$85,"Casper李羿勳",IF(J4532=[1]人員授權表!$C$188,"Iring陳俊明",IF(J4532=[1]人員授權表!$C$189,"Brian陳泓霖",VLOOKUP(K4532,[1]人員授權表!D$2:E$249,2,FALSE))))</f>
        <v>Sara王淑玲</v>
      </c>
      <c r="P4532" s="92">
        <f t="shared" si="250"/>
        <v>44790</v>
      </c>
      <c r="Q4532" s="75" t="str">
        <f t="shared" si="248"/>
        <v>週三</v>
      </c>
      <c r="R4532" s="80" t="s">
        <v>3</v>
      </c>
      <c r="AA4532" s="102">
        <v>2</v>
      </c>
      <c r="AB4532" s="103" t="s">
        <v>1252</v>
      </c>
    </row>
    <row r="4533" spans="2:28">
      <c r="D4533" s="68" t="s">
        <v>50</v>
      </c>
      <c r="E4533" s="70" t="s">
        <v>51</v>
      </c>
      <c r="F4533" s="70" t="s">
        <v>1836</v>
      </c>
      <c r="G4533" s="67">
        <v>44749</v>
      </c>
      <c r="H4533" s="67">
        <v>44792</v>
      </c>
      <c r="I4533" s="71">
        <f t="shared" si="247"/>
        <v>43</v>
      </c>
      <c r="J4533" s="72" t="s">
        <v>184</v>
      </c>
      <c r="K4533" s="72" t="s">
        <v>185</v>
      </c>
      <c r="L4533" s="73">
        <v>1</v>
      </c>
      <c r="M4533" s="73" t="s">
        <v>108</v>
      </c>
      <c r="N4533" s="68" t="str">
        <f>VLOOKUP(K4533,[1]人員授權表!D$3:G$249,4,0)</f>
        <v>有機</v>
      </c>
      <c r="O4533" s="70" t="str">
        <f>IF(J4533=[1]人員授權表!$C$85,"Casper李羿勳",IF(J4533=[1]人員授權表!$C$188,"Iring陳俊明",IF(J4533=[1]人員授權表!$C$189,"Brian陳泓霖",VLOOKUP(K4533,[1]人員授權表!D$2:E$249,2,FALSE))))</f>
        <v>Una林庭瑄</v>
      </c>
      <c r="P4533" s="67">
        <f t="shared" si="250"/>
        <v>44790</v>
      </c>
      <c r="Q4533" s="75" t="str">
        <f t="shared" si="248"/>
        <v>週三</v>
      </c>
      <c r="R4533" s="80">
        <v>44761</v>
      </c>
      <c r="AA4533" s="1"/>
    </row>
    <row r="4534" spans="2:28">
      <c r="D4534" s="68" t="s">
        <v>50</v>
      </c>
      <c r="E4534" s="70" t="s">
        <v>51</v>
      </c>
      <c r="F4534" s="70" t="s">
        <v>1836</v>
      </c>
      <c r="G4534" s="67">
        <v>44749</v>
      </c>
      <c r="H4534" s="67">
        <v>44792</v>
      </c>
      <c r="I4534" s="71">
        <f t="shared" si="247"/>
        <v>43</v>
      </c>
      <c r="J4534" s="72" t="s">
        <v>919</v>
      </c>
      <c r="K4534" s="72" t="s">
        <v>187</v>
      </c>
      <c r="L4534" s="73">
        <v>1</v>
      </c>
      <c r="M4534" s="73" t="s">
        <v>108</v>
      </c>
      <c r="N4534" s="68" t="str">
        <f>VLOOKUP(K4534,[1]人員授權表!D$3:G$249,4,0)</f>
        <v>無機</v>
      </c>
      <c r="O4534" s="70" t="str">
        <f>IF(J4534=[1]人員授權表!$C$85,"Casper李羿勳",IF(J4534=[1]人員授權表!$C$188,"Iring陳俊明",IF(J4534=[1]人員授權表!$C$189,"Brian陳泓霖",VLOOKUP(K4534,[1]人員授權表!D$2:E$249,2,FALSE))))</f>
        <v>Ruby黃家蓁</v>
      </c>
      <c r="P4534" s="67">
        <f t="shared" si="250"/>
        <v>44790</v>
      </c>
      <c r="Q4534" s="75" t="str">
        <f t="shared" si="248"/>
        <v>週三</v>
      </c>
      <c r="R4534" s="80">
        <v>44757</v>
      </c>
      <c r="AA4534" s="1"/>
    </row>
    <row r="4535" spans="2:28">
      <c r="D4535" s="68" t="s">
        <v>50</v>
      </c>
      <c r="E4535" s="70" t="s">
        <v>51</v>
      </c>
      <c r="F4535" s="70" t="s">
        <v>1836</v>
      </c>
      <c r="G4535" s="67">
        <v>44749</v>
      </c>
      <c r="H4535" s="67">
        <v>44792</v>
      </c>
      <c r="I4535" s="71">
        <f t="shared" si="247"/>
        <v>43</v>
      </c>
      <c r="J4535" s="72" t="s">
        <v>188</v>
      </c>
      <c r="K4535" s="72" t="s">
        <v>189</v>
      </c>
      <c r="L4535" s="73">
        <v>1</v>
      </c>
      <c r="M4535" s="73" t="s">
        <v>108</v>
      </c>
      <c r="N4535" s="68" t="str">
        <f>VLOOKUP(K4535,[1]人員授權表!D$3:G$249,4,0)</f>
        <v>無機</v>
      </c>
      <c r="O4535" s="70" t="str">
        <f>IF(J4535=[1]人員授權表!$C$85,"Casper李羿勳",IF(J4535=[1]人員授權表!$C$188,"Iring陳俊明",IF(J4535=[1]人員授權表!$C$189,"Brian陳泓霖",VLOOKUP(K4535,[1]人員授權表!D$2:E$249,2,FALSE))))</f>
        <v>Iring陳俊明</v>
      </c>
      <c r="P4535" s="67">
        <f t="shared" si="250"/>
        <v>44790</v>
      </c>
      <c r="Q4535" s="75" t="str">
        <f t="shared" si="248"/>
        <v>週三</v>
      </c>
      <c r="R4535" s="80">
        <v>44762</v>
      </c>
      <c r="AA4535" s="1"/>
    </row>
    <row r="4536" spans="2:28">
      <c r="D4536" s="68" t="s">
        <v>50</v>
      </c>
      <c r="E4536" s="70" t="s">
        <v>51</v>
      </c>
      <c r="F4536" s="70" t="s">
        <v>1836</v>
      </c>
      <c r="G4536" s="67">
        <v>44749</v>
      </c>
      <c r="H4536" s="67">
        <v>44792</v>
      </c>
      <c r="I4536" s="71">
        <f t="shared" si="247"/>
        <v>43</v>
      </c>
      <c r="J4536" s="72" t="s">
        <v>190</v>
      </c>
      <c r="K4536" s="72" t="s">
        <v>140</v>
      </c>
      <c r="L4536" s="73">
        <v>1</v>
      </c>
      <c r="M4536" s="73" t="s">
        <v>108</v>
      </c>
      <c r="N4536" s="68" t="str">
        <f>VLOOKUP(K4536,[1]人員授權表!D$3:G$249,4,0)</f>
        <v>無機</v>
      </c>
      <c r="O4536" s="70" t="str">
        <f>IF(J4536=[1]人員授權表!$C$85,"Casper李羿勳",IF(J4536=[1]人員授權表!$C$188,"Iring陳俊明",IF(J4536=[1]人員授權表!$C$189,"Brian陳泓霖",VLOOKUP(K4536,[1]人員授權表!D$2:E$249,2,FALSE))))</f>
        <v>Iring陳俊明</v>
      </c>
      <c r="P4536" s="67">
        <f t="shared" si="250"/>
        <v>44790</v>
      </c>
      <c r="Q4536" s="75" t="str">
        <f t="shared" si="248"/>
        <v>週三</v>
      </c>
      <c r="R4536" s="80">
        <v>44762</v>
      </c>
      <c r="AA4536" s="1"/>
    </row>
    <row r="4537" spans="2:28">
      <c r="D4537" s="68" t="s">
        <v>50</v>
      </c>
      <c r="E4537" s="70" t="s">
        <v>51</v>
      </c>
      <c r="F4537" s="70" t="s">
        <v>1836</v>
      </c>
      <c r="G4537" s="67">
        <v>44749</v>
      </c>
      <c r="H4537" s="67">
        <v>44792</v>
      </c>
      <c r="I4537" s="71">
        <f t="shared" si="247"/>
        <v>43</v>
      </c>
      <c r="J4537" s="72" t="s">
        <v>194</v>
      </c>
      <c r="K4537" s="72" t="s">
        <v>187</v>
      </c>
      <c r="L4537" s="73">
        <v>1</v>
      </c>
      <c r="M4537" s="73" t="s">
        <v>108</v>
      </c>
      <c r="N4537" s="68" t="str">
        <f>VLOOKUP(K4537,[1]人員授權表!D$3:G$249,4,0)</f>
        <v>無機</v>
      </c>
      <c r="O4537" s="70" t="str">
        <f>IF(J4537=[1]人員授權表!$C$85,"Casper李羿勳",IF(J4537=[1]人員授權表!$C$188,"Iring陳俊明",IF(J4537=[1]人員授權表!$C$189,"Brian陳泓霖",VLOOKUP(K4537,[1]人員授權表!D$2:E$249,2,FALSE))))</f>
        <v>Ruby黃家蓁</v>
      </c>
      <c r="P4537" s="67">
        <f t="shared" si="250"/>
        <v>44790</v>
      </c>
      <c r="Q4537" s="75" t="str">
        <f t="shared" si="248"/>
        <v>週三</v>
      </c>
      <c r="R4537" s="80">
        <v>44761</v>
      </c>
      <c r="AA4537" s="1"/>
    </row>
    <row r="4538" spans="2:28">
      <c r="D4538" s="68" t="s">
        <v>50</v>
      </c>
      <c r="E4538" s="70" t="s">
        <v>51</v>
      </c>
      <c r="F4538" s="70" t="s">
        <v>1836</v>
      </c>
      <c r="G4538" s="67">
        <v>44749</v>
      </c>
      <c r="H4538" s="67">
        <v>44792</v>
      </c>
      <c r="I4538" s="71">
        <f t="shared" si="247"/>
        <v>43</v>
      </c>
      <c r="J4538" s="72" t="s">
        <v>195</v>
      </c>
      <c r="K4538" s="72" t="s">
        <v>196</v>
      </c>
      <c r="L4538" s="73">
        <v>1</v>
      </c>
      <c r="M4538" s="73" t="s">
        <v>108</v>
      </c>
      <c r="N4538" s="68" t="str">
        <f>VLOOKUP(K4538,[1]人員授權表!D$3:G$249,4,0)</f>
        <v>無機</v>
      </c>
      <c r="O4538" s="70" t="str">
        <f>IF(J4538=[1]人員授權表!$C$85,"Casper李羿勳",IF(J4538=[1]人員授權表!$C$188,"Iring陳俊明",IF(J4538=[1]人員授權表!$C$189,"Brian陳泓霖",VLOOKUP(K4538,[1]人員授權表!D$2:E$249,2,FALSE))))</f>
        <v>Debby胡萱黛</v>
      </c>
      <c r="P4538" s="67">
        <f t="shared" si="250"/>
        <v>44790</v>
      </c>
      <c r="Q4538" s="75" t="str">
        <f t="shared" si="248"/>
        <v>週三</v>
      </c>
      <c r="R4538" s="80">
        <v>44764</v>
      </c>
      <c r="AA4538" s="1"/>
    </row>
    <row r="4539" spans="2:28">
      <c r="D4539" s="68" t="s">
        <v>50</v>
      </c>
      <c r="E4539" s="70" t="s">
        <v>51</v>
      </c>
      <c r="F4539" s="70" t="s">
        <v>1836</v>
      </c>
      <c r="G4539" s="67">
        <v>44749</v>
      </c>
      <c r="H4539" s="67">
        <v>44792</v>
      </c>
      <c r="I4539" s="71">
        <f t="shared" si="247"/>
        <v>43</v>
      </c>
      <c r="J4539" s="72" t="s">
        <v>198</v>
      </c>
      <c r="K4539" s="72" t="s">
        <v>199</v>
      </c>
      <c r="L4539" s="73">
        <v>1</v>
      </c>
      <c r="M4539" s="73" t="s">
        <v>108</v>
      </c>
      <c r="N4539" s="68" t="str">
        <f>VLOOKUP(K4539,[1]人員授權表!D$3:G$249,4,0)</f>
        <v>無機</v>
      </c>
      <c r="O4539" s="70" t="str">
        <f>IF(J4539=[1]人員授權表!$C$85,"Casper李羿勳",IF(J4539=[1]人員授權表!$C$188,"Iring陳俊明",IF(J4539=[1]人員授權表!$C$189,"Brian陳泓霖",VLOOKUP(K4539,[1]人員授權表!D$2:E$249,2,FALSE))))</f>
        <v>Vicky游崴涵</v>
      </c>
      <c r="P4539" s="67">
        <f t="shared" si="250"/>
        <v>44790</v>
      </c>
      <c r="Q4539" s="75" t="str">
        <f t="shared" si="248"/>
        <v>週三</v>
      </c>
      <c r="R4539" s="80">
        <v>44763</v>
      </c>
      <c r="AA4539" s="1"/>
    </row>
    <row r="4540" spans="2:28">
      <c r="D4540" s="68" t="s">
        <v>50</v>
      </c>
      <c r="E4540" s="70" t="s">
        <v>51</v>
      </c>
      <c r="F4540" s="70" t="s">
        <v>1836</v>
      </c>
      <c r="G4540" s="67">
        <v>44749</v>
      </c>
      <c r="H4540" s="67">
        <v>44792</v>
      </c>
      <c r="I4540" s="71">
        <f t="shared" si="247"/>
        <v>43</v>
      </c>
      <c r="J4540" s="72" t="s">
        <v>200</v>
      </c>
      <c r="K4540" s="72" t="s">
        <v>201</v>
      </c>
      <c r="L4540" s="73">
        <v>1</v>
      </c>
      <c r="M4540" s="73" t="s">
        <v>108</v>
      </c>
      <c r="N4540" s="68" t="str">
        <f>VLOOKUP(K4540,[1]人員授權表!D$3:G$249,4,0)</f>
        <v>無機</v>
      </c>
      <c r="O4540" s="70" t="str">
        <f>IF(J4540=[1]人員授權表!$C$85,"Casper李羿勳",IF(J4540=[1]人員授權表!$C$188,"Iring陳俊明",IF(J4540=[1]人員授權表!$C$189,"Brian陳泓霖",VLOOKUP(K4540,[1]人員授權表!D$2:E$249,2,FALSE))))</f>
        <v>Ruby黃家蓁</v>
      </c>
      <c r="P4540" s="67">
        <f t="shared" si="250"/>
        <v>44790</v>
      </c>
      <c r="Q4540" s="75" t="str">
        <f t="shared" si="248"/>
        <v>週三</v>
      </c>
      <c r="R4540" s="80">
        <v>44757</v>
      </c>
      <c r="AA4540" s="1"/>
    </row>
    <row r="4541" spans="2:28">
      <c r="D4541" s="68" t="s">
        <v>50</v>
      </c>
      <c r="E4541" s="70" t="s">
        <v>51</v>
      </c>
      <c r="F4541" s="70" t="s">
        <v>1836</v>
      </c>
      <c r="G4541" s="67">
        <v>44749</v>
      </c>
      <c r="H4541" s="67">
        <v>44792</v>
      </c>
      <c r="I4541" s="71">
        <f t="shared" si="247"/>
        <v>43</v>
      </c>
      <c r="J4541" s="72" t="s">
        <v>151</v>
      </c>
      <c r="K4541" s="72" t="s">
        <v>152</v>
      </c>
      <c r="L4541" s="73">
        <v>1</v>
      </c>
      <c r="M4541" s="73" t="s">
        <v>108</v>
      </c>
      <c r="N4541" s="68" t="str">
        <f>VLOOKUP(K4541,[1]人員授權表!D$3:G$249,4,0)</f>
        <v>無機</v>
      </c>
      <c r="O4541" s="70" t="str">
        <f>IF(J4541=[1]人員授權表!$C$85,"Casper李羿勳",IF(J4541=[1]人員授權表!$C$188,"Iring陳俊明",IF(J4541=[1]人員授權表!$C$189,"Brian陳泓霖",VLOOKUP(K4541,[1]人員授權表!D$2:E$249,2,FALSE))))</f>
        <v>Vicky游崴涵</v>
      </c>
      <c r="P4541" s="67">
        <f t="shared" si="250"/>
        <v>44790</v>
      </c>
      <c r="Q4541" s="75" t="str">
        <f t="shared" si="248"/>
        <v>週三</v>
      </c>
      <c r="R4541" s="80">
        <v>44763</v>
      </c>
      <c r="AA4541" s="1"/>
    </row>
    <row r="4542" spans="2:28">
      <c r="D4542" s="68" t="s">
        <v>50</v>
      </c>
      <c r="E4542" s="70" t="s">
        <v>51</v>
      </c>
      <c r="F4542" s="70" t="s">
        <v>1836</v>
      </c>
      <c r="G4542" s="67">
        <v>44749</v>
      </c>
      <c r="H4542" s="67">
        <v>44792</v>
      </c>
      <c r="I4542" s="71">
        <f t="shared" si="247"/>
        <v>43</v>
      </c>
      <c r="J4542" s="72" t="s">
        <v>175</v>
      </c>
      <c r="K4542" s="72" t="s">
        <v>176</v>
      </c>
      <c r="L4542" s="73">
        <v>1</v>
      </c>
      <c r="M4542" s="73" t="s">
        <v>108</v>
      </c>
      <c r="N4542" s="68" t="str">
        <f>VLOOKUP(K4542,[1]人員授權表!D$3:G$249,4,0)</f>
        <v>無機</v>
      </c>
      <c r="O4542" s="70" t="s">
        <v>177</v>
      </c>
      <c r="P4542" s="67">
        <f t="shared" si="250"/>
        <v>44790</v>
      </c>
      <c r="Q4542" s="75" t="str">
        <f t="shared" si="248"/>
        <v>週三</v>
      </c>
      <c r="R4542" s="80">
        <v>44757</v>
      </c>
      <c r="AA4542" s="1"/>
    </row>
    <row r="4543" spans="2:28">
      <c r="D4543" s="68" t="s">
        <v>50</v>
      </c>
      <c r="E4543" s="70" t="s">
        <v>51</v>
      </c>
      <c r="F4543" s="70" t="s">
        <v>1836</v>
      </c>
      <c r="G4543" s="67">
        <v>44749</v>
      </c>
      <c r="H4543" s="67">
        <v>44792</v>
      </c>
      <c r="I4543" s="71">
        <f t="shared" si="247"/>
        <v>43</v>
      </c>
      <c r="J4543" s="72" t="s">
        <v>204</v>
      </c>
      <c r="K4543" s="72" t="s">
        <v>205</v>
      </c>
      <c r="L4543" s="73">
        <v>1</v>
      </c>
      <c r="M4543" s="73" t="s">
        <v>108</v>
      </c>
      <c r="N4543" s="68" t="str">
        <f>VLOOKUP(K4543,[1]人員授權表!D$3:G$249,4,0)</f>
        <v>無機</v>
      </c>
      <c r="O4543" s="70" t="str">
        <f>IF(J4543=[1]人員授權表!$C$85,"Casper李羿勳",IF(J4543=[1]人員授權表!$C$188,"Iring陳俊明",IF(J4543=[1]人員授權表!$C$189,"Brian陳泓霖",VLOOKUP(K4543,[1]人員授權表!D$2:E$249,2,FALSE))))</f>
        <v>Iring陳俊明</v>
      </c>
      <c r="P4543" s="67">
        <f t="shared" si="250"/>
        <v>44790</v>
      </c>
      <c r="Q4543" s="75" t="str">
        <f t="shared" si="248"/>
        <v>週三</v>
      </c>
      <c r="R4543" s="80">
        <v>44763</v>
      </c>
      <c r="AA4543" s="1"/>
    </row>
    <row r="4544" spans="2:28">
      <c r="D4544" s="68" t="s">
        <v>50</v>
      </c>
      <c r="E4544" s="70" t="s">
        <v>51</v>
      </c>
      <c r="F4544" s="70" t="s">
        <v>1836</v>
      </c>
      <c r="G4544" s="67">
        <v>44749</v>
      </c>
      <c r="H4544" s="67">
        <v>44792</v>
      </c>
      <c r="I4544" s="71">
        <f t="shared" si="247"/>
        <v>43</v>
      </c>
      <c r="J4544" s="72" t="s">
        <v>206</v>
      </c>
      <c r="K4544" s="72" t="s">
        <v>179</v>
      </c>
      <c r="L4544" s="73">
        <v>1</v>
      </c>
      <c r="M4544" s="73" t="s">
        <v>108</v>
      </c>
      <c r="N4544" s="68" t="str">
        <f>VLOOKUP(K4544,[1]人員授權表!D$3:G$249,4,0)</f>
        <v>無機</v>
      </c>
      <c r="O4544" s="70" t="s">
        <v>115</v>
      </c>
      <c r="P4544" s="67">
        <f t="shared" si="250"/>
        <v>44790</v>
      </c>
      <c r="Q4544" s="75" t="str">
        <f t="shared" si="248"/>
        <v>週三</v>
      </c>
      <c r="R4544" s="80">
        <v>44763</v>
      </c>
      <c r="AA4544" s="1"/>
    </row>
    <row r="4545" spans="2:28">
      <c r="D4545" s="68" t="s">
        <v>50</v>
      </c>
      <c r="E4545" s="70" t="s">
        <v>51</v>
      </c>
      <c r="F4545" s="70" t="s">
        <v>1836</v>
      </c>
      <c r="G4545" s="67">
        <v>44749</v>
      </c>
      <c r="H4545" s="67">
        <v>44792</v>
      </c>
      <c r="I4545" s="71">
        <f t="shared" si="247"/>
        <v>43</v>
      </c>
      <c r="J4545" s="72" t="s">
        <v>178</v>
      </c>
      <c r="K4545" s="72" t="s">
        <v>179</v>
      </c>
      <c r="L4545" s="73">
        <v>1</v>
      </c>
      <c r="M4545" s="73" t="s">
        <v>108</v>
      </c>
      <c r="N4545" s="68" t="str">
        <f>VLOOKUP(K4545,[1]人員授權表!D$3:G$249,4,0)</f>
        <v>無機</v>
      </c>
      <c r="O4545" s="70" t="s">
        <v>115</v>
      </c>
      <c r="P4545" s="67">
        <f t="shared" si="250"/>
        <v>44790</v>
      </c>
      <c r="Q4545" s="75" t="str">
        <f t="shared" si="248"/>
        <v>週三</v>
      </c>
      <c r="R4545" s="80">
        <v>44763</v>
      </c>
      <c r="AA4545" s="1"/>
    </row>
    <row r="4546" spans="2:28">
      <c r="D4546" s="68" t="s">
        <v>50</v>
      </c>
      <c r="E4546" s="70" t="s">
        <v>51</v>
      </c>
      <c r="F4546" s="70" t="s">
        <v>1836</v>
      </c>
      <c r="G4546" s="67">
        <v>44749</v>
      </c>
      <c r="H4546" s="67">
        <v>44792</v>
      </c>
      <c r="I4546" s="71">
        <f t="shared" si="247"/>
        <v>43</v>
      </c>
      <c r="J4546" s="72" t="s">
        <v>141</v>
      </c>
      <c r="K4546" s="72" t="s">
        <v>142</v>
      </c>
      <c r="L4546" s="73">
        <v>1</v>
      </c>
      <c r="M4546" s="73" t="s">
        <v>108</v>
      </c>
      <c r="N4546" s="68" t="str">
        <f>VLOOKUP(K4546,[1]人員授權表!D$3:G$249,4,0)</f>
        <v>無機</v>
      </c>
      <c r="O4546" s="70" t="str">
        <f>IF(J4546=[1]人員授權表!$C$85,"Casper李羿勳",IF(J4546=[1]人員授權表!$C$188,"Iring陳俊明",IF(J4546=[1]人員授權表!$C$189,"Brian陳泓霖",VLOOKUP(K4546,[1]人員授權表!D$2:E$249,2,FALSE))))</f>
        <v>Dennis陳汶宏</v>
      </c>
      <c r="P4546" s="67">
        <f t="shared" si="250"/>
        <v>44790</v>
      </c>
      <c r="Q4546" s="75" t="str">
        <f t="shared" si="248"/>
        <v>週三</v>
      </c>
      <c r="R4546" s="80">
        <v>44774</v>
      </c>
      <c r="AA4546" s="1"/>
    </row>
    <row r="4547" spans="2:28">
      <c r="D4547" s="68" t="s">
        <v>50</v>
      </c>
      <c r="E4547" s="70" t="s">
        <v>51</v>
      </c>
      <c r="F4547" s="70" t="s">
        <v>1836</v>
      </c>
      <c r="G4547" s="67">
        <v>44749</v>
      </c>
      <c r="H4547" s="67">
        <v>44792</v>
      </c>
      <c r="I4547" s="71">
        <f t="shared" si="247"/>
        <v>43</v>
      </c>
      <c r="J4547" s="72" t="s">
        <v>209</v>
      </c>
      <c r="K4547" s="72" t="s">
        <v>210</v>
      </c>
      <c r="L4547" s="73">
        <v>1</v>
      </c>
      <c r="M4547" s="73" t="s">
        <v>108</v>
      </c>
      <c r="N4547" s="68" t="str">
        <f>VLOOKUP(K4547,[1]人員授權表!D$3:G$249,4,0)</f>
        <v>無機</v>
      </c>
      <c r="O4547" s="70" t="str">
        <f>IF(J4547=[1]人員授權表!$C$85,"Casper李羿勳",IF(J4547=[1]人員授權表!$C$188,"Iring陳俊明",IF(J4547=[1]人員授權表!$C$189,"Brian陳泓霖",VLOOKUP(K4547,[1]人員授權表!D$2:E$249,2,FALSE))))</f>
        <v>Vicky游崴涵</v>
      </c>
      <c r="P4547" s="67">
        <f t="shared" si="250"/>
        <v>44790</v>
      </c>
      <c r="Q4547" s="75" t="str">
        <f t="shared" si="248"/>
        <v>週三</v>
      </c>
      <c r="R4547" s="80">
        <v>44764</v>
      </c>
      <c r="AA4547" s="1"/>
    </row>
    <row r="4548" spans="2:28">
      <c r="D4548" s="68" t="s">
        <v>50</v>
      </c>
      <c r="E4548" s="70" t="s">
        <v>51</v>
      </c>
      <c r="F4548" s="70" t="s">
        <v>1836</v>
      </c>
      <c r="G4548" s="67">
        <v>44749</v>
      </c>
      <c r="H4548" s="67">
        <v>44792</v>
      </c>
      <c r="I4548" s="71">
        <f t="shared" si="247"/>
        <v>43</v>
      </c>
      <c r="J4548" s="72" t="s">
        <v>167</v>
      </c>
      <c r="K4548" s="72" t="s">
        <v>168</v>
      </c>
      <c r="L4548" s="73">
        <v>1</v>
      </c>
      <c r="M4548" s="73" t="s">
        <v>108</v>
      </c>
      <c r="N4548" s="68" t="str">
        <f>VLOOKUP(K4548,[1]人員授權表!D$3:G$249,4,0)</f>
        <v>有機</v>
      </c>
      <c r="O4548" s="70" t="str">
        <f>IF(J4548=[1]人員授權表!$C$85,"Casper李羿勳",IF(J4548=[1]人員授權表!$C$188,"Iring陳俊明",IF(J4548=[1]人員授權表!$C$189,"Brian陳泓霖",VLOOKUP(K4548,[1]人員授權表!D$2:E$249,2,FALSE))))</f>
        <v>Una林庭瑄</v>
      </c>
      <c r="P4548" s="67">
        <f t="shared" si="250"/>
        <v>44790</v>
      </c>
      <c r="Q4548" s="75" t="str">
        <f t="shared" si="248"/>
        <v>週三</v>
      </c>
      <c r="R4548" s="80">
        <v>44762</v>
      </c>
      <c r="AA4548" s="1"/>
    </row>
    <row r="4549" spans="2:28">
      <c r="D4549" s="68" t="s">
        <v>50</v>
      </c>
      <c r="E4549" s="70" t="s">
        <v>51</v>
      </c>
      <c r="F4549" s="70" t="s">
        <v>1836</v>
      </c>
      <c r="G4549" s="67">
        <v>44749</v>
      </c>
      <c r="H4549" s="67">
        <v>44792</v>
      </c>
      <c r="I4549" s="71">
        <f t="shared" si="247"/>
        <v>43</v>
      </c>
      <c r="J4549" s="72" t="s">
        <v>169</v>
      </c>
      <c r="K4549" s="72" t="s">
        <v>170</v>
      </c>
      <c r="L4549" s="73">
        <v>1</v>
      </c>
      <c r="M4549" s="73" t="s">
        <v>108</v>
      </c>
      <c r="N4549" s="68" t="str">
        <f>VLOOKUP(K4549,[1]人員授權表!D$3:G$249,4,0)</f>
        <v>有機</v>
      </c>
      <c r="O4549" s="70" t="str">
        <f>IF(J4549=[1]人員授權表!$C$85,"Casper李羿勳",IF(J4549=[1]人員授權表!$C$188,"Iring陳俊明",IF(J4549=[1]人員授權表!$C$189,"Brian陳泓霖",VLOOKUP(K4549,[1]人員授權表!D$2:E$249,2,FALSE))))</f>
        <v>Elle黃雅琪&amp;
Marco陳鴻鈞</v>
      </c>
      <c r="P4549" s="67">
        <f t="shared" si="250"/>
        <v>44790</v>
      </c>
      <c r="Q4549" s="75" t="str">
        <f t="shared" si="248"/>
        <v>週三</v>
      </c>
      <c r="R4549" s="80">
        <v>44783</v>
      </c>
      <c r="AA4549" s="1"/>
    </row>
    <row r="4550" spans="2:28">
      <c r="B4550" s="104"/>
      <c r="C4550" s="92"/>
      <c r="D4550" s="68" t="s">
        <v>1251</v>
      </c>
      <c r="E4550" s="89" t="s">
        <v>51</v>
      </c>
      <c r="F4550" s="90" t="s">
        <v>1837</v>
      </c>
      <c r="G4550" s="105">
        <v>44749</v>
      </c>
      <c r="H4550" s="105">
        <v>44792</v>
      </c>
      <c r="I4550" s="71">
        <f t="shared" si="247"/>
        <v>43</v>
      </c>
      <c r="J4550" s="106" t="s">
        <v>181</v>
      </c>
      <c r="K4550" s="106" t="s">
        <v>182</v>
      </c>
      <c r="L4550" s="100"/>
      <c r="M4550" s="73" t="s">
        <v>108</v>
      </c>
      <c r="N4550" s="94" t="str">
        <f>VLOOKUP(K4550,[1]人員授權表!D$3:G$249,4,0)</f>
        <v>有機</v>
      </c>
      <c r="O4550" s="89" t="str">
        <f>IF(J4550=[1]人員授權表!$C$85,"Casper李羿勳",IF(J4550=[1]人員授權表!$C$188,"Iring陳俊明",IF(J4550=[1]人員授權表!$C$189,"Brian陳泓霖",VLOOKUP(K4550,[1]人員授權表!D$2:E$249,2,FALSE))))</f>
        <v>Sara王淑玲</v>
      </c>
      <c r="P4550" s="92">
        <f t="shared" si="250"/>
        <v>44790</v>
      </c>
      <c r="Q4550" s="75" t="str">
        <f t="shared" si="248"/>
        <v>週三</v>
      </c>
      <c r="R4550" s="80" t="s">
        <v>3</v>
      </c>
      <c r="AA4550" s="102">
        <v>2</v>
      </c>
      <c r="AB4550" s="103" t="s">
        <v>1252</v>
      </c>
    </row>
    <row r="4551" spans="2:28">
      <c r="D4551" s="68" t="s">
        <v>50</v>
      </c>
      <c r="E4551" s="70" t="s">
        <v>51</v>
      </c>
      <c r="F4551" s="70" t="s">
        <v>1837</v>
      </c>
      <c r="G4551" s="67">
        <v>44749</v>
      </c>
      <c r="H4551" s="67">
        <v>44792</v>
      </c>
      <c r="I4551" s="71">
        <f t="shared" ref="I4551:I4614" si="251">_xlfn.DAYS(H4551,G4551)</f>
        <v>43</v>
      </c>
      <c r="J4551" s="72" t="s">
        <v>184</v>
      </c>
      <c r="K4551" s="72" t="s">
        <v>185</v>
      </c>
      <c r="L4551" s="73">
        <v>1</v>
      </c>
      <c r="M4551" s="73" t="s">
        <v>108</v>
      </c>
      <c r="N4551" s="68" t="str">
        <f>VLOOKUP(K4551,[1]人員授權表!D$3:G$249,4,0)</f>
        <v>有機</v>
      </c>
      <c r="O4551" s="70" t="str">
        <f>IF(J4551=[1]人員授權表!$C$85,"Casper李羿勳",IF(J4551=[1]人員授權表!$C$188,"Iring陳俊明",IF(J4551=[1]人員授權表!$C$189,"Brian陳泓霖",VLOOKUP(K4551,[1]人員授權表!D$2:E$249,2,FALSE))))</f>
        <v>Una林庭瑄</v>
      </c>
      <c r="P4551" s="67">
        <f t="shared" si="250"/>
        <v>44790</v>
      </c>
      <c r="Q4551" s="75" t="str">
        <f t="shared" ref="Q4551:Q4614" si="252">TEXT(P4551,"aaa")</f>
        <v>週三</v>
      </c>
      <c r="R4551" s="80">
        <v>44761</v>
      </c>
      <c r="AA4551" s="1"/>
    </row>
    <row r="4552" spans="2:28">
      <c r="D4552" s="68" t="s">
        <v>50</v>
      </c>
      <c r="E4552" s="70" t="s">
        <v>51</v>
      </c>
      <c r="F4552" s="70" t="s">
        <v>1837</v>
      </c>
      <c r="G4552" s="67">
        <v>44749</v>
      </c>
      <c r="H4552" s="67">
        <v>44792</v>
      </c>
      <c r="I4552" s="71">
        <f t="shared" si="251"/>
        <v>43</v>
      </c>
      <c r="J4552" s="72" t="s">
        <v>919</v>
      </c>
      <c r="K4552" s="72" t="s">
        <v>187</v>
      </c>
      <c r="L4552" s="73">
        <v>1</v>
      </c>
      <c r="M4552" s="73" t="s">
        <v>108</v>
      </c>
      <c r="N4552" s="68" t="str">
        <f>VLOOKUP(K4552,[1]人員授權表!D$3:G$249,4,0)</f>
        <v>無機</v>
      </c>
      <c r="O4552" s="70" t="str">
        <f>IF(J4552=[1]人員授權表!$C$85,"Casper李羿勳",IF(J4552=[1]人員授權表!$C$188,"Iring陳俊明",IF(J4552=[1]人員授權表!$C$189,"Brian陳泓霖",VLOOKUP(K4552,[1]人員授權表!D$2:E$249,2,FALSE))))</f>
        <v>Ruby黃家蓁</v>
      </c>
      <c r="P4552" s="67">
        <f t="shared" si="250"/>
        <v>44790</v>
      </c>
      <c r="Q4552" s="75" t="str">
        <f t="shared" si="252"/>
        <v>週三</v>
      </c>
      <c r="R4552" s="80">
        <v>44757</v>
      </c>
      <c r="AA4552" s="1"/>
    </row>
    <row r="4553" spans="2:28">
      <c r="D4553" s="68" t="s">
        <v>50</v>
      </c>
      <c r="E4553" s="70" t="s">
        <v>51</v>
      </c>
      <c r="F4553" s="70" t="s">
        <v>1837</v>
      </c>
      <c r="G4553" s="67">
        <v>44749</v>
      </c>
      <c r="H4553" s="67">
        <v>44792</v>
      </c>
      <c r="I4553" s="71">
        <f t="shared" si="251"/>
        <v>43</v>
      </c>
      <c r="J4553" s="72" t="s">
        <v>188</v>
      </c>
      <c r="K4553" s="72" t="s">
        <v>189</v>
      </c>
      <c r="L4553" s="73">
        <v>1</v>
      </c>
      <c r="M4553" s="73" t="s">
        <v>108</v>
      </c>
      <c r="N4553" s="68" t="str">
        <f>VLOOKUP(K4553,[1]人員授權表!D$3:G$249,4,0)</f>
        <v>無機</v>
      </c>
      <c r="O4553" s="70" t="str">
        <f>IF(J4553=[1]人員授權表!$C$85,"Casper李羿勳",IF(J4553=[1]人員授權表!$C$188,"Iring陳俊明",IF(J4553=[1]人員授權表!$C$189,"Brian陳泓霖",VLOOKUP(K4553,[1]人員授權表!D$2:E$249,2,FALSE))))</f>
        <v>Iring陳俊明</v>
      </c>
      <c r="P4553" s="67">
        <f t="shared" si="250"/>
        <v>44790</v>
      </c>
      <c r="Q4553" s="75" t="str">
        <f t="shared" si="252"/>
        <v>週三</v>
      </c>
      <c r="R4553" s="80">
        <v>44762</v>
      </c>
      <c r="AA4553" s="1"/>
    </row>
    <row r="4554" spans="2:28">
      <c r="D4554" s="68" t="s">
        <v>50</v>
      </c>
      <c r="E4554" s="70" t="s">
        <v>51</v>
      </c>
      <c r="F4554" s="70" t="s">
        <v>1837</v>
      </c>
      <c r="G4554" s="67">
        <v>44749</v>
      </c>
      <c r="H4554" s="67">
        <v>44792</v>
      </c>
      <c r="I4554" s="71">
        <f t="shared" si="251"/>
        <v>43</v>
      </c>
      <c r="J4554" s="72" t="s">
        <v>190</v>
      </c>
      <c r="K4554" s="72" t="s">
        <v>140</v>
      </c>
      <c r="L4554" s="73">
        <v>1</v>
      </c>
      <c r="M4554" s="73" t="s">
        <v>108</v>
      </c>
      <c r="N4554" s="68" t="str">
        <f>VLOOKUP(K4554,[1]人員授權表!D$3:G$249,4,0)</f>
        <v>無機</v>
      </c>
      <c r="O4554" s="70" t="str">
        <f>IF(J4554=[1]人員授權表!$C$85,"Casper李羿勳",IF(J4554=[1]人員授權表!$C$188,"Iring陳俊明",IF(J4554=[1]人員授權表!$C$189,"Brian陳泓霖",VLOOKUP(K4554,[1]人員授權表!D$2:E$249,2,FALSE))))</f>
        <v>Iring陳俊明</v>
      </c>
      <c r="P4554" s="67">
        <f t="shared" si="250"/>
        <v>44790</v>
      </c>
      <c r="Q4554" s="75" t="str">
        <f t="shared" si="252"/>
        <v>週三</v>
      </c>
      <c r="R4554" s="80">
        <v>44762</v>
      </c>
      <c r="AA4554" s="1"/>
    </row>
    <row r="4555" spans="2:28">
      <c r="D4555" s="68" t="s">
        <v>50</v>
      </c>
      <c r="E4555" s="70" t="s">
        <v>51</v>
      </c>
      <c r="F4555" s="70" t="s">
        <v>1837</v>
      </c>
      <c r="G4555" s="67">
        <v>44749</v>
      </c>
      <c r="H4555" s="67">
        <v>44792</v>
      </c>
      <c r="I4555" s="71">
        <f t="shared" si="251"/>
        <v>43</v>
      </c>
      <c r="J4555" s="72" t="s">
        <v>194</v>
      </c>
      <c r="K4555" s="72" t="s">
        <v>187</v>
      </c>
      <c r="L4555" s="73">
        <v>1</v>
      </c>
      <c r="M4555" s="73" t="s">
        <v>108</v>
      </c>
      <c r="N4555" s="68" t="str">
        <f>VLOOKUP(K4555,[1]人員授權表!D$3:G$249,4,0)</f>
        <v>無機</v>
      </c>
      <c r="O4555" s="70" t="str">
        <f>IF(J4555=[1]人員授權表!$C$85,"Casper李羿勳",IF(J4555=[1]人員授權表!$C$188,"Iring陳俊明",IF(J4555=[1]人員授權表!$C$189,"Brian陳泓霖",VLOOKUP(K4555,[1]人員授權表!D$2:E$249,2,FALSE))))</f>
        <v>Ruby黃家蓁</v>
      </c>
      <c r="P4555" s="67">
        <f t="shared" si="250"/>
        <v>44790</v>
      </c>
      <c r="Q4555" s="75" t="str">
        <f t="shared" si="252"/>
        <v>週三</v>
      </c>
      <c r="R4555" s="80">
        <v>44761</v>
      </c>
      <c r="AA4555" s="1"/>
    </row>
    <row r="4556" spans="2:28">
      <c r="D4556" s="68" t="s">
        <v>50</v>
      </c>
      <c r="E4556" s="70" t="s">
        <v>51</v>
      </c>
      <c r="F4556" s="70" t="s">
        <v>1837</v>
      </c>
      <c r="G4556" s="67">
        <v>44749</v>
      </c>
      <c r="H4556" s="67">
        <v>44792</v>
      </c>
      <c r="I4556" s="71">
        <f t="shared" si="251"/>
        <v>43</v>
      </c>
      <c r="J4556" s="72" t="s">
        <v>195</v>
      </c>
      <c r="K4556" s="72" t="s">
        <v>196</v>
      </c>
      <c r="L4556" s="73">
        <v>1</v>
      </c>
      <c r="M4556" s="73" t="s">
        <v>108</v>
      </c>
      <c r="N4556" s="68" t="str">
        <f>VLOOKUP(K4556,[1]人員授權表!D$3:G$249,4,0)</f>
        <v>無機</v>
      </c>
      <c r="O4556" s="70" t="str">
        <f>IF(J4556=[1]人員授權表!$C$85,"Casper李羿勳",IF(J4556=[1]人員授權表!$C$188,"Iring陳俊明",IF(J4556=[1]人員授權表!$C$189,"Brian陳泓霖",VLOOKUP(K4556,[1]人員授權表!D$2:E$249,2,FALSE))))</f>
        <v>Debby胡萱黛</v>
      </c>
      <c r="P4556" s="67">
        <f t="shared" si="250"/>
        <v>44790</v>
      </c>
      <c r="Q4556" s="75" t="str">
        <f t="shared" si="252"/>
        <v>週三</v>
      </c>
      <c r="R4556" s="80">
        <v>44764</v>
      </c>
      <c r="AA4556" s="1"/>
    </row>
    <row r="4557" spans="2:28">
      <c r="D4557" s="68" t="s">
        <v>50</v>
      </c>
      <c r="E4557" s="70" t="s">
        <v>51</v>
      </c>
      <c r="F4557" s="70" t="s">
        <v>1837</v>
      </c>
      <c r="G4557" s="67">
        <v>44749</v>
      </c>
      <c r="H4557" s="67">
        <v>44792</v>
      </c>
      <c r="I4557" s="71">
        <f t="shared" si="251"/>
        <v>43</v>
      </c>
      <c r="J4557" s="72" t="s">
        <v>198</v>
      </c>
      <c r="K4557" s="72" t="s">
        <v>199</v>
      </c>
      <c r="L4557" s="73">
        <v>1</v>
      </c>
      <c r="M4557" s="73" t="s">
        <v>108</v>
      </c>
      <c r="N4557" s="68" t="str">
        <f>VLOOKUP(K4557,[1]人員授權表!D$3:G$249,4,0)</f>
        <v>無機</v>
      </c>
      <c r="O4557" s="70" t="str">
        <f>IF(J4557=[1]人員授權表!$C$85,"Casper李羿勳",IF(J4557=[1]人員授權表!$C$188,"Iring陳俊明",IF(J4557=[1]人員授權表!$C$189,"Brian陳泓霖",VLOOKUP(K4557,[1]人員授權表!D$2:E$249,2,FALSE))))</f>
        <v>Vicky游崴涵</v>
      </c>
      <c r="P4557" s="67">
        <f t="shared" si="250"/>
        <v>44790</v>
      </c>
      <c r="Q4557" s="75" t="str">
        <f t="shared" si="252"/>
        <v>週三</v>
      </c>
      <c r="R4557" s="80">
        <v>44763</v>
      </c>
      <c r="AA4557" s="1"/>
    </row>
    <row r="4558" spans="2:28">
      <c r="D4558" s="68" t="s">
        <v>50</v>
      </c>
      <c r="E4558" s="70" t="s">
        <v>51</v>
      </c>
      <c r="F4558" s="70" t="s">
        <v>1837</v>
      </c>
      <c r="G4558" s="67">
        <v>44749</v>
      </c>
      <c r="H4558" s="67">
        <v>44792</v>
      </c>
      <c r="I4558" s="71">
        <f t="shared" si="251"/>
        <v>43</v>
      </c>
      <c r="J4558" s="72" t="s">
        <v>200</v>
      </c>
      <c r="K4558" s="72" t="s">
        <v>201</v>
      </c>
      <c r="L4558" s="73">
        <v>1</v>
      </c>
      <c r="M4558" s="73" t="s">
        <v>108</v>
      </c>
      <c r="N4558" s="68" t="str">
        <f>VLOOKUP(K4558,[1]人員授權表!D$3:G$249,4,0)</f>
        <v>無機</v>
      </c>
      <c r="O4558" s="70" t="str">
        <f>IF(J4558=[1]人員授權表!$C$85,"Casper李羿勳",IF(J4558=[1]人員授權表!$C$188,"Iring陳俊明",IF(J4558=[1]人員授權表!$C$189,"Brian陳泓霖",VLOOKUP(K4558,[1]人員授權表!D$2:E$249,2,FALSE))))</f>
        <v>Ruby黃家蓁</v>
      </c>
      <c r="P4558" s="67">
        <f t="shared" si="250"/>
        <v>44790</v>
      </c>
      <c r="Q4558" s="75" t="str">
        <f t="shared" si="252"/>
        <v>週三</v>
      </c>
      <c r="R4558" s="80">
        <v>44761</v>
      </c>
      <c r="AA4558" s="1"/>
    </row>
    <row r="4559" spans="2:28">
      <c r="D4559" s="68" t="s">
        <v>50</v>
      </c>
      <c r="E4559" s="70" t="s">
        <v>51</v>
      </c>
      <c r="F4559" s="70" t="s">
        <v>1837</v>
      </c>
      <c r="G4559" s="67">
        <v>44749</v>
      </c>
      <c r="H4559" s="67">
        <v>44792</v>
      </c>
      <c r="I4559" s="71">
        <f t="shared" si="251"/>
        <v>43</v>
      </c>
      <c r="J4559" s="72" t="s">
        <v>151</v>
      </c>
      <c r="K4559" s="72" t="s">
        <v>152</v>
      </c>
      <c r="L4559" s="73">
        <v>1</v>
      </c>
      <c r="M4559" s="73" t="s">
        <v>108</v>
      </c>
      <c r="N4559" s="68" t="str">
        <f>VLOOKUP(K4559,[1]人員授權表!D$3:G$249,4,0)</f>
        <v>無機</v>
      </c>
      <c r="O4559" s="70" t="str">
        <f>IF(J4559=[1]人員授權表!$C$85,"Casper李羿勳",IF(J4559=[1]人員授權表!$C$188,"Iring陳俊明",IF(J4559=[1]人員授權表!$C$189,"Brian陳泓霖",VLOOKUP(K4559,[1]人員授權表!D$2:E$249,2,FALSE))))</f>
        <v>Vicky游崴涵</v>
      </c>
      <c r="P4559" s="67">
        <f t="shared" si="250"/>
        <v>44790</v>
      </c>
      <c r="Q4559" s="75" t="str">
        <f t="shared" si="252"/>
        <v>週三</v>
      </c>
      <c r="R4559" s="80">
        <v>44763</v>
      </c>
      <c r="AA4559" s="1"/>
    </row>
    <row r="4560" spans="2:28">
      <c r="D4560" s="68" t="s">
        <v>50</v>
      </c>
      <c r="E4560" s="70" t="s">
        <v>51</v>
      </c>
      <c r="F4560" s="70" t="s">
        <v>1837</v>
      </c>
      <c r="G4560" s="67">
        <v>44749</v>
      </c>
      <c r="H4560" s="67">
        <v>44792</v>
      </c>
      <c r="I4560" s="71">
        <f t="shared" si="251"/>
        <v>43</v>
      </c>
      <c r="J4560" s="72" t="s">
        <v>175</v>
      </c>
      <c r="K4560" s="72" t="s">
        <v>176</v>
      </c>
      <c r="L4560" s="73">
        <v>1</v>
      </c>
      <c r="M4560" s="73" t="s">
        <v>108</v>
      </c>
      <c r="N4560" s="68" t="str">
        <f>VLOOKUP(K4560,[1]人員授權表!D$3:G$249,4,0)</f>
        <v>無機</v>
      </c>
      <c r="O4560" s="70" t="s">
        <v>177</v>
      </c>
      <c r="P4560" s="67">
        <f t="shared" si="250"/>
        <v>44790</v>
      </c>
      <c r="Q4560" s="75" t="str">
        <f t="shared" si="252"/>
        <v>週三</v>
      </c>
      <c r="R4560" s="80">
        <v>44757</v>
      </c>
      <c r="AA4560" s="1"/>
    </row>
    <row r="4561" spans="2:27">
      <c r="D4561" s="68" t="s">
        <v>50</v>
      </c>
      <c r="E4561" s="70" t="s">
        <v>51</v>
      </c>
      <c r="F4561" s="70" t="s">
        <v>1837</v>
      </c>
      <c r="G4561" s="67">
        <v>44749</v>
      </c>
      <c r="H4561" s="67">
        <v>44792</v>
      </c>
      <c r="I4561" s="71">
        <f t="shared" si="251"/>
        <v>43</v>
      </c>
      <c r="J4561" s="72" t="s">
        <v>204</v>
      </c>
      <c r="K4561" s="72" t="s">
        <v>205</v>
      </c>
      <c r="L4561" s="73">
        <v>1</v>
      </c>
      <c r="M4561" s="73" t="s">
        <v>108</v>
      </c>
      <c r="N4561" s="68" t="str">
        <f>VLOOKUP(K4561,[1]人員授權表!D$3:G$249,4,0)</f>
        <v>無機</v>
      </c>
      <c r="O4561" s="70" t="str">
        <f>IF(J4561=[1]人員授權表!$C$85,"Casper李羿勳",IF(J4561=[1]人員授權表!$C$188,"Iring陳俊明",IF(J4561=[1]人員授權表!$C$189,"Brian陳泓霖",VLOOKUP(K4561,[1]人員授權表!D$2:E$249,2,FALSE))))</f>
        <v>Iring陳俊明</v>
      </c>
      <c r="P4561" s="67">
        <f t="shared" si="250"/>
        <v>44790</v>
      </c>
      <c r="Q4561" s="75" t="str">
        <f t="shared" si="252"/>
        <v>週三</v>
      </c>
      <c r="R4561" s="80">
        <v>44763</v>
      </c>
      <c r="AA4561" s="1"/>
    </row>
    <row r="4562" spans="2:27">
      <c r="D4562" s="68" t="s">
        <v>50</v>
      </c>
      <c r="E4562" s="70" t="s">
        <v>51</v>
      </c>
      <c r="F4562" s="70" t="s">
        <v>1837</v>
      </c>
      <c r="G4562" s="67">
        <v>44749</v>
      </c>
      <c r="H4562" s="67">
        <v>44792</v>
      </c>
      <c r="I4562" s="71">
        <f t="shared" si="251"/>
        <v>43</v>
      </c>
      <c r="J4562" s="72" t="s">
        <v>206</v>
      </c>
      <c r="K4562" s="72" t="s">
        <v>179</v>
      </c>
      <c r="L4562" s="73">
        <v>1</v>
      </c>
      <c r="M4562" s="73" t="s">
        <v>108</v>
      </c>
      <c r="N4562" s="68" t="str">
        <f>VLOOKUP(K4562,[1]人員授權表!D$3:G$249,4,0)</f>
        <v>無機</v>
      </c>
      <c r="O4562" s="70" t="s">
        <v>115</v>
      </c>
      <c r="P4562" s="67">
        <f t="shared" si="250"/>
        <v>44790</v>
      </c>
      <c r="Q4562" s="75" t="str">
        <f t="shared" si="252"/>
        <v>週三</v>
      </c>
      <c r="R4562" s="80">
        <v>44763</v>
      </c>
      <c r="AA4562" s="1"/>
    </row>
    <row r="4563" spans="2:27">
      <c r="D4563" s="68" t="s">
        <v>50</v>
      </c>
      <c r="E4563" s="70" t="s">
        <v>51</v>
      </c>
      <c r="F4563" s="70" t="s">
        <v>1837</v>
      </c>
      <c r="G4563" s="67">
        <v>44749</v>
      </c>
      <c r="H4563" s="67">
        <v>44792</v>
      </c>
      <c r="I4563" s="71">
        <f t="shared" si="251"/>
        <v>43</v>
      </c>
      <c r="J4563" s="72" t="s">
        <v>178</v>
      </c>
      <c r="K4563" s="72" t="s">
        <v>179</v>
      </c>
      <c r="L4563" s="73">
        <v>1</v>
      </c>
      <c r="M4563" s="73" t="s">
        <v>108</v>
      </c>
      <c r="N4563" s="68" t="str">
        <f>VLOOKUP(K4563,[1]人員授權表!D$3:G$249,4,0)</f>
        <v>無機</v>
      </c>
      <c r="O4563" s="70" t="s">
        <v>115</v>
      </c>
      <c r="P4563" s="67">
        <f t="shared" si="250"/>
        <v>44790</v>
      </c>
      <c r="Q4563" s="75" t="str">
        <f t="shared" si="252"/>
        <v>週三</v>
      </c>
      <c r="R4563" s="80">
        <v>44763</v>
      </c>
      <c r="AA4563" s="1"/>
    </row>
    <row r="4564" spans="2:27">
      <c r="D4564" s="68" t="s">
        <v>50</v>
      </c>
      <c r="E4564" s="70" t="s">
        <v>51</v>
      </c>
      <c r="F4564" s="70" t="s">
        <v>1837</v>
      </c>
      <c r="G4564" s="67">
        <v>44749</v>
      </c>
      <c r="H4564" s="67">
        <v>44792</v>
      </c>
      <c r="I4564" s="71">
        <f t="shared" si="251"/>
        <v>43</v>
      </c>
      <c r="J4564" s="72" t="s">
        <v>141</v>
      </c>
      <c r="K4564" s="72" t="s">
        <v>142</v>
      </c>
      <c r="L4564" s="73">
        <v>1</v>
      </c>
      <c r="M4564" s="73" t="s">
        <v>108</v>
      </c>
      <c r="N4564" s="68" t="str">
        <f>VLOOKUP(K4564,[1]人員授權表!D$3:G$249,4,0)</f>
        <v>無機</v>
      </c>
      <c r="O4564" s="70" t="str">
        <f>IF(J4564=[1]人員授權表!$C$85,"Casper李羿勳",IF(J4564=[1]人員授權表!$C$188,"Iring陳俊明",IF(J4564=[1]人員授權表!$C$189,"Brian陳泓霖",VLOOKUP(K4564,[1]人員授權表!D$2:E$249,2,FALSE))))</f>
        <v>Dennis陳汶宏</v>
      </c>
      <c r="P4564" s="67">
        <f t="shared" si="250"/>
        <v>44790</v>
      </c>
      <c r="Q4564" s="75" t="str">
        <f t="shared" si="252"/>
        <v>週三</v>
      </c>
      <c r="R4564" s="80">
        <v>44761</v>
      </c>
      <c r="AA4564" s="1"/>
    </row>
    <row r="4565" spans="2:27">
      <c r="D4565" s="68" t="s">
        <v>50</v>
      </c>
      <c r="E4565" s="70" t="s">
        <v>51</v>
      </c>
      <c r="F4565" s="70" t="s">
        <v>1837</v>
      </c>
      <c r="G4565" s="67">
        <v>44749</v>
      </c>
      <c r="H4565" s="67">
        <v>44792</v>
      </c>
      <c r="I4565" s="71">
        <f t="shared" si="251"/>
        <v>43</v>
      </c>
      <c r="J4565" s="72" t="s">
        <v>209</v>
      </c>
      <c r="K4565" s="72" t="s">
        <v>210</v>
      </c>
      <c r="L4565" s="73">
        <v>1</v>
      </c>
      <c r="M4565" s="73" t="s">
        <v>108</v>
      </c>
      <c r="N4565" s="68" t="str">
        <f>VLOOKUP(K4565,[1]人員授權表!D$3:G$249,4,0)</f>
        <v>無機</v>
      </c>
      <c r="O4565" s="70" t="str">
        <f>IF(J4565=[1]人員授權表!$C$85,"Casper李羿勳",IF(J4565=[1]人員授權表!$C$188,"Iring陳俊明",IF(J4565=[1]人員授權表!$C$189,"Brian陳泓霖",VLOOKUP(K4565,[1]人員授權表!D$2:E$249,2,FALSE))))</f>
        <v>Vicky游崴涵</v>
      </c>
      <c r="P4565" s="67">
        <f t="shared" si="250"/>
        <v>44790</v>
      </c>
      <c r="Q4565" s="75" t="str">
        <f t="shared" si="252"/>
        <v>週三</v>
      </c>
      <c r="R4565" s="80">
        <v>44764</v>
      </c>
      <c r="AA4565" s="1"/>
    </row>
    <row r="4566" spans="2:27">
      <c r="D4566" s="68" t="s">
        <v>50</v>
      </c>
      <c r="E4566" s="70" t="s">
        <v>51</v>
      </c>
      <c r="F4566" s="70" t="s">
        <v>1837</v>
      </c>
      <c r="G4566" s="67">
        <v>44749</v>
      </c>
      <c r="H4566" s="67">
        <v>44792</v>
      </c>
      <c r="I4566" s="71">
        <f t="shared" si="251"/>
        <v>43</v>
      </c>
      <c r="J4566" s="72" t="s">
        <v>167</v>
      </c>
      <c r="K4566" s="72" t="s">
        <v>168</v>
      </c>
      <c r="L4566" s="73">
        <v>1</v>
      </c>
      <c r="M4566" s="73" t="s">
        <v>108</v>
      </c>
      <c r="N4566" s="68" t="str">
        <f>VLOOKUP(K4566,[1]人員授權表!D$3:G$249,4,0)</f>
        <v>有機</v>
      </c>
      <c r="O4566" s="70" t="str">
        <f>IF(J4566=[1]人員授權表!$C$85,"Casper李羿勳",IF(J4566=[1]人員授權表!$C$188,"Iring陳俊明",IF(J4566=[1]人員授權表!$C$189,"Brian陳泓霖",VLOOKUP(K4566,[1]人員授權表!D$2:E$249,2,FALSE))))</f>
        <v>Una林庭瑄</v>
      </c>
      <c r="P4566" s="67">
        <f t="shared" si="250"/>
        <v>44790</v>
      </c>
      <c r="Q4566" s="75" t="str">
        <f t="shared" si="252"/>
        <v>週三</v>
      </c>
      <c r="R4566" s="80">
        <v>44762</v>
      </c>
      <c r="AA4566" s="1"/>
    </row>
    <row r="4567" spans="2:27">
      <c r="D4567" s="68" t="s">
        <v>50</v>
      </c>
      <c r="E4567" s="70" t="s">
        <v>51</v>
      </c>
      <c r="F4567" s="70" t="s">
        <v>1837</v>
      </c>
      <c r="G4567" s="67">
        <v>44749</v>
      </c>
      <c r="H4567" s="67">
        <v>44792</v>
      </c>
      <c r="I4567" s="71">
        <f t="shared" si="251"/>
        <v>43</v>
      </c>
      <c r="J4567" s="72" t="s">
        <v>169</v>
      </c>
      <c r="K4567" s="72" t="s">
        <v>170</v>
      </c>
      <c r="L4567" s="73">
        <v>1</v>
      </c>
      <c r="M4567" s="73" t="s">
        <v>108</v>
      </c>
      <c r="N4567" s="68" t="str">
        <f>VLOOKUP(K4567,[1]人員授權表!D$3:G$249,4,0)</f>
        <v>有機</v>
      </c>
      <c r="O4567" s="70" t="str">
        <f>IF(J4567=[1]人員授權表!$C$85,"Casper李羿勳",IF(J4567=[1]人員授權表!$C$188,"Iring陳俊明",IF(J4567=[1]人員授權表!$C$189,"Brian陳泓霖",VLOOKUP(K4567,[1]人員授權表!D$2:E$249,2,FALSE))))</f>
        <v>Elle黃雅琪&amp;
Marco陳鴻鈞</v>
      </c>
      <c r="P4567" s="67">
        <f t="shared" si="250"/>
        <v>44790</v>
      </c>
      <c r="Q4567" s="75" t="str">
        <f t="shared" si="252"/>
        <v>週三</v>
      </c>
      <c r="R4567" s="80">
        <v>44783</v>
      </c>
      <c r="AA4567" s="1"/>
    </row>
    <row r="4568" spans="2:27">
      <c r="D4568" s="68" t="s">
        <v>50</v>
      </c>
      <c r="E4568" s="70" t="s">
        <v>82</v>
      </c>
      <c r="F4568" s="70" t="s">
        <v>1838</v>
      </c>
      <c r="G4568" s="67">
        <v>44778</v>
      </c>
      <c r="H4568" s="67">
        <v>44792</v>
      </c>
      <c r="I4568" s="71">
        <f t="shared" si="251"/>
        <v>14</v>
      </c>
      <c r="J4568" s="72" t="s">
        <v>160</v>
      </c>
      <c r="K4568" s="72" t="s">
        <v>161</v>
      </c>
      <c r="L4568" s="73">
        <v>2</v>
      </c>
      <c r="M4568" s="73" t="s">
        <v>127</v>
      </c>
      <c r="N4568" s="68" t="str">
        <f>VLOOKUP(K4568,[1]人員授權表!D$3:G$249,4,0)</f>
        <v>無機</v>
      </c>
      <c r="O4568" s="70" t="str">
        <f>IF(J4568=[1]人員授權表!$C$85,"Casper李羿勳",IF(J4568=[1]人員授權表!$C$188,"Iring陳俊明",IF(J4568=[1]人員授權表!$C$189,"Brian陳泓霖",VLOOKUP(K4568,[1]人員授權表!D$2:E$249,2,FALSE))))</f>
        <v>Dennis陳汶宏</v>
      </c>
      <c r="P4568" s="67">
        <f t="shared" si="250"/>
        <v>44790</v>
      </c>
      <c r="Q4568" s="75" t="str">
        <f t="shared" si="252"/>
        <v>週三</v>
      </c>
      <c r="R4568" s="80">
        <v>44784</v>
      </c>
      <c r="AA4568" s="1"/>
    </row>
    <row r="4569" spans="2:27">
      <c r="D4569" s="68" t="s">
        <v>50</v>
      </c>
      <c r="E4569" s="70" t="s">
        <v>82</v>
      </c>
      <c r="F4569" s="70" t="s">
        <v>1838</v>
      </c>
      <c r="G4569" s="67">
        <v>44778</v>
      </c>
      <c r="H4569" s="67">
        <v>44792</v>
      </c>
      <c r="I4569" s="71">
        <f t="shared" si="251"/>
        <v>14</v>
      </c>
      <c r="J4569" s="72" t="s">
        <v>164</v>
      </c>
      <c r="K4569" s="72" t="s">
        <v>146</v>
      </c>
      <c r="L4569" s="73">
        <v>2</v>
      </c>
      <c r="M4569" s="73" t="s">
        <v>127</v>
      </c>
      <c r="N4569" s="68" t="str">
        <f>VLOOKUP(K4569,[1]人員授權表!D$3:G$249,4,0)</f>
        <v>無機</v>
      </c>
      <c r="O4569" s="70" t="str">
        <f>IF(J4569=[1]人員授權表!$C$85,"Casper李羿勳",IF(J4569=[1]人員授權表!$C$188,"Iring陳俊明",IF(J4569=[1]人員授權表!$C$189,"Brian陳泓霖",VLOOKUP(K4569,[1]人員授權表!D$2:E$249,2,FALSE))))</f>
        <v>Jack劉念忻</v>
      </c>
      <c r="P4569" s="67">
        <f t="shared" si="250"/>
        <v>44790</v>
      </c>
      <c r="Q4569" s="75" t="str">
        <f t="shared" si="252"/>
        <v>週三</v>
      </c>
      <c r="R4569" s="80">
        <v>44783</v>
      </c>
      <c r="AA4569" s="1"/>
    </row>
    <row r="4570" spans="2:27">
      <c r="B4570" s="66">
        <v>44776</v>
      </c>
      <c r="D4570" s="68" t="s">
        <v>50</v>
      </c>
      <c r="E4570" s="70" t="s">
        <v>82</v>
      </c>
      <c r="F4570" s="4" t="s">
        <v>1839</v>
      </c>
      <c r="G4570" s="67">
        <v>44777</v>
      </c>
      <c r="H4570" s="67">
        <v>44792</v>
      </c>
      <c r="I4570" s="71">
        <f t="shared" si="251"/>
        <v>15</v>
      </c>
      <c r="J4570" s="72" t="s">
        <v>649</v>
      </c>
      <c r="K4570" s="72" t="s">
        <v>650</v>
      </c>
      <c r="L4570" s="73">
        <v>1</v>
      </c>
      <c r="M4570" s="73" t="s">
        <v>108</v>
      </c>
      <c r="N4570" s="68" t="str">
        <f>VLOOKUP(K4570,[1]人員授權表!D$3:G$249,4,0)</f>
        <v>有機</v>
      </c>
      <c r="O4570" s="70" t="str">
        <f>IF(J4570=[1]人員授權表!$C$85,"Casper李羿勳",IF(J4570=[1]人員授權表!$C$188,"Iring陳俊明",IF(J4570=[1]人員授權表!$C$189,"Brian陳泓霖",VLOOKUP(K4570,[1]人員授權表!D$2:E$249,2,FALSE))))</f>
        <v>Casper李羿勳</v>
      </c>
      <c r="P4570" s="67">
        <f t="shared" si="250"/>
        <v>44790</v>
      </c>
      <c r="Q4570" s="75" t="str">
        <f t="shared" si="252"/>
        <v>週三</v>
      </c>
      <c r="R4570" s="80">
        <v>44785</v>
      </c>
      <c r="AA4570" s="1"/>
    </row>
    <row r="4571" spans="2:27">
      <c r="D4571" s="68" t="s">
        <v>50</v>
      </c>
      <c r="E4571" s="70" t="s">
        <v>51</v>
      </c>
      <c r="F4571" s="70" t="s">
        <v>496</v>
      </c>
      <c r="G4571" s="67">
        <v>44792</v>
      </c>
      <c r="H4571" s="67">
        <v>44792</v>
      </c>
      <c r="I4571" s="71">
        <f t="shared" si="251"/>
        <v>0</v>
      </c>
      <c r="J4571" s="72" t="s">
        <v>652</v>
      </c>
      <c r="K4571" s="72" t="s">
        <v>1501</v>
      </c>
      <c r="L4571" s="73" t="s">
        <v>113</v>
      </c>
      <c r="M4571" s="73" t="s">
        <v>498</v>
      </c>
      <c r="N4571" s="68" t="s">
        <v>245</v>
      </c>
      <c r="O4571" s="70" t="s">
        <v>1038</v>
      </c>
      <c r="P4571" s="67">
        <v>44792</v>
      </c>
      <c r="Q4571" s="75" t="str">
        <f t="shared" si="252"/>
        <v>週五</v>
      </c>
      <c r="R4571" s="80">
        <v>44792</v>
      </c>
      <c r="AA4571" s="1"/>
    </row>
    <row r="4572" spans="2:27">
      <c r="D4572" s="68" t="s">
        <v>50</v>
      </c>
      <c r="E4572" s="70" t="s">
        <v>51</v>
      </c>
      <c r="F4572" s="70" t="s">
        <v>653</v>
      </c>
      <c r="G4572" s="67">
        <v>44792</v>
      </c>
      <c r="H4572" s="67">
        <v>44792</v>
      </c>
      <c r="I4572" s="71">
        <f t="shared" si="251"/>
        <v>0</v>
      </c>
      <c r="J4572" s="72" t="s">
        <v>654</v>
      </c>
      <c r="K4572" s="72" t="s">
        <v>1501</v>
      </c>
      <c r="L4572" s="73" t="s">
        <v>113</v>
      </c>
      <c r="M4572" s="73" t="s">
        <v>313</v>
      </c>
      <c r="N4572" s="68" t="s">
        <v>253</v>
      </c>
      <c r="O4572" s="70" t="s">
        <v>842</v>
      </c>
      <c r="P4572" s="67">
        <v>44792</v>
      </c>
      <c r="Q4572" s="75" t="str">
        <f t="shared" si="252"/>
        <v>週五</v>
      </c>
      <c r="R4572" s="80">
        <v>44792</v>
      </c>
      <c r="AA4572" s="1"/>
    </row>
    <row r="4573" spans="2:27">
      <c r="D4573" s="68" t="s">
        <v>50</v>
      </c>
      <c r="E4573" s="70" t="s">
        <v>51</v>
      </c>
      <c r="F4573" s="70" t="s">
        <v>655</v>
      </c>
      <c r="G4573" s="67">
        <v>44792</v>
      </c>
      <c r="H4573" s="67">
        <v>44792</v>
      </c>
      <c r="I4573" s="71">
        <f t="shared" si="251"/>
        <v>0</v>
      </c>
      <c r="J4573" s="72" t="s">
        <v>654</v>
      </c>
      <c r="K4573" s="72" t="s">
        <v>1501</v>
      </c>
      <c r="L4573" s="73" t="s">
        <v>113</v>
      </c>
      <c r="M4573" s="73" t="s">
        <v>313</v>
      </c>
      <c r="N4573" s="68" t="s">
        <v>253</v>
      </c>
      <c r="O4573" s="70" t="s">
        <v>842</v>
      </c>
      <c r="P4573" s="67">
        <v>44792</v>
      </c>
      <c r="Q4573" s="75" t="str">
        <f t="shared" si="252"/>
        <v>週五</v>
      </c>
      <c r="R4573" s="80">
        <v>44792</v>
      </c>
      <c r="AA4573" s="1"/>
    </row>
    <row r="4574" spans="2:27">
      <c r="B4574" s="66">
        <v>44783</v>
      </c>
      <c r="D4574" s="68" t="s">
        <v>50</v>
      </c>
      <c r="E4574" s="70" t="s">
        <v>879</v>
      </c>
      <c r="F4574" s="4" t="s">
        <v>1840</v>
      </c>
      <c r="G4574" s="67">
        <v>44782</v>
      </c>
      <c r="H4574" s="67">
        <v>44792</v>
      </c>
      <c r="I4574" s="71">
        <f t="shared" si="251"/>
        <v>10</v>
      </c>
      <c r="J4574" s="72" t="s">
        <v>162</v>
      </c>
      <c r="K4574" s="72" t="s">
        <v>163</v>
      </c>
      <c r="L4574" s="73">
        <v>1</v>
      </c>
      <c r="M4574" s="73" t="s">
        <v>108</v>
      </c>
      <c r="N4574" s="68" t="str">
        <f>VLOOKUP(K4574,[1]人員授權表!D$3:G$249,4,0)</f>
        <v>無機</v>
      </c>
      <c r="O4574" s="70" t="str">
        <f>IF(J4574=[1]人員授權表!$C$85,"Casper李羿勳",IF(J4574=[1]人員授權表!$C$188,"Iring陳俊明",IF(J4574=[1]人員授權表!$C$189,"Brian陳泓霖",VLOOKUP(K4574,[1]人員授權表!D$2:E$249,2,FALSE))))</f>
        <v>Dennis陳汶宏</v>
      </c>
      <c r="P4574" s="67">
        <f t="shared" ref="P4574:P4615" si="253">H4574+4</f>
        <v>44796</v>
      </c>
      <c r="Q4574" s="75" t="str">
        <f t="shared" si="252"/>
        <v>週二</v>
      </c>
      <c r="R4574" s="80">
        <v>44785</v>
      </c>
      <c r="Z4574" s="79" t="s">
        <v>1841</v>
      </c>
      <c r="AA4574" s="1"/>
    </row>
    <row r="4575" spans="2:27">
      <c r="B4575" s="66">
        <v>44783</v>
      </c>
      <c r="D4575" s="68" t="s">
        <v>50</v>
      </c>
      <c r="E4575" s="70" t="s">
        <v>879</v>
      </c>
      <c r="F4575" s="4" t="s">
        <v>1840</v>
      </c>
      <c r="G4575" s="67">
        <v>44782</v>
      </c>
      <c r="H4575" s="67">
        <v>44792</v>
      </c>
      <c r="I4575" s="71">
        <f t="shared" si="251"/>
        <v>10</v>
      </c>
      <c r="J4575" s="72" t="s">
        <v>137</v>
      </c>
      <c r="K4575" s="72" t="s">
        <v>138</v>
      </c>
      <c r="L4575" s="73">
        <v>1</v>
      </c>
      <c r="M4575" s="73" t="s">
        <v>108</v>
      </c>
      <c r="N4575" s="68" t="str">
        <f>VLOOKUP(K4575,[1]人員授權表!D$3:G$249,4,0)</f>
        <v>無機</v>
      </c>
      <c r="O4575" s="70" t="s">
        <v>99</v>
      </c>
      <c r="P4575" s="67">
        <f t="shared" si="253"/>
        <v>44796</v>
      </c>
      <c r="Q4575" s="75" t="str">
        <f t="shared" si="252"/>
        <v>週二</v>
      </c>
      <c r="R4575" s="80">
        <v>44792</v>
      </c>
      <c r="Z4575" s="79" t="s">
        <v>1841</v>
      </c>
      <c r="AA4575" s="1"/>
    </row>
    <row r="4576" spans="2:27">
      <c r="B4576" s="66">
        <v>44783</v>
      </c>
      <c r="D4576" s="68" t="s">
        <v>50</v>
      </c>
      <c r="E4576" s="70" t="s">
        <v>879</v>
      </c>
      <c r="F4576" s="4" t="s">
        <v>1840</v>
      </c>
      <c r="G4576" s="67">
        <v>44782</v>
      </c>
      <c r="H4576" s="67">
        <v>44792</v>
      </c>
      <c r="I4576" s="71">
        <f t="shared" si="251"/>
        <v>10</v>
      </c>
      <c r="J4576" s="72" t="s">
        <v>148</v>
      </c>
      <c r="K4576" s="72" t="s">
        <v>149</v>
      </c>
      <c r="L4576" s="73">
        <v>1</v>
      </c>
      <c r="M4576" s="73" t="s">
        <v>108</v>
      </c>
      <c r="N4576" s="68" t="str">
        <f>VLOOKUP(K4576,[1]人員授權表!D$3:G$249,4,0)</f>
        <v>無機</v>
      </c>
      <c r="O4576" s="70" t="str">
        <f>IF(J4576=[1]人員授權表!$C$85,"Casper李羿勳",IF(J4576=[1]人員授權表!$C$188,"Iring陳俊明",IF(J4576=[1]人員授權表!$C$189,"Brian陳泓霖",VLOOKUP(K4576,[1]人員授權表!D$2:E$249,2,FALSE))))</f>
        <v>Vicky游崴涵</v>
      </c>
      <c r="P4576" s="67">
        <f t="shared" si="253"/>
        <v>44796</v>
      </c>
      <c r="Q4576" s="75" t="str">
        <f t="shared" si="252"/>
        <v>週二</v>
      </c>
      <c r="R4576" s="80">
        <v>44792</v>
      </c>
      <c r="Z4576" s="79" t="s">
        <v>1841</v>
      </c>
      <c r="AA4576" s="1"/>
    </row>
    <row r="4577" spans="2:27">
      <c r="B4577" s="66">
        <v>44783</v>
      </c>
      <c r="D4577" s="68" t="s">
        <v>50</v>
      </c>
      <c r="E4577" s="70" t="s">
        <v>879</v>
      </c>
      <c r="F4577" s="4" t="s">
        <v>1840</v>
      </c>
      <c r="G4577" s="67">
        <v>44782</v>
      </c>
      <c r="H4577" s="67">
        <v>44792</v>
      </c>
      <c r="I4577" s="71">
        <f t="shared" si="251"/>
        <v>10</v>
      </c>
      <c r="J4577" s="72" t="s">
        <v>139</v>
      </c>
      <c r="K4577" s="72" t="s">
        <v>140</v>
      </c>
      <c r="L4577" s="73">
        <v>1</v>
      </c>
      <c r="M4577" s="73" t="s">
        <v>108</v>
      </c>
      <c r="N4577" s="68" t="str">
        <f>VLOOKUP(K4577,[1]人員授權表!D$3:G$249,4,0)</f>
        <v>無機</v>
      </c>
      <c r="O4577" s="70" t="str">
        <f>IF(J4577=[1]人員授權表!$C$85,"Casper李羿勳",IF(J4577=[1]人員授權表!$C$188,"Iring陳俊明",IF(J4577=[1]人員授權表!$C$189,"Brian陳泓霖",VLOOKUP(K4577,[1]人員授權表!D$2:E$249,2,FALSE))))</f>
        <v>Brian陳泓霖</v>
      </c>
      <c r="P4577" s="67">
        <f t="shared" si="253"/>
        <v>44796</v>
      </c>
      <c r="Q4577" s="75" t="str">
        <f t="shared" si="252"/>
        <v>週二</v>
      </c>
      <c r="R4577" s="80">
        <v>44788</v>
      </c>
      <c r="Z4577" s="79" t="s">
        <v>1841</v>
      </c>
      <c r="AA4577" s="1"/>
    </row>
    <row r="4578" spans="2:27">
      <c r="B4578" s="66">
        <v>44783</v>
      </c>
      <c r="D4578" s="68" t="s">
        <v>50</v>
      </c>
      <c r="E4578" s="70" t="s">
        <v>879</v>
      </c>
      <c r="F4578" s="4" t="s">
        <v>1840</v>
      </c>
      <c r="G4578" s="67">
        <v>44782</v>
      </c>
      <c r="H4578" s="67">
        <v>44792</v>
      </c>
      <c r="I4578" s="71">
        <f t="shared" si="251"/>
        <v>10</v>
      </c>
      <c r="J4578" s="72" t="s">
        <v>153</v>
      </c>
      <c r="K4578" s="72" t="s">
        <v>154</v>
      </c>
      <c r="L4578" s="73">
        <v>1</v>
      </c>
      <c r="M4578" s="73" t="s">
        <v>108</v>
      </c>
      <c r="N4578" s="68" t="str">
        <f>VLOOKUP(K4578,[1]人員授權表!D$3:G$249,4,0)</f>
        <v>無機</v>
      </c>
      <c r="O4578" s="70" t="str">
        <f>IF(J4578=[1]人員授權表!$C$85,"Casper李羿勳",IF(J4578=[1]人員授權表!$C$188,"Iring陳俊明",IF(J4578=[1]人員授權表!$C$189,"Brian陳泓霖",VLOOKUP(K4578,[1]人員授權表!D$2:E$249,2,FALSE))))</f>
        <v>Ken張智凱</v>
      </c>
      <c r="P4578" s="67">
        <f t="shared" si="253"/>
        <v>44796</v>
      </c>
      <c r="Q4578" s="75" t="str">
        <f t="shared" si="252"/>
        <v>週二</v>
      </c>
      <c r="R4578" s="80">
        <v>44784</v>
      </c>
      <c r="Z4578" s="79" t="s">
        <v>1841</v>
      </c>
      <c r="AA4578" s="1"/>
    </row>
    <row r="4579" spans="2:27">
      <c r="B4579" s="66">
        <v>44783</v>
      </c>
      <c r="D4579" s="68" t="s">
        <v>50</v>
      </c>
      <c r="E4579" s="70" t="s">
        <v>879</v>
      </c>
      <c r="F4579" s="4" t="s">
        <v>1840</v>
      </c>
      <c r="G4579" s="67">
        <v>44782</v>
      </c>
      <c r="H4579" s="67">
        <v>44792</v>
      </c>
      <c r="I4579" s="71">
        <f t="shared" si="251"/>
        <v>10</v>
      </c>
      <c r="J4579" s="72" t="s">
        <v>125</v>
      </c>
      <c r="K4579" s="72" t="s">
        <v>144</v>
      </c>
      <c r="L4579" s="73">
        <v>1</v>
      </c>
      <c r="M4579" s="73" t="s">
        <v>108</v>
      </c>
      <c r="N4579" s="68" t="str">
        <f>VLOOKUP(K4579,[1]人員授權表!D$3:G$249,4,0)</f>
        <v>有機</v>
      </c>
      <c r="O4579" s="70" t="str">
        <f>IF(J4579=[1]人員授權表!$C$85,"Casper李羿勳",IF(J4579=[1]人員授權表!$C$188,"Iring陳俊明",IF(J4579=[1]人員授權表!$C$189,"Brian陳泓霖",VLOOKUP(K4579,[1]人員授權表!D$2:E$249,2,FALSE))))</f>
        <v>Lucy黃詩婷</v>
      </c>
      <c r="P4579" s="67">
        <f t="shared" si="253"/>
        <v>44796</v>
      </c>
      <c r="Q4579" s="75" t="str">
        <f t="shared" si="252"/>
        <v>週二</v>
      </c>
      <c r="R4579" s="80">
        <v>44788</v>
      </c>
      <c r="Z4579" s="79" t="s">
        <v>1841</v>
      </c>
      <c r="AA4579" s="1"/>
    </row>
    <row r="4580" spans="2:27">
      <c r="B4580" s="66">
        <v>44783</v>
      </c>
      <c r="D4580" s="68" t="s">
        <v>50</v>
      </c>
      <c r="E4580" s="70" t="s">
        <v>879</v>
      </c>
      <c r="F4580" s="4" t="s">
        <v>1842</v>
      </c>
      <c r="G4580" s="67">
        <v>44782</v>
      </c>
      <c r="H4580" s="67">
        <v>44792</v>
      </c>
      <c r="I4580" s="71">
        <f t="shared" si="251"/>
        <v>10</v>
      </c>
      <c r="J4580" s="72" t="s">
        <v>162</v>
      </c>
      <c r="K4580" s="72" t="s">
        <v>163</v>
      </c>
      <c r="L4580" s="73">
        <v>1</v>
      </c>
      <c r="M4580" s="73" t="s">
        <v>108</v>
      </c>
      <c r="N4580" s="68" t="str">
        <f>VLOOKUP(K4580,[1]人員授權表!D$3:G$249,4,0)</f>
        <v>無機</v>
      </c>
      <c r="O4580" s="70" t="str">
        <f>IF(J4580=[1]人員授權表!$C$85,"Casper李羿勳",IF(J4580=[1]人員授權表!$C$188,"Iring陳俊明",IF(J4580=[1]人員授權表!$C$189,"Brian陳泓霖",VLOOKUP(K4580,[1]人員授權表!D$2:E$249,2,FALSE))))</f>
        <v>Dennis陳汶宏</v>
      </c>
      <c r="P4580" s="67">
        <f t="shared" si="253"/>
        <v>44796</v>
      </c>
      <c r="Q4580" s="75" t="str">
        <f t="shared" si="252"/>
        <v>週二</v>
      </c>
      <c r="R4580" s="80">
        <v>44785</v>
      </c>
      <c r="Z4580" s="79" t="s">
        <v>1841</v>
      </c>
      <c r="AA4580" s="1"/>
    </row>
    <row r="4581" spans="2:27">
      <c r="B4581" s="66">
        <v>44783</v>
      </c>
      <c r="D4581" s="68" t="s">
        <v>50</v>
      </c>
      <c r="E4581" s="70" t="s">
        <v>879</v>
      </c>
      <c r="F4581" s="4" t="s">
        <v>1842</v>
      </c>
      <c r="G4581" s="67">
        <v>44782</v>
      </c>
      <c r="H4581" s="67">
        <v>44792</v>
      </c>
      <c r="I4581" s="71">
        <f t="shared" si="251"/>
        <v>10</v>
      </c>
      <c r="J4581" s="72" t="s">
        <v>137</v>
      </c>
      <c r="K4581" s="72" t="s">
        <v>138</v>
      </c>
      <c r="L4581" s="73">
        <v>1</v>
      </c>
      <c r="M4581" s="73" t="s">
        <v>108</v>
      </c>
      <c r="N4581" s="68" t="str">
        <f>VLOOKUP(K4581,[1]人員授權表!D$3:G$249,4,0)</f>
        <v>無機</v>
      </c>
      <c r="O4581" s="70" t="s">
        <v>99</v>
      </c>
      <c r="P4581" s="67">
        <f t="shared" si="253"/>
        <v>44796</v>
      </c>
      <c r="Q4581" s="75" t="str">
        <f t="shared" si="252"/>
        <v>週二</v>
      </c>
      <c r="R4581" s="80">
        <v>44792</v>
      </c>
      <c r="Z4581" s="79" t="s">
        <v>1841</v>
      </c>
      <c r="AA4581" s="1"/>
    </row>
    <row r="4582" spans="2:27">
      <c r="B4582" s="66">
        <v>44783</v>
      </c>
      <c r="D4582" s="68" t="s">
        <v>50</v>
      </c>
      <c r="E4582" s="70" t="s">
        <v>879</v>
      </c>
      <c r="F4582" s="4" t="s">
        <v>1842</v>
      </c>
      <c r="G4582" s="67">
        <v>44782</v>
      </c>
      <c r="H4582" s="67">
        <v>44792</v>
      </c>
      <c r="I4582" s="71">
        <f t="shared" si="251"/>
        <v>10</v>
      </c>
      <c r="J4582" s="72" t="s">
        <v>148</v>
      </c>
      <c r="K4582" s="72" t="s">
        <v>149</v>
      </c>
      <c r="L4582" s="73">
        <v>1</v>
      </c>
      <c r="M4582" s="73" t="s">
        <v>108</v>
      </c>
      <c r="N4582" s="68" t="str">
        <f>VLOOKUP(K4582,[1]人員授權表!D$3:G$249,4,0)</f>
        <v>無機</v>
      </c>
      <c r="O4582" s="70" t="str">
        <f>IF(J4582=[1]人員授權表!$C$85,"Casper李羿勳",IF(J4582=[1]人員授權表!$C$188,"Iring陳俊明",IF(J4582=[1]人員授權表!$C$189,"Brian陳泓霖",VLOOKUP(K4582,[1]人員授權表!D$2:E$249,2,FALSE))))</f>
        <v>Vicky游崴涵</v>
      </c>
      <c r="P4582" s="67">
        <f t="shared" si="253"/>
        <v>44796</v>
      </c>
      <c r="Q4582" s="75" t="str">
        <f t="shared" si="252"/>
        <v>週二</v>
      </c>
      <c r="R4582" s="80">
        <v>44792</v>
      </c>
      <c r="Z4582" s="79" t="s">
        <v>1841</v>
      </c>
      <c r="AA4582" s="1"/>
    </row>
    <row r="4583" spans="2:27">
      <c r="B4583" s="66">
        <v>44783</v>
      </c>
      <c r="D4583" s="68" t="s">
        <v>50</v>
      </c>
      <c r="E4583" s="70" t="s">
        <v>879</v>
      </c>
      <c r="F4583" s="4" t="s">
        <v>1842</v>
      </c>
      <c r="G4583" s="67">
        <v>44782</v>
      </c>
      <c r="H4583" s="67">
        <v>44792</v>
      </c>
      <c r="I4583" s="71">
        <f t="shared" si="251"/>
        <v>10</v>
      </c>
      <c r="J4583" s="72" t="s">
        <v>139</v>
      </c>
      <c r="K4583" s="72" t="s">
        <v>140</v>
      </c>
      <c r="L4583" s="73">
        <v>1</v>
      </c>
      <c r="M4583" s="73" t="s">
        <v>108</v>
      </c>
      <c r="N4583" s="68" t="str">
        <f>VLOOKUP(K4583,[1]人員授權表!D$3:G$249,4,0)</f>
        <v>無機</v>
      </c>
      <c r="O4583" s="70" t="str">
        <f>IF(J4583=[1]人員授權表!$C$85,"Casper李羿勳",IF(J4583=[1]人員授權表!$C$188,"Iring陳俊明",IF(J4583=[1]人員授權表!$C$189,"Brian陳泓霖",VLOOKUP(K4583,[1]人員授權表!D$2:E$249,2,FALSE))))</f>
        <v>Brian陳泓霖</v>
      </c>
      <c r="P4583" s="67">
        <f t="shared" si="253"/>
        <v>44796</v>
      </c>
      <c r="Q4583" s="75" t="str">
        <f t="shared" si="252"/>
        <v>週二</v>
      </c>
      <c r="R4583" s="80">
        <v>44788</v>
      </c>
      <c r="Z4583" s="79" t="s">
        <v>1841</v>
      </c>
      <c r="AA4583" s="1"/>
    </row>
    <row r="4584" spans="2:27">
      <c r="B4584" s="66">
        <v>44783</v>
      </c>
      <c r="D4584" s="68" t="s">
        <v>50</v>
      </c>
      <c r="E4584" s="70" t="s">
        <v>879</v>
      </c>
      <c r="F4584" s="4" t="s">
        <v>1842</v>
      </c>
      <c r="G4584" s="67">
        <v>44782</v>
      </c>
      <c r="H4584" s="67">
        <v>44792</v>
      </c>
      <c r="I4584" s="71">
        <f t="shared" si="251"/>
        <v>10</v>
      </c>
      <c r="J4584" s="72" t="s">
        <v>153</v>
      </c>
      <c r="K4584" s="72" t="s">
        <v>154</v>
      </c>
      <c r="L4584" s="73">
        <v>1</v>
      </c>
      <c r="M4584" s="73" t="s">
        <v>108</v>
      </c>
      <c r="N4584" s="68" t="str">
        <f>VLOOKUP(K4584,[1]人員授權表!D$3:G$249,4,0)</f>
        <v>無機</v>
      </c>
      <c r="O4584" s="70" t="str">
        <f>IF(J4584=[1]人員授權表!$C$85,"Casper李羿勳",IF(J4584=[1]人員授權表!$C$188,"Iring陳俊明",IF(J4584=[1]人員授權表!$C$189,"Brian陳泓霖",VLOOKUP(K4584,[1]人員授權表!D$2:E$249,2,FALSE))))</f>
        <v>Ken張智凱</v>
      </c>
      <c r="P4584" s="67">
        <f t="shared" si="253"/>
        <v>44796</v>
      </c>
      <c r="Q4584" s="75" t="str">
        <f t="shared" si="252"/>
        <v>週二</v>
      </c>
      <c r="R4584" s="80">
        <v>44784</v>
      </c>
      <c r="Z4584" s="79" t="s">
        <v>1841</v>
      </c>
      <c r="AA4584" s="1"/>
    </row>
    <row r="4585" spans="2:27">
      <c r="B4585" s="66">
        <v>44783</v>
      </c>
      <c r="D4585" s="68" t="s">
        <v>50</v>
      </c>
      <c r="E4585" s="70" t="s">
        <v>879</v>
      </c>
      <c r="F4585" s="4" t="s">
        <v>1842</v>
      </c>
      <c r="G4585" s="67">
        <v>44782</v>
      </c>
      <c r="H4585" s="67">
        <v>44792</v>
      </c>
      <c r="I4585" s="71">
        <f t="shared" si="251"/>
        <v>10</v>
      </c>
      <c r="J4585" s="72" t="s">
        <v>125</v>
      </c>
      <c r="K4585" s="72" t="s">
        <v>144</v>
      </c>
      <c r="L4585" s="73">
        <v>1</v>
      </c>
      <c r="M4585" s="73" t="s">
        <v>108</v>
      </c>
      <c r="N4585" s="68" t="str">
        <f>VLOOKUP(K4585,[1]人員授權表!D$3:G$249,4,0)</f>
        <v>有機</v>
      </c>
      <c r="O4585" s="70" t="str">
        <f>IF(J4585=[1]人員授權表!$C$85,"Casper李羿勳",IF(J4585=[1]人員授權表!$C$188,"Iring陳俊明",IF(J4585=[1]人員授權表!$C$189,"Brian陳泓霖",VLOOKUP(K4585,[1]人員授權表!D$2:E$249,2,FALSE))))</f>
        <v>Lucy黃詩婷</v>
      </c>
      <c r="P4585" s="67">
        <f t="shared" si="253"/>
        <v>44796</v>
      </c>
      <c r="Q4585" s="75" t="str">
        <f t="shared" si="252"/>
        <v>週二</v>
      </c>
      <c r="R4585" s="80">
        <v>44788</v>
      </c>
      <c r="Z4585" s="79" t="s">
        <v>1841</v>
      </c>
      <c r="AA4585" s="1"/>
    </row>
    <row r="4586" spans="2:27">
      <c r="B4586" s="66">
        <v>44783</v>
      </c>
      <c r="D4586" s="68" t="s">
        <v>50</v>
      </c>
      <c r="E4586" s="70" t="s">
        <v>879</v>
      </c>
      <c r="F4586" s="4" t="s">
        <v>1843</v>
      </c>
      <c r="G4586" s="67">
        <v>44782</v>
      </c>
      <c r="H4586" s="67">
        <v>44792</v>
      </c>
      <c r="I4586" s="71">
        <f t="shared" si="251"/>
        <v>10</v>
      </c>
      <c r="J4586" s="72" t="s">
        <v>162</v>
      </c>
      <c r="K4586" s="72" t="s">
        <v>163</v>
      </c>
      <c r="L4586" s="73">
        <v>1</v>
      </c>
      <c r="M4586" s="73" t="s">
        <v>108</v>
      </c>
      <c r="N4586" s="68" t="str">
        <f>VLOOKUP(K4586,[1]人員授權表!D$3:G$249,4,0)</f>
        <v>無機</v>
      </c>
      <c r="O4586" s="70" t="str">
        <f>IF(J4586=[1]人員授權表!$C$85,"Casper李羿勳",IF(J4586=[1]人員授權表!$C$188,"Iring陳俊明",IF(J4586=[1]人員授權表!$C$189,"Brian陳泓霖",VLOOKUP(K4586,[1]人員授權表!D$2:E$249,2,FALSE))))</f>
        <v>Dennis陳汶宏</v>
      </c>
      <c r="P4586" s="67">
        <f t="shared" si="253"/>
        <v>44796</v>
      </c>
      <c r="Q4586" s="75" t="str">
        <f t="shared" si="252"/>
        <v>週二</v>
      </c>
      <c r="R4586" s="80">
        <v>44785</v>
      </c>
      <c r="Z4586" s="79" t="s">
        <v>1841</v>
      </c>
      <c r="AA4586" s="1"/>
    </row>
    <row r="4587" spans="2:27">
      <c r="B4587" s="66">
        <v>44783</v>
      </c>
      <c r="D4587" s="68" t="s">
        <v>50</v>
      </c>
      <c r="E4587" s="70" t="s">
        <v>879</v>
      </c>
      <c r="F4587" s="4" t="s">
        <v>1843</v>
      </c>
      <c r="G4587" s="67">
        <v>44782</v>
      </c>
      <c r="H4587" s="67">
        <v>44792</v>
      </c>
      <c r="I4587" s="71">
        <f t="shared" si="251"/>
        <v>10</v>
      </c>
      <c r="J4587" s="72" t="s">
        <v>137</v>
      </c>
      <c r="K4587" s="72" t="s">
        <v>138</v>
      </c>
      <c r="L4587" s="73">
        <v>1</v>
      </c>
      <c r="M4587" s="73" t="s">
        <v>108</v>
      </c>
      <c r="N4587" s="68" t="str">
        <f>VLOOKUP(K4587,[1]人員授權表!D$3:G$249,4,0)</f>
        <v>無機</v>
      </c>
      <c r="O4587" s="70" t="s">
        <v>99</v>
      </c>
      <c r="P4587" s="67">
        <f t="shared" si="253"/>
        <v>44796</v>
      </c>
      <c r="Q4587" s="75" t="str">
        <f t="shared" si="252"/>
        <v>週二</v>
      </c>
      <c r="R4587" s="80">
        <v>44792</v>
      </c>
      <c r="Z4587" s="79" t="s">
        <v>1841</v>
      </c>
      <c r="AA4587" s="1"/>
    </row>
    <row r="4588" spans="2:27">
      <c r="B4588" s="66">
        <v>44783</v>
      </c>
      <c r="D4588" s="68" t="s">
        <v>50</v>
      </c>
      <c r="E4588" s="70" t="s">
        <v>879</v>
      </c>
      <c r="F4588" s="4" t="s">
        <v>1843</v>
      </c>
      <c r="G4588" s="67">
        <v>44782</v>
      </c>
      <c r="H4588" s="67">
        <v>44792</v>
      </c>
      <c r="I4588" s="71">
        <f t="shared" si="251"/>
        <v>10</v>
      </c>
      <c r="J4588" s="72" t="s">
        <v>148</v>
      </c>
      <c r="K4588" s="72" t="s">
        <v>149</v>
      </c>
      <c r="L4588" s="73">
        <v>1</v>
      </c>
      <c r="M4588" s="73" t="s">
        <v>108</v>
      </c>
      <c r="N4588" s="68" t="str">
        <f>VLOOKUP(K4588,[1]人員授權表!D$3:G$249,4,0)</f>
        <v>無機</v>
      </c>
      <c r="O4588" s="70" t="str">
        <f>IF(J4588=[1]人員授權表!$C$85,"Casper李羿勳",IF(J4588=[1]人員授權表!$C$188,"Iring陳俊明",IF(J4588=[1]人員授權表!$C$189,"Brian陳泓霖",VLOOKUP(K4588,[1]人員授權表!D$2:E$249,2,FALSE))))</f>
        <v>Vicky游崴涵</v>
      </c>
      <c r="P4588" s="67">
        <f t="shared" si="253"/>
        <v>44796</v>
      </c>
      <c r="Q4588" s="75" t="str">
        <f t="shared" si="252"/>
        <v>週二</v>
      </c>
      <c r="R4588" s="80">
        <v>44792</v>
      </c>
      <c r="Z4588" s="79" t="s">
        <v>1841</v>
      </c>
      <c r="AA4588" s="1"/>
    </row>
    <row r="4589" spans="2:27">
      <c r="B4589" s="66">
        <v>44783</v>
      </c>
      <c r="D4589" s="68" t="s">
        <v>50</v>
      </c>
      <c r="E4589" s="70" t="s">
        <v>879</v>
      </c>
      <c r="F4589" s="4" t="s">
        <v>1843</v>
      </c>
      <c r="G4589" s="67">
        <v>44782</v>
      </c>
      <c r="H4589" s="67">
        <v>44792</v>
      </c>
      <c r="I4589" s="71">
        <f t="shared" si="251"/>
        <v>10</v>
      </c>
      <c r="J4589" s="72" t="s">
        <v>139</v>
      </c>
      <c r="K4589" s="72" t="s">
        <v>140</v>
      </c>
      <c r="L4589" s="73">
        <v>1</v>
      </c>
      <c r="M4589" s="73" t="s">
        <v>108</v>
      </c>
      <c r="N4589" s="68" t="str">
        <f>VLOOKUP(K4589,[1]人員授權表!D$3:G$249,4,0)</f>
        <v>無機</v>
      </c>
      <c r="O4589" s="70" t="str">
        <f>IF(J4589=[1]人員授權表!$C$85,"Casper李羿勳",IF(J4589=[1]人員授權表!$C$188,"Iring陳俊明",IF(J4589=[1]人員授權表!$C$189,"Brian陳泓霖",VLOOKUP(K4589,[1]人員授權表!D$2:E$249,2,FALSE))))</f>
        <v>Brian陳泓霖</v>
      </c>
      <c r="P4589" s="67">
        <f t="shared" si="253"/>
        <v>44796</v>
      </c>
      <c r="Q4589" s="75" t="str">
        <f t="shared" si="252"/>
        <v>週二</v>
      </c>
      <c r="R4589" s="80">
        <v>44788</v>
      </c>
      <c r="Z4589" s="79" t="s">
        <v>1841</v>
      </c>
      <c r="AA4589" s="1"/>
    </row>
    <row r="4590" spans="2:27">
      <c r="B4590" s="66">
        <v>44783</v>
      </c>
      <c r="D4590" s="68" t="s">
        <v>50</v>
      </c>
      <c r="E4590" s="70" t="s">
        <v>879</v>
      </c>
      <c r="F4590" s="4" t="s">
        <v>1843</v>
      </c>
      <c r="G4590" s="67">
        <v>44782</v>
      </c>
      <c r="H4590" s="67">
        <v>44792</v>
      </c>
      <c r="I4590" s="71">
        <f t="shared" si="251"/>
        <v>10</v>
      </c>
      <c r="J4590" s="72" t="s">
        <v>153</v>
      </c>
      <c r="K4590" s="72" t="s">
        <v>154</v>
      </c>
      <c r="L4590" s="73">
        <v>1</v>
      </c>
      <c r="M4590" s="73" t="s">
        <v>108</v>
      </c>
      <c r="N4590" s="68" t="str">
        <f>VLOOKUP(K4590,[1]人員授權表!D$3:G$249,4,0)</f>
        <v>無機</v>
      </c>
      <c r="O4590" s="70" t="str">
        <f>IF(J4590=[1]人員授權表!$C$85,"Casper李羿勳",IF(J4590=[1]人員授權表!$C$188,"Iring陳俊明",IF(J4590=[1]人員授權表!$C$189,"Brian陳泓霖",VLOOKUP(K4590,[1]人員授權表!D$2:E$249,2,FALSE))))</f>
        <v>Ken張智凱</v>
      </c>
      <c r="P4590" s="67">
        <f t="shared" si="253"/>
        <v>44796</v>
      </c>
      <c r="Q4590" s="75" t="str">
        <f t="shared" si="252"/>
        <v>週二</v>
      </c>
      <c r="R4590" s="80">
        <v>44784</v>
      </c>
      <c r="Z4590" s="79" t="s">
        <v>1841</v>
      </c>
      <c r="AA4590" s="1"/>
    </row>
    <row r="4591" spans="2:27">
      <c r="B4591" s="66">
        <v>44783</v>
      </c>
      <c r="D4591" s="68" t="s">
        <v>50</v>
      </c>
      <c r="E4591" s="70" t="s">
        <v>879</v>
      </c>
      <c r="F4591" s="4" t="s">
        <v>1843</v>
      </c>
      <c r="G4591" s="67">
        <v>44782</v>
      </c>
      <c r="H4591" s="67">
        <v>44792</v>
      </c>
      <c r="I4591" s="71">
        <f t="shared" si="251"/>
        <v>10</v>
      </c>
      <c r="J4591" s="72" t="s">
        <v>125</v>
      </c>
      <c r="K4591" s="72" t="s">
        <v>144</v>
      </c>
      <c r="L4591" s="73">
        <v>1</v>
      </c>
      <c r="M4591" s="73" t="s">
        <v>108</v>
      </c>
      <c r="N4591" s="68" t="str">
        <f>VLOOKUP(K4591,[1]人員授權表!D$3:G$249,4,0)</f>
        <v>有機</v>
      </c>
      <c r="O4591" s="70" t="str">
        <f>IF(J4591=[1]人員授權表!$C$85,"Casper李羿勳",IF(J4591=[1]人員授權表!$C$188,"Iring陳俊明",IF(J4591=[1]人員授權表!$C$189,"Brian陳泓霖",VLOOKUP(K4591,[1]人員授權表!D$2:E$249,2,FALSE))))</f>
        <v>Lucy黃詩婷</v>
      </c>
      <c r="P4591" s="67">
        <f t="shared" si="253"/>
        <v>44796</v>
      </c>
      <c r="Q4591" s="75" t="str">
        <f t="shared" si="252"/>
        <v>週二</v>
      </c>
      <c r="R4591" s="80">
        <v>44788</v>
      </c>
      <c r="Z4591" s="79" t="s">
        <v>1841</v>
      </c>
      <c r="AA4591" s="1"/>
    </row>
    <row r="4592" spans="2:27">
      <c r="B4592" s="66">
        <v>44783</v>
      </c>
      <c r="D4592" s="68" t="s">
        <v>50</v>
      </c>
      <c r="E4592" s="70" t="s">
        <v>879</v>
      </c>
      <c r="F4592" s="4" t="s">
        <v>1844</v>
      </c>
      <c r="G4592" s="67">
        <v>44782</v>
      </c>
      <c r="H4592" s="67">
        <v>44792</v>
      </c>
      <c r="I4592" s="71">
        <f t="shared" si="251"/>
        <v>10</v>
      </c>
      <c r="J4592" s="72" t="s">
        <v>162</v>
      </c>
      <c r="K4592" s="72" t="s">
        <v>163</v>
      </c>
      <c r="L4592" s="73">
        <v>1</v>
      </c>
      <c r="M4592" s="73" t="s">
        <v>108</v>
      </c>
      <c r="N4592" s="68" t="str">
        <f>VLOOKUP(K4592,[1]人員授權表!D$3:G$249,4,0)</f>
        <v>無機</v>
      </c>
      <c r="O4592" s="70" t="str">
        <f>IF(J4592=[1]人員授權表!$C$85,"Casper李羿勳",IF(J4592=[1]人員授權表!$C$188,"Iring陳俊明",IF(J4592=[1]人員授權表!$C$189,"Brian陳泓霖",VLOOKUP(K4592,[1]人員授權表!D$2:E$249,2,FALSE))))</f>
        <v>Dennis陳汶宏</v>
      </c>
      <c r="P4592" s="67">
        <f t="shared" si="253"/>
        <v>44796</v>
      </c>
      <c r="Q4592" s="75" t="str">
        <f t="shared" si="252"/>
        <v>週二</v>
      </c>
      <c r="R4592" s="80">
        <v>44785</v>
      </c>
      <c r="Z4592" s="79" t="s">
        <v>1841</v>
      </c>
      <c r="AA4592" s="1"/>
    </row>
    <row r="4593" spans="2:27">
      <c r="B4593" s="66">
        <v>44783</v>
      </c>
      <c r="D4593" s="68" t="s">
        <v>50</v>
      </c>
      <c r="E4593" s="70" t="s">
        <v>879</v>
      </c>
      <c r="F4593" s="4" t="s">
        <v>1844</v>
      </c>
      <c r="G4593" s="67">
        <v>44782</v>
      </c>
      <c r="H4593" s="67">
        <v>44792</v>
      </c>
      <c r="I4593" s="71">
        <f t="shared" si="251"/>
        <v>10</v>
      </c>
      <c r="J4593" s="72" t="s">
        <v>137</v>
      </c>
      <c r="K4593" s="72" t="s">
        <v>138</v>
      </c>
      <c r="L4593" s="73">
        <v>1</v>
      </c>
      <c r="M4593" s="73" t="s">
        <v>108</v>
      </c>
      <c r="N4593" s="68" t="str">
        <f>VLOOKUP(K4593,[1]人員授權表!D$3:G$249,4,0)</f>
        <v>無機</v>
      </c>
      <c r="O4593" s="70" t="s">
        <v>99</v>
      </c>
      <c r="P4593" s="67">
        <f t="shared" si="253"/>
        <v>44796</v>
      </c>
      <c r="Q4593" s="75" t="str">
        <f t="shared" si="252"/>
        <v>週二</v>
      </c>
      <c r="R4593" s="80">
        <v>44792</v>
      </c>
      <c r="Z4593" s="79" t="s">
        <v>1841</v>
      </c>
      <c r="AA4593" s="1"/>
    </row>
    <row r="4594" spans="2:27">
      <c r="B4594" s="66">
        <v>44783</v>
      </c>
      <c r="D4594" s="68" t="s">
        <v>50</v>
      </c>
      <c r="E4594" s="70" t="s">
        <v>879</v>
      </c>
      <c r="F4594" s="4" t="s">
        <v>1844</v>
      </c>
      <c r="G4594" s="67">
        <v>44782</v>
      </c>
      <c r="H4594" s="67">
        <v>44792</v>
      </c>
      <c r="I4594" s="71">
        <f t="shared" si="251"/>
        <v>10</v>
      </c>
      <c r="J4594" s="72" t="s">
        <v>148</v>
      </c>
      <c r="K4594" s="72" t="s">
        <v>149</v>
      </c>
      <c r="L4594" s="73">
        <v>1</v>
      </c>
      <c r="M4594" s="73" t="s">
        <v>108</v>
      </c>
      <c r="N4594" s="68" t="str">
        <f>VLOOKUP(K4594,[1]人員授權表!D$3:G$249,4,0)</f>
        <v>無機</v>
      </c>
      <c r="O4594" s="70" t="str">
        <f>IF(J4594=[1]人員授權表!$C$85,"Casper李羿勳",IF(J4594=[1]人員授權表!$C$188,"Iring陳俊明",IF(J4594=[1]人員授權表!$C$189,"Brian陳泓霖",VLOOKUP(K4594,[1]人員授權表!D$2:E$249,2,FALSE))))</f>
        <v>Vicky游崴涵</v>
      </c>
      <c r="P4594" s="67">
        <f t="shared" si="253"/>
        <v>44796</v>
      </c>
      <c r="Q4594" s="75" t="str">
        <f t="shared" si="252"/>
        <v>週二</v>
      </c>
      <c r="R4594" s="80">
        <v>44792</v>
      </c>
      <c r="Z4594" s="79" t="s">
        <v>1841</v>
      </c>
      <c r="AA4594" s="1"/>
    </row>
    <row r="4595" spans="2:27">
      <c r="B4595" s="66">
        <v>44783</v>
      </c>
      <c r="D4595" s="68" t="s">
        <v>50</v>
      </c>
      <c r="E4595" s="70" t="s">
        <v>879</v>
      </c>
      <c r="F4595" s="4" t="s">
        <v>1844</v>
      </c>
      <c r="G4595" s="67">
        <v>44782</v>
      </c>
      <c r="H4595" s="67">
        <v>44792</v>
      </c>
      <c r="I4595" s="71">
        <f t="shared" si="251"/>
        <v>10</v>
      </c>
      <c r="J4595" s="72" t="s">
        <v>139</v>
      </c>
      <c r="K4595" s="72" t="s">
        <v>140</v>
      </c>
      <c r="L4595" s="73">
        <v>1</v>
      </c>
      <c r="M4595" s="73" t="s">
        <v>108</v>
      </c>
      <c r="N4595" s="68" t="str">
        <f>VLOOKUP(K4595,[1]人員授權表!D$3:G$249,4,0)</f>
        <v>無機</v>
      </c>
      <c r="O4595" s="70" t="str">
        <f>IF(J4595=[1]人員授權表!$C$85,"Casper李羿勳",IF(J4595=[1]人員授權表!$C$188,"Iring陳俊明",IF(J4595=[1]人員授權表!$C$189,"Brian陳泓霖",VLOOKUP(K4595,[1]人員授權表!D$2:E$249,2,FALSE))))</f>
        <v>Brian陳泓霖</v>
      </c>
      <c r="P4595" s="67">
        <f t="shared" si="253"/>
        <v>44796</v>
      </c>
      <c r="Q4595" s="75" t="str">
        <f t="shared" si="252"/>
        <v>週二</v>
      </c>
      <c r="R4595" s="80">
        <v>44788</v>
      </c>
      <c r="Z4595" s="79" t="s">
        <v>1841</v>
      </c>
      <c r="AA4595" s="1"/>
    </row>
    <row r="4596" spans="2:27">
      <c r="B4596" s="66">
        <v>44783</v>
      </c>
      <c r="D4596" s="68" t="s">
        <v>50</v>
      </c>
      <c r="E4596" s="70" t="s">
        <v>879</v>
      </c>
      <c r="F4596" s="4" t="s">
        <v>1844</v>
      </c>
      <c r="G4596" s="67">
        <v>44782</v>
      </c>
      <c r="H4596" s="67">
        <v>44792</v>
      </c>
      <c r="I4596" s="71">
        <f t="shared" si="251"/>
        <v>10</v>
      </c>
      <c r="J4596" s="72" t="s">
        <v>153</v>
      </c>
      <c r="K4596" s="72" t="s">
        <v>154</v>
      </c>
      <c r="L4596" s="73">
        <v>1</v>
      </c>
      <c r="M4596" s="73" t="s">
        <v>108</v>
      </c>
      <c r="N4596" s="68" t="str">
        <f>VLOOKUP(K4596,[1]人員授權表!D$3:G$249,4,0)</f>
        <v>無機</v>
      </c>
      <c r="O4596" s="70" t="str">
        <f>IF(J4596=[1]人員授權表!$C$85,"Casper李羿勳",IF(J4596=[1]人員授權表!$C$188,"Iring陳俊明",IF(J4596=[1]人員授權表!$C$189,"Brian陳泓霖",VLOOKUP(K4596,[1]人員授權表!D$2:E$249,2,FALSE))))</f>
        <v>Ken張智凱</v>
      </c>
      <c r="P4596" s="67">
        <f t="shared" si="253"/>
        <v>44796</v>
      </c>
      <c r="Q4596" s="75" t="str">
        <f t="shared" si="252"/>
        <v>週二</v>
      </c>
      <c r="R4596" s="80">
        <v>44784</v>
      </c>
      <c r="Z4596" s="79" t="s">
        <v>1841</v>
      </c>
      <c r="AA4596" s="1"/>
    </row>
    <row r="4597" spans="2:27">
      <c r="B4597" s="66">
        <v>44783</v>
      </c>
      <c r="D4597" s="68" t="s">
        <v>50</v>
      </c>
      <c r="E4597" s="70" t="s">
        <v>879</v>
      </c>
      <c r="F4597" s="4" t="s">
        <v>1844</v>
      </c>
      <c r="G4597" s="67">
        <v>44782</v>
      </c>
      <c r="H4597" s="67">
        <v>44792</v>
      </c>
      <c r="I4597" s="71">
        <f t="shared" si="251"/>
        <v>10</v>
      </c>
      <c r="J4597" s="72" t="s">
        <v>125</v>
      </c>
      <c r="K4597" s="72" t="s">
        <v>144</v>
      </c>
      <c r="L4597" s="73">
        <v>1</v>
      </c>
      <c r="M4597" s="73" t="s">
        <v>108</v>
      </c>
      <c r="N4597" s="68" t="str">
        <f>VLOOKUP(K4597,[1]人員授權表!D$3:G$249,4,0)</f>
        <v>有機</v>
      </c>
      <c r="O4597" s="70" t="str">
        <f>IF(J4597=[1]人員授權表!$C$85,"Casper李羿勳",IF(J4597=[1]人員授權表!$C$188,"Iring陳俊明",IF(J4597=[1]人員授權表!$C$189,"Brian陳泓霖",VLOOKUP(K4597,[1]人員授權表!D$2:E$249,2,FALSE))))</f>
        <v>Lucy黃詩婷</v>
      </c>
      <c r="P4597" s="67">
        <f t="shared" si="253"/>
        <v>44796</v>
      </c>
      <c r="Q4597" s="75" t="str">
        <f t="shared" si="252"/>
        <v>週二</v>
      </c>
      <c r="R4597" s="80">
        <v>44788</v>
      </c>
      <c r="Z4597" s="79" t="s">
        <v>1841</v>
      </c>
      <c r="AA4597" s="1"/>
    </row>
    <row r="4598" spans="2:27">
      <c r="B4598" s="66">
        <v>44783</v>
      </c>
      <c r="D4598" s="68" t="s">
        <v>50</v>
      </c>
      <c r="E4598" s="70" t="s">
        <v>879</v>
      </c>
      <c r="F4598" s="4" t="s">
        <v>1845</v>
      </c>
      <c r="G4598" s="67">
        <v>44782</v>
      </c>
      <c r="H4598" s="67">
        <v>44792</v>
      </c>
      <c r="I4598" s="71">
        <f t="shared" si="251"/>
        <v>10</v>
      </c>
      <c r="J4598" s="72" t="s">
        <v>162</v>
      </c>
      <c r="K4598" s="72" t="s">
        <v>163</v>
      </c>
      <c r="L4598" s="73">
        <v>1</v>
      </c>
      <c r="M4598" s="73" t="s">
        <v>108</v>
      </c>
      <c r="N4598" s="68" t="str">
        <f>VLOOKUP(K4598,[1]人員授權表!D$3:G$249,4,0)</f>
        <v>無機</v>
      </c>
      <c r="O4598" s="70" t="str">
        <f>IF(J4598=[1]人員授權表!$C$85,"Casper李羿勳",IF(J4598=[1]人員授權表!$C$188,"Iring陳俊明",IF(J4598=[1]人員授權表!$C$189,"Brian陳泓霖",VLOOKUP(K4598,[1]人員授權表!D$2:E$249,2,FALSE))))</f>
        <v>Dennis陳汶宏</v>
      </c>
      <c r="P4598" s="67">
        <f t="shared" si="253"/>
        <v>44796</v>
      </c>
      <c r="Q4598" s="75" t="str">
        <f t="shared" si="252"/>
        <v>週二</v>
      </c>
      <c r="R4598" s="80">
        <v>44785</v>
      </c>
      <c r="Z4598" s="79" t="s">
        <v>1841</v>
      </c>
      <c r="AA4598" s="1"/>
    </row>
    <row r="4599" spans="2:27">
      <c r="B4599" s="66">
        <v>44783</v>
      </c>
      <c r="D4599" s="68" t="s">
        <v>50</v>
      </c>
      <c r="E4599" s="70" t="s">
        <v>879</v>
      </c>
      <c r="F4599" s="4" t="s">
        <v>1845</v>
      </c>
      <c r="G4599" s="67">
        <v>44782</v>
      </c>
      <c r="H4599" s="67">
        <v>44792</v>
      </c>
      <c r="I4599" s="71">
        <f t="shared" si="251"/>
        <v>10</v>
      </c>
      <c r="J4599" s="72" t="s">
        <v>137</v>
      </c>
      <c r="K4599" s="72" t="s">
        <v>138</v>
      </c>
      <c r="L4599" s="73">
        <v>1</v>
      </c>
      <c r="M4599" s="73" t="s">
        <v>108</v>
      </c>
      <c r="N4599" s="68" t="str">
        <f>VLOOKUP(K4599,[1]人員授權表!D$3:G$249,4,0)</f>
        <v>無機</v>
      </c>
      <c r="O4599" s="70" t="s">
        <v>99</v>
      </c>
      <c r="P4599" s="67">
        <f t="shared" si="253"/>
        <v>44796</v>
      </c>
      <c r="Q4599" s="75" t="str">
        <f t="shared" si="252"/>
        <v>週二</v>
      </c>
      <c r="R4599" s="80">
        <v>44792</v>
      </c>
      <c r="Z4599" s="79" t="s">
        <v>1841</v>
      </c>
      <c r="AA4599" s="1"/>
    </row>
    <row r="4600" spans="2:27">
      <c r="B4600" s="66">
        <v>44783</v>
      </c>
      <c r="D4600" s="68" t="s">
        <v>50</v>
      </c>
      <c r="E4600" s="70" t="s">
        <v>879</v>
      </c>
      <c r="F4600" s="4" t="s">
        <v>1845</v>
      </c>
      <c r="G4600" s="67">
        <v>44782</v>
      </c>
      <c r="H4600" s="67">
        <v>44792</v>
      </c>
      <c r="I4600" s="71">
        <f t="shared" si="251"/>
        <v>10</v>
      </c>
      <c r="J4600" s="72" t="s">
        <v>148</v>
      </c>
      <c r="K4600" s="72" t="s">
        <v>149</v>
      </c>
      <c r="L4600" s="73">
        <v>1</v>
      </c>
      <c r="M4600" s="73" t="s">
        <v>108</v>
      </c>
      <c r="N4600" s="68" t="str">
        <f>VLOOKUP(K4600,[1]人員授權表!D$3:G$249,4,0)</f>
        <v>無機</v>
      </c>
      <c r="O4600" s="70" t="str">
        <f>IF(J4600=[1]人員授權表!$C$85,"Casper李羿勳",IF(J4600=[1]人員授權表!$C$188,"Iring陳俊明",IF(J4600=[1]人員授權表!$C$189,"Brian陳泓霖",VLOOKUP(K4600,[1]人員授權表!D$2:E$249,2,FALSE))))</f>
        <v>Vicky游崴涵</v>
      </c>
      <c r="P4600" s="67">
        <f t="shared" si="253"/>
        <v>44796</v>
      </c>
      <c r="Q4600" s="75" t="str">
        <f t="shared" si="252"/>
        <v>週二</v>
      </c>
      <c r="R4600" s="80">
        <v>44792</v>
      </c>
      <c r="Z4600" s="79" t="s">
        <v>1841</v>
      </c>
      <c r="AA4600" s="1"/>
    </row>
    <row r="4601" spans="2:27">
      <c r="B4601" s="66">
        <v>44783</v>
      </c>
      <c r="D4601" s="68" t="s">
        <v>50</v>
      </c>
      <c r="E4601" s="70" t="s">
        <v>879</v>
      </c>
      <c r="F4601" s="4" t="s">
        <v>1845</v>
      </c>
      <c r="G4601" s="67">
        <v>44782</v>
      </c>
      <c r="H4601" s="67">
        <v>44792</v>
      </c>
      <c r="I4601" s="71">
        <f t="shared" si="251"/>
        <v>10</v>
      </c>
      <c r="J4601" s="72" t="s">
        <v>139</v>
      </c>
      <c r="K4601" s="72" t="s">
        <v>140</v>
      </c>
      <c r="L4601" s="73">
        <v>1</v>
      </c>
      <c r="M4601" s="73" t="s">
        <v>108</v>
      </c>
      <c r="N4601" s="68" t="str">
        <f>VLOOKUP(K4601,[1]人員授權表!D$3:G$249,4,0)</f>
        <v>無機</v>
      </c>
      <c r="O4601" s="70" t="str">
        <f>IF(J4601=[1]人員授權表!$C$85,"Casper李羿勳",IF(J4601=[1]人員授權表!$C$188,"Iring陳俊明",IF(J4601=[1]人員授權表!$C$189,"Brian陳泓霖",VLOOKUP(K4601,[1]人員授權表!D$2:E$249,2,FALSE))))</f>
        <v>Brian陳泓霖</v>
      </c>
      <c r="P4601" s="67">
        <f t="shared" si="253"/>
        <v>44796</v>
      </c>
      <c r="Q4601" s="75" t="str">
        <f t="shared" si="252"/>
        <v>週二</v>
      </c>
      <c r="R4601" s="80">
        <v>44788</v>
      </c>
      <c r="Z4601" s="79" t="s">
        <v>1841</v>
      </c>
      <c r="AA4601" s="1"/>
    </row>
    <row r="4602" spans="2:27">
      <c r="B4602" s="66">
        <v>44783</v>
      </c>
      <c r="D4602" s="68" t="s">
        <v>50</v>
      </c>
      <c r="E4602" s="70" t="s">
        <v>879</v>
      </c>
      <c r="F4602" s="4" t="s">
        <v>1845</v>
      </c>
      <c r="G4602" s="67">
        <v>44782</v>
      </c>
      <c r="H4602" s="67">
        <v>44792</v>
      </c>
      <c r="I4602" s="71">
        <f t="shared" si="251"/>
        <v>10</v>
      </c>
      <c r="J4602" s="72" t="s">
        <v>153</v>
      </c>
      <c r="K4602" s="72" t="s">
        <v>154</v>
      </c>
      <c r="L4602" s="73">
        <v>1</v>
      </c>
      <c r="M4602" s="73" t="s">
        <v>108</v>
      </c>
      <c r="N4602" s="68" t="str">
        <f>VLOOKUP(K4602,[1]人員授權表!D$3:G$249,4,0)</f>
        <v>無機</v>
      </c>
      <c r="O4602" s="70" t="str">
        <f>IF(J4602=[1]人員授權表!$C$85,"Casper李羿勳",IF(J4602=[1]人員授權表!$C$188,"Iring陳俊明",IF(J4602=[1]人員授權表!$C$189,"Brian陳泓霖",VLOOKUP(K4602,[1]人員授權表!D$2:E$249,2,FALSE))))</f>
        <v>Ken張智凱</v>
      </c>
      <c r="P4602" s="67">
        <f t="shared" si="253"/>
        <v>44796</v>
      </c>
      <c r="Q4602" s="75" t="str">
        <f t="shared" si="252"/>
        <v>週二</v>
      </c>
      <c r="R4602" s="80">
        <v>44784</v>
      </c>
      <c r="Z4602" s="79" t="s">
        <v>1841</v>
      </c>
      <c r="AA4602" s="1"/>
    </row>
    <row r="4603" spans="2:27">
      <c r="B4603" s="66">
        <v>44783</v>
      </c>
      <c r="D4603" s="68" t="s">
        <v>50</v>
      </c>
      <c r="E4603" s="70" t="s">
        <v>879</v>
      </c>
      <c r="F4603" s="4" t="s">
        <v>1845</v>
      </c>
      <c r="G4603" s="67">
        <v>44782</v>
      </c>
      <c r="H4603" s="67">
        <v>44792</v>
      </c>
      <c r="I4603" s="71">
        <f t="shared" si="251"/>
        <v>10</v>
      </c>
      <c r="J4603" s="72" t="s">
        <v>125</v>
      </c>
      <c r="K4603" s="72" t="s">
        <v>144</v>
      </c>
      <c r="L4603" s="73">
        <v>1</v>
      </c>
      <c r="M4603" s="73" t="s">
        <v>108</v>
      </c>
      <c r="N4603" s="68" t="str">
        <f>VLOOKUP(K4603,[1]人員授權表!D$3:G$249,4,0)</f>
        <v>有機</v>
      </c>
      <c r="O4603" s="70" t="str">
        <f>IF(J4603=[1]人員授權表!$C$85,"Casper李羿勳",IF(J4603=[1]人員授權表!$C$188,"Iring陳俊明",IF(J4603=[1]人員授權表!$C$189,"Brian陳泓霖",VLOOKUP(K4603,[1]人員授權表!D$2:E$249,2,FALSE))))</f>
        <v>Lucy黃詩婷</v>
      </c>
      <c r="P4603" s="67">
        <f t="shared" si="253"/>
        <v>44796</v>
      </c>
      <c r="Q4603" s="75" t="str">
        <f t="shared" si="252"/>
        <v>週二</v>
      </c>
      <c r="R4603" s="80">
        <v>44788</v>
      </c>
      <c r="Z4603" s="79" t="s">
        <v>1841</v>
      </c>
      <c r="AA4603" s="1"/>
    </row>
    <row r="4604" spans="2:27">
      <c r="B4604" s="66">
        <v>44783</v>
      </c>
      <c r="D4604" s="68" t="s">
        <v>50</v>
      </c>
      <c r="E4604" s="70" t="s">
        <v>879</v>
      </c>
      <c r="F4604" s="4" t="s">
        <v>1846</v>
      </c>
      <c r="G4604" s="67">
        <v>44782</v>
      </c>
      <c r="H4604" s="67">
        <v>44792</v>
      </c>
      <c r="I4604" s="71">
        <f t="shared" si="251"/>
        <v>10</v>
      </c>
      <c r="J4604" s="72" t="s">
        <v>162</v>
      </c>
      <c r="K4604" s="72" t="s">
        <v>163</v>
      </c>
      <c r="L4604" s="73">
        <v>1</v>
      </c>
      <c r="M4604" s="73" t="s">
        <v>108</v>
      </c>
      <c r="N4604" s="68" t="str">
        <f>VLOOKUP(K4604,[1]人員授權表!D$3:G$249,4,0)</f>
        <v>無機</v>
      </c>
      <c r="O4604" s="70" t="str">
        <f>IF(J4604=[1]人員授權表!$C$85,"Casper李羿勳",IF(J4604=[1]人員授權表!$C$188,"Iring陳俊明",IF(J4604=[1]人員授權表!$C$189,"Brian陳泓霖",VLOOKUP(K4604,[1]人員授權表!D$2:E$249,2,FALSE))))</f>
        <v>Dennis陳汶宏</v>
      </c>
      <c r="P4604" s="67">
        <f t="shared" si="253"/>
        <v>44796</v>
      </c>
      <c r="Q4604" s="75" t="str">
        <f t="shared" si="252"/>
        <v>週二</v>
      </c>
      <c r="R4604" s="80">
        <v>44785</v>
      </c>
      <c r="Z4604" s="79" t="s">
        <v>1841</v>
      </c>
      <c r="AA4604" s="1"/>
    </row>
    <row r="4605" spans="2:27">
      <c r="B4605" s="66">
        <v>44783</v>
      </c>
      <c r="D4605" s="68" t="s">
        <v>50</v>
      </c>
      <c r="E4605" s="70" t="s">
        <v>879</v>
      </c>
      <c r="F4605" s="4" t="s">
        <v>1846</v>
      </c>
      <c r="G4605" s="67">
        <v>44782</v>
      </c>
      <c r="H4605" s="67">
        <v>44792</v>
      </c>
      <c r="I4605" s="71">
        <f t="shared" si="251"/>
        <v>10</v>
      </c>
      <c r="J4605" s="72" t="s">
        <v>137</v>
      </c>
      <c r="K4605" s="72" t="s">
        <v>138</v>
      </c>
      <c r="L4605" s="73">
        <v>1</v>
      </c>
      <c r="M4605" s="73" t="s">
        <v>108</v>
      </c>
      <c r="N4605" s="68" t="str">
        <f>VLOOKUP(K4605,[1]人員授權表!D$3:G$249,4,0)</f>
        <v>無機</v>
      </c>
      <c r="O4605" s="70" t="s">
        <v>99</v>
      </c>
      <c r="P4605" s="67">
        <f t="shared" si="253"/>
        <v>44796</v>
      </c>
      <c r="Q4605" s="75" t="str">
        <f t="shared" si="252"/>
        <v>週二</v>
      </c>
      <c r="R4605" s="80">
        <v>44792</v>
      </c>
      <c r="Z4605" s="79" t="s">
        <v>1841</v>
      </c>
      <c r="AA4605" s="1"/>
    </row>
    <row r="4606" spans="2:27">
      <c r="B4606" s="66">
        <v>44783</v>
      </c>
      <c r="D4606" s="68" t="s">
        <v>50</v>
      </c>
      <c r="E4606" s="70" t="s">
        <v>879</v>
      </c>
      <c r="F4606" s="4" t="s">
        <v>1846</v>
      </c>
      <c r="G4606" s="67">
        <v>44782</v>
      </c>
      <c r="H4606" s="67">
        <v>44792</v>
      </c>
      <c r="I4606" s="71">
        <f t="shared" si="251"/>
        <v>10</v>
      </c>
      <c r="J4606" s="72" t="s">
        <v>148</v>
      </c>
      <c r="K4606" s="72" t="s">
        <v>149</v>
      </c>
      <c r="L4606" s="73">
        <v>1</v>
      </c>
      <c r="M4606" s="73" t="s">
        <v>108</v>
      </c>
      <c r="N4606" s="68" t="str">
        <f>VLOOKUP(K4606,[1]人員授權表!D$3:G$249,4,0)</f>
        <v>無機</v>
      </c>
      <c r="O4606" s="70" t="str">
        <f>IF(J4606=[1]人員授權表!$C$85,"Casper李羿勳",IF(J4606=[1]人員授權表!$C$188,"Iring陳俊明",IF(J4606=[1]人員授權表!$C$189,"Brian陳泓霖",VLOOKUP(K4606,[1]人員授權表!D$2:E$249,2,FALSE))))</f>
        <v>Vicky游崴涵</v>
      </c>
      <c r="P4606" s="67">
        <f t="shared" si="253"/>
        <v>44796</v>
      </c>
      <c r="Q4606" s="75" t="str">
        <f t="shared" si="252"/>
        <v>週二</v>
      </c>
      <c r="R4606" s="80">
        <v>44792</v>
      </c>
      <c r="Z4606" s="79" t="s">
        <v>1841</v>
      </c>
      <c r="AA4606" s="1"/>
    </row>
    <row r="4607" spans="2:27">
      <c r="B4607" s="66">
        <v>44783</v>
      </c>
      <c r="D4607" s="68" t="s">
        <v>50</v>
      </c>
      <c r="E4607" s="70" t="s">
        <v>879</v>
      </c>
      <c r="F4607" s="4" t="s">
        <v>1846</v>
      </c>
      <c r="G4607" s="67">
        <v>44782</v>
      </c>
      <c r="H4607" s="67">
        <v>44792</v>
      </c>
      <c r="I4607" s="71">
        <f t="shared" si="251"/>
        <v>10</v>
      </c>
      <c r="J4607" s="72" t="s">
        <v>139</v>
      </c>
      <c r="K4607" s="72" t="s">
        <v>140</v>
      </c>
      <c r="L4607" s="73">
        <v>1</v>
      </c>
      <c r="M4607" s="73" t="s">
        <v>108</v>
      </c>
      <c r="N4607" s="68" t="str">
        <f>VLOOKUP(K4607,[1]人員授權表!D$3:G$249,4,0)</f>
        <v>無機</v>
      </c>
      <c r="O4607" s="70" t="str">
        <f>IF(J4607=[1]人員授權表!$C$85,"Casper李羿勳",IF(J4607=[1]人員授權表!$C$188,"Iring陳俊明",IF(J4607=[1]人員授權表!$C$189,"Brian陳泓霖",VLOOKUP(K4607,[1]人員授權表!D$2:E$249,2,FALSE))))</f>
        <v>Brian陳泓霖</v>
      </c>
      <c r="P4607" s="67">
        <f t="shared" si="253"/>
        <v>44796</v>
      </c>
      <c r="Q4607" s="75" t="str">
        <f t="shared" si="252"/>
        <v>週二</v>
      </c>
      <c r="R4607" s="80">
        <v>44788</v>
      </c>
      <c r="Z4607" s="79" t="s">
        <v>1841</v>
      </c>
      <c r="AA4607" s="1"/>
    </row>
    <row r="4608" spans="2:27">
      <c r="B4608" s="66">
        <v>44783</v>
      </c>
      <c r="D4608" s="68" t="s">
        <v>50</v>
      </c>
      <c r="E4608" s="70" t="s">
        <v>879</v>
      </c>
      <c r="F4608" s="4" t="s">
        <v>1846</v>
      </c>
      <c r="G4608" s="67">
        <v>44782</v>
      </c>
      <c r="H4608" s="67">
        <v>44792</v>
      </c>
      <c r="I4608" s="71">
        <f t="shared" si="251"/>
        <v>10</v>
      </c>
      <c r="J4608" s="72" t="s">
        <v>153</v>
      </c>
      <c r="K4608" s="72" t="s">
        <v>154</v>
      </c>
      <c r="L4608" s="73">
        <v>1</v>
      </c>
      <c r="M4608" s="73" t="s">
        <v>108</v>
      </c>
      <c r="N4608" s="68" t="str">
        <f>VLOOKUP(K4608,[1]人員授權表!D$3:G$249,4,0)</f>
        <v>無機</v>
      </c>
      <c r="O4608" s="70" t="str">
        <f>IF(J4608=[1]人員授權表!$C$85,"Casper李羿勳",IF(J4608=[1]人員授權表!$C$188,"Iring陳俊明",IF(J4608=[1]人員授權表!$C$189,"Brian陳泓霖",VLOOKUP(K4608,[1]人員授權表!D$2:E$249,2,FALSE))))</f>
        <v>Ken張智凱</v>
      </c>
      <c r="P4608" s="67">
        <f t="shared" si="253"/>
        <v>44796</v>
      </c>
      <c r="Q4608" s="75" t="str">
        <f t="shared" si="252"/>
        <v>週二</v>
      </c>
      <c r="R4608" s="80">
        <v>44784</v>
      </c>
      <c r="Z4608" s="79" t="s">
        <v>1841</v>
      </c>
      <c r="AA4608" s="1"/>
    </row>
    <row r="4609" spans="2:27">
      <c r="B4609" s="66">
        <v>44783</v>
      </c>
      <c r="D4609" s="68" t="s">
        <v>50</v>
      </c>
      <c r="E4609" s="70" t="s">
        <v>879</v>
      </c>
      <c r="F4609" s="4" t="s">
        <v>1846</v>
      </c>
      <c r="G4609" s="67">
        <v>44782</v>
      </c>
      <c r="H4609" s="67">
        <v>44792</v>
      </c>
      <c r="I4609" s="71">
        <f t="shared" si="251"/>
        <v>10</v>
      </c>
      <c r="J4609" s="72" t="s">
        <v>125</v>
      </c>
      <c r="K4609" s="72" t="s">
        <v>144</v>
      </c>
      <c r="L4609" s="73">
        <v>1</v>
      </c>
      <c r="M4609" s="73" t="s">
        <v>108</v>
      </c>
      <c r="N4609" s="68" t="str">
        <f>VLOOKUP(K4609,[1]人員授權表!D$3:G$249,4,0)</f>
        <v>有機</v>
      </c>
      <c r="O4609" s="70" t="str">
        <f>IF(J4609=[1]人員授權表!$C$85,"Casper李羿勳",IF(J4609=[1]人員授權表!$C$188,"Iring陳俊明",IF(J4609=[1]人員授權表!$C$189,"Brian陳泓霖",VLOOKUP(K4609,[1]人員授權表!D$2:E$249,2,FALSE))))</f>
        <v>Lucy黃詩婷</v>
      </c>
      <c r="P4609" s="67">
        <f t="shared" si="253"/>
        <v>44796</v>
      </c>
      <c r="Q4609" s="75" t="str">
        <f t="shared" si="252"/>
        <v>週二</v>
      </c>
      <c r="R4609" s="80">
        <v>44788</v>
      </c>
      <c r="Z4609" s="79" t="s">
        <v>1841</v>
      </c>
      <c r="AA4609" s="1"/>
    </row>
    <row r="4610" spans="2:27">
      <c r="B4610" s="66">
        <v>44783</v>
      </c>
      <c r="D4610" s="68" t="s">
        <v>50</v>
      </c>
      <c r="E4610" s="70" t="s">
        <v>879</v>
      </c>
      <c r="F4610" s="4" t="s">
        <v>1847</v>
      </c>
      <c r="G4610" s="67">
        <v>44782</v>
      </c>
      <c r="H4610" s="67">
        <v>44792</v>
      </c>
      <c r="I4610" s="71">
        <f t="shared" si="251"/>
        <v>10</v>
      </c>
      <c r="J4610" s="72" t="s">
        <v>162</v>
      </c>
      <c r="K4610" s="72" t="s">
        <v>163</v>
      </c>
      <c r="L4610" s="73">
        <v>1</v>
      </c>
      <c r="M4610" s="73" t="s">
        <v>108</v>
      </c>
      <c r="N4610" s="68" t="str">
        <f>VLOOKUP(K4610,[1]人員授權表!D$3:G$249,4,0)</f>
        <v>無機</v>
      </c>
      <c r="O4610" s="70" t="str">
        <f>IF(J4610=[1]人員授權表!$C$85,"Casper李羿勳",IF(J4610=[1]人員授權表!$C$188,"Iring陳俊明",IF(J4610=[1]人員授權表!$C$189,"Brian陳泓霖",VLOOKUP(K4610,[1]人員授權表!D$2:E$249,2,FALSE))))</f>
        <v>Dennis陳汶宏</v>
      </c>
      <c r="P4610" s="67">
        <f t="shared" si="253"/>
        <v>44796</v>
      </c>
      <c r="Q4610" s="75" t="str">
        <f t="shared" si="252"/>
        <v>週二</v>
      </c>
      <c r="R4610" s="80">
        <v>44785</v>
      </c>
      <c r="Z4610" s="79" t="s">
        <v>1841</v>
      </c>
      <c r="AA4610" s="1"/>
    </row>
    <row r="4611" spans="2:27">
      <c r="B4611" s="66">
        <v>44783</v>
      </c>
      <c r="D4611" s="68" t="s">
        <v>50</v>
      </c>
      <c r="E4611" s="70" t="s">
        <v>879</v>
      </c>
      <c r="F4611" s="4" t="s">
        <v>1847</v>
      </c>
      <c r="G4611" s="67">
        <v>44782</v>
      </c>
      <c r="H4611" s="67">
        <v>44792</v>
      </c>
      <c r="I4611" s="71">
        <f t="shared" si="251"/>
        <v>10</v>
      </c>
      <c r="J4611" s="72" t="s">
        <v>137</v>
      </c>
      <c r="K4611" s="72" t="s">
        <v>138</v>
      </c>
      <c r="L4611" s="73">
        <v>1</v>
      </c>
      <c r="M4611" s="73" t="s">
        <v>108</v>
      </c>
      <c r="N4611" s="68" t="str">
        <f>VLOOKUP(K4611,[1]人員授權表!D$3:G$249,4,0)</f>
        <v>無機</v>
      </c>
      <c r="O4611" s="70" t="s">
        <v>99</v>
      </c>
      <c r="P4611" s="67">
        <f t="shared" si="253"/>
        <v>44796</v>
      </c>
      <c r="Q4611" s="75" t="str">
        <f t="shared" si="252"/>
        <v>週二</v>
      </c>
      <c r="R4611" s="80">
        <v>44792</v>
      </c>
      <c r="Z4611" s="79" t="s">
        <v>1841</v>
      </c>
      <c r="AA4611" s="1"/>
    </row>
    <row r="4612" spans="2:27">
      <c r="B4612" s="66">
        <v>44783</v>
      </c>
      <c r="D4612" s="68" t="s">
        <v>50</v>
      </c>
      <c r="E4612" s="70" t="s">
        <v>879</v>
      </c>
      <c r="F4612" s="4" t="s">
        <v>1847</v>
      </c>
      <c r="G4612" s="67">
        <v>44782</v>
      </c>
      <c r="H4612" s="67">
        <v>44792</v>
      </c>
      <c r="I4612" s="71">
        <f t="shared" si="251"/>
        <v>10</v>
      </c>
      <c r="J4612" s="72" t="s">
        <v>148</v>
      </c>
      <c r="K4612" s="72" t="s">
        <v>149</v>
      </c>
      <c r="L4612" s="73">
        <v>1</v>
      </c>
      <c r="M4612" s="73" t="s">
        <v>108</v>
      </c>
      <c r="N4612" s="68" t="str">
        <f>VLOOKUP(K4612,[1]人員授權表!D$3:G$249,4,0)</f>
        <v>無機</v>
      </c>
      <c r="O4612" s="70" t="str">
        <f>IF(J4612=[1]人員授權表!$C$85,"Casper李羿勳",IF(J4612=[1]人員授權表!$C$188,"Iring陳俊明",IF(J4612=[1]人員授權表!$C$189,"Brian陳泓霖",VLOOKUP(K4612,[1]人員授權表!D$2:E$249,2,FALSE))))</f>
        <v>Vicky游崴涵</v>
      </c>
      <c r="P4612" s="67">
        <f t="shared" si="253"/>
        <v>44796</v>
      </c>
      <c r="Q4612" s="75" t="str">
        <f t="shared" si="252"/>
        <v>週二</v>
      </c>
      <c r="R4612" s="80">
        <v>44792</v>
      </c>
      <c r="Z4612" s="79" t="s">
        <v>1841</v>
      </c>
      <c r="AA4612" s="1"/>
    </row>
    <row r="4613" spans="2:27">
      <c r="B4613" s="66">
        <v>44783</v>
      </c>
      <c r="D4613" s="68" t="s">
        <v>50</v>
      </c>
      <c r="E4613" s="70" t="s">
        <v>879</v>
      </c>
      <c r="F4613" s="4" t="s">
        <v>1847</v>
      </c>
      <c r="G4613" s="67">
        <v>44782</v>
      </c>
      <c r="H4613" s="67">
        <v>44792</v>
      </c>
      <c r="I4613" s="71">
        <f t="shared" si="251"/>
        <v>10</v>
      </c>
      <c r="J4613" s="72" t="s">
        <v>139</v>
      </c>
      <c r="K4613" s="72" t="s">
        <v>140</v>
      </c>
      <c r="L4613" s="73">
        <v>1</v>
      </c>
      <c r="M4613" s="73" t="s">
        <v>108</v>
      </c>
      <c r="N4613" s="68" t="str">
        <f>VLOOKUP(K4613,[1]人員授權表!D$3:G$249,4,0)</f>
        <v>無機</v>
      </c>
      <c r="O4613" s="70" t="str">
        <f>IF(J4613=[1]人員授權表!$C$85,"Casper李羿勳",IF(J4613=[1]人員授權表!$C$188,"Iring陳俊明",IF(J4613=[1]人員授權表!$C$189,"Brian陳泓霖",VLOOKUP(K4613,[1]人員授權表!D$2:E$249,2,FALSE))))</f>
        <v>Brian陳泓霖</v>
      </c>
      <c r="P4613" s="67">
        <f t="shared" si="253"/>
        <v>44796</v>
      </c>
      <c r="Q4613" s="75" t="str">
        <f t="shared" si="252"/>
        <v>週二</v>
      </c>
      <c r="R4613" s="80">
        <v>44788</v>
      </c>
      <c r="Z4613" s="79" t="s">
        <v>1841</v>
      </c>
      <c r="AA4613" s="1"/>
    </row>
    <row r="4614" spans="2:27">
      <c r="B4614" s="66">
        <v>44783</v>
      </c>
      <c r="D4614" s="68" t="s">
        <v>50</v>
      </c>
      <c r="E4614" s="70" t="s">
        <v>879</v>
      </c>
      <c r="F4614" s="4" t="s">
        <v>1847</v>
      </c>
      <c r="G4614" s="67">
        <v>44782</v>
      </c>
      <c r="H4614" s="67">
        <v>44792</v>
      </c>
      <c r="I4614" s="71">
        <f t="shared" si="251"/>
        <v>10</v>
      </c>
      <c r="J4614" s="72" t="s">
        <v>153</v>
      </c>
      <c r="K4614" s="72" t="s">
        <v>154</v>
      </c>
      <c r="L4614" s="73">
        <v>1</v>
      </c>
      <c r="M4614" s="73" t="s">
        <v>108</v>
      </c>
      <c r="N4614" s="68" t="str">
        <f>VLOOKUP(K4614,[1]人員授權表!D$3:G$249,4,0)</f>
        <v>無機</v>
      </c>
      <c r="O4614" s="70" t="str">
        <f>IF(J4614=[1]人員授權表!$C$85,"Casper李羿勳",IF(J4614=[1]人員授權表!$C$188,"Iring陳俊明",IF(J4614=[1]人員授權表!$C$189,"Brian陳泓霖",VLOOKUP(K4614,[1]人員授權表!D$2:E$249,2,FALSE))))</f>
        <v>Ken張智凱</v>
      </c>
      <c r="P4614" s="67">
        <f t="shared" si="253"/>
        <v>44796</v>
      </c>
      <c r="Q4614" s="75" t="str">
        <f t="shared" si="252"/>
        <v>週二</v>
      </c>
      <c r="R4614" s="80">
        <v>44784</v>
      </c>
      <c r="Z4614" s="79" t="s">
        <v>1841</v>
      </c>
      <c r="AA4614" s="1"/>
    </row>
    <row r="4615" spans="2:27">
      <c r="B4615" s="66">
        <v>44783</v>
      </c>
      <c r="D4615" s="68" t="s">
        <v>50</v>
      </c>
      <c r="E4615" s="70" t="s">
        <v>879</v>
      </c>
      <c r="F4615" s="4" t="s">
        <v>1847</v>
      </c>
      <c r="G4615" s="67">
        <v>44782</v>
      </c>
      <c r="H4615" s="67">
        <v>44792</v>
      </c>
      <c r="I4615" s="71">
        <f t="shared" ref="I4615:I4678" si="254">_xlfn.DAYS(H4615,G4615)</f>
        <v>10</v>
      </c>
      <c r="J4615" s="72" t="s">
        <v>125</v>
      </c>
      <c r="K4615" s="72" t="s">
        <v>144</v>
      </c>
      <c r="L4615" s="73">
        <v>1</v>
      </c>
      <c r="M4615" s="73" t="s">
        <v>108</v>
      </c>
      <c r="N4615" s="68" t="str">
        <f>VLOOKUP(K4615,[1]人員授權表!D$3:G$249,4,0)</f>
        <v>有機</v>
      </c>
      <c r="O4615" s="70" t="str">
        <f>IF(J4615=[1]人員授權表!$C$85,"Casper李羿勳",IF(J4615=[1]人員授權表!$C$188,"Iring陳俊明",IF(J4615=[1]人員授權表!$C$189,"Brian陳泓霖",VLOOKUP(K4615,[1]人員授權表!D$2:E$249,2,FALSE))))</f>
        <v>Lucy黃詩婷</v>
      </c>
      <c r="P4615" s="67">
        <f t="shared" si="253"/>
        <v>44796</v>
      </c>
      <c r="Q4615" s="75" t="str">
        <f t="shared" ref="Q4615:Q4678" si="255">TEXT(P4615,"aaa")</f>
        <v>週二</v>
      </c>
      <c r="R4615" s="80">
        <v>44788</v>
      </c>
      <c r="Z4615" s="79" t="s">
        <v>1841</v>
      </c>
      <c r="AA4615" s="1"/>
    </row>
    <row r="4616" spans="2:27">
      <c r="D4616" s="68" t="s">
        <v>50</v>
      </c>
      <c r="E4616" s="70" t="s">
        <v>51</v>
      </c>
      <c r="F4616" s="70" t="s">
        <v>500</v>
      </c>
      <c r="G4616" s="67">
        <v>44792</v>
      </c>
      <c r="H4616" s="67">
        <v>44792</v>
      </c>
      <c r="I4616" s="71">
        <f t="shared" si="254"/>
        <v>0</v>
      </c>
      <c r="J4616" s="72" t="s">
        <v>1848</v>
      </c>
      <c r="K4616" s="72" t="s">
        <v>1501</v>
      </c>
      <c r="L4616" s="73" t="s">
        <v>113</v>
      </c>
      <c r="M4616" s="73" t="s">
        <v>955</v>
      </c>
      <c r="N4616" s="68" t="s">
        <v>245</v>
      </c>
      <c r="O4616" s="70" t="s">
        <v>956</v>
      </c>
      <c r="P4616" s="67">
        <v>44792</v>
      </c>
      <c r="Q4616" s="75" t="str">
        <f t="shared" si="255"/>
        <v>週五</v>
      </c>
      <c r="R4616" s="80">
        <v>44795</v>
      </c>
      <c r="AA4616" s="1"/>
    </row>
    <row r="4617" spans="2:27">
      <c r="C4617" s="67">
        <v>44778</v>
      </c>
      <c r="D4617" s="68" t="s">
        <v>50</v>
      </c>
      <c r="E4617" s="70" t="s">
        <v>51</v>
      </c>
      <c r="F4617" s="4" t="s">
        <v>1849</v>
      </c>
      <c r="G4617" s="67">
        <v>44775</v>
      </c>
      <c r="H4617" s="101">
        <v>44793</v>
      </c>
      <c r="I4617" s="71">
        <f t="shared" si="254"/>
        <v>18</v>
      </c>
      <c r="J4617" s="72" t="s">
        <v>60</v>
      </c>
      <c r="K4617" s="72" t="s">
        <v>61</v>
      </c>
      <c r="L4617" s="73">
        <v>1</v>
      </c>
      <c r="M4617" s="73" t="s">
        <v>91</v>
      </c>
      <c r="N4617" s="68" t="str">
        <f>VLOOKUP(K4617,[1]人員授權表!D$3:G$249,4,0)</f>
        <v>有機</v>
      </c>
      <c r="O4617" s="70" t="str">
        <f>IF(J4617=[1]人員授權表!$C$85,"Casper李羿勳",IF(J4617=[1]人員授權表!$C$188,"Iring陳俊明",IF(J4617=[1]人員授權表!$C$189,"Brian陳泓霖",VLOOKUP(K4617,[1]人員授權表!D$2:E$249,2,FALSE))))</f>
        <v>Marco陳鴻鈞</v>
      </c>
      <c r="P4617" s="67">
        <f>H4617-2</f>
        <v>44791</v>
      </c>
      <c r="Q4617" s="75" t="str">
        <f t="shared" si="255"/>
        <v>週四</v>
      </c>
      <c r="R4617" s="80">
        <v>44785</v>
      </c>
      <c r="AA4617" s="1"/>
    </row>
    <row r="4618" spans="2:27">
      <c r="C4618" s="67">
        <v>44778</v>
      </c>
      <c r="D4618" s="68" t="s">
        <v>50</v>
      </c>
      <c r="E4618" s="70" t="s">
        <v>51</v>
      </c>
      <c r="F4618" s="4" t="s">
        <v>1850</v>
      </c>
      <c r="G4618" s="67">
        <v>44776</v>
      </c>
      <c r="H4618" s="101">
        <v>44793</v>
      </c>
      <c r="I4618" s="71">
        <f t="shared" si="254"/>
        <v>17</v>
      </c>
      <c r="J4618" s="72" t="s">
        <v>609</v>
      </c>
      <c r="K4618" s="72" t="s">
        <v>610</v>
      </c>
      <c r="L4618" s="73">
        <v>3</v>
      </c>
      <c r="M4618" s="73" t="s">
        <v>91</v>
      </c>
      <c r="N4618" s="68" t="str">
        <f>VLOOKUP(K4618,[1]人員授權表!D$3:G$249,4,0)</f>
        <v>有機</v>
      </c>
      <c r="O4618" s="70" t="str">
        <f>IF(J4618=[1]人員授權表!$C$85,"Casper李羿勳",IF(J4618=[1]人員授權表!$C$188,"Iring陳俊明",IF(J4618=[1]人員授權表!$C$189,"Brian陳泓霖",VLOOKUP(K4618,[1]人員授權表!D$2:E$249,2,FALSE))))</f>
        <v>Casper李羿勳</v>
      </c>
      <c r="P4618" s="67">
        <f>H4618-2</f>
        <v>44791</v>
      </c>
      <c r="Q4618" s="75" t="str">
        <f t="shared" si="255"/>
        <v>週四</v>
      </c>
      <c r="R4618" s="80">
        <v>44790</v>
      </c>
      <c r="AA4618" s="1"/>
    </row>
    <row r="4619" spans="2:27">
      <c r="C4619" s="67">
        <v>44778</v>
      </c>
      <c r="D4619" s="68" t="s">
        <v>50</v>
      </c>
      <c r="E4619" s="70" t="s">
        <v>51</v>
      </c>
      <c r="F4619" s="4" t="s">
        <v>1850</v>
      </c>
      <c r="G4619" s="67">
        <v>44776</v>
      </c>
      <c r="H4619" s="101">
        <v>44793</v>
      </c>
      <c r="I4619" s="71">
        <f t="shared" si="254"/>
        <v>17</v>
      </c>
      <c r="J4619" s="72" t="s">
        <v>1851</v>
      </c>
      <c r="K4619" s="72" t="s">
        <v>610</v>
      </c>
      <c r="L4619" s="73">
        <v>1</v>
      </c>
      <c r="M4619" s="73" t="s">
        <v>91</v>
      </c>
      <c r="N4619" s="68" t="str">
        <f>VLOOKUP(K4619,[1]人員授權表!D$3:G$249,4,0)</f>
        <v>有機</v>
      </c>
      <c r="O4619" s="70" t="str">
        <f>IF(J4619=[1]人員授權表!$C$85,"Casper李羿勳",IF(J4619=[1]人員授權表!$C$188,"Iring陳俊明",IF(J4619=[1]人員授權表!$C$189,"Brian陳泓霖",VLOOKUP(K4619,[1]人員授權表!D$2:E$249,2,FALSE))))</f>
        <v>Marco陳鴻鈞</v>
      </c>
      <c r="P4619" s="67">
        <f>H4619-2</f>
        <v>44791</v>
      </c>
      <c r="Q4619" s="75" t="str">
        <f t="shared" si="255"/>
        <v>週四</v>
      </c>
      <c r="R4619" s="80">
        <v>44789</v>
      </c>
      <c r="AA4619" s="1"/>
    </row>
    <row r="4620" spans="2:27">
      <c r="C4620" s="67">
        <v>44778</v>
      </c>
      <c r="D4620" s="68" t="s">
        <v>50</v>
      </c>
      <c r="E4620" s="70" t="s">
        <v>51</v>
      </c>
      <c r="F4620" s="4" t="s">
        <v>1850</v>
      </c>
      <c r="G4620" s="67">
        <v>44776</v>
      </c>
      <c r="H4620" s="101">
        <v>44793</v>
      </c>
      <c r="I4620" s="71">
        <f t="shared" si="254"/>
        <v>17</v>
      </c>
      <c r="J4620" s="72" t="s">
        <v>1852</v>
      </c>
      <c r="K4620" s="72" t="s">
        <v>1853</v>
      </c>
      <c r="L4620" s="73">
        <v>1</v>
      </c>
      <c r="M4620" s="73" t="s">
        <v>91</v>
      </c>
      <c r="N4620" s="68" t="str">
        <f>VLOOKUP(K4620,[1]人員授權表!D$3:G$249,4,0)</f>
        <v>有機</v>
      </c>
      <c r="O4620" s="70" t="str">
        <f>IF(J4620=[1]人員授權表!$C$85,"Casper李羿勳",IF(J4620=[1]人員授權表!$C$188,"Iring陳俊明",IF(J4620=[1]人員授權表!$C$189,"Brian陳泓霖",VLOOKUP(K4620,[1]人員授權表!D$2:E$249,2,FALSE))))</f>
        <v>Marco陳鴻鈞</v>
      </c>
      <c r="P4620" s="67">
        <f>H4620-2</f>
        <v>44791</v>
      </c>
      <c r="Q4620" s="75" t="str">
        <f t="shared" si="255"/>
        <v>週四</v>
      </c>
      <c r="R4620" s="80">
        <v>44789</v>
      </c>
      <c r="AA4620" s="1"/>
    </row>
    <row r="4621" spans="2:27">
      <c r="C4621" s="67">
        <v>44778</v>
      </c>
      <c r="D4621" s="114" t="s">
        <v>1854</v>
      </c>
      <c r="E4621" s="89" t="s">
        <v>51</v>
      </c>
      <c r="F4621" s="115" t="s">
        <v>1850</v>
      </c>
      <c r="G4621" s="105">
        <v>44776</v>
      </c>
      <c r="H4621" s="105">
        <v>44793</v>
      </c>
      <c r="I4621" s="71">
        <f t="shared" si="254"/>
        <v>17</v>
      </c>
      <c r="J4621" s="106" t="s">
        <v>1855</v>
      </c>
      <c r="K4621" s="106" t="s">
        <v>75</v>
      </c>
      <c r="L4621" s="100"/>
      <c r="M4621" s="73" t="s">
        <v>91</v>
      </c>
      <c r="N4621" s="107" t="str">
        <f>VLOOKUP(K4621,[1]人員授權表!D$3:G$249,4,0)</f>
        <v>有機</v>
      </c>
      <c r="O4621" s="90" t="str">
        <f>IF(J4621=[1]人員授權表!$C$85,"Casper李羿勳",IF(J4621=[1]人員授權表!$C$188,"Iring陳俊明",IF(J4621=[1]人員授權表!$C$189,"Brian陳泓霖",VLOOKUP(K4621,[1]人員授權表!D$2:E$249,2,FALSE))))</f>
        <v>Casper李羿勳</v>
      </c>
      <c r="P4621" s="105">
        <v>44791</v>
      </c>
      <c r="Q4621" s="75" t="str">
        <f t="shared" si="255"/>
        <v>週四</v>
      </c>
      <c r="R4621" s="116" t="s">
        <v>1854</v>
      </c>
      <c r="AA4621" s="1"/>
    </row>
    <row r="4622" spans="2:27">
      <c r="C4622" s="67">
        <v>44778</v>
      </c>
      <c r="D4622" s="68" t="s">
        <v>50</v>
      </c>
      <c r="E4622" s="70" t="s">
        <v>51</v>
      </c>
      <c r="F4622" s="4" t="s">
        <v>1850</v>
      </c>
      <c r="G4622" s="67">
        <v>44776</v>
      </c>
      <c r="H4622" s="101">
        <v>44793</v>
      </c>
      <c r="I4622" s="71">
        <f t="shared" si="254"/>
        <v>17</v>
      </c>
      <c r="J4622" s="72" t="s">
        <v>890</v>
      </c>
      <c r="K4622" s="72" t="s">
        <v>617</v>
      </c>
      <c r="L4622" s="73">
        <v>1</v>
      </c>
      <c r="M4622" s="73" t="s">
        <v>91</v>
      </c>
      <c r="N4622" s="68" t="str">
        <f>VLOOKUP(K4622,[1]人員授權表!D$3:G$249,4,0)</f>
        <v>有機</v>
      </c>
      <c r="O4622" s="70" t="str">
        <f>IF(J4622=[1]人員授權表!$C$85,"Casper李羿勳",IF(J4622=[1]人員授權表!$C$188,"Iring陳俊明",IF(J4622=[1]人員授權表!$C$189,"Brian陳泓霖",VLOOKUP(K4622,[1]人員授權表!D$2:E$249,2,FALSE))))</f>
        <v>Casper李羿勳</v>
      </c>
      <c r="P4622" s="67">
        <f>H4622-2</f>
        <v>44791</v>
      </c>
      <c r="Q4622" s="75" t="str">
        <f t="shared" si="255"/>
        <v>週四</v>
      </c>
      <c r="R4622" s="80">
        <v>44788</v>
      </c>
      <c r="AA4622" s="1"/>
    </row>
    <row r="4623" spans="2:27">
      <c r="C4623" s="67">
        <v>44778</v>
      </c>
      <c r="D4623" s="114" t="s">
        <v>1854</v>
      </c>
      <c r="E4623" s="89" t="s">
        <v>51</v>
      </c>
      <c r="F4623" s="115" t="s">
        <v>1850</v>
      </c>
      <c r="G4623" s="105">
        <v>44776</v>
      </c>
      <c r="H4623" s="105">
        <v>44793</v>
      </c>
      <c r="I4623" s="71">
        <f t="shared" si="254"/>
        <v>17</v>
      </c>
      <c r="J4623" s="106" t="s">
        <v>244</v>
      </c>
      <c r="K4623" s="106" t="s">
        <v>925</v>
      </c>
      <c r="L4623" s="100"/>
      <c r="M4623" s="73" t="s">
        <v>91</v>
      </c>
      <c r="N4623" s="107" t="str">
        <f>VLOOKUP(K4623,[1]人員授權表!D$3:G$249,4,0)</f>
        <v>有機</v>
      </c>
      <c r="O4623" s="90" t="str">
        <f>IF(J4623=[1]人員授權表!$C$85,"Casper李羿勳",IF(J4623=[1]人員授權表!$C$188,"Iring陳俊明",IF(J4623=[1]人員授權表!$C$189,"Brian陳泓霖",VLOOKUP(K4623,[1]人員授權表!D$2:E$249,2,FALSE))))</f>
        <v>Casper李羿勳</v>
      </c>
      <c r="P4623" s="105">
        <v>44791</v>
      </c>
      <c r="Q4623" s="75" t="str">
        <f t="shared" si="255"/>
        <v>週四</v>
      </c>
      <c r="R4623" s="116" t="s">
        <v>1854</v>
      </c>
      <c r="AA4623" s="1"/>
    </row>
    <row r="4624" spans="2:27">
      <c r="C4624" s="67">
        <v>44778</v>
      </c>
      <c r="D4624" s="68" t="s">
        <v>50</v>
      </c>
      <c r="E4624" s="70" t="s">
        <v>51</v>
      </c>
      <c r="F4624" s="4" t="s">
        <v>1850</v>
      </c>
      <c r="G4624" s="67">
        <v>44776</v>
      </c>
      <c r="H4624" s="101">
        <v>44793</v>
      </c>
      <c r="I4624" s="71">
        <f t="shared" si="254"/>
        <v>17</v>
      </c>
      <c r="J4624" s="72" t="s">
        <v>542</v>
      </c>
      <c r="K4624" s="72" t="s">
        <v>543</v>
      </c>
      <c r="L4624" s="73">
        <v>1</v>
      </c>
      <c r="M4624" s="73" t="s">
        <v>91</v>
      </c>
      <c r="N4624" s="68" t="str">
        <f>VLOOKUP(K4624,[1]人員授權表!D$3:G$249,4,0)</f>
        <v>有機</v>
      </c>
      <c r="O4624" s="70" t="str">
        <f>IF(J4624=[1]人員授權表!$C$85,"Casper李羿勳",IF(J4624=[1]人員授權表!$C$188,"Iring陳俊明",IF(J4624=[1]人員授權表!$C$189,"Brian陳泓霖",VLOOKUP(K4624,[1]人員授權表!D$2:E$249,2,FALSE))))</f>
        <v>Marco陳鴻鈞</v>
      </c>
      <c r="P4624" s="67">
        <f>H4624-2</f>
        <v>44791</v>
      </c>
      <c r="Q4624" s="75" t="str">
        <f t="shared" si="255"/>
        <v>週四</v>
      </c>
      <c r="R4624" s="80">
        <v>44784</v>
      </c>
      <c r="AA4624" s="1"/>
    </row>
    <row r="4625" spans="2:27">
      <c r="C4625" s="67">
        <v>44778</v>
      </c>
      <c r="D4625" s="114" t="s">
        <v>1854</v>
      </c>
      <c r="E4625" s="89" t="s">
        <v>51</v>
      </c>
      <c r="F4625" s="115" t="s">
        <v>1850</v>
      </c>
      <c r="G4625" s="105">
        <v>44776</v>
      </c>
      <c r="H4625" s="105">
        <v>44793</v>
      </c>
      <c r="I4625" s="71">
        <f t="shared" si="254"/>
        <v>17</v>
      </c>
      <c r="J4625" s="106" t="s">
        <v>261</v>
      </c>
      <c r="K4625" s="106" t="s">
        <v>248</v>
      </c>
      <c r="L4625" s="100"/>
      <c r="M4625" s="73" t="s">
        <v>91</v>
      </c>
      <c r="N4625" s="107" t="str">
        <f>VLOOKUP(K4625,[1]人員授權表!D$3:G$249,4,0)</f>
        <v>有機</v>
      </c>
      <c r="O4625" s="90" t="str">
        <f>IF(J4625=[1]人員授權表!$C$85,"Casper李羿勳",IF(J4625=[1]人員授權表!$C$188,"Iring陳俊明",IF(J4625=[1]人員授權表!$C$189,"Brian陳泓霖",VLOOKUP(K4625,[1]人員授權表!D$2:E$249,2,FALSE))))</f>
        <v>Marco陳鴻鈞</v>
      </c>
      <c r="P4625" s="105">
        <v>44791</v>
      </c>
      <c r="Q4625" s="75" t="str">
        <f t="shared" si="255"/>
        <v>週四</v>
      </c>
      <c r="R4625" s="116" t="s">
        <v>1854</v>
      </c>
      <c r="AA4625" s="1"/>
    </row>
    <row r="4626" spans="2:27">
      <c r="C4626" s="67">
        <v>44778</v>
      </c>
      <c r="D4626" s="68" t="s">
        <v>50</v>
      </c>
      <c r="E4626" s="70" t="s">
        <v>51</v>
      </c>
      <c r="F4626" s="4" t="s">
        <v>1850</v>
      </c>
      <c r="G4626" s="67">
        <v>44776</v>
      </c>
      <c r="H4626" s="101">
        <v>44793</v>
      </c>
      <c r="I4626" s="71">
        <f t="shared" si="254"/>
        <v>17</v>
      </c>
      <c r="J4626" s="72" t="s">
        <v>618</v>
      </c>
      <c r="K4626" s="72" t="s">
        <v>241</v>
      </c>
      <c r="L4626" s="73">
        <v>1</v>
      </c>
      <c r="M4626" s="73" t="s">
        <v>91</v>
      </c>
      <c r="N4626" s="68" t="str">
        <f>VLOOKUP(K4626,[1]人員授權表!D$3:G$249,4,0)</f>
        <v>有機</v>
      </c>
      <c r="O4626" s="70" t="str">
        <f>IF(J4626=[1]人員授權表!$C$85,"Casper李羿勳",IF(J4626=[1]人員授權表!$C$188,"Iring陳俊明",IF(J4626=[1]人員授權表!$C$189,"Brian陳泓霖",VLOOKUP(K4626,[1]人員授權表!D$2:E$249,2,FALSE))))</f>
        <v>Casper李羿勳</v>
      </c>
      <c r="P4626" s="67">
        <f>H4626-2</f>
        <v>44791</v>
      </c>
      <c r="Q4626" s="75" t="str">
        <f t="shared" si="255"/>
        <v>週四</v>
      </c>
      <c r="R4626" s="80">
        <v>44788</v>
      </c>
      <c r="AA4626" s="1"/>
    </row>
    <row r="4627" spans="2:27">
      <c r="C4627" s="67">
        <v>44778</v>
      </c>
      <c r="D4627" s="114" t="s">
        <v>1854</v>
      </c>
      <c r="E4627" s="89" t="s">
        <v>51</v>
      </c>
      <c r="F4627" s="115" t="s">
        <v>1850</v>
      </c>
      <c r="G4627" s="105">
        <v>44776</v>
      </c>
      <c r="H4627" s="105">
        <v>44793</v>
      </c>
      <c r="I4627" s="71">
        <f t="shared" si="254"/>
        <v>17</v>
      </c>
      <c r="J4627" s="106" t="s">
        <v>1087</v>
      </c>
      <c r="K4627" s="106" t="s">
        <v>1088</v>
      </c>
      <c r="L4627" s="100"/>
      <c r="M4627" s="73" t="s">
        <v>91</v>
      </c>
      <c r="N4627" s="107" t="str">
        <f>VLOOKUP(K4627,[1]人員授權表!D$3:G$249,4,0)</f>
        <v>有機</v>
      </c>
      <c r="O4627" s="90" t="str">
        <f>IF(J4627=[1]人員授權表!$C$85,"Casper李羿勳",IF(J4627=[1]人員授權表!$C$188,"Iring陳俊明",IF(J4627=[1]人員授權表!$C$189,"Brian陳泓霖",VLOOKUP(K4627,[1]人員授權表!D$2:E$249,2,FALSE))))</f>
        <v>Sara王淑玲</v>
      </c>
      <c r="P4627" s="105">
        <v>44791</v>
      </c>
      <c r="Q4627" s="75" t="str">
        <f t="shared" si="255"/>
        <v>週四</v>
      </c>
      <c r="R4627" s="116" t="s">
        <v>1854</v>
      </c>
      <c r="AA4627" s="1"/>
    </row>
    <row r="4628" spans="2:27">
      <c r="C4628" s="67">
        <v>44778</v>
      </c>
      <c r="D4628" s="68" t="s">
        <v>50</v>
      </c>
      <c r="E4628" s="70" t="s">
        <v>51</v>
      </c>
      <c r="F4628" s="4" t="s">
        <v>1850</v>
      </c>
      <c r="G4628" s="67">
        <v>44776</v>
      </c>
      <c r="H4628" s="101">
        <v>44793</v>
      </c>
      <c r="I4628" s="71">
        <f t="shared" si="254"/>
        <v>17</v>
      </c>
      <c r="J4628" s="72" t="s">
        <v>242</v>
      </c>
      <c r="K4628" s="72" t="s">
        <v>925</v>
      </c>
      <c r="L4628" s="73">
        <v>1</v>
      </c>
      <c r="M4628" s="73" t="s">
        <v>91</v>
      </c>
      <c r="N4628" s="68" t="str">
        <f>VLOOKUP(K4628,[1]人員授權表!D$3:G$249,4,0)</f>
        <v>有機</v>
      </c>
      <c r="O4628" s="70" t="str">
        <f>IF(J4628=[1]人員授權表!$C$85,"Casper李羿勳",IF(J4628=[1]人員授權表!$C$188,"Iring陳俊明",IF(J4628=[1]人員授權表!$C$189,"Brian陳泓霖",VLOOKUP(K4628,[1]人員授權表!D$2:E$249,2,FALSE))))</f>
        <v>Casper李羿勳</v>
      </c>
      <c r="P4628" s="67">
        <f>H4628-2</f>
        <v>44791</v>
      </c>
      <c r="Q4628" s="75" t="str">
        <f t="shared" si="255"/>
        <v>週四</v>
      </c>
      <c r="R4628" s="80">
        <v>44788</v>
      </c>
      <c r="AA4628" s="1"/>
    </row>
    <row r="4629" spans="2:27">
      <c r="C4629" s="67">
        <v>44778</v>
      </c>
      <c r="D4629" s="68" t="s">
        <v>50</v>
      </c>
      <c r="E4629" s="70" t="s">
        <v>51</v>
      </c>
      <c r="F4629" s="4" t="s">
        <v>1850</v>
      </c>
      <c r="G4629" s="67">
        <v>44776</v>
      </c>
      <c r="H4629" s="101">
        <v>44793</v>
      </c>
      <c r="I4629" s="71">
        <f t="shared" si="254"/>
        <v>17</v>
      </c>
      <c r="J4629" s="72" t="s">
        <v>683</v>
      </c>
      <c r="K4629" s="72" t="s">
        <v>684</v>
      </c>
      <c r="L4629" s="73">
        <v>1</v>
      </c>
      <c r="M4629" s="73" t="s">
        <v>91</v>
      </c>
      <c r="N4629" s="68" t="str">
        <f>VLOOKUP(K4629,[1]人員授權表!D$3:G$249,4,0)</f>
        <v>有機</v>
      </c>
      <c r="O4629" s="70" t="str">
        <f>IF(J4629=[1]人員授權表!$C$85,"Casper李羿勳",IF(J4629=[1]人員授權表!$C$188,"Iring陳俊明",IF(J4629=[1]人員授權表!$C$189,"Brian陳泓霖",VLOOKUP(K4629,[1]人員授權表!D$2:E$249,2,FALSE))))</f>
        <v>Casper李羿勳</v>
      </c>
      <c r="P4629" s="67">
        <f>H4629-2</f>
        <v>44791</v>
      </c>
      <c r="Q4629" s="75" t="str">
        <f t="shared" si="255"/>
        <v>週四</v>
      </c>
      <c r="R4629" s="80">
        <v>44790</v>
      </c>
      <c r="AA4629" s="1"/>
    </row>
    <row r="4630" spans="2:27">
      <c r="C4630" s="67">
        <v>44782</v>
      </c>
      <c r="D4630" s="68" t="s">
        <v>50</v>
      </c>
      <c r="E4630" s="70" t="s">
        <v>51</v>
      </c>
      <c r="F4630" s="4" t="s">
        <v>1850</v>
      </c>
      <c r="G4630" s="67">
        <v>44776</v>
      </c>
      <c r="H4630" s="101">
        <v>44793</v>
      </c>
      <c r="I4630" s="71">
        <f t="shared" si="254"/>
        <v>17</v>
      </c>
      <c r="J4630" s="72" t="s">
        <v>240</v>
      </c>
      <c r="K4630" s="117" t="s">
        <v>1091</v>
      </c>
      <c r="L4630" s="73">
        <v>1</v>
      </c>
      <c r="M4630" s="73" t="s">
        <v>91</v>
      </c>
      <c r="N4630" s="68" t="str">
        <f>VLOOKUP(K4630,[1]人員授權表!D$3:G$249,4,0)</f>
        <v>有機</v>
      </c>
      <c r="O4630" s="15" t="str">
        <f>IF(J4630=[1]人員授權表!$C$85,"Casper李羿勳",IF(J4630=[1]人員授權表!$C$188,"Iring陳俊明",IF(J4630=[1]人員授權表!$C$189,"Brian陳泓霖",VLOOKUP(K4630,[1]人員授權表!D$2:E$249,2,FALSE))))</f>
        <v>Marco陳鴻鈞</v>
      </c>
      <c r="P4630" s="67">
        <f>H4630-2</f>
        <v>44791</v>
      </c>
      <c r="Q4630" s="75" t="str">
        <f t="shared" si="255"/>
        <v>週四</v>
      </c>
      <c r="R4630" s="80">
        <v>44784</v>
      </c>
      <c r="AA4630" s="1"/>
    </row>
    <row r="4631" spans="2:27">
      <c r="C4631" s="67">
        <v>44778</v>
      </c>
      <c r="D4631" s="68" t="s">
        <v>50</v>
      </c>
      <c r="E4631" s="70" t="s">
        <v>51</v>
      </c>
      <c r="F4631" s="4" t="s">
        <v>1850</v>
      </c>
      <c r="G4631" s="67">
        <v>44776</v>
      </c>
      <c r="H4631" s="101">
        <v>44793</v>
      </c>
      <c r="I4631" s="71">
        <f t="shared" si="254"/>
        <v>17</v>
      </c>
      <c r="J4631" s="72" t="s">
        <v>238</v>
      </c>
      <c r="K4631" s="72" t="s">
        <v>961</v>
      </c>
      <c r="L4631" s="73">
        <v>3</v>
      </c>
      <c r="M4631" s="73" t="s">
        <v>91</v>
      </c>
      <c r="N4631" s="68" t="str">
        <f>VLOOKUP(K4631,[1]人員授權表!D$3:G$249,4,0)</f>
        <v>有機</v>
      </c>
      <c r="O4631" s="70" t="str">
        <f>IF(J4631=[1]人員授權表!$C$85,"Casper李羿勳",IF(J4631=[1]人員授權表!$C$188,"Iring陳俊明",IF(J4631=[1]人員授權表!$C$189,"Brian陳泓霖",VLOOKUP(K4631,[1]人員授權表!D$2:E$249,2,FALSE))))</f>
        <v>Casper李羿勳</v>
      </c>
      <c r="P4631" s="67">
        <f>H4631-2</f>
        <v>44791</v>
      </c>
      <c r="Q4631" s="75" t="str">
        <f t="shared" si="255"/>
        <v>週四</v>
      </c>
      <c r="R4631" s="80">
        <v>44790</v>
      </c>
      <c r="AA4631" s="1"/>
    </row>
    <row r="4632" spans="2:27">
      <c r="C4632" s="67">
        <v>44778</v>
      </c>
      <c r="D4632" s="114" t="s">
        <v>1854</v>
      </c>
      <c r="E4632" s="89" t="s">
        <v>51</v>
      </c>
      <c r="F4632" s="115" t="s">
        <v>1850</v>
      </c>
      <c r="G4632" s="105">
        <v>44776</v>
      </c>
      <c r="H4632" s="105">
        <v>44793</v>
      </c>
      <c r="I4632" s="71">
        <f t="shared" si="254"/>
        <v>17</v>
      </c>
      <c r="J4632" s="106" t="s">
        <v>195</v>
      </c>
      <c r="K4632" s="106" t="s">
        <v>1014</v>
      </c>
      <c r="L4632" s="100"/>
      <c r="M4632" s="73" t="s">
        <v>91</v>
      </c>
      <c r="N4632" s="107" t="str">
        <f>VLOOKUP(K4632,[1]人員授權表!D$3:G$249,4,0)</f>
        <v>無機</v>
      </c>
      <c r="O4632" s="90" t="str">
        <f>IF(J4632=[1]人員授權表!$C$85,"Casper李羿勳",IF(J4632=[1]人員授權表!$C$188,"Iring陳俊明",IF(J4632=[1]人員授權表!$C$189,"Brian陳泓霖",VLOOKUP(K4632,[1]人員授權表!D$2:E$249,2,FALSE))))</f>
        <v>Iring陳俊明</v>
      </c>
      <c r="P4632" s="105">
        <v>44791</v>
      </c>
      <c r="Q4632" s="75" t="str">
        <f t="shared" si="255"/>
        <v>週四</v>
      </c>
      <c r="R4632" s="116" t="s">
        <v>1854</v>
      </c>
      <c r="AA4632" s="1"/>
    </row>
    <row r="4633" spans="2:27">
      <c r="C4633" s="67">
        <v>44778</v>
      </c>
      <c r="D4633" s="68" t="s">
        <v>50</v>
      </c>
      <c r="E4633" s="70" t="s">
        <v>51</v>
      </c>
      <c r="F4633" s="4" t="s">
        <v>1850</v>
      </c>
      <c r="G4633" s="67">
        <v>44776</v>
      </c>
      <c r="H4633" s="101">
        <v>44793</v>
      </c>
      <c r="I4633" s="71">
        <f t="shared" si="254"/>
        <v>17</v>
      </c>
      <c r="J4633" s="72" t="s">
        <v>69</v>
      </c>
      <c r="K4633" s="72" t="s">
        <v>70</v>
      </c>
      <c r="L4633" s="73">
        <v>1</v>
      </c>
      <c r="M4633" s="73" t="s">
        <v>91</v>
      </c>
      <c r="N4633" s="68" t="str">
        <f>VLOOKUP(K4633,[1]人員授權表!D$3:G$249,4,0)</f>
        <v>有機</v>
      </c>
      <c r="O4633" s="70" t="str">
        <f>IF(J4633=[1]人員授權表!$C$85,"Casper李羿勳",IF(J4633=[1]人員授權表!$C$188,"Iring陳俊明",IF(J4633=[1]人員授權表!$C$189,"Brian陳泓霖",VLOOKUP(K4633,[1]人員授權表!D$2:E$249,2,FALSE))))</f>
        <v>Casper李羿勳</v>
      </c>
      <c r="P4633" s="67">
        <f t="shared" ref="P4633:P4644" si="256">H4633-2</f>
        <v>44791</v>
      </c>
      <c r="Q4633" s="75" t="str">
        <f t="shared" si="255"/>
        <v>週四</v>
      </c>
      <c r="R4633" s="80">
        <v>44788</v>
      </c>
      <c r="AA4633" s="1"/>
    </row>
    <row r="4634" spans="2:27">
      <c r="C4634" s="67">
        <v>44778</v>
      </c>
      <c r="D4634" s="68" t="s">
        <v>50</v>
      </c>
      <c r="E4634" s="70" t="s">
        <v>51</v>
      </c>
      <c r="F4634" s="4" t="s">
        <v>1850</v>
      </c>
      <c r="G4634" s="67">
        <v>44776</v>
      </c>
      <c r="H4634" s="101">
        <v>44793</v>
      </c>
      <c r="I4634" s="71">
        <f t="shared" si="254"/>
        <v>17</v>
      </c>
      <c r="J4634" s="72" t="s">
        <v>66</v>
      </c>
      <c r="K4634" s="72" t="s">
        <v>64</v>
      </c>
      <c r="L4634" s="73">
        <v>1</v>
      </c>
      <c r="M4634" s="73" t="s">
        <v>91</v>
      </c>
      <c r="N4634" s="68" t="str">
        <f>VLOOKUP(K4634,[1]人員授權表!D$3:G$249,4,0)</f>
        <v>有機</v>
      </c>
      <c r="O4634" s="70" t="str">
        <f>IF(J4634=[1]人員授權表!$C$85,"Casper李羿勳",IF(J4634=[1]人員授權表!$C$188,"Iring陳俊明",IF(J4634=[1]人員授權表!$C$189,"Brian陳泓霖",VLOOKUP(K4634,[1]人員授權表!D$2:E$249,2,FALSE))))</f>
        <v>Casper李羿勳</v>
      </c>
      <c r="P4634" s="67">
        <f t="shared" si="256"/>
        <v>44791</v>
      </c>
      <c r="Q4634" s="75" t="str">
        <f t="shared" si="255"/>
        <v>週四</v>
      </c>
      <c r="R4634" s="80">
        <v>44785</v>
      </c>
      <c r="AA4634" s="1"/>
    </row>
    <row r="4635" spans="2:27">
      <c r="C4635" s="67">
        <v>44778</v>
      </c>
      <c r="D4635" s="68" t="s">
        <v>50</v>
      </c>
      <c r="E4635" s="70" t="s">
        <v>51</v>
      </c>
      <c r="F4635" s="4" t="s">
        <v>1850</v>
      </c>
      <c r="G4635" s="67">
        <v>44776</v>
      </c>
      <c r="H4635" s="101">
        <v>44793</v>
      </c>
      <c r="I4635" s="71">
        <f t="shared" si="254"/>
        <v>17</v>
      </c>
      <c r="J4635" s="72" t="s">
        <v>1856</v>
      </c>
      <c r="K4635" s="72" t="s">
        <v>610</v>
      </c>
      <c r="L4635" s="73">
        <v>1</v>
      </c>
      <c r="M4635" s="73" t="s">
        <v>91</v>
      </c>
      <c r="N4635" s="68" t="str">
        <f>VLOOKUP(K4635,[1]人員授權表!D$3:G$249,4,0)</f>
        <v>有機</v>
      </c>
      <c r="O4635" s="70" t="str">
        <f>IF(J4635=[1]人員授權表!$C$85,"Casper李羿勳",IF(J4635=[1]人員授權表!$C$188,"Iring陳俊明",IF(J4635=[1]人員授權表!$C$189,"Brian陳泓霖",VLOOKUP(K4635,[1]人員授權表!D$2:E$249,2,FALSE))))</f>
        <v>Marco陳鴻鈞</v>
      </c>
      <c r="P4635" s="67">
        <f t="shared" si="256"/>
        <v>44791</v>
      </c>
      <c r="Q4635" s="75" t="str">
        <f t="shared" si="255"/>
        <v>週四</v>
      </c>
      <c r="R4635" s="80">
        <v>44789</v>
      </c>
      <c r="AA4635" s="1"/>
    </row>
    <row r="4636" spans="2:27">
      <c r="C4636" s="67">
        <v>44778</v>
      </c>
      <c r="D4636" s="68" t="s">
        <v>50</v>
      </c>
      <c r="E4636" s="70" t="s">
        <v>51</v>
      </c>
      <c r="F4636" s="4" t="s">
        <v>1850</v>
      </c>
      <c r="G4636" s="67">
        <v>44776</v>
      </c>
      <c r="H4636" s="101">
        <v>44793</v>
      </c>
      <c r="I4636" s="71">
        <f t="shared" si="254"/>
        <v>17</v>
      </c>
      <c r="J4636" s="83" t="s">
        <v>1857</v>
      </c>
      <c r="K4636" s="72" t="s">
        <v>470</v>
      </c>
      <c r="L4636" s="73">
        <v>1</v>
      </c>
      <c r="M4636" s="73" t="s">
        <v>91</v>
      </c>
      <c r="N4636" s="68" t="str">
        <f>VLOOKUP(K4636,[1]人員授權表!D$3:G$249,4,0)</f>
        <v>無機</v>
      </c>
      <c r="O4636" s="70" t="str">
        <f>IF(J4636=[1]人員授權表!$C$85,"Casper李羿勳",IF(J4636=[1]人員授權表!$C$188,"Iring陳俊明",IF(J4636=[1]人員授權表!$C$189,"Brian陳泓霖",VLOOKUP(K4636,[1]人員授權表!D$2:E$249,2,FALSE))))</f>
        <v>Iring陳俊明</v>
      </c>
      <c r="P4636" s="67">
        <f t="shared" si="256"/>
        <v>44791</v>
      </c>
      <c r="Q4636" s="75" t="str">
        <f t="shared" si="255"/>
        <v>週四</v>
      </c>
      <c r="R4636" s="80">
        <v>44784</v>
      </c>
      <c r="AA4636" s="1"/>
    </row>
    <row r="4637" spans="2:27">
      <c r="B4637" s="66">
        <v>44769</v>
      </c>
      <c r="C4637" s="67">
        <v>44778</v>
      </c>
      <c r="D4637" s="68" t="s">
        <v>50</v>
      </c>
      <c r="E4637" s="70" t="s">
        <v>51</v>
      </c>
      <c r="F4637" s="4" t="s">
        <v>1858</v>
      </c>
      <c r="G4637" s="67">
        <v>44777</v>
      </c>
      <c r="H4637" s="101">
        <v>44793</v>
      </c>
      <c r="I4637" s="71">
        <f t="shared" si="254"/>
        <v>16</v>
      </c>
      <c r="J4637" s="72" t="s">
        <v>60</v>
      </c>
      <c r="K4637" s="72" t="s">
        <v>61</v>
      </c>
      <c r="L4637" s="73">
        <v>1</v>
      </c>
      <c r="M4637" s="73" t="s">
        <v>91</v>
      </c>
      <c r="N4637" s="68" t="str">
        <f>VLOOKUP(K4637,[1]人員授權表!D$3:G$249,4,0)</f>
        <v>有機</v>
      </c>
      <c r="O4637" s="70" t="str">
        <f>IF(J4637=[1]人員授權表!$C$85,"Casper李羿勳",IF(J4637=[1]人員授權表!$C$188,"Iring陳俊明",IF(J4637=[1]人員授權表!$C$189,"Brian陳泓霖",VLOOKUP(K4637,[1]人員授權表!D$2:E$249,2,FALSE))))</f>
        <v>Marco陳鴻鈞</v>
      </c>
      <c r="P4637" s="67">
        <f t="shared" si="256"/>
        <v>44791</v>
      </c>
      <c r="Q4637" s="75" t="str">
        <f t="shared" si="255"/>
        <v>週四</v>
      </c>
      <c r="R4637" s="80">
        <v>44785</v>
      </c>
      <c r="AA4637" s="1"/>
    </row>
    <row r="4638" spans="2:27">
      <c r="B4638" s="66">
        <v>44782</v>
      </c>
      <c r="D4638" s="68" t="s">
        <v>50</v>
      </c>
      <c r="E4638" s="70" t="s">
        <v>879</v>
      </c>
      <c r="F4638" s="4" t="s">
        <v>1859</v>
      </c>
      <c r="G4638" s="67">
        <v>44775</v>
      </c>
      <c r="H4638" s="67">
        <v>44794</v>
      </c>
      <c r="I4638" s="71">
        <f t="shared" si="254"/>
        <v>19</v>
      </c>
      <c r="J4638" s="72" t="s">
        <v>186</v>
      </c>
      <c r="K4638" s="72" t="s">
        <v>1860</v>
      </c>
      <c r="L4638" s="73">
        <v>1</v>
      </c>
      <c r="M4638" s="73" t="s">
        <v>91</v>
      </c>
      <c r="N4638" s="68" t="str">
        <f>VLOOKUP(K4638,[1]人員授權表!D$3:G$249,4,0)</f>
        <v>無機</v>
      </c>
      <c r="O4638" s="70" t="s">
        <v>1113</v>
      </c>
      <c r="P4638" s="67">
        <f t="shared" si="256"/>
        <v>44792</v>
      </c>
      <c r="Q4638" s="75" t="str">
        <f t="shared" si="255"/>
        <v>週五</v>
      </c>
      <c r="R4638" s="80">
        <v>44792</v>
      </c>
      <c r="AA4638" s="1"/>
    </row>
    <row r="4639" spans="2:27">
      <c r="B4639" s="66">
        <v>44782</v>
      </c>
      <c r="D4639" s="68" t="s">
        <v>50</v>
      </c>
      <c r="E4639" s="70" t="s">
        <v>879</v>
      </c>
      <c r="F4639" s="4" t="s">
        <v>1859</v>
      </c>
      <c r="G4639" s="67">
        <v>44775</v>
      </c>
      <c r="H4639" s="67">
        <v>44794</v>
      </c>
      <c r="I4639" s="71">
        <f t="shared" si="254"/>
        <v>19</v>
      </c>
      <c r="J4639" s="72" t="s">
        <v>195</v>
      </c>
      <c r="K4639" s="72" t="s">
        <v>345</v>
      </c>
      <c r="L4639" s="73">
        <v>1</v>
      </c>
      <c r="M4639" s="73" t="s">
        <v>91</v>
      </c>
      <c r="N4639" s="68" t="str">
        <f>VLOOKUP(K4639,[1]人員授權表!D$3:G$249,4,0)</f>
        <v>無機</v>
      </c>
      <c r="O4639" s="70" t="str">
        <f>IF(J4639=[1]人員授權表!$C$85,"Casper李羿勳",IF(J4639=[1]人員授權表!$C$188,"Iring陳俊明",IF(J4639=[1]人員授權表!$C$189,"Brian陳泓霖",VLOOKUP(K4639,[1]人員授權表!D$2:E$249,2,FALSE))))</f>
        <v>Debby胡萱黛</v>
      </c>
      <c r="P4639" s="67">
        <f t="shared" si="256"/>
        <v>44792</v>
      </c>
      <c r="Q4639" s="75" t="str">
        <f t="shared" si="255"/>
        <v>週五</v>
      </c>
      <c r="R4639" s="80">
        <v>44792</v>
      </c>
      <c r="AA4639" s="1"/>
    </row>
    <row r="4640" spans="2:27">
      <c r="B4640" s="66">
        <v>44782</v>
      </c>
      <c r="D4640" s="68" t="s">
        <v>50</v>
      </c>
      <c r="E4640" s="70" t="s">
        <v>879</v>
      </c>
      <c r="F4640" s="4" t="s">
        <v>1859</v>
      </c>
      <c r="G4640" s="67">
        <v>44775</v>
      </c>
      <c r="H4640" s="67">
        <v>44794</v>
      </c>
      <c r="I4640" s="71">
        <f t="shared" si="254"/>
        <v>19</v>
      </c>
      <c r="J4640" s="72" t="s">
        <v>204</v>
      </c>
      <c r="K4640" s="72" t="s">
        <v>488</v>
      </c>
      <c r="L4640" s="73">
        <v>1</v>
      </c>
      <c r="M4640" s="73" t="s">
        <v>91</v>
      </c>
      <c r="N4640" s="68" t="str">
        <f>VLOOKUP(K4640,[1]人員授權表!D$3:G$249,4,0)</f>
        <v>無機</v>
      </c>
      <c r="O4640" s="70" t="str">
        <f>IF(J4640=[1]人員授權表!$C$85,"Casper李羿勳",IF(J4640=[1]人員授權表!$C$188,"Iring陳俊明",IF(J4640=[1]人員授權表!$C$189,"Brian陳泓霖",VLOOKUP(K4640,[1]人員授權表!D$2:E$249,2,FALSE))))</f>
        <v>Iring陳俊明</v>
      </c>
      <c r="P4640" s="67">
        <f t="shared" si="256"/>
        <v>44792</v>
      </c>
      <c r="Q4640" s="75" t="str">
        <f t="shared" si="255"/>
        <v>週五</v>
      </c>
      <c r="R4640" s="80">
        <v>44792</v>
      </c>
      <c r="AA4640" s="1"/>
    </row>
    <row r="4641" spans="2:28">
      <c r="B4641" s="66">
        <v>44795</v>
      </c>
      <c r="D4641" s="68" t="s">
        <v>50</v>
      </c>
      <c r="E4641" s="70" t="s">
        <v>879</v>
      </c>
      <c r="F4641" s="4" t="s">
        <v>1859</v>
      </c>
      <c r="G4641" s="67">
        <v>44775</v>
      </c>
      <c r="H4641" s="67">
        <v>44794</v>
      </c>
      <c r="I4641" s="71">
        <f t="shared" si="254"/>
        <v>19</v>
      </c>
      <c r="J4641" s="98" t="s">
        <v>1861</v>
      </c>
      <c r="K4641" s="98" t="s">
        <v>1862</v>
      </c>
      <c r="L4641" s="110">
        <v>1</v>
      </c>
      <c r="M4641" s="73" t="s">
        <v>91</v>
      </c>
      <c r="N4641" s="68" t="s">
        <v>245</v>
      </c>
      <c r="O4641" s="70" t="s">
        <v>829</v>
      </c>
      <c r="P4641" s="67">
        <f t="shared" si="256"/>
        <v>44792</v>
      </c>
      <c r="Q4641" s="75" t="str">
        <f t="shared" si="255"/>
        <v>週五</v>
      </c>
      <c r="R4641" s="80">
        <v>44795</v>
      </c>
      <c r="S4641" s="85"/>
      <c r="X4641" s="70">
        <v>1</v>
      </c>
      <c r="Y4641" s="78">
        <v>44795</v>
      </c>
      <c r="Z4641" s="79" t="s">
        <v>1863</v>
      </c>
      <c r="AA4641" s="102">
        <v>16</v>
      </c>
      <c r="AB4641" s="103" t="s">
        <v>1647</v>
      </c>
    </row>
    <row r="4642" spans="2:28">
      <c r="B4642" s="66">
        <v>44781</v>
      </c>
      <c r="D4642" s="68" t="s">
        <v>50</v>
      </c>
      <c r="E4642" s="70" t="s">
        <v>879</v>
      </c>
      <c r="F4642" s="4" t="s">
        <v>1864</v>
      </c>
      <c r="G4642" s="67">
        <v>44777</v>
      </c>
      <c r="H4642" s="67">
        <v>44794</v>
      </c>
      <c r="I4642" s="71">
        <f t="shared" si="254"/>
        <v>17</v>
      </c>
      <c r="J4642" s="72" t="s">
        <v>181</v>
      </c>
      <c r="K4642" s="72" t="s">
        <v>182</v>
      </c>
      <c r="L4642" s="73">
        <v>3</v>
      </c>
      <c r="M4642" s="73" t="s">
        <v>104</v>
      </c>
      <c r="N4642" s="68" t="str">
        <f>VLOOKUP(K4642,[1]人員授權表!D$3:G$249,4,0)</f>
        <v>有機</v>
      </c>
      <c r="O4642" s="70" t="str">
        <f>IF(J4642=[1]人員授權表!$C$85,"Casper李羿勳",IF(J4642=[1]人員授權表!$C$188,"Iring陳俊明",IF(J4642=[1]人員授權表!$C$189,"Brian陳泓霖",VLOOKUP(K4642,[1]人員授權表!D$2:E$249,2,FALSE))))</f>
        <v>Sara王淑玲</v>
      </c>
      <c r="P4642" s="67">
        <f t="shared" si="256"/>
        <v>44792</v>
      </c>
      <c r="Q4642" s="75" t="str">
        <f t="shared" si="255"/>
        <v>週五</v>
      </c>
      <c r="R4642" s="80">
        <v>44788</v>
      </c>
      <c r="AA4642" s="1"/>
    </row>
    <row r="4643" spans="2:28">
      <c r="B4643" s="66">
        <v>44781</v>
      </c>
      <c r="D4643" s="68" t="s">
        <v>50</v>
      </c>
      <c r="E4643" s="70" t="s">
        <v>879</v>
      </c>
      <c r="F4643" s="4" t="s">
        <v>1865</v>
      </c>
      <c r="G4643" s="67">
        <v>44777</v>
      </c>
      <c r="H4643" s="67">
        <v>44794</v>
      </c>
      <c r="I4643" s="71">
        <f t="shared" si="254"/>
        <v>17</v>
      </c>
      <c r="J4643" s="72" t="s">
        <v>169</v>
      </c>
      <c r="K4643" s="72" t="s">
        <v>170</v>
      </c>
      <c r="L4643" s="73">
        <v>3</v>
      </c>
      <c r="M4643" s="73" t="s">
        <v>104</v>
      </c>
      <c r="N4643" s="68" t="str">
        <f>VLOOKUP(K4643,[1]人員授權表!D$3:G$249,4,0)</f>
        <v>有機</v>
      </c>
      <c r="O4643" s="70" t="str">
        <f>IF(J4643=[1]人員授權表!$C$85,"Casper李羿勳",IF(J4643=[1]人員授權表!$C$188,"Iring陳俊明",IF(J4643=[1]人員授權表!$C$189,"Brian陳泓霖",VLOOKUP(K4643,[1]人員授權表!D$2:E$249,2,FALSE))))</f>
        <v>Elle黃雅琪&amp;
Marco陳鴻鈞</v>
      </c>
      <c r="P4643" s="67">
        <f t="shared" si="256"/>
        <v>44792</v>
      </c>
      <c r="Q4643" s="75" t="str">
        <f t="shared" si="255"/>
        <v>週五</v>
      </c>
      <c r="R4643" s="118">
        <v>44789</v>
      </c>
      <c r="U4643" s="70">
        <v>2</v>
      </c>
      <c r="Y4643" s="78">
        <v>44802</v>
      </c>
      <c r="Z4643" s="79" t="s">
        <v>1866</v>
      </c>
      <c r="AA4643" s="1"/>
    </row>
    <row r="4644" spans="2:28">
      <c r="D4644" s="68" t="s">
        <v>50</v>
      </c>
      <c r="E4644" s="70" t="s">
        <v>82</v>
      </c>
      <c r="F4644" s="70" t="s">
        <v>1867</v>
      </c>
      <c r="G4644" s="67">
        <v>44781</v>
      </c>
      <c r="H4644" s="67">
        <v>44795</v>
      </c>
      <c r="I4644" s="71">
        <f t="shared" si="254"/>
        <v>14</v>
      </c>
      <c r="J4644" s="72" t="s">
        <v>125</v>
      </c>
      <c r="K4644" s="72" t="s">
        <v>126</v>
      </c>
      <c r="L4644" s="73">
        <v>6</v>
      </c>
      <c r="M4644" s="73" t="s">
        <v>268</v>
      </c>
      <c r="N4644" s="68" t="str">
        <f>VLOOKUP(K4644,[1]人員授權表!D$3:G$249,4,0)</f>
        <v>有機</v>
      </c>
      <c r="O4644" s="70" t="str">
        <f>IF(J4644=[1]人員授權表!$C$85,"Casper李羿勳",IF(J4644=[1]人員授權表!$C$188,"Iring陳俊明",IF(J4644=[1]人員授權表!$C$189,"Brian陳泓霖",VLOOKUP(K4644,[1]人員授權表!D$2:E$249,2,FALSE))))</f>
        <v>Lucy黃詩婷</v>
      </c>
      <c r="P4644" s="67">
        <f t="shared" si="256"/>
        <v>44793</v>
      </c>
      <c r="Q4644" s="75" t="str">
        <f t="shared" si="255"/>
        <v>週六</v>
      </c>
      <c r="R4644" s="80">
        <v>44788</v>
      </c>
      <c r="AA4644" s="1"/>
    </row>
    <row r="4645" spans="2:28">
      <c r="B4645" s="66">
        <v>44790</v>
      </c>
      <c r="D4645" s="68" t="s">
        <v>50</v>
      </c>
      <c r="E4645" s="70" t="s">
        <v>1418</v>
      </c>
      <c r="F4645" s="4" t="s">
        <v>1868</v>
      </c>
      <c r="G4645" s="67">
        <v>44788</v>
      </c>
      <c r="H4645" s="67">
        <v>44795</v>
      </c>
      <c r="I4645" s="71">
        <f t="shared" si="254"/>
        <v>7</v>
      </c>
      <c r="J4645" s="72" t="s">
        <v>102</v>
      </c>
      <c r="K4645" s="72" t="s">
        <v>103</v>
      </c>
      <c r="L4645" s="73">
        <v>1</v>
      </c>
      <c r="M4645" s="73" t="s">
        <v>108</v>
      </c>
      <c r="N4645" s="68" t="str">
        <f>VLOOKUP(K4645,[1]人員授權表!D$3:G$249,4,0)</f>
        <v>無機</v>
      </c>
      <c r="O4645" s="70" t="s">
        <v>99</v>
      </c>
      <c r="P4645" s="67">
        <f>H4645-1</f>
        <v>44794</v>
      </c>
      <c r="Q4645" s="75" t="str">
        <f t="shared" si="255"/>
        <v>週日</v>
      </c>
      <c r="R4645" s="80">
        <v>44791</v>
      </c>
      <c r="AA4645" s="102">
        <v>13</v>
      </c>
      <c r="AB4645" s="103" t="s">
        <v>1759</v>
      </c>
    </row>
    <row r="4646" spans="2:28">
      <c r="D4646" s="68" t="s">
        <v>50</v>
      </c>
      <c r="E4646" s="70" t="s">
        <v>82</v>
      </c>
      <c r="F4646" s="70" t="s">
        <v>1869</v>
      </c>
      <c r="G4646" s="67">
        <v>44780</v>
      </c>
      <c r="H4646" s="67">
        <v>44795</v>
      </c>
      <c r="I4646" s="71">
        <f t="shared" si="254"/>
        <v>15</v>
      </c>
      <c r="J4646" s="72" t="s">
        <v>139</v>
      </c>
      <c r="K4646" s="72" t="s">
        <v>140</v>
      </c>
      <c r="L4646" s="73">
        <v>1</v>
      </c>
      <c r="M4646" s="73" t="s">
        <v>127</v>
      </c>
      <c r="N4646" s="68" t="str">
        <f>VLOOKUP(K4646,[1]人員授權表!D$3:G$249,4,0)</f>
        <v>無機</v>
      </c>
      <c r="O4646" s="70" t="str">
        <f>IF(J4646=[1]人員授權表!$C$85,"Casper李羿勳",IF(J4646=[1]人員授權表!$C$188,"Iring陳俊明",IF(J4646=[1]人員授權表!$C$189,"Brian陳泓霖",VLOOKUP(K4646,[1]人員授權表!D$2:E$249,2,FALSE))))</f>
        <v>Brian陳泓霖</v>
      </c>
      <c r="P4646" s="67">
        <f t="shared" ref="P4646:P4709" si="257">H4646-2</f>
        <v>44793</v>
      </c>
      <c r="Q4646" s="75" t="str">
        <f t="shared" si="255"/>
        <v>週六</v>
      </c>
      <c r="R4646" s="80">
        <v>44784</v>
      </c>
      <c r="AA4646" s="1"/>
    </row>
    <row r="4647" spans="2:28">
      <c r="D4647" s="68" t="s">
        <v>50</v>
      </c>
      <c r="E4647" s="70" t="s">
        <v>82</v>
      </c>
      <c r="F4647" s="70" t="s">
        <v>1869</v>
      </c>
      <c r="G4647" s="67">
        <v>44780</v>
      </c>
      <c r="H4647" s="67">
        <v>44795</v>
      </c>
      <c r="I4647" s="71">
        <f t="shared" si="254"/>
        <v>15</v>
      </c>
      <c r="J4647" s="72" t="s">
        <v>269</v>
      </c>
      <c r="K4647" s="72" t="s">
        <v>270</v>
      </c>
      <c r="L4647" s="73">
        <v>1</v>
      </c>
      <c r="M4647" s="73" t="s">
        <v>127</v>
      </c>
      <c r="N4647" s="68" t="str">
        <f>VLOOKUP(K4647,[1]人員授權表!D$3:G$249,4,0)</f>
        <v>無機</v>
      </c>
      <c r="O4647" s="70" t="str">
        <f>IF(J4647=[1]人員授權表!$C$85,"Casper李羿勳",IF(J4647=[1]人員授權表!$C$188,"Iring陳俊明",IF(J4647=[1]人員授權表!$C$189,"Brian陳泓霖",VLOOKUP(K4647,[1]人員授權表!D$2:E$249,2,FALSE))))</f>
        <v>George陳志昇&amp;Vicky游崴涵</v>
      </c>
      <c r="P4647" s="67">
        <f t="shared" si="257"/>
        <v>44793</v>
      </c>
      <c r="Q4647" s="75" t="str">
        <f t="shared" si="255"/>
        <v>週六</v>
      </c>
      <c r="R4647" s="80">
        <v>44788</v>
      </c>
      <c r="AA4647" s="1"/>
    </row>
    <row r="4648" spans="2:28">
      <c r="D4648" s="68" t="s">
        <v>50</v>
      </c>
      <c r="E4648" s="70" t="s">
        <v>82</v>
      </c>
      <c r="F4648" s="70" t="s">
        <v>1869</v>
      </c>
      <c r="G4648" s="67">
        <v>44780</v>
      </c>
      <c r="H4648" s="67">
        <v>44795</v>
      </c>
      <c r="I4648" s="71">
        <f t="shared" si="254"/>
        <v>15</v>
      </c>
      <c r="J4648" s="72" t="s">
        <v>141</v>
      </c>
      <c r="K4648" s="72" t="s">
        <v>142</v>
      </c>
      <c r="L4648" s="73">
        <v>1</v>
      </c>
      <c r="M4648" s="73" t="s">
        <v>127</v>
      </c>
      <c r="N4648" s="68" t="str">
        <f>VLOOKUP(K4648,[1]人員授權表!D$3:G$249,4,0)</f>
        <v>無機</v>
      </c>
      <c r="O4648" s="70" t="str">
        <f>IF(J4648=[1]人員授權表!$C$85,"Casper李羿勳",IF(J4648=[1]人員授權表!$C$188,"Iring陳俊明",IF(J4648=[1]人員授權表!$C$189,"Brian陳泓霖",VLOOKUP(K4648,[1]人員授權表!D$2:E$249,2,FALSE))))</f>
        <v>Dennis陳汶宏</v>
      </c>
      <c r="P4648" s="67">
        <f t="shared" si="257"/>
        <v>44793</v>
      </c>
      <c r="Q4648" s="75" t="str">
        <f t="shared" si="255"/>
        <v>週六</v>
      </c>
      <c r="R4648" s="80">
        <v>44789</v>
      </c>
      <c r="AA4648" s="1"/>
    </row>
    <row r="4649" spans="2:28">
      <c r="D4649" s="68" t="s">
        <v>50</v>
      </c>
      <c r="E4649" s="70" t="s">
        <v>82</v>
      </c>
      <c r="F4649" s="70" t="s">
        <v>1869</v>
      </c>
      <c r="G4649" s="67">
        <v>44780</v>
      </c>
      <c r="H4649" s="67">
        <v>44795</v>
      </c>
      <c r="I4649" s="71">
        <f t="shared" si="254"/>
        <v>15</v>
      </c>
      <c r="J4649" s="72" t="s">
        <v>153</v>
      </c>
      <c r="K4649" s="72" t="s">
        <v>154</v>
      </c>
      <c r="L4649" s="73">
        <v>1</v>
      </c>
      <c r="M4649" s="73" t="s">
        <v>127</v>
      </c>
      <c r="N4649" s="68" t="str">
        <f>VLOOKUP(K4649,[1]人員授權表!D$3:G$249,4,0)</f>
        <v>無機</v>
      </c>
      <c r="O4649" s="70" t="str">
        <f>IF(J4649=[1]人員授權表!$C$85,"Casper李羿勳",IF(J4649=[1]人員授權表!$C$188,"Iring陳俊明",IF(J4649=[1]人員授權表!$C$189,"Brian陳泓霖",VLOOKUP(K4649,[1]人員授權表!D$2:E$249,2,FALSE))))</f>
        <v>Ken張智凱</v>
      </c>
      <c r="P4649" s="67">
        <f t="shared" si="257"/>
        <v>44793</v>
      </c>
      <c r="Q4649" s="75" t="str">
        <f t="shared" si="255"/>
        <v>週六</v>
      </c>
      <c r="R4649" s="80">
        <v>44788</v>
      </c>
      <c r="AA4649" s="1"/>
    </row>
    <row r="4650" spans="2:28">
      <c r="D4650" s="68" t="s">
        <v>50</v>
      </c>
      <c r="E4650" s="70" t="s">
        <v>82</v>
      </c>
      <c r="F4650" s="70" t="s">
        <v>1870</v>
      </c>
      <c r="G4650" s="67">
        <v>44780</v>
      </c>
      <c r="H4650" s="67">
        <v>44795</v>
      </c>
      <c r="I4650" s="71">
        <f t="shared" si="254"/>
        <v>15</v>
      </c>
      <c r="J4650" s="72" t="s">
        <v>137</v>
      </c>
      <c r="K4650" s="72" t="s">
        <v>138</v>
      </c>
      <c r="L4650" s="73">
        <v>1</v>
      </c>
      <c r="M4650" s="73" t="s">
        <v>127</v>
      </c>
      <c r="N4650" s="68" t="str">
        <f>VLOOKUP(K4650,[1]人員授權表!D$3:G$249,4,0)</f>
        <v>無機</v>
      </c>
      <c r="O4650" s="70" t="s">
        <v>99</v>
      </c>
      <c r="P4650" s="67">
        <f t="shared" si="257"/>
        <v>44793</v>
      </c>
      <c r="Q4650" s="75" t="str">
        <f t="shared" si="255"/>
        <v>週六</v>
      </c>
      <c r="R4650" s="80">
        <v>44789</v>
      </c>
      <c r="AA4650" s="1"/>
    </row>
    <row r="4651" spans="2:28">
      <c r="D4651" s="68" t="s">
        <v>50</v>
      </c>
      <c r="E4651" s="70" t="s">
        <v>82</v>
      </c>
      <c r="F4651" s="70" t="s">
        <v>1869</v>
      </c>
      <c r="G4651" s="67">
        <v>44780</v>
      </c>
      <c r="H4651" s="67">
        <v>44795</v>
      </c>
      <c r="I4651" s="71">
        <f t="shared" si="254"/>
        <v>15</v>
      </c>
      <c r="J4651" s="72" t="s">
        <v>667</v>
      </c>
      <c r="K4651" s="72" t="s">
        <v>149</v>
      </c>
      <c r="L4651" s="73">
        <v>1</v>
      </c>
      <c r="M4651" s="73" t="s">
        <v>127</v>
      </c>
      <c r="N4651" s="68" t="str">
        <f>VLOOKUP(K4651,[1]人員授權表!D$3:G$249,4,0)</f>
        <v>無機</v>
      </c>
      <c r="O4651" s="70" t="str">
        <f>IF(J4651=[1]人員授權表!$C$85,"Casper李羿勳",IF(J4651=[1]人員授權表!$C$188,"Iring陳俊明",IF(J4651=[1]人員授權表!$C$189,"Brian陳泓霖",VLOOKUP(K4651,[1]人員授權表!D$2:E$249,2,FALSE))))</f>
        <v>Vicky游崴涵</v>
      </c>
      <c r="P4651" s="67">
        <f t="shared" si="257"/>
        <v>44793</v>
      </c>
      <c r="Q4651" s="75" t="str">
        <f t="shared" si="255"/>
        <v>週六</v>
      </c>
      <c r="R4651" s="80">
        <v>44783</v>
      </c>
      <c r="AA4651" s="1"/>
    </row>
    <row r="4652" spans="2:28">
      <c r="D4652" s="68" t="s">
        <v>50</v>
      </c>
      <c r="E4652" s="70" t="s">
        <v>82</v>
      </c>
      <c r="F4652" s="70" t="s">
        <v>1871</v>
      </c>
      <c r="G4652" s="67">
        <v>44781</v>
      </c>
      <c r="H4652" s="67">
        <v>44795</v>
      </c>
      <c r="I4652" s="71">
        <f t="shared" si="254"/>
        <v>14</v>
      </c>
      <c r="J4652" s="72" t="s">
        <v>125</v>
      </c>
      <c r="K4652" s="72" t="s">
        <v>144</v>
      </c>
      <c r="L4652" s="73">
        <v>10</v>
      </c>
      <c r="M4652" s="73" t="s">
        <v>268</v>
      </c>
      <c r="N4652" s="68" t="str">
        <f>VLOOKUP(K4652,[1]人員授權表!D$3:G$249,4,0)</f>
        <v>有機</v>
      </c>
      <c r="O4652" s="70" t="str">
        <f>IF(J4652=[1]人員授權表!$C$85,"Casper李羿勳",IF(J4652=[1]人員授權表!$C$188,"Iring陳俊明",IF(J4652=[1]人員授權表!$C$189,"Brian陳泓霖",VLOOKUP(K4652,[1]人員授權表!D$2:E$249,2,FALSE))))</f>
        <v>Lucy黃詩婷</v>
      </c>
      <c r="P4652" s="67">
        <f t="shared" si="257"/>
        <v>44793</v>
      </c>
      <c r="Q4652" s="75" t="str">
        <f t="shared" si="255"/>
        <v>週六</v>
      </c>
      <c r="R4652" s="80">
        <v>44788</v>
      </c>
      <c r="AA4652" s="1"/>
    </row>
    <row r="4653" spans="2:28">
      <c r="D4653" s="68" t="s">
        <v>50</v>
      </c>
      <c r="E4653" s="70" t="s">
        <v>82</v>
      </c>
      <c r="F4653" s="70" t="s">
        <v>1871</v>
      </c>
      <c r="G4653" s="67">
        <v>44781</v>
      </c>
      <c r="H4653" s="67">
        <v>44795</v>
      </c>
      <c r="I4653" s="71">
        <f t="shared" si="254"/>
        <v>14</v>
      </c>
      <c r="J4653" s="72" t="s">
        <v>139</v>
      </c>
      <c r="K4653" s="72" t="s">
        <v>140</v>
      </c>
      <c r="L4653" s="73">
        <v>10</v>
      </c>
      <c r="M4653" s="73" t="s">
        <v>268</v>
      </c>
      <c r="N4653" s="68" t="str">
        <f>VLOOKUP(K4653,[1]人員授權表!D$3:G$249,4,0)</f>
        <v>無機</v>
      </c>
      <c r="O4653" s="70" t="str">
        <f>IF(J4653=[1]人員授權表!$C$85,"Casper李羿勳",IF(J4653=[1]人員授權表!$C$188,"Iring陳俊明",IF(J4653=[1]人員授權表!$C$189,"Brian陳泓霖",VLOOKUP(K4653,[1]人員授權表!D$2:E$249,2,FALSE))))</f>
        <v>Brian陳泓霖</v>
      </c>
      <c r="P4653" s="67">
        <f t="shared" si="257"/>
        <v>44793</v>
      </c>
      <c r="Q4653" s="75" t="str">
        <f t="shared" si="255"/>
        <v>週六</v>
      </c>
      <c r="R4653" s="80">
        <v>44784</v>
      </c>
      <c r="AA4653" s="1"/>
    </row>
    <row r="4654" spans="2:28">
      <c r="D4654" s="68" t="s">
        <v>50</v>
      </c>
      <c r="E4654" s="70" t="s">
        <v>82</v>
      </c>
      <c r="F4654" s="70" t="s">
        <v>1871</v>
      </c>
      <c r="G4654" s="67">
        <v>44781</v>
      </c>
      <c r="H4654" s="67">
        <v>44795</v>
      </c>
      <c r="I4654" s="71">
        <f t="shared" si="254"/>
        <v>14</v>
      </c>
      <c r="J4654" s="72" t="s">
        <v>966</v>
      </c>
      <c r="K4654" s="72" t="s">
        <v>154</v>
      </c>
      <c r="L4654" s="73">
        <v>10</v>
      </c>
      <c r="M4654" s="73" t="s">
        <v>268</v>
      </c>
      <c r="N4654" s="68" t="str">
        <f>VLOOKUP(K4654,[1]人員授權表!D$3:G$249,4,0)</f>
        <v>無機</v>
      </c>
      <c r="O4654" s="70" t="str">
        <f>IF(J4654=[1]人員授權表!$C$85,"Casper李羿勳",IF(J4654=[1]人員授權表!$C$188,"Iring陳俊明",IF(J4654=[1]人員授權表!$C$189,"Brian陳泓霖",VLOOKUP(K4654,[1]人員授權表!D$2:E$249,2,FALSE))))</f>
        <v>Ken張智凱</v>
      </c>
      <c r="P4654" s="67">
        <f t="shared" si="257"/>
        <v>44793</v>
      </c>
      <c r="Q4654" s="75" t="str">
        <f t="shared" si="255"/>
        <v>週六</v>
      </c>
      <c r="R4654" s="80">
        <v>44784</v>
      </c>
      <c r="AA4654" s="1"/>
    </row>
    <row r="4655" spans="2:28">
      <c r="D4655" s="68" t="s">
        <v>50</v>
      </c>
      <c r="E4655" s="70" t="s">
        <v>82</v>
      </c>
      <c r="F4655" s="70" t="s">
        <v>1871</v>
      </c>
      <c r="G4655" s="67">
        <v>44781</v>
      </c>
      <c r="H4655" s="67">
        <v>44795</v>
      </c>
      <c r="I4655" s="71">
        <f t="shared" si="254"/>
        <v>14</v>
      </c>
      <c r="J4655" s="72" t="s">
        <v>137</v>
      </c>
      <c r="K4655" s="72" t="s">
        <v>138</v>
      </c>
      <c r="L4655" s="73">
        <v>10</v>
      </c>
      <c r="M4655" s="73" t="s">
        <v>268</v>
      </c>
      <c r="N4655" s="68" t="str">
        <f>VLOOKUP(K4655,[1]人員授權表!D$3:G$249,4,0)</f>
        <v>無機</v>
      </c>
      <c r="O4655" s="70" t="s">
        <v>99</v>
      </c>
      <c r="P4655" s="67">
        <f t="shared" si="257"/>
        <v>44793</v>
      </c>
      <c r="Q4655" s="75" t="str">
        <f t="shared" si="255"/>
        <v>週六</v>
      </c>
      <c r="R4655" s="80">
        <v>44789</v>
      </c>
      <c r="AA4655" s="1"/>
    </row>
    <row r="4656" spans="2:28">
      <c r="D4656" s="68" t="s">
        <v>50</v>
      </c>
      <c r="E4656" s="70" t="s">
        <v>82</v>
      </c>
      <c r="F4656" s="70" t="s">
        <v>1871</v>
      </c>
      <c r="G4656" s="67">
        <v>44781</v>
      </c>
      <c r="H4656" s="67">
        <v>44795</v>
      </c>
      <c r="I4656" s="71">
        <f t="shared" si="254"/>
        <v>14</v>
      </c>
      <c r="J4656" s="72" t="s">
        <v>148</v>
      </c>
      <c r="K4656" s="72" t="s">
        <v>149</v>
      </c>
      <c r="L4656" s="73">
        <v>10</v>
      </c>
      <c r="M4656" s="73" t="s">
        <v>268</v>
      </c>
      <c r="N4656" s="68" t="str">
        <f>VLOOKUP(K4656,[1]人員授權表!D$3:G$249,4,0)</f>
        <v>無機</v>
      </c>
      <c r="O4656" s="70" t="str">
        <f>IF(J4656=[1]人員授權表!$C$85,"Casper李羿勳",IF(J4656=[1]人員授權表!$C$188,"Iring陳俊明",IF(J4656=[1]人員授權表!$C$189,"Brian陳泓霖",VLOOKUP(K4656,[1]人員授權表!D$2:E$249,2,FALSE))))</f>
        <v>Vicky游崴涵</v>
      </c>
      <c r="P4656" s="67">
        <f t="shared" si="257"/>
        <v>44793</v>
      </c>
      <c r="Q4656" s="75" t="str">
        <f t="shared" si="255"/>
        <v>週六</v>
      </c>
      <c r="R4656" s="80">
        <v>44792</v>
      </c>
      <c r="AA4656" s="1"/>
    </row>
    <row r="4657" spans="3:27">
      <c r="C4657" s="67">
        <v>44788</v>
      </c>
      <c r="D4657" s="68" t="s">
        <v>50</v>
      </c>
      <c r="E4657" s="70" t="s">
        <v>82</v>
      </c>
      <c r="F4657" s="70" t="s">
        <v>1872</v>
      </c>
      <c r="G4657" s="101">
        <v>44781</v>
      </c>
      <c r="H4657" s="101">
        <v>44795</v>
      </c>
      <c r="I4657" s="71">
        <f t="shared" si="254"/>
        <v>14</v>
      </c>
      <c r="J4657" s="72" t="s">
        <v>453</v>
      </c>
      <c r="K4657" s="72" t="s">
        <v>332</v>
      </c>
      <c r="L4657" s="73">
        <v>2</v>
      </c>
      <c r="M4657" s="73" t="s">
        <v>86</v>
      </c>
      <c r="N4657" s="68" t="str">
        <f>VLOOKUP(K4657,[1]人員授權表!D$3:G$249,4,0)</f>
        <v>有機</v>
      </c>
      <c r="O4657" s="70" t="str">
        <f>IF(J4657=[1]人員授權表!$C$85,"Casper李羿勳",IF(J4657=[1]人員授權表!$C$188,"Iring陳俊明",IF(J4657=[1]人員授權表!$C$189,"Brian陳泓霖",VLOOKUP(K4657,[1]人員授權表!D$2:E$249,2,FALSE))))</f>
        <v>Lucy黃詩婷</v>
      </c>
      <c r="P4657" s="67">
        <f t="shared" si="257"/>
        <v>44793</v>
      </c>
      <c r="Q4657" s="75" t="str">
        <f t="shared" si="255"/>
        <v>週六</v>
      </c>
      <c r="R4657" s="80">
        <v>44788</v>
      </c>
      <c r="AA4657" s="1"/>
    </row>
    <row r="4658" spans="3:27">
      <c r="C4658" s="67">
        <v>44788</v>
      </c>
      <c r="D4658" s="68" t="s">
        <v>50</v>
      </c>
      <c r="E4658" s="70" t="s">
        <v>82</v>
      </c>
      <c r="F4658" s="70" t="s">
        <v>1872</v>
      </c>
      <c r="G4658" s="101">
        <v>44781</v>
      </c>
      <c r="H4658" s="101">
        <v>44795</v>
      </c>
      <c r="I4658" s="71">
        <f t="shared" si="254"/>
        <v>14</v>
      </c>
      <c r="J4658" s="72" t="s">
        <v>125</v>
      </c>
      <c r="K4658" s="72" t="s">
        <v>126</v>
      </c>
      <c r="L4658" s="73">
        <v>2</v>
      </c>
      <c r="M4658" s="73" t="s">
        <v>86</v>
      </c>
      <c r="N4658" s="68" t="str">
        <f>VLOOKUP(K4658,[1]人員授權表!D$3:G$249,4,0)</f>
        <v>有機</v>
      </c>
      <c r="O4658" s="70" t="str">
        <f>IF(J4658=[1]人員授權表!$C$85,"Casper李羿勳",IF(J4658=[1]人員授權表!$C$188,"Iring陳俊明",IF(J4658=[1]人員授權表!$C$189,"Brian陳泓霖",VLOOKUP(K4658,[1]人員授權表!D$2:E$249,2,FALSE))))</f>
        <v>Lucy黃詩婷</v>
      </c>
      <c r="P4658" s="67">
        <f t="shared" si="257"/>
        <v>44793</v>
      </c>
      <c r="Q4658" s="75" t="str">
        <f t="shared" si="255"/>
        <v>週六</v>
      </c>
      <c r="R4658" s="80">
        <v>44788</v>
      </c>
      <c r="AA4658" s="1"/>
    </row>
    <row r="4659" spans="3:27">
      <c r="C4659" s="67">
        <v>44788</v>
      </c>
      <c r="D4659" s="68" t="s">
        <v>50</v>
      </c>
      <c r="E4659" s="70" t="s">
        <v>82</v>
      </c>
      <c r="F4659" s="70" t="s">
        <v>1873</v>
      </c>
      <c r="G4659" s="101">
        <v>44781</v>
      </c>
      <c r="H4659" s="101">
        <v>44795</v>
      </c>
      <c r="I4659" s="71">
        <f t="shared" si="254"/>
        <v>14</v>
      </c>
      <c r="J4659" s="72" t="s">
        <v>453</v>
      </c>
      <c r="K4659" s="72" t="s">
        <v>332</v>
      </c>
      <c r="L4659" s="73">
        <v>2</v>
      </c>
      <c r="M4659" s="73" t="s">
        <v>86</v>
      </c>
      <c r="N4659" s="68" t="str">
        <f>VLOOKUP(K4659,[1]人員授權表!D$3:G$249,4,0)</f>
        <v>有機</v>
      </c>
      <c r="O4659" s="70" t="str">
        <f>IF(J4659=[1]人員授權表!$C$85,"Casper李羿勳",IF(J4659=[1]人員授權表!$C$188,"Iring陳俊明",IF(J4659=[1]人員授權表!$C$189,"Brian陳泓霖",VLOOKUP(K4659,[1]人員授權表!D$2:E$249,2,FALSE))))</f>
        <v>Lucy黃詩婷</v>
      </c>
      <c r="P4659" s="67">
        <f t="shared" si="257"/>
        <v>44793</v>
      </c>
      <c r="Q4659" s="75" t="str">
        <f t="shared" si="255"/>
        <v>週六</v>
      </c>
      <c r="R4659" s="80">
        <v>44788</v>
      </c>
      <c r="AA4659" s="1"/>
    </row>
    <row r="4660" spans="3:27">
      <c r="C4660" s="67">
        <v>44788</v>
      </c>
      <c r="D4660" s="68" t="s">
        <v>50</v>
      </c>
      <c r="E4660" s="70" t="s">
        <v>82</v>
      </c>
      <c r="F4660" s="70" t="s">
        <v>1873</v>
      </c>
      <c r="G4660" s="101">
        <v>44781</v>
      </c>
      <c r="H4660" s="101">
        <v>44795</v>
      </c>
      <c r="I4660" s="71">
        <f t="shared" si="254"/>
        <v>14</v>
      </c>
      <c r="J4660" s="72" t="s">
        <v>125</v>
      </c>
      <c r="K4660" s="72" t="s">
        <v>126</v>
      </c>
      <c r="L4660" s="73">
        <v>2</v>
      </c>
      <c r="M4660" s="73" t="s">
        <v>86</v>
      </c>
      <c r="N4660" s="68" t="str">
        <f>VLOOKUP(K4660,[1]人員授權表!D$3:G$249,4,0)</f>
        <v>有機</v>
      </c>
      <c r="O4660" s="70" t="str">
        <f>IF(J4660=[1]人員授權表!$C$85,"Casper李羿勳",IF(J4660=[1]人員授權表!$C$188,"Iring陳俊明",IF(J4660=[1]人員授權表!$C$189,"Brian陳泓霖",VLOOKUP(K4660,[1]人員授權表!D$2:E$249,2,FALSE))))</f>
        <v>Lucy黃詩婷</v>
      </c>
      <c r="P4660" s="67">
        <f t="shared" si="257"/>
        <v>44793</v>
      </c>
      <c r="Q4660" s="75" t="str">
        <f t="shared" si="255"/>
        <v>週六</v>
      </c>
      <c r="R4660" s="80">
        <v>44788</v>
      </c>
      <c r="AA4660" s="1"/>
    </row>
    <row r="4661" spans="3:27">
      <c r="C4661" s="67">
        <v>44788</v>
      </c>
      <c r="D4661" s="68" t="s">
        <v>50</v>
      </c>
      <c r="E4661" s="70" t="s">
        <v>82</v>
      </c>
      <c r="F4661" s="70" t="s">
        <v>1874</v>
      </c>
      <c r="G4661" s="101">
        <v>44781</v>
      </c>
      <c r="H4661" s="101">
        <v>44795</v>
      </c>
      <c r="I4661" s="71">
        <f t="shared" si="254"/>
        <v>14</v>
      </c>
      <c r="J4661" s="72" t="s">
        <v>453</v>
      </c>
      <c r="K4661" s="72" t="s">
        <v>332</v>
      </c>
      <c r="L4661" s="73">
        <v>2</v>
      </c>
      <c r="M4661" s="73" t="s">
        <v>86</v>
      </c>
      <c r="N4661" s="68" t="str">
        <f>VLOOKUP(K4661,[1]人員授權表!D$3:G$249,4,0)</f>
        <v>有機</v>
      </c>
      <c r="O4661" s="70" t="str">
        <f>IF(J4661=[1]人員授權表!$C$85,"Casper李羿勳",IF(J4661=[1]人員授權表!$C$188,"Iring陳俊明",IF(J4661=[1]人員授權表!$C$189,"Brian陳泓霖",VLOOKUP(K4661,[1]人員授權表!D$2:E$249,2,FALSE))))</f>
        <v>Lucy黃詩婷</v>
      </c>
      <c r="P4661" s="67">
        <f t="shared" si="257"/>
        <v>44793</v>
      </c>
      <c r="Q4661" s="75" t="str">
        <f t="shared" si="255"/>
        <v>週六</v>
      </c>
      <c r="R4661" s="80">
        <v>44788</v>
      </c>
      <c r="AA4661" s="1"/>
    </row>
    <row r="4662" spans="3:27">
      <c r="C4662" s="67">
        <v>44788</v>
      </c>
      <c r="D4662" s="68" t="s">
        <v>50</v>
      </c>
      <c r="E4662" s="70" t="s">
        <v>82</v>
      </c>
      <c r="F4662" s="70" t="s">
        <v>1874</v>
      </c>
      <c r="G4662" s="101">
        <v>44781</v>
      </c>
      <c r="H4662" s="101">
        <v>44795</v>
      </c>
      <c r="I4662" s="71">
        <f t="shared" si="254"/>
        <v>14</v>
      </c>
      <c r="J4662" s="72" t="s">
        <v>125</v>
      </c>
      <c r="K4662" s="72" t="s">
        <v>126</v>
      </c>
      <c r="L4662" s="73">
        <v>2</v>
      </c>
      <c r="M4662" s="73" t="s">
        <v>86</v>
      </c>
      <c r="N4662" s="68" t="str">
        <f>VLOOKUP(K4662,[1]人員授權表!D$3:G$249,4,0)</f>
        <v>有機</v>
      </c>
      <c r="O4662" s="70" t="str">
        <f>IF(J4662=[1]人員授權表!$C$85,"Casper李羿勳",IF(J4662=[1]人員授權表!$C$188,"Iring陳俊明",IF(J4662=[1]人員授權表!$C$189,"Brian陳泓霖",VLOOKUP(K4662,[1]人員授權表!D$2:E$249,2,FALSE))))</f>
        <v>Lucy黃詩婷</v>
      </c>
      <c r="P4662" s="67">
        <f t="shared" si="257"/>
        <v>44793</v>
      </c>
      <c r="Q4662" s="75" t="str">
        <f t="shared" si="255"/>
        <v>週六</v>
      </c>
      <c r="R4662" s="80">
        <v>44788</v>
      </c>
      <c r="AA4662" s="1"/>
    </row>
    <row r="4663" spans="3:27">
      <c r="C4663" s="67">
        <v>44788</v>
      </c>
      <c r="D4663" s="68" t="s">
        <v>50</v>
      </c>
      <c r="E4663" s="70" t="s">
        <v>82</v>
      </c>
      <c r="F4663" s="70" t="s">
        <v>1875</v>
      </c>
      <c r="G4663" s="101">
        <v>44781</v>
      </c>
      <c r="H4663" s="101">
        <v>44795</v>
      </c>
      <c r="I4663" s="71">
        <f t="shared" si="254"/>
        <v>14</v>
      </c>
      <c r="J4663" s="72" t="s">
        <v>453</v>
      </c>
      <c r="K4663" s="72" t="s">
        <v>332</v>
      </c>
      <c r="L4663" s="73">
        <v>4</v>
      </c>
      <c r="M4663" s="73" t="s">
        <v>86</v>
      </c>
      <c r="N4663" s="68" t="str">
        <f>VLOOKUP(K4663,[1]人員授權表!D$3:G$249,4,0)</f>
        <v>有機</v>
      </c>
      <c r="O4663" s="70" t="str">
        <f>IF(J4663=[1]人員授權表!$C$85,"Casper李羿勳",IF(J4663=[1]人員授權表!$C$188,"Iring陳俊明",IF(J4663=[1]人員授權表!$C$189,"Brian陳泓霖",VLOOKUP(K4663,[1]人員授權表!D$2:E$249,2,FALSE))))</f>
        <v>Lucy黃詩婷</v>
      </c>
      <c r="P4663" s="67">
        <f t="shared" si="257"/>
        <v>44793</v>
      </c>
      <c r="Q4663" s="75" t="str">
        <f t="shared" si="255"/>
        <v>週六</v>
      </c>
      <c r="R4663" s="80">
        <v>44788</v>
      </c>
      <c r="AA4663" s="1"/>
    </row>
    <row r="4664" spans="3:27">
      <c r="C4664" s="67">
        <v>44788</v>
      </c>
      <c r="D4664" s="68" t="s">
        <v>50</v>
      </c>
      <c r="E4664" s="70" t="s">
        <v>82</v>
      </c>
      <c r="F4664" s="70" t="s">
        <v>1875</v>
      </c>
      <c r="G4664" s="101">
        <v>44781</v>
      </c>
      <c r="H4664" s="101">
        <v>44795</v>
      </c>
      <c r="I4664" s="71">
        <f t="shared" si="254"/>
        <v>14</v>
      </c>
      <c r="J4664" s="72" t="s">
        <v>125</v>
      </c>
      <c r="K4664" s="72" t="s">
        <v>126</v>
      </c>
      <c r="L4664" s="73">
        <v>4</v>
      </c>
      <c r="M4664" s="73" t="s">
        <v>86</v>
      </c>
      <c r="N4664" s="68" t="str">
        <f>VLOOKUP(K4664,[1]人員授權表!D$3:G$249,4,0)</f>
        <v>有機</v>
      </c>
      <c r="O4664" s="70" t="str">
        <f>IF(J4664=[1]人員授權表!$C$85,"Casper李羿勳",IF(J4664=[1]人員授權表!$C$188,"Iring陳俊明",IF(J4664=[1]人員授權表!$C$189,"Brian陳泓霖",VLOOKUP(K4664,[1]人員授權表!D$2:E$249,2,FALSE))))</f>
        <v>Lucy黃詩婷</v>
      </c>
      <c r="P4664" s="67">
        <f t="shared" si="257"/>
        <v>44793</v>
      </c>
      <c r="Q4664" s="75" t="str">
        <f t="shared" si="255"/>
        <v>週六</v>
      </c>
      <c r="R4664" s="80">
        <v>44788</v>
      </c>
      <c r="AA4664" s="1"/>
    </row>
    <row r="4665" spans="3:27">
      <c r="C4665" s="67">
        <v>44799</v>
      </c>
      <c r="D4665" s="68" t="s">
        <v>50</v>
      </c>
      <c r="E4665" s="70" t="s">
        <v>82</v>
      </c>
      <c r="F4665" s="70" t="s">
        <v>1876</v>
      </c>
      <c r="G4665" s="67">
        <v>44781</v>
      </c>
      <c r="H4665" s="67">
        <v>44795</v>
      </c>
      <c r="I4665" s="71">
        <f t="shared" si="254"/>
        <v>14</v>
      </c>
      <c r="J4665" s="72" t="s">
        <v>192</v>
      </c>
      <c r="K4665" s="72" t="s">
        <v>187</v>
      </c>
      <c r="L4665" s="73">
        <v>2</v>
      </c>
      <c r="M4665" s="73" t="s">
        <v>79</v>
      </c>
      <c r="N4665" s="68" t="str">
        <f>VLOOKUP(K4665,[1]人員授權表!D$3:G$249,4,0)</f>
        <v>無機</v>
      </c>
      <c r="O4665" s="70" t="str">
        <f>IF(J4665=[1]人員授權表!$C$85,"Casper李羿勳",IF(J4665=[1]人員授權表!$C$188,"Iring陳俊明",IF(J4665=[1]人員授權表!$C$189,"Brian陳泓霖",VLOOKUP(K4665,[1]人員授權表!D$2:E$249,2,FALSE))))</f>
        <v>Ruby黃家蓁</v>
      </c>
      <c r="P4665" s="67">
        <f t="shared" si="257"/>
        <v>44793</v>
      </c>
      <c r="Q4665" s="75" t="str">
        <f t="shared" si="255"/>
        <v>週六</v>
      </c>
      <c r="R4665" s="80">
        <v>44804</v>
      </c>
      <c r="S4665" s="113">
        <v>44804</v>
      </c>
      <c r="V4665" s="70">
        <v>1</v>
      </c>
      <c r="Y4665" s="78">
        <v>44804</v>
      </c>
      <c r="Z4665" s="79" t="s">
        <v>1877</v>
      </c>
      <c r="AA4665" s="1"/>
    </row>
    <row r="4666" spans="3:27">
      <c r="C4666" s="67">
        <v>44799</v>
      </c>
      <c r="D4666" s="68" t="s">
        <v>50</v>
      </c>
      <c r="E4666" s="70" t="s">
        <v>82</v>
      </c>
      <c r="F4666" s="70" t="s">
        <v>1878</v>
      </c>
      <c r="G4666" s="67">
        <v>44781</v>
      </c>
      <c r="H4666" s="67">
        <v>44795</v>
      </c>
      <c r="I4666" s="71">
        <f t="shared" si="254"/>
        <v>14</v>
      </c>
      <c r="J4666" s="72" t="s">
        <v>193</v>
      </c>
      <c r="K4666" s="72" t="s">
        <v>187</v>
      </c>
      <c r="L4666" s="73">
        <v>2</v>
      </c>
      <c r="M4666" s="73" t="s">
        <v>79</v>
      </c>
      <c r="N4666" s="68" t="str">
        <f>VLOOKUP(K4666,[1]人員授權表!D$3:G$249,4,0)</f>
        <v>無機</v>
      </c>
      <c r="O4666" s="70" t="str">
        <f>IF(J4666=[1]人員授權表!$C$85,"Casper李羿勳",IF(J4666=[1]人員授權表!$C$188,"Iring陳俊明",IF(J4666=[1]人員授權表!$C$189,"Brian陳泓霖",VLOOKUP(K4666,[1]人員授權表!D$2:E$249,2,FALSE))))</f>
        <v>Ruby黃家蓁</v>
      </c>
      <c r="P4666" s="67">
        <f t="shared" si="257"/>
        <v>44793</v>
      </c>
      <c r="Q4666" s="75" t="str">
        <f t="shared" si="255"/>
        <v>週六</v>
      </c>
      <c r="R4666" s="80">
        <v>44804</v>
      </c>
      <c r="S4666" s="113">
        <v>44804</v>
      </c>
      <c r="V4666" s="70">
        <v>1</v>
      </c>
      <c r="Y4666" s="78">
        <v>44804</v>
      </c>
      <c r="Z4666" s="79" t="s">
        <v>1877</v>
      </c>
      <c r="AA4666" s="1"/>
    </row>
    <row r="4667" spans="3:27">
      <c r="D4667" s="68" t="s">
        <v>50</v>
      </c>
      <c r="E4667" s="70" t="s">
        <v>82</v>
      </c>
      <c r="F4667" s="70" t="s">
        <v>1878</v>
      </c>
      <c r="G4667" s="67">
        <v>44781</v>
      </c>
      <c r="H4667" s="67">
        <v>44795</v>
      </c>
      <c r="I4667" s="71">
        <f t="shared" si="254"/>
        <v>14</v>
      </c>
      <c r="J4667" s="72" t="s">
        <v>125</v>
      </c>
      <c r="K4667" s="72" t="s">
        <v>144</v>
      </c>
      <c r="L4667" s="73">
        <v>2</v>
      </c>
      <c r="M4667" s="73" t="s">
        <v>79</v>
      </c>
      <c r="N4667" s="68" t="str">
        <f>VLOOKUP(K4667,[1]人員授權表!D$3:G$249,4,0)</f>
        <v>有機</v>
      </c>
      <c r="O4667" s="70" t="str">
        <f>IF(J4667=[1]人員授權表!$C$85,"Casper李羿勳",IF(J4667=[1]人員授權表!$C$188,"Iring陳俊明",IF(J4667=[1]人員授權表!$C$189,"Brian陳泓霖",VLOOKUP(K4667,[1]人員授權表!D$2:E$249,2,FALSE))))</f>
        <v>Lucy黃詩婷</v>
      </c>
      <c r="P4667" s="67">
        <f t="shared" si="257"/>
        <v>44793</v>
      </c>
      <c r="Q4667" s="75" t="str">
        <f t="shared" si="255"/>
        <v>週六</v>
      </c>
      <c r="R4667" s="80">
        <v>44788</v>
      </c>
      <c r="AA4667" s="1"/>
    </row>
    <row r="4668" spans="3:27">
      <c r="D4668" s="68" t="s">
        <v>50</v>
      </c>
      <c r="E4668" s="70" t="s">
        <v>82</v>
      </c>
      <c r="F4668" s="70" t="s">
        <v>1878</v>
      </c>
      <c r="G4668" s="67">
        <v>44781</v>
      </c>
      <c r="H4668" s="67">
        <v>44795</v>
      </c>
      <c r="I4668" s="71">
        <f t="shared" si="254"/>
        <v>14</v>
      </c>
      <c r="J4668" s="72" t="s">
        <v>516</v>
      </c>
      <c r="K4668" s="72" t="s">
        <v>332</v>
      </c>
      <c r="L4668" s="73">
        <v>2</v>
      </c>
      <c r="M4668" s="73" t="s">
        <v>79</v>
      </c>
      <c r="N4668" s="68" t="str">
        <f>VLOOKUP(K4668,[1]人員授權表!D$3:G$249,4,0)</f>
        <v>有機</v>
      </c>
      <c r="O4668" s="70" t="str">
        <f>IF(J4668=[1]人員授權表!$C$85,"Casper李羿勳",IF(J4668=[1]人員授權表!$C$188,"Iring陳俊明",IF(J4668=[1]人員授權表!$C$189,"Brian陳泓霖",VLOOKUP(K4668,[1]人員授權表!D$2:E$249,2,FALSE))))</f>
        <v>Lucy黃詩婷</v>
      </c>
      <c r="P4668" s="67">
        <f t="shared" si="257"/>
        <v>44793</v>
      </c>
      <c r="Q4668" s="75" t="str">
        <f t="shared" si="255"/>
        <v>週六</v>
      </c>
      <c r="R4668" s="80">
        <v>44788</v>
      </c>
      <c r="AA4668" s="1"/>
    </row>
    <row r="4669" spans="3:27">
      <c r="D4669" s="68" t="s">
        <v>50</v>
      </c>
      <c r="E4669" s="70" t="s">
        <v>82</v>
      </c>
      <c r="F4669" s="70" t="s">
        <v>1878</v>
      </c>
      <c r="G4669" s="67">
        <v>44781</v>
      </c>
      <c r="H4669" s="67">
        <v>44795</v>
      </c>
      <c r="I4669" s="71">
        <f t="shared" si="254"/>
        <v>14</v>
      </c>
      <c r="J4669" s="72" t="s">
        <v>139</v>
      </c>
      <c r="K4669" s="72" t="s">
        <v>140</v>
      </c>
      <c r="L4669" s="73">
        <v>2</v>
      </c>
      <c r="M4669" s="73" t="s">
        <v>79</v>
      </c>
      <c r="N4669" s="68" t="str">
        <f>VLOOKUP(K4669,[1]人員授權表!D$3:G$249,4,0)</f>
        <v>無機</v>
      </c>
      <c r="O4669" s="70" t="str">
        <f>IF(J4669=[1]人員授權表!$C$85,"Casper李羿勳",IF(J4669=[1]人員授權表!$C$188,"Iring陳俊明",IF(J4669=[1]人員授權表!$C$189,"Brian陳泓霖",VLOOKUP(K4669,[1]人員授權表!D$2:E$249,2,FALSE))))</f>
        <v>Brian陳泓霖</v>
      </c>
      <c r="P4669" s="67">
        <f t="shared" si="257"/>
        <v>44793</v>
      </c>
      <c r="Q4669" s="75" t="str">
        <f t="shared" si="255"/>
        <v>週六</v>
      </c>
      <c r="R4669" s="80">
        <v>44784</v>
      </c>
      <c r="AA4669" s="1"/>
    </row>
    <row r="4670" spans="3:27">
      <c r="D4670" s="68" t="s">
        <v>50</v>
      </c>
      <c r="E4670" s="70" t="s">
        <v>82</v>
      </c>
      <c r="F4670" s="70" t="s">
        <v>1878</v>
      </c>
      <c r="G4670" s="67">
        <v>44781</v>
      </c>
      <c r="H4670" s="67">
        <v>44795</v>
      </c>
      <c r="I4670" s="71">
        <f t="shared" si="254"/>
        <v>14</v>
      </c>
      <c r="J4670" s="72" t="s">
        <v>175</v>
      </c>
      <c r="K4670" s="72" t="s">
        <v>176</v>
      </c>
      <c r="L4670" s="73">
        <v>2</v>
      </c>
      <c r="M4670" s="73" t="s">
        <v>79</v>
      </c>
      <c r="N4670" s="68" t="str">
        <f>VLOOKUP(K4670,[1]人員授權表!D$3:G$249,4,0)</f>
        <v>無機</v>
      </c>
      <c r="O4670" s="70" t="s">
        <v>177</v>
      </c>
      <c r="P4670" s="67">
        <f t="shared" si="257"/>
        <v>44793</v>
      </c>
      <c r="Q4670" s="75" t="str">
        <f t="shared" si="255"/>
        <v>週六</v>
      </c>
      <c r="R4670" s="80">
        <v>44785</v>
      </c>
      <c r="AA4670" s="1"/>
    </row>
    <row r="4671" spans="3:27">
      <c r="D4671" s="68" t="s">
        <v>50</v>
      </c>
      <c r="E4671" s="70" t="s">
        <v>82</v>
      </c>
      <c r="F4671" s="70" t="s">
        <v>1878</v>
      </c>
      <c r="G4671" s="67">
        <v>44781</v>
      </c>
      <c r="H4671" s="67">
        <v>44795</v>
      </c>
      <c r="I4671" s="71">
        <f t="shared" si="254"/>
        <v>14</v>
      </c>
      <c r="J4671" s="72" t="s">
        <v>178</v>
      </c>
      <c r="K4671" s="72" t="s">
        <v>179</v>
      </c>
      <c r="L4671" s="73">
        <v>2</v>
      </c>
      <c r="M4671" s="73" t="s">
        <v>79</v>
      </c>
      <c r="N4671" s="68" t="str">
        <f>VLOOKUP(K4671,[1]人員授權表!D$3:G$249,4,0)</f>
        <v>無機</v>
      </c>
      <c r="O4671" s="70" t="s">
        <v>115</v>
      </c>
      <c r="P4671" s="67">
        <f t="shared" si="257"/>
        <v>44793</v>
      </c>
      <c r="Q4671" s="75" t="str">
        <f t="shared" si="255"/>
        <v>週六</v>
      </c>
      <c r="R4671" s="80">
        <v>44791</v>
      </c>
      <c r="AA4671" s="1"/>
    </row>
    <row r="4672" spans="3:27">
      <c r="D4672" s="68" t="s">
        <v>50</v>
      </c>
      <c r="E4672" s="70" t="s">
        <v>82</v>
      </c>
      <c r="F4672" s="70" t="s">
        <v>1878</v>
      </c>
      <c r="G4672" s="67">
        <v>44781</v>
      </c>
      <c r="H4672" s="67">
        <v>44795</v>
      </c>
      <c r="I4672" s="71">
        <f t="shared" si="254"/>
        <v>14</v>
      </c>
      <c r="J4672" s="72" t="s">
        <v>141</v>
      </c>
      <c r="K4672" s="72" t="s">
        <v>142</v>
      </c>
      <c r="L4672" s="73">
        <v>2</v>
      </c>
      <c r="M4672" s="73" t="s">
        <v>79</v>
      </c>
      <c r="N4672" s="68" t="str">
        <f>VLOOKUP(K4672,[1]人員授權表!D$3:G$249,4,0)</f>
        <v>無機</v>
      </c>
      <c r="O4672" s="70" t="str">
        <f>IF(J4672=[1]人員授權表!$C$85,"Casper李羿勳",IF(J4672=[1]人員授權表!$C$188,"Iring陳俊明",IF(J4672=[1]人員授權表!$C$189,"Brian陳泓霖",VLOOKUP(K4672,[1]人員授權表!D$2:E$249,2,FALSE))))</f>
        <v>Dennis陳汶宏</v>
      </c>
      <c r="P4672" s="67">
        <f t="shared" si="257"/>
        <v>44793</v>
      </c>
      <c r="Q4672" s="75" t="str">
        <f t="shared" si="255"/>
        <v>週六</v>
      </c>
      <c r="R4672" s="80">
        <v>44790</v>
      </c>
      <c r="AA4672" s="1"/>
    </row>
    <row r="4673" spans="2:28">
      <c r="D4673" s="68" t="s">
        <v>50</v>
      </c>
      <c r="E4673" s="70" t="s">
        <v>82</v>
      </c>
      <c r="F4673" s="70" t="s">
        <v>1878</v>
      </c>
      <c r="G4673" s="67">
        <v>44781</v>
      </c>
      <c r="H4673" s="67">
        <v>44795</v>
      </c>
      <c r="I4673" s="71">
        <f t="shared" si="254"/>
        <v>14</v>
      </c>
      <c r="J4673" s="72" t="s">
        <v>137</v>
      </c>
      <c r="K4673" s="72" t="s">
        <v>138</v>
      </c>
      <c r="L4673" s="73">
        <v>2</v>
      </c>
      <c r="M4673" s="73" t="s">
        <v>79</v>
      </c>
      <c r="N4673" s="68" t="str">
        <f>VLOOKUP(K4673,[1]人員授權表!D$3:G$249,4,0)</f>
        <v>無機</v>
      </c>
      <c r="O4673" s="70" t="s">
        <v>99</v>
      </c>
      <c r="P4673" s="67">
        <f t="shared" si="257"/>
        <v>44793</v>
      </c>
      <c r="Q4673" s="75" t="str">
        <f t="shared" si="255"/>
        <v>週六</v>
      </c>
      <c r="R4673" s="80">
        <v>44789</v>
      </c>
      <c r="AA4673" s="1"/>
    </row>
    <row r="4674" spans="2:28">
      <c r="B4674" s="66">
        <v>44784</v>
      </c>
      <c r="D4674" s="68" t="s">
        <v>50</v>
      </c>
      <c r="E4674" s="70" t="s">
        <v>82</v>
      </c>
      <c r="F4674" s="4" t="s">
        <v>1879</v>
      </c>
      <c r="G4674" s="67">
        <v>44778</v>
      </c>
      <c r="H4674" s="67">
        <v>44795</v>
      </c>
      <c r="I4674" s="71">
        <f t="shared" si="254"/>
        <v>17</v>
      </c>
      <c r="J4674" s="72" t="s">
        <v>181</v>
      </c>
      <c r="K4674" s="72" t="s">
        <v>182</v>
      </c>
      <c r="L4674" s="73">
        <v>2</v>
      </c>
      <c r="M4674" s="73" t="s">
        <v>108</v>
      </c>
      <c r="N4674" s="68" t="str">
        <f>VLOOKUP(K4674,[1]人員授權表!D$3:G$249,4,0)</f>
        <v>有機</v>
      </c>
      <c r="O4674" s="70" t="str">
        <f>IF(J4674=[1]人員授權表!$C$85,"Casper李羿勳",IF(J4674=[1]人員授權表!$C$188,"Iring陳俊明",IF(J4674=[1]人員授權表!$C$189,"Brian陳泓霖",VLOOKUP(K4674,[1]人員授權表!D$2:E$249,2,FALSE))))</f>
        <v>Sara王淑玲</v>
      </c>
      <c r="P4674" s="67">
        <f t="shared" si="257"/>
        <v>44793</v>
      </c>
      <c r="Q4674" s="75" t="str">
        <f t="shared" si="255"/>
        <v>週六</v>
      </c>
      <c r="R4674" s="80">
        <v>44788</v>
      </c>
      <c r="AA4674" s="102">
        <v>14</v>
      </c>
      <c r="AB4674" s="103" t="s">
        <v>1880</v>
      </c>
    </row>
    <row r="4675" spans="2:28">
      <c r="B4675" s="66">
        <v>44784</v>
      </c>
      <c r="D4675" s="68" t="s">
        <v>50</v>
      </c>
      <c r="E4675" s="70" t="s">
        <v>82</v>
      </c>
      <c r="F4675" s="4" t="s">
        <v>1881</v>
      </c>
      <c r="G4675" s="67">
        <v>44778</v>
      </c>
      <c r="H4675" s="67">
        <v>44795</v>
      </c>
      <c r="I4675" s="71">
        <f t="shared" si="254"/>
        <v>17</v>
      </c>
      <c r="J4675" s="72" t="s">
        <v>181</v>
      </c>
      <c r="K4675" s="72" t="s">
        <v>182</v>
      </c>
      <c r="L4675" s="73">
        <v>2</v>
      </c>
      <c r="M4675" s="73" t="s">
        <v>108</v>
      </c>
      <c r="N4675" s="68" t="str">
        <f>VLOOKUP(K4675,[1]人員授權表!D$3:G$249,4,0)</f>
        <v>有機</v>
      </c>
      <c r="O4675" s="70" t="str">
        <f>IF(J4675=[1]人員授權表!$C$85,"Casper李羿勳",IF(J4675=[1]人員授權表!$C$188,"Iring陳俊明",IF(J4675=[1]人員授權表!$C$189,"Brian陳泓霖",VLOOKUP(K4675,[1]人員授權表!D$2:E$249,2,FALSE))))</f>
        <v>Sara王淑玲</v>
      </c>
      <c r="P4675" s="67">
        <f t="shared" si="257"/>
        <v>44793</v>
      </c>
      <c r="Q4675" s="75" t="str">
        <f t="shared" si="255"/>
        <v>週六</v>
      </c>
      <c r="R4675" s="80">
        <v>44788</v>
      </c>
      <c r="AA4675" s="102">
        <v>14</v>
      </c>
      <c r="AB4675" s="103" t="s">
        <v>1880</v>
      </c>
    </row>
    <row r="4676" spans="2:28">
      <c r="B4676" s="66">
        <v>44784</v>
      </c>
      <c r="D4676" s="68" t="s">
        <v>50</v>
      </c>
      <c r="E4676" s="70" t="s">
        <v>82</v>
      </c>
      <c r="F4676" s="4" t="s">
        <v>1882</v>
      </c>
      <c r="G4676" s="67">
        <v>44778</v>
      </c>
      <c r="H4676" s="67">
        <v>44795</v>
      </c>
      <c r="I4676" s="71">
        <f t="shared" si="254"/>
        <v>17</v>
      </c>
      <c r="J4676" s="72" t="s">
        <v>181</v>
      </c>
      <c r="K4676" s="72" t="s">
        <v>182</v>
      </c>
      <c r="L4676" s="73">
        <v>3</v>
      </c>
      <c r="M4676" s="73" t="s">
        <v>108</v>
      </c>
      <c r="N4676" s="68" t="str">
        <f>VLOOKUP(K4676,[1]人員授權表!D$3:G$249,4,0)</f>
        <v>有機</v>
      </c>
      <c r="O4676" s="70" t="str">
        <f>IF(J4676=[1]人員授權表!$C$85,"Casper李羿勳",IF(J4676=[1]人員授權表!$C$188,"Iring陳俊明",IF(J4676=[1]人員授權表!$C$189,"Brian陳泓霖",VLOOKUP(K4676,[1]人員授權表!D$2:E$249,2,FALSE))))</f>
        <v>Sara王淑玲</v>
      </c>
      <c r="P4676" s="67">
        <f t="shared" si="257"/>
        <v>44793</v>
      </c>
      <c r="Q4676" s="75" t="str">
        <f t="shared" si="255"/>
        <v>週六</v>
      </c>
      <c r="R4676" s="80">
        <v>44788</v>
      </c>
      <c r="AA4676" s="102">
        <v>14</v>
      </c>
      <c r="AB4676" s="103" t="s">
        <v>1880</v>
      </c>
    </row>
    <row r="4677" spans="2:28">
      <c r="B4677" s="66">
        <v>44784</v>
      </c>
      <c r="D4677" s="68" t="s">
        <v>50</v>
      </c>
      <c r="E4677" s="70" t="s">
        <v>82</v>
      </c>
      <c r="F4677" s="4" t="s">
        <v>1883</v>
      </c>
      <c r="G4677" s="67">
        <v>44778</v>
      </c>
      <c r="H4677" s="67">
        <v>44795</v>
      </c>
      <c r="I4677" s="71">
        <f t="shared" si="254"/>
        <v>17</v>
      </c>
      <c r="J4677" s="72" t="s">
        <v>181</v>
      </c>
      <c r="K4677" s="72" t="s">
        <v>182</v>
      </c>
      <c r="L4677" s="73">
        <v>3</v>
      </c>
      <c r="M4677" s="73" t="s">
        <v>108</v>
      </c>
      <c r="N4677" s="68" t="str">
        <f>VLOOKUP(K4677,[1]人員授權表!D$3:G$249,4,0)</f>
        <v>有機</v>
      </c>
      <c r="O4677" s="70" t="str">
        <f>IF(J4677=[1]人員授權表!$C$85,"Casper李羿勳",IF(J4677=[1]人員授權表!$C$188,"Iring陳俊明",IF(J4677=[1]人員授權表!$C$189,"Brian陳泓霖",VLOOKUP(K4677,[1]人員授權表!D$2:E$249,2,FALSE))))</f>
        <v>Sara王淑玲</v>
      </c>
      <c r="P4677" s="67">
        <f t="shared" si="257"/>
        <v>44793</v>
      </c>
      <c r="Q4677" s="75" t="str">
        <f t="shared" si="255"/>
        <v>週六</v>
      </c>
      <c r="R4677" s="80">
        <v>44788</v>
      </c>
      <c r="AA4677" s="102">
        <v>14</v>
      </c>
      <c r="AB4677" s="103" t="s">
        <v>1880</v>
      </c>
    </row>
    <row r="4678" spans="2:28">
      <c r="D4678" s="68" t="s">
        <v>50</v>
      </c>
      <c r="E4678" s="70" t="s">
        <v>51</v>
      </c>
      <c r="F4678" s="4" t="s">
        <v>1884</v>
      </c>
      <c r="G4678" s="67">
        <v>44777</v>
      </c>
      <c r="H4678" s="67">
        <v>44796</v>
      </c>
      <c r="I4678" s="71">
        <f t="shared" si="254"/>
        <v>19</v>
      </c>
      <c r="J4678" s="72" t="s">
        <v>60</v>
      </c>
      <c r="K4678" s="72" t="s">
        <v>61</v>
      </c>
      <c r="L4678" s="73">
        <v>1</v>
      </c>
      <c r="M4678" s="73" t="s">
        <v>91</v>
      </c>
      <c r="N4678" s="68" t="str">
        <f>VLOOKUP(K4678,[1]人員授權表!D$3:G$249,4,0)</f>
        <v>有機</v>
      </c>
      <c r="O4678" s="70" t="str">
        <f>IF(J4678=[1]人員授權表!$C$85,"Casper李羿勳",IF(J4678=[1]人員授權表!$C$188,"Iring陳俊明",IF(J4678=[1]人員授權表!$C$189,"Brian陳泓霖",VLOOKUP(K4678,[1]人員授權表!D$2:E$249,2,FALSE))))</f>
        <v>Marco陳鴻鈞</v>
      </c>
      <c r="P4678" s="67">
        <f t="shared" si="257"/>
        <v>44794</v>
      </c>
      <c r="Q4678" s="75" t="str">
        <f t="shared" si="255"/>
        <v>週日</v>
      </c>
      <c r="R4678" s="80">
        <v>44785</v>
      </c>
      <c r="AA4678" s="1"/>
    </row>
    <row r="4679" spans="2:28">
      <c r="B4679" s="66">
        <v>44781</v>
      </c>
      <c r="D4679" s="68" t="s">
        <v>50</v>
      </c>
      <c r="E4679" s="70" t="s">
        <v>879</v>
      </c>
      <c r="F4679" s="4" t="s">
        <v>1885</v>
      </c>
      <c r="G4679" s="67">
        <v>44776</v>
      </c>
      <c r="H4679" s="67">
        <v>44796</v>
      </c>
      <c r="I4679" s="71">
        <f t="shared" ref="I4679:I4742" si="258">_xlfn.DAYS(H4679,G4679)</f>
        <v>20</v>
      </c>
      <c r="J4679" s="72" t="s">
        <v>53</v>
      </c>
      <c r="K4679" s="72" t="s">
        <v>54</v>
      </c>
      <c r="L4679" s="73">
        <v>1</v>
      </c>
      <c r="M4679" s="73" t="s">
        <v>91</v>
      </c>
      <c r="N4679" s="68" t="str">
        <f>VLOOKUP(K4679,[1]人員授權表!D$3:G$249,4,0)</f>
        <v>有機</v>
      </c>
      <c r="O4679" s="70" t="str">
        <f>IF(J4679=[1]人員授權表!$C$85,"Casper李羿勳",IF(J4679=[1]人員授權表!$C$188,"Iring陳俊明",IF(J4679=[1]人員授權表!$C$189,"Brian陳泓霖",VLOOKUP(K4679,[1]人員授權表!D$2:E$249,2,FALSE))))</f>
        <v>Marco陳鴻鈞</v>
      </c>
      <c r="P4679" s="67">
        <f t="shared" si="257"/>
        <v>44794</v>
      </c>
      <c r="Q4679" s="75" t="str">
        <f t="shared" ref="Q4679:Q4742" si="259">TEXT(P4679,"aaa")</f>
        <v>週日</v>
      </c>
      <c r="R4679" s="80">
        <v>44785</v>
      </c>
      <c r="AA4679" s="1"/>
    </row>
    <row r="4680" spans="2:28">
      <c r="B4680" s="66">
        <v>44781</v>
      </c>
      <c r="D4680" s="68" t="s">
        <v>50</v>
      </c>
      <c r="E4680" s="70" t="s">
        <v>879</v>
      </c>
      <c r="F4680" s="4" t="s">
        <v>1885</v>
      </c>
      <c r="G4680" s="67">
        <v>44776</v>
      </c>
      <c r="H4680" s="67">
        <v>44796</v>
      </c>
      <c r="I4680" s="71">
        <f t="shared" si="258"/>
        <v>20</v>
      </c>
      <c r="J4680" s="72" t="s">
        <v>66</v>
      </c>
      <c r="K4680" s="72" t="s">
        <v>64</v>
      </c>
      <c r="L4680" s="73">
        <v>1</v>
      </c>
      <c r="M4680" s="73" t="s">
        <v>91</v>
      </c>
      <c r="N4680" s="68" t="str">
        <f>VLOOKUP(K4680,[1]人員授權表!D$3:G$249,4,0)</f>
        <v>有機</v>
      </c>
      <c r="O4680" s="70" t="str">
        <f>IF(J4680=[1]人員授權表!$C$85,"Casper李羿勳",IF(J4680=[1]人員授權表!$C$188,"Iring陳俊明",IF(J4680=[1]人員授權表!$C$189,"Brian陳泓霖",VLOOKUP(K4680,[1]人員授權表!D$2:E$249,2,FALSE))))</f>
        <v>Casper李羿勳</v>
      </c>
      <c r="P4680" s="67">
        <f t="shared" si="257"/>
        <v>44794</v>
      </c>
      <c r="Q4680" s="75" t="str">
        <f t="shared" si="259"/>
        <v>週日</v>
      </c>
      <c r="R4680" s="80">
        <v>44785</v>
      </c>
      <c r="AA4680" s="1"/>
    </row>
    <row r="4681" spans="2:28">
      <c r="B4681" s="66">
        <v>44781</v>
      </c>
      <c r="D4681" s="68" t="s">
        <v>50</v>
      </c>
      <c r="E4681" s="70" t="s">
        <v>879</v>
      </c>
      <c r="F4681" s="4" t="s">
        <v>1885</v>
      </c>
      <c r="G4681" s="67">
        <v>44776</v>
      </c>
      <c r="H4681" s="67">
        <v>44796</v>
      </c>
      <c r="I4681" s="71">
        <f t="shared" si="258"/>
        <v>20</v>
      </c>
      <c r="J4681" s="72" t="s">
        <v>67</v>
      </c>
      <c r="K4681" s="72" t="s">
        <v>64</v>
      </c>
      <c r="L4681" s="73">
        <v>1</v>
      </c>
      <c r="M4681" s="73" t="s">
        <v>91</v>
      </c>
      <c r="N4681" s="68" t="str">
        <f>VLOOKUP(K4681,[1]人員授權表!D$3:G$249,4,0)</f>
        <v>有機</v>
      </c>
      <c r="O4681" s="70" t="str">
        <f>IF(J4681=[1]人員授權表!$C$85,"Casper李羿勳",IF(J4681=[1]人員授權表!$C$188,"Iring陳俊明",IF(J4681=[1]人員授權表!$C$189,"Brian陳泓霖",VLOOKUP(K4681,[1]人員授權表!D$2:E$249,2,FALSE))))</f>
        <v>Casper李羿勳</v>
      </c>
      <c r="P4681" s="67">
        <f t="shared" si="257"/>
        <v>44794</v>
      </c>
      <c r="Q4681" s="75" t="str">
        <f t="shared" si="259"/>
        <v>週日</v>
      </c>
      <c r="R4681" s="80">
        <v>44785</v>
      </c>
      <c r="AA4681" s="1"/>
    </row>
    <row r="4682" spans="2:28">
      <c r="B4682" s="66">
        <v>44781</v>
      </c>
      <c r="D4682" s="68" t="s">
        <v>50</v>
      </c>
      <c r="E4682" s="70" t="s">
        <v>879</v>
      </c>
      <c r="F4682" s="4" t="s">
        <v>1885</v>
      </c>
      <c r="G4682" s="67">
        <v>44776</v>
      </c>
      <c r="H4682" s="67">
        <v>44796</v>
      </c>
      <c r="I4682" s="71">
        <f t="shared" si="258"/>
        <v>20</v>
      </c>
      <c r="J4682" s="72" t="s">
        <v>425</v>
      </c>
      <c r="K4682" s="72" t="s">
        <v>426</v>
      </c>
      <c r="L4682" s="73">
        <v>2</v>
      </c>
      <c r="M4682" s="73" t="s">
        <v>91</v>
      </c>
      <c r="N4682" s="68" t="str">
        <f>VLOOKUP(K4682,[1]人員授權表!D$3:G$249,4,0)</f>
        <v>有機</v>
      </c>
      <c r="O4682" s="70" t="str">
        <f>IF(J4682=[1]人員授權表!$C$85,"Casper李羿勳",IF(J4682=[1]人員授權表!$C$188,"Iring陳俊明",IF(J4682=[1]人員授權表!$C$189,"Brian陳泓霖",VLOOKUP(K4682,[1]人員授權表!D$2:E$249,2,FALSE))))</f>
        <v>Mei林春美</v>
      </c>
      <c r="P4682" s="67">
        <f t="shared" si="257"/>
        <v>44794</v>
      </c>
      <c r="Q4682" s="75" t="str">
        <f t="shared" si="259"/>
        <v>週日</v>
      </c>
      <c r="R4682" s="80">
        <v>44789</v>
      </c>
      <c r="U4682" s="70">
        <v>1</v>
      </c>
      <c r="Y4682" s="78">
        <v>44837</v>
      </c>
      <c r="Z4682" s="79" t="s">
        <v>1886</v>
      </c>
      <c r="AA4682" s="1"/>
    </row>
    <row r="4683" spans="2:28">
      <c r="B4683" s="66">
        <v>44775</v>
      </c>
      <c r="C4683" s="67">
        <v>44783</v>
      </c>
      <c r="D4683" s="68" t="s">
        <v>50</v>
      </c>
      <c r="E4683" s="70" t="s">
        <v>82</v>
      </c>
      <c r="F4683" s="4" t="s">
        <v>1887</v>
      </c>
      <c r="G4683" s="67">
        <v>44783</v>
      </c>
      <c r="H4683" s="101">
        <v>44796</v>
      </c>
      <c r="I4683" s="71">
        <f t="shared" si="258"/>
        <v>13</v>
      </c>
      <c r="J4683" s="72" t="s">
        <v>139</v>
      </c>
      <c r="K4683" s="72" t="s">
        <v>140</v>
      </c>
      <c r="L4683" s="73">
        <v>1</v>
      </c>
      <c r="M4683" s="73" t="s">
        <v>91</v>
      </c>
      <c r="N4683" s="68" t="str">
        <f>VLOOKUP(K4683,[1]人員授權表!D$3:G$249,4,0)</f>
        <v>無機</v>
      </c>
      <c r="O4683" s="70" t="str">
        <f>IF(J4683=[1]人員授權表!$C$85,"Casper李羿勳",IF(J4683=[1]人員授權表!$C$188,"Iring陳俊明",IF(J4683=[1]人員授權表!$C$189,"Brian陳泓霖",VLOOKUP(K4683,[1]人員授權表!D$2:E$249,2,FALSE))))</f>
        <v>Brian陳泓霖</v>
      </c>
      <c r="P4683" s="67">
        <f t="shared" si="257"/>
        <v>44794</v>
      </c>
      <c r="Q4683" s="75" t="str">
        <f t="shared" si="259"/>
        <v>週日</v>
      </c>
      <c r="R4683" s="80">
        <v>44788</v>
      </c>
      <c r="AA4683" s="1"/>
    </row>
    <row r="4684" spans="2:28">
      <c r="B4684" s="66">
        <v>44775</v>
      </c>
      <c r="C4684" s="67">
        <v>44783</v>
      </c>
      <c r="D4684" s="68" t="s">
        <v>50</v>
      </c>
      <c r="E4684" s="70" t="s">
        <v>82</v>
      </c>
      <c r="F4684" s="4" t="s">
        <v>1887</v>
      </c>
      <c r="G4684" s="67">
        <v>44783</v>
      </c>
      <c r="H4684" s="101">
        <v>44796</v>
      </c>
      <c r="I4684" s="71">
        <f t="shared" si="258"/>
        <v>13</v>
      </c>
      <c r="J4684" s="72" t="s">
        <v>137</v>
      </c>
      <c r="K4684" s="72" t="s">
        <v>138</v>
      </c>
      <c r="L4684" s="73">
        <v>1</v>
      </c>
      <c r="M4684" s="73" t="s">
        <v>91</v>
      </c>
      <c r="N4684" s="68" t="str">
        <f>VLOOKUP(K4684,[1]人員授權表!D$3:G$249,4,0)</f>
        <v>無機</v>
      </c>
      <c r="O4684" s="70" t="s">
        <v>99</v>
      </c>
      <c r="P4684" s="67">
        <f t="shared" si="257"/>
        <v>44794</v>
      </c>
      <c r="Q4684" s="75" t="str">
        <f t="shared" si="259"/>
        <v>週日</v>
      </c>
      <c r="R4684" s="80">
        <v>44792</v>
      </c>
      <c r="AA4684" s="1"/>
    </row>
    <row r="4685" spans="2:28">
      <c r="B4685" s="66">
        <v>44775</v>
      </c>
      <c r="C4685" s="67">
        <v>44783</v>
      </c>
      <c r="D4685" s="68" t="s">
        <v>50</v>
      </c>
      <c r="E4685" s="70" t="s">
        <v>82</v>
      </c>
      <c r="F4685" s="4" t="s">
        <v>1887</v>
      </c>
      <c r="G4685" s="67">
        <v>44783</v>
      </c>
      <c r="H4685" s="101">
        <v>44796</v>
      </c>
      <c r="I4685" s="71">
        <f t="shared" si="258"/>
        <v>13</v>
      </c>
      <c r="J4685" s="72" t="s">
        <v>148</v>
      </c>
      <c r="K4685" s="72" t="s">
        <v>149</v>
      </c>
      <c r="L4685" s="73">
        <v>1</v>
      </c>
      <c r="M4685" s="73" t="s">
        <v>91</v>
      </c>
      <c r="N4685" s="68" t="str">
        <f>VLOOKUP(K4685,[1]人員授權表!D$3:G$249,4,0)</f>
        <v>無機</v>
      </c>
      <c r="O4685" s="70" t="str">
        <f>IF(J4685=[1]人員授權表!$C$85,"Casper李羿勳",IF(J4685=[1]人員授權表!$C$188,"Iring陳俊明",IF(J4685=[1]人員授權表!$C$189,"Brian陳泓霖",VLOOKUP(K4685,[1]人員授權表!D$2:E$249,2,FALSE))))</f>
        <v>Vicky游崴涵</v>
      </c>
      <c r="P4685" s="67">
        <f t="shared" si="257"/>
        <v>44794</v>
      </c>
      <c r="Q4685" s="75" t="str">
        <f t="shared" si="259"/>
        <v>週日</v>
      </c>
      <c r="R4685" s="80">
        <v>44792</v>
      </c>
      <c r="AA4685" s="1"/>
    </row>
    <row r="4686" spans="2:28">
      <c r="C4686" s="67">
        <v>44792</v>
      </c>
      <c r="D4686" s="68" t="s">
        <v>713</v>
      </c>
      <c r="E4686" s="89" t="s">
        <v>82</v>
      </c>
      <c r="F4686" s="90" t="s">
        <v>1888</v>
      </c>
      <c r="G4686" s="92">
        <v>44782</v>
      </c>
      <c r="H4686" s="92">
        <v>44796</v>
      </c>
      <c r="I4686" s="71">
        <f t="shared" si="258"/>
        <v>14</v>
      </c>
      <c r="J4686" s="93" t="s">
        <v>139</v>
      </c>
      <c r="K4686" s="93" t="s">
        <v>140</v>
      </c>
      <c r="L4686" s="97"/>
      <c r="M4686" s="73" t="s">
        <v>324</v>
      </c>
      <c r="N4686" s="94" t="str">
        <f>VLOOKUP(K4686,[1]人員授權表!D$3:G$249,4,0)</f>
        <v>無機</v>
      </c>
      <c r="O4686" s="89" t="str">
        <f>IF(J4686=[1]人員授權表!$C$85,"Casper李羿勳",IF(J4686=[1]人員授權表!$C$188,"Iring陳俊明",IF(J4686=[1]人員授權表!$C$189,"Brian陳泓霖",VLOOKUP(K4686,[1]人員授權表!D$2:E$249,2,FALSE))))</f>
        <v>Brian陳泓霖</v>
      </c>
      <c r="P4686" s="92">
        <f t="shared" si="257"/>
        <v>44794</v>
      </c>
      <c r="Q4686" s="75" t="str">
        <f t="shared" si="259"/>
        <v>週日</v>
      </c>
      <c r="R4686" s="80" t="s">
        <v>713</v>
      </c>
      <c r="Z4686" s="79" t="s">
        <v>1889</v>
      </c>
      <c r="AA4686" s="102">
        <v>8</v>
      </c>
      <c r="AB4686" s="119" t="s">
        <v>1890</v>
      </c>
    </row>
    <row r="4687" spans="2:28">
      <c r="C4687" s="67">
        <v>44792</v>
      </c>
      <c r="D4687" s="68" t="s">
        <v>713</v>
      </c>
      <c r="E4687" s="89" t="s">
        <v>82</v>
      </c>
      <c r="F4687" s="90" t="s">
        <v>1888</v>
      </c>
      <c r="G4687" s="92">
        <v>44782</v>
      </c>
      <c r="H4687" s="92">
        <v>44796</v>
      </c>
      <c r="I4687" s="71">
        <f t="shared" si="258"/>
        <v>14</v>
      </c>
      <c r="J4687" s="93" t="s">
        <v>141</v>
      </c>
      <c r="K4687" s="93" t="s">
        <v>142</v>
      </c>
      <c r="L4687" s="97"/>
      <c r="M4687" s="73" t="s">
        <v>324</v>
      </c>
      <c r="N4687" s="94" t="str">
        <f>VLOOKUP(K4687,[1]人員授權表!D$3:G$249,4,0)</f>
        <v>無機</v>
      </c>
      <c r="O4687" s="89" t="str">
        <f>IF(J4687=[1]人員授權表!$C$85,"Casper李羿勳",IF(J4687=[1]人員授權表!$C$188,"Iring陳俊明",IF(J4687=[1]人員授權表!$C$189,"Brian陳泓霖",VLOOKUP(K4687,[1]人員授權表!D$2:E$249,2,FALSE))))</f>
        <v>Dennis陳汶宏</v>
      </c>
      <c r="P4687" s="92">
        <f t="shared" si="257"/>
        <v>44794</v>
      </c>
      <c r="Q4687" s="75" t="str">
        <f t="shared" si="259"/>
        <v>週日</v>
      </c>
      <c r="R4687" s="80" t="s">
        <v>713</v>
      </c>
      <c r="Z4687" s="79" t="s">
        <v>1889</v>
      </c>
      <c r="AA4687" s="102">
        <v>8</v>
      </c>
      <c r="AB4687" s="119" t="s">
        <v>1890</v>
      </c>
    </row>
    <row r="4688" spans="2:28">
      <c r="C4688" s="67">
        <v>44792</v>
      </c>
      <c r="D4688" s="68" t="s">
        <v>713</v>
      </c>
      <c r="E4688" s="89" t="s">
        <v>82</v>
      </c>
      <c r="F4688" s="90" t="s">
        <v>1891</v>
      </c>
      <c r="G4688" s="92">
        <v>44782</v>
      </c>
      <c r="H4688" s="92">
        <v>44796</v>
      </c>
      <c r="I4688" s="71">
        <f t="shared" si="258"/>
        <v>14</v>
      </c>
      <c r="J4688" s="93" t="s">
        <v>153</v>
      </c>
      <c r="K4688" s="93" t="s">
        <v>154</v>
      </c>
      <c r="L4688" s="97"/>
      <c r="M4688" s="73" t="s">
        <v>324</v>
      </c>
      <c r="N4688" s="94" t="str">
        <f>VLOOKUP(K4688,[1]人員授權表!D$3:G$249,4,0)</f>
        <v>無機</v>
      </c>
      <c r="O4688" s="89" t="str">
        <f>IF(J4688=[1]人員授權表!$C$85,"Casper李羿勳",IF(J4688=[1]人員授權表!$C$188,"Iring陳俊明",IF(J4688=[1]人員授權表!$C$189,"Brian陳泓霖",VLOOKUP(K4688,[1]人員授權表!D$2:E$249,2,FALSE))))</f>
        <v>Ken張智凱</v>
      </c>
      <c r="P4688" s="92">
        <f t="shared" si="257"/>
        <v>44794</v>
      </c>
      <c r="Q4688" s="75" t="str">
        <f t="shared" si="259"/>
        <v>週日</v>
      </c>
      <c r="R4688" s="80" t="s">
        <v>713</v>
      </c>
      <c r="Z4688" s="79" t="s">
        <v>1889</v>
      </c>
      <c r="AA4688" s="102">
        <v>8</v>
      </c>
      <c r="AB4688" s="119" t="s">
        <v>1890</v>
      </c>
    </row>
    <row r="4689" spans="2:28">
      <c r="C4689" s="67">
        <v>44792</v>
      </c>
      <c r="D4689" s="68" t="s">
        <v>713</v>
      </c>
      <c r="E4689" s="89" t="s">
        <v>82</v>
      </c>
      <c r="F4689" s="90" t="s">
        <v>1888</v>
      </c>
      <c r="G4689" s="92">
        <v>44782</v>
      </c>
      <c r="H4689" s="92">
        <v>44796</v>
      </c>
      <c r="I4689" s="71">
        <f t="shared" si="258"/>
        <v>14</v>
      </c>
      <c r="J4689" s="93" t="s">
        <v>137</v>
      </c>
      <c r="K4689" s="93" t="s">
        <v>138</v>
      </c>
      <c r="L4689" s="97"/>
      <c r="M4689" s="73" t="s">
        <v>324</v>
      </c>
      <c r="N4689" s="94" t="str">
        <f>VLOOKUP(K4689,[1]人員授權表!D$3:G$249,4,0)</f>
        <v>無機</v>
      </c>
      <c r="O4689" s="70" t="s">
        <v>99</v>
      </c>
      <c r="P4689" s="92">
        <f t="shared" si="257"/>
        <v>44794</v>
      </c>
      <c r="Q4689" s="75" t="str">
        <f t="shared" si="259"/>
        <v>週日</v>
      </c>
      <c r="R4689" s="80" t="s">
        <v>713</v>
      </c>
      <c r="Z4689" s="79" t="s">
        <v>1889</v>
      </c>
      <c r="AA4689" s="102">
        <v>8</v>
      </c>
      <c r="AB4689" s="119" t="s">
        <v>1890</v>
      </c>
    </row>
    <row r="4690" spans="2:28">
      <c r="C4690" s="67">
        <v>44792</v>
      </c>
      <c r="D4690" s="68" t="s">
        <v>713</v>
      </c>
      <c r="E4690" s="89" t="s">
        <v>82</v>
      </c>
      <c r="F4690" s="90" t="s">
        <v>1888</v>
      </c>
      <c r="G4690" s="92">
        <v>44782</v>
      </c>
      <c r="H4690" s="92">
        <v>44796</v>
      </c>
      <c r="I4690" s="71">
        <f t="shared" si="258"/>
        <v>14</v>
      </c>
      <c r="J4690" s="93" t="s">
        <v>148</v>
      </c>
      <c r="K4690" s="93" t="s">
        <v>149</v>
      </c>
      <c r="L4690" s="97"/>
      <c r="M4690" s="73" t="s">
        <v>324</v>
      </c>
      <c r="N4690" s="94" t="str">
        <f>VLOOKUP(K4690,[1]人員授權表!D$3:G$249,4,0)</f>
        <v>無機</v>
      </c>
      <c r="O4690" s="89" t="str">
        <f>IF(J4690=[1]人員授權表!$C$85,"Casper李羿勳",IF(J4690=[1]人員授權表!$C$188,"Iring陳俊明",IF(J4690=[1]人員授權表!$C$189,"Brian陳泓霖",VLOOKUP(K4690,[1]人員授權表!D$2:E$249,2,FALSE))))</f>
        <v>Vicky游崴涵</v>
      </c>
      <c r="P4690" s="92">
        <f t="shared" si="257"/>
        <v>44794</v>
      </c>
      <c r="Q4690" s="75" t="str">
        <f t="shared" si="259"/>
        <v>週日</v>
      </c>
      <c r="R4690" s="80" t="s">
        <v>713</v>
      </c>
      <c r="Z4690" s="79" t="s">
        <v>1889</v>
      </c>
      <c r="AA4690" s="102">
        <v>8</v>
      </c>
      <c r="AB4690" s="119" t="s">
        <v>1890</v>
      </c>
    </row>
    <row r="4691" spans="2:28">
      <c r="B4691" s="66">
        <v>44783</v>
      </c>
      <c r="D4691" s="68" t="s">
        <v>50</v>
      </c>
      <c r="E4691" s="70" t="s">
        <v>879</v>
      </c>
      <c r="F4691" s="4" t="s">
        <v>1892</v>
      </c>
      <c r="G4691" s="67">
        <v>44782</v>
      </c>
      <c r="H4691" s="67">
        <v>44796</v>
      </c>
      <c r="I4691" s="71">
        <f t="shared" si="258"/>
        <v>14</v>
      </c>
      <c r="J4691" s="72" t="s">
        <v>125</v>
      </c>
      <c r="K4691" s="72" t="s">
        <v>144</v>
      </c>
      <c r="L4691" s="73">
        <v>1</v>
      </c>
      <c r="M4691" s="73" t="s">
        <v>91</v>
      </c>
      <c r="N4691" s="68" t="str">
        <f>VLOOKUP(K4691,[1]人員授權表!D$3:G$249,4,0)</f>
        <v>有機</v>
      </c>
      <c r="O4691" s="70" t="str">
        <f>IF(J4691=[1]人員授權表!$C$85,"Casper李羿勳",IF(J4691=[1]人員授權表!$C$188,"Iring陳俊明",IF(J4691=[1]人員授權表!$C$189,"Brian陳泓霖",VLOOKUP(K4691,[1]人員授權表!D$2:E$249,2,FALSE))))</f>
        <v>Lucy黃詩婷</v>
      </c>
      <c r="P4691" s="67">
        <f t="shared" si="257"/>
        <v>44794</v>
      </c>
      <c r="Q4691" s="75" t="str">
        <f t="shared" si="259"/>
        <v>週日</v>
      </c>
      <c r="R4691" s="80">
        <v>44788</v>
      </c>
      <c r="AA4691" s="102">
        <v>13</v>
      </c>
      <c r="AB4691" s="103" t="s">
        <v>1759</v>
      </c>
    </row>
    <row r="4692" spans="2:28">
      <c r="B4692" s="66">
        <v>44783</v>
      </c>
      <c r="D4692" s="68" t="s">
        <v>50</v>
      </c>
      <c r="E4692" s="70" t="s">
        <v>879</v>
      </c>
      <c r="F4692" s="4" t="s">
        <v>1892</v>
      </c>
      <c r="G4692" s="67">
        <v>44782</v>
      </c>
      <c r="H4692" s="67">
        <v>44796</v>
      </c>
      <c r="I4692" s="71">
        <f t="shared" si="258"/>
        <v>14</v>
      </c>
      <c r="J4692" s="72" t="s">
        <v>453</v>
      </c>
      <c r="K4692" s="72" t="s">
        <v>332</v>
      </c>
      <c r="L4692" s="73">
        <v>1</v>
      </c>
      <c r="M4692" s="73" t="s">
        <v>91</v>
      </c>
      <c r="N4692" s="68" t="str">
        <f>VLOOKUP(K4692,[1]人員授權表!D$3:G$249,4,0)</f>
        <v>有機</v>
      </c>
      <c r="O4692" s="70" t="str">
        <f>IF(J4692=[1]人員授權表!$C$85,"Casper李羿勳",IF(J4692=[1]人員授權表!$C$188,"Iring陳俊明",IF(J4692=[1]人員授權表!$C$189,"Brian陳泓霖",VLOOKUP(K4692,[1]人員授權表!D$2:E$249,2,FALSE))))</f>
        <v>Lucy黃詩婷</v>
      </c>
      <c r="P4692" s="67">
        <f t="shared" si="257"/>
        <v>44794</v>
      </c>
      <c r="Q4692" s="75" t="str">
        <f t="shared" si="259"/>
        <v>週日</v>
      </c>
      <c r="R4692" s="80">
        <v>44788</v>
      </c>
      <c r="AA4692" s="102">
        <v>13</v>
      </c>
      <c r="AB4692" s="103" t="s">
        <v>1759</v>
      </c>
    </row>
    <row r="4693" spans="2:28">
      <c r="B4693" s="66">
        <v>44783</v>
      </c>
      <c r="D4693" s="68" t="s">
        <v>50</v>
      </c>
      <c r="E4693" s="70" t="s">
        <v>879</v>
      </c>
      <c r="F4693" s="4" t="s">
        <v>1893</v>
      </c>
      <c r="G4693" s="67">
        <v>44782</v>
      </c>
      <c r="H4693" s="67">
        <v>44796</v>
      </c>
      <c r="I4693" s="71">
        <f t="shared" si="258"/>
        <v>14</v>
      </c>
      <c r="J4693" s="72" t="s">
        <v>125</v>
      </c>
      <c r="K4693" s="72" t="s">
        <v>144</v>
      </c>
      <c r="L4693" s="73">
        <v>1</v>
      </c>
      <c r="M4693" s="73" t="s">
        <v>91</v>
      </c>
      <c r="N4693" s="68" t="str">
        <f>VLOOKUP(K4693,[1]人員授權表!D$3:G$249,4,0)</f>
        <v>有機</v>
      </c>
      <c r="O4693" s="70" t="str">
        <f>IF(J4693=[1]人員授權表!$C$85,"Casper李羿勳",IF(J4693=[1]人員授權表!$C$188,"Iring陳俊明",IF(J4693=[1]人員授權表!$C$189,"Brian陳泓霖",VLOOKUP(K4693,[1]人員授權表!D$2:E$249,2,FALSE))))</f>
        <v>Lucy黃詩婷</v>
      </c>
      <c r="P4693" s="67">
        <f t="shared" si="257"/>
        <v>44794</v>
      </c>
      <c r="Q4693" s="75" t="str">
        <f t="shared" si="259"/>
        <v>週日</v>
      </c>
      <c r="R4693" s="80">
        <v>44788</v>
      </c>
      <c r="AA4693" s="102">
        <v>13</v>
      </c>
      <c r="AB4693" s="103" t="s">
        <v>1759</v>
      </c>
    </row>
    <row r="4694" spans="2:28">
      <c r="B4694" s="66">
        <v>44783</v>
      </c>
      <c r="D4694" s="68" t="s">
        <v>50</v>
      </c>
      <c r="E4694" s="70" t="s">
        <v>879</v>
      </c>
      <c r="F4694" s="4" t="s">
        <v>1893</v>
      </c>
      <c r="G4694" s="67">
        <v>44782</v>
      </c>
      <c r="H4694" s="67">
        <v>44796</v>
      </c>
      <c r="I4694" s="71">
        <f t="shared" si="258"/>
        <v>14</v>
      </c>
      <c r="J4694" s="72" t="s">
        <v>453</v>
      </c>
      <c r="K4694" s="72" t="s">
        <v>332</v>
      </c>
      <c r="L4694" s="73">
        <v>1</v>
      </c>
      <c r="M4694" s="73" t="s">
        <v>91</v>
      </c>
      <c r="N4694" s="68" t="str">
        <f>VLOOKUP(K4694,[1]人員授權表!D$3:G$249,4,0)</f>
        <v>有機</v>
      </c>
      <c r="O4694" s="70" t="str">
        <f>IF(J4694=[1]人員授權表!$C$85,"Casper李羿勳",IF(J4694=[1]人員授權表!$C$188,"Iring陳俊明",IF(J4694=[1]人員授權表!$C$189,"Brian陳泓霖",VLOOKUP(K4694,[1]人員授權表!D$2:E$249,2,FALSE))))</f>
        <v>Lucy黃詩婷</v>
      </c>
      <c r="P4694" s="67">
        <f t="shared" si="257"/>
        <v>44794</v>
      </c>
      <c r="Q4694" s="75" t="str">
        <f t="shared" si="259"/>
        <v>週日</v>
      </c>
      <c r="R4694" s="80">
        <v>44788</v>
      </c>
      <c r="AA4694" s="102">
        <v>13</v>
      </c>
      <c r="AB4694" s="103" t="s">
        <v>1759</v>
      </c>
    </row>
    <row r="4695" spans="2:28">
      <c r="B4695" s="66">
        <v>44783</v>
      </c>
      <c r="D4695" s="68" t="s">
        <v>50</v>
      </c>
      <c r="E4695" s="70" t="s">
        <v>879</v>
      </c>
      <c r="F4695" s="4" t="s">
        <v>1894</v>
      </c>
      <c r="G4695" s="67">
        <v>44782</v>
      </c>
      <c r="H4695" s="67">
        <v>44796</v>
      </c>
      <c r="I4695" s="71">
        <f t="shared" si="258"/>
        <v>14</v>
      </c>
      <c r="J4695" s="72" t="s">
        <v>125</v>
      </c>
      <c r="K4695" s="72" t="s">
        <v>144</v>
      </c>
      <c r="L4695" s="73">
        <v>1</v>
      </c>
      <c r="M4695" s="73" t="s">
        <v>91</v>
      </c>
      <c r="N4695" s="68" t="str">
        <f>VLOOKUP(K4695,[1]人員授權表!D$3:G$249,4,0)</f>
        <v>有機</v>
      </c>
      <c r="O4695" s="70" t="str">
        <f>IF(J4695=[1]人員授權表!$C$85,"Casper李羿勳",IF(J4695=[1]人員授權表!$C$188,"Iring陳俊明",IF(J4695=[1]人員授權表!$C$189,"Brian陳泓霖",VLOOKUP(K4695,[1]人員授權表!D$2:E$249,2,FALSE))))</f>
        <v>Lucy黃詩婷</v>
      </c>
      <c r="P4695" s="67">
        <f t="shared" si="257"/>
        <v>44794</v>
      </c>
      <c r="Q4695" s="75" t="str">
        <f t="shared" si="259"/>
        <v>週日</v>
      </c>
      <c r="R4695" s="80">
        <v>44788</v>
      </c>
      <c r="AA4695" s="102">
        <v>13</v>
      </c>
      <c r="AB4695" s="103" t="s">
        <v>1759</v>
      </c>
    </row>
    <row r="4696" spans="2:28">
      <c r="B4696" s="66">
        <v>44783</v>
      </c>
      <c r="D4696" s="68" t="s">
        <v>50</v>
      </c>
      <c r="E4696" s="70" t="s">
        <v>879</v>
      </c>
      <c r="F4696" s="4" t="s">
        <v>1894</v>
      </c>
      <c r="G4696" s="67">
        <v>44782</v>
      </c>
      <c r="H4696" s="67">
        <v>44796</v>
      </c>
      <c r="I4696" s="71">
        <f t="shared" si="258"/>
        <v>14</v>
      </c>
      <c r="J4696" s="72" t="s">
        <v>453</v>
      </c>
      <c r="K4696" s="72" t="s">
        <v>332</v>
      </c>
      <c r="L4696" s="73">
        <v>1</v>
      </c>
      <c r="M4696" s="73" t="s">
        <v>91</v>
      </c>
      <c r="N4696" s="68" t="str">
        <f>VLOOKUP(K4696,[1]人員授權表!D$3:G$249,4,0)</f>
        <v>有機</v>
      </c>
      <c r="O4696" s="70" t="str">
        <f>IF(J4696=[1]人員授權表!$C$85,"Casper李羿勳",IF(J4696=[1]人員授權表!$C$188,"Iring陳俊明",IF(J4696=[1]人員授權表!$C$189,"Brian陳泓霖",VLOOKUP(K4696,[1]人員授權表!D$2:E$249,2,FALSE))))</f>
        <v>Lucy黃詩婷</v>
      </c>
      <c r="P4696" s="67">
        <f t="shared" si="257"/>
        <v>44794</v>
      </c>
      <c r="Q4696" s="75" t="str">
        <f t="shared" si="259"/>
        <v>週日</v>
      </c>
      <c r="R4696" s="80">
        <v>44788</v>
      </c>
      <c r="AA4696" s="102">
        <v>13</v>
      </c>
      <c r="AB4696" s="103" t="s">
        <v>1759</v>
      </c>
    </row>
    <row r="4697" spans="2:28">
      <c r="B4697" s="66">
        <v>44783</v>
      </c>
      <c r="D4697" s="68" t="s">
        <v>50</v>
      </c>
      <c r="E4697" s="70" t="s">
        <v>879</v>
      </c>
      <c r="F4697" s="4" t="s">
        <v>1895</v>
      </c>
      <c r="G4697" s="67">
        <v>44782</v>
      </c>
      <c r="H4697" s="67">
        <v>44796</v>
      </c>
      <c r="I4697" s="71">
        <f t="shared" si="258"/>
        <v>14</v>
      </c>
      <c r="J4697" s="72" t="s">
        <v>125</v>
      </c>
      <c r="K4697" s="72" t="s">
        <v>144</v>
      </c>
      <c r="L4697" s="73">
        <v>1</v>
      </c>
      <c r="M4697" s="73" t="s">
        <v>91</v>
      </c>
      <c r="N4697" s="68" t="str">
        <f>VLOOKUP(K4697,[1]人員授權表!D$3:G$249,4,0)</f>
        <v>有機</v>
      </c>
      <c r="O4697" s="70" t="str">
        <f>IF(J4697=[1]人員授權表!$C$85,"Casper李羿勳",IF(J4697=[1]人員授權表!$C$188,"Iring陳俊明",IF(J4697=[1]人員授權表!$C$189,"Brian陳泓霖",VLOOKUP(K4697,[1]人員授權表!D$2:E$249,2,FALSE))))</f>
        <v>Lucy黃詩婷</v>
      </c>
      <c r="P4697" s="67">
        <f t="shared" si="257"/>
        <v>44794</v>
      </c>
      <c r="Q4697" s="75" t="str">
        <f t="shared" si="259"/>
        <v>週日</v>
      </c>
      <c r="R4697" s="80">
        <v>44788</v>
      </c>
      <c r="AA4697" s="102">
        <v>13</v>
      </c>
      <c r="AB4697" s="103" t="s">
        <v>1759</v>
      </c>
    </row>
    <row r="4698" spans="2:28">
      <c r="B4698" s="66">
        <v>44783</v>
      </c>
      <c r="D4698" s="68" t="s">
        <v>50</v>
      </c>
      <c r="E4698" s="70" t="s">
        <v>879</v>
      </c>
      <c r="F4698" s="4" t="s">
        <v>1896</v>
      </c>
      <c r="G4698" s="67">
        <v>44782</v>
      </c>
      <c r="H4698" s="67">
        <v>44796</v>
      </c>
      <c r="I4698" s="71">
        <f t="shared" si="258"/>
        <v>14</v>
      </c>
      <c r="J4698" s="72" t="s">
        <v>453</v>
      </c>
      <c r="K4698" s="72" t="s">
        <v>332</v>
      </c>
      <c r="L4698" s="73">
        <v>1</v>
      </c>
      <c r="M4698" s="73" t="s">
        <v>91</v>
      </c>
      <c r="N4698" s="68" t="str">
        <f>VLOOKUP(K4698,[1]人員授權表!D$3:G$249,4,0)</f>
        <v>有機</v>
      </c>
      <c r="O4698" s="70" t="str">
        <f>IF(J4698=[1]人員授權表!$C$85,"Casper李羿勳",IF(J4698=[1]人員授權表!$C$188,"Iring陳俊明",IF(J4698=[1]人員授權表!$C$189,"Brian陳泓霖",VLOOKUP(K4698,[1]人員授權表!D$2:E$249,2,FALSE))))</f>
        <v>Lucy黃詩婷</v>
      </c>
      <c r="P4698" s="67">
        <f t="shared" si="257"/>
        <v>44794</v>
      </c>
      <c r="Q4698" s="75" t="str">
        <f t="shared" si="259"/>
        <v>週日</v>
      </c>
      <c r="R4698" s="80">
        <v>44788</v>
      </c>
      <c r="AA4698" s="102">
        <v>13</v>
      </c>
      <c r="AB4698" s="103" t="s">
        <v>1759</v>
      </c>
    </row>
    <row r="4699" spans="2:28">
      <c r="B4699" s="66">
        <v>44775</v>
      </c>
      <c r="C4699" s="67">
        <v>44783</v>
      </c>
      <c r="D4699" s="68" t="s">
        <v>50</v>
      </c>
      <c r="E4699" s="70" t="s">
        <v>82</v>
      </c>
      <c r="F4699" s="4" t="s">
        <v>1897</v>
      </c>
      <c r="G4699" s="67">
        <v>44783</v>
      </c>
      <c r="H4699" s="101">
        <v>44796</v>
      </c>
      <c r="I4699" s="71">
        <f t="shared" si="258"/>
        <v>13</v>
      </c>
      <c r="J4699" s="72" t="s">
        <v>148</v>
      </c>
      <c r="K4699" s="72" t="s">
        <v>149</v>
      </c>
      <c r="L4699" s="73">
        <v>1</v>
      </c>
      <c r="M4699" s="73" t="s">
        <v>91</v>
      </c>
      <c r="N4699" s="68" t="str">
        <f>VLOOKUP(K4699,[1]人員授權表!D$3:G$249,4,0)</f>
        <v>無機</v>
      </c>
      <c r="O4699" s="70" t="str">
        <f>IF(J4699=[1]人員授權表!$C$85,"Casper李羿勳",IF(J4699=[1]人員授權表!$C$188,"Iring陳俊明",IF(J4699=[1]人員授權表!$C$189,"Brian陳泓霖",VLOOKUP(K4699,[1]人員授權表!D$2:E$249,2,FALSE))))</f>
        <v>Vicky游崴涵</v>
      </c>
      <c r="P4699" s="67">
        <f t="shared" si="257"/>
        <v>44794</v>
      </c>
      <c r="Q4699" s="75" t="str">
        <f t="shared" si="259"/>
        <v>週日</v>
      </c>
      <c r="R4699" s="80">
        <v>44792</v>
      </c>
      <c r="AA4699" s="1"/>
    </row>
    <row r="4700" spans="2:28">
      <c r="B4700" s="66">
        <v>44775</v>
      </c>
      <c r="C4700" s="67">
        <v>44783</v>
      </c>
      <c r="D4700" s="68" t="s">
        <v>50</v>
      </c>
      <c r="E4700" s="70" t="s">
        <v>82</v>
      </c>
      <c r="F4700" s="4" t="s">
        <v>1897</v>
      </c>
      <c r="G4700" s="67">
        <v>44783</v>
      </c>
      <c r="H4700" s="101">
        <v>44796</v>
      </c>
      <c r="I4700" s="71">
        <f t="shared" si="258"/>
        <v>13</v>
      </c>
      <c r="J4700" s="72" t="s">
        <v>137</v>
      </c>
      <c r="K4700" s="72" t="s">
        <v>138</v>
      </c>
      <c r="L4700" s="73">
        <v>1</v>
      </c>
      <c r="M4700" s="73" t="s">
        <v>91</v>
      </c>
      <c r="N4700" s="68" t="str">
        <f>VLOOKUP(K4700,[1]人員授權表!D$3:G$249,4,0)</f>
        <v>無機</v>
      </c>
      <c r="O4700" s="70" t="s">
        <v>99</v>
      </c>
      <c r="P4700" s="67">
        <f t="shared" si="257"/>
        <v>44794</v>
      </c>
      <c r="Q4700" s="75" t="str">
        <f t="shared" si="259"/>
        <v>週日</v>
      </c>
      <c r="R4700" s="80">
        <v>44792</v>
      </c>
      <c r="AA4700" s="1"/>
    </row>
    <row r="4701" spans="2:28">
      <c r="B4701" s="66">
        <v>44775</v>
      </c>
      <c r="C4701" s="67">
        <v>44783</v>
      </c>
      <c r="D4701" s="68" t="s">
        <v>50</v>
      </c>
      <c r="E4701" s="70" t="s">
        <v>82</v>
      </c>
      <c r="F4701" s="4" t="s">
        <v>1897</v>
      </c>
      <c r="G4701" s="67">
        <v>44783</v>
      </c>
      <c r="H4701" s="101">
        <v>44796</v>
      </c>
      <c r="I4701" s="71">
        <f t="shared" si="258"/>
        <v>13</v>
      </c>
      <c r="J4701" s="72" t="s">
        <v>139</v>
      </c>
      <c r="K4701" s="72" t="s">
        <v>140</v>
      </c>
      <c r="L4701" s="73">
        <v>1</v>
      </c>
      <c r="M4701" s="73" t="s">
        <v>91</v>
      </c>
      <c r="N4701" s="68" t="str">
        <f>VLOOKUP(K4701,[1]人員授權表!D$3:G$249,4,0)</f>
        <v>無機</v>
      </c>
      <c r="O4701" s="70" t="str">
        <f>IF(J4701=[1]人員授權表!$C$85,"Casper李羿勳",IF(J4701=[1]人員授權表!$C$188,"Iring陳俊明",IF(J4701=[1]人員授權表!$C$189,"Brian陳泓霖",VLOOKUP(K4701,[1]人員授權表!D$2:E$249,2,FALSE))))</f>
        <v>Brian陳泓霖</v>
      </c>
      <c r="P4701" s="67">
        <f t="shared" si="257"/>
        <v>44794</v>
      </c>
      <c r="Q4701" s="75" t="str">
        <f t="shared" si="259"/>
        <v>週日</v>
      </c>
      <c r="R4701" s="80">
        <v>44788</v>
      </c>
      <c r="AA4701" s="1"/>
    </row>
    <row r="4702" spans="2:28">
      <c r="B4702" s="66">
        <v>44783</v>
      </c>
      <c r="D4702" s="68" t="s">
        <v>50</v>
      </c>
      <c r="E4702" s="70" t="s">
        <v>879</v>
      </c>
      <c r="F4702" s="4" t="s">
        <v>1898</v>
      </c>
      <c r="G4702" s="67">
        <v>44782</v>
      </c>
      <c r="H4702" s="67">
        <v>44796</v>
      </c>
      <c r="I4702" s="71">
        <f t="shared" si="258"/>
        <v>14</v>
      </c>
      <c r="J4702" s="72" t="s">
        <v>125</v>
      </c>
      <c r="K4702" s="72" t="s">
        <v>144</v>
      </c>
      <c r="L4702" s="73">
        <v>1</v>
      </c>
      <c r="M4702" s="73" t="s">
        <v>91</v>
      </c>
      <c r="N4702" s="68" t="str">
        <f>VLOOKUP(K4702,[1]人員授權表!D$3:G$249,4,0)</f>
        <v>有機</v>
      </c>
      <c r="O4702" s="70" t="str">
        <f>IF(J4702=[1]人員授權表!$C$85,"Casper李羿勳",IF(J4702=[1]人員授權表!$C$188,"Iring陳俊明",IF(J4702=[1]人員授權表!$C$189,"Brian陳泓霖",VLOOKUP(K4702,[1]人員授權表!D$2:E$249,2,FALSE))))</f>
        <v>Lucy黃詩婷</v>
      </c>
      <c r="P4702" s="67">
        <f t="shared" si="257"/>
        <v>44794</v>
      </c>
      <c r="Q4702" s="75" t="str">
        <f t="shared" si="259"/>
        <v>週日</v>
      </c>
      <c r="R4702" s="80">
        <v>44788</v>
      </c>
      <c r="AA4702" s="102">
        <v>13</v>
      </c>
      <c r="AB4702" s="103" t="s">
        <v>1759</v>
      </c>
    </row>
    <row r="4703" spans="2:28">
      <c r="B4703" s="66">
        <v>44783</v>
      </c>
      <c r="D4703" s="68" t="s">
        <v>50</v>
      </c>
      <c r="E4703" s="70" t="s">
        <v>879</v>
      </c>
      <c r="F4703" s="4" t="s">
        <v>1899</v>
      </c>
      <c r="G4703" s="67">
        <v>44782</v>
      </c>
      <c r="H4703" s="67">
        <v>44796</v>
      </c>
      <c r="I4703" s="71">
        <f t="shared" si="258"/>
        <v>14</v>
      </c>
      <c r="J4703" s="72" t="s">
        <v>516</v>
      </c>
      <c r="K4703" s="72" t="s">
        <v>332</v>
      </c>
      <c r="L4703" s="73">
        <v>1</v>
      </c>
      <c r="M4703" s="73" t="s">
        <v>91</v>
      </c>
      <c r="N4703" s="68" t="str">
        <f>VLOOKUP(K4703,[1]人員授權表!D$3:G$249,4,0)</f>
        <v>有機</v>
      </c>
      <c r="O4703" s="70" t="str">
        <f>IF(J4703=[1]人員授權表!$C$85,"Casper李羿勳",IF(J4703=[1]人員授權表!$C$188,"Iring陳俊明",IF(J4703=[1]人員授權表!$C$189,"Brian陳泓霖",VLOOKUP(K4703,[1]人員授權表!D$2:E$249,2,FALSE))))</f>
        <v>Lucy黃詩婷</v>
      </c>
      <c r="P4703" s="67">
        <f t="shared" si="257"/>
        <v>44794</v>
      </c>
      <c r="Q4703" s="75" t="str">
        <f t="shared" si="259"/>
        <v>週日</v>
      </c>
      <c r="R4703" s="80">
        <v>44788</v>
      </c>
      <c r="AA4703" s="102">
        <v>13</v>
      </c>
      <c r="AB4703" s="103" t="s">
        <v>1759</v>
      </c>
    </row>
    <row r="4704" spans="2:28">
      <c r="B4704" s="66">
        <v>44783</v>
      </c>
      <c r="D4704" s="68" t="s">
        <v>50</v>
      </c>
      <c r="E4704" s="70" t="s">
        <v>879</v>
      </c>
      <c r="F4704" s="4" t="s">
        <v>1898</v>
      </c>
      <c r="G4704" s="67">
        <v>44782</v>
      </c>
      <c r="H4704" s="67">
        <v>44796</v>
      </c>
      <c r="I4704" s="71">
        <f t="shared" si="258"/>
        <v>14</v>
      </c>
      <c r="J4704" s="72" t="s">
        <v>281</v>
      </c>
      <c r="K4704" s="72" t="s">
        <v>282</v>
      </c>
      <c r="L4704" s="73">
        <v>1</v>
      </c>
      <c r="M4704" s="73" t="s">
        <v>91</v>
      </c>
      <c r="N4704" s="68" t="str">
        <f>VLOOKUP(K4704,[1]人員授權表!D$3:G$249,4,0)</f>
        <v>有機</v>
      </c>
      <c r="O4704" s="70" t="str">
        <f>IF(J4704=[1]人員授權表!$C$85,"Casper李羿勳",IF(J4704=[1]人員授權表!$C$188,"Iring陳俊明",IF(J4704=[1]人員授權表!$C$189,"Brian陳泓霖",VLOOKUP(K4704,[1]人員授權表!D$2:E$249,2,FALSE))))</f>
        <v>Marco陳鴻鈞</v>
      </c>
      <c r="P4704" s="67">
        <f t="shared" si="257"/>
        <v>44794</v>
      </c>
      <c r="Q4704" s="75" t="str">
        <f t="shared" si="259"/>
        <v>週日</v>
      </c>
      <c r="R4704" s="80">
        <v>44785</v>
      </c>
      <c r="AA4704" s="102">
        <v>13</v>
      </c>
      <c r="AB4704" s="103" t="s">
        <v>1759</v>
      </c>
    </row>
    <row r="4705" spans="2:28">
      <c r="B4705" s="66">
        <v>44783</v>
      </c>
      <c r="D4705" s="68" t="s">
        <v>50</v>
      </c>
      <c r="E4705" s="70" t="s">
        <v>879</v>
      </c>
      <c r="F4705" s="4" t="s">
        <v>1900</v>
      </c>
      <c r="G4705" s="67">
        <v>44782</v>
      </c>
      <c r="H4705" s="67">
        <v>44796</v>
      </c>
      <c r="I4705" s="71">
        <f t="shared" si="258"/>
        <v>14</v>
      </c>
      <c r="J4705" s="72" t="s">
        <v>125</v>
      </c>
      <c r="K4705" s="72" t="s">
        <v>144</v>
      </c>
      <c r="L4705" s="73">
        <v>1</v>
      </c>
      <c r="M4705" s="73" t="s">
        <v>91</v>
      </c>
      <c r="N4705" s="68" t="str">
        <f>VLOOKUP(K4705,[1]人員授權表!D$3:G$249,4,0)</f>
        <v>有機</v>
      </c>
      <c r="O4705" s="70" t="str">
        <f>IF(J4705=[1]人員授權表!$C$85,"Casper李羿勳",IF(J4705=[1]人員授權表!$C$188,"Iring陳俊明",IF(J4705=[1]人員授權表!$C$189,"Brian陳泓霖",VLOOKUP(K4705,[1]人員授權表!D$2:E$249,2,FALSE))))</f>
        <v>Lucy黃詩婷</v>
      </c>
      <c r="P4705" s="67">
        <f t="shared" si="257"/>
        <v>44794</v>
      </c>
      <c r="Q4705" s="75" t="str">
        <f t="shared" si="259"/>
        <v>週日</v>
      </c>
      <c r="R4705" s="80">
        <v>44788</v>
      </c>
      <c r="AA4705" s="102">
        <v>13</v>
      </c>
      <c r="AB4705" s="103" t="s">
        <v>1759</v>
      </c>
    </row>
    <row r="4706" spans="2:28">
      <c r="B4706" s="66">
        <v>44783</v>
      </c>
      <c r="D4706" s="68" t="s">
        <v>50</v>
      </c>
      <c r="E4706" s="70" t="s">
        <v>879</v>
      </c>
      <c r="F4706" s="4" t="s">
        <v>1900</v>
      </c>
      <c r="G4706" s="67">
        <v>44782</v>
      </c>
      <c r="H4706" s="67">
        <v>44796</v>
      </c>
      <c r="I4706" s="71">
        <f t="shared" si="258"/>
        <v>14</v>
      </c>
      <c r="J4706" s="72" t="s">
        <v>516</v>
      </c>
      <c r="K4706" s="72" t="s">
        <v>332</v>
      </c>
      <c r="L4706" s="73">
        <v>1</v>
      </c>
      <c r="M4706" s="73" t="s">
        <v>91</v>
      </c>
      <c r="N4706" s="68" t="str">
        <f>VLOOKUP(K4706,[1]人員授權表!D$3:G$249,4,0)</f>
        <v>有機</v>
      </c>
      <c r="O4706" s="70" t="str">
        <f>IF(J4706=[1]人員授權表!$C$85,"Casper李羿勳",IF(J4706=[1]人員授權表!$C$188,"Iring陳俊明",IF(J4706=[1]人員授權表!$C$189,"Brian陳泓霖",VLOOKUP(K4706,[1]人員授權表!D$2:E$249,2,FALSE))))</f>
        <v>Lucy黃詩婷</v>
      </c>
      <c r="P4706" s="67">
        <f t="shared" si="257"/>
        <v>44794</v>
      </c>
      <c r="Q4706" s="75" t="str">
        <f t="shared" si="259"/>
        <v>週日</v>
      </c>
      <c r="R4706" s="80">
        <v>44788</v>
      </c>
      <c r="AA4706" s="102">
        <v>13</v>
      </c>
      <c r="AB4706" s="103" t="s">
        <v>1759</v>
      </c>
    </row>
    <row r="4707" spans="2:28">
      <c r="B4707" s="66">
        <v>44783</v>
      </c>
      <c r="D4707" s="68" t="s">
        <v>50</v>
      </c>
      <c r="E4707" s="70" t="s">
        <v>879</v>
      </c>
      <c r="F4707" s="4" t="s">
        <v>1900</v>
      </c>
      <c r="G4707" s="67">
        <v>44782</v>
      </c>
      <c r="H4707" s="67">
        <v>44796</v>
      </c>
      <c r="I4707" s="71">
        <f t="shared" si="258"/>
        <v>14</v>
      </c>
      <c r="J4707" s="72" t="s">
        <v>281</v>
      </c>
      <c r="K4707" s="72" t="s">
        <v>282</v>
      </c>
      <c r="L4707" s="73">
        <v>1</v>
      </c>
      <c r="M4707" s="73" t="s">
        <v>91</v>
      </c>
      <c r="N4707" s="68" t="str">
        <f>VLOOKUP(K4707,[1]人員授權表!D$3:G$249,4,0)</f>
        <v>有機</v>
      </c>
      <c r="O4707" s="70" t="str">
        <f>IF(J4707=[1]人員授權表!$C$85,"Casper李羿勳",IF(J4707=[1]人員授權表!$C$188,"Iring陳俊明",IF(J4707=[1]人員授權表!$C$189,"Brian陳泓霖",VLOOKUP(K4707,[1]人員授權表!D$2:E$249,2,FALSE))))</f>
        <v>Marco陳鴻鈞</v>
      </c>
      <c r="P4707" s="67">
        <f t="shared" si="257"/>
        <v>44794</v>
      </c>
      <c r="Q4707" s="75" t="str">
        <f t="shared" si="259"/>
        <v>週日</v>
      </c>
      <c r="R4707" s="80">
        <v>44785</v>
      </c>
      <c r="AA4707" s="102">
        <v>13</v>
      </c>
      <c r="AB4707" s="103" t="s">
        <v>1759</v>
      </c>
    </row>
    <row r="4708" spans="2:28">
      <c r="B4708" s="66">
        <v>44783</v>
      </c>
      <c r="D4708" s="68" t="s">
        <v>50</v>
      </c>
      <c r="E4708" s="70" t="s">
        <v>879</v>
      </c>
      <c r="F4708" s="4" t="s">
        <v>1901</v>
      </c>
      <c r="G4708" s="67">
        <v>44782</v>
      </c>
      <c r="H4708" s="67">
        <v>44796</v>
      </c>
      <c r="I4708" s="71">
        <f t="shared" si="258"/>
        <v>14</v>
      </c>
      <c r="J4708" s="72" t="s">
        <v>125</v>
      </c>
      <c r="K4708" s="72" t="s">
        <v>144</v>
      </c>
      <c r="L4708" s="73">
        <v>1</v>
      </c>
      <c r="M4708" s="73" t="s">
        <v>91</v>
      </c>
      <c r="N4708" s="68" t="str">
        <f>VLOOKUP(K4708,[1]人員授權表!D$3:G$249,4,0)</f>
        <v>有機</v>
      </c>
      <c r="O4708" s="70" t="str">
        <f>IF(J4708=[1]人員授權表!$C$85,"Casper李羿勳",IF(J4708=[1]人員授權表!$C$188,"Iring陳俊明",IF(J4708=[1]人員授權表!$C$189,"Brian陳泓霖",VLOOKUP(K4708,[1]人員授權表!D$2:E$249,2,FALSE))))</f>
        <v>Lucy黃詩婷</v>
      </c>
      <c r="P4708" s="67">
        <f t="shared" si="257"/>
        <v>44794</v>
      </c>
      <c r="Q4708" s="75" t="str">
        <f t="shared" si="259"/>
        <v>週日</v>
      </c>
      <c r="R4708" s="80">
        <v>44788</v>
      </c>
      <c r="AA4708" s="102">
        <v>13</v>
      </c>
      <c r="AB4708" s="103" t="s">
        <v>1759</v>
      </c>
    </row>
    <row r="4709" spans="2:28">
      <c r="B4709" s="66">
        <v>44783</v>
      </c>
      <c r="D4709" s="68" t="s">
        <v>50</v>
      </c>
      <c r="E4709" s="70" t="s">
        <v>879</v>
      </c>
      <c r="F4709" s="4" t="s">
        <v>1902</v>
      </c>
      <c r="G4709" s="67">
        <v>44782</v>
      </c>
      <c r="H4709" s="67">
        <v>44796</v>
      </c>
      <c r="I4709" s="71">
        <f t="shared" si="258"/>
        <v>14</v>
      </c>
      <c r="J4709" s="72" t="s">
        <v>516</v>
      </c>
      <c r="K4709" s="72" t="s">
        <v>332</v>
      </c>
      <c r="L4709" s="73">
        <v>1</v>
      </c>
      <c r="M4709" s="73" t="s">
        <v>91</v>
      </c>
      <c r="N4709" s="68" t="str">
        <f>VLOOKUP(K4709,[1]人員授權表!D$3:G$249,4,0)</f>
        <v>有機</v>
      </c>
      <c r="O4709" s="70" t="str">
        <f>IF(J4709=[1]人員授權表!$C$85,"Casper李羿勳",IF(J4709=[1]人員授權表!$C$188,"Iring陳俊明",IF(J4709=[1]人員授權表!$C$189,"Brian陳泓霖",VLOOKUP(K4709,[1]人員授權表!D$2:E$249,2,FALSE))))</f>
        <v>Lucy黃詩婷</v>
      </c>
      <c r="P4709" s="67">
        <f t="shared" si="257"/>
        <v>44794</v>
      </c>
      <c r="Q4709" s="75" t="str">
        <f t="shared" si="259"/>
        <v>週日</v>
      </c>
      <c r="R4709" s="80">
        <v>44788</v>
      </c>
      <c r="AA4709" s="102">
        <v>13</v>
      </c>
      <c r="AB4709" s="103" t="s">
        <v>1759</v>
      </c>
    </row>
    <row r="4710" spans="2:28">
      <c r="B4710" s="66">
        <v>44783</v>
      </c>
      <c r="D4710" s="68" t="s">
        <v>50</v>
      </c>
      <c r="E4710" s="70" t="s">
        <v>879</v>
      </c>
      <c r="F4710" s="4" t="s">
        <v>1901</v>
      </c>
      <c r="G4710" s="67">
        <v>44782</v>
      </c>
      <c r="H4710" s="67">
        <v>44796</v>
      </c>
      <c r="I4710" s="71">
        <f t="shared" si="258"/>
        <v>14</v>
      </c>
      <c r="J4710" s="72" t="s">
        <v>281</v>
      </c>
      <c r="K4710" s="72" t="s">
        <v>282</v>
      </c>
      <c r="L4710" s="73">
        <v>1</v>
      </c>
      <c r="M4710" s="73" t="s">
        <v>91</v>
      </c>
      <c r="N4710" s="68" t="str">
        <f>VLOOKUP(K4710,[1]人員授權表!D$3:G$249,4,0)</f>
        <v>有機</v>
      </c>
      <c r="O4710" s="70" t="str">
        <f>IF(J4710=[1]人員授權表!$C$85,"Casper李羿勳",IF(J4710=[1]人員授權表!$C$188,"Iring陳俊明",IF(J4710=[1]人員授權表!$C$189,"Brian陳泓霖",VLOOKUP(K4710,[1]人員授權表!D$2:E$249,2,FALSE))))</f>
        <v>Marco陳鴻鈞</v>
      </c>
      <c r="P4710" s="67">
        <f t="shared" ref="P4710:P4773" si="260">H4710-2</f>
        <v>44794</v>
      </c>
      <c r="Q4710" s="75" t="str">
        <f t="shared" si="259"/>
        <v>週日</v>
      </c>
      <c r="R4710" s="80">
        <v>44785</v>
      </c>
      <c r="AA4710" s="102">
        <v>13</v>
      </c>
      <c r="AB4710" s="103" t="s">
        <v>1759</v>
      </c>
    </row>
    <row r="4711" spans="2:28">
      <c r="B4711" s="66">
        <v>44783</v>
      </c>
      <c r="D4711" s="68" t="s">
        <v>50</v>
      </c>
      <c r="E4711" s="70" t="s">
        <v>879</v>
      </c>
      <c r="F4711" s="4" t="s">
        <v>1903</v>
      </c>
      <c r="G4711" s="67">
        <v>44782</v>
      </c>
      <c r="H4711" s="67">
        <v>44796</v>
      </c>
      <c r="I4711" s="71">
        <f t="shared" si="258"/>
        <v>14</v>
      </c>
      <c r="J4711" s="72" t="s">
        <v>125</v>
      </c>
      <c r="K4711" s="72" t="s">
        <v>144</v>
      </c>
      <c r="L4711" s="73">
        <v>1</v>
      </c>
      <c r="M4711" s="73" t="s">
        <v>91</v>
      </c>
      <c r="N4711" s="68" t="str">
        <f>VLOOKUP(K4711,[1]人員授權表!D$3:G$249,4,0)</f>
        <v>有機</v>
      </c>
      <c r="O4711" s="70" t="str">
        <f>IF(J4711=[1]人員授權表!$C$85,"Casper李羿勳",IF(J4711=[1]人員授權表!$C$188,"Iring陳俊明",IF(J4711=[1]人員授權表!$C$189,"Brian陳泓霖",VLOOKUP(K4711,[1]人員授權表!D$2:E$249,2,FALSE))))</f>
        <v>Lucy黃詩婷</v>
      </c>
      <c r="P4711" s="67">
        <f t="shared" si="260"/>
        <v>44794</v>
      </c>
      <c r="Q4711" s="75" t="str">
        <f t="shared" si="259"/>
        <v>週日</v>
      </c>
      <c r="R4711" s="80">
        <v>44788</v>
      </c>
      <c r="AA4711" s="102">
        <v>13</v>
      </c>
      <c r="AB4711" s="103" t="s">
        <v>1759</v>
      </c>
    </row>
    <row r="4712" spans="2:28">
      <c r="B4712" s="66">
        <v>44783</v>
      </c>
      <c r="D4712" s="68" t="s">
        <v>50</v>
      </c>
      <c r="E4712" s="70" t="s">
        <v>879</v>
      </c>
      <c r="F4712" s="4" t="s">
        <v>1903</v>
      </c>
      <c r="G4712" s="67">
        <v>44782</v>
      </c>
      <c r="H4712" s="67">
        <v>44796</v>
      </c>
      <c r="I4712" s="71">
        <f t="shared" si="258"/>
        <v>14</v>
      </c>
      <c r="J4712" s="72" t="s">
        <v>516</v>
      </c>
      <c r="K4712" s="72" t="s">
        <v>332</v>
      </c>
      <c r="L4712" s="73">
        <v>1</v>
      </c>
      <c r="M4712" s="73" t="s">
        <v>91</v>
      </c>
      <c r="N4712" s="68" t="str">
        <f>VLOOKUP(K4712,[1]人員授權表!D$3:G$249,4,0)</f>
        <v>有機</v>
      </c>
      <c r="O4712" s="70" t="str">
        <f>IF(J4712=[1]人員授權表!$C$85,"Casper李羿勳",IF(J4712=[1]人員授權表!$C$188,"Iring陳俊明",IF(J4712=[1]人員授權表!$C$189,"Brian陳泓霖",VLOOKUP(K4712,[1]人員授權表!D$2:E$249,2,FALSE))))</f>
        <v>Lucy黃詩婷</v>
      </c>
      <c r="P4712" s="67">
        <f t="shared" si="260"/>
        <v>44794</v>
      </c>
      <c r="Q4712" s="75" t="str">
        <f t="shared" si="259"/>
        <v>週日</v>
      </c>
      <c r="R4712" s="80">
        <v>44788</v>
      </c>
      <c r="AA4712" s="102">
        <v>13</v>
      </c>
      <c r="AB4712" s="103" t="s">
        <v>1759</v>
      </c>
    </row>
    <row r="4713" spans="2:28">
      <c r="B4713" s="66">
        <v>44783</v>
      </c>
      <c r="D4713" s="68" t="s">
        <v>50</v>
      </c>
      <c r="E4713" s="70" t="s">
        <v>879</v>
      </c>
      <c r="F4713" s="4" t="s">
        <v>1903</v>
      </c>
      <c r="G4713" s="67">
        <v>44782</v>
      </c>
      <c r="H4713" s="67">
        <v>44796</v>
      </c>
      <c r="I4713" s="71">
        <f t="shared" si="258"/>
        <v>14</v>
      </c>
      <c r="J4713" s="72" t="s">
        <v>281</v>
      </c>
      <c r="K4713" s="72" t="s">
        <v>282</v>
      </c>
      <c r="L4713" s="73">
        <v>1</v>
      </c>
      <c r="M4713" s="73" t="s">
        <v>91</v>
      </c>
      <c r="N4713" s="68" t="str">
        <f>VLOOKUP(K4713,[1]人員授權表!D$3:G$249,4,0)</f>
        <v>有機</v>
      </c>
      <c r="O4713" s="70" t="str">
        <f>IF(J4713=[1]人員授權表!$C$85,"Casper李羿勳",IF(J4713=[1]人員授權表!$C$188,"Iring陳俊明",IF(J4713=[1]人員授權表!$C$189,"Brian陳泓霖",VLOOKUP(K4713,[1]人員授權表!D$2:E$249,2,FALSE))))</f>
        <v>Marco陳鴻鈞</v>
      </c>
      <c r="P4713" s="67">
        <f t="shared" si="260"/>
        <v>44794</v>
      </c>
      <c r="Q4713" s="75" t="str">
        <f t="shared" si="259"/>
        <v>週日</v>
      </c>
      <c r="R4713" s="80">
        <v>44785</v>
      </c>
      <c r="AA4713" s="102">
        <v>13</v>
      </c>
      <c r="AB4713" s="103" t="s">
        <v>1759</v>
      </c>
    </row>
    <row r="4714" spans="2:28">
      <c r="B4714" s="66">
        <v>44783</v>
      </c>
      <c r="D4714" s="68" t="s">
        <v>50</v>
      </c>
      <c r="E4714" s="70" t="s">
        <v>1418</v>
      </c>
      <c r="F4714" s="4" t="s">
        <v>1763</v>
      </c>
      <c r="G4714" s="67">
        <v>44783</v>
      </c>
      <c r="H4714" s="67">
        <v>44797</v>
      </c>
      <c r="I4714" s="71">
        <f t="shared" si="258"/>
        <v>14</v>
      </c>
      <c r="J4714" s="72" t="s">
        <v>133</v>
      </c>
      <c r="K4714" s="72" t="s">
        <v>134</v>
      </c>
      <c r="L4714" s="73">
        <v>1</v>
      </c>
      <c r="M4714" s="73" t="s">
        <v>108</v>
      </c>
      <c r="N4714" s="68" t="str">
        <f>VLOOKUP(K4714,[1]人員授權表!D$3:G$249,4,0)</f>
        <v>無機</v>
      </c>
      <c r="O4714" s="70" t="str">
        <f>IF(J4714=[1]人員授權表!$C$85,"Casper李羿勳",IF(J4714=[1]人員授權表!$C$188,"Iring陳俊明",IF(J4714=[1]人員授權表!$C$189,"Brian陳泓霖",VLOOKUP(K4714,[1]人員授權表!D$2:E$249,2,FALSE))))</f>
        <v>Brian陳泓霖</v>
      </c>
      <c r="P4714" s="67">
        <f t="shared" si="260"/>
        <v>44795</v>
      </c>
      <c r="Q4714" s="75" t="str">
        <f t="shared" si="259"/>
        <v>週一</v>
      </c>
      <c r="R4714" s="80">
        <v>44789</v>
      </c>
      <c r="X4714" s="70">
        <v>1</v>
      </c>
      <c r="Y4714" s="78">
        <v>44795</v>
      </c>
      <c r="Z4714" s="79" t="s">
        <v>1904</v>
      </c>
      <c r="AA4714" s="1"/>
    </row>
    <row r="4715" spans="2:28">
      <c r="B4715" s="66">
        <v>44783</v>
      </c>
      <c r="D4715" s="68" t="s">
        <v>50</v>
      </c>
      <c r="E4715" s="70" t="s">
        <v>1418</v>
      </c>
      <c r="F4715" s="4" t="s">
        <v>1764</v>
      </c>
      <c r="G4715" s="67">
        <v>44783</v>
      </c>
      <c r="H4715" s="67">
        <v>44797</v>
      </c>
      <c r="I4715" s="71">
        <f t="shared" si="258"/>
        <v>14</v>
      </c>
      <c r="J4715" s="72" t="s">
        <v>133</v>
      </c>
      <c r="K4715" s="72" t="s">
        <v>134</v>
      </c>
      <c r="L4715" s="73">
        <v>1</v>
      </c>
      <c r="M4715" s="73" t="s">
        <v>108</v>
      </c>
      <c r="N4715" s="68" t="str">
        <f>VLOOKUP(K4715,[1]人員授權表!D$3:G$249,4,0)</f>
        <v>無機</v>
      </c>
      <c r="O4715" s="70" t="str">
        <f>IF(J4715=[1]人員授權表!$C$85,"Casper李羿勳",IF(J4715=[1]人員授權表!$C$188,"Iring陳俊明",IF(J4715=[1]人員授權表!$C$189,"Brian陳泓霖",VLOOKUP(K4715,[1]人員授權表!D$2:E$249,2,FALSE))))</f>
        <v>Brian陳泓霖</v>
      </c>
      <c r="P4715" s="67">
        <f t="shared" si="260"/>
        <v>44795</v>
      </c>
      <c r="Q4715" s="75" t="str">
        <f t="shared" si="259"/>
        <v>週一</v>
      </c>
      <c r="R4715" s="80">
        <v>44789</v>
      </c>
      <c r="X4715" s="70">
        <v>1</v>
      </c>
      <c r="Y4715" s="78">
        <v>44795</v>
      </c>
      <c r="Z4715" s="79" t="s">
        <v>1904</v>
      </c>
      <c r="AA4715" s="1"/>
    </row>
    <row r="4716" spans="2:28">
      <c r="D4716" s="68" t="s">
        <v>50</v>
      </c>
      <c r="E4716" s="70" t="s">
        <v>82</v>
      </c>
      <c r="F4716" s="70" t="s">
        <v>1905</v>
      </c>
      <c r="G4716" s="67">
        <v>44782</v>
      </c>
      <c r="H4716" s="67">
        <v>44797</v>
      </c>
      <c r="I4716" s="71">
        <f t="shared" si="258"/>
        <v>15</v>
      </c>
      <c r="J4716" s="72" t="s">
        <v>139</v>
      </c>
      <c r="K4716" s="72" t="s">
        <v>140</v>
      </c>
      <c r="L4716" s="73">
        <v>1</v>
      </c>
      <c r="M4716" s="73" t="s">
        <v>322</v>
      </c>
      <c r="N4716" s="68" t="str">
        <f>VLOOKUP(K4716,[1]人員授權表!D$3:G$249,4,0)</f>
        <v>無機</v>
      </c>
      <c r="O4716" s="70" t="str">
        <f>IF(J4716=[1]人員授權表!$C$85,"Casper李羿勳",IF(J4716=[1]人員授權表!$C$188,"Iring陳俊明",IF(J4716=[1]人員授權表!$C$189,"Brian陳泓霖",VLOOKUP(K4716,[1]人員授權表!D$2:E$249,2,FALSE))))</f>
        <v>Brian陳泓霖</v>
      </c>
      <c r="P4716" s="67">
        <f t="shared" si="260"/>
        <v>44795</v>
      </c>
      <c r="Q4716" s="75" t="str">
        <f t="shared" si="259"/>
        <v>週一</v>
      </c>
      <c r="R4716" s="80">
        <v>44788</v>
      </c>
      <c r="AA4716" s="1"/>
    </row>
    <row r="4717" spans="2:28">
      <c r="D4717" s="68" t="s">
        <v>50</v>
      </c>
      <c r="E4717" s="70" t="s">
        <v>82</v>
      </c>
      <c r="F4717" s="70" t="s">
        <v>1905</v>
      </c>
      <c r="G4717" s="67">
        <v>44782</v>
      </c>
      <c r="H4717" s="67">
        <v>44797</v>
      </c>
      <c r="I4717" s="71">
        <f t="shared" si="258"/>
        <v>15</v>
      </c>
      <c r="J4717" s="72" t="s">
        <v>269</v>
      </c>
      <c r="K4717" s="72" t="s">
        <v>270</v>
      </c>
      <c r="L4717" s="73">
        <v>1</v>
      </c>
      <c r="M4717" s="73" t="s">
        <v>322</v>
      </c>
      <c r="N4717" s="68" t="str">
        <f>VLOOKUP(K4717,[1]人員授權表!D$3:G$249,4,0)</f>
        <v>無機</v>
      </c>
      <c r="O4717" s="70" t="str">
        <f>IF(J4717=[1]人員授權表!$C$85,"Casper李羿勳",IF(J4717=[1]人員授權表!$C$188,"Iring陳俊明",IF(J4717=[1]人員授權表!$C$189,"Brian陳泓霖",VLOOKUP(K4717,[1]人員授權表!D$2:E$249,2,FALSE))))</f>
        <v>George陳志昇&amp;Vicky游崴涵</v>
      </c>
      <c r="P4717" s="67">
        <f t="shared" si="260"/>
        <v>44795</v>
      </c>
      <c r="Q4717" s="75" t="str">
        <f t="shared" si="259"/>
        <v>週一</v>
      </c>
      <c r="R4717" s="80">
        <v>44788</v>
      </c>
      <c r="AA4717" s="1"/>
    </row>
    <row r="4718" spans="2:28">
      <c r="D4718" s="68" t="s">
        <v>50</v>
      </c>
      <c r="E4718" s="70" t="s">
        <v>82</v>
      </c>
      <c r="F4718" s="70" t="s">
        <v>1905</v>
      </c>
      <c r="G4718" s="67">
        <v>44782</v>
      </c>
      <c r="H4718" s="67">
        <v>44797</v>
      </c>
      <c r="I4718" s="71">
        <f t="shared" si="258"/>
        <v>15</v>
      </c>
      <c r="J4718" s="72" t="s">
        <v>137</v>
      </c>
      <c r="K4718" s="72" t="s">
        <v>138</v>
      </c>
      <c r="L4718" s="73">
        <v>1</v>
      </c>
      <c r="M4718" s="73" t="s">
        <v>322</v>
      </c>
      <c r="N4718" s="68" t="str">
        <f>VLOOKUP(K4718,[1]人員授權表!D$3:G$249,4,0)</f>
        <v>無機</v>
      </c>
      <c r="O4718" s="70" t="s">
        <v>99</v>
      </c>
      <c r="P4718" s="67">
        <f t="shared" si="260"/>
        <v>44795</v>
      </c>
      <c r="Q4718" s="75" t="str">
        <f t="shared" si="259"/>
        <v>週一</v>
      </c>
      <c r="R4718" s="80">
        <v>44792</v>
      </c>
      <c r="AA4718" s="1"/>
    </row>
    <row r="4719" spans="2:28">
      <c r="D4719" s="68" t="s">
        <v>50</v>
      </c>
      <c r="E4719" s="70" t="s">
        <v>82</v>
      </c>
      <c r="F4719" s="70" t="s">
        <v>1905</v>
      </c>
      <c r="G4719" s="67">
        <v>44782</v>
      </c>
      <c r="H4719" s="67">
        <v>44797</v>
      </c>
      <c r="I4719" s="71">
        <f t="shared" si="258"/>
        <v>15</v>
      </c>
      <c r="J4719" s="72" t="s">
        <v>148</v>
      </c>
      <c r="K4719" s="72" t="s">
        <v>149</v>
      </c>
      <c r="L4719" s="73">
        <v>1</v>
      </c>
      <c r="M4719" s="73" t="s">
        <v>322</v>
      </c>
      <c r="N4719" s="68" t="str">
        <f>VLOOKUP(K4719,[1]人員授權表!D$3:G$249,4,0)</f>
        <v>無機</v>
      </c>
      <c r="O4719" s="70" t="str">
        <f>IF(J4719=[1]人員授權表!$C$85,"Casper李羿勳",IF(J4719=[1]人員授權表!$C$188,"Iring陳俊明",IF(J4719=[1]人員授權表!$C$189,"Brian陳泓霖",VLOOKUP(K4719,[1]人員授權表!D$2:E$249,2,FALSE))))</f>
        <v>Vicky游崴涵</v>
      </c>
      <c r="P4719" s="67">
        <f t="shared" si="260"/>
        <v>44795</v>
      </c>
      <c r="Q4719" s="75" t="str">
        <f t="shared" si="259"/>
        <v>週一</v>
      </c>
      <c r="R4719" s="80">
        <v>44792</v>
      </c>
      <c r="AA4719" s="1"/>
    </row>
    <row r="4720" spans="2:28">
      <c r="D4720" s="68" t="s">
        <v>50</v>
      </c>
      <c r="E4720" s="70" t="s">
        <v>82</v>
      </c>
      <c r="F4720" s="70" t="s">
        <v>1906</v>
      </c>
      <c r="G4720" s="67">
        <v>44782</v>
      </c>
      <c r="H4720" s="67">
        <v>44797</v>
      </c>
      <c r="I4720" s="71">
        <f t="shared" si="258"/>
        <v>15</v>
      </c>
      <c r="J4720" s="72" t="s">
        <v>139</v>
      </c>
      <c r="K4720" s="72" t="s">
        <v>140</v>
      </c>
      <c r="L4720" s="73">
        <v>1</v>
      </c>
      <c r="M4720" s="73" t="s">
        <v>322</v>
      </c>
      <c r="N4720" s="68" t="str">
        <f>VLOOKUP(K4720,[1]人員授權表!D$3:G$249,4,0)</f>
        <v>無機</v>
      </c>
      <c r="O4720" s="70" t="str">
        <f>IF(J4720=[1]人員授權表!$C$85,"Casper李羿勳",IF(J4720=[1]人員授權表!$C$188,"Iring陳俊明",IF(J4720=[1]人員授權表!$C$189,"Brian陳泓霖",VLOOKUP(K4720,[1]人員授權表!D$2:E$249,2,FALSE))))</f>
        <v>Brian陳泓霖</v>
      </c>
      <c r="P4720" s="67">
        <f t="shared" si="260"/>
        <v>44795</v>
      </c>
      <c r="Q4720" s="75" t="str">
        <f t="shared" si="259"/>
        <v>週一</v>
      </c>
      <c r="R4720" s="80">
        <v>44788</v>
      </c>
      <c r="AA4720" s="1"/>
    </row>
    <row r="4721" spans="3:28">
      <c r="D4721" s="68" t="s">
        <v>50</v>
      </c>
      <c r="E4721" s="70" t="s">
        <v>82</v>
      </c>
      <c r="F4721" s="70" t="s">
        <v>1906</v>
      </c>
      <c r="G4721" s="67">
        <v>44782</v>
      </c>
      <c r="H4721" s="67">
        <v>44797</v>
      </c>
      <c r="I4721" s="71">
        <f t="shared" si="258"/>
        <v>15</v>
      </c>
      <c r="J4721" s="72" t="s">
        <v>269</v>
      </c>
      <c r="K4721" s="72" t="s">
        <v>270</v>
      </c>
      <c r="L4721" s="73">
        <v>1</v>
      </c>
      <c r="M4721" s="73" t="s">
        <v>322</v>
      </c>
      <c r="N4721" s="68" t="str">
        <f>VLOOKUP(K4721,[1]人員授權表!D$3:G$249,4,0)</f>
        <v>無機</v>
      </c>
      <c r="O4721" s="70" t="str">
        <f>IF(J4721=[1]人員授權表!$C$85,"Casper李羿勳",IF(J4721=[1]人員授權表!$C$188,"Iring陳俊明",IF(J4721=[1]人員授權表!$C$189,"Brian陳泓霖",VLOOKUP(K4721,[1]人員授權表!D$2:E$249,2,FALSE))))</f>
        <v>George陳志昇&amp;Vicky游崴涵</v>
      </c>
      <c r="P4721" s="67">
        <f t="shared" si="260"/>
        <v>44795</v>
      </c>
      <c r="Q4721" s="75" t="str">
        <f t="shared" si="259"/>
        <v>週一</v>
      </c>
      <c r="R4721" s="80">
        <v>44788</v>
      </c>
      <c r="AA4721" s="1"/>
    </row>
    <row r="4722" spans="3:28">
      <c r="D4722" s="68" t="s">
        <v>50</v>
      </c>
      <c r="E4722" s="70" t="s">
        <v>82</v>
      </c>
      <c r="F4722" s="70" t="s">
        <v>1906</v>
      </c>
      <c r="G4722" s="67">
        <v>44782</v>
      </c>
      <c r="H4722" s="67">
        <v>44797</v>
      </c>
      <c r="I4722" s="71">
        <f t="shared" si="258"/>
        <v>15</v>
      </c>
      <c r="J4722" s="72" t="s">
        <v>137</v>
      </c>
      <c r="K4722" s="72" t="s">
        <v>138</v>
      </c>
      <c r="L4722" s="73">
        <v>1</v>
      </c>
      <c r="M4722" s="73" t="s">
        <v>322</v>
      </c>
      <c r="N4722" s="68" t="str">
        <f>VLOOKUP(K4722,[1]人員授權表!D$3:G$249,4,0)</f>
        <v>無機</v>
      </c>
      <c r="O4722" s="70" t="s">
        <v>99</v>
      </c>
      <c r="P4722" s="67">
        <f t="shared" si="260"/>
        <v>44795</v>
      </c>
      <c r="Q4722" s="75" t="str">
        <f t="shared" si="259"/>
        <v>週一</v>
      </c>
      <c r="R4722" s="80">
        <v>44792</v>
      </c>
      <c r="AA4722" s="1"/>
    </row>
    <row r="4723" spans="3:28">
      <c r="D4723" s="68" t="s">
        <v>50</v>
      </c>
      <c r="E4723" s="70" t="s">
        <v>82</v>
      </c>
      <c r="F4723" s="70" t="s">
        <v>1906</v>
      </c>
      <c r="G4723" s="67">
        <v>44782</v>
      </c>
      <c r="H4723" s="67">
        <v>44797</v>
      </c>
      <c r="I4723" s="71">
        <f t="shared" si="258"/>
        <v>15</v>
      </c>
      <c r="J4723" s="72" t="s">
        <v>148</v>
      </c>
      <c r="K4723" s="72" t="s">
        <v>1525</v>
      </c>
      <c r="L4723" s="73">
        <v>1</v>
      </c>
      <c r="M4723" s="73" t="s">
        <v>322</v>
      </c>
      <c r="N4723" s="68" t="str">
        <f>VLOOKUP(K4723,[1]人員授權表!D$3:G$249,4,0)</f>
        <v>無機</v>
      </c>
      <c r="O4723" s="70" t="str">
        <f>IF(J4723=[1]人員授權表!$C$85,"Casper李羿勳",IF(J4723=[1]人員授權表!$C$188,"Iring陳俊明",IF(J4723=[1]人員授權表!$C$189,"Brian陳泓霖",VLOOKUP(K4723,[1]人員授權表!D$2:E$249,2,FALSE))))</f>
        <v>Vicky游崴涵</v>
      </c>
      <c r="P4723" s="67">
        <f t="shared" si="260"/>
        <v>44795</v>
      </c>
      <c r="Q4723" s="75" t="str">
        <f t="shared" si="259"/>
        <v>週一</v>
      </c>
      <c r="R4723" s="80">
        <v>44792</v>
      </c>
      <c r="AA4723" s="1"/>
    </row>
    <row r="4724" spans="3:28">
      <c r="C4724" s="67">
        <v>44799</v>
      </c>
      <c r="D4724" s="68" t="s">
        <v>50</v>
      </c>
      <c r="E4724" s="70" t="s">
        <v>82</v>
      </c>
      <c r="F4724" s="70" t="s">
        <v>1907</v>
      </c>
      <c r="G4724" s="101">
        <v>44783</v>
      </c>
      <c r="H4724" s="101">
        <v>44797</v>
      </c>
      <c r="I4724" s="71">
        <f t="shared" si="258"/>
        <v>14</v>
      </c>
      <c r="J4724" s="72" t="s">
        <v>97</v>
      </c>
      <c r="K4724" s="72" t="s">
        <v>187</v>
      </c>
      <c r="L4724" s="73">
        <v>3</v>
      </c>
      <c r="M4724" s="73" t="s">
        <v>324</v>
      </c>
      <c r="N4724" s="68" t="str">
        <f>VLOOKUP(K4724,[1]人員授權表!D$3:G$249,4,0)</f>
        <v>無機</v>
      </c>
      <c r="O4724" s="70" t="str">
        <f>IF(J4724=[1]人員授權表!$C$85,"Casper李羿勳",IF(J4724=[1]人員授權表!$C$188,"Iring陳俊明",IF(J4724=[1]人員授權表!$C$189,"Brian陳泓霖",VLOOKUP(K4724,[1]人員授權表!D$2:E$249,2,FALSE))))</f>
        <v>Ruby黃家蓁</v>
      </c>
      <c r="P4724" s="67">
        <f t="shared" si="260"/>
        <v>44795</v>
      </c>
      <c r="Q4724" s="75" t="str">
        <f t="shared" si="259"/>
        <v>週一</v>
      </c>
      <c r="R4724" s="80">
        <v>44810</v>
      </c>
      <c r="S4724" s="113">
        <v>44806</v>
      </c>
      <c r="V4724" s="70">
        <v>1</v>
      </c>
      <c r="X4724" s="70">
        <v>1</v>
      </c>
      <c r="Y4724" s="78">
        <v>44810</v>
      </c>
      <c r="Z4724" s="79" t="s">
        <v>1908</v>
      </c>
      <c r="AA4724" s="102">
        <v>4</v>
      </c>
      <c r="AB4724" s="103" t="s">
        <v>1641</v>
      </c>
    </row>
    <row r="4725" spans="3:28">
      <c r="C4725" s="67">
        <v>44799</v>
      </c>
      <c r="D4725" s="68" t="s">
        <v>50</v>
      </c>
      <c r="E4725" s="70" t="s">
        <v>82</v>
      </c>
      <c r="F4725" s="70" t="s">
        <v>1909</v>
      </c>
      <c r="G4725" s="101">
        <v>44783</v>
      </c>
      <c r="H4725" s="101">
        <v>44797</v>
      </c>
      <c r="I4725" s="71">
        <f t="shared" si="258"/>
        <v>14</v>
      </c>
      <c r="J4725" s="72" t="s">
        <v>343</v>
      </c>
      <c r="K4725" s="72" t="s">
        <v>187</v>
      </c>
      <c r="L4725" s="73">
        <v>3</v>
      </c>
      <c r="M4725" s="73" t="s">
        <v>324</v>
      </c>
      <c r="N4725" s="68" t="str">
        <f>VLOOKUP(K4725,[1]人員授權表!D$3:G$249,4,0)</f>
        <v>無機</v>
      </c>
      <c r="O4725" s="70" t="str">
        <f>IF(J4725=[1]人員授權表!$C$85,"Casper李羿勳",IF(J4725=[1]人員授權表!$C$188,"Iring陳俊明",IF(J4725=[1]人員授權表!$C$189,"Brian陳泓霖",VLOOKUP(K4725,[1]人員授權表!D$2:E$249,2,FALSE))))</f>
        <v>Ruby黃家蓁</v>
      </c>
      <c r="P4725" s="67">
        <f t="shared" si="260"/>
        <v>44795</v>
      </c>
      <c r="Q4725" s="75" t="str">
        <f t="shared" si="259"/>
        <v>週一</v>
      </c>
      <c r="R4725" s="80">
        <v>44810</v>
      </c>
      <c r="S4725" s="113">
        <v>44806</v>
      </c>
      <c r="V4725" s="70">
        <v>1</v>
      </c>
      <c r="X4725" s="70">
        <v>1</v>
      </c>
      <c r="Y4725" s="78">
        <v>44810</v>
      </c>
      <c r="Z4725" s="79" t="s">
        <v>1908</v>
      </c>
      <c r="AA4725" s="102">
        <v>4</v>
      </c>
      <c r="AB4725" s="103" t="s">
        <v>1641</v>
      </c>
    </row>
    <row r="4726" spans="3:28">
      <c r="C4726" s="67">
        <v>44799</v>
      </c>
      <c r="D4726" s="68" t="s">
        <v>50</v>
      </c>
      <c r="E4726" s="70" t="s">
        <v>82</v>
      </c>
      <c r="F4726" s="70" t="s">
        <v>1909</v>
      </c>
      <c r="G4726" s="101">
        <v>44783</v>
      </c>
      <c r="H4726" s="101">
        <v>44797</v>
      </c>
      <c r="I4726" s="71">
        <f t="shared" si="258"/>
        <v>14</v>
      </c>
      <c r="J4726" s="72" t="s">
        <v>133</v>
      </c>
      <c r="K4726" s="72" t="s">
        <v>187</v>
      </c>
      <c r="L4726" s="73">
        <v>3</v>
      </c>
      <c r="M4726" s="73" t="s">
        <v>324</v>
      </c>
      <c r="N4726" s="68" t="str">
        <f>VLOOKUP(K4726,[1]人員授權表!D$3:G$249,4,0)</f>
        <v>無機</v>
      </c>
      <c r="O4726" s="70" t="str">
        <f>IF(J4726=[1]人員授權表!$C$85,"Casper李羿勳",IF(J4726=[1]人員授權表!$C$188,"Iring陳俊明",IF(J4726=[1]人員授權表!$C$189,"Brian陳泓霖",VLOOKUP(K4726,[1]人員授權表!D$2:E$249,2,FALSE))))</f>
        <v>Ruby黃家蓁</v>
      </c>
      <c r="P4726" s="67">
        <f t="shared" si="260"/>
        <v>44795</v>
      </c>
      <c r="Q4726" s="75" t="str">
        <f t="shared" si="259"/>
        <v>週一</v>
      </c>
      <c r="R4726" s="80">
        <v>44810</v>
      </c>
      <c r="S4726" s="113">
        <v>44806</v>
      </c>
      <c r="V4726" s="70">
        <v>1</v>
      </c>
      <c r="X4726" s="70">
        <v>1</v>
      </c>
      <c r="Y4726" s="78">
        <v>44810</v>
      </c>
      <c r="Z4726" s="79" t="s">
        <v>1908</v>
      </c>
      <c r="AA4726" s="102">
        <v>4</v>
      </c>
      <c r="AB4726" s="103" t="s">
        <v>1641</v>
      </c>
    </row>
    <row r="4727" spans="3:28">
      <c r="C4727" s="67">
        <v>44799</v>
      </c>
      <c r="D4727" s="68" t="s">
        <v>50</v>
      </c>
      <c r="E4727" s="70" t="s">
        <v>82</v>
      </c>
      <c r="F4727" s="70" t="s">
        <v>1909</v>
      </c>
      <c r="G4727" s="101">
        <v>44783</v>
      </c>
      <c r="H4727" s="101">
        <v>44797</v>
      </c>
      <c r="I4727" s="71">
        <f t="shared" si="258"/>
        <v>14</v>
      </c>
      <c r="J4727" s="72" t="s">
        <v>342</v>
      </c>
      <c r="K4727" s="72" t="s">
        <v>187</v>
      </c>
      <c r="L4727" s="73">
        <v>3</v>
      </c>
      <c r="M4727" s="73" t="s">
        <v>324</v>
      </c>
      <c r="N4727" s="68" t="str">
        <f>VLOOKUP(K4727,[1]人員授權表!D$3:G$249,4,0)</f>
        <v>無機</v>
      </c>
      <c r="O4727" s="70" t="str">
        <f>IF(J4727=[1]人員授權表!$C$85,"Casper李羿勳",IF(J4727=[1]人員授權表!$C$188,"Iring陳俊明",IF(J4727=[1]人員授權表!$C$189,"Brian陳泓霖",VLOOKUP(K4727,[1]人員授權表!D$2:E$249,2,FALSE))))</f>
        <v>Ruby黃家蓁</v>
      </c>
      <c r="P4727" s="67">
        <f t="shared" si="260"/>
        <v>44795</v>
      </c>
      <c r="Q4727" s="75" t="str">
        <f t="shared" si="259"/>
        <v>週一</v>
      </c>
      <c r="R4727" s="80">
        <v>44810</v>
      </c>
      <c r="S4727" s="113">
        <v>44806</v>
      </c>
      <c r="V4727" s="70">
        <v>1</v>
      </c>
      <c r="X4727" s="70">
        <v>1</v>
      </c>
      <c r="Y4727" s="78">
        <v>44810</v>
      </c>
      <c r="Z4727" s="79" t="s">
        <v>1908</v>
      </c>
      <c r="AA4727" s="102">
        <v>4</v>
      </c>
      <c r="AB4727" s="103" t="s">
        <v>1641</v>
      </c>
    </row>
    <row r="4728" spans="3:28">
      <c r="C4728" s="67">
        <v>44799</v>
      </c>
      <c r="D4728" s="68" t="s">
        <v>50</v>
      </c>
      <c r="E4728" s="70" t="s">
        <v>82</v>
      </c>
      <c r="F4728" s="70" t="s">
        <v>1909</v>
      </c>
      <c r="G4728" s="101">
        <v>44783</v>
      </c>
      <c r="H4728" s="101">
        <v>44797</v>
      </c>
      <c r="I4728" s="71">
        <f t="shared" si="258"/>
        <v>14</v>
      </c>
      <c r="J4728" s="72" t="s">
        <v>340</v>
      </c>
      <c r="K4728" s="72" t="s">
        <v>187</v>
      </c>
      <c r="L4728" s="73">
        <v>3</v>
      </c>
      <c r="M4728" s="73" t="s">
        <v>324</v>
      </c>
      <c r="N4728" s="68" t="str">
        <f>VLOOKUP(K4728,[1]人員授權表!D$3:G$249,4,0)</f>
        <v>無機</v>
      </c>
      <c r="O4728" s="70" t="str">
        <f>IF(J4728=[1]人員授權表!$C$85,"Casper李羿勳",IF(J4728=[1]人員授權表!$C$188,"Iring陳俊明",IF(J4728=[1]人員授權表!$C$189,"Brian陳泓霖",VLOOKUP(K4728,[1]人員授權表!D$2:E$249,2,FALSE))))</f>
        <v>Ruby黃家蓁</v>
      </c>
      <c r="P4728" s="67">
        <f t="shared" si="260"/>
        <v>44795</v>
      </c>
      <c r="Q4728" s="75" t="str">
        <f t="shared" si="259"/>
        <v>週一</v>
      </c>
      <c r="R4728" s="80">
        <v>44810</v>
      </c>
      <c r="S4728" s="113">
        <v>44806</v>
      </c>
      <c r="V4728" s="70">
        <v>1</v>
      </c>
      <c r="X4728" s="70">
        <v>1</v>
      </c>
      <c r="Y4728" s="78">
        <v>44810</v>
      </c>
      <c r="Z4728" s="79" t="s">
        <v>1908</v>
      </c>
      <c r="AA4728" s="102">
        <v>4</v>
      </c>
      <c r="AB4728" s="103" t="s">
        <v>1641</v>
      </c>
    </row>
    <row r="4729" spans="3:28">
      <c r="C4729" s="67">
        <v>44799</v>
      </c>
      <c r="D4729" s="68" t="s">
        <v>50</v>
      </c>
      <c r="E4729" s="70" t="s">
        <v>82</v>
      </c>
      <c r="F4729" s="70" t="s">
        <v>1909</v>
      </c>
      <c r="G4729" s="101">
        <v>44783</v>
      </c>
      <c r="H4729" s="101">
        <v>44797</v>
      </c>
      <c r="I4729" s="71">
        <f t="shared" si="258"/>
        <v>14</v>
      </c>
      <c r="J4729" s="72" t="s">
        <v>299</v>
      </c>
      <c r="K4729" s="72" t="s">
        <v>187</v>
      </c>
      <c r="L4729" s="73">
        <v>3</v>
      </c>
      <c r="M4729" s="73" t="s">
        <v>324</v>
      </c>
      <c r="N4729" s="68" t="str">
        <f>VLOOKUP(K4729,[1]人員授權表!D$3:G$249,4,0)</f>
        <v>無機</v>
      </c>
      <c r="O4729" s="70" t="str">
        <f>IF(J4729=[1]人員授權表!$C$85,"Casper李羿勳",IF(J4729=[1]人員授權表!$C$188,"Iring陳俊明",IF(J4729=[1]人員授權表!$C$189,"Brian陳泓霖",VLOOKUP(K4729,[1]人員授權表!D$2:E$249,2,FALSE))))</f>
        <v>Ruby黃家蓁</v>
      </c>
      <c r="P4729" s="67">
        <f t="shared" si="260"/>
        <v>44795</v>
      </c>
      <c r="Q4729" s="75" t="str">
        <f t="shared" si="259"/>
        <v>週一</v>
      </c>
      <c r="R4729" s="80">
        <v>44810</v>
      </c>
      <c r="S4729" s="113">
        <v>44806</v>
      </c>
      <c r="V4729" s="70">
        <v>1</v>
      </c>
      <c r="X4729" s="70">
        <v>1</v>
      </c>
      <c r="Y4729" s="78">
        <v>44810</v>
      </c>
      <c r="Z4729" s="79" t="s">
        <v>1908</v>
      </c>
      <c r="AA4729" s="102">
        <v>4</v>
      </c>
      <c r="AB4729" s="103" t="s">
        <v>1641</v>
      </c>
    </row>
    <row r="4730" spans="3:28">
      <c r="C4730" s="67">
        <v>44799</v>
      </c>
      <c r="D4730" s="68" t="s">
        <v>50</v>
      </c>
      <c r="E4730" s="70" t="s">
        <v>82</v>
      </c>
      <c r="F4730" s="70" t="s">
        <v>1909</v>
      </c>
      <c r="G4730" s="101">
        <v>44783</v>
      </c>
      <c r="H4730" s="101">
        <v>44797</v>
      </c>
      <c r="I4730" s="71">
        <f t="shared" si="258"/>
        <v>14</v>
      </c>
      <c r="J4730" s="72" t="s">
        <v>341</v>
      </c>
      <c r="K4730" s="72" t="s">
        <v>187</v>
      </c>
      <c r="L4730" s="73">
        <v>3</v>
      </c>
      <c r="M4730" s="73" t="s">
        <v>324</v>
      </c>
      <c r="N4730" s="68" t="str">
        <f>VLOOKUP(K4730,[1]人員授權表!D$3:G$249,4,0)</f>
        <v>無機</v>
      </c>
      <c r="O4730" s="70" t="str">
        <f>IF(J4730=[1]人員授權表!$C$85,"Casper李羿勳",IF(J4730=[1]人員授權表!$C$188,"Iring陳俊明",IF(J4730=[1]人員授權表!$C$189,"Brian陳泓霖",VLOOKUP(K4730,[1]人員授權表!D$2:E$249,2,FALSE))))</f>
        <v>Ruby黃家蓁</v>
      </c>
      <c r="P4730" s="67">
        <f t="shared" si="260"/>
        <v>44795</v>
      </c>
      <c r="Q4730" s="75" t="str">
        <f t="shared" si="259"/>
        <v>週一</v>
      </c>
      <c r="R4730" s="80">
        <v>44810</v>
      </c>
      <c r="S4730" s="113">
        <v>44806</v>
      </c>
      <c r="V4730" s="70">
        <v>1</v>
      </c>
      <c r="X4730" s="70">
        <v>1</v>
      </c>
      <c r="Y4730" s="78">
        <v>44810</v>
      </c>
      <c r="Z4730" s="79" t="s">
        <v>1908</v>
      </c>
      <c r="AA4730" s="102">
        <v>4</v>
      </c>
      <c r="AB4730" s="103" t="s">
        <v>1641</v>
      </c>
    </row>
    <row r="4731" spans="3:28">
      <c r="C4731" s="67">
        <v>44799</v>
      </c>
      <c r="D4731" s="68" t="s">
        <v>50</v>
      </c>
      <c r="E4731" s="70" t="s">
        <v>82</v>
      </c>
      <c r="F4731" s="70" t="s">
        <v>1909</v>
      </c>
      <c r="G4731" s="101">
        <v>44783</v>
      </c>
      <c r="H4731" s="101">
        <v>44797</v>
      </c>
      <c r="I4731" s="71">
        <f t="shared" si="258"/>
        <v>14</v>
      </c>
      <c r="J4731" s="72" t="s">
        <v>195</v>
      </c>
      <c r="K4731" s="72" t="s">
        <v>196</v>
      </c>
      <c r="L4731" s="73">
        <v>3</v>
      </c>
      <c r="M4731" s="73" t="s">
        <v>324</v>
      </c>
      <c r="N4731" s="68" t="str">
        <f>VLOOKUP(K4731,[1]人員授權表!D$3:G$249,4,0)</f>
        <v>無機</v>
      </c>
      <c r="O4731" s="70" t="str">
        <f>IF(J4731=[1]人員授權表!$C$85,"Casper李羿勳",IF(J4731=[1]人員授權表!$C$188,"Iring陳俊明",IF(J4731=[1]人員授權表!$C$189,"Brian陳泓霖",VLOOKUP(K4731,[1]人員授權表!D$2:E$249,2,FALSE))))</f>
        <v>Debby胡萱黛</v>
      </c>
      <c r="P4731" s="67">
        <f t="shared" si="260"/>
        <v>44795</v>
      </c>
      <c r="Q4731" s="75" t="str">
        <f t="shared" si="259"/>
        <v>週一</v>
      </c>
      <c r="R4731" s="120">
        <v>44800</v>
      </c>
      <c r="X4731" s="70">
        <v>1</v>
      </c>
      <c r="Y4731" s="78">
        <v>44800</v>
      </c>
      <c r="Z4731" s="79" t="s">
        <v>1908</v>
      </c>
      <c r="AA4731" s="102">
        <v>4</v>
      </c>
      <c r="AB4731" s="103" t="s">
        <v>1641</v>
      </c>
    </row>
    <row r="4732" spans="3:28">
      <c r="C4732" s="67">
        <v>44799</v>
      </c>
      <c r="D4732" s="68" t="s">
        <v>50</v>
      </c>
      <c r="E4732" s="70" t="s">
        <v>82</v>
      </c>
      <c r="F4732" s="70" t="s">
        <v>1909</v>
      </c>
      <c r="G4732" s="101">
        <v>44783</v>
      </c>
      <c r="H4732" s="101">
        <v>44797</v>
      </c>
      <c r="I4732" s="71">
        <f t="shared" si="258"/>
        <v>14</v>
      </c>
      <c r="J4732" s="72" t="s">
        <v>204</v>
      </c>
      <c r="K4732" s="72" t="s">
        <v>205</v>
      </c>
      <c r="L4732" s="73">
        <v>3</v>
      </c>
      <c r="M4732" s="73" t="s">
        <v>324</v>
      </c>
      <c r="N4732" s="68" t="str">
        <f>VLOOKUP(K4732,[1]人員授權表!D$3:G$249,4,0)</f>
        <v>無機</v>
      </c>
      <c r="O4732" s="70" t="s">
        <v>1075</v>
      </c>
      <c r="P4732" s="67">
        <f t="shared" si="260"/>
        <v>44795</v>
      </c>
      <c r="Q4732" s="75" t="str">
        <f t="shared" si="259"/>
        <v>週一</v>
      </c>
      <c r="R4732" s="80">
        <v>44797</v>
      </c>
      <c r="X4732" s="70">
        <v>1</v>
      </c>
      <c r="Y4732" s="78">
        <v>44797</v>
      </c>
      <c r="Z4732" s="79" t="s">
        <v>1908</v>
      </c>
      <c r="AA4732" s="102">
        <v>4</v>
      </c>
      <c r="AB4732" s="103" t="s">
        <v>1641</v>
      </c>
    </row>
    <row r="4733" spans="3:28">
      <c r="C4733" s="67">
        <v>44799</v>
      </c>
      <c r="D4733" s="68" t="s">
        <v>50</v>
      </c>
      <c r="E4733" s="70" t="s">
        <v>82</v>
      </c>
      <c r="F4733" s="70" t="s">
        <v>1909</v>
      </c>
      <c r="G4733" s="101">
        <v>44783</v>
      </c>
      <c r="H4733" s="101">
        <v>44797</v>
      </c>
      <c r="I4733" s="71">
        <f t="shared" si="258"/>
        <v>14</v>
      </c>
      <c r="J4733" s="72" t="s">
        <v>125</v>
      </c>
      <c r="K4733" s="72" t="s">
        <v>144</v>
      </c>
      <c r="L4733" s="73">
        <v>3</v>
      </c>
      <c r="M4733" s="73" t="s">
        <v>324</v>
      </c>
      <c r="N4733" s="68" t="str">
        <f>VLOOKUP(K4733,[1]人員授權表!D$3:G$249,4,0)</f>
        <v>有機</v>
      </c>
      <c r="O4733" s="70" t="str">
        <f>IF(J4733=[1]人員授權表!$C$85,"Casper李羿勳",IF(J4733=[1]人員授權表!$C$188,"Iring陳俊明",IF(J4733=[1]人員授權表!$C$189,"Brian陳泓霖",VLOOKUP(K4733,[1]人員授權表!D$2:E$249,2,FALSE))))</f>
        <v>Lucy黃詩婷</v>
      </c>
      <c r="P4733" s="67">
        <f t="shared" si="260"/>
        <v>44795</v>
      </c>
      <c r="Q4733" s="75" t="str">
        <f t="shared" si="259"/>
        <v>週一</v>
      </c>
      <c r="R4733" s="80">
        <v>44788</v>
      </c>
      <c r="AA4733" s="102">
        <v>4</v>
      </c>
      <c r="AB4733" s="103" t="s">
        <v>1641</v>
      </c>
    </row>
    <row r="4734" spans="3:28">
      <c r="C4734" s="67">
        <v>44799</v>
      </c>
      <c r="D4734" s="68" t="s">
        <v>50</v>
      </c>
      <c r="E4734" s="70" t="s">
        <v>82</v>
      </c>
      <c r="F4734" s="70" t="s">
        <v>1909</v>
      </c>
      <c r="G4734" s="101">
        <v>44783</v>
      </c>
      <c r="H4734" s="101">
        <v>44797</v>
      </c>
      <c r="I4734" s="71">
        <f t="shared" si="258"/>
        <v>14</v>
      </c>
      <c r="J4734" s="72" t="s">
        <v>139</v>
      </c>
      <c r="K4734" s="72" t="s">
        <v>140</v>
      </c>
      <c r="L4734" s="73">
        <v>3</v>
      </c>
      <c r="M4734" s="73" t="s">
        <v>324</v>
      </c>
      <c r="N4734" s="68" t="str">
        <f>VLOOKUP(K4734,[1]人員授權表!D$3:G$249,4,0)</f>
        <v>無機</v>
      </c>
      <c r="O4734" s="70" t="str">
        <f>IF(J4734=[1]人員授權表!$C$85,"Casper李羿勳",IF(J4734=[1]人員授權表!$C$188,"Iring陳俊明",IF(J4734=[1]人員授權表!$C$189,"Brian陳泓霖",VLOOKUP(K4734,[1]人員授權表!D$2:E$249,2,FALSE))))</f>
        <v>Brian陳泓霖</v>
      </c>
      <c r="P4734" s="67">
        <f t="shared" si="260"/>
        <v>44795</v>
      </c>
      <c r="Q4734" s="75" t="str">
        <f t="shared" si="259"/>
        <v>週一</v>
      </c>
      <c r="R4734" s="80">
        <v>44788</v>
      </c>
      <c r="AA4734" s="102">
        <v>4</v>
      </c>
      <c r="AB4734" s="103" t="s">
        <v>1641</v>
      </c>
    </row>
    <row r="4735" spans="3:28">
      <c r="C4735" s="67">
        <v>44799</v>
      </c>
      <c r="D4735" s="68" t="s">
        <v>50</v>
      </c>
      <c r="E4735" s="70" t="s">
        <v>82</v>
      </c>
      <c r="F4735" s="70" t="s">
        <v>1909</v>
      </c>
      <c r="G4735" s="101">
        <v>44783</v>
      </c>
      <c r="H4735" s="101">
        <v>44797</v>
      </c>
      <c r="I4735" s="71">
        <f t="shared" si="258"/>
        <v>14</v>
      </c>
      <c r="J4735" s="72" t="s">
        <v>198</v>
      </c>
      <c r="K4735" s="72" t="s">
        <v>199</v>
      </c>
      <c r="L4735" s="73">
        <v>3</v>
      </c>
      <c r="M4735" s="73" t="s">
        <v>324</v>
      </c>
      <c r="N4735" s="68" t="str">
        <f>VLOOKUP(K4735,[1]人員授權表!D$3:G$249,4,0)</f>
        <v>無機</v>
      </c>
      <c r="O4735" s="70" t="str">
        <f>IF(J4735=[1]人員授權表!$C$85,"Casper李羿勳",IF(J4735=[1]人員授權表!$C$188,"Iring陳俊明",IF(J4735=[1]人員授權表!$C$189,"Brian陳泓霖",VLOOKUP(K4735,[1]人員授權表!D$2:E$249,2,FALSE))))</f>
        <v>Vicky游崴涵</v>
      </c>
      <c r="P4735" s="67">
        <f t="shared" si="260"/>
        <v>44795</v>
      </c>
      <c r="Q4735" s="75" t="str">
        <f t="shared" si="259"/>
        <v>週一</v>
      </c>
      <c r="R4735" s="80">
        <v>44792</v>
      </c>
      <c r="AA4735" s="102">
        <v>4</v>
      </c>
      <c r="AB4735" s="103" t="s">
        <v>1641</v>
      </c>
    </row>
    <row r="4736" spans="3:28">
      <c r="C4736" s="67">
        <v>44799</v>
      </c>
      <c r="D4736" s="68" t="s">
        <v>50</v>
      </c>
      <c r="E4736" s="70" t="s">
        <v>82</v>
      </c>
      <c r="F4736" s="70" t="s">
        <v>1909</v>
      </c>
      <c r="G4736" s="101">
        <v>44783</v>
      </c>
      <c r="H4736" s="101">
        <v>44797</v>
      </c>
      <c r="I4736" s="71">
        <f t="shared" si="258"/>
        <v>14</v>
      </c>
      <c r="J4736" s="72" t="s">
        <v>164</v>
      </c>
      <c r="K4736" s="72" t="s">
        <v>146</v>
      </c>
      <c r="L4736" s="73">
        <v>3</v>
      </c>
      <c r="M4736" s="73" t="s">
        <v>324</v>
      </c>
      <c r="N4736" s="68" t="str">
        <f>VLOOKUP(K4736,[1]人員授權表!D$3:G$249,4,0)</f>
        <v>無機</v>
      </c>
      <c r="O4736" s="70" t="str">
        <f>IF(J4736=[1]人員授權表!$C$85,"Casper李羿勳",IF(J4736=[1]人員授權表!$C$188,"Iring陳俊明",IF(J4736=[1]人員授權表!$C$189,"Brian陳泓霖",VLOOKUP(K4736,[1]人員授權表!D$2:E$249,2,FALSE))))</f>
        <v>Jack劉念忻</v>
      </c>
      <c r="P4736" s="67">
        <f t="shared" si="260"/>
        <v>44795</v>
      </c>
      <c r="Q4736" s="75" t="str">
        <f t="shared" si="259"/>
        <v>週一</v>
      </c>
      <c r="R4736" s="80">
        <v>44791</v>
      </c>
      <c r="AA4736" s="102">
        <v>4</v>
      </c>
      <c r="AB4736" s="103" t="s">
        <v>1641</v>
      </c>
    </row>
    <row r="4737" spans="3:28">
      <c r="C4737" s="67">
        <v>44799</v>
      </c>
      <c r="D4737" s="68" t="s">
        <v>50</v>
      </c>
      <c r="E4737" s="70" t="s">
        <v>82</v>
      </c>
      <c r="F4737" s="70" t="s">
        <v>1909</v>
      </c>
      <c r="G4737" s="101">
        <v>44783</v>
      </c>
      <c r="H4737" s="101">
        <v>44797</v>
      </c>
      <c r="I4737" s="71">
        <f t="shared" si="258"/>
        <v>14</v>
      </c>
      <c r="J4737" s="72" t="s">
        <v>178</v>
      </c>
      <c r="K4737" s="72" t="s">
        <v>179</v>
      </c>
      <c r="L4737" s="73">
        <v>3</v>
      </c>
      <c r="M4737" s="73" t="s">
        <v>324</v>
      </c>
      <c r="N4737" s="68" t="str">
        <f>VLOOKUP(K4737,[1]人員授權表!D$3:G$249,4,0)</f>
        <v>無機</v>
      </c>
      <c r="O4737" s="70" t="s">
        <v>115</v>
      </c>
      <c r="P4737" s="67">
        <f t="shared" si="260"/>
        <v>44795</v>
      </c>
      <c r="Q4737" s="75" t="str">
        <f t="shared" si="259"/>
        <v>週一</v>
      </c>
      <c r="R4737" s="80">
        <v>44791</v>
      </c>
      <c r="AA4737" s="102">
        <v>4</v>
      </c>
      <c r="AB4737" s="103" t="s">
        <v>1641</v>
      </c>
    </row>
    <row r="4738" spans="3:28">
      <c r="C4738" s="67">
        <v>44799</v>
      </c>
      <c r="D4738" s="68" t="s">
        <v>50</v>
      </c>
      <c r="E4738" s="70" t="s">
        <v>82</v>
      </c>
      <c r="F4738" s="70" t="s">
        <v>1909</v>
      </c>
      <c r="G4738" s="101">
        <v>44783</v>
      </c>
      <c r="H4738" s="101">
        <v>44797</v>
      </c>
      <c r="I4738" s="71">
        <f t="shared" si="258"/>
        <v>14</v>
      </c>
      <c r="J4738" s="72" t="s">
        <v>141</v>
      </c>
      <c r="K4738" s="72" t="s">
        <v>142</v>
      </c>
      <c r="L4738" s="73">
        <v>3</v>
      </c>
      <c r="M4738" s="73" t="s">
        <v>324</v>
      </c>
      <c r="N4738" s="68" t="str">
        <f>VLOOKUP(K4738,[1]人員授權表!D$3:G$249,4,0)</f>
        <v>無機</v>
      </c>
      <c r="O4738" s="70" t="str">
        <f>IF(J4738=[1]人員授權表!$C$85,"Casper李羿勳",IF(J4738=[1]人員授權表!$C$188,"Iring陳俊明",IF(J4738=[1]人員授權表!$C$189,"Brian陳泓霖",VLOOKUP(K4738,[1]人員授權表!D$2:E$249,2,FALSE))))</f>
        <v>Dennis陳汶宏</v>
      </c>
      <c r="P4738" s="67">
        <f t="shared" si="260"/>
        <v>44795</v>
      </c>
      <c r="Q4738" s="75" t="str">
        <f t="shared" si="259"/>
        <v>週一</v>
      </c>
      <c r="R4738" s="80">
        <v>44790</v>
      </c>
      <c r="AA4738" s="102">
        <v>4</v>
      </c>
      <c r="AB4738" s="103" t="s">
        <v>1641</v>
      </c>
    </row>
    <row r="4739" spans="3:28">
      <c r="C4739" s="67">
        <v>44799</v>
      </c>
      <c r="D4739" s="68" t="s">
        <v>50</v>
      </c>
      <c r="E4739" s="70" t="s">
        <v>82</v>
      </c>
      <c r="F4739" s="70" t="s">
        <v>1909</v>
      </c>
      <c r="G4739" s="101">
        <v>44783</v>
      </c>
      <c r="H4739" s="101">
        <v>44797</v>
      </c>
      <c r="I4739" s="71">
        <f t="shared" si="258"/>
        <v>14</v>
      </c>
      <c r="J4739" s="72" t="s">
        <v>137</v>
      </c>
      <c r="K4739" s="72" t="s">
        <v>138</v>
      </c>
      <c r="L4739" s="73">
        <v>3</v>
      </c>
      <c r="M4739" s="73" t="s">
        <v>324</v>
      </c>
      <c r="N4739" s="68" t="str">
        <f>VLOOKUP(K4739,[1]人員授權表!D$3:G$249,4,0)</f>
        <v>無機</v>
      </c>
      <c r="O4739" s="70" t="s">
        <v>99</v>
      </c>
      <c r="P4739" s="67">
        <f t="shared" si="260"/>
        <v>44795</v>
      </c>
      <c r="Q4739" s="75" t="str">
        <f t="shared" si="259"/>
        <v>週一</v>
      </c>
      <c r="R4739" s="80">
        <v>44792</v>
      </c>
      <c r="AA4739" s="102">
        <v>4</v>
      </c>
      <c r="AB4739" s="103" t="s">
        <v>1641</v>
      </c>
    </row>
    <row r="4740" spans="3:28">
      <c r="C4740" s="67">
        <v>44799</v>
      </c>
      <c r="D4740" s="68" t="s">
        <v>50</v>
      </c>
      <c r="E4740" s="70" t="s">
        <v>82</v>
      </c>
      <c r="F4740" s="70" t="s">
        <v>1909</v>
      </c>
      <c r="G4740" s="101">
        <v>44783</v>
      </c>
      <c r="H4740" s="101">
        <v>44797</v>
      </c>
      <c r="I4740" s="71">
        <f t="shared" si="258"/>
        <v>14</v>
      </c>
      <c r="J4740" s="72" t="s">
        <v>293</v>
      </c>
      <c r="K4740" s="72" t="s">
        <v>1508</v>
      </c>
      <c r="L4740" s="73">
        <v>3</v>
      </c>
      <c r="M4740" s="73" t="s">
        <v>324</v>
      </c>
      <c r="N4740" s="68" t="str">
        <f>VLOOKUP(K4740,[1]人員授權表!D$3:G$249,4,0)</f>
        <v>無機</v>
      </c>
      <c r="O4740" s="70" t="str">
        <f>IF(J4740=[1]人員授權表!$C$85,"Casper李羿勳",IF(J4740=[1]人員授權表!$C$188,"Iring陳俊明",IF(J4740=[1]人員授權表!$C$189,"Brian陳泓霖",VLOOKUP(K4740,[1]人員授權表!D$2:E$249,2,FALSE))))</f>
        <v>Vicky游崴涵</v>
      </c>
      <c r="P4740" s="67">
        <f t="shared" si="260"/>
        <v>44795</v>
      </c>
      <c r="Q4740" s="75" t="str">
        <f t="shared" si="259"/>
        <v>週一</v>
      </c>
      <c r="R4740" s="80">
        <v>44792</v>
      </c>
      <c r="AA4740" s="102">
        <v>4</v>
      </c>
      <c r="AB4740" s="103" t="s">
        <v>1641</v>
      </c>
    </row>
    <row r="4741" spans="3:28">
      <c r="D4741" s="68" t="s">
        <v>50</v>
      </c>
      <c r="E4741" s="70" t="s">
        <v>82</v>
      </c>
      <c r="F4741" s="70" t="s">
        <v>1910</v>
      </c>
      <c r="G4741" s="67">
        <v>44783</v>
      </c>
      <c r="H4741" s="67">
        <v>44797</v>
      </c>
      <c r="I4741" s="71">
        <f t="shared" si="258"/>
        <v>14</v>
      </c>
      <c r="J4741" s="72" t="s">
        <v>125</v>
      </c>
      <c r="K4741" s="72" t="s">
        <v>144</v>
      </c>
      <c r="L4741" s="73">
        <v>1</v>
      </c>
      <c r="M4741" s="73" t="s">
        <v>322</v>
      </c>
      <c r="N4741" s="68" t="str">
        <f>VLOOKUP(K4741,[1]人員授權表!D$3:G$249,4,0)</f>
        <v>有機</v>
      </c>
      <c r="O4741" s="70" t="str">
        <f>IF(J4741=[1]人員授權表!$C$85,"Casper李羿勳",IF(J4741=[1]人員授權表!$C$188,"Iring陳俊明",IF(J4741=[1]人員授權表!$C$189,"Brian陳泓霖",VLOOKUP(K4741,[1]人員授權表!D$2:E$249,2,FALSE))))</f>
        <v>Lucy黃詩婷</v>
      </c>
      <c r="P4741" s="67">
        <f t="shared" si="260"/>
        <v>44795</v>
      </c>
      <c r="Q4741" s="75" t="str">
        <f t="shared" si="259"/>
        <v>週一</v>
      </c>
      <c r="R4741" s="80">
        <v>44788</v>
      </c>
      <c r="AA4741" s="1"/>
    </row>
    <row r="4742" spans="3:28">
      <c r="D4742" s="68" t="s">
        <v>50</v>
      </c>
      <c r="E4742" s="70" t="s">
        <v>82</v>
      </c>
      <c r="F4742" s="70" t="s">
        <v>1910</v>
      </c>
      <c r="G4742" s="67">
        <v>44783</v>
      </c>
      <c r="H4742" s="67">
        <v>44797</v>
      </c>
      <c r="I4742" s="71">
        <f t="shared" si="258"/>
        <v>14</v>
      </c>
      <c r="J4742" s="72" t="s">
        <v>139</v>
      </c>
      <c r="K4742" s="72" t="s">
        <v>140</v>
      </c>
      <c r="L4742" s="73">
        <v>1</v>
      </c>
      <c r="M4742" s="73" t="s">
        <v>322</v>
      </c>
      <c r="N4742" s="68" t="str">
        <f>VLOOKUP(K4742,[1]人員授權表!D$3:G$249,4,0)</f>
        <v>無機</v>
      </c>
      <c r="O4742" s="70" t="str">
        <f>IF(J4742=[1]人員授權表!$C$85,"Casper李羿勳",IF(J4742=[1]人員授權表!$C$188,"Iring陳俊明",IF(J4742=[1]人員授權表!$C$189,"Brian陳泓霖",VLOOKUP(K4742,[1]人員授權表!D$2:E$249,2,FALSE))))</f>
        <v>Brian陳泓霖</v>
      </c>
      <c r="P4742" s="67">
        <f t="shared" si="260"/>
        <v>44795</v>
      </c>
      <c r="Q4742" s="75" t="str">
        <f t="shared" si="259"/>
        <v>週一</v>
      </c>
      <c r="R4742" s="80">
        <v>44788</v>
      </c>
      <c r="AA4742" s="1"/>
    </row>
    <row r="4743" spans="3:28">
      <c r="D4743" s="68" t="s">
        <v>50</v>
      </c>
      <c r="E4743" s="70" t="s">
        <v>82</v>
      </c>
      <c r="F4743" s="70" t="s">
        <v>1910</v>
      </c>
      <c r="G4743" s="67">
        <v>44783</v>
      </c>
      <c r="H4743" s="67">
        <v>44797</v>
      </c>
      <c r="I4743" s="71">
        <f t="shared" ref="I4743:I4806" si="261">_xlfn.DAYS(H4743,G4743)</f>
        <v>14</v>
      </c>
      <c r="J4743" s="72" t="s">
        <v>141</v>
      </c>
      <c r="K4743" s="72" t="s">
        <v>142</v>
      </c>
      <c r="L4743" s="73">
        <v>1</v>
      </c>
      <c r="M4743" s="73" t="s">
        <v>322</v>
      </c>
      <c r="N4743" s="68" t="str">
        <f>VLOOKUP(K4743,[1]人員授權表!D$3:G$249,4,0)</f>
        <v>無機</v>
      </c>
      <c r="O4743" s="70" t="str">
        <f>IF(J4743=[1]人員授權表!$C$85,"Casper李羿勳",IF(J4743=[1]人員授權表!$C$188,"Iring陳俊明",IF(J4743=[1]人員授權表!$C$189,"Brian陳泓霖",VLOOKUP(K4743,[1]人員授權表!D$2:E$249,2,FALSE))))</f>
        <v>Dennis陳汶宏</v>
      </c>
      <c r="P4743" s="67">
        <f t="shared" si="260"/>
        <v>44795</v>
      </c>
      <c r="Q4743" s="75" t="str">
        <f t="shared" ref="Q4743:Q4806" si="262">TEXT(P4743,"aaa")</f>
        <v>週一</v>
      </c>
      <c r="R4743" s="80">
        <v>44790</v>
      </c>
      <c r="AA4743" s="1"/>
    </row>
    <row r="4744" spans="3:28">
      <c r="D4744" s="68" t="s">
        <v>50</v>
      </c>
      <c r="E4744" s="70" t="s">
        <v>82</v>
      </c>
      <c r="F4744" s="70" t="s">
        <v>1910</v>
      </c>
      <c r="G4744" s="67">
        <v>44783</v>
      </c>
      <c r="H4744" s="67">
        <v>44797</v>
      </c>
      <c r="I4744" s="71">
        <f t="shared" si="261"/>
        <v>14</v>
      </c>
      <c r="J4744" s="72" t="s">
        <v>153</v>
      </c>
      <c r="K4744" s="72" t="s">
        <v>154</v>
      </c>
      <c r="L4744" s="73">
        <v>1</v>
      </c>
      <c r="M4744" s="73" t="s">
        <v>322</v>
      </c>
      <c r="N4744" s="68" t="str">
        <f>VLOOKUP(K4744,[1]人員授權表!D$3:G$249,4,0)</f>
        <v>無機</v>
      </c>
      <c r="O4744" s="70" t="str">
        <f>IF(J4744=[1]人員授權表!$C$85,"Casper李羿勳",IF(J4744=[1]人員授權表!$C$188,"Iring陳俊明",IF(J4744=[1]人員授權表!$C$189,"Brian陳泓霖",VLOOKUP(K4744,[1]人員授權表!D$2:E$249,2,FALSE))))</f>
        <v>Ken張智凱</v>
      </c>
      <c r="P4744" s="67">
        <f t="shared" si="260"/>
        <v>44795</v>
      </c>
      <c r="Q4744" s="75" t="str">
        <f t="shared" si="262"/>
        <v>週一</v>
      </c>
      <c r="R4744" s="80">
        <v>44788</v>
      </c>
      <c r="AA4744" s="1"/>
    </row>
    <row r="4745" spans="3:28">
      <c r="D4745" s="68" t="s">
        <v>50</v>
      </c>
      <c r="E4745" s="70" t="s">
        <v>82</v>
      </c>
      <c r="F4745" s="70" t="s">
        <v>1910</v>
      </c>
      <c r="G4745" s="67">
        <v>44783</v>
      </c>
      <c r="H4745" s="67">
        <v>44797</v>
      </c>
      <c r="I4745" s="71">
        <f t="shared" si="261"/>
        <v>14</v>
      </c>
      <c r="J4745" s="72" t="s">
        <v>137</v>
      </c>
      <c r="K4745" s="72" t="s">
        <v>138</v>
      </c>
      <c r="L4745" s="73">
        <v>1</v>
      </c>
      <c r="M4745" s="73" t="s">
        <v>322</v>
      </c>
      <c r="N4745" s="68" t="str">
        <f>VLOOKUP(K4745,[1]人員授權表!D$3:G$249,4,0)</f>
        <v>無機</v>
      </c>
      <c r="O4745" s="70" t="s">
        <v>99</v>
      </c>
      <c r="P4745" s="67">
        <f t="shared" si="260"/>
        <v>44795</v>
      </c>
      <c r="Q4745" s="75" t="str">
        <f t="shared" si="262"/>
        <v>週一</v>
      </c>
      <c r="R4745" s="80">
        <v>44792</v>
      </c>
      <c r="AA4745" s="1"/>
    </row>
    <row r="4746" spans="3:28">
      <c r="D4746" s="68" t="s">
        <v>50</v>
      </c>
      <c r="E4746" s="70" t="s">
        <v>82</v>
      </c>
      <c r="F4746" s="70" t="s">
        <v>1910</v>
      </c>
      <c r="G4746" s="67">
        <v>44783</v>
      </c>
      <c r="H4746" s="67">
        <v>44797</v>
      </c>
      <c r="I4746" s="71">
        <f t="shared" si="261"/>
        <v>14</v>
      </c>
      <c r="J4746" s="72" t="s">
        <v>148</v>
      </c>
      <c r="K4746" s="72" t="s">
        <v>149</v>
      </c>
      <c r="L4746" s="73">
        <v>1</v>
      </c>
      <c r="M4746" s="73" t="s">
        <v>322</v>
      </c>
      <c r="N4746" s="68" t="str">
        <f>VLOOKUP(K4746,[1]人員授權表!D$3:G$249,4,0)</f>
        <v>無機</v>
      </c>
      <c r="O4746" s="70" t="str">
        <f>IF(J4746=[1]人員授權表!$C$85,"Casper李羿勳",IF(J4746=[1]人員授權表!$C$188,"Iring陳俊明",IF(J4746=[1]人員授權表!$C$189,"Brian陳泓霖",VLOOKUP(K4746,[1]人員授權表!D$2:E$249,2,FALSE))))</f>
        <v>Vicky游崴涵</v>
      </c>
      <c r="P4746" s="67">
        <f t="shared" si="260"/>
        <v>44795</v>
      </c>
      <c r="Q4746" s="75" t="str">
        <f t="shared" si="262"/>
        <v>週一</v>
      </c>
      <c r="R4746" s="80">
        <v>44792</v>
      </c>
      <c r="AA4746" s="1"/>
    </row>
    <row r="4747" spans="3:28">
      <c r="D4747" s="68" t="s">
        <v>50</v>
      </c>
      <c r="E4747" s="70" t="s">
        <v>82</v>
      </c>
      <c r="F4747" s="70" t="s">
        <v>1911</v>
      </c>
      <c r="G4747" s="67">
        <v>44783</v>
      </c>
      <c r="H4747" s="67">
        <v>44797</v>
      </c>
      <c r="I4747" s="71">
        <f t="shared" si="261"/>
        <v>14</v>
      </c>
      <c r="J4747" s="72" t="s">
        <v>125</v>
      </c>
      <c r="K4747" s="72" t="s">
        <v>144</v>
      </c>
      <c r="L4747" s="73">
        <v>2</v>
      </c>
      <c r="M4747" s="73" t="s">
        <v>127</v>
      </c>
      <c r="N4747" s="68" t="str">
        <f>VLOOKUP(K4747,[1]人員授權表!D$3:G$249,4,0)</f>
        <v>有機</v>
      </c>
      <c r="O4747" s="70" t="str">
        <f>IF(J4747=[1]人員授權表!$C$85,"Casper李羿勳",IF(J4747=[1]人員授權表!$C$188,"Iring陳俊明",IF(J4747=[1]人員授權表!$C$189,"Brian陳泓霖",VLOOKUP(K4747,[1]人員授權表!D$2:E$249,2,FALSE))))</f>
        <v>Lucy黃詩婷</v>
      </c>
      <c r="P4747" s="67">
        <f t="shared" si="260"/>
        <v>44795</v>
      </c>
      <c r="Q4747" s="75" t="str">
        <f t="shared" si="262"/>
        <v>週一</v>
      </c>
      <c r="R4747" s="80">
        <v>44788</v>
      </c>
      <c r="AA4747" s="1"/>
    </row>
    <row r="4748" spans="3:28">
      <c r="D4748" s="68" t="s">
        <v>50</v>
      </c>
      <c r="E4748" s="70" t="s">
        <v>82</v>
      </c>
      <c r="F4748" s="70" t="s">
        <v>1911</v>
      </c>
      <c r="G4748" s="67">
        <v>44783</v>
      </c>
      <c r="H4748" s="67">
        <v>44797</v>
      </c>
      <c r="I4748" s="71">
        <f t="shared" si="261"/>
        <v>14</v>
      </c>
      <c r="J4748" s="72" t="s">
        <v>139</v>
      </c>
      <c r="K4748" s="72" t="s">
        <v>140</v>
      </c>
      <c r="L4748" s="73">
        <v>2</v>
      </c>
      <c r="M4748" s="73" t="s">
        <v>127</v>
      </c>
      <c r="N4748" s="68" t="str">
        <f>VLOOKUP(K4748,[1]人員授權表!D$3:G$249,4,0)</f>
        <v>無機</v>
      </c>
      <c r="O4748" s="70" t="str">
        <f>IF(J4748=[1]人員授權表!$C$85,"Casper李羿勳",IF(J4748=[1]人員授權表!$C$188,"Iring陳俊明",IF(J4748=[1]人員授權表!$C$189,"Brian陳泓霖",VLOOKUP(K4748,[1]人員授權表!D$2:E$249,2,FALSE))))</f>
        <v>Brian陳泓霖</v>
      </c>
      <c r="P4748" s="67">
        <f t="shared" si="260"/>
        <v>44795</v>
      </c>
      <c r="Q4748" s="75" t="str">
        <f t="shared" si="262"/>
        <v>週一</v>
      </c>
      <c r="R4748" s="80">
        <v>44788</v>
      </c>
      <c r="AA4748" s="1"/>
    </row>
    <row r="4749" spans="3:28">
      <c r="D4749" s="68" t="s">
        <v>50</v>
      </c>
      <c r="E4749" s="70" t="s">
        <v>82</v>
      </c>
      <c r="F4749" s="70" t="s">
        <v>1911</v>
      </c>
      <c r="G4749" s="67">
        <v>44783</v>
      </c>
      <c r="H4749" s="67">
        <v>44797</v>
      </c>
      <c r="I4749" s="71">
        <f t="shared" si="261"/>
        <v>14</v>
      </c>
      <c r="J4749" s="72" t="s">
        <v>145</v>
      </c>
      <c r="K4749" s="72" t="s">
        <v>146</v>
      </c>
      <c r="L4749" s="73">
        <v>2</v>
      </c>
      <c r="M4749" s="73" t="s">
        <v>127</v>
      </c>
      <c r="N4749" s="68" t="str">
        <f>VLOOKUP(K4749,[1]人員授權表!D$3:G$249,4,0)</f>
        <v>無機</v>
      </c>
      <c r="O4749" s="70" t="str">
        <f>IF(J4749=[1]人員授權表!$C$85,"Casper李羿勳",IF(J4749=[1]人員授權表!$C$188,"Iring陳俊明",IF(J4749=[1]人員授權表!$C$189,"Brian陳泓霖",VLOOKUP(K4749,[1]人員授權表!D$2:E$249,2,FALSE))))</f>
        <v>Jack劉念忻</v>
      </c>
      <c r="P4749" s="67">
        <f t="shared" si="260"/>
        <v>44795</v>
      </c>
      <c r="Q4749" s="75" t="str">
        <f t="shared" si="262"/>
        <v>週一</v>
      </c>
      <c r="R4749" s="80">
        <v>44791</v>
      </c>
      <c r="U4749" s="70">
        <v>1</v>
      </c>
      <c r="Y4749" s="78">
        <v>44792</v>
      </c>
      <c r="Z4749" s="79" t="s">
        <v>1912</v>
      </c>
      <c r="AA4749" s="1"/>
    </row>
    <row r="4750" spans="3:28">
      <c r="D4750" s="68" t="s">
        <v>50</v>
      </c>
      <c r="E4750" s="70" t="s">
        <v>82</v>
      </c>
      <c r="F4750" s="70" t="s">
        <v>1911</v>
      </c>
      <c r="G4750" s="67">
        <v>44783</v>
      </c>
      <c r="H4750" s="67">
        <v>44797</v>
      </c>
      <c r="I4750" s="71">
        <f t="shared" si="261"/>
        <v>14</v>
      </c>
      <c r="J4750" s="72" t="s">
        <v>141</v>
      </c>
      <c r="K4750" s="72" t="s">
        <v>142</v>
      </c>
      <c r="L4750" s="73">
        <v>2</v>
      </c>
      <c r="M4750" s="73" t="s">
        <v>127</v>
      </c>
      <c r="N4750" s="68" t="str">
        <f>VLOOKUP(K4750,[1]人員授權表!D$3:G$249,4,0)</f>
        <v>無機</v>
      </c>
      <c r="O4750" s="70" t="str">
        <f>IF(J4750=[1]人員授權表!$C$85,"Casper李羿勳",IF(J4750=[1]人員授權表!$C$188,"Iring陳俊明",IF(J4750=[1]人員授權表!$C$189,"Brian陳泓霖",VLOOKUP(K4750,[1]人員授權表!D$2:E$249,2,FALSE))))</f>
        <v>Dennis陳汶宏</v>
      </c>
      <c r="P4750" s="67">
        <f t="shared" si="260"/>
        <v>44795</v>
      </c>
      <c r="Q4750" s="75" t="str">
        <f t="shared" si="262"/>
        <v>週一</v>
      </c>
      <c r="R4750" s="80">
        <v>44790</v>
      </c>
      <c r="AA4750" s="1"/>
    </row>
    <row r="4751" spans="3:28">
      <c r="D4751" s="68" t="s">
        <v>50</v>
      </c>
      <c r="E4751" s="70" t="s">
        <v>82</v>
      </c>
      <c r="F4751" s="70" t="s">
        <v>1911</v>
      </c>
      <c r="G4751" s="67">
        <v>44783</v>
      </c>
      <c r="H4751" s="67">
        <v>44797</v>
      </c>
      <c r="I4751" s="71">
        <f t="shared" si="261"/>
        <v>14</v>
      </c>
      <c r="J4751" s="72" t="s">
        <v>153</v>
      </c>
      <c r="K4751" s="72" t="s">
        <v>154</v>
      </c>
      <c r="L4751" s="73">
        <v>2</v>
      </c>
      <c r="M4751" s="73" t="s">
        <v>127</v>
      </c>
      <c r="N4751" s="68" t="str">
        <f>VLOOKUP(K4751,[1]人員授權表!D$3:G$249,4,0)</f>
        <v>無機</v>
      </c>
      <c r="O4751" s="70" t="str">
        <f>IF(J4751=[1]人員授權表!$C$85,"Casper李羿勳",IF(J4751=[1]人員授權表!$C$188,"Iring陳俊明",IF(J4751=[1]人員授權表!$C$189,"Brian陳泓霖",VLOOKUP(K4751,[1]人員授權表!D$2:E$249,2,FALSE))))</f>
        <v>Ken張智凱</v>
      </c>
      <c r="P4751" s="67">
        <f t="shared" si="260"/>
        <v>44795</v>
      </c>
      <c r="Q4751" s="75" t="str">
        <f t="shared" si="262"/>
        <v>週一</v>
      </c>
      <c r="R4751" s="80">
        <v>44788</v>
      </c>
      <c r="AA4751" s="1"/>
    </row>
    <row r="4752" spans="3:28">
      <c r="D4752" s="68" t="s">
        <v>50</v>
      </c>
      <c r="E4752" s="70" t="s">
        <v>82</v>
      </c>
      <c r="F4752" s="70" t="s">
        <v>1911</v>
      </c>
      <c r="G4752" s="67">
        <v>44783</v>
      </c>
      <c r="H4752" s="67">
        <v>44797</v>
      </c>
      <c r="I4752" s="71">
        <f t="shared" si="261"/>
        <v>14</v>
      </c>
      <c r="J4752" s="72" t="s">
        <v>137</v>
      </c>
      <c r="K4752" s="72" t="s">
        <v>138</v>
      </c>
      <c r="L4752" s="73">
        <v>2</v>
      </c>
      <c r="M4752" s="73" t="s">
        <v>127</v>
      </c>
      <c r="N4752" s="68" t="str">
        <f>VLOOKUP(K4752,[1]人員授權表!D$3:G$249,4,0)</f>
        <v>無機</v>
      </c>
      <c r="O4752" s="70" t="s">
        <v>99</v>
      </c>
      <c r="P4752" s="67">
        <f t="shared" si="260"/>
        <v>44795</v>
      </c>
      <c r="Q4752" s="75" t="str">
        <f t="shared" si="262"/>
        <v>週一</v>
      </c>
      <c r="R4752" s="80">
        <v>44792</v>
      </c>
      <c r="AA4752" s="1"/>
    </row>
    <row r="4753" spans="3:27">
      <c r="D4753" s="68" t="s">
        <v>50</v>
      </c>
      <c r="E4753" s="70" t="s">
        <v>82</v>
      </c>
      <c r="F4753" s="70" t="s">
        <v>1911</v>
      </c>
      <c r="G4753" s="67">
        <v>44783</v>
      </c>
      <c r="H4753" s="67">
        <v>44797</v>
      </c>
      <c r="I4753" s="71">
        <f t="shared" si="261"/>
        <v>14</v>
      </c>
      <c r="J4753" s="72" t="s">
        <v>148</v>
      </c>
      <c r="K4753" s="72" t="s">
        <v>149</v>
      </c>
      <c r="L4753" s="73">
        <v>2</v>
      </c>
      <c r="M4753" s="73" t="s">
        <v>127</v>
      </c>
      <c r="N4753" s="68" t="str">
        <f>VLOOKUP(K4753,[1]人員授權表!D$3:G$249,4,0)</f>
        <v>無機</v>
      </c>
      <c r="O4753" s="70" t="str">
        <f>IF(J4753=[1]人員授權表!$C$85,"Casper李羿勳",IF(J4753=[1]人員授權表!$C$188,"Iring陳俊明",IF(J4753=[1]人員授權表!$C$189,"Brian陳泓霖",VLOOKUP(K4753,[1]人員授權表!D$2:E$249,2,FALSE))))</f>
        <v>Vicky游崴涵</v>
      </c>
      <c r="P4753" s="67">
        <f t="shared" si="260"/>
        <v>44795</v>
      </c>
      <c r="Q4753" s="75" t="str">
        <f t="shared" si="262"/>
        <v>週一</v>
      </c>
      <c r="R4753" s="80">
        <v>44792</v>
      </c>
      <c r="AA4753" s="1"/>
    </row>
    <row r="4754" spans="3:27">
      <c r="C4754" s="67">
        <v>44799</v>
      </c>
      <c r="D4754" s="68" t="s">
        <v>50</v>
      </c>
      <c r="E4754" s="70" t="s">
        <v>82</v>
      </c>
      <c r="F4754" s="70" t="s">
        <v>1913</v>
      </c>
      <c r="G4754" s="67">
        <v>44783</v>
      </c>
      <c r="H4754" s="67">
        <v>44797</v>
      </c>
      <c r="I4754" s="71">
        <f t="shared" si="261"/>
        <v>14</v>
      </c>
      <c r="J4754" s="72" t="s">
        <v>97</v>
      </c>
      <c r="K4754" s="72" t="s">
        <v>187</v>
      </c>
      <c r="L4754" s="73">
        <v>3</v>
      </c>
      <c r="M4754" s="73" t="s">
        <v>127</v>
      </c>
      <c r="N4754" s="68" t="str">
        <f>VLOOKUP(K4754,[1]人員授權表!D$3:G$249,4,0)</f>
        <v>無機</v>
      </c>
      <c r="O4754" s="70" t="str">
        <f>IF(J4754=[1]人員授權表!$C$85,"Casper李羿勳",IF(J4754=[1]人員授權表!$C$188,"Iring陳俊明",IF(J4754=[1]人員授權表!$C$189,"Brian陳泓霖",VLOOKUP(K4754,[1]人員授權表!D$2:E$249,2,FALSE))))</f>
        <v>Ruby黃家蓁</v>
      </c>
      <c r="P4754" s="67">
        <f t="shared" si="260"/>
        <v>44795</v>
      </c>
      <c r="Q4754" s="75" t="str">
        <f t="shared" si="262"/>
        <v>週一</v>
      </c>
      <c r="R4754" s="80">
        <v>44810</v>
      </c>
      <c r="S4754" s="113">
        <v>44806</v>
      </c>
      <c r="V4754" s="70">
        <v>1</v>
      </c>
      <c r="Y4754" s="78">
        <v>44810</v>
      </c>
      <c r="Z4754" s="79" t="s">
        <v>1914</v>
      </c>
      <c r="AA4754" s="1"/>
    </row>
    <row r="4755" spans="3:27">
      <c r="C4755" s="67">
        <v>44799</v>
      </c>
      <c r="D4755" s="68" t="s">
        <v>50</v>
      </c>
      <c r="E4755" s="70" t="s">
        <v>82</v>
      </c>
      <c r="F4755" s="70" t="s">
        <v>1913</v>
      </c>
      <c r="G4755" s="67">
        <v>44783</v>
      </c>
      <c r="H4755" s="67">
        <v>44797</v>
      </c>
      <c r="I4755" s="71">
        <f t="shared" si="261"/>
        <v>14</v>
      </c>
      <c r="J4755" s="72" t="s">
        <v>343</v>
      </c>
      <c r="K4755" s="72" t="s">
        <v>187</v>
      </c>
      <c r="L4755" s="73">
        <v>3</v>
      </c>
      <c r="M4755" s="73" t="s">
        <v>127</v>
      </c>
      <c r="N4755" s="68" t="str">
        <f>VLOOKUP(K4755,[1]人員授權表!D$3:G$249,4,0)</f>
        <v>無機</v>
      </c>
      <c r="O4755" s="70" t="str">
        <f>IF(J4755=[1]人員授權表!$C$85,"Casper李羿勳",IF(J4755=[1]人員授權表!$C$188,"Iring陳俊明",IF(J4755=[1]人員授權表!$C$189,"Brian陳泓霖",VLOOKUP(K4755,[1]人員授權表!D$2:E$249,2,FALSE))))</f>
        <v>Ruby黃家蓁</v>
      </c>
      <c r="P4755" s="67">
        <f t="shared" si="260"/>
        <v>44795</v>
      </c>
      <c r="Q4755" s="75" t="str">
        <f t="shared" si="262"/>
        <v>週一</v>
      </c>
      <c r="R4755" s="80">
        <v>44810</v>
      </c>
      <c r="S4755" s="113">
        <v>44806</v>
      </c>
      <c r="V4755" s="70">
        <v>1</v>
      </c>
      <c r="Y4755" s="78">
        <v>44810</v>
      </c>
      <c r="Z4755" s="79" t="s">
        <v>1914</v>
      </c>
      <c r="AA4755" s="1"/>
    </row>
    <row r="4756" spans="3:27">
      <c r="C4756" s="67">
        <v>44799</v>
      </c>
      <c r="D4756" s="68" t="s">
        <v>50</v>
      </c>
      <c r="E4756" s="70" t="s">
        <v>82</v>
      </c>
      <c r="F4756" s="70" t="s">
        <v>1913</v>
      </c>
      <c r="G4756" s="67">
        <v>44783</v>
      </c>
      <c r="H4756" s="67">
        <v>44797</v>
      </c>
      <c r="I4756" s="71">
        <f t="shared" si="261"/>
        <v>14</v>
      </c>
      <c r="J4756" s="72" t="s">
        <v>133</v>
      </c>
      <c r="K4756" s="72" t="s">
        <v>187</v>
      </c>
      <c r="L4756" s="73">
        <v>3</v>
      </c>
      <c r="M4756" s="73" t="s">
        <v>127</v>
      </c>
      <c r="N4756" s="68" t="str">
        <f>VLOOKUP(K4756,[1]人員授權表!D$3:G$249,4,0)</f>
        <v>無機</v>
      </c>
      <c r="O4756" s="70" t="str">
        <f>IF(J4756=[1]人員授權表!$C$85,"Casper李羿勳",IF(J4756=[1]人員授權表!$C$188,"Iring陳俊明",IF(J4756=[1]人員授權表!$C$189,"Brian陳泓霖",VLOOKUP(K4756,[1]人員授權表!D$2:E$249,2,FALSE))))</f>
        <v>Ruby黃家蓁</v>
      </c>
      <c r="P4756" s="67">
        <f t="shared" si="260"/>
        <v>44795</v>
      </c>
      <c r="Q4756" s="75" t="str">
        <f t="shared" si="262"/>
        <v>週一</v>
      </c>
      <c r="R4756" s="80">
        <v>44810</v>
      </c>
      <c r="S4756" s="113">
        <v>44806</v>
      </c>
      <c r="V4756" s="70">
        <v>1</v>
      </c>
      <c r="Y4756" s="78">
        <v>44810</v>
      </c>
      <c r="Z4756" s="79" t="s">
        <v>1914</v>
      </c>
      <c r="AA4756" s="1"/>
    </row>
    <row r="4757" spans="3:27">
      <c r="C4757" s="67">
        <v>44799</v>
      </c>
      <c r="D4757" s="68" t="s">
        <v>50</v>
      </c>
      <c r="E4757" s="70" t="s">
        <v>82</v>
      </c>
      <c r="F4757" s="70" t="s">
        <v>1913</v>
      </c>
      <c r="G4757" s="67">
        <v>44783</v>
      </c>
      <c r="H4757" s="67">
        <v>44797</v>
      </c>
      <c r="I4757" s="71">
        <f t="shared" si="261"/>
        <v>14</v>
      </c>
      <c r="J4757" s="72" t="s">
        <v>192</v>
      </c>
      <c r="K4757" s="72" t="s">
        <v>187</v>
      </c>
      <c r="L4757" s="73">
        <v>3</v>
      </c>
      <c r="M4757" s="73" t="s">
        <v>127</v>
      </c>
      <c r="N4757" s="68" t="str">
        <f>VLOOKUP(K4757,[1]人員授權表!D$3:G$249,4,0)</f>
        <v>無機</v>
      </c>
      <c r="O4757" s="70" t="str">
        <f>IF(J4757=[1]人員授權表!$C$85,"Casper李羿勳",IF(J4757=[1]人員授權表!$C$188,"Iring陳俊明",IF(J4757=[1]人員授權表!$C$189,"Brian陳泓霖",VLOOKUP(K4757,[1]人員授權表!D$2:E$249,2,FALSE))))</f>
        <v>Ruby黃家蓁</v>
      </c>
      <c r="P4757" s="67">
        <f t="shared" si="260"/>
        <v>44795</v>
      </c>
      <c r="Q4757" s="75" t="str">
        <f t="shared" si="262"/>
        <v>週一</v>
      </c>
      <c r="R4757" s="80">
        <v>44810</v>
      </c>
      <c r="S4757" s="113">
        <v>44806</v>
      </c>
      <c r="V4757" s="70">
        <v>1</v>
      </c>
      <c r="Y4757" s="78">
        <v>44810</v>
      </c>
      <c r="Z4757" s="79" t="s">
        <v>1914</v>
      </c>
      <c r="AA4757" s="1"/>
    </row>
    <row r="4758" spans="3:27">
      <c r="C4758" s="67">
        <v>44799</v>
      </c>
      <c r="D4758" s="68" t="s">
        <v>50</v>
      </c>
      <c r="E4758" s="70" t="s">
        <v>82</v>
      </c>
      <c r="F4758" s="70" t="s">
        <v>1913</v>
      </c>
      <c r="G4758" s="67">
        <v>44783</v>
      </c>
      <c r="H4758" s="67">
        <v>44797</v>
      </c>
      <c r="I4758" s="71">
        <f t="shared" si="261"/>
        <v>14</v>
      </c>
      <c r="J4758" s="72" t="s">
        <v>193</v>
      </c>
      <c r="K4758" s="72" t="s">
        <v>187</v>
      </c>
      <c r="L4758" s="73">
        <v>3</v>
      </c>
      <c r="M4758" s="73" t="s">
        <v>127</v>
      </c>
      <c r="N4758" s="68" t="str">
        <f>VLOOKUP(K4758,[1]人員授權表!D$3:G$249,4,0)</f>
        <v>無機</v>
      </c>
      <c r="O4758" s="70" t="str">
        <f>IF(J4758=[1]人員授權表!$C$85,"Casper李羿勳",IF(J4758=[1]人員授權表!$C$188,"Iring陳俊明",IF(J4758=[1]人員授權表!$C$189,"Brian陳泓霖",VLOOKUP(K4758,[1]人員授權表!D$2:E$249,2,FALSE))))</f>
        <v>Ruby黃家蓁</v>
      </c>
      <c r="P4758" s="67">
        <f t="shared" si="260"/>
        <v>44795</v>
      </c>
      <c r="Q4758" s="75" t="str">
        <f t="shared" si="262"/>
        <v>週一</v>
      </c>
      <c r="R4758" s="80">
        <v>44810</v>
      </c>
      <c r="S4758" s="113">
        <v>44806</v>
      </c>
      <c r="V4758" s="70">
        <v>1</v>
      </c>
      <c r="Y4758" s="78">
        <v>44810</v>
      </c>
      <c r="Z4758" s="79" t="s">
        <v>1914</v>
      </c>
      <c r="AA4758" s="1"/>
    </row>
    <row r="4759" spans="3:27">
      <c r="C4759" s="67">
        <v>44799</v>
      </c>
      <c r="D4759" s="68" t="s">
        <v>50</v>
      </c>
      <c r="E4759" s="70" t="s">
        <v>82</v>
      </c>
      <c r="F4759" s="70" t="s">
        <v>1913</v>
      </c>
      <c r="G4759" s="67">
        <v>44783</v>
      </c>
      <c r="H4759" s="67">
        <v>44797</v>
      </c>
      <c r="I4759" s="71">
        <f t="shared" si="261"/>
        <v>14</v>
      </c>
      <c r="J4759" s="72" t="s">
        <v>341</v>
      </c>
      <c r="K4759" s="72" t="s">
        <v>187</v>
      </c>
      <c r="L4759" s="73">
        <v>3</v>
      </c>
      <c r="M4759" s="73" t="s">
        <v>127</v>
      </c>
      <c r="N4759" s="68" t="str">
        <f>VLOOKUP(K4759,[1]人員授權表!D$3:G$249,4,0)</f>
        <v>無機</v>
      </c>
      <c r="O4759" s="70" t="str">
        <f>IF(J4759=[1]人員授權表!$C$85,"Casper李羿勳",IF(J4759=[1]人員授權表!$C$188,"Iring陳俊明",IF(J4759=[1]人員授權表!$C$189,"Brian陳泓霖",VLOOKUP(K4759,[1]人員授權表!D$2:E$249,2,FALSE))))</f>
        <v>Ruby黃家蓁</v>
      </c>
      <c r="P4759" s="67">
        <f t="shared" si="260"/>
        <v>44795</v>
      </c>
      <c r="Q4759" s="75" t="str">
        <f t="shared" si="262"/>
        <v>週一</v>
      </c>
      <c r="R4759" s="80">
        <v>44810</v>
      </c>
      <c r="S4759" s="113">
        <v>44806</v>
      </c>
      <c r="V4759" s="70">
        <v>1</v>
      </c>
      <c r="Y4759" s="78">
        <v>44810</v>
      </c>
      <c r="Z4759" s="79" t="s">
        <v>1914</v>
      </c>
      <c r="AA4759" s="1"/>
    </row>
    <row r="4760" spans="3:27">
      <c r="D4760" s="68" t="s">
        <v>50</v>
      </c>
      <c r="E4760" s="70" t="s">
        <v>82</v>
      </c>
      <c r="F4760" s="70" t="s">
        <v>1913</v>
      </c>
      <c r="G4760" s="67">
        <v>44783</v>
      </c>
      <c r="H4760" s="67">
        <v>44797</v>
      </c>
      <c r="I4760" s="71">
        <f t="shared" si="261"/>
        <v>14</v>
      </c>
      <c r="J4760" s="72" t="s">
        <v>125</v>
      </c>
      <c r="K4760" s="72" t="s">
        <v>144</v>
      </c>
      <c r="L4760" s="73">
        <v>3</v>
      </c>
      <c r="M4760" s="73" t="s">
        <v>127</v>
      </c>
      <c r="N4760" s="68" t="str">
        <f>VLOOKUP(K4760,[1]人員授權表!D$3:G$249,4,0)</f>
        <v>有機</v>
      </c>
      <c r="O4760" s="70" t="str">
        <f>IF(J4760=[1]人員授權表!$C$85,"Casper李羿勳",IF(J4760=[1]人員授權表!$C$188,"Iring陳俊明",IF(J4760=[1]人員授權表!$C$189,"Brian陳泓霖",VLOOKUP(K4760,[1]人員授權表!D$2:E$249,2,FALSE))))</f>
        <v>Lucy黃詩婷</v>
      </c>
      <c r="P4760" s="67">
        <f t="shared" si="260"/>
        <v>44795</v>
      </c>
      <c r="Q4760" s="75" t="str">
        <f t="shared" si="262"/>
        <v>週一</v>
      </c>
      <c r="R4760" s="80">
        <v>44788</v>
      </c>
      <c r="AA4760" s="1"/>
    </row>
    <row r="4761" spans="3:27">
      <c r="D4761" s="68" t="s">
        <v>50</v>
      </c>
      <c r="E4761" s="70" t="s">
        <v>82</v>
      </c>
      <c r="F4761" s="70" t="s">
        <v>1913</v>
      </c>
      <c r="G4761" s="67">
        <v>44783</v>
      </c>
      <c r="H4761" s="67">
        <v>44797</v>
      </c>
      <c r="I4761" s="71">
        <f t="shared" si="261"/>
        <v>14</v>
      </c>
      <c r="J4761" s="72" t="s">
        <v>139</v>
      </c>
      <c r="K4761" s="72" t="s">
        <v>140</v>
      </c>
      <c r="L4761" s="73">
        <v>3</v>
      </c>
      <c r="M4761" s="73" t="s">
        <v>127</v>
      </c>
      <c r="N4761" s="68" t="str">
        <f>VLOOKUP(K4761,[1]人員授權表!D$3:G$249,4,0)</f>
        <v>無機</v>
      </c>
      <c r="O4761" s="70" t="str">
        <f>IF(J4761=[1]人員授權表!$C$85,"Casper李羿勳",IF(J4761=[1]人員授權表!$C$188,"Iring陳俊明",IF(J4761=[1]人員授權表!$C$189,"Brian陳泓霖",VLOOKUP(K4761,[1]人員授權表!D$2:E$249,2,FALSE))))</f>
        <v>Brian陳泓霖</v>
      </c>
      <c r="P4761" s="67">
        <f t="shared" si="260"/>
        <v>44795</v>
      </c>
      <c r="Q4761" s="75" t="str">
        <f t="shared" si="262"/>
        <v>週一</v>
      </c>
      <c r="R4761" s="80">
        <v>44788</v>
      </c>
      <c r="AA4761" s="1"/>
    </row>
    <row r="4762" spans="3:27">
      <c r="D4762" s="68" t="s">
        <v>50</v>
      </c>
      <c r="E4762" s="70" t="s">
        <v>82</v>
      </c>
      <c r="F4762" s="70" t="s">
        <v>1913</v>
      </c>
      <c r="G4762" s="67">
        <v>44783</v>
      </c>
      <c r="H4762" s="67">
        <v>44797</v>
      </c>
      <c r="I4762" s="71">
        <f t="shared" si="261"/>
        <v>14</v>
      </c>
      <c r="J4762" s="72" t="s">
        <v>281</v>
      </c>
      <c r="K4762" s="72" t="s">
        <v>282</v>
      </c>
      <c r="L4762" s="73">
        <v>3</v>
      </c>
      <c r="M4762" s="73" t="s">
        <v>127</v>
      </c>
      <c r="N4762" s="68" t="str">
        <f>VLOOKUP(K4762,[1]人員授權表!D$3:G$249,4,0)</f>
        <v>有機</v>
      </c>
      <c r="O4762" s="70" t="str">
        <f>IF(J4762=[1]人員授權表!$C$85,"Casper李羿勳",IF(J4762=[1]人員授權表!$C$188,"Iring陳俊明",IF(J4762=[1]人員授權表!$C$189,"Brian陳泓霖",VLOOKUP(K4762,[1]人員授權表!D$2:E$249,2,FALSE))))</f>
        <v>Marco陳鴻鈞</v>
      </c>
      <c r="P4762" s="67">
        <f t="shared" si="260"/>
        <v>44795</v>
      </c>
      <c r="Q4762" s="75" t="str">
        <f t="shared" si="262"/>
        <v>週一</v>
      </c>
      <c r="R4762" s="80">
        <v>44785</v>
      </c>
      <c r="AA4762" s="1"/>
    </row>
    <row r="4763" spans="3:27">
      <c r="D4763" s="68" t="s">
        <v>50</v>
      </c>
      <c r="E4763" s="70" t="s">
        <v>82</v>
      </c>
      <c r="F4763" s="70" t="s">
        <v>1913</v>
      </c>
      <c r="G4763" s="67">
        <v>44783</v>
      </c>
      <c r="H4763" s="67">
        <v>44797</v>
      </c>
      <c r="I4763" s="71">
        <f t="shared" si="261"/>
        <v>14</v>
      </c>
      <c r="J4763" s="72" t="s">
        <v>164</v>
      </c>
      <c r="K4763" s="72" t="s">
        <v>146</v>
      </c>
      <c r="L4763" s="73">
        <v>3</v>
      </c>
      <c r="M4763" s="73" t="s">
        <v>127</v>
      </c>
      <c r="N4763" s="68" t="str">
        <f>VLOOKUP(K4763,[1]人員授權表!D$3:G$249,4,0)</f>
        <v>無機</v>
      </c>
      <c r="O4763" s="70" t="str">
        <f>IF(J4763=[1]人員授權表!$C$85,"Casper李羿勳",IF(J4763=[1]人員授權表!$C$188,"Iring陳俊明",IF(J4763=[1]人員授權表!$C$189,"Brian陳泓霖",VLOOKUP(K4763,[1]人員授權表!D$2:E$249,2,FALSE))))</f>
        <v>Jack劉念忻</v>
      </c>
      <c r="P4763" s="67">
        <f t="shared" si="260"/>
        <v>44795</v>
      </c>
      <c r="Q4763" s="75" t="str">
        <f t="shared" si="262"/>
        <v>週一</v>
      </c>
      <c r="R4763" s="80">
        <v>44791</v>
      </c>
      <c r="AA4763" s="1"/>
    </row>
    <row r="4764" spans="3:27">
      <c r="D4764" s="68" t="s">
        <v>50</v>
      </c>
      <c r="E4764" s="70" t="s">
        <v>82</v>
      </c>
      <c r="F4764" s="70" t="s">
        <v>1913</v>
      </c>
      <c r="G4764" s="67">
        <v>44783</v>
      </c>
      <c r="H4764" s="67">
        <v>44797</v>
      </c>
      <c r="I4764" s="71">
        <f t="shared" si="261"/>
        <v>14</v>
      </c>
      <c r="J4764" s="72" t="s">
        <v>178</v>
      </c>
      <c r="K4764" s="72" t="s">
        <v>179</v>
      </c>
      <c r="L4764" s="73">
        <v>3</v>
      </c>
      <c r="M4764" s="73" t="s">
        <v>127</v>
      </c>
      <c r="N4764" s="68" t="str">
        <f>VLOOKUP(K4764,[1]人員授權表!D$3:G$249,4,0)</f>
        <v>無機</v>
      </c>
      <c r="O4764" s="70" t="s">
        <v>115</v>
      </c>
      <c r="P4764" s="67">
        <f t="shared" si="260"/>
        <v>44795</v>
      </c>
      <c r="Q4764" s="75" t="str">
        <f t="shared" si="262"/>
        <v>週一</v>
      </c>
      <c r="R4764" s="80">
        <v>44791</v>
      </c>
      <c r="AA4764" s="1"/>
    </row>
    <row r="4765" spans="3:27">
      <c r="D4765" s="68" t="s">
        <v>50</v>
      </c>
      <c r="E4765" s="70" t="s">
        <v>82</v>
      </c>
      <c r="F4765" s="70" t="s">
        <v>1913</v>
      </c>
      <c r="G4765" s="67">
        <v>44783</v>
      </c>
      <c r="H4765" s="67">
        <v>44797</v>
      </c>
      <c r="I4765" s="71">
        <f t="shared" si="261"/>
        <v>14</v>
      </c>
      <c r="J4765" s="72" t="s">
        <v>141</v>
      </c>
      <c r="K4765" s="72" t="s">
        <v>142</v>
      </c>
      <c r="L4765" s="73">
        <v>3</v>
      </c>
      <c r="M4765" s="73" t="s">
        <v>127</v>
      </c>
      <c r="N4765" s="68" t="str">
        <f>VLOOKUP(K4765,[1]人員授權表!D$3:G$249,4,0)</f>
        <v>無機</v>
      </c>
      <c r="O4765" s="70" t="str">
        <f>IF(J4765=[1]人員授權表!$C$85,"Casper李羿勳",IF(J4765=[1]人員授權表!$C$188,"Iring陳俊明",IF(J4765=[1]人員授權表!$C$189,"Brian陳泓霖",VLOOKUP(K4765,[1]人員授權表!D$2:E$249,2,FALSE))))</f>
        <v>Dennis陳汶宏</v>
      </c>
      <c r="P4765" s="67">
        <f t="shared" si="260"/>
        <v>44795</v>
      </c>
      <c r="Q4765" s="75" t="str">
        <f t="shared" si="262"/>
        <v>週一</v>
      </c>
      <c r="R4765" s="80">
        <v>44790</v>
      </c>
      <c r="AA4765" s="1"/>
    </row>
    <row r="4766" spans="3:27">
      <c r="D4766" s="68" t="s">
        <v>50</v>
      </c>
      <c r="E4766" s="70" t="s">
        <v>82</v>
      </c>
      <c r="F4766" s="70" t="s">
        <v>1913</v>
      </c>
      <c r="G4766" s="67">
        <v>44783</v>
      </c>
      <c r="H4766" s="67">
        <v>44797</v>
      </c>
      <c r="I4766" s="71">
        <f t="shared" si="261"/>
        <v>14</v>
      </c>
      <c r="J4766" s="72" t="s">
        <v>153</v>
      </c>
      <c r="K4766" s="72" t="s">
        <v>154</v>
      </c>
      <c r="L4766" s="73">
        <v>3</v>
      </c>
      <c r="M4766" s="73" t="s">
        <v>127</v>
      </c>
      <c r="N4766" s="68" t="str">
        <f>VLOOKUP(K4766,[1]人員授權表!D$3:G$249,4,0)</f>
        <v>無機</v>
      </c>
      <c r="O4766" s="70" t="str">
        <f>IF(J4766=[1]人員授權表!$C$85,"Casper李羿勳",IF(J4766=[1]人員授權表!$C$188,"Iring陳俊明",IF(J4766=[1]人員授權表!$C$189,"Brian陳泓霖",VLOOKUP(K4766,[1]人員授權表!D$2:E$249,2,FALSE))))</f>
        <v>Ken張智凱</v>
      </c>
      <c r="P4766" s="67">
        <f t="shared" si="260"/>
        <v>44795</v>
      </c>
      <c r="Q4766" s="75" t="str">
        <f t="shared" si="262"/>
        <v>週一</v>
      </c>
      <c r="R4766" s="80">
        <v>44788</v>
      </c>
      <c r="AA4766" s="1"/>
    </row>
    <row r="4767" spans="3:27">
      <c r="D4767" s="68" t="s">
        <v>50</v>
      </c>
      <c r="E4767" s="70" t="s">
        <v>82</v>
      </c>
      <c r="F4767" s="70" t="s">
        <v>1913</v>
      </c>
      <c r="G4767" s="67">
        <v>44783</v>
      </c>
      <c r="H4767" s="67">
        <v>44797</v>
      </c>
      <c r="I4767" s="71">
        <f t="shared" si="261"/>
        <v>14</v>
      </c>
      <c r="J4767" s="72" t="s">
        <v>137</v>
      </c>
      <c r="K4767" s="72" t="s">
        <v>138</v>
      </c>
      <c r="L4767" s="73">
        <v>3</v>
      </c>
      <c r="M4767" s="73" t="s">
        <v>127</v>
      </c>
      <c r="N4767" s="68" t="str">
        <f>VLOOKUP(K4767,[1]人員授權表!D$3:G$249,4,0)</f>
        <v>無機</v>
      </c>
      <c r="O4767" s="70" t="s">
        <v>99</v>
      </c>
      <c r="P4767" s="67">
        <f t="shared" si="260"/>
        <v>44795</v>
      </c>
      <c r="Q4767" s="75" t="str">
        <f t="shared" si="262"/>
        <v>週一</v>
      </c>
      <c r="R4767" s="80">
        <v>44792</v>
      </c>
      <c r="AA4767" s="1"/>
    </row>
    <row r="4768" spans="3:27">
      <c r="D4768" s="68" t="s">
        <v>50</v>
      </c>
      <c r="E4768" s="70" t="s">
        <v>82</v>
      </c>
      <c r="F4768" s="70" t="s">
        <v>1913</v>
      </c>
      <c r="G4768" s="67">
        <v>44783</v>
      </c>
      <c r="H4768" s="67">
        <v>44797</v>
      </c>
      <c r="I4768" s="71">
        <f t="shared" si="261"/>
        <v>14</v>
      </c>
      <c r="J4768" s="72" t="s">
        <v>148</v>
      </c>
      <c r="K4768" s="72" t="s">
        <v>149</v>
      </c>
      <c r="L4768" s="73">
        <v>3</v>
      </c>
      <c r="M4768" s="73" t="s">
        <v>127</v>
      </c>
      <c r="N4768" s="68" t="str">
        <f>VLOOKUP(K4768,[1]人員授權表!D$3:G$249,4,0)</f>
        <v>無機</v>
      </c>
      <c r="O4768" s="70" t="str">
        <f>IF(J4768=[1]人員授權表!$C$85,"Casper李羿勳",IF(J4768=[1]人員授權表!$C$188,"Iring陳俊明",IF(J4768=[1]人員授權表!$C$189,"Brian陳泓霖",VLOOKUP(K4768,[1]人員授權表!D$2:E$249,2,FALSE))))</f>
        <v>Vicky游崴涵</v>
      </c>
      <c r="P4768" s="67">
        <f t="shared" si="260"/>
        <v>44795</v>
      </c>
      <c r="Q4768" s="75" t="str">
        <f t="shared" si="262"/>
        <v>週一</v>
      </c>
      <c r="R4768" s="80">
        <v>44792</v>
      </c>
      <c r="AA4768" s="1"/>
    </row>
    <row r="4769" spans="2:27">
      <c r="D4769" s="68" t="s">
        <v>50</v>
      </c>
      <c r="E4769" s="70" t="s">
        <v>82</v>
      </c>
      <c r="F4769" s="70" t="s">
        <v>1915</v>
      </c>
      <c r="G4769" s="67">
        <v>44783</v>
      </c>
      <c r="H4769" s="67">
        <v>44797</v>
      </c>
      <c r="I4769" s="71">
        <f t="shared" si="261"/>
        <v>14</v>
      </c>
      <c r="J4769" s="72" t="s">
        <v>167</v>
      </c>
      <c r="K4769" s="72" t="s">
        <v>168</v>
      </c>
      <c r="L4769" s="73">
        <v>3</v>
      </c>
      <c r="M4769" s="73" t="s">
        <v>127</v>
      </c>
      <c r="N4769" s="68" t="str">
        <f>VLOOKUP(K4769,[1]人員授權表!D$3:G$249,4,0)</f>
        <v>有機</v>
      </c>
      <c r="O4769" s="70" t="str">
        <f>IF(J4769=[1]人員授權表!$C$85,"Casper李羿勳",IF(J4769=[1]人員授權表!$C$188,"Iring陳俊明",IF(J4769=[1]人員授權表!$C$189,"Brian陳泓霖",VLOOKUP(K4769,[1]人員授權表!D$2:E$249,2,FALSE))))</f>
        <v>Una林庭瑄</v>
      </c>
      <c r="P4769" s="67">
        <f t="shared" si="260"/>
        <v>44795</v>
      </c>
      <c r="Q4769" s="75" t="str">
        <f t="shared" si="262"/>
        <v>週一</v>
      </c>
      <c r="R4769" s="80">
        <v>44790</v>
      </c>
      <c r="AA4769" s="1"/>
    </row>
    <row r="4770" spans="2:27">
      <c r="B4770" s="66">
        <v>44784</v>
      </c>
      <c r="D4770" s="68" t="s">
        <v>50</v>
      </c>
      <c r="E4770" s="70" t="s">
        <v>51</v>
      </c>
      <c r="F4770" s="70" t="s">
        <v>1916</v>
      </c>
      <c r="G4770" s="67">
        <v>44784</v>
      </c>
      <c r="H4770" s="67">
        <v>44797</v>
      </c>
      <c r="I4770" s="71">
        <f t="shared" si="261"/>
        <v>13</v>
      </c>
      <c r="J4770" s="72" t="s">
        <v>125</v>
      </c>
      <c r="K4770" s="72" t="s">
        <v>144</v>
      </c>
      <c r="L4770" s="73">
        <v>6</v>
      </c>
      <c r="M4770" s="73" t="s">
        <v>79</v>
      </c>
      <c r="N4770" s="68" t="str">
        <f>VLOOKUP(K4770,[1]人員授權表!D$3:G$249,4,0)</f>
        <v>有機</v>
      </c>
      <c r="O4770" s="70" t="str">
        <f>IF(J4770=[1]人員授權表!$C$85,"Casper李羿勳",IF(J4770=[1]人員授權表!$C$188,"Iring陳俊明",IF(J4770=[1]人員授權表!$C$189,"Brian陳泓霖",VLOOKUP(K4770,[1]人員授權表!D$2:E$249,2,FALSE))))</f>
        <v>Lucy黃詩婷</v>
      </c>
      <c r="P4770" s="67">
        <f t="shared" si="260"/>
        <v>44795</v>
      </c>
      <c r="Q4770" s="75" t="str">
        <f t="shared" si="262"/>
        <v>週一</v>
      </c>
      <c r="R4770" s="80">
        <v>44788</v>
      </c>
      <c r="AA4770" s="1"/>
    </row>
    <row r="4771" spans="2:27">
      <c r="B4771" s="66">
        <v>44784</v>
      </c>
      <c r="D4771" s="68" t="s">
        <v>50</v>
      </c>
      <c r="E4771" s="70" t="s">
        <v>51</v>
      </c>
      <c r="F4771" s="70" t="s">
        <v>1916</v>
      </c>
      <c r="G4771" s="67">
        <v>44784</v>
      </c>
      <c r="H4771" s="67">
        <v>44797</v>
      </c>
      <c r="I4771" s="71">
        <f t="shared" si="261"/>
        <v>13</v>
      </c>
      <c r="J4771" s="72" t="s">
        <v>139</v>
      </c>
      <c r="K4771" s="72" t="s">
        <v>140</v>
      </c>
      <c r="L4771" s="73">
        <v>6</v>
      </c>
      <c r="M4771" s="73" t="s">
        <v>79</v>
      </c>
      <c r="N4771" s="68" t="str">
        <f>VLOOKUP(K4771,[1]人員授權表!D$3:G$249,4,0)</f>
        <v>無機</v>
      </c>
      <c r="O4771" s="70" t="str">
        <f>IF(J4771=[1]人員授權表!$C$85,"Casper李羿勳",IF(J4771=[1]人員授權表!$C$188,"Iring陳俊明",IF(J4771=[1]人員授權表!$C$189,"Brian陳泓霖",VLOOKUP(K4771,[1]人員授權表!D$2:E$249,2,FALSE))))</f>
        <v>Brian陳泓霖</v>
      </c>
      <c r="P4771" s="67">
        <f t="shared" si="260"/>
        <v>44795</v>
      </c>
      <c r="Q4771" s="75" t="str">
        <f t="shared" si="262"/>
        <v>週一</v>
      </c>
      <c r="R4771" s="80">
        <v>44793</v>
      </c>
      <c r="AA4771" s="1"/>
    </row>
    <row r="4772" spans="2:27">
      <c r="B4772" s="66">
        <v>44784</v>
      </c>
      <c r="D4772" s="68" t="s">
        <v>50</v>
      </c>
      <c r="E4772" s="70" t="s">
        <v>51</v>
      </c>
      <c r="F4772" s="70" t="s">
        <v>1916</v>
      </c>
      <c r="G4772" s="67">
        <v>44784</v>
      </c>
      <c r="H4772" s="67">
        <v>44797</v>
      </c>
      <c r="I4772" s="71">
        <f t="shared" si="261"/>
        <v>13</v>
      </c>
      <c r="J4772" s="72" t="s">
        <v>160</v>
      </c>
      <c r="K4772" s="72" t="s">
        <v>161</v>
      </c>
      <c r="L4772" s="73">
        <v>6</v>
      </c>
      <c r="M4772" s="73" t="s">
        <v>79</v>
      </c>
      <c r="N4772" s="68" t="str">
        <f>VLOOKUP(K4772,[1]人員授權表!D$3:G$249,4,0)</f>
        <v>無機</v>
      </c>
      <c r="O4772" s="70" t="str">
        <f>IF(J4772=[1]人員授權表!$C$85,"Casper李羿勳",IF(J4772=[1]人員授權表!$C$188,"Iring陳俊明",IF(J4772=[1]人員授權表!$C$189,"Brian陳泓霖",VLOOKUP(K4772,[1]人員授權表!D$2:E$249,2,FALSE))))</f>
        <v>Dennis陳汶宏</v>
      </c>
      <c r="P4772" s="67">
        <f t="shared" si="260"/>
        <v>44795</v>
      </c>
      <c r="Q4772" s="75" t="str">
        <f t="shared" si="262"/>
        <v>週一</v>
      </c>
      <c r="R4772" s="80">
        <v>44793</v>
      </c>
      <c r="AA4772" s="1"/>
    </row>
    <row r="4773" spans="2:27">
      <c r="B4773" s="66">
        <v>44784</v>
      </c>
      <c r="D4773" s="68" t="s">
        <v>50</v>
      </c>
      <c r="E4773" s="70" t="s">
        <v>51</v>
      </c>
      <c r="F4773" s="70" t="s">
        <v>1916</v>
      </c>
      <c r="G4773" s="67">
        <v>44784</v>
      </c>
      <c r="H4773" s="67">
        <v>44797</v>
      </c>
      <c r="I4773" s="71">
        <f t="shared" si="261"/>
        <v>13</v>
      </c>
      <c r="J4773" s="72" t="s">
        <v>145</v>
      </c>
      <c r="K4773" s="72" t="s">
        <v>146</v>
      </c>
      <c r="L4773" s="73">
        <v>6</v>
      </c>
      <c r="M4773" s="73" t="s">
        <v>79</v>
      </c>
      <c r="N4773" s="68" t="str">
        <f>VLOOKUP(K4773,[1]人員授權表!D$3:G$249,4,0)</f>
        <v>無機</v>
      </c>
      <c r="O4773" s="70" t="str">
        <f>IF(J4773=[1]人員授權表!$C$85,"Casper李羿勳",IF(J4773=[1]人員授權表!$C$188,"Iring陳俊明",IF(J4773=[1]人員授權表!$C$189,"Brian陳泓霖",VLOOKUP(K4773,[1]人員授權表!D$2:E$249,2,FALSE))))</f>
        <v>Jack劉念忻</v>
      </c>
      <c r="P4773" s="67">
        <f t="shared" si="260"/>
        <v>44795</v>
      </c>
      <c r="Q4773" s="75" t="str">
        <f t="shared" si="262"/>
        <v>週一</v>
      </c>
      <c r="R4773" s="80">
        <v>44791</v>
      </c>
      <c r="AA4773" s="1"/>
    </row>
    <row r="4774" spans="2:27">
      <c r="B4774" s="66">
        <v>44784</v>
      </c>
      <c r="D4774" s="68" t="s">
        <v>50</v>
      </c>
      <c r="E4774" s="70" t="s">
        <v>51</v>
      </c>
      <c r="F4774" s="70" t="s">
        <v>1916</v>
      </c>
      <c r="G4774" s="67">
        <v>44784</v>
      </c>
      <c r="H4774" s="67">
        <v>44797</v>
      </c>
      <c r="I4774" s="71">
        <f t="shared" si="261"/>
        <v>13</v>
      </c>
      <c r="J4774" s="72" t="s">
        <v>164</v>
      </c>
      <c r="K4774" s="72" t="s">
        <v>146</v>
      </c>
      <c r="L4774" s="73">
        <v>6</v>
      </c>
      <c r="M4774" s="73" t="s">
        <v>79</v>
      </c>
      <c r="N4774" s="68" t="str">
        <f>VLOOKUP(K4774,[1]人員授權表!D$3:G$249,4,0)</f>
        <v>無機</v>
      </c>
      <c r="O4774" s="70" t="str">
        <f>IF(J4774=[1]人員授權表!$C$85,"Casper李羿勳",IF(J4774=[1]人員授權表!$C$188,"Iring陳俊明",IF(J4774=[1]人員授權表!$C$189,"Brian陳泓霖",VLOOKUP(K4774,[1]人員授權表!D$2:E$249,2,FALSE))))</f>
        <v>Jack劉念忻</v>
      </c>
      <c r="P4774" s="67">
        <f t="shared" ref="P4774:P4837" si="263">H4774-2</f>
        <v>44795</v>
      </c>
      <c r="Q4774" s="75" t="str">
        <f t="shared" si="262"/>
        <v>週一</v>
      </c>
      <c r="R4774" s="80">
        <v>44791</v>
      </c>
      <c r="AA4774" s="1"/>
    </row>
    <row r="4775" spans="2:27">
      <c r="B4775" s="66">
        <v>44784</v>
      </c>
      <c r="D4775" s="68" t="s">
        <v>50</v>
      </c>
      <c r="E4775" s="70" t="s">
        <v>51</v>
      </c>
      <c r="F4775" s="70" t="s">
        <v>1916</v>
      </c>
      <c r="G4775" s="67">
        <v>44784</v>
      </c>
      <c r="H4775" s="67">
        <v>44797</v>
      </c>
      <c r="I4775" s="71">
        <f t="shared" si="261"/>
        <v>13</v>
      </c>
      <c r="J4775" s="72" t="s">
        <v>141</v>
      </c>
      <c r="K4775" s="72" t="s">
        <v>142</v>
      </c>
      <c r="L4775" s="73">
        <v>6</v>
      </c>
      <c r="M4775" s="73" t="s">
        <v>79</v>
      </c>
      <c r="N4775" s="68" t="str">
        <f>VLOOKUP(K4775,[1]人員授權表!D$3:G$249,4,0)</f>
        <v>無機</v>
      </c>
      <c r="O4775" s="70" t="str">
        <f>IF(J4775=[1]人員授權表!$C$85,"Casper李羿勳",IF(J4775=[1]人員授權表!$C$188,"Iring陳俊明",IF(J4775=[1]人員授權表!$C$189,"Brian陳泓霖",VLOOKUP(K4775,[1]人員授權表!D$2:E$249,2,FALSE))))</f>
        <v>Dennis陳汶宏</v>
      </c>
      <c r="P4775" s="67">
        <f t="shared" si="263"/>
        <v>44795</v>
      </c>
      <c r="Q4775" s="75" t="str">
        <f t="shared" si="262"/>
        <v>週一</v>
      </c>
      <c r="R4775" s="80">
        <v>44791</v>
      </c>
      <c r="AA4775" s="1"/>
    </row>
    <row r="4776" spans="2:27">
      <c r="B4776" s="66">
        <v>44784</v>
      </c>
      <c r="D4776" s="68" t="s">
        <v>50</v>
      </c>
      <c r="E4776" s="70" t="s">
        <v>51</v>
      </c>
      <c r="F4776" s="70" t="s">
        <v>1916</v>
      </c>
      <c r="G4776" s="67">
        <v>44784</v>
      </c>
      <c r="H4776" s="67">
        <v>44797</v>
      </c>
      <c r="I4776" s="71">
        <f t="shared" si="261"/>
        <v>13</v>
      </c>
      <c r="J4776" s="72" t="s">
        <v>153</v>
      </c>
      <c r="K4776" s="72" t="s">
        <v>154</v>
      </c>
      <c r="L4776" s="73">
        <v>6</v>
      </c>
      <c r="M4776" s="73" t="s">
        <v>79</v>
      </c>
      <c r="N4776" s="68" t="str">
        <f>VLOOKUP(K4776,[1]人員授權表!D$3:G$249,4,0)</f>
        <v>無機</v>
      </c>
      <c r="O4776" s="70" t="str">
        <f>IF(J4776=[1]人員授權表!$C$85,"Casper李羿勳",IF(J4776=[1]人員授權表!$C$188,"Iring陳俊明",IF(J4776=[1]人員授權表!$C$189,"Brian陳泓霖",VLOOKUP(K4776,[1]人員授權表!D$2:E$249,2,FALSE))))</f>
        <v>Ken張智凱</v>
      </c>
      <c r="P4776" s="67">
        <f t="shared" si="263"/>
        <v>44795</v>
      </c>
      <c r="Q4776" s="75" t="str">
        <f t="shared" si="262"/>
        <v>週一</v>
      </c>
      <c r="R4776" s="80">
        <v>44790</v>
      </c>
      <c r="AA4776" s="1"/>
    </row>
    <row r="4777" spans="2:27">
      <c r="B4777" s="66">
        <v>44784</v>
      </c>
      <c r="D4777" s="68" t="s">
        <v>50</v>
      </c>
      <c r="E4777" s="70" t="s">
        <v>51</v>
      </c>
      <c r="F4777" s="70" t="s">
        <v>1916</v>
      </c>
      <c r="G4777" s="67">
        <v>44784</v>
      </c>
      <c r="H4777" s="67">
        <v>44797</v>
      </c>
      <c r="I4777" s="71">
        <f t="shared" si="261"/>
        <v>13</v>
      </c>
      <c r="J4777" s="72" t="s">
        <v>137</v>
      </c>
      <c r="K4777" s="72" t="s">
        <v>138</v>
      </c>
      <c r="L4777" s="73">
        <v>6</v>
      </c>
      <c r="M4777" s="73" t="s">
        <v>79</v>
      </c>
      <c r="N4777" s="68" t="str">
        <f>VLOOKUP(K4777,[1]人員授權表!D$3:G$249,4,0)</f>
        <v>無機</v>
      </c>
      <c r="O4777" s="70" t="s">
        <v>99</v>
      </c>
      <c r="P4777" s="67">
        <f t="shared" si="263"/>
        <v>44795</v>
      </c>
      <c r="Q4777" s="75" t="str">
        <f t="shared" si="262"/>
        <v>週一</v>
      </c>
      <c r="R4777" s="80">
        <v>44792</v>
      </c>
      <c r="AA4777" s="1"/>
    </row>
    <row r="4778" spans="2:27">
      <c r="B4778" s="66">
        <v>44784</v>
      </c>
      <c r="D4778" s="68" t="s">
        <v>50</v>
      </c>
      <c r="E4778" s="70" t="s">
        <v>51</v>
      </c>
      <c r="F4778" s="70" t="s">
        <v>1916</v>
      </c>
      <c r="G4778" s="67">
        <v>44784</v>
      </c>
      <c r="H4778" s="67">
        <v>44797</v>
      </c>
      <c r="I4778" s="71">
        <f t="shared" si="261"/>
        <v>13</v>
      </c>
      <c r="J4778" s="72" t="s">
        <v>148</v>
      </c>
      <c r="K4778" s="72" t="s">
        <v>149</v>
      </c>
      <c r="L4778" s="73">
        <v>6</v>
      </c>
      <c r="M4778" s="73" t="s">
        <v>79</v>
      </c>
      <c r="N4778" s="68" t="str">
        <f>VLOOKUP(K4778,[1]人員授權表!D$3:G$249,4,0)</f>
        <v>無機</v>
      </c>
      <c r="O4778" s="70" t="str">
        <f>IF(J4778=[1]人員授權表!$C$85,"Casper李羿勳",IF(J4778=[1]人員授權表!$C$188,"Iring陳俊明",IF(J4778=[1]人員授權表!$C$189,"Brian陳泓霖",VLOOKUP(K4778,[1]人員授權表!D$2:E$249,2,FALSE))))</f>
        <v>Vicky游崴涵</v>
      </c>
      <c r="P4778" s="67">
        <f t="shared" si="263"/>
        <v>44795</v>
      </c>
      <c r="Q4778" s="75" t="str">
        <f t="shared" si="262"/>
        <v>週一</v>
      </c>
      <c r="R4778" s="80">
        <v>44792</v>
      </c>
      <c r="AA4778" s="1"/>
    </row>
    <row r="4779" spans="2:27">
      <c r="B4779" s="66">
        <v>44784</v>
      </c>
      <c r="D4779" s="68" t="s">
        <v>50</v>
      </c>
      <c r="E4779" s="70" t="s">
        <v>51</v>
      </c>
      <c r="F4779" s="70" t="s">
        <v>1916</v>
      </c>
      <c r="G4779" s="67">
        <v>44784</v>
      </c>
      <c r="H4779" s="67">
        <v>44797</v>
      </c>
      <c r="I4779" s="71">
        <f t="shared" si="261"/>
        <v>13</v>
      </c>
      <c r="J4779" s="72" t="s">
        <v>295</v>
      </c>
      <c r="K4779" s="72" t="s">
        <v>296</v>
      </c>
      <c r="L4779" s="73">
        <v>6</v>
      </c>
      <c r="M4779" s="73" t="s">
        <v>79</v>
      </c>
      <c r="N4779" s="68" t="str">
        <f>VLOOKUP(K4779,[1]人員授權表!D$3:G$249,4,0)</f>
        <v>無機</v>
      </c>
      <c r="O4779" s="70" t="str">
        <f>IF(J4779=[1]人員授權表!$C$85,"Casper李羿勳",IF(J4779=[1]人員授權表!$C$188,"Iring陳俊明",IF(J4779=[1]人員授權表!$C$189,"Brian陳泓霖",VLOOKUP(K4779,[1]人員授權表!D$2:E$249,2,FALSE))))</f>
        <v>Ken張智凱</v>
      </c>
      <c r="P4779" s="67">
        <f t="shared" si="263"/>
        <v>44795</v>
      </c>
      <c r="Q4779" s="75" t="str">
        <f t="shared" si="262"/>
        <v>週一</v>
      </c>
      <c r="R4779" s="80">
        <v>44788</v>
      </c>
      <c r="AA4779" s="1"/>
    </row>
    <row r="4780" spans="2:27">
      <c r="B4780" s="66">
        <v>44784</v>
      </c>
      <c r="D4780" s="68" t="s">
        <v>50</v>
      </c>
      <c r="E4780" s="70" t="s">
        <v>51</v>
      </c>
      <c r="F4780" s="70" t="s">
        <v>1917</v>
      </c>
      <c r="G4780" s="67">
        <v>44784</v>
      </c>
      <c r="H4780" s="67">
        <v>44797</v>
      </c>
      <c r="I4780" s="71">
        <f t="shared" si="261"/>
        <v>13</v>
      </c>
      <c r="J4780" s="72" t="s">
        <v>167</v>
      </c>
      <c r="K4780" s="72" t="s">
        <v>168</v>
      </c>
      <c r="L4780" s="73">
        <v>6</v>
      </c>
      <c r="M4780" s="73" t="s">
        <v>79</v>
      </c>
      <c r="N4780" s="68" t="str">
        <f>VLOOKUP(K4780,[1]人員授權表!D$3:G$249,4,0)</f>
        <v>有機</v>
      </c>
      <c r="O4780" s="70" t="str">
        <f>IF(J4780=[1]人員授權表!$C$85,"Casper李羿勳",IF(J4780=[1]人員授權表!$C$188,"Iring陳俊明",IF(J4780=[1]人員授權表!$C$189,"Brian陳泓霖",VLOOKUP(K4780,[1]人員授權表!D$2:E$249,2,FALSE))))</f>
        <v>Una林庭瑄</v>
      </c>
      <c r="P4780" s="67">
        <f t="shared" si="263"/>
        <v>44795</v>
      </c>
      <c r="Q4780" s="75" t="str">
        <f t="shared" si="262"/>
        <v>週一</v>
      </c>
      <c r="R4780" s="80">
        <v>44790</v>
      </c>
      <c r="AA4780" s="1"/>
    </row>
    <row r="4781" spans="2:27">
      <c r="B4781" s="66">
        <v>44783</v>
      </c>
      <c r="C4781" s="67">
        <v>44788</v>
      </c>
      <c r="D4781" s="68" t="s">
        <v>50</v>
      </c>
      <c r="E4781" s="70" t="s">
        <v>879</v>
      </c>
      <c r="F4781" s="4" t="s">
        <v>1918</v>
      </c>
      <c r="G4781" s="67">
        <v>44781</v>
      </c>
      <c r="H4781" s="67">
        <v>44797</v>
      </c>
      <c r="I4781" s="71">
        <f t="shared" si="261"/>
        <v>16</v>
      </c>
      <c r="J4781" s="72" t="s">
        <v>293</v>
      </c>
      <c r="K4781" s="72" t="s">
        <v>294</v>
      </c>
      <c r="L4781" s="73">
        <v>1</v>
      </c>
      <c r="M4781" s="73" t="s">
        <v>104</v>
      </c>
      <c r="N4781" s="68" t="str">
        <f>VLOOKUP(K4781,[1]人員授權表!D$3:G$249,4,0)</f>
        <v>無機</v>
      </c>
      <c r="O4781" s="70" t="str">
        <f>IF(J4781=[1]人員授權表!$C$85,"Casper李羿勳",IF(J4781=[1]人員授權表!$C$188,"Iring陳俊明",IF(J4781=[1]人員授權表!$C$189,"Brian陳泓霖",VLOOKUP(K4781,[1]人員授權表!D$2:E$249,2,FALSE))))</f>
        <v>Vicky游崴涵</v>
      </c>
      <c r="P4781" s="67">
        <f t="shared" si="263"/>
        <v>44795</v>
      </c>
      <c r="Q4781" s="75" t="str">
        <f t="shared" si="262"/>
        <v>週一</v>
      </c>
      <c r="R4781" s="80">
        <v>44792</v>
      </c>
      <c r="AA4781" s="1"/>
    </row>
    <row r="4782" spans="2:27">
      <c r="D4782" s="68" t="s">
        <v>50</v>
      </c>
      <c r="E4782" s="70" t="s">
        <v>82</v>
      </c>
      <c r="F4782" s="70" t="s">
        <v>1919</v>
      </c>
      <c r="G4782" s="67">
        <v>44783</v>
      </c>
      <c r="H4782" s="67">
        <v>44797</v>
      </c>
      <c r="I4782" s="71">
        <f t="shared" si="261"/>
        <v>14</v>
      </c>
      <c r="J4782" s="72" t="s">
        <v>125</v>
      </c>
      <c r="K4782" s="72" t="s">
        <v>144</v>
      </c>
      <c r="L4782" s="73">
        <v>2</v>
      </c>
      <c r="M4782" s="73" t="s">
        <v>127</v>
      </c>
      <c r="N4782" s="68" t="str">
        <f>VLOOKUP(K4782,[1]人員授權表!D$3:G$249,4,0)</f>
        <v>有機</v>
      </c>
      <c r="O4782" s="70" t="str">
        <f>IF(J4782=[1]人員授權表!$C$85,"Casper李羿勳",IF(J4782=[1]人員授權表!$C$188,"Iring陳俊明",IF(J4782=[1]人員授權表!$C$189,"Brian陳泓霖",VLOOKUP(K4782,[1]人員授權表!D$2:E$249,2,FALSE))))</f>
        <v>Lucy黃詩婷</v>
      </c>
      <c r="P4782" s="67">
        <f t="shared" si="263"/>
        <v>44795</v>
      </c>
      <c r="Q4782" s="75" t="str">
        <f t="shared" si="262"/>
        <v>週一</v>
      </c>
      <c r="R4782" s="80">
        <v>44788</v>
      </c>
      <c r="AA4782" s="1"/>
    </row>
    <row r="4783" spans="2:27">
      <c r="D4783" s="68" t="s">
        <v>50</v>
      </c>
      <c r="E4783" s="70" t="s">
        <v>82</v>
      </c>
      <c r="F4783" s="70" t="s">
        <v>1919</v>
      </c>
      <c r="G4783" s="67">
        <v>44783</v>
      </c>
      <c r="H4783" s="67">
        <v>44797</v>
      </c>
      <c r="I4783" s="71">
        <f t="shared" si="261"/>
        <v>14</v>
      </c>
      <c r="J4783" s="72" t="s">
        <v>139</v>
      </c>
      <c r="K4783" s="72" t="s">
        <v>140</v>
      </c>
      <c r="L4783" s="73">
        <v>2</v>
      </c>
      <c r="M4783" s="73" t="s">
        <v>127</v>
      </c>
      <c r="N4783" s="68" t="str">
        <f>VLOOKUP(K4783,[1]人員授權表!D$3:G$249,4,0)</f>
        <v>無機</v>
      </c>
      <c r="O4783" s="70" t="str">
        <f>IF(J4783=[1]人員授權表!$C$85,"Casper李羿勳",IF(J4783=[1]人員授權表!$C$188,"Iring陳俊明",IF(J4783=[1]人員授權表!$C$189,"Brian陳泓霖",VLOOKUP(K4783,[1]人員授權表!D$2:E$249,2,FALSE))))</f>
        <v>Brian陳泓霖</v>
      </c>
      <c r="P4783" s="67">
        <f t="shared" si="263"/>
        <v>44795</v>
      </c>
      <c r="Q4783" s="75" t="str">
        <f t="shared" si="262"/>
        <v>週一</v>
      </c>
      <c r="R4783" s="80">
        <v>44788</v>
      </c>
      <c r="AA4783" s="1"/>
    </row>
    <row r="4784" spans="2:27">
      <c r="D4784" s="68" t="s">
        <v>50</v>
      </c>
      <c r="E4784" s="70" t="s">
        <v>82</v>
      </c>
      <c r="F4784" s="70" t="s">
        <v>1920</v>
      </c>
      <c r="G4784" s="67">
        <v>44783</v>
      </c>
      <c r="H4784" s="67">
        <v>44797</v>
      </c>
      <c r="I4784" s="71">
        <f t="shared" si="261"/>
        <v>14</v>
      </c>
      <c r="J4784" s="72" t="s">
        <v>145</v>
      </c>
      <c r="K4784" s="72" t="s">
        <v>146</v>
      </c>
      <c r="L4784" s="73">
        <v>2</v>
      </c>
      <c r="M4784" s="73" t="s">
        <v>127</v>
      </c>
      <c r="N4784" s="68" t="str">
        <f>VLOOKUP(K4784,[1]人員授權表!D$3:G$249,4,0)</f>
        <v>無機</v>
      </c>
      <c r="O4784" s="70" t="str">
        <f>IF(J4784=[1]人員授權表!$C$85,"Casper李羿勳",IF(J4784=[1]人員授權表!$C$188,"Iring陳俊明",IF(J4784=[1]人員授權表!$C$189,"Brian陳泓霖",VLOOKUP(K4784,[1]人員授權表!D$2:E$249,2,FALSE))))</f>
        <v>Jack劉念忻</v>
      </c>
      <c r="P4784" s="67">
        <f t="shared" si="263"/>
        <v>44795</v>
      </c>
      <c r="Q4784" s="75" t="str">
        <f t="shared" si="262"/>
        <v>週一</v>
      </c>
      <c r="R4784" s="80">
        <v>44791</v>
      </c>
      <c r="U4784" s="70">
        <v>1</v>
      </c>
      <c r="Y4784" s="78">
        <v>44792</v>
      </c>
      <c r="Z4784" s="79" t="s">
        <v>1921</v>
      </c>
      <c r="AA4784" s="1"/>
    </row>
    <row r="4785" spans="2:28">
      <c r="D4785" s="68" t="s">
        <v>50</v>
      </c>
      <c r="E4785" s="70" t="s">
        <v>82</v>
      </c>
      <c r="F4785" s="70" t="s">
        <v>1919</v>
      </c>
      <c r="G4785" s="67">
        <v>44783</v>
      </c>
      <c r="H4785" s="67">
        <v>44797</v>
      </c>
      <c r="I4785" s="71">
        <f t="shared" si="261"/>
        <v>14</v>
      </c>
      <c r="J4785" s="72" t="s">
        <v>141</v>
      </c>
      <c r="K4785" s="72" t="s">
        <v>142</v>
      </c>
      <c r="L4785" s="73">
        <v>2</v>
      </c>
      <c r="M4785" s="73" t="s">
        <v>127</v>
      </c>
      <c r="N4785" s="68" t="str">
        <f>VLOOKUP(K4785,[1]人員授權表!D$3:G$249,4,0)</f>
        <v>無機</v>
      </c>
      <c r="O4785" s="70" t="str">
        <f>IF(J4785=[1]人員授權表!$C$85,"Casper李羿勳",IF(J4785=[1]人員授權表!$C$188,"Iring陳俊明",IF(J4785=[1]人員授權表!$C$189,"Brian陳泓霖",VLOOKUP(K4785,[1]人員授權表!D$2:E$249,2,FALSE))))</f>
        <v>Dennis陳汶宏</v>
      </c>
      <c r="P4785" s="67">
        <f t="shared" si="263"/>
        <v>44795</v>
      </c>
      <c r="Q4785" s="75" t="str">
        <f t="shared" si="262"/>
        <v>週一</v>
      </c>
      <c r="R4785" s="80">
        <v>44790</v>
      </c>
      <c r="AA4785" s="1"/>
    </row>
    <row r="4786" spans="2:28">
      <c r="D4786" s="68" t="s">
        <v>50</v>
      </c>
      <c r="E4786" s="70" t="s">
        <v>82</v>
      </c>
      <c r="F4786" s="70" t="s">
        <v>1919</v>
      </c>
      <c r="G4786" s="67">
        <v>44783</v>
      </c>
      <c r="H4786" s="67">
        <v>44797</v>
      </c>
      <c r="I4786" s="71">
        <f t="shared" si="261"/>
        <v>14</v>
      </c>
      <c r="J4786" s="72" t="s">
        <v>153</v>
      </c>
      <c r="K4786" s="72" t="s">
        <v>154</v>
      </c>
      <c r="L4786" s="73">
        <v>2</v>
      </c>
      <c r="M4786" s="73" t="s">
        <v>127</v>
      </c>
      <c r="N4786" s="68" t="str">
        <f>VLOOKUP(K4786,[1]人員授權表!D$3:G$249,4,0)</f>
        <v>無機</v>
      </c>
      <c r="O4786" s="70" t="str">
        <f>IF(J4786=[1]人員授權表!$C$85,"Casper李羿勳",IF(J4786=[1]人員授權表!$C$188,"Iring陳俊明",IF(J4786=[1]人員授權表!$C$189,"Brian陳泓霖",VLOOKUP(K4786,[1]人員授權表!D$2:E$249,2,FALSE))))</f>
        <v>Ken張智凱</v>
      </c>
      <c r="P4786" s="67">
        <f t="shared" si="263"/>
        <v>44795</v>
      </c>
      <c r="Q4786" s="75" t="str">
        <f t="shared" si="262"/>
        <v>週一</v>
      </c>
      <c r="R4786" s="80">
        <v>44788</v>
      </c>
      <c r="AA4786" s="1"/>
    </row>
    <row r="4787" spans="2:28">
      <c r="D4787" s="68" t="s">
        <v>50</v>
      </c>
      <c r="E4787" s="70" t="s">
        <v>82</v>
      </c>
      <c r="F4787" s="70" t="s">
        <v>1919</v>
      </c>
      <c r="G4787" s="67">
        <v>44783</v>
      </c>
      <c r="H4787" s="67">
        <v>44797</v>
      </c>
      <c r="I4787" s="71">
        <f t="shared" si="261"/>
        <v>14</v>
      </c>
      <c r="J4787" s="72" t="s">
        <v>137</v>
      </c>
      <c r="K4787" s="72" t="s">
        <v>138</v>
      </c>
      <c r="L4787" s="73">
        <v>2</v>
      </c>
      <c r="M4787" s="73" t="s">
        <v>127</v>
      </c>
      <c r="N4787" s="68" t="str">
        <f>VLOOKUP(K4787,[1]人員授權表!D$3:G$249,4,0)</f>
        <v>無機</v>
      </c>
      <c r="O4787" s="70" t="s">
        <v>99</v>
      </c>
      <c r="P4787" s="67">
        <f t="shared" si="263"/>
        <v>44795</v>
      </c>
      <c r="Q4787" s="75" t="str">
        <f t="shared" si="262"/>
        <v>週一</v>
      </c>
      <c r="R4787" s="80">
        <v>44792</v>
      </c>
      <c r="AA4787" s="1"/>
    </row>
    <row r="4788" spans="2:28">
      <c r="D4788" s="68" t="s">
        <v>50</v>
      </c>
      <c r="E4788" s="70" t="s">
        <v>82</v>
      </c>
      <c r="F4788" s="70" t="s">
        <v>1919</v>
      </c>
      <c r="G4788" s="67">
        <v>44783</v>
      </c>
      <c r="H4788" s="67">
        <v>44797</v>
      </c>
      <c r="I4788" s="71">
        <f t="shared" si="261"/>
        <v>14</v>
      </c>
      <c r="J4788" s="72" t="s">
        <v>148</v>
      </c>
      <c r="K4788" s="72" t="s">
        <v>149</v>
      </c>
      <c r="L4788" s="73">
        <v>2</v>
      </c>
      <c r="M4788" s="73" t="s">
        <v>127</v>
      </c>
      <c r="N4788" s="68" t="str">
        <f>VLOOKUP(K4788,[1]人員授權表!D$3:G$249,4,0)</f>
        <v>無機</v>
      </c>
      <c r="O4788" s="70" t="str">
        <f>IF(J4788=[1]人員授權表!$C$85,"Casper李羿勳",IF(J4788=[1]人員授權表!$C$188,"Iring陳俊明",IF(J4788=[1]人員授權表!$C$189,"Brian陳泓霖",VLOOKUP(K4788,[1]人員授權表!D$2:E$249,2,FALSE))))</f>
        <v>Vicky游崴涵</v>
      </c>
      <c r="P4788" s="67">
        <f t="shared" si="263"/>
        <v>44795</v>
      </c>
      <c r="Q4788" s="75" t="str">
        <f t="shared" si="262"/>
        <v>週一</v>
      </c>
      <c r="R4788" s="80">
        <v>44792</v>
      </c>
      <c r="AA4788" s="1"/>
    </row>
    <row r="4789" spans="2:28">
      <c r="B4789" s="66">
        <v>44783</v>
      </c>
      <c r="D4789" s="68" t="s">
        <v>50</v>
      </c>
      <c r="E4789" s="70" t="s">
        <v>82</v>
      </c>
      <c r="F4789" s="70" t="s">
        <v>1922</v>
      </c>
      <c r="G4789" s="67">
        <v>44783</v>
      </c>
      <c r="H4789" s="67">
        <v>44797</v>
      </c>
      <c r="I4789" s="71">
        <f t="shared" si="261"/>
        <v>14</v>
      </c>
      <c r="J4789" s="72" t="s">
        <v>139</v>
      </c>
      <c r="K4789" s="72" t="s">
        <v>140</v>
      </c>
      <c r="L4789" s="73">
        <v>1</v>
      </c>
      <c r="M4789" s="73" t="s">
        <v>324</v>
      </c>
      <c r="N4789" s="68" t="str">
        <f>VLOOKUP(K4789,[1]人員授權表!D$3:G$249,4,0)</f>
        <v>無機</v>
      </c>
      <c r="O4789" s="70" t="str">
        <f>IF(J4789=[1]人員授權表!$C$85,"Casper李羿勳",IF(J4789=[1]人員授權表!$C$188,"Iring陳俊明",IF(J4789=[1]人員授權表!$C$189,"Brian陳泓霖",VLOOKUP(K4789,[1]人員授權表!D$2:E$249,2,FALSE))))</f>
        <v>Brian陳泓霖</v>
      </c>
      <c r="P4789" s="67">
        <f t="shared" si="263"/>
        <v>44795</v>
      </c>
      <c r="Q4789" s="75" t="str">
        <f t="shared" si="262"/>
        <v>週一</v>
      </c>
      <c r="R4789" s="80">
        <v>44788</v>
      </c>
      <c r="AA4789" s="1"/>
    </row>
    <row r="4790" spans="2:28">
      <c r="B4790" s="66">
        <v>44783</v>
      </c>
      <c r="D4790" s="68" t="s">
        <v>50</v>
      </c>
      <c r="E4790" s="70" t="s">
        <v>82</v>
      </c>
      <c r="F4790" s="70" t="s">
        <v>1922</v>
      </c>
      <c r="G4790" s="67">
        <v>44783</v>
      </c>
      <c r="H4790" s="67">
        <v>44797</v>
      </c>
      <c r="I4790" s="71">
        <f t="shared" si="261"/>
        <v>14</v>
      </c>
      <c r="J4790" s="72" t="s">
        <v>137</v>
      </c>
      <c r="K4790" s="72" t="s">
        <v>138</v>
      </c>
      <c r="L4790" s="73">
        <v>1</v>
      </c>
      <c r="M4790" s="73" t="s">
        <v>324</v>
      </c>
      <c r="N4790" s="68" t="str">
        <f>VLOOKUP(K4790,[1]人員授權表!D$3:G$249,4,0)</f>
        <v>無機</v>
      </c>
      <c r="O4790" s="70" t="s">
        <v>99</v>
      </c>
      <c r="P4790" s="67">
        <f t="shared" si="263"/>
        <v>44795</v>
      </c>
      <c r="Q4790" s="75" t="str">
        <f t="shared" si="262"/>
        <v>週一</v>
      </c>
      <c r="R4790" s="80">
        <v>44792</v>
      </c>
      <c r="AA4790" s="1"/>
    </row>
    <row r="4791" spans="2:28">
      <c r="B4791" s="66">
        <v>44783</v>
      </c>
      <c r="D4791" s="68" t="s">
        <v>50</v>
      </c>
      <c r="E4791" s="70" t="s">
        <v>82</v>
      </c>
      <c r="F4791" s="70" t="s">
        <v>1922</v>
      </c>
      <c r="G4791" s="67">
        <v>44783</v>
      </c>
      <c r="H4791" s="67">
        <v>44797</v>
      </c>
      <c r="I4791" s="71">
        <f t="shared" si="261"/>
        <v>14</v>
      </c>
      <c r="J4791" s="72" t="s">
        <v>148</v>
      </c>
      <c r="K4791" s="72" t="s">
        <v>149</v>
      </c>
      <c r="L4791" s="73">
        <v>1</v>
      </c>
      <c r="M4791" s="73" t="s">
        <v>324</v>
      </c>
      <c r="N4791" s="68" t="str">
        <f>VLOOKUP(K4791,[1]人員授權表!D$3:G$249,4,0)</f>
        <v>無機</v>
      </c>
      <c r="O4791" s="70" t="str">
        <f>IF(J4791=[1]人員授權表!$C$85,"Casper李羿勳",IF(J4791=[1]人員授權表!$C$188,"Iring陳俊明",IF(J4791=[1]人員授權表!$C$189,"Brian陳泓霖",VLOOKUP(K4791,[1]人員授權表!D$2:E$249,2,FALSE))))</f>
        <v>Vicky游崴涵</v>
      </c>
      <c r="P4791" s="67">
        <f t="shared" si="263"/>
        <v>44795</v>
      </c>
      <c r="Q4791" s="75" t="str">
        <f t="shared" si="262"/>
        <v>週一</v>
      </c>
      <c r="R4791" s="80">
        <v>44792</v>
      </c>
      <c r="AA4791" s="1"/>
    </row>
    <row r="4792" spans="2:28">
      <c r="B4792" s="66">
        <v>44783</v>
      </c>
      <c r="D4792" s="68" t="s">
        <v>50</v>
      </c>
      <c r="E4792" s="70" t="s">
        <v>82</v>
      </c>
      <c r="F4792" s="70" t="s">
        <v>1922</v>
      </c>
      <c r="G4792" s="67">
        <v>44783</v>
      </c>
      <c r="H4792" s="67">
        <v>44797</v>
      </c>
      <c r="I4792" s="71">
        <f t="shared" si="261"/>
        <v>14</v>
      </c>
      <c r="J4792" s="72" t="s">
        <v>966</v>
      </c>
      <c r="K4792" s="72" t="s">
        <v>154</v>
      </c>
      <c r="L4792" s="73">
        <v>1</v>
      </c>
      <c r="M4792" s="73" t="s">
        <v>324</v>
      </c>
      <c r="N4792" s="68" t="str">
        <f>VLOOKUP(K4792,[1]人員授權表!D$3:G$249,4,0)</f>
        <v>無機</v>
      </c>
      <c r="O4792" s="70" t="str">
        <f>IF(J4792=[1]人員授權表!$C$85,"Casper李羿勳",IF(J4792=[1]人員授權表!$C$188,"Iring陳俊明",IF(J4792=[1]人員授權表!$C$189,"Brian陳泓霖",VLOOKUP(K4792,[1]人員授權表!D$2:E$249,2,FALSE))))</f>
        <v>Ken張智凱</v>
      </c>
      <c r="P4792" s="67">
        <f t="shared" si="263"/>
        <v>44795</v>
      </c>
      <c r="Q4792" s="75" t="str">
        <f t="shared" si="262"/>
        <v>週一</v>
      </c>
      <c r="R4792" s="80">
        <v>44788</v>
      </c>
      <c r="AA4792" s="1"/>
    </row>
    <row r="4793" spans="2:28">
      <c r="B4793" s="66">
        <v>44783</v>
      </c>
      <c r="C4793" s="67">
        <v>44799</v>
      </c>
      <c r="D4793" s="68" t="s">
        <v>50</v>
      </c>
      <c r="E4793" s="70" t="s">
        <v>879</v>
      </c>
      <c r="F4793" s="4" t="s">
        <v>1923</v>
      </c>
      <c r="G4793" s="67">
        <v>44781</v>
      </c>
      <c r="H4793" s="67">
        <v>44797</v>
      </c>
      <c r="I4793" s="71">
        <f t="shared" si="261"/>
        <v>16</v>
      </c>
      <c r="J4793" s="72" t="s">
        <v>133</v>
      </c>
      <c r="K4793" s="72" t="s">
        <v>187</v>
      </c>
      <c r="L4793" s="73">
        <v>3</v>
      </c>
      <c r="M4793" s="73" t="s">
        <v>108</v>
      </c>
      <c r="N4793" s="68" t="str">
        <f>VLOOKUP(K4793,[1]人員授權表!D$3:G$249,4,0)</f>
        <v>無機</v>
      </c>
      <c r="O4793" s="70" t="str">
        <f>IF(J4793=[1]人員授權表!$C$85,"Casper李羿勳",IF(J4793=[1]人員授權表!$C$188,"Iring陳俊明",IF(J4793=[1]人員授權表!$C$189,"Brian陳泓霖",VLOOKUP(K4793,[1]人員授權表!D$2:E$249,2,FALSE))))</f>
        <v>Ruby黃家蓁</v>
      </c>
      <c r="P4793" s="67">
        <f t="shared" si="263"/>
        <v>44795</v>
      </c>
      <c r="Q4793" s="75" t="str">
        <f t="shared" si="262"/>
        <v>週一</v>
      </c>
      <c r="R4793" s="80">
        <v>44804</v>
      </c>
      <c r="S4793" s="113">
        <v>44807</v>
      </c>
      <c r="V4793" s="70">
        <v>1</v>
      </c>
      <c r="Y4793" s="78">
        <v>44804</v>
      </c>
      <c r="Z4793" s="79" t="s">
        <v>1914</v>
      </c>
      <c r="AA4793" s="102">
        <v>13</v>
      </c>
      <c r="AB4793" s="103" t="s">
        <v>1759</v>
      </c>
    </row>
    <row r="4794" spans="2:28">
      <c r="B4794" s="66">
        <v>44781</v>
      </c>
      <c r="C4794" s="67">
        <v>44782</v>
      </c>
      <c r="D4794" s="68" t="s">
        <v>50</v>
      </c>
      <c r="E4794" s="70" t="s">
        <v>51</v>
      </c>
      <c r="F4794" s="4" t="s">
        <v>1924</v>
      </c>
      <c r="G4794" s="67">
        <v>44785</v>
      </c>
      <c r="H4794" s="101">
        <v>44797</v>
      </c>
      <c r="I4794" s="71">
        <f t="shared" si="261"/>
        <v>12</v>
      </c>
      <c r="J4794" s="72" t="s">
        <v>181</v>
      </c>
      <c r="K4794" s="72" t="s">
        <v>182</v>
      </c>
      <c r="L4794" s="73">
        <v>24</v>
      </c>
      <c r="M4794" s="73" t="s">
        <v>104</v>
      </c>
      <c r="N4794" s="68" t="str">
        <f>VLOOKUP(K4794,[1]人員授權表!D$3:G$249,4,0)</f>
        <v>有機</v>
      </c>
      <c r="O4794" s="70" t="str">
        <f>IF(J4794=[1]人員授權表!$C$85,"Casper李羿勳",IF(J4794=[1]人員授權表!$C$188,"Iring陳俊明",IF(J4794=[1]人員授權表!$C$189,"Brian陳泓霖",VLOOKUP(K4794,[1]人員授權表!D$2:E$249,2,FALSE))))</f>
        <v>Sara王淑玲</v>
      </c>
      <c r="P4794" s="67">
        <f t="shared" si="263"/>
        <v>44795</v>
      </c>
      <c r="Q4794" s="75" t="str">
        <f t="shared" si="262"/>
        <v>週一</v>
      </c>
      <c r="R4794" s="80">
        <v>44795</v>
      </c>
      <c r="X4794" s="70">
        <v>1</v>
      </c>
      <c r="Y4794" s="78">
        <v>44798</v>
      </c>
      <c r="Z4794" s="79" t="s">
        <v>1925</v>
      </c>
      <c r="AA4794" s="1"/>
    </row>
    <row r="4795" spans="2:28">
      <c r="B4795" s="66">
        <v>44781</v>
      </c>
      <c r="C4795" s="67">
        <v>44782</v>
      </c>
      <c r="D4795" s="68" t="s">
        <v>50</v>
      </c>
      <c r="E4795" s="70" t="s">
        <v>51</v>
      </c>
      <c r="F4795" s="4" t="s">
        <v>1924</v>
      </c>
      <c r="G4795" s="67">
        <v>44785</v>
      </c>
      <c r="H4795" s="101">
        <v>44797</v>
      </c>
      <c r="I4795" s="71">
        <f t="shared" si="261"/>
        <v>12</v>
      </c>
      <c r="J4795" s="72" t="s">
        <v>326</v>
      </c>
      <c r="K4795" s="72" t="s">
        <v>170</v>
      </c>
      <c r="L4795" s="73">
        <v>24</v>
      </c>
      <c r="M4795" s="73" t="s">
        <v>104</v>
      </c>
      <c r="N4795" s="68" t="str">
        <f>VLOOKUP(K4795,[1]人員授權表!D$3:G$249,4,0)</f>
        <v>有機</v>
      </c>
      <c r="O4795" s="70" t="str">
        <f>IF(J4795=[1]人員授權表!$C$85,"Casper李羿勳",IF(J4795=[1]人員授權表!$C$188,"Iring陳俊明",IF(J4795=[1]人員授權表!$C$189,"Brian陳泓霖",VLOOKUP(K4795,[1]人員授權表!D$2:E$249,2,FALSE))))</f>
        <v>Elle黃雅琪&amp;
Marco陳鴻鈞</v>
      </c>
      <c r="P4795" s="67">
        <f t="shared" si="263"/>
        <v>44795</v>
      </c>
      <c r="Q4795" s="75" t="str">
        <f t="shared" si="262"/>
        <v>週一</v>
      </c>
      <c r="R4795" s="80">
        <v>44795</v>
      </c>
      <c r="AA4795" s="1"/>
    </row>
    <row r="4796" spans="2:28">
      <c r="B4796" s="66">
        <v>44775</v>
      </c>
      <c r="C4796" s="67">
        <v>44783</v>
      </c>
      <c r="D4796" s="68" t="s">
        <v>50</v>
      </c>
      <c r="E4796" s="70" t="s">
        <v>51</v>
      </c>
      <c r="F4796" s="4" t="s">
        <v>1926</v>
      </c>
      <c r="G4796" s="67">
        <v>44781</v>
      </c>
      <c r="H4796" s="101">
        <v>44798</v>
      </c>
      <c r="I4796" s="71">
        <f t="shared" si="261"/>
        <v>17</v>
      </c>
      <c r="J4796" s="72" t="s">
        <v>242</v>
      </c>
      <c r="K4796" s="72" t="s">
        <v>241</v>
      </c>
      <c r="L4796" s="73">
        <v>1</v>
      </c>
      <c r="M4796" s="73" t="s">
        <v>91</v>
      </c>
      <c r="N4796" s="68" t="str">
        <f>VLOOKUP(K4796,[1]人員授權表!D$3:G$249,4,0)</f>
        <v>有機</v>
      </c>
      <c r="O4796" s="70" t="str">
        <f>IF(J4796=[1]人員授權表!$C$85,"Casper李羿勳",IF(J4796=[1]人員授權表!$C$188,"Iring陳俊明",IF(J4796=[1]人員授權表!$C$189,"Brian陳泓霖",VLOOKUP(K4796,[1]人員授權表!D$2:E$249,2,FALSE))))</f>
        <v>Casper李羿勳</v>
      </c>
      <c r="P4796" s="67">
        <f t="shared" si="263"/>
        <v>44796</v>
      </c>
      <c r="Q4796" s="75" t="str">
        <f t="shared" si="262"/>
        <v>週二</v>
      </c>
      <c r="R4796" s="80">
        <v>44792</v>
      </c>
      <c r="AA4796" s="1"/>
    </row>
    <row r="4797" spans="2:28">
      <c r="B4797" s="66">
        <v>44775</v>
      </c>
      <c r="C4797" s="67">
        <v>44783</v>
      </c>
      <c r="D4797" s="68" t="s">
        <v>50</v>
      </c>
      <c r="E4797" s="70" t="s">
        <v>51</v>
      </c>
      <c r="F4797" s="4" t="s">
        <v>1927</v>
      </c>
      <c r="G4797" s="67">
        <v>44781</v>
      </c>
      <c r="H4797" s="101">
        <v>44798</v>
      </c>
      <c r="I4797" s="71">
        <f t="shared" si="261"/>
        <v>17</v>
      </c>
      <c r="J4797" s="72" t="s">
        <v>242</v>
      </c>
      <c r="K4797" s="72" t="s">
        <v>241</v>
      </c>
      <c r="L4797" s="73">
        <v>1</v>
      </c>
      <c r="M4797" s="73" t="s">
        <v>91</v>
      </c>
      <c r="N4797" s="68" t="str">
        <f>VLOOKUP(K4797,[1]人員授權表!D$3:G$249,4,0)</f>
        <v>有機</v>
      </c>
      <c r="O4797" s="70" t="str">
        <f>IF(J4797=[1]人員授權表!$C$85,"Casper李羿勳",IF(J4797=[1]人員授權表!$C$188,"Iring陳俊明",IF(J4797=[1]人員授權表!$C$189,"Brian陳泓霖",VLOOKUP(K4797,[1]人員授權表!D$2:E$249,2,FALSE))))</f>
        <v>Casper李羿勳</v>
      </c>
      <c r="P4797" s="67">
        <f t="shared" si="263"/>
        <v>44796</v>
      </c>
      <c r="Q4797" s="75" t="str">
        <f t="shared" si="262"/>
        <v>週二</v>
      </c>
      <c r="R4797" s="80">
        <v>44792</v>
      </c>
      <c r="AA4797" s="1"/>
    </row>
    <row r="4798" spans="2:28">
      <c r="B4798" s="66">
        <v>44775</v>
      </c>
      <c r="C4798" s="67">
        <v>44783</v>
      </c>
      <c r="D4798" s="68" t="s">
        <v>50</v>
      </c>
      <c r="E4798" s="70" t="s">
        <v>51</v>
      </c>
      <c r="F4798" s="4" t="s">
        <v>1928</v>
      </c>
      <c r="G4798" s="67">
        <v>44781</v>
      </c>
      <c r="H4798" s="101">
        <v>44798</v>
      </c>
      <c r="I4798" s="71">
        <f t="shared" si="261"/>
        <v>17</v>
      </c>
      <c r="J4798" s="72" t="s">
        <v>262</v>
      </c>
      <c r="K4798" s="72" t="s">
        <v>1089</v>
      </c>
      <c r="L4798" s="73">
        <v>1</v>
      </c>
      <c r="M4798" s="73" t="s">
        <v>91</v>
      </c>
      <c r="N4798" s="68" t="str">
        <f>VLOOKUP(K4798,[1]人員授權表!D$3:G$249,4,0)</f>
        <v>有機</v>
      </c>
      <c r="O4798" s="70" t="str">
        <f>IF(J4798=[1]人員授權表!$C$85,"Casper李羿勳",IF(J4798=[1]人員授權表!$C$188,"Iring陳俊明",IF(J4798=[1]人員授權表!$C$189,"Brian陳泓霖",VLOOKUP(K4798,[1]人員授權表!D$2:E$249,2,FALSE))))</f>
        <v>Casper李羿勳</v>
      </c>
      <c r="P4798" s="67">
        <f t="shared" si="263"/>
        <v>44796</v>
      </c>
      <c r="Q4798" s="75" t="str">
        <f t="shared" si="262"/>
        <v>週二</v>
      </c>
      <c r="R4798" s="80">
        <v>44792</v>
      </c>
      <c r="U4798" s="70">
        <v>1</v>
      </c>
      <c r="Y4798" s="78">
        <v>44812</v>
      </c>
      <c r="Z4798" s="79" t="s">
        <v>1929</v>
      </c>
      <c r="AA4798" s="1"/>
    </row>
    <row r="4799" spans="2:28">
      <c r="B4799" s="66">
        <v>44775</v>
      </c>
      <c r="C4799" s="67">
        <v>44783</v>
      </c>
      <c r="D4799" s="68" t="s">
        <v>50</v>
      </c>
      <c r="E4799" s="70" t="s">
        <v>51</v>
      </c>
      <c r="F4799" s="4" t="s">
        <v>1928</v>
      </c>
      <c r="G4799" s="67">
        <v>44781</v>
      </c>
      <c r="H4799" s="101">
        <v>44798</v>
      </c>
      <c r="I4799" s="71">
        <f t="shared" si="261"/>
        <v>17</v>
      </c>
      <c r="J4799" s="72" t="s">
        <v>1930</v>
      </c>
      <c r="K4799" s="72" t="s">
        <v>250</v>
      </c>
      <c r="L4799" s="73">
        <v>1</v>
      </c>
      <c r="M4799" s="73" t="s">
        <v>91</v>
      </c>
      <c r="N4799" s="68" t="str">
        <f>VLOOKUP(K4799,[1]人員授權表!D$3:G$249,4,0)</f>
        <v>有機</v>
      </c>
      <c r="O4799" s="70" t="str">
        <f>IF(J4799=[1]人員授權表!$C$85,"Casper李羿勳",IF(J4799=[1]人員授權表!$C$188,"Iring陳俊明",IF(J4799=[1]人員授權表!$C$189,"Brian陳泓霖",VLOOKUP(K4799,[1]人員授權表!D$2:E$249,2,FALSE))))</f>
        <v>Marco陳鴻鈞</v>
      </c>
      <c r="P4799" s="67">
        <f t="shared" si="263"/>
        <v>44796</v>
      </c>
      <c r="Q4799" s="75" t="str">
        <f t="shared" si="262"/>
        <v>週二</v>
      </c>
      <c r="R4799" s="80">
        <v>44790</v>
      </c>
      <c r="AA4799" s="1"/>
    </row>
    <row r="4800" spans="2:28">
      <c r="B4800" s="66">
        <v>44775</v>
      </c>
      <c r="C4800" s="67">
        <v>44783</v>
      </c>
      <c r="D4800" s="68" t="s">
        <v>50</v>
      </c>
      <c r="E4800" s="70" t="s">
        <v>51</v>
      </c>
      <c r="F4800" s="4" t="s">
        <v>1928</v>
      </c>
      <c r="G4800" s="67">
        <v>44781</v>
      </c>
      <c r="H4800" s="101">
        <v>44798</v>
      </c>
      <c r="I4800" s="71">
        <f t="shared" si="261"/>
        <v>17</v>
      </c>
      <c r="J4800" s="72" t="s">
        <v>1931</v>
      </c>
      <c r="K4800" s="72" t="s">
        <v>613</v>
      </c>
      <c r="L4800" s="73">
        <v>1</v>
      </c>
      <c r="M4800" s="73" t="s">
        <v>91</v>
      </c>
      <c r="N4800" s="68" t="str">
        <f>VLOOKUP(K4800,[1]人員授權表!D$3:G$249,4,0)</f>
        <v>有機</v>
      </c>
      <c r="O4800" s="70" t="str">
        <f>IF(J4800=[1]人員授權表!$C$85,"Casper李羿勳",IF(J4800=[1]人員授權表!$C$188,"Iring陳俊明",IF(J4800=[1]人員授權表!$C$189,"Brian陳泓霖",VLOOKUP(K4800,[1]人員授權表!D$2:E$249,2,FALSE))))</f>
        <v>Casper李羿勳</v>
      </c>
      <c r="P4800" s="67">
        <f t="shared" si="263"/>
        <v>44796</v>
      </c>
      <c r="Q4800" s="75" t="str">
        <f t="shared" si="262"/>
        <v>週二</v>
      </c>
      <c r="R4800" s="80">
        <v>44792</v>
      </c>
      <c r="AA4800" s="1"/>
    </row>
    <row r="4801" spans="2:27">
      <c r="B4801" s="66">
        <v>44775</v>
      </c>
      <c r="C4801" s="67">
        <v>44783</v>
      </c>
      <c r="D4801" s="68" t="s">
        <v>50</v>
      </c>
      <c r="E4801" s="70" t="s">
        <v>51</v>
      </c>
      <c r="F4801" s="4" t="s">
        <v>1928</v>
      </c>
      <c r="G4801" s="67">
        <v>44781</v>
      </c>
      <c r="H4801" s="101">
        <v>44798</v>
      </c>
      <c r="I4801" s="71">
        <f t="shared" si="261"/>
        <v>17</v>
      </c>
      <c r="J4801" s="72" t="s">
        <v>1932</v>
      </c>
      <c r="K4801" s="72" t="s">
        <v>613</v>
      </c>
      <c r="L4801" s="73">
        <v>1</v>
      </c>
      <c r="M4801" s="73" t="s">
        <v>91</v>
      </c>
      <c r="N4801" s="68" t="str">
        <f>VLOOKUP(K4801,[1]人員授權表!D$3:G$249,4,0)</f>
        <v>有機</v>
      </c>
      <c r="O4801" s="70" t="str">
        <f>IF(J4801=[1]人員授權表!$C$85,"Casper李羿勳",IF(J4801=[1]人員授權表!$C$188,"Iring陳俊明",IF(J4801=[1]人員授權表!$C$189,"Brian陳泓霖",VLOOKUP(K4801,[1]人員授權表!D$2:E$249,2,FALSE))))</f>
        <v>Casper李羿勳</v>
      </c>
      <c r="P4801" s="67">
        <f t="shared" si="263"/>
        <v>44796</v>
      </c>
      <c r="Q4801" s="75" t="str">
        <f t="shared" si="262"/>
        <v>週二</v>
      </c>
      <c r="R4801" s="80">
        <v>44792</v>
      </c>
      <c r="AA4801" s="1"/>
    </row>
    <row r="4802" spans="2:27">
      <c r="B4802" s="66">
        <v>44775</v>
      </c>
      <c r="C4802" s="67">
        <v>44783</v>
      </c>
      <c r="D4802" s="68" t="s">
        <v>50</v>
      </c>
      <c r="E4802" s="70" t="s">
        <v>51</v>
      </c>
      <c r="F4802" s="70" t="s">
        <v>1933</v>
      </c>
      <c r="G4802" s="67">
        <v>44782</v>
      </c>
      <c r="H4802" s="101">
        <v>44798</v>
      </c>
      <c r="I4802" s="71">
        <f t="shared" si="261"/>
        <v>16</v>
      </c>
      <c r="J4802" s="72" t="s">
        <v>60</v>
      </c>
      <c r="K4802" s="72" t="s">
        <v>61</v>
      </c>
      <c r="L4802" s="73">
        <v>1</v>
      </c>
      <c r="M4802" s="73" t="s">
        <v>91</v>
      </c>
      <c r="N4802" s="68" t="str">
        <f>VLOOKUP(K4802,[1]人員授權表!D$3:G$249,4,0)</f>
        <v>有機</v>
      </c>
      <c r="O4802" s="70" t="str">
        <f>IF(J4802=[1]人員授權表!$C$85,"Casper李羿勳",IF(J4802=[1]人員授權表!$C$188,"Iring陳俊明",IF(J4802=[1]人員授權表!$C$189,"Brian陳泓霖",VLOOKUP(K4802,[1]人員授權表!D$2:E$249,2,FALSE))))</f>
        <v>Marco陳鴻鈞</v>
      </c>
      <c r="P4802" s="67">
        <f t="shared" si="263"/>
        <v>44796</v>
      </c>
      <c r="Q4802" s="75" t="str">
        <f t="shared" si="262"/>
        <v>週二</v>
      </c>
      <c r="R4802" s="80">
        <v>44795</v>
      </c>
      <c r="AA4802" s="1"/>
    </row>
    <row r="4803" spans="2:27">
      <c r="B4803" s="66">
        <v>44775</v>
      </c>
      <c r="C4803" s="67">
        <v>44783</v>
      </c>
      <c r="D4803" s="68" t="s">
        <v>50</v>
      </c>
      <c r="E4803" s="70" t="s">
        <v>51</v>
      </c>
      <c r="F4803" s="70" t="s">
        <v>1933</v>
      </c>
      <c r="G4803" s="67">
        <v>44782</v>
      </c>
      <c r="H4803" s="101">
        <v>44798</v>
      </c>
      <c r="I4803" s="71">
        <f t="shared" si="261"/>
        <v>16</v>
      </c>
      <c r="J4803" s="72" t="s">
        <v>53</v>
      </c>
      <c r="K4803" s="72" t="s">
        <v>54</v>
      </c>
      <c r="L4803" s="73">
        <v>1</v>
      </c>
      <c r="M4803" s="73" t="s">
        <v>91</v>
      </c>
      <c r="N4803" s="68" t="str">
        <f>VLOOKUP(K4803,[1]人員授權表!D$3:G$249,4,0)</f>
        <v>有機</v>
      </c>
      <c r="O4803" s="70" t="str">
        <f>IF(J4803=[1]人員授權表!$C$85,"Casper李羿勳",IF(J4803=[1]人員授權表!$C$188,"Iring陳俊明",IF(J4803=[1]人員授權表!$C$189,"Brian陳泓霖",VLOOKUP(K4803,[1]人員授權表!D$2:E$249,2,FALSE))))</f>
        <v>Marco陳鴻鈞</v>
      </c>
      <c r="P4803" s="67">
        <f t="shared" si="263"/>
        <v>44796</v>
      </c>
      <c r="Q4803" s="75" t="str">
        <f t="shared" si="262"/>
        <v>週二</v>
      </c>
      <c r="R4803" s="80">
        <v>44795</v>
      </c>
      <c r="AA4803" s="1"/>
    </row>
    <row r="4804" spans="2:27">
      <c r="B4804" s="66">
        <v>44791</v>
      </c>
      <c r="D4804" s="68" t="s">
        <v>50</v>
      </c>
      <c r="E4804" s="70" t="s">
        <v>1418</v>
      </c>
      <c r="F4804" s="4" t="s">
        <v>1868</v>
      </c>
      <c r="G4804" s="67">
        <v>44791</v>
      </c>
      <c r="H4804" s="67">
        <v>44798</v>
      </c>
      <c r="I4804" s="71">
        <f t="shared" si="261"/>
        <v>7</v>
      </c>
      <c r="J4804" s="72" t="s">
        <v>133</v>
      </c>
      <c r="K4804" s="72" t="s">
        <v>134</v>
      </c>
      <c r="L4804" s="73">
        <v>1</v>
      </c>
      <c r="M4804" s="73" t="s">
        <v>108</v>
      </c>
      <c r="N4804" s="68" t="str">
        <f>VLOOKUP(K4804,[1]人員授權表!D$3:G$249,4,0)</f>
        <v>無機</v>
      </c>
      <c r="O4804" s="70" t="str">
        <f>IF(J4804=[1]人員授權表!$C$85,"Casper李羿勳",IF(J4804=[1]人員授權表!$C$188,"Iring陳俊明",IF(J4804=[1]人員授權表!$C$189,"Brian陳泓霖",VLOOKUP(K4804,[1]人員授權表!D$2:E$249,2,FALSE))))</f>
        <v>Brian陳泓霖</v>
      </c>
      <c r="P4804" s="67">
        <f t="shared" si="263"/>
        <v>44796</v>
      </c>
      <c r="Q4804" s="75" t="str">
        <f t="shared" si="262"/>
        <v>週二</v>
      </c>
      <c r="R4804" s="80">
        <v>44796</v>
      </c>
      <c r="AA4804" s="1"/>
    </row>
    <row r="4805" spans="2:27">
      <c r="B4805" s="66">
        <v>44795</v>
      </c>
      <c r="D4805" s="68" t="s">
        <v>50</v>
      </c>
      <c r="E4805" s="70" t="s">
        <v>1418</v>
      </c>
      <c r="F4805" s="4" t="s">
        <v>1934</v>
      </c>
      <c r="G4805" s="67">
        <v>44791</v>
      </c>
      <c r="H4805" s="67">
        <v>44798</v>
      </c>
      <c r="I4805" s="71">
        <f t="shared" si="261"/>
        <v>7</v>
      </c>
      <c r="J4805" s="72" t="s">
        <v>102</v>
      </c>
      <c r="K4805" s="72" t="s">
        <v>103</v>
      </c>
      <c r="L4805" s="73">
        <v>1</v>
      </c>
      <c r="M4805" s="73" t="s">
        <v>108</v>
      </c>
      <c r="N4805" s="68" t="str">
        <f>VLOOKUP(K4805,[1]人員授權表!D$3:G$249,4,0)</f>
        <v>無機</v>
      </c>
      <c r="O4805" s="70" t="s">
        <v>99</v>
      </c>
      <c r="P4805" s="67">
        <f t="shared" si="263"/>
        <v>44796</v>
      </c>
      <c r="Q4805" s="75" t="str">
        <f t="shared" si="262"/>
        <v>週二</v>
      </c>
      <c r="R4805" s="80">
        <v>44795</v>
      </c>
      <c r="AA4805" s="1"/>
    </row>
    <row r="4806" spans="2:27">
      <c r="B4806" s="66">
        <v>44784</v>
      </c>
      <c r="D4806" s="68" t="s">
        <v>50</v>
      </c>
      <c r="E4806" s="70" t="s">
        <v>51</v>
      </c>
      <c r="F4806" s="70" t="s">
        <v>1935</v>
      </c>
      <c r="G4806" s="67">
        <v>44785</v>
      </c>
      <c r="H4806" s="67">
        <v>44798</v>
      </c>
      <c r="I4806" s="71">
        <f t="shared" si="261"/>
        <v>13</v>
      </c>
      <c r="J4806" s="72" t="s">
        <v>125</v>
      </c>
      <c r="K4806" s="72" t="s">
        <v>144</v>
      </c>
      <c r="L4806" s="73">
        <v>8</v>
      </c>
      <c r="M4806" s="73" t="s">
        <v>79</v>
      </c>
      <c r="N4806" s="68" t="str">
        <f>VLOOKUP(K4806,[1]人員授權表!D$3:G$249,4,0)</f>
        <v>有機</v>
      </c>
      <c r="O4806" s="70" t="str">
        <f>IF(J4806=[1]人員授權表!$C$85,"Casper李羿勳",IF(J4806=[1]人員授權表!$C$188,"Iring陳俊明",IF(J4806=[1]人員授權表!$C$189,"Brian陳泓霖",VLOOKUP(K4806,[1]人員授權表!D$2:E$249,2,FALSE))))</f>
        <v>Lucy黃詩婷</v>
      </c>
      <c r="P4806" s="67">
        <f t="shared" si="263"/>
        <v>44796</v>
      </c>
      <c r="Q4806" s="75" t="str">
        <f t="shared" si="262"/>
        <v>週二</v>
      </c>
      <c r="R4806" s="80">
        <v>44791</v>
      </c>
      <c r="AA4806" s="1"/>
    </row>
    <row r="4807" spans="2:27">
      <c r="B4807" s="66">
        <v>44784</v>
      </c>
      <c r="D4807" s="68" t="s">
        <v>50</v>
      </c>
      <c r="E4807" s="70" t="s">
        <v>51</v>
      </c>
      <c r="F4807" s="70" t="s">
        <v>1936</v>
      </c>
      <c r="G4807" s="67">
        <v>44785</v>
      </c>
      <c r="H4807" s="67">
        <v>44798</v>
      </c>
      <c r="I4807" s="71">
        <f t="shared" ref="I4807:I4870" si="264">_xlfn.DAYS(H4807,G4807)</f>
        <v>13</v>
      </c>
      <c r="J4807" s="72" t="s">
        <v>139</v>
      </c>
      <c r="K4807" s="72" t="s">
        <v>140</v>
      </c>
      <c r="L4807" s="73">
        <v>8</v>
      </c>
      <c r="M4807" s="73" t="s">
        <v>79</v>
      </c>
      <c r="N4807" s="68" t="str">
        <f>VLOOKUP(K4807,[1]人員授權表!D$3:G$249,4,0)</f>
        <v>無機</v>
      </c>
      <c r="O4807" s="70" t="str">
        <f>IF(J4807=[1]人員授權表!$C$85,"Casper李羿勳",IF(J4807=[1]人員授權表!$C$188,"Iring陳俊明",IF(J4807=[1]人員授權表!$C$189,"Brian陳泓霖",VLOOKUP(K4807,[1]人員授權表!D$2:E$249,2,FALSE))))</f>
        <v>Brian陳泓霖</v>
      </c>
      <c r="P4807" s="67">
        <f t="shared" si="263"/>
        <v>44796</v>
      </c>
      <c r="Q4807" s="75" t="str">
        <f t="shared" ref="Q4807:Q4870" si="265">TEXT(P4807,"aaa")</f>
        <v>週二</v>
      </c>
      <c r="R4807" s="80">
        <v>44793</v>
      </c>
      <c r="AA4807" s="1"/>
    </row>
    <row r="4808" spans="2:27">
      <c r="B4808" s="66">
        <v>44784</v>
      </c>
      <c r="D4808" s="68" t="s">
        <v>50</v>
      </c>
      <c r="E4808" s="70" t="s">
        <v>51</v>
      </c>
      <c r="F4808" s="70" t="s">
        <v>1936</v>
      </c>
      <c r="G4808" s="67">
        <v>44785</v>
      </c>
      <c r="H4808" s="67">
        <v>44798</v>
      </c>
      <c r="I4808" s="71">
        <f t="shared" si="264"/>
        <v>13</v>
      </c>
      <c r="J4808" s="72" t="s">
        <v>160</v>
      </c>
      <c r="K4808" s="72" t="s">
        <v>161</v>
      </c>
      <c r="L4808" s="73">
        <v>8</v>
      </c>
      <c r="M4808" s="73" t="s">
        <v>79</v>
      </c>
      <c r="N4808" s="68" t="str">
        <f>VLOOKUP(K4808,[1]人員授權表!D$3:G$249,4,0)</f>
        <v>無機</v>
      </c>
      <c r="O4808" s="70" t="str">
        <f>IF(J4808=[1]人員授權表!$C$85,"Casper李羿勳",IF(J4808=[1]人員授權表!$C$188,"Iring陳俊明",IF(J4808=[1]人員授權表!$C$189,"Brian陳泓霖",VLOOKUP(K4808,[1]人員授權表!D$2:E$249,2,FALSE))))</f>
        <v>Dennis陳汶宏</v>
      </c>
      <c r="P4808" s="67">
        <f t="shared" si="263"/>
        <v>44796</v>
      </c>
      <c r="Q4808" s="75" t="str">
        <f t="shared" si="265"/>
        <v>週二</v>
      </c>
      <c r="R4808" s="80">
        <v>44793</v>
      </c>
      <c r="AA4808" s="1"/>
    </row>
    <row r="4809" spans="2:27">
      <c r="B4809" s="66">
        <v>44784</v>
      </c>
      <c r="D4809" s="68" t="s">
        <v>50</v>
      </c>
      <c r="E4809" s="70" t="s">
        <v>51</v>
      </c>
      <c r="F4809" s="70" t="s">
        <v>1936</v>
      </c>
      <c r="G4809" s="67">
        <v>44785</v>
      </c>
      <c r="H4809" s="67">
        <v>44798</v>
      </c>
      <c r="I4809" s="71">
        <f t="shared" si="264"/>
        <v>13</v>
      </c>
      <c r="J4809" s="72" t="s">
        <v>145</v>
      </c>
      <c r="K4809" s="72" t="s">
        <v>146</v>
      </c>
      <c r="L4809" s="73">
        <v>8</v>
      </c>
      <c r="M4809" s="73" t="s">
        <v>79</v>
      </c>
      <c r="N4809" s="68" t="str">
        <f>VLOOKUP(K4809,[1]人員授權表!D$3:G$249,4,0)</f>
        <v>無機</v>
      </c>
      <c r="O4809" s="70" t="str">
        <f>IF(J4809=[1]人員授權表!$C$85,"Casper李羿勳",IF(J4809=[1]人員授權表!$C$188,"Iring陳俊明",IF(J4809=[1]人員授權表!$C$189,"Brian陳泓霖",VLOOKUP(K4809,[1]人員授權表!D$2:E$249,2,FALSE))))</f>
        <v>Jack劉念忻</v>
      </c>
      <c r="P4809" s="67">
        <f t="shared" si="263"/>
        <v>44796</v>
      </c>
      <c r="Q4809" s="75" t="str">
        <f t="shared" si="265"/>
        <v>週二</v>
      </c>
      <c r="R4809" s="80">
        <v>44792</v>
      </c>
      <c r="AA4809" s="1"/>
    </row>
    <row r="4810" spans="2:27">
      <c r="B4810" s="66">
        <v>44784</v>
      </c>
      <c r="D4810" s="68" t="s">
        <v>50</v>
      </c>
      <c r="E4810" s="70" t="s">
        <v>51</v>
      </c>
      <c r="F4810" s="70" t="s">
        <v>1936</v>
      </c>
      <c r="G4810" s="67">
        <v>44785</v>
      </c>
      <c r="H4810" s="67">
        <v>44798</v>
      </c>
      <c r="I4810" s="71">
        <f t="shared" si="264"/>
        <v>13</v>
      </c>
      <c r="J4810" s="72" t="s">
        <v>164</v>
      </c>
      <c r="K4810" s="72" t="s">
        <v>146</v>
      </c>
      <c r="L4810" s="73">
        <v>8</v>
      </c>
      <c r="M4810" s="73" t="s">
        <v>79</v>
      </c>
      <c r="N4810" s="68" t="str">
        <f>VLOOKUP(K4810,[1]人員授權表!D$3:G$249,4,0)</f>
        <v>無機</v>
      </c>
      <c r="O4810" s="70" t="str">
        <f>IF(J4810=[1]人員授權表!$C$85,"Casper李羿勳",IF(J4810=[1]人員授權表!$C$188,"Iring陳俊明",IF(J4810=[1]人員授權表!$C$189,"Brian陳泓霖",VLOOKUP(K4810,[1]人員授權表!D$2:E$249,2,FALSE))))</f>
        <v>Jack劉念忻</v>
      </c>
      <c r="P4810" s="67">
        <f t="shared" si="263"/>
        <v>44796</v>
      </c>
      <c r="Q4810" s="75" t="str">
        <f t="shared" si="265"/>
        <v>週二</v>
      </c>
      <c r="R4810" s="80">
        <v>44792</v>
      </c>
      <c r="AA4810" s="1"/>
    </row>
    <row r="4811" spans="2:27">
      <c r="B4811" s="66">
        <v>44784</v>
      </c>
      <c r="D4811" s="68" t="s">
        <v>50</v>
      </c>
      <c r="E4811" s="70" t="s">
        <v>51</v>
      </c>
      <c r="F4811" s="70" t="s">
        <v>1936</v>
      </c>
      <c r="G4811" s="67">
        <v>44785</v>
      </c>
      <c r="H4811" s="67">
        <v>44798</v>
      </c>
      <c r="I4811" s="71">
        <f t="shared" si="264"/>
        <v>13</v>
      </c>
      <c r="J4811" s="72" t="s">
        <v>141</v>
      </c>
      <c r="K4811" s="72" t="s">
        <v>142</v>
      </c>
      <c r="L4811" s="73">
        <v>8</v>
      </c>
      <c r="M4811" s="73" t="s">
        <v>79</v>
      </c>
      <c r="N4811" s="68" t="str">
        <f>VLOOKUP(K4811,[1]人員授權表!D$3:G$249,4,0)</f>
        <v>無機</v>
      </c>
      <c r="O4811" s="70" t="str">
        <f>IF(J4811=[1]人員授權表!$C$85,"Casper李羿勳",IF(J4811=[1]人員授權表!$C$188,"Iring陳俊明",IF(J4811=[1]人員授權表!$C$189,"Brian陳泓霖",VLOOKUP(K4811,[1]人員授權表!D$2:E$249,2,FALSE))))</f>
        <v>Dennis陳汶宏</v>
      </c>
      <c r="P4811" s="67">
        <f t="shared" si="263"/>
        <v>44796</v>
      </c>
      <c r="Q4811" s="75" t="str">
        <f t="shared" si="265"/>
        <v>週二</v>
      </c>
      <c r="R4811" s="80">
        <v>44791</v>
      </c>
      <c r="AA4811" s="1"/>
    </row>
    <row r="4812" spans="2:27">
      <c r="B4812" s="66">
        <v>44784</v>
      </c>
      <c r="D4812" s="68" t="s">
        <v>50</v>
      </c>
      <c r="E4812" s="70" t="s">
        <v>51</v>
      </c>
      <c r="F4812" s="70" t="s">
        <v>1936</v>
      </c>
      <c r="G4812" s="67">
        <v>44785</v>
      </c>
      <c r="H4812" s="67">
        <v>44798</v>
      </c>
      <c r="I4812" s="71">
        <f t="shared" si="264"/>
        <v>13</v>
      </c>
      <c r="J4812" s="72" t="s">
        <v>153</v>
      </c>
      <c r="K4812" s="72" t="s">
        <v>154</v>
      </c>
      <c r="L4812" s="73">
        <v>8</v>
      </c>
      <c r="M4812" s="73" t="s">
        <v>79</v>
      </c>
      <c r="N4812" s="68" t="str">
        <f>VLOOKUP(K4812,[1]人員授權表!D$3:G$249,4,0)</f>
        <v>無機</v>
      </c>
      <c r="O4812" s="70" t="str">
        <f>IF(J4812=[1]人員授權表!$C$85,"Casper李羿勳",IF(J4812=[1]人員授權表!$C$188,"Iring陳俊明",IF(J4812=[1]人員授權表!$C$189,"Brian陳泓霖",VLOOKUP(K4812,[1]人員授權表!D$2:E$249,2,FALSE))))</f>
        <v>Ken張智凱</v>
      </c>
      <c r="P4812" s="67">
        <f t="shared" si="263"/>
        <v>44796</v>
      </c>
      <c r="Q4812" s="75" t="str">
        <f t="shared" si="265"/>
        <v>週二</v>
      </c>
      <c r="R4812" s="80">
        <v>44790</v>
      </c>
      <c r="AA4812" s="1"/>
    </row>
    <row r="4813" spans="2:27">
      <c r="B4813" s="66">
        <v>44784</v>
      </c>
      <c r="D4813" s="68" t="s">
        <v>50</v>
      </c>
      <c r="E4813" s="70" t="s">
        <v>51</v>
      </c>
      <c r="F4813" s="70" t="s">
        <v>1936</v>
      </c>
      <c r="G4813" s="67">
        <v>44785</v>
      </c>
      <c r="H4813" s="67">
        <v>44798</v>
      </c>
      <c r="I4813" s="71">
        <f t="shared" si="264"/>
        <v>13</v>
      </c>
      <c r="J4813" s="72" t="s">
        <v>137</v>
      </c>
      <c r="K4813" s="72" t="s">
        <v>138</v>
      </c>
      <c r="L4813" s="73">
        <v>8</v>
      </c>
      <c r="M4813" s="73" t="s">
        <v>79</v>
      </c>
      <c r="N4813" s="68" t="str">
        <f>VLOOKUP(K4813,[1]人員授權表!D$3:G$249,4,0)</f>
        <v>無機</v>
      </c>
      <c r="O4813" s="70" t="s">
        <v>99</v>
      </c>
      <c r="P4813" s="67">
        <f t="shared" si="263"/>
        <v>44796</v>
      </c>
      <c r="Q4813" s="75" t="str">
        <f t="shared" si="265"/>
        <v>週二</v>
      </c>
      <c r="R4813" s="80">
        <v>44795</v>
      </c>
      <c r="AA4813" s="1"/>
    </row>
    <row r="4814" spans="2:27">
      <c r="B4814" s="66">
        <v>44784</v>
      </c>
      <c r="D4814" s="68" t="s">
        <v>50</v>
      </c>
      <c r="E4814" s="70" t="s">
        <v>51</v>
      </c>
      <c r="F4814" s="70" t="s">
        <v>1936</v>
      </c>
      <c r="G4814" s="67">
        <v>44785</v>
      </c>
      <c r="H4814" s="67">
        <v>44798</v>
      </c>
      <c r="I4814" s="71">
        <f t="shared" si="264"/>
        <v>13</v>
      </c>
      <c r="J4814" s="72" t="s">
        <v>148</v>
      </c>
      <c r="K4814" s="72" t="s">
        <v>149</v>
      </c>
      <c r="L4814" s="73">
        <v>8</v>
      </c>
      <c r="M4814" s="73" t="s">
        <v>79</v>
      </c>
      <c r="N4814" s="68" t="str">
        <f>VLOOKUP(K4814,[1]人員授權表!D$3:G$249,4,0)</f>
        <v>無機</v>
      </c>
      <c r="O4814" s="70" t="str">
        <f>IF(J4814=[1]人員授權表!$C$85,"Casper李羿勳",IF(J4814=[1]人員授權表!$C$188,"Iring陳俊明",IF(J4814=[1]人員授權表!$C$189,"Brian陳泓霖",VLOOKUP(K4814,[1]人員授權表!D$2:E$249,2,FALSE))))</f>
        <v>Vicky游崴涵</v>
      </c>
      <c r="P4814" s="67">
        <f t="shared" si="263"/>
        <v>44796</v>
      </c>
      <c r="Q4814" s="75" t="str">
        <f t="shared" si="265"/>
        <v>週二</v>
      </c>
      <c r="R4814" s="80">
        <v>44792</v>
      </c>
      <c r="AA4814" s="1"/>
    </row>
    <row r="4815" spans="2:27">
      <c r="B4815" s="66">
        <v>44784</v>
      </c>
      <c r="D4815" s="68" t="s">
        <v>50</v>
      </c>
      <c r="E4815" s="70" t="s">
        <v>51</v>
      </c>
      <c r="F4815" s="70" t="s">
        <v>1936</v>
      </c>
      <c r="G4815" s="67">
        <v>44785</v>
      </c>
      <c r="H4815" s="67">
        <v>44798</v>
      </c>
      <c r="I4815" s="71">
        <f t="shared" si="264"/>
        <v>13</v>
      </c>
      <c r="J4815" s="72" t="s">
        <v>295</v>
      </c>
      <c r="K4815" s="72" t="s">
        <v>296</v>
      </c>
      <c r="L4815" s="73">
        <v>8</v>
      </c>
      <c r="M4815" s="73" t="s">
        <v>79</v>
      </c>
      <c r="N4815" s="68" t="str">
        <f>VLOOKUP(K4815,[1]人員授權表!D$3:G$249,4,0)</f>
        <v>無機</v>
      </c>
      <c r="O4815" s="70" t="str">
        <f>IF(J4815=[1]人員授權表!$C$85,"Casper李羿勳",IF(J4815=[1]人員授權表!$C$188,"Iring陳俊明",IF(J4815=[1]人員授權表!$C$189,"Brian陳泓霖",VLOOKUP(K4815,[1]人員授權表!D$2:E$249,2,FALSE))))</f>
        <v>Ken張智凱</v>
      </c>
      <c r="P4815" s="67">
        <f t="shared" si="263"/>
        <v>44796</v>
      </c>
      <c r="Q4815" s="75" t="str">
        <f t="shared" si="265"/>
        <v>週二</v>
      </c>
      <c r="R4815" s="80">
        <v>44789</v>
      </c>
      <c r="AA4815" s="1"/>
    </row>
    <row r="4816" spans="2:27">
      <c r="B4816" s="66">
        <v>44784</v>
      </c>
      <c r="D4816" s="68" t="s">
        <v>50</v>
      </c>
      <c r="E4816" s="70" t="s">
        <v>51</v>
      </c>
      <c r="F4816" s="70" t="s">
        <v>1936</v>
      </c>
      <c r="G4816" s="67">
        <v>44785</v>
      </c>
      <c r="H4816" s="67">
        <v>44798</v>
      </c>
      <c r="I4816" s="71">
        <f t="shared" si="264"/>
        <v>13</v>
      </c>
      <c r="J4816" s="72" t="s">
        <v>167</v>
      </c>
      <c r="K4816" s="72" t="s">
        <v>168</v>
      </c>
      <c r="L4816" s="73">
        <v>8</v>
      </c>
      <c r="M4816" s="73" t="s">
        <v>79</v>
      </c>
      <c r="N4816" s="68" t="str">
        <f>VLOOKUP(K4816,[1]人員授權表!D$3:G$249,4,0)</f>
        <v>有機</v>
      </c>
      <c r="O4816" s="70" t="str">
        <f>IF(J4816=[1]人員授權表!$C$85,"Casper李羿勳",IF(J4816=[1]人員授權表!$C$188,"Iring陳俊明",IF(J4816=[1]人員授權表!$C$189,"Brian陳泓霖",VLOOKUP(K4816,[1]人員授權表!D$2:E$249,2,FALSE))))</f>
        <v>Una林庭瑄</v>
      </c>
      <c r="P4816" s="67">
        <f t="shared" si="263"/>
        <v>44796</v>
      </c>
      <c r="Q4816" s="75" t="str">
        <f t="shared" si="265"/>
        <v>週二</v>
      </c>
      <c r="R4816" s="80">
        <v>44790</v>
      </c>
      <c r="AA4816" s="1"/>
    </row>
    <row r="4817" spans="3:27">
      <c r="D4817" s="68" t="s">
        <v>50</v>
      </c>
      <c r="E4817" s="70" t="s">
        <v>51</v>
      </c>
      <c r="F4817" s="70" t="s">
        <v>1937</v>
      </c>
      <c r="G4817" s="67">
        <v>44784</v>
      </c>
      <c r="H4817" s="67">
        <v>44798</v>
      </c>
      <c r="I4817" s="71">
        <f t="shared" si="264"/>
        <v>14</v>
      </c>
      <c r="J4817" s="72" t="s">
        <v>139</v>
      </c>
      <c r="K4817" s="72" t="s">
        <v>140</v>
      </c>
      <c r="L4817" s="73">
        <v>4</v>
      </c>
      <c r="M4817" s="73" t="s">
        <v>104</v>
      </c>
      <c r="N4817" s="68" t="str">
        <f>VLOOKUP(K4817,[1]人員授權表!D$3:G$249,4,0)</f>
        <v>無機</v>
      </c>
      <c r="O4817" s="70" t="str">
        <f>IF(J4817=[1]人員授權表!$C$85,"Casper李羿勳",IF(J4817=[1]人員授權表!$C$188,"Iring陳俊明",IF(J4817=[1]人員授權表!$C$189,"Brian陳泓霖",VLOOKUP(K4817,[1]人員授權表!D$2:E$249,2,FALSE))))</f>
        <v>Brian陳泓霖</v>
      </c>
      <c r="P4817" s="67">
        <f t="shared" si="263"/>
        <v>44796</v>
      </c>
      <c r="Q4817" s="75" t="str">
        <f t="shared" si="265"/>
        <v>週二</v>
      </c>
      <c r="R4817" s="80">
        <v>44793</v>
      </c>
      <c r="AA4817" s="1"/>
    </row>
    <row r="4818" spans="3:27">
      <c r="D4818" s="68" t="s">
        <v>50</v>
      </c>
      <c r="E4818" s="70" t="s">
        <v>51</v>
      </c>
      <c r="F4818" s="70" t="s">
        <v>1937</v>
      </c>
      <c r="G4818" s="67">
        <v>44784</v>
      </c>
      <c r="H4818" s="67">
        <v>44798</v>
      </c>
      <c r="I4818" s="71">
        <f t="shared" si="264"/>
        <v>14</v>
      </c>
      <c r="J4818" s="72" t="s">
        <v>137</v>
      </c>
      <c r="K4818" s="72" t="s">
        <v>138</v>
      </c>
      <c r="L4818" s="73">
        <v>4</v>
      </c>
      <c r="M4818" s="73" t="s">
        <v>104</v>
      </c>
      <c r="N4818" s="68" t="str">
        <f>VLOOKUP(K4818,[1]人員授權表!D$3:G$249,4,0)</f>
        <v>無機</v>
      </c>
      <c r="O4818" s="70" t="s">
        <v>99</v>
      </c>
      <c r="P4818" s="67">
        <f t="shared" si="263"/>
        <v>44796</v>
      </c>
      <c r="Q4818" s="75" t="str">
        <f t="shared" si="265"/>
        <v>週二</v>
      </c>
      <c r="R4818" s="80">
        <v>44792</v>
      </c>
      <c r="Z4818" s="79" t="s">
        <v>1938</v>
      </c>
      <c r="AA4818" s="1"/>
    </row>
    <row r="4819" spans="3:27">
      <c r="D4819" s="68" t="s">
        <v>50</v>
      </c>
      <c r="E4819" s="70" t="s">
        <v>51</v>
      </c>
      <c r="F4819" s="70" t="s">
        <v>1937</v>
      </c>
      <c r="G4819" s="67">
        <v>44784</v>
      </c>
      <c r="H4819" s="67">
        <v>44798</v>
      </c>
      <c r="I4819" s="71">
        <f t="shared" si="264"/>
        <v>14</v>
      </c>
      <c r="J4819" s="72" t="s">
        <v>153</v>
      </c>
      <c r="K4819" s="72" t="s">
        <v>154</v>
      </c>
      <c r="L4819" s="73">
        <v>4</v>
      </c>
      <c r="M4819" s="73" t="s">
        <v>104</v>
      </c>
      <c r="N4819" s="68" t="str">
        <f>VLOOKUP(K4819,[1]人員授權表!D$3:G$249,4,0)</f>
        <v>無機</v>
      </c>
      <c r="O4819" s="70" t="str">
        <f>IF(J4819=[1]人員授權表!$C$85,"Casper李羿勳",IF(J4819=[1]人員授權表!$C$188,"Iring陳俊明",IF(J4819=[1]人員授權表!$C$189,"Brian陳泓霖",VLOOKUP(K4819,[1]人員授權表!D$2:E$249,2,FALSE))))</f>
        <v>Ken張智凱</v>
      </c>
      <c r="P4819" s="67">
        <f t="shared" si="263"/>
        <v>44796</v>
      </c>
      <c r="Q4819" s="75" t="str">
        <f t="shared" si="265"/>
        <v>週二</v>
      </c>
      <c r="R4819" s="80">
        <v>44790</v>
      </c>
      <c r="AA4819" s="1"/>
    </row>
    <row r="4820" spans="3:27">
      <c r="D4820" s="68" t="s">
        <v>50</v>
      </c>
      <c r="E4820" s="70" t="s">
        <v>51</v>
      </c>
      <c r="F4820" s="70" t="s">
        <v>1937</v>
      </c>
      <c r="G4820" s="67">
        <v>44784</v>
      </c>
      <c r="H4820" s="67">
        <v>44798</v>
      </c>
      <c r="I4820" s="71">
        <f t="shared" si="264"/>
        <v>14</v>
      </c>
      <c r="J4820" s="72" t="s">
        <v>141</v>
      </c>
      <c r="K4820" s="72" t="s">
        <v>142</v>
      </c>
      <c r="L4820" s="73">
        <v>4</v>
      </c>
      <c r="M4820" s="73" t="s">
        <v>104</v>
      </c>
      <c r="N4820" s="68" t="str">
        <f>VLOOKUP(K4820,[1]人員授權表!D$3:G$249,4,0)</f>
        <v>無機</v>
      </c>
      <c r="O4820" s="70" t="str">
        <f>IF(J4820=[1]人員授權表!$C$85,"Casper李羿勳",IF(J4820=[1]人員授權表!$C$188,"Iring陳俊明",IF(J4820=[1]人員授權表!$C$189,"Brian陳泓霖",VLOOKUP(K4820,[1]人員授權表!D$2:E$249,2,FALSE))))</f>
        <v>Dennis陳汶宏</v>
      </c>
      <c r="P4820" s="67">
        <f t="shared" si="263"/>
        <v>44796</v>
      </c>
      <c r="Q4820" s="75" t="str">
        <f t="shared" si="265"/>
        <v>週二</v>
      </c>
      <c r="R4820" s="80">
        <v>44791</v>
      </c>
      <c r="AA4820" s="1"/>
    </row>
    <row r="4821" spans="3:27">
      <c r="D4821" s="68" t="s">
        <v>50</v>
      </c>
      <c r="E4821" s="70" t="s">
        <v>51</v>
      </c>
      <c r="F4821" s="70" t="s">
        <v>1937</v>
      </c>
      <c r="G4821" s="67">
        <v>44784</v>
      </c>
      <c r="H4821" s="67">
        <v>44798</v>
      </c>
      <c r="I4821" s="71">
        <f t="shared" si="264"/>
        <v>14</v>
      </c>
      <c r="J4821" s="72" t="s">
        <v>206</v>
      </c>
      <c r="K4821" s="72" t="s">
        <v>179</v>
      </c>
      <c r="L4821" s="73">
        <v>4</v>
      </c>
      <c r="M4821" s="73" t="s">
        <v>104</v>
      </c>
      <c r="N4821" s="68" t="str">
        <f>VLOOKUP(K4821,[1]人員授權表!D$3:G$249,4,0)</f>
        <v>無機</v>
      </c>
      <c r="O4821" s="70" t="s">
        <v>115</v>
      </c>
      <c r="P4821" s="67">
        <f t="shared" si="263"/>
        <v>44796</v>
      </c>
      <c r="Q4821" s="75" t="str">
        <f t="shared" si="265"/>
        <v>週二</v>
      </c>
      <c r="R4821" s="80">
        <v>44791</v>
      </c>
      <c r="AA4821" s="1"/>
    </row>
    <row r="4822" spans="3:27">
      <c r="D4822" s="68" t="s">
        <v>50</v>
      </c>
      <c r="E4822" s="70" t="s">
        <v>51</v>
      </c>
      <c r="F4822" s="70" t="s">
        <v>1937</v>
      </c>
      <c r="G4822" s="67">
        <v>44784</v>
      </c>
      <c r="H4822" s="67">
        <v>44798</v>
      </c>
      <c r="I4822" s="71">
        <f t="shared" si="264"/>
        <v>14</v>
      </c>
      <c r="J4822" s="72" t="s">
        <v>178</v>
      </c>
      <c r="K4822" s="72" t="s">
        <v>179</v>
      </c>
      <c r="L4822" s="73">
        <v>4</v>
      </c>
      <c r="M4822" s="73" t="s">
        <v>104</v>
      </c>
      <c r="N4822" s="68" t="str">
        <f>VLOOKUP(K4822,[1]人員授權表!D$3:G$249,4,0)</f>
        <v>無機</v>
      </c>
      <c r="O4822" s="70" t="s">
        <v>115</v>
      </c>
      <c r="P4822" s="67">
        <f t="shared" si="263"/>
        <v>44796</v>
      </c>
      <c r="Q4822" s="75" t="str">
        <f t="shared" si="265"/>
        <v>週二</v>
      </c>
      <c r="R4822" s="80">
        <v>44791</v>
      </c>
      <c r="AA4822" s="1"/>
    </row>
    <row r="4823" spans="3:27">
      <c r="D4823" s="68" t="s">
        <v>50</v>
      </c>
      <c r="E4823" s="70" t="s">
        <v>51</v>
      </c>
      <c r="F4823" s="70" t="s">
        <v>1937</v>
      </c>
      <c r="G4823" s="67">
        <v>44784</v>
      </c>
      <c r="H4823" s="67">
        <v>44798</v>
      </c>
      <c r="I4823" s="71">
        <f t="shared" si="264"/>
        <v>14</v>
      </c>
      <c r="J4823" s="72" t="s">
        <v>371</v>
      </c>
      <c r="K4823" s="72" t="s">
        <v>372</v>
      </c>
      <c r="L4823" s="73">
        <v>4</v>
      </c>
      <c r="M4823" s="73" t="s">
        <v>104</v>
      </c>
      <c r="N4823" s="68" t="str">
        <f>VLOOKUP(K4823,[1]人員授權表!D$3:G$249,4,0)</f>
        <v>無機</v>
      </c>
      <c r="O4823" s="70" t="str">
        <f>IF(J4823=[1]人員授權表!$C$85,"Casper李羿勳",IF(J4823=[1]人員授權表!$C$188,"Iring陳俊明",IF(J4823=[1]人員授權表!$C$189,"Brian陳泓霖",VLOOKUP(K4823,[1]人員授權表!D$2:E$249,2,FALSE))))</f>
        <v>Dennis陳汶宏</v>
      </c>
      <c r="P4823" s="67">
        <f t="shared" si="263"/>
        <v>44796</v>
      </c>
      <c r="Q4823" s="75" t="str">
        <f t="shared" si="265"/>
        <v>週二</v>
      </c>
      <c r="R4823" s="80">
        <v>44793</v>
      </c>
      <c r="AA4823" s="1"/>
    </row>
    <row r="4824" spans="3:27">
      <c r="D4824" s="68" t="s">
        <v>50</v>
      </c>
      <c r="E4824" s="70" t="s">
        <v>51</v>
      </c>
      <c r="F4824" s="70" t="s">
        <v>1937</v>
      </c>
      <c r="G4824" s="67">
        <v>44784</v>
      </c>
      <c r="H4824" s="67">
        <v>44798</v>
      </c>
      <c r="I4824" s="71">
        <f t="shared" si="264"/>
        <v>14</v>
      </c>
      <c r="J4824" s="72" t="s">
        <v>160</v>
      </c>
      <c r="K4824" s="72" t="s">
        <v>161</v>
      </c>
      <c r="L4824" s="73">
        <v>4</v>
      </c>
      <c r="M4824" s="73" t="s">
        <v>104</v>
      </c>
      <c r="N4824" s="68" t="str">
        <f>VLOOKUP(K4824,[1]人員授權表!D$3:G$249,4,0)</f>
        <v>無機</v>
      </c>
      <c r="O4824" s="70" t="str">
        <f>IF(J4824=[1]人員授權表!$C$85,"Casper李羿勳",IF(J4824=[1]人員授權表!$C$188,"Iring陳俊明",IF(J4824=[1]人員授權表!$C$189,"Brian陳泓霖",VLOOKUP(K4824,[1]人員授權表!D$2:E$249,2,FALSE))))</f>
        <v>Dennis陳汶宏</v>
      </c>
      <c r="P4824" s="67">
        <f t="shared" si="263"/>
        <v>44796</v>
      </c>
      <c r="Q4824" s="75" t="str">
        <f t="shared" si="265"/>
        <v>週二</v>
      </c>
      <c r="R4824" s="80">
        <v>44793</v>
      </c>
      <c r="AA4824" s="1"/>
    </row>
    <row r="4825" spans="3:27">
      <c r="D4825" s="68" t="s">
        <v>50</v>
      </c>
      <c r="E4825" s="70" t="s">
        <v>51</v>
      </c>
      <c r="F4825" s="70" t="s">
        <v>1937</v>
      </c>
      <c r="G4825" s="67">
        <v>44784</v>
      </c>
      <c r="H4825" s="67">
        <v>44798</v>
      </c>
      <c r="I4825" s="71">
        <f t="shared" si="264"/>
        <v>14</v>
      </c>
      <c r="J4825" s="72" t="s">
        <v>164</v>
      </c>
      <c r="K4825" s="72" t="s">
        <v>146</v>
      </c>
      <c r="L4825" s="73">
        <v>4</v>
      </c>
      <c r="M4825" s="73" t="s">
        <v>104</v>
      </c>
      <c r="N4825" s="68" t="str">
        <f>VLOOKUP(K4825,[1]人員授權表!D$3:G$249,4,0)</f>
        <v>無機</v>
      </c>
      <c r="O4825" s="70" t="str">
        <f>IF(J4825=[1]人員授權表!$C$85,"Casper李羿勳",IF(J4825=[1]人員授權表!$C$188,"Iring陳俊明",IF(J4825=[1]人員授權表!$C$189,"Brian陳泓霖",VLOOKUP(K4825,[1]人員授權表!D$2:E$249,2,FALSE))))</f>
        <v>Jack劉念忻</v>
      </c>
      <c r="P4825" s="67">
        <f t="shared" si="263"/>
        <v>44796</v>
      </c>
      <c r="Q4825" s="75" t="str">
        <f t="shared" si="265"/>
        <v>週二</v>
      </c>
      <c r="R4825" s="80">
        <v>44791</v>
      </c>
      <c r="AA4825" s="1"/>
    </row>
    <row r="4826" spans="3:27">
      <c r="D4826" s="68" t="s">
        <v>50</v>
      </c>
      <c r="E4826" s="70" t="s">
        <v>51</v>
      </c>
      <c r="F4826" s="70" t="s">
        <v>1937</v>
      </c>
      <c r="G4826" s="67">
        <v>44784</v>
      </c>
      <c r="H4826" s="67">
        <v>44798</v>
      </c>
      <c r="I4826" s="71">
        <f t="shared" si="264"/>
        <v>14</v>
      </c>
      <c r="J4826" s="72" t="s">
        <v>295</v>
      </c>
      <c r="K4826" s="72" t="s">
        <v>296</v>
      </c>
      <c r="L4826" s="73">
        <v>4</v>
      </c>
      <c r="M4826" s="73" t="s">
        <v>104</v>
      </c>
      <c r="N4826" s="68" t="str">
        <f>VLOOKUP(K4826,[1]人員授權表!D$3:G$249,4,0)</f>
        <v>無機</v>
      </c>
      <c r="O4826" s="70" t="str">
        <f>IF(J4826=[1]人員授權表!$C$85,"Casper李羿勳",IF(J4826=[1]人員授權表!$C$188,"Iring陳俊明",IF(J4826=[1]人員授權表!$C$189,"Brian陳泓霖",VLOOKUP(K4826,[1]人員授權表!D$2:E$249,2,FALSE))))</f>
        <v>Ken張智凱</v>
      </c>
      <c r="P4826" s="67">
        <f t="shared" si="263"/>
        <v>44796</v>
      </c>
      <c r="Q4826" s="75" t="str">
        <f t="shared" si="265"/>
        <v>週二</v>
      </c>
      <c r="R4826" s="80">
        <v>44788</v>
      </c>
      <c r="AA4826" s="1"/>
    </row>
    <row r="4827" spans="3:27">
      <c r="D4827" s="68" t="s">
        <v>50</v>
      </c>
      <c r="E4827" s="70" t="s">
        <v>82</v>
      </c>
      <c r="F4827" s="70" t="s">
        <v>1806</v>
      </c>
      <c r="G4827" s="67">
        <v>44784</v>
      </c>
      <c r="H4827" s="67">
        <v>44798</v>
      </c>
      <c r="I4827" s="71">
        <f t="shared" si="264"/>
        <v>14</v>
      </c>
      <c r="J4827" s="72" t="s">
        <v>125</v>
      </c>
      <c r="K4827" s="72" t="s">
        <v>126</v>
      </c>
      <c r="L4827" s="73">
        <v>2</v>
      </c>
      <c r="M4827" s="73" t="s">
        <v>86</v>
      </c>
      <c r="N4827" s="68" t="str">
        <f>VLOOKUP(K4827,[1]人員授權表!D$3:G$249,4,0)</f>
        <v>有機</v>
      </c>
      <c r="O4827" s="70" t="str">
        <f>IF(J4827=[1]人員授權表!$C$85,"Casper李羿勳",IF(J4827=[1]人員授權表!$C$188,"Iring陳俊明",IF(J4827=[1]人員授權表!$C$189,"Brian陳泓霖",VLOOKUP(K4827,[1]人員授權表!D$2:E$249,2,FALSE))))</f>
        <v>Lucy黃詩婷</v>
      </c>
      <c r="P4827" s="67">
        <f t="shared" si="263"/>
        <v>44796</v>
      </c>
      <c r="Q4827" s="75" t="str">
        <f t="shared" si="265"/>
        <v>週二</v>
      </c>
      <c r="R4827" s="80">
        <v>44792</v>
      </c>
      <c r="AA4827" s="1"/>
    </row>
    <row r="4828" spans="3:27">
      <c r="C4828" s="67">
        <v>44783</v>
      </c>
      <c r="D4828" s="68" t="s">
        <v>50</v>
      </c>
      <c r="E4828" s="70" t="s">
        <v>82</v>
      </c>
      <c r="F4828" s="70" t="s">
        <v>1806</v>
      </c>
      <c r="G4828" s="101">
        <v>44784</v>
      </c>
      <c r="H4828" s="101">
        <v>44798</v>
      </c>
      <c r="I4828" s="71">
        <f t="shared" si="264"/>
        <v>14</v>
      </c>
      <c r="J4828" s="72" t="s">
        <v>453</v>
      </c>
      <c r="K4828" s="72" t="s">
        <v>332</v>
      </c>
      <c r="L4828" s="73">
        <v>2</v>
      </c>
      <c r="M4828" s="73" t="s">
        <v>86</v>
      </c>
      <c r="N4828" s="68" t="str">
        <f>VLOOKUP(K4828,[1]人員授權表!D$3:G$249,4,0)</f>
        <v>有機</v>
      </c>
      <c r="O4828" s="70" t="str">
        <f>IF(J4828=[1]人員授權表!$C$85,"Casper李羿勳",IF(J4828=[1]人員授權表!$C$188,"Iring陳俊明",IF(J4828=[1]人員授權表!$C$189,"Brian陳泓霖",VLOOKUP(K4828,[1]人員授權表!D$2:E$249,2,FALSE))))</f>
        <v>Lucy黃詩婷</v>
      </c>
      <c r="P4828" s="101">
        <f t="shared" si="263"/>
        <v>44796</v>
      </c>
      <c r="Q4828" s="75" t="str">
        <f t="shared" si="265"/>
        <v>週二</v>
      </c>
      <c r="R4828" s="80">
        <v>44792</v>
      </c>
      <c r="AA4828" s="1"/>
    </row>
    <row r="4829" spans="3:27">
      <c r="C4829" s="67">
        <v>44788</v>
      </c>
      <c r="D4829" s="68" t="s">
        <v>50</v>
      </c>
      <c r="E4829" s="70" t="s">
        <v>82</v>
      </c>
      <c r="F4829" s="70" t="s">
        <v>1939</v>
      </c>
      <c r="G4829" s="101">
        <v>44784</v>
      </c>
      <c r="H4829" s="101">
        <v>44798</v>
      </c>
      <c r="I4829" s="71">
        <f t="shared" si="264"/>
        <v>14</v>
      </c>
      <c r="J4829" s="72" t="s">
        <v>453</v>
      </c>
      <c r="K4829" s="72" t="s">
        <v>332</v>
      </c>
      <c r="L4829" s="73">
        <v>2</v>
      </c>
      <c r="M4829" s="73" t="s">
        <v>86</v>
      </c>
      <c r="N4829" s="68" t="str">
        <f>VLOOKUP(K4829,[1]人員授權表!D$3:G$249,4,0)</f>
        <v>有機</v>
      </c>
      <c r="O4829" s="70" t="str">
        <f>IF(J4829=[1]人員授權表!$C$85,"Casper李羿勳",IF(J4829=[1]人員授權表!$C$188,"Iring陳俊明",IF(J4829=[1]人員授權表!$C$189,"Brian陳泓霖",VLOOKUP(K4829,[1]人員授權表!D$2:E$249,2,FALSE))))</f>
        <v>Lucy黃詩婷</v>
      </c>
      <c r="P4829" s="67">
        <f t="shared" si="263"/>
        <v>44796</v>
      </c>
      <c r="Q4829" s="75" t="str">
        <f t="shared" si="265"/>
        <v>週二</v>
      </c>
      <c r="R4829" s="80">
        <v>44792</v>
      </c>
      <c r="AA4829" s="1"/>
    </row>
    <row r="4830" spans="3:27">
      <c r="C4830" s="67">
        <v>44788</v>
      </c>
      <c r="D4830" s="68" t="s">
        <v>50</v>
      </c>
      <c r="E4830" s="70" t="s">
        <v>82</v>
      </c>
      <c r="F4830" s="70" t="s">
        <v>1940</v>
      </c>
      <c r="G4830" s="101">
        <v>44784</v>
      </c>
      <c r="H4830" s="101">
        <v>44798</v>
      </c>
      <c r="I4830" s="71">
        <f t="shared" si="264"/>
        <v>14</v>
      </c>
      <c r="J4830" s="72" t="s">
        <v>125</v>
      </c>
      <c r="K4830" s="72" t="s">
        <v>126</v>
      </c>
      <c r="L4830" s="73">
        <v>2</v>
      </c>
      <c r="M4830" s="73" t="s">
        <v>86</v>
      </c>
      <c r="N4830" s="68" t="str">
        <f>VLOOKUP(K4830,[1]人員授權表!D$3:G$249,4,0)</f>
        <v>有機</v>
      </c>
      <c r="O4830" s="70" t="str">
        <f>IF(J4830=[1]人員授權表!$C$85,"Casper李羿勳",IF(J4830=[1]人員授權表!$C$188,"Iring陳俊明",IF(J4830=[1]人員授權表!$C$189,"Brian陳泓霖",VLOOKUP(K4830,[1]人員授權表!D$2:E$249,2,FALSE))))</f>
        <v>Lucy黃詩婷</v>
      </c>
      <c r="P4830" s="67">
        <f t="shared" si="263"/>
        <v>44796</v>
      </c>
      <c r="Q4830" s="75" t="str">
        <f t="shared" si="265"/>
        <v>週二</v>
      </c>
      <c r="R4830" s="80">
        <v>44792</v>
      </c>
      <c r="AA4830" s="1"/>
    </row>
    <row r="4831" spans="3:27">
      <c r="C4831" s="67">
        <v>44788</v>
      </c>
      <c r="D4831" s="68" t="s">
        <v>50</v>
      </c>
      <c r="E4831" s="70" t="s">
        <v>82</v>
      </c>
      <c r="F4831" s="70" t="s">
        <v>1941</v>
      </c>
      <c r="G4831" s="101">
        <v>44784</v>
      </c>
      <c r="H4831" s="101">
        <v>44798</v>
      </c>
      <c r="I4831" s="71">
        <f t="shared" si="264"/>
        <v>14</v>
      </c>
      <c r="J4831" s="72" t="s">
        <v>453</v>
      </c>
      <c r="K4831" s="72" t="s">
        <v>332</v>
      </c>
      <c r="L4831" s="73">
        <v>3</v>
      </c>
      <c r="M4831" s="73" t="s">
        <v>86</v>
      </c>
      <c r="N4831" s="68" t="str">
        <f>VLOOKUP(K4831,[1]人員授權表!D$3:G$249,4,0)</f>
        <v>有機</v>
      </c>
      <c r="O4831" s="70" t="str">
        <f>IF(J4831=[1]人員授權表!$C$85,"Casper李羿勳",IF(J4831=[1]人員授權表!$C$188,"Iring陳俊明",IF(J4831=[1]人員授權表!$C$189,"Brian陳泓霖",VLOOKUP(K4831,[1]人員授權表!D$2:E$249,2,FALSE))))</f>
        <v>Lucy黃詩婷</v>
      </c>
      <c r="P4831" s="67">
        <f t="shared" si="263"/>
        <v>44796</v>
      </c>
      <c r="Q4831" s="75" t="str">
        <f t="shared" si="265"/>
        <v>週二</v>
      </c>
      <c r="R4831" s="80">
        <v>44792</v>
      </c>
      <c r="AA4831" s="1"/>
    </row>
    <row r="4832" spans="3:27">
      <c r="C4832" s="67">
        <v>44788</v>
      </c>
      <c r="D4832" s="68" t="s">
        <v>50</v>
      </c>
      <c r="E4832" s="70" t="s">
        <v>82</v>
      </c>
      <c r="F4832" s="70" t="s">
        <v>1942</v>
      </c>
      <c r="G4832" s="101">
        <v>44784</v>
      </c>
      <c r="H4832" s="101">
        <v>44798</v>
      </c>
      <c r="I4832" s="71">
        <f t="shared" si="264"/>
        <v>14</v>
      </c>
      <c r="J4832" s="72" t="s">
        <v>125</v>
      </c>
      <c r="K4832" s="72" t="s">
        <v>126</v>
      </c>
      <c r="L4832" s="73">
        <v>3</v>
      </c>
      <c r="M4832" s="73" t="s">
        <v>86</v>
      </c>
      <c r="N4832" s="68" t="str">
        <f>VLOOKUP(K4832,[1]人員授權表!D$3:G$249,4,0)</f>
        <v>有機</v>
      </c>
      <c r="O4832" s="70" t="str">
        <f>IF(J4832=[1]人員授權表!$C$85,"Casper李羿勳",IF(J4832=[1]人員授權表!$C$188,"Iring陳俊明",IF(J4832=[1]人員授權表!$C$189,"Brian陳泓霖",VLOOKUP(K4832,[1]人員授權表!D$2:E$249,2,FALSE))))</f>
        <v>Lucy黃詩婷</v>
      </c>
      <c r="P4832" s="67">
        <f t="shared" si="263"/>
        <v>44796</v>
      </c>
      <c r="Q4832" s="75" t="str">
        <f t="shared" si="265"/>
        <v>週二</v>
      </c>
      <c r="R4832" s="80">
        <v>44792</v>
      </c>
      <c r="AA4832" s="1"/>
    </row>
    <row r="4833" spans="3:27">
      <c r="C4833" s="67">
        <v>44783</v>
      </c>
      <c r="D4833" s="68" t="s">
        <v>50</v>
      </c>
      <c r="E4833" s="70" t="s">
        <v>82</v>
      </c>
      <c r="F4833" s="70" t="s">
        <v>1807</v>
      </c>
      <c r="G4833" s="101">
        <v>44784</v>
      </c>
      <c r="H4833" s="101">
        <v>44798</v>
      </c>
      <c r="I4833" s="71">
        <f t="shared" si="264"/>
        <v>14</v>
      </c>
      <c r="J4833" s="72" t="s">
        <v>125</v>
      </c>
      <c r="K4833" s="72" t="s">
        <v>126</v>
      </c>
      <c r="L4833" s="73">
        <v>2</v>
      </c>
      <c r="M4833" s="73" t="s">
        <v>86</v>
      </c>
      <c r="N4833" s="68" t="str">
        <f>VLOOKUP(K4833,[1]人員授權表!D$3:G$249,4,0)</f>
        <v>有機</v>
      </c>
      <c r="O4833" s="70" t="str">
        <f>IF(J4833=[1]人員授權表!$C$85,"Casper李羿勳",IF(J4833=[1]人員授權表!$C$188,"Iring陳俊明",IF(J4833=[1]人員授權表!$C$189,"Brian陳泓霖",VLOOKUP(K4833,[1]人員授權表!D$2:E$249,2,FALSE))))</f>
        <v>Lucy黃詩婷</v>
      </c>
      <c r="P4833" s="67">
        <f t="shared" si="263"/>
        <v>44796</v>
      </c>
      <c r="Q4833" s="75" t="str">
        <f t="shared" si="265"/>
        <v>週二</v>
      </c>
      <c r="R4833" s="80">
        <v>44792</v>
      </c>
      <c r="AA4833" s="1"/>
    </row>
    <row r="4834" spans="3:27">
      <c r="C4834" s="67">
        <v>44783</v>
      </c>
      <c r="D4834" s="68" t="s">
        <v>50</v>
      </c>
      <c r="E4834" s="70" t="s">
        <v>82</v>
      </c>
      <c r="F4834" s="70" t="s">
        <v>1807</v>
      </c>
      <c r="G4834" s="101">
        <v>44784</v>
      </c>
      <c r="H4834" s="101">
        <v>44798</v>
      </c>
      <c r="I4834" s="71">
        <f t="shared" si="264"/>
        <v>14</v>
      </c>
      <c r="J4834" s="72" t="s">
        <v>453</v>
      </c>
      <c r="K4834" s="72" t="s">
        <v>332</v>
      </c>
      <c r="L4834" s="73">
        <v>2</v>
      </c>
      <c r="M4834" s="73" t="s">
        <v>86</v>
      </c>
      <c r="N4834" s="68" t="str">
        <f>VLOOKUP(K4834,[1]人員授權表!D$3:G$249,4,0)</f>
        <v>有機</v>
      </c>
      <c r="O4834" s="70" t="str">
        <f>IF(J4834=[1]人員授權表!$C$85,"Casper李羿勳",IF(J4834=[1]人員授權表!$C$188,"Iring陳俊明",IF(J4834=[1]人員授權表!$C$189,"Brian陳泓霖",VLOOKUP(K4834,[1]人員授權表!D$2:E$249,2,FALSE))))</f>
        <v>Lucy黃詩婷</v>
      </c>
      <c r="P4834" s="67">
        <f t="shared" si="263"/>
        <v>44796</v>
      </c>
      <c r="Q4834" s="75" t="str">
        <f t="shared" si="265"/>
        <v>週二</v>
      </c>
      <c r="R4834" s="80">
        <v>44792</v>
      </c>
      <c r="AA4834" s="1"/>
    </row>
    <row r="4835" spans="3:27">
      <c r="D4835" s="68" t="s">
        <v>50</v>
      </c>
      <c r="E4835" s="70" t="s">
        <v>82</v>
      </c>
      <c r="F4835" s="70" t="s">
        <v>1808</v>
      </c>
      <c r="G4835" s="67">
        <v>44784</v>
      </c>
      <c r="H4835" s="67">
        <v>44798</v>
      </c>
      <c r="I4835" s="71">
        <f t="shared" si="264"/>
        <v>14</v>
      </c>
      <c r="J4835" s="72" t="s">
        <v>125</v>
      </c>
      <c r="K4835" s="72" t="s">
        <v>126</v>
      </c>
      <c r="L4835" s="73">
        <v>2</v>
      </c>
      <c r="M4835" s="73" t="s">
        <v>86</v>
      </c>
      <c r="N4835" s="68" t="str">
        <f>VLOOKUP(K4835,[1]人員授權表!D$3:G$249,4,0)</f>
        <v>有機</v>
      </c>
      <c r="O4835" s="70" t="str">
        <f>IF(J4835=[1]人員授權表!$C$85,"Casper李羿勳",IF(J4835=[1]人員授權表!$C$188,"Iring陳俊明",IF(J4835=[1]人員授權表!$C$189,"Brian陳泓霖",VLOOKUP(K4835,[1]人員授權表!D$2:E$249,2,FALSE))))</f>
        <v>Lucy黃詩婷</v>
      </c>
      <c r="P4835" s="67">
        <f t="shared" si="263"/>
        <v>44796</v>
      </c>
      <c r="Q4835" s="75" t="str">
        <f t="shared" si="265"/>
        <v>週二</v>
      </c>
      <c r="R4835" s="80">
        <v>44792</v>
      </c>
      <c r="AA4835" s="1"/>
    </row>
    <row r="4836" spans="3:27">
      <c r="C4836" s="67">
        <v>44783</v>
      </c>
      <c r="D4836" s="68" t="s">
        <v>50</v>
      </c>
      <c r="E4836" s="70" t="s">
        <v>82</v>
      </c>
      <c r="F4836" s="70" t="s">
        <v>1808</v>
      </c>
      <c r="G4836" s="101">
        <v>44784</v>
      </c>
      <c r="H4836" s="101">
        <v>44798</v>
      </c>
      <c r="I4836" s="71">
        <f t="shared" si="264"/>
        <v>14</v>
      </c>
      <c r="J4836" s="72" t="s">
        <v>453</v>
      </c>
      <c r="K4836" s="72" t="s">
        <v>332</v>
      </c>
      <c r="L4836" s="73">
        <v>2</v>
      </c>
      <c r="M4836" s="73" t="s">
        <v>86</v>
      </c>
      <c r="N4836" s="68" t="str">
        <f>VLOOKUP(K4836,[1]人員授權表!D$3:G$249,4,0)</f>
        <v>有機</v>
      </c>
      <c r="O4836" s="70" t="str">
        <f>IF(J4836=[1]人員授權表!$C$85,"Casper李羿勳",IF(J4836=[1]人員授權表!$C$188,"Iring陳俊明",IF(J4836=[1]人員授權表!$C$189,"Brian陳泓霖",VLOOKUP(K4836,[1]人員授權表!D$2:E$249,2,FALSE))))</f>
        <v>Lucy黃詩婷</v>
      </c>
      <c r="P4836" s="67">
        <f t="shared" si="263"/>
        <v>44796</v>
      </c>
      <c r="Q4836" s="75" t="str">
        <f t="shared" si="265"/>
        <v>週二</v>
      </c>
      <c r="R4836" s="80">
        <v>44792</v>
      </c>
      <c r="AA4836" s="1"/>
    </row>
    <row r="4837" spans="3:27">
      <c r="D4837" s="68" t="s">
        <v>50</v>
      </c>
      <c r="E4837" s="70" t="s">
        <v>82</v>
      </c>
      <c r="F4837" s="70" t="s">
        <v>1809</v>
      </c>
      <c r="G4837" s="67">
        <v>44784</v>
      </c>
      <c r="H4837" s="67">
        <v>44798</v>
      </c>
      <c r="I4837" s="71">
        <f t="shared" si="264"/>
        <v>14</v>
      </c>
      <c r="J4837" s="72" t="s">
        <v>125</v>
      </c>
      <c r="K4837" s="72" t="s">
        <v>126</v>
      </c>
      <c r="L4837" s="73">
        <v>2</v>
      </c>
      <c r="M4837" s="73" t="s">
        <v>86</v>
      </c>
      <c r="N4837" s="68" t="str">
        <f>VLOOKUP(K4837,[1]人員授權表!D$3:G$249,4,0)</f>
        <v>有機</v>
      </c>
      <c r="O4837" s="70" t="str">
        <f>IF(J4837=[1]人員授權表!$C$85,"Casper李羿勳",IF(J4837=[1]人員授權表!$C$188,"Iring陳俊明",IF(J4837=[1]人員授權表!$C$189,"Brian陳泓霖",VLOOKUP(K4837,[1]人員授權表!D$2:E$249,2,FALSE))))</f>
        <v>Lucy黃詩婷</v>
      </c>
      <c r="P4837" s="67">
        <f t="shared" si="263"/>
        <v>44796</v>
      </c>
      <c r="Q4837" s="75" t="str">
        <f t="shared" si="265"/>
        <v>週二</v>
      </c>
      <c r="R4837" s="80">
        <v>44792</v>
      </c>
      <c r="AA4837" s="1"/>
    </row>
    <row r="4838" spans="3:27">
      <c r="C4838" s="67">
        <v>44783</v>
      </c>
      <c r="D4838" s="68" t="s">
        <v>50</v>
      </c>
      <c r="E4838" s="70" t="s">
        <v>82</v>
      </c>
      <c r="F4838" s="70" t="s">
        <v>1809</v>
      </c>
      <c r="G4838" s="101">
        <v>44784</v>
      </c>
      <c r="H4838" s="101">
        <v>44798</v>
      </c>
      <c r="I4838" s="71">
        <f t="shared" si="264"/>
        <v>14</v>
      </c>
      <c r="J4838" s="72" t="s">
        <v>453</v>
      </c>
      <c r="K4838" s="72" t="s">
        <v>332</v>
      </c>
      <c r="L4838" s="73">
        <v>2</v>
      </c>
      <c r="M4838" s="73" t="s">
        <v>86</v>
      </c>
      <c r="N4838" s="68" t="str">
        <f>VLOOKUP(K4838,[1]人員授權表!D$3:G$249,4,0)</f>
        <v>有機</v>
      </c>
      <c r="O4838" s="70" t="str">
        <f>IF(J4838=[1]人員授權表!$C$85,"Casper李羿勳",IF(J4838=[1]人員授權表!$C$188,"Iring陳俊明",IF(J4838=[1]人員授權表!$C$189,"Brian陳泓霖",VLOOKUP(K4838,[1]人員授權表!D$2:E$249,2,FALSE))))</f>
        <v>Lucy黃詩婷</v>
      </c>
      <c r="P4838" s="67">
        <f t="shared" ref="P4838:P4849" si="266">H4838-2</f>
        <v>44796</v>
      </c>
      <c r="Q4838" s="75" t="str">
        <f t="shared" si="265"/>
        <v>週二</v>
      </c>
      <c r="R4838" s="80">
        <v>44792</v>
      </c>
      <c r="AA4838" s="1"/>
    </row>
    <row r="4839" spans="3:27">
      <c r="C4839" s="67">
        <v>44782</v>
      </c>
      <c r="D4839" s="68" t="s">
        <v>50</v>
      </c>
      <c r="E4839" s="70" t="s">
        <v>82</v>
      </c>
      <c r="F4839" s="70" t="s">
        <v>1943</v>
      </c>
      <c r="G4839" s="67">
        <v>44777</v>
      </c>
      <c r="H4839" s="101">
        <v>44798</v>
      </c>
      <c r="I4839" s="71">
        <f t="shared" si="264"/>
        <v>21</v>
      </c>
      <c r="J4839" s="72" t="s">
        <v>195</v>
      </c>
      <c r="K4839" s="72" t="s">
        <v>196</v>
      </c>
      <c r="L4839" s="73">
        <v>12</v>
      </c>
      <c r="M4839" s="73" t="s">
        <v>104</v>
      </c>
      <c r="N4839" s="68" t="str">
        <f>VLOOKUP(K4839,[1]人員授權表!D$3:G$249,4,0)</f>
        <v>無機</v>
      </c>
      <c r="O4839" s="70" t="str">
        <f>IF(J4839=[1]人員授權表!$C$85,"Casper李羿勳",IF(J4839=[1]人員授權表!$C$188,"Iring陳俊明",IF(J4839=[1]人員授權表!$C$189,"Brian陳泓霖",VLOOKUP(K4839,[1]人員授權表!D$2:E$249,2,FALSE))))</f>
        <v>Debby胡萱黛</v>
      </c>
      <c r="P4839" s="67">
        <f t="shared" si="266"/>
        <v>44796</v>
      </c>
      <c r="Q4839" s="75" t="str">
        <f t="shared" si="265"/>
        <v>週二</v>
      </c>
      <c r="R4839" s="80">
        <v>44789</v>
      </c>
      <c r="U4839" s="70">
        <v>1</v>
      </c>
      <c r="Y4839" s="78">
        <v>44797</v>
      </c>
      <c r="Z4839" s="79" t="s">
        <v>1944</v>
      </c>
      <c r="AA4839" s="1"/>
    </row>
    <row r="4840" spans="3:27">
      <c r="C4840" s="67">
        <v>44782</v>
      </c>
      <c r="D4840" s="68" t="s">
        <v>50</v>
      </c>
      <c r="E4840" s="70" t="s">
        <v>82</v>
      </c>
      <c r="F4840" s="70" t="s">
        <v>1943</v>
      </c>
      <c r="G4840" s="67">
        <v>44777</v>
      </c>
      <c r="H4840" s="101">
        <v>44798</v>
      </c>
      <c r="I4840" s="71">
        <f t="shared" si="264"/>
        <v>21</v>
      </c>
      <c r="J4840" s="72" t="s">
        <v>204</v>
      </c>
      <c r="K4840" s="72" t="s">
        <v>205</v>
      </c>
      <c r="L4840" s="73">
        <v>12</v>
      </c>
      <c r="M4840" s="73" t="s">
        <v>104</v>
      </c>
      <c r="N4840" s="68" t="str">
        <f>VLOOKUP(K4840,[1]人員授權表!D$3:G$249,4,0)</f>
        <v>無機</v>
      </c>
      <c r="O4840" s="70" t="str">
        <f>IF(J4840=[1]人員授權表!$C$85,"Casper李羿勳",IF(J4840=[1]人員授權表!$C$188,"Iring陳俊明",IF(J4840=[1]人員授權表!$C$189,"Brian陳泓霖",VLOOKUP(K4840,[1]人員授權表!D$2:E$249,2,FALSE))))</f>
        <v>Iring陳俊明</v>
      </c>
      <c r="P4840" s="67">
        <f t="shared" si="266"/>
        <v>44796</v>
      </c>
      <c r="Q4840" s="75" t="str">
        <f t="shared" si="265"/>
        <v>週二</v>
      </c>
      <c r="R4840" s="80">
        <v>44783</v>
      </c>
      <c r="AA4840" s="1"/>
    </row>
    <row r="4841" spans="3:27">
      <c r="C4841" s="67">
        <v>44782</v>
      </c>
      <c r="D4841" s="68" t="s">
        <v>50</v>
      </c>
      <c r="E4841" s="70" t="s">
        <v>82</v>
      </c>
      <c r="F4841" s="70" t="s">
        <v>1943</v>
      </c>
      <c r="G4841" s="67">
        <v>44777</v>
      </c>
      <c r="H4841" s="101">
        <v>44798</v>
      </c>
      <c r="I4841" s="71">
        <f t="shared" si="264"/>
        <v>21</v>
      </c>
      <c r="J4841" s="72" t="s">
        <v>198</v>
      </c>
      <c r="K4841" s="72" t="s">
        <v>199</v>
      </c>
      <c r="L4841" s="73">
        <v>12</v>
      </c>
      <c r="M4841" s="73" t="s">
        <v>104</v>
      </c>
      <c r="N4841" s="68" t="str">
        <f>VLOOKUP(K4841,[1]人員授權表!D$3:G$249,4,0)</f>
        <v>無機</v>
      </c>
      <c r="O4841" s="70" t="str">
        <f>IF(J4841=[1]人員授權表!$C$85,"Casper李羿勳",IF(J4841=[1]人員授權表!$C$188,"Iring陳俊明",IF(J4841=[1]人員授權表!$C$189,"Brian陳泓霖",VLOOKUP(K4841,[1]人員授權表!D$2:E$249,2,FALSE))))</f>
        <v>Vicky游崴涵</v>
      </c>
      <c r="P4841" s="67">
        <f t="shared" si="266"/>
        <v>44796</v>
      </c>
      <c r="Q4841" s="75" t="str">
        <f t="shared" si="265"/>
        <v>週二</v>
      </c>
      <c r="R4841" s="80">
        <v>44783</v>
      </c>
      <c r="AA4841" s="1"/>
    </row>
    <row r="4842" spans="3:27">
      <c r="C4842" s="67">
        <v>44782</v>
      </c>
      <c r="D4842" s="68" t="s">
        <v>50</v>
      </c>
      <c r="E4842" s="70" t="s">
        <v>82</v>
      </c>
      <c r="F4842" s="70" t="s">
        <v>1943</v>
      </c>
      <c r="G4842" s="67">
        <v>44777</v>
      </c>
      <c r="H4842" s="101">
        <v>44798</v>
      </c>
      <c r="I4842" s="71">
        <f t="shared" si="264"/>
        <v>21</v>
      </c>
      <c r="J4842" s="72" t="s">
        <v>141</v>
      </c>
      <c r="K4842" s="72" t="s">
        <v>142</v>
      </c>
      <c r="L4842" s="73">
        <v>12</v>
      </c>
      <c r="M4842" s="73" t="s">
        <v>104</v>
      </c>
      <c r="N4842" s="68" t="str">
        <f>VLOOKUP(K4842,[1]人員授權表!D$3:G$249,4,0)</f>
        <v>無機</v>
      </c>
      <c r="O4842" s="70" t="str">
        <f>IF(J4842=[1]人員授權表!$C$85,"Casper李羿勳",IF(J4842=[1]人員授權表!$C$188,"Iring陳俊明",IF(J4842=[1]人員授權表!$C$189,"Brian陳泓霖",VLOOKUP(K4842,[1]人員授權表!D$2:E$249,2,FALSE))))</f>
        <v>Dennis陳汶宏</v>
      </c>
      <c r="P4842" s="67">
        <f t="shared" si="266"/>
        <v>44796</v>
      </c>
      <c r="Q4842" s="75" t="str">
        <f t="shared" si="265"/>
        <v>週二</v>
      </c>
      <c r="R4842" s="80">
        <v>44784</v>
      </c>
      <c r="AA4842" s="1"/>
    </row>
    <row r="4843" spans="3:27">
      <c r="C4843" s="67">
        <v>44782</v>
      </c>
      <c r="D4843" s="68" t="s">
        <v>50</v>
      </c>
      <c r="E4843" s="70" t="s">
        <v>82</v>
      </c>
      <c r="F4843" s="70" t="s">
        <v>1943</v>
      </c>
      <c r="G4843" s="67">
        <v>44777</v>
      </c>
      <c r="H4843" s="101">
        <v>44798</v>
      </c>
      <c r="I4843" s="71">
        <f t="shared" si="264"/>
        <v>21</v>
      </c>
      <c r="J4843" s="72" t="s">
        <v>175</v>
      </c>
      <c r="K4843" s="72" t="s">
        <v>176</v>
      </c>
      <c r="L4843" s="73">
        <v>12</v>
      </c>
      <c r="M4843" s="73" t="s">
        <v>104</v>
      </c>
      <c r="N4843" s="68" t="str">
        <f>VLOOKUP(K4843,[1]人員授權表!D$3:G$249,4,0)</f>
        <v>無機</v>
      </c>
      <c r="O4843" s="70" t="s">
        <v>177</v>
      </c>
      <c r="P4843" s="67">
        <f t="shared" si="266"/>
        <v>44796</v>
      </c>
      <c r="Q4843" s="75" t="str">
        <f t="shared" si="265"/>
        <v>週二</v>
      </c>
      <c r="R4843" s="80">
        <v>44785</v>
      </c>
      <c r="AA4843" s="1"/>
    </row>
    <row r="4844" spans="3:27">
      <c r="C4844" s="67">
        <v>44782</v>
      </c>
      <c r="D4844" s="68" t="s">
        <v>50</v>
      </c>
      <c r="E4844" s="70" t="s">
        <v>82</v>
      </c>
      <c r="F4844" s="70" t="s">
        <v>1943</v>
      </c>
      <c r="G4844" s="67">
        <v>44777</v>
      </c>
      <c r="H4844" s="101">
        <v>44798</v>
      </c>
      <c r="I4844" s="71">
        <f t="shared" si="264"/>
        <v>21</v>
      </c>
      <c r="J4844" s="72" t="s">
        <v>167</v>
      </c>
      <c r="K4844" s="72" t="s">
        <v>1470</v>
      </c>
      <c r="L4844" s="73">
        <v>12</v>
      </c>
      <c r="M4844" s="73" t="s">
        <v>104</v>
      </c>
      <c r="N4844" s="68" t="str">
        <f>VLOOKUP(K4844,[1]人員授權表!D$3:G$249,4,0)</f>
        <v>有機</v>
      </c>
      <c r="O4844" s="70" t="str">
        <f>IF(J4844=[1]人員授權表!$C$85,"Casper李羿勳",IF(J4844=[1]人員授權表!$C$188,"Iring陳俊明",IF(J4844=[1]人員授權表!$C$189,"Brian陳泓霖",VLOOKUP(K4844,[1]人員授權表!D$2:E$249,2,FALSE))))</f>
        <v>Una林庭瑄</v>
      </c>
      <c r="P4844" s="67">
        <f t="shared" si="266"/>
        <v>44796</v>
      </c>
      <c r="Q4844" s="75" t="str">
        <f t="shared" si="265"/>
        <v>週二</v>
      </c>
      <c r="R4844" s="80">
        <v>44783</v>
      </c>
      <c r="AA4844" s="1"/>
    </row>
    <row r="4845" spans="3:27">
      <c r="C4845" s="67">
        <v>44782</v>
      </c>
      <c r="D4845" s="68" t="s">
        <v>50</v>
      </c>
      <c r="E4845" s="70" t="s">
        <v>82</v>
      </c>
      <c r="F4845" s="70" t="s">
        <v>1943</v>
      </c>
      <c r="G4845" s="67">
        <v>44777</v>
      </c>
      <c r="H4845" s="101">
        <v>44798</v>
      </c>
      <c r="I4845" s="71">
        <f t="shared" si="264"/>
        <v>21</v>
      </c>
      <c r="J4845" s="72" t="s">
        <v>188</v>
      </c>
      <c r="K4845" s="72" t="s">
        <v>189</v>
      </c>
      <c r="L4845" s="73">
        <v>12</v>
      </c>
      <c r="M4845" s="73" t="s">
        <v>104</v>
      </c>
      <c r="N4845" s="68" t="str">
        <f>VLOOKUP(K4845,[1]人員授權表!D$3:G$249,4,0)</f>
        <v>無機</v>
      </c>
      <c r="O4845" s="70" t="str">
        <f>IF(J4845=[1]人員授權表!$C$85,"Casper李羿勳",IF(J4845=[1]人員授權表!$C$188,"Iring陳俊明",IF(J4845=[1]人員授權表!$C$189,"Brian陳泓霖",VLOOKUP(K4845,[1]人員授權表!D$2:E$249,2,FALSE))))</f>
        <v>Iring陳俊明</v>
      </c>
      <c r="P4845" s="67">
        <f t="shared" si="266"/>
        <v>44796</v>
      </c>
      <c r="Q4845" s="75" t="str">
        <f t="shared" si="265"/>
        <v>週二</v>
      </c>
      <c r="R4845" s="80">
        <v>44783</v>
      </c>
      <c r="AA4845" s="1"/>
    </row>
    <row r="4846" spans="3:27">
      <c r="C4846" s="67">
        <v>44805</v>
      </c>
      <c r="D4846" s="68" t="s">
        <v>50</v>
      </c>
      <c r="E4846" s="70" t="s">
        <v>82</v>
      </c>
      <c r="F4846" s="70" t="s">
        <v>1943</v>
      </c>
      <c r="G4846" s="67">
        <v>44777</v>
      </c>
      <c r="H4846" s="101">
        <v>44798</v>
      </c>
      <c r="I4846" s="71">
        <f t="shared" si="264"/>
        <v>21</v>
      </c>
      <c r="J4846" s="72" t="s">
        <v>919</v>
      </c>
      <c r="K4846" s="72" t="s">
        <v>187</v>
      </c>
      <c r="L4846" s="73">
        <v>12</v>
      </c>
      <c r="M4846" s="73" t="s">
        <v>104</v>
      </c>
      <c r="N4846" s="68" t="str">
        <f>VLOOKUP(K4846,[1]人員授權表!D$3:G$249,4,0)</f>
        <v>無機</v>
      </c>
      <c r="O4846" s="70" t="str">
        <f>IF(J4846=[1]人員授權表!$C$85,"Casper李羿勳",IF(J4846=[1]人員授權表!$C$188,"Iring陳俊明",IF(J4846=[1]人員授權表!$C$189,"Brian陳泓霖",VLOOKUP(K4846,[1]人員授權表!D$2:E$249,2,FALSE))))</f>
        <v>Ruby黃家蓁</v>
      </c>
      <c r="P4846" s="67">
        <f t="shared" si="266"/>
        <v>44796</v>
      </c>
      <c r="Q4846" s="75" t="str">
        <f t="shared" si="265"/>
        <v>週二</v>
      </c>
      <c r="R4846" s="80">
        <v>44806</v>
      </c>
      <c r="S4846" s="113">
        <v>44806</v>
      </c>
      <c r="V4846" s="70">
        <v>1</v>
      </c>
      <c r="Y4846" s="78">
        <v>44806</v>
      </c>
      <c r="Z4846" s="79" t="s">
        <v>1914</v>
      </c>
      <c r="AA4846" s="1"/>
    </row>
    <row r="4847" spans="3:27">
      <c r="C4847" s="67">
        <v>44782</v>
      </c>
      <c r="D4847" s="68" t="s">
        <v>50</v>
      </c>
      <c r="E4847" s="70" t="s">
        <v>82</v>
      </c>
      <c r="F4847" s="4" t="s">
        <v>1945</v>
      </c>
      <c r="G4847" s="67">
        <v>44776</v>
      </c>
      <c r="H4847" s="101">
        <v>44798</v>
      </c>
      <c r="I4847" s="71">
        <f t="shared" si="264"/>
        <v>22</v>
      </c>
      <c r="J4847" s="72" t="s">
        <v>195</v>
      </c>
      <c r="K4847" s="72" t="s">
        <v>196</v>
      </c>
      <c r="L4847" s="73">
        <v>5</v>
      </c>
      <c r="M4847" s="73" t="s">
        <v>104</v>
      </c>
      <c r="N4847" s="68" t="str">
        <f>VLOOKUP(K4847,[1]人員授權表!D$3:G$249,4,0)</f>
        <v>無機</v>
      </c>
      <c r="O4847" s="70" t="str">
        <f>IF(J4847=[1]人員授權表!$C$85,"Casper李羿勳",IF(J4847=[1]人員授權表!$C$188,"Iring陳俊明",IF(J4847=[1]人員授權表!$C$189,"Brian陳泓霖",VLOOKUP(K4847,[1]人員授權表!D$2:E$249,2,FALSE))))</f>
        <v>Debby胡萱黛</v>
      </c>
      <c r="P4847" s="67">
        <f t="shared" si="266"/>
        <v>44796</v>
      </c>
      <c r="Q4847" s="75" t="str">
        <f t="shared" si="265"/>
        <v>週二</v>
      </c>
      <c r="R4847" s="80">
        <v>44789</v>
      </c>
      <c r="AA4847" s="1"/>
    </row>
    <row r="4848" spans="3:27">
      <c r="C4848" s="67">
        <v>44782</v>
      </c>
      <c r="D4848" s="68" t="s">
        <v>50</v>
      </c>
      <c r="E4848" s="70" t="s">
        <v>82</v>
      </c>
      <c r="F4848" s="4" t="s">
        <v>1946</v>
      </c>
      <c r="G4848" s="67">
        <v>44776</v>
      </c>
      <c r="H4848" s="101">
        <v>44798</v>
      </c>
      <c r="I4848" s="71">
        <f t="shared" si="264"/>
        <v>22</v>
      </c>
      <c r="J4848" s="72" t="s">
        <v>204</v>
      </c>
      <c r="K4848" s="72" t="s">
        <v>205</v>
      </c>
      <c r="L4848" s="73">
        <v>5</v>
      </c>
      <c r="M4848" s="73" t="s">
        <v>104</v>
      </c>
      <c r="N4848" s="68" t="str">
        <f>VLOOKUP(K4848,[1]人員授權表!D$3:G$249,4,0)</f>
        <v>無機</v>
      </c>
      <c r="O4848" s="70" t="str">
        <f>IF(J4848=[1]人員授權表!$C$85,"Casper李羿勳",IF(J4848=[1]人員授權表!$C$188,"Iring陳俊明",IF(J4848=[1]人員授權表!$C$189,"Brian陳泓霖",VLOOKUP(K4848,[1]人員授權表!D$2:E$249,2,FALSE))))</f>
        <v>Iring陳俊明</v>
      </c>
      <c r="P4848" s="67">
        <f t="shared" si="266"/>
        <v>44796</v>
      </c>
      <c r="Q4848" s="75" t="str">
        <f t="shared" si="265"/>
        <v>週二</v>
      </c>
      <c r="R4848" s="80">
        <v>44783</v>
      </c>
      <c r="AA4848" s="1"/>
    </row>
    <row r="4849" spans="2:27">
      <c r="C4849" s="67">
        <v>44782</v>
      </c>
      <c r="D4849" s="68" t="s">
        <v>50</v>
      </c>
      <c r="E4849" s="70" t="s">
        <v>82</v>
      </c>
      <c r="F4849" s="4" t="s">
        <v>1946</v>
      </c>
      <c r="G4849" s="67">
        <v>44776</v>
      </c>
      <c r="H4849" s="101">
        <v>44798</v>
      </c>
      <c r="I4849" s="71">
        <f t="shared" si="264"/>
        <v>22</v>
      </c>
      <c r="J4849" s="72" t="s">
        <v>151</v>
      </c>
      <c r="K4849" s="72" t="s">
        <v>1651</v>
      </c>
      <c r="L4849" s="73">
        <v>5</v>
      </c>
      <c r="M4849" s="73" t="s">
        <v>104</v>
      </c>
      <c r="N4849" s="68" t="str">
        <f>VLOOKUP(K4849,[1]人員授權表!D$3:G$249,4,0)</f>
        <v>無機</v>
      </c>
      <c r="O4849" s="70" t="str">
        <f>IF(J4849=[1]人員授權表!$C$85,"Casper李羿勳",IF(J4849=[1]人員授權表!$C$188,"Iring陳俊明",IF(J4849=[1]人員授權表!$C$189,"Brian陳泓霖",VLOOKUP(K4849,[1]人員授權表!D$2:E$249,2,FALSE))))</f>
        <v>Vicky游崴涵</v>
      </c>
      <c r="P4849" s="67">
        <f t="shared" si="266"/>
        <v>44796</v>
      </c>
      <c r="Q4849" s="75" t="str">
        <f t="shared" si="265"/>
        <v>週二</v>
      </c>
      <c r="R4849" s="80">
        <v>44789</v>
      </c>
      <c r="AA4849" s="1"/>
    </row>
    <row r="4850" spans="2:27">
      <c r="C4850" s="67">
        <v>44782</v>
      </c>
      <c r="D4850" s="68" t="s">
        <v>50</v>
      </c>
      <c r="E4850" s="70" t="s">
        <v>82</v>
      </c>
      <c r="F4850" s="4" t="s">
        <v>1945</v>
      </c>
      <c r="G4850" s="67">
        <v>44776</v>
      </c>
      <c r="H4850" s="101">
        <v>44798</v>
      </c>
      <c r="I4850" s="71">
        <f t="shared" si="264"/>
        <v>22</v>
      </c>
      <c r="J4850" s="72" t="s">
        <v>1947</v>
      </c>
      <c r="K4850" s="72" t="s">
        <v>1782</v>
      </c>
      <c r="L4850" s="110">
        <v>4</v>
      </c>
      <c r="M4850" s="73" t="s">
        <v>104</v>
      </c>
      <c r="N4850" s="68" t="str">
        <f>VLOOKUP(K4850,[1]人員授權表!D$3:G$249,4,0)</f>
        <v>有機</v>
      </c>
      <c r="O4850" s="70" t="str">
        <f>IF(J4850=[1]人員授權表!$C$85,"Casper李羿勳",IF(J4850=[1]人員授權表!$C$188,"Iring陳俊明",IF(J4850=[1]人員授權表!$C$189,"Brian陳泓霖",VLOOKUP(K4850,[1]人員授權表!D$2:E$249,2,FALSE))))</f>
        <v>Casper李羿勳</v>
      </c>
      <c r="P4850" s="67">
        <f>H4850-3</f>
        <v>44795</v>
      </c>
      <c r="Q4850" s="75" t="str">
        <f t="shared" si="265"/>
        <v>週一</v>
      </c>
      <c r="R4850" s="80">
        <v>44785</v>
      </c>
      <c r="AA4850" s="1"/>
    </row>
    <row r="4851" spans="2:27">
      <c r="C4851" s="67">
        <v>44805</v>
      </c>
      <c r="D4851" s="68" t="s">
        <v>50</v>
      </c>
      <c r="E4851" s="70" t="s">
        <v>82</v>
      </c>
      <c r="F4851" s="4" t="s">
        <v>1946</v>
      </c>
      <c r="G4851" s="67">
        <v>44776</v>
      </c>
      <c r="H4851" s="101">
        <v>44798</v>
      </c>
      <c r="I4851" s="71">
        <f t="shared" si="264"/>
        <v>22</v>
      </c>
      <c r="J4851" s="72" t="s">
        <v>919</v>
      </c>
      <c r="K4851" s="72" t="s">
        <v>187</v>
      </c>
      <c r="L4851" s="73">
        <v>5</v>
      </c>
      <c r="M4851" s="73" t="s">
        <v>104</v>
      </c>
      <c r="N4851" s="68" t="str">
        <f>VLOOKUP(K4851,[1]人員授權表!D$3:G$249,4,0)</f>
        <v>無機</v>
      </c>
      <c r="O4851" s="70" t="str">
        <f>IF(J4851=[1]人員授權表!$C$85,"Casper李羿勳",IF(J4851=[1]人員授權表!$C$188,"Iring陳俊明",IF(J4851=[1]人員授權表!$C$189,"Brian陳泓霖",VLOOKUP(K4851,[1]人員授權表!D$2:E$249,2,FALSE))))</f>
        <v>Ruby黃家蓁</v>
      </c>
      <c r="P4851" s="67">
        <f t="shared" ref="P4851:P4914" si="267">H4851-2</f>
        <v>44796</v>
      </c>
      <c r="Q4851" s="75" t="str">
        <f t="shared" si="265"/>
        <v>週二</v>
      </c>
      <c r="R4851" s="80">
        <v>44806</v>
      </c>
      <c r="S4851" s="113">
        <v>44806</v>
      </c>
      <c r="V4851" s="70">
        <v>1</v>
      </c>
      <c r="Y4851" s="78">
        <v>44806</v>
      </c>
      <c r="Z4851" s="79" t="s">
        <v>1914</v>
      </c>
      <c r="AA4851" s="1"/>
    </row>
    <row r="4852" spans="2:27">
      <c r="B4852" s="66">
        <v>44775</v>
      </c>
      <c r="D4852" s="68" t="s">
        <v>50</v>
      </c>
      <c r="E4852" s="70" t="s">
        <v>82</v>
      </c>
      <c r="F4852" s="70" t="s">
        <v>1948</v>
      </c>
      <c r="G4852" s="67">
        <v>44784</v>
      </c>
      <c r="H4852" s="67">
        <v>44798</v>
      </c>
      <c r="I4852" s="71">
        <f t="shared" si="264"/>
        <v>14</v>
      </c>
      <c r="J4852" s="72" t="s">
        <v>235</v>
      </c>
      <c r="K4852" s="72" t="s">
        <v>236</v>
      </c>
      <c r="L4852" s="73">
        <v>4</v>
      </c>
      <c r="M4852" s="73" t="s">
        <v>324</v>
      </c>
      <c r="N4852" s="68" t="str">
        <f>VLOOKUP(K4852,[1]人員授權表!D$3:G$249,4,0)</f>
        <v>無機</v>
      </c>
      <c r="O4852" s="70" t="str">
        <f>IF(J4852=[1]人員授權表!$C$85,"Casper李羿勳",IF(J4852=[1]人員授權表!$C$188,"Iring陳俊明",IF(J4852=[1]人員授權表!$C$189,"Brian陳泓霖",VLOOKUP(K4852,[1]人員授權表!D$2:E$249,2,FALSE))))</f>
        <v>Vicky游崴涵</v>
      </c>
      <c r="P4852" s="67">
        <f t="shared" si="267"/>
        <v>44796</v>
      </c>
      <c r="Q4852" s="75" t="str">
        <f t="shared" si="265"/>
        <v>週二</v>
      </c>
      <c r="R4852" s="80">
        <v>44797</v>
      </c>
      <c r="W4852" s="70">
        <v>1</v>
      </c>
      <c r="Z4852" s="79" t="s">
        <v>1949</v>
      </c>
      <c r="AA4852" s="1"/>
    </row>
    <row r="4853" spans="2:27">
      <c r="B4853" s="66">
        <v>44775</v>
      </c>
      <c r="D4853" s="68" t="s">
        <v>50</v>
      </c>
      <c r="E4853" s="70" t="s">
        <v>51</v>
      </c>
      <c r="F4853" s="70" t="s">
        <v>1950</v>
      </c>
      <c r="G4853" s="67">
        <v>44782</v>
      </c>
      <c r="H4853" s="67">
        <v>44799</v>
      </c>
      <c r="I4853" s="71">
        <f t="shared" si="264"/>
        <v>17</v>
      </c>
      <c r="J4853" s="72" t="s">
        <v>66</v>
      </c>
      <c r="K4853" s="72" t="s">
        <v>64</v>
      </c>
      <c r="L4853" s="73">
        <v>1</v>
      </c>
      <c r="M4853" s="73" t="s">
        <v>91</v>
      </c>
      <c r="N4853" s="68" t="str">
        <f>VLOOKUP(K4853,[1]人員授權表!D$3:G$249,4,0)</f>
        <v>有機</v>
      </c>
      <c r="O4853" s="70" t="str">
        <f>IF(J4853=[1]人員授權表!$C$85,"Casper李羿勳",IF(J4853=[1]人員授權表!$C$188,"Iring陳俊明",IF(J4853=[1]人員授權表!$C$189,"Brian陳泓霖",VLOOKUP(K4853,[1]人員授權表!D$2:E$249,2,FALSE))))</f>
        <v>Casper李羿勳</v>
      </c>
      <c r="P4853" s="67">
        <f t="shared" si="267"/>
        <v>44797</v>
      </c>
      <c r="Q4853" s="75" t="str">
        <f t="shared" si="265"/>
        <v>週三</v>
      </c>
      <c r="R4853" s="80">
        <v>44797</v>
      </c>
      <c r="AA4853" s="1"/>
    </row>
    <row r="4854" spans="2:27">
      <c r="B4854" s="66">
        <v>44775</v>
      </c>
      <c r="D4854" s="68" t="s">
        <v>50</v>
      </c>
      <c r="E4854" s="70" t="s">
        <v>51</v>
      </c>
      <c r="F4854" s="70" t="s">
        <v>1950</v>
      </c>
      <c r="G4854" s="67">
        <v>44782</v>
      </c>
      <c r="H4854" s="67">
        <v>44799</v>
      </c>
      <c r="I4854" s="71">
        <f t="shared" si="264"/>
        <v>17</v>
      </c>
      <c r="J4854" s="72" t="s">
        <v>673</v>
      </c>
      <c r="K4854" s="72" t="s">
        <v>470</v>
      </c>
      <c r="L4854" s="73">
        <v>1</v>
      </c>
      <c r="M4854" s="73" t="s">
        <v>91</v>
      </c>
      <c r="N4854" s="68" t="str">
        <f>VLOOKUP(K4854,[1]人員授權表!D$3:G$249,4,0)</f>
        <v>無機</v>
      </c>
      <c r="O4854" s="70" t="str">
        <f>IF(J4854=[1]人員授權表!$C$85,"Casper李羿勳",IF(J4854=[1]人員授權表!$C$188,"Iring陳俊明",IF(J4854=[1]人員授權表!$C$189,"Brian陳泓霖",VLOOKUP(K4854,[1]人員授權表!D$2:E$249,2,FALSE))))</f>
        <v>Iring陳俊明</v>
      </c>
      <c r="P4854" s="67">
        <f t="shared" si="267"/>
        <v>44797</v>
      </c>
      <c r="Q4854" s="75" t="str">
        <f t="shared" si="265"/>
        <v>週三</v>
      </c>
      <c r="R4854" s="80">
        <v>44796</v>
      </c>
      <c r="AA4854" s="1"/>
    </row>
    <row r="4855" spans="2:27" ht="17.25" customHeight="1">
      <c r="B4855" s="66">
        <v>44783</v>
      </c>
      <c r="C4855" s="67">
        <v>44784</v>
      </c>
      <c r="D4855" s="68" t="s">
        <v>50</v>
      </c>
      <c r="E4855" s="70" t="s">
        <v>879</v>
      </c>
      <c r="F4855" s="4" t="s">
        <v>1951</v>
      </c>
      <c r="G4855" s="67">
        <v>44783</v>
      </c>
      <c r="H4855" s="101">
        <v>44799</v>
      </c>
      <c r="I4855" s="71">
        <f t="shared" si="264"/>
        <v>16</v>
      </c>
      <c r="J4855" s="72" t="s">
        <v>1116</v>
      </c>
      <c r="K4855" s="72" t="s">
        <v>64</v>
      </c>
      <c r="L4855" s="73">
        <v>1</v>
      </c>
      <c r="M4855" s="73" t="s">
        <v>91</v>
      </c>
      <c r="N4855" s="68" t="str">
        <f>VLOOKUP(K4855,[1]人員授權表!D$3:G$249,4,0)</f>
        <v>有機</v>
      </c>
      <c r="O4855" s="70" t="str">
        <f>IF(J4855=[1]人員授權表!$C$85,"Casper李羿勳",IF(J4855=[1]人員授權表!$C$188,"Iring陳俊明",IF(J4855=[1]人員授權表!$C$189,"Brian陳泓霖",VLOOKUP(K4855,[1]人員授權表!D$2:E$249,2,FALSE))))</f>
        <v>Casper李羿勳</v>
      </c>
      <c r="P4855" s="67">
        <f t="shared" si="267"/>
        <v>44797</v>
      </c>
      <c r="Q4855" s="75" t="str">
        <f t="shared" si="265"/>
        <v>週三</v>
      </c>
      <c r="R4855" s="80">
        <v>44797</v>
      </c>
      <c r="AA4855" s="1"/>
    </row>
    <row r="4856" spans="2:27">
      <c r="B4856" s="66">
        <v>44783</v>
      </c>
      <c r="C4856" s="67">
        <v>44784</v>
      </c>
      <c r="D4856" s="68" t="s">
        <v>50</v>
      </c>
      <c r="E4856" s="70" t="s">
        <v>879</v>
      </c>
      <c r="F4856" s="4" t="s">
        <v>1951</v>
      </c>
      <c r="G4856" s="67">
        <v>44783</v>
      </c>
      <c r="H4856" s="101">
        <v>44799</v>
      </c>
      <c r="I4856" s="71">
        <f t="shared" si="264"/>
        <v>16</v>
      </c>
      <c r="J4856" s="72" t="s">
        <v>242</v>
      </c>
      <c r="K4856" s="72" t="s">
        <v>241</v>
      </c>
      <c r="L4856" s="73">
        <v>1</v>
      </c>
      <c r="M4856" s="73" t="s">
        <v>91</v>
      </c>
      <c r="N4856" s="68" t="str">
        <f>VLOOKUP(K4856,[1]人員授權表!D$3:G$249,4,0)</f>
        <v>有機</v>
      </c>
      <c r="O4856" s="70" t="str">
        <f>IF(J4856=[1]人員授權表!$C$85,"Casper李羿勳",IF(J4856=[1]人員授權表!$C$188,"Iring陳俊明",IF(J4856=[1]人員授權表!$C$189,"Brian陳泓霖",VLOOKUP(K4856,[1]人員授權表!D$2:E$249,2,FALSE))))</f>
        <v>Casper李羿勳</v>
      </c>
      <c r="P4856" s="67">
        <f t="shared" si="267"/>
        <v>44797</v>
      </c>
      <c r="Q4856" s="75" t="str">
        <f t="shared" si="265"/>
        <v>週三</v>
      </c>
      <c r="R4856" s="80">
        <v>44795</v>
      </c>
      <c r="AA4856" s="1"/>
    </row>
    <row r="4857" spans="2:27">
      <c r="B4857" s="66">
        <v>44783</v>
      </c>
      <c r="C4857" s="67">
        <v>44784</v>
      </c>
      <c r="D4857" s="68" t="s">
        <v>50</v>
      </c>
      <c r="E4857" s="70" t="s">
        <v>879</v>
      </c>
      <c r="F4857" s="4" t="s">
        <v>1951</v>
      </c>
      <c r="G4857" s="67">
        <v>44783</v>
      </c>
      <c r="H4857" s="101">
        <v>44799</v>
      </c>
      <c r="I4857" s="71">
        <f t="shared" si="264"/>
        <v>16</v>
      </c>
      <c r="J4857" s="72" t="s">
        <v>1152</v>
      </c>
      <c r="K4857" s="72" t="s">
        <v>1153</v>
      </c>
      <c r="L4857" s="73">
        <v>1</v>
      </c>
      <c r="M4857" s="73" t="s">
        <v>91</v>
      </c>
      <c r="N4857" s="68" t="str">
        <f>VLOOKUP(K4857,[1]人員授權表!D$3:G$249,4,0)</f>
        <v>有機</v>
      </c>
      <c r="O4857" s="70" t="str">
        <f>IF(J4857=[1]人員授權表!$C$85,"Casper李羿勳",IF(J4857=[1]人員授權表!$C$188,"Iring陳俊明",IF(J4857=[1]人員授權表!$C$189,"Brian陳泓霖",VLOOKUP(K4857,[1]人員授權表!D$2:E$249,2,FALSE))))</f>
        <v>Casper李羿勳</v>
      </c>
      <c r="P4857" s="67">
        <f t="shared" si="267"/>
        <v>44797</v>
      </c>
      <c r="Q4857" s="75" t="str">
        <f t="shared" si="265"/>
        <v>週三</v>
      </c>
      <c r="R4857" s="80">
        <v>44797</v>
      </c>
      <c r="AA4857" s="1"/>
    </row>
    <row r="4858" spans="2:27">
      <c r="B4858" s="66">
        <v>44783</v>
      </c>
      <c r="C4858" s="67">
        <v>44784</v>
      </c>
      <c r="D4858" s="68" t="s">
        <v>50</v>
      </c>
      <c r="E4858" s="70" t="s">
        <v>879</v>
      </c>
      <c r="F4858" s="4" t="s">
        <v>1951</v>
      </c>
      <c r="G4858" s="67">
        <v>44783</v>
      </c>
      <c r="H4858" s="101">
        <v>44799</v>
      </c>
      <c r="I4858" s="71">
        <f t="shared" si="264"/>
        <v>16</v>
      </c>
      <c r="J4858" s="72" t="s">
        <v>60</v>
      </c>
      <c r="K4858" s="72" t="s">
        <v>61</v>
      </c>
      <c r="L4858" s="73">
        <v>1</v>
      </c>
      <c r="M4858" s="73" t="s">
        <v>91</v>
      </c>
      <c r="N4858" s="68" t="str">
        <f>VLOOKUP(K4858,[1]人員授權表!D$3:G$249,4,0)</f>
        <v>有機</v>
      </c>
      <c r="O4858" s="70" t="str">
        <f>IF(J4858=[1]人員授權表!$C$85,"Casper李羿勳",IF(J4858=[1]人員授權表!$C$188,"Iring陳俊明",IF(J4858=[1]人員授權表!$C$189,"Brian陳泓霖",VLOOKUP(K4858,[1]人員授權表!D$2:E$249,2,FALSE))))</f>
        <v>Marco陳鴻鈞</v>
      </c>
      <c r="P4858" s="67">
        <f t="shared" si="267"/>
        <v>44797</v>
      </c>
      <c r="Q4858" s="75" t="str">
        <f t="shared" si="265"/>
        <v>週三</v>
      </c>
      <c r="R4858" s="80">
        <v>44795</v>
      </c>
      <c r="AA4858" s="1"/>
    </row>
    <row r="4859" spans="2:27">
      <c r="B4859" s="66">
        <v>44783</v>
      </c>
      <c r="C4859" s="67">
        <v>44784</v>
      </c>
      <c r="D4859" s="68" t="s">
        <v>50</v>
      </c>
      <c r="E4859" s="70" t="s">
        <v>879</v>
      </c>
      <c r="F4859" s="4" t="s">
        <v>1951</v>
      </c>
      <c r="G4859" s="67">
        <v>44783</v>
      </c>
      <c r="H4859" s="101">
        <v>44799</v>
      </c>
      <c r="I4859" s="71">
        <f t="shared" si="264"/>
        <v>16</v>
      </c>
      <c r="J4859" s="72" t="s">
        <v>1952</v>
      </c>
      <c r="K4859" s="72" t="s">
        <v>54</v>
      </c>
      <c r="L4859" s="73">
        <v>1</v>
      </c>
      <c r="M4859" s="73" t="s">
        <v>91</v>
      </c>
      <c r="N4859" s="68" t="str">
        <f>VLOOKUP(K4859,[1]人員授權表!D$3:G$249,4,0)</f>
        <v>有機</v>
      </c>
      <c r="O4859" s="70" t="str">
        <f>IF(J4859=[1]人員授權表!$C$85,"Casper李羿勳",IF(J4859=[1]人員授權表!$C$188,"Iring陳俊明",IF(J4859=[1]人員授權表!$C$189,"Brian陳泓霖",VLOOKUP(K4859,[1]人員授權表!D$2:E$249,2,FALSE))))</f>
        <v>Marco陳鴻鈞</v>
      </c>
      <c r="P4859" s="67">
        <f t="shared" si="267"/>
        <v>44797</v>
      </c>
      <c r="Q4859" s="75" t="str">
        <f t="shared" si="265"/>
        <v>週三</v>
      </c>
      <c r="R4859" s="80">
        <v>44795</v>
      </c>
      <c r="AA4859" s="1"/>
    </row>
    <row r="4860" spans="2:27">
      <c r="B4860" s="66">
        <v>44783</v>
      </c>
      <c r="C4860" s="67">
        <v>44784</v>
      </c>
      <c r="D4860" s="68" t="s">
        <v>50</v>
      </c>
      <c r="E4860" s="70" t="s">
        <v>879</v>
      </c>
      <c r="F4860" s="4" t="s">
        <v>1951</v>
      </c>
      <c r="G4860" s="67">
        <v>44783</v>
      </c>
      <c r="H4860" s="101">
        <v>44799</v>
      </c>
      <c r="I4860" s="71">
        <f t="shared" si="264"/>
        <v>16</v>
      </c>
      <c r="J4860" s="72" t="s">
        <v>244</v>
      </c>
      <c r="K4860" s="72" t="s">
        <v>241</v>
      </c>
      <c r="L4860" s="73">
        <v>1</v>
      </c>
      <c r="M4860" s="73" t="s">
        <v>91</v>
      </c>
      <c r="N4860" s="68" t="str">
        <f>VLOOKUP(K4860,[1]人員授權表!D$3:G$249,4,0)</f>
        <v>有機</v>
      </c>
      <c r="O4860" s="70" t="str">
        <f>IF(J4860=[1]人員授權表!$C$85,"Casper李羿勳",IF(J4860=[1]人員授權表!$C$188,"Iring陳俊明",IF(J4860=[1]人員授權表!$C$189,"Brian陳泓霖",VLOOKUP(K4860,[1]人員授權表!D$2:E$249,2,FALSE))))</f>
        <v>Casper李羿勳</v>
      </c>
      <c r="P4860" s="67">
        <f t="shared" si="267"/>
        <v>44797</v>
      </c>
      <c r="Q4860" s="75" t="str">
        <f t="shared" si="265"/>
        <v>週三</v>
      </c>
      <c r="R4860" s="80">
        <v>44795</v>
      </c>
      <c r="AA4860" s="1"/>
    </row>
    <row r="4861" spans="2:27">
      <c r="B4861" s="66">
        <v>44783</v>
      </c>
      <c r="C4861" s="67">
        <v>44784</v>
      </c>
      <c r="D4861" s="68" t="s">
        <v>50</v>
      </c>
      <c r="E4861" s="70" t="s">
        <v>879</v>
      </c>
      <c r="F4861" s="4" t="s">
        <v>1951</v>
      </c>
      <c r="G4861" s="67">
        <v>44783</v>
      </c>
      <c r="H4861" s="101">
        <v>44799</v>
      </c>
      <c r="I4861" s="71">
        <f t="shared" si="264"/>
        <v>16</v>
      </c>
      <c r="J4861" s="72" t="s">
        <v>350</v>
      </c>
      <c r="K4861" s="72" t="s">
        <v>250</v>
      </c>
      <c r="L4861" s="73">
        <v>1</v>
      </c>
      <c r="M4861" s="73" t="s">
        <v>91</v>
      </c>
      <c r="N4861" s="68" t="str">
        <f>VLOOKUP(K4861,[1]人員授權表!D$3:G$249,4,0)</f>
        <v>有機</v>
      </c>
      <c r="O4861" s="70" t="str">
        <f>IF(J4861=[1]人員授權表!$C$85,"Casper李羿勳",IF(J4861=[1]人員授權表!$C$188,"Iring陳俊明",IF(J4861=[1]人員授權表!$C$189,"Brian陳泓霖",VLOOKUP(K4861,[1]人員授權表!D$2:E$249,2,FALSE))))</f>
        <v>Marco陳鴻鈞</v>
      </c>
      <c r="P4861" s="67">
        <f t="shared" si="267"/>
        <v>44797</v>
      </c>
      <c r="Q4861" s="75" t="str">
        <f t="shared" si="265"/>
        <v>週三</v>
      </c>
      <c r="R4861" s="80">
        <v>44790</v>
      </c>
      <c r="AA4861" s="1"/>
    </row>
    <row r="4862" spans="2:27">
      <c r="B4862" s="66">
        <v>44783</v>
      </c>
      <c r="C4862" s="67">
        <v>44784</v>
      </c>
      <c r="D4862" s="68" t="s">
        <v>50</v>
      </c>
      <c r="E4862" s="70" t="s">
        <v>879</v>
      </c>
      <c r="F4862" s="4" t="s">
        <v>1951</v>
      </c>
      <c r="G4862" s="67">
        <v>44783</v>
      </c>
      <c r="H4862" s="101">
        <v>44799</v>
      </c>
      <c r="I4862" s="71">
        <f t="shared" si="264"/>
        <v>16</v>
      </c>
      <c r="J4862" s="72" t="s">
        <v>238</v>
      </c>
      <c r="K4862" s="72" t="s">
        <v>239</v>
      </c>
      <c r="L4862" s="73">
        <v>1</v>
      </c>
      <c r="M4862" s="73" t="s">
        <v>91</v>
      </c>
      <c r="N4862" s="68" t="str">
        <f>VLOOKUP(K4862,[1]人員授權表!D$3:G$249,4,0)</f>
        <v>有機</v>
      </c>
      <c r="O4862" s="70" t="str">
        <f>IF(J4862=[1]人員授權表!$C$85,"Casper李羿勳",IF(J4862=[1]人員授權表!$C$188,"Iring陳俊明",IF(J4862=[1]人員授權表!$C$189,"Brian陳泓霖",VLOOKUP(K4862,[1]人員授權表!D$2:E$249,2,FALSE))))</f>
        <v>Casper李羿勳</v>
      </c>
      <c r="P4862" s="67">
        <f t="shared" si="267"/>
        <v>44797</v>
      </c>
      <c r="Q4862" s="75" t="str">
        <f t="shared" si="265"/>
        <v>週三</v>
      </c>
      <c r="R4862" s="80">
        <v>44795</v>
      </c>
      <c r="AA4862" s="1"/>
    </row>
    <row r="4863" spans="2:27" ht="17.25" customHeight="1">
      <c r="B4863" s="66">
        <v>44783</v>
      </c>
      <c r="C4863" s="67">
        <v>44784</v>
      </c>
      <c r="D4863" s="68" t="s">
        <v>50</v>
      </c>
      <c r="E4863" s="70" t="s">
        <v>879</v>
      </c>
      <c r="F4863" s="4" t="s">
        <v>1951</v>
      </c>
      <c r="G4863" s="67">
        <v>44783</v>
      </c>
      <c r="H4863" s="101">
        <v>44799</v>
      </c>
      <c r="I4863" s="71">
        <f t="shared" si="264"/>
        <v>16</v>
      </c>
      <c r="J4863" s="72" t="s">
        <v>69</v>
      </c>
      <c r="K4863" s="72" t="s">
        <v>70</v>
      </c>
      <c r="L4863" s="73">
        <v>1</v>
      </c>
      <c r="M4863" s="73" t="s">
        <v>91</v>
      </c>
      <c r="N4863" s="68" t="str">
        <f>VLOOKUP(K4863,[1]人員授權表!D$3:G$249,4,0)</f>
        <v>有機</v>
      </c>
      <c r="O4863" s="70" t="str">
        <f>IF(J4863=[1]人員授權表!$C$85,"Casper李羿勳",IF(J4863=[1]人員授權表!$C$188,"Iring陳俊明",IF(J4863=[1]人員授權表!$C$189,"Brian陳泓霖",VLOOKUP(K4863,[1]人員授權表!D$2:E$249,2,FALSE))))</f>
        <v>Casper李羿勳</v>
      </c>
      <c r="P4863" s="67">
        <f t="shared" si="267"/>
        <v>44797</v>
      </c>
      <c r="Q4863" s="75" t="str">
        <f t="shared" si="265"/>
        <v>週三</v>
      </c>
      <c r="R4863" s="80">
        <v>44797</v>
      </c>
      <c r="AA4863" s="1"/>
    </row>
    <row r="4864" spans="2:27">
      <c r="B4864" s="66">
        <v>44783</v>
      </c>
      <c r="C4864" s="67">
        <v>44784</v>
      </c>
      <c r="D4864" s="68" t="s">
        <v>50</v>
      </c>
      <c r="E4864" s="70" t="s">
        <v>879</v>
      </c>
      <c r="F4864" s="4" t="s">
        <v>1951</v>
      </c>
      <c r="G4864" s="67">
        <v>44783</v>
      </c>
      <c r="H4864" s="101">
        <v>44799</v>
      </c>
      <c r="I4864" s="71">
        <f t="shared" si="264"/>
        <v>16</v>
      </c>
      <c r="J4864" s="72" t="s">
        <v>542</v>
      </c>
      <c r="K4864" s="72" t="s">
        <v>543</v>
      </c>
      <c r="L4864" s="73">
        <v>1</v>
      </c>
      <c r="M4864" s="73" t="s">
        <v>91</v>
      </c>
      <c r="N4864" s="68" t="str">
        <f>VLOOKUP(K4864,[1]人員授權表!D$3:G$249,4,0)</f>
        <v>有機</v>
      </c>
      <c r="O4864" s="70" t="str">
        <f>IF(J4864=[1]人員授權表!$C$85,"Casper李羿勳",IF(J4864=[1]人員授權表!$C$188,"Iring陳俊明",IF(J4864=[1]人員授權表!$C$189,"Brian陳泓霖",VLOOKUP(K4864,[1]人員授權表!D$2:E$249,2,FALSE))))</f>
        <v>Marco陳鴻鈞</v>
      </c>
      <c r="P4864" s="67">
        <f t="shared" si="267"/>
        <v>44797</v>
      </c>
      <c r="Q4864" s="75" t="str">
        <f t="shared" si="265"/>
        <v>週三</v>
      </c>
      <c r="R4864" s="80">
        <v>44792</v>
      </c>
      <c r="AA4864" s="1"/>
    </row>
    <row r="4865" spans="2:28">
      <c r="D4865" s="68" t="s">
        <v>50</v>
      </c>
      <c r="E4865" s="70" t="s">
        <v>82</v>
      </c>
      <c r="F4865" s="70" t="s">
        <v>1953</v>
      </c>
      <c r="G4865" s="67">
        <v>44783</v>
      </c>
      <c r="H4865" s="67">
        <v>44799</v>
      </c>
      <c r="I4865" s="71">
        <f t="shared" si="264"/>
        <v>16</v>
      </c>
      <c r="J4865" s="72" t="s">
        <v>785</v>
      </c>
      <c r="K4865" s="72" t="s">
        <v>395</v>
      </c>
      <c r="L4865" s="73">
        <v>1</v>
      </c>
      <c r="M4865" s="73" t="s">
        <v>79</v>
      </c>
      <c r="N4865" s="68" t="str">
        <f>VLOOKUP(K4865,[1]人員授權表!D$3:G$249,4,0)</f>
        <v>無機</v>
      </c>
      <c r="O4865" s="70" t="str">
        <f>IF(J4865=[1]人員授權表!$C$85,"Casper李羿勳",IF(J4865=[1]人員授權表!$C$188,"Iring陳俊明",IF(J4865=[1]人員授權表!$C$189,"Brian陳泓霖",VLOOKUP(K4865,[1]人員授權表!D$2:E$249,2,FALSE))))</f>
        <v>Ken張智凱</v>
      </c>
      <c r="P4865" s="67">
        <f t="shared" si="267"/>
        <v>44797</v>
      </c>
      <c r="Q4865" s="75" t="str">
        <f t="shared" si="265"/>
        <v>週三</v>
      </c>
      <c r="R4865" s="80">
        <v>44790</v>
      </c>
      <c r="AA4865" s="1"/>
    </row>
    <row r="4866" spans="2:28">
      <c r="B4866" s="66">
        <v>44790</v>
      </c>
      <c r="D4866" s="68" t="s">
        <v>50</v>
      </c>
      <c r="E4866" s="70" t="s">
        <v>1418</v>
      </c>
      <c r="F4866" s="4" t="s">
        <v>1818</v>
      </c>
      <c r="G4866" s="67">
        <v>44785</v>
      </c>
      <c r="H4866" s="67">
        <v>44799</v>
      </c>
      <c r="I4866" s="71">
        <f t="shared" si="264"/>
        <v>14</v>
      </c>
      <c r="J4866" s="72" t="s">
        <v>133</v>
      </c>
      <c r="K4866" s="72" t="s">
        <v>134</v>
      </c>
      <c r="L4866" s="73">
        <v>1</v>
      </c>
      <c r="M4866" s="73" t="s">
        <v>108</v>
      </c>
      <c r="N4866" s="68" t="str">
        <f>VLOOKUP(K4866,[1]人員授權表!D$3:G$249,4,0)</f>
        <v>無機</v>
      </c>
      <c r="O4866" s="70" t="str">
        <f>IF(J4866=[1]人員授權表!$C$85,"Casper李羿勳",IF(J4866=[1]人員授權表!$C$188,"Iring陳俊明",IF(J4866=[1]人員授權表!$C$189,"Brian陳泓霖",VLOOKUP(K4866,[1]人員授權表!D$2:E$249,2,FALSE))))</f>
        <v>Brian陳泓霖</v>
      </c>
      <c r="P4866" s="67">
        <f t="shared" si="267"/>
        <v>44797</v>
      </c>
      <c r="Q4866" s="75" t="str">
        <f t="shared" si="265"/>
        <v>週三</v>
      </c>
      <c r="R4866" s="80">
        <v>44796</v>
      </c>
      <c r="AA4866" s="102">
        <v>13</v>
      </c>
      <c r="AB4866" s="103" t="s">
        <v>1759</v>
      </c>
    </row>
    <row r="4867" spans="2:28">
      <c r="B4867" s="66">
        <v>44784</v>
      </c>
      <c r="D4867" s="68" t="s">
        <v>50</v>
      </c>
      <c r="E4867" s="70" t="s">
        <v>879</v>
      </c>
      <c r="F4867" s="4" t="s">
        <v>1954</v>
      </c>
      <c r="G4867" s="67">
        <v>44784</v>
      </c>
      <c r="H4867" s="67">
        <v>44799</v>
      </c>
      <c r="I4867" s="71">
        <f t="shared" si="264"/>
        <v>15</v>
      </c>
      <c r="J4867" s="72" t="s">
        <v>89</v>
      </c>
      <c r="K4867" s="72" t="s">
        <v>480</v>
      </c>
      <c r="L4867" s="73">
        <v>1</v>
      </c>
      <c r="M4867" s="73" t="s">
        <v>91</v>
      </c>
      <c r="N4867" s="68" t="str">
        <f>VLOOKUP(K4867,[1]人員授權表!D$3:G$249,4,0)</f>
        <v>無機</v>
      </c>
      <c r="O4867" s="70" t="str">
        <f>IF(J4867=[1]人員授權表!$C$85,"Casper李羿勳",IF(J4867=[1]人員授權表!$C$188,"Iring陳俊明",IF(J4867=[1]人員授權表!$C$189,"Brian陳泓霖",VLOOKUP(K4867,[1]人員授權表!D$2:E$249,2,FALSE))))</f>
        <v>Iring陳俊明</v>
      </c>
      <c r="P4867" s="67">
        <f t="shared" si="267"/>
        <v>44797</v>
      </c>
      <c r="Q4867" s="75" t="str">
        <f t="shared" si="265"/>
        <v>週三</v>
      </c>
      <c r="R4867" s="80">
        <v>44792</v>
      </c>
      <c r="AA4867" s="102">
        <v>15</v>
      </c>
      <c r="AB4867" s="103" t="s">
        <v>1955</v>
      </c>
    </row>
    <row r="4868" spans="2:28">
      <c r="B4868" s="66">
        <v>44784</v>
      </c>
      <c r="D4868" s="68" t="s">
        <v>50</v>
      </c>
      <c r="E4868" s="70" t="s">
        <v>879</v>
      </c>
      <c r="F4868" s="4" t="s">
        <v>1954</v>
      </c>
      <c r="G4868" s="67">
        <v>44784</v>
      </c>
      <c r="H4868" s="67">
        <v>44799</v>
      </c>
      <c r="I4868" s="71">
        <f t="shared" si="264"/>
        <v>15</v>
      </c>
      <c r="J4868" s="72" t="s">
        <v>93</v>
      </c>
      <c r="K4868" s="83" t="s">
        <v>1276</v>
      </c>
      <c r="L4868" s="73">
        <v>1</v>
      </c>
      <c r="M4868" s="73" t="s">
        <v>91</v>
      </c>
      <c r="N4868" s="68" t="str">
        <f>VLOOKUP(K4868,[1]人員授權表!D$3:G$249,4,0)</f>
        <v>無機</v>
      </c>
      <c r="O4868" s="70" t="str">
        <f>IF(J4868=[1]人員授權表!$C$85,"Casper李羿勳",IF(J4868=[1]人員授權表!$C$188,"Iring陳俊明",IF(J4868=[1]人員授權表!$C$189,"Brian陳泓霖",VLOOKUP(K4868,[1]人員授權表!D$2:E$249,2,FALSE))))</f>
        <v>Dennis陳汶宏</v>
      </c>
      <c r="P4868" s="67">
        <f t="shared" si="267"/>
        <v>44797</v>
      </c>
      <c r="Q4868" s="75" t="str">
        <f t="shared" si="265"/>
        <v>週三</v>
      </c>
      <c r="R4868" s="80">
        <v>44790</v>
      </c>
      <c r="AA4868" s="102">
        <v>15</v>
      </c>
      <c r="AB4868" s="103" t="s">
        <v>1955</v>
      </c>
    </row>
    <row r="4869" spans="2:28">
      <c r="B4869" s="66">
        <v>44784</v>
      </c>
      <c r="D4869" s="68" t="s">
        <v>50</v>
      </c>
      <c r="E4869" s="70" t="s">
        <v>879</v>
      </c>
      <c r="F4869" s="4" t="s">
        <v>1956</v>
      </c>
      <c r="G4869" s="67">
        <v>44784</v>
      </c>
      <c r="H4869" s="67">
        <v>44799</v>
      </c>
      <c r="I4869" s="71">
        <f t="shared" si="264"/>
        <v>15</v>
      </c>
      <c r="J4869" s="72" t="s">
        <v>89</v>
      </c>
      <c r="K4869" s="72" t="s">
        <v>480</v>
      </c>
      <c r="L4869" s="73">
        <v>1</v>
      </c>
      <c r="M4869" s="73" t="s">
        <v>91</v>
      </c>
      <c r="N4869" s="68" t="str">
        <f>VLOOKUP(K4869,[1]人員授權表!D$3:G$249,4,0)</f>
        <v>無機</v>
      </c>
      <c r="O4869" s="70" t="str">
        <f>IF(J4869=[1]人員授權表!$C$85,"Casper李羿勳",IF(J4869=[1]人員授權表!$C$188,"Iring陳俊明",IF(J4869=[1]人員授權表!$C$189,"Brian陳泓霖",VLOOKUP(K4869,[1]人員授權表!D$2:E$249,2,FALSE))))</f>
        <v>Iring陳俊明</v>
      </c>
      <c r="P4869" s="67">
        <f t="shared" si="267"/>
        <v>44797</v>
      </c>
      <c r="Q4869" s="75" t="str">
        <f t="shared" si="265"/>
        <v>週三</v>
      </c>
      <c r="R4869" s="80">
        <v>44792</v>
      </c>
      <c r="AA4869" s="102">
        <v>15</v>
      </c>
      <c r="AB4869" s="103" t="s">
        <v>1955</v>
      </c>
    </row>
    <row r="4870" spans="2:28">
      <c r="B4870" s="66">
        <v>44784</v>
      </c>
      <c r="D4870" s="68" t="s">
        <v>50</v>
      </c>
      <c r="E4870" s="70" t="s">
        <v>879</v>
      </c>
      <c r="F4870" s="4" t="s">
        <v>1956</v>
      </c>
      <c r="G4870" s="67">
        <v>44784</v>
      </c>
      <c r="H4870" s="67">
        <v>44799</v>
      </c>
      <c r="I4870" s="71">
        <f t="shared" si="264"/>
        <v>15</v>
      </c>
      <c r="J4870" s="72" t="s">
        <v>93</v>
      </c>
      <c r="K4870" s="72" t="s">
        <v>1276</v>
      </c>
      <c r="L4870" s="73">
        <v>1</v>
      </c>
      <c r="M4870" s="73" t="s">
        <v>91</v>
      </c>
      <c r="N4870" s="68" t="str">
        <f>VLOOKUP(K4870,[1]人員授權表!D$3:G$249,4,0)</f>
        <v>無機</v>
      </c>
      <c r="O4870" s="70" t="str">
        <f>IF(J4870=[1]人員授權表!$C$85,"Casper李羿勳",IF(J4870=[1]人員授權表!$C$188,"Iring陳俊明",IF(J4870=[1]人員授權表!$C$189,"Brian陳泓霖",VLOOKUP(K4870,[1]人員授權表!D$2:E$249,2,FALSE))))</f>
        <v>Dennis陳汶宏</v>
      </c>
      <c r="P4870" s="67">
        <f t="shared" si="267"/>
        <v>44797</v>
      </c>
      <c r="Q4870" s="75" t="str">
        <f t="shared" si="265"/>
        <v>週三</v>
      </c>
      <c r="R4870" s="80">
        <v>44790</v>
      </c>
      <c r="AA4870" s="102">
        <v>15</v>
      </c>
      <c r="AB4870" s="103" t="s">
        <v>1955</v>
      </c>
    </row>
    <row r="4871" spans="2:28">
      <c r="B4871" s="66">
        <v>44775</v>
      </c>
      <c r="D4871" s="68" t="s">
        <v>50</v>
      </c>
      <c r="E4871" s="70" t="s">
        <v>82</v>
      </c>
      <c r="F4871" s="70" t="s">
        <v>1957</v>
      </c>
      <c r="G4871" s="67">
        <v>44785</v>
      </c>
      <c r="H4871" s="67">
        <v>44799</v>
      </c>
      <c r="I4871" s="71">
        <f t="shared" ref="I4871:I4934" si="268">_xlfn.DAYS(H4871,G4871)</f>
        <v>14</v>
      </c>
      <c r="J4871" s="72" t="s">
        <v>139</v>
      </c>
      <c r="K4871" s="72" t="s">
        <v>140</v>
      </c>
      <c r="L4871" s="73">
        <v>1</v>
      </c>
      <c r="M4871" s="73" t="s">
        <v>79</v>
      </c>
      <c r="N4871" s="68" t="str">
        <f>VLOOKUP(K4871,[1]人員授權表!D$3:G$249,4,0)</f>
        <v>無機</v>
      </c>
      <c r="O4871" s="70" t="str">
        <f>IF(J4871=[1]人員授權表!$C$85,"Casper李羿勳",IF(J4871=[1]人員授權表!$C$188,"Iring陳俊明",IF(J4871=[1]人員授權表!$C$189,"Brian陳泓霖",VLOOKUP(K4871,[1]人員授權表!D$2:E$249,2,FALSE))))</f>
        <v>Brian陳泓霖</v>
      </c>
      <c r="P4871" s="67">
        <f t="shared" si="267"/>
        <v>44797</v>
      </c>
      <c r="Q4871" s="75" t="str">
        <f t="shared" ref="Q4871:Q4934" si="269">TEXT(P4871,"aaa")</f>
        <v>週三</v>
      </c>
      <c r="R4871" s="80">
        <v>44793</v>
      </c>
      <c r="AA4871" s="1"/>
    </row>
    <row r="4872" spans="2:28">
      <c r="B4872" s="66">
        <v>44775</v>
      </c>
      <c r="D4872" s="68" t="s">
        <v>50</v>
      </c>
      <c r="E4872" s="70" t="s">
        <v>82</v>
      </c>
      <c r="F4872" s="70" t="s">
        <v>1957</v>
      </c>
      <c r="G4872" s="67">
        <v>44785</v>
      </c>
      <c r="H4872" s="67">
        <v>44799</v>
      </c>
      <c r="I4872" s="71">
        <f t="shared" si="268"/>
        <v>14</v>
      </c>
      <c r="J4872" s="72" t="s">
        <v>153</v>
      </c>
      <c r="K4872" s="72" t="s">
        <v>154</v>
      </c>
      <c r="L4872" s="73">
        <v>1</v>
      </c>
      <c r="M4872" s="73" t="s">
        <v>79</v>
      </c>
      <c r="N4872" s="68" t="str">
        <f>VLOOKUP(K4872,[1]人員授權表!D$3:G$249,4,0)</f>
        <v>無機</v>
      </c>
      <c r="O4872" s="70" t="str">
        <f>IF(J4872=[1]人員授權表!$C$85,"Casper李羿勳",IF(J4872=[1]人員授權表!$C$188,"Iring陳俊明",IF(J4872=[1]人員授權表!$C$189,"Brian陳泓霖",VLOOKUP(K4872,[1]人員授權表!D$2:E$249,2,FALSE))))</f>
        <v>Ken張智凱</v>
      </c>
      <c r="P4872" s="67">
        <f t="shared" si="267"/>
        <v>44797</v>
      </c>
      <c r="Q4872" s="75" t="str">
        <f t="shared" si="269"/>
        <v>週三</v>
      </c>
      <c r="R4872" s="80">
        <v>44790</v>
      </c>
      <c r="AA4872" s="1"/>
    </row>
    <row r="4873" spans="2:28">
      <c r="B4873" s="66">
        <v>44775</v>
      </c>
      <c r="D4873" s="68" t="s">
        <v>50</v>
      </c>
      <c r="E4873" s="70" t="s">
        <v>82</v>
      </c>
      <c r="F4873" s="70" t="s">
        <v>1957</v>
      </c>
      <c r="G4873" s="67">
        <v>44785</v>
      </c>
      <c r="H4873" s="67">
        <v>44799</v>
      </c>
      <c r="I4873" s="71">
        <f t="shared" si="268"/>
        <v>14</v>
      </c>
      <c r="J4873" s="72" t="s">
        <v>148</v>
      </c>
      <c r="K4873" s="72" t="s">
        <v>149</v>
      </c>
      <c r="L4873" s="73">
        <v>1</v>
      </c>
      <c r="M4873" s="73" t="s">
        <v>79</v>
      </c>
      <c r="N4873" s="68" t="str">
        <f>VLOOKUP(K4873,[1]人員授權表!D$3:G$249,4,0)</f>
        <v>無機</v>
      </c>
      <c r="O4873" s="70" t="str">
        <f>IF(J4873=[1]人員授權表!$C$85,"Casper李羿勳",IF(J4873=[1]人員授權表!$C$188,"Iring陳俊明",IF(J4873=[1]人員授權表!$C$189,"Brian陳泓霖",VLOOKUP(K4873,[1]人員授權表!D$2:E$249,2,FALSE))))</f>
        <v>Vicky游崴涵</v>
      </c>
      <c r="P4873" s="67">
        <f t="shared" si="267"/>
        <v>44797</v>
      </c>
      <c r="Q4873" s="75" t="str">
        <f t="shared" si="269"/>
        <v>週三</v>
      </c>
      <c r="R4873" s="80">
        <v>44792</v>
      </c>
      <c r="AA4873" s="1"/>
    </row>
    <row r="4874" spans="2:28">
      <c r="B4874" s="66">
        <v>44775</v>
      </c>
      <c r="D4874" s="68" t="s">
        <v>50</v>
      </c>
      <c r="E4874" s="70" t="s">
        <v>82</v>
      </c>
      <c r="F4874" s="70" t="s">
        <v>1957</v>
      </c>
      <c r="G4874" s="67">
        <v>44785</v>
      </c>
      <c r="H4874" s="67">
        <v>44799</v>
      </c>
      <c r="I4874" s="71">
        <f t="shared" si="268"/>
        <v>14</v>
      </c>
      <c r="J4874" s="72" t="s">
        <v>137</v>
      </c>
      <c r="K4874" s="72" t="s">
        <v>138</v>
      </c>
      <c r="L4874" s="73">
        <v>1</v>
      </c>
      <c r="M4874" s="73" t="s">
        <v>79</v>
      </c>
      <c r="N4874" s="68" t="str">
        <f>VLOOKUP(K4874,[1]人員授權表!D$3:G$249,4,0)</f>
        <v>無機</v>
      </c>
      <c r="O4874" s="70" t="s">
        <v>99</v>
      </c>
      <c r="P4874" s="67">
        <f t="shared" si="267"/>
        <v>44797</v>
      </c>
      <c r="Q4874" s="75" t="str">
        <f t="shared" si="269"/>
        <v>週三</v>
      </c>
      <c r="R4874" s="80">
        <v>44795</v>
      </c>
      <c r="AA4874" s="1"/>
    </row>
    <row r="4875" spans="2:28">
      <c r="D4875" s="68" t="s">
        <v>50</v>
      </c>
      <c r="E4875" s="70" t="s">
        <v>82</v>
      </c>
      <c r="F4875" s="70" t="s">
        <v>1958</v>
      </c>
      <c r="G4875" s="67">
        <v>44785</v>
      </c>
      <c r="H4875" s="67">
        <v>44799</v>
      </c>
      <c r="I4875" s="71">
        <f t="shared" si="268"/>
        <v>14</v>
      </c>
      <c r="J4875" s="72" t="s">
        <v>139</v>
      </c>
      <c r="K4875" s="72" t="s">
        <v>140</v>
      </c>
      <c r="L4875" s="73">
        <v>1</v>
      </c>
      <c r="M4875" s="73" t="s">
        <v>268</v>
      </c>
      <c r="N4875" s="68" t="str">
        <f>VLOOKUP(K4875,[1]人員授權表!D$3:G$249,4,0)</f>
        <v>無機</v>
      </c>
      <c r="O4875" s="70" t="str">
        <f>IF(J4875=[1]人員授權表!$C$85,"Casper李羿勳",IF(J4875=[1]人員授權表!$C$188,"Iring陳俊明",IF(J4875=[1]人員授權表!$C$189,"Brian陳泓霖",VLOOKUP(K4875,[1]人員授權表!D$2:E$249,2,FALSE))))</f>
        <v>Brian陳泓霖</v>
      </c>
      <c r="P4875" s="67">
        <f t="shared" si="267"/>
        <v>44797</v>
      </c>
      <c r="Q4875" s="75" t="str">
        <f t="shared" si="269"/>
        <v>週三</v>
      </c>
      <c r="R4875" s="80">
        <v>44793</v>
      </c>
      <c r="AA4875" s="1"/>
    </row>
    <row r="4876" spans="2:28">
      <c r="D4876" s="68" t="s">
        <v>50</v>
      </c>
      <c r="E4876" s="70" t="s">
        <v>82</v>
      </c>
      <c r="F4876" s="70" t="s">
        <v>1958</v>
      </c>
      <c r="G4876" s="67">
        <v>44785</v>
      </c>
      <c r="H4876" s="67">
        <v>44799</v>
      </c>
      <c r="I4876" s="71">
        <f t="shared" si="268"/>
        <v>14</v>
      </c>
      <c r="J4876" s="72" t="s">
        <v>137</v>
      </c>
      <c r="K4876" s="72" t="s">
        <v>138</v>
      </c>
      <c r="L4876" s="73">
        <v>1</v>
      </c>
      <c r="M4876" s="73" t="s">
        <v>268</v>
      </c>
      <c r="N4876" s="68" t="str">
        <f>VLOOKUP(K4876,[1]人員授權表!D$3:G$249,4,0)</f>
        <v>無機</v>
      </c>
      <c r="O4876" s="70" t="s">
        <v>99</v>
      </c>
      <c r="P4876" s="67">
        <f t="shared" si="267"/>
        <v>44797</v>
      </c>
      <c r="Q4876" s="75" t="str">
        <f t="shared" si="269"/>
        <v>週三</v>
      </c>
      <c r="R4876" s="80">
        <v>44795</v>
      </c>
      <c r="AA4876" s="1"/>
    </row>
    <row r="4877" spans="2:28">
      <c r="C4877" s="67">
        <v>44799</v>
      </c>
      <c r="D4877" s="68" t="s">
        <v>50</v>
      </c>
      <c r="E4877" s="70" t="s">
        <v>82</v>
      </c>
      <c r="F4877" s="70" t="s">
        <v>1959</v>
      </c>
      <c r="G4877" s="67">
        <v>44783</v>
      </c>
      <c r="H4877" s="67">
        <v>44799</v>
      </c>
      <c r="I4877" s="71">
        <f t="shared" si="268"/>
        <v>16</v>
      </c>
      <c r="J4877" s="72" t="s">
        <v>186</v>
      </c>
      <c r="K4877" s="72" t="s">
        <v>187</v>
      </c>
      <c r="L4877" s="73">
        <v>1</v>
      </c>
      <c r="M4877" s="73" t="s">
        <v>79</v>
      </c>
      <c r="N4877" s="68" t="str">
        <f>VLOOKUP(K4877,[1]人員授權表!D$3:G$249,4,0)</f>
        <v>無機</v>
      </c>
      <c r="O4877" s="70" t="str">
        <f>IF(J4877=[1]人員授權表!$C$85,"Casper李羿勳",IF(J4877=[1]人員授權表!$C$188,"Iring陳俊明",IF(J4877=[1]人員授權表!$C$189,"Brian陳泓霖",VLOOKUP(K4877,[1]人員授權表!D$2:E$249,2,FALSE))))</f>
        <v>Ruby黃家蓁</v>
      </c>
      <c r="P4877" s="67">
        <f t="shared" si="267"/>
        <v>44797</v>
      </c>
      <c r="Q4877" s="75" t="str">
        <f t="shared" si="269"/>
        <v>週三</v>
      </c>
      <c r="R4877" s="80">
        <v>44810</v>
      </c>
      <c r="S4877" s="113">
        <v>44806</v>
      </c>
      <c r="V4877" s="70">
        <v>1</v>
      </c>
      <c r="Y4877" s="78">
        <v>44810</v>
      </c>
      <c r="Z4877" s="79" t="s">
        <v>1914</v>
      </c>
      <c r="AA4877" s="1"/>
    </row>
    <row r="4878" spans="2:28">
      <c r="D4878" s="68" t="s">
        <v>50</v>
      </c>
      <c r="E4878" s="70" t="s">
        <v>82</v>
      </c>
      <c r="F4878" s="70" t="s">
        <v>1959</v>
      </c>
      <c r="G4878" s="67">
        <v>44783</v>
      </c>
      <c r="H4878" s="67">
        <v>44799</v>
      </c>
      <c r="I4878" s="71">
        <f t="shared" si="268"/>
        <v>16</v>
      </c>
      <c r="J4878" s="72" t="s">
        <v>195</v>
      </c>
      <c r="K4878" s="72" t="s">
        <v>196</v>
      </c>
      <c r="L4878" s="73">
        <v>1</v>
      </c>
      <c r="M4878" s="73" t="s">
        <v>79</v>
      </c>
      <c r="N4878" s="68" t="str">
        <f>VLOOKUP(K4878,[1]人員授權表!D$3:G$249,4,0)</f>
        <v>無機</v>
      </c>
      <c r="O4878" s="70" t="str">
        <f>IF(J4878=[1]人員授權表!$C$85,"Casper李羿勳",IF(J4878=[1]人員授權表!$C$188,"Iring陳俊明",IF(J4878=[1]人員授權表!$C$189,"Brian陳泓霖",VLOOKUP(K4878,[1]人員授權表!D$2:E$249,2,FALSE))))</f>
        <v>Debby胡萱黛</v>
      </c>
      <c r="P4878" s="67">
        <f t="shared" si="267"/>
        <v>44797</v>
      </c>
      <c r="Q4878" s="75" t="str">
        <f t="shared" si="269"/>
        <v>週三</v>
      </c>
      <c r="R4878" s="120">
        <v>44800</v>
      </c>
      <c r="S4878" s="85">
        <v>44799</v>
      </c>
      <c r="T4878" s="70">
        <v>1</v>
      </c>
      <c r="AA4878" s="1"/>
    </row>
    <row r="4879" spans="2:28">
      <c r="D4879" s="68" t="s">
        <v>50</v>
      </c>
      <c r="E4879" s="70" t="s">
        <v>82</v>
      </c>
      <c r="F4879" s="70" t="s">
        <v>1959</v>
      </c>
      <c r="G4879" s="67">
        <v>44783</v>
      </c>
      <c r="H4879" s="67">
        <v>44799</v>
      </c>
      <c r="I4879" s="71">
        <f t="shared" si="268"/>
        <v>16</v>
      </c>
      <c r="J4879" s="72" t="s">
        <v>139</v>
      </c>
      <c r="K4879" s="72" t="s">
        <v>140</v>
      </c>
      <c r="L4879" s="73">
        <v>1</v>
      </c>
      <c r="M4879" s="73" t="s">
        <v>79</v>
      </c>
      <c r="N4879" s="68" t="str">
        <f>VLOOKUP(K4879,[1]人員授權表!D$3:G$249,4,0)</f>
        <v>無機</v>
      </c>
      <c r="O4879" s="70" t="str">
        <f>IF(J4879=[1]人員授權表!$C$85,"Casper李羿勳",IF(J4879=[1]人員授權表!$C$188,"Iring陳俊明",IF(J4879=[1]人員授權表!$C$189,"Brian陳泓霖",VLOOKUP(K4879,[1]人員授權表!D$2:E$249,2,FALSE))))</f>
        <v>Brian陳泓霖</v>
      </c>
      <c r="P4879" s="67">
        <f t="shared" si="267"/>
        <v>44797</v>
      </c>
      <c r="Q4879" s="75" t="str">
        <f t="shared" si="269"/>
        <v>週三</v>
      </c>
      <c r="R4879" s="80">
        <v>44788</v>
      </c>
      <c r="AA4879" s="1"/>
    </row>
    <row r="4880" spans="2:28">
      <c r="D4880" s="68" t="s">
        <v>50</v>
      </c>
      <c r="E4880" s="70" t="s">
        <v>82</v>
      </c>
      <c r="F4880" s="70" t="s">
        <v>1959</v>
      </c>
      <c r="G4880" s="67">
        <v>44783</v>
      </c>
      <c r="H4880" s="67">
        <v>44799</v>
      </c>
      <c r="I4880" s="71">
        <f t="shared" si="268"/>
        <v>16</v>
      </c>
      <c r="J4880" s="72" t="s">
        <v>204</v>
      </c>
      <c r="K4880" s="72" t="s">
        <v>205</v>
      </c>
      <c r="L4880" s="73">
        <v>1</v>
      </c>
      <c r="M4880" s="73" t="s">
        <v>79</v>
      </c>
      <c r="N4880" s="68" t="str">
        <f>VLOOKUP(K4880,[1]人員授權表!D$3:G$249,4,0)</f>
        <v>無機</v>
      </c>
      <c r="O4880" s="70" t="str">
        <f>IF(J4880=[1]人員授權表!$C$85,"Casper李羿勳",IF(J4880=[1]人員授權表!$C$188,"Iring陳俊明",IF(J4880=[1]人員授權表!$C$189,"Brian陳泓霖",VLOOKUP(K4880,[1]人員授權表!D$2:E$249,2,FALSE))))</f>
        <v>Iring陳俊明</v>
      </c>
      <c r="P4880" s="67">
        <f t="shared" si="267"/>
        <v>44797</v>
      </c>
      <c r="Q4880" s="75" t="str">
        <f t="shared" si="269"/>
        <v>週三</v>
      </c>
      <c r="R4880" s="80">
        <v>44788</v>
      </c>
      <c r="AA4880" s="1"/>
    </row>
    <row r="4881" spans="2:28">
      <c r="D4881" s="68" t="s">
        <v>50</v>
      </c>
      <c r="E4881" s="70" t="s">
        <v>82</v>
      </c>
      <c r="F4881" s="70" t="s">
        <v>1959</v>
      </c>
      <c r="G4881" s="67">
        <v>44783</v>
      </c>
      <c r="H4881" s="67">
        <v>44799</v>
      </c>
      <c r="I4881" s="71">
        <f t="shared" si="268"/>
        <v>16</v>
      </c>
      <c r="J4881" s="72" t="s">
        <v>148</v>
      </c>
      <c r="K4881" s="72" t="s">
        <v>149</v>
      </c>
      <c r="L4881" s="73">
        <v>1</v>
      </c>
      <c r="M4881" s="73" t="s">
        <v>79</v>
      </c>
      <c r="N4881" s="68" t="str">
        <f>VLOOKUP(K4881,[1]人員授權表!D$3:G$249,4,0)</f>
        <v>無機</v>
      </c>
      <c r="O4881" s="70" t="str">
        <f>IF(J4881=[1]人員授權表!$C$85,"Casper李羿勳",IF(J4881=[1]人員授權表!$C$188,"Iring陳俊明",IF(J4881=[1]人員授權表!$C$189,"Brian陳泓霖",VLOOKUP(K4881,[1]人員授權表!D$2:E$249,2,FALSE))))</f>
        <v>Vicky游崴涵</v>
      </c>
      <c r="P4881" s="67">
        <f t="shared" si="267"/>
        <v>44797</v>
      </c>
      <c r="Q4881" s="75" t="str">
        <f t="shared" si="269"/>
        <v>週三</v>
      </c>
      <c r="R4881" s="80">
        <v>44792</v>
      </c>
      <c r="AA4881" s="1"/>
    </row>
    <row r="4882" spans="2:28">
      <c r="B4882" s="66">
        <v>44784</v>
      </c>
      <c r="C4882" s="67">
        <v>44792</v>
      </c>
      <c r="D4882" s="68" t="s">
        <v>50</v>
      </c>
      <c r="E4882" s="70" t="s">
        <v>51</v>
      </c>
      <c r="F4882" s="70" t="s">
        <v>1960</v>
      </c>
      <c r="G4882" s="67">
        <v>44788</v>
      </c>
      <c r="H4882" s="67">
        <v>44799</v>
      </c>
      <c r="I4882" s="71">
        <f t="shared" si="268"/>
        <v>11</v>
      </c>
      <c r="J4882" s="72" t="s">
        <v>139</v>
      </c>
      <c r="K4882" s="72" t="s">
        <v>140</v>
      </c>
      <c r="L4882" s="110">
        <v>6</v>
      </c>
      <c r="M4882" s="73" t="s">
        <v>79</v>
      </c>
      <c r="N4882" s="68" t="str">
        <f>VLOOKUP(K4882,[1]人員授權表!D$3:G$249,4,0)</f>
        <v>無機</v>
      </c>
      <c r="O4882" s="70" t="str">
        <f>IF(J4882=[1]人員授權表!$C$85,"Casper李羿勳",IF(J4882=[1]人員授權表!$C$188,"Iring陳俊明",IF(J4882=[1]人員授權表!$C$189,"Brian陳泓霖",VLOOKUP(K4882,[1]人員授權表!D$2:E$249,2,FALSE))))</f>
        <v>Brian陳泓霖</v>
      </c>
      <c r="P4882" s="67">
        <f t="shared" si="267"/>
        <v>44797</v>
      </c>
      <c r="Q4882" s="75" t="str">
        <f t="shared" si="269"/>
        <v>週三</v>
      </c>
      <c r="R4882" s="80">
        <v>44796</v>
      </c>
      <c r="AA4882" s="102">
        <v>5</v>
      </c>
      <c r="AB4882" s="103" t="s">
        <v>1961</v>
      </c>
    </row>
    <row r="4883" spans="2:28">
      <c r="B4883" s="66">
        <v>44784</v>
      </c>
      <c r="C4883" s="67">
        <v>44792</v>
      </c>
      <c r="D4883" s="68" t="s">
        <v>50</v>
      </c>
      <c r="E4883" s="70" t="s">
        <v>51</v>
      </c>
      <c r="F4883" s="70" t="s">
        <v>1962</v>
      </c>
      <c r="G4883" s="67">
        <v>44788</v>
      </c>
      <c r="H4883" s="67">
        <v>44799</v>
      </c>
      <c r="I4883" s="71">
        <f t="shared" si="268"/>
        <v>11</v>
      </c>
      <c r="J4883" s="72" t="s">
        <v>160</v>
      </c>
      <c r="K4883" s="72" t="s">
        <v>161</v>
      </c>
      <c r="L4883" s="110">
        <v>6</v>
      </c>
      <c r="M4883" s="73" t="s">
        <v>79</v>
      </c>
      <c r="N4883" s="68" t="str">
        <f>VLOOKUP(K4883,[1]人員授權表!D$3:G$249,4,0)</f>
        <v>無機</v>
      </c>
      <c r="O4883" s="70" t="str">
        <f>IF(J4883=[1]人員授權表!$C$85,"Casper李羿勳",IF(J4883=[1]人員授權表!$C$188,"Iring陳俊明",IF(J4883=[1]人員授權表!$C$189,"Brian陳泓霖",VLOOKUP(K4883,[1]人員授權表!D$2:E$249,2,FALSE))))</f>
        <v>Dennis陳汶宏</v>
      </c>
      <c r="P4883" s="67">
        <f t="shared" si="267"/>
        <v>44797</v>
      </c>
      <c r="Q4883" s="75" t="str">
        <f t="shared" si="269"/>
        <v>週三</v>
      </c>
      <c r="R4883" s="80">
        <v>44797</v>
      </c>
      <c r="U4883" s="70">
        <v>1</v>
      </c>
      <c r="Y4883" s="78">
        <v>44797</v>
      </c>
      <c r="Z4883" s="79" t="s">
        <v>1963</v>
      </c>
      <c r="AA4883" s="102">
        <v>5</v>
      </c>
      <c r="AB4883" s="103" t="s">
        <v>1961</v>
      </c>
    </row>
    <row r="4884" spans="2:28">
      <c r="B4884" s="66">
        <v>44784</v>
      </c>
      <c r="C4884" s="67">
        <v>44792</v>
      </c>
      <c r="D4884" s="68" t="s">
        <v>50</v>
      </c>
      <c r="E4884" s="70" t="s">
        <v>51</v>
      </c>
      <c r="F4884" s="70" t="s">
        <v>1962</v>
      </c>
      <c r="G4884" s="67">
        <v>44788</v>
      </c>
      <c r="H4884" s="67">
        <v>44799</v>
      </c>
      <c r="I4884" s="71">
        <f t="shared" si="268"/>
        <v>11</v>
      </c>
      <c r="J4884" s="72" t="s">
        <v>125</v>
      </c>
      <c r="K4884" s="72" t="s">
        <v>144</v>
      </c>
      <c r="L4884" s="110">
        <v>6</v>
      </c>
      <c r="M4884" s="73" t="s">
        <v>79</v>
      </c>
      <c r="N4884" s="68" t="str">
        <f>VLOOKUP(K4884,[1]人員授權表!D$3:G$249,4,0)</f>
        <v>有機</v>
      </c>
      <c r="O4884" s="70" t="str">
        <f>IF(J4884=[1]人員授權表!$C$85,"Casper李羿勳",IF(J4884=[1]人員授權表!$C$188,"Iring陳俊明",IF(J4884=[1]人員授權表!$C$189,"Brian陳泓霖",VLOOKUP(K4884,[1]人員授權表!D$2:E$249,2,FALSE))))</f>
        <v>Lucy黃詩婷</v>
      </c>
      <c r="P4884" s="67">
        <f t="shared" si="267"/>
        <v>44797</v>
      </c>
      <c r="Q4884" s="75" t="str">
        <f t="shared" si="269"/>
        <v>週三</v>
      </c>
      <c r="R4884" s="80">
        <v>44795</v>
      </c>
      <c r="AA4884" s="102">
        <v>5</v>
      </c>
      <c r="AB4884" s="103" t="s">
        <v>1961</v>
      </c>
    </row>
    <row r="4885" spans="2:28">
      <c r="B4885" s="66">
        <v>44784</v>
      </c>
      <c r="C4885" s="67">
        <v>44792</v>
      </c>
      <c r="D4885" s="68" t="s">
        <v>50</v>
      </c>
      <c r="E4885" s="70" t="s">
        <v>51</v>
      </c>
      <c r="F4885" s="70" t="s">
        <v>1962</v>
      </c>
      <c r="G4885" s="67">
        <v>44788</v>
      </c>
      <c r="H4885" s="67">
        <v>44799</v>
      </c>
      <c r="I4885" s="71">
        <f t="shared" si="268"/>
        <v>11</v>
      </c>
      <c r="J4885" s="72" t="s">
        <v>145</v>
      </c>
      <c r="K4885" s="72" t="s">
        <v>146</v>
      </c>
      <c r="L4885" s="110">
        <v>6</v>
      </c>
      <c r="M4885" s="73" t="s">
        <v>79</v>
      </c>
      <c r="N4885" s="68" t="str">
        <f>VLOOKUP(K4885,[1]人員授權表!D$3:G$249,4,0)</f>
        <v>無機</v>
      </c>
      <c r="O4885" s="70" t="str">
        <f>IF(J4885=[1]人員授權表!$C$85,"Casper李羿勳",IF(J4885=[1]人員授權表!$C$188,"Iring陳俊明",IF(J4885=[1]人員授權表!$C$189,"Brian陳泓霖",VLOOKUP(K4885,[1]人員授權表!D$2:E$249,2,FALSE))))</f>
        <v>Jack劉念忻</v>
      </c>
      <c r="P4885" s="67">
        <f t="shared" si="267"/>
        <v>44797</v>
      </c>
      <c r="Q4885" s="75" t="str">
        <f t="shared" si="269"/>
        <v>週三</v>
      </c>
      <c r="R4885" s="80">
        <v>44792</v>
      </c>
      <c r="AA4885" s="102">
        <v>5</v>
      </c>
      <c r="AB4885" s="103" t="s">
        <v>1961</v>
      </c>
    </row>
    <row r="4886" spans="2:28">
      <c r="B4886" s="66">
        <v>44784</v>
      </c>
      <c r="C4886" s="67">
        <v>44792</v>
      </c>
      <c r="D4886" s="68" t="s">
        <v>50</v>
      </c>
      <c r="E4886" s="70" t="s">
        <v>51</v>
      </c>
      <c r="F4886" s="70" t="s">
        <v>1962</v>
      </c>
      <c r="G4886" s="67">
        <v>44788</v>
      </c>
      <c r="H4886" s="67">
        <v>44799</v>
      </c>
      <c r="I4886" s="71">
        <f t="shared" si="268"/>
        <v>11</v>
      </c>
      <c r="J4886" s="72" t="s">
        <v>164</v>
      </c>
      <c r="K4886" s="72" t="s">
        <v>146</v>
      </c>
      <c r="L4886" s="110">
        <v>6</v>
      </c>
      <c r="M4886" s="73" t="s">
        <v>79</v>
      </c>
      <c r="N4886" s="68" t="str">
        <f>VLOOKUP(K4886,[1]人員授權表!D$3:G$249,4,0)</f>
        <v>無機</v>
      </c>
      <c r="O4886" s="70" t="str">
        <f>IF(J4886=[1]人員授權表!$C$85,"Casper李羿勳",IF(J4886=[1]人員授權表!$C$188,"Iring陳俊明",IF(J4886=[1]人員授權表!$C$189,"Brian陳泓霖",VLOOKUP(K4886,[1]人員授權表!D$2:E$249,2,FALSE))))</f>
        <v>Jack劉念忻</v>
      </c>
      <c r="P4886" s="67">
        <f t="shared" si="267"/>
        <v>44797</v>
      </c>
      <c r="Q4886" s="75" t="str">
        <f t="shared" si="269"/>
        <v>週三</v>
      </c>
      <c r="R4886" s="80">
        <v>44792</v>
      </c>
      <c r="AA4886" s="102">
        <v>5</v>
      </c>
      <c r="AB4886" s="103" t="s">
        <v>1961</v>
      </c>
    </row>
    <row r="4887" spans="2:28">
      <c r="B4887" s="66">
        <v>44784</v>
      </c>
      <c r="C4887" s="67">
        <v>44792</v>
      </c>
      <c r="D4887" s="68" t="s">
        <v>50</v>
      </c>
      <c r="E4887" s="70" t="s">
        <v>51</v>
      </c>
      <c r="F4887" s="70" t="s">
        <v>1962</v>
      </c>
      <c r="G4887" s="67">
        <v>44788</v>
      </c>
      <c r="H4887" s="67">
        <v>44799</v>
      </c>
      <c r="I4887" s="71">
        <f t="shared" si="268"/>
        <v>11</v>
      </c>
      <c r="J4887" s="72" t="s">
        <v>141</v>
      </c>
      <c r="K4887" s="72" t="s">
        <v>142</v>
      </c>
      <c r="L4887" s="110">
        <v>6</v>
      </c>
      <c r="M4887" s="73" t="s">
        <v>79</v>
      </c>
      <c r="N4887" s="68" t="str">
        <f>VLOOKUP(K4887,[1]人員授權表!D$3:G$249,4,0)</f>
        <v>無機</v>
      </c>
      <c r="O4887" s="70" t="str">
        <f>IF(J4887=[1]人員授權表!$C$85,"Casper李羿勳",IF(J4887=[1]人員授權表!$C$188,"Iring陳俊明",IF(J4887=[1]人員授權表!$C$189,"Brian陳泓霖",VLOOKUP(K4887,[1]人員授權表!D$2:E$249,2,FALSE))))</f>
        <v>Dennis陳汶宏</v>
      </c>
      <c r="P4887" s="67">
        <f t="shared" si="267"/>
        <v>44797</v>
      </c>
      <c r="Q4887" s="75" t="str">
        <f t="shared" si="269"/>
        <v>週三</v>
      </c>
      <c r="R4887" s="80">
        <v>44793</v>
      </c>
      <c r="AA4887" s="102">
        <v>5</v>
      </c>
      <c r="AB4887" s="103" t="s">
        <v>1961</v>
      </c>
    </row>
    <row r="4888" spans="2:28">
      <c r="B4888" s="66">
        <v>44784</v>
      </c>
      <c r="C4888" s="67">
        <v>44792</v>
      </c>
      <c r="D4888" s="68" t="s">
        <v>50</v>
      </c>
      <c r="E4888" s="70" t="s">
        <v>51</v>
      </c>
      <c r="F4888" s="70" t="s">
        <v>1962</v>
      </c>
      <c r="G4888" s="67">
        <v>44788</v>
      </c>
      <c r="H4888" s="67">
        <v>44799</v>
      </c>
      <c r="I4888" s="71">
        <f t="shared" si="268"/>
        <v>11</v>
      </c>
      <c r="J4888" s="72" t="s">
        <v>153</v>
      </c>
      <c r="K4888" s="72" t="s">
        <v>154</v>
      </c>
      <c r="L4888" s="110">
        <v>6</v>
      </c>
      <c r="M4888" s="73" t="s">
        <v>79</v>
      </c>
      <c r="N4888" s="68" t="str">
        <f>VLOOKUP(K4888,[1]人員授權表!D$3:G$249,4,0)</f>
        <v>無機</v>
      </c>
      <c r="O4888" s="70" t="str">
        <f>IF(J4888=[1]人員授權表!$C$85,"Casper李羿勳",IF(J4888=[1]人員授權表!$C$188,"Iring陳俊明",IF(J4888=[1]人員授權表!$C$189,"Brian陳泓霖",VLOOKUP(K4888,[1]人員授權表!D$2:E$249,2,FALSE))))</f>
        <v>Ken張智凱</v>
      </c>
      <c r="P4888" s="67">
        <f t="shared" si="267"/>
        <v>44797</v>
      </c>
      <c r="Q4888" s="75" t="str">
        <f t="shared" si="269"/>
        <v>週三</v>
      </c>
      <c r="R4888" s="80">
        <v>44795</v>
      </c>
      <c r="AA4888" s="102">
        <v>5</v>
      </c>
      <c r="AB4888" s="103" t="s">
        <v>1961</v>
      </c>
    </row>
    <row r="4889" spans="2:28">
      <c r="B4889" s="66">
        <v>44784</v>
      </c>
      <c r="C4889" s="67">
        <v>44792</v>
      </c>
      <c r="D4889" s="68" t="s">
        <v>50</v>
      </c>
      <c r="E4889" s="70" t="s">
        <v>51</v>
      </c>
      <c r="F4889" s="70" t="s">
        <v>1962</v>
      </c>
      <c r="G4889" s="67">
        <v>44788</v>
      </c>
      <c r="H4889" s="67">
        <v>44799</v>
      </c>
      <c r="I4889" s="71">
        <f t="shared" si="268"/>
        <v>11</v>
      </c>
      <c r="J4889" s="72" t="s">
        <v>137</v>
      </c>
      <c r="K4889" s="72" t="s">
        <v>138</v>
      </c>
      <c r="L4889" s="110">
        <v>6</v>
      </c>
      <c r="M4889" s="73" t="s">
        <v>79</v>
      </c>
      <c r="N4889" s="68" t="str">
        <f>VLOOKUP(K4889,[1]人員授權表!D$3:G$249,4,0)</f>
        <v>無機</v>
      </c>
      <c r="O4889" s="70" t="s">
        <v>99</v>
      </c>
      <c r="P4889" s="67">
        <f t="shared" si="267"/>
        <v>44797</v>
      </c>
      <c r="Q4889" s="75" t="str">
        <f t="shared" si="269"/>
        <v>週三</v>
      </c>
      <c r="R4889" s="80">
        <v>44795</v>
      </c>
      <c r="AA4889" s="102">
        <v>5</v>
      </c>
      <c r="AB4889" s="103" t="s">
        <v>1961</v>
      </c>
    </row>
    <row r="4890" spans="2:28">
      <c r="B4890" s="66">
        <v>44784</v>
      </c>
      <c r="C4890" s="67">
        <v>44792</v>
      </c>
      <c r="D4890" s="68" t="s">
        <v>50</v>
      </c>
      <c r="E4890" s="70" t="s">
        <v>51</v>
      </c>
      <c r="F4890" s="70" t="s">
        <v>1960</v>
      </c>
      <c r="G4890" s="67">
        <v>44788</v>
      </c>
      <c r="H4890" s="67">
        <v>44799</v>
      </c>
      <c r="I4890" s="71">
        <f t="shared" si="268"/>
        <v>11</v>
      </c>
      <c r="J4890" s="72" t="s">
        <v>148</v>
      </c>
      <c r="K4890" s="72" t="s">
        <v>149</v>
      </c>
      <c r="L4890" s="110">
        <v>6</v>
      </c>
      <c r="M4890" s="73" t="s">
        <v>79</v>
      </c>
      <c r="N4890" s="68" t="str">
        <f>VLOOKUP(K4890,[1]人員授權表!D$3:G$249,4,0)</f>
        <v>無機</v>
      </c>
      <c r="O4890" s="70" t="str">
        <f>IF(J4890=[1]人員授權表!$C$85,"Casper李羿勳",IF(J4890=[1]人員授權表!$C$188,"Iring陳俊明",IF(J4890=[1]人員授權表!$C$189,"Brian陳泓霖",VLOOKUP(K4890,[1]人員授權表!D$2:E$249,2,FALSE))))</f>
        <v>Vicky游崴涵</v>
      </c>
      <c r="P4890" s="67">
        <f t="shared" si="267"/>
        <v>44797</v>
      </c>
      <c r="Q4890" s="75" t="str">
        <f t="shared" si="269"/>
        <v>週三</v>
      </c>
      <c r="R4890" s="80">
        <v>44795</v>
      </c>
      <c r="AA4890" s="102">
        <v>5</v>
      </c>
      <c r="AB4890" s="103" t="s">
        <v>1961</v>
      </c>
    </row>
    <row r="4891" spans="2:28">
      <c r="B4891" s="66">
        <v>44784</v>
      </c>
      <c r="C4891" s="67">
        <v>44792</v>
      </c>
      <c r="D4891" s="68" t="s">
        <v>50</v>
      </c>
      <c r="E4891" s="70" t="s">
        <v>51</v>
      </c>
      <c r="F4891" s="70" t="s">
        <v>1962</v>
      </c>
      <c r="G4891" s="67">
        <v>44788</v>
      </c>
      <c r="H4891" s="67">
        <v>44799</v>
      </c>
      <c r="I4891" s="71">
        <f t="shared" si="268"/>
        <v>11</v>
      </c>
      <c r="J4891" s="72" t="s">
        <v>295</v>
      </c>
      <c r="K4891" s="72" t="s">
        <v>296</v>
      </c>
      <c r="L4891" s="110">
        <v>6</v>
      </c>
      <c r="M4891" s="73" t="s">
        <v>79</v>
      </c>
      <c r="N4891" s="68" t="str">
        <f>VLOOKUP(K4891,[1]人員授權表!D$3:G$249,4,0)</f>
        <v>無機</v>
      </c>
      <c r="O4891" s="70" t="str">
        <f>IF(J4891=[1]人員授權表!$C$85,"Casper李羿勳",IF(J4891=[1]人員授權表!$C$188,"Iring陳俊明",IF(J4891=[1]人員授權表!$C$189,"Brian陳泓霖",VLOOKUP(K4891,[1]人員授權表!D$2:E$249,2,FALSE))))</f>
        <v>Ken張智凱</v>
      </c>
      <c r="P4891" s="67">
        <f t="shared" si="267"/>
        <v>44797</v>
      </c>
      <c r="Q4891" s="75" t="str">
        <f t="shared" si="269"/>
        <v>週三</v>
      </c>
      <c r="R4891" s="80">
        <v>44795</v>
      </c>
      <c r="AA4891" s="102">
        <v>5</v>
      </c>
      <c r="AB4891" s="103" t="s">
        <v>1961</v>
      </c>
    </row>
    <row r="4892" spans="2:28">
      <c r="B4892" s="66">
        <v>44784</v>
      </c>
      <c r="C4892" s="67">
        <v>44792</v>
      </c>
      <c r="D4892" s="68" t="s">
        <v>50</v>
      </c>
      <c r="E4892" s="70" t="s">
        <v>51</v>
      </c>
      <c r="F4892" s="70" t="s">
        <v>1960</v>
      </c>
      <c r="G4892" s="67">
        <v>44788</v>
      </c>
      <c r="H4892" s="67">
        <v>44799</v>
      </c>
      <c r="I4892" s="71">
        <f t="shared" si="268"/>
        <v>11</v>
      </c>
      <c r="J4892" s="72" t="s">
        <v>167</v>
      </c>
      <c r="K4892" s="72" t="s">
        <v>168</v>
      </c>
      <c r="L4892" s="110">
        <v>6</v>
      </c>
      <c r="M4892" s="73" t="s">
        <v>79</v>
      </c>
      <c r="N4892" s="68" t="str">
        <f>VLOOKUP(K4892,[1]人員授權表!D$3:G$249,4,0)</f>
        <v>有機</v>
      </c>
      <c r="O4892" s="70" t="str">
        <f>IF(J4892=[1]人員授權表!$C$85,"Casper李羿勳",IF(J4892=[1]人員授權表!$C$188,"Iring陳俊明",IF(J4892=[1]人員授權表!$C$189,"Brian陳泓霖",VLOOKUP(K4892,[1]人員授權表!D$2:E$249,2,FALSE))))</f>
        <v>Una林庭瑄</v>
      </c>
      <c r="P4892" s="67">
        <f t="shared" si="267"/>
        <v>44797</v>
      </c>
      <c r="Q4892" s="75" t="str">
        <f t="shared" si="269"/>
        <v>週三</v>
      </c>
      <c r="R4892" s="80">
        <v>44792</v>
      </c>
      <c r="AA4892" s="102">
        <v>5</v>
      </c>
      <c r="AB4892" s="103" t="s">
        <v>1961</v>
      </c>
    </row>
    <row r="4893" spans="2:28">
      <c r="B4893" s="66">
        <v>44785</v>
      </c>
      <c r="C4893" s="67">
        <v>44792</v>
      </c>
      <c r="D4893" s="68" t="s">
        <v>50</v>
      </c>
      <c r="E4893" s="70" t="s">
        <v>51</v>
      </c>
      <c r="F4893" s="70" t="s">
        <v>1964</v>
      </c>
      <c r="G4893" s="67">
        <v>44788</v>
      </c>
      <c r="H4893" s="67">
        <v>44799</v>
      </c>
      <c r="I4893" s="71">
        <f t="shared" si="268"/>
        <v>11</v>
      </c>
      <c r="J4893" s="72" t="s">
        <v>139</v>
      </c>
      <c r="K4893" s="72" t="s">
        <v>140</v>
      </c>
      <c r="L4893" s="110">
        <v>6</v>
      </c>
      <c r="M4893" s="73" t="s">
        <v>79</v>
      </c>
      <c r="N4893" s="68" t="str">
        <f>VLOOKUP(K4893,[1]人員授權表!D$3:G$249,4,0)</f>
        <v>無機</v>
      </c>
      <c r="O4893" s="70" t="str">
        <f>IF(J4893=[1]人員授權表!$C$85,"Casper李羿勳",IF(J4893=[1]人員授權表!$C$188,"Iring陳俊明",IF(J4893=[1]人員授權表!$C$189,"Brian陳泓霖",VLOOKUP(K4893,[1]人員授權表!D$2:E$249,2,FALSE))))</f>
        <v>Brian陳泓霖</v>
      </c>
      <c r="P4893" s="67">
        <f t="shared" si="267"/>
        <v>44797</v>
      </c>
      <c r="Q4893" s="75" t="str">
        <f t="shared" si="269"/>
        <v>週三</v>
      </c>
      <c r="R4893" s="80">
        <v>44796</v>
      </c>
      <c r="AA4893" s="102">
        <v>5</v>
      </c>
      <c r="AB4893" s="103" t="s">
        <v>1961</v>
      </c>
    </row>
    <row r="4894" spans="2:28">
      <c r="B4894" s="66">
        <v>44785</v>
      </c>
      <c r="C4894" s="67">
        <v>44792</v>
      </c>
      <c r="D4894" s="68" t="s">
        <v>50</v>
      </c>
      <c r="E4894" s="70" t="s">
        <v>51</v>
      </c>
      <c r="F4894" s="70" t="s">
        <v>1965</v>
      </c>
      <c r="G4894" s="67">
        <v>44788</v>
      </c>
      <c r="H4894" s="67">
        <v>44799</v>
      </c>
      <c r="I4894" s="71">
        <f t="shared" si="268"/>
        <v>11</v>
      </c>
      <c r="J4894" s="72" t="s">
        <v>160</v>
      </c>
      <c r="K4894" s="72" t="s">
        <v>161</v>
      </c>
      <c r="L4894" s="110">
        <v>6</v>
      </c>
      <c r="M4894" s="73" t="s">
        <v>79</v>
      </c>
      <c r="N4894" s="68" t="str">
        <f>VLOOKUP(K4894,[1]人員授權表!D$3:G$249,4,0)</f>
        <v>無機</v>
      </c>
      <c r="O4894" s="70" t="str">
        <f>IF(J4894=[1]人員授權表!$C$85,"Casper李羿勳",IF(J4894=[1]人員授權表!$C$188,"Iring陳俊明",IF(J4894=[1]人員授權表!$C$189,"Brian陳泓霖",VLOOKUP(K4894,[1]人員授權表!D$2:E$249,2,FALSE))))</f>
        <v>Dennis陳汶宏</v>
      </c>
      <c r="P4894" s="67">
        <f t="shared" si="267"/>
        <v>44797</v>
      </c>
      <c r="Q4894" s="75" t="str">
        <f t="shared" si="269"/>
        <v>週三</v>
      </c>
      <c r="R4894" s="80">
        <v>44797</v>
      </c>
      <c r="U4894" s="70">
        <v>1</v>
      </c>
      <c r="Y4894" s="78">
        <v>44797</v>
      </c>
      <c r="Z4894" s="79" t="s">
        <v>1963</v>
      </c>
      <c r="AA4894" s="102">
        <v>5</v>
      </c>
      <c r="AB4894" s="103" t="s">
        <v>1961</v>
      </c>
    </row>
    <row r="4895" spans="2:28">
      <c r="B4895" s="66">
        <v>44785</v>
      </c>
      <c r="C4895" s="67">
        <v>44792</v>
      </c>
      <c r="D4895" s="68" t="s">
        <v>50</v>
      </c>
      <c r="E4895" s="70" t="s">
        <v>51</v>
      </c>
      <c r="F4895" s="70" t="s">
        <v>1964</v>
      </c>
      <c r="G4895" s="67">
        <v>44788</v>
      </c>
      <c r="H4895" s="67">
        <v>44799</v>
      </c>
      <c r="I4895" s="71">
        <f t="shared" si="268"/>
        <v>11</v>
      </c>
      <c r="J4895" s="72" t="s">
        <v>125</v>
      </c>
      <c r="K4895" s="72" t="s">
        <v>144</v>
      </c>
      <c r="L4895" s="110">
        <v>6</v>
      </c>
      <c r="M4895" s="73" t="s">
        <v>79</v>
      </c>
      <c r="N4895" s="68" t="str">
        <f>VLOOKUP(K4895,[1]人員授權表!D$3:G$249,4,0)</f>
        <v>有機</v>
      </c>
      <c r="O4895" s="70" t="str">
        <f>IF(J4895=[1]人員授權表!$C$85,"Casper李羿勳",IF(J4895=[1]人員授權表!$C$188,"Iring陳俊明",IF(J4895=[1]人員授權表!$C$189,"Brian陳泓霖",VLOOKUP(K4895,[1]人員授權表!D$2:E$249,2,FALSE))))</f>
        <v>Lucy黃詩婷</v>
      </c>
      <c r="P4895" s="67">
        <f t="shared" si="267"/>
        <v>44797</v>
      </c>
      <c r="Q4895" s="75" t="str">
        <f t="shared" si="269"/>
        <v>週三</v>
      </c>
      <c r="R4895" s="80">
        <v>44795</v>
      </c>
      <c r="AA4895" s="102">
        <v>5</v>
      </c>
      <c r="AB4895" s="103" t="s">
        <v>1961</v>
      </c>
    </row>
    <row r="4896" spans="2:28">
      <c r="B4896" s="66">
        <v>44785</v>
      </c>
      <c r="C4896" s="67">
        <v>44792</v>
      </c>
      <c r="D4896" s="68" t="s">
        <v>50</v>
      </c>
      <c r="E4896" s="70" t="s">
        <v>51</v>
      </c>
      <c r="F4896" s="70" t="s">
        <v>1965</v>
      </c>
      <c r="G4896" s="67">
        <v>44788</v>
      </c>
      <c r="H4896" s="67">
        <v>44799</v>
      </c>
      <c r="I4896" s="71">
        <f t="shared" si="268"/>
        <v>11</v>
      </c>
      <c r="J4896" s="72" t="s">
        <v>145</v>
      </c>
      <c r="K4896" s="72" t="s">
        <v>146</v>
      </c>
      <c r="L4896" s="110">
        <v>6</v>
      </c>
      <c r="M4896" s="73" t="s">
        <v>79</v>
      </c>
      <c r="N4896" s="68" t="str">
        <f>VLOOKUP(K4896,[1]人員授權表!D$3:G$249,4,0)</f>
        <v>無機</v>
      </c>
      <c r="O4896" s="70" t="str">
        <f>IF(J4896=[1]人員授權表!$C$85,"Casper李羿勳",IF(J4896=[1]人員授權表!$C$188,"Iring陳俊明",IF(J4896=[1]人員授權表!$C$189,"Brian陳泓霖",VLOOKUP(K4896,[1]人員授權表!D$2:E$249,2,FALSE))))</f>
        <v>Jack劉念忻</v>
      </c>
      <c r="P4896" s="67">
        <f t="shared" si="267"/>
        <v>44797</v>
      </c>
      <c r="Q4896" s="75" t="str">
        <f t="shared" si="269"/>
        <v>週三</v>
      </c>
      <c r="R4896" s="80">
        <v>44792</v>
      </c>
      <c r="AA4896" s="102">
        <v>5</v>
      </c>
      <c r="AB4896" s="103" t="s">
        <v>1961</v>
      </c>
    </row>
    <row r="4897" spans="2:28">
      <c r="B4897" s="66">
        <v>44785</v>
      </c>
      <c r="C4897" s="67">
        <v>44792</v>
      </c>
      <c r="D4897" s="68" t="s">
        <v>50</v>
      </c>
      <c r="E4897" s="70" t="s">
        <v>51</v>
      </c>
      <c r="F4897" s="70" t="s">
        <v>1965</v>
      </c>
      <c r="G4897" s="67">
        <v>44788</v>
      </c>
      <c r="H4897" s="67">
        <v>44799</v>
      </c>
      <c r="I4897" s="71">
        <f t="shared" si="268"/>
        <v>11</v>
      </c>
      <c r="J4897" s="72" t="s">
        <v>164</v>
      </c>
      <c r="K4897" s="72" t="s">
        <v>146</v>
      </c>
      <c r="L4897" s="110">
        <v>6</v>
      </c>
      <c r="M4897" s="73" t="s">
        <v>79</v>
      </c>
      <c r="N4897" s="68" t="str">
        <f>VLOOKUP(K4897,[1]人員授權表!D$3:G$249,4,0)</f>
        <v>無機</v>
      </c>
      <c r="O4897" s="70" t="str">
        <f>IF(J4897=[1]人員授權表!$C$85,"Casper李羿勳",IF(J4897=[1]人員授權表!$C$188,"Iring陳俊明",IF(J4897=[1]人員授權表!$C$189,"Brian陳泓霖",VLOOKUP(K4897,[1]人員授權表!D$2:E$249,2,FALSE))))</f>
        <v>Jack劉念忻</v>
      </c>
      <c r="P4897" s="67">
        <f t="shared" si="267"/>
        <v>44797</v>
      </c>
      <c r="Q4897" s="75" t="str">
        <f t="shared" si="269"/>
        <v>週三</v>
      </c>
      <c r="R4897" s="80">
        <v>44792</v>
      </c>
      <c r="AA4897" s="102">
        <v>5</v>
      </c>
      <c r="AB4897" s="103" t="s">
        <v>1961</v>
      </c>
    </row>
    <row r="4898" spans="2:28">
      <c r="B4898" s="66">
        <v>44785</v>
      </c>
      <c r="C4898" s="67">
        <v>44792</v>
      </c>
      <c r="D4898" s="68" t="s">
        <v>50</v>
      </c>
      <c r="E4898" s="70" t="s">
        <v>51</v>
      </c>
      <c r="F4898" s="70" t="s">
        <v>1965</v>
      </c>
      <c r="G4898" s="67">
        <v>44788</v>
      </c>
      <c r="H4898" s="67">
        <v>44799</v>
      </c>
      <c r="I4898" s="71">
        <f t="shared" si="268"/>
        <v>11</v>
      </c>
      <c r="J4898" s="72" t="s">
        <v>141</v>
      </c>
      <c r="K4898" s="72" t="s">
        <v>142</v>
      </c>
      <c r="L4898" s="110">
        <v>6</v>
      </c>
      <c r="M4898" s="73" t="s">
        <v>79</v>
      </c>
      <c r="N4898" s="68" t="str">
        <f>VLOOKUP(K4898,[1]人員授權表!D$3:G$249,4,0)</f>
        <v>無機</v>
      </c>
      <c r="O4898" s="70" t="str">
        <f>IF(J4898=[1]人員授權表!$C$85,"Casper李羿勳",IF(J4898=[1]人員授權表!$C$188,"Iring陳俊明",IF(J4898=[1]人員授權表!$C$189,"Brian陳泓霖",VLOOKUP(K4898,[1]人員授權表!D$2:E$249,2,FALSE))))</f>
        <v>Dennis陳汶宏</v>
      </c>
      <c r="P4898" s="67">
        <f t="shared" si="267"/>
        <v>44797</v>
      </c>
      <c r="Q4898" s="75" t="str">
        <f t="shared" si="269"/>
        <v>週三</v>
      </c>
      <c r="R4898" s="80">
        <v>44793</v>
      </c>
      <c r="AA4898" s="102">
        <v>5</v>
      </c>
      <c r="AB4898" s="103" t="s">
        <v>1961</v>
      </c>
    </row>
    <row r="4899" spans="2:28">
      <c r="B4899" s="66">
        <v>44785</v>
      </c>
      <c r="C4899" s="67">
        <v>44792</v>
      </c>
      <c r="D4899" s="68" t="s">
        <v>50</v>
      </c>
      <c r="E4899" s="70" t="s">
        <v>51</v>
      </c>
      <c r="F4899" s="70" t="s">
        <v>1965</v>
      </c>
      <c r="G4899" s="67">
        <v>44788</v>
      </c>
      <c r="H4899" s="67">
        <v>44799</v>
      </c>
      <c r="I4899" s="71">
        <f t="shared" si="268"/>
        <v>11</v>
      </c>
      <c r="J4899" s="72" t="s">
        <v>153</v>
      </c>
      <c r="K4899" s="72" t="s">
        <v>154</v>
      </c>
      <c r="L4899" s="110">
        <v>6</v>
      </c>
      <c r="M4899" s="73" t="s">
        <v>79</v>
      </c>
      <c r="N4899" s="68" t="str">
        <f>VLOOKUP(K4899,[1]人員授權表!D$3:G$249,4,0)</f>
        <v>無機</v>
      </c>
      <c r="O4899" s="70" t="str">
        <f>IF(J4899=[1]人員授權表!$C$85,"Casper李羿勳",IF(J4899=[1]人員授權表!$C$188,"Iring陳俊明",IF(J4899=[1]人員授權表!$C$189,"Brian陳泓霖",VLOOKUP(K4899,[1]人員授權表!D$2:E$249,2,FALSE))))</f>
        <v>Ken張智凱</v>
      </c>
      <c r="P4899" s="67">
        <f t="shared" si="267"/>
        <v>44797</v>
      </c>
      <c r="Q4899" s="75" t="str">
        <f t="shared" si="269"/>
        <v>週三</v>
      </c>
      <c r="R4899" s="80">
        <v>44795</v>
      </c>
      <c r="AA4899" s="102">
        <v>5</v>
      </c>
      <c r="AB4899" s="103" t="s">
        <v>1961</v>
      </c>
    </row>
    <row r="4900" spans="2:28">
      <c r="B4900" s="66">
        <v>44785</v>
      </c>
      <c r="C4900" s="67">
        <v>44792</v>
      </c>
      <c r="D4900" s="68" t="s">
        <v>50</v>
      </c>
      <c r="E4900" s="70" t="s">
        <v>51</v>
      </c>
      <c r="F4900" s="70" t="s">
        <v>1965</v>
      </c>
      <c r="G4900" s="67">
        <v>44788</v>
      </c>
      <c r="H4900" s="67">
        <v>44799</v>
      </c>
      <c r="I4900" s="71">
        <f t="shared" si="268"/>
        <v>11</v>
      </c>
      <c r="J4900" s="72" t="s">
        <v>137</v>
      </c>
      <c r="K4900" s="72" t="s">
        <v>138</v>
      </c>
      <c r="L4900" s="110">
        <v>6</v>
      </c>
      <c r="M4900" s="73" t="s">
        <v>79</v>
      </c>
      <c r="N4900" s="68" t="str">
        <f>VLOOKUP(K4900,[1]人員授權表!D$3:G$249,4,0)</f>
        <v>無機</v>
      </c>
      <c r="O4900" s="70" t="s">
        <v>99</v>
      </c>
      <c r="P4900" s="67">
        <f t="shared" si="267"/>
        <v>44797</v>
      </c>
      <c r="Q4900" s="75" t="str">
        <f t="shared" si="269"/>
        <v>週三</v>
      </c>
      <c r="R4900" s="80">
        <v>44795</v>
      </c>
      <c r="AA4900" s="102">
        <v>5</v>
      </c>
      <c r="AB4900" s="103" t="s">
        <v>1961</v>
      </c>
    </row>
    <row r="4901" spans="2:28">
      <c r="B4901" s="66">
        <v>44785</v>
      </c>
      <c r="C4901" s="67">
        <v>44792</v>
      </c>
      <c r="D4901" s="68" t="s">
        <v>50</v>
      </c>
      <c r="E4901" s="70" t="s">
        <v>51</v>
      </c>
      <c r="F4901" s="70" t="s">
        <v>1965</v>
      </c>
      <c r="G4901" s="67">
        <v>44788</v>
      </c>
      <c r="H4901" s="67">
        <v>44799</v>
      </c>
      <c r="I4901" s="71">
        <f t="shared" si="268"/>
        <v>11</v>
      </c>
      <c r="J4901" s="72" t="s">
        <v>148</v>
      </c>
      <c r="K4901" s="72" t="s">
        <v>149</v>
      </c>
      <c r="L4901" s="110">
        <v>6</v>
      </c>
      <c r="M4901" s="73" t="s">
        <v>79</v>
      </c>
      <c r="N4901" s="68" t="str">
        <f>VLOOKUP(K4901,[1]人員授權表!D$3:G$249,4,0)</f>
        <v>無機</v>
      </c>
      <c r="O4901" s="70" t="str">
        <f>IF(J4901=[1]人員授權表!$C$85,"Casper李羿勳",IF(J4901=[1]人員授權表!$C$188,"Iring陳俊明",IF(J4901=[1]人員授權表!$C$189,"Brian陳泓霖",VLOOKUP(K4901,[1]人員授權表!D$2:E$249,2,FALSE))))</f>
        <v>Vicky游崴涵</v>
      </c>
      <c r="P4901" s="67">
        <f t="shared" si="267"/>
        <v>44797</v>
      </c>
      <c r="Q4901" s="75" t="str">
        <f t="shared" si="269"/>
        <v>週三</v>
      </c>
      <c r="R4901" s="80">
        <v>44795</v>
      </c>
      <c r="AA4901" s="102">
        <v>5</v>
      </c>
      <c r="AB4901" s="103" t="s">
        <v>1961</v>
      </c>
    </row>
    <row r="4902" spans="2:28">
      <c r="B4902" s="66">
        <v>44785</v>
      </c>
      <c r="C4902" s="67">
        <v>44792</v>
      </c>
      <c r="D4902" s="68" t="s">
        <v>50</v>
      </c>
      <c r="E4902" s="70" t="s">
        <v>51</v>
      </c>
      <c r="F4902" s="70" t="s">
        <v>1965</v>
      </c>
      <c r="G4902" s="67">
        <v>44788</v>
      </c>
      <c r="H4902" s="67">
        <v>44799</v>
      </c>
      <c r="I4902" s="71">
        <f t="shared" si="268"/>
        <v>11</v>
      </c>
      <c r="J4902" s="72" t="s">
        <v>295</v>
      </c>
      <c r="K4902" s="72" t="s">
        <v>296</v>
      </c>
      <c r="L4902" s="110">
        <v>6</v>
      </c>
      <c r="M4902" s="73" t="s">
        <v>79</v>
      </c>
      <c r="N4902" s="68" t="str">
        <f>VLOOKUP(K4902,[1]人員授權表!D$3:G$249,4,0)</f>
        <v>無機</v>
      </c>
      <c r="O4902" s="70" t="str">
        <f>IF(J4902=[1]人員授權表!$C$85,"Casper李羿勳",IF(J4902=[1]人員授權表!$C$188,"Iring陳俊明",IF(J4902=[1]人員授權表!$C$189,"Brian陳泓霖",VLOOKUP(K4902,[1]人員授權表!D$2:E$249,2,FALSE))))</f>
        <v>Ken張智凱</v>
      </c>
      <c r="P4902" s="67">
        <f t="shared" si="267"/>
        <v>44797</v>
      </c>
      <c r="Q4902" s="75" t="str">
        <f t="shared" si="269"/>
        <v>週三</v>
      </c>
      <c r="R4902" s="80">
        <v>44795</v>
      </c>
      <c r="AA4902" s="102">
        <v>5</v>
      </c>
      <c r="AB4902" s="103" t="s">
        <v>1961</v>
      </c>
    </row>
    <row r="4903" spans="2:28">
      <c r="B4903" s="66">
        <v>44785</v>
      </c>
      <c r="C4903" s="67">
        <v>44792</v>
      </c>
      <c r="D4903" s="68" t="s">
        <v>50</v>
      </c>
      <c r="E4903" s="70" t="s">
        <v>51</v>
      </c>
      <c r="F4903" s="70" t="s">
        <v>1965</v>
      </c>
      <c r="G4903" s="67">
        <v>44788</v>
      </c>
      <c r="H4903" s="67">
        <v>44799</v>
      </c>
      <c r="I4903" s="71">
        <f t="shared" si="268"/>
        <v>11</v>
      </c>
      <c r="J4903" s="72" t="s">
        <v>167</v>
      </c>
      <c r="K4903" s="72" t="s">
        <v>168</v>
      </c>
      <c r="L4903" s="110">
        <v>6</v>
      </c>
      <c r="M4903" s="73" t="s">
        <v>79</v>
      </c>
      <c r="N4903" s="68" t="str">
        <f>VLOOKUP(K4903,[1]人員授權表!D$3:G$249,4,0)</f>
        <v>有機</v>
      </c>
      <c r="O4903" s="70" t="str">
        <f>IF(J4903=[1]人員授權表!$C$85,"Casper李羿勳",IF(J4903=[1]人員授權表!$C$188,"Iring陳俊明",IF(J4903=[1]人員授權表!$C$189,"Brian陳泓霖",VLOOKUP(K4903,[1]人員授權表!D$2:E$249,2,FALSE))))</f>
        <v>Una林庭瑄</v>
      </c>
      <c r="P4903" s="67">
        <f t="shared" si="267"/>
        <v>44797</v>
      </c>
      <c r="Q4903" s="75" t="str">
        <f t="shared" si="269"/>
        <v>週三</v>
      </c>
      <c r="R4903" s="80">
        <v>44792</v>
      </c>
      <c r="AA4903" s="102">
        <v>5</v>
      </c>
      <c r="AB4903" s="103" t="s">
        <v>1961</v>
      </c>
    </row>
    <row r="4904" spans="2:28">
      <c r="C4904" s="67">
        <v>44788</v>
      </c>
      <c r="D4904" s="68" t="s">
        <v>50</v>
      </c>
      <c r="E4904" s="70" t="s">
        <v>82</v>
      </c>
      <c r="F4904" s="70" t="s">
        <v>1966</v>
      </c>
      <c r="G4904" s="101">
        <v>44785</v>
      </c>
      <c r="H4904" s="101">
        <v>44799</v>
      </c>
      <c r="I4904" s="71">
        <f t="shared" si="268"/>
        <v>14</v>
      </c>
      <c r="J4904" s="72" t="s">
        <v>453</v>
      </c>
      <c r="K4904" s="72" t="s">
        <v>332</v>
      </c>
      <c r="L4904" s="73">
        <v>2</v>
      </c>
      <c r="M4904" s="73" t="s">
        <v>86</v>
      </c>
      <c r="N4904" s="68" t="str">
        <f>VLOOKUP(K4904,[1]人員授權表!D$3:G$249,4,0)</f>
        <v>有機</v>
      </c>
      <c r="O4904" s="70" t="str">
        <f>IF(J4904=[1]人員授權表!$C$85,"Casper李羿勳",IF(J4904=[1]人員授權表!$C$188,"Iring陳俊明",IF(J4904=[1]人員授權表!$C$189,"Brian陳泓霖",VLOOKUP(K4904,[1]人員授權表!D$2:E$249,2,FALSE))))</f>
        <v>Lucy黃詩婷</v>
      </c>
      <c r="P4904" s="67">
        <f t="shared" si="267"/>
        <v>44797</v>
      </c>
      <c r="Q4904" s="75" t="str">
        <f t="shared" si="269"/>
        <v>週三</v>
      </c>
      <c r="R4904" s="80">
        <v>44789</v>
      </c>
      <c r="AA4904" s="1"/>
    </row>
    <row r="4905" spans="2:28">
      <c r="C4905" s="67">
        <v>44788</v>
      </c>
      <c r="D4905" s="68" t="s">
        <v>50</v>
      </c>
      <c r="E4905" s="70" t="s">
        <v>82</v>
      </c>
      <c r="F4905" s="70" t="s">
        <v>1966</v>
      </c>
      <c r="G4905" s="101">
        <v>44785</v>
      </c>
      <c r="H4905" s="101">
        <v>44799</v>
      </c>
      <c r="I4905" s="71">
        <f t="shared" si="268"/>
        <v>14</v>
      </c>
      <c r="J4905" s="72" t="s">
        <v>125</v>
      </c>
      <c r="K4905" s="72" t="s">
        <v>126</v>
      </c>
      <c r="L4905" s="73">
        <v>2</v>
      </c>
      <c r="M4905" s="73" t="s">
        <v>86</v>
      </c>
      <c r="N4905" s="68" t="str">
        <f>VLOOKUP(K4905,[1]人員授權表!D$3:G$249,4,0)</f>
        <v>有機</v>
      </c>
      <c r="O4905" s="70" t="str">
        <f>IF(J4905=[1]人員授權表!$C$85,"Casper李羿勳",IF(J4905=[1]人員授權表!$C$188,"Iring陳俊明",IF(J4905=[1]人員授權表!$C$189,"Brian陳泓霖",VLOOKUP(K4905,[1]人員授權表!D$2:E$249,2,FALSE))))</f>
        <v>Lucy黃詩婷</v>
      </c>
      <c r="P4905" s="67">
        <f t="shared" si="267"/>
        <v>44797</v>
      </c>
      <c r="Q4905" s="75" t="str">
        <f t="shared" si="269"/>
        <v>週三</v>
      </c>
      <c r="R4905" s="80">
        <v>44789</v>
      </c>
      <c r="AA4905" s="1"/>
    </row>
    <row r="4906" spans="2:28">
      <c r="C4906" s="67">
        <v>44788</v>
      </c>
      <c r="D4906" s="68" t="s">
        <v>50</v>
      </c>
      <c r="E4906" s="70" t="s">
        <v>82</v>
      </c>
      <c r="F4906" s="70" t="s">
        <v>1967</v>
      </c>
      <c r="G4906" s="101">
        <v>44785</v>
      </c>
      <c r="H4906" s="101">
        <v>44799</v>
      </c>
      <c r="I4906" s="71">
        <f t="shared" si="268"/>
        <v>14</v>
      </c>
      <c r="J4906" s="72" t="s">
        <v>453</v>
      </c>
      <c r="K4906" s="72" t="s">
        <v>332</v>
      </c>
      <c r="L4906" s="73">
        <v>3</v>
      </c>
      <c r="M4906" s="73" t="s">
        <v>86</v>
      </c>
      <c r="N4906" s="68" t="str">
        <f>VLOOKUP(K4906,[1]人員授權表!D$3:G$249,4,0)</f>
        <v>有機</v>
      </c>
      <c r="O4906" s="70" t="str">
        <f>IF(J4906=[1]人員授權表!$C$85,"Casper李羿勳",IF(J4906=[1]人員授權表!$C$188,"Iring陳俊明",IF(J4906=[1]人員授權表!$C$189,"Brian陳泓霖",VLOOKUP(K4906,[1]人員授權表!D$2:E$249,2,FALSE))))</f>
        <v>Lucy黃詩婷</v>
      </c>
      <c r="P4906" s="67">
        <f t="shared" si="267"/>
        <v>44797</v>
      </c>
      <c r="Q4906" s="75" t="str">
        <f t="shared" si="269"/>
        <v>週三</v>
      </c>
      <c r="R4906" s="80">
        <v>44789</v>
      </c>
      <c r="AA4906" s="1"/>
    </row>
    <row r="4907" spans="2:28">
      <c r="C4907" s="67">
        <v>44788</v>
      </c>
      <c r="D4907" s="68" t="s">
        <v>50</v>
      </c>
      <c r="E4907" s="70" t="s">
        <v>82</v>
      </c>
      <c r="F4907" s="70" t="s">
        <v>1967</v>
      </c>
      <c r="G4907" s="101">
        <v>44785</v>
      </c>
      <c r="H4907" s="101">
        <v>44799</v>
      </c>
      <c r="I4907" s="71">
        <f t="shared" si="268"/>
        <v>14</v>
      </c>
      <c r="J4907" s="72" t="s">
        <v>125</v>
      </c>
      <c r="K4907" s="72" t="s">
        <v>126</v>
      </c>
      <c r="L4907" s="73">
        <v>3</v>
      </c>
      <c r="M4907" s="73" t="s">
        <v>86</v>
      </c>
      <c r="N4907" s="68" t="str">
        <f>VLOOKUP(K4907,[1]人員授權表!D$3:G$249,4,0)</f>
        <v>有機</v>
      </c>
      <c r="O4907" s="70" t="str">
        <f>IF(J4907=[1]人員授權表!$C$85,"Casper李羿勳",IF(J4907=[1]人員授權表!$C$188,"Iring陳俊明",IF(J4907=[1]人員授權表!$C$189,"Brian陳泓霖",VLOOKUP(K4907,[1]人員授權表!D$2:E$249,2,FALSE))))</f>
        <v>Lucy黃詩婷</v>
      </c>
      <c r="P4907" s="67">
        <f t="shared" si="267"/>
        <v>44797</v>
      </c>
      <c r="Q4907" s="75" t="str">
        <f t="shared" si="269"/>
        <v>週三</v>
      </c>
      <c r="R4907" s="80">
        <v>44789</v>
      </c>
      <c r="AA4907" s="1"/>
    </row>
    <row r="4908" spans="2:28">
      <c r="C4908" s="67">
        <v>44788</v>
      </c>
      <c r="D4908" s="68" t="s">
        <v>50</v>
      </c>
      <c r="E4908" s="70" t="s">
        <v>82</v>
      </c>
      <c r="F4908" s="70" t="s">
        <v>1968</v>
      </c>
      <c r="G4908" s="101">
        <v>44785</v>
      </c>
      <c r="H4908" s="101">
        <v>44799</v>
      </c>
      <c r="I4908" s="71">
        <f t="shared" si="268"/>
        <v>14</v>
      </c>
      <c r="J4908" s="72" t="s">
        <v>453</v>
      </c>
      <c r="K4908" s="72" t="s">
        <v>332</v>
      </c>
      <c r="L4908" s="73">
        <v>3</v>
      </c>
      <c r="M4908" s="73" t="s">
        <v>86</v>
      </c>
      <c r="N4908" s="68" t="str">
        <f>VLOOKUP(K4908,[1]人員授權表!D$3:G$249,4,0)</f>
        <v>有機</v>
      </c>
      <c r="O4908" s="70" t="str">
        <f>IF(J4908=[1]人員授權表!$C$85,"Casper李羿勳",IF(J4908=[1]人員授權表!$C$188,"Iring陳俊明",IF(J4908=[1]人員授權表!$C$189,"Brian陳泓霖",VLOOKUP(K4908,[1]人員授權表!D$2:E$249,2,FALSE))))</f>
        <v>Lucy黃詩婷</v>
      </c>
      <c r="P4908" s="67">
        <f t="shared" si="267"/>
        <v>44797</v>
      </c>
      <c r="Q4908" s="75" t="str">
        <f t="shared" si="269"/>
        <v>週三</v>
      </c>
      <c r="R4908" s="80">
        <v>44792</v>
      </c>
      <c r="AA4908" s="1"/>
    </row>
    <row r="4909" spans="2:28">
      <c r="C4909" s="67">
        <v>44788</v>
      </c>
      <c r="D4909" s="68" t="s">
        <v>50</v>
      </c>
      <c r="E4909" s="70" t="s">
        <v>82</v>
      </c>
      <c r="F4909" s="70" t="s">
        <v>1968</v>
      </c>
      <c r="G4909" s="101">
        <v>44785</v>
      </c>
      <c r="H4909" s="101">
        <v>44799</v>
      </c>
      <c r="I4909" s="71">
        <f t="shared" si="268"/>
        <v>14</v>
      </c>
      <c r="J4909" s="72" t="s">
        <v>125</v>
      </c>
      <c r="K4909" s="72" t="s">
        <v>126</v>
      </c>
      <c r="L4909" s="73">
        <v>3</v>
      </c>
      <c r="M4909" s="73" t="s">
        <v>86</v>
      </c>
      <c r="N4909" s="68" t="str">
        <f>VLOOKUP(K4909,[1]人員授權表!D$3:G$249,4,0)</f>
        <v>有機</v>
      </c>
      <c r="O4909" s="70" t="str">
        <f>IF(J4909=[1]人員授權表!$C$85,"Casper李羿勳",IF(J4909=[1]人員授權表!$C$188,"Iring陳俊明",IF(J4909=[1]人員授權表!$C$189,"Brian陳泓霖",VLOOKUP(K4909,[1]人員授權表!D$2:E$249,2,FALSE))))</f>
        <v>Lucy黃詩婷</v>
      </c>
      <c r="P4909" s="67">
        <f t="shared" si="267"/>
        <v>44797</v>
      </c>
      <c r="Q4909" s="75" t="str">
        <f t="shared" si="269"/>
        <v>週三</v>
      </c>
      <c r="R4909" s="80">
        <v>44792</v>
      </c>
      <c r="AA4909" s="1"/>
    </row>
    <row r="4910" spans="2:28">
      <c r="C4910" s="67">
        <v>44788</v>
      </c>
      <c r="D4910" s="68" t="s">
        <v>50</v>
      </c>
      <c r="E4910" s="70" t="s">
        <v>82</v>
      </c>
      <c r="F4910" s="70" t="s">
        <v>1969</v>
      </c>
      <c r="G4910" s="101">
        <v>44785</v>
      </c>
      <c r="H4910" s="101">
        <v>44799</v>
      </c>
      <c r="I4910" s="71">
        <f t="shared" si="268"/>
        <v>14</v>
      </c>
      <c r="J4910" s="72" t="s">
        <v>453</v>
      </c>
      <c r="K4910" s="72" t="s">
        <v>332</v>
      </c>
      <c r="L4910" s="73">
        <v>2</v>
      </c>
      <c r="M4910" s="73" t="s">
        <v>86</v>
      </c>
      <c r="N4910" s="68" t="str">
        <f>VLOOKUP(K4910,[1]人員授權表!D$3:G$249,4,0)</f>
        <v>有機</v>
      </c>
      <c r="O4910" s="70" t="str">
        <f>IF(J4910=[1]人員授權表!$C$85,"Casper李羿勳",IF(J4910=[1]人員授權表!$C$188,"Iring陳俊明",IF(J4910=[1]人員授權表!$C$189,"Brian陳泓霖",VLOOKUP(K4910,[1]人員授權表!D$2:E$249,2,FALSE))))</f>
        <v>Lucy黃詩婷</v>
      </c>
      <c r="P4910" s="67">
        <f t="shared" si="267"/>
        <v>44797</v>
      </c>
      <c r="Q4910" s="75" t="str">
        <f t="shared" si="269"/>
        <v>週三</v>
      </c>
      <c r="R4910" s="80">
        <v>44792</v>
      </c>
      <c r="AA4910" s="1"/>
    </row>
    <row r="4911" spans="2:28">
      <c r="C4911" s="67">
        <v>44788</v>
      </c>
      <c r="D4911" s="68" t="s">
        <v>50</v>
      </c>
      <c r="E4911" s="70" t="s">
        <v>82</v>
      </c>
      <c r="F4911" s="70" t="s">
        <v>1969</v>
      </c>
      <c r="G4911" s="101">
        <v>44785</v>
      </c>
      <c r="H4911" s="101">
        <v>44799</v>
      </c>
      <c r="I4911" s="71">
        <f t="shared" si="268"/>
        <v>14</v>
      </c>
      <c r="J4911" s="72" t="s">
        <v>125</v>
      </c>
      <c r="K4911" s="72" t="s">
        <v>126</v>
      </c>
      <c r="L4911" s="73">
        <v>2</v>
      </c>
      <c r="M4911" s="73" t="s">
        <v>86</v>
      </c>
      <c r="N4911" s="68" t="str">
        <f>VLOOKUP(K4911,[1]人員授權表!D$3:G$249,4,0)</f>
        <v>有機</v>
      </c>
      <c r="O4911" s="70" t="str">
        <f>IF(J4911=[1]人員授權表!$C$85,"Casper李羿勳",IF(J4911=[1]人員授權表!$C$188,"Iring陳俊明",IF(J4911=[1]人員授權表!$C$189,"Brian陳泓霖",VLOOKUP(K4911,[1]人員授權表!D$2:E$249,2,FALSE))))</f>
        <v>Lucy黃詩婷</v>
      </c>
      <c r="P4911" s="67">
        <f t="shared" si="267"/>
        <v>44797</v>
      </c>
      <c r="Q4911" s="75" t="str">
        <f t="shared" si="269"/>
        <v>週三</v>
      </c>
      <c r="R4911" s="80">
        <v>44792</v>
      </c>
      <c r="AA4911" s="1"/>
    </row>
    <row r="4912" spans="2:28">
      <c r="C4912" s="67">
        <v>44788</v>
      </c>
      <c r="D4912" s="68" t="s">
        <v>50</v>
      </c>
      <c r="E4912" s="70" t="s">
        <v>82</v>
      </c>
      <c r="F4912" s="70" t="s">
        <v>1970</v>
      </c>
      <c r="G4912" s="101">
        <v>44785</v>
      </c>
      <c r="H4912" s="101">
        <v>44799</v>
      </c>
      <c r="I4912" s="71">
        <f t="shared" si="268"/>
        <v>14</v>
      </c>
      <c r="J4912" s="72" t="s">
        <v>453</v>
      </c>
      <c r="K4912" s="72" t="s">
        <v>332</v>
      </c>
      <c r="L4912" s="73">
        <v>3</v>
      </c>
      <c r="M4912" s="73" t="s">
        <v>86</v>
      </c>
      <c r="N4912" s="68" t="str">
        <f>VLOOKUP(K4912,[1]人員授權表!D$3:G$249,4,0)</f>
        <v>有機</v>
      </c>
      <c r="O4912" s="70" t="str">
        <f>IF(J4912=[1]人員授權表!$C$85,"Casper李羿勳",IF(J4912=[1]人員授權表!$C$188,"Iring陳俊明",IF(J4912=[1]人員授權表!$C$189,"Brian陳泓霖",VLOOKUP(K4912,[1]人員授權表!D$2:E$249,2,FALSE))))</f>
        <v>Lucy黃詩婷</v>
      </c>
      <c r="P4912" s="67">
        <f t="shared" si="267"/>
        <v>44797</v>
      </c>
      <c r="Q4912" s="75" t="str">
        <f t="shared" si="269"/>
        <v>週三</v>
      </c>
      <c r="R4912" s="80">
        <v>44792</v>
      </c>
      <c r="AA4912" s="1"/>
    </row>
    <row r="4913" spans="2:28">
      <c r="C4913" s="67">
        <v>44788</v>
      </c>
      <c r="D4913" s="68" t="s">
        <v>50</v>
      </c>
      <c r="E4913" s="70" t="s">
        <v>82</v>
      </c>
      <c r="F4913" s="70" t="s">
        <v>1970</v>
      </c>
      <c r="G4913" s="101">
        <v>44785</v>
      </c>
      <c r="H4913" s="101">
        <v>44799</v>
      </c>
      <c r="I4913" s="71">
        <f t="shared" si="268"/>
        <v>14</v>
      </c>
      <c r="J4913" s="72" t="s">
        <v>125</v>
      </c>
      <c r="K4913" s="72" t="s">
        <v>126</v>
      </c>
      <c r="L4913" s="73">
        <v>3</v>
      </c>
      <c r="M4913" s="73" t="s">
        <v>86</v>
      </c>
      <c r="N4913" s="68" t="str">
        <f>VLOOKUP(K4913,[1]人員授權表!D$3:G$249,4,0)</f>
        <v>有機</v>
      </c>
      <c r="O4913" s="70" t="str">
        <f>IF(J4913=[1]人員授權表!$C$85,"Casper李羿勳",IF(J4913=[1]人員授權表!$C$188,"Iring陳俊明",IF(J4913=[1]人員授權表!$C$189,"Brian陳泓霖",VLOOKUP(K4913,[1]人員授權表!D$2:E$249,2,FALSE))))</f>
        <v>Lucy黃詩婷</v>
      </c>
      <c r="P4913" s="67">
        <f t="shared" si="267"/>
        <v>44797</v>
      </c>
      <c r="Q4913" s="75" t="str">
        <f t="shared" si="269"/>
        <v>週三</v>
      </c>
      <c r="R4913" s="80">
        <v>44792</v>
      </c>
      <c r="AA4913" s="1"/>
    </row>
    <row r="4914" spans="2:28">
      <c r="C4914" s="67">
        <v>44788</v>
      </c>
      <c r="D4914" s="68" t="s">
        <v>50</v>
      </c>
      <c r="E4914" s="70" t="s">
        <v>82</v>
      </c>
      <c r="F4914" s="70" t="s">
        <v>1971</v>
      </c>
      <c r="G4914" s="101">
        <v>44785</v>
      </c>
      <c r="H4914" s="101">
        <v>44799</v>
      </c>
      <c r="I4914" s="71">
        <f t="shared" si="268"/>
        <v>14</v>
      </c>
      <c r="J4914" s="72" t="s">
        <v>453</v>
      </c>
      <c r="K4914" s="72" t="s">
        <v>332</v>
      </c>
      <c r="L4914" s="73">
        <v>2</v>
      </c>
      <c r="M4914" s="73" t="s">
        <v>86</v>
      </c>
      <c r="N4914" s="68" t="str">
        <f>VLOOKUP(K4914,[1]人員授權表!D$3:G$249,4,0)</f>
        <v>有機</v>
      </c>
      <c r="O4914" s="70" t="str">
        <f>IF(J4914=[1]人員授權表!$C$85,"Casper李羿勳",IF(J4914=[1]人員授權表!$C$188,"Iring陳俊明",IF(J4914=[1]人員授權表!$C$189,"Brian陳泓霖",VLOOKUP(K4914,[1]人員授權表!D$2:E$249,2,FALSE))))</f>
        <v>Lucy黃詩婷</v>
      </c>
      <c r="P4914" s="67">
        <f t="shared" si="267"/>
        <v>44797</v>
      </c>
      <c r="Q4914" s="75" t="str">
        <f t="shared" si="269"/>
        <v>週三</v>
      </c>
      <c r="R4914" s="80">
        <v>44789</v>
      </c>
      <c r="AA4914" s="1"/>
    </row>
    <row r="4915" spans="2:28">
      <c r="C4915" s="67">
        <v>44788</v>
      </c>
      <c r="D4915" s="68" t="s">
        <v>50</v>
      </c>
      <c r="E4915" s="70" t="s">
        <v>82</v>
      </c>
      <c r="F4915" s="70" t="s">
        <v>1971</v>
      </c>
      <c r="G4915" s="101">
        <v>44785</v>
      </c>
      <c r="H4915" s="101">
        <v>44799</v>
      </c>
      <c r="I4915" s="71">
        <f t="shared" si="268"/>
        <v>14</v>
      </c>
      <c r="J4915" s="72" t="s">
        <v>125</v>
      </c>
      <c r="K4915" s="72" t="s">
        <v>126</v>
      </c>
      <c r="L4915" s="73">
        <v>2</v>
      </c>
      <c r="M4915" s="73" t="s">
        <v>86</v>
      </c>
      <c r="N4915" s="68" t="str">
        <f>VLOOKUP(K4915,[1]人員授權表!D$3:G$249,4,0)</f>
        <v>有機</v>
      </c>
      <c r="O4915" s="70" t="str">
        <f>IF(J4915=[1]人員授權表!$C$85,"Casper李羿勳",IF(J4915=[1]人員授權表!$C$188,"Iring陳俊明",IF(J4915=[1]人員授權表!$C$189,"Brian陳泓霖",VLOOKUP(K4915,[1]人員授權表!D$2:E$249,2,FALSE))))</f>
        <v>Lucy黃詩婷</v>
      </c>
      <c r="P4915" s="67">
        <f t="shared" ref="P4915:P4944" si="270">H4915-2</f>
        <v>44797</v>
      </c>
      <c r="Q4915" s="75" t="str">
        <f t="shared" si="269"/>
        <v>週三</v>
      </c>
      <c r="R4915" s="80">
        <v>44789</v>
      </c>
      <c r="AA4915" s="1"/>
    </row>
    <row r="4916" spans="2:28">
      <c r="C4916" s="67">
        <v>44788</v>
      </c>
      <c r="D4916" s="68" t="s">
        <v>50</v>
      </c>
      <c r="E4916" s="70" t="s">
        <v>82</v>
      </c>
      <c r="F4916" s="70" t="s">
        <v>1972</v>
      </c>
      <c r="G4916" s="101">
        <v>44785</v>
      </c>
      <c r="H4916" s="101">
        <v>44799</v>
      </c>
      <c r="I4916" s="71">
        <f t="shared" si="268"/>
        <v>14</v>
      </c>
      <c r="J4916" s="72" t="s">
        <v>453</v>
      </c>
      <c r="K4916" s="72" t="s">
        <v>332</v>
      </c>
      <c r="L4916" s="73">
        <v>4</v>
      </c>
      <c r="M4916" s="73" t="s">
        <v>86</v>
      </c>
      <c r="N4916" s="68" t="str">
        <f>VLOOKUP(K4916,[1]人員授權表!D$3:G$249,4,0)</f>
        <v>有機</v>
      </c>
      <c r="O4916" s="70" t="str">
        <f>IF(J4916=[1]人員授權表!$C$85,"Casper李羿勳",IF(J4916=[1]人員授權表!$C$188,"Iring陳俊明",IF(J4916=[1]人員授權表!$C$189,"Brian陳泓霖",VLOOKUP(K4916,[1]人員授權表!D$2:E$249,2,FALSE))))</f>
        <v>Lucy黃詩婷</v>
      </c>
      <c r="P4916" s="67">
        <f t="shared" si="270"/>
        <v>44797</v>
      </c>
      <c r="Q4916" s="75" t="str">
        <f t="shared" si="269"/>
        <v>週三</v>
      </c>
      <c r="R4916" s="80">
        <v>44792</v>
      </c>
      <c r="AA4916" s="1"/>
    </row>
    <row r="4917" spans="2:28">
      <c r="C4917" s="67">
        <v>44788</v>
      </c>
      <c r="D4917" s="68" t="s">
        <v>50</v>
      </c>
      <c r="E4917" s="70" t="s">
        <v>82</v>
      </c>
      <c r="F4917" s="70" t="s">
        <v>1972</v>
      </c>
      <c r="G4917" s="101">
        <v>44785</v>
      </c>
      <c r="H4917" s="101">
        <v>44799</v>
      </c>
      <c r="I4917" s="71">
        <f t="shared" si="268"/>
        <v>14</v>
      </c>
      <c r="J4917" s="72" t="s">
        <v>125</v>
      </c>
      <c r="K4917" s="72" t="s">
        <v>126</v>
      </c>
      <c r="L4917" s="73">
        <v>4</v>
      </c>
      <c r="M4917" s="73" t="s">
        <v>86</v>
      </c>
      <c r="N4917" s="68" t="str">
        <f>VLOOKUP(K4917,[1]人員授權表!D$3:G$249,4,0)</f>
        <v>有機</v>
      </c>
      <c r="O4917" s="70" t="str">
        <f>IF(J4917=[1]人員授權表!$C$85,"Casper李羿勳",IF(J4917=[1]人員授權表!$C$188,"Iring陳俊明",IF(J4917=[1]人員授權表!$C$189,"Brian陳泓霖",VLOOKUP(K4917,[1]人員授權表!D$2:E$249,2,FALSE))))</f>
        <v>Lucy黃詩婷</v>
      </c>
      <c r="P4917" s="67">
        <f t="shared" si="270"/>
        <v>44797</v>
      </c>
      <c r="Q4917" s="75" t="str">
        <f t="shared" si="269"/>
        <v>週三</v>
      </c>
      <c r="R4917" s="80">
        <v>44792</v>
      </c>
      <c r="AA4917" s="1"/>
    </row>
    <row r="4918" spans="2:28">
      <c r="C4918" s="67">
        <v>44788</v>
      </c>
      <c r="D4918" s="68" t="s">
        <v>50</v>
      </c>
      <c r="E4918" s="70" t="s">
        <v>82</v>
      </c>
      <c r="F4918" s="70" t="s">
        <v>1973</v>
      </c>
      <c r="G4918" s="101">
        <v>44785</v>
      </c>
      <c r="H4918" s="101">
        <v>44799</v>
      </c>
      <c r="I4918" s="71">
        <f t="shared" si="268"/>
        <v>14</v>
      </c>
      <c r="J4918" s="72" t="s">
        <v>453</v>
      </c>
      <c r="K4918" s="72" t="s">
        <v>332</v>
      </c>
      <c r="L4918" s="73">
        <v>3</v>
      </c>
      <c r="M4918" s="73" t="s">
        <v>86</v>
      </c>
      <c r="N4918" s="68" t="str">
        <f>VLOOKUP(K4918,[1]人員授權表!D$3:G$249,4,0)</f>
        <v>有機</v>
      </c>
      <c r="O4918" s="70" t="str">
        <f>IF(J4918=[1]人員授權表!$C$85,"Casper李羿勳",IF(J4918=[1]人員授權表!$C$188,"Iring陳俊明",IF(J4918=[1]人員授權表!$C$189,"Brian陳泓霖",VLOOKUP(K4918,[1]人員授權表!D$2:E$249,2,FALSE))))</f>
        <v>Lucy黃詩婷</v>
      </c>
      <c r="P4918" s="67">
        <f t="shared" si="270"/>
        <v>44797</v>
      </c>
      <c r="Q4918" s="75" t="str">
        <f t="shared" si="269"/>
        <v>週三</v>
      </c>
      <c r="R4918" s="80">
        <v>44789</v>
      </c>
      <c r="AA4918" s="1"/>
    </row>
    <row r="4919" spans="2:28">
      <c r="C4919" s="67">
        <v>44788</v>
      </c>
      <c r="D4919" s="68" t="s">
        <v>50</v>
      </c>
      <c r="E4919" s="70" t="s">
        <v>82</v>
      </c>
      <c r="F4919" s="70" t="s">
        <v>1973</v>
      </c>
      <c r="G4919" s="101">
        <v>44785</v>
      </c>
      <c r="H4919" s="101">
        <v>44799</v>
      </c>
      <c r="I4919" s="71">
        <f t="shared" si="268"/>
        <v>14</v>
      </c>
      <c r="J4919" s="72" t="s">
        <v>125</v>
      </c>
      <c r="K4919" s="72" t="s">
        <v>126</v>
      </c>
      <c r="L4919" s="73">
        <v>3</v>
      </c>
      <c r="M4919" s="73" t="s">
        <v>86</v>
      </c>
      <c r="N4919" s="68" t="str">
        <f>VLOOKUP(K4919,[1]人員授權表!D$3:G$249,4,0)</f>
        <v>有機</v>
      </c>
      <c r="O4919" s="70" t="str">
        <f>IF(J4919=[1]人員授權表!$C$85,"Casper李羿勳",IF(J4919=[1]人員授權表!$C$188,"Iring陳俊明",IF(J4919=[1]人員授權表!$C$189,"Brian陳泓霖",VLOOKUP(K4919,[1]人員授權表!D$2:E$249,2,FALSE))))</f>
        <v>Lucy黃詩婷</v>
      </c>
      <c r="P4919" s="67">
        <f t="shared" si="270"/>
        <v>44797</v>
      </c>
      <c r="Q4919" s="75" t="str">
        <f t="shared" si="269"/>
        <v>週三</v>
      </c>
      <c r="R4919" s="80">
        <v>44789</v>
      </c>
      <c r="AA4919" s="1"/>
    </row>
    <row r="4920" spans="2:28">
      <c r="C4920" s="67">
        <v>44788</v>
      </c>
      <c r="D4920" s="68" t="s">
        <v>50</v>
      </c>
      <c r="E4920" s="70" t="s">
        <v>82</v>
      </c>
      <c r="F4920" s="70" t="s">
        <v>1974</v>
      </c>
      <c r="G4920" s="101">
        <v>44785</v>
      </c>
      <c r="H4920" s="101">
        <v>44799</v>
      </c>
      <c r="I4920" s="71">
        <f t="shared" si="268"/>
        <v>14</v>
      </c>
      <c r="J4920" s="72" t="s">
        <v>453</v>
      </c>
      <c r="K4920" s="72" t="s">
        <v>332</v>
      </c>
      <c r="L4920" s="73">
        <v>2</v>
      </c>
      <c r="M4920" s="73" t="s">
        <v>86</v>
      </c>
      <c r="N4920" s="68" t="str">
        <f>VLOOKUP(K4920,[1]人員授權表!D$3:G$249,4,0)</f>
        <v>有機</v>
      </c>
      <c r="O4920" s="70" t="str">
        <f>IF(J4920=[1]人員授權表!$C$85,"Casper李羿勳",IF(J4920=[1]人員授權表!$C$188,"Iring陳俊明",IF(J4920=[1]人員授權表!$C$189,"Brian陳泓霖",VLOOKUP(K4920,[1]人員授權表!D$2:E$249,2,FALSE))))</f>
        <v>Lucy黃詩婷</v>
      </c>
      <c r="P4920" s="67">
        <f t="shared" si="270"/>
        <v>44797</v>
      </c>
      <c r="Q4920" s="75" t="str">
        <f t="shared" si="269"/>
        <v>週三</v>
      </c>
      <c r="R4920" s="80">
        <v>44789</v>
      </c>
      <c r="AA4920" s="1"/>
    </row>
    <row r="4921" spans="2:28">
      <c r="C4921" s="67">
        <v>44788</v>
      </c>
      <c r="D4921" s="68" t="s">
        <v>50</v>
      </c>
      <c r="E4921" s="70" t="s">
        <v>82</v>
      </c>
      <c r="F4921" s="70" t="s">
        <v>1974</v>
      </c>
      <c r="G4921" s="101">
        <v>44785</v>
      </c>
      <c r="H4921" s="101">
        <v>44799</v>
      </c>
      <c r="I4921" s="71">
        <f t="shared" si="268"/>
        <v>14</v>
      </c>
      <c r="J4921" s="72" t="s">
        <v>125</v>
      </c>
      <c r="K4921" s="72" t="s">
        <v>126</v>
      </c>
      <c r="L4921" s="73">
        <v>2</v>
      </c>
      <c r="M4921" s="73" t="s">
        <v>86</v>
      </c>
      <c r="N4921" s="68" t="str">
        <f>VLOOKUP(K4921,[1]人員授權表!D$3:G$249,4,0)</f>
        <v>有機</v>
      </c>
      <c r="O4921" s="70" t="str">
        <f>IF(J4921=[1]人員授權表!$C$85,"Casper李羿勳",IF(J4921=[1]人員授權表!$C$188,"Iring陳俊明",IF(J4921=[1]人員授權表!$C$189,"Brian陳泓霖",VLOOKUP(K4921,[1]人員授權表!D$2:E$249,2,FALSE))))</f>
        <v>Lucy黃詩婷</v>
      </c>
      <c r="P4921" s="67">
        <f t="shared" si="270"/>
        <v>44797</v>
      </c>
      <c r="Q4921" s="75" t="str">
        <f t="shared" si="269"/>
        <v>週三</v>
      </c>
      <c r="R4921" s="80">
        <v>44789</v>
      </c>
      <c r="AA4921" s="1"/>
    </row>
    <row r="4922" spans="2:28">
      <c r="C4922" s="67">
        <v>44788</v>
      </c>
      <c r="D4922" s="68" t="s">
        <v>50</v>
      </c>
      <c r="E4922" s="70" t="s">
        <v>82</v>
      </c>
      <c r="F4922" s="70" t="s">
        <v>1975</v>
      </c>
      <c r="G4922" s="101">
        <v>44785</v>
      </c>
      <c r="H4922" s="101">
        <v>44799</v>
      </c>
      <c r="I4922" s="71">
        <f t="shared" si="268"/>
        <v>14</v>
      </c>
      <c r="J4922" s="72" t="s">
        <v>453</v>
      </c>
      <c r="K4922" s="72" t="s">
        <v>332</v>
      </c>
      <c r="L4922" s="73">
        <v>2</v>
      </c>
      <c r="M4922" s="73" t="s">
        <v>86</v>
      </c>
      <c r="N4922" s="68" t="str">
        <f>VLOOKUP(K4922,[1]人員授權表!D$3:G$249,4,0)</f>
        <v>有機</v>
      </c>
      <c r="O4922" s="70" t="str">
        <f>IF(J4922=[1]人員授權表!$C$85,"Casper李羿勳",IF(J4922=[1]人員授權表!$C$188,"Iring陳俊明",IF(J4922=[1]人員授權表!$C$189,"Brian陳泓霖",VLOOKUP(K4922,[1]人員授權表!D$2:E$249,2,FALSE))))</f>
        <v>Lucy黃詩婷</v>
      </c>
      <c r="P4922" s="67">
        <f t="shared" si="270"/>
        <v>44797</v>
      </c>
      <c r="Q4922" s="75" t="str">
        <f t="shared" si="269"/>
        <v>週三</v>
      </c>
      <c r="R4922" s="80">
        <v>44789</v>
      </c>
      <c r="AA4922" s="1"/>
    </row>
    <row r="4923" spans="2:28">
      <c r="C4923" s="67">
        <v>44788</v>
      </c>
      <c r="D4923" s="68" t="s">
        <v>50</v>
      </c>
      <c r="E4923" s="70" t="s">
        <v>82</v>
      </c>
      <c r="F4923" s="70" t="s">
        <v>1975</v>
      </c>
      <c r="G4923" s="101">
        <v>44785</v>
      </c>
      <c r="H4923" s="101">
        <v>44799</v>
      </c>
      <c r="I4923" s="71">
        <f t="shared" si="268"/>
        <v>14</v>
      </c>
      <c r="J4923" s="72" t="s">
        <v>125</v>
      </c>
      <c r="K4923" s="72" t="s">
        <v>126</v>
      </c>
      <c r="L4923" s="73">
        <v>2</v>
      </c>
      <c r="M4923" s="73" t="s">
        <v>86</v>
      </c>
      <c r="N4923" s="68" t="str">
        <f>VLOOKUP(K4923,[1]人員授權表!D$3:G$249,4,0)</f>
        <v>有機</v>
      </c>
      <c r="O4923" s="70" t="str">
        <f>IF(J4923=[1]人員授權表!$C$85,"Casper李羿勳",IF(J4923=[1]人員授權表!$C$188,"Iring陳俊明",IF(J4923=[1]人員授權表!$C$189,"Brian陳泓霖",VLOOKUP(K4923,[1]人員授權表!D$2:E$249,2,FALSE))))</f>
        <v>Lucy黃詩婷</v>
      </c>
      <c r="P4923" s="67">
        <f t="shared" si="270"/>
        <v>44797</v>
      </c>
      <c r="Q4923" s="75" t="str">
        <f t="shared" si="269"/>
        <v>週三</v>
      </c>
      <c r="R4923" s="80">
        <v>44789</v>
      </c>
      <c r="AA4923" s="1"/>
    </row>
    <row r="4924" spans="2:28">
      <c r="B4924" s="66">
        <v>44778</v>
      </c>
      <c r="D4924" s="68" t="s">
        <v>50</v>
      </c>
      <c r="E4924" s="70" t="s">
        <v>82</v>
      </c>
      <c r="F4924" s="4" t="s">
        <v>1976</v>
      </c>
      <c r="G4924" s="67">
        <v>44783</v>
      </c>
      <c r="H4924" s="67">
        <v>44799</v>
      </c>
      <c r="I4924" s="71">
        <f t="shared" si="268"/>
        <v>16</v>
      </c>
      <c r="J4924" s="72" t="s">
        <v>195</v>
      </c>
      <c r="K4924" s="72" t="s">
        <v>345</v>
      </c>
      <c r="L4924" s="73">
        <v>10</v>
      </c>
      <c r="M4924" s="73" t="s">
        <v>108</v>
      </c>
      <c r="N4924" s="68" t="str">
        <f>VLOOKUP(K4924,[1]人員授權表!D$3:G$249,4,0)</f>
        <v>無機</v>
      </c>
      <c r="O4924" s="70" t="str">
        <f>IF(J4924=[1]人員授權表!$C$85,"Casper李羿勳",IF(J4924=[1]人員授權表!$C$188,"Iring陳俊明",IF(J4924=[1]人員授權表!$C$189,"Brian陳泓霖",VLOOKUP(K4924,[1]人員授權表!D$2:E$249,2,FALSE))))</f>
        <v>Debby胡萱黛</v>
      </c>
      <c r="P4924" s="67">
        <f t="shared" si="270"/>
        <v>44797</v>
      </c>
      <c r="Q4924" s="75" t="str">
        <f t="shared" si="269"/>
        <v>週三</v>
      </c>
      <c r="R4924" s="80">
        <v>44799</v>
      </c>
      <c r="S4924" s="85">
        <v>44799</v>
      </c>
      <c r="T4924" s="70">
        <v>1</v>
      </c>
      <c r="AA4924" s="1"/>
    </row>
    <row r="4925" spans="2:28">
      <c r="B4925" s="66">
        <v>44775</v>
      </c>
      <c r="C4925" s="67">
        <v>44792</v>
      </c>
      <c r="D4925" s="114" t="s">
        <v>1854</v>
      </c>
      <c r="E4925" s="89" t="s">
        <v>51</v>
      </c>
      <c r="F4925" s="90" t="s">
        <v>1977</v>
      </c>
      <c r="G4925" s="105">
        <v>44785</v>
      </c>
      <c r="H4925" s="105">
        <v>44799</v>
      </c>
      <c r="I4925" s="71">
        <f t="shared" si="268"/>
        <v>14</v>
      </c>
      <c r="J4925" s="106" t="s">
        <v>125</v>
      </c>
      <c r="K4925" s="106" t="s">
        <v>144</v>
      </c>
      <c r="L4925" s="100"/>
      <c r="M4925" s="73" t="s">
        <v>324</v>
      </c>
      <c r="N4925" s="107" t="str">
        <f>VLOOKUP(K4925,[1]人員授權表!D$3:G$249,4,0)</f>
        <v>有機</v>
      </c>
      <c r="O4925" s="90" t="str">
        <f>IF(J4925=[1]人員授權表!$C$85,"Casper李羿勳",IF(J4925=[1]人員授權表!$C$188,"Iring陳俊明",IF(J4925=[1]人員授權表!$C$189,"Brian陳泓霖",VLOOKUP(K4925,[1]人員授權表!D$2:E$249,2,FALSE))))</f>
        <v>Lucy黃詩婷</v>
      </c>
      <c r="P4925" s="105">
        <f t="shared" si="270"/>
        <v>44797</v>
      </c>
      <c r="Q4925" s="75" t="str">
        <f t="shared" si="269"/>
        <v>週三</v>
      </c>
      <c r="R4925" s="116" t="s">
        <v>1854</v>
      </c>
      <c r="Z4925" s="79" t="s">
        <v>1978</v>
      </c>
      <c r="AA4925" s="102">
        <v>8</v>
      </c>
      <c r="AB4925" s="103" t="s">
        <v>1979</v>
      </c>
    </row>
    <row r="4926" spans="2:28">
      <c r="B4926" s="66">
        <v>44775</v>
      </c>
      <c r="C4926" s="67">
        <v>44792</v>
      </c>
      <c r="D4926" s="114" t="s">
        <v>1854</v>
      </c>
      <c r="E4926" s="89" t="s">
        <v>51</v>
      </c>
      <c r="F4926" s="90" t="s">
        <v>1980</v>
      </c>
      <c r="G4926" s="105">
        <v>44785</v>
      </c>
      <c r="H4926" s="105">
        <v>44799</v>
      </c>
      <c r="I4926" s="71">
        <f t="shared" si="268"/>
        <v>14</v>
      </c>
      <c r="J4926" s="106" t="s">
        <v>516</v>
      </c>
      <c r="K4926" s="106" t="s">
        <v>332</v>
      </c>
      <c r="L4926" s="100"/>
      <c r="M4926" s="73" t="s">
        <v>324</v>
      </c>
      <c r="N4926" s="107" t="str">
        <f>VLOOKUP(K4926,[1]人員授權表!D$3:G$249,4,0)</f>
        <v>有機</v>
      </c>
      <c r="O4926" s="90" t="str">
        <f>IF(J4926=[1]人員授權表!$C$85,"Casper李羿勳",IF(J4926=[1]人員授權表!$C$188,"Iring陳俊明",IF(J4926=[1]人員授權表!$C$189,"Brian陳泓霖",VLOOKUP(K4926,[1]人員授權表!D$2:E$249,2,FALSE))))</f>
        <v>Lucy黃詩婷</v>
      </c>
      <c r="P4926" s="105">
        <f t="shared" si="270"/>
        <v>44797</v>
      </c>
      <c r="Q4926" s="75" t="str">
        <f t="shared" si="269"/>
        <v>週三</v>
      </c>
      <c r="R4926" s="116" t="s">
        <v>1854</v>
      </c>
      <c r="Z4926" s="79" t="s">
        <v>1978</v>
      </c>
      <c r="AA4926" s="102">
        <v>8</v>
      </c>
      <c r="AB4926" s="103" t="s">
        <v>1979</v>
      </c>
    </row>
    <row r="4927" spans="2:28">
      <c r="B4927" s="66">
        <v>44775</v>
      </c>
      <c r="C4927" s="67">
        <v>44792</v>
      </c>
      <c r="D4927" s="114" t="s">
        <v>1854</v>
      </c>
      <c r="E4927" s="89" t="s">
        <v>51</v>
      </c>
      <c r="F4927" s="90" t="s">
        <v>1980</v>
      </c>
      <c r="G4927" s="105">
        <v>44785</v>
      </c>
      <c r="H4927" s="105">
        <v>44799</v>
      </c>
      <c r="I4927" s="71">
        <f t="shared" si="268"/>
        <v>14</v>
      </c>
      <c r="J4927" s="106" t="s">
        <v>139</v>
      </c>
      <c r="K4927" s="106" t="s">
        <v>140</v>
      </c>
      <c r="L4927" s="100"/>
      <c r="M4927" s="73" t="s">
        <v>324</v>
      </c>
      <c r="N4927" s="107" t="str">
        <f>VLOOKUP(K4927,[1]人員授權表!D$3:G$249,4,0)</f>
        <v>無機</v>
      </c>
      <c r="O4927" s="90" t="str">
        <f>IF(J4927=[1]人員授權表!$C$85,"Casper李羿勳",IF(J4927=[1]人員授權表!$C$188,"Iring陳俊明",IF(J4927=[1]人員授權表!$C$189,"Brian陳泓霖",VLOOKUP(K4927,[1]人員授權表!D$2:E$249,2,FALSE))))</f>
        <v>Brian陳泓霖</v>
      </c>
      <c r="P4927" s="105">
        <f t="shared" si="270"/>
        <v>44797</v>
      </c>
      <c r="Q4927" s="75" t="str">
        <f t="shared" si="269"/>
        <v>週三</v>
      </c>
      <c r="R4927" s="116" t="s">
        <v>1854</v>
      </c>
      <c r="Z4927" s="79" t="s">
        <v>1978</v>
      </c>
      <c r="AA4927" s="102">
        <v>8</v>
      </c>
      <c r="AB4927" s="103" t="s">
        <v>1979</v>
      </c>
    </row>
    <row r="4928" spans="2:28">
      <c r="B4928" s="66">
        <v>44775</v>
      </c>
      <c r="C4928" s="67">
        <v>44792</v>
      </c>
      <c r="D4928" s="114" t="s">
        <v>1854</v>
      </c>
      <c r="E4928" s="89" t="s">
        <v>51</v>
      </c>
      <c r="F4928" s="90" t="s">
        <v>1977</v>
      </c>
      <c r="G4928" s="105">
        <v>44785</v>
      </c>
      <c r="H4928" s="105">
        <v>44799</v>
      </c>
      <c r="I4928" s="71">
        <f t="shared" si="268"/>
        <v>14</v>
      </c>
      <c r="J4928" s="106" t="s">
        <v>97</v>
      </c>
      <c r="K4928" s="106" t="s">
        <v>187</v>
      </c>
      <c r="L4928" s="100"/>
      <c r="M4928" s="73" t="s">
        <v>324</v>
      </c>
      <c r="N4928" s="107" t="str">
        <f>VLOOKUP(K4928,[1]人員授權表!D$3:G$249,4,0)</f>
        <v>無機</v>
      </c>
      <c r="O4928" s="90" t="str">
        <f>IF(J4928=[1]人員授權表!$C$85,"Casper李羿勳",IF(J4928=[1]人員授權表!$C$188,"Iring陳俊明",IF(J4928=[1]人員授權表!$C$189,"Brian陳泓霖",VLOOKUP(K4928,[1]人員授權表!D$2:E$249,2,FALSE))))</f>
        <v>Ruby黃家蓁</v>
      </c>
      <c r="P4928" s="105">
        <f t="shared" si="270"/>
        <v>44797</v>
      </c>
      <c r="Q4928" s="75" t="str">
        <f t="shared" si="269"/>
        <v>週三</v>
      </c>
      <c r="R4928" s="116" t="s">
        <v>1854</v>
      </c>
      <c r="Z4928" s="79" t="s">
        <v>1978</v>
      </c>
      <c r="AA4928" s="102">
        <v>8</v>
      </c>
      <c r="AB4928" s="103" t="s">
        <v>1979</v>
      </c>
    </row>
    <row r="4929" spans="2:28">
      <c r="B4929" s="66">
        <v>44775</v>
      </c>
      <c r="C4929" s="67">
        <v>44792</v>
      </c>
      <c r="D4929" s="114" t="s">
        <v>1854</v>
      </c>
      <c r="E4929" s="89" t="s">
        <v>51</v>
      </c>
      <c r="F4929" s="90" t="s">
        <v>1980</v>
      </c>
      <c r="G4929" s="105">
        <v>44785</v>
      </c>
      <c r="H4929" s="105">
        <v>44799</v>
      </c>
      <c r="I4929" s="71">
        <f t="shared" si="268"/>
        <v>14</v>
      </c>
      <c r="J4929" s="106" t="s">
        <v>492</v>
      </c>
      <c r="K4929" s="106" t="s">
        <v>187</v>
      </c>
      <c r="L4929" s="100"/>
      <c r="M4929" s="73" t="s">
        <v>324</v>
      </c>
      <c r="N4929" s="107" t="str">
        <f>VLOOKUP(K4929,[1]人員授權表!D$3:G$249,4,0)</f>
        <v>無機</v>
      </c>
      <c r="O4929" s="90" t="str">
        <f>IF(J4929=[1]人員授權表!$C$85,"Casper李羿勳",IF(J4929=[1]人員授權表!$C$188,"Iring陳俊明",IF(J4929=[1]人員授權表!$C$189,"Brian陳泓霖",VLOOKUP(K4929,[1]人員授權表!D$2:E$249,2,FALSE))))</f>
        <v>Ruby黃家蓁</v>
      </c>
      <c r="P4929" s="105">
        <f t="shared" si="270"/>
        <v>44797</v>
      </c>
      <c r="Q4929" s="75" t="str">
        <f t="shared" si="269"/>
        <v>週三</v>
      </c>
      <c r="R4929" s="116" t="s">
        <v>1854</v>
      </c>
      <c r="Z4929" s="79" t="s">
        <v>1978</v>
      </c>
      <c r="AA4929" s="102">
        <v>8</v>
      </c>
      <c r="AB4929" s="103" t="s">
        <v>1979</v>
      </c>
    </row>
    <row r="4930" spans="2:28">
      <c r="B4930" s="66">
        <v>44775</v>
      </c>
      <c r="C4930" s="67">
        <v>44792</v>
      </c>
      <c r="D4930" s="114" t="s">
        <v>1854</v>
      </c>
      <c r="E4930" s="89" t="s">
        <v>51</v>
      </c>
      <c r="F4930" s="90" t="s">
        <v>1980</v>
      </c>
      <c r="G4930" s="105">
        <v>44785</v>
      </c>
      <c r="H4930" s="105">
        <v>44799</v>
      </c>
      <c r="I4930" s="71">
        <f t="shared" si="268"/>
        <v>14</v>
      </c>
      <c r="J4930" s="106" t="s">
        <v>133</v>
      </c>
      <c r="K4930" s="106" t="s">
        <v>187</v>
      </c>
      <c r="L4930" s="100"/>
      <c r="M4930" s="73" t="s">
        <v>324</v>
      </c>
      <c r="N4930" s="107" t="str">
        <f>VLOOKUP(K4930,[1]人員授權表!D$3:G$249,4,0)</f>
        <v>無機</v>
      </c>
      <c r="O4930" s="90" t="str">
        <f>IF(J4930=[1]人員授權表!$C$85,"Casper李羿勳",IF(J4930=[1]人員授權表!$C$188,"Iring陳俊明",IF(J4930=[1]人員授權表!$C$189,"Brian陳泓霖",VLOOKUP(K4930,[1]人員授權表!D$2:E$249,2,FALSE))))</f>
        <v>Ruby黃家蓁</v>
      </c>
      <c r="P4930" s="105">
        <f t="shared" si="270"/>
        <v>44797</v>
      </c>
      <c r="Q4930" s="75" t="str">
        <f t="shared" si="269"/>
        <v>週三</v>
      </c>
      <c r="R4930" s="116" t="s">
        <v>1854</v>
      </c>
      <c r="Z4930" s="79" t="s">
        <v>1978</v>
      </c>
      <c r="AA4930" s="102">
        <v>8</v>
      </c>
      <c r="AB4930" s="103" t="s">
        <v>1979</v>
      </c>
    </row>
    <row r="4931" spans="2:28">
      <c r="B4931" s="66">
        <v>44775</v>
      </c>
      <c r="C4931" s="67">
        <v>44792</v>
      </c>
      <c r="D4931" s="114" t="s">
        <v>1854</v>
      </c>
      <c r="E4931" s="89" t="s">
        <v>51</v>
      </c>
      <c r="F4931" s="90" t="s">
        <v>1980</v>
      </c>
      <c r="G4931" s="105">
        <v>44785</v>
      </c>
      <c r="H4931" s="105">
        <v>44799</v>
      </c>
      <c r="I4931" s="71">
        <f t="shared" si="268"/>
        <v>14</v>
      </c>
      <c r="J4931" s="106" t="s">
        <v>192</v>
      </c>
      <c r="K4931" s="106" t="s">
        <v>187</v>
      </c>
      <c r="L4931" s="100"/>
      <c r="M4931" s="73" t="s">
        <v>324</v>
      </c>
      <c r="N4931" s="107" t="str">
        <f>VLOOKUP(K4931,[1]人員授權表!D$3:G$249,4,0)</f>
        <v>無機</v>
      </c>
      <c r="O4931" s="90" t="str">
        <f>IF(J4931=[1]人員授權表!$C$85,"Casper李羿勳",IF(J4931=[1]人員授權表!$C$188,"Iring陳俊明",IF(J4931=[1]人員授權表!$C$189,"Brian陳泓霖",VLOOKUP(K4931,[1]人員授權表!D$2:E$249,2,FALSE))))</f>
        <v>Ruby黃家蓁</v>
      </c>
      <c r="P4931" s="105">
        <f t="shared" si="270"/>
        <v>44797</v>
      </c>
      <c r="Q4931" s="75" t="str">
        <f t="shared" si="269"/>
        <v>週三</v>
      </c>
      <c r="R4931" s="116" t="s">
        <v>1854</v>
      </c>
      <c r="Z4931" s="79" t="s">
        <v>1978</v>
      </c>
      <c r="AA4931" s="102">
        <v>8</v>
      </c>
      <c r="AB4931" s="103" t="s">
        <v>1979</v>
      </c>
    </row>
    <row r="4932" spans="2:28">
      <c r="B4932" s="66">
        <v>44775</v>
      </c>
      <c r="C4932" s="67">
        <v>44792</v>
      </c>
      <c r="D4932" s="114" t="s">
        <v>1854</v>
      </c>
      <c r="E4932" s="89" t="s">
        <v>51</v>
      </c>
      <c r="F4932" s="90" t="s">
        <v>1980</v>
      </c>
      <c r="G4932" s="105">
        <v>44785</v>
      </c>
      <c r="H4932" s="105">
        <v>44799</v>
      </c>
      <c r="I4932" s="71">
        <f t="shared" si="268"/>
        <v>14</v>
      </c>
      <c r="J4932" s="106" t="s">
        <v>193</v>
      </c>
      <c r="K4932" s="106" t="s">
        <v>187</v>
      </c>
      <c r="L4932" s="100"/>
      <c r="M4932" s="73" t="s">
        <v>324</v>
      </c>
      <c r="N4932" s="107" t="str">
        <f>VLOOKUP(K4932,[1]人員授權表!D$3:G$249,4,0)</f>
        <v>無機</v>
      </c>
      <c r="O4932" s="90" t="str">
        <f>IF(J4932=[1]人員授權表!$C$85,"Casper李羿勳",IF(J4932=[1]人員授權表!$C$188,"Iring陳俊明",IF(J4932=[1]人員授權表!$C$189,"Brian陳泓霖",VLOOKUP(K4932,[1]人員授權表!D$2:E$249,2,FALSE))))</f>
        <v>Ruby黃家蓁</v>
      </c>
      <c r="P4932" s="105">
        <f t="shared" si="270"/>
        <v>44797</v>
      </c>
      <c r="Q4932" s="75" t="str">
        <f t="shared" si="269"/>
        <v>週三</v>
      </c>
      <c r="R4932" s="116" t="s">
        <v>1854</v>
      </c>
      <c r="Z4932" s="79" t="s">
        <v>1978</v>
      </c>
      <c r="AA4932" s="102">
        <v>8</v>
      </c>
      <c r="AB4932" s="103" t="s">
        <v>1979</v>
      </c>
    </row>
    <row r="4933" spans="2:28">
      <c r="B4933" s="66">
        <v>44775</v>
      </c>
      <c r="C4933" s="67">
        <v>44792</v>
      </c>
      <c r="D4933" s="114" t="s">
        <v>1854</v>
      </c>
      <c r="E4933" s="89" t="s">
        <v>51</v>
      </c>
      <c r="F4933" s="90" t="s">
        <v>1980</v>
      </c>
      <c r="G4933" s="105">
        <v>44785</v>
      </c>
      <c r="H4933" s="105">
        <v>44799</v>
      </c>
      <c r="I4933" s="71">
        <f t="shared" si="268"/>
        <v>14</v>
      </c>
      <c r="J4933" s="106" t="s">
        <v>342</v>
      </c>
      <c r="K4933" s="106" t="s">
        <v>187</v>
      </c>
      <c r="L4933" s="100"/>
      <c r="M4933" s="73" t="s">
        <v>324</v>
      </c>
      <c r="N4933" s="107" t="str">
        <f>VLOOKUP(K4933,[1]人員授權表!D$3:G$249,4,0)</f>
        <v>無機</v>
      </c>
      <c r="O4933" s="90" t="str">
        <f>IF(J4933=[1]人員授權表!$C$85,"Casper李羿勳",IF(J4933=[1]人員授權表!$C$188,"Iring陳俊明",IF(J4933=[1]人員授權表!$C$189,"Brian陳泓霖",VLOOKUP(K4933,[1]人員授權表!D$2:E$249,2,FALSE))))</f>
        <v>Ruby黃家蓁</v>
      </c>
      <c r="P4933" s="105">
        <f t="shared" si="270"/>
        <v>44797</v>
      </c>
      <c r="Q4933" s="75" t="str">
        <f t="shared" si="269"/>
        <v>週三</v>
      </c>
      <c r="R4933" s="116" t="s">
        <v>1854</v>
      </c>
      <c r="Z4933" s="79" t="s">
        <v>1978</v>
      </c>
      <c r="AA4933" s="102">
        <v>8</v>
      </c>
      <c r="AB4933" s="103" t="s">
        <v>1979</v>
      </c>
    </row>
    <row r="4934" spans="2:28">
      <c r="B4934" s="66">
        <v>44775</v>
      </c>
      <c r="C4934" s="67">
        <v>44792</v>
      </c>
      <c r="D4934" s="114" t="s">
        <v>1854</v>
      </c>
      <c r="E4934" s="89" t="s">
        <v>51</v>
      </c>
      <c r="F4934" s="90" t="s">
        <v>1980</v>
      </c>
      <c r="G4934" s="105">
        <v>44785</v>
      </c>
      <c r="H4934" s="105">
        <v>44799</v>
      </c>
      <c r="I4934" s="71">
        <f t="shared" si="268"/>
        <v>14</v>
      </c>
      <c r="J4934" s="106" t="s">
        <v>340</v>
      </c>
      <c r="K4934" s="106" t="s">
        <v>187</v>
      </c>
      <c r="L4934" s="100"/>
      <c r="M4934" s="73" t="s">
        <v>324</v>
      </c>
      <c r="N4934" s="107" t="str">
        <f>VLOOKUP(K4934,[1]人員授權表!D$3:G$249,4,0)</f>
        <v>無機</v>
      </c>
      <c r="O4934" s="90" t="str">
        <f>IF(J4934=[1]人員授權表!$C$85,"Casper李羿勳",IF(J4934=[1]人員授權表!$C$188,"Iring陳俊明",IF(J4934=[1]人員授權表!$C$189,"Brian陳泓霖",VLOOKUP(K4934,[1]人員授權表!D$2:E$249,2,FALSE))))</f>
        <v>Ruby黃家蓁</v>
      </c>
      <c r="P4934" s="105">
        <f t="shared" si="270"/>
        <v>44797</v>
      </c>
      <c r="Q4934" s="75" t="str">
        <f t="shared" si="269"/>
        <v>週三</v>
      </c>
      <c r="R4934" s="116" t="s">
        <v>1854</v>
      </c>
      <c r="Z4934" s="79" t="s">
        <v>1978</v>
      </c>
      <c r="AA4934" s="102">
        <v>8</v>
      </c>
      <c r="AB4934" s="103" t="s">
        <v>1979</v>
      </c>
    </row>
    <row r="4935" spans="2:28">
      <c r="B4935" s="66">
        <v>44775</v>
      </c>
      <c r="C4935" s="67">
        <v>44792</v>
      </c>
      <c r="D4935" s="114" t="s">
        <v>1854</v>
      </c>
      <c r="E4935" s="89" t="s">
        <v>51</v>
      </c>
      <c r="F4935" s="90" t="s">
        <v>1980</v>
      </c>
      <c r="G4935" s="105">
        <v>44785</v>
      </c>
      <c r="H4935" s="105">
        <v>44799</v>
      </c>
      <c r="I4935" s="71">
        <f t="shared" ref="I4935:I4998" si="271">_xlfn.DAYS(H4935,G4935)</f>
        <v>14</v>
      </c>
      <c r="J4935" s="106" t="s">
        <v>299</v>
      </c>
      <c r="K4935" s="106" t="s">
        <v>187</v>
      </c>
      <c r="L4935" s="100"/>
      <c r="M4935" s="73" t="s">
        <v>324</v>
      </c>
      <c r="N4935" s="107" t="str">
        <f>VLOOKUP(K4935,[1]人員授權表!D$3:G$249,4,0)</f>
        <v>無機</v>
      </c>
      <c r="O4935" s="90" t="str">
        <f>IF(J4935=[1]人員授權表!$C$85,"Casper李羿勳",IF(J4935=[1]人員授權表!$C$188,"Iring陳俊明",IF(J4935=[1]人員授權表!$C$189,"Brian陳泓霖",VLOOKUP(K4935,[1]人員授權表!D$2:E$249,2,FALSE))))</f>
        <v>Ruby黃家蓁</v>
      </c>
      <c r="P4935" s="105">
        <f t="shared" si="270"/>
        <v>44797</v>
      </c>
      <c r="Q4935" s="75" t="str">
        <f t="shared" ref="Q4935:Q4998" si="272">TEXT(P4935,"aaa")</f>
        <v>週三</v>
      </c>
      <c r="R4935" s="116" t="s">
        <v>1854</v>
      </c>
      <c r="Z4935" s="79" t="s">
        <v>1978</v>
      </c>
      <c r="AA4935" s="102">
        <v>8</v>
      </c>
      <c r="AB4935" s="103" t="s">
        <v>1979</v>
      </c>
    </row>
    <row r="4936" spans="2:28">
      <c r="B4936" s="66">
        <v>44775</v>
      </c>
      <c r="C4936" s="67">
        <v>44792</v>
      </c>
      <c r="D4936" s="114" t="s">
        <v>1854</v>
      </c>
      <c r="E4936" s="89" t="s">
        <v>51</v>
      </c>
      <c r="F4936" s="90" t="s">
        <v>1980</v>
      </c>
      <c r="G4936" s="105">
        <v>44785</v>
      </c>
      <c r="H4936" s="105">
        <v>44799</v>
      </c>
      <c r="I4936" s="71">
        <f t="shared" si="271"/>
        <v>14</v>
      </c>
      <c r="J4936" s="106" t="s">
        <v>341</v>
      </c>
      <c r="K4936" s="106" t="s">
        <v>187</v>
      </c>
      <c r="L4936" s="100"/>
      <c r="M4936" s="73" t="s">
        <v>324</v>
      </c>
      <c r="N4936" s="107" t="str">
        <f>VLOOKUP(K4936,[1]人員授權表!D$3:G$249,4,0)</f>
        <v>無機</v>
      </c>
      <c r="O4936" s="90" t="str">
        <f>IF(J4936=[1]人員授權表!$C$85,"Casper李羿勳",IF(J4936=[1]人員授權表!$C$188,"Iring陳俊明",IF(J4936=[1]人員授權表!$C$189,"Brian陳泓霖",VLOOKUP(K4936,[1]人員授權表!D$2:E$249,2,FALSE))))</f>
        <v>Ruby黃家蓁</v>
      </c>
      <c r="P4936" s="105">
        <f t="shared" si="270"/>
        <v>44797</v>
      </c>
      <c r="Q4936" s="75" t="str">
        <f t="shared" si="272"/>
        <v>週三</v>
      </c>
      <c r="R4936" s="116" t="s">
        <v>1854</v>
      </c>
      <c r="Z4936" s="79" t="s">
        <v>1978</v>
      </c>
      <c r="AA4936" s="102">
        <v>8</v>
      </c>
      <c r="AB4936" s="103" t="s">
        <v>1979</v>
      </c>
    </row>
    <row r="4937" spans="2:28">
      <c r="B4937" s="66">
        <v>44775</v>
      </c>
      <c r="C4937" s="67">
        <v>44792</v>
      </c>
      <c r="D4937" s="114" t="s">
        <v>1854</v>
      </c>
      <c r="E4937" s="89" t="s">
        <v>51</v>
      </c>
      <c r="F4937" s="90" t="s">
        <v>1980</v>
      </c>
      <c r="G4937" s="105">
        <v>44785</v>
      </c>
      <c r="H4937" s="105">
        <v>44799</v>
      </c>
      <c r="I4937" s="71">
        <f t="shared" si="271"/>
        <v>14</v>
      </c>
      <c r="J4937" s="106" t="s">
        <v>195</v>
      </c>
      <c r="K4937" s="106" t="s">
        <v>196</v>
      </c>
      <c r="L4937" s="100"/>
      <c r="M4937" s="73" t="s">
        <v>324</v>
      </c>
      <c r="N4937" s="107" t="str">
        <f>VLOOKUP(K4937,[1]人員授權表!D$3:G$249,4,0)</f>
        <v>無機</v>
      </c>
      <c r="O4937" s="90" t="str">
        <f>IF(J4937=[1]人員授權表!$C$85,"Casper李羿勳",IF(J4937=[1]人員授權表!$C$188,"Iring陳俊明",IF(J4937=[1]人員授權表!$C$189,"Brian陳泓霖",VLOOKUP(K4937,[1]人員授權表!D$2:E$249,2,FALSE))))</f>
        <v>Debby胡萱黛</v>
      </c>
      <c r="P4937" s="105">
        <f t="shared" si="270"/>
        <v>44797</v>
      </c>
      <c r="Q4937" s="75" t="str">
        <f t="shared" si="272"/>
        <v>週三</v>
      </c>
      <c r="R4937" s="116" t="s">
        <v>1854</v>
      </c>
      <c r="Z4937" s="79" t="s">
        <v>1978</v>
      </c>
      <c r="AA4937" s="102">
        <v>8</v>
      </c>
      <c r="AB4937" s="103" t="s">
        <v>1979</v>
      </c>
    </row>
    <row r="4938" spans="2:28">
      <c r="B4938" s="66">
        <v>44775</v>
      </c>
      <c r="C4938" s="67">
        <v>44792</v>
      </c>
      <c r="D4938" s="114" t="s">
        <v>1854</v>
      </c>
      <c r="E4938" s="89" t="s">
        <v>51</v>
      </c>
      <c r="F4938" s="90" t="s">
        <v>1980</v>
      </c>
      <c r="G4938" s="105">
        <v>44785</v>
      </c>
      <c r="H4938" s="105">
        <v>44799</v>
      </c>
      <c r="I4938" s="71">
        <f t="shared" si="271"/>
        <v>14</v>
      </c>
      <c r="J4938" s="106" t="s">
        <v>198</v>
      </c>
      <c r="K4938" s="106" t="s">
        <v>199</v>
      </c>
      <c r="L4938" s="100"/>
      <c r="M4938" s="73" t="s">
        <v>324</v>
      </c>
      <c r="N4938" s="107" t="str">
        <f>VLOOKUP(K4938,[1]人員授權表!D$3:G$249,4,0)</f>
        <v>無機</v>
      </c>
      <c r="O4938" s="90" t="str">
        <f>IF(J4938=[1]人員授權表!$C$85,"Casper李羿勳",IF(J4938=[1]人員授權表!$C$188,"Iring陳俊明",IF(J4938=[1]人員授權表!$C$189,"Brian陳泓霖",VLOOKUP(K4938,[1]人員授權表!D$2:E$249,2,FALSE))))</f>
        <v>Vicky游崴涵</v>
      </c>
      <c r="P4938" s="105">
        <f t="shared" si="270"/>
        <v>44797</v>
      </c>
      <c r="Q4938" s="75" t="str">
        <f t="shared" si="272"/>
        <v>週三</v>
      </c>
      <c r="R4938" s="116" t="s">
        <v>1854</v>
      </c>
      <c r="Z4938" s="79" t="s">
        <v>1978</v>
      </c>
      <c r="AA4938" s="102">
        <v>8</v>
      </c>
      <c r="AB4938" s="103" t="s">
        <v>1979</v>
      </c>
    </row>
    <row r="4939" spans="2:28">
      <c r="B4939" s="66">
        <v>44775</v>
      </c>
      <c r="C4939" s="67">
        <v>44792</v>
      </c>
      <c r="D4939" s="114" t="s">
        <v>1854</v>
      </c>
      <c r="E4939" s="89" t="s">
        <v>51</v>
      </c>
      <c r="F4939" s="90" t="s">
        <v>1980</v>
      </c>
      <c r="G4939" s="105">
        <v>44785</v>
      </c>
      <c r="H4939" s="105">
        <v>44799</v>
      </c>
      <c r="I4939" s="71">
        <f t="shared" si="271"/>
        <v>14</v>
      </c>
      <c r="J4939" s="106" t="s">
        <v>175</v>
      </c>
      <c r="K4939" s="106" t="s">
        <v>176</v>
      </c>
      <c r="L4939" s="100"/>
      <c r="M4939" s="73" t="s">
        <v>324</v>
      </c>
      <c r="N4939" s="107" t="str">
        <f>VLOOKUP(K4939,[1]人員授權表!D$3:G$249,4,0)</f>
        <v>無機</v>
      </c>
      <c r="O4939" s="70" t="s">
        <v>177</v>
      </c>
      <c r="P4939" s="105">
        <f t="shared" si="270"/>
        <v>44797</v>
      </c>
      <c r="Q4939" s="75" t="str">
        <f t="shared" si="272"/>
        <v>週三</v>
      </c>
      <c r="R4939" s="116" t="s">
        <v>1854</v>
      </c>
      <c r="Z4939" s="79" t="s">
        <v>1978</v>
      </c>
      <c r="AA4939" s="102">
        <v>8</v>
      </c>
      <c r="AB4939" s="103" t="s">
        <v>1979</v>
      </c>
    </row>
    <row r="4940" spans="2:28">
      <c r="B4940" s="66">
        <v>44775</v>
      </c>
      <c r="C4940" s="67">
        <v>44792</v>
      </c>
      <c r="D4940" s="114" t="s">
        <v>1854</v>
      </c>
      <c r="E4940" s="89" t="s">
        <v>51</v>
      </c>
      <c r="F4940" s="90" t="s">
        <v>1980</v>
      </c>
      <c r="G4940" s="105">
        <v>44785</v>
      </c>
      <c r="H4940" s="105">
        <v>44799</v>
      </c>
      <c r="I4940" s="71">
        <f t="shared" si="271"/>
        <v>14</v>
      </c>
      <c r="J4940" s="106" t="s">
        <v>204</v>
      </c>
      <c r="K4940" s="106" t="s">
        <v>205</v>
      </c>
      <c r="L4940" s="100"/>
      <c r="M4940" s="73" t="s">
        <v>324</v>
      </c>
      <c r="N4940" s="107" t="str">
        <f>VLOOKUP(K4940,[1]人員授權表!D$3:G$249,4,0)</f>
        <v>無機</v>
      </c>
      <c r="O4940" s="90" t="str">
        <f>IF(J4940=[1]人員授權表!$C$85,"Casper李羿勳",IF(J4940=[1]人員授權表!$C$188,"Iring陳俊明",IF(J4940=[1]人員授權表!$C$189,"Brian陳泓霖",VLOOKUP(K4940,[1]人員授權表!D$2:E$249,2,FALSE))))</f>
        <v>Iring陳俊明</v>
      </c>
      <c r="P4940" s="105">
        <f t="shared" si="270"/>
        <v>44797</v>
      </c>
      <c r="Q4940" s="75" t="str">
        <f t="shared" si="272"/>
        <v>週三</v>
      </c>
      <c r="R4940" s="116" t="s">
        <v>1854</v>
      </c>
      <c r="Z4940" s="79" t="s">
        <v>1978</v>
      </c>
      <c r="AA4940" s="102">
        <v>8</v>
      </c>
      <c r="AB4940" s="103" t="s">
        <v>1979</v>
      </c>
    </row>
    <row r="4941" spans="2:28">
      <c r="B4941" s="66">
        <v>44775</v>
      </c>
      <c r="C4941" s="67">
        <v>44792</v>
      </c>
      <c r="D4941" s="114" t="s">
        <v>1854</v>
      </c>
      <c r="E4941" s="89" t="s">
        <v>51</v>
      </c>
      <c r="F4941" s="90" t="s">
        <v>1980</v>
      </c>
      <c r="G4941" s="105">
        <v>44785</v>
      </c>
      <c r="H4941" s="105">
        <v>44799</v>
      </c>
      <c r="I4941" s="71">
        <f t="shared" si="271"/>
        <v>14</v>
      </c>
      <c r="J4941" s="106" t="s">
        <v>178</v>
      </c>
      <c r="K4941" s="106" t="s">
        <v>179</v>
      </c>
      <c r="L4941" s="100"/>
      <c r="M4941" s="73" t="s">
        <v>324</v>
      </c>
      <c r="N4941" s="107" t="str">
        <f>VLOOKUP(K4941,[1]人員授權表!D$3:G$249,4,0)</f>
        <v>無機</v>
      </c>
      <c r="O4941" s="105" t="s">
        <v>115</v>
      </c>
      <c r="P4941" s="105">
        <f t="shared" si="270"/>
        <v>44797</v>
      </c>
      <c r="Q4941" s="75" t="str">
        <f t="shared" si="272"/>
        <v>週三</v>
      </c>
      <c r="R4941" s="116" t="s">
        <v>1854</v>
      </c>
      <c r="Z4941" s="79" t="s">
        <v>1978</v>
      </c>
      <c r="AA4941" s="102">
        <v>8</v>
      </c>
      <c r="AB4941" s="103" t="s">
        <v>1979</v>
      </c>
    </row>
    <row r="4942" spans="2:28">
      <c r="B4942" s="66">
        <v>44775</v>
      </c>
      <c r="C4942" s="67">
        <v>44792</v>
      </c>
      <c r="D4942" s="114" t="s">
        <v>1854</v>
      </c>
      <c r="E4942" s="89" t="s">
        <v>51</v>
      </c>
      <c r="F4942" s="90" t="s">
        <v>1980</v>
      </c>
      <c r="G4942" s="105">
        <v>44785</v>
      </c>
      <c r="H4942" s="105">
        <v>44799</v>
      </c>
      <c r="I4942" s="71">
        <f t="shared" si="271"/>
        <v>14</v>
      </c>
      <c r="J4942" s="106" t="s">
        <v>141</v>
      </c>
      <c r="K4942" s="106" t="s">
        <v>1469</v>
      </c>
      <c r="L4942" s="100"/>
      <c r="M4942" s="73" t="s">
        <v>324</v>
      </c>
      <c r="N4942" s="107" t="str">
        <f>VLOOKUP(K4942,[1]人員授權表!D$3:G$249,4,0)</f>
        <v>無機</v>
      </c>
      <c r="O4942" s="90" t="str">
        <f>IF(J4942=[1]人員授權表!$C$85,"Casper李羿勳",IF(J4942=[1]人員授權表!$C$188,"Iring陳俊明",IF(J4942=[1]人員授權表!$C$189,"Brian陳泓霖",VLOOKUP(K4942,[1]人員授權表!D$2:E$249,2,FALSE))))</f>
        <v>Dennis陳汶宏</v>
      </c>
      <c r="P4942" s="105">
        <f t="shared" si="270"/>
        <v>44797</v>
      </c>
      <c r="Q4942" s="75" t="str">
        <f t="shared" si="272"/>
        <v>週三</v>
      </c>
      <c r="R4942" s="116" t="s">
        <v>1854</v>
      </c>
      <c r="Z4942" s="79" t="s">
        <v>1978</v>
      </c>
      <c r="AA4942" s="102">
        <v>8</v>
      </c>
      <c r="AB4942" s="103" t="s">
        <v>1979</v>
      </c>
    </row>
    <row r="4943" spans="2:28">
      <c r="B4943" s="66">
        <v>44775</v>
      </c>
      <c r="C4943" s="67">
        <v>44792</v>
      </c>
      <c r="D4943" s="114" t="s">
        <v>1854</v>
      </c>
      <c r="E4943" s="89" t="s">
        <v>51</v>
      </c>
      <c r="F4943" s="90" t="s">
        <v>1980</v>
      </c>
      <c r="G4943" s="105">
        <v>44785</v>
      </c>
      <c r="H4943" s="105">
        <v>44799</v>
      </c>
      <c r="I4943" s="71">
        <f t="shared" si="271"/>
        <v>14</v>
      </c>
      <c r="J4943" s="106" t="s">
        <v>137</v>
      </c>
      <c r="K4943" s="106" t="s">
        <v>138</v>
      </c>
      <c r="L4943" s="100"/>
      <c r="M4943" s="73" t="s">
        <v>324</v>
      </c>
      <c r="N4943" s="107" t="str">
        <f>VLOOKUP(K4943,[1]人員授權表!D$3:G$249,4,0)</f>
        <v>無機</v>
      </c>
      <c r="O4943" s="15" t="s">
        <v>99</v>
      </c>
      <c r="P4943" s="105">
        <f t="shared" si="270"/>
        <v>44797</v>
      </c>
      <c r="Q4943" s="75" t="str">
        <f t="shared" si="272"/>
        <v>週三</v>
      </c>
      <c r="R4943" s="116" t="s">
        <v>1854</v>
      </c>
      <c r="Z4943" s="79" t="s">
        <v>1978</v>
      </c>
      <c r="AA4943" s="102">
        <v>8</v>
      </c>
      <c r="AB4943" s="103" t="s">
        <v>1979</v>
      </c>
    </row>
    <row r="4944" spans="2:28">
      <c r="B4944" s="66">
        <v>44775</v>
      </c>
      <c r="C4944" s="67">
        <v>44792</v>
      </c>
      <c r="D4944" s="114" t="s">
        <v>1854</v>
      </c>
      <c r="E4944" s="89" t="s">
        <v>51</v>
      </c>
      <c r="F4944" s="90" t="s">
        <v>1980</v>
      </c>
      <c r="G4944" s="105">
        <v>44785</v>
      </c>
      <c r="H4944" s="105">
        <v>44799</v>
      </c>
      <c r="I4944" s="71">
        <f t="shared" si="271"/>
        <v>14</v>
      </c>
      <c r="J4944" s="106" t="s">
        <v>167</v>
      </c>
      <c r="K4944" s="106" t="s">
        <v>1470</v>
      </c>
      <c r="L4944" s="100"/>
      <c r="M4944" s="73" t="s">
        <v>324</v>
      </c>
      <c r="N4944" s="107" t="str">
        <f>VLOOKUP(K4944,[1]人員授權表!D$3:G$249,4,0)</f>
        <v>有機</v>
      </c>
      <c r="O4944" s="90" t="str">
        <f>IF(J4944=[1]人員授權表!$C$85,"Casper李羿勳",IF(J4944=[1]人員授權表!$C$188,"Iring陳俊明",IF(J4944=[1]人員授權表!$C$189,"Brian陳泓霖",VLOOKUP(K4944,[1]人員授權表!D$2:E$249,2,FALSE))))</f>
        <v>Una林庭瑄</v>
      </c>
      <c r="P4944" s="105">
        <f t="shared" si="270"/>
        <v>44797</v>
      </c>
      <c r="Q4944" s="75" t="str">
        <f t="shared" si="272"/>
        <v>週三</v>
      </c>
      <c r="R4944" s="116" t="s">
        <v>1854</v>
      </c>
      <c r="Z4944" s="79" t="s">
        <v>1978</v>
      </c>
      <c r="AA4944" s="102">
        <v>8</v>
      </c>
      <c r="AB4944" s="103" t="s">
        <v>1979</v>
      </c>
    </row>
    <row r="4945" spans="2:28">
      <c r="D4945" s="68" t="s">
        <v>50</v>
      </c>
      <c r="E4945" s="70" t="s">
        <v>51</v>
      </c>
      <c r="F4945" s="70" t="s">
        <v>211</v>
      </c>
      <c r="G4945" s="67">
        <v>44799</v>
      </c>
      <c r="H4945" s="67">
        <v>44799</v>
      </c>
      <c r="I4945" s="71">
        <f t="shared" si="271"/>
        <v>0</v>
      </c>
      <c r="J4945" s="72" t="s">
        <v>212</v>
      </c>
      <c r="K4945" s="72" t="s">
        <v>1501</v>
      </c>
      <c r="L4945" s="73" t="s">
        <v>113</v>
      </c>
      <c r="M4945" s="73" t="s">
        <v>502</v>
      </c>
      <c r="N4945" s="68" t="s">
        <v>253</v>
      </c>
      <c r="O4945" s="70" t="s">
        <v>1449</v>
      </c>
      <c r="P4945" s="67">
        <v>44799</v>
      </c>
      <c r="Q4945" s="75" t="str">
        <f t="shared" si="272"/>
        <v>週五</v>
      </c>
      <c r="R4945" s="80">
        <v>44799</v>
      </c>
      <c r="AA4945" s="1"/>
    </row>
    <row r="4946" spans="2:28">
      <c r="D4946" s="68" t="s">
        <v>50</v>
      </c>
      <c r="E4946" s="70" t="s">
        <v>51</v>
      </c>
      <c r="F4946" s="70" t="s">
        <v>215</v>
      </c>
      <c r="G4946" s="67">
        <v>44799</v>
      </c>
      <c r="H4946" s="67">
        <v>44799</v>
      </c>
      <c r="I4946" s="71">
        <f t="shared" si="271"/>
        <v>0</v>
      </c>
      <c r="J4946" s="72" t="s">
        <v>216</v>
      </c>
      <c r="K4946" s="72" t="s">
        <v>1501</v>
      </c>
      <c r="L4946" s="73" t="s">
        <v>113</v>
      </c>
      <c r="M4946" s="73" t="s">
        <v>502</v>
      </c>
      <c r="N4946" s="68" t="s">
        <v>253</v>
      </c>
      <c r="O4946" s="70" t="s">
        <v>1449</v>
      </c>
      <c r="P4946" s="67">
        <v>44799</v>
      </c>
      <c r="Q4946" s="75" t="str">
        <f t="shared" si="272"/>
        <v>週五</v>
      </c>
      <c r="R4946" s="80">
        <v>44799</v>
      </c>
      <c r="AA4946" s="1"/>
    </row>
    <row r="4947" spans="2:28">
      <c r="D4947" s="68" t="s">
        <v>50</v>
      </c>
      <c r="E4947" s="70" t="s">
        <v>51</v>
      </c>
      <c r="F4947" s="70" t="s">
        <v>217</v>
      </c>
      <c r="G4947" s="67">
        <v>44799</v>
      </c>
      <c r="H4947" s="67">
        <v>44799</v>
      </c>
      <c r="I4947" s="71">
        <f t="shared" si="271"/>
        <v>0</v>
      </c>
      <c r="J4947" s="72" t="s">
        <v>218</v>
      </c>
      <c r="K4947" s="72" t="s">
        <v>1501</v>
      </c>
      <c r="L4947" s="73" t="s">
        <v>113</v>
      </c>
      <c r="M4947" s="73" t="s">
        <v>502</v>
      </c>
      <c r="N4947" s="68" t="s">
        <v>253</v>
      </c>
      <c r="O4947" s="70" t="s">
        <v>1449</v>
      </c>
      <c r="P4947" s="67">
        <v>44799</v>
      </c>
      <c r="Q4947" s="75" t="str">
        <f t="shared" si="272"/>
        <v>週五</v>
      </c>
      <c r="R4947" s="80">
        <v>44799</v>
      </c>
      <c r="AA4947" s="1"/>
    </row>
    <row r="4948" spans="2:28">
      <c r="D4948" s="68" t="s">
        <v>50</v>
      </c>
      <c r="E4948" s="70" t="s">
        <v>51</v>
      </c>
      <c r="F4948" s="70" t="s">
        <v>219</v>
      </c>
      <c r="G4948" s="67">
        <v>44799</v>
      </c>
      <c r="H4948" s="67">
        <v>44799</v>
      </c>
      <c r="I4948" s="71">
        <f t="shared" si="271"/>
        <v>0</v>
      </c>
      <c r="J4948" s="72" t="s">
        <v>212</v>
      </c>
      <c r="K4948" s="72" t="s">
        <v>1501</v>
      </c>
      <c r="L4948" s="73" t="s">
        <v>113</v>
      </c>
      <c r="M4948" s="73" t="s">
        <v>502</v>
      </c>
      <c r="N4948" s="68" t="s">
        <v>253</v>
      </c>
      <c r="O4948" s="70" t="s">
        <v>1449</v>
      </c>
      <c r="P4948" s="67">
        <v>44799</v>
      </c>
      <c r="Q4948" s="75" t="str">
        <f t="shared" si="272"/>
        <v>週五</v>
      </c>
      <c r="R4948" s="80">
        <v>44799</v>
      </c>
      <c r="AA4948" s="1"/>
    </row>
    <row r="4949" spans="2:28" ht="17.25" customHeight="1">
      <c r="D4949" s="68" t="s">
        <v>50</v>
      </c>
      <c r="E4949" s="70" t="s">
        <v>51</v>
      </c>
      <c r="F4949" s="70" t="s">
        <v>225</v>
      </c>
      <c r="G4949" s="67">
        <v>44799</v>
      </c>
      <c r="H4949" s="67">
        <v>44799</v>
      </c>
      <c r="I4949" s="71">
        <f t="shared" si="271"/>
        <v>0</v>
      </c>
      <c r="J4949" s="72" t="s">
        <v>212</v>
      </c>
      <c r="K4949" s="72" t="s">
        <v>1501</v>
      </c>
      <c r="L4949" s="73" t="s">
        <v>113</v>
      </c>
      <c r="M4949" s="73" t="s">
        <v>502</v>
      </c>
      <c r="N4949" s="68" t="s">
        <v>253</v>
      </c>
      <c r="O4949" s="70" t="s">
        <v>1449</v>
      </c>
      <c r="P4949" s="67">
        <v>44799</v>
      </c>
      <c r="Q4949" s="75" t="str">
        <f t="shared" si="272"/>
        <v>週五</v>
      </c>
      <c r="R4949" s="80">
        <v>44799</v>
      </c>
      <c r="AA4949" s="1"/>
    </row>
    <row r="4950" spans="2:28" ht="17.25" customHeight="1">
      <c r="D4950" s="68" t="s">
        <v>50</v>
      </c>
      <c r="E4950" s="70" t="s">
        <v>51</v>
      </c>
      <c r="F4950" s="70" t="s">
        <v>230</v>
      </c>
      <c r="G4950" s="67">
        <v>44799</v>
      </c>
      <c r="H4950" s="67">
        <v>44799</v>
      </c>
      <c r="I4950" s="71">
        <f t="shared" si="271"/>
        <v>0</v>
      </c>
      <c r="J4950" s="72" t="s">
        <v>212</v>
      </c>
      <c r="K4950" s="72" t="s">
        <v>1501</v>
      </c>
      <c r="L4950" s="73" t="s">
        <v>113</v>
      </c>
      <c r="M4950" s="73" t="s">
        <v>502</v>
      </c>
      <c r="N4950" s="68" t="s">
        <v>253</v>
      </c>
      <c r="O4950" s="70" t="s">
        <v>1449</v>
      </c>
      <c r="P4950" s="67">
        <v>44799</v>
      </c>
      <c r="Q4950" s="75" t="str">
        <f t="shared" si="272"/>
        <v>週五</v>
      </c>
      <c r="R4950" s="80">
        <v>44799</v>
      </c>
      <c r="AA4950" s="1"/>
    </row>
    <row r="4951" spans="2:28">
      <c r="D4951" s="68" t="s">
        <v>50</v>
      </c>
      <c r="E4951" s="70" t="s">
        <v>51</v>
      </c>
      <c r="F4951" s="70" t="s">
        <v>231</v>
      </c>
      <c r="G4951" s="67">
        <v>44799</v>
      </c>
      <c r="H4951" s="67">
        <v>44799</v>
      </c>
      <c r="I4951" s="71">
        <f t="shared" si="271"/>
        <v>0</v>
      </c>
      <c r="J4951" s="72" t="s">
        <v>212</v>
      </c>
      <c r="K4951" s="72" t="s">
        <v>1501</v>
      </c>
      <c r="L4951" s="73" t="s">
        <v>113</v>
      </c>
      <c r="M4951" s="73" t="s">
        <v>502</v>
      </c>
      <c r="N4951" s="68" t="s">
        <v>253</v>
      </c>
      <c r="O4951" s="70" t="s">
        <v>1449</v>
      </c>
      <c r="P4951" s="67">
        <v>44799</v>
      </c>
      <c r="Q4951" s="75" t="str">
        <f t="shared" si="272"/>
        <v>週五</v>
      </c>
      <c r="R4951" s="80">
        <v>44799</v>
      </c>
      <c r="AA4951" s="1"/>
    </row>
    <row r="4952" spans="2:28">
      <c r="D4952" s="68" t="s">
        <v>50</v>
      </c>
      <c r="E4952" s="70" t="s">
        <v>51</v>
      </c>
      <c r="F4952" s="70" t="s">
        <v>232</v>
      </c>
      <c r="G4952" s="67">
        <v>44799</v>
      </c>
      <c r="H4952" s="67">
        <v>44799</v>
      </c>
      <c r="I4952" s="71">
        <f t="shared" si="271"/>
        <v>0</v>
      </c>
      <c r="J4952" s="72" t="s">
        <v>233</v>
      </c>
      <c r="K4952" s="72" t="s">
        <v>1501</v>
      </c>
      <c r="L4952" s="73" t="s">
        <v>113</v>
      </c>
      <c r="M4952" s="73" t="s">
        <v>502</v>
      </c>
      <c r="N4952" s="68" t="s">
        <v>253</v>
      </c>
      <c r="O4952" s="70" t="s">
        <v>1449</v>
      </c>
      <c r="P4952" s="67">
        <v>44799</v>
      </c>
      <c r="Q4952" s="75" t="str">
        <f t="shared" si="272"/>
        <v>週五</v>
      </c>
      <c r="R4952" s="80">
        <v>44799</v>
      </c>
      <c r="AA4952" s="1"/>
    </row>
    <row r="4953" spans="2:28">
      <c r="B4953" s="66">
        <v>44783</v>
      </c>
      <c r="D4953" s="68" t="s">
        <v>50</v>
      </c>
      <c r="E4953" s="70" t="s">
        <v>879</v>
      </c>
      <c r="F4953" s="4" t="s">
        <v>1981</v>
      </c>
      <c r="G4953" s="67">
        <v>44783</v>
      </c>
      <c r="H4953" s="67">
        <v>44800</v>
      </c>
      <c r="I4953" s="71">
        <f t="shared" si="271"/>
        <v>17</v>
      </c>
      <c r="J4953" s="72" t="s">
        <v>238</v>
      </c>
      <c r="K4953" s="72" t="s">
        <v>239</v>
      </c>
      <c r="L4953" s="73">
        <v>1</v>
      </c>
      <c r="M4953" s="73" t="s">
        <v>91</v>
      </c>
      <c r="N4953" s="68" t="str">
        <f>VLOOKUP(K4953,[1]人員授權表!D$3:G$249,4,0)</f>
        <v>有機</v>
      </c>
      <c r="O4953" s="70" t="str">
        <f>IF(J4953=[1]人員授權表!$C$85,"Casper李羿勳",IF(J4953=[1]人員授權表!$C$188,"Iring陳俊明",IF(J4953=[1]人員授權表!$C$189,"Brian陳泓霖",VLOOKUP(K4953,[1]人員授權表!D$2:E$249,2,FALSE))))</f>
        <v>Casper李羿勳</v>
      </c>
      <c r="P4953" s="67">
        <f t="shared" ref="P4953:P5016" si="273">H4953-2</f>
        <v>44798</v>
      </c>
      <c r="Q4953" s="75" t="str">
        <f t="shared" si="272"/>
        <v>週四</v>
      </c>
      <c r="R4953" s="80">
        <v>44795</v>
      </c>
      <c r="AA4953" s="1"/>
    </row>
    <row r="4954" spans="2:28">
      <c r="B4954" s="66">
        <v>44783</v>
      </c>
      <c r="D4954" s="68" t="s">
        <v>50</v>
      </c>
      <c r="E4954" s="70" t="s">
        <v>879</v>
      </c>
      <c r="F4954" s="4" t="s">
        <v>1981</v>
      </c>
      <c r="G4954" s="67">
        <v>44783</v>
      </c>
      <c r="H4954" s="67">
        <v>44800</v>
      </c>
      <c r="I4954" s="71">
        <f t="shared" si="271"/>
        <v>17</v>
      </c>
      <c r="J4954" s="72" t="s">
        <v>244</v>
      </c>
      <c r="K4954" s="72" t="s">
        <v>241</v>
      </c>
      <c r="L4954" s="73">
        <v>1</v>
      </c>
      <c r="M4954" s="73" t="s">
        <v>91</v>
      </c>
      <c r="N4954" s="68" t="str">
        <f>VLOOKUP(K4954,[1]人員授權表!D$3:G$249,4,0)</f>
        <v>有機</v>
      </c>
      <c r="O4954" s="70" t="str">
        <f>IF(J4954=[1]人員授權表!$C$85,"Casper李羿勳",IF(J4954=[1]人員授權表!$C$188,"Iring陳俊明",IF(J4954=[1]人員授權表!$C$189,"Brian陳泓霖",VLOOKUP(K4954,[1]人員授權表!D$2:E$249,2,FALSE))))</f>
        <v>Casper李羿勳</v>
      </c>
      <c r="P4954" s="67">
        <f t="shared" si="273"/>
        <v>44798</v>
      </c>
      <c r="Q4954" s="75" t="str">
        <f t="shared" si="272"/>
        <v>週四</v>
      </c>
      <c r="R4954" s="80">
        <v>44795</v>
      </c>
      <c r="AA4954" s="1"/>
    </row>
    <row r="4955" spans="2:28">
      <c r="B4955" s="66">
        <v>44783</v>
      </c>
      <c r="D4955" s="68" t="s">
        <v>50</v>
      </c>
      <c r="E4955" s="70" t="s">
        <v>879</v>
      </c>
      <c r="F4955" s="4" t="s">
        <v>1981</v>
      </c>
      <c r="G4955" s="67">
        <v>44783</v>
      </c>
      <c r="H4955" s="67">
        <v>44800</v>
      </c>
      <c r="I4955" s="71">
        <f t="shared" si="271"/>
        <v>17</v>
      </c>
      <c r="J4955" s="72" t="s">
        <v>350</v>
      </c>
      <c r="K4955" s="72" t="s">
        <v>250</v>
      </c>
      <c r="L4955" s="73">
        <v>1</v>
      </c>
      <c r="M4955" s="73" t="s">
        <v>91</v>
      </c>
      <c r="N4955" s="68" t="str">
        <f>VLOOKUP(K4955,[1]人員授權表!D$3:G$249,4,0)</f>
        <v>有機</v>
      </c>
      <c r="O4955" s="70" t="str">
        <f>IF(J4955=[1]人員授權表!$C$85,"Casper李羿勳",IF(J4955=[1]人員授權表!$C$188,"Iring陳俊明",IF(J4955=[1]人員授權表!$C$189,"Brian陳泓霖",VLOOKUP(K4955,[1]人員授權表!D$2:E$249,2,FALSE))))</f>
        <v>Marco陳鴻鈞</v>
      </c>
      <c r="P4955" s="67">
        <f t="shared" si="273"/>
        <v>44798</v>
      </c>
      <c r="Q4955" s="75" t="str">
        <f t="shared" si="272"/>
        <v>週四</v>
      </c>
      <c r="R4955" s="80">
        <v>44790</v>
      </c>
      <c r="AA4955" s="1"/>
    </row>
    <row r="4956" spans="2:28">
      <c r="B4956" s="66">
        <v>44783</v>
      </c>
      <c r="D4956" s="68" t="s">
        <v>50</v>
      </c>
      <c r="E4956" s="70" t="s">
        <v>879</v>
      </c>
      <c r="F4956" s="4" t="s">
        <v>1981</v>
      </c>
      <c r="G4956" s="67">
        <v>44783</v>
      </c>
      <c r="H4956" s="67">
        <v>44800</v>
      </c>
      <c r="I4956" s="71">
        <f t="shared" si="271"/>
        <v>17</v>
      </c>
      <c r="J4956" s="72" t="s">
        <v>240</v>
      </c>
      <c r="K4956" s="72" t="s">
        <v>248</v>
      </c>
      <c r="L4956" s="73">
        <v>1</v>
      </c>
      <c r="M4956" s="73" t="s">
        <v>91</v>
      </c>
      <c r="N4956" s="68" t="str">
        <f>VLOOKUP(K4956,[1]人員授權表!D$3:G$249,4,0)</f>
        <v>有機</v>
      </c>
      <c r="O4956" s="70" t="str">
        <f>IF(J4956=[1]人員授權表!$C$85,"Casper李羿勳",IF(J4956=[1]人員授權表!$C$188,"Iring陳俊明",IF(J4956=[1]人員授權表!$C$189,"Brian陳泓霖",VLOOKUP(K4956,[1]人員授權表!D$2:E$249,2,FALSE))))</f>
        <v>Marco陳鴻鈞</v>
      </c>
      <c r="P4956" s="67">
        <f t="shared" si="273"/>
        <v>44798</v>
      </c>
      <c r="Q4956" s="75" t="str">
        <f t="shared" si="272"/>
        <v>週四</v>
      </c>
      <c r="R4956" s="80">
        <v>44792</v>
      </c>
      <c r="AA4956" s="1"/>
    </row>
    <row r="4957" spans="2:28" ht="17.25" customHeight="1">
      <c r="B4957" s="66">
        <v>44783</v>
      </c>
      <c r="D4957" s="68" t="s">
        <v>50</v>
      </c>
      <c r="E4957" s="70" t="s">
        <v>879</v>
      </c>
      <c r="F4957" s="4" t="s">
        <v>1981</v>
      </c>
      <c r="G4957" s="67">
        <v>44783</v>
      </c>
      <c r="H4957" s="67">
        <v>44800</v>
      </c>
      <c r="I4957" s="71">
        <f t="shared" si="271"/>
        <v>17</v>
      </c>
      <c r="J4957" s="72" t="s">
        <v>340</v>
      </c>
      <c r="K4957" s="72" t="s">
        <v>470</v>
      </c>
      <c r="L4957" s="73">
        <v>1</v>
      </c>
      <c r="M4957" s="73" t="s">
        <v>91</v>
      </c>
      <c r="N4957" s="68" t="str">
        <f>VLOOKUP(K4957,[1]人員授權表!D$3:G$249,4,0)</f>
        <v>無機</v>
      </c>
      <c r="O4957" s="70" t="str">
        <f>IF(J4957=[1]人員授權表!$C$85,"Casper李羿勳",IF(J4957=[1]人員授權表!$C$188,"Iring陳俊明",IF(J4957=[1]人員授權表!$C$189,"Brian陳泓霖",VLOOKUP(K4957,[1]人員授權表!D$2:E$249,2,FALSE))))</f>
        <v>Iring陳俊明</v>
      </c>
      <c r="P4957" s="67">
        <f t="shared" si="273"/>
        <v>44798</v>
      </c>
      <c r="Q4957" s="75" t="str">
        <f t="shared" si="272"/>
        <v>週四</v>
      </c>
      <c r="R4957" s="80">
        <v>44796</v>
      </c>
      <c r="AA4957" s="1"/>
    </row>
    <row r="4958" spans="2:28">
      <c r="B4958" s="66">
        <v>44785</v>
      </c>
      <c r="D4958" s="68" t="s">
        <v>50</v>
      </c>
      <c r="E4958" s="70" t="s">
        <v>879</v>
      </c>
      <c r="F4958" s="4" t="s">
        <v>1982</v>
      </c>
      <c r="G4958" s="67">
        <v>44784</v>
      </c>
      <c r="H4958" s="67">
        <v>44800</v>
      </c>
      <c r="I4958" s="71">
        <f t="shared" si="271"/>
        <v>16</v>
      </c>
      <c r="J4958" s="72" t="s">
        <v>89</v>
      </c>
      <c r="K4958" s="72" t="s">
        <v>480</v>
      </c>
      <c r="L4958" s="73">
        <v>1</v>
      </c>
      <c r="M4958" s="73" t="s">
        <v>91</v>
      </c>
      <c r="N4958" s="68" t="str">
        <f>VLOOKUP(K4958,[1]人員授權表!D$3:G$249,4,0)</f>
        <v>無機</v>
      </c>
      <c r="O4958" s="70" t="str">
        <f>IF(J4958=[1]人員授權表!$C$85,"Casper李羿勳",IF(J4958=[1]人員授權表!$C$188,"Iring陳俊明",IF(J4958=[1]人員授權表!$C$189,"Brian陳泓霖",VLOOKUP(K4958,[1]人員授權表!D$2:E$249,2,FALSE))))</f>
        <v>Iring陳俊明</v>
      </c>
      <c r="P4958" s="67">
        <f t="shared" si="273"/>
        <v>44798</v>
      </c>
      <c r="Q4958" s="75" t="str">
        <f t="shared" si="272"/>
        <v>週四</v>
      </c>
      <c r="R4958" s="80">
        <v>44792</v>
      </c>
      <c r="AA4958" s="102">
        <v>15</v>
      </c>
      <c r="AB4958" s="103" t="s">
        <v>1955</v>
      </c>
    </row>
    <row r="4959" spans="2:28" ht="17.25" customHeight="1">
      <c r="B4959" s="66">
        <v>44785</v>
      </c>
      <c r="D4959" s="68" t="s">
        <v>50</v>
      </c>
      <c r="E4959" s="70" t="s">
        <v>879</v>
      </c>
      <c r="F4959" s="4" t="s">
        <v>1982</v>
      </c>
      <c r="G4959" s="67">
        <v>44784</v>
      </c>
      <c r="H4959" s="67">
        <v>44800</v>
      </c>
      <c r="I4959" s="71">
        <f t="shared" si="271"/>
        <v>16</v>
      </c>
      <c r="J4959" s="72" t="s">
        <v>93</v>
      </c>
      <c r="K4959" s="121" t="s">
        <v>1276</v>
      </c>
      <c r="L4959" s="73">
        <v>1</v>
      </c>
      <c r="M4959" s="73" t="s">
        <v>91</v>
      </c>
      <c r="N4959" s="68" t="str">
        <f>VLOOKUP(K4959,[1]人員授權表!D$3:G$249,4,0)</f>
        <v>無機</v>
      </c>
      <c r="O4959" s="70" t="str">
        <f>IF(J4959=[1]人員授權表!$C$85,"Casper李羿勳",IF(J4959=[1]人員授權表!$C$188,"Iring陳俊明",IF(J4959=[1]人員授權表!$C$189,"Brian陳泓霖",VLOOKUP(K4959,[1]人員授權表!D$2:E$249,2,FALSE))))</f>
        <v>Dennis陳汶宏</v>
      </c>
      <c r="P4959" s="67">
        <f t="shared" si="273"/>
        <v>44798</v>
      </c>
      <c r="Q4959" s="75" t="str">
        <f t="shared" si="272"/>
        <v>週四</v>
      </c>
      <c r="R4959" s="80">
        <v>44790</v>
      </c>
      <c r="AA4959" s="102">
        <v>15</v>
      </c>
      <c r="AB4959" s="103" t="s">
        <v>1955</v>
      </c>
    </row>
    <row r="4960" spans="2:28">
      <c r="B4960" s="66">
        <v>44781</v>
      </c>
      <c r="D4960" s="68" t="s">
        <v>50</v>
      </c>
      <c r="E4960" s="70" t="s">
        <v>82</v>
      </c>
      <c r="F4960" s="4" t="s">
        <v>1983</v>
      </c>
      <c r="G4960" s="67">
        <v>44785</v>
      </c>
      <c r="H4960" s="67">
        <v>44801</v>
      </c>
      <c r="I4960" s="71">
        <f t="shared" si="271"/>
        <v>16</v>
      </c>
      <c r="J4960" s="72" t="s">
        <v>181</v>
      </c>
      <c r="K4960" s="72" t="s">
        <v>182</v>
      </c>
      <c r="L4960" s="73">
        <v>13</v>
      </c>
      <c r="M4960" s="73" t="s">
        <v>104</v>
      </c>
      <c r="N4960" s="68" t="str">
        <f>VLOOKUP(K4960,[1]人員授權表!D$3:G$249,4,0)</f>
        <v>有機</v>
      </c>
      <c r="O4960" s="70" t="str">
        <f>IF(J4960=[1]人員授權表!$C$85,"Casper李羿勳",IF(J4960=[1]人員授權表!$C$188,"Iring陳俊明",IF(J4960=[1]人員授權表!$C$189,"Brian陳泓霖",VLOOKUP(K4960,[1]人員授權表!D$2:E$249,2,FALSE))))</f>
        <v>Sara王淑玲</v>
      </c>
      <c r="P4960" s="67">
        <f t="shared" si="273"/>
        <v>44799</v>
      </c>
      <c r="Q4960" s="75" t="str">
        <f t="shared" si="272"/>
        <v>週五</v>
      </c>
      <c r="R4960" s="80">
        <v>44798</v>
      </c>
      <c r="AA4960" s="1"/>
    </row>
    <row r="4961" spans="2:28">
      <c r="B4961" s="66">
        <v>44784</v>
      </c>
      <c r="D4961" s="68" t="s">
        <v>50</v>
      </c>
      <c r="E4961" s="70" t="s">
        <v>82</v>
      </c>
      <c r="F4961" s="4" t="s">
        <v>1984</v>
      </c>
      <c r="G4961" s="67">
        <v>44788</v>
      </c>
      <c r="H4961" s="67">
        <v>44802</v>
      </c>
      <c r="I4961" s="71">
        <f t="shared" si="271"/>
        <v>14</v>
      </c>
      <c r="J4961" s="72" t="s">
        <v>528</v>
      </c>
      <c r="K4961" s="72" t="s">
        <v>126</v>
      </c>
      <c r="L4961" s="73">
        <v>1</v>
      </c>
      <c r="M4961" s="73" t="s">
        <v>91</v>
      </c>
      <c r="N4961" s="68" t="str">
        <f>VLOOKUP(K4961,[1]人員授權表!D$3:G$249,4,0)</f>
        <v>有機</v>
      </c>
      <c r="O4961" s="70" t="str">
        <f>IF(J4961=[1]人員授權表!$C$85,"Casper李羿勳",IF(J4961=[1]人員授權表!$C$188,"Iring陳俊明",IF(J4961=[1]人員授權表!$C$189,"Brian陳泓霖",VLOOKUP(K4961,[1]人員授權表!D$2:E$249,2,FALSE))))</f>
        <v>Lucy黃詩婷</v>
      </c>
      <c r="P4961" s="67">
        <f t="shared" si="273"/>
        <v>44800</v>
      </c>
      <c r="Q4961" s="75" t="str">
        <f t="shared" si="272"/>
        <v>週六</v>
      </c>
      <c r="R4961" s="80">
        <v>44795</v>
      </c>
      <c r="AA4961" s="1"/>
    </row>
    <row r="4962" spans="2:28">
      <c r="B4962" s="66">
        <v>44784</v>
      </c>
      <c r="D4962" s="68" t="s">
        <v>50</v>
      </c>
      <c r="E4962" s="70" t="s">
        <v>82</v>
      </c>
      <c r="F4962" s="4" t="s">
        <v>1985</v>
      </c>
      <c r="G4962" s="67">
        <v>44788</v>
      </c>
      <c r="H4962" s="67">
        <v>44802</v>
      </c>
      <c r="I4962" s="71">
        <f t="shared" si="271"/>
        <v>14</v>
      </c>
      <c r="J4962" s="72" t="s">
        <v>528</v>
      </c>
      <c r="K4962" s="72" t="s">
        <v>126</v>
      </c>
      <c r="L4962" s="73">
        <v>1</v>
      </c>
      <c r="M4962" s="73" t="s">
        <v>91</v>
      </c>
      <c r="N4962" s="68" t="str">
        <f>VLOOKUP(K4962,[1]人員授權表!D$3:G$249,4,0)</f>
        <v>有機</v>
      </c>
      <c r="O4962" s="70" t="str">
        <f>IF(J4962=[1]人員授權表!$C$85,"Casper李羿勳",IF(J4962=[1]人員授權表!$C$188,"Iring陳俊明",IF(J4962=[1]人員授權表!$C$189,"Brian陳泓霖",VLOOKUP(K4962,[1]人員授權表!D$2:E$249,2,FALSE))))</f>
        <v>Lucy黃詩婷</v>
      </c>
      <c r="P4962" s="67">
        <f t="shared" si="273"/>
        <v>44800</v>
      </c>
      <c r="Q4962" s="75" t="str">
        <f t="shared" si="272"/>
        <v>週六</v>
      </c>
      <c r="R4962" s="80">
        <v>44795</v>
      </c>
      <c r="AA4962" s="1"/>
    </row>
    <row r="4963" spans="2:28">
      <c r="B4963" s="66">
        <v>44784</v>
      </c>
      <c r="D4963" s="68" t="s">
        <v>50</v>
      </c>
      <c r="E4963" s="70" t="s">
        <v>82</v>
      </c>
      <c r="F4963" s="4" t="s">
        <v>1986</v>
      </c>
      <c r="G4963" s="67">
        <v>44788</v>
      </c>
      <c r="H4963" s="67">
        <v>44802</v>
      </c>
      <c r="I4963" s="71">
        <f t="shared" si="271"/>
        <v>14</v>
      </c>
      <c r="J4963" s="72" t="s">
        <v>528</v>
      </c>
      <c r="K4963" s="72" t="s">
        <v>126</v>
      </c>
      <c r="L4963" s="73">
        <v>1</v>
      </c>
      <c r="M4963" s="73" t="s">
        <v>91</v>
      </c>
      <c r="N4963" s="68" t="str">
        <f>VLOOKUP(K4963,[1]人員授權表!D$3:G$249,4,0)</f>
        <v>有機</v>
      </c>
      <c r="O4963" s="70" t="str">
        <f>IF(J4963=[1]人員授權表!$C$85,"Casper李羿勳",IF(J4963=[1]人員授權表!$C$188,"Iring陳俊明",IF(J4963=[1]人員授權表!$C$189,"Brian陳泓霖",VLOOKUP(K4963,[1]人員授權表!D$2:E$249,2,FALSE))))</f>
        <v>Lucy黃詩婷</v>
      </c>
      <c r="P4963" s="67">
        <f t="shared" si="273"/>
        <v>44800</v>
      </c>
      <c r="Q4963" s="75" t="str">
        <f t="shared" si="272"/>
        <v>週六</v>
      </c>
      <c r="R4963" s="80">
        <v>44795</v>
      </c>
      <c r="AA4963" s="1"/>
    </row>
    <row r="4964" spans="2:28">
      <c r="B4964" s="66">
        <v>44784</v>
      </c>
      <c r="D4964" s="68" t="s">
        <v>50</v>
      </c>
      <c r="E4964" s="70" t="s">
        <v>82</v>
      </c>
      <c r="F4964" s="4" t="s">
        <v>1987</v>
      </c>
      <c r="G4964" s="67">
        <v>44788</v>
      </c>
      <c r="H4964" s="67">
        <v>44802</v>
      </c>
      <c r="I4964" s="71">
        <f t="shared" si="271"/>
        <v>14</v>
      </c>
      <c r="J4964" s="72" t="s">
        <v>528</v>
      </c>
      <c r="K4964" s="72" t="s">
        <v>126</v>
      </c>
      <c r="L4964" s="73">
        <v>1</v>
      </c>
      <c r="M4964" s="73" t="s">
        <v>91</v>
      </c>
      <c r="N4964" s="68" t="str">
        <f>VLOOKUP(K4964,[1]人員授權表!D$3:G$249,4,0)</f>
        <v>有機</v>
      </c>
      <c r="O4964" s="70" t="str">
        <f>IF(J4964=[1]人員授權表!$C$85,"Casper李羿勳",IF(J4964=[1]人員授權表!$C$188,"Iring陳俊明",IF(J4964=[1]人員授權表!$C$189,"Brian陳泓霖",VLOOKUP(K4964,[1]人員授權表!D$2:E$249,2,FALSE))))</f>
        <v>Lucy黃詩婷</v>
      </c>
      <c r="P4964" s="67">
        <f t="shared" si="273"/>
        <v>44800</v>
      </c>
      <c r="Q4964" s="75" t="str">
        <f t="shared" si="272"/>
        <v>週六</v>
      </c>
      <c r="R4964" s="80">
        <v>44795</v>
      </c>
      <c r="AA4964" s="1"/>
    </row>
    <row r="4965" spans="2:28">
      <c r="B4965" s="66">
        <v>44784</v>
      </c>
      <c r="D4965" s="68" t="s">
        <v>50</v>
      </c>
      <c r="E4965" s="70" t="s">
        <v>82</v>
      </c>
      <c r="F4965" s="4" t="s">
        <v>1988</v>
      </c>
      <c r="G4965" s="67">
        <v>44788</v>
      </c>
      <c r="H4965" s="67">
        <v>44802</v>
      </c>
      <c r="I4965" s="71">
        <f t="shared" si="271"/>
        <v>14</v>
      </c>
      <c r="J4965" s="72" t="s">
        <v>528</v>
      </c>
      <c r="K4965" s="72" t="s">
        <v>126</v>
      </c>
      <c r="L4965" s="73">
        <v>1</v>
      </c>
      <c r="M4965" s="73" t="s">
        <v>91</v>
      </c>
      <c r="N4965" s="68" t="str">
        <f>VLOOKUP(K4965,[1]人員授權表!D$3:G$249,4,0)</f>
        <v>有機</v>
      </c>
      <c r="O4965" s="70" t="str">
        <f>IF(J4965=[1]人員授權表!$C$85,"Casper李羿勳",IF(J4965=[1]人員授權表!$C$188,"Iring陳俊明",IF(J4965=[1]人員授權表!$C$189,"Brian陳泓霖",VLOOKUP(K4965,[1]人員授權表!D$2:E$249,2,FALSE))))</f>
        <v>Lucy黃詩婷</v>
      </c>
      <c r="P4965" s="67">
        <f t="shared" si="273"/>
        <v>44800</v>
      </c>
      <c r="Q4965" s="75" t="str">
        <f t="shared" si="272"/>
        <v>週六</v>
      </c>
      <c r="R4965" s="80">
        <v>44795</v>
      </c>
      <c r="AA4965" s="1"/>
    </row>
    <row r="4966" spans="2:28">
      <c r="B4966" s="66">
        <v>44784</v>
      </c>
      <c r="D4966" s="68" t="s">
        <v>50</v>
      </c>
      <c r="E4966" s="70" t="s">
        <v>82</v>
      </c>
      <c r="F4966" s="4" t="s">
        <v>1989</v>
      </c>
      <c r="G4966" s="67">
        <v>44788</v>
      </c>
      <c r="H4966" s="67">
        <v>44802</v>
      </c>
      <c r="I4966" s="71">
        <f t="shared" si="271"/>
        <v>14</v>
      </c>
      <c r="J4966" s="72" t="s">
        <v>528</v>
      </c>
      <c r="K4966" s="72" t="s">
        <v>126</v>
      </c>
      <c r="L4966" s="73">
        <v>1</v>
      </c>
      <c r="M4966" s="73" t="s">
        <v>91</v>
      </c>
      <c r="N4966" s="68" t="str">
        <f>VLOOKUP(K4966,[1]人員授權表!D$3:G$249,4,0)</f>
        <v>有機</v>
      </c>
      <c r="O4966" s="70" t="str">
        <f>IF(J4966=[1]人員授權表!$C$85,"Casper李羿勳",IF(J4966=[1]人員授權表!$C$188,"Iring陳俊明",IF(J4966=[1]人員授權表!$C$189,"Brian陳泓霖",VLOOKUP(K4966,[1]人員授權表!D$2:E$249,2,FALSE))))</f>
        <v>Lucy黃詩婷</v>
      </c>
      <c r="P4966" s="67">
        <f t="shared" si="273"/>
        <v>44800</v>
      </c>
      <c r="Q4966" s="75" t="str">
        <f t="shared" si="272"/>
        <v>週六</v>
      </c>
      <c r="R4966" s="80">
        <v>44795</v>
      </c>
      <c r="AA4966" s="1"/>
    </row>
    <row r="4967" spans="2:28" ht="17.25" customHeight="1">
      <c r="B4967" s="66">
        <v>44784</v>
      </c>
      <c r="D4967" s="68" t="s">
        <v>50</v>
      </c>
      <c r="E4967" s="70" t="s">
        <v>82</v>
      </c>
      <c r="F4967" s="4" t="s">
        <v>1990</v>
      </c>
      <c r="G4967" s="67">
        <v>44788</v>
      </c>
      <c r="H4967" s="67">
        <v>44802</v>
      </c>
      <c r="I4967" s="71">
        <f t="shared" si="271"/>
        <v>14</v>
      </c>
      <c r="J4967" s="72" t="s">
        <v>528</v>
      </c>
      <c r="K4967" s="72" t="s">
        <v>126</v>
      </c>
      <c r="L4967" s="73">
        <v>1</v>
      </c>
      <c r="M4967" s="73" t="s">
        <v>91</v>
      </c>
      <c r="N4967" s="68" t="str">
        <f>VLOOKUP(K4967,[1]人員授權表!D$3:G$249,4,0)</f>
        <v>有機</v>
      </c>
      <c r="O4967" s="70" t="str">
        <f>IF(J4967=[1]人員授權表!$C$85,"Casper李羿勳",IF(J4967=[1]人員授權表!$C$188,"Iring陳俊明",IF(J4967=[1]人員授權表!$C$189,"Brian陳泓霖",VLOOKUP(K4967,[1]人員授權表!D$2:E$249,2,FALSE))))</f>
        <v>Lucy黃詩婷</v>
      </c>
      <c r="P4967" s="67">
        <f t="shared" si="273"/>
        <v>44800</v>
      </c>
      <c r="Q4967" s="75" t="str">
        <f t="shared" si="272"/>
        <v>週六</v>
      </c>
      <c r="R4967" s="80">
        <v>44795</v>
      </c>
      <c r="AA4967" s="1"/>
    </row>
    <row r="4968" spans="2:28">
      <c r="B4968" s="66">
        <v>44784</v>
      </c>
      <c r="D4968" s="68" t="s">
        <v>50</v>
      </c>
      <c r="E4968" s="70" t="s">
        <v>82</v>
      </c>
      <c r="F4968" s="4" t="s">
        <v>1991</v>
      </c>
      <c r="G4968" s="67">
        <v>44788</v>
      </c>
      <c r="H4968" s="67">
        <v>44802</v>
      </c>
      <c r="I4968" s="71">
        <f t="shared" si="271"/>
        <v>14</v>
      </c>
      <c r="J4968" s="72" t="s">
        <v>528</v>
      </c>
      <c r="K4968" s="72" t="s">
        <v>126</v>
      </c>
      <c r="L4968" s="73">
        <v>1</v>
      </c>
      <c r="M4968" s="73" t="s">
        <v>91</v>
      </c>
      <c r="N4968" s="68" t="str">
        <f>VLOOKUP(K4968,[1]人員授權表!D$3:G$249,4,0)</f>
        <v>有機</v>
      </c>
      <c r="O4968" s="70" t="str">
        <f>IF(J4968=[1]人員授權表!$C$85,"Casper李羿勳",IF(J4968=[1]人員授權表!$C$188,"Iring陳俊明",IF(J4968=[1]人員授權表!$C$189,"Brian陳泓霖",VLOOKUP(K4968,[1]人員授權表!D$2:E$249,2,FALSE))))</f>
        <v>Lucy黃詩婷</v>
      </c>
      <c r="P4968" s="67">
        <f t="shared" si="273"/>
        <v>44800</v>
      </c>
      <c r="Q4968" s="75" t="str">
        <f t="shared" si="272"/>
        <v>週六</v>
      </c>
      <c r="R4968" s="80">
        <v>44795</v>
      </c>
      <c r="AA4968" s="1"/>
    </row>
    <row r="4969" spans="2:28">
      <c r="B4969" s="66">
        <v>44784</v>
      </c>
      <c r="D4969" s="68" t="s">
        <v>50</v>
      </c>
      <c r="E4969" s="70" t="s">
        <v>82</v>
      </c>
      <c r="F4969" s="4" t="s">
        <v>1992</v>
      </c>
      <c r="G4969" s="67">
        <v>44788</v>
      </c>
      <c r="H4969" s="67">
        <v>44802</v>
      </c>
      <c r="I4969" s="71">
        <f t="shared" si="271"/>
        <v>14</v>
      </c>
      <c r="J4969" s="72" t="s">
        <v>528</v>
      </c>
      <c r="K4969" s="72" t="s">
        <v>126</v>
      </c>
      <c r="L4969" s="73">
        <v>1</v>
      </c>
      <c r="M4969" s="73" t="s">
        <v>91</v>
      </c>
      <c r="N4969" s="68" t="str">
        <f>VLOOKUP(K4969,[1]人員授權表!D$3:G$249,4,0)</f>
        <v>有機</v>
      </c>
      <c r="O4969" s="70" t="str">
        <f>IF(J4969=[1]人員授權表!$C$85,"Casper李羿勳",IF(J4969=[1]人員授權表!$C$188,"Iring陳俊明",IF(J4969=[1]人員授權表!$C$189,"Brian陳泓霖",VLOOKUP(K4969,[1]人員授權表!D$2:E$249,2,FALSE))))</f>
        <v>Lucy黃詩婷</v>
      </c>
      <c r="P4969" s="67">
        <f t="shared" si="273"/>
        <v>44800</v>
      </c>
      <c r="Q4969" s="75" t="str">
        <f t="shared" si="272"/>
        <v>週六</v>
      </c>
      <c r="R4969" s="80">
        <v>44795</v>
      </c>
      <c r="AA4969" s="1"/>
    </row>
    <row r="4970" spans="2:28">
      <c r="B4970" s="66">
        <v>44784</v>
      </c>
      <c r="C4970" s="67">
        <v>44790</v>
      </c>
      <c r="D4970" s="114" t="s">
        <v>1854</v>
      </c>
      <c r="E4970" s="89" t="s">
        <v>82</v>
      </c>
      <c r="F4970" s="115" t="s">
        <v>1993</v>
      </c>
      <c r="G4970" s="105">
        <v>44788</v>
      </c>
      <c r="H4970" s="105">
        <v>44802</v>
      </c>
      <c r="I4970" s="71">
        <f t="shared" si="271"/>
        <v>14</v>
      </c>
      <c r="J4970" s="106" t="s">
        <v>528</v>
      </c>
      <c r="K4970" s="106" t="s">
        <v>126</v>
      </c>
      <c r="L4970" s="100"/>
      <c r="M4970" s="73" t="s">
        <v>91</v>
      </c>
      <c r="N4970" s="107" t="str">
        <f>VLOOKUP(K4970,[1]人員授權表!D$3:G$249,4,0)</f>
        <v>有機</v>
      </c>
      <c r="O4970" s="90" t="str">
        <f>IF(J4970=[1]人員授權表!$C$85,"Casper李羿勳",IF(J4970=[1]人員授權表!$C$188,"Iring陳俊明",IF(J4970=[1]人員授權表!$C$189,"Brian陳泓霖",VLOOKUP(K4970,[1]人員授權表!D$2:E$249,2,FALSE))))</f>
        <v>Lucy黃詩婷</v>
      </c>
      <c r="P4970" s="105">
        <f t="shared" si="273"/>
        <v>44800</v>
      </c>
      <c r="Q4970" s="75" t="str">
        <f t="shared" si="272"/>
        <v>週六</v>
      </c>
      <c r="R4970" s="116" t="s">
        <v>1854</v>
      </c>
      <c r="Z4970" s="79" t="s">
        <v>1994</v>
      </c>
      <c r="AA4970" s="1"/>
    </row>
    <row r="4971" spans="2:28">
      <c r="B4971" s="66">
        <v>44802</v>
      </c>
      <c r="D4971" s="68" t="s">
        <v>50</v>
      </c>
      <c r="E4971" s="70" t="s">
        <v>1456</v>
      </c>
      <c r="F4971" s="70" t="s">
        <v>1995</v>
      </c>
      <c r="G4971" s="67">
        <v>44792</v>
      </c>
      <c r="H4971" s="67">
        <v>44802</v>
      </c>
      <c r="I4971" s="71">
        <f t="shared" si="271"/>
        <v>10</v>
      </c>
      <c r="J4971" s="72" t="s">
        <v>1996</v>
      </c>
      <c r="K4971" s="72" t="s">
        <v>374</v>
      </c>
      <c r="L4971" s="73">
        <v>1</v>
      </c>
      <c r="M4971" s="73" t="s">
        <v>1997</v>
      </c>
      <c r="N4971" s="68" t="str">
        <f>VLOOKUP(K4971,[1]人員授權表!D$3:G$249,4,0)</f>
        <v>無機</v>
      </c>
      <c r="O4971" s="70" t="s">
        <v>848</v>
      </c>
      <c r="P4971" s="67">
        <f t="shared" si="273"/>
        <v>44800</v>
      </c>
      <c r="Q4971" s="75" t="str">
        <f t="shared" si="272"/>
        <v>週六</v>
      </c>
      <c r="R4971" s="80">
        <v>44802</v>
      </c>
      <c r="AA4971" s="1"/>
    </row>
    <row r="4972" spans="2:28">
      <c r="B4972" s="66">
        <v>44796</v>
      </c>
      <c r="D4972" s="68" t="s">
        <v>50</v>
      </c>
      <c r="E4972" s="70" t="s">
        <v>1418</v>
      </c>
      <c r="F4972" s="4" t="s">
        <v>1998</v>
      </c>
      <c r="G4972" s="67">
        <v>44795</v>
      </c>
      <c r="H4972" s="67">
        <v>44802</v>
      </c>
      <c r="I4972" s="71">
        <f t="shared" si="271"/>
        <v>7</v>
      </c>
      <c r="J4972" s="72" t="s">
        <v>102</v>
      </c>
      <c r="K4972" s="72" t="s">
        <v>103</v>
      </c>
      <c r="L4972" s="73">
        <v>1</v>
      </c>
      <c r="M4972" s="73" t="s">
        <v>108</v>
      </c>
      <c r="N4972" s="68" t="str">
        <f>VLOOKUP(K4972,[1]人員授權表!D$3:G$249,4,0)</f>
        <v>無機</v>
      </c>
      <c r="O4972" s="70" t="s">
        <v>99</v>
      </c>
      <c r="P4972" s="67">
        <f t="shared" si="273"/>
        <v>44800</v>
      </c>
      <c r="Q4972" s="75" t="str">
        <f t="shared" si="272"/>
        <v>週六</v>
      </c>
      <c r="R4972" s="80">
        <v>44800</v>
      </c>
      <c r="AA4972" s="1"/>
    </row>
    <row r="4973" spans="2:28">
      <c r="B4973" s="66">
        <v>44796</v>
      </c>
      <c r="D4973" s="68" t="s">
        <v>50</v>
      </c>
      <c r="E4973" s="70" t="s">
        <v>1418</v>
      </c>
      <c r="F4973" s="4" t="s">
        <v>1999</v>
      </c>
      <c r="G4973" s="67">
        <v>44795</v>
      </c>
      <c r="H4973" s="67">
        <v>44802</v>
      </c>
      <c r="I4973" s="71">
        <f t="shared" si="271"/>
        <v>7</v>
      </c>
      <c r="J4973" s="72" t="s">
        <v>102</v>
      </c>
      <c r="K4973" s="72" t="s">
        <v>103</v>
      </c>
      <c r="L4973" s="73">
        <v>1</v>
      </c>
      <c r="M4973" s="73" t="s">
        <v>108</v>
      </c>
      <c r="N4973" s="68" t="str">
        <f>VLOOKUP(K4973,[1]人員授權表!D$3:G$249,4,0)</f>
        <v>無機</v>
      </c>
      <c r="O4973" s="70" t="s">
        <v>99</v>
      </c>
      <c r="P4973" s="67">
        <f t="shared" si="273"/>
        <v>44800</v>
      </c>
      <c r="Q4973" s="75" t="str">
        <f t="shared" si="272"/>
        <v>週六</v>
      </c>
      <c r="R4973" s="80">
        <v>44800</v>
      </c>
      <c r="AA4973" s="1"/>
    </row>
    <row r="4974" spans="2:28">
      <c r="B4974" s="66">
        <v>44792</v>
      </c>
      <c r="D4974" s="68" t="s">
        <v>50</v>
      </c>
      <c r="E4974" s="70" t="s">
        <v>82</v>
      </c>
      <c r="F4974" s="4" t="s">
        <v>2000</v>
      </c>
      <c r="G4974" s="67">
        <v>44784</v>
      </c>
      <c r="H4974" s="67">
        <v>44802</v>
      </c>
      <c r="I4974" s="71">
        <f t="shared" si="271"/>
        <v>18</v>
      </c>
      <c r="J4974" s="72" t="s">
        <v>934</v>
      </c>
      <c r="K4974" s="72" t="s">
        <v>935</v>
      </c>
      <c r="L4974" s="73">
        <v>1</v>
      </c>
      <c r="M4974" s="73" t="s">
        <v>324</v>
      </c>
      <c r="N4974" s="68" t="str">
        <f>VLOOKUP(K4974,[1]人員授權表!D$3:G$249,4,0)</f>
        <v>無機</v>
      </c>
      <c r="O4974" s="70" t="str">
        <f>IF(J4974=[1]人員授權表!$C$85,"Casper李羿勳",IF(J4974=[1]人員授權表!$C$188,"Iring陳俊明",IF(J4974=[1]人員授權表!$C$189,"Brian陳泓霖",VLOOKUP(K4974,[1]人員授權表!D$2:E$249,2,FALSE))))</f>
        <v>Ken張智凱</v>
      </c>
      <c r="P4974" s="67">
        <f t="shared" si="273"/>
        <v>44800</v>
      </c>
      <c r="Q4974" s="75" t="str">
        <f t="shared" si="272"/>
        <v>週六</v>
      </c>
      <c r="R4974" s="80">
        <v>44792</v>
      </c>
      <c r="AA4974" s="102">
        <v>13</v>
      </c>
      <c r="AB4974" s="103" t="s">
        <v>1759</v>
      </c>
    </row>
    <row r="4975" spans="2:28">
      <c r="B4975" s="66">
        <v>44792</v>
      </c>
      <c r="D4975" s="68" t="s">
        <v>50</v>
      </c>
      <c r="E4975" s="70" t="s">
        <v>82</v>
      </c>
      <c r="F4975" s="4" t="s">
        <v>2000</v>
      </c>
      <c r="G4975" s="67">
        <v>44784</v>
      </c>
      <c r="H4975" s="67">
        <v>44802</v>
      </c>
      <c r="I4975" s="71">
        <f t="shared" si="271"/>
        <v>18</v>
      </c>
      <c r="J4975" s="72" t="s">
        <v>936</v>
      </c>
      <c r="K4975" s="72" t="s">
        <v>935</v>
      </c>
      <c r="L4975" s="73">
        <v>1</v>
      </c>
      <c r="M4975" s="73" t="s">
        <v>324</v>
      </c>
      <c r="N4975" s="68" t="str">
        <f>VLOOKUP(K4975,[1]人員授權表!D$3:G$249,4,0)</f>
        <v>無機</v>
      </c>
      <c r="O4975" s="70" t="str">
        <f>IF(J4975=[1]人員授權表!$C$85,"Casper李羿勳",IF(J4975=[1]人員授權表!$C$188,"Iring陳俊明",IF(J4975=[1]人員授權表!$C$189,"Brian陳泓霖",VLOOKUP(K4975,[1]人員授權表!D$2:E$249,2,FALSE))))</f>
        <v>Ken張智凱</v>
      </c>
      <c r="P4975" s="67">
        <f t="shared" si="273"/>
        <v>44800</v>
      </c>
      <c r="Q4975" s="75" t="str">
        <f t="shared" si="272"/>
        <v>週六</v>
      </c>
      <c r="R4975" s="80">
        <v>44792</v>
      </c>
      <c r="AA4975" s="102">
        <v>13</v>
      </c>
      <c r="AB4975" s="103" t="s">
        <v>1759</v>
      </c>
    </row>
    <row r="4976" spans="2:28">
      <c r="B4976" s="66">
        <v>44790</v>
      </c>
      <c r="D4976" s="68" t="s">
        <v>50</v>
      </c>
      <c r="E4976" s="70" t="s">
        <v>82</v>
      </c>
      <c r="F4976" s="4" t="s">
        <v>2001</v>
      </c>
      <c r="G4976" s="67">
        <v>44784</v>
      </c>
      <c r="H4976" s="67">
        <v>44802</v>
      </c>
      <c r="I4976" s="71">
        <f t="shared" si="271"/>
        <v>18</v>
      </c>
      <c r="J4976" s="72" t="s">
        <v>934</v>
      </c>
      <c r="K4976" s="72" t="s">
        <v>935</v>
      </c>
      <c r="L4976" s="73">
        <v>1</v>
      </c>
      <c r="M4976" s="73" t="s">
        <v>324</v>
      </c>
      <c r="N4976" s="68" t="str">
        <f>VLOOKUP(K4976,[1]人員授權表!D$3:G$249,4,0)</f>
        <v>無機</v>
      </c>
      <c r="O4976" s="70" t="str">
        <f>IF(J4976=[1]人員授權表!$C$85,"Casper李羿勳",IF(J4976=[1]人員授權表!$C$188,"Iring陳俊明",IF(J4976=[1]人員授權表!$C$189,"Brian陳泓霖",VLOOKUP(K4976,[1]人員授權表!D$2:E$249,2,FALSE))))</f>
        <v>Ken張智凱</v>
      </c>
      <c r="P4976" s="67">
        <f t="shared" si="273"/>
        <v>44800</v>
      </c>
      <c r="Q4976" s="75" t="str">
        <f t="shared" si="272"/>
        <v>週六</v>
      </c>
      <c r="R4976" s="80">
        <v>44790</v>
      </c>
      <c r="AA4976" s="102">
        <v>13</v>
      </c>
      <c r="AB4976" s="103" t="s">
        <v>1759</v>
      </c>
    </row>
    <row r="4977" spans="2:28">
      <c r="B4977" s="66">
        <v>44790</v>
      </c>
      <c r="D4977" s="68" t="s">
        <v>50</v>
      </c>
      <c r="E4977" s="70" t="s">
        <v>82</v>
      </c>
      <c r="F4977" s="4" t="s">
        <v>2001</v>
      </c>
      <c r="G4977" s="67">
        <v>44784</v>
      </c>
      <c r="H4977" s="67">
        <v>44802</v>
      </c>
      <c r="I4977" s="71">
        <f t="shared" si="271"/>
        <v>18</v>
      </c>
      <c r="J4977" s="72" t="s">
        <v>938</v>
      </c>
      <c r="K4977" s="72" t="s">
        <v>935</v>
      </c>
      <c r="L4977" s="73">
        <v>1</v>
      </c>
      <c r="M4977" s="73" t="s">
        <v>324</v>
      </c>
      <c r="N4977" s="68" t="str">
        <f>VLOOKUP(K4977,[1]人員授權表!D$3:G$249,4,0)</f>
        <v>無機</v>
      </c>
      <c r="O4977" s="70" t="str">
        <f>IF(J4977=[1]人員授權表!$C$85,"Casper李羿勳",IF(J4977=[1]人員授權表!$C$188,"Iring陳俊明",IF(J4977=[1]人員授權表!$C$189,"Brian陳泓霖",VLOOKUP(K4977,[1]人員授權表!D$2:E$249,2,FALSE))))</f>
        <v>Ken張智凱</v>
      </c>
      <c r="P4977" s="67">
        <f t="shared" si="273"/>
        <v>44800</v>
      </c>
      <c r="Q4977" s="75" t="str">
        <f t="shared" si="272"/>
        <v>週六</v>
      </c>
      <c r="R4977" s="80">
        <v>44790</v>
      </c>
      <c r="AA4977" s="102">
        <v>13</v>
      </c>
      <c r="AB4977" s="103" t="s">
        <v>1759</v>
      </c>
    </row>
    <row r="4978" spans="2:28">
      <c r="B4978" s="66">
        <v>44790</v>
      </c>
      <c r="D4978" s="68" t="s">
        <v>50</v>
      </c>
      <c r="E4978" s="70" t="s">
        <v>82</v>
      </c>
      <c r="F4978" s="4" t="s">
        <v>2002</v>
      </c>
      <c r="G4978" s="67">
        <v>44784</v>
      </c>
      <c r="H4978" s="67">
        <v>44802</v>
      </c>
      <c r="I4978" s="71">
        <f t="shared" si="271"/>
        <v>18</v>
      </c>
      <c r="J4978" s="72" t="s">
        <v>934</v>
      </c>
      <c r="K4978" s="72" t="s">
        <v>935</v>
      </c>
      <c r="L4978" s="73">
        <v>1</v>
      </c>
      <c r="M4978" s="73" t="s">
        <v>324</v>
      </c>
      <c r="N4978" s="68" t="str">
        <f>VLOOKUP(K4978,[1]人員授權表!D$3:G$249,4,0)</f>
        <v>無機</v>
      </c>
      <c r="O4978" s="70" t="str">
        <f>IF(J4978=[1]人員授權表!$C$85,"Casper李羿勳",IF(J4978=[1]人員授權表!$C$188,"Iring陳俊明",IF(J4978=[1]人員授權表!$C$189,"Brian陳泓霖",VLOOKUP(K4978,[1]人員授權表!D$2:E$249,2,FALSE))))</f>
        <v>Ken張智凱</v>
      </c>
      <c r="P4978" s="67">
        <f t="shared" si="273"/>
        <v>44800</v>
      </c>
      <c r="Q4978" s="75" t="str">
        <f t="shared" si="272"/>
        <v>週六</v>
      </c>
      <c r="R4978" s="80">
        <v>44790</v>
      </c>
      <c r="AA4978" s="102">
        <v>13</v>
      </c>
      <c r="AB4978" s="103" t="s">
        <v>1759</v>
      </c>
    </row>
    <row r="4979" spans="2:28">
      <c r="B4979" s="66">
        <v>44790</v>
      </c>
      <c r="D4979" s="68" t="s">
        <v>50</v>
      </c>
      <c r="E4979" s="70" t="s">
        <v>82</v>
      </c>
      <c r="F4979" s="4" t="s">
        <v>2002</v>
      </c>
      <c r="G4979" s="67">
        <v>44784</v>
      </c>
      <c r="H4979" s="67">
        <v>44802</v>
      </c>
      <c r="I4979" s="71">
        <f t="shared" si="271"/>
        <v>18</v>
      </c>
      <c r="J4979" s="72" t="s">
        <v>938</v>
      </c>
      <c r="K4979" s="72" t="s">
        <v>935</v>
      </c>
      <c r="L4979" s="73">
        <v>1</v>
      </c>
      <c r="M4979" s="73" t="s">
        <v>324</v>
      </c>
      <c r="N4979" s="68" t="str">
        <f>VLOOKUP(K4979,[1]人員授權表!D$3:G$249,4,0)</f>
        <v>無機</v>
      </c>
      <c r="O4979" s="70" t="str">
        <f>IF(J4979=[1]人員授權表!$C$85,"Casper李羿勳",IF(J4979=[1]人員授權表!$C$188,"Iring陳俊明",IF(J4979=[1]人員授權表!$C$189,"Brian陳泓霖",VLOOKUP(K4979,[1]人員授權表!D$2:E$249,2,FALSE))))</f>
        <v>Ken張智凱</v>
      </c>
      <c r="P4979" s="67">
        <f t="shared" si="273"/>
        <v>44800</v>
      </c>
      <c r="Q4979" s="75" t="str">
        <f t="shared" si="272"/>
        <v>週六</v>
      </c>
      <c r="R4979" s="80">
        <v>44790</v>
      </c>
      <c r="AA4979" s="102">
        <v>13</v>
      </c>
      <c r="AB4979" s="103" t="s">
        <v>1759</v>
      </c>
    </row>
    <row r="4980" spans="2:28">
      <c r="D4980" s="68" t="s">
        <v>50</v>
      </c>
      <c r="E4980" s="70" t="s">
        <v>82</v>
      </c>
      <c r="F4980" s="70" t="s">
        <v>2003</v>
      </c>
      <c r="G4980" s="67">
        <v>44788</v>
      </c>
      <c r="H4980" s="67">
        <v>44802</v>
      </c>
      <c r="I4980" s="71">
        <f t="shared" si="271"/>
        <v>14</v>
      </c>
      <c r="J4980" s="72" t="s">
        <v>334</v>
      </c>
      <c r="K4980" s="72" t="s">
        <v>144</v>
      </c>
      <c r="L4980" s="73">
        <v>3</v>
      </c>
      <c r="M4980" s="73" t="s">
        <v>324</v>
      </c>
      <c r="N4980" s="68" t="str">
        <f>VLOOKUP(K4980,[1]人員授權表!D$3:G$249,4,0)</f>
        <v>有機</v>
      </c>
      <c r="O4980" s="70" t="str">
        <f>IF(J4980=[1]人員授權表!$C$85,"Casper李羿勳",IF(J4980=[1]人員授權表!$C$188,"Iring陳俊明",IF(J4980=[1]人員授權表!$C$189,"Brian陳泓霖",VLOOKUP(K4980,[1]人員授權表!D$2:E$249,2,FALSE))))</f>
        <v>Lucy黃詩婷</v>
      </c>
      <c r="P4980" s="67">
        <f t="shared" si="273"/>
        <v>44800</v>
      </c>
      <c r="Q4980" s="75" t="str">
        <f t="shared" si="272"/>
        <v>週六</v>
      </c>
      <c r="R4980" s="80">
        <v>44788</v>
      </c>
      <c r="AA4980" s="1"/>
    </row>
    <row r="4981" spans="2:28">
      <c r="D4981" s="68" t="s">
        <v>50</v>
      </c>
      <c r="E4981" s="70" t="s">
        <v>82</v>
      </c>
      <c r="F4981" s="70" t="s">
        <v>2003</v>
      </c>
      <c r="G4981" s="67">
        <v>44788</v>
      </c>
      <c r="H4981" s="67">
        <v>44802</v>
      </c>
      <c r="I4981" s="71">
        <f t="shared" si="271"/>
        <v>14</v>
      </c>
      <c r="J4981" s="72" t="s">
        <v>139</v>
      </c>
      <c r="K4981" s="72" t="s">
        <v>140</v>
      </c>
      <c r="L4981" s="73">
        <v>3</v>
      </c>
      <c r="M4981" s="73" t="s">
        <v>324</v>
      </c>
      <c r="N4981" s="68" t="str">
        <f>VLOOKUP(K4981,[1]人員授權表!D$3:G$249,4,0)</f>
        <v>無機</v>
      </c>
      <c r="O4981" s="70" t="str">
        <f>IF(J4981=[1]人員授權表!$C$85,"Casper李羿勳",IF(J4981=[1]人員授權表!$C$188,"Iring陳俊明",IF(J4981=[1]人員授權表!$C$189,"Brian陳泓霖",VLOOKUP(K4981,[1]人員授權表!D$2:E$249,2,FALSE))))</f>
        <v>Brian陳泓霖</v>
      </c>
      <c r="P4981" s="67">
        <f t="shared" si="273"/>
        <v>44800</v>
      </c>
      <c r="Q4981" s="75" t="str">
        <f t="shared" si="272"/>
        <v>週六</v>
      </c>
      <c r="R4981" s="80">
        <v>44788</v>
      </c>
      <c r="AA4981" s="1"/>
    </row>
    <row r="4982" spans="2:28">
      <c r="D4982" s="68" t="s">
        <v>50</v>
      </c>
      <c r="E4982" s="70" t="s">
        <v>82</v>
      </c>
      <c r="F4982" s="70" t="s">
        <v>2003</v>
      </c>
      <c r="G4982" s="67">
        <v>44788</v>
      </c>
      <c r="H4982" s="67">
        <v>44802</v>
      </c>
      <c r="I4982" s="71">
        <f t="shared" si="271"/>
        <v>14</v>
      </c>
      <c r="J4982" s="72" t="s">
        <v>631</v>
      </c>
      <c r="K4982" s="72" t="s">
        <v>199</v>
      </c>
      <c r="L4982" s="73">
        <v>3</v>
      </c>
      <c r="M4982" s="73" t="s">
        <v>324</v>
      </c>
      <c r="N4982" s="68" t="str">
        <f>VLOOKUP(K4982,[1]人員授權表!D$3:G$249,4,0)</f>
        <v>無機</v>
      </c>
      <c r="O4982" s="70" t="str">
        <f>IF(J4982=[1]人員授權表!$C$85,"Casper李羿勳",IF(J4982=[1]人員授權表!$C$188,"Iring陳俊明",IF(J4982=[1]人員授權表!$C$189,"Brian陳泓霖",VLOOKUP(K4982,[1]人員授權表!D$2:E$249,2,FALSE))))</f>
        <v>Vicky游崴涵</v>
      </c>
      <c r="P4982" s="67">
        <f t="shared" si="273"/>
        <v>44800</v>
      </c>
      <c r="Q4982" s="75" t="str">
        <f t="shared" si="272"/>
        <v>週六</v>
      </c>
      <c r="R4982" s="80">
        <v>44792</v>
      </c>
      <c r="AA4982" s="1"/>
    </row>
    <row r="4983" spans="2:28">
      <c r="D4983" s="68" t="s">
        <v>50</v>
      </c>
      <c r="E4983" s="70" t="s">
        <v>82</v>
      </c>
      <c r="F4983" s="70" t="s">
        <v>2003</v>
      </c>
      <c r="G4983" s="67">
        <v>44788</v>
      </c>
      <c r="H4983" s="67">
        <v>44802</v>
      </c>
      <c r="I4983" s="71">
        <f t="shared" si="271"/>
        <v>14</v>
      </c>
      <c r="J4983" s="72" t="s">
        <v>164</v>
      </c>
      <c r="K4983" s="72" t="s">
        <v>146</v>
      </c>
      <c r="L4983" s="73">
        <v>3</v>
      </c>
      <c r="M4983" s="73" t="s">
        <v>324</v>
      </c>
      <c r="N4983" s="68" t="str">
        <f>VLOOKUP(K4983,[1]人員授權表!D$3:G$249,4,0)</f>
        <v>無機</v>
      </c>
      <c r="O4983" s="70" t="str">
        <f>IF(J4983=[1]人員授權表!$C$85,"Casper李羿勳",IF(J4983=[1]人員授權表!$C$188,"Iring陳俊明",IF(J4983=[1]人員授權表!$C$189,"Brian陳泓霖",VLOOKUP(K4983,[1]人員授權表!D$2:E$249,2,FALSE))))</f>
        <v>Jack劉念忻</v>
      </c>
      <c r="P4983" s="67">
        <f t="shared" si="273"/>
        <v>44800</v>
      </c>
      <c r="Q4983" s="75" t="str">
        <f t="shared" si="272"/>
        <v>週六</v>
      </c>
      <c r="R4983" s="80">
        <v>44791</v>
      </c>
      <c r="AA4983" s="1"/>
    </row>
    <row r="4984" spans="2:28">
      <c r="D4984" s="68" t="s">
        <v>50</v>
      </c>
      <c r="E4984" s="70" t="s">
        <v>82</v>
      </c>
      <c r="F4984" s="70" t="s">
        <v>2003</v>
      </c>
      <c r="G4984" s="67">
        <v>44788</v>
      </c>
      <c r="H4984" s="67">
        <v>44802</v>
      </c>
      <c r="I4984" s="71">
        <f t="shared" si="271"/>
        <v>14</v>
      </c>
      <c r="J4984" s="72" t="s">
        <v>2004</v>
      </c>
      <c r="K4984" s="72" t="s">
        <v>179</v>
      </c>
      <c r="L4984" s="73">
        <v>3</v>
      </c>
      <c r="M4984" s="73" t="s">
        <v>324</v>
      </c>
      <c r="N4984" s="68" t="str">
        <f>VLOOKUP(K4984,[1]人員授權表!D$3:G$249,4,0)</f>
        <v>無機</v>
      </c>
      <c r="O4984" s="70" t="s">
        <v>115</v>
      </c>
      <c r="P4984" s="67">
        <f t="shared" si="273"/>
        <v>44800</v>
      </c>
      <c r="Q4984" s="75" t="str">
        <f t="shared" si="272"/>
        <v>週六</v>
      </c>
      <c r="R4984" s="80">
        <v>44791</v>
      </c>
      <c r="AA4984" s="1"/>
    </row>
    <row r="4985" spans="2:28">
      <c r="D4985" s="68" t="s">
        <v>50</v>
      </c>
      <c r="E4985" s="70" t="s">
        <v>82</v>
      </c>
      <c r="F4985" s="70" t="s">
        <v>2003</v>
      </c>
      <c r="G4985" s="67">
        <v>44788</v>
      </c>
      <c r="H4985" s="67">
        <v>44802</v>
      </c>
      <c r="I4985" s="71">
        <f t="shared" si="271"/>
        <v>14</v>
      </c>
      <c r="J4985" s="72" t="s">
        <v>634</v>
      </c>
      <c r="K4985" s="72" t="s">
        <v>142</v>
      </c>
      <c r="L4985" s="73">
        <v>3</v>
      </c>
      <c r="M4985" s="73" t="s">
        <v>324</v>
      </c>
      <c r="N4985" s="68" t="str">
        <f>VLOOKUP(K4985,[1]人員授權表!D$3:G$249,4,0)</f>
        <v>無機</v>
      </c>
      <c r="O4985" s="70" t="str">
        <f>IF(J4985=[1]人員授權表!$C$85,"Casper李羿勳",IF(J4985=[1]人員授權表!$C$188,"Iring陳俊明",IF(J4985=[1]人員授權表!$C$189,"Brian陳泓霖",VLOOKUP(K4985,[1]人員授權表!D$2:E$249,2,FALSE))))</f>
        <v>Dennis陳汶宏</v>
      </c>
      <c r="P4985" s="67">
        <f t="shared" si="273"/>
        <v>44800</v>
      </c>
      <c r="Q4985" s="75" t="str">
        <f t="shared" si="272"/>
        <v>週六</v>
      </c>
      <c r="R4985" s="80">
        <v>44790</v>
      </c>
      <c r="AA4985" s="1"/>
    </row>
    <row r="4986" spans="2:28">
      <c r="D4986" s="68" t="s">
        <v>50</v>
      </c>
      <c r="E4986" s="70" t="s">
        <v>82</v>
      </c>
      <c r="F4986" s="70" t="s">
        <v>2003</v>
      </c>
      <c r="G4986" s="67">
        <v>44788</v>
      </c>
      <c r="H4986" s="67">
        <v>44802</v>
      </c>
      <c r="I4986" s="71">
        <f t="shared" si="271"/>
        <v>14</v>
      </c>
      <c r="J4986" s="72" t="s">
        <v>137</v>
      </c>
      <c r="K4986" s="72" t="s">
        <v>138</v>
      </c>
      <c r="L4986" s="73">
        <v>3</v>
      </c>
      <c r="M4986" s="73" t="s">
        <v>324</v>
      </c>
      <c r="N4986" s="68" t="str">
        <f>VLOOKUP(K4986,[1]人員授權表!D$3:G$249,4,0)</f>
        <v>無機</v>
      </c>
      <c r="O4986" s="70" t="s">
        <v>99</v>
      </c>
      <c r="P4986" s="67">
        <f t="shared" si="273"/>
        <v>44800</v>
      </c>
      <c r="Q4986" s="75" t="str">
        <f t="shared" si="272"/>
        <v>週六</v>
      </c>
      <c r="R4986" s="80">
        <v>44792</v>
      </c>
      <c r="AA4986" s="1"/>
    </row>
    <row r="4987" spans="2:28">
      <c r="D4987" s="68" t="s">
        <v>50</v>
      </c>
      <c r="E4987" s="70" t="s">
        <v>82</v>
      </c>
      <c r="F4987" s="70" t="s">
        <v>2005</v>
      </c>
      <c r="G4987" s="67">
        <v>44787</v>
      </c>
      <c r="H4987" s="67">
        <v>44802</v>
      </c>
      <c r="I4987" s="71">
        <f t="shared" si="271"/>
        <v>15</v>
      </c>
      <c r="J4987" s="72" t="s">
        <v>139</v>
      </c>
      <c r="K4987" s="72" t="s">
        <v>140</v>
      </c>
      <c r="L4987" s="73">
        <v>3</v>
      </c>
      <c r="M4987" s="73" t="s">
        <v>268</v>
      </c>
      <c r="N4987" s="68" t="str">
        <f>VLOOKUP(K4987,[1]人員授權表!D$3:G$249,4,0)</f>
        <v>無機</v>
      </c>
      <c r="O4987" s="70" t="str">
        <f>IF(J4987=[1]人員授權表!$C$85,"Casper李羿勳",IF(J4987=[1]人員授權表!$C$188,"Iring陳俊明",IF(J4987=[1]人員授權表!$C$189,"Brian陳泓霖",VLOOKUP(K4987,[1]人員授權表!D$2:E$249,2,FALSE))))</f>
        <v>Brian陳泓霖</v>
      </c>
      <c r="P4987" s="67">
        <f t="shared" si="273"/>
        <v>44800</v>
      </c>
      <c r="Q4987" s="75" t="str">
        <f t="shared" si="272"/>
        <v>週六</v>
      </c>
      <c r="R4987" s="80">
        <v>44793</v>
      </c>
      <c r="AA4987" s="1"/>
    </row>
    <row r="4988" spans="2:28">
      <c r="D4988" s="68" t="s">
        <v>50</v>
      </c>
      <c r="E4988" s="70" t="s">
        <v>82</v>
      </c>
      <c r="F4988" s="70" t="s">
        <v>2005</v>
      </c>
      <c r="G4988" s="67">
        <v>44787</v>
      </c>
      <c r="H4988" s="67">
        <v>44802</v>
      </c>
      <c r="I4988" s="71">
        <f t="shared" si="271"/>
        <v>15</v>
      </c>
      <c r="J4988" s="72" t="s">
        <v>164</v>
      </c>
      <c r="K4988" s="72" t="s">
        <v>146</v>
      </c>
      <c r="L4988" s="73">
        <v>3</v>
      </c>
      <c r="M4988" s="73" t="s">
        <v>268</v>
      </c>
      <c r="N4988" s="68" t="str">
        <f>VLOOKUP(K4988,[1]人員授權表!D$3:G$249,4,0)</f>
        <v>無機</v>
      </c>
      <c r="O4988" s="70" t="str">
        <f>IF(J4988=[1]人員授權表!$C$85,"Casper李羿勳",IF(J4988=[1]人員授權表!$C$188,"Iring陳俊明",IF(J4988=[1]人員授權表!$C$189,"Brian陳泓霖",VLOOKUP(K4988,[1]人員授權表!D$2:E$249,2,FALSE))))</f>
        <v>Jack劉念忻</v>
      </c>
      <c r="P4988" s="67">
        <f t="shared" si="273"/>
        <v>44800</v>
      </c>
      <c r="Q4988" s="75" t="str">
        <f t="shared" si="272"/>
        <v>週六</v>
      </c>
      <c r="R4988" s="80">
        <v>44792</v>
      </c>
      <c r="AA4988" s="1"/>
    </row>
    <row r="4989" spans="2:28">
      <c r="D4989" s="68" t="s">
        <v>50</v>
      </c>
      <c r="E4989" s="70" t="s">
        <v>82</v>
      </c>
      <c r="F4989" s="70" t="s">
        <v>2005</v>
      </c>
      <c r="G4989" s="67">
        <v>44787</v>
      </c>
      <c r="H4989" s="67">
        <v>44802</v>
      </c>
      <c r="I4989" s="71">
        <f t="shared" si="271"/>
        <v>15</v>
      </c>
      <c r="J4989" s="72" t="s">
        <v>141</v>
      </c>
      <c r="K4989" s="72" t="s">
        <v>142</v>
      </c>
      <c r="L4989" s="73">
        <v>3</v>
      </c>
      <c r="M4989" s="73" t="s">
        <v>268</v>
      </c>
      <c r="N4989" s="68" t="str">
        <f>VLOOKUP(K4989,[1]人員授權表!D$3:G$249,4,0)</f>
        <v>無機</v>
      </c>
      <c r="O4989" s="70" t="str">
        <f>IF(J4989=[1]人員授權表!$C$85,"Casper李羿勳",IF(J4989=[1]人員授權表!$C$188,"Iring陳俊明",IF(J4989=[1]人員授權表!$C$189,"Brian陳泓霖",VLOOKUP(K4989,[1]人員授權表!D$2:E$249,2,FALSE))))</f>
        <v>Dennis陳汶宏</v>
      </c>
      <c r="P4989" s="67">
        <f t="shared" si="273"/>
        <v>44800</v>
      </c>
      <c r="Q4989" s="75" t="str">
        <f t="shared" si="272"/>
        <v>週六</v>
      </c>
      <c r="R4989" s="80">
        <v>44791</v>
      </c>
      <c r="AA4989" s="1"/>
    </row>
    <row r="4990" spans="2:28">
      <c r="D4990" s="68" t="s">
        <v>50</v>
      </c>
      <c r="E4990" s="70" t="s">
        <v>82</v>
      </c>
      <c r="F4990" s="70" t="s">
        <v>2005</v>
      </c>
      <c r="G4990" s="67">
        <v>44787</v>
      </c>
      <c r="H4990" s="67">
        <v>44802</v>
      </c>
      <c r="I4990" s="71">
        <f t="shared" si="271"/>
        <v>15</v>
      </c>
      <c r="J4990" s="72" t="s">
        <v>137</v>
      </c>
      <c r="K4990" s="72" t="s">
        <v>138</v>
      </c>
      <c r="L4990" s="73">
        <v>3</v>
      </c>
      <c r="M4990" s="73" t="s">
        <v>268</v>
      </c>
      <c r="N4990" s="68" t="str">
        <f>VLOOKUP(K4990,[1]人員授權表!D$3:G$249,4,0)</f>
        <v>無機</v>
      </c>
      <c r="O4990" s="70" t="s">
        <v>99</v>
      </c>
      <c r="P4990" s="67">
        <f t="shared" si="273"/>
        <v>44800</v>
      </c>
      <c r="Q4990" s="75" t="str">
        <f t="shared" si="272"/>
        <v>週六</v>
      </c>
      <c r="R4990" s="80">
        <v>44795</v>
      </c>
      <c r="AA4990" s="1"/>
    </row>
    <row r="4991" spans="2:28">
      <c r="D4991" s="68" t="s">
        <v>50</v>
      </c>
      <c r="E4991" s="70" t="s">
        <v>82</v>
      </c>
      <c r="F4991" s="70" t="s">
        <v>2005</v>
      </c>
      <c r="G4991" s="67">
        <v>44787</v>
      </c>
      <c r="H4991" s="67">
        <v>44802</v>
      </c>
      <c r="I4991" s="71">
        <f t="shared" si="271"/>
        <v>15</v>
      </c>
      <c r="J4991" s="72" t="s">
        <v>148</v>
      </c>
      <c r="K4991" s="72" t="s">
        <v>149</v>
      </c>
      <c r="L4991" s="73">
        <v>3</v>
      </c>
      <c r="M4991" s="73" t="s">
        <v>268</v>
      </c>
      <c r="N4991" s="68" t="str">
        <f>VLOOKUP(K4991,[1]人員授權表!D$3:G$249,4,0)</f>
        <v>無機</v>
      </c>
      <c r="O4991" s="70" t="str">
        <f>IF(J4991=[1]人員授權表!$C$85,"Casper李羿勳",IF(J4991=[1]人員授權表!$C$188,"Iring陳俊明",IF(J4991=[1]人員授權表!$C$189,"Brian陳泓霖",VLOOKUP(K4991,[1]人員授權表!D$2:E$249,2,FALSE))))</f>
        <v>Vicky游崴涵</v>
      </c>
      <c r="P4991" s="67">
        <f t="shared" si="273"/>
        <v>44800</v>
      </c>
      <c r="Q4991" s="75" t="str">
        <f t="shared" si="272"/>
        <v>週六</v>
      </c>
      <c r="R4991" s="80">
        <v>44792</v>
      </c>
      <c r="AA4991" s="1"/>
    </row>
    <row r="4992" spans="2:28">
      <c r="B4992" s="66">
        <v>44785</v>
      </c>
      <c r="C4992" s="67">
        <v>44792</v>
      </c>
      <c r="D4992" s="68" t="s">
        <v>50</v>
      </c>
      <c r="E4992" s="70" t="s">
        <v>51</v>
      </c>
      <c r="F4992" s="70" t="s">
        <v>2006</v>
      </c>
      <c r="G4992" s="67">
        <v>44789</v>
      </c>
      <c r="H4992" s="67">
        <v>44802</v>
      </c>
      <c r="I4992" s="71">
        <f t="shared" si="271"/>
        <v>13</v>
      </c>
      <c r="J4992" s="72" t="s">
        <v>139</v>
      </c>
      <c r="K4992" s="72" t="s">
        <v>140</v>
      </c>
      <c r="L4992" s="110">
        <v>5</v>
      </c>
      <c r="M4992" s="73" t="s">
        <v>79</v>
      </c>
      <c r="N4992" s="68" t="str">
        <f>VLOOKUP(K4992,[1]人員授權表!D$3:G$249,4,0)</f>
        <v>無機</v>
      </c>
      <c r="O4992" s="70" t="str">
        <f>IF(J4992=[1]人員授權表!$C$85,"Casper李羿勳",IF(J4992=[1]人員授權表!$C$188,"Iring陳俊明",IF(J4992=[1]人員授權表!$C$189,"Brian陳泓霖",VLOOKUP(K4992,[1]人員授權表!D$2:E$249,2,FALSE))))</f>
        <v>Brian陳泓霖</v>
      </c>
      <c r="P4992" s="67">
        <f t="shared" si="273"/>
        <v>44800</v>
      </c>
      <c r="Q4992" s="75" t="str">
        <f t="shared" si="272"/>
        <v>週六</v>
      </c>
      <c r="R4992" s="80">
        <v>44796</v>
      </c>
      <c r="AA4992" s="102">
        <v>5</v>
      </c>
      <c r="AB4992" s="103" t="s">
        <v>1961</v>
      </c>
    </row>
    <row r="4993" spans="2:28">
      <c r="B4993" s="66">
        <v>44785</v>
      </c>
      <c r="C4993" s="67">
        <v>44792</v>
      </c>
      <c r="D4993" s="68" t="s">
        <v>50</v>
      </c>
      <c r="E4993" s="70" t="s">
        <v>51</v>
      </c>
      <c r="F4993" s="70" t="s">
        <v>2006</v>
      </c>
      <c r="G4993" s="67">
        <v>44789</v>
      </c>
      <c r="H4993" s="67">
        <v>44802</v>
      </c>
      <c r="I4993" s="71">
        <f t="shared" si="271"/>
        <v>13</v>
      </c>
      <c r="J4993" s="72" t="s">
        <v>160</v>
      </c>
      <c r="K4993" s="72" t="s">
        <v>161</v>
      </c>
      <c r="L4993" s="110">
        <v>5</v>
      </c>
      <c r="M4993" s="73" t="s">
        <v>79</v>
      </c>
      <c r="N4993" s="68" t="str">
        <f>VLOOKUP(K4993,[1]人員授權表!D$3:G$249,4,0)</f>
        <v>無機</v>
      </c>
      <c r="O4993" s="70" t="str">
        <f>IF(J4993=[1]人員授權表!$C$85,"Casper李羿勳",IF(J4993=[1]人員授權表!$C$188,"Iring陳俊明",IF(J4993=[1]人員授權表!$C$189,"Brian陳泓霖",VLOOKUP(K4993,[1]人員授權表!D$2:E$249,2,FALSE))))</f>
        <v>Dennis陳汶宏</v>
      </c>
      <c r="P4993" s="67">
        <f t="shared" si="273"/>
        <v>44800</v>
      </c>
      <c r="Q4993" s="75" t="str">
        <f t="shared" si="272"/>
        <v>週六</v>
      </c>
      <c r="R4993" s="80">
        <v>44797</v>
      </c>
      <c r="U4993" s="70">
        <v>1</v>
      </c>
      <c r="Y4993" s="78">
        <v>44797</v>
      </c>
      <c r="Z4993" s="79" t="s">
        <v>1963</v>
      </c>
      <c r="AA4993" s="102">
        <v>5</v>
      </c>
      <c r="AB4993" s="103" t="s">
        <v>1961</v>
      </c>
    </row>
    <row r="4994" spans="2:28">
      <c r="B4994" s="66">
        <v>44785</v>
      </c>
      <c r="C4994" s="67">
        <v>44792</v>
      </c>
      <c r="D4994" s="68" t="s">
        <v>50</v>
      </c>
      <c r="E4994" s="70" t="s">
        <v>51</v>
      </c>
      <c r="F4994" s="70" t="s">
        <v>2006</v>
      </c>
      <c r="G4994" s="67">
        <v>44789</v>
      </c>
      <c r="H4994" s="67">
        <v>44802</v>
      </c>
      <c r="I4994" s="71">
        <f t="shared" si="271"/>
        <v>13</v>
      </c>
      <c r="J4994" s="72" t="s">
        <v>145</v>
      </c>
      <c r="K4994" s="72" t="s">
        <v>146</v>
      </c>
      <c r="L4994" s="110">
        <v>5</v>
      </c>
      <c r="M4994" s="73" t="s">
        <v>79</v>
      </c>
      <c r="N4994" s="68" t="str">
        <f>VLOOKUP(K4994,[1]人員授權表!D$3:G$249,4,0)</f>
        <v>無機</v>
      </c>
      <c r="O4994" s="70" t="str">
        <f>IF(J4994=[1]人員授權表!$C$85,"Casper李羿勳",IF(J4994=[1]人員授權表!$C$188,"Iring陳俊明",IF(J4994=[1]人員授權表!$C$189,"Brian陳泓霖",VLOOKUP(K4994,[1]人員授權表!D$2:E$249,2,FALSE))))</f>
        <v>Jack劉念忻</v>
      </c>
      <c r="P4994" s="67">
        <f t="shared" si="273"/>
        <v>44800</v>
      </c>
      <c r="Q4994" s="75" t="str">
        <f t="shared" si="272"/>
        <v>週六</v>
      </c>
      <c r="R4994" s="80">
        <v>44797</v>
      </c>
      <c r="AA4994" s="102">
        <v>5</v>
      </c>
      <c r="AB4994" s="103" t="s">
        <v>1961</v>
      </c>
    </row>
    <row r="4995" spans="2:28">
      <c r="B4995" s="66">
        <v>44785</v>
      </c>
      <c r="C4995" s="67">
        <v>44792</v>
      </c>
      <c r="D4995" s="68" t="s">
        <v>50</v>
      </c>
      <c r="E4995" s="70" t="s">
        <v>51</v>
      </c>
      <c r="F4995" s="70" t="s">
        <v>2006</v>
      </c>
      <c r="G4995" s="67">
        <v>44789</v>
      </c>
      <c r="H4995" s="67">
        <v>44802</v>
      </c>
      <c r="I4995" s="71">
        <f t="shared" si="271"/>
        <v>13</v>
      </c>
      <c r="J4995" s="72" t="s">
        <v>164</v>
      </c>
      <c r="K4995" s="72" t="s">
        <v>146</v>
      </c>
      <c r="L4995" s="110">
        <v>5</v>
      </c>
      <c r="M4995" s="73" t="s">
        <v>79</v>
      </c>
      <c r="N4995" s="68" t="str">
        <f>VLOOKUP(K4995,[1]人員授權表!D$3:G$249,4,0)</f>
        <v>無機</v>
      </c>
      <c r="O4995" s="70" t="str">
        <f>IF(J4995=[1]人員授權表!$C$85,"Casper李羿勳",IF(J4995=[1]人員授權表!$C$188,"Iring陳俊明",IF(J4995=[1]人員授權表!$C$189,"Brian陳泓霖",VLOOKUP(K4995,[1]人員授權表!D$2:E$249,2,FALSE))))</f>
        <v>Jack劉念忻</v>
      </c>
      <c r="P4995" s="67">
        <f t="shared" si="273"/>
        <v>44800</v>
      </c>
      <c r="Q4995" s="75" t="str">
        <f t="shared" si="272"/>
        <v>週六</v>
      </c>
      <c r="R4995" s="80">
        <v>44797</v>
      </c>
      <c r="AA4995" s="102">
        <v>5</v>
      </c>
      <c r="AB4995" s="103" t="s">
        <v>1961</v>
      </c>
    </row>
    <row r="4996" spans="2:28">
      <c r="B4996" s="66">
        <v>44785</v>
      </c>
      <c r="C4996" s="67">
        <v>44792</v>
      </c>
      <c r="D4996" s="68" t="s">
        <v>50</v>
      </c>
      <c r="E4996" s="70" t="s">
        <v>51</v>
      </c>
      <c r="F4996" s="70" t="s">
        <v>2006</v>
      </c>
      <c r="G4996" s="67">
        <v>44789</v>
      </c>
      <c r="H4996" s="67">
        <v>44802</v>
      </c>
      <c r="I4996" s="71">
        <f t="shared" si="271"/>
        <v>13</v>
      </c>
      <c r="J4996" s="72" t="s">
        <v>125</v>
      </c>
      <c r="K4996" s="72" t="s">
        <v>144</v>
      </c>
      <c r="L4996" s="110">
        <v>5</v>
      </c>
      <c r="M4996" s="73" t="s">
        <v>79</v>
      </c>
      <c r="N4996" s="68" t="str">
        <f>VLOOKUP(K4996,[1]人員授權表!D$3:G$249,4,0)</f>
        <v>有機</v>
      </c>
      <c r="O4996" s="70" t="str">
        <f>IF(J4996=[1]人員授權表!$C$85,"Casper李羿勳",IF(J4996=[1]人員授權表!$C$188,"Iring陳俊明",IF(J4996=[1]人員授權表!$C$189,"Brian陳泓霖",VLOOKUP(K4996,[1]人員授權表!D$2:E$249,2,FALSE))))</f>
        <v>Lucy黃詩婷</v>
      </c>
      <c r="P4996" s="67">
        <f t="shared" si="273"/>
        <v>44800</v>
      </c>
      <c r="Q4996" s="75" t="str">
        <f t="shared" si="272"/>
        <v>週六</v>
      </c>
      <c r="R4996" s="80">
        <v>44795</v>
      </c>
      <c r="AA4996" s="102">
        <v>5</v>
      </c>
      <c r="AB4996" s="103" t="s">
        <v>1961</v>
      </c>
    </row>
    <row r="4997" spans="2:28">
      <c r="B4997" s="66">
        <v>44785</v>
      </c>
      <c r="C4997" s="67">
        <v>44792</v>
      </c>
      <c r="D4997" s="68" t="s">
        <v>50</v>
      </c>
      <c r="E4997" s="70" t="s">
        <v>51</v>
      </c>
      <c r="F4997" s="70" t="s">
        <v>2006</v>
      </c>
      <c r="G4997" s="67">
        <v>44789</v>
      </c>
      <c r="H4997" s="67">
        <v>44802</v>
      </c>
      <c r="I4997" s="71">
        <f t="shared" si="271"/>
        <v>13</v>
      </c>
      <c r="J4997" s="72" t="s">
        <v>141</v>
      </c>
      <c r="K4997" s="72" t="s">
        <v>142</v>
      </c>
      <c r="L4997" s="110">
        <v>5</v>
      </c>
      <c r="M4997" s="73" t="s">
        <v>79</v>
      </c>
      <c r="N4997" s="68" t="str">
        <f>VLOOKUP(K4997,[1]人員授權表!D$3:G$249,4,0)</f>
        <v>無機</v>
      </c>
      <c r="O4997" s="70" t="str">
        <f>IF(J4997=[1]人員授權表!$C$85,"Casper李羿勳",IF(J4997=[1]人員授權表!$C$188,"Iring陳俊明",IF(J4997=[1]人員授權表!$C$189,"Brian陳泓霖",VLOOKUP(K4997,[1]人員授權表!D$2:E$249,2,FALSE))))</f>
        <v>Dennis陳汶宏</v>
      </c>
      <c r="P4997" s="67">
        <f t="shared" si="273"/>
        <v>44800</v>
      </c>
      <c r="Q4997" s="75" t="str">
        <f t="shared" si="272"/>
        <v>週六</v>
      </c>
      <c r="R4997" s="80">
        <v>44793</v>
      </c>
      <c r="AA4997" s="102">
        <v>5</v>
      </c>
      <c r="AB4997" s="103" t="s">
        <v>1961</v>
      </c>
    </row>
    <row r="4998" spans="2:28">
      <c r="B4998" s="66">
        <v>44785</v>
      </c>
      <c r="C4998" s="67">
        <v>44792</v>
      </c>
      <c r="D4998" s="68" t="s">
        <v>50</v>
      </c>
      <c r="E4998" s="70" t="s">
        <v>51</v>
      </c>
      <c r="F4998" s="70" t="s">
        <v>2007</v>
      </c>
      <c r="G4998" s="67">
        <v>44789</v>
      </c>
      <c r="H4998" s="67">
        <v>44802</v>
      </c>
      <c r="I4998" s="71">
        <f t="shared" si="271"/>
        <v>13</v>
      </c>
      <c r="J4998" s="72" t="s">
        <v>153</v>
      </c>
      <c r="K4998" s="72" t="s">
        <v>154</v>
      </c>
      <c r="L4998" s="110">
        <v>5</v>
      </c>
      <c r="M4998" s="73" t="s">
        <v>79</v>
      </c>
      <c r="N4998" s="68" t="str">
        <f>VLOOKUP(K4998,[1]人員授權表!D$3:G$249,4,0)</f>
        <v>無機</v>
      </c>
      <c r="O4998" s="70" t="str">
        <f>IF(J4998=[1]人員授權表!$C$85,"Casper李羿勳",IF(J4998=[1]人員授權表!$C$188,"Iring陳俊明",IF(J4998=[1]人員授權表!$C$189,"Brian陳泓霖",VLOOKUP(K4998,[1]人員授權表!D$2:E$249,2,FALSE))))</f>
        <v>Ken張智凱</v>
      </c>
      <c r="P4998" s="67">
        <f t="shared" si="273"/>
        <v>44800</v>
      </c>
      <c r="Q4998" s="75" t="str">
        <f t="shared" si="272"/>
        <v>週六</v>
      </c>
      <c r="R4998" s="80">
        <v>44795</v>
      </c>
      <c r="AA4998" s="102">
        <v>5</v>
      </c>
      <c r="AB4998" s="103" t="s">
        <v>1961</v>
      </c>
    </row>
    <row r="4999" spans="2:28">
      <c r="B4999" s="66">
        <v>44785</v>
      </c>
      <c r="C4999" s="67">
        <v>44792</v>
      </c>
      <c r="D4999" s="68" t="s">
        <v>50</v>
      </c>
      <c r="E4999" s="70" t="s">
        <v>51</v>
      </c>
      <c r="F4999" s="70" t="s">
        <v>2006</v>
      </c>
      <c r="G4999" s="67">
        <v>44789</v>
      </c>
      <c r="H4999" s="67">
        <v>44802</v>
      </c>
      <c r="I4999" s="71">
        <f t="shared" ref="I4999:I5062" si="274">_xlfn.DAYS(H4999,G4999)</f>
        <v>13</v>
      </c>
      <c r="J4999" s="72" t="s">
        <v>137</v>
      </c>
      <c r="K4999" s="72" t="s">
        <v>138</v>
      </c>
      <c r="L4999" s="110">
        <v>5</v>
      </c>
      <c r="M4999" s="73" t="s">
        <v>79</v>
      </c>
      <c r="N4999" s="68" t="str">
        <f>VLOOKUP(K4999,[1]人員授權表!D$3:G$249,4,0)</f>
        <v>無機</v>
      </c>
      <c r="O4999" s="70" t="s">
        <v>99</v>
      </c>
      <c r="P4999" s="67">
        <f t="shared" si="273"/>
        <v>44800</v>
      </c>
      <c r="Q4999" s="75" t="str">
        <f t="shared" ref="Q4999:Q5062" si="275">TEXT(P4999,"aaa")</f>
        <v>週六</v>
      </c>
      <c r="R4999" s="80">
        <v>44795</v>
      </c>
      <c r="AA4999" s="102">
        <v>5</v>
      </c>
      <c r="AB4999" s="103" t="s">
        <v>1961</v>
      </c>
    </row>
    <row r="5000" spans="2:28">
      <c r="B5000" s="66">
        <v>44785</v>
      </c>
      <c r="C5000" s="67">
        <v>44792</v>
      </c>
      <c r="D5000" s="68" t="s">
        <v>50</v>
      </c>
      <c r="E5000" s="70" t="s">
        <v>51</v>
      </c>
      <c r="F5000" s="70" t="s">
        <v>2006</v>
      </c>
      <c r="G5000" s="67">
        <v>44789</v>
      </c>
      <c r="H5000" s="67">
        <v>44802</v>
      </c>
      <c r="I5000" s="71">
        <f t="shared" si="274"/>
        <v>13</v>
      </c>
      <c r="J5000" s="72" t="s">
        <v>148</v>
      </c>
      <c r="K5000" s="72" t="s">
        <v>149</v>
      </c>
      <c r="L5000" s="110">
        <v>5</v>
      </c>
      <c r="M5000" s="73" t="s">
        <v>79</v>
      </c>
      <c r="N5000" s="68" t="str">
        <f>VLOOKUP(K5000,[1]人員授權表!D$3:G$249,4,0)</f>
        <v>無機</v>
      </c>
      <c r="O5000" s="70" t="str">
        <f>IF(J5000=[1]人員授權表!$C$85,"Casper李羿勳",IF(J5000=[1]人員授權表!$C$188,"Iring陳俊明",IF(J5000=[1]人員授權表!$C$189,"Brian陳泓霖",VLOOKUP(K5000,[1]人員授權表!D$2:E$249,2,FALSE))))</f>
        <v>Vicky游崴涵</v>
      </c>
      <c r="P5000" s="67">
        <f t="shared" si="273"/>
        <v>44800</v>
      </c>
      <c r="Q5000" s="75" t="str">
        <f t="shared" si="275"/>
        <v>週六</v>
      </c>
      <c r="R5000" s="80">
        <v>44795</v>
      </c>
      <c r="AA5000" s="102">
        <v>5</v>
      </c>
      <c r="AB5000" s="103" t="s">
        <v>1961</v>
      </c>
    </row>
    <row r="5001" spans="2:28">
      <c r="B5001" s="66">
        <v>44785</v>
      </c>
      <c r="C5001" s="67">
        <v>44792</v>
      </c>
      <c r="D5001" s="68" t="s">
        <v>50</v>
      </c>
      <c r="E5001" s="70" t="s">
        <v>51</v>
      </c>
      <c r="F5001" s="70" t="s">
        <v>2006</v>
      </c>
      <c r="G5001" s="67">
        <v>44789</v>
      </c>
      <c r="H5001" s="67">
        <v>44802</v>
      </c>
      <c r="I5001" s="71">
        <f t="shared" si="274"/>
        <v>13</v>
      </c>
      <c r="J5001" s="72" t="s">
        <v>295</v>
      </c>
      <c r="K5001" s="72" t="s">
        <v>296</v>
      </c>
      <c r="L5001" s="110">
        <v>5</v>
      </c>
      <c r="M5001" s="73" t="s">
        <v>79</v>
      </c>
      <c r="N5001" s="68" t="str">
        <f>VLOOKUP(K5001,[1]人員授權表!D$3:G$249,4,0)</f>
        <v>無機</v>
      </c>
      <c r="O5001" s="70" t="str">
        <f>IF(J5001=[1]人員授權表!$C$85,"Casper李羿勳",IF(J5001=[1]人員授權表!$C$188,"Iring陳俊明",IF(J5001=[1]人員授權表!$C$189,"Brian陳泓霖",VLOOKUP(K5001,[1]人員授權表!D$2:E$249,2,FALSE))))</f>
        <v>Ken張智凱</v>
      </c>
      <c r="P5001" s="67">
        <f t="shared" si="273"/>
        <v>44800</v>
      </c>
      <c r="Q5001" s="75" t="str">
        <f t="shared" si="275"/>
        <v>週六</v>
      </c>
      <c r="R5001" s="80">
        <v>44795</v>
      </c>
      <c r="AA5001" s="102">
        <v>5</v>
      </c>
      <c r="AB5001" s="103" t="s">
        <v>1961</v>
      </c>
    </row>
    <row r="5002" spans="2:28">
      <c r="B5002" s="66">
        <v>44785</v>
      </c>
      <c r="C5002" s="67">
        <v>44792</v>
      </c>
      <c r="D5002" s="68" t="s">
        <v>50</v>
      </c>
      <c r="E5002" s="70" t="s">
        <v>51</v>
      </c>
      <c r="F5002" s="70" t="s">
        <v>2007</v>
      </c>
      <c r="G5002" s="67">
        <v>44789</v>
      </c>
      <c r="H5002" s="67">
        <v>44802</v>
      </c>
      <c r="I5002" s="71">
        <f t="shared" si="274"/>
        <v>13</v>
      </c>
      <c r="J5002" s="72" t="s">
        <v>167</v>
      </c>
      <c r="K5002" s="72" t="s">
        <v>168</v>
      </c>
      <c r="L5002" s="110">
        <v>5</v>
      </c>
      <c r="M5002" s="73" t="s">
        <v>79</v>
      </c>
      <c r="N5002" s="68" t="str">
        <f>VLOOKUP(K5002,[1]人員授權表!D$3:G$249,4,0)</f>
        <v>有機</v>
      </c>
      <c r="O5002" s="70" t="str">
        <f>IF(J5002=[1]人員授權表!$C$85,"Casper李羿勳",IF(J5002=[1]人員授權表!$C$188,"Iring陳俊明",IF(J5002=[1]人員授權表!$C$189,"Brian陳泓霖",VLOOKUP(K5002,[1]人員授權表!D$2:E$249,2,FALSE))))</f>
        <v>Una林庭瑄</v>
      </c>
      <c r="P5002" s="67">
        <f t="shared" si="273"/>
        <v>44800</v>
      </c>
      <c r="Q5002" s="75" t="str">
        <f t="shared" si="275"/>
        <v>週六</v>
      </c>
      <c r="R5002" s="80">
        <v>44792</v>
      </c>
      <c r="AA5002" s="102">
        <v>5</v>
      </c>
      <c r="AB5002" s="103" t="s">
        <v>1961</v>
      </c>
    </row>
    <row r="5003" spans="2:28">
      <c r="D5003" s="68" t="s">
        <v>50</v>
      </c>
      <c r="E5003" s="70" t="s">
        <v>82</v>
      </c>
      <c r="F5003" s="70" t="s">
        <v>2008</v>
      </c>
      <c r="G5003" s="67">
        <v>44787</v>
      </c>
      <c r="H5003" s="67">
        <v>44802</v>
      </c>
      <c r="I5003" s="71">
        <f t="shared" si="274"/>
        <v>15</v>
      </c>
      <c r="J5003" s="72" t="s">
        <v>453</v>
      </c>
      <c r="K5003" s="72" t="s">
        <v>332</v>
      </c>
      <c r="L5003" s="73">
        <v>2</v>
      </c>
      <c r="M5003" s="73" t="s">
        <v>86</v>
      </c>
      <c r="N5003" s="68" t="str">
        <f>VLOOKUP(K5003,[1]人員授權表!D$3:G$249,4,0)</f>
        <v>有機</v>
      </c>
      <c r="O5003" s="70" t="str">
        <f>IF(J5003=[1]人員授權表!$C$85,"Casper李羿勳",IF(J5003=[1]人員授權表!$C$188,"Iring陳俊明",IF(J5003=[1]人員授權表!$C$189,"Brian陳泓霖",VLOOKUP(K5003,[1]人員授權表!D$2:E$249,2,FALSE))))</f>
        <v>Lucy黃詩婷</v>
      </c>
      <c r="P5003" s="67">
        <f t="shared" si="273"/>
        <v>44800</v>
      </c>
      <c r="Q5003" s="75" t="str">
        <f t="shared" si="275"/>
        <v>週六</v>
      </c>
      <c r="R5003" s="80">
        <v>44792</v>
      </c>
      <c r="AA5003" s="1"/>
    </row>
    <row r="5004" spans="2:28">
      <c r="D5004" s="68" t="s">
        <v>50</v>
      </c>
      <c r="E5004" s="70" t="s">
        <v>82</v>
      </c>
      <c r="F5004" s="70" t="s">
        <v>2008</v>
      </c>
      <c r="G5004" s="67">
        <v>44787</v>
      </c>
      <c r="H5004" s="67">
        <v>44802</v>
      </c>
      <c r="I5004" s="71">
        <f t="shared" si="274"/>
        <v>15</v>
      </c>
      <c r="J5004" s="72" t="s">
        <v>125</v>
      </c>
      <c r="K5004" s="72" t="s">
        <v>126</v>
      </c>
      <c r="L5004" s="73">
        <v>2</v>
      </c>
      <c r="M5004" s="73" t="s">
        <v>86</v>
      </c>
      <c r="N5004" s="68" t="str">
        <f>VLOOKUP(K5004,[1]人員授權表!D$3:G$249,4,0)</f>
        <v>有機</v>
      </c>
      <c r="O5004" s="70" t="str">
        <f>IF(J5004=[1]人員授權表!$C$85,"Casper李羿勳",IF(J5004=[1]人員授權表!$C$188,"Iring陳俊明",IF(J5004=[1]人員授權表!$C$189,"Brian陳泓霖",VLOOKUP(K5004,[1]人員授權表!D$2:E$249,2,FALSE))))</f>
        <v>Lucy黃詩婷</v>
      </c>
      <c r="P5004" s="67">
        <f t="shared" si="273"/>
        <v>44800</v>
      </c>
      <c r="Q5004" s="75" t="str">
        <f t="shared" si="275"/>
        <v>週六</v>
      </c>
      <c r="R5004" s="80">
        <v>44792</v>
      </c>
      <c r="AA5004" s="1"/>
    </row>
    <row r="5005" spans="2:28">
      <c r="D5005" s="68" t="s">
        <v>50</v>
      </c>
      <c r="E5005" s="70" t="s">
        <v>82</v>
      </c>
      <c r="F5005" s="70" t="s">
        <v>2009</v>
      </c>
      <c r="G5005" s="67">
        <v>44787</v>
      </c>
      <c r="H5005" s="67">
        <v>44802</v>
      </c>
      <c r="I5005" s="71">
        <f t="shared" si="274"/>
        <v>15</v>
      </c>
      <c r="J5005" s="72" t="s">
        <v>453</v>
      </c>
      <c r="K5005" s="72" t="s">
        <v>332</v>
      </c>
      <c r="L5005" s="73">
        <v>2</v>
      </c>
      <c r="M5005" s="73" t="s">
        <v>86</v>
      </c>
      <c r="N5005" s="68" t="str">
        <f>VLOOKUP(K5005,[1]人員授權表!D$3:G$249,4,0)</f>
        <v>有機</v>
      </c>
      <c r="O5005" s="70" t="str">
        <f>IF(J5005=[1]人員授權表!$C$85,"Casper李羿勳",IF(J5005=[1]人員授權表!$C$188,"Iring陳俊明",IF(J5005=[1]人員授權表!$C$189,"Brian陳泓霖",VLOOKUP(K5005,[1]人員授權表!D$2:E$249,2,FALSE))))</f>
        <v>Lucy黃詩婷</v>
      </c>
      <c r="P5005" s="67">
        <f t="shared" si="273"/>
        <v>44800</v>
      </c>
      <c r="Q5005" s="75" t="str">
        <f t="shared" si="275"/>
        <v>週六</v>
      </c>
      <c r="R5005" s="80">
        <v>44792</v>
      </c>
      <c r="AA5005" s="1"/>
    </row>
    <row r="5006" spans="2:28">
      <c r="D5006" s="68" t="s">
        <v>50</v>
      </c>
      <c r="E5006" s="70" t="s">
        <v>82</v>
      </c>
      <c r="F5006" s="70" t="s">
        <v>2009</v>
      </c>
      <c r="G5006" s="67">
        <v>44787</v>
      </c>
      <c r="H5006" s="67">
        <v>44802</v>
      </c>
      <c r="I5006" s="71">
        <f t="shared" si="274"/>
        <v>15</v>
      </c>
      <c r="J5006" s="72" t="s">
        <v>125</v>
      </c>
      <c r="K5006" s="72" t="s">
        <v>126</v>
      </c>
      <c r="L5006" s="73">
        <v>2</v>
      </c>
      <c r="M5006" s="73" t="s">
        <v>86</v>
      </c>
      <c r="N5006" s="68" t="str">
        <f>VLOOKUP(K5006,[1]人員授權表!D$3:G$249,4,0)</f>
        <v>有機</v>
      </c>
      <c r="O5006" s="70" t="str">
        <f>IF(J5006=[1]人員授權表!$C$85,"Casper李羿勳",IF(J5006=[1]人員授權表!$C$188,"Iring陳俊明",IF(J5006=[1]人員授權表!$C$189,"Brian陳泓霖",VLOOKUP(K5006,[1]人員授權表!D$2:E$249,2,FALSE))))</f>
        <v>Lucy黃詩婷</v>
      </c>
      <c r="P5006" s="67">
        <f t="shared" si="273"/>
        <v>44800</v>
      </c>
      <c r="Q5006" s="75" t="str">
        <f t="shared" si="275"/>
        <v>週六</v>
      </c>
      <c r="R5006" s="80">
        <v>44792</v>
      </c>
      <c r="AA5006" s="1"/>
    </row>
    <row r="5007" spans="2:28">
      <c r="D5007" s="68" t="s">
        <v>50</v>
      </c>
      <c r="E5007" s="70" t="s">
        <v>82</v>
      </c>
      <c r="F5007" s="70" t="s">
        <v>2010</v>
      </c>
      <c r="G5007" s="67">
        <v>44787</v>
      </c>
      <c r="H5007" s="67">
        <v>44802</v>
      </c>
      <c r="I5007" s="71">
        <f t="shared" si="274"/>
        <v>15</v>
      </c>
      <c r="J5007" s="72" t="s">
        <v>453</v>
      </c>
      <c r="K5007" s="72" t="s">
        <v>332</v>
      </c>
      <c r="L5007" s="73">
        <v>2</v>
      </c>
      <c r="M5007" s="73" t="s">
        <v>86</v>
      </c>
      <c r="N5007" s="68" t="str">
        <f>VLOOKUP(K5007,[1]人員授權表!D$3:G$249,4,0)</f>
        <v>有機</v>
      </c>
      <c r="O5007" s="70" t="str">
        <f>IF(J5007=[1]人員授權表!$C$85,"Casper李羿勳",IF(J5007=[1]人員授權表!$C$188,"Iring陳俊明",IF(J5007=[1]人員授權表!$C$189,"Brian陳泓霖",VLOOKUP(K5007,[1]人員授權表!D$2:E$249,2,FALSE))))</f>
        <v>Lucy黃詩婷</v>
      </c>
      <c r="P5007" s="67">
        <f t="shared" si="273"/>
        <v>44800</v>
      </c>
      <c r="Q5007" s="75" t="str">
        <f t="shared" si="275"/>
        <v>週六</v>
      </c>
      <c r="R5007" s="80">
        <v>44792</v>
      </c>
      <c r="AA5007" s="1"/>
    </row>
    <row r="5008" spans="2:28">
      <c r="D5008" s="68" t="s">
        <v>50</v>
      </c>
      <c r="E5008" s="70" t="s">
        <v>82</v>
      </c>
      <c r="F5008" s="70" t="s">
        <v>2010</v>
      </c>
      <c r="G5008" s="67">
        <v>44787</v>
      </c>
      <c r="H5008" s="67">
        <v>44802</v>
      </c>
      <c r="I5008" s="71">
        <f t="shared" si="274"/>
        <v>15</v>
      </c>
      <c r="J5008" s="72" t="s">
        <v>125</v>
      </c>
      <c r="K5008" s="72" t="s">
        <v>126</v>
      </c>
      <c r="L5008" s="73">
        <v>2</v>
      </c>
      <c r="M5008" s="73" t="s">
        <v>86</v>
      </c>
      <c r="N5008" s="68" t="str">
        <f>VLOOKUP(K5008,[1]人員授權表!D$3:G$249,4,0)</f>
        <v>有機</v>
      </c>
      <c r="O5008" s="70" t="str">
        <f>IF(J5008=[1]人員授權表!$C$85,"Casper李羿勳",IF(J5008=[1]人員授權表!$C$188,"Iring陳俊明",IF(J5008=[1]人員授權表!$C$189,"Brian陳泓霖",VLOOKUP(K5008,[1]人員授權表!D$2:E$249,2,FALSE))))</f>
        <v>Lucy黃詩婷</v>
      </c>
      <c r="P5008" s="67">
        <f t="shared" si="273"/>
        <v>44800</v>
      </c>
      <c r="Q5008" s="75" t="str">
        <f t="shared" si="275"/>
        <v>週六</v>
      </c>
      <c r="R5008" s="80">
        <v>44792</v>
      </c>
      <c r="AA5008" s="1"/>
    </row>
    <row r="5009" spans="2:28">
      <c r="B5009" s="66">
        <v>44802</v>
      </c>
      <c r="D5009" s="68" t="s">
        <v>50</v>
      </c>
      <c r="E5009" s="70" t="s">
        <v>1456</v>
      </c>
      <c r="F5009" s="70" t="s">
        <v>2011</v>
      </c>
      <c r="G5009" s="67">
        <v>44792</v>
      </c>
      <c r="H5009" s="67">
        <v>44802</v>
      </c>
      <c r="I5009" s="71">
        <f t="shared" si="274"/>
        <v>10</v>
      </c>
      <c r="J5009" s="72" t="s">
        <v>373</v>
      </c>
      <c r="K5009" s="72" t="s">
        <v>374</v>
      </c>
      <c r="L5009" s="73">
        <v>1</v>
      </c>
      <c r="M5009" s="73" t="s">
        <v>1997</v>
      </c>
      <c r="N5009" s="68" t="str">
        <f>VLOOKUP(K5009,[1]人員授權表!D$3:G$249,4,0)</f>
        <v>無機</v>
      </c>
      <c r="O5009" s="70" t="s">
        <v>848</v>
      </c>
      <c r="P5009" s="67">
        <f t="shared" si="273"/>
        <v>44800</v>
      </c>
      <c r="Q5009" s="75" t="str">
        <f t="shared" si="275"/>
        <v>週六</v>
      </c>
      <c r="R5009" s="80">
        <v>44802</v>
      </c>
      <c r="AA5009" s="1"/>
    </row>
    <row r="5010" spans="2:28">
      <c r="B5010" s="66">
        <v>44790</v>
      </c>
      <c r="D5010" s="68" t="s">
        <v>50</v>
      </c>
      <c r="E5010" s="70" t="s">
        <v>82</v>
      </c>
      <c r="F5010" s="4" t="s">
        <v>2012</v>
      </c>
      <c r="G5010" s="67">
        <v>44784</v>
      </c>
      <c r="H5010" s="67">
        <v>44802</v>
      </c>
      <c r="I5010" s="71">
        <f t="shared" si="274"/>
        <v>18</v>
      </c>
      <c r="J5010" s="72" t="s">
        <v>133</v>
      </c>
      <c r="K5010" s="72" t="s">
        <v>187</v>
      </c>
      <c r="L5010" s="73">
        <v>3</v>
      </c>
      <c r="M5010" s="73" t="s">
        <v>108</v>
      </c>
      <c r="N5010" s="68" t="str">
        <f>VLOOKUP(K5010,[1]人員授權表!D$3:G$249,4,0)</f>
        <v>無機</v>
      </c>
      <c r="O5010" s="70" t="str">
        <f>IF(J5010=[1]人員授權表!$C$85,"Casper李羿勳",IF(J5010=[1]人員授權表!$C$188,"Iring陳俊明",IF(J5010=[1]人員授權表!$C$189,"Brian陳泓霖",VLOOKUP(K5010,[1]人員授權表!D$2:E$249,2,FALSE))))</f>
        <v>Ruby黃家蓁</v>
      </c>
      <c r="P5010" s="67">
        <f t="shared" si="273"/>
        <v>44800</v>
      </c>
      <c r="Q5010" s="75" t="str">
        <f t="shared" si="275"/>
        <v>週六</v>
      </c>
      <c r="R5010" s="80">
        <v>44804</v>
      </c>
      <c r="S5010" s="85">
        <v>44807</v>
      </c>
      <c r="V5010" s="70">
        <v>1</v>
      </c>
      <c r="Y5010" s="78">
        <v>44804</v>
      </c>
      <c r="AA5010" s="102">
        <v>13</v>
      </c>
      <c r="AB5010" s="103" t="s">
        <v>1759</v>
      </c>
    </row>
    <row r="5011" spans="2:28">
      <c r="B5011" s="66">
        <v>44795</v>
      </c>
      <c r="D5011" s="68" t="s">
        <v>50</v>
      </c>
      <c r="E5011" s="70" t="s">
        <v>51</v>
      </c>
      <c r="F5011" s="4" t="s">
        <v>2013</v>
      </c>
      <c r="G5011" s="67">
        <v>44784</v>
      </c>
      <c r="H5011" s="67">
        <v>44803</v>
      </c>
      <c r="I5011" s="71">
        <f t="shared" si="274"/>
        <v>19</v>
      </c>
      <c r="J5011" s="72" t="s">
        <v>66</v>
      </c>
      <c r="K5011" s="72" t="s">
        <v>64</v>
      </c>
      <c r="L5011" s="73">
        <v>1</v>
      </c>
      <c r="M5011" s="73" t="s">
        <v>91</v>
      </c>
      <c r="N5011" s="68" t="str">
        <f>VLOOKUP(K5011,[1]人員授權表!D$3:G$249,4,0)</f>
        <v>有機</v>
      </c>
      <c r="O5011" s="70" t="str">
        <f>IF(J5011=[1]人員授權表!$C$85,"Casper李羿勳",IF(J5011=[1]人員授權表!$C$188,"Iring陳俊明",IF(J5011=[1]人員授權表!$C$189,"Brian陳泓霖",VLOOKUP(K5011,[1]人員授權表!D$2:E$249,2,FALSE))))</f>
        <v>Casper李羿勳</v>
      </c>
      <c r="P5011" s="67">
        <f t="shared" si="273"/>
        <v>44801</v>
      </c>
      <c r="Q5011" s="75" t="str">
        <f t="shared" si="275"/>
        <v>週日</v>
      </c>
      <c r="R5011" s="80">
        <v>44797</v>
      </c>
      <c r="AA5011" s="1"/>
    </row>
    <row r="5012" spans="2:28">
      <c r="B5012" s="66">
        <v>44795</v>
      </c>
      <c r="D5012" s="68" t="s">
        <v>50</v>
      </c>
      <c r="E5012" s="70" t="s">
        <v>51</v>
      </c>
      <c r="F5012" s="4" t="s">
        <v>2014</v>
      </c>
      <c r="G5012" s="67">
        <v>44784</v>
      </c>
      <c r="H5012" s="67">
        <v>44803</v>
      </c>
      <c r="I5012" s="71">
        <f t="shared" si="274"/>
        <v>19</v>
      </c>
      <c r="J5012" s="72" t="s">
        <v>60</v>
      </c>
      <c r="K5012" s="72" t="s">
        <v>61</v>
      </c>
      <c r="L5012" s="73">
        <v>1</v>
      </c>
      <c r="M5012" s="73" t="s">
        <v>91</v>
      </c>
      <c r="N5012" s="68" t="str">
        <f>VLOOKUP(K5012,[1]人員授權表!D$3:G$249,4,0)</f>
        <v>有機</v>
      </c>
      <c r="O5012" s="70" t="str">
        <f>IF(J5012=[1]人員授權表!$C$85,"Casper李羿勳",IF(J5012=[1]人員授權表!$C$188,"Iring陳俊明",IF(J5012=[1]人員授權表!$C$189,"Brian陳泓霖",VLOOKUP(K5012,[1]人員授權表!D$2:E$249,2,FALSE))))</f>
        <v>Marco陳鴻鈞</v>
      </c>
      <c r="P5012" s="67">
        <f t="shared" si="273"/>
        <v>44801</v>
      </c>
      <c r="Q5012" s="75" t="str">
        <f t="shared" si="275"/>
        <v>週日</v>
      </c>
      <c r="R5012" s="80">
        <v>44795</v>
      </c>
      <c r="AA5012" s="1"/>
    </row>
    <row r="5013" spans="2:28">
      <c r="B5013" s="66">
        <v>44795</v>
      </c>
      <c r="D5013" s="68" t="s">
        <v>50</v>
      </c>
      <c r="E5013" s="70" t="s">
        <v>51</v>
      </c>
      <c r="F5013" s="4" t="s">
        <v>2015</v>
      </c>
      <c r="G5013" s="67">
        <v>44785</v>
      </c>
      <c r="H5013" s="67">
        <v>44803</v>
      </c>
      <c r="I5013" s="71">
        <f t="shared" si="274"/>
        <v>18</v>
      </c>
      <c r="J5013" s="72" t="s">
        <v>474</v>
      </c>
      <c r="K5013" s="72" t="s">
        <v>470</v>
      </c>
      <c r="L5013" s="73">
        <v>2</v>
      </c>
      <c r="M5013" s="73" t="s">
        <v>91</v>
      </c>
      <c r="N5013" s="68" t="str">
        <f>VLOOKUP(K5013,[1]人員授權表!D$3:G$249,4,0)</f>
        <v>無機</v>
      </c>
      <c r="O5013" s="70" t="str">
        <f>IF(J5013=[1]人員授權表!$C$85,"Casper李羿勳",IF(J5013=[1]人員授權表!$C$188,"Iring陳俊明",IF(J5013=[1]人員授權表!$C$189,"Brian陳泓霖",VLOOKUP(K5013,[1]人員授權表!D$2:E$249,2,FALSE))))</f>
        <v>Iring陳俊明</v>
      </c>
      <c r="P5013" s="67">
        <f t="shared" si="273"/>
        <v>44801</v>
      </c>
      <c r="Q5013" s="75" t="str">
        <f t="shared" si="275"/>
        <v>週日</v>
      </c>
      <c r="R5013" s="80">
        <v>44796</v>
      </c>
      <c r="AA5013" s="102"/>
      <c r="AB5013" s="103"/>
    </row>
    <row r="5014" spans="2:28">
      <c r="B5014" s="66">
        <v>44795</v>
      </c>
      <c r="D5014" s="68" t="s">
        <v>50</v>
      </c>
      <c r="E5014" s="70" t="s">
        <v>51</v>
      </c>
      <c r="F5014" s="4" t="s">
        <v>2016</v>
      </c>
      <c r="G5014" s="67">
        <v>44785</v>
      </c>
      <c r="H5014" s="67">
        <v>44803</v>
      </c>
      <c r="I5014" s="71">
        <f t="shared" si="274"/>
        <v>18</v>
      </c>
      <c r="J5014" s="72" t="s">
        <v>97</v>
      </c>
      <c r="K5014" s="72" t="s">
        <v>470</v>
      </c>
      <c r="L5014" s="73">
        <v>2</v>
      </c>
      <c r="M5014" s="73" t="s">
        <v>91</v>
      </c>
      <c r="N5014" s="68" t="str">
        <f>VLOOKUP(K5014,[1]人員授權表!D$3:G$249,4,0)</f>
        <v>無機</v>
      </c>
      <c r="O5014" s="70" t="str">
        <f>IF(J5014=[1]人員授權表!$C$85,"Casper李羿勳",IF(J5014=[1]人員授權表!$C$188,"Iring陳俊明",IF(J5014=[1]人員授權表!$C$189,"Brian陳泓霖",VLOOKUP(K5014,[1]人員授權表!D$2:E$249,2,FALSE))))</f>
        <v>Iring陳俊明</v>
      </c>
      <c r="P5014" s="67">
        <f t="shared" si="273"/>
        <v>44801</v>
      </c>
      <c r="Q5014" s="75" t="str">
        <f t="shared" si="275"/>
        <v>週日</v>
      </c>
      <c r="R5014" s="80">
        <v>44796</v>
      </c>
      <c r="AA5014" s="102"/>
      <c r="AB5014" s="103"/>
    </row>
    <row r="5015" spans="2:28">
      <c r="B5015" s="66">
        <v>44795</v>
      </c>
      <c r="D5015" s="68" t="s">
        <v>50</v>
      </c>
      <c r="E5015" s="70" t="s">
        <v>51</v>
      </c>
      <c r="F5015" s="4" t="s">
        <v>2016</v>
      </c>
      <c r="G5015" s="67">
        <v>44785</v>
      </c>
      <c r="H5015" s="67">
        <v>44803</v>
      </c>
      <c r="I5015" s="71">
        <f t="shared" si="274"/>
        <v>18</v>
      </c>
      <c r="J5015" s="72" t="s">
        <v>340</v>
      </c>
      <c r="K5015" s="72" t="s">
        <v>470</v>
      </c>
      <c r="L5015" s="73">
        <v>2</v>
      </c>
      <c r="M5015" s="73" t="s">
        <v>91</v>
      </c>
      <c r="N5015" s="68" t="str">
        <f>VLOOKUP(K5015,[1]人員授權表!D$3:G$249,4,0)</f>
        <v>無機</v>
      </c>
      <c r="O5015" s="70" t="str">
        <f>IF(J5015=[1]人員授權表!$C$85,"Casper李羿勳",IF(J5015=[1]人員授權表!$C$188,"Iring陳俊明",IF(J5015=[1]人員授權表!$C$189,"Brian陳泓霖",VLOOKUP(K5015,[1]人員授權表!D$2:E$249,2,FALSE))))</f>
        <v>Iring陳俊明</v>
      </c>
      <c r="P5015" s="67">
        <f t="shared" si="273"/>
        <v>44801</v>
      </c>
      <c r="Q5015" s="75" t="str">
        <f t="shared" si="275"/>
        <v>週日</v>
      </c>
      <c r="R5015" s="80">
        <v>44796</v>
      </c>
      <c r="AA5015" s="102"/>
      <c r="AB5015" s="103"/>
    </row>
    <row r="5016" spans="2:28">
      <c r="B5016" s="66">
        <v>44795</v>
      </c>
      <c r="D5016" s="68" t="s">
        <v>50</v>
      </c>
      <c r="E5016" s="70" t="s">
        <v>51</v>
      </c>
      <c r="F5016" s="4" t="s">
        <v>2016</v>
      </c>
      <c r="G5016" s="67">
        <v>44785</v>
      </c>
      <c r="H5016" s="67">
        <v>44803</v>
      </c>
      <c r="I5016" s="71">
        <f t="shared" si="274"/>
        <v>18</v>
      </c>
      <c r="J5016" s="72" t="s">
        <v>193</v>
      </c>
      <c r="K5016" s="72" t="s">
        <v>470</v>
      </c>
      <c r="L5016" s="73">
        <v>1</v>
      </c>
      <c r="M5016" s="73" t="s">
        <v>91</v>
      </c>
      <c r="N5016" s="68" t="str">
        <f>VLOOKUP(K5016,[1]人員授權表!D$3:G$249,4,0)</f>
        <v>無機</v>
      </c>
      <c r="O5016" s="70" t="str">
        <f>IF(J5016=[1]人員授權表!$C$85,"Casper李羿勳",IF(J5016=[1]人員授權表!$C$188,"Iring陳俊明",IF(J5016=[1]人員授權表!$C$189,"Brian陳泓霖",VLOOKUP(K5016,[1]人員授權表!D$2:E$249,2,FALSE))))</f>
        <v>Iring陳俊明</v>
      </c>
      <c r="P5016" s="67">
        <f t="shared" si="273"/>
        <v>44801</v>
      </c>
      <c r="Q5016" s="75" t="str">
        <f t="shared" si="275"/>
        <v>週日</v>
      </c>
      <c r="R5016" s="80">
        <v>44796</v>
      </c>
      <c r="AA5016" s="102"/>
      <c r="AB5016" s="103"/>
    </row>
    <row r="5017" spans="2:28">
      <c r="B5017" s="66">
        <v>44795</v>
      </c>
      <c r="D5017" s="68" t="s">
        <v>50</v>
      </c>
      <c r="E5017" s="70" t="s">
        <v>51</v>
      </c>
      <c r="F5017" s="4" t="s">
        <v>2016</v>
      </c>
      <c r="G5017" s="67">
        <v>44785</v>
      </c>
      <c r="H5017" s="67">
        <v>44803</v>
      </c>
      <c r="I5017" s="71">
        <f t="shared" si="274"/>
        <v>18</v>
      </c>
      <c r="J5017" s="72" t="s">
        <v>1625</v>
      </c>
      <c r="K5017" s="72" t="s">
        <v>470</v>
      </c>
      <c r="L5017" s="73">
        <v>1</v>
      </c>
      <c r="M5017" s="73" t="s">
        <v>91</v>
      </c>
      <c r="N5017" s="68" t="str">
        <f>VLOOKUP(K5017,[1]人員授權表!D$3:G$249,4,0)</f>
        <v>無機</v>
      </c>
      <c r="O5017" s="70" t="str">
        <f>IF(J5017=[1]人員授權表!$C$85,"Casper李羿勳",IF(J5017=[1]人員授權表!$C$188,"Iring陳俊明",IF(J5017=[1]人員授權表!$C$189,"Brian陳泓霖",VLOOKUP(K5017,[1]人員授權表!D$2:E$249,2,FALSE))))</f>
        <v>Iring陳俊明</v>
      </c>
      <c r="P5017" s="67">
        <f t="shared" ref="P5017:P5080" si="276">H5017-2</f>
        <v>44801</v>
      </c>
      <c r="Q5017" s="75" t="str">
        <f t="shared" si="275"/>
        <v>週日</v>
      </c>
      <c r="R5017" s="80">
        <v>44796</v>
      </c>
      <c r="AA5017" s="102"/>
      <c r="AB5017" s="103"/>
    </row>
    <row r="5018" spans="2:28">
      <c r="B5018" s="66">
        <v>44795</v>
      </c>
      <c r="D5018" s="68" t="s">
        <v>50</v>
      </c>
      <c r="E5018" s="70" t="s">
        <v>51</v>
      </c>
      <c r="F5018" s="4" t="s">
        <v>2016</v>
      </c>
      <c r="G5018" s="67">
        <v>44785</v>
      </c>
      <c r="H5018" s="67">
        <v>44803</v>
      </c>
      <c r="I5018" s="71">
        <f t="shared" si="274"/>
        <v>18</v>
      </c>
      <c r="J5018" s="72" t="s">
        <v>195</v>
      </c>
      <c r="K5018" s="72" t="s">
        <v>1014</v>
      </c>
      <c r="L5018" s="73">
        <v>2</v>
      </c>
      <c r="M5018" s="73" t="s">
        <v>91</v>
      </c>
      <c r="N5018" s="68" t="str">
        <f>VLOOKUP(K5018,[1]人員授權表!D$3:G$249,4,0)</f>
        <v>無機</v>
      </c>
      <c r="O5018" s="70" t="str">
        <f>IF(J5018=[1]人員授權表!$C$85,"Casper李羿勳",IF(J5018=[1]人員授權表!$C$188,"Iring陳俊明",IF(J5018=[1]人員授權表!$C$189,"Brian陳泓霖",VLOOKUP(K5018,[1]人員授權表!D$2:E$249,2,FALSE))))</f>
        <v>Iring陳俊明</v>
      </c>
      <c r="P5018" s="67">
        <f t="shared" si="276"/>
        <v>44801</v>
      </c>
      <c r="Q5018" s="75" t="str">
        <f t="shared" si="275"/>
        <v>週日</v>
      </c>
      <c r="R5018" s="80">
        <v>44797</v>
      </c>
      <c r="AA5018" s="102"/>
      <c r="AB5018" s="103"/>
    </row>
    <row r="5019" spans="2:28">
      <c r="B5019" s="66">
        <v>44795</v>
      </c>
      <c r="D5019" s="68" t="s">
        <v>50</v>
      </c>
      <c r="E5019" s="70" t="s">
        <v>51</v>
      </c>
      <c r="F5019" s="4" t="s">
        <v>2016</v>
      </c>
      <c r="G5019" s="67">
        <v>44785</v>
      </c>
      <c r="H5019" s="67">
        <v>44803</v>
      </c>
      <c r="I5019" s="71">
        <f t="shared" si="274"/>
        <v>18</v>
      </c>
      <c r="J5019" s="72" t="s">
        <v>238</v>
      </c>
      <c r="K5019" s="72" t="s">
        <v>239</v>
      </c>
      <c r="L5019" s="73">
        <v>1</v>
      </c>
      <c r="M5019" s="73" t="s">
        <v>91</v>
      </c>
      <c r="N5019" s="68" t="str">
        <f>VLOOKUP(K5019,[1]人員授權表!D$3:G$249,4,0)</f>
        <v>有機</v>
      </c>
      <c r="O5019" s="70" t="str">
        <f>IF(J5019=[1]人員授權表!$C$85,"Casper李羿勳",IF(J5019=[1]人員授權表!$C$188,"Iring陳俊明",IF(J5019=[1]人員授權表!$C$189,"Brian陳泓霖",VLOOKUP(K5019,[1]人員授權表!D$2:E$249,2,FALSE))))</f>
        <v>Casper李羿勳</v>
      </c>
      <c r="P5019" s="67">
        <f t="shared" si="276"/>
        <v>44801</v>
      </c>
      <c r="Q5019" s="75" t="str">
        <f t="shared" si="275"/>
        <v>週日</v>
      </c>
      <c r="R5019" s="80">
        <v>44795</v>
      </c>
      <c r="AA5019" s="102"/>
      <c r="AB5019" s="103"/>
    </row>
    <row r="5020" spans="2:28">
      <c r="B5020" s="66">
        <v>44790</v>
      </c>
      <c r="D5020" s="68" t="s">
        <v>50</v>
      </c>
      <c r="E5020" s="70" t="s">
        <v>51</v>
      </c>
      <c r="F5020" s="4" t="s">
        <v>2017</v>
      </c>
      <c r="G5020" s="67">
        <v>44784</v>
      </c>
      <c r="H5020" s="67">
        <v>44803</v>
      </c>
      <c r="I5020" s="71">
        <f t="shared" si="274"/>
        <v>19</v>
      </c>
      <c r="J5020" s="72" t="s">
        <v>53</v>
      </c>
      <c r="K5020" s="72" t="s">
        <v>54</v>
      </c>
      <c r="L5020" s="73">
        <v>3</v>
      </c>
      <c r="M5020" s="73" t="s">
        <v>91</v>
      </c>
      <c r="N5020" s="68" t="str">
        <f>VLOOKUP(K5020,[1]人員授權表!D$3:G$249,4,0)</f>
        <v>有機</v>
      </c>
      <c r="O5020" s="70" t="str">
        <f>IF(J5020=[1]人員授權表!$C$85,"Casper李羿勳",IF(J5020=[1]人員授權表!$C$188,"Iring陳俊明",IF(J5020=[1]人員授權表!$C$189,"Brian陳泓霖",VLOOKUP(K5020,[1]人員授權表!D$2:E$249,2,FALSE))))</f>
        <v>Marco陳鴻鈞</v>
      </c>
      <c r="P5020" s="67">
        <f t="shared" si="276"/>
        <v>44801</v>
      </c>
      <c r="Q5020" s="75" t="str">
        <f t="shared" si="275"/>
        <v>週日</v>
      </c>
      <c r="R5020" s="80">
        <v>44795</v>
      </c>
      <c r="AA5020" s="102">
        <v>13</v>
      </c>
      <c r="AB5020" s="103" t="s">
        <v>1759</v>
      </c>
    </row>
    <row r="5021" spans="2:28">
      <c r="B5021" s="66">
        <v>44790</v>
      </c>
      <c r="D5021" s="68" t="s">
        <v>50</v>
      </c>
      <c r="E5021" s="70" t="s">
        <v>51</v>
      </c>
      <c r="F5021" s="4" t="s">
        <v>2018</v>
      </c>
      <c r="G5021" s="67">
        <v>44784</v>
      </c>
      <c r="H5021" s="67">
        <v>44803</v>
      </c>
      <c r="I5021" s="71">
        <f t="shared" si="274"/>
        <v>19</v>
      </c>
      <c r="J5021" s="72" t="s">
        <v>60</v>
      </c>
      <c r="K5021" s="72" t="s">
        <v>61</v>
      </c>
      <c r="L5021" s="73">
        <v>4</v>
      </c>
      <c r="M5021" s="73" t="s">
        <v>91</v>
      </c>
      <c r="N5021" s="68" t="str">
        <f>VLOOKUP(K5021,[1]人員授權表!D$3:G$249,4,0)</f>
        <v>有機</v>
      </c>
      <c r="O5021" s="70" t="str">
        <f>IF(J5021=[1]人員授權表!$C$85,"Casper李羿勳",IF(J5021=[1]人員授權表!$C$188,"Iring陳俊明",IF(J5021=[1]人員授權表!$C$189,"Brian陳泓霖",VLOOKUP(K5021,[1]人員授權表!D$2:E$249,2,FALSE))))</f>
        <v>Marco陳鴻鈞</v>
      </c>
      <c r="P5021" s="67">
        <f t="shared" si="276"/>
        <v>44801</v>
      </c>
      <c r="Q5021" s="75" t="str">
        <f t="shared" si="275"/>
        <v>週日</v>
      </c>
      <c r="R5021" s="80">
        <v>44795</v>
      </c>
      <c r="AA5021" s="102">
        <v>13</v>
      </c>
      <c r="AB5021" s="103" t="s">
        <v>1759</v>
      </c>
    </row>
    <row r="5022" spans="2:28">
      <c r="B5022" s="66">
        <v>44790</v>
      </c>
      <c r="D5022" s="68" t="s">
        <v>50</v>
      </c>
      <c r="E5022" s="70" t="s">
        <v>51</v>
      </c>
      <c r="F5022" s="4" t="s">
        <v>2018</v>
      </c>
      <c r="G5022" s="67">
        <v>44784</v>
      </c>
      <c r="H5022" s="67">
        <v>44803</v>
      </c>
      <c r="I5022" s="71">
        <f t="shared" si="274"/>
        <v>19</v>
      </c>
      <c r="J5022" s="72" t="s">
        <v>2019</v>
      </c>
      <c r="K5022" s="72" t="s">
        <v>54</v>
      </c>
      <c r="L5022" s="73">
        <v>2</v>
      </c>
      <c r="M5022" s="73" t="s">
        <v>91</v>
      </c>
      <c r="N5022" s="68" t="str">
        <f>VLOOKUP(K5022,[1]人員授權表!D$3:G$249,4,0)</f>
        <v>有機</v>
      </c>
      <c r="O5022" s="70" t="str">
        <f>IF(J5022=[1]人員授權表!$C$85,"Casper李羿勳",IF(J5022=[1]人員授權表!$C$188,"Iring陳俊明",IF(J5022=[1]人員授權表!$C$189,"Brian陳泓霖",VLOOKUP(K5022,[1]人員授權表!D$2:E$249,2,FALSE))))</f>
        <v>Marco陳鴻鈞</v>
      </c>
      <c r="P5022" s="67">
        <f t="shared" si="276"/>
        <v>44801</v>
      </c>
      <c r="Q5022" s="75" t="str">
        <f t="shared" si="275"/>
        <v>週日</v>
      </c>
      <c r="R5022" s="80">
        <v>44795</v>
      </c>
      <c r="AA5022" s="102">
        <v>13</v>
      </c>
      <c r="AB5022" s="103" t="s">
        <v>1759</v>
      </c>
    </row>
    <row r="5023" spans="2:28">
      <c r="B5023" s="66">
        <v>44790</v>
      </c>
      <c r="D5023" s="68" t="s">
        <v>50</v>
      </c>
      <c r="E5023" s="70" t="s">
        <v>51</v>
      </c>
      <c r="F5023" s="4" t="s">
        <v>2018</v>
      </c>
      <c r="G5023" s="67">
        <v>44784</v>
      </c>
      <c r="H5023" s="67">
        <v>44803</v>
      </c>
      <c r="I5023" s="71">
        <f t="shared" si="274"/>
        <v>19</v>
      </c>
      <c r="J5023" s="72" t="s">
        <v>2020</v>
      </c>
      <c r="K5023" s="72" t="s">
        <v>61</v>
      </c>
      <c r="L5023" s="73">
        <v>2</v>
      </c>
      <c r="M5023" s="73" t="s">
        <v>91</v>
      </c>
      <c r="N5023" s="68" t="str">
        <f>VLOOKUP(K5023,[1]人員授權表!D$3:G$249,4,0)</f>
        <v>有機</v>
      </c>
      <c r="O5023" s="70" t="str">
        <f>IF(J5023=[1]人員授權表!$C$85,"Casper李羿勳",IF(J5023=[1]人員授權表!$C$188,"Iring陳俊明",IF(J5023=[1]人員授權表!$C$189,"Brian陳泓霖",VLOOKUP(K5023,[1]人員授權表!D$2:E$249,2,FALSE))))</f>
        <v>Marco陳鴻鈞</v>
      </c>
      <c r="P5023" s="67">
        <f t="shared" si="276"/>
        <v>44801</v>
      </c>
      <c r="Q5023" s="75" t="str">
        <f t="shared" si="275"/>
        <v>週日</v>
      </c>
      <c r="R5023" s="80">
        <v>44795</v>
      </c>
      <c r="AA5023" s="102">
        <v>13</v>
      </c>
      <c r="AB5023" s="103" t="s">
        <v>1759</v>
      </c>
    </row>
    <row r="5024" spans="2:28">
      <c r="B5024" s="66">
        <v>44790</v>
      </c>
      <c r="D5024" s="68" t="s">
        <v>50</v>
      </c>
      <c r="E5024" s="70" t="s">
        <v>51</v>
      </c>
      <c r="F5024" s="4" t="s">
        <v>2018</v>
      </c>
      <c r="G5024" s="67">
        <v>44784</v>
      </c>
      <c r="H5024" s="67">
        <v>44803</v>
      </c>
      <c r="I5024" s="71">
        <f t="shared" si="274"/>
        <v>19</v>
      </c>
      <c r="J5024" s="72" t="s">
        <v>66</v>
      </c>
      <c r="K5024" s="72" t="s">
        <v>64</v>
      </c>
      <c r="L5024" s="73">
        <v>1</v>
      </c>
      <c r="M5024" s="73" t="s">
        <v>91</v>
      </c>
      <c r="N5024" s="68" t="str">
        <f>VLOOKUP(K5024,[1]人員授權表!D$3:G$249,4,0)</f>
        <v>有機</v>
      </c>
      <c r="O5024" s="70" t="str">
        <f>IF(J5024=[1]人員授權表!$C$85,"Casper李羿勳",IF(J5024=[1]人員授權表!$C$188,"Iring陳俊明",IF(J5024=[1]人員授權表!$C$189,"Brian陳泓霖",VLOOKUP(K5024,[1]人員授權表!D$2:E$249,2,FALSE))))</f>
        <v>Casper李羿勳</v>
      </c>
      <c r="P5024" s="67">
        <f t="shared" si="276"/>
        <v>44801</v>
      </c>
      <c r="Q5024" s="75" t="str">
        <f t="shared" si="275"/>
        <v>週日</v>
      </c>
      <c r="R5024" s="80">
        <v>44797</v>
      </c>
      <c r="AA5024" s="102">
        <v>13</v>
      </c>
      <c r="AB5024" s="103" t="s">
        <v>1759</v>
      </c>
    </row>
    <row r="5025" spans="2:28">
      <c r="B5025" s="66">
        <v>44790</v>
      </c>
      <c r="D5025" s="68" t="s">
        <v>50</v>
      </c>
      <c r="E5025" s="70" t="s">
        <v>51</v>
      </c>
      <c r="F5025" s="4" t="s">
        <v>2018</v>
      </c>
      <c r="G5025" s="67">
        <v>44784</v>
      </c>
      <c r="H5025" s="67">
        <v>44803</v>
      </c>
      <c r="I5025" s="71">
        <f t="shared" si="274"/>
        <v>19</v>
      </c>
      <c r="J5025" s="72" t="s">
        <v>242</v>
      </c>
      <c r="K5025" s="72" t="s">
        <v>241</v>
      </c>
      <c r="L5025" s="73">
        <v>1</v>
      </c>
      <c r="M5025" s="73" t="s">
        <v>91</v>
      </c>
      <c r="N5025" s="68" t="str">
        <f>VLOOKUP(K5025,[1]人員授權表!D$3:G$249,4,0)</f>
        <v>有機</v>
      </c>
      <c r="O5025" s="70" t="str">
        <f>IF(J5025=[1]人員授權表!$C$85,"Casper李羿勳",IF(J5025=[1]人員授權表!$C$188,"Iring陳俊明",IF(J5025=[1]人員授權表!$C$189,"Brian陳泓霖",VLOOKUP(K5025,[1]人員授權表!D$2:E$249,2,FALSE))))</f>
        <v>Casper李羿勳</v>
      </c>
      <c r="P5025" s="67">
        <f t="shared" si="276"/>
        <v>44801</v>
      </c>
      <c r="Q5025" s="75" t="str">
        <f t="shared" si="275"/>
        <v>週日</v>
      </c>
      <c r="R5025" s="80">
        <v>44800</v>
      </c>
      <c r="AA5025" s="102">
        <v>13</v>
      </c>
      <c r="AB5025" s="103" t="s">
        <v>1759</v>
      </c>
    </row>
    <row r="5026" spans="2:28">
      <c r="B5026" s="66">
        <v>44790</v>
      </c>
      <c r="D5026" s="68" t="s">
        <v>50</v>
      </c>
      <c r="E5026" s="70" t="s">
        <v>51</v>
      </c>
      <c r="F5026" s="4" t="s">
        <v>2021</v>
      </c>
      <c r="G5026" s="67">
        <v>44784</v>
      </c>
      <c r="H5026" s="67">
        <v>44803</v>
      </c>
      <c r="I5026" s="71">
        <f t="shared" si="274"/>
        <v>19</v>
      </c>
      <c r="J5026" s="72" t="s">
        <v>2022</v>
      </c>
      <c r="K5026" s="72" t="s">
        <v>470</v>
      </c>
      <c r="L5026" s="73">
        <v>1</v>
      </c>
      <c r="M5026" s="73" t="s">
        <v>91</v>
      </c>
      <c r="N5026" s="68" t="str">
        <f>VLOOKUP(K5026,[1]人員授權表!D$3:G$249,4,0)</f>
        <v>無機</v>
      </c>
      <c r="O5026" s="70" t="str">
        <f>IF(J5026=[1]人員授權表!$C$85,"Casper李羿勳",IF(J5026=[1]人員授權表!$C$188,"Iring陳俊明",IF(J5026=[1]人員授權表!$C$189,"Brian陳泓霖",VLOOKUP(K5026,[1]人員授權表!D$2:E$249,2,FALSE))))</f>
        <v>Iring陳俊明</v>
      </c>
      <c r="P5026" s="67">
        <f t="shared" si="276"/>
        <v>44801</v>
      </c>
      <c r="Q5026" s="75" t="str">
        <f t="shared" si="275"/>
        <v>週日</v>
      </c>
      <c r="R5026" s="80">
        <v>44796</v>
      </c>
      <c r="AA5026" s="102">
        <v>13</v>
      </c>
      <c r="AB5026" s="103" t="s">
        <v>1759</v>
      </c>
    </row>
    <row r="5027" spans="2:28">
      <c r="B5027" s="66">
        <v>44790</v>
      </c>
      <c r="D5027" s="68" t="s">
        <v>50</v>
      </c>
      <c r="E5027" s="70" t="s">
        <v>51</v>
      </c>
      <c r="F5027" s="4" t="s">
        <v>2021</v>
      </c>
      <c r="G5027" s="67">
        <v>44784</v>
      </c>
      <c r="H5027" s="67">
        <v>44803</v>
      </c>
      <c r="I5027" s="71">
        <f t="shared" si="274"/>
        <v>19</v>
      </c>
      <c r="J5027" s="72" t="s">
        <v>193</v>
      </c>
      <c r="K5027" s="72" t="s">
        <v>470</v>
      </c>
      <c r="L5027" s="73">
        <v>1</v>
      </c>
      <c r="M5027" s="73" t="s">
        <v>91</v>
      </c>
      <c r="N5027" s="68" t="str">
        <f>VLOOKUP(K5027,[1]人員授權表!D$3:G$249,4,0)</f>
        <v>無機</v>
      </c>
      <c r="O5027" s="70" t="str">
        <f>IF(J5027=[1]人員授權表!$C$85,"Casper李羿勳",IF(J5027=[1]人員授權表!$C$188,"Iring陳俊明",IF(J5027=[1]人員授權表!$C$189,"Brian陳泓霖",VLOOKUP(K5027,[1]人員授權表!D$2:E$249,2,FALSE))))</f>
        <v>Iring陳俊明</v>
      </c>
      <c r="P5027" s="67">
        <f t="shared" si="276"/>
        <v>44801</v>
      </c>
      <c r="Q5027" s="75" t="str">
        <f t="shared" si="275"/>
        <v>週日</v>
      </c>
      <c r="R5027" s="80">
        <v>44796</v>
      </c>
      <c r="AA5027" s="102">
        <v>13</v>
      </c>
      <c r="AB5027" s="103" t="s">
        <v>1759</v>
      </c>
    </row>
    <row r="5028" spans="2:28">
      <c r="B5028" s="66">
        <v>44790</v>
      </c>
      <c r="D5028" s="68" t="s">
        <v>50</v>
      </c>
      <c r="E5028" s="70" t="s">
        <v>51</v>
      </c>
      <c r="F5028" s="4" t="s">
        <v>2021</v>
      </c>
      <c r="G5028" s="67">
        <v>44784</v>
      </c>
      <c r="H5028" s="67">
        <v>44803</v>
      </c>
      <c r="I5028" s="71">
        <f t="shared" si="274"/>
        <v>19</v>
      </c>
      <c r="J5028" s="72" t="s">
        <v>492</v>
      </c>
      <c r="K5028" s="72" t="s">
        <v>1562</v>
      </c>
      <c r="L5028" s="73">
        <v>1</v>
      </c>
      <c r="M5028" s="73" t="s">
        <v>91</v>
      </c>
      <c r="N5028" s="68" t="str">
        <f>VLOOKUP(K5028,[1]人員授權表!D$3:G$249,4,0)</f>
        <v>無機</v>
      </c>
      <c r="O5028" s="70" t="str">
        <f>IF(J5028=[1]人員授權表!$C$85,"Casper李羿勳",IF(J5028=[1]人員授權表!$C$188,"Iring陳俊明",IF(J5028=[1]人員授權表!$C$189,"Brian陳泓霖",VLOOKUP(K5028,[1]人員授權表!D$2:E$249,2,FALSE))))</f>
        <v>Iring陳俊明</v>
      </c>
      <c r="P5028" s="67">
        <f t="shared" si="276"/>
        <v>44801</v>
      </c>
      <c r="Q5028" s="75" t="str">
        <f t="shared" si="275"/>
        <v>週日</v>
      </c>
      <c r="R5028" s="80">
        <v>44796</v>
      </c>
      <c r="AA5028" s="102">
        <v>13</v>
      </c>
      <c r="AB5028" s="103" t="s">
        <v>1759</v>
      </c>
    </row>
    <row r="5029" spans="2:28">
      <c r="B5029" s="66">
        <v>44790</v>
      </c>
      <c r="D5029" s="68" t="s">
        <v>50</v>
      </c>
      <c r="E5029" s="70" t="s">
        <v>51</v>
      </c>
      <c r="F5029" s="4" t="s">
        <v>2021</v>
      </c>
      <c r="G5029" s="67">
        <v>44784</v>
      </c>
      <c r="H5029" s="67">
        <v>44803</v>
      </c>
      <c r="I5029" s="71">
        <f t="shared" si="274"/>
        <v>19</v>
      </c>
      <c r="J5029" s="72" t="s">
        <v>1625</v>
      </c>
      <c r="K5029" s="72" t="s">
        <v>470</v>
      </c>
      <c r="L5029" s="73">
        <v>1</v>
      </c>
      <c r="M5029" s="73" t="s">
        <v>91</v>
      </c>
      <c r="N5029" s="68" t="str">
        <f>VLOOKUP(K5029,[1]人員授權表!D$3:G$249,4,0)</f>
        <v>無機</v>
      </c>
      <c r="O5029" s="70" t="str">
        <f>IF(J5029=[1]人員授權表!$C$85,"Casper李羿勳",IF(J5029=[1]人員授權表!$C$188,"Iring陳俊明",IF(J5029=[1]人員授權表!$C$189,"Brian陳泓霖",VLOOKUP(K5029,[1]人員授權表!D$2:E$249,2,FALSE))))</f>
        <v>Iring陳俊明</v>
      </c>
      <c r="P5029" s="67">
        <f t="shared" si="276"/>
        <v>44801</v>
      </c>
      <c r="Q5029" s="75" t="str">
        <f t="shared" si="275"/>
        <v>週日</v>
      </c>
      <c r="R5029" s="80">
        <v>44796</v>
      </c>
      <c r="AA5029" s="102">
        <v>13</v>
      </c>
      <c r="AB5029" s="103" t="s">
        <v>1759</v>
      </c>
    </row>
    <row r="5030" spans="2:28">
      <c r="D5030" s="68" t="s">
        <v>50</v>
      </c>
      <c r="E5030" s="70" t="s">
        <v>51</v>
      </c>
      <c r="F5030" s="70" t="s">
        <v>2023</v>
      </c>
      <c r="G5030" s="67">
        <v>44789</v>
      </c>
      <c r="H5030" s="67">
        <v>44803</v>
      </c>
      <c r="I5030" s="71">
        <f t="shared" si="274"/>
        <v>14</v>
      </c>
      <c r="J5030" s="72" t="s">
        <v>118</v>
      </c>
      <c r="K5030" s="72" t="s">
        <v>119</v>
      </c>
      <c r="L5030" s="73">
        <v>4</v>
      </c>
      <c r="M5030" s="73" t="s">
        <v>79</v>
      </c>
      <c r="N5030" s="68" t="str">
        <f>VLOOKUP(K5030,[1]人員授權表!D$3:G$249,4,0)</f>
        <v>無機</v>
      </c>
      <c r="O5030" s="70" t="str">
        <f>IF(J5030=[1]人員授權表!$C$85,"Casper李羿勳",IF(J5030=[1]人員授權表!$C$188,"Iring陳俊明",IF(J5030=[1]人員授權表!$C$189,"Brian陳泓霖",VLOOKUP(K5030,[1]人員授權表!D$2:E$249,2,FALSE))))</f>
        <v>Ken張智凱</v>
      </c>
      <c r="P5030" s="67">
        <f t="shared" si="276"/>
        <v>44801</v>
      </c>
      <c r="Q5030" s="75" t="str">
        <f t="shared" si="275"/>
        <v>週日</v>
      </c>
      <c r="R5030" s="80">
        <v>44796</v>
      </c>
      <c r="Z5030" s="79" t="s">
        <v>2024</v>
      </c>
      <c r="AA5030" s="1"/>
    </row>
    <row r="5031" spans="2:28">
      <c r="D5031" s="68" t="s">
        <v>50</v>
      </c>
      <c r="E5031" s="70" t="s">
        <v>51</v>
      </c>
      <c r="F5031" s="70" t="s">
        <v>2023</v>
      </c>
      <c r="G5031" s="67">
        <v>44789</v>
      </c>
      <c r="H5031" s="67">
        <v>44803</v>
      </c>
      <c r="I5031" s="71">
        <f t="shared" si="274"/>
        <v>14</v>
      </c>
      <c r="J5031" s="72" t="s">
        <v>785</v>
      </c>
      <c r="K5031" s="72" t="s">
        <v>1491</v>
      </c>
      <c r="L5031" s="73">
        <v>2</v>
      </c>
      <c r="M5031" s="73" t="s">
        <v>79</v>
      </c>
      <c r="N5031" s="68" t="str">
        <f>VLOOKUP(K5031,[1]人員授權表!D$3:G$249,4,0)</f>
        <v>無機</v>
      </c>
      <c r="O5031" s="70" t="str">
        <f>IF(J5031=[1]人員授權表!$C$85,"Casper李羿勳",IF(J5031=[1]人員授權表!$C$188,"Iring陳俊明",IF(J5031=[1]人員授權表!$C$189,"Brian陳泓霖",VLOOKUP(K5031,[1]人員授權表!D$2:E$249,2,FALSE))))</f>
        <v>Ken張智凱</v>
      </c>
      <c r="P5031" s="67">
        <f t="shared" si="276"/>
        <v>44801</v>
      </c>
      <c r="Q5031" s="75" t="str">
        <f t="shared" si="275"/>
        <v>週日</v>
      </c>
      <c r="R5031" s="80">
        <v>44796</v>
      </c>
      <c r="Z5031" s="79" t="s">
        <v>2024</v>
      </c>
      <c r="AA5031" s="1"/>
    </row>
    <row r="5032" spans="2:28">
      <c r="D5032" s="68" t="s">
        <v>50</v>
      </c>
      <c r="E5032" s="70" t="s">
        <v>51</v>
      </c>
      <c r="F5032" s="70" t="s">
        <v>2023</v>
      </c>
      <c r="G5032" s="67">
        <v>44789</v>
      </c>
      <c r="H5032" s="67">
        <v>44803</v>
      </c>
      <c r="I5032" s="71">
        <f t="shared" si="274"/>
        <v>14</v>
      </c>
      <c r="J5032" s="72" t="s">
        <v>120</v>
      </c>
      <c r="K5032" s="72" t="s">
        <v>121</v>
      </c>
      <c r="L5032" s="73">
        <v>2</v>
      </c>
      <c r="M5032" s="73" t="s">
        <v>79</v>
      </c>
      <c r="N5032" s="68" t="str">
        <f>VLOOKUP(K5032,[1]人員授權表!D$3:G$249,4,0)</f>
        <v>無機</v>
      </c>
      <c r="O5032" s="70" t="str">
        <f>IF(J5032=[1]人員授權表!$C$85,"Casper李羿勳",IF(J5032=[1]人員授權表!$C$188,"Iring陳俊明",IF(J5032=[1]人員授權表!$C$189,"Brian陳泓霖",VLOOKUP(K5032,[1]人員授權表!D$2:E$249,2,FALSE))))</f>
        <v>Ken張智凱</v>
      </c>
      <c r="P5032" s="67">
        <f t="shared" si="276"/>
        <v>44801</v>
      </c>
      <c r="Q5032" s="75" t="str">
        <f t="shared" si="275"/>
        <v>週日</v>
      </c>
      <c r="R5032" s="80">
        <v>44795</v>
      </c>
      <c r="AA5032" s="1"/>
    </row>
    <row r="5033" spans="2:28">
      <c r="D5033" s="68" t="s">
        <v>50</v>
      </c>
      <c r="E5033" s="70" t="s">
        <v>82</v>
      </c>
      <c r="F5033" s="70" t="s">
        <v>2025</v>
      </c>
      <c r="G5033" s="67">
        <v>44789</v>
      </c>
      <c r="H5033" s="67">
        <v>44803</v>
      </c>
      <c r="I5033" s="71">
        <f t="shared" si="274"/>
        <v>14</v>
      </c>
      <c r="J5033" s="72" t="s">
        <v>125</v>
      </c>
      <c r="K5033" s="72" t="s">
        <v>126</v>
      </c>
      <c r="L5033" s="73">
        <v>12</v>
      </c>
      <c r="M5033" s="73" t="s">
        <v>127</v>
      </c>
      <c r="N5033" s="68" t="str">
        <f>VLOOKUP(K5033,[1]人員授權表!D$3:G$249,4,0)</f>
        <v>有機</v>
      </c>
      <c r="O5033" s="70" t="str">
        <f>IF(J5033=[1]人員授權表!$C$85,"Casper李羿勳",IF(J5033=[1]人員授權表!$C$188,"Iring陳俊明",IF(J5033=[1]人員授權表!$C$189,"Brian陳泓霖",VLOOKUP(K5033,[1]人員授權表!D$2:E$249,2,FALSE))))</f>
        <v>Lucy黃詩婷</v>
      </c>
      <c r="P5033" s="67">
        <f t="shared" si="276"/>
        <v>44801</v>
      </c>
      <c r="Q5033" s="75" t="str">
        <f t="shared" si="275"/>
        <v>週日</v>
      </c>
      <c r="R5033" s="80">
        <v>44795</v>
      </c>
      <c r="AA5033" s="1"/>
    </row>
    <row r="5034" spans="2:28">
      <c r="D5034" s="68" t="s">
        <v>50</v>
      </c>
      <c r="E5034" s="70" t="s">
        <v>82</v>
      </c>
      <c r="F5034" s="70" t="s">
        <v>2026</v>
      </c>
      <c r="G5034" s="67">
        <v>44789</v>
      </c>
      <c r="H5034" s="67">
        <v>44803</v>
      </c>
      <c r="I5034" s="71">
        <f t="shared" si="274"/>
        <v>14</v>
      </c>
      <c r="J5034" s="72" t="s">
        <v>125</v>
      </c>
      <c r="K5034" s="72" t="s">
        <v>126</v>
      </c>
      <c r="L5034" s="73">
        <v>18</v>
      </c>
      <c r="M5034" s="73" t="s">
        <v>127</v>
      </c>
      <c r="N5034" s="68" t="str">
        <f>VLOOKUP(K5034,[1]人員授權表!D$3:G$249,4,0)</f>
        <v>有機</v>
      </c>
      <c r="O5034" s="70" t="str">
        <f>IF(J5034=[1]人員授權表!$C$85,"Casper李羿勳",IF(J5034=[1]人員授權表!$C$188,"Iring陳俊明",IF(J5034=[1]人員授權表!$C$189,"Brian陳泓霖",VLOOKUP(K5034,[1]人員授權表!D$2:E$249,2,FALSE))))</f>
        <v>Lucy黃詩婷</v>
      </c>
      <c r="P5034" s="67">
        <f t="shared" si="276"/>
        <v>44801</v>
      </c>
      <c r="Q5034" s="75" t="str">
        <f t="shared" si="275"/>
        <v>週日</v>
      </c>
      <c r="R5034" s="80">
        <v>44795</v>
      </c>
      <c r="AA5034" s="1"/>
    </row>
    <row r="5035" spans="2:28">
      <c r="D5035" s="68" t="s">
        <v>50</v>
      </c>
      <c r="E5035" s="70" t="s">
        <v>82</v>
      </c>
      <c r="F5035" s="70" t="s">
        <v>2027</v>
      </c>
      <c r="G5035" s="67">
        <v>44789</v>
      </c>
      <c r="H5035" s="67">
        <v>44803</v>
      </c>
      <c r="I5035" s="71">
        <f t="shared" si="274"/>
        <v>14</v>
      </c>
      <c r="J5035" s="72" t="s">
        <v>125</v>
      </c>
      <c r="K5035" s="72" t="s">
        <v>126</v>
      </c>
      <c r="L5035" s="73">
        <v>12</v>
      </c>
      <c r="M5035" s="73" t="s">
        <v>127</v>
      </c>
      <c r="N5035" s="68" t="str">
        <f>VLOOKUP(K5035,[1]人員授權表!D$3:G$249,4,0)</f>
        <v>有機</v>
      </c>
      <c r="O5035" s="70" t="str">
        <f>IF(J5035=[1]人員授權表!$C$85,"Casper李羿勳",IF(J5035=[1]人員授權表!$C$188,"Iring陳俊明",IF(J5035=[1]人員授權表!$C$189,"Brian陳泓霖",VLOOKUP(K5035,[1]人員授權表!D$2:E$249,2,FALSE))))</f>
        <v>Lucy黃詩婷</v>
      </c>
      <c r="P5035" s="67">
        <f t="shared" si="276"/>
        <v>44801</v>
      </c>
      <c r="Q5035" s="75" t="str">
        <f t="shared" si="275"/>
        <v>週日</v>
      </c>
      <c r="R5035" s="80">
        <v>44795</v>
      </c>
      <c r="AA5035" s="1"/>
    </row>
    <row r="5036" spans="2:28">
      <c r="D5036" s="68" t="s">
        <v>50</v>
      </c>
      <c r="E5036" s="70" t="s">
        <v>82</v>
      </c>
      <c r="F5036" s="70" t="s">
        <v>2028</v>
      </c>
      <c r="G5036" s="67">
        <v>44789</v>
      </c>
      <c r="H5036" s="67">
        <v>44803</v>
      </c>
      <c r="I5036" s="71">
        <f t="shared" si="274"/>
        <v>14</v>
      </c>
      <c r="J5036" s="72" t="s">
        <v>125</v>
      </c>
      <c r="K5036" s="72" t="s">
        <v>126</v>
      </c>
      <c r="L5036" s="73">
        <v>3</v>
      </c>
      <c r="M5036" s="73" t="s">
        <v>127</v>
      </c>
      <c r="N5036" s="68" t="str">
        <f>VLOOKUP(K5036,[1]人員授權表!D$3:G$249,4,0)</f>
        <v>有機</v>
      </c>
      <c r="O5036" s="70" t="str">
        <f>IF(J5036=[1]人員授權表!$C$85,"Casper李羿勳",IF(J5036=[1]人員授權表!$C$188,"Iring陳俊明",IF(J5036=[1]人員授權表!$C$189,"Brian陳泓霖",VLOOKUP(K5036,[1]人員授權表!D$2:E$249,2,FALSE))))</f>
        <v>Lucy黃詩婷</v>
      </c>
      <c r="P5036" s="67">
        <f t="shared" si="276"/>
        <v>44801</v>
      </c>
      <c r="Q5036" s="75" t="str">
        <f t="shared" si="275"/>
        <v>週日</v>
      </c>
      <c r="R5036" s="80">
        <v>44795</v>
      </c>
      <c r="AA5036" s="1"/>
    </row>
    <row r="5037" spans="2:28">
      <c r="D5037" s="68" t="s">
        <v>50</v>
      </c>
      <c r="E5037" s="70" t="s">
        <v>82</v>
      </c>
      <c r="F5037" s="70" t="s">
        <v>2029</v>
      </c>
      <c r="G5037" s="67">
        <v>44789</v>
      </c>
      <c r="H5037" s="67">
        <v>44803</v>
      </c>
      <c r="I5037" s="71">
        <f t="shared" si="274"/>
        <v>14</v>
      </c>
      <c r="J5037" s="72" t="s">
        <v>125</v>
      </c>
      <c r="K5037" s="72" t="s">
        <v>126</v>
      </c>
      <c r="L5037" s="73">
        <v>3</v>
      </c>
      <c r="M5037" s="73" t="s">
        <v>127</v>
      </c>
      <c r="N5037" s="68" t="str">
        <f>VLOOKUP(K5037,[1]人員授權表!D$3:G$249,4,0)</f>
        <v>有機</v>
      </c>
      <c r="O5037" s="70" t="str">
        <f>IF(J5037=[1]人員授權表!$C$85,"Casper李羿勳",IF(J5037=[1]人員授權表!$C$188,"Iring陳俊明",IF(J5037=[1]人員授權表!$C$189,"Brian陳泓霖",VLOOKUP(K5037,[1]人員授權表!D$2:E$249,2,FALSE))))</f>
        <v>Lucy黃詩婷</v>
      </c>
      <c r="P5037" s="67">
        <f t="shared" si="276"/>
        <v>44801</v>
      </c>
      <c r="Q5037" s="75" t="str">
        <f t="shared" si="275"/>
        <v>週日</v>
      </c>
      <c r="R5037" s="80">
        <v>44795</v>
      </c>
      <c r="AA5037" s="1"/>
    </row>
    <row r="5038" spans="2:28">
      <c r="D5038" s="68" t="s">
        <v>50</v>
      </c>
      <c r="E5038" s="70" t="s">
        <v>82</v>
      </c>
      <c r="F5038" s="70" t="s">
        <v>2030</v>
      </c>
      <c r="G5038" s="67">
        <v>44789</v>
      </c>
      <c r="H5038" s="67">
        <v>44803</v>
      </c>
      <c r="I5038" s="71">
        <f t="shared" si="274"/>
        <v>14</v>
      </c>
      <c r="J5038" s="72" t="s">
        <v>125</v>
      </c>
      <c r="K5038" s="72" t="s">
        <v>126</v>
      </c>
      <c r="L5038" s="73">
        <v>10</v>
      </c>
      <c r="M5038" s="73" t="s">
        <v>127</v>
      </c>
      <c r="N5038" s="68" t="str">
        <f>VLOOKUP(K5038,[1]人員授權表!D$3:G$249,4,0)</f>
        <v>有機</v>
      </c>
      <c r="O5038" s="70" t="str">
        <f>IF(J5038=[1]人員授權表!$C$85,"Casper李羿勳",IF(J5038=[1]人員授權表!$C$188,"Iring陳俊明",IF(J5038=[1]人員授權表!$C$189,"Brian陳泓霖",VLOOKUP(K5038,[1]人員授權表!D$2:E$249,2,FALSE))))</f>
        <v>Lucy黃詩婷</v>
      </c>
      <c r="P5038" s="67">
        <f t="shared" si="276"/>
        <v>44801</v>
      </c>
      <c r="Q5038" s="75" t="str">
        <f t="shared" si="275"/>
        <v>週日</v>
      </c>
      <c r="R5038" s="80">
        <v>44795</v>
      </c>
      <c r="AA5038" s="1"/>
    </row>
    <row r="5039" spans="2:28">
      <c r="B5039" s="66">
        <v>44791</v>
      </c>
      <c r="D5039" s="68" t="s">
        <v>50</v>
      </c>
      <c r="E5039" s="70" t="s">
        <v>82</v>
      </c>
      <c r="F5039" s="4" t="s">
        <v>2031</v>
      </c>
      <c r="G5039" s="67">
        <v>44790</v>
      </c>
      <c r="H5039" s="67">
        <v>44803</v>
      </c>
      <c r="I5039" s="71">
        <f t="shared" si="274"/>
        <v>13</v>
      </c>
      <c r="J5039" s="72" t="s">
        <v>160</v>
      </c>
      <c r="K5039" s="72" t="s">
        <v>161</v>
      </c>
      <c r="L5039" s="73">
        <v>3</v>
      </c>
      <c r="M5039" s="73" t="s">
        <v>104</v>
      </c>
      <c r="N5039" s="68" t="str">
        <f>VLOOKUP(K5039,[1]人員授權表!D$3:G$249,4,0)</f>
        <v>無機</v>
      </c>
      <c r="O5039" s="70" t="str">
        <f>IF(J5039=[1]人員授權表!$C$85,"Casper李羿勳",IF(J5039=[1]人員授權表!$C$188,"Iring陳俊明",IF(J5039=[1]人員授權表!$C$189,"Brian陳泓霖",VLOOKUP(K5039,[1]人員授權表!D$2:E$249,2,FALSE))))</f>
        <v>Dennis陳汶宏</v>
      </c>
      <c r="P5039" s="67">
        <f t="shared" si="276"/>
        <v>44801</v>
      </c>
      <c r="Q5039" s="75" t="str">
        <f t="shared" si="275"/>
        <v>週日</v>
      </c>
      <c r="R5039" s="80">
        <v>44797</v>
      </c>
      <c r="U5039" s="70">
        <v>1</v>
      </c>
      <c r="Y5039" s="78">
        <v>44797</v>
      </c>
      <c r="Z5039" s="79" t="s">
        <v>1963</v>
      </c>
      <c r="AA5039" s="102">
        <v>14</v>
      </c>
      <c r="AB5039" s="103" t="s">
        <v>1880</v>
      </c>
    </row>
    <row r="5040" spans="2:28">
      <c r="B5040" s="66">
        <v>44791</v>
      </c>
      <c r="D5040" s="68" t="s">
        <v>50</v>
      </c>
      <c r="E5040" s="70" t="s">
        <v>82</v>
      </c>
      <c r="F5040" s="4" t="s">
        <v>2032</v>
      </c>
      <c r="G5040" s="67">
        <v>44790</v>
      </c>
      <c r="H5040" s="67">
        <v>44803</v>
      </c>
      <c r="I5040" s="71">
        <f t="shared" si="274"/>
        <v>13</v>
      </c>
      <c r="J5040" s="72" t="s">
        <v>162</v>
      </c>
      <c r="K5040" s="72" t="s">
        <v>163</v>
      </c>
      <c r="L5040" s="73">
        <v>3</v>
      </c>
      <c r="M5040" s="73" t="s">
        <v>104</v>
      </c>
      <c r="N5040" s="68" t="str">
        <f>VLOOKUP(K5040,[1]人員授權表!D$3:G$249,4,0)</f>
        <v>無機</v>
      </c>
      <c r="O5040" s="70" t="str">
        <f>IF(J5040=[1]人員授權表!$C$85,"Casper李羿勳",IF(J5040=[1]人員授權表!$C$188,"Iring陳俊明",IF(J5040=[1]人員授權表!$C$189,"Brian陳泓霖",VLOOKUP(K5040,[1]人員授權表!D$2:E$249,2,FALSE))))</f>
        <v>Dennis陳汶宏</v>
      </c>
      <c r="P5040" s="67">
        <f t="shared" si="276"/>
        <v>44801</v>
      </c>
      <c r="Q5040" s="75" t="str">
        <f t="shared" si="275"/>
        <v>週日</v>
      </c>
      <c r="R5040" s="80">
        <v>44798</v>
      </c>
      <c r="AA5040" s="102">
        <v>14</v>
      </c>
      <c r="AB5040" s="103" t="s">
        <v>1880</v>
      </c>
    </row>
    <row r="5041" spans="2:28">
      <c r="B5041" s="66">
        <v>44791</v>
      </c>
      <c r="D5041" s="68" t="s">
        <v>50</v>
      </c>
      <c r="E5041" s="70" t="s">
        <v>82</v>
      </c>
      <c r="F5041" s="4" t="s">
        <v>2032</v>
      </c>
      <c r="G5041" s="67">
        <v>44790</v>
      </c>
      <c r="H5041" s="67">
        <v>44803</v>
      </c>
      <c r="I5041" s="71">
        <f t="shared" si="274"/>
        <v>13</v>
      </c>
      <c r="J5041" s="72" t="s">
        <v>164</v>
      </c>
      <c r="K5041" s="72" t="s">
        <v>146</v>
      </c>
      <c r="L5041" s="73">
        <v>3</v>
      </c>
      <c r="M5041" s="73" t="s">
        <v>104</v>
      </c>
      <c r="N5041" s="68" t="str">
        <f>VLOOKUP(K5041,[1]人員授權表!D$3:G$249,4,0)</f>
        <v>無機</v>
      </c>
      <c r="O5041" s="70" t="str">
        <f>IF(J5041=[1]人員授權表!$C$85,"Casper李羿勳",IF(J5041=[1]人員授權表!$C$188,"Iring陳俊明",IF(J5041=[1]人員授權表!$C$189,"Brian陳泓霖",VLOOKUP(K5041,[1]人員授權表!D$2:E$249,2,FALSE))))</f>
        <v>Jack劉念忻</v>
      </c>
      <c r="P5041" s="67">
        <f t="shared" si="276"/>
        <v>44801</v>
      </c>
      <c r="Q5041" s="75" t="str">
        <f t="shared" si="275"/>
        <v>週日</v>
      </c>
      <c r="R5041" s="80">
        <v>44798</v>
      </c>
      <c r="AA5041" s="102">
        <v>14</v>
      </c>
      <c r="AB5041" s="103" t="s">
        <v>1880</v>
      </c>
    </row>
    <row r="5042" spans="2:28">
      <c r="B5042" s="66">
        <v>44791</v>
      </c>
      <c r="D5042" s="68" t="s">
        <v>50</v>
      </c>
      <c r="E5042" s="70" t="s">
        <v>82</v>
      </c>
      <c r="F5042" s="4" t="s">
        <v>2032</v>
      </c>
      <c r="G5042" s="67">
        <v>44790</v>
      </c>
      <c r="H5042" s="67">
        <v>44803</v>
      </c>
      <c r="I5042" s="71">
        <f t="shared" si="274"/>
        <v>13</v>
      </c>
      <c r="J5042" s="72" t="s">
        <v>165</v>
      </c>
      <c r="K5042" s="72" t="s">
        <v>166</v>
      </c>
      <c r="L5042" s="73">
        <v>3</v>
      </c>
      <c r="M5042" s="73" t="s">
        <v>104</v>
      </c>
      <c r="N5042" s="68" t="str">
        <f>VLOOKUP(K5042,[1]人員授權表!D$3:G$249,4,0)</f>
        <v>無機</v>
      </c>
      <c r="O5042" s="70" t="str">
        <f>IF(J5042=[1]人員授權表!$C$85,"Casper李羿勳",IF(J5042=[1]人員授權表!$C$188,"Iring陳俊明",IF(J5042=[1]人員授權表!$C$189,"Brian陳泓霖",VLOOKUP(K5042,[1]人員授權表!D$2:E$249,2,FALSE))))</f>
        <v>George陳志昇</v>
      </c>
      <c r="P5042" s="67">
        <f t="shared" si="276"/>
        <v>44801</v>
      </c>
      <c r="Q5042" s="75" t="str">
        <f t="shared" si="275"/>
        <v>週日</v>
      </c>
      <c r="R5042" s="80">
        <v>44798</v>
      </c>
      <c r="AA5042" s="102">
        <v>14</v>
      </c>
      <c r="AB5042" s="103" t="s">
        <v>1880</v>
      </c>
    </row>
    <row r="5043" spans="2:28">
      <c r="B5043" s="66">
        <v>44791</v>
      </c>
      <c r="D5043" s="68" t="s">
        <v>50</v>
      </c>
      <c r="E5043" s="70" t="s">
        <v>82</v>
      </c>
      <c r="F5043" s="4" t="s">
        <v>2031</v>
      </c>
      <c r="G5043" s="67">
        <v>44790</v>
      </c>
      <c r="H5043" s="67">
        <v>44803</v>
      </c>
      <c r="I5043" s="71">
        <f t="shared" si="274"/>
        <v>13</v>
      </c>
      <c r="J5043" s="72" t="s">
        <v>167</v>
      </c>
      <c r="K5043" s="72" t="s">
        <v>168</v>
      </c>
      <c r="L5043" s="73">
        <v>3</v>
      </c>
      <c r="M5043" s="73" t="s">
        <v>104</v>
      </c>
      <c r="N5043" s="68" t="str">
        <f>VLOOKUP(K5043,[1]人員授權表!D$3:G$249,4,0)</f>
        <v>有機</v>
      </c>
      <c r="O5043" s="70" t="str">
        <f>IF(J5043=[1]人員授權表!$C$85,"Casper李羿勳",IF(J5043=[1]人員授權表!$C$188,"Iring陳俊明",IF(J5043=[1]人員授權表!$C$189,"Brian陳泓霖",VLOOKUP(K5043,[1]人員授權表!D$2:E$249,2,FALSE))))</f>
        <v>Una林庭瑄</v>
      </c>
      <c r="P5043" s="67">
        <f t="shared" si="276"/>
        <v>44801</v>
      </c>
      <c r="Q5043" s="75" t="str">
        <f t="shared" si="275"/>
        <v>週日</v>
      </c>
      <c r="R5043" s="80">
        <v>44800</v>
      </c>
      <c r="AA5043" s="102">
        <v>14</v>
      </c>
      <c r="AB5043" s="103" t="s">
        <v>1880</v>
      </c>
    </row>
    <row r="5044" spans="2:28">
      <c r="B5044" s="66">
        <v>44791</v>
      </c>
      <c r="D5044" s="68" t="s">
        <v>50</v>
      </c>
      <c r="E5044" s="70" t="s">
        <v>82</v>
      </c>
      <c r="F5044" s="4" t="s">
        <v>2032</v>
      </c>
      <c r="G5044" s="67">
        <v>44790</v>
      </c>
      <c r="H5044" s="67">
        <v>44803</v>
      </c>
      <c r="I5044" s="71">
        <f t="shared" si="274"/>
        <v>13</v>
      </c>
      <c r="J5044" s="72" t="s">
        <v>169</v>
      </c>
      <c r="K5044" s="72" t="s">
        <v>170</v>
      </c>
      <c r="L5044" s="73">
        <v>3</v>
      </c>
      <c r="M5044" s="73" t="s">
        <v>104</v>
      </c>
      <c r="N5044" s="68" t="str">
        <f>VLOOKUP(K5044,[1]人員授權表!D$3:G$249,4,0)</f>
        <v>有機</v>
      </c>
      <c r="O5044" s="70" t="str">
        <f>IF(J5044=[1]人員授權表!$C$85,"Casper李羿勳",IF(J5044=[1]人員授權表!$C$188,"Iring陳俊明",IF(J5044=[1]人員授權表!$C$189,"Brian陳泓霖",VLOOKUP(K5044,[1]人員授權表!D$2:E$249,2,FALSE))))</f>
        <v>Elle黃雅琪&amp;
Marco陳鴻鈞</v>
      </c>
      <c r="P5044" s="67">
        <f t="shared" si="276"/>
        <v>44801</v>
      </c>
      <c r="Q5044" s="75" t="str">
        <f t="shared" si="275"/>
        <v>週日</v>
      </c>
      <c r="R5044" s="80">
        <v>44800</v>
      </c>
      <c r="AA5044" s="102">
        <v>14</v>
      </c>
      <c r="AB5044" s="103" t="s">
        <v>1880</v>
      </c>
    </row>
    <row r="5045" spans="2:28">
      <c r="B5045" s="66">
        <v>44791</v>
      </c>
      <c r="D5045" s="68" t="s">
        <v>50</v>
      </c>
      <c r="E5045" s="70" t="s">
        <v>82</v>
      </c>
      <c r="F5045" s="4" t="s">
        <v>2032</v>
      </c>
      <c r="G5045" s="67">
        <v>44790</v>
      </c>
      <c r="H5045" s="67">
        <v>44803</v>
      </c>
      <c r="I5045" s="71">
        <f t="shared" si="274"/>
        <v>13</v>
      </c>
      <c r="J5045" s="72" t="s">
        <v>139</v>
      </c>
      <c r="K5045" s="72" t="s">
        <v>140</v>
      </c>
      <c r="L5045" s="73">
        <v>3</v>
      </c>
      <c r="M5045" s="73" t="s">
        <v>104</v>
      </c>
      <c r="N5045" s="68" t="str">
        <f>VLOOKUP(K5045,[1]人員授權表!D$3:G$249,4,0)</f>
        <v>無機</v>
      </c>
      <c r="O5045" s="70" t="str">
        <f>IF(J5045=[1]人員授權表!$C$85,"Casper李羿勳",IF(J5045=[1]人員授權表!$C$188,"Iring陳俊明",IF(J5045=[1]人員授權表!$C$189,"Brian陳泓霖",VLOOKUP(K5045,[1]人員授權表!D$2:E$249,2,FALSE))))</f>
        <v>Brian陳泓霖</v>
      </c>
      <c r="P5045" s="67">
        <f t="shared" si="276"/>
        <v>44801</v>
      </c>
      <c r="Q5045" s="75" t="str">
        <f t="shared" si="275"/>
        <v>週日</v>
      </c>
      <c r="R5045" s="80">
        <v>44796</v>
      </c>
      <c r="AA5045" s="102">
        <v>14</v>
      </c>
      <c r="AB5045" s="103" t="s">
        <v>1880</v>
      </c>
    </row>
    <row r="5046" spans="2:28">
      <c r="B5046" s="66">
        <v>44791</v>
      </c>
      <c r="D5046" s="68" t="s">
        <v>50</v>
      </c>
      <c r="E5046" s="70" t="s">
        <v>82</v>
      </c>
      <c r="F5046" s="4" t="s">
        <v>2032</v>
      </c>
      <c r="G5046" s="67">
        <v>44790</v>
      </c>
      <c r="H5046" s="67">
        <v>44803</v>
      </c>
      <c r="I5046" s="71">
        <f t="shared" si="274"/>
        <v>13</v>
      </c>
      <c r="J5046" s="72" t="s">
        <v>137</v>
      </c>
      <c r="K5046" s="72" t="s">
        <v>138</v>
      </c>
      <c r="L5046" s="73">
        <v>3</v>
      </c>
      <c r="M5046" s="73" t="s">
        <v>104</v>
      </c>
      <c r="N5046" s="68" t="str">
        <f>VLOOKUP(K5046,[1]人員授權表!D$3:G$249,4,0)</f>
        <v>無機</v>
      </c>
      <c r="O5046" s="70" t="s">
        <v>99</v>
      </c>
      <c r="P5046" s="67">
        <f t="shared" si="276"/>
        <v>44801</v>
      </c>
      <c r="Q5046" s="75" t="str">
        <f t="shared" si="275"/>
        <v>週日</v>
      </c>
      <c r="R5046" s="80">
        <v>44800</v>
      </c>
      <c r="AA5046" s="102">
        <v>14</v>
      </c>
      <c r="AB5046" s="103" t="s">
        <v>1880</v>
      </c>
    </row>
    <row r="5047" spans="2:28">
      <c r="B5047" s="66">
        <v>44791</v>
      </c>
      <c r="D5047" s="68" t="s">
        <v>50</v>
      </c>
      <c r="E5047" s="70" t="s">
        <v>82</v>
      </c>
      <c r="F5047" s="4" t="s">
        <v>2032</v>
      </c>
      <c r="G5047" s="67">
        <v>44790</v>
      </c>
      <c r="H5047" s="67">
        <v>44803</v>
      </c>
      <c r="I5047" s="71">
        <f t="shared" si="274"/>
        <v>13</v>
      </c>
      <c r="J5047" s="72" t="s">
        <v>198</v>
      </c>
      <c r="K5047" s="72" t="s">
        <v>199</v>
      </c>
      <c r="L5047" s="73">
        <v>3</v>
      </c>
      <c r="M5047" s="73" t="s">
        <v>104</v>
      </c>
      <c r="N5047" s="68" t="str">
        <f>VLOOKUP(K5047,[1]人員授權表!D$3:G$249,4,0)</f>
        <v>無機</v>
      </c>
      <c r="O5047" s="70" t="str">
        <f>IF(J5047=[1]人員授權表!$C$85,"Casper李羿勳",IF(J5047=[1]人員授權表!$C$188,"Iring陳俊明",IF(J5047=[1]人員授權表!$C$189,"Brian陳泓霖",VLOOKUP(K5047,[1]人員授權表!D$2:E$249,2,FALSE))))</f>
        <v>Vicky游崴涵</v>
      </c>
      <c r="P5047" s="67">
        <f t="shared" si="276"/>
        <v>44801</v>
      </c>
      <c r="Q5047" s="75" t="str">
        <f t="shared" si="275"/>
        <v>週日</v>
      </c>
      <c r="R5047" s="80">
        <v>44796</v>
      </c>
      <c r="AA5047" s="102">
        <v>14</v>
      </c>
      <c r="AB5047" s="103" t="s">
        <v>1880</v>
      </c>
    </row>
    <row r="5048" spans="2:28">
      <c r="B5048" s="66">
        <v>44791</v>
      </c>
      <c r="D5048" s="68" t="s">
        <v>50</v>
      </c>
      <c r="E5048" s="70" t="s">
        <v>82</v>
      </c>
      <c r="F5048" s="4" t="s">
        <v>2032</v>
      </c>
      <c r="G5048" s="67">
        <v>44790</v>
      </c>
      <c r="H5048" s="67">
        <v>44803</v>
      </c>
      <c r="I5048" s="71">
        <f t="shared" si="274"/>
        <v>13</v>
      </c>
      <c r="J5048" s="72" t="s">
        <v>175</v>
      </c>
      <c r="K5048" s="72" t="s">
        <v>176</v>
      </c>
      <c r="L5048" s="73">
        <v>3</v>
      </c>
      <c r="M5048" s="73" t="s">
        <v>104</v>
      </c>
      <c r="N5048" s="68" t="str">
        <f>VLOOKUP(K5048,[1]人員授權表!D$3:G$249,4,0)</f>
        <v>無機</v>
      </c>
      <c r="O5048" s="70" t="s">
        <v>177</v>
      </c>
      <c r="P5048" s="67">
        <f t="shared" si="276"/>
        <v>44801</v>
      </c>
      <c r="Q5048" s="75" t="str">
        <f t="shared" si="275"/>
        <v>週日</v>
      </c>
      <c r="R5048" s="80">
        <v>44797</v>
      </c>
      <c r="AA5048" s="102">
        <v>14</v>
      </c>
      <c r="AB5048" s="103" t="s">
        <v>1880</v>
      </c>
    </row>
    <row r="5049" spans="2:28">
      <c r="B5049" s="66">
        <v>44791</v>
      </c>
      <c r="C5049" s="67">
        <v>44799</v>
      </c>
      <c r="D5049" s="68" t="s">
        <v>50</v>
      </c>
      <c r="E5049" s="70" t="s">
        <v>82</v>
      </c>
      <c r="F5049" s="4" t="s">
        <v>2032</v>
      </c>
      <c r="G5049" s="67">
        <v>44790</v>
      </c>
      <c r="H5049" s="67">
        <v>44803</v>
      </c>
      <c r="I5049" s="71">
        <f t="shared" si="274"/>
        <v>13</v>
      </c>
      <c r="J5049" s="72" t="s">
        <v>192</v>
      </c>
      <c r="K5049" s="72" t="s">
        <v>187</v>
      </c>
      <c r="L5049" s="73">
        <v>3</v>
      </c>
      <c r="M5049" s="73" t="s">
        <v>104</v>
      </c>
      <c r="N5049" s="68" t="str">
        <f>VLOOKUP(K5049,[1]人員授權表!D$3:G$249,4,0)</f>
        <v>無機</v>
      </c>
      <c r="O5049" s="70" t="str">
        <f>IF(J5049=[1]人員授權表!$C$85,"Casper李羿勳",IF(J5049=[1]人員授權表!$C$188,"Iring陳俊明",IF(J5049=[1]人員授權表!$C$189,"Brian陳泓霖",VLOOKUP(K5049,[1]人員授權表!D$2:E$249,2,FALSE))))</f>
        <v>Ruby黃家蓁</v>
      </c>
      <c r="P5049" s="67">
        <f t="shared" si="276"/>
        <v>44801</v>
      </c>
      <c r="Q5049" s="75" t="str">
        <f t="shared" si="275"/>
        <v>週日</v>
      </c>
      <c r="R5049" s="80">
        <v>44810</v>
      </c>
      <c r="S5049" s="113">
        <v>44806</v>
      </c>
      <c r="V5049" s="70">
        <v>1</v>
      </c>
      <c r="Y5049" s="78">
        <v>44810</v>
      </c>
      <c r="Z5049" s="79" t="s">
        <v>2033</v>
      </c>
      <c r="AA5049" s="102">
        <v>14</v>
      </c>
      <c r="AB5049" s="103" t="s">
        <v>1880</v>
      </c>
    </row>
    <row r="5050" spans="2:28">
      <c r="B5050" s="66">
        <v>44791</v>
      </c>
      <c r="C5050" s="67">
        <v>44799</v>
      </c>
      <c r="D5050" s="68" t="s">
        <v>50</v>
      </c>
      <c r="E5050" s="70" t="s">
        <v>82</v>
      </c>
      <c r="F5050" s="4" t="s">
        <v>2032</v>
      </c>
      <c r="G5050" s="67">
        <v>44790</v>
      </c>
      <c r="H5050" s="67">
        <v>44803</v>
      </c>
      <c r="I5050" s="71">
        <f t="shared" si="274"/>
        <v>13</v>
      </c>
      <c r="J5050" s="72" t="s">
        <v>193</v>
      </c>
      <c r="K5050" s="72" t="s">
        <v>187</v>
      </c>
      <c r="L5050" s="73">
        <v>3</v>
      </c>
      <c r="M5050" s="73" t="s">
        <v>104</v>
      </c>
      <c r="N5050" s="68" t="str">
        <f>VLOOKUP(K5050,[1]人員授權表!D$3:G$249,4,0)</f>
        <v>無機</v>
      </c>
      <c r="O5050" s="70" t="str">
        <f>IF(J5050=[1]人員授權表!$C$85,"Casper李羿勳",IF(J5050=[1]人員授權表!$C$188,"Iring陳俊明",IF(J5050=[1]人員授權表!$C$189,"Brian陳泓霖",VLOOKUP(K5050,[1]人員授權表!D$2:E$249,2,FALSE))))</f>
        <v>Ruby黃家蓁</v>
      </c>
      <c r="P5050" s="67">
        <f t="shared" si="276"/>
        <v>44801</v>
      </c>
      <c r="Q5050" s="75" t="str">
        <f t="shared" si="275"/>
        <v>週日</v>
      </c>
      <c r="R5050" s="80">
        <v>44810</v>
      </c>
      <c r="S5050" s="113">
        <v>44806</v>
      </c>
      <c r="V5050" s="70">
        <v>1</v>
      </c>
      <c r="Y5050" s="78">
        <v>44810</v>
      </c>
      <c r="Z5050" s="79" t="s">
        <v>2034</v>
      </c>
      <c r="AA5050" s="102">
        <v>14</v>
      </c>
      <c r="AB5050" s="103" t="s">
        <v>1880</v>
      </c>
    </row>
    <row r="5051" spans="2:28">
      <c r="B5051" s="66">
        <v>44791</v>
      </c>
      <c r="D5051" s="68" t="s">
        <v>50</v>
      </c>
      <c r="E5051" s="70" t="s">
        <v>82</v>
      </c>
      <c r="F5051" s="4" t="s">
        <v>2032</v>
      </c>
      <c r="G5051" s="67">
        <v>44790</v>
      </c>
      <c r="H5051" s="67">
        <v>44803</v>
      </c>
      <c r="I5051" s="71">
        <f t="shared" si="274"/>
        <v>13</v>
      </c>
      <c r="J5051" s="72" t="s">
        <v>156</v>
      </c>
      <c r="K5051" s="72" t="s">
        <v>157</v>
      </c>
      <c r="L5051" s="73">
        <v>3</v>
      </c>
      <c r="M5051" s="73" t="s">
        <v>104</v>
      </c>
      <c r="N5051" s="68" t="str">
        <f>VLOOKUP(K5051,[1]人員授權表!D$3:G$249,4,0)</f>
        <v>無機</v>
      </c>
      <c r="O5051" s="70" t="str">
        <f>IF(J5051=[1]人員授權表!$C$85,"Casper李羿勳",IF(J5051=[1]人員授權表!$C$188,"Iring陳俊明",IF(J5051=[1]人員授權表!$C$189,"Brian陳泓霖",VLOOKUP(K5051,[1]人員授權表!D$2:E$249,2,FALSE))))</f>
        <v>George陳志昇</v>
      </c>
      <c r="P5051" s="67">
        <f t="shared" si="276"/>
        <v>44801</v>
      </c>
      <c r="Q5051" s="75" t="str">
        <f t="shared" si="275"/>
        <v>週日</v>
      </c>
      <c r="R5051" s="80">
        <v>44795</v>
      </c>
      <c r="AA5051" s="102">
        <v>14</v>
      </c>
      <c r="AB5051" s="103" t="s">
        <v>1880</v>
      </c>
    </row>
    <row r="5052" spans="2:28">
      <c r="B5052" s="66">
        <v>44791</v>
      </c>
      <c r="D5052" s="68" t="s">
        <v>50</v>
      </c>
      <c r="E5052" s="70" t="s">
        <v>82</v>
      </c>
      <c r="F5052" s="4" t="s">
        <v>2032</v>
      </c>
      <c r="G5052" s="67">
        <v>44790</v>
      </c>
      <c r="H5052" s="67">
        <v>44803</v>
      </c>
      <c r="I5052" s="71">
        <f t="shared" si="274"/>
        <v>13</v>
      </c>
      <c r="J5052" s="72" t="s">
        <v>158</v>
      </c>
      <c r="K5052" s="72" t="s">
        <v>159</v>
      </c>
      <c r="L5052" s="73">
        <v>3</v>
      </c>
      <c r="M5052" s="73" t="s">
        <v>104</v>
      </c>
      <c r="N5052" s="68" t="str">
        <f>VLOOKUP(K5052,[1]人員授權表!D$3:G$249,4,0)</f>
        <v>無機</v>
      </c>
      <c r="O5052" s="70" t="str">
        <f>IF(J5052=[1]人員授權表!$C$85,"Casper李羿勳",IF(J5052=[1]人員授權表!$C$188,"Iring陳俊明",IF(J5052=[1]人員授權表!$C$189,"Brian陳泓霖",VLOOKUP(K5052,[1]人員授權表!D$2:E$249,2,FALSE))))</f>
        <v>George陳志昇</v>
      </c>
      <c r="P5052" s="67">
        <f t="shared" si="276"/>
        <v>44801</v>
      </c>
      <c r="Q5052" s="75" t="str">
        <f t="shared" si="275"/>
        <v>週日</v>
      </c>
      <c r="R5052" s="80">
        <v>44795</v>
      </c>
      <c r="AA5052" s="102">
        <v>14</v>
      </c>
      <c r="AB5052" s="103" t="s">
        <v>1880</v>
      </c>
    </row>
    <row r="5053" spans="2:28">
      <c r="B5053" s="66">
        <v>44790</v>
      </c>
      <c r="D5053" s="68" t="s">
        <v>50</v>
      </c>
      <c r="E5053" s="70" t="s">
        <v>82</v>
      </c>
      <c r="F5053" s="4" t="s">
        <v>2035</v>
      </c>
      <c r="G5053" s="67">
        <v>44789</v>
      </c>
      <c r="H5053" s="67">
        <v>44803</v>
      </c>
      <c r="I5053" s="71">
        <f t="shared" si="274"/>
        <v>14</v>
      </c>
      <c r="J5053" s="72" t="s">
        <v>1403</v>
      </c>
      <c r="K5053" s="72" t="s">
        <v>98</v>
      </c>
      <c r="L5053" s="73">
        <v>2</v>
      </c>
      <c r="M5053" s="73" t="s">
        <v>104</v>
      </c>
      <c r="N5053" s="68" t="str">
        <f>VLOOKUP(K5053,[1]人員授權表!D$3:G$249,4,0)</f>
        <v>無機</v>
      </c>
      <c r="O5053" s="70" t="str">
        <f>IF(J5053=[1]人員授權表!$C$85,"Casper李羿勳",IF(J5053=[1]人員授權表!$C$188,"Iring陳俊明",IF(J5053=[1]人員授權表!$C$189,"Brian陳泓霖",VLOOKUP(K5053,[1]人員授權表!D$2:E$249,2,FALSE))))</f>
        <v>Brian陳泓霖</v>
      </c>
      <c r="P5053" s="67">
        <f t="shared" si="276"/>
        <v>44801</v>
      </c>
      <c r="Q5053" s="75" t="str">
        <f t="shared" si="275"/>
        <v>週日</v>
      </c>
      <c r="R5053" s="80">
        <v>44799</v>
      </c>
      <c r="AA5053" s="102">
        <v>13</v>
      </c>
      <c r="AB5053" s="103" t="s">
        <v>1759</v>
      </c>
    </row>
    <row r="5054" spans="2:28">
      <c r="B5054" s="66">
        <v>44784</v>
      </c>
      <c r="D5054" s="68" t="s">
        <v>50</v>
      </c>
      <c r="E5054" s="70" t="s">
        <v>82</v>
      </c>
      <c r="F5054" s="4" t="s">
        <v>2036</v>
      </c>
      <c r="G5054" s="67">
        <v>44789</v>
      </c>
      <c r="H5054" s="67">
        <v>44803</v>
      </c>
      <c r="I5054" s="71">
        <f t="shared" si="274"/>
        <v>14</v>
      </c>
      <c r="J5054" s="72" t="s">
        <v>125</v>
      </c>
      <c r="K5054" s="72" t="s">
        <v>144</v>
      </c>
      <c r="L5054" s="73">
        <v>1</v>
      </c>
      <c r="M5054" s="73" t="s">
        <v>91</v>
      </c>
      <c r="N5054" s="68" t="str">
        <f>VLOOKUP(K5054,[1]人員授權表!D$3:G$249,4,0)</f>
        <v>有機</v>
      </c>
      <c r="O5054" s="70" t="str">
        <f>IF(J5054=[1]人員授權表!$C$85,"Casper李羿勳",IF(J5054=[1]人員授權表!$C$188,"Iring陳俊明",IF(J5054=[1]人員授權表!$C$189,"Brian陳泓霖",VLOOKUP(K5054,[1]人員授權表!D$2:E$249,2,FALSE))))</f>
        <v>Lucy黃詩婷</v>
      </c>
      <c r="P5054" s="67">
        <f t="shared" si="276"/>
        <v>44801</v>
      </c>
      <c r="Q5054" s="75" t="str">
        <f t="shared" si="275"/>
        <v>週日</v>
      </c>
      <c r="R5054" s="80">
        <v>44795</v>
      </c>
      <c r="AA5054" s="1"/>
    </row>
    <row r="5055" spans="2:28">
      <c r="B5055" s="66">
        <v>44784</v>
      </c>
      <c r="D5055" s="68" t="s">
        <v>50</v>
      </c>
      <c r="E5055" s="70" t="s">
        <v>82</v>
      </c>
      <c r="F5055" s="4" t="s">
        <v>2036</v>
      </c>
      <c r="G5055" s="67">
        <v>44789</v>
      </c>
      <c r="H5055" s="67">
        <v>44803</v>
      </c>
      <c r="I5055" s="71">
        <f t="shared" si="274"/>
        <v>14</v>
      </c>
      <c r="J5055" s="72" t="s">
        <v>141</v>
      </c>
      <c r="K5055" s="72" t="s">
        <v>142</v>
      </c>
      <c r="L5055" s="73">
        <v>1</v>
      </c>
      <c r="M5055" s="73" t="s">
        <v>91</v>
      </c>
      <c r="N5055" s="68" t="str">
        <f>VLOOKUP(K5055,[1]人員授權表!D$3:G$249,4,0)</f>
        <v>無機</v>
      </c>
      <c r="O5055" s="70" t="str">
        <f>IF(J5055=[1]人員授權表!$C$85,"Casper李羿勳",IF(J5055=[1]人員授權表!$C$188,"Iring陳俊明",IF(J5055=[1]人員授權表!$C$189,"Brian陳泓霖",VLOOKUP(K5055,[1]人員授權表!D$2:E$249,2,FALSE))))</f>
        <v>Dennis陳汶宏</v>
      </c>
      <c r="P5055" s="67">
        <f t="shared" si="276"/>
        <v>44801</v>
      </c>
      <c r="Q5055" s="75" t="str">
        <f t="shared" si="275"/>
        <v>週日</v>
      </c>
      <c r="R5055" s="80">
        <v>44793</v>
      </c>
      <c r="AA5055" s="1"/>
    </row>
    <row r="5056" spans="2:28">
      <c r="B5056" s="66">
        <v>44784</v>
      </c>
      <c r="D5056" s="68" t="s">
        <v>50</v>
      </c>
      <c r="E5056" s="70" t="s">
        <v>82</v>
      </c>
      <c r="F5056" s="4" t="s">
        <v>2036</v>
      </c>
      <c r="G5056" s="67">
        <v>44789</v>
      </c>
      <c r="H5056" s="67">
        <v>44803</v>
      </c>
      <c r="I5056" s="71">
        <f t="shared" si="274"/>
        <v>14</v>
      </c>
      <c r="J5056" s="72" t="s">
        <v>148</v>
      </c>
      <c r="K5056" s="72" t="s">
        <v>149</v>
      </c>
      <c r="L5056" s="73">
        <v>1</v>
      </c>
      <c r="M5056" s="73" t="s">
        <v>91</v>
      </c>
      <c r="N5056" s="68" t="str">
        <f>VLOOKUP(K5056,[1]人員授權表!D$3:G$249,4,0)</f>
        <v>無機</v>
      </c>
      <c r="O5056" s="70" t="str">
        <f>IF(J5056=[1]人員授權表!$C$85,"Casper李羿勳",IF(J5056=[1]人員授權表!$C$188,"Iring陳俊明",IF(J5056=[1]人員授權表!$C$189,"Brian陳泓霖",VLOOKUP(K5056,[1]人員授權表!D$2:E$249,2,FALSE))))</f>
        <v>Vicky游崴涵</v>
      </c>
      <c r="P5056" s="67">
        <f t="shared" si="276"/>
        <v>44801</v>
      </c>
      <c r="Q5056" s="75" t="str">
        <f t="shared" si="275"/>
        <v>週日</v>
      </c>
      <c r="R5056" s="80">
        <v>44795</v>
      </c>
      <c r="AA5056" s="1"/>
    </row>
    <row r="5057" spans="2:28">
      <c r="B5057" s="66">
        <v>44784</v>
      </c>
      <c r="D5057" s="68" t="s">
        <v>50</v>
      </c>
      <c r="E5057" s="70" t="s">
        <v>82</v>
      </c>
      <c r="F5057" s="4" t="s">
        <v>2037</v>
      </c>
      <c r="G5057" s="67">
        <v>44789</v>
      </c>
      <c r="H5057" s="67">
        <v>44803</v>
      </c>
      <c r="I5057" s="71">
        <f t="shared" si="274"/>
        <v>14</v>
      </c>
      <c r="J5057" s="72" t="s">
        <v>125</v>
      </c>
      <c r="K5057" s="72" t="s">
        <v>144</v>
      </c>
      <c r="L5057" s="73">
        <v>1</v>
      </c>
      <c r="M5057" s="73" t="s">
        <v>91</v>
      </c>
      <c r="N5057" s="68" t="str">
        <f>VLOOKUP(K5057,[1]人員授權表!D$3:G$249,4,0)</f>
        <v>有機</v>
      </c>
      <c r="O5057" s="70" t="str">
        <f>IF(J5057=[1]人員授權表!$C$85,"Casper李羿勳",IF(J5057=[1]人員授權表!$C$188,"Iring陳俊明",IF(J5057=[1]人員授權表!$C$189,"Brian陳泓霖",VLOOKUP(K5057,[1]人員授權表!D$2:E$249,2,FALSE))))</f>
        <v>Lucy黃詩婷</v>
      </c>
      <c r="P5057" s="67">
        <f t="shared" si="276"/>
        <v>44801</v>
      </c>
      <c r="Q5057" s="75" t="str">
        <f t="shared" si="275"/>
        <v>週日</v>
      </c>
      <c r="R5057" s="80">
        <v>44795</v>
      </c>
      <c r="AA5057" s="1"/>
    </row>
    <row r="5058" spans="2:28">
      <c r="B5058" s="66">
        <v>44784</v>
      </c>
      <c r="D5058" s="68" t="s">
        <v>50</v>
      </c>
      <c r="E5058" s="70" t="s">
        <v>82</v>
      </c>
      <c r="F5058" s="4" t="s">
        <v>2037</v>
      </c>
      <c r="G5058" s="67">
        <v>44789</v>
      </c>
      <c r="H5058" s="67">
        <v>44803</v>
      </c>
      <c r="I5058" s="71">
        <f t="shared" si="274"/>
        <v>14</v>
      </c>
      <c r="J5058" s="72" t="s">
        <v>141</v>
      </c>
      <c r="K5058" s="72" t="s">
        <v>142</v>
      </c>
      <c r="L5058" s="73">
        <v>1</v>
      </c>
      <c r="M5058" s="73" t="s">
        <v>91</v>
      </c>
      <c r="N5058" s="68" t="str">
        <f>VLOOKUP(K5058,[1]人員授權表!D$3:G$249,4,0)</f>
        <v>無機</v>
      </c>
      <c r="O5058" s="70" t="str">
        <f>IF(J5058=[1]人員授權表!$C$85,"Casper李羿勳",IF(J5058=[1]人員授權表!$C$188,"Iring陳俊明",IF(J5058=[1]人員授權表!$C$189,"Brian陳泓霖",VLOOKUP(K5058,[1]人員授權表!D$2:E$249,2,FALSE))))</f>
        <v>Dennis陳汶宏</v>
      </c>
      <c r="P5058" s="67">
        <f t="shared" si="276"/>
        <v>44801</v>
      </c>
      <c r="Q5058" s="75" t="str">
        <f t="shared" si="275"/>
        <v>週日</v>
      </c>
      <c r="R5058" s="80">
        <v>44793</v>
      </c>
      <c r="AA5058" s="1"/>
    </row>
    <row r="5059" spans="2:28">
      <c r="B5059" s="66">
        <v>44784</v>
      </c>
      <c r="D5059" s="68" t="s">
        <v>50</v>
      </c>
      <c r="E5059" s="70" t="s">
        <v>82</v>
      </c>
      <c r="F5059" s="4" t="s">
        <v>2037</v>
      </c>
      <c r="G5059" s="67">
        <v>44789</v>
      </c>
      <c r="H5059" s="67">
        <v>44803</v>
      </c>
      <c r="I5059" s="71">
        <f t="shared" si="274"/>
        <v>14</v>
      </c>
      <c r="J5059" s="72" t="s">
        <v>148</v>
      </c>
      <c r="K5059" s="72" t="s">
        <v>149</v>
      </c>
      <c r="L5059" s="73">
        <v>1</v>
      </c>
      <c r="M5059" s="73" t="s">
        <v>91</v>
      </c>
      <c r="N5059" s="68" t="str">
        <f>VLOOKUP(K5059,[1]人員授權表!D$3:G$249,4,0)</f>
        <v>無機</v>
      </c>
      <c r="O5059" s="70" t="str">
        <f>IF(J5059=[1]人員授權表!$C$85,"Casper李羿勳",IF(J5059=[1]人員授權表!$C$188,"Iring陳俊明",IF(J5059=[1]人員授權表!$C$189,"Brian陳泓霖",VLOOKUP(K5059,[1]人員授權表!D$2:E$249,2,FALSE))))</f>
        <v>Vicky游崴涵</v>
      </c>
      <c r="P5059" s="67">
        <f t="shared" si="276"/>
        <v>44801</v>
      </c>
      <c r="Q5059" s="75" t="str">
        <f t="shared" si="275"/>
        <v>週日</v>
      </c>
      <c r="R5059" s="80">
        <v>44795</v>
      </c>
      <c r="AA5059" s="1"/>
    </row>
    <row r="5060" spans="2:28">
      <c r="B5060" s="66">
        <v>44784</v>
      </c>
      <c r="D5060" s="68" t="s">
        <v>50</v>
      </c>
      <c r="E5060" s="70" t="s">
        <v>82</v>
      </c>
      <c r="F5060" s="4" t="s">
        <v>2038</v>
      </c>
      <c r="G5060" s="67">
        <v>44789</v>
      </c>
      <c r="H5060" s="67">
        <v>44803</v>
      </c>
      <c r="I5060" s="71">
        <f t="shared" si="274"/>
        <v>14</v>
      </c>
      <c r="J5060" s="72" t="s">
        <v>125</v>
      </c>
      <c r="K5060" s="72" t="s">
        <v>144</v>
      </c>
      <c r="L5060" s="73">
        <v>1</v>
      </c>
      <c r="M5060" s="73" t="s">
        <v>91</v>
      </c>
      <c r="N5060" s="68" t="str">
        <f>VLOOKUP(K5060,[1]人員授權表!D$3:G$249,4,0)</f>
        <v>有機</v>
      </c>
      <c r="O5060" s="70" t="str">
        <f>IF(J5060=[1]人員授權表!$C$85,"Casper李羿勳",IF(J5060=[1]人員授權表!$C$188,"Iring陳俊明",IF(J5060=[1]人員授權表!$C$189,"Brian陳泓霖",VLOOKUP(K5060,[1]人員授權表!D$2:E$249,2,FALSE))))</f>
        <v>Lucy黃詩婷</v>
      </c>
      <c r="P5060" s="67">
        <f t="shared" si="276"/>
        <v>44801</v>
      </c>
      <c r="Q5060" s="75" t="str">
        <f t="shared" si="275"/>
        <v>週日</v>
      </c>
      <c r="R5060" s="80">
        <v>44795</v>
      </c>
      <c r="AA5060" s="1"/>
    </row>
    <row r="5061" spans="2:28">
      <c r="B5061" s="66">
        <v>44784</v>
      </c>
      <c r="D5061" s="68" t="s">
        <v>50</v>
      </c>
      <c r="E5061" s="70" t="s">
        <v>82</v>
      </c>
      <c r="F5061" s="4" t="s">
        <v>2038</v>
      </c>
      <c r="G5061" s="67">
        <v>44789</v>
      </c>
      <c r="H5061" s="67">
        <v>44803</v>
      </c>
      <c r="I5061" s="71">
        <f t="shared" si="274"/>
        <v>14</v>
      </c>
      <c r="J5061" s="72" t="s">
        <v>141</v>
      </c>
      <c r="K5061" s="72" t="s">
        <v>142</v>
      </c>
      <c r="L5061" s="73">
        <v>1</v>
      </c>
      <c r="M5061" s="73" t="s">
        <v>91</v>
      </c>
      <c r="N5061" s="68" t="str">
        <f>VLOOKUP(K5061,[1]人員授權表!D$3:G$249,4,0)</f>
        <v>無機</v>
      </c>
      <c r="O5061" s="70" t="str">
        <f>IF(J5061=[1]人員授權表!$C$85,"Casper李羿勳",IF(J5061=[1]人員授權表!$C$188,"Iring陳俊明",IF(J5061=[1]人員授權表!$C$189,"Brian陳泓霖",VLOOKUP(K5061,[1]人員授權表!D$2:E$249,2,FALSE))))</f>
        <v>Dennis陳汶宏</v>
      </c>
      <c r="P5061" s="67">
        <f t="shared" si="276"/>
        <v>44801</v>
      </c>
      <c r="Q5061" s="75" t="str">
        <f t="shared" si="275"/>
        <v>週日</v>
      </c>
      <c r="R5061" s="80">
        <v>44793</v>
      </c>
      <c r="AA5061" s="1"/>
    </row>
    <row r="5062" spans="2:28">
      <c r="B5062" s="66">
        <v>44784</v>
      </c>
      <c r="D5062" s="68" t="s">
        <v>50</v>
      </c>
      <c r="E5062" s="70" t="s">
        <v>82</v>
      </c>
      <c r="F5062" s="4" t="s">
        <v>2038</v>
      </c>
      <c r="G5062" s="67">
        <v>44789</v>
      </c>
      <c r="H5062" s="67">
        <v>44803</v>
      </c>
      <c r="I5062" s="71">
        <f t="shared" si="274"/>
        <v>14</v>
      </c>
      <c r="J5062" s="72" t="s">
        <v>148</v>
      </c>
      <c r="K5062" s="72" t="s">
        <v>149</v>
      </c>
      <c r="L5062" s="73">
        <v>1</v>
      </c>
      <c r="M5062" s="73" t="s">
        <v>91</v>
      </c>
      <c r="N5062" s="68" t="str">
        <f>VLOOKUP(K5062,[1]人員授權表!D$3:G$249,4,0)</f>
        <v>無機</v>
      </c>
      <c r="O5062" s="70" t="str">
        <f>IF(J5062=[1]人員授權表!$C$85,"Casper李羿勳",IF(J5062=[1]人員授權表!$C$188,"Iring陳俊明",IF(J5062=[1]人員授權表!$C$189,"Brian陳泓霖",VLOOKUP(K5062,[1]人員授權表!D$2:E$249,2,FALSE))))</f>
        <v>Vicky游崴涵</v>
      </c>
      <c r="P5062" s="67">
        <f t="shared" si="276"/>
        <v>44801</v>
      </c>
      <c r="Q5062" s="75" t="str">
        <f t="shared" si="275"/>
        <v>週日</v>
      </c>
      <c r="R5062" s="80">
        <v>44795</v>
      </c>
      <c r="AA5062" s="1"/>
    </row>
    <row r="5063" spans="2:28">
      <c r="B5063" s="66">
        <v>44784</v>
      </c>
      <c r="C5063" s="67">
        <v>44795</v>
      </c>
      <c r="D5063" s="68" t="s">
        <v>50</v>
      </c>
      <c r="E5063" s="70" t="s">
        <v>879</v>
      </c>
      <c r="F5063" s="4" t="s">
        <v>2039</v>
      </c>
      <c r="G5063" s="67">
        <v>44788</v>
      </c>
      <c r="H5063" s="101">
        <v>44803</v>
      </c>
      <c r="I5063" s="71">
        <f t="shared" ref="I5063:I5126" si="277">_xlfn.DAYS(H5063,G5063)</f>
        <v>15</v>
      </c>
      <c r="J5063" s="72" t="s">
        <v>326</v>
      </c>
      <c r="K5063" s="72" t="s">
        <v>170</v>
      </c>
      <c r="L5063" s="73">
        <v>4</v>
      </c>
      <c r="M5063" s="73" t="s">
        <v>104</v>
      </c>
      <c r="N5063" s="68" t="str">
        <f>VLOOKUP(K5063,[1]人員授權表!D$3:G$249,4,0)</f>
        <v>有機</v>
      </c>
      <c r="O5063" s="70" t="str">
        <f>IF(J5063=[1]人員授權表!$C$85,"Casper李羿勳",IF(J5063=[1]人員授權表!$C$188,"Iring陳俊明",IF(J5063=[1]人員授權表!$C$189,"Brian陳泓霖",VLOOKUP(K5063,[1]人員授權表!D$2:E$249,2,FALSE))))</f>
        <v>Elle黃雅琪&amp;
Marco陳鴻鈞</v>
      </c>
      <c r="P5063" s="67">
        <f t="shared" si="276"/>
        <v>44801</v>
      </c>
      <c r="Q5063" s="75" t="str">
        <f t="shared" ref="Q5063:Q5126" si="278">TEXT(P5063,"aaa")</f>
        <v>週日</v>
      </c>
      <c r="R5063" s="80">
        <v>44800</v>
      </c>
      <c r="AA5063" s="1"/>
    </row>
    <row r="5064" spans="2:28">
      <c r="B5064" s="66">
        <v>44790</v>
      </c>
      <c r="D5064" s="68" t="s">
        <v>50</v>
      </c>
      <c r="E5064" s="70" t="s">
        <v>82</v>
      </c>
      <c r="F5064" s="4" t="s">
        <v>2040</v>
      </c>
      <c r="G5064" s="67">
        <v>44789</v>
      </c>
      <c r="H5064" s="67">
        <v>44803</v>
      </c>
      <c r="I5064" s="71">
        <f t="shared" si="277"/>
        <v>14</v>
      </c>
      <c r="J5064" s="72" t="s">
        <v>181</v>
      </c>
      <c r="K5064" s="72" t="s">
        <v>182</v>
      </c>
      <c r="L5064" s="73">
        <v>5</v>
      </c>
      <c r="M5064" s="73" t="s">
        <v>104</v>
      </c>
      <c r="N5064" s="68" t="str">
        <f>VLOOKUP(K5064,[1]人員授權表!D$3:G$249,4,0)</f>
        <v>有機</v>
      </c>
      <c r="O5064" s="70" t="str">
        <f>IF(J5064=[1]人員授權表!$C$85,"Casper李羿勳",IF(J5064=[1]人員授權表!$C$188,"Iring陳俊明",IF(J5064=[1]人員授權表!$C$189,"Brian陳泓霖",VLOOKUP(K5064,[1]人員授權表!D$2:E$249,2,FALSE))))</f>
        <v>Sara王淑玲</v>
      </c>
      <c r="P5064" s="67">
        <f t="shared" si="276"/>
        <v>44801</v>
      </c>
      <c r="Q5064" s="75" t="str">
        <f t="shared" si="278"/>
        <v>週日</v>
      </c>
      <c r="R5064" s="80">
        <v>44799</v>
      </c>
      <c r="AA5064" s="102">
        <v>13</v>
      </c>
      <c r="AB5064" s="103" t="s">
        <v>1759</v>
      </c>
    </row>
    <row r="5065" spans="2:28">
      <c r="B5065" s="66">
        <v>44790</v>
      </c>
      <c r="D5065" s="68" t="s">
        <v>50</v>
      </c>
      <c r="E5065" s="70" t="s">
        <v>82</v>
      </c>
      <c r="F5065" s="4" t="s">
        <v>2041</v>
      </c>
      <c r="G5065" s="67">
        <v>44789</v>
      </c>
      <c r="H5065" s="67">
        <v>44803</v>
      </c>
      <c r="I5065" s="71">
        <f t="shared" si="277"/>
        <v>14</v>
      </c>
      <c r="J5065" s="72" t="s">
        <v>326</v>
      </c>
      <c r="K5065" s="72" t="s">
        <v>170</v>
      </c>
      <c r="L5065" s="73">
        <v>4</v>
      </c>
      <c r="M5065" s="73" t="s">
        <v>104</v>
      </c>
      <c r="N5065" s="68" t="str">
        <f>VLOOKUP(K5065,[1]人員授權表!D$3:G$249,4,0)</f>
        <v>有機</v>
      </c>
      <c r="O5065" s="70" t="str">
        <f>IF(J5065=[1]人員授權表!$C$85,"Casper李羿勳",IF(J5065=[1]人員授權表!$C$188,"Iring陳俊明",IF(J5065=[1]人員授權表!$C$189,"Brian陳泓霖",VLOOKUP(K5065,[1]人員授權表!D$2:E$249,2,FALSE))))</f>
        <v>Elle黃雅琪&amp;
Marco陳鴻鈞</v>
      </c>
      <c r="P5065" s="67">
        <f t="shared" si="276"/>
        <v>44801</v>
      </c>
      <c r="Q5065" s="75" t="str">
        <f t="shared" si="278"/>
        <v>週日</v>
      </c>
      <c r="R5065" s="80">
        <v>44800</v>
      </c>
      <c r="AA5065" s="102">
        <v>13</v>
      </c>
      <c r="AB5065" s="103" t="s">
        <v>1759</v>
      </c>
    </row>
    <row r="5066" spans="2:28">
      <c r="B5066" s="66">
        <v>44795</v>
      </c>
      <c r="D5066" s="68" t="s">
        <v>50</v>
      </c>
      <c r="E5066" s="70" t="s">
        <v>82</v>
      </c>
      <c r="F5066" s="70" t="s">
        <v>2042</v>
      </c>
      <c r="G5066" s="67">
        <v>44784</v>
      </c>
      <c r="H5066" s="67">
        <v>44804</v>
      </c>
      <c r="I5066" s="71">
        <f t="shared" si="277"/>
        <v>20</v>
      </c>
      <c r="J5066" s="72" t="s">
        <v>2043</v>
      </c>
      <c r="K5066" s="72" t="s">
        <v>395</v>
      </c>
      <c r="L5066" s="73">
        <v>1</v>
      </c>
      <c r="M5066" s="73" t="s">
        <v>268</v>
      </c>
      <c r="N5066" s="68" t="str">
        <f>VLOOKUP(K5066,[1]人員授權表!D$3:G$249,4,0)</f>
        <v>無機</v>
      </c>
      <c r="O5066" s="70" t="str">
        <f>IF(J5066=[1]人員授權表!$C$85,"Casper李羿勳",IF(J5066=[1]人員授權表!$C$188,"Iring陳俊明",IF(J5066=[1]人員授權表!$C$189,"Brian陳泓霖",VLOOKUP(K5066,[1]人員授權表!D$2:E$249,2,FALSE))))</f>
        <v>Ken張智凱</v>
      </c>
      <c r="P5066" s="67">
        <f t="shared" si="276"/>
        <v>44802</v>
      </c>
      <c r="Q5066" s="75" t="str">
        <f t="shared" si="278"/>
        <v>週一</v>
      </c>
      <c r="R5066" s="80">
        <v>44795</v>
      </c>
      <c r="AA5066" s="1"/>
    </row>
    <row r="5067" spans="2:28">
      <c r="B5067" s="66">
        <v>44791</v>
      </c>
      <c r="D5067" s="68" t="s">
        <v>50</v>
      </c>
      <c r="E5067" s="70" t="s">
        <v>879</v>
      </c>
      <c r="F5067" s="4" t="s">
        <v>1993</v>
      </c>
      <c r="G5067" s="67">
        <v>44790</v>
      </c>
      <c r="H5067" s="67">
        <v>44804</v>
      </c>
      <c r="I5067" s="71">
        <f t="shared" si="277"/>
        <v>14</v>
      </c>
      <c r="J5067" s="72" t="s">
        <v>528</v>
      </c>
      <c r="K5067" s="72" t="s">
        <v>126</v>
      </c>
      <c r="L5067" s="73">
        <v>1</v>
      </c>
      <c r="M5067" s="73" t="s">
        <v>91</v>
      </c>
      <c r="N5067" s="68" t="str">
        <f>VLOOKUP(K5067,[1]人員授權表!D$3:G$249,4,0)</f>
        <v>有機</v>
      </c>
      <c r="O5067" s="70" t="str">
        <f>IF(J5067=[1]人員授權表!$C$85,"Casper李羿勳",IF(J5067=[1]人員授權表!$C$188,"Iring陳俊明",IF(J5067=[1]人員授權表!$C$189,"Brian陳泓霖",VLOOKUP(K5067,[1]人員授權表!D$2:E$249,2,FALSE))))</f>
        <v>Lucy黃詩婷</v>
      </c>
      <c r="P5067" s="67">
        <f t="shared" si="276"/>
        <v>44802</v>
      </c>
      <c r="Q5067" s="75" t="str">
        <f t="shared" si="278"/>
        <v>週一</v>
      </c>
      <c r="R5067" s="80">
        <v>44795</v>
      </c>
      <c r="AA5067" s="102">
        <v>15</v>
      </c>
      <c r="AB5067" s="103" t="s">
        <v>1955</v>
      </c>
    </row>
    <row r="5068" spans="2:28">
      <c r="B5068" s="66">
        <v>44784</v>
      </c>
      <c r="D5068" s="68" t="s">
        <v>50</v>
      </c>
      <c r="E5068" s="70" t="s">
        <v>82</v>
      </c>
      <c r="F5068" s="4" t="s">
        <v>2044</v>
      </c>
      <c r="G5068" s="67">
        <v>44790</v>
      </c>
      <c r="H5068" s="67">
        <v>44804</v>
      </c>
      <c r="I5068" s="71">
        <f t="shared" si="277"/>
        <v>14</v>
      </c>
      <c r="J5068" s="72" t="s">
        <v>528</v>
      </c>
      <c r="K5068" s="72" t="s">
        <v>126</v>
      </c>
      <c r="L5068" s="73">
        <v>1</v>
      </c>
      <c r="M5068" s="73" t="s">
        <v>91</v>
      </c>
      <c r="N5068" s="68" t="str">
        <f>VLOOKUP(K5068,[1]人員授權表!D$3:G$249,4,0)</f>
        <v>有機</v>
      </c>
      <c r="O5068" s="70" t="str">
        <f>IF(J5068=[1]人員授權表!$C$85,"Casper李羿勳",IF(J5068=[1]人員授權表!$C$188,"Iring陳俊明",IF(J5068=[1]人員授權表!$C$189,"Brian陳泓霖",VLOOKUP(K5068,[1]人員授權表!D$2:E$249,2,FALSE))))</f>
        <v>Lucy黃詩婷</v>
      </c>
      <c r="P5068" s="67">
        <f t="shared" si="276"/>
        <v>44802</v>
      </c>
      <c r="Q5068" s="75" t="str">
        <f t="shared" si="278"/>
        <v>週一</v>
      </c>
      <c r="R5068" s="80">
        <v>44795</v>
      </c>
      <c r="AA5068" s="1"/>
    </row>
    <row r="5069" spans="2:28">
      <c r="B5069" s="66">
        <v>44784</v>
      </c>
      <c r="D5069" s="68" t="s">
        <v>50</v>
      </c>
      <c r="E5069" s="70" t="s">
        <v>82</v>
      </c>
      <c r="F5069" s="4" t="s">
        <v>2044</v>
      </c>
      <c r="G5069" s="67">
        <v>44790</v>
      </c>
      <c r="H5069" s="67">
        <v>44804</v>
      </c>
      <c r="I5069" s="71">
        <f t="shared" si="277"/>
        <v>14</v>
      </c>
      <c r="J5069" s="72" t="s">
        <v>141</v>
      </c>
      <c r="K5069" s="72" t="s">
        <v>142</v>
      </c>
      <c r="L5069" s="73">
        <v>1</v>
      </c>
      <c r="M5069" s="73" t="s">
        <v>91</v>
      </c>
      <c r="N5069" s="68" t="str">
        <f>VLOOKUP(K5069,[1]人員授權表!D$3:G$249,4,0)</f>
        <v>無機</v>
      </c>
      <c r="O5069" s="70" t="str">
        <f>IF(J5069=[1]人員授權表!$C$85,"Casper李羿勳",IF(J5069=[1]人員授權表!$C$188,"Iring陳俊明",IF(J5069=[1]人員授權表!$C$189,"Brian陳泓霖",VLOOKUP(K5069,[1]人員授權表!D$2:E$249,2,FALSE))))</f>
        <v>Dennis陳汶宏</v>
      </c>
      <c r="P5069" s="67">
        <f t="shared" si="276"/>
        <v>44802</v>
      </c>
      <c r="Q5069" s="75" t="str">
        <f t="shared" si="278"/>
        <v>週一</v>
      </c>
      <c r="R5069" s="80">
        <v>44793</v>
      </c>
      <c r="AA5069" s="1"/>
    </row>
    <row r="5070" spans="2:28">
      <c r="B5070" s="66">
        <v>44784</v>
      </c>
      <c r="D5070" s="68" t="s">
        <v>50</v>
      </c>
      <c r="E5070" s="70" t="s">
        <v>82</v>
      </c>
      <c r="F5070" s="4" t="s">
        <v>2044</v>
      </c>
      <c r="G5070" s="67">
        <v>44790</v>
      </c>
      <c r="H5070" s="67">
        <v>44804</v>
      </c>
      <c r="I5070" s="71">
        <f t="shared" si="277"/>
        <v>14</v>
      </c>
      <c r="J5070" s="72" t="s">
        <v>148</v>
      </c>
      <c r="K5070" s="72" t="s">
        <v>149</v>
      </c>
      <c r="L5070" s="73">
        <v>1</v>
      </c>
      <c r="M5070" s="73" t="s">
        <v>91</v>
      </c>
      <c r="N5070" s="68" t="str">
        <f>VLOOKUP(K5070,[1]人員授權表!D$3:G$249,4,0)</f>
        <v>無機</v>
      </c>
      <c r="O5070" s="70" t="str">
        <f>IF(J5070=[1]人員授權表!$C$85,"Casper李羿勳",IF(J5070=[1]人員授權表!$C$188,"Iring陳俊明",IF(J5070=[1]人員授權表!$C$189,"Brian陳泓霖",VLOOKUP(K5070,[1]人員授權表!D$2:E$249,2,FALSE))))</f>
        <v>Vicky游崴涵</v>
      </c>
      <c r="P5070" s="67">
        <f t="shared" si="276"/>
        <v>44802</v>
      </c>
      <c r="Q5070" s="75" t="str">
        <f t="shared" si="278"/>
        <v>週一</v>
      </c>
      <c r="R5070" s="80">
        <v>44795</v>
      </c>
      <c r="AA5070" s="1"/>
    </row>
    <row r="5071" spans="2:28">
      <c r="B5071" s="66">
        <v>44784</v>
      </c>
      <c r="D5071" s="68" t="s">
        <v>50</v>
      </c>
      <c r="E5071" s="70" t="s">
        <v>82</v>
      </c>
      <c r="F5071" s="4" t="s">
        <v>2045</v>
      </c>
      <c r="G5071" s="67">
        <v>44790</v>
      </c>
      <c r="H5071" s="67">
        <v>44804</v>
      </c>
      <c r="I5071" s="71">
        <f t="shared" si="277"/>
        <v>14</v>
      </c>
      <c r="J5071" s="72" t="s">
        <v>528</v>
      </c>
      <c r="K5071" s="72" t="s">
        <v>126</v>
      </c>
      <c r="L5071" s="73">
        <v>1</v>
      </c>
      <c r="M5071" s="73" t="s">
        <v>91</v>
      </c>
      <c r="N5071" s="68" t="str">
        <f>VLOOKUP(K5071,[1]人員授權表!D$3:G$249,4,0)</f>
        <v>有機</v>
      </c>
      <c r="O5071" s="70" t="str">
        <f>IF(J5071=[1]人員授權表!$C$85,"Casper李羿勳",IF(J5071=[1]人員授權表!$C$188,"Iring陳俊明",IF(J5071=[1]人員授權表!$C$189,"Brian陳泓霖",VLOOKUP(K5071,[1]人員授權表!D$2:E$249,2,FALSE))))</f>
        <v>Lucy黃詩婷</v>
      </c>
      <c r="P5071" s="67">
        <f t="shared" si="276"/>
        <v>44802</v>
      </c>
      <c r="Q5071" s="75" t="str">
        <f t="shared" si="278"/>
        <v>週一</v>
      </c>
      <c r="R5071" s="80">
        <v>44795</v>
      </c>
      <c r="AA5071" s="1"/>
    </row>
    <row r="5072" spans="2:28">
      <c r="B5072" s="66">
        <v>44784</v>
      </c>
      <c r="D5072" s="68" t="s">
        <v>50</v>
      </c>
      <c r="E5072" s="70" t="s">
        <v>82</v>
      </c>
      <c r="F5072" s="4" t="s">
        <v>2045</v>
      </c>
      <c r="G5072" s="67">
        <v>44790</v>
      </c>
      <c r="H5072" s="67">
        <v>44804</v>
      </c>
      <c r="I5072" s="71">
        <f t="shared" si="277"/>
        <v>14</v>
      </c>
      <c r="J5072" s="72" t="s">
        <v>141</v>
      </c>
      <c r="K5072" s="72" t="s">
        <v>142</v>
      </c>
      <c r="L5072" s="73">
        <v>1</v>
      </c>
      <c r="M5072" s="73" t="s">
        <v>91</v>
      </c>
      <c r="N5072" s="68" t="str">
        <f>VLOOKUP(K5072,[1]人員授權表!D$3:G$249,4,0)</f>
        <v>無機</v>
      </c>
      <c r="O5072" s="70" t="str">
        <f>IF(J5072=[1]人員授權表!$C$85,"Casper李羿勳",IF(J5072=[1]人員授權表!$C$188,"Iring陳俊明",IF(J5072=[1]人員授權表!$C$189,"Brian陳泓霖",VLOOKUP(K5072,[1]人員授權表!D$2:E$249,2,FALSE))))</f>
        <v>Dennis陳汶宏</v>
      </c>
      <c r="P5072" s="67">
        <f t="shared" si="276"/>
        <v>44802</v>
      </c>
      <c r="Q5072" s="75" t="str">
        <f t="shared" si="278"/>
        <v>週一</v>
      </c>
      <c r="R5072" s="80">
        <v>44793</v>
      </c>
      <c r="AA5072" s="1"/>
    </row>
    <row r="5073" spans="2:28">
      <c r="B5073" s="66">
        <v>44784</v>
      </c>
      <c r="D5073" s="68" t="s">
        <v>50</v>
      </c>
      <c r="E5073" s="70" t="s">
        <v>82</v>
      </c>
      <c r="F5073" s="4" t="s">
        <v>2045</v>
      </c>
      <c r="G5073" s="67">
        <v>44790</v>
      </c>
      <c r="H5073" s="67">
        <v>44804</v>
      </c>
      <c r="I5073" s="71">
        <f t="shared" si="277"/>
        <v>14</v>
      </c>
      <c r="J5073" s="72" t="s">
        <v>148</v>
      </c>
      <c r="K5073" s="72" t="s">
        <v>149</v>
      </c>
      <c r="L5073" s="73">
        <v>1</v>
      </c>
      <c r="M5073" s="73" t="s">
        <v>91</v>
      </c>
      <c r="N5073" s="68" t="str">
        <f>VLOOKUP(K5073,[1]人員授權表!D$3:G$249,4,0)</f>
        <v>無機</v>
      </c>
      <c r="O5073" s="70" t="str">
        <f>IF(J5073=[1]人員授權表!$C$85,"Casper李羿勳",IF(J5073=[1]人員授權表!$C$188,"Iring陳俊明",IF(J5073=[1]人員授權表!$C$189,"Brian陳泓霖",VLOOKUP(K5073,[1]人員授權表!D$2:E$249,2,FALSE))))</f>
        <v>Vicky游崴涵</v>
      </c>
      <c r="P5073" s="67">
        <f t="shared" si="276"/>
        <v>44802</v>
      </c>
      <c r="Q5073" s="75" t="str">
        <f t="shared" si="278"/>
        <v>週一</v>
      </c>
      <c r="R5073" s="80">
        <v>44795</v>
      </c>
      <c r="AA5073" s="1"/>
    </row>
    <row r="5074" spans="2:28">
      <c r="B5074" s="66">
        <v>44784</v>
      </c>
      <c r="D5074" s="68" t="s">
        <v>50</v>
      </c>
      <c r="E5074" s="70" t="s">
        <v>82</v>
      </c>
      <c r="F5074" s="4" t="s">
        <v>2046</v>
      </c>
      <c r="G5074" s="67">
        <v>44790</v>
      </c>
      <c r="H5074" s="67">
        <v>44804</v>
      </c>
      <c r="I5074" s="71">
        <f t="shared" si="277"/>
        <v>14</v>
      </c>
      <c r="J5074" s="72" t="s">
        <v>528</v>
      </c>
      <c r="K5074" s="72" t="s">
        <v>126</v>
      </c>
      <c r="L5074" s="73">
        <v>1</v>
      </c>
      <c r="M5074" s="73" t="s">
        <v>91</v>
      </c>
      <c r="N5074" s="68" t="str">
        <f>VLOOKUP(K5074,[1]人員授權表!D$3:G$249,4,0)</f>
        <v>有機</v>
      </c>
      <c r="O5074" s="70" t="str">
        <f>IF(J5074=[1]人員授權表!$C$85,"Casper李羿勳",IF(J5074=[1]人員授權表!$C$188,"Iring陳俊明",IF(J5074=[1]人員授權表!$C$189,"Brian陳泓霖",VLOOKUP(K5074,[1]人員授權表!D$2:E$249,2,FALSE))))</f>
        <v>Lucy黃詩婷</v>
      </c>
      <c r="P5074" s="67">
        <f t="shared" si="276"/>
        <v>44802</v>
      </c>
      <c r="Q5074" s="75" t="str">
        <f t="shared" si="278"/>
        <v>週一</v>
      </c>
      <c r="R5074" s="80">
        <v>44795</v>
      </c>
      <c r="AA5074" s="1"/>
    </row>
    <row r="5075" spans="2:28">
      <c r="B5075" s="66">
        <v>44784</v>
      </c>
      <c r="D5075" s="68" t="s">
        <v>50</v>
      </c>
      <c r="E5075" s="70" t="s">
        <v>82</v>
      </c>
      <c r="F5075" s="4" t="s">
        <v>2046</v>
      </c>
      <c r="G5075" s="67">
        <v>44790</v>
      </c>
      <c r="H5075" s="67">
        <v>44804</v>
      </c>
      <c r="I5075" s="71">
        <f t="shared" si="277"/>
        <v>14</v>
      </c>
      <c r="J5075" s="72" t="s">
        <v>141</v>
      </c>
      <c r="K5075" s="72" t="s">
        <v>142</v>
      </c>
      <c r="L5075" s="73">
        <v>1</v>
      </c>
      <c r="M5075" s="73" t="s">
        <v>91</v>
      </c>
      <c r="N5075" s="68" t="str">
        <f>VLOOKUP(K5075,[1]人員授權表!D$3:G$249,4,0)</f>
        <v>無機</v>
      </c>
      <c r="O5075" s="70" t="str">
        <f>IF(J5075=[1]人員授權表!$C$85,"Casper李羿勳",IF(J5075=[1]人員授權表!$C$188,"Iring陳俊明",IF(J5075=[1]人員授權表!$C$189,"Brian陳泓霖",VLOOKUP(K5075,[1]人員授權表!D$2:E$249,2,FALSE))))</f>
        <v>Dennis陳汶宏</v>
      </c>
      <c r="P5075" s="67">
        <f t="shared" si="276"/>
        <v>44802</v>
      </c>
      <c r="Q5075" s="75" t="str">
        <f t="shared" si="278"/>
        <v>週一</v>
      </c>
      <c r="R5075" s="80">
        <v>44793</v>
      </c>
      <c r="AA5075" s="1"/>
    </row>
    <row r="5076" spans="2:28">
      <c r="B5076" s="66">
        <v>44784</v>
      </c>
      <c r="D5076" s="68" t="s">
        <v>50</v>
      </c>
      <c r="E5076" s="70" t="s">
        <v>82</v>
      </c>
      <c r="F5076" s="4" t="s">
        <v>2046</v>
      </c>
      <c r="G5076" s="67">
        <v>44790</v>
      </c>
      <c r="H5076" s="67">
        <v>44804</v>
      </c>
      <c r="I5076" s="71">
        <f t="shared" si="277"/>
        <v>14</v>
      </c>
      <c r="J5076" s="72" t="s">
        <v>148</v>
      </c>
      <c r="K5076" s="72" t="s">
        <v>149</v>
      </c>
      <c r="L5076" s="73">
        <v>1</v>
      </c>
      <c r="M5076" s="73" t="s">
        <v>91</v>
      </c>
      <c r="N5076" s="68" t="str">
        <f>VLOOKUP(K5076,[1]人員授權表!D$3:G$249,4,0)</f>
        <v>無機</v>
      </c>
      <c r="O5076" s="70" t="str">
        <f>IF(J5076=[1]人員授權表!$C$85,"Casper李羿勳",IF(J5076=[1]人員授權表!$C$188,"Iring陳俊明",IF(J5076=[1]人員授權表!$C$189,"Brian陳泓霖",VLOOKUP(K5076,[1]人員授權表!D$2:E$249,2,FALSE))))</f>
        <v>Vicky游崴涵</v>
      </c>
      <c r="P5076" s="67">
        <f t="shared" si="276"/>
        <v>44802</v>
      </c>
      <c r="Q5076" s="75" t="str">
        <f t="shared" si="278"/>
        <v>週一</v>
      </c>
      <c r="R5076" s="80">
        <v>44795</v>
      </c>
      <c r="AA5076" s="1"/>
    </row>
    <row r="5077" spans="2:28">
      <c r="B5077" s="66">
        <v>44776</v>
      </c>
      <c r="C5077" s="67">
        <v>44790</v>
      </c>
      <c r="D5077" s="68" t="s">
        <v>50</v>
      </c>
      <c r="E5077" s="70" t="s">
        <v>82</v>
      </c>
      <c r="F5077" s="4" t="s">
        <v>2047</v>
      </c>
      <c r="G5077" s="67">
        <v>44784</v>
      </c>
      <c r="H5077" s="101">
        <v>44804</v>
      </c>
      <c r="I5077" s="71">
        <f t="shared" si="277"/>
        <v>20</v>
      </c>
      <c r="J5077" s="72" t="s">
        <v>195</v>
      </c>
      <c r="K5077" s="72" t="s">
        <v>345</v>
      </c>
      <c r="L5077" s="110">
        <v>14</v>
      </c>
      <c r="M5077" s="73" t="s">
        <v>108</v>
      </c>
      <c r="N5077" s="68" t="str">
        <f>VLOOKUP(K5077,[1]人員授權表!D$3:G$249,4,0)</f>
        <v>無機</v>
      </c>
      <c r="O5077" s="70" t="str">
        <f>IF(J5077=[1]人員授權表!$C$85,"Casper李羿勳",IF(J5077=[1]人員授權表!$C$188,"Iring陳俊明",IF(J5077=[1]人員授權表!$C$189,"Brian陳泓霖",VLOOKUP(K5077,[1]人員授權表!D$2:E$249,2,FALSE))))</f>
        <v>Debby胡萱黛</v>
      </c>
      <c r="P5077" s="67">
        <f t="shared" si="276"/>
        <v>44802</v>
      </c>
      <c r="Q5077" s="75" t="str">
        <f t="shared" si="278"/>
        <v>週一</v>
      </c>
      <c r="R5077" s="80">
        <v>44800</v>
      </c>
      <c r="AA5077" s="1"/>
    </row>
    <row r="5078" spans="2:28">
      <c r="B5078" s="66">
        <v>44790</v>
      </c>
      <c r="D5078" s="68" t="s">
        <v>50</v>
      </c>
      <c r="E5078" s="70" t="s">
        <v>82</v>
      </c>
      <c r="F5078" s="4" t="s">
        <v>2048</v>
      </c>
      <c r="G5078" s="67">
        <v>44788</v>
      </c>
      <c r="H5078" s="67">
        <v>44804</v>
      </c>
      <c r="I5078" s="71">
        <f t="shared" si="277"/>
        <v>16</v>
      </c>
      <c r="J5078" s="72" t="s">
        <v>133</v>
      </c>
      <c r="K5078" s="72" t="s">
        <v>98</v>
      </c>
      <c r="L5078" s="73">
        <v>1</v>
      </c>
      <c r="M5078" s="73" t="s">
        <v>108</v>
      </c>
      <c r="N5078" s="68" t="str">
        <f>VLOOKUP(K5078,[1]人員授權表!D$3:G$249,4,0)</f>
        <v>無機</v>
      </c>
      <c r="O5078" s="70" t="str">
        <f>IF(J5078=[1]人員授權表!$C$85,"Casper李羿勳",IF(J5078=[1]人員授權表!$C$188,"Iring陳俊明",IF(J5078=[1]人員授權表!$C$189,"Brian陳泓霖",VLOOKUP(K5078,[1]人員授權表!D$2:E$249,2,FALSE))))</f>
        <v>Brian陳泓霖</v>
      </c>
      <c r="P5078" s="67">
        <f t="shared" si="276"/>
        <v>44802</v>
      </c>
      <c r="Q5078" s="75" t="str">
        <f t="shared" si="278"/>
        <v>週一</v>
      </c>
      <c r="R5078" s="80">
        <v>44799</v>
      </c>
      <c r="AA5078" s="102">
        <v>13</v>
      </c>
      <c r="AB5078" s="103" t="s">
        <v>1759</v>
      </c>
    </row>
    <row r="5079" spans="2:28">
      <c r="B5079" s="66">
        <v>44790</v>
      </c>
      <c r="D5079" s="68" t="s">
        <v>50</v>
      </c>
      <c r="E5079" s="70" t="s">
        <v>82</v>
      </c>
      <c r="F5079" s="4" t="s">
        <v>2048</v>
      </c>
      <c r="G5079" s="67">
        <v>44788</v>
      </c>
      <c r="H5079" s="67">
        <v>44804</v>
      </c>
      <c r="I5079" s="71">
        <f t="shared" si="277"/>
        <v>16</v>
      </c>
      <c r="J5079" s="72" t="s">
        <v>341</v>
      </c>
      <c r="K5079" s="72" t="s">
        <v>98</v>
      </c>
      <c r="L5079" s="73">
        <v>1</v>
      </c>
      <c r="M5079" s="73" t="s">
        <v>108</v>
      </c>
      <c r="N5079" s="68" t="str">
        <f>VLOOKUP(K5079,[1]人員授權表!D$3:G$249,4,0)</f>
        <v>無機</v>
      </c>
      <c r="O5079" s="70" t="str">
        <f>IF(J5079=[1]人員授權表!$C$85,"Casper李羿勳",IF(J5079=[1]人員授權表!$C$188,"Iring陳俊明",IF(J5079=[1]人員授權表!$C$189,"Brian陳泓霖",VLOOKUP(K5079,[1]人員授權表!D$2:E$249,2,FALSE))))</f>
        <v>Brian陳泓霖</v>
      </c>
      <c r="P5079" s="67">
        <f t="shared" si="276"/>
        <v>44802</v>
      </c>
      <c r="Q5079" s="75" t="str">
        <f t="shared" si="278"/>
        <v>週一</v>
      </c>
      <c r="R5079" s="80">
        <v>44799</v>
      </c>
      <c r="AA5079" s="102">
        <v>13</v>
      </c>
      <c r="AB5079" s="103" t="s">
        <v>1759</v>
      </c>
    </row>
    <row r="5080" spans="2:28">
      <c r="B5080" s="66">
        <v>44802</v>
      </c>
      <c r="D5080" s="68" t="s">
        <v>50</v>
      </c>
      <c r="E5080" s="70" t="s">
        <v>82</v>
      </c>
      <c r="F5080" s="4" t="s">
        <v>2048</v>
      </c>
      <c r="G5080" s="67">
        <v>44788</v>
      </c>
      <c r="H5080" s="67">
        <v>44804</v>
      </c>
      <c r="I5080" s="71">
        <f t="shared" si="277"/>
        <v>16</v>
      </c>
      <c r="J5080" s="72" t="s">
        <v>1861</v>
      </c>
      <c r="K5080" s="72" t="s">
        <v>2049</v>
      </c>
      <c r="L5080" s="73">
        <v>1</v>
      </c>
      <c r="M5080" s="73" t="s">
        <v>108</v>
      </c>
      <c r="N5080" s="68" t="s">
        <v>245</v>
      </c>
      <c r="O5080" s="70" t="s">
        <v>829</v>
      </c>
      <c r="P5080" s="67">
        <f t="shared" si="276"/>
        <v>44802</v>
      </c>
      <c r="Q5080" s="75" t="str">
        <f t="shared" si="278"/>
        <v>週一</v>
      </c>
      <c r="R5080" s="80">
        <v>44802</v>
      </c>
      <c r="AA5080" s="102"/>
      <c r="AB5080" s="103"/>
    </row>
    <row r="5081" spans="2:28">
      <c r="B5081" s="66">
        <v>44790</v>
      </c>
      <c r="D5081" s="68" t="s">
        <v>50</v>
      </c>
      <c r="E5081" s="70" t="s">
        <v>82</v>
      </c>
      <c r="F5081" s="4" t="s">
        <v>2050</v>
      </c>
      <c r="G5081" s="67">
        <v>44784</v>
      </c>
      <c r="H5081" s="67">
        <v>44804</v>
      </c>
      <c r="I5081" s="71">
        <f t="shared" si="277"/>
        <v>20</v>
      </c>
      <c r="J5081" s="72" t="s">
        <v>133</v>
      </c>
      <c r="K5081" s="72" t="s">
        <v>98</v>
      </c>
      <c r="L5081" s="73">
        <v>1</v>
      </c>
      <c r="M5081" s="73" t="s">
        <v>108</v>
      </c>
      <c r="N5081" s="68" t="str">
        <f>VLOOKUP(K5081,[1]人員授權表!D$3:G$249,4,0)</f>
        <v>無機</v>
      </c>
      <c r="O5081" s="70" t="str">
        <f>IF(J5081=[1]人員授權表!$C$85,"Casper李羿勳",IF(J5081=[1]人員授權表!$C$188,"Iring陳俊明",IF(J5081=[1]人員授權表!$C$189,"Brian陳泓霖",VLOOKUP(K5081,[1]人員授權表!D$2:E$249,2,FALSE))))</f>
        <v>Brian陳泓霖</v>
      </c>
      <c r="P5081" s="67">
        <f t="shared" ref="P5081:P5131" si="279">H5081-2</f>
        <v>44802</v>
      </c>
      <c r="Q5081" s="75" t="str">
        <f t="shared" si="278"/>
        <v>週一</v>
      </c>
      <c r="R5081" s="80">
        <v>44799</v>
      </c>
      <c r="AA5081" s="102">
        <v>13</v>
      </c>
      <c r="AB5081" s="103" t="s">
        <v>1759</v>
      </c>
    </row>
    <row r="5082" spans="2:28">
      <c r="B5082" s="66">
        <v>44790</v>
      </c>
      <c r="D5082" s="68" t="s">
        <v>50</v>
      </c>
      <c r="E5082" s="70" t="s">
        <v>82</v>
      </c>
      <c r="F5082" s="4" t="s">
        <v>2050</v>
      </c>
      <c r="G5082" s="67">
        <v>44784</v>
      </c>
      <c r="H5082" s="67">
        <v>44804</v>
      </c>
      <c r="I5082" s="71">
        <f t="shared" si="277"/>
        <v>20</v>
      </c>
      <c r="J5082" s="72" t="s">
        <v>341</v>
      </c>
      <c r="K5082" s="72" t="s">
        <v>98</v>
      </c>
      <c r="L5082" s="73">
        <v>1</v>
      </c>
      <c r="M5082" s="73" t="s">
        <v>108</v>
      </c>
      <c r="N5082" s="68" t="str">
        <f>VLOOKUP(K5082,[1]人員授權表!D$3:G$249,4,0)</f>
        <v>無機</v>
      </c>
      <c r="O5082" s="70" t="str">
        <f>IF(J5082=[1]人員授權表!$C$85,"Casper李羿勳",IF(J5082=[1]人員授權表!$C$188,"Iring陳俊明",IF(J5082=[1]人員授權表!$C$189,"Brian陳泓霖",VLOOKUP(K5082,[1]人員授權表!D$2:E$249,2,FALSE))))</f>
        <v>Brian陳泓霖</v>
      </c>
      <c r="P5082" s="67">
        <f t="shared" si="279"/>
        <v>44802</v>
      </c>
      <c r="Q5082" s="75" t="str">
        <f t="shared" si="278"/>
        <v>週一</v>
      </c>
      <c r="R5082" s="80">
        <v>44799</v>
      </c>
      <c r="AA5082" s="102">
        <v>13</v>
      </c>
      <c r="AB5082" s="103" t="s">
        <v>1759</v>
      </c>
    </row>
    <row r="5083" spans="2:28">
      <c r="B5083" s="66">
        <v>44802</v>
      </c>
      <c r="D5083" s="68" t="s">
        <v>50</v>
      </c>
      <c r="E5083" s="70" t="s">
        <v>82</v>
      </c>
      <c r="F5083" s="4" t="s">
        <v>2050</v>
      </c>
      <c r="G5083" s="67">
        <v>44784</v>
      </c>
      <c r="H5083" s="67">
        <v>44804</v>
      </c>
      <c r="I5083" s="71">
        <f t="shared" si="277"/>
        <v>20</v>
      </c>
      <c r="J5083" s="72" t="s">
        <v>1861</v>
      </c>
      <c r="K5083" s="72" t="s">
        <v>2049</v>
      </c>
      <c r="L5083" s="73">
        <v>1</v>
      </c>
      <c r="M5083" s="73" t="s">
        <v>108</v>
      </c>
      <c r="N5083" s="68" t="s">
        <v>245</v>
      </c>
      <c r="O5083" s="70" t="s">
        <v>829</v>
      </c>
      <c r="P5083" s="67">
        <f t="shared" si="279"/>
        <v>44802</v>
      </c>
      <c r="Q5083" s="75" t="str">
        <f t="shared" si="278"/>
        <v>週一</v>
      </c>
      <c r="R5083" s="80">
        <v>44802</v>
      </c>
      <c r="AA5083" s="102"/>
      <c r="AB5083" s="103"/>
    </row>
    <row r="5084" spans="2:28">
      <c r="B5084" s="66">
        <v>44790</v>
      </c>
      <c r="D5084" s="68" t="s">
        <v>50</v>
      </c>
      <c r="E5084" s="70" t="s">
        <v>82</v>
      </c>
      <c r="F5084" s="4" t="s">
        <v>2051</v>
      </c>
      <c r="G5084" s="67">
        <v>44784</v>
      </c>
      <c r="H5084" s="67">
        <v>44804</v>
      </c>
      <c r="I5084" s="71">
        <f t="shared" si="277"/>
        <v>20</v>
      </c>
      <c r="J5084" s="72" t="s">
        <v>133</v>
      </c>
      <c r="K5084" s="72" t="s">
        <v>98</v>
      </c>
      <c r="L5084" s="73">
        <v>1</v>
      </c>
      <c r="M5084" s="73" t="s">
        <v>108</v>
      </c>
      <c r="N5084" s="68" t="str">
        <f>VLOOKUP(K5084,[1]人員授權表!D$3:G$249,4,0)</f>
        <v>無機</v>
      </c>
      <c r="O5084" s="70" t="str">
        <f>IF(J5084=[1]人員授權表!$C$85,"Casper李羿勳",IF(J5084=[1]人員授權表!$C$188,"Iring陳俊明",IF(J5084=[1]人員授權表!$C$189,"Brian陳泓霖",VLOOKUP(K5084,[1]人員授權表!D$2:E$249,2,FALSE))))</f>
        <v>Brian陳泓霖</v>
      </c>
      <c r="P5084" s="67">
        <f t="shared" si="279"/>
        <v>44802</v>
      </c>
      <c r="Q5084" s="75" t="str">
        <f t="shared" si="278"/>
        <v>週一</v>
      </c>
      <c r="R5084" s="80">
        <v>44799</v>
      </c>
      <c r="AA5084" s="102">
        <v>13</v>
      </c>
      <c r="AB5084" s="103" t="s">
        <v>1759</v>
      </c>
    </row>
    <row r="5085" spans="2:28">
      <c r="B5085" s="66">
        <v>44790</v>
      </c>
      <c r="D5085" s="68" t="s">
        <v>50</v>
      </c>
      <c r="E5085" s="70" t="s">
        <v>82</v>
      </c>
      <c r="F5085" s="4" t="s">
        <v>2051</v>
      </c>
      <c r="G5085" s="67">
        <v>44784</v>
      </c>
      <c r="H5085" s="67">
        <v>44804</v>
      </c>
      <c r="I5085" s="71">
        <f t="shared" si="277"/>
        <v>20</v>
      </c>
      <c r="J5085" s="72" t="s">
        <v>341</v>
      </c>
      <c r="K5085" s="72" t="s">
        <v>98</v>
      </c>
      <c r="L5085" s="73">
        <v>1</v>
      </c>
      <c r="M5085" s="73" t="s">
        <v>108</v>
      </c>
      <c r="N5085" s="68" t="str">
        <f>VLOOKUP(K5085,[1]人員授權表!D$3:G$249,4,0)</f>
        <v>無機</v>
      </c>
      <c r="O5085" s="70" t="str">
        <f>IF(J5085=[1]人員授權表!$C$85,"Casper李羿勳",IF(J5085=[1]人員授權表!$C$188,"Iring陳俊明",IF(J5085=[1]人員授權表!$C$189,"Brian陳泓霖",VLOOKUP(K5085,[1]人員授權表!D$2:E$249,2,FALSE))))</f>
        <v>Brian陳泓霖</v>
      </c>
      <c r="P5085" s="67">
        <f t="shared" si="279"/>
        <v>44802</v>
      </c>
      <c r="Q5085" s="75" t="str">
        <f t="shared" si="278"/>
        <v>週一</v>
      </c>
      <c r="R5085" s="80">
        <v>44799</v>
      </c>
      <c r="AA5085" s="102">
        <v>13</v>
      </c>
      <c r="AB5085" s="103" t="s">
        <v>1759</v>
      </c>
    </row>
    <row r="5086" spans="2:28">
      <c r="B5086" s="66">
        <v>44802</v>
      </c>
      <c r="D5086" s="68" t="s">
        <v>50</v>
      </c>
      <c r="E5086" s="70" t="s">
        <v>82</v>
      </c>
      <c r="F5086" s="4" t="s">
        <v>2051</v>
      </c>
      <c r="G5086" s="67">
        <v>44784</v>
      </c>
      <c r="H5086" s="67">
        <v>44804</v>
      </c>
      <c r="I5086" s="71">
        <f t="shared" si="277"/>
        <v>20</v>
      </c>
      <c r="J5086" s="72" t="s">
        <v>1861</v>
      </c>
      <c r="K5086" s="72" t="s">
        <v>2049</v>
      </c>
      <c r="L5086" s="73">
        <v>1</v>
      </c>
      <c r="M5086" s="73" t="s">
        <v>108</v>
      </c>
      <c r="N5086" s="68" t="s">
        <v>245</v>
      </c>
      <c r="O5086" s="70" t="s">
        <v>829</v>
      </c>
      <c r="P5086" s="67">
        <f t="shared" si="279"/>
        <v>44802</v>
      </c>
      <c r="Q5086" s="75" t="str">
        <f t="shared" si="278"/>
        <v>週一</v>
      </c>
      <c r="R5086" s="80">
        <v>44802</v>
      </c>
      <c r="AA5086" s="102"/>
      <c r="AB5086" s="103"/>
    </row>
    <row r="5087" spans="2:28">
      <c r="B5087" s="66">
        <v>44790</v>
      </c>
      <c r="D5087" s="68" t="s">
        <v>50</v>
      </c>
      <c r="E5087" s="70" t="s">
        <v>82</v>
      </c>
      <c r="F5087" s="4" t="s">
        <v>2052</v>
      </c>
      <c r="G5087" s="67">
        <v>44784</v>
      </c>
      <c r="H5087" s="67">
        <v>44804</v>
      </c>
      <c r="I5087" s="71">
        <f t="shared" si="277"/>
        <v>20</v>
      </c>
      <c r="J5087" s="72" t="s">
        <v>133</v>
      </c>
      <c r="K5087" s="72" t="s">
        <v>98</v>
      </c>
      <c r="L5087" s="73">
        <v>1</v>
      </c>
      <c r="M5087" s="73" t="s">
        <v>108</v>
      </c>
      <c r="N5087" s="68" t="str">
        <f>VLOOKUP(K5087,[1]人員授權表!D$3:G$249,4,0)</f>
        <v>無機</v>
      </c>
      <c r="O5087" s="70" t="str">
        <f>IF(J5087=[1]人員授權表!$C$85,"Casper李羿勳",IF(J5087=[1]人員授權表!$C$188,"Iring陳俊明",IF(J5087=[1]人員授權表!$C$189,"Brian陳泓霖",VLOOKUP(K5087,[1]人員授權表!D$2:E$249,2,FALSE))))</f>
        <v>Brian陳泓霖</v>
      </c>
      <c r="P5087" s="67">
        <f t="shared" si="279"/>
        <v>44802</v>
      </c>
      <c r="Q5087" s="75" t="str">
        <f t="shared" si="278"/>
        <v>週一</v>
      </c>
      <c r="R5087" s="80">
        <v>44799</v>
      </c>
      <c r="AA5087" s="102">
        <v>13</v>
      </c>
      <c r="AB5087" s="103" t="s">
        <v>1759</v>
      </c>
    </row>
    <row r="5088" spans="2:28">
      <c r="B5088" s="66">
        <v>44790</v>
      </c>
      <c r="D5088" s="68" t="s">
        <v>50</v>
      </c>
      <c r="E5088" s="70" t="s">
        <v>82</v>
      </c>
      <c r="F5088" s="4" t="s">
        <v>2052</v>
      </c>
      <c r="G5088" s="67">
        <v>44784</v>
      </c>
      <c r="H5088" s="67">
        <v>44804</v>
      </c>
      <c r="I5088" s="71">
        <f t="shared" si="277"/>
        <v>20</v>
      </c>
      <c r="J5088" s="72" t="s">
        <v>341</v>
      </c>
      <c r="K5088" s="72" t="s">
        <v>98</v>
      </c>
      <c r="L5088" s="73">
        <v>1</v>
      </c>
      <c r="M5088" s="73" t="s">
        <v>108</v>
      </c>
      <c r="N5088" s="68" t="str">
        <f>VLOOKUP(K5088,[1]人員授權表!D$3:G$249,4,0)</f>
        <v>無機</v>
      </c>
      <c r="O5088" s="70" t="str">
        <f>IF(J5088=[1]人員授權表!$C$85,"Casper李羿勳",IF(J5088=[1]人員授權表!$C$188,"Iring陳俊明",IF(J5088=[1]人員授權表!$C$189,"Brian陳泓霖",VLOOKUP(K5088,[1]人員授權表!D$2:E$249,2,FALSE))))</f>
        <v>Brian陳泓霖</v>
      </c>
      <c r="P5088" s="67">
        <f t="shared" si="279"/>
        <v>44802</v>
      </c>
      <c r="Q5088" s="75" t="str">
        <f t="shared" si="278"/>
        <v>週一</v>
      </c>
      <c r="R5088" s="80">
        <v>44799</v>
      </c>
      <c r="AA5088" s="102">
        <v>13</v>
      </c>
      <c r="AB5088" s="103" t="s">
        <v>1759</v>
      </c>
    </row>
    <row r="5089" spans="2:28">
      <c r="B5089" s="66">
        <v>44802</v>
      </c>
      <c r="D5089" s="68" t="s">
        <v>50</v>
      </c>
      <c r="E5089" s="70" t="s">
        <v>82</v>
      </c>
      <c r="F5089" s="4" t="s">
        <v>2052</v>
      </c>
      <c r="G5089" s="67">
        <v>44784</v>
      </c>
      <c r="H5089" s="67">
        <v>44804</v>
      </c>
      <c r="I5089" s="71">
        <f t="shared" si="277"/>
        <v>20</v>
      </c>
      <c r="J5089" s="72" t="s">
        <v>1861</v>
      </c>
      <c r="K5089" s="72" t="s">
        <v>2049</v>
      </c>
      <c r="L5089" s="73">
        <v>1</v>
      </c>
      <c r="M5089" s="73" t="s">
        <v>108</v>
      </c>
      <c r="N5089" s="68" t="s">
        <v>245</v>
      </c>
      <c r="O5089" s="70" t="s">
        <v>829</v>
      </c>
      <c r="P5089" s="67">
        <f t="shared" si="279"/>
        <v>44802</v>
      </c>
      <c r="Q5089" s="75" t="str">
        <f t="shared" si="278"/>
        <v>週一</v>
      </c>
      <c r="R5089" s="80">
        <v>44802</v>
      </c>
      <c r="AA5089" s="102"/>
      <c r="AB5089" s="103"/>
    </row>
    <row r="5090" spans="2:28">
      <c r="B5090" s="66">
        <v>44790</v>
      </c>
      <c r="D5090" s="68" t="s">
        <v>50</v>
      </c>
      <c r="E5090" s="70" t="s">
        <v>82</v>
      </c>
      <c r="F5090" s="4" t="s">
        <v>2053</v>
      </c>
      <c r="G5090" s="67">
        <v>44784</v>
      </c>
      <c r="H5090" s="67">
        <v>44804</v>
      </c>
      <c r="I5090" s="71">
        <f t="shared" si="277"/>
        <v>20</v>
      </c>
      <c r="J5090" s="72" t="s">
        <v>133</v>
      </c>
      <c r="K5090" s="72" t="s">
        <v>98</v>
      </c>
      <c r="L5090" s="73">
        <v>1</v>
      </c>
      <c r="M5090" s="73" t="s">
        <v>108</v>
      </c>
      <c r="N5090" s="68" t="str">
        <f>VLOOKUP(K5090,[1]人員授權表!D$3:G$249,4,0)</f>
        <v>無機</v>
      </c>
      <c r="O5090" s="70" t="str">
        <f>IF(J5090=[1]人員授權表!$C$85,"Casper李羿勳",IF(J5090=[1]人員授權表!$C$188,"Iring陳俊明",IF(J5090=[1]人員授權表!$C$189,"Brian陳泓霖",VLOOKUP(K5090,[1]人員授權表!D$2:E$249,2,FALSE))))</f>
        <v>Brian陳泓霖</v>
      </c>
      <c r="P5090" s="67">
        <f t="shared" si="279"/>
        <v>44802</v>
      </c>
      <c r="Q5090" s="75" t="str">
        <f t="shared" si="278"/>
        <v>週一</v>
      </c>
      <c r="R5090" s="80">
        <v>44799</v>
      </c>
      <c r="AA5090" s="102">
        <v>13</v>
      </c>
      <c r="AB5090" s="103" t="s">
        <v>1759</v>
      </c>
    </row>
    <row r="5091" spans="2:28">
      <c r="B5091" s="66">
        <v>44790</v>
      </c>
      <c r="D5091" s="68" t="s">
        <v>50</v>
      </c>
      <c r="E5091" s="70" t="s">
        <v>82</v>
      </c>
      <c r="F5091" s="4" t="s">
        <v>2053</v>
      </c>
      <c r="G5091" s="67">
        <v>44784</v>
      </c>
      <c r="H5091" s="67">
        <v>44804</v>
      </c>
      <c r="I5091" s="71">
        <f t="shared" si="277"/>
        <v>20</v>
      </c>
      <c r="J5091" s="72" t="s">
        <v>341</v>
      </c>
      <c r="K5091" s="72" t="s">
        <v>98</v>
      </c>
      <c r="L5091" s="73">
        <v>1</v>
      </c>
      <c r="M5091" s="73" t="s">
        <v>108</v>
      </c>
      <c r="N5091" s="68" t="str">
        <f>VLOOKUP(K5091,[1]人員授權表!D$3:G$249,4,0)</f>
        <v>無機</v>
      </c>
      <c r="O5091" s="70" t="str">
        <f>IF(J5091=[1]人員授權表!$C$85,"Casper李羿勳",IF(J5091=[1]人員授權表!$C$188,"Iring陳俊明",IF(J5091=[1]人員授權表!$C$189,"Brian陳泓霖",VLOOKUP(K5091,[1]人員授權表!D$2:E$249,2,FALSE))))</f>
        <v>Brian陳泓霖</v>
      </c>
      <c r="P5091" s="67">
        <f t="shared" si="279"/>
        <v>44802</v>
      </c>
      <c r="Q5091" s="75" t="str">
        <f t="shared" si="278"/>
        <v>週一</v>
      </c>
      <c r="R5091" s="80">
        <v>44799</v>
      </c>
      <c r="AA5091" s="102">
        <v>13</v>
      </c>
      <c r="AB5091" s="103" t="s">
        <v>1759</v>
      </c>
    </row>
    <row r="5092" spans="2:28">
      <c r="B5092" s="66">
        <v>44802</v>
      </c>
      <c r="D5092" s="68" t="s">
        <v>50</v>
      </c>
      <c r="E5092" s="70" t="s">
        <v>82</v>
      </c>
      <c r="F5092" s="4" t="s">
        <v>2053</v>
      </c>
      <c r="G5092" s="67">
        <v>44784</v>
      </c>
      <c r="H5092" s="67">
        <v>44804</v>
      </c>
      <c r="I5092" s="71">
        <f t="shared" si="277"/>
        <v>20</v>
      </c>
      <c r="J5092" s="72" t="s">
        <v>1861</v>
      </c>
      <c r="K5092" s="72" t="s">
        <v>2049</v>
      </c>
      <c r="L5092" s="73">
        <v>1</v>
      </c>
      <c r="M5092" s="73" t="s">
        <v>108</v>
      </c>
      <c r="N5092" s="68" t="s">
        <v>245</v>
      </c>
      <c r="O5092" s="70" t="s">
        <v>829</v>
      </c>
      <c r="P5092" s="67">
        <f t="shared" si="279"/>
        <v>44802</v>
      </c>
      <c r="Q5092" s="75" t="str">
        <f t="shared" si="278"/>
        <v>週一</v>
      </c>
      <c r="R5092" s="80">
        <v>44802</v>
      </c>
      <c r="AA5092" s="102"/>
      <c r="AB5092" s="103"/>
    </row>
    <row r="5093" spans="2:28">
      <c r="B5093" s="66">
        <v>44790</v>
      </c>
      <c r="D5093" s="68" t="s">
        <v>50</v>
      </c>
      <c r="E5093" s="70" t="s">
        <v>82</v>
      </c>
      <c r="F5093" s="4" t="s">
        <v>2054</v>
      </c>
      <c r="G5093" s="67">
        <v>44784</v>
      </c>
      <c r="H5093" s="67">
        <v>44804</v>
      </c>
      <c r="I5093" s="71">
        <f t="shared" si="277"/>
        <v>20</v>
      </c>
      <c r="J5093" s="72" t="s">
        <v>133</v>
      </c>
      <c r="K5093" s="72" t="s">
        <v>98</v>
      </c>
      <c r="L5093" s="73">
        <v>1</v>
      </c>
      <c r="M5093" s="73" t="s">
        <v>108</v>
      </c>
      <c r="N5093" s="68" t="str">
        <f>VLOOKUP(K5093,[1]人員授權表!D$3:G$249,4,0)</f>
        <v>無機</v>
      </c>
      <c r="O5093" s="70" t="str">
        <f>IF(J5093=[1]人員授權表!$C$85,"Casper李羿勳",IF(J5093=[1]人員授權表!$C$188,"Iring陳俊明",IF(J5093=[1]人員授權表!$C$189,"Brian陳泓霖",VLOOKUP(K5093,[1]人員授權表!D$2:E$249,2,FALSE))))</f>
        <v>Brian陳泓霖</v>
      </c>
      <c r="P5093" s="67">
        <f t="shared" si="279"/>
        <v>44802</v>
      </c>
      <c r="Q5093" s="75" t="str">
        <f t="shared" si="278"/>
        <v>週一</v>
      </c>
      <c r="R5093" s="80">
        <v>44799</v>
      </c>
      <c r="AA5093" s="102">
        <v>13</v>
      </c>
      <c r="AB5093" s="103" t="s">
        <v>1759</v>
      </c>
    </row>
    <row r="5094" spans="2:28">
      <c r="B5094" s="66">
        <v>44790</v>
      </c>
      <c r="D5094" s="68" t="s">
        <v>50</v>
      </c>
      <c r="E5094" s="70" t="s">
        <v>82</v>
      </c>
      <c r="F5094" s="4" t="s">
        <v>2054</v>
      </c>
      <c r="G5094" s="67">
        <v>44784</v>
      </c>
      <c r="H5094" s="67">
        <v>44804</v>
      </c>
      <c r="I5094" s="71">
        <f t="shared" si="277"/>
        <v>20</v>
      </c>
      <c r="J5094" s="72" t="s">
        <v>341</v>
      </c>
      <c r="K5094" s="72" t="s">
        <v>98</v>
      </c>
      <c r="L5094" s="73">
        <v>1</v>
      </c>
      <c r="M5094" s="73" t="s">
        <v>108</v>
      </c>
      <c r="N5094" s="68" t="str">
        <f>VLOOKUP(K5094,[1]人員授權表!D$3:G$249,4,0)</f>
        <v>無機</v>
      </c>
      <c r="O5094" s="70" t="str">
        <f>IF(J5094=[1]人員授權表!$C$85,"Casper李羿勳",IF(J5094=[1]人員授權表!$C$188,"Iring陳俊明",IF(J5094=[1]人員授權表!$C$189,"Brian陳泓霖",VLOOKUP(K5094,[1]人員授權表!D$2:E$249,2,FALSE))))</f>
        <v>Brian陳泓霖</v>
      </c>
      <c r="P5094" s="67">
        <f t="shared" si="279"/>
        <v>44802</v>
      </c>
      <c r="Q5094" s="75" t="str">
        <f t="shared" si="278"/>
        <v>週一</v>
      </c>
      <c r="R5094" s="80">
        <v>44799</v>
      </c>
      <c r="AA5094" s="102">
        <v>13</v>
      </c>
      <c r="AB5094" s="103" t="s">
        <v>1759</v>
      </c>
    </row>
    <row r="5095" spans="2:28">
      <c r="B5095" s="66">
        <v>44802</v>
      </c>
      <c r="D5095" s="68" t="s">
        <v>50</v>
      </c>
      <c r="E5095" s="70" t="s">
        <v>82</v>
      </c>
      <c r="F5095" s="4" t="s">
        <v>2054</v>
      </c>
      <c r="G5095" s="67">
        <v>44784</v>
      </c>
      <c r="H5095" s="67">
        <v>44804</v>
      </c>
      <c r="I5095" s="71">
        <f t="shared" si="277"/>
        <v>20</v>
      </c>
      <c r="J5095" s="72" t="s">
        <v>1861</v>
      </c>
      <c r="K5095" s="72" t="s">
        <v>2049</v>
      </c>
      <c r="L5095" s="73">
        <v>1</v>
      </c>
      <c r="M5095" s="73" t="s">
        <v>108</v>
      </c>
      <c r="N5095" s="68" t="s">
        <v>245</v>
      </c>
      <c r="O5095" s="70" t="s">
        <v>829</v>
      </c>
      <c r="P5095" s="67">
        <f t="shared" si="279"/>
        <v>44802</v>
      </c>
      <c r="Q5095" s="75" t="str">
        <f t="shared" si="278"/>
        <v>週一</v>
      </c>
      <c r="R5095" s="80">
        <v>44802</v>
      </c>
      <c r="AA5095" s="102"/>
      <c r="AB5095" s="103"/>
    </row>
    <row r="5096" spans="2:28">
      <c r="B5096" s="66">
        <v>44790</v>
      </c>
      <c r="D5096" s="68" t="s">
        <v>50</v>
      </c>
      <c r="E5096" s="70" t="s">
        <v>82</v>
      </c>
      <c r="F5096" s="4" t="s">
        <v>2055</v>
      </c>
      <c r="G5096" s="67">
        <v>44783</v>
      </c>
      <c r="H5096" s="67">
        <v>44804</v>
      </c>
      <c r="I5096" s="71">
        <f t="shared" si="277"/>
        <v>21</v>
      </c>
      <c r="J5096" s="72" t="s">
        <v>133</v>
      </c>
      <c r="K5096" s="72" t="s">
        <v>98</v>
      </c>
      <c r="L5096" s="73">
        <v>1</v>
      </c>
      <c r="M5096" s="73" t="s">
        <v>108</v>
      </c>
      <c r="N5096" s="68" t="str">
        <f>VLOOKUP(K5096,[1]人員授權表!D$3:G$249,4,0)</f>
        <v>無機</v>
      </c>
      <c r="O5096" s="70" t="str">
        <f>IF(J5096=[1]人員授權表!$C$85,"Casper李羿勳",IF(J5096=[1]人員授權表!$C$188,"Iring陳俊明",IF(J5096=[1]人員授權表!$C$189,"Brian陳泓霖",VLOOKUP(K5096,[1]人員授權表!D$2:E$249,2,FALSE))))</f>
        <v>Brian陳泓霖</v>
      </c>
      <c r="P5096" s="67">
        <f t="shared" si="279"/>
        <v>44802</v>
      </c>
      <c r="Q5096" s="75" t="str">
        <f t="shared" si="278"/>
        <v>週一</v>
      </c>
      <c r="R5096" s="80">
        <v>44799</v>
      </c>
      <c r="AA5096" s="102">
        <v>13</v>
      </c>
      <c r="AB5096" s="103" t="s">
        <v>1759</v>
      </c>
    </row>
    <row r="5097" spans="2:28">
      <c r="B5097" s="66">
        <v>44790</v>
      </c>
      <c r="D5097" s="68" t="s">
        <v>50</v>
      </c>
      <c r="E5097" s="70" t="s">
        <v>82</v>
      </c>
      <c r="F5097" s="4" t="s">
        <v>2055</v>
      </c>
      <c r="G5097" s="67">
        <v>44783</v>
      </c>
      <c r="H5097" s="67">
        <v>44804</v>
      </c>
      <c r="I5097" s="71">
        <f t="shared" si="277"/>
        <v>21</v>
      </c>
      <c r="J5097" s="72" t="s">
        <v>341</v>
      </c>
      <c r="K5097" s="72" t="s">
        <v>98</v>
      </c>
      <c r="L5097" s="73">
        <v>1</v>
      </c>
      <c r="M5097" s="73" t="s">
        <v>108</v>
      </c>
      <c r="N5097" s="68" t="str">
        <f>VLOOKUP(K5097,[1]人員授權表!D$3:G$249,4,0)</f>
        <v>無機</v>
      </c>
      <c r="O5097" s="70" t="str">
        <f>IF(J5097=[1]人員授權表!$C$85,"Casper李羿勳",IF(J5097=[1]人員授權表!$C$188,"Iring陳俊明",IF(J5097=[1]人員授權表!$C$189,"Brian陳泓霖",VLOOKUP(K5097,[1]人員授權表!D$2:E$249,2,FALSE))))</f>
        <v>Brian陳泓霖</v>
      </c>
      <c r="P5097" s="67">
        <f t="shared" si="279"/>
        <v>44802</v>
      </c>
      <c r="Q5097" s="75" t="str">
        <f t="shared" si="278"/>
        <v>週一</v>
      </c>
      <c r="R5097" s="80">
        <v>44799</v>
      </c>
      <c r="AA5097" s="102">
        <v>13</v>
      </c>
      <c r="AB5097" s="103" t="s">
        <v>1759</v>
      </c>
    </row>
    <row r="5098" spans="2:28">
      <c r="B5098" s="66">
        <v>44802</v>
      </c>
      <c r="D5098" s="68" t="s">
        <v>50</v>
      </c>
      <c r="E5098" s="70" t="s">
        <v>82</v>
      </c>
      <c r="F5098" s="4" t="s">
        <v>2055</v>
      </c>
      <c r="G5098" s="67">
        <v>44783</v>
      </c>
      <c r="H5098" s="67">
        <v>44804</v>
      </c>
      <c r="I5098" s="71">
        <f t="shared" si="277"/>
        <v>21</v>
      </c>
      <c r="J5098" s="72" t="s">
        <v>1861</v>
      </c>
      <c r="K5098" s="72" t="s">
        <v>2049</v>
      </c>
      <c r="L5098" s="73">
        <v>1</v>
      </c>
      <c r="M5098" s="73" t="s">
        <v>108</v>
      </c>
      <c r="N5098" s="68" t="s">
        <v>245</v>
      </c>
      <c r="O5098" s="70" t="s">
        <v>829</v>
      </c>
      <c r="P5098" s="67">
        <f t="shared" si="279"/>
        <v>44802</v>
      </c>
      <c r="Q5098" s="75" t="str">
        <f t="shared" si="278"/>
        <v>週一</v>
      </c>
      <c r="R5098" s="80">
        <v>44802</v>
      </c>
      <c r="AA5098" s="102"/>
      <c r="AB5098" s="103"/>
    </row>
    <row r="5099" spans="2:28">
      <c r="B5099" s="66">
        <v>44790</v>
      </c>
      <c r="D5099" s="68" t="s">
        <v>50</v>
      </c>
      <c r="E5099" s="70" t="s">
        <v>82</v>
      </c>
      <c r="F5099" s="4" t="s">
        <v>2056</v>
      </c>
      <c r="G5099" s="67">
        <v>44783</v>
      </c>
      <c r="H5099" s="67">
        <v>44804</v>
      </c>
      <c r="I5099" s="71">
        <f t="shared" si="277"/>
        <v>21</v>
      </c>
      <c r="J5099" s="72" t="s">
        <v>133</v>
      </c>
      <c r="K5099" s="72" t="s">
        <v>98</v>
      </c>
      <c r="L5099" s="73">
        <v>1</v>
      </c>
      <c r="M5099" s="73" t="s">
        <v>108</v>
      </c>
      <c r="N5099" s="68" t="str">
        <f>VLOOKUP(K5099,[1]人員授權表!D$3:G$249,4,0)</f>
        <v>無機</v>
      </c>
      <c r="O5099" s="70" t="str">
        <f>IF(J5099=[1]人員授權表!$C$85,"Casper李羿勳",IF(J5099=[1]人員授權表!$C$188,"Iring陳俊明",IF(J5099=[1]人員授權表!$C$189,"Brian陳泓霖",VLOOKUP(K5099,[1]人員授權表!D$2:E$249,2,FALSE))))</f>
        <v>Brian陳泓霖</v>
      </c>
      <c r="P5099" s="67">
        <f t="shared" si="279"/>
        <v>44802</v>
      </c>
      <c r="Q5099" s="75" t="str">
        <f t="shared" si="278"/>
        <v>週一</v>
      </c>
      <c r="R5099" s="80">
        <v>44799</v>
      </c>
      <c r="AA5099" s="102">
        <v>13</v>
      </c>
      <c r="AB5099" s="103" t="s">
        <v>1759</v>
      </c>
    </row>
    <row r="5100" spans="2:28">
      <c r="B5100" s="66">
        <v>44790</v>
      </c>
      <c r="D5100" s="68" t="s">
        <v>50</v>
      </c>
      <c r="E5100" s="70" t="s">
        <v>82</v>
      </c>
      <c r="F5100" s="4" t="s">
        <v>2056</v>
      </c>
      <c r="G5100" s="67">
        <v>44783</v>
      </c>
      <c r="H5100" s="67">
        <v>44804</v>
      </c>
      <c r="I5100" s="71">
        <f t="shared" si="277"/>
        <v>21</v>
      </c>
      <c r="J5100" s="72" t="s">
        <v>341</v>
      </c>
      <c r="K5100" s="72" t="s">
        <v>98</v>
      </c>
      <c r="L5100" s="73">
        <v>1</v>
      </c>
      <c r="M5100" s="73" t="s">
        <v>108</v>
      </c>
      <c r="N5100" s="68" t="str">
        <f>VLOOKUP(K5100,[1]人員授權表!D$3:G$249,4,0)</f>
        <v>無機</v>
      </c>
      <c r="O5100" s="70" t="str">
        <f>IF(J5100=[1]人員授權表!$C$85,"Casper李羿勳",IF(J5100=[1]人員授權表!$C$188,"Iring陳俊明",IF(J5100=[1]人員授權表!$C$189,"Brian陳泓霖",VLOOKUP(K5100,[1]人員授權表!D$2:E$249,2,FALSE))))</f>
        <v>Brian陳泓霖</v>
      </c>
      <c r="P5100" s="67">
        <f t="shared" si="279"/>
        <v>44802</v>
      </c>
      <c r="Q5100" s="75" t="str">
        <f t="shared" si="278"/>
        <v>週一</v>
      </c>
      <c r="R5100" s="80">
        <v>44799</v>
      </c>
      <c r="AA5100" s="102">
        <v>13</v>
      </c>
      <c r="AB5100" s="103" t="s">
        <v>1759</v>
      </c>
    </row>
    <row r="5101" spans="2:28">
      <c r="B5101" s="66">
        <v>44802</v>
      </c>
      <c r="D5101" s="68" t="s">
        <v>50</v>
      </c>
      <c r="E5101" s="70" t="s">
        <v>82</v>
      </c>
      <c r="F5101" s="4" t="s">
        <v>2056</v>
      </c>
      <c r="G5101" s="67">
        <v>44783</v>
      </c>
      <c r="H5101" s="67">
        <v>44804</v>
      </c>
      <c r="I5101" s="71">
        <f t="shared" si="277"/>
        <v>21</v>
      </c>
      <c r="J5101" s="72" t="s">
        <v>1861</v>
      </c>
      <c r="K5101" s="72" t="s">
        <v>2049</v>
      </c>
      <c r="L5101" s="73">
        <v>1</v>
      </c>
      <c r="M5101" s="73" t="s">
        <v>108</v>
      </c>
      <c r="N5101" s="68" t="s">
        <v>245</v>
      </c>
      <c r="O5101" s="70" t="s">
        <v>829</v>
      </c>
      <c r="P5101" s="67">
        <f t="shared" si="279"/>
        <v>44802</v>
      </c>
      <c r="Q5101" s="75" t="str">
        <f t="shared" si="278"/>
        <v>週一</v>
      </c>
      <c r="R5101" s="80">
        <v>44802</v>
      </c>
      <c r="AA5101" s="102"/>
      <c r="AB5101" s="103"/>
    </row>
    <row r="5102" spans="2:28">
      <c r="B5102" s="66">
        <v>44790</v>
      </c>
      <c r="D5102" s="68" t="s">
        <v>50</v>
      </c>
      <c r="E5102" s="70" t="s">
        <v>82</v>
      </c>
      <c r="F5102" s="4" t="s">
        <v>2057</v>
      </c>
      <c r="G5102" s="67">
        <v>44783</v>
      </c>
      <c r="H5102" s="67">
        <v>44804</v>
      </c>
      <c r="I5102" s="71">
        <f t="shared" si="277"/>
        <v>21</v>
      </c>
      <c r="J5102" s="72" t="s">
        <v>133</v>
      </c>
      <c r="K5102" s="72" t="s">
        <v>98</v>
      </c>
      <c r="L5102" s="73">
        <v>1</v>
      </c>
      <c r="M5102" s="73" t="s">
        <v>108</v>
      </c>
      <c r="N5102" s="68" t="str">
        <f>VLOOKUP(K5102,[1]人員授權表!D$3:G$249,4,0)</f>
        <v>無機</v>
      </c>
      <c r="O5102" s="70" t="str">
        <f>IF(J5102=[1]人員授權表!$C$85,"Casper李羿勳",IF(J5102=[1]人員授權表!$C$188,"Iring陳俊明",IF(J5102=[1]人員授權表!$C$189,"Brian陳泓霖",VLOOKUP(K5102,[1]人員授權表!D$2:E$249,2,FALSE))))</f>
        <v>Brian陳泓霖</v>
      </c>
      <c r="P5102" s="67">
        <f t="shared" si="279"/>
        <v>44802</v>
      </c>
      <c r="Q5102" s="75" t="str">
        <f t="shared" si="278"/>
        <v>週一</v>
      </c>
      <c r="R5102" s="80">
        <v>44799</v>
      </c>
      <c r="AA5102" s="102">
        <v>13</v>
      </c>
      <c r="AB5102" s="103" t="s">
        <v>1759</v>
      </c>
    </row>
    <row r="5103" spans="2:28">
      <c r="B5103" s="66">
        <v>44790</v>
      </c>
      <c r="D5103" s="68" t="s">
        <v>50</v>
      </c>
      <c r="E5103" s="70" t="s">
        <v>82</v>
      </c>
      <c r="F5103" s="4" t="s">
        <v>2057</v>
      </c>
      <c r="G5103" s="67">
        <v>44783</v>
      </c>
      <c r="H5103" s="67">
        <v>44804</v>
      </c>
      <c r="I5103" s="71">
        <f t="shared" si="277"/>
        <v>21</v>
      </c>
      <c r="J5103" s="72" t="s">
        <v>341</v>
      </c>
      <c r="K5103" s="72" t="s">
        <v>98</v>
      </c>
      <c r="L5103" s="73">
        <v>1</v>
      </c>
      <c r="M5103" s="73" t="s">
        <v>108</v>
      </c>
      <c r="N5103" s="68" t="str">
        <f>VLOOKUP(K5103,[1]人員授權表!D$3:G$249,4,0)</f>
        <v>無機</v>
      </c>
      <c r="O5103" s="70" t="str">
        <f>IF(J5103=[1]人員授權表!$C$85,"Casper李羿勳",IF(J5103=[1]人員授權表!$C$188,"Iring陳俊明",IF(J5103=[1]人員授權表!$C$189,"Brian陳泓霖",VLOOKUP(K5103,[1]人員授權表!D$2:E$249,2,FALSE))))</f>
        <v>Brian陳泓霖</v>
      </c>
      <c r="P5103" s="67">
        <f t="shared" si="279"/>
        <v>44802</v>
      </c>
      <c r="Q5103" s="75" t="str">
        <f t="shared" si="278"/>
        <v>週一</v>
      </c>
      <c r="R5103" s="80">
        <v>44799</v>
      </c>
      <c r="AA5103" s="102">
        <v>13</v>
      </c>
      <c r="AB5103" s="103" t="s">
        <v>1759</v>
      </c>
    </row>
    <row r="5104" spans="2:28">
      <c r="B5104" s="66">
        <v>44802</v>
      </c>
      <c r="D5104" s="68" t="s">
        <v>50</v>
      </c>
      <c r="E5104" s="70" t="s">
        <v>82</v>
      </c>
      <c r="F5104" s="4" t="s">
        <v>2057</v>
      </c>
      <c r="G5104" s="67">
        <v>44783</v>
      </c>
      <c r="H5104" s="67">
        <v>44804</v>
      </c>
      <c r="I5104" s="71">
        <f t="shared" si="277"/>
        <v>21</v>
      </c>
      <c r="J5104" s="72" t="s">
        <v>1861</v>
      </c>
      <c r="K5104" s="72" t="s">
        <v>2049</v>
      </c>
      <c r="L5104" s="73">
        <v>1</v>
      </c>
      <c r="M5104" s="73" t="s">
        <v>108</v>
      </c>
      <c r="N5104" s="68" t="s">
        <v>245</v>
      </c>
      <c r="O5104" s="70" t="s">
        <v>829</v>
      </c>
      <c r="P5104" s="67">
        <f t="shared" si="279"/>
        <v>44802</v>
      </c>
      <c r="Q5104" s="75" t="str">
        <f t="shared" si="278"/>
        <v>週一</v>
      </c>
      <c r="R5104" s="80">
        <v>44802</v>
      </c>
      <c r="AA5104" s="102"/>
      <c r="AB5104" s="103"/>
    </row>
    <row r="5105" spans="2:28">
      <c r="B5105" s="66">
        <v>44790</v>
      </c>
      <c r="D5105" s="68" t="s">
        <v>50</v>
      </c>
      <c r="E5105" s="70" t="s">
        <v>82</v>
      </c>
      <c r="F5105" s="4" t="s">
        <v>2058</v>
      </c>
      <c r="G5105" s="67">
        <v>44788</v>
      </c>
      <c r="H5105" s="67">
        <v>44804</v>
      </c>
      <c r="I5105" s="71">
        <f t="shared" si="277"/>
        <v>16</v>
      </c>
      <c r="J5105" s="72" t="s">
        <v>133</v>
      </c>
      <c r="K5105" s="72" t="s">
        <v>98</v>
      </c>
      <c r="L5105" s="73">
        <v>1</v>
      </c>
      <c r="M5105" s="73" t="s">
        <v>108</v>
      </c>
      <c r="N5105" s="68" t="str">
        <f>VLOOKUP(K5105,[1]人員授權表!D$3:G$249,4,0)</f>
        <v>無機</v>
      </c>
      <c r="O5105" s="70" t="str">
        <f>IF(J5105=[1]人員授權表!$C$85,"Casper李羿勳",IF(J5105=[1]人員授權表!$C$188,"Iring陳俊明",IF(J5105=[1]人員授權表!$C$189,"Brian陳泓霖",VLOOKUP(K5105,[1]人員授權表!D$2:E$249,2,FALSE))))</f>
        <v>Brian陳泓霖</v>
      </c>
      <c r="P5105" s="67">
        <f t="shared" si="279"/>
        <v>44802</v>
      </c>
      <c r="Q5105" s="75" t="str">
        <f t="shared" si="278"/>
        <v>週一</v>
      </c>
      <c r="R5105" s="80">
        <v>44799</v>
      </c>
      <c r="AA5105" s="102">
        <v>13</v>
      </c>
      <c r="AB5105" s="103" t="s">
        <v>1759</v>
      </c>
    </row>
    <row r="5106" spans="2:28">
      <c r="B5106" s="66">
        <v>44790</v>
      </c>
      <c r="D5106" s="68" t="s">
        <v>50</v>
      </c>
      <c r="E5106" s="70" t="s">
        <v>82</v>
      </c>
      <c r="F5106" s="4" t="s">
        <v>2058</v>
      </c>
      <c r="G5106" s="67">
        <v>44788</v>
      </c>
      <c r="H5106" s="67">
        <v>44804</v>
      </c>
      <c r="I5106" s="71">
        <f t="shared" si="277"/>
        <v>16</v>
      </c>
      <c r="J5106" s="72" t="s">
        <v>341</v>
      </c>
      <c r="K5106" s="72" t="s">
        <v>98</v>
      </c>
      <c r="L5106" s="73">
        <v>1</v>
      </c>
      <c r="M5106" s="73" t="s">
        <v>108</v>
      </c>
      <c r="N5106" s="68" t="str">
        <f>VLOOKUP(K5106,[1]人員授權表!D$3:G$249,4,0)</f>
        <v>無機</v>
      </c>
      <c r="O5106" s="70" t="str">
        <f>IF(J5106=[1]人員授權表!$C$85,"Casper李羿勳",IF(J5106=[1]人員授權表!$C$188,"Iring陳俊明",IF(J5106=[1]人員授權表!$C$189,"Brian陳泓霖",VLOOKUP(K5106,[1]人員授權表!D$2:E$249,2,FALSE))))</f>
        <v>Brian陳泓霖</v>
      </c>
      <c r="P5106" s="67">
        <f t="shared" si="279"/>
        <v>44802</v>
      </c>
      <c r="Q5106" s="75" t="str">
        <f t="shared" si="278"/>
        <v>週一</v>
      </c>
      <c r="R5106" s="80">
        <v>44799</v>
      </c>
      <c r="AA5106" s="102">
        <v>13</v>
      </c>
      <c r="AB5106" s="103" t="s">
        <v>1759</v>
      </c>
    </row>
    <row r="5107" spans="2:28">
      <c r="B5107" s="66">
        <v>44802</v>
      </c>
      <c r="D5107" s="68" t="s">
        <v>50</v>
      </c>
      <c r="E5107" s="70" t="s">
        <v>82</v>
      </c>
      <c r="F5107" s="4" t="s">
        <v>2058</v>
      </c>
      <c r="G5107" s="67">
        <v>44788</v>
      </c>
      <c r="H5107" s="67">
        <v>44804</v>
      </c>
      <c r="I5107" s="71">
        <f t="shared" si="277"/>
        <v>16</v>
      </c>
      <c r="J5107" s="72" t="s">
        <v>1861</v>
      </c>
      <c r="K5107" s="72" t="s">
        <v>2049</v>
      </c>
      <c r="L5107" s="73">
        <v>1</v>
      </c>
      <c r="M5107" s="73" t="s">
        <v>108</v>
      </c>
      <c r="N5107" s="68" t="s">
        <v>245</v>
      </c>
      <c r="O5107" s="70" t="s">
        <v>829</v>
      </c>
      <c r="P5107" s="67">
        <f t="shared" si="279"/>
        <v>44802</v>
      </c>
      <c r="Q5107" s="75" t="str">
        <f t="shared" si="278"/>
        <v>週一</v>
      </c>
      <c r="R5107" s="80">
        <v>44802</v>
      </c>
      <c r="AA5107" s="102"/>
      <c r="AB5107" s="103"/>
    </row>
    <row r="5108" spans="2:28">
      <c r="B5108" s="66">
        <v>44790</v>
      </c>
      <c r="D5108" s="68" t="s">
        <v>50</v>
      </c>
      <c r="E5108" s="70" t="s">
        <v>82</v>
      </c>
      <c r="F5108" s="4" t="s">
        <v>2059</v>
      </c>
      <c r="G5108" s="67">
        <v>44788</v>
      </c>
      <c r="H5108" s="67">
        <v>44804</v>
      </c>
      <c r="I5108" s="71">
        <f t="shared" si="277"/>
        <v>16</v>
      </c>
      <c r="J5108" s="72" t="s">
        <v>133</v>
      </c>
      <c r="K5108" s="72" t="s">
        <v>98</v>
      </c>
      <c r="L5108" s="73">
        <v>1</v>
      </c>
      <c r="M5108" s="73" t="s">
        <v>108</v>
      </c>
      <c r="N5108" s="68" t="str">
        <f>VLOOKUP(K5108,[1]人員授權表!D$3:G$249,4,0)</f>
        <v>無機</v>
      </c>
      <c r="O5108" s="70" t="str">
        <f>IF(J5108=[1]人員授權表!$C$85,"Casper李羿勳",IF(J5108=[1]人員授權表!$C$188,"Iring陳俊明",IF(J5108=[1]人員授權表!$C$189,"Brian陳泓霖",VLOOKUP(K5108,[1]人員授權表!D$2:E$249,2,FALSE))))</f>
        <v>Brian陳泓霖</v>
      </c>
      <c r="P5108" s="67">
        <f t="shared" si="279"/>
        <v>44802</v>
      </c>
      <c r="Q5108" s="75" t="str">
        <f t="shared" si="278"/>
        <v>週一</v>
      </c>
      <c r="R5108" s="80">
        <v>44799</v>
      </c>
      <c r="AA5108" s="102">
        <v>13</v>
      </c>
      <c r="AB5108" s="103" t="s">
        <v>1759</v>
      </c>
    </row>
    <row r="5109" spans="2:28">
      <c r="B5109" s="66">
        <v>44790</v>
      </c>
      <c r="D5109" s="68" t="s">
        <v>50</v>
      </c>
      <c r="E5109" s="70" t="s">
        <v>82</v>
      </c>
      <c r="F5109" s="4" t="s">
        <v>2059</v>
      </c>
      <c r="G5109" s="67">
        <v>44788</v>
      </c>
      <c r="H5109" s="67">
        <v>44804</v>
      </c>
      <c r="I5109" s="71">
        <f t="shared" si="277"/>
        <v>16</v>
      </c>
      <c r="J5109" s="72" t="s">
        <v>341</v>
      </c>
      <c r="K5109" s="72" t="s">
        <v>98</v>
      </c>
      <c r="L5109" s="73">
        <v>1</v>
      </c>
      <c r="M5109" s="73" t="s">
        <v>108</v>
      </c>
      <c r="N5109" s="68" t="str">
        <f>VLOOKUP(K5109,[1]人員授權表!D$3:G$249,4,0)</f>
        <v>無機</v>
      </c>
      <c r="O5109" s="70" t="str">
        <f>IF(J5109=[1]人員授權表!$C$85,"Casper李羿勳",IF(J5109=[1]人員授權表!$C$188,"Iring陳俊明",IF(J5109=[1]人員授權表!$C$189,"Brian陳泓霖",VLOOKUP(K5109,[1]人員授權表!D$2:E$249,2,FALSE))))</f>
        <v>Brian陳泓霖</v>
      </c>
      <c r="P5109" s="67">
        <f t="shared" si="279"/>
        <v>44802</v>
      </c>
      <c r="Q5109" s="75" t="str">
        <f t="shared" si="278"/>
        <v>週一</v>
      </c>
      <c r="R5109" s="80">
        <v>44799</v>
      </c>
      <c r="AA5109" s="102">
        <v>13</v>
      </c>
      <c r="AB5109" s="103" t="s">
        <v>1759</v>
      </c>
    </row>
    <row r="5110" spans="2:28">
      <c r="B5110" s="66">
        <v>44802</v>
      </c>
      <c r="D5110" s="68" t="s">
        <v>50</v>
      </c>
      <c r="E5110" s="70" t="s">
        <v>82</v>
      </c>
      <c r="F5110" s="4" t="s">
        <v>2059</v>
      </c>
      <c r="G5110" s="67">
        <v>44788</v>
      </c>
      <c r="H5110" s="67">
        <v>44804</v>
      </c>
      <c r="I5110" s="71">
        <f t="shared" si="277"/>
        <v>16</v>
      </c>
      <c r="J5110" s="72" t="s">
        <v>1861</v>
      </c>
      <c r="K5110" s="72" t="s">
        <v>2049</v>
      </c>
      <c r="L5110" s="73">
        <v>1</v>
      </c>
      <c r="M5110" s="73" t="s">
        <v>108</v>
      </c>
      <c r="N5110" s="68" t="s">
        <v>245</v>
      </c>
      <c r="O5110" s="70" t="s">
        <v>829</v>
      </c>
      <c r="P5110" s="67">
        <f t="shared" si="279"/>
        <v>44802</v>
      </c>
      <c r="Q5110" s="75" t="str">
        <f t="shared" si="278"/>
        <v>週一</v>
      </c>
      <c r="R5110" s="80">
        <v>44802</v>
      </c>
      <c r="AA5110" s="102"/>
      <c r="AB5110" s="103"/>
    </row>
    <row r="5111" spans="2:28">
      <c r="B5111" s="66">
        <v>44790</v>
      </c>
      <c r="D5111" s="68" t="s">
        <v>50</v>
      </c>
      <c r="E5111" s="70" t="s">
        <v>82</v>
      </c>
      <c r="F5111" s="4" t="s">
        <v>2060</v>
      </c>
      <c r="G5111" s="67">
        <v>44783</v>
      </c>
      <c r="H5111" s="67">
        <v>44804</v>
      </c>
      <c r="I5111" s="71">
        <f t="shared" si="277"/>
        <v>21</v>
      </c>
      <c r="J5111" s="72" t="s">
        <v>133</v>
      </c>
      <c r="K5111" s="72" t="s">
        <v>98</v>
      </c>
      <c r="L5111" s="73">
        <v>1</v>
      </c>
      <c r="M5111" s="73" t="s">
        <v>108</v>
      </c>
      <c r="N5111" s="68" t="str">
        <f>VLOOKUP(K5111,[1]人員授權表!D$3:G$249,4,0)</f>
        <v>無機</v>
      </c>
      <c r="O5111" s="70" t="str">
        <f>IF(J5111=[1]人員授權表!$C$85,"Casper李羿勳",IF(J5111=[1]人員授權表!$C$188,"Iring陳俊明",IF(J5111=[1]人員授權表!$C$189,"Brian陳泓霖",VLOOKUP(K5111,[1]人員授權表!D$2:E$249,2,FALSE))))</f>
        <v>Brian陳泓霖</v>
      </c>
      <c r="P5111" s="67">
        <f t="shared" si="279"/>
        <v>44802</v>
      </c>
      <c r="Q5111" s="75" t="str">
        <f t="shared" si="278"/>
        <v>週一</v>
      </c>
      <c r="R5111" s="80">
        <v>44799</v>
      </c>
      <c r="AA5111" s="102">
        <v>13</v>
      </c>
      <c r="AB5111" s="103" t="s">
        <v>1759</v>
      </c>
    </row>
    <row r="5112" spans="2:28">
      <c r="B5112" s="66">
        <v>44790</v>
      </c>
      <c r="D5112" s="68" t="s">
        <v>50</v>
      </c>
      <c r="E5112" s="70" t="s">
        <v>82</v>
      </c>
      <c r="F5112" s="4" t="s">
        <v>2060</v>
      </c>
      <c r="G5112" s="67">
        <v>44783</v>
      </c>
      <c r="H5112" s="67">
        <v>44804</v>
      </c>
      <c r="I5112" s="71">
        <f t="shared" si="277"/>
        <v>21</v>
      </c>
      <c r="J5112" s="72" t="s">
        <v>341</v>
      </c>
      <c r="K5112" s="72" t="s">
        <v>98</v>
      </c>
      <c r="L5112" s="73">
        <v>1</v>
      </c>
      <c r="M5112" s="73" t="s">
        <v>108</v>
      </c>
      <c r="N5112" s="68" t="str">
        <f>VLOOKUP(K5112,[1]人員授權表!D$3:G$249,4,0)</f>
        <v>無機</v>
      </c>
      <c r="O5112" s="70" t="str">
        <f>IF(J5112=[1]人員授權表!$C$85,"Casper李羿勳",IF(J5112=[1]人員授權表!$C$188,"Iring陳俊明",IF(J5112=[1]人員授權表!$C$189,"Brian陳泓霖",VLOOKUP(K5112,[1]人員授權表!D$2:E$249,2,FALSE))))</f>
        <v>Brian陳泓霖</v>
      </c>
      <c r="P5112" s="67">
        <f t="shared" si="279"/>
        <v>44802</v>
      </c>
      <c r="Q5112" s="75" t="str">
        <f t="shared" si="278"/>
        <v>週一</v>
      </c>
      <c r="R5112" s="80">
        <v>44799</v>
      </c>
      <c r="AA5112" s="102">
        <v>13</v>
      </c>
      <c r="AB5112" s="103" t="s">
        <v>1759</v>
      </c>
    </row>
    <row r="5113" spans="2:28">
      <c r="B5113" s="66">
        <v>44802</v>
      </c>
      <c r="D5113" s="68" t="s">
        <v>50</v>
      </c>
      <c r="E5113" s="70" t="s">
        <v>82</v>
      </c>
      <c r="F5113" s="4" t="s">
        <v>2060</v>
      </c>
      <c r="G5113" s="67">
        <v>44783</v>
      </c>
      <c r="H5113" s="67">
        <v>44804</v>
      </c>
      <c r="I5113" s="71">
        <f t="shared" si="277"/>
        <v>21</v>
      </c>
      <c r="J5113" s="72" t="s">
        <v>1861</v>
      </c>
      <c r="K5113" s="72" t="s">
        <v>2049</v>
      </c>
      <c r="L5113" s="73">
        <v>1</v>
      </c>
      <c r="M5113" s="73" t="s">
        <v>108</v>
      </c>
      <c r="N5113" s="68" t="s">
        <v>245</v>
      </c>
      <c r="O5113" s="70" t="s">
        <v>829</v>
      </c>
      <c r="P5113" s="67">
        <f t="shared" si="279"/>
        <v>44802</v>
      </c>
      <c r="Q5113" s="75" t="str">
        <f t="shared" si="278"/>
        <v>週一</v>
      </c>
      <c r="R5113" s="80">
        <v>44802</v>
      </c>
      <c r="AA5113" s="102"/>
      <c r="AB5113" s="103"/>
    </row>
    <row r="5114" spans="2:28">
      <c r="B5114" s="66">
        <v>44790</v>
      </c>
      <c r="D5114" s="68" t="s">
        <v>50</v>
      </c>
      <c r="E5114" s="70" t="s">
        <v>82</v>
      </c>
      <c r="F5114" s="4" t="s">
        <v>2061</v>
      </c>
      <c r="G5114" s="67">
        <v>44783</v>
      </c>
      <c r="H5114" s="67">
        <v>44804</v>
      </c>
      <c r="I5114" s="71">
        <f t="shared" si="277"/>
        <v>21</v>
      </c>
      <c r="J5114" s="72" t="s">
        <v>133</v>
      </c>
      <c r="K5114" s="72" t="s">
        <v>98</v>
      </c>
      <c r="L5114" s="73">
        <v>1</v>
      </c>
      <c r="M5114" s="73" t="s">
        <v>108</v>
      </c>
      <c r="N5114" s="68" t="str">
        <f>VLOOKUP(K5114,[1]人員授權表!D$3:G$249,4,0)</f>
        <v>無機</v>
      </c>
      <c r="O5114" s="70" t="str">
        <f>IF(J5114=[1]人員授權表!$C$85,"Casper李羿勳",IF(J5114=[1]人員授權表!$C$188,"Iring陳俊明",IF(J5114=[1]人員授權表!$C$189,"Brian陳泓霖",VLOOKUP(K5114,[1]人員授權表!D$2:E$249,2,FALSE))))</f>
        <v>Brian陳泓霖</v>
      </c>
      <c r="P5114" s="67">
        <f t="shared" si="279"/>
        <v>44802</v>
      </c>
      <c r="Q5114" s="75" t="str">
        <f t="shared" si="278"/>
        <v>週一</v>
      </c>
      <c r="R5114" s="80">
        <v>44799</v>
      </c>
      <c r="AA5114" s="102">
        <v>13</v>
      </c>
      <c r="AB5114" s="103" t="s">
        <v>1759</v>
      </c>
    </row>
    <row r="5115" spans="2:28">
      <c r="B5115" s="66">
        <v>44790</v>
      </c>
      <c r="D5115" s="68" t="s">
        <v>50</v>
      </c>
      <c r="E5115" s="70" t="s">
        <v>82</v>
      </c>
      <c r="F5115" s="4" t="s">
        <v>2061</v>
      </c>
      <c r="G5115" s="67">
        <v>44783</v>
      </c>
      <c r="H5115" s="67">
        <v>44804</v>
      </c>
      <c r="I5115" s="71">
        <f t="shared" si="277"/>
        <v>21</v>
      </c>
      <c r="J5115" s="72" t="s">
        <v>341</v>
      </c>
      <c r="K5115" s="72" t="s">
        <v>98</v>
      </c>
      <c r="L5115" s="73">
        <v>1</v>
      </c>
      <c r="M5115" s="73" t="s">
        <v>108</v>
      </c>
      <c r="N5115" s="68" t="str">
        <f>VLOOKUP(K5115,[1]人員授權表!D$3:G$249,4,0)</f>
        <v>無機</v>
      </c>
      <c r="O5115" s="70" t="str">
        <f>IF(J5115=[1]人員授權表!$C$85,"Casper李羿勳",IF(J5115=[1]人員授權表!$C$188,"Iring陳俊明",IF(J5115=[1]人員授權表!$C$189,"Brian陳泓霖",VLOOKUP(K5115,[1]人員授權表!D$2:E$249,2,FALSE))))</f>
        <v>Brian陳泓霖</v>
      </c>
      <c r="P5115" s="67">
        <f t="shared" si="279"/>
        <v>44802</v>
      </c>
      <c r="Q5115" s="75" t="str">
        <f t="shared" si="278"/>
        <v>週一</v>
      </c>
      <c r="R5115" s="80">
        <v>44799</v>
      </c>
      <c r="AA5115" s="102">
        <v>13</v>
      </c>
      <c r="AB5115" s="103" t="s">
        <v>1759</v>
      </c>
    </row>
    <row r="5116" spans="2:28">
      <c r="B5116" s="66">
        <v>44802</v>
      </c>
      <c r="D5116" s="68" t="s">
        <v>50</v>
      </c>
      <c r="E5116" s="70" t="s">
        <v>82</v>
      </c>
      <c r="F5116" s="4" t="s">
        <v>2061</v>
      </c>
      <c r="G5116" s="67">
        <v>44783</v>
      </c>
      <c r="H5116" s="67">
        <v>44804</v>
      </c>
      <c r="I5116" s="71">
        <f t="shared" si="277"/>
        <v>21</v>
      </c>
      <c r="J5116" s="72" t="s">
        <v>1861</v>
      </c>
      <c r="K5116" s="72" t="s">
        <v>2049</v>
      </c>
      <c r="L5116" s="73">
        <v>1</v>
      </c>
      <c r="M5116" s="73" t="s">
        <v>108</v>
      </c>
      <c r="N5116" s="68" t="s">
        <v>245</v>
      </c>
      <c r="O5116" s="70" t="s">
        <v>829</v>
      </c>
      <c r="P5116" s="67">
        <f t="shared" si="279"/>
        <v>44802</v>
      </c>
      <c r="Q5116" s="75" t="str">
        <f t="shared" si="278"/>
        <v>週一</v>
      </c>
      <c r="R5116" s="80">
        <v>44802</v>
      </c>
      <c r="AA5116" s="102"/>
      <c r="AB5116" s="103"/>
    </row>
    <row r="5117" spans="2:28">
      <c r="B5117" s="66">
        <v>44790</v>
      </c>
      <c r="D5117" s="68" t="s">
        <v>50</v>
      </c>
      <c r="E5117" s="70" t="s">
        <v>82</v>
      </c>
      <c r="F5117" s="4" t="s">
        <v>2062</v>
      </c>
      <c r="G5117" s="67">
        <v>44784</v>
      </c>
      <c r="H5117" s="67">
        <v>44804</v>
      </c>
      <c r="I5117" s="71">
        <f t="shared" si="277"/>
        <v>20</v>
      </c>
      <c r="J5117" s="72" t="s">
        <v>133</v>
      </c>
      <c r="K5117" s="72" t="s">
        <v>98</v>
      </c>
      <c r="L5117" s="73">
        <v>1</v>
      </c>
      <c r="M5117" s="73" t="s">
        <v>108</v>
      </c>
      <c r="N5117" s="68" t="str">
        <f>VLOOKUP(K5117,[1]人員授權表!D$3:G$249,4,0)</f>
        <v>無機</v>
      </c>
      <c r="O5117" s="70" t="str">
        <f>IF(J5117=[1]人員授權表!$C$85,"Casper李羿勳",IF(J5117=[1]人員授權表!$C$188,"Iring陳俊明",IF(J5117=[1]人員授權表!$C$189,"Brian陳泓霖",VLOOKUP(K5117,[1]人員授權表!D$2:E$249,2,FALSE))))</f>
        <v>Brian陳泓霖</v>
      </c>
      <c r="P5117" s="67">
        <f t="shared" si="279"/>
        <v>44802</v>
      </c>
      <c r="Q5117" s="75" t="str">
        <f t="shared" si="278"/>
        <v>週一</v>
      </c>
      <c r="R5117" s="80">
        <v>44799</v>
      </c>
      <c r="AA5117" s="102">
        <v>13</v>
      </c>
      <c r="AB5117" s="103" t="s">
        <v>1759</v>
      </c>
    </row>
    <row r="5118" spans="2:28">
      <c r="B5118" s="66">
        <v>44790</v>
      </c>
      <c r="D5118" s="68" t="s">
        <v>50</v>
      </c>
      <c r="E5118" s="70" t="s">
        <v>82</v>
      </c>
      <c r="F5118" s="4" t="s">
        <v>2062</v>
      </c>
      <c r="G5118" s="67">
        <v>44784</v>
      </c>
      <c r="H5118" s="67">
        <v>44804</v>
      </c>
      <c r="I5118" s="71">
        <f t="shared" si="277"/>
        <v>20</v>
      </c>
      <c r="J5118" s="72" t="s">
        <v>341</v>
      </c>
      <c r="K5118" s="72" t="s">
        <v>98</v>
      </c>
      <c r="L5118" s="73">
        <v>1</v>
      </c>
      <c r="M5118" s="73" t="s">
        <v>108</v>
      </c>
      <c r="N5118" s="68" t="str">
        <f>VLOOKUP(K5118,[1]人員授權表!D$3:G$249,4,0)</f>
        <v>無機</v>
      </c>
      <c r="O5118" s="70" t="str">
        <f>IF(J5118=[1]人員授權表!$C$85,"Casper李羿勳",IF(J5118=[1]人員授權表!$C$188,"Iring陳俊明",IF(J5118=[1]人員授權表!$C$189,"Brian陳泓霖",VLOOKUP(K5118,[1]人員授權表!D$2:E$249,2,FALSE))))</f>
        <v>Brian陳泓霖</v>
      </c>
      <c r="P5118" s="67">
        <f t="shared" si="279"/>
        <v>44802</v>
      </c>
      <c r="Q5118" s="75" t="str">
        <f t="shared" si="278"/>
        <v>週一</v>
      </c>
      <c r="R5118" s="80">
        <v>44799</v>
      </c>
      <c r="AA5118" s="102">
        <v>13</v>
      </c>
      <c r="AB5118" s="103" t="s">
        <v>1759</v>
      </c>
    </row>
    <row r="5119" spans="2:28">
      <c r="B5119" s="66">
        <v>44802</v>
      </c>
      <c r="D5119" s="68" t="s">
        <v>50</v>
      </c>
      <c r="E5119" s="70" t="s">
        <v>82</v>
      </c>
      <c r="F5119" s="4" t="s">
        <v>2062</v>
      </c>
      <c r="G5119" s="67">
        <v>44784</v>
      </c>
      <c r="H5119" s="67">
        <v>44804</v>
      </c>
      <c r="I5119" s="71">
        <f t="shared" si="277"/>
        <v>20</v>
      </c>
      <c r="J5119" s="72" t="s">
        <v>1861</v>
      </c>
      <c r="K5119" s="72" t="s">
        <v>2049</v>
      </c>
      <c r="L5119" s="73">
        <v>1</v>
      </c>
      <c r="M5119" s="73" t="s">
        <v>108</v>
      </c>
      <c r="N5119" s="68" t="s">
        <v>245</v>
      </c>
      <c r="O5119" s="70" t="s">
        <v>829</v>
      </c>
      <c r="P5119" s="67">
        <f t="shared" si="279"/>
        <v>44802</v>
      </c>
      <c r="Q5119" s="75" t="str">
        <f t="shared" si="278"/>
        <v>週一</v>
      </c>
      <c r="R5119" s="80">
        <v>44802</v>
      </c>
      <c r="AA5119" s="102"/>
      <c r="AB5119" s="103"/>
    </row>
    <row r="5120" spans="2:28">
      <c r="B5120" s="66">
        <v>44790</v>
      </c>
      <c r="D5120" s="68" t="s">
        <v>50</v>
      </c>
      <c r="E5120" s="70" t="s">
        <v>82</v>
      </c>
      <c r="F5120" s="4" t="s">
        <v>2063</v>
      </c>
      <c r="G5120" s="67">
        <v>44784</v>
      </c>
      <c r="H5120" s="67">
        <v>44804</v>
      </c>
      <c r="I5120" s="71">
        <f t="shared" si="277"/>
        <v>20</v>
      </c>
      <c r="J5120" s="72" t="s">
        <v>133</v>
      </c>
      <c r="K5120" s="72" t="s">
        <v>98</v>
      </c>
      <c r="L5120" s="73">
        <v>1</v>
      </c>
      <c r="M5120" s="73" t="s">
        <v>108</v>
      </c>
      <c r="N5120" s="68" t="str">
        <f>VLOOKUP(K5120,[1]人員授權表!D$3:G$249,4,0)</f>
        <v>無機</v>
      </c>
      <c r="O5120" s="70" t="str">
        <f>IF(J5120=[1]人員授權表!$C$85,"Casper李羿勳",IF(J5120=[1]人員授權表!$C$188,"Iring陳俊明",IF(J5120=[1]人員授權表!$C$189,"Brian陳泓霖",VLOOKUP(K5120,[1]人員授權表!D$2:E$249,2,FALSE))))</f>
        <v>Brian陳泓霖</v>
      </c>
      <c r="P5120" s="67">
        <f t="shared" si="279"/>
        <v>44802</v>
      </c>
      <c r="Q5120" s="75" t="str">
        <f t="shared" si="278"/>
        <v>週一</v>
      </c>
      <c r="R5120" s="80">
        <v>44799</v>
      </c>
      <c r="AA5120" s="102">
        <v>13</v>
      </c>
      <c r="AB5120" s="103" t="s">
        <v>1759</v>
      </c>
    </row>
    <row r="5121" spans="2:28">
      <c r="B5121" s="66">
        <v>44790</v>
      </c>
      <c r="D5121" s="68" t="s">
        <v>50</v>
      </c>
      <c r="E5121" s="70" t="s">
        <v>82</v>
      </c>
      <c r="F5121" s="4" t="s">
        <v>2063</v>
      </c>
      <c r="G5121" s="67">
        <v>44784</v>
      </c>
      <c r="H5121" s="67">
        <v>44804</v>
      </c>
      <c r="I5121" s="71">
        <f t="shared" si="277"/>
        <v>20</v>
      </c>
      <c r="J5121" s="72" t="s">
        <v>341</v>
      </c>
      <c r="K5121" s="72" t="s">
        <v>98</v>
      </c>
      <c r="L5121" s="73">
        <v>1</v>
      </c>
      <c r="M5121" s="73" t="s">
        <v>108</v>
      </c>
      <c r="N5121" s="68" t="str">
        <f>VLOOKUP(K5121,[1]人員授權表!D$3:G$249,4,0)</f>
        <v>無機</v>
      </c>
      <c r="O5121" s="70" t="str">
        <f>IF(J5121=[1]人員授權表!$C$85,"Casper李羿勳",IF(J5121=[1]人員授權表!$C$188,"Iring陳俊明",IF(J5121=[1]人員授權表!$C$189,"Brian陳泓霖",VLOOKUP(K5121,[1]人員授權表!D$2:E$249,2,FALSE))))</f>
        <v>Brian陳泓霖</v>
      </c>
      <c r="P5121" s="67">
        <f t="shared" si="279"/>
        <v>44802</v>
      </c>
      <c r="Q5121" s="75" t="str">
        <f t="shared" si="278"/>
        <v>週一</v>
      </c>
      <c r="R5121" s="80">
        <v>44799</v>
      </c>
      <c r="AA5121" s="102">
        <v>13</v>
      </c>
      <c r="AB5121" s="103" t="s">
        <v>1759</v>
      </c>
    </row>
    <row r="5122" spans="2:28">
      <c r="B5122" s="66">
        <v>44802</v>
      </c>
      <c r="D5122" s="68" t="s">
        <v>50</v>
      </c>
      <c r="E5122" s="70" t="s">
        <v>82</v>
      </c>
      <c r="F5122" s="4" t="s">
        <v>2063</v>
      </c>
      <c r="G5122" s="67">
        <v>44784</v>
      </c>
      <c r="H5122" s="67">
        <v>44804</v>
      </c>
      <c r="I5122" s="71">
        <f t="shared" si="277"/>
        <v>20</v>
      </c>
      <c r="J5122" s="72" t="s">
        <v>1861</v>
      </c>
      <c r="K5122" s="72" t="s">
        <v>2049</v>
      </c>
      <c r="L5122" s="73">
        <v>1</v>
      </c>
      <c r="M5122" s="73" t="s">
        <v>108</v>
      </c>
      <c r="N5122" s="68" t="s">
        <v>245</v>
      </c>
      <c r="O5122" s="70" t="s">
        <v>829</v>
      </c>
      <c r="P5122" s="67">
        <f t="shared" si="279"/>
        <v>44802</v>
      </c>
      <c r="Q5122" s="75" t="str">
        <f t="shared" si="278"/>
        <v>週一</v>
      </c>
      <c r="R5122" s="80">
        <v>44802</v>
      </c>
      <c r="AA5122" s="102"/>
      <c r="AB5122" s="103"/>
    </row>
    <row r="5123" spans="2:28">
      <c r="B5123" s="66">
        <v>44790</v>
      </c>
      <c r="D5123" s="68" t="s">
        <v>50</v>
      </c>
      <c r="E5123" s="70" t="s">
        <v>82</v>
      </c>
      <c r="F5123" s="4" t="s">
        <v>2064</v>
      </c>
      <c r="G5123" s="67">
        <v>44784</v>
      </c>
      <c r="H5123" s="67">
        <v>44804</v>
      </c>
      <c r="I5123" s="71">
        <f t="shared" si="277"/>
        <v>20</v>
      </c>
      <c r="J5123" s="72" t="s">
        <v>133</v>
      </c>
      <c r="K5123" s="72" t="s">
        <v>98</v>
      </c>
      <c r="L5123" s="73">
        <v>1</v>
      </c>
      <c r="M5123" s="73" t="s">
        <v>108</v>
      </c>
      <c r="N5123" s="68" t="str">
        <f>VLOOKUP(K5123,[1]人員授權表!D$3:G$249,4,0)</f>
        <v>無機</v>
      </c>
      <c r="O5123" s="70" t="str">
        <f>IF(J5123=[1]人員授權表!$C$85,"Casper李羿勳",IF(J5123=[1]人員授權表!$C$188,"Iring陳俊明",IF(J5123=[1]人員授權表!$C$189,"Brian陳泓霖",VLOOKUP(K5123,[1]人員授權表!D$2:E$249,2,FALSE))))</f>
        <v>Brian陳泓霖</v>
      </c>
      <c r="P5123" s="67">
        <f t="shared" si="279"/>
        <v>44802</v>
      </c>
      <c r="Q5123" s="75" t="str">
        <f t="shared" si="278"/>
        <v>週一</v>
      </c>
      <c r="R5123" s="80">
        <v>44799</v>
      </c>
      <c r="AA5123" s="102">
        <v>13</v>
      </c>
      <c r="AB5123" s="103" t="s">
        <v>1759</v>
      </c>
    </row>
    <row r="5124" spans="2:28">
      <c r="B5124" s="66">
        <v>44790</v>
      </c>
      <c r="D5124" s="68" t="s">
        <v>50</v>
      </c>
      <c r="E5124" s="70" t="s">
        <v>82</v>
      </c>
      <c r="F5124" s="4" t="s">
        <v>2064</v>
      </c>
      <c r="G5124" s="67">
        <v>44784</v>
      </c>
      <c r="H5124" s="67">
        <v>44804</v>
      </c>
      <c r="I5124" s="71">
        <f t="shared" si="277"/>
        <v>20</v>
      </c>
      <c r="J5124" s="72" t="s">
        <v>341</v>
      </c>
      <c r="K5124" s="72" t="s">
        <v>98</v>
      </c>
      <c r="L5124" s="73">
        <v>1</v>
      </c>
      <c r="M5124" s="73" t="s">
        <v>108</v>
      </c>
      <c r="N5124" s="68" t="str">
        <f>VLOOKUP(K5124,[1]人員授權表!D$3:G$249,4,0)</f>
        <v>無機</v>
      </c>
      <c r="O5124" s="70" t="str">
        <f>IF(J5124=[1]人員授權表!$C$85,"Casper李羿勳",IF(J5124=[1]人員授權表!$C$188,"Iring陳俊明",IF(J5124=[1]人員授權表!$C$189,"Brian陳泓霖",VLOOKUP(K5124,[1]人員授權表!D$2:E$249,2,FALSE))))</f>
        <v>Brian陳泓霖</v>
      </c>
      <c r="P5124" s="67">
        <f t="shared" si="279"/>
        <v>44802</v>
      </c>
      <c r="Q5124" s="75" t="str">
        <f t="shared" si="278"/>
        <v>週一</v>
      </c>
      <c r="R5124" s="80">
        <v>44799</v>
      </c>
      <c r="AA5124" s="102">
        <v>13</v>
      </c>
      <c r="AB5124" s="103" t="s">
        <v>1759</v>
      </c>
    </row>
    <row r="5125" spans="2:28">
      <c r="B5125" s="66">
        <v>44802</v>
      </c>
      <c r="D5125" s="68" t="s">
        <v>50</v>
      </c>
      <c r="E5125" s="70" t="s">
        <v>82</v>
      </c>
      <c r="F5125" s="4" t="s">
        <v>2064</v>
      </c>
      <c r="G5125" s="67">
        <v>44784</v>
      </c>
      <c r="H5125" s="67">
        <v>44804</v>
      </c>
      <c r="I5125" s="71">
        <f t="shared" si="277"/>
        <v>20</v>
      </c>
      <c r="J5125" s="72" t="s">
        <v>1861</v>
      </c>
      <c r="K5125" s="72" t="s">
        <v>2049</v>
      </c>
      <c r="L5125" s="73">
        <v>1</v>
      </c>
      <c r="M5125" s="73" t="s">
        <v>108</v>
      </c>
      <c r="N5125" s="68" t="s">
        <v>245</v>
      </c>
      <c r="O5125" s="70" t="s">
        <v>829</v>
      </c>
      <c r="P5125" s="67">
        <f t="shared" si="279"/>
        <v>44802</v>
      </c>
      <c r="Q5125" s="75" t="str">
        <f t="shared" si="278"/>
        <v>週一</v>
      </c>
      <c r="R5125" s="80">
        <v>44802</v>
      </c>
      <c r="AA5125" s="102"/>
      <c r="AB5125" s="103"/>
    </row>
    <row r="5126" spans="2:28">
      <c r="B5126" s="66">
        <v>44790</v>
      </c>
      <c r="D5126" s="68" t="s">
        <v>50</v>
      </c>
      <c r="E5126" s="70" t="s">
        <v>82</v>
      </c>
      <c r="F5126" s="4" t="s">
        <v>2065</v>
      </c>
      <c r="G5126" s="67">
        <v>44784</v>
      </c>
      <c r="H5126" s="67">
        <v>44804</v>
      </c>
      <c r="I5126" s="71">
        <f t="shared" si="277"/>
        <v>20</v>
      </c>
      <c r="J5126" s="72" t="s">
        <v>133</v>
      </c>
      <c r="K5126" s="72" t="s">
        <v>98</v>
      </c>
      <c r="L5126" s="73">
        <v>1</v>
      </c>
      <c r="M5126" s="73" t="s">
        <v>108</v>
      </c>
      <c r="N5126" s="68" t="str">
        <f>VLOOKUP(K5126,[1]人員授權表!D$3:G$249,4,0)</f>
        <v>無機</v>
      </c>
      <c r="O5126" s="70" t="str">
        <f>IF(J5126=[1]人員授權表!$C$85,"Casper李羿勳",IF(J5126=[1]人員授權表!$C$188,"Iring陳俊明",IF(J5126=[1]人員授權表!$C$189,"Brian陳泓霖",VLOOKUP(K5126,[1]人員授權表!D$2:E$249,2,FALSE))))</f>
        <v>Brian陳泓霖</v>
      </c>
      <c r="P5126" s="67">
        <f t="shared" si="279"/>
        <v>44802</v>
      </c>
      <c r="Q5126" s="75" t="str">
        <f t="shared" si="278"/>
        <v>週一</v>
      </c>
      <c r="R5126" s="80">
        <v>44799</v>
      </c>
      <c r="AA5126" s="102">
        <v>13</v>
      </c>
      <c r="AB5126" s="103" t="s">
        <v>1759</v>
      </c>
    </row>
    <row r="5127" spans="2:28">
      <c r="B5127" s="66">
        <v>44790</v>
      </c>
      <c r="D5127" s="68" t="s">
        <v>50</v>
      </c>
      <c r="E5127" s="70" t="s">
        <v>82</v>
      </c>
      <c r="F5127" s="4" t="s">
        <v>2065</v>
      </c>
      <c r="G5127" s="67">
        <v>44784</v>
      </c>
      <c r="H5127" s="67">
        <v>44804</v>
      </c>
      <c r="I5127" s="71">
        <f t="shared" ref="I5127:I5190" si="280">_xlfn.DAYS(H5127,G5127)</f>
        <v>20</v>
      </c>
      <c r="J5127" s="72" t="s">
        <v>341</v>
      </c>
      <c r="K5127" s="72" t="s">
        <v>98</v>
      </c>
      <c r="L5127" s="73">
        <v>1</v>
      </c>
      <c r="M5127" s="73" t="s">
        <v>108</v>
      </c>
      <c r="N5127" s="68" t="str">
        <f>VLOOKUP(K5127,[1]人員授權表!D$3:G$249,4,0)</f>
        <v>無機</v>
      </c>
      <c r="O5127" s="70" t="str">
        <f>IF(J5127=[1]人員授權表!$C$85,"Casper李羿勳",IF(J5127=[1]人員授權表!$C$188,"Iring陳俊明",IF(J5127=[1]人員授權表!$C$189,"Brian陳泓霖",VLOOKUP(K5127,[1]人員授權表!D$2:E$249,2,FALSE))))</f>
        <v>Brian陳泓霖</v>
      </c>
      <c r="P5127" s="67">
        <f t="shared" si="279"/>
        <v>44802</v>
      </c>
      <c r="Q5127" s="75" t="str">
        <f t="shared" ref="Q5127:Q5190" si="281">TEXT(P5127,"aaa")</f>
        <v>週一</v>
      </c>
      <c r="R5127" s="80">
        <v>44799</v>
      </c>
      <c r="AA5127" s="102">
        <v>13</v>
      </c>
      <c r="AB5127" s="103" t="s">
        <v>1759</v>
      </c>
    </row>
    <row r="5128" spans="2:28">
      <c r="B5128" s="66">
        <v>44802</v>
      </c>
      <c r="D5128" s="68" t="s">
        <v>50</v>
      </c>
      <c r="E5128" s="70" t="s">
        <v>82</v>
      </c>
      <c r="F5128" s="4" t="s">
        <v>2065</v>
      </c>
      <c r="G5128" s="67">
        <v>44784</v>
      </c>
      <c r="H5128" s="67">
        <v>44804</v>
      </c>
      <c r="I5128" s="71">
        <f t="shared" si="280"/>
        <v>20</v>
      </c>
      <c r="J5128" s="72" t="s">
        <v>1861</v>
      </c>
      <c r="K5128" s="72" t="s">
        <v>2049</v>
      </c>
      <c r="L5128" s="73">
        <v>1</v>
      </c>
      <c r="M5128" s="73" t="s">
        <v>108</v>
      </c>
      <c r="N5128" s="68" t="s">
        <v>245</v>
      </c>
      <c r="O5128" s="70" t="s">
        <v>829</v>
      </c>
      <c r="P5128" s="67">
        <f t="shared" si="279"/>
        <v>44802</v>
      </c>
      <c r="Q5128" s="75" t="str">
        <f t="shared" si="281"/>
        <v>週一</v>
      </c>
      <c r="R5128" s="80">
        <v>44802</v>
      </c>
      <c r="AA5128" s="102"/>
      <c r="AB5128" s="103"/>
    </row>
    <row r="5129" spans="2:28">
      <c r="B5129" s="66">
        <v>44790</v>
      </c>
      <c r="C5129" s="67">
        <v>44791</v>
      </c>
      <c r="D5129" s="68" t="s">
        <v>50</v>
      </c>
      <c r="E5129" s="70" t="s">
        <v>82</v>
      </c>
      <c r="F5129" s="4" t="s">
        <v>2066</v>
      </c>
      <c r="G5129" s="67">
        <v>44788</v>
      </c>
      <c r="H5129" s="101">
        <v>44804</v>
      </c>
      <c r="I5129" s="71">
        <f t="shared" si="280"/>
        <v>16</v>
      </c>
      <c r="J5129" s="72" t="s">
        <v>181</v>
      </c>
      <c r="K5129" s="72" t="s">
        <v>182</v>
      </c>
      <c r="L5129" s="73">
        <v>14</v>
      </c>
      <c r="M5129" s="73" t="s">
        <v>104</v>
      </c>
      <c r="N5129" s="68" t="str">
        <f>VLOOKUP(K5129,[1]人員授權表!D$3:G$249,4,0)</f>
        <v>有機</v>
      </c>
      <c r="O5129" s="70" t="str">
        <f>IF(J5129=[1]人員授權表!$C$85,"Casper李羿勳",IF(J5129=[1]人員授權表!$C$188,"Iring陳俊明",IF(J5129=[1]人員授權表!$C$189,"Brian陳泓霖",VLOOKUP(K5129,[1]人員授權表!D$2:E$249,2,FALSE))))</f>
        <v>Sara王淑玲</v>
      </c>
      <c r="P5129" s="67">
        <f t="shared" si="279"/>
        <v>44802</v>
      </c>
      <c r="Q5129" s="75" t="str">
        <f t="shared" si="281"/>
        <v>週一</v>
      </c>
      <c r="R5129" s="80">
        <v>44799</v>
      </c>
      <c r="AA5129" s="102">
        <v>13</v>
      </c>
      <c r="AB5129" s="103" t="s">
        <v>1759</v>
      </c>
    </row>
    <row r="5130" spans="2:28">
      <c r="B5130" s="66">
        <v>44790</v>
      </c>
      <c r="C5130" s="67">
        <v>44791</v>
      </c>
      <c r="D5130" s="68" t="s">
        <v>50</v>
      </c>
      <c r="E5130" s="70" t="s">
        <v>82</v>
      </c>
      <c r="F5130" s="4" t="s">
        <v>2066</v>
      </c>
      <c r="G5130" s="67">
        <v>44788</v>
      </c>
      <c r="H5130" s="101">
        <v>44804</v>
      </c>
      <c r="I5130" s="71">
        <f t="shared" si="280"/>
        <v>16</v>
      </c>
      <c r="J5130" s="72" t="s">
        <v>204</v>
      </c>
      <c r="K5130" s="72" t="s">
        <v>205</v>
      </c>
      <c r="L5130" s="73">
        <v>14</v>
      </c>
      <c r="M5130" s="73" t="s">
        <v>104</v>
      </c>
      <c r="N5130" s="68" t="str">
        <f>VLOOKUP(K5130,[1]人員授權表!D$3:G$249,4,0)</f>
        <v>無機</v>
      </c>
      <c r="O5130" s="70" t="s">
        <v>1075</v>
      </c>
      <c r="P5130" s="67">
        <f t="shared" si="279"/>
        <v>44802</v>
      </c>
      <c r="Q5130" s="75" t="str">
        <f t="shared" si="281"/>
        <v>週一</v>
      </c>
      <c r="R5130" s="80">
        <v>44797</v>
      </c>
      <c r="AA5130" s="102">
        <v>13</v>
      </c>
      <c r="AB5130" s="103" t="s">
        <v>1759</v>
      </c>
    </row>
    <row r="5131" spans="2:28">
      <c r="B5131" s="66">
        <v>44790</v>
      </c>
      <c r="C5131" s="67">
        <v>44791</v>
      </c>
      <c r="D5131" s="68" t="s">
        <v>50</v>
      </c>
      <c r="E5131" s="70" t="s">
        <v>82</v>
      </c>
      <c r="F5131" s="4" t="s">
        <v>2066</v>
      </c>
      <c r="G5131" s="67">
        <v>44788</v>
      </c>
      <c r="H5131" s="101">
        <v>44804</v>
      </c>
      <c r="I5131" s="71">
        <f t="shared" si="280"/>
        <v>16</v>
      </c>
      <c r="J5131" s="72" t="s">
        <v>326</v>
      </c>
      <c r="K5131" s="72" t="s">
        <v>170</v>
      </c>
      <c r="L5131" s="73">
        <v>14</v>
      </c>
      <c r="M5131" s="73" t="s">
        <v>104</v>
      </c>
      <c r="N5131" s="68" t="str">
        <f>VLOOKUP(K5131,[1]人員授權表!D$3:G$249,4,0)</f>
        <v>有機</v>
      </c>
      <c r="O5131" s="70" t="str">
        <f>IF(J5131=[1]人員授權表!$C$85,"Casper李羿勳",IF(J5131=[1]人員授權表!$C$188,"Iring陳俊明",IF(J5131=[1]人員授權表!$C$189,"Brian陳泓霖",VLOOKUP(K5131,[1]人員授權表!D$2:E$249,2,FALSE))))</f>
        <v>Elle黃雅琪&amp;
Marco陳鴻鈞</v>
      </c>
      <c r="P5131" s="67">
        <f t="shared" si="279"/>
        <v>44802</v>
      </c>
      <c r="Q5131" s="75" t="str">
        <f t="shared" si="281"/>
        <v>週一</v>
      </c>
      <c r="R5131" s="80">
        <v>44802</v>
      </c>
      <c r="AA5131" s="102">
        <v>13</v>
      </c>
      <c r="AB5131" s="103" t="s">
        <v>1759</v>
      </c>
    </row>
    <row r="5132" spans="2:28">
      <c r="B5132" s="66">
        <v>44803</v>
      </c>
      <c r="D5132" s="68" t="s">
        <v>50</v>
      </c>
      <c r="E5132" s="70" t="s">
        <v>51</v>
      </c>
      <c r="F5132" s="70" t="s">
        <v>113</v>
      </c>
      <c r="G5132" s="67">
        <v>44805</v>
      </c>
      <c r="H5132" s="67">
        <v>44805</v>
      </c>
      <c r="I5132" s="71">
        <f t="shared" si="280"/>
        <v>0</v>
      </c>
      <c r="J5132" s="72" t="s">
        <v>2067</v>
      </c>
      <c r="K5132" s="72" t="s">
        <v>1501</v>
      </c>
      <c r="L5132" s="73" t="s">
        <v>2068</v>
      </c>
      <c r="M5132" s="73" t="s">
        <v>213</v>
      </c>
      <c r="N5132" s="68" t="s">
        <v>253</v>
      </c>
      <c r="O5132" s="70" t="s">
        <v>2069</v>
      </c>
      <c r="P5132" s="67">
        <v>44805</v>
      </c>
      <c r="Q5132" s="75" t="str">
        <f t="shared" si="281"/>
        <v>週四</v>
      </c>
      <c r="R5132" s="80">
        <v>44805</v>
      </c>
      <c r="AA5132" s="1"/>
    </row>
    <row r="5133" spans="2:28">
      <c r="B5133" s="66">
        <v>44782</v>
      </c>
      <c r="C5133" s="67">
        <v>44790</v>
      </c>
      <c r="D5133" s="68" t="s">
        <v>50</v>
      </c>
      <c r="E5133" s="70" t="s">
        <v>51</v>
      </c>
      <c r="F5133" s="4" t="s">
        <v>2070</v>
      </c>
      <c r="G5133" s="67">
        <v>44788</v>
      </c>
      <c r="H5133" s="101">
        <v>44805</v>
      </c>
      <c r="I5133" s="71">
        <f t="shared" si="280"/>
        <v>17</v>
      </c>
      <c r="J5133" s="72" t="s">
        <v>60</v>
      </c>
      <c r="K5133" s="72" t="s">
        <v>61</v>
      </c>
      <c r="L5133" s="73">
        <v>2</v>
      </c>
      <c r="M5133" s="73" t="s">
        <v>91</v>
      </c>
      <c r="N5133" s="68" t="str">
        <f>VLOOKUP(K5133,[1]人員授權表!D$3:G$249,4,0)</f>
        <v>有機</v>
      </c>
      <c r="O5133" s="70" t="str">
        <f>IF(J5133=[1]人員授權表!$C$85,"Casper李羿勳",IF(J5133=[1]人員授權表!$C$188,"Iring陳俊明",IF(J5133=[1]人員授權表!$C$189,"Brian陳泓霖",VLOOKUP(K5133,[1]人員授權表!D$2:E$249,2,FALSE))))</f>
        <v>Marco陳鴻鈞</v>
      </c>
      <c r="P5133" s="67">
        <f t="shared" ref="P5133:P5188" si="282">H5133-2</f>
        <v>44803</v>
      </c>
      <c r="Q5133" s="75" t="str">
        <f t="shared" si="281"/>
        <v>週二</v>
      </c>
      <c r="R5133" s="80">
        <v>44795</v>
      </c>
      <c r="AA5133" s="1"/>
    </row>
    <row r="5134" spans="2:28">
      <c r="B5134" s="66">
        <v>44782</v>
      </c>
      <c r="C5134" s="67">
        <v>44790</v>
      </c>
      <c r="D5134" s="68" t="s">
        <v>50</v>
      </c>
      <c r="E5134" s="70" t="s">
        <v>51</v>
      </c>
      <c r="F5134" s="4" t="s">
        <v>2070</v>
      </c>
      <c r="G5134" s="67">
        <v>44788</v>
      </c>
      <c r="H5134" s="101">
        <v>44805</v>
      </c>
      <c r="I5134" s="71">
        <f t="shared" si="280"/>
        <v>17</v>
      </c>
      <c r="J5134" s="72" t="s">
        <v>350</v>
      </c>
      <c r="K5134" s="72" t="s">
        <v>250</v>
      </c>
      <c r="L5134" s="73">
        <v>2</v>
      </c>
      <c r="M5134" s="73" t="s">
        <v>91</v>
      </c>
      <c r="N5134" s="68" t="str">
        <f>VLOOKUP(K5134,[1]人員授權表!D$3:G$249,4,0)</f>
        <v>有機</v>
      </c>
      <c r="O5134" s="70" t="str">
        <f>IF(J5134=[1]人員授權表!$C$85,"Casper李羿勳",IF(J5134=[1]人員授權表!$C$188,"Iring陳俊明",IF(J5134=[1]人員授權表!$C$189,"Brian陳泓霖",VLOOKUP(K5134,[1]人員授權表!D$2:E$249,2,FALSE))))</f>
        <v>Marco陳鴻鈞</v>
      </c>
      <c r="P5134" s="67">
        <f t="shared" si="282"/>
        <v>44803</v>
      </c>
      <c r="Q5134" s="75" t="str">
        <f t="shared" si="281"/>
        <v>週二</v>
      </c>
      <c r="R5134" s="80">
        <v>44800</v>
      </c>
      <c r="AA5134" s="1"/>
    </row>
    <row r="5135" spans="2:28">
      <c r="B5135" s="66">
        <v>44782</v>
      </c>
      <c r="C5135" s="67">
        <v>44790</v>
      </c>
      <c r="D5135" s="68" t="s">
        <v>50</v>
      </c>
      <c r="E5135" s="70" t="s">
        <v>51</v>
      </c>
      <c r="F5135" s="4" t="s">
        <v>2071</v>
      </c>
      <c r="G5135" s="67">
        <v>44788</v>
      </c>
      <c r="H5135" s="101">
        <v>44805</v>
      </c>
      <c r="I5135" s="71">
        <f t="shared" si="280"/>
        <v>17</v>
      </c>
      <c r="J5135" s="72" t="s">
        <v>238</v>
      </c>
      <c r="K5135" s="72" t="s">
        <v>239</v>
      </c>
      <c r="L5135" s="73">
        <v>2</v>
      </c>
      <c r="M5135" s="73" t="s">
        <v>91</v>
      </c>
      <c r="N5135" s="68" t="str">
        <f>VLOOKUP(K5135,[1]人員授權表!D$3:G$249,4,0)</f>
        <v>有機</v>
      </c>
      <c r="O5135" s="70" t="str">
        <f>IF(J5135=[1]人員授權表!$C$85,"Casper李羿勳",IF(J5135=[1]人員授權表!$C$188,"Iring陳俊明",IF(J5135=[1]人員授權表!$C$189,"Brian陳泓霖",VLOOKUP(K5135,[1]人員授權表!D$2:E$249,2,FALSE))))</f>
        <v>Casper李羿勳</v>
      </c>
      <c r="P5135" s="67">
        <f t="shared" si="282"/>
        <v>44803</v>
      </c>
      <c r="Q5135" s="75" t="str">
        <f t="shared" si="281"/>
        <v>週二</v>
      </c>
      <c r="R5135" s="80">
        <v>44802</v>
      </c>
      <c r="AA5135" s="1"/>
    </row>
    <row r="5136" spans="2:28">
      <c r="B5136" s="66">
        <v>44795</v>
      </c>
      <c r="D5136" s="68" t="s">
        <v>50</v>
      </c>
      <c r="E5136" s="70" t="s">
        <v>1418</v>
      </c>
      <c r="F5136" s="4" t="s">
        <v>1934</v>
      </c>
      <c r="G5136" s="67">
        <v>44791</v>
      </c>
      <c r="H5136" s="67">
        <v>44805</v>
      </c>
      <c r="I5136" s="71">
        <f t="shared" si="280"/>
        <v>14</v>
      </c>
      <c r="J5136" s="72" t="s">
        <v>133</v>
      </c>
      <c r="K5136" s="72" t="s">
        <v>134</v>
      </c>
      <c r="L5136" s="73">
        <v>1</v>
      </c>
      <c r="M5136" s="73" t="s">
        <v>108</v>
      </c>
      <c r="N5136" s="68" t="str">
        <f>VLOOKUP(K5136,[1]人員授權表!D$3:G$249,4,0)</f>
        <v>無機</v>
      </c>
      <c r="O5136" s="70" t="str">
        <f>IF(J5136=[1]人員授權表!$C$85,"Casper李羿勳",IF(J5136=[1]人員授權表!$C$188,"Iring陳俊明",IF(J5136=[1]人員授權表!$C$189,"Brian陳泓霖",VLOOKUP(K5136,[1]人員授權表!D$2:E$249,2,FALSE))))</f>
        <v>Brian陳泓霖</v>
      </c>
      <c r="P5136" s="67">
        <f t="shared" si="282"/>
        <v>44803</v>
      </c>
      <c r="Q5136" s="75" t="str">
        <f t="shared" si="281"/>
        <v>週二</v>
      </c>
      <c r="R5136" s="80">
        <v>44796</v>
      </c>
      <c r="AA5136" s="1"/>
    </row>
    <row r="5137" spans="3:28">
      <c r="C5137" s="67">
        <v>44802</v>
      </c>
      <c r="D5137" s="68" t="s">
        <v>50</v>
      </c>
      <c r="E5137" s="70" t="s">
        <v>82</v>
      </c>
      <c r="F5137" s="70" t="s">
        <v>2072</v>
      </c>
      <c r="G5137" s="101">
        <v>44791</v>
      </c>
      <c r="H5137" s="101">
        <v>44805</v>
      </c>
      <c r="I5137" s="71">
        <f t="shared" si="280"/>
        <v>14</v>
      </c>
      <c r="J5137" s="72" t="s">
        <v>139</v>
      </c>
      <c r="K5137" s="72" t="s">
        <v>140</v>
      </c>
      <c r="L5137" s="73">
        <v>1</v>
      </c>
      <c r="M5137" s="73" t="s">
        <v>268</v>
      </c>
      <c r="N5137" s="68" t="str">
        <f>VLOOKUP(K5137,[1]人員授權表!D$3:G$249,4,0)</f>
        <v>無機</v>
      </c>
      <c r="O5137" s="70" t="str">
        <f>IF(J5137=[1]人員授權表!$C$85,"Casper李羿勳",IF(J5137=[1]人員授權表!$C$188,"Iring陳俊明",IF(J5137=[1]人員授權表!$C$189,"Brian陳泓霖",VLOOKUP(K5137,[1]人員授權表!D$2:E$249,2,FALSE))))</f>
        <v>Brian陳泓霖</v>
      </c>
      <c r="P5137" s="67">
        <f t="shared" si="282"/>
        <v>44803</v>
      </c>
      <c r="Q5137" s="75" t="str">
        <f t="shared" si="281"/>
        <v>週二</v>
      </c>
      <c r="R5137" s="80">
        <v>44796</v>
      </c>
      <c r="AA5137" s="102">
        <v>4</v>
      </c>
      <c r="AB5137" s="103" t="s">
        <v>1641</v>
      </c>
    </row>
    <row r="5138" spans="3:28">
      <c r="C5138" s="67">
        <v>44802</v>
      </c>
      <c r="D5138" s="68" t="s">
        <v>7</v>
      </c>
      <c r="E5138" s="89" t="s">
        <v>82</v>
      </c>
      <c r="F5138" s="90" t="s">
        <v>2073</v>
      </c>
      <c r="G5138" s="105">
        <v>44791</v>
      </c>
      <c r="H5138" s="105">
        <v>44805</v>
      </c>
      <c r="I5138" s="71">
        <f t="shared" si="280"/>
        <v>14</v>
      </c>
      <c r="J5138" s="93" t="s">
        <v>125</v>
      </c>
      <c r="K5138" s="93" t="s">
        <v>144</v>
      </c>
      <c r="L5138" s="100"/>
      <c r="M5138" s="73" t="s">
        <v>268</v>
      </c>
      <c r="N5138" s="94" t="str">
        <f>VLOOKUP(K5138,[1]人員授權表!D$3:G$249,4,0)</f>
        <v>有機</v>
      </c>
      <c r="O5138" s="89" t="str">
        <f>IF(J5138=[1]人員授權表!$C$85,"Casper李羿勳",IF(J5138=[1]人員授權表!$C$188,"Iring陳俊明",IF(J5138=[1]人員授權表!$C$189,"Brian陳泓霖",VLOOKUP(K5138,[1]人員授權表!D$2:E$249,2,FALSE))))</f>
        <v>Lucy黃詩婷</v>
      </c>
      <c r="P5138" s="92">
        <f t="shared" si="282"/>
        <v>44803</v>
      </c>
      <c r="Q5138" s="75" t="str">
        <f t="shared" si="281"/>
        <v>週二</v>
      </c>
      <c r="R5138" s="80" t="s">
        <v>776</v>
      </c>
      <c r="Z5138" s="79" t="s">
        <v>2074</v>
      </c>
      <c r="AA5138" s="102">
        <v>4</v>
      </c>
      <c r="AB5138" s="103" t="s">
        <v>1641</v>
      </c>
    </row>
    <row r="5139" spans="3:28">
      <c r="C5139" s="67">
        <v>44802</v>
      </c>
      <c r="D5139" s="68" t="s">
        <v>776</v>
      </c>
      <c r="E5139" s="89" t="s">
        <v>82</v>
      </c>
      <c r="F5139" s="90" t="s">
        <v>2075</v>
      </c>
      <c r="G5139" s="105">
        <v>44791</v>
      </c>
      <c r="H5139" s="105">
        <v>44805</v>
      </c>
      <c r="I5139" s="71">
        <f t="shared" si="280"/>
        <v>14</v>
      </c>
      <c r="J5139" s="93" t="s">
        <v>139</v>
      </c>
      <c r="K5139" s="93" t="s">
        <v>140</v>
      </c>
      <c r="L5139" s="100"/>
      <c r="M5139" s="73" t="s">
        <v>268</v>
      </c>
      <c r="N5139" s="94" t="str">
        <f>VLOOKUP(K5139,[1]人員授權表!D$3:G$249,4,0)</f>
        <v>無機</v>
      </c>
      <c r="O5139" s="89" t="str">
        <f>IF(J5139=[1]人員授權表!$C$85,"Casper李羿勳",IF(J5139=[1]人員授權表!$C$188,"Iring陳俊明",IF(J5139=[1]人員授權表!$C$189,"Brian陳泓霖",VLOOKUP(K5139,[1]人員授權表!D$2:E$249,2,FALSE))))</f>
        <v>Brian陳泓霖</v>
      </c>
      <c r="P5139" s="92">
        <f t="shared" si="282"/>
        <v>44803</v>
      </c>
      <c r="Q5139" s="75" t="str">
        <f t="shared" si="281"/>
        <v>週二</v>
      </c>
      <c r="R5139" s="80" t="s">
        <v>776</v>
      </c>
      <c r="Z5139" s="79" t="s">
        <v>2074</v>
      </c>
      <c r="AA5139" s="102">
        <v>4</v>
      </c>
      <c r="AB5139" s="103" t="s">
        <v>1641</v>
      </c>
    </row>
    <row r="5140" spans="3:28">
      <c r="C5140" s="67">
        <v>44802</v>
      </c>
      <c r="D5140" s="68" t="s">
        <v>776</v>
      </c>
      <c r="E5140" s="89" t="s">
        <v>82</v>
      </c>
      <c r="F5140" s="90" t="s">
        <v>2075</v>
      </c>
      <c r="G5140" s="105">
        <v>44791</v>
      </c>
      <c r="H5140" s="105">
        <v>44805</v>
      </c>
      <c r="I5140" s="71">
        <f t="shared" si="280"/>
        <v>14</v>
      </c>
      <c r="J5140" s="93" t="s">
        <v>164</v>
      </c>
      <c r="K5140" s="93" t="s">
        <v>146</v>
      </c>
      <c r="L5140" s="100"/>
      <c r="M5140" s="73" t="s">
        <v>268</v>
      </c>
      <c r="N5140" s="94" t="str">
        <f>VLOOKUP(K5140,[1]人員授權表!D$3:G$249,4,0)</f>
        <v>無機</v>
      </c>
      <c r="O5140" s="89" t="str">
        <f>IF(J5140=[1]人員授權表!$C$85,"Casper李羿勳",IF(J5140=[1]人員授權表!$C$188,"Iring陳俊明",IF(J5140=[1]人員授權表!$C$189,"Brian陳泓霖",VLOOKUP(K5140,[1]人員授權表!D$2:E$249,2,FALSE))))</f>
        <v>Jack劉念忻</v>
      </c>
      <c r="P5140" s="92">
        <f t="shared" si="282"/>
        <v>44803</v>
      </c>
      <c r="Q5140" s="75" t="str">
        <f t="shared" si="281"/>
        <v>週二</v>
      </c>
      <c r="R5140" s="80" t="s">
        <v>776</v>
      </c>
      <c r="Z5140" s="79" t="s">
        <v>2074</v>
      </c>
      <c r="AA5140" s="102">
        <v>4</v>
      </c>
      <c r="AB5140" s="103" t="s">
        <v>1641</v>
      </c>
    </row>
    <row r="5141" spans="3:28">
      <c r="C5141" s="67">
        <v>44802</v>
      </c>
      <c r="D5141" s="68" t="s">
        <v>776</v>
      </c>
      <c r="E5141" s="89" t="s">
        <v>82</v>
      </c>
      <c r="F5141" s="90" t="s">
        <v>2075</v>
      </c>
      <c r="G5141" s="105">
        <v>44791</v>
      </c>
      <c r="H5141" s="105">
        <v>44805</v>
      </c>
      <c r="I5141" s="71">
        <f t="shared" si="280"/>
        <v>14</v>
      </c>
      <c r="J5141" s="93" t="s">
        <v>141</v>
      </c>
      <c r="K5141" s="93" t="s">
        <v>142</v>
      </c>
      <c r="L5141" s="100"/>
      <c r="M5141" s="73" t="s">
        <v>268</v>
      </c>
      <c r="N5141" s="94" t="str">
        <f>VLOOKUP(K5141,[1]人員授權表!D$3:G$249,4,0)</f>
        <v>無機</v>
      </c>
      <c r="O5141" s="89" t="str">
        <f>IF(J5141=[1]人員授權表!$C$85,"Casper李羿勳",IF(J5141=[1]人員授權表!$C$188,"Iring陳俊明",IF(J5141=[1]人員授權表!$C$189,"Brian陳泓霖",VLOOKUP(K5141,[1]人員授權表!D$2:E$249,2,FALSE))))</f>
        <v>Dennis陳汶宏</v>
      </c>
      <c r="P5141" s="92">
        <f t="shared" si="282"/>
        <v>44803</v>
      </c>
      <c r="Q5141" s="75" t="str">
        <f t="shared" si="281"/>
        <v>週二</v>
      </c>
      <c r="R5141" s="80" t="s">
        <v>776</v>
      </c>
      <c r="Z5141" s="79" t="s">
        <v>2074</v>
      </c>
      <c r="AA5141" s="102">
        <v>4</v>
      </c>
      <c r="AB5141" s="103" t="s">
        <v>1641</v>
      </c>
    </row>
    <row r="5142" spans="3:28">
      <c r="C5142" s="67">
        <v>44802</v>
      </c>
      <c r="D5142" s="68" t="s">
        <v>776</v>
      </c>
      <c r="E5142" s="89" t="s">
        <v>82</v>
      </c>
      <c r="F5142" s="90" t="s">
        <v>2075</v>
      </c>
      <c r="G5142" s="105">
        <v>44791</v>
      </c>
      <c r="H5142" s="105">
        <v>44805</v>
      </c>
      <c r="I5142" s="71">
        <f t="shared" si="280"/>
        <v>14</v>
      </c>
      <c r="J5142" s="93" t="s">
        <v>137</v>
      </c>
      <c r="K5142" s="93" t="s">
        <v>138</v>
      </c>
      <c r="L5142" s="100"/>
      <c r="M5142" s="73" t="s">
        <v>268</v>
      </c>
      <c r="N5142" s="94" t="str">
        <f>VLOOKUP(K5142,[1]人員授權表!D$3:G$249,4,0)</f>
        <v>無機</v>
      </c>
      <c r="O5142" s="89" t="s">
        <v>99</v>
      </c>
      <c r="P5142" s="92">
        <f t="shared" si="282"/>
        <v>44803</v>
      </c>
      <c r="Q5142" s="75" t="str">
        <f t="shared" si="281"/>
        <v>週二</v>
      </c>
      <c r="R5142" s="80" t="s">
        <v>776</v>
      </c>
      <c r="Z5142" s="79" t="s">
        <v>2074</v>
      </c>
      <c r="AA5142" s="102">
        <v>4</v>
      </c>
      <c r="AB5142" s="103" t="s">
        <v>1641</v>
      </c>
    </row>
    <row r="5143" spans="3:28">
      <c r="C5143" s="67">
        <v>44802</v>
      </c>
      <c r="D5143" s="68" t="s">
        <v>776</v>
      </c>
      <c r="E5143" s="89" t="s">
        <v>82</v>
      </c>
      <c r="F5143" s="90" t="s">
        <v>2075</v>
      </c>
      <c r="G5143" s="105">
        <v>44791</v>
      </c>
      <c r="H5143" s="105">
        <v>44805</v>
      </c>
      <c r="I5143" s="71">
        <f t="shared" si="280"/>
        <v>14</v>
      </c>
      <c r="J5143" s="93" t="s">
        <v>148</v>
      </c>
      <c r="K5143" s="93" t="s">
        <v>149</v>
      </c>
      <c r="L5143" s="100"/>
      <c r="M5143" s="73" t="s">
        <v>268</v>
      </c>
      <c r="N5143" s="94" t="str">
        <f>VLOOKUP(K5143,[1]人員授權表!D$3:G$249,4,0)</f>
        <v>無機</v>
      </c>
      <c r="O5143" s="89" t="str">
        <f>IF(J5143=[1]人員授權表!$C$85,"Casper李羿勳",IF(J5143=[1]人員授權表!$C$188,"Iring陳俊明",IF(J5143=[1]人員授權表!$C$189,"Brian陳泓霖",VLOOKUP(K5143,[1]人員授權表!D$2:E$249,2,FALSE))))</f>
        <v>Vicky游崴涵</v>
      </c>
      <c r="P5143" s="92">
        <f t="shared" si="282"/>
        <v>44803</v>
      </c>
      <c r="Q5143" s="75" t="str">
        <f t="shared" si="281"/>
        <v>週二</v>
      </c>
      <c r="R5143" s="80" t="s">
        <v>776</v>
      </c>
      <c r="Z5143" s="79" t="s">
        <v>2074</v>
      </c>
      <c r="AA5143" s="102">
        <v>4</v>
      </c>
      <c r="AB5143" s="103" t="s">
        <v>1641</v>
      </c>
    </row>
    <row r="5144" spans="3:28">
      <c r="C5144" s="67">
        <v>44802</v>
      </c>
      <c r="D5144" s="68" t="s">
        <v>50</v>
      </c>
      <c r="E5144" s="70" t="s">
        <v>82</v>
      </c>
      <c r="F5144" s="70" t="s">
        <v>2076</v>
      </c>
      <c r="G5144" s="101">
        <v>44791</v>
      </c>
      <c r="H5144" s="101">
        <v>44805</v>
      </c>
      <c r="I5144" s="71">
        <f t="shared" si="280"/>
        <v>14</v>
      </c>
      <c r="J5144" s="72" t="s">
        <v>125</v>
      </c>
      <c r="K5144" s="72" t="s">
        <v>144</v>
      </c>
      <c r="L5144" s="73">
        <v>2</v>
      </c>
      <c r="M5144" s="73" t="s">
        <v>268</v>
      </c>
      <c r="N5144" s="68" t="str">
        <f>VLOOKUP(K5144,[1]人員授權表!D$3:G$249,4,0)</f>
        <v>有機</v>
      </c>
      <c r="O5144" s="70" t="str">
        <f>IF(J5144=[1]人員授權表!$C$85,"Casper李羿勳",IF(J5144=[1]人員授權表!$C$188,"Iring陳俊明",IF(J5144=[1]人員授權表!$C$189,"Brian陳泓霖",VLOOKUP(K5144,[1]人員授權表!D$2:E$249,2,FALSE))))</f>
        <v>Lucy黃詩婷</v>
      </c>
      <c r="P5144" s="67">
        <f t="shared" si="282"/>
        <v>44803</v>
      </c>
      <c r="Q5144" s="75" t="str">
        <f t="shared" si="281"/>
        <v>週二</v>
      </c>
      <c r="R5144" s="80">
        <v>44798</v>
      </c>
      <c r="AA5144" s="102">
        <v>4</v>
      </c>
      <c r="AB5144" s="103" t="s">
        <v>1641</v>
      </c>
    </row>
    <row r="5145" spans="3:28">
      <c r="C5145" s="67">
        <v>44802</v>
      </c>
      <c r="D5145" s="68" t="s">
        <v>50</v>
      </c>
      <c r="E5145" s="70" t="s">
        <v>82</v>
      </c>
      <c r="F5145" s="70" t="s">
        <v>2076</v>
      </c>
      <c r="G5145" s="101">
        <v>44791</v>
      </c>
      <c r="H5145" s="101">
        <v>44805</v>
      </c>
      <c r="I5145" s="71">
        <f t="shared" si="280"/>
        <v>14</v>
      </c>
      <c r="J5145" s="72" t="s">
        <v>139</v>
      </c>
      <c r="K5145" s="72" t="s">
        <v>140</v>
      </c>
      <c r="L5145" s="73">
        <v>2</v>
      </c>
      <c r="M5145" s="73" t="s">
        <v>268</v>
      </c>
      <c r="N5145" s="68" t="str">
        <f>VLOOKUP(K5145,[1]人員授權表!D$3:G$249,4,0)</f>
        <v>無機</v>
      </c>
      <c r="O5145" s="70" t="str">
        <f>IF(J5145=[1]人員授權表!$C$85,"Casper李羿勳",IF(J5145=[1]人員授權表!$C$188,"Iring陳俊明",IF(J5145=[1]人員授權表!$C$189,"Brian陳泓霖",VLOOKUP(K5145,[1]人員授權表!D$2:E$249,2,FALSE))))</f>
        <v>Brian陳泓霖</v>
      </c>
      <c r="P5145" s="67">
        <f t="shared" si="282"/>
        <v>44803</v>
      </c>
      <c r="Q5145" s="75" t="str">
        <f t="shared" si="281"/>
        <v>週二</v>
      </c>
      <c r="R5145" s="80">
        <v>44796</v>
      </c>
      <c r="AA5145" s="102">
        <v>4</v>
      </c>
      <c r="AB5145" s="103" t="s">
        <v>1641</v>
      </c>
    </row>
    <row r="5146" spans="3:28">
      <c r="C5146" s="67">
        <v>44802</v>
      </c>
      <c r="D5146" s="68" t="s">
        <v>50</v>
      </c>
      <c r="E5146" s="70" t="s">
        <v>82</v>
      </c>
      <c r="F5146" s="70" t="s">
        <v>2077</v>
      </c>
      <c r="G5146" s="101">
        <v>44791</v>
      </c>
      <c r="H5146" s="101">
        <v>44805</v>
      </c>
      <c r="I5146" s="71">
        <f t="shared" si="280"/>
        <v>14</v>
      </c>
      <c r="J5146" s="72" t="s">
        <v>2078</v>
      </c>
      <c r="K5146" s="72" t="s">
        <v>146</v>
      </c>
      <c r="L5146" s="73">
        <v>2</v>
      </c>
      <c r="M5146" s="73" t="s">
        <v>268</v>
      </c>
      <c r="N5146" s="68" t="str">
        <f>VLOOKUP(K5146,[1]人員授權表!D$3:G$249,4,0)</f>
        <v>無機</v>
      </c>
      <c r="O5146" s="70" t="str">
        <f>IF(J5146=[1]人員授權表!$C$85,"Casper李羿勳",IF(J5146=[1]人員授權表!$C$188,"Iring陳俊明",IF(J5146=[1]人員授權表!$C$189,"Brian陳泓霖",VLOOKUP(K5146,[1]人員授權表!D$2:E$249,2,FALSE))))</f>
        <v>Jack劉念忻</v>
      </c>
      <c r="P5146" s="67">
        <f t="shared" si="282"/>
        <v>44803</v>
      </c>
      <c r="Q5146" s="75" t="str">
        <f t="shared" si="281"/>
        <v>週二</v>
      </c>
      <c r="R5146" s="80">
        <v>44798</v>
      </c>
      <c r="AA5146" s="102">
        <v>4</v>
      </c>
      <c r="AB5146" s="103" t="s">
        <v>1641</v>
      </c>
    </row>
    <row r="5147" spans="3:28">
      <c r="C5147" s="67">
        <v>44802</v>
      </c>
      <c r="D5147" s="68" t="s">
        <v>50</v>
      </c>
      <c r="E5147" s="70" t="s">
        <v>82</v>
      </c>
      <c r="F5147" s="70" t="s">
        <v>2076</v>
      </c>
      <c r="G5147" s="101">
        <v>44791</v>
      </c>
      <c r="H5147" s="101">
        <v>44805</v>
      </c>
      <c r="I5147" s="71">
        <f t="shared" si="280"/>
        <v>14</v>
      </c>
      <c r="J5147" s="72" t="s">
        <v>2079</v>
      </c>
      <c r="K5147" s="72" t="s">
        <v>138</v>
      </c>
      <c r="L5147" s="73">
        <v>2</v>
      </c>
      <c r="M5147" s="73" t="s">
        <v>268</v>
      </c>
      <c r="N5147" s="68" t="str">
        <f>VLOOKUP(K5147,[1]人員授權表!D$3:G$249,4,0)</f>
        <v>無機</v>
      </c>
      <c r="O5147" s="70" t="s">
        <v>99</v>
      </c>
      <c r="P5147" s="67">
        <f t="shared" si="282"/>
        <v>44803</v>
      </c>
      <c r="Q5147" s="75" t="str">
        <f t="shared" si="281"/>
        <v>週二</v>
      </c>
      <c r="R5147" s="80">
        <v>44800</v>
      </c>
      <c r="AA5147" s="102">
        <v>4</v>
      </c>
      <c r="AB5147" s="103" t="s">
        <v>1641</v>
      </c>
    </row>
    <row r="5148" spans="3:28">
      <c r="C5148" s="67">
        <v>44802</v>
      </c>
      <c r="D5148" s="68" t="s">
        <v>50</v>
      </c>
      <c r="E5148" s="70" t="s">
        <v>82</v>
      </c>
      <c r="F5148" s="70" t="s">
        <v>2076</v>
      </c>
      <c r="G5148" s="101">
        <v>44791</v>
      </c>
      <c r="H5148" s="101">
        <v>44805</v>
      </c>
      <c r="I5148" s="71">
        <f t="shared" si="280"/>
        <v>14</v>
      </c>
      <c r="J5148" s="72" t="s">
        <v>148</v>
      </c>
      <c r="K5148" s="72" t="s">
        <v>149</v>
      </c>
      <c r="L5148" s="73">
        <v>2</v>
      </c>
      <c r="M5148" s="73" t="s">
        <v>268</v>
      </c>
      <c r="N5148" s="68" t="str">
        <f>VLOOKUP(K5148,[1]人員授權表!D$3:G$249,4,0)</f>
        <v>無機</v>
      </c>
      <c r="O5148" s="70" t="str">
        <f>IF(J5148=[1]人員授權表!$C$85,"Casper李羿勳",IF(J5148=[1]人員授權表!$C$188,"Iring陳俊明",IF(J5148=[1]人員授權表!$C$189,"Brian陳泓霖",VLOOKUP(K5148,[1]人員授權表!D$2:E$249,2,FALSE))))</f>
        <v>Vicky游崴涵</v>
      </c>
      <c r="P5148" s="67">
        <f t="shared" si="282"/>
        <v>44803</v>
      </c>
      <c r="Q5148" s="75" t="str">
        <f t="shared" si="281"/>
        <v>週二</v>
      </c>
      <c r="R5148" s="80">
        <v>44797</v>
      </c>
      <c r="AA5148" s="102">
        <v>4</v>
      </c>
      <c r="AB5148" s="103" t="s">
        <v>1641</v>
      </c>
    </row>
    <row r="5149" spans="3:28">
      <c r="C5149" s="67">
        <v>44802</v>
      </c>
      <c r="D5149" s="68" t="s">
        <v>50</v>
      </c>
      <c r="E5149" s="70" t="s">
        <v>82</v>
      </c>
      <c r="F5149" s="70" t="s">
        <v>2076</v>
      </c>
      <c r="G5149" s="101">
        <v>44791</v>
      </c>
      <c r="H5149" s="101">
        <v>44805</v>
      </c>
      <c r="I5149" s="71">
        <f t="shared" si="280"/>
        <v>14</v>
      </c>
      <c r="J5149" s="72" t="s">
        <v>141</v>
      </c>
      <c r="K5149" s="72" t="s">
        <v>142</v>
      </c>
      <c r="L5149" s="73">
        <v>2</v>
      </c>
      <c r="M5149" s="73" t="s">
        <v>268</v>
      </c>
      <c r="N5149" s="68" t="str">
        <f>VLOOKUP(K5149,[1]人員授權表!D$3:G$249,4,0)</f>
        <v>無機</v>
      </c>
      <c r="O5149" s="70" t="str">
        <f>IF(J5149=[1]人員授權表!$C$85,"Casper李羿勳",IF(J5149=[1]人員授權表!$C$188,"Iring陳俊明",IF(J5149=[1]人員授權表!$C$189,"Brian陳泓霖",VLOOKUP(K5149,[1]人員授權表!D$2:E$249,2,FALSE))))</f>
        <v>Dennis陳汶宏</v>
      </c>
      <c r="P5149" s="67">
        <f t="shared" si="282"/>
        <v>44803</v>
      </c>
      <c r="Q5149" s="75" t="str">
        <f t="shared" si="281"/>
        <v>週二</v>
      </c>
      <c r="R5149" s="80">
        <v>44793</v>
      </c>
      <c r="AA5149" s="102">
        <v>4</v>
      </c>
      <c r="AB5149" s="103" t="s">
        <v>1641</v>
      </c>
    </row>
    <row r="5150" spans="3:28">
      <c r="C5150" s="67">
        <v>44802</v>
      </c>
      <c r="D5150" s="68" t="s">
        <v>50</v>
      </c>
      <c r="E5150" s="70" t="s">
        <v>82</v>
      </c>
      <c r="F5150" s="70" t="s">
        <v>2080</v>
      </c>
      <c r="G5150" s="101">
        <v>44791</v>
      </c>
      <c r="H5150" s="101">
        <v>44805</v>
      </c>
      <c r="I5150" s="71">
        <f t="shared" si="280"/>
        <v>14</v>
      </c>
      <c r="J5150" s="72" t="s">
        <v>125</v>
      </c>
      <c r="K5150" s="72" t="s">
        <v>144</v>
      </c>
      <c r="L5150" s="73">
        <v>3</v>
      </c>
      <c r="M5150" s="73" t="s">
        <v>324</v>
      </c>
      <c r="N5150" s="68" t="str">
        <f>VLOOKUP(K5150,[1]人員授權表!D$3:G$249,4,0)</f>
        <v>有機</v>
      </c>
      <c r="O5150" s="70" t="str">
        <f>IF(J5150=[1]人員授權表!$C$85,"Casper李羿勳",IF(J5150=[1]人員授權表!$C$188,"Iring陳俊明",IF(J5150=[1]人員授權表!$C$189,"Brian陳泓霖",VLOOKUP(K5150,[1]人員授權表!D$2:E$249,2,FALSE))))</f>
        <v>Lucy黃詩婷</v>
      </c>
      <c r="P5150" s="67">
        <f t="shared" si="282"/>
        <v>44803</v>
      </c>
      <c r="Q5150" s="75" t="str">
        <f t="shared" si="281"/>
        <v>週二</v>
      </c>
      <c r="R5150" s="80">
        <v>44798</v>
      </c>
      <c r="AA5150" s="102">
        <v>4</v>
      </c>
      <c r="AB5150" s="103" t="s">
        <v>1641</v>
      </c>
    </row>
    <row r="5151" spans="3:28">
      <c r="C5151" s="67">
        <v>44802</v>
      </c>
      <c r="D5151" s="68" t="s">
        <v>50</v>
      </c>
      <c r="E5151" s="70" t="s">
        <v>82</v>
      </c>
      <c r="F5151" s="70" t="s">
        <v>2080</v>
      </c>
      <c r="G5151" s="101">
        <v>44791</v>
      </c>
      <c r="H5151" s="101">
        <v>44805</v>
      </c>
      <c r="I5151" s="71">
        <f t="shared" si="280"/>
        <v>14</v>
      </c>
      <c r="J5151" s="72" t="s">
        <v>139</v>
      </c>
      <c r="K5151" s="72" t="s">
        <v>140</v>
      </c>
      <c r="L5151" s="73">
        <v>3</v>
      </c>
      <c r="M5151" s="73" t="s">
        <v>324</v>
      </c>
      <c r="N5151" s="68" t="str">
        <f>VLOOKUP(K5151,[1]人員授權表!D$3:G$249,4,0)</f>
        <v>無機</v>
      </c>
      <c r="O5151" s="70" t="str">
        <f>IF(J5151=[1]人員授權表!$C$85,"Casper李羿勳",IF(J5151=[1]人員授權表!$C$188,"Iring陳俊明",IF(J5151=[1]人員授權表!$C$189,"Brian陳泓霖",VLOOKUP(K5151,[1]人員授權表!D$2:E$249,2,FALSE))))</f>
        <v>Brian陳泓霖</v>
      </c>
      <c r="P5151" s="67">
        <f t="shared" si="282"/>
        <v>44803</v>
      </c>
      <c r="Q5151" s="75" t="str">
        <f t="shared" si="281"/>
        <v>週二</v>
      </c>
      <c r="R5151" s="80">
        <v>44796</v>
      </c>
      <c r="AA5151" s="102">
        <v>4</v>
      </c>
      <c r="AB5151" s="103" t="s">
        <v>1641</v>
      </c>
    </row>
    <row r="5152" spans="3:28">
      <c r="C5152" s="67">
        <v>44802</v>
      </c>
      <c r="D5152" s="68" t="s">
        <v>50</v>
      </c>
      <c r="E5152" s="70" t="s">
        <v>82</v>
      </c>
      <c r="F5152" s="70" t="s">
        <v>2080</v>
      </c>
      <c r="G5152" s="101">
        <v>44791</v>
      </c>
      <c r="H5152" s="101">
        <v>44805</v>
      </c>
      <c r="I5152" s="71">
        <f t="shared" si="280"/>
        <v>14</v>
      </c>
      <c r="J5152" s="72" t="s">
        <v>164</v>
      </c>
      <c r="K5152" s="72" t="s">
        <v>146</v>
      </c>
      <c r="L5152" s="73">
        <v>3</v>
      </c>
      <c r="M5152" s="73" t="s">
        <v>324</v>
      </c>
      <c r="N5152" s="68" t="str">
        <f>VLOOKUP(K5152,[1]人員授權表!D$3:G$249,4,0)</f>
        <v>無機</v>
      </c>
      <c r="O5152" s="70" t="str">
        <f>IF(J5152=[1]人員授權表!$C$85,"Casper李羿勳",IF(J5152=[1]人員授權表!$C$188,"Iring陳俊明",IF(J5152=[1]人員授權表!$C$189,"Brian陳泓霖",VLOOKUP(K5152,[1]人員授權表!D$2:E$249,2,FALSE))))</f>
        <v>Jack劉念忻</v>
      </c>
      <c r="P5152" s="67">
        <f t="shared" si="282"/>
        <v>44803</v>
      </c>
      <c r="Q5152" s="75" t="str">
        <f t="shared" si="281"/>
        <v>週二</v>
      </c>
      <c r="R5152" s="80">
        <v>44798</v>
      </c>
      <c r="AA5152" s="102">
        <v>4</v>
      </c>
      <c r="AB5152" s="103" t="s">
        <v>1641</v>
      </c>
    </row>
    <row r="5153" spans="2:28">
      <c r="C5153" s="67">
        <v>44802</v>
      </c>
      <c r="D5153" s="68" t="s">
        <v>50</v>
      </c>
      <c r="E5153" s="70" t="s">
        <v>82</v>
      </c>
      <c r="F5153" s="70" t="s">
        <v>2080</v>
      </c>
      <c r="G5153" s="101">
        <v>44791</v>
      </c>
      <c r="H5153" s="101">
        <v>44805</v>
      </c>
      <c r="I5153" s="71">
        <f t="shared" si="280"/>
        <v>14</v>
      </c>
      <c r="J5153" s="72" t="s">
        <v>178</v>
      </c>
      <c r="K5153" s="72" t="s">
        <v>179</v>
      </c>
      <c r="L5153" s="73">
        <v>3</v>
      </c>
      <c r="M5153" s="73" t="s">
        <v>324</v>
      </c>
      <c r="N5153" s="68" t="str">
        <f>VLOOKUP(K5153,[1]人員授權表!D$3:G$249,4,0)</f>
        <v>無機</v>
      </c>
      <c r="O5153" s="70" t="s">
        <v>115</v>
      </c>
      <c r="P5153" s="67">
        <f t="shared" si="282"/>
        <v>44803</v>
      </c>
      <c r="Q5153" s="75" t="str">
        <f t="shared" si="281"/>
        <v>週二</v>
      </c>
      <c r="R5153" s="80">
        <v>44797</v>
      </c>
      <c r="AA5153" s="102">
        <v>4</v>
      </c>
      <c r="AB5153" s="103" t="s">
        <v>1641</v>
      </c>
    </row>
    <row r="5154" spans="2:28">
      <c r="C5154" s="67">
        <v>44802</v>
      </c>
      <c r="D5154" s="68" t="s">
        <v>50</v>
      </c>
      <c r="E5154" s="70" t="s">
        <v>82</v>
      </c>
      <c r="F5154" s="70" t="s">
        <v>2080</v>
      </c>
      <c r="G5154" s="101">
        <v>44791</v>
      </c>
      <c r="H5154" s="101">
        <v>44805</v>
      </c>
      <c r="I5154" s="71">
        <f t="shared" si="280"/>
        <v>14</v>
      </c>
      <c r="J5154" s="72" t="s">
        <v>141</v>
      </c>
      <c r="K5154" s="72" t="s">
        <v>142</v>
      </c>
      <c r="L5154" s="73">
        <v>3</v>
      </c>
      <c r="M5154" s="73" t="s">
        <v>324</v>
      </c>
      <c r="N5154" s="68" t="str">
        <f>VLOOKUP(K5154,[1]人員授權表!D$3:G$249,4,0)</f>
        <v>無機</v>
      </c>
      <c r="O5154" s="70" t="str">
        <f>IF(J5154=[1]人員授權表!$C$85,"Casper李羿勳",IF(J5154=[1]人員授權表!$C$188,"Iring陳俊明",IF(J5154=[1]人員授權表!$C$189,"Brian陳泓霖",VLOOKUP(K5154,[1]人員授權表!D$2:E$249,2,FALSE))))</f>
        <v>Dennis陳汶宏</v>
      </c>
      <c r="P5154" s="67">
        <f t="shared" si="282"/>
        <v>44803</v>
      </c>
      <c r="Q5154" s="75" t="str">
        <f t="shared" si="281"/>
        <v>週二</v>
      </c>
      <c r="R5154" s="80">
        <v>44798</v>
      </c>
      <c r="AA5154" s="102">
        <v>4</v>
      </c>
      <c r="AB5154" s="103" t="s">
        <v>1641</v>
      </c>
    </row>
    <row r="5155" spans="2:28">
      <c r="C5155" s="67">
        <v>44802</v>
      </c>
      <c r="D5155" s="68" t="s">
        <v>50</v>
      </c>
      <c r="E5155" s="70" t="s">
        <v>82</v>
      </c>
      <c r="F5155" s="70" t="s">
        <v>2080</v>
      </c>
      <c r="G5155" s="101">
        <v>44791</v>
      </c>
      <c r="H5155" s="101">
        <v>44805</v>
      </c>
      <c r="I5155" s="71">
        <f t="shared" si="280"/>
        <v>14</v>
      </c>
      <c r="J5155" s="72" t="s">
        <v>137</v>
      </c>
      <c r="K5155" s="72" t="s">
        <v>138</v>
      </c>
      <c r="L5155" s="73">
        <v>3</v>
      </c>
      <c r="M5155" s="73" t="s">
        <v>324</v>
      </c>
      <c r="N5155" s="68" t="str">
        <f>VLOOKUP(K5155,[1]人員授權表!D$3:G$249,4,0)</f>
        <v>無機</v>
      </c>
      <c r="O5155" s="70" t="s">
        <v>99</v>
      </c>
      <c r="P5155" s="67">
        <f t="shared" si="282"/>
        <v>44803</v>
      </c>
      <c r="Q5155" s="75" t="str">
        <f t="shared" si="281"/>
        <v>週二</v>
      </c>
      <c r="R5155" s="80">
        <v>44800</v>
      </c>
      <c r="AA5155" s="102">
        <v>4</v>
      </c>
      <c r="AB5155" s="103" t="s">
        <v>1641</v>
      </c>
    </row>
    <row r="5156" spans="2:28">
      <c r="C5156" s="67">
        <v>44802</v>
      </c>
      <c r="D5156" s="68" t="s">
        <v>50</v>
      </c>
      <c r="E5156" s="70" t="s">
        <v>82</v>
      </c>
      <c r="F5156" s="70" t="s">
        <v>2080</v>
      </c>
      <c r="G5156" s="101">
        <v>44791</v>
      </c>
      <c r="H5156" s="101">
        <v>44805</v>
      </c>
      <c r="I5156" s="71">
        <f t="shared" si="280"/>
        <v>14</v>
      </c>
      <c r="J5156" s="72" t="s">
        <v>148</v>
      </c>
      <c r="K5156" s="72" t="s">
        <v>149</v>
      </c>
      <c r="L5156" s="73">
        <v>3</v>
      </c>
      <c r="M5156" s="73" t="s">
        <v>324</v>
      </c>
      <c r="N5156" s="68" t="str">
        <f>VLOOKUP(K5156,[1]人員授權表!D$3:G$249,4,0)</f>
        <v>無機</v>
      </c>
      <c r="O5156" s="70" t="str">
        <f>IF(J5156=[1]人員授權表!$C$85,"Casper李羿勳",IF(J5156=[1]人員授權表!$C$188,"Iring陳俊明",IF(J5156=[1]人員授權表!$C$189,"Brian陳泓霖",VLOOKUP(K5156,[1]人員授權表!D$2:E$249,2,FALSE))))</f>
        <v>Vicky游崴涵</v>
      </c>
      <c r="P5156" s="67">
        <f t="shared" si="282"/>
        <v>44803</v>
      </c>
      <c r="Q5156" s="75" t="str">
        <f t="shared" si="281"/>
        <v>週二</v>
      </c>
      <c r="R5156" s="80">
        <v>44797</v>
      </c>
      <c r="AA5156" s="102">
        <v>4</v>
      </c>
      <c r="AB5156" s="103" t="s">
        <v>1641</v>
      </c>
    </row>
    <row r="5157" spans="2:28">
      <c r="C5157" s="67">
        <v>44802</v>
      </c>
      <c r="D5157" s="68" t="s">
        <v>50</v>
      </c>
      <c r="E5157" s="70" t="s">
        <v>82</v>
      </c>
      <c r="F5157" s="70" t="s">
        <v>2081</v>
      </c>
      <c r="G5157" s="101">
        <v>44791</v>
      </c>
      <c r="H5157" s="101">
        <v>44805</v>
      </c>
      <c r="I5157" s="71">
        <f t="shared" si="280"/>
        <v>14</v>
      </c>
      <c r="J5157" s="72" t="s">
        <v>139</v>
      </c>
      <c r="K5157" s="72" t="s">
        <v>140</v>
      </c>
      <c r="L5157" s="73">
        <v>1</v>
      </c>
      <c r="M5157" s="73" t="s">
        <v>324</v>
      </c>
      <c r="N5157" s="68" t="str">
        <f>VLOOKUP(K5157,[1]人員授權表!D$3:G$249,4,0)</f>
        <v>無機</v>
      </c>
      <c r="O5157" s="70" t="str">
        <f>IF(J5157=[1]人員授權表!$C$85,"Casper李羿勳",IF(J5157=[1]人員授權表!$C$188,"Iring陳俊明",IF(J5157=[1]人員授權表!$C$189,"Brian陳泓霖",VLOOKUP(K5157,[1]人員授權表!D$2:E$249,2,FALSE))))</f>
        <v>Brian陳泓霖</v>
      </c>
      <c r="P5157" s="67">
        <f t="shared" si="282"/>
        <v>44803</v>
      </c>
      <c r="Q5157" s="75" t="str">
        <f t="shared" si="281"/>
        <v>週二</v>
      </c>
      <c r="R5157" s="80">
        <v>44796</v>
      </c>
      <c r="AA5157" s="102">
        <v>4</v>
      </c>
      <c r="AB5157" s="103" t="s">
        <v>1641</v>
      </c>
    </row>
    <row r="5158" spans="2:28">
      <c r="C5158" s="67">
        <v>44802</v>
      </c>
      <c r="D5158" s="68" t="s">
        <v>50</v>
      </c>
      <c r="E5158" s="70" t="s">
        <v>82</v>
      </c>
      <c r="F5158" s="70" t="s">
        <v>2081</v>
      </c>
      <c r="G5158" s="101">
        <v>44791</v>
      </c>
      <c r="H5158" s="101">
        <v>44805</v>
      </c>
      <c r="I5158" s="71">
        <f t="shared" si="280"/>
        <v>14</v>
      </c>
      <c r="J5158" s="72" t="s">
        <v>137</v>
      </c>
      <c r="K5158" s="72" t="s">
        <v>138</v>
      </c>
      <c r="L5158" s="73">
        <v>1</v>
      </c>
      <c r="M5158" s="73" t="s">
        <v>324</v>
      </c>
      <c r="N5158" s="68" t="str">
        <f>VLOOKUP(K5158,[1]人員授權表!D$3:G$249,4,0)</f>
        <v>無機</v>
      </c>
      <c r="O5158" s="70" t="s">
        <v>99</v>
      </c>
      <c r="P5158" s="67">
        <f t="shared" si="282"/>
        <v>44803</v>
      </c>
      <c r="Q5158" s="75" t="str">
        <f t="shared" si="281"/>
        <v>週二</v>
      </c>
      <c r="R5158" s="80">
        <v>44800</v>
      </c>
      <c r="AA5158" s="102">
        <v>4</v>
      </c>
      <c r="AB5158" s="103" t="s">
        <v>1641</v>
      </c>
    </row>
    <row r="5159" spans="2:28">
      <c r="C5159" s="67">
        <v>44802</v>
      </c>
      <c r="D5159" s="68" t="s">
        <v>50</v>
      </c>
      <c r="E5159" s="70" t="s">
        <v>82</v>
      </c>
      <c r="F5159" s="70" t="s">
        <v>2081</v>
      </c>
      <c r="G5159" s="101">
        <v>44791</v>
      </c>
      <c r="H5159" s="101">
        <v>44805</v>
      </c>
      <c r="I5159" s="71">
        <f t="shared" si="280"/>
        <v>14</v>
      </c>
      <c r="J5159" s="72" t="s">
        <v>148</v>
      </c>
      <c r="K5159" s="72" t="s">
        <v>149</v>
      </c>
      <c r="L5159" s="73">
        <v>1</v>
      </c>
      <c r="M5159" s="73" t="s">
        <v>324</v>
      </c>
      <c r="N5159" s="68" t="str">
        <f>VLOOKUP(K5159,[1]人員授權表!D$3:G$249,4,0)</f>
        <v>無機</v>
      </c>
      <c r="O5159" s="70" t="str">
        <f>IF(J5159=[1]人員授權表!$C$85,"Casper李羿勳",IF(J5159=[1]人員授權表!$C$188,"Iring陳俊明",IF(J5159=[1]人員授權表!$C$189,"Brian陳泓霖",VLOOKUP(K5159,[1]人員授權表!D$2:E$249,2,FALSE))))</f>
        <v>Vicky游崴涵</v>
      </c>
      <c r="P5159" s="67">
        <f t="shared" si="282"/>
        <v>44803</v>
      </c>
      <c r="Q5159" s="75" t="str">
        <f t="shared" si="281"/>
        <v>週二</v>
      </c>
      <c r="R5159" s="80">
        <v>44797</v>
      </c>
      <c r="AA5159" s="102">
        <v>4</v>
      </c>
      <c r="AB5159" s="103" t="s">
        <v>1641</v>
      </c>
    </row>
    <row r="5160" spans="2:28">
      <c r="B5160" s="66">
        <v>44795</v>
      </c>
      <c r="D5160" s="68" t="s">
        <v>50</v>
      </c>
      <c r="E5160" s="70" t="s">
        <v>82</v>
      </c>
      <c r="F5160" s="4" t="s">
        <v>2082</v>
      </c>
      <c r="G5160" s="67">
        <v>44791</v>
      </c>
      <c r="H5160" s="67">
        <v>44805</v>
      </c>
      <c r="I5160" s="71">
        <f t="shared" si="280"/>
        <v>14</v>
      </c>
      <c r="J5160" s="72" t="s">
        <v>139</v>
      </c>
      <c r="K5160" s="72" t="s">
        <v>140</v>
      </c>
      <c r="L5160" s="73">
        <v>1</v>
      </c>
      <c r="M5160" s="73" t="s">
        <v>104</v>
      </c>
      <c r="N5160" s="68" t="str">
        <f>VLOOKUP(K5160,[1]人員授權表!D$3:G$249,4,0)</f>
        <v>無機</v>
      </c>
      <c r="O5160" s="70" t="str">
        <f>IF(J5160=[1]人員授權表!$C$85,"Casper李羿勳",IF(J5160=[1]人員授權表!$C$188,"Iring陳俊明",IF(J5160=[1]人員授權表!$C$189,"Brian陳泓霖",VLOOKUP(K5160,[1]人員授權表!D$2:E$249,2,FALSE))))</f>
        <v>Brian陳泓霖</v>
      </c>
      <c r="P5160" s="67">
        <f t="shared" si="282"/>
        <v>44803</v>
      </c>
      <c r="Q5160" s="75" t="str">
        <f t="shared" si="281"/>
        <v>週二</v>
      </c>
      <c r="R5160" s="80">
        <v>44796</v>
      </c>
      <c r="AA5160" s="102">
        <v>14</v>
      </c>
      <c r="AB5160" s="103" t="s">
        <v>1880</v>
      </c>
    </row>
    <row r="5161" spans="2:28">
      <c r="B5161" s="66">
        <v>44795</v>
      </c>
      <c r="D5161" s="68" t="s">
        <v>50</v>
      </c>
      <c r="E5161" s="70" t="s">
        <v>82</v>
      </c>
      <c r="F5161" s="4" t="s">
        <v>2083</v>
      </c>
      <c r="G5161" s="67">
        <v>44791</v>
      </c>
      <c r="H5161" s="67">
        <v>44805</v>
      </c>
      <c r="I5161" s="71">
        <f t="shared" si="280"/>
        <v>14</v>
      </c>
      <c r="J5161" s="72" t="s">
        <v>269</v>
      </c>
      <c r="K5161" s="72" t="s">
        <v>270</v>
      </c>
      <c r="L5161" s="73">
        <v>1</v>
      </c>
      <c r="M5161" s="73" t="s">
        <v>104</v>
      </c>
      <c r="N5161" s="68" t="str">
        <f>VLOOKUP(K5161,[1]人員授權表!D$3:G$249,4,0)</f>
        <v>無機</v>
      </c>
      <c r="O5161" s="70" t="str">
        <f>IF(J5161=[1]人員授權表!$C$85,"Casper李羿勳",IF(J5161=[1]人員授權表!$C$188,"Iring陳俊明",IF(J5161=[1]人員授權表!$C$189,"Brian陳泓霖",VLOOKUP(K5161,[1]人員授權表!D$2:E$249,2,FALSE))))</f>
        <v>George陳志昇&amp;Vicky游崴涵</v>
      </c>
      <c r="P5161" s="67">
        <f t="shared" si="282"/>
        <v>44803</v>
      </c>
      <c r="Q5161" s="75" t="str">
        <f t="shared" si="281"/>
        <v>週二</v>
      </c>
      <c r="R5161" s="80">
        <v>44800</v>
      </c>
      <c r="AA5161" s="102">
        <v>14</v>
      </c>
      <c r="AB5161" s="103" t="s">
        <v>1880</v>
      </c>
    </row>
    <row r="5162" spans="2:28">
      <c r="B5162" s="66">
        <v>44795</v>
      </c>
      <c r="D5162" s="68" t="s">
        <v>50</v>
      </c>
      <c r="E5162" s="70" t="s">
        <v>82</v>
      </c>
      <c r="F5162" s="4" t="s">
        <v>2083</v>
      </c>
      <c r="G5162" s="67">
        <v>44791</v>
      </c>
      <c r="H5162" s="67">
        <v>44805</v>
      </c>
      <c r="I5162" s="71">
        <f t="shared" si="280"/>
        <v>14</v>
      </c>
      <c r="J5162" s="72" t="s">
        <v>148</v>
      </c>
      <c r="K5162" s="72" t="s">
        <v>149</v>
      </c>
      <c r="L5162" s="73">
        <v>1</v>
      </c>
      <c r="M5162" s="73" t="s">
        <v>104</v>
      </c>
      <c r="N5162" s="68" t="str">
        <f>VLOOKUP(K5162,[1]人員授權表!D$3:G$249,4,0)</f>
        <v>無機</v>
      </c>
      <c r="O5162" s="70" t="str">
        <f>IF(J5162=[1]人員授權表!$C$85,"Casper李羿勳",IF(J5162=[1]人員授權表!$C$188,"Iring陳俊明",IF(J5162=[1]人員授權表!$C$189,"Brian陳泓霖",VLOOKUP(K5162,[1]人員授權表!D$2:E$249,2,FALSE))))</f>
        <v>Vicky游崴涵</v>
      </c>
      <c r="P5162" s="67">
        <f t="shared" si="282"/>
        <v>44803</v>
      </c>
      <c r="Q5162" s="75" t="str">
        <f t="shared" si="281"/>
        <v>週二</v>
      </c>
      <c r="R5162" s="80">
        <v>44797</v>
      </c>
      <c r="AA5162" s="102">
        <v>14</v>
      </c>
      <c r="AB5162" s="103" t="s">
        <v>1880</v>
      </c>
    </row>
    <row r="5163" spans="2:28">
      <c r="B5163" s="66">
        <v>44795</v>
      </c>
      <c r="D5163" s="68" t="s">
        <v>50</v>
      </c>
      <c r="E5163" s="70" t="s">
        <v>82</v>
      </c>
      <c r="F5163" s="4" t="s">
        <v>2083</v>
      </c>
      <c r="G5163" s="67">
        <v>44791</v>
      </c>
      <c r="H5163" s="67">
        <v>44805</v>
      </c>
      <c r="I5163" s="71">
        <f t="shared" si="280"/>
        <v>14</v>
      </c>
      <c r="J5163" s="72" t="s">
        <v>169</v>
      </c>
      <c r="K5163" s="72" t="s">
        <v>170</v>
      </c>
      <c r="L5163" s="73">
        <v>1</v>
      </c>
      <c r="M5163" s="73" t="s">
        <v>104</v>
      </c>
      <c r="N5163" s="68" t="str">
        <f>VLOOKUP(K5163,[1]人員授權表!D$3:G$249,4,0)</f>
        <v>有機</v>
      </c>
      <c r="O5163" s="70" t="str">
        <f>IF(J5163=[1]人員授權表!$C$85,"Casper李羿勳",IF(J5163=[1]人員授權表!$C$188,"Iring陳俊明",IF(J5163=[1]人員授權表!$C$189,"Brian陳泓霖",VLOOKUP(K5163,[1]人員授權表!D$2:E$249,2,FALSE))))</f>
        <v>Elle黃雅琪&amp;
Marco陳鴻鈞</v>
      </c>
      <c r="P5163" s="67">
        <f t="shared" si="282"/>
        <v>44803</v>
      </c>
      <c r="Q5163" s="75" t="str">
        <f t="shared" si="281"/>
        <v>週二</v>
      </c>
      <c r="R5163" s="80">
        <v>44800</v>
      </c>
      <c r="AA5163" s="102">
        <v>14</v>
      </c>
      <c r="AB5163" s="103" t="s">
        <v>1880</v>
      </c>
    </row>
    <row r="5164" spans="2:28">
      <c r="C5164" s="67">
        <v>44802</v>
      </c>
      <c r="D5164" s="68" t="s">
        <v>50</v>
      </c>
      <c r="E5164" s="70" t="s">
        <v>82</v>
      </c>
      <c r="F5164" s="70" t="s">
        <v>2084</v>
      </c>
      <c r="G5164" s="101">
        <v>44791</v>
      </c>
      <c r="H5164" s="101">
        <v>44805</v>
      </c>
      <c r="I5164" s="71">
        <f t="shared" si="280"/>
        <v>14</v>
      </c>
      <c r="J5164" s="72" t="s">
        <v>139</v>
      </c>
      <c r="K5164" s="72" t="s">
        <v>140</v>
      </c>
      <c r="L5164" s="73">
        <v>1</v>
      </c>
      <c r="M5164" s="73" t="s">
        <v>324</v>
      </c>
      <c r="N5164" s="68" t="str">
        <f>VLOOKUP(K5164,[1]人員授權表!D$3:G$249,4,0)</f>
        <v>無機</v>
      </c>
      <c r="O5164" s="70" t="str">
        <f>IF(J5164=[1]人員授權表!$C$85,"Casper李羿勳",IF(J5164=[1]人員授權表!$C$188,"Iring陳俊明",IF(J5164=[1]人員授權表!$C$189,"Brian陳泓霖",VLOOKUP(K5164,[1]人員授權表!D$2:E$249,2,FALSE))))</f>
        <v>Brian陳泓霖</v>
      </c>
      <c r="P5164" s="67">
        <f t="shared" si="282"/>
        <v>44803</v>
      </c>
      <c r="Q5164" s="75" t="str">
        <f t="shared" si="281"/>
        <v>週二</v>
      </c>
      <c r="R5164" s="80">
        <v>44796</v>
      </c>
      <c r="AA5164" s="102">
        <v>4</v>
      </c>
      <c r="AB5164" s="103" t="s">
        <v>1641</v>
      </c>
    </row>
    <row r="5165" spans="2:28">
      <c r="C5165" s="67">
        <v>44802</v>
      </c>
      <c r="D5165" s="68" t="s">
        <v>50</v>
      </c>
      <c r="E5165" s="70" t="s">
        <v>82</v>
      </c>
      <c r="F5165" s="70" t="s">
        <v>2084</v>
      </c>
      <c r="G5165" s="101">
        <v>44791</v>
      </c>
      <c r="H5165" s="101">
        <v>44805</v>
      </c>
      <c r="I5165" s="71">
        <f t="shared" si="280"/>
        <v>14</v>
      </c>
      <c r="J5165" s="72" t="s">
        <v>137</v>
      </c>
      <c r="K5165" s="72" t="s">
        <v>138</v>
      </c>
      <c r="L5165" s="73">
        <v>1</v>
      </c>
      <c r="M5165" s="73" t="s">
        <v>324</v>
      </c>
      <c r="N5165" s="68" t="str">
        <f>VLOOKUP(K5165,[1]人員授權表!D$3:G$249,4,0)</f>
        <v>無機</v>
      </c>
      <c r="O5165" s="70" t="s">
        <v>99</v>
      </c>
      <c r="P5165" s="67">
        <f t="shared" si="282"/>
        <v>44803</v>
      </c>
      <c r="Q5165" s="75" t="str">
        <f t="shared" si="281"/>
        <v>週二</v>
      </c>
      <c r="R5165" s="80">
        <v>44800</v>
      </c>
      <c r="AA5165" s="102">
        <v>4</v>
      </c>
      <c r="AB5165" s="103" t="s">
        <v>1641</v>
      </c>
    </row>
    <row r="5166" spans="2:28">
      <c r="C5166" s="67">
        <v>44802</v>
      </c>
      <c r="D5166" s="68" t="s">
        <v>50</v>
      </c>
      <c r="E5166" s="70" t="s">
        <v>82</v>
      </c>
      <c r="F5166" s="70" t="s">
        <v>2084</v>
      </c>
      <c r="G5166" s="101">
        <v>44791</v>
      </c>
      <c r="H5166" s="101">
        <v>44805</v>
      </c>
      <c r="I5166" s="71">
        <f t="shared" si="280"/>
        <v>14</v>
      </c>
      <c r="J5166" s="72" t="s">
        <v>148</v>
      </c>
      <c r="K5166" s="72" t="s">
        <v>149</v>
      </c>
      <c r="L5166" s="73">
        <v>1</v>
      </c>
      <c r="M5166" s="73" t="s">
        <v>324</v>
      </c>
      <c r="N5166" s="68" t="str">
        <f>VLOOKUP(K5166,[1]人員授權表!D$3:G$249,4,0)</f>
        <v>無機</v>
      </c>
      <c r="O5166" s="70" t="str">
        <f>IF(J5166=[1]人員授權表!$C$85,"Casper李羿勳",IF(J5166=[1]人員授權表!$C$188,"Iring陳俊明",IF(J5166=[1]人員授權表!$C$189,"Brian陳泓霖",VLOOKUP(K5166,[1]人員授權表!D$2:E$249,2,FALSE))))</f>
        <v>Vicky游崴涵</v>
      </c>
      <c r="P5166" s="67">
        <f t="shared" si="282"/>
        <v>44803</v>
      </c>
      <c r="Q5166" s="75" t="str">
        <f t="shared" si="281"/>
        <v>週二</v>
      </c>
      <c r="R5166" s="80">
        <v>44797</v>
      </c>
      <c r="AA5166" s="102">
        <v>4</v>
      </c>
      <c r="AB5166" s="103" t="s">
        <v>1641</v>
      </c>
    </row>
    <row r="5167" spans="2:28">
      <c r="C5167" s="67">
        <v>44788</v>
      </c>
      <c r="D5167" s="68" t="s">
        <v>50</v>
      </c>
      <c r="E5167" s="70" t="s">
        <v>82</v>
      </c>
      <c r="F5167" s="70" t="s">
        <v>2085</v>
      </c>
      <c r="G5167" s="101">
        <v>44791</v>
      </c>
      <c r="H5167" s="101">
        <v>44805</v>
      </c>
      <c r="I5167" s="71">
        <f t="shared" si="280"/>
        <v>14</v>
      </c>
      <c r="J5167" s="72" t="s">
        <v>453</v>
      </c>
      <c r="K5167" s="72" t="s">
        <v>332</v>
      </c>
      <c r="L5167" s="73">
        <v>2</v>
      </c>
      <c r="M5167" s="73" t="s">
        <v>86</v>
      </c>
      <c r="N5167" s="68" t="str">
        <f>VLOOKUP(K5167,[1]人員授權表!D$3:G$249,4,0)</f>
        <v>有機</v>
      </c>
      <c r="O5167" s="70" t="str">
        <f>IF(J5167=[1]人員授權表!$C$85,"Casper李羿勳",IF(J5167=[1]人員授權表!$C$188,"Iring陳俊明",IF(J5167=[1]人員授權表!$C$189,"Brian陳泓霖",VLOOKUP(K5167,[1]人員授權表!D$2:E$249,2,FALSE))))</f>
        <v>Lucy黃詩婷</v>
      </c>
      <c r="P5167" s="67">
        <f t="shared" si="282"/>
        <v>44803</v>
      </c>
      <c r="Q5167" s="75" t="str">
        <f t="shared" si="281"/>
        <v>週二</v>
      </c>
      <c r="R5167" s="80">
        <v>44798</v>
      </c>
      <c r="AA5167" s="1"/>
    </row>
    <row r="5168" spans="2:28">
      <c r="C5168" s="67">
        <v>44788</v>
      </c>
      <c r="D5168" s="68" t="s">
        <v>50</v>
      </c>
      <c r="E5168" s="70" t="s">
        <v>82</v>
      </c>
      <c r="F5168" s="70" t="s">
        <v>2085</v>
      </c>
      <c r="G5168" s="101">
        <v>44791</v>
      </c>
      <c r="H5168" s="101">
        <v>44805</v>
      </c>
      <c r="I5168" s="71">
        <f t="shared" si="280"/>
        <v>14</v>
      </c>
      <c r="J5168" s="72" t="s">
        <v>125</v>
      </c>
      <c r="K5168" s="72" t="s">
        <v>126</v>
      </c>
      <c r="L5168" s="73">
        <v>2</v>
      </c>
      <c r="M5168" s="73" t="s">
        <v>86</v>
      </c>
      <c r="N5168" s="68" t="str">
        <f>VLOOKUP(K5168,[1]人員授權表!D$3:G$249,4,0)</f>
        <v>有機</v>
      </c>
      <c r="O5168" s="70" t="str">
        <f>IF(J5168=[1]人員授權表!$C$85,"Casper李羿勳",IF(J5168=[1]人員授權表!$C$188,"Iring陳俊明",IF(J5168=[1]人員授權表!$C$189,"Brian陳泓霖",VLOOKUP(K5168,[1]人員授權表!D$2:E$249,2,FALSE))))</f>
        <v>Lucy黃詩婷</v>
      </c>
      <c r="P5168" s="67">
        <f t="shared" si="282"/>
        <v>44803</v>
      </c>
      <c r="Q5168" s="75" t="str">
        <f t="shared" si="281"/>
        <v>週二</v>
      </c>
      <c r="R5168" s="80">
        <v>44798</v>
      </c>
      <c r="AA5168" s="1"/>
    </row>
    <row r="5169" spans="2:27">
      <c r="C5169" s="67">
        <v>44788</v>
      </c>
      <c r="D5169" s="68" t="s">
        <v>50</v>
      </c>
      <c r="E5169" s="70" t="s">
        <v>82</v>
      </c>
      <c r="F5169" s="70" t="s">
        <v>2086</v>
      </c>
      <c r="G5169" s="101">
        <v>44791</v>
      </c>
      <c r="H5169" s="101">
        <v>44805</v>
      </c>
      <c r="I5169" s="71">
        <f t="shared" si="280"/>
        <v>14</v>
      </c>
      <c r="J5169" s="72" t="s">
        <v>453</v>
      </c>
      <c r="K5169" s="72" t="s">
        <v>332</v>
      </c>
      <c r="L5169" s="73">
        <v>2</v>
      </c>
      <c r="M5169" s="73" t="s">
        <v>86</v>
      </c>
      <c r="N5169" s="68" t="str">
        <f>VLOOKUP(K5169,[1]人員授權表!D$3:G$249,4,0)</f>
        <v>有機</v>
      </c>
      <c r="O5169" s="70" t="str">
        <f>IF(J5169=[1]人員授權表!$C$85,"Casper李羿勳",IF(J5169=[1]人員授權表!$C$188,"Iring陳俊明",IF(J5169=[1]人員授權表!$C$189,"Brian陳泓霖",VLOOKUP(K5169,[1]人員授權表!D$2:E$249,2,FALSE))))</f>
        <v>Lucy黃詩婷</v>
      </c>
      <c r="P5169" s="67">
        <f t="shared" si="282"/>
        <v>44803</v>
      </c>
      <c r="Q5169" s="75" t="str">
        <f t="shared" si="281"/>
        <v>週二</v>
      </c>
      <c r="R5169" s="80">
        <v>44798</v>
      </c>
      <c r="AA5169" s="1"/>
    </row>
    <row r="5170" spans="2:27">
      <c r="C5170" s="67">
        <v>44788</v>
      </c>
      <c r="D5170" s="68" t="s">
        <v>50</v>
      </c>
      <c r="E5170" s="70" t="s">
        <v>82</v>
      </c>
      <c r="F5170" s="70" t="s">
        <v>2086</v>
      </c>
      <c r="G5170" s="101">
        <v>44791</v>
      </c>
      <c r="H5170" s="101">
        <v>44805</v>
      </c>
      <c r="I5170" s="71">
        <f t="shared" si="280"/>
        <v>14</v>
      </c>
      <c r="J5170" s="72" t="s">
        <v>125</v>
      </c>
      <c r="K5170" s="72" t="s">
        <v>126</v>
      </c>
      <c r="L5170" s="73">
        <v>2</v>
      </c>
      <c r="M5170" s="73" t="s">
        <v>86</v>
      </c>
      <c r="N5170" s="68" t="str">
        <f>VLOOKUP(K5170,[1]人員授權表!D$3:G$249,4,0)</f>
        <v>有機</v>
      </c>
      <c r="O5170" s="70" t="str">
        <f>IF(J5170=[1]人員授權表!$C$85,"Casper李羿勳",IF(J5170=[1]人員授權表!$C$188,"Iring陳俊明",IF(J5170=[1]人員授權表!$C$189,"Brian陳泓霖",VLOOKUP(K5170,[1]人員授權表!D$2:E$249,2,FALSE))))</f>
        <v>Lucy黃詩婷</v>
      </c>
      <c r="P5170" s="67">
        <f t="shared" si="282"/>
        <v>44803</v>
      </c>
      <c r="Q5170" s="75" t="str">
        <f t="shared" si="281"/>
        <v>週二</v>
      </c>
      <c r="R5170" s="80">
        <v>44798</v>
      </c>
      <c r="AA5170" s="1"/>
    </row>
    <row r="5171" spans="2:27">
      <c r="C5171" s="67">
        <v>44788</v>
      </c>
      <c r="D5171" s="68" t="s">
        <v>50</v>
      </c>
      <c r="E5171" s="70" t="s">
        <v>82</v>
      </c>
      <c r="F5171" s="70" t="s">
        <v>2087</v>
      </c>
      <c r="G5171" s="101">
        <v>44791</v>
      </c>
      <c r="H5171" s="101">
        <v>44805</v>
      </c>
      <c r="I5171" s="71">
        <f t="shared" si="280"/>
        <v>14</v>
      </c>
      <c r="J5171" s="72" t="s">
        <v>453</v>
      </c>
      <c r="K5171" s="72" t="s">
        <v>332</v>
      </c>
      <c r="L5171" s="73">
        <v>2</v>
      </c>
      <c r="M5171" s="73" t="s">
        <v>86</v>
      </c>
      <c r="N5171" s="68" t="str">
        <f>VLOOKUP(K5171,[1]人員授權表!D$3:G$249,4,0)</f>
        <v>有機</v>
      </c>
      <c r="O5171" s="70" t="str">
        <f>IF(J5171=[1]人員授權表!$C$85,"Casper李羿勳",IF(J5171=[1]人員授權表!$C$188,"Iring陳俊明",IF(J5171=[1]人員授權表!$C$189,"Brian陳泓霖",VLOOKUP(K5171,[1]人員授權表!D$2:E$249,2,FALSE))))</f>
        <v>Lucy黃詩婷</v>
      </c>
      <c r="P5171" s="67">
        <f t="shared" si="282"/>
        <v>44803</v>
      </c>
      <c r="Q5171" s="75" t="str">
        <f t="shared" si="281"/>
        <v>週二</v>
      </c>
      <c r="R5171" s="80">
        <v>44798</v>
      </c>
      <c r="AA5171" s="1"/>
    </row>
    <row r="5172" spans="2:27">
      <c r="C5172" s="67">
        <v>44788</v>
      </c>
      <c r="D5172" s="68" t="s">
        <v>50</v>
      </c>
      <c r="E5172" s="70" t="s">
        <v>82</v>
      </c>
      <c r="F5172" s="70" t="s">
        <v>2087</v>
      </c>
      <c r="G5172" s="101">
        <v>44791</v>
      </c>
      <c r="H5172" s="101">
        <v>44805</v>
      </c>
      <c r="I5172" s="71">
        <f t="shared" si="280"/>
        <v>14</v>
      </c>
      <c r="J5172" s="72" t="s">
        <v>125</v>
      </c>
      <c r="K5172" s="72" t="s">
        <v>126</v>
      </c>
      <c r="L5172" s="73">
        <v>2</v>
      </c>
      <c r="M5172" s="73" t="s">
        <v>86</v>
      </c>
      <c r="N5172" s="68" t="str">
        <f>VLOOKUP(K5172,[1]人員授權表!D$3:G$249,4,0)</f>
        <v>有機</v>
      </c>
      <c r="O5172" s="70" t="str">
        <f>IF(J5172=[1]人員授權表!$C$85,"Casper李羿勳",IF(J5172=[1]人員授權表!$C$188,"Iring陳俊明",IF(J5172=[1]人員授權表!$C$189,"Brian陳泓霖",VLOOKUP(K5172,[1]人員授權表!D$2:E$249,2,FALSE))))</f>
        <v>Lucy黃詩婷</v>
      </c>
      <c r="P5172" s="67">
        <f t="shared" si="282"/>
        <v>44803</v>
      </c>
      <c r="Q5172" s="75" t="str">
        <f t="shared" si="281"/>
        <v>週二</v>
      </c>
      <c r="R5172" s="80">
        <v>44798</v>
      </c>
      <c r="AA5172" s="1"/>
    </row>
    <row r="5173" spans="2:27">
      <c r="C5173" s="67">
        <v>44788</v>
      </c>
      <c r="D5173" s="68" t="s">
        <v>50</v>
      </c>
      <c r="E5173" s="70" t="s">
        <v>82</v>
      </c>
      <c r="F5173" s="70" t="s">
        <v>2088</v>
      </c>
      <c r="G5173" s="101">
        <v>44791</v>
      </c>
      <c r="H5173" s="101">
        <v>44805</v>
      </c>
      <c r="I5173" s="71">
        <f t="shared" si="280"/>
        <v>14</v>
      </c>
      <c r="J5173" s="72" t="s">
        <v>453</v>
      </c>
      <c r="K5173" s="72" t="s">
        <v>332</v>
      </c>
      <c r="L5173" s="73">
        <v>3</v>
      </c>
      <c r="M5173" s="73" t="s">
        <v>86</v>
      </c>
      <c r="N5173" s="68" t="str">
        <f>VLOOKUP(K5173,[1]人員授權表!D$3:G$249,4,0)</f>
        <v>有機</v>
      </c>
      <c r="O5173" s="70" t="str">
        <f>IF(J5173=[1]人員授權表!$C$85,"Casper李羿勳",IF(J5173=[1]人員授權表!$C$188,"Iring陳俊明",IF(J5173=[1]人員授權表!$C$189,"Brian陳泓霖",VLOOKUP(K5173,[1]人員授權表!D$2:E$249,2,FALSE))))</f>
        <v>Lucy黃詩婷</v>
      </c>
      <c r="P5173" s="67">
        <f t="shared" si="282"/>
        <v>44803</v>
      </c>
      <c r="Q5173" s="75" t="str">
        <f t="shared" si="281"/>
        <v>週二</v>
      </c>
      <c r="R5173" s="80">
        <v>44798</v>
      </c>
      <c r="AA5173" s="1"/>
    </row>
    <row r="5174" spans="2:27">
      <c r="C5174" s="67">
        <v>44788</v>
      </c>
      <c r="D5174" s="68" t="s">
        <v>50</v>
      </c>
      <c r="E5174" s="70" t="s">
        <v>82</v>
      </c>
      <c r="F5174" s="70" t="s">
        <v>2088</v>
      </c>
      <c r="G5174" s="101">
        <v>44791</v>
      </c>
      <c r="H5174" s="101">
        <v>44805</v>
      </c>
      <c r="I5174" s="71">
        <f t="shared" si="280"/>
        <v>14</v>
      </c>
      <c r="J5174" s="72" t="s">
        <v>125</v>
      </c>
      <c r="K5174" s="72" t="s">
        <v>126</v>
      </c>
      <c r="L5174" s="73">
        <v>3</v>
      </c>
      <c r="M5174" s="73" t="s">
        <v>86</v>
      </c>
      <c r="N5174" s="68" t="str">
        <f>VLOOKUP(K5174,[1]人員授權表!D$3:G$249,4,0)</f>
        <v>有機</v>
      </c>
      <c r="O5174" s="70" t="str">
        <f>IF(J5174=[1]人員授權表!$C$85,"Casper李羿勳",IF(J5174=[1]人員授權表!$C$188,"Iring陳俊明",IF(J5174=[1]人員授權表!$C$189,"Brian陳泓霖",VLOOKUP(K5174,[1]人員授權表!D$2:E$249,2,FALSE))))</f>
        <v>Lucy黃詩婷</v>
      </c>
      <c r="P5174" s="67">
        <f t="shared" si="282"/>
        <v>44803</v>
      </c>
      <c r="Q5174" s="75" t="str">
        <f t="shared" si="281"/>
        <v>週二</v>
      </c>
      <c r="R5174" s="80">
        <v>44798</v>
      </c>
      <c r="AA5174" s="1"/>
    </row>
    <row r="5175" spans="2:27">
      <c r="C5175" s="67">
        <v>44788</v>
      </c>
      <c r="D5175" s="68" t="s">
        <v>50</v>
      </c>
      <c r="E5175" s="70" t="s">
        <v>82</v>
      </c>
      <c r="F5175" s="70" t="s">
        <v>2089</v>
      </c>
      <c r="G5175" s="101">
        <v>44791</v>
      </c>
      <c r="H5175" s="101">
        <v>44805</v>
      </c>
      <c r="I5175" s="71">
        <f t="shared" si="280"/>
        <v>14</v>
      </c>
      <c r="J5175" s="72" t="s">
        <v>453</v>
      </c>
      <c r="K5175" s="72" t="s">
        <v>332</v>
      </c>
      <c r="L5175" s="73">
        <v>2</v>
      </c>
      <c r="M5175" s="73" t="s">
        <v>86</v>
      </c>
      <c r="N5175" s="68" t="str">
        <f>VLOOKUP(K5175,[1]人員授權表!D$3:G$249,4,0)</f>
        <v>有機</v>
      </c>
      <c r="O5175" s="70" t="str">
        <f>IF(J5175=[1]人員授權表!$C$85,"Casper李羿勳",IF(J5175=[1]人員授權表!$C$188,"Iring陳俊明",IF(J5175=[1]人員授權表!$C$189,"Brian陳泓霖",VLOOKUP(K5175,[1]人員授權表!D$2:E$249,2,FALSE))))</f>
        <v>Lucy黃詩婷</v>
      </c>
      <c r="P5175" s="67">
        <f t="shared" si="282"/>
        <v>44803</v>
      </c>
      <c r="Q5175" s="75" t="str">
        <f t="shared" si="281"/>
        <v>週二</v>
      </c>
      <c r="R5175" s="80">
        <v>44798</v>
      </c>
      <c r="AA5175" s="1"/>
    </row>
    <row r="5176" spans="2:27">
      <c r="C5176" s="67">
        <v>44788</v>
      </c>
      <c r="D5176" s="68" t="s">
        <v>50</v>
      </c>
      <c r="E5176" s="70" t="s">
        <v>82</v>
      </c>
      <c r="F5176" s="70" t="s">
        <v>2089</v>
      </c>
      <c r="G5176" s="101">
        <v>44791</v>
      </c>
      <c r="H5176" s="101">
        <v>44805</v>
      </c>
      <c r="I5176" s="71">
        <f t="shared" si="280"/>
        <v>14</v>
      </c>
      <c r="J5176" s="72" t="s">
        <v>125</v>
      </c>
      <c r="K5176" s="72" t="s">
        <v>126</v>
      </c>
      <c r="L5176" s="73">
        <v>2</v>
      </c>
      <c r="M5176" s="73" t="s">
        <v>86</v>
      </c>
      <c r="N5176" s="68" t="str">
        <f>VLOOKUP(K5176,[1]人員授權表!D$3:G$249,4,0)</f>
        <v>有機</v>
      </c>
      <c r="O5176" s="70" t="str">
        <f>IF(J5176=[1]人員授權表!$C$85,"Casper李羿勳",IF(J5176=[1]人員授權表!$C$188,"Iring陳俊明",IF(J5176=[1]人員授權表!$C$189,"Brian陳泓霖",VLOOKUP(K5176,[1]人員授權表!D$2:E$249,2,FALSE))))</f>
        <v>Lucy黃詩婷</v>
      </c>
      <c r="P5176" s="67">
        <f t="shared" si="282"/>
        <v>44803</v>
      </c>
      <c r="Q5176" s="75" t="str">
        <f t="shared" si="281"/>
        <v>週二</v>
      </c>
      <c r="R5176" s="80">
        <v>44798</v>
      </c>
      <c r="AA5176" s="1"/>
    </row>
    <row r="5177" spans="2:27">
      <c r="C5177" s="67">
        <v>44788</v>
      </c>
      <c r="D5177" s="68" t="s">
        <v>50</v>
      </c>
      <c r="E5177" s="70" t="s">
        <v>82</v>
      </c>
      <c r="F5177" s="70" t="s">
        <v>2090</v>
      </c>
      <c r="G5177" s="101">
        <v>44791</v>
      </c>
      <c r="H5177" s="101">
        <v>44805</v>
      </c>
      <c r="I5177" s="71">
        <f t="shared" si="280"/>
        <v>14</v>
      </c>
      <c r="J5177" s="72" t="s">
        <v>453</v>
      </c>
      <c r="K5177" s="72" t="s">
        <v>332</v>
      </c>
      <c r="L5177" s="73">
        <v>2</v>
      </c>
      <c r="M5177" s="73" t="s">
        <v>86</v>
      </c>
      <c r="N5177" s="68" t="str">
        <f>VLOOKUP(K5177,[1]人員授權表!D$3:G$249,4,0)</f>
        <v>有機</v>
      </c>
      <c r="O5177" s="70" t="str">
        <f>IF(J5177=[1]人員授權表!$C$85,"Casper李羿勳",IF(J5177=[1]人員授權表!$C$188,"Iring陳俊明",IF(J5177=[1]人員授權表!$C$189,"Brian陳泓霖",VLOOKUP(K5177,[1]人員授權表!D$2:E$249,2,FALSE))))</f>
        <v>Lucy黃詩婷</v>
      </c>
      <c r="P5177" s="67">
        <f t="shared" si="282"/>
        <v>44803</v>
      </c>
      <c r="Q5177" s="75" t="str">
        <f t="shared" si="281"/>
        <v>週二</v>
      </c>
      <c r="R5177" s="80">
        <v>44798</v>
      </c>
      <c r="AA5177" s="1"/>
    </row>
    <row r="5178" spans="2:27">
      <c r="C5178" s="67">
        <v>44788</v>
      </c>
      <c r="D5178" s="68" t="s">
        <v>50</v>
      </c>
      <c r="E5178" s="70" t="s">
        <v>82</v>
      </c>
      <c r="F5178" s="70" t="s">
        <v>2090</v>
      </c>
      <c r="G5178" s="101">
        <v>44791</v>
      </c>
      <c r="H5178" s="101">
        <v>44805</v>
      </c>
      <c r="I5178" s="71">
        <f t="shared" si="280"/>
        <v>14</v>
      </c>
      <c r="J5178" s="72" t="s">
        <v>125</v>
      </c>
      <c r="K5178" s="72" t="s">
        <v>126</v>
      </c>
      <c r="L5178" s="73">
        <v>2</v>
      </c>
      <c r="M5178" s="73" t="s">
        <v>86</v>
      </c>
      <c r="N5178" s="68" t="str">
        <f>VLOOKUP(K5178,[1]人員授權表!D$3:G$249,4,0)</f>
        <v>有機</v>
      </c>
      <c r="O5178" s="70" t="str">
        <f>IF(J5178=[1]人員授權表!$C$85,"Casper李羿勳",IF(J5178=[1]人員授權表!$C$188,"Iring陳俊明",IF(J5178=[1]人員授權表!$C$189,"Brian陳泓霖",VLOOKUP(K5178,[1]人員授權表!D$2:E$249,2,FALSE))))</f>
        <v>Lucy黃詩婷</v>
      </c>
      <c r="P5178" s="67">
        <f t="shared" si="282"/>
        <v>44803</v>
      </c>
      <c r="Q5178" s="75" t="str">
        <f t="shared" si="281"/>
        <v>週二</v>
      </c>
      <c r="R5178" s="80">
        <v>44798</v>
      </c>
      <c r="AA5178" s="1"/>
    </row>
    <row r="5179" spans="2:27">
      <c r="C5179" s="67">
        <v>44788</v>
      </c>
      <c r="D5179" s="68" t="s">
        <v>50</v>
      </c>
      <c r="E5179" s="70" t="s">
        <v>82</v>
      </c>
      <c r="F5179" s="70" t="s">
        <v>2091</v>
      </c>
      <c r="G5179" s="101">
        <v>44791</v>
      </c>
      <c r="H5179" s="101">
        <v>44805</v>
      </c>
      <c r="I5179" s="71">
        <f t="shared" si="280"/>
        <v>14</v>
      </c>
      <c r="J5179" s="72" t="s">
        <v>453</v>
      </c>
      <c r="K5179" s="72" t="s">
        <v>332</v>
      </c>
      <c r="L5179" s="73">
        <v>3</v>
      </c>
      <c r="M5179" s="73" t="s">
        <v>86</v>
      </c>
      <c r="N5179" s="68" t="str">
        <f>VLOOKUP(K5179,[1]人員授權表!D$3:G$249,4,0)</f>
        <v>有機</v>
      </c>
      <c r="O5179" s="70" t="str">
        <f>IF(J5179=[1]人員授權表!$C$85,"Casper李羿勳",IF(J5179=[1]人員授權表!$C$188,"Iring陳俊明",IF(J5179=[1]人員授權表!$C$189,"Brian陳泓霖",VLOOKUP(K5179,[1]人員授權表!D$2:E$249,2,FALSE))))</f>
        <v>Lucy黃詩婷</v>
      </c>
      <c r="P5179" s="67">
        <f t="shared" si="282"/>
        <v>44803</v>
      </c>
      <c r="Q5179" s="75" t="str">
        <f t="shared" si="281"/>
        <v>週二</v>
      </c>
      <c r="R5179" s="80">
        <v>44798</v>
      </c>
      <c r="AA5179" s="1"/>
    </row>
    <row r="5180" spans="2:27">
      <c r="C5180" s="67">
        <v>44788</v>
      </c>
      <c r="D5180" s="68" t="s">
        <v>50</v>
      </c>
      <c r="E5180" s="70" t="s">
        <v>82</v>
      </c>
      <c r="F5180" s="70" t="s">
        <v>2091</v>
      </c>
      <c r="G5180" s="101">
        <v>44791</v>
      </c>
      <c r="H5180" s="101">
        <v>44805</v>
      </c>
      <c r="I5180" s="71">
        <f t="shared" si="280"/>
        <v>14</v>
      </c>
      <c r="J5180" s="72" t="s">
        <v>125</v>
      </c>
      <c r="K5180" s="72" t="s">
        <v>126</v>
      </c>
      <c r="L5180" s="73">
        <v>3</v>
      </c>
      <c r="M5180" s="73" t="s">
        <v>86</v>
      </c>
      <c r="N5180" s="68" t="str">
        <f>VLOOKUP(K5180,[1]人員授權表!D$3:G$249,4,0)</f>
        <v>有機</v>
      </c>
      <c r="O5180" s="70" t="str">
        <f>IF(J5180=[1]人員授權表!$C$85,"Casper李羿勳",IF(J5180=[1]人員授權表!$C$188,"Iring陳俊明",IF(J5180=[1]人員授權表!$C$189,"Brian陳泓霖",VLOOKUP(K5180,[1]人員授權表!D$2:E$249,2,FALSE))))</f>
        <v>Lucy黃詩婷</v>
      </c>
      <c r="P5180" s="67">
        <f t="shared" si="282"/>
        <v>44803</v>
      </c>
      <c r="Q5180" s="75" t="str">
        <f t="shared" si="281"/>
        <v>週二</v>
      </c>
      <c r="R5180" s="80">
        <v>44798</v>
      </c>
      <c r="AA5180" s="1"/>
    </row>
    <row r="5181" spans="2:27">
      <c r="B5181" s="66">
        <v>44782</v>
      </c>
      <c r="C5181" s="67">
        <v>44792</v>
      </c>
      <c r="D5181" s="68" t="s">
        <v>50</v>
      </c>
      <c r="E5181" s="70" t="s">
        <v>879</v>
      </c>
      <c r="F5181" s="4" t="s">
        <v>2092</v>
      </c>
      <c r="G5181" s="67">
        <v>44792</v>
      </c>
      <c r="H5181" s="101">
        <v>44805</v>
      </c>
      <c r="I5181" s="71">
        <f t="shared" si="280"/>
        <v>13</v>
      </c>
      <c r="J5181" s="72" t="s">
        <v>151</v>
      </c>
      <c r="K5181" s="72" t="s">
        <v>152</v>
      </c>
      <c r="L5181" s="73">
        <v>7</v>
      </c>
      <c r="M5181" s="73" t="s">
        <v>91</v>
      </c>
      <c r="N5181" s="68" t="str">
        <f>VLOOKUP(K5181,[1]人員授權表!D$3:G$249,4,0)</f>
        <v>無機</v>
      </c>
      <c r="O5181" s="70" t="str">
        <f>IF(J5181=[1]人員授權表!$C$85,"Casper李羿勳",IF(J5181=[1]人員授權表!$C$188,"Iring陳俊明",IF(J5181=[1]人員授權表!$C$189,"Brian陳泓霖",VLOOKUP(K5181,[1]人員授權表!D$2:E$249,2,FALSE))))</f>
        <v>Vicky游崴涵</v>
      </c>
      <c r="P5181" s="67">
        <f t="shared" si="282"/>
        <v>44803</v>
      </c>
      <c r="Q5181" s="75" t="str">
        <f t="shared" si="281"/>
        <v>週二</v>
      </c>
      <c r="R5181" s="80">
        <v>44796</v>
      </c>
      <c r="AA5181" s="1"/>
    </row>
    <row r="5182" spans="2:27">
      <c r="B5182" s="66">
        <v>44782</v>
      </c>
      <c r="C5182" s="67">
        <v>44792</v>
      </c>
      <c r="D5182" s="68" t="s">
        <v>50</v>
      </c>
      <c r="E5182" s="70" t="s">
        <v>879</v>
      </c>
      <c r="F5182" s="4" t="s">
        <v>2092</v>
      </c>
      <c r="G5182" s="67">
        <v>44792</v>
      </c>
      <c r="H5182" s="101">
        <v>44805</v>
      </c>
      <c r="I5182" s="71">
        <f t="shared" si="280"/>
        <v>13</v>
      </c>
      <c r="J5182" s="72" t="s">
        <v>178</v>
      </c>
      <c r="K5182" s="72" t="s">
        <v>179</v>
      </c>
      <c r="L5182" s="73">
        <v>7</v>
      </c>
      <c r="M5182" s="73" t="s">
        <v>91</v>
      </c>
      <c r="N5182" s="68" t="str">
        <f>VLOOKUP(K5182,[1]人員授權表!D$3:G$249,4,0)</f>
        <v>無機</v>
      </c>
      <c r="O5182" s="70" t="s">
        <v>115</v>
      </c>
      <c r="P5182" s="67">
        <f t="shared" si="282"/>
        <v>44803</v>
      </c>
      <c r="Q5182" s="75" t="str">
        <f t="shared" si="281"/>
        <v>週二</v>
      </c>
      <c r="R5182" s="80">
        <v>44798</v>
      </c>
      <c r="AA5182" s="1"/>
    </row>
    <row r="5183" spans="2:27">
      <c r="B5183" s="66">
        <v>44782</v>
      </c>
      <c r="C5183" s="67">
        <v>44792</v>
      </c>
      <c r="D5183" s="68" t="s">
        <v>50</v>
      </c>
      <c r="E5183" s="70" t="s">
        <v>879</v>
      </c>
      <c r="F5183" s="4" t="s">
        <v>2092</v>
      </c>
      <c r="G5183" s="67">
        <v>44792</v>
      </c>
      <c r="H5183" s="101">
        <v>44805</v>
      </c>
      <c r="I5183" s="71">
        <f t="shared" si="280"/>
        <v>13</v>
      </c>
      <c r="J5183" s="72" t="s">
        <v>206</v>
      </c>
      <c r="K5183" s="72" t="s">
        <v>179</v>
      </c>
      <c r="L5183" s="73">
        <v>7</v>
      </c>
      <c r="M5183" s="73" t="s">
        <v>91</v>
      </c>
      <c r="N5183" s="68" t="str">
        <f>VLOOKUP(K5183,[1]人員授權表!D$3:G$249,4,0)</f>
        <v>無機</v>
      </c>
      <c r="O5183" s="70" t="s">
        <v>115</v>
      </c>
      <c r="P5183" s="67">
        <f t="shared" si="282"/>
        <v>44803</v>
      </c>
      <c r="Q5183" s="75" t="str">
        <f t="shared" si="281"/>
        <v>週二</v>
      </c>
      <c r="R5183" s="80">
        <v>44798</v>
      </c>
      <c r="AA5183" s="1"/>
    </row>
    <row r="5184" spans="2:27">
      <c r="B5184" s="66">
        <v>44782</v>
      </c>
      <c r="C5184" s="67">
        <v>44792</v>
      </c>
      <c r="D5184" s="68" t="s">
        <v>50</v>
      </c>
      <c r="E5184" s="70" t="s">
        <v>879</v>
      </c>
      <c r="F5184" s="4" t="s">
        <v>2092</v>
      </c>
      <c r="G5184" s="67">
        <v>44792</v>
      </c>
      <c r="H5184" s="101">
        <v>44805</v>
      </c>
      <c r="I5184" s="71">
        <f t="shared" si="280"/>
        <v>13</v>
      </c>
      <c r="J5184" s="72" t="s">
        <v>200</v>
      </c>
      <c r="K5184" s="72" t="s">
        <v>2093</v>
      </c>
      <c r="L5184" s="73">
        <v>7</v>
      </c>
      <c r="M5184" s="73" t="s">
        <v>91</v>
      </c>
      <c r="N5184" s="68" t="str">
        <f>VLOOKUP(K5184,[1]人員授權表!D$3:G$249,4,0)</f>
        <v>無機</v>
      </c>
      <c r="O5184" s="70" t="str">
        <f>IF(J5184=[1]人員授權表!$C$85,"Casper李羿勳",IF(J5184=[1]人員授權表!$C$188,"Iring陳俊明",IF(J5184=[1]人員授權表!$C$189,"Brian陳泓霖",VLOOKUP(K5184,[1]人員授權表!D$2:E$249,2,FALSE))))</f>
        <v>Ruby黃家蓁</v>
      </c>
      <c r="P5184" s="67">
        <f t="shared" si="282"/>
        <v>44803</v>
      </c>
      <c r="Q5184" s="75" t="str">
        <f t="shared" si="281"/>
        <v>週二</v>
      </c>
      <c r="R5184" s="80">
        <v>44804</v>
      </c>
      <c r="S5184" s="85">
        <v>44804</v>
      </c>
      <c r="T5184" s="70">
        <v>1</v>
      </c>
      <c r="AA5184" s="1"/>
    </row>
    <row r="5185" spans="2:28">
      <c r="B5185" s="66">
        <v>44782</v>
      </c>
      <c r="C5185" s="67">
        <v>44792</v>
      </c>
      <c r="D5185" s="68" t="s">
        <v>50</v>
      </c>
      <c r="E5185" s="70" t="s">
        <v>879</v>
      </c>
      <c r="F5185" s="4" t="s">
        <v>2092</v>
      </c>
      <c r="G5185" s="67">
        <v>44792</v>
      </c>
      <c r="H5185" s="101">
        <v>44805</v>
      </c>
      <c r="I5185" s="71">
        <f t="shared" si="280"/>
        <v>13</v>
      </c>
      <c r="J5185" s="72" t="s">
        <v>184</v>
      </c>
      <c r="K5185" s="72" t="s">
        <v>185</v>
      </c>
      <c r="L5185" s="73">
        <v>7</v>
      </c>
      <c r="M5185" s="73" t="s">
        <v>91</v>
      </c>
      <c r="N5185" s="68" t="str">
        <f>VLOOKUP(K5185,[1]人員授權表!D$3:G$249,4,0)</f>
        <v>有機</v>
      </c>
      <c r="O5185" s="70" t="str">
        <f>IF(J5185=[1]人員授權表!$C$85,"Casper李羿勳",IF(J5185=[1]人員授權表!$C$188,"Iring陳俊明",IF(J5185=[1]人員授權表!$C$189,"Brian陳泓霖",VLOOKUP(K5185,[1]人員授權表!D$2:E$249,2,FALSE))))</f>
        <v>Una林庭瑄</v>
      </c>
      <c r="P5185" s="67">
        <f t="shared" si="282"/>
        <v>44803</v>
      </c>
      <c r="Q5185" s="75" t="str">
        <f t="shared" si="281"/>
        <v>週二</v>
      </c>
      <c r="R5185" s="80">
        <v>44797</v>
      </c>
      <c r="AA5185" s="1"/>
    </row>
    <row r="5186" spans="2:28">
      <c r="B5186" s="66">
        <v>44790</v>
      </c>
      <c r="D5186" s="68" t="s">
        <v>50</v>
      </c>
      <c r="E5186" s="70" t="s">
        <v>879</v>
      </c>
      <c r="F5186" s="4" t="s">
        <v>2094</v>
      </c>
      <c r="G5186" s="67">
        <v>44789</v>
      </c>
      <c r="H5186" s="67">
        <v>44805</v>
      </c>
      <c r="I5186" s="71">
        <f t="shared" si="280"/>
        <v>16</v>
      </c>
      <c r="J5186" s="72" t="s">
        <v>181</v>
      </c>
      <c r="K5186" s="72" t="s">
        <v>182</v>
      </c>
      <c r="L5186" s="73">
        <v>2</v>
      </c>
      <c r="M5186" s="73" t="s">
        <v>108</v>
      </c>
      <c r="N5186" s="68" t="str">
        <f>VLOOKUP(K5186,[1]人員授權表!D$3:G$249,4,0)</f>
        <v>有機</v>
      </c>
      <c r="O5186" s="70" t="str">
        <f>IF(J5186=[1]人員授權表!$C$85,"Casper李羿勳",IF(J5186=[1]人員授權表!$C$188,"Iring陳俊明",IF(J5186=[1]人員授權表!$C$189,"Brian陳泓霖",VLOOKUP(K5186,[1]人員授權表!D$2:E$249,2,FALSE))))</f>
        <v>Sara王淑玲</v>
      </c>
      <c r="P5186" s="67">
        <f t="shared" si="282"/>
        <v>44803</v>
      </c>
      <c r="Q5186" s="75" t="str">
        <f t="shared" si="281"/>
        <v>週二</v>
      </c>
      <c r="R5186" s="80">
        <v>44803</v>
      </c>
      <c r="S5186" s="85"/>
      <c r="AA5186" s="102">
        <v>13</v>
      </c>
      <c r="AB5186" s="103" t="s">
        <v>1759</v>
      </c>
    </row>
    <row r="5187" spans="2:28">
      <c r="B5187" s="66">
        <v>44790</v>
      </c>
      <c r="D5187" s="68" t="s">
        <v>50</v>
      </c>
      <c r="E5187" s="70" t="s">
        <v>879</v>
      </c>
      <c r="F5187" s="4" t="s">
        <v>2095</v>
      </c>
      <c r="G5187" s="67">
        <v>44789</v>
      </c>
      <c r="H5187" s="67">
        <v>44805</v>
      </c>
      <c r="I5187" s="71">
        <f t="shared" si="280"/>
        <v>16</v>
      </c>
      <c r="J5187" s="72" t="s">
        <v>181</v>
      </c>
      <c r="K5187" s="72" t="s">
        <v>182</v>
      </c>
      <c r="L5187" s="73">
        <v>2</v>
      </c>
      <c r="M5187" s="73" t="s">
        <v>108</v>
      </c>
      <c r="N5187" s="68" t="str">
        <f>VLOOKUP(K5187,[1]人員授權表!D$3:G$249,4,0)</f>
        <v>有機</v>
      </c>
      <c r="O5187" s="70" t="str">
        <f>IF(J5187=[1]人員授權表!$C$85,"Casper李羿勳",IF(J5187=[1]人員授權表!$C$188,"Iring陳俊明",IF(J5187=[1]人員授權表!$C$189,"Brian陳泓霖",VLOOKUP(K5187,[1]人員授權表!D$2:E$249,2,FALSE))))</f>
        <v>Sara王淑玲</v>
      </c>
      <c r="P5187" s="67">
        <f t="shared" si="282"/>
        <v>44803</v>
      </c>
      <c r="Q5187" s="75" t="str">
        <f t="shared" si="281"/>
        <v>週二</v>
      </c>
      <c r="R5187" s="80">
        <v>44803</v>
      </c>
      <c r="S5187" s="85"/>
      <c r="AA5187" s="102">
        <v>13</v>
      </c>
      <c r="AB5187" s="103" t="s">
        <v>1759</v>
      </c>
    </row>
    <row r="5188" spans="2:28">
      <c r="B5188" s="66">
        <v>44795</v>
      </c>
      <c r="D5188" s="68" t="s">
        <v>50</v>
      </c>
      <c r="E5188" s="70" t="s">
        <v>82</v>
      </c>
      <c r="F5188" s="4" t="s">
        <v>2096</v>
      </c>
      <c r="G5188" s="67">
        <v>44791</v>
      </c>
      <c r="H5188" s="67">
        <v>44805</v>
      </c>
      <c r="I5188" s="71">
        <f t="shared" si="280"/>
        <v>14</v>
      </c>
      <c r="J5188" s="72" t="s">
        <v>181</v>
      </c>
      <c r="K5188" s="72" t="s">
        <v>182</v>
      </c>
      <c r="L5188" s="73">
        <v>1</v>
      </c>
      <c r="M5188" s="73" t="s">
        <v>104</v>
      </c>
      <c r="N5188" s="68" t="str">
        <f>VLOOKUP(K5188,[1]人員授權表!D$3:G$249,4,0)</f>
        <v>有機</v>
      </c>
      <c r="O5188" s="70" t="str">
        <f>IF(J5188=[1]人員授權表!$C$85,"Casper李羿勳",IF(J5188=[1]人員授權表!$C$188,"Iring陳俊明",IF(J5188=[1]人員授權表!$C$189,"Brian陳泓霖",VLOOKUP(K5188,[1]人員授權表!D$2:E$249,2,FALSE))))</f>
        <v>Sara王淑玲</v>
      </c>
      <c r="P5188" s="67">
        <f t="shared" si="282"/>
        <v>44803</v>
      </c>
      <c r="Q5188" s="75" t="str">
        <f t="shared" si="281"/>
        <v>週二</v>
      </c>
      <c r="R5188" s="80">
        <v>44803</v>
      </c>
      <c r="S5188" s="85"/>
      <c r="AA5188" s="102">
        <v>14</v>
      </c>
      <c r="AB5188" s="103" t="s">
        <v>1880</v>
      </c>
    </row>
    <row r="5189" spans="2:28">
      <c r="B5189" s="66">
        <v>44803</v>
      </c>
      <c r="D5189" s="68" t="s">
        <v>50</v>
      </c>
      <c r="E5189" s="70" t="s">
        <v>51</v>
      </c>
      <c r="F5189" s="70" t="s">
        <v>220</v>
      </c>
      <c r="G5189" s="67">
        <v>44805</v>
      </c>
      <c r="H5189" s="67">
        <v>44805</v>
      </c>
      <c r="I5189" s="71">
        <f t="shared" si="280"/>
        <v>0</v>
      </c>
      <c r="J5189" s="72" t="s">
        <v>221</v>
      </c>
      <c r="K5189" s="72" t="s">
        <v>1501</v>
      </c>
      <c r="L5189" s="73" t="s">
        <v>2068</v>
      </c>
      <c r="M5189" s="73" t="s">
        <v>213</v>
      </c>
      <c r="N5189" s="68" t="s">
        <v>253</v>
      </c>
      <c r="O5189" s="70" t="s">
        <v>2069</v>
      </c>
      <c r="P5189" s="67">
        <v>44805</v>
      </c>
      <c r="Q5189" s="75" t="str">
        <f t="shared" si="281"/>
        <v>週四</v>
      </c>
      <c r="R5189" s="80">
        <v>44805</v>
      </c>
      <c r="AA5189" s="1"/>
    </row>
    <row r="5190" spans="2:28">
      <c r="B5190" s="66">
        <v>44803</v>
      </c>
      <c r="D5190" s="68" t="s">
        <v>50</v>
      </c>
      <c r="E5190" s="70" t="s">
        <v>51</v>
      </c>
      <c r="F5190" s="70" t="s">
        <v>223</v>
      </c>
      <c r="G5190" s="67">
        <v>44805</v>
      </c>
      <c r="H5190" s="67">
        <v>44805</v>
      </c>
      <c r="I5190" s="71">
        <f t="shared" si="280"/>
        <v>0</v>
      </c>
      <c r="J5190" s="72" t="s">
        <v>224</v>
      </c>
      <c r="K5190" s="72" t="s">
        <v>1501</v>
      </c>
      <c r="L5190" s="73" t="s">
        <v>2068</v>
      </c>
      <c r="M5190" s="73" t="s">
        <v>213</v>
      </c>
      <c r="N5190" s="68" t="s">
        <v>253</v>
      </c>
      <c r="O5190" s="70" t="s">
        <v>2069</v>
      </c>
      <c r="P5190" s="67">
        <v>44805</v>
      </c>
      <c r="Q5190" s="75" t="str">
        <f t="shared" si="281"/>
        <v>週四</v>
      </c>
      <c r="R5190" s="80">
        <v>44805</v>
      </c>
      <c r="AA5190" s="1"/>
    </row>
    <row r="5191" spans="2:28">
      <c r="B5191" s="66">
        <v>44803</v>
      </c>
      <c r="D5191" s="68" t="s">
        <v>50</v>
      </c>
      <c r="E5191" s="70" t="s">
        <v>51</v>
      </c>
      <c r="F5191" s="70" t="s">
        <v>226</v>
      </c>
      <c r="G5191" s="67">
        <v>44805</v>
      </c>
      <c r="H5191" s="67">
        <v>44805</v>
      </c>
      <c r="I5191" s="71">
        <f t="shared" ref="I5191:I5254" si="283">_xlfn.DAYS(H5191,G5191)</f>
        <v>0</v>
      </c>
      <c r="J5191" s="72" t="s">
        <v>227</v>
      </c>
      <c r="K5191" s="72" t="s">
        <v>1501</v>
      </c>
      <c r="L5191" s="73" t="s">
        <v>2068</v>
      </c>
      <c r="M5191" s="73" t="s">
        <v>213</v>
      </c>
      <c r="N5191" s="68" t="s">
        <v>253</v>
      </c>
      <c r="O5191" s="70" t="s">
        <v>2069</v>
      </c>
      <c r="P5191" s="67">
        <v>44805</v>
      </c>
      <c r="Q5191" s="75" t="str">
        <f t="shared" ref="Q5191:Q5254" si="284">TEXT(P5191,"aaa")</f>
        <v>週四</v>
      </c>
      <c r="R5191" s="80">
        <v>44805</v>
      </c>
      <c r="AA5191" s="1"/>
    </row>
    <row r="5192" spans="2:28">
      <c r="B5192" s="66">
        <v>44803</v>
      </c>
      <c r="D5192" s="68" t="s">
        <v>50</v>
      </c>
      <c r="E5192" s="70" t="s">
        <v>51</v>
      </c>
      <c r="F5192" s="70" t="s">
        <v>228</v>
      </c>
      <c r="G5192" s="67">
        <v>44805</v>
      </c>
      <c r="H5192" s="67">
        <v>44805</v>
      </c>
      <c r="I5192" s="71">
        <f t="shared" si="283"/>
        <v>0</v>
      </c>
      <c r="J5192" s="72" t="s">
        <v>229</v>
      </c>
      <c r="K5192" s="72" t="s">
        <v>1501</v>
      </c>
      <c r="L5192" s="73" t="s">
        <v>2068</v>
      </c>
      <c r="M5192" s="73" t="s">
        <v>213</v>
      </c>
      <c r="N5192" s="68" t="s">
        <v>253</v>
      </c>
      <c r="O5192" s="70" t="s">
        <v>2069</v>
      </c>
      <c r="P5192" s="67">
        <v>44805</v>
      </c>
      <c r="Q5192" s="75" t="str">
        <f t="shared" si="284"/>
        <v>週四</v>
      </c>
      <c r="R5192" s="80">
        <v>44805</v>
      </c>
      <c r="AA5192" s="1"/>
    </row>
    <row r="5193" spans="2:28">
      <c r="B5193" s="66">
        <v>44803</v>
      </c>
      <c r="D5193" s="68" t="s">
        <v>50</v>
      </c>
      <c r="E5193" s="70" t="s">
        <v>51</v>
      </c>
      <c r="F5193" s="70" t="s">
        <v>500</v>
      </c>
      <c r="G5193" s="67">
        <v>44805</v>
      </c>
      <c r="H5193" s="67">
        <v>44805</v>
      </c>
      <c r="I5193" s="71">
        <f t="shared" si="283"/>
        <v>0</v>
      </c>
      <c r="J5193" s="72" t="s">
        <v>2097</v>
      </c>
      <c r="K5193" s="72" t="s">
        <v>1501</v>
      </c>
      <c r="L5193" s="73" t="s">
        <v>2068</v>
      </c>
      <c r="M5193" s="73" t="s">
        <v>213</v>
      </c>
      <c r="N5193" s="68" t="s">
        <v>253</v>
      </c>
      <c r="O5193" s="70" t="s">
        <v>2069</v>
      </c>
      <c r="P5193" s="67">
        <v>44805</v>
      </c>
      <c r="Q5193" s="75" t="str">
        <f t="shared" si="284"/>
        <v>週四</v>
      </c>
      <c r="R5193" s="80">
        <v>44805</v>
      </c>
      <c r="AA5193" s="1"/>
    </row>
    <row r="5194" spans="2:28">
      <c r="B5194" s="66">
        <v>44803</v>
      </c>
      <c r="D5194" s="68" t="s">
        <v>50</v>
      </c>
      <c r="E5194" s="70" t="s">
        <v>51</v>
      </c>
      <c r="F5194" s="70" t="s">
        <v>500</v>
      </c>
      <c r="G5194" s="67">
        <v>44805</v>
      </c>
      <c r="H5194" s="67">
        <v>44805</v>
      </c>
      <c r="I5194" s="71">
        <f t="shared" si="283"/>
        <v>0</v>
      </c>
      <c r="J5194" s="72" t="s">
        <v>2098</v>
      </c>
      <c r="K5194" s="72" t="s">
        <v>1501</v>
      </c>
      <c r="L5194" s="73" t="s">
        <v>2068</v>
      </c>
      <c r="M5194" s="73" t="s">
        <v>213</v>
      </c>
      <c r="N5194" s="68" t="s">
        <v>253</v>
      </c>
      <c r="O5194" s="70" t="s">
        <v>2069</v>
      </c>
      <c r="P5194" s="67">
        <v>44805</v>
      </c>
      <c r="Q5194" s="75" t="str">
        <f t="shared" si="284"/>
        <v>週四</v>
      </c>
      <c r="R5194" s="80">
        <v>44805</v>
      </c>
      <c r="AA5194" s="1"/>
    </row>
    <row r="5195" spans="2:28">
      <c r="B5195" s="66">
        <v>44782</v>
      </c>
      <c r="C5195" s="67">
        <v>44791</v>
      </c>
      <c r="D5195" s="114" t="s">
        <v>1854</v>
      </c>
      <c r="E5195" s="89" t="s">
        <v>51</v>
      </c>
      <c r="F5195" s="115" t="s">
        <v>2099</v>
      </c>
      <c r="G5195" s="105">
        <v>44788</v>
      </c>
      <c r="H5195" s="105">
        <v>44806</v>
      </c>
      <c r="I5195" s="71">
        <f t="shared" si="283"/>
        <v>18</v>
      </c>
      <c r="J5195" s="106" t="s">
        <v>2100</v>
      </c>
      <c r="K5195" s="106" t="s">
        <v>426</v>
      </c>
      <c r="L5195" s="100"/>
      <c r="M5195" s="73" t="s">
        <v>91</v>
      </c>
      <c r="N5195" s="107" t="str">
        <f>VLOOKUP(K5195,[1]人員授權表!D$3:G$249,4,0)</f>
        <v>有機</v>
      </c>
      <c r="O5195" s="90" t="str">
        <f>IF(J5195=[1]人員授權表!$C$85,"Casper李羿勳",IF(J5195=[1]人員授權表!$C$188,"Iring陳俊明",IF(J5195=[1]人員授權表!$C$189,"Brian陳泓霖",VLOOKUP(K5195,[1]人員授權表!D$2:E$249,2,FALSE))))</f>
        <v>Mei林春美</v>
      </c>
      <c r="P5195" s="105">
        <f t="shared" ref="P5195:P5206" si="285">H5195-2</f>
        <v>44804</v>
      </c>
      <c r="Q5195" s="75" t="str">
        <f t="shared" si="284"/>
        <v>週三</v>
      </c>
      <c r="R5195" s="116" t="s">
        <v>1854</v>
      </c>
      <c r="AA5195" s="1"/>
    </row>
    <row r="5196" spans="2:28">
      <c r="B5196" s="66">
        <v>44782</v>
      </c>
      <c r="C5196" s="67">
        <v>44791</v>
      </c>
      <c r="D5196" s="114" t="s">
        <v>1854</v>
      </c>
      <c r="E5196" s="89" t="s">
        <v>51</v>
      </c>
      <c r="F5196" s="115" t="s">
        <v>2099</v>
      </c>
      <c r="G5196" s="105">
        <v>44788</v>
      </c>
      <c r="H5196" s="105">
        <v>44806</v>
      </c>
      <c r="I5196" s="71">
        <f t="shared" si="283"/>
        <v>18</v>
      </c>
      <c r="J5196" s="106" t="s">
        <v>618</v>
      </c>
      <c r="K5196" s="106" t="s">
        <v>241</v>
      </c>
      <c r="L5196" s="100"/>
      <c r="M5196" s="73" t="s">
        <v>91</v>
      </c>
      <c r="N5196" s="107" t="str">
        <f>VLOOKUP(K5196,[1]人員授權表!D$3:G$249,4,0)</f>
        <v>有機</v>
      </c>
      <c r="O5196" s="90" t="str">
        <f>IF(J5196=[1]人員授權表!$C$85,"Casper李羿勳",IF(J5196=[1]人員授權表!$C$188,"Iring陳俊明",IF(J5196=[1]人員授權表!$C$189,"Brian陳泓霖",VLOOKUP(K5196,[1]人員授權表!D$2:E$249,2,FALSE))))</f>
        <v>Casper李羿勳</v>
      </c>
      <c r="P5196" s="105">
        <f t="shared" si="285"/>
        <v>44804</v>
      </c>
      <c r="Q5196" s="75" t="str">
        <f t="shared" si="284"/>
        <v>週三</v>
      </c>
      <c r="R5196" s="116" t="s">
        <v>1854</v>
      </c>
      <c r="AA5196" s="1"/>
    </row>
    <row r="5197" spans="2:28">
      <c r="B5197" s="66">
        <v>44782</v>
      </c>
      <c r="C5197" s="67">
        <v>44791</v>
      </c>
      <c r="D5197" s="114" t="s">
        <v>1854</v>
      </c>
      <c r="E5197" s="89" t="s">
        <v>51</v>
      </c>
      <c r="F5197" s="115" t="s">
        <v>2099</v>
      </c>
      <c r="G5197" s="105">
        <v>44788</v>
      </c>
      <c r="H5197" s="105">
        <v>44806</v>
      </c>
      <c r="I5197" s="71">
        <f t="shared" si="283"/>
        <v>18</v>
      </c>
      <c r="J5197" s="106" t="s">
        <v>1002</v>
      </c>
      <c r="K5197" s="106" t="s">
        <v>1003</v>
      </c>
      <c r="L5197" s="100"/>
      <c r="M5197" s="73" t="s">
        <v>91</v>
      </c>
      <c r="N5197" s="107" t="str">
        <f>VLOOKUP(K5197,[1]人員授權表!D$3:G$249,4,0)</f>
        <v>有機</v>
      </c>
      <c r="O5197" s="90" t="str">
        <f>IF(J5197=[1]人員授權表!$C$85,"Casper李羿勳",IF(J5197=[1]人員授權表!$C$188,"Iring陳俊明",IF(J5197=[1]人員授權表!$C$189,"Brian陳泓霖",VLOOKUP(K5197,[1]人員授權表!D$2:E$249,2,FALSE))))</f>
        <v>Casper李羿勳</v>
      </c>
      <c r="P5197" s="105">
        <f t="shared" si="285"/>
        <v>44804</v>
      </c>
      <c r="Q5197" s="75" t="str">
        <f t="shared" si="284"/>
        <v>週三</v>
      </c>
      <c r="R5197" s="116" t="s">
        <v>1854</v>
      </c>
      <c r="AA5197" s="1"/>
    </row>
    <row r="5198" spans="2:28">
      <c r="B5198" s="66">
        <v>44782</v>
      </c>
      <c r="C5198" s="67">
        <v>44802</v>
      </c>
      <c r="D5198" s="68" t="s">
        <v>50</v>
      </c>
      <c r="E5198" s="70" t="s">
        <v>51</v>
      </c>
      <c r="F5198" s="4" t="s">
        <v>2101</v>
      </c>
      <c r="G5198" s="67">
        <v>44788</v>
      </c>
      <c r="H5198" s="67">
        <v>44806</v>
      </c>
      <c r="I5198" s="71">
        <f t="shared" si="283"/>
        <v>18</v>
      </c>
      <c r="J5198" s="72" t="s">
        <v>238</v>
      </c>
      <c r="K5198" s="72" t="s">
        <v>239</v>
      </c>
      <c r="L5198" s="110">
        <v>2</v>
      </c>
      <c r="M5198" s="73" t="s">
        <v>91</v>
      </c>
      <c r="N5198" s="68" t="str">
        <f>VLOOKUP(K5198,[1]人員授權表!D$3:G$249,4,0)</f>
        <v>有機</v>
      </c>
      <c r="O5198" s="70" t="str">
        <f>IF(J5198=[1]人員授權表!$C$85,"Casper李羿勳",IF(J5198=[1]人員授權表!$C$188,"Iring陳俊明",IF(J5198=[1]人員授權表!$C$189,"Brian陳泓霖",VLOOKUP(K5198,[1]人員授權表!D$2:E$249,2,FALSE))))</f>
        <v>Casper李羿勳</v>
      </c>
      <c r="P5198" s="67">
        <f t="shared" si="285"/>
        <v>44804</v>
      </c>
      <c r="Q5198" s="75" t="str">
        <f t="shared" si="284"/>
        <v>週三</v>
      </c>
      <c r="R5198" s="80">
        <v>44802</v>
      </c>
      <c r="Z5198" s="79" t="s">
        <v>2102</v>
      </c>
      <c r="AA5198" s="102">
        <v>5</v>
      </c>
      <c r="AB5198" s="103" t="s">
        <v>1961</v>
      </c>
    </row>
    <row r="5199" spans="2:28">
      <c r="B5199" s="66">
        <v>44782</v>
      </c>
      <c r="D5199" s="68" t="s">
        <v>50</v>
      </c>
      <c r="E5199" s="70" t="s">
        <v>51</v>
      </c>
      <c r="F5199" s="4" t="s">
        <v>2099</v>
      </c>
      <c r="G5199" s="67">
        <v>44788</v>
      </c>
      <c r="H5199" s="67">
        <v>44806</v>
      </c>
      <c r="I5199" s="71">
        <f t="shared" si="283"/>
        <v>18</v>
      </c>
      <c r="J5199" s="72" t="s">
        <v>356</v>
      </c>
      <c r="K5199" s="72" t="s">
        <v>70</v>
      </c>
      <c r="L5199" s="73">
        <v>3</v>
      </c>
      <c r="M5199" s="73" t="s">
        <v>91</v>
      </c>
      <c r="N5199" s="68" t="str">
        <f>VLOOKUP(K5199,[1]人員授權表!D$3:G$249,4,0)</f>
        <v>有機</v>
      </c>
      <c r="O5199" s="70" t="str">
        <f>IF(J5199=[1]人員授權表!$C$85,"Casper李羿勳",IF(J5199=[1]人員授權表!$C$188,"Iring陳俊明",IF(J5199=[1]人員授權表!$C$189,"Brian陳泓霖",VLOOKUP(K5199,[1]人員授權表!D$2:E$249,2,FALSE))))</f>
        <v>Casper李羿勳</v>
      </c>
      <c r="P5199" s="67">
        <f t="shared" si="285"/>
        <v>44804</v>
      </c>
      <c r="Q5199" s="75" t="str">
        <f t="shared" si="284"/>
        <v>週三</v>
      </c>
      <c r="R5199" s="80">
        <v>44804</v>
      </c>
      <c r="AA5199" s="1"/>
    </row>
    <row r="5200" spans="2:28">
      <c r="B5200" s="66">
        <v>44782</v>
      </c>
      <c r="D5200" s="68" t="s">
        <v>50</v>
      </c>
      <c r="E5200" s="70" t="s">
        <v>51</v>
      </c>
      <c r="F5200" s="4" t="s">
        <v>2099</v>
      </c>
      <c r="G5200" s="67">
        <v>44788</v>
      </c>
      <c r="H5200" s="67">
        <v>44806</v>
      </c>
      <c r="I5200" s="71">
        <f t="shared" si="283"/>
        <v>18</v>
      </c>
      <c r="J5200" s="72" t="s">
        <v>66</v>
      </c>
      <c r="K5200" s="72" t="s">
        <v>64</v>
      </c>
      <c r="L5200" s="73">
        <v>2</v>
      </c>
      <c r="M5200" s="73" t="s">
        <v>91</v>
      </c>
      <c r="N5200" s="68" t="str">
        <f>VLOOKUP(K5200,[1]人員授權表!D$3:G$249,4,0)</f>
        <v>有機</v>
      </c>
      <c r="O5200" s="70" t="str">
        <f>IF(J5200=[1]人員授權表!$C$85,"Casper李羿勳",IF(J5200=[1]人員授權表!$C$188,"Iring陳俊明",IF(J5200=[1]人員授權表!$C$189,"Brian陳泓霖",VLOOKUP(K5200,[1]人員授權表!D$2:E$249,2,FALSE))))</f>
        <v>Casper李羿勳</v>
      </c>
      <c r="P5200" s="67">
        <f t="shared" si="285"/>
        <v>44804</v>
      </c>
      <c r="Q5200" s="75" t="str">
        <f t="shared" si="284"/>
        <v>週三</v>
      </c>
      <c r="R5200" s="80">
        <v>44804</v>
      </c>
      <c r="AA5200" s="1"/>
    </row>
    <row r="5201" spans="2:27">
      <c r="B5201" s="66">
        <v>44782</v>
      </c>
      <c r="D5201" s="68" t="s">
        <v>50</v>
      </c>
      <c r="E5201" s="70" t="s">
        <v>51</v>
      </c>
      <c r="F5201" s="4" t="s">
        <v>2099</v>
      </c>
      <c r="G5201" s="67">
        <v>44788</v>
      </c>
      <c r="H5201" s="67">
        <v>44806</v>
      </c>
      <c r="I5201" s="71">
        <f t="shared" si="283"/>
        <v>18</v>
      </c>
      <c r="J5201" s="72" t="s">
        <v>540</v>
      </c>
      <c r="K5201" s="72" t="s">
        <v>541</v>
      </c>
      <c r="L5201" s="73">
        <v>2</v>
      </c>
      <c r="M5201" s="73" t="s">
        <v>91</v>
      </c>
      <c r="N5201" s="68" t="str">
        <f>VLOOKUP(K5201,[1]人員授權表!D$3:G$249,4,0)</f>
        <v>有機</v>
      </c>
      <c r="O5201" s="70" t="str">
        <f>IF(J5201=[1]人員授權表!$C$85,"Casper李羿勳",IF(J5201=[1]人員授權表!$C$188,"Iring陳俊明",IF(J5201=[1]人員授權表!$C$189,"Brian陳泓霖",VLOOKUP(K5201,[1]人員授權表!D$2:E$249,2,FALSE))))</f>
        <v>Casper李羿勳</v>
      </c>
      <c r="P5201" s="67">
        <f t="shared" si="285"/>
        <v>44804</v>
      </c>
      <c r="Q5201" s="75" t="str">
        <f t="shared" si="284"/>
        <v>週三</v>
      </c>
      <c r="R5201" s="80">
        <v>44804</v>
      </c>
      <c r="AA5201" s="1"/>
    </row>
    <row r="5202" spans="2:27">
      <c r="B5202" s="66">
        <v>44782</v>
      </c>
      <c r="C5202" s="67">
        <v>44791</v>
      </c>
      <c r="D5202" s="68" t="s">
        <v>50</v>
      </c>
      <c r="E5202" s="70" t="s">
        <v>51</v>
      </c>
      <c r="F5202" s="4" t="s">
        <v>2099</v>
      </c>
      <c r="G5202" s="67">
        <v>44788</v>
      </c>
      <c r="H5202" s="67">
        <v>44806</v>
      </c>
      <c r="I5202" s="71">
        <f t="shared" si="283"/>
        <v>18</v>
      </c>
      <c r="J5202" s="72" t="s">
        <v>240</v>
      </c>
      <c r="K5202" s="117" t="s">
        <v>925</v>
      </c>
      <c r="L5202" s="73">
        <v>1</v>
      </c>
      <c r="M5202" s="73" t="s">
        <v>91</v>
      </c>
      <c r="N5202" s="68" t="str">
        <f>VLOOKUP(K5202,[1]人員授權表!D$3:G$249,4,0)</f>
        <v>有機</v>
      </c>
      <c r="O5202" s="70" t="str">
        <f>IF(J5202=[1]人員授權表!$C$85,"Casper李羿勳",IF(J5202=[1]人員授權表!$C$188,"Iring陳俊明",IF(J5202=[1]人員授權表!$C$189,"Brian陳泓霖",VLOOKUP(K5202,[1]人員授權表!D$2:E$249,2,FALSE))))</f>
        <v>Casper李羿勳</v>
      </c>
      <c r="P5202" s="67">
        <f t="shared" si="285"/>
        <v>44804</v>
      </c>
      <c r="Q5202" s="75" t="str">
        <f t="shared" si="284"/>
        <v>週三</v>
      </c>
      <c r="R5202" s="80">
        <v>44800</v>
      </c>
      <c r="AA5202" s="1"/>
    </row>
    <row r="5203" spans="2:27">
      <c r="B5203" s="66">
        <v>44782</v>
      </c>
      <c r="D5203" s="68" t="s">
        <v>50</v>
      </c>
      <c r="E5203" s="70" t="s">
        <v>51</v>
      </c>
      <c r="F5203" s="4" t="s">
        <v>2099</v>
      </c>
      <c r="G5203" s="67">
        <v>44788</v>
      </c>
      <c r="H5203" s="67">
        <v>44806</v>
      </c>
      <c r="I5203" s="71">
        <f t="shared" si="283"/>
        <v>18</v>
      </c>
      <c r="J5203" s="72" t="s">
        <v>69</v>
      </c>
      <c r="K5203" s="72" t="s">
        <v>70</v>
      </c>
      <c r="L5203" s="73">
        <v>1</v>
      </c>
      <c r="M5203" s="73" t="s">
        <v>91</v>
      </c>
      <c r="N5203" s="68" t="str">
        <f>VLOOKUP(K5203,[1]人員授權表!D$3:G$249,4,0)</f>
        <v>有機</v>
      </c>
      <c r="O5203" s="70" t="str">
        <f>IF(J5203=[1]人員授權表!$C$85,"Casper李羿勳",IF(J5203=[1]人員授權表!$C$188,"Iring陳俊明",IF(J5203=[1]人員授權表!$C$189,"Brian陳泓霖",VLOOKUP(K5203,[1]人員授權表!D$2:E$249,2,FALSE))))</f>
        <v>Casper李羿勳</v>
      </c>
      <c r="P5203" s="67">
        <f t="shared" si="285"/>
        <v>44804</v>
      </c>
      <c r="Q5203" s="75" t="str">
        <f t="shared" si="284"/>
        <v>週三</v>
      </c>
      <c r="R5203" s="80">
        <v>44804</v>
      </c>
      <c r="AA5203" s="1"/>
    </row>
    <row r="5204" spans="2:27">
      <c r="B5204" s="66">
        <v>44791</v>
      </c>
      <c r="D5204" s="68" t="s">
        <v>50</v>
      </c>
      <c r="E5204" s="70" t="s">
        <v>51</v>
      </c>
      <c r="F5204" s="4" t="s">
        <v>2099</v>
      </c>
      <c r="G5204" s="67">
        <v>44788</v>
      </c>
      <c r="H5204" s="67">
        <v>44806</v>
      </c>
      <c r="I5204" s="71">
        <f t="shared" si="283"/>
        <v>18</v>
      </c>
      <c r="J5204" s="98" t="s">
        <v>242</v>
      </c>
      <c r="K5204" s="98" t="s">
        <v>241</v>
      </c>
      <c r="L5204" s="110">
        <v>1</v>
      </c>
      <c r="M5204" s="73" t="s">
        <v>91</v>
      </c>
      <c r="N5204" s="68" t="str">
        <f>VLOOKUP(K5204,[1]人員授權表!D$3:G$249,4,0)</f>
        <v>有機</v>
      </c>
      <c r="O5204" s="70" t="str">
        <f>IF(J5204=[1]人員授權表!$C$85,"Casper李羿勳",IF(J5204=[1]人員授權表!$C$188,"Iring陳俊明",IF(J5204=[1]人員授權表!$C$189,"Brian陳泓霖",VLOOKUP(K5204,[1]人員授權表!D$2:E$249,2,FALSE))))</f>
        <v>Casper李羿勳</v>
      </c>
      <c r="P5204" s="67">
        <f t="shared" si="285"/>
        <v>44804</v>
      </c>
      <c r="Q5204" s="75" t="str">
        <f t="shared" si="284"/>
        <v>週三</v>
      </c>
      <c r="R5204" s="80">
        <v>44800</v>
      </c>
      <c r="AA5204" s="1"/>
    </row>
    <row r="5205" spans="2:27">
      <c r="B5205" s="66">
        <v>44791</v>
      </c>
      <c r="D5205" s="68" t="s">
        <v>50</v>
      </c>
      <c r="E5205" s="70" t="s">
        <v>51</v>
      </c>
      <c r="F5205" s="4" t="s">
        <v>2099</v>
      </c>
      <c r="G5205" s="67">
        <v>44788</v>
      </c>
      <c r="H5205" s="67">
        <v>44806</v>
      </c>
      <c r="I5205" s="71">
        <f t="shared" si="283"/>
        <v>18</v>
      </c>
      <c r="J5205" s="98" t="s">
        <v>350</v>
      </c>
      <c r="K5205" s="98" t="s">
        <v>250</v>
      </c>
      <c r="L5205" s="110">
        <v>1</v>
      </c>
      <c r="M5205" s="73" t="s">
        <v>91</v>
      </c>
      <c r="N5205" s="68" t="str">
        <f>VLOOKUP(K5205,[1]人員授權表!D$3:G$249,4,0)</f>
        <v>有機</v>
      </c>
      <c r="O5205" s="70" t="str">
        <f>IF(J5205=[1]人員授權表!$C$85,"Casper李羿勳",IF(J5205=[1]人員授權表!$C$188,"Iring陳俊明",IF(J5205=[1]人員授權表!$C$189,"Brian陳泓霖",VLOOKUP(K5205,[1]人員授權表!D$2:E$249,2,FALSE))))</f>
        <v>Marco陳鴻鈞</v>
      </c>
      <c r="P5205" s="67">
        <f t="shared" si="285"/>
        <v>44804</v>
      </c>
      <c r="Q5205" s="75" t="str">
        <f t="shared" si="284"/>
        <v>週三</v>
      </c>
      <c r="R5205" s="80">
        <v>44800</v>
      </c>
      <c r="AA5205" s="1"/>
    </row>
    <row r="5206" spans="2:27">
      <c r="B5206" s="108"/>
      <c r="D5206" s="68" t="s">
        <v>50</v>
      </c>
      <c r="E5206" s="70" t="s">
        <v>51</v>
      </c>
      <c r="F5206" s="70" t="s">
        <v>2103</v>
      </c>
      <c r="G5206" s="67">
        <v>44792</v>
      </c>
      <c r="H5206" s="67">
        <v>44806</v>
      </c>
      <c r="I5206" s="71">
        <f t="shared" si="283"/>
        <v>14</v>
      </c>
      <c r="J5206" s="72" t="s">
        <v>77</v>
      </c>
      <c r="K5206" s="72" t="s">
        <v>78</v>
      </c>
      <c r="L5206" s="73">
        <v>4</v>
      </c>
      <c r="M5206" s="73" t="s">
        <v>79</v>
      </c>
      <c r="N5206" s="68" t="str">
        <f>VLOOKUP(K5206,[1]人員授權表!D$3:G$249,4,0)</f>
        <v>無機</v>
      </c>
      <c r="O5206" s="70" t="str">
        <f>IF(J5206=[1]人員授權表!$C$85,"Casper李羿勳",IF(J5206=[1]人員授權表!$C$188,"Iring陳俊明",IF(J5206=[1]人員授權表!$C$189,"Brian陳泓霖",VLOOKUP(K5206,[1]人員授權表!D$2:E$249,2,FALSE))))</f>
        <v>Ken張智凱</v>
      </c>
      <c r="P5206" s="67">
        <f t="shared" si="285"/>
        <v>44804</v>
      </c>
      <c r="Q5206" s="75" t="str">
        <f t="shared" si="284"/>
        <v>週三</v>
      </c>
      <c r="R5206" s="80">
        <v>44795</v>
      </c>
      <c r="AA5206" s="1"/>
    </row>
    <row r="5207" spans="2:27">
      <c r="B5207" s="66">
        <v>44802</v>
      </c>
      <c r="D5207" s="68" t="s">
        <v>50</v>
      </c>
      <c r="E5207" s="70" t="s">
        <v>1418</v>
      </c>
      <c r="F5207" s="70" t="s">
        <v>2104</v>
      </c>
      <c r="G5207" s="67">
        <v>44799</v>
      </c>
      <c r="H5207" s="67">
        <v>44806</v>
      </c>
      <c r="I5207" s="71">
        <f t="shared" si="283"/>
        <v>7</v>
      </c>
      <c r="J5207" s="72" t="s">
        <v>102</v>
      </c>
      <c r="K5207" s="72" t="s">
        <v>103</v>
      </c>
      <c r="L5207" s="73">
        <v>1</v>
      </c>
      <c r="M5207" s="73" t="s">
        <v>108</v>
      </c>
      <c r="N5207" s="68" t="str">
        <f>VLOOKUP(K5207,[1]人員授權表!D$3:G$249,4,0)</f>
        <v>無機</v>
      </c>
      <c r="O5207" s="70" t="s">
        <v>99</v>
      </c>
      <c r="P5207" s="67">
        <f>H5207-1</f>
        <v>44805</v>
      </c>
      <c r="Q5207" s="75" t="str">
        <f t="shared" si="284"/>
        <v>週四</v>
      </c>
      <c r="R5207" s="80">
        <v>44804</v>
      </c>
      <c r="AA5207" s="1"/>
    </row>
    <row r="5208" spans="2:27">
      <c r="B5208" s="66">
        <v>44795</v>
      </c>
      <c r="D5208" s="68" t="s">
        <v>50</v>
      </c>
      <c r="E5208" s="70" t="s">
        <v>51</v>
      </c>
      <c r="F5208" s="70" t="s">
        <v>2105</v>
      </c>
      <c r="G5208" s="67">
        <v>44795</v>
      </c>
      <c r="H5208" s="67">
        <v>44806</v>
      </c>
      <c r="I5208" s="71">
        <f t="shared" si="283"/>
        <v>11</v>
      </c>
      <c r="J5208" s="72" t="s">
        <v>125</v>
      </c>
      <c r="K5208" s="72" t="s">
        <v>144</v>
      </c>
      <c r="L5208" s="73">
        <v>2</v>
      </c>
      <c r="M5208" s="73" t="s">
        <v>79</v>
      </c>
      <c r="N5208" s="68" t="str">
        <f>VLOOKUP(K5208,[1]人員授權表!D$3:G$249,4,0)</f>
        <v>有機</v>
      </c>
      <c r="O5208" s="70" t="str">
        <f>IF(J5208=[1]人員授權表!$C$85,"Casper李羿勳",IF(J5208=[1]人員授權表!$C$188,"Iring陳俊明",IF(J5208=[1]人員授權表!$C$189,"Brian陳泓霖",VLOOKUP(K5208,[1]人員授權表!D$2:E$249,2,FALSE))))</f>
        <v>Lucy黃詩婷</v>
      </c>
      <c r="P5208" s="67">
        <f t="shared" ref="P5208:P5251" si="286">H5208-2</f>
        <v>44804</v>
      </c>
      <c r="Q5208" s="75" t="str">
        <f t="shared" si="284"/>
        <v>週三</v>
      </c>
      <c r="R5208" s="80">
        <v>44804</v>
      </c>
      <c r="AA5208" s="1"/>
    </row>
    <row r="5209" spans="2:27">
      <c r="B5209" s="66">
        <v>44795</v>
      </c>
      <c r="D5209" s="68" t="s">
        <v>50</v>
      </c>
      <c r="E5209" s="70" t="s">
        <v>51</v>
      </c>
      <c r="F5209" s="70" t="s">
        <v>2105</v>
      </c>
      <c r="G5209" s="67">
        <v>44795</v>
      </c>
      <c r="H5209" s="67">
        <v>44806</v>
      </c>
      <c r="I5209" s="71">
        <f t="shared" si="283"/>
        <v>11</v>
      </c>
      <c r="J5209" s="72" t="s">
        <v>139</v>
      </c>
      <c r="K5209" s="72" t="s">
        <v>140</v>
      </c>
      <c r="L5209" s="73">
        <v>2</v>
      </c>
      <c r="M5209" s="73" t="s">
        <v>79</v>
      </c>
      <c r="N5209" s="68" t="str">
        <f>VLOOKUP(K5209,[1]人員授權表!D$3:G$249,4,0)</f>
        <v>無機</v>
      </c>
      <c r="O5209" s="70" t="str">
        <f>IF(J5209=[1]人員授權表!$C$85,"Casper李羿勳",IF(J5209=[1]人員授權表!$C$188,"Iring陳俊明",IF(J5209=[1]人員授權表!$C$189,"Brian陳泓霖",VLOOKUP(K5209,[1]人員授權表!D$2:E$249,2,FALSE))))</f>
        <v>Brian陳泓霖</v>
      </c>
      <c r="P5209" s="67">
        <f t="shared" si="286"/>
        <v>44804</v>
      </c>
      <c r="Q5209" s="75" t="str">
        <f t="shared" si="284"/>
        <v>週三</v>
      </c>
      <c r="R5209" s="80">
        <v>44804</v>
      </c>
      <c r="AA5209" s="1"/>
    </row>
    <row r="5210" spans="2:27">
      <c r="B5210" s="66">
        <v>44795</v>
      </c>
      <c r="D5210" s="68" t="s">
        <v>50</v>
      </c>
      <c r="E5210" s="70" t="s">
        <v>51</v>
      </c>
      <c r="F5210" s="70" t="s">
        <v>2105</v>
      </c>
      <c r="G5210" s="67">
        <v>44795</v>
      </c>
      <c r="H5210" s="67">
        <v>44806</v>
      </c>
      <c r="I5210" s="71">
        <f t="shared" si="283"/>
        <v>11</v>
      </c>
      <c r="J5210" s="72" t="s">
        <v>160</v>
      </c>
      <c r="K5210" s="72" t="s">
        <v>161</v>
      </c>
      <c r="L5210" s="73">
        <v>2</v>
      </c>
      <c r="M5210" s="73" t="s">
        <v>79</v>
      </c>
      <c r="N5210" s="68" t="str">
        <f>VLOOKUP(K5210,[1]人員授權表!D$3:G$249,4,0)</f>
        <v>無機</v>
      </c>
      <c r="O5210" s="70" t="str">
        <f>IF(J5210=[1]人員授權表!$C$85,"Casper李羿勳",IF(J5210=[1]人員授權表!$C$188,"Iring陳俊明",IF(J5210=[1]人員授權表!$C$189,"Brian陳泓霖",VLOOKUP(K5210,[1]人員授權表!D$2:E$249,2,FALSE))))</f>
        <v>Dennis陳汶宏</v>
      </c>
      <c r="P5210" s="67">
        <f t="shared" si="286"/>
        <v>44804</v>
      </c>
      <c r="Q5210" s="75" t="str">
        <f t="shared" si="284"/>
        <v>週三</v>
      </c>
      <c r="R5210" s="80">
        <v>44804</v>
      </c>
      <c r="AA5210" s="1"/>
    </row>
    <row r="5211" spans="2:27">
      <c r="B5211" s="66">
        <v>44795</v>
      </c>
      <c r="D5211" s="68" t="s">
        <v>50</v>
      </c>
      <c r="E5211" s="70" t="s">
        <v>51</v>
      </c>
      <c r="F5211" s="70" t="s">
        <v>2105</v>
      </c>
      <c r="G5211" s="67">
        <v>44795</v>
      </c>
      <c r="H5211" s="67">
        <v>44806</v>
      </c>
      <c r="I5211" s="71">
        <f t="shared" si="283"/>
        <v>11</v>
      </c>
      <c r="J5211" s="72" t="s">
        <v>145</v>
      </c>
      <c r="K5211" s="72" t="s">
        <v>146</v>
      </c>
      <c r="L5211" s="73">
        <v>2</v>
      </c>
      <c r="M5211" s="73" t="s">
        <v>79</v>
      </c>
      <c r="N5211" s="68" t="str">
        <f>VLOOKUP(K5211,[1]人員授權表!D$3:G$249,4,0)</f>
        <v>無機</v>
      </c>
      <c r="O5211" s="70" t="str">
        <f>IF(J5211=[1]人員授權表!$C$85,"Casper李羿勳",IF(J5211=[1]人員授權表!$C$188,"Iring陳俊明",IF(J5211=[1]人員授權表!$C$189,"Brian陳泓霖",VLOOKUP(K5211,[1]人員授權表!D$2:E$249,2,FALSE))))</f>
        <v>Jack劉念忻</v>
      </c>
      <c r="P5211" s="67">
        <f t="shared" si="286"/>
        <v>44804</v>
      </c>
      <c r="Q5211" s="75" t="str">
        <f t="shared" si="284"/>
        <v>週三</v>
      </c>
      <c r="R5211" s="80">
        <v>44798</v>
      </c>
      <c r="AA5211" s="1"/>
    </row>
    <row r="5212" spans="2:27">
      <c r="B5212" s="66">
        <v>44795</v>
      </c>
      <c r="D5212" s="68" t="s">
        <v>50</v>
      </c>
      <c r="E5212" s="70" t="s">
        <v>51</v>
      </c>
      <c r="F5212" s="70" t="s">
        <v>2105</v>
      </c>
      <c r="G5212" s="67">
        <v>44795</v>
      </c>
      <c r="H5212" s="67">
        <v>44806</v>
      </c>
      <c r="I5212" s="71">
        <f t="shared" si="283"/>
        <v>11</v>
      </c>
      <c r="J5212" s="72" t="s">
        <v>164</v>
      </c>
      <c r="K5212" s="72" t="s">
        <v>146</v>
      </c>
      <c r="L5212" s="73">
        <v>2</v>
      </c>
      <c r="M5212" s="73" t="s">
        <v>79</v>
      </c>
      <c r="N5212" s="68" t="str">
        <f>VLOOKUP(K5212,[1]人員授權表!D$3:G$249,4,0)</f>
        <v>無機</v>
      </c>
      <c r="O5212" s="70" t="str">
        <f>IF(J5212=[1]人員授權表!$C$85,"Casper李羿勳",IF(J5212=[1]人員授權表!$C$188,"Iring陳俊明",IF(J5212=[1]人員授權表!$C$189,"Brian陳泓霖",VLOOKUP(K5212,[1]人員授權表!D$2:E$249,2,FALSE))))</f>
        <v>Jack劉念忻</v>
      </c>
      <c r="P5212" s="67">
        <f t="shared" si="286"/>
        <v>44804</v>
      </c>
      <c r="Q5212" s="75" t="str">
        <f t="shared" si="284"/>
        <v>週三</v>
      </c>
      <c r="R5212" s="80">
        <v>44798</v>
      </c>
      <c r="AA5212" s="1"/>
    </row>
    <row r="5213" spans="2:27">
      <c r="B5213" s="66">
        <v>44795</v>
      </c>
      <c r="D5213" s="68" t="s">
        <v>50</v>
      </c>
      <c r="E5213" s="70" t="s">
        <v>51</v>
      </c>
      <c r="F5213" s="70" t="s">
        <v>2105</v>
      </c>
      <c r="G5213" s="67">
        <v>44795</v>
      </c>
      <c r="H5213" s="67">
        <v>44806</v>
      </c>
      <c r="I5213" s="71">
        <f t="shared" si="283"/>
        <v>11</v>
      </c>
      <c r="J5213" s="72" t="s">
        <v>141</v>
      </c>
      <c r="K5213" s="72" t="s">
        <v>142</v>
      </c>
      <c r="L5213" s="73">
        <v>2</v>
      </c>
      <c r="M5213" s="73" t="s">
        <v>79</v>
      </c>
      <c r="N5213" s="68" t="str">
        <f>VLOOKUP(K5213,[1]人員授權表!D$3:G$249,4,0)</f>
        <v>無機</v>
      </c>
      <c r="O5213" s="70" t="str">
        <f>IF(J5213=[1]人員授權表!$C$85,"Casper李羿勳",IF(J5213=[1]人員授權表!$C$188,"Iring陳俊明",IF(J5213=[1]人員授權表!$C$189,"Brian陳泓霖",VLOOKUP(K5213,[1]人員授權表!D$2:E$249,2,FALSE))))</f>
        <v>Dennis陳汶宏</v>
      </c>
      <c r="P5213" s="67">
        <f t="shared" si="286"/>
        <v>44804</v>
      </c>
      <c r="Q5213" s="75" t="str">
        <f t="shared" si="284"/>
        <v>週三</v>
      </c>
      <c r="R5213" s="80">
        <v>44798</v>
      </c>
      <c r="AA5213" s="1"/>
    </row>
    <row r="5214" spans="2:27">
      <c r="B5214" s="66">
        <v>44795</v>
      </c>
      <c r="D5214" s="68" t="s">
        <v>50</v>
      </c>
      <c r="E5214" s="70" t="s">
        <v>51</v>
      </c>
      <c r="F5214" s="70" t="s">
        <v>2105</v>
      </c>
      <c r="G5214" s="67">
        <v>44795</v>
      </c>
      <c r="H5214" s="67">
        <v>44806</v>
      </c>
      <c r="I5214" s="71">
        <f t="shared" si="283"/>
        <v>11</v>
      </c>
      <c r="J5214" s="72" t="s">
        <v>153</v>
      </c>
      <c r="K5214" s="72" t="s">
        <v>154</v>
      </c>
      <c r="L5214" s="73">
        <v>2</v>
      </c>
      <c r="M5214" s="73" t="s">
        <v>79</v>
      </c>
      <c r="N5214" s="68" t="str">
        <f>VLOOKUP(K5214,[1]人員授權表!D$3:G$249,4,0)</f>
        <v>無機</v>
      </c>
      <c r="O5214" s="70" t="str">
        <f>IF(J5214=[1]人員授權表!$C$85,"Casper李羿勳",IF(J5214=[1]人員授權表!$C$188,"Iring陳俊明",IF(J5214=[1]人員授權表!$C$189,"Brian陳泓霖",VLOOKUP(K5214,[1]人員授權表!D$2:E$249,2,FALSE))))</f>
        <v>Ken張智凱</v>
      </c>
      <c r="P5214" s="67">
        <f t="shared" si="286"/>
        <v>44804</v>
      </c>
      <c r="Q5214" s="75" t="str">
        <f t="shared" si="284"/>
        <v>週三</v>
      </c>
      <c r="R5214" s="80">
        <v>44799</v>
      </c>
      <c r="AA5214" s="1"/>
    </row>
    <row r="5215" spans="2:27">
      <c r="B5215" s="66">
        <v>44795</v>
      </c>
      <c r="D5215" s="68" t="s">
        <v>50</v>
      </c>
      <c r="E5215" s="70" t="s">
        <v>51</v>
      </c>
      <c r="F5215" s="70" t="s">
        <v>2105</v>
      </c>
      <c r="G5215" s="67">
        <v>44795</v>
      </c>
      <c r="H5215" s="67">
        <v>44806</v>
      </c>
      <c r="I5215" s="71">
        <f t="shared" si="283"/>
        <v>11</v>
      </c>
      <c r="J5215" s="72" t="s">
        <v>137</v>
      </c>
      <c r="K5215" s="72" t="s">
        <v>138</v>
      </c>
      <c r="L5215" s="73">
        <v>2</v>
      </c>
      <c r="M5215" s="73" t="s">
        <v>79</v>
      </c>
      <c r="N5215" s="68" t="str">
        <f>VLOOKUP(K5215,[1]人員授權表!D$3:G$249,4,0)</f>
        <v>無機</v>
      </c>
      <c r="O5215" s="70" t="s">
        <v>99</v>
      </c>
      <c r="P5215" s="67">
        <f t="shared" si="286"/>
        <v>44804</v>
      </c>
      <c r="Q5215" s="75" t="str">
        <f t="shared" si="284"/>
        <v>週三</v>
      </c>
      <c r="R5215" s="80">
        <v>44804</v>
      </c>
      <c r="AA5215" s="1"/>
    </row>
    <row r="5216" spans="2:27">
      <c r="B5216" s="66">
        <v>44795</v>
      </c>
      <c r="D5216" s="68" t="s">
        <v>50</v>
      </c>
      <c r="E5216" s="70" t="s">
        <v>51</v>
      </c>
      <c r="F5216" s="70" t="s">
        <v>2105</v>
      </c>
      <c r="G5216" s="67">
        <v>44795</v>
      </c>
      <c r="H5216" s="67">
        <v>44806</v>
      </c>
      <c r="I5216" s="71">
        <f t="shared" si="283"/>
        <v>11</v>
      </c>
      <c r="J5216" s="72" t="s">
        <v>148</v>
      </c>
      <c r="K5216" s="72" t="s">
        <v>149</v>
      </c>
      <c r="L5216" s="73">
        <v>2</v>
      </c>
      <c r="M5216" s="73" t="s">
        <v>79</v>
      </c>
      <c r="N5216" s="68" t="str">
        <f>VLOOKUP(K5216,[1]人員授權表!D$3:G$249,4,0)</f>
        <v>無機</v>
      </c>
      <c r="O5216" s="70" t="str">
        <f>IF(J5216=[1]人員授權表!$C$85,"Casper李羿勳",IF(J5216=[1]人員授權表!$C$188,"Iring陳俊明",IF(J5216=[1]人員授權表!$C$189,"Brian陳泓霖",VLOOKUP(K5216,[1]人員授權表!D$2:E$249,2,FALSE))))</f>
        <v>Vicky游崴涵</v>
      </c>
      <c r="P5216" s="67">
        <f t="shared" si="286"/>
        <v>44804</v>
      </c>
      <c r="Q5216" s="75" t="str">
        <f t="shared" si="284"/>
        <v>週三</v>
      </c>
      <c r="R5216" s="80">
        <v>44797</v>
      </c>
      <c r="AA5216" s="1"/>
    </row>
    <row r="5217" spans="2:27">
      <c r="B5217" s="66">
        <v>44795</v>
      </c>
      <c r="D5217" s="68" t="s">
        <v>50</v>
      </c>
      <c r="E5217" s="70" t="s">
        <v>51</v>
      </c>
      <c r="F5217" s="70" t="s">
        <v>2105</v>
      </c>
      <c r="G5217" s="67">
        <v>44795</v>
      </c>
      <c r="H5217" s="67">
        <v>44806</v>
      </c>
      <c r="I5217" s="71">
        <f t="shared" si="283"/>
        <v>11</v>
      </c>
      <c r="J5217" s="72" t="s">
        <v>295</v>
      </c>
      <c r="K5217" s="72" t="s">
        <v>296</v>
      </c>
      <c r="L5217" s="73">
        <v>2</v>
      </c>
      <c r="M5217" s="73" t="s">
        <v>79</v>
      </c>
      <c r="N5217" s="68" t="str">
        <f>VLOOKUP(K5217,[1]人員授權表!D$3:G$249,4,0)</f>
        <v>無機</v>
      </c>
      <c r="O5217" s="70" t="str">
        <f>IF(J5217=[1]人員授權表!$C$85,"Casper李羿勳",IF(J5217=[1]人員授權表!$C$188,"Iring陳俊明",IF(J5217=[1]人員授權表!$C$189,"Brian陳泓霖",VLOOKUP(K5217,[1]人員授權表!D$2:E$249,2,FALSE))))</f>
        <v>Ken張智凱</v>
      </c>
      <c r="P5217" s="67">
        <f t="shared" si="286"/>
        <v>44804</v>
      </c>
      <c r="Q5217" s="75" t="str">
        <f t="shared" si="284"/>
        <v>週三</v>
      </c>
      <c r="R5217" s="80">
        <v>44798</v>
      </c>
      <c r="AA5217" s="1"/>
    </row>
    <row r="5218" spans="2:27">
      <c r="B5218" s="66">
        <v>44795</v>
      </c>
      <c r="D5218" s="68" t="s">
        <v>50</v>
      </c>
      <c r="E5218" s="70" t="s">
        <v>51</v>
      </c>
      <c r="F5218" s="70" t="s">
        <v>2105</v>
      </c>
      <c r="G5218" s="67">
        <v>44795</v>
      </c>
      <c r="H5218" s="67">
        <v>44806</v>
      </c>
      <c r="I5218" s="71">
        <f t="shared" si="283"/>
        <v>11</v>
      </c>
      <c r="J5218" s="72" t="s">
        <v>167</v>
      </c>
      <c r="K5218" s="72" t="s">
        <v>168</v>
      </c>
      <c r="L5218" s="73">
        <v>2</v>
      </c>
      <c r="M5218" s="73" t="s">
        <v>79</v>
      </c>
      <c r="N5218" s="68" t="str">
        <f>VLOOKUP(K5218,[1]人員授權表!D$3:G$249,4,0)</f>
        <v>有機</v>
      </c>
      <c r="O5218" s="70" t="str">
        <f>IF(J5218=[1]人員授權表!$C$85,"Casper李羿勳",IF(J5218=[1]人員授權表!$C$188,"Iring陳俊明",IF(J5218=[1]人員授權表!$C$189,"Brian陳泓霖",VLOOKUP(K5218,[1]人員授權表!D$2:E$249,2,FALSE))))</f>
        <v>Una林庭瑄</v>
      </c>
      <c r="P5218" s="67">
        <f t="shared" si="286"/>
        <v>44804</v>
      </c>
      <c r="Q5218" s="75" t="str">
        <f t="shared" si="284"/>
        <v>週三</v>
      </c>
      <c r="R5218" s="80">
        <v>44800</v>
      </c>
      <c r="AA5218" s="1"/>
    </row>
    <row r="5219" spans="2:27">
      <c r="C5219" s="67">
        <v>44788</v>
      </c>
      <c r="D5219" s="68" t="s">
        <v>50</v>
      </c>
      <c r="E5219" s="70" t="s">
        <v>82</v>
      </c>
      <c r="F5219" s="70" t="s">
        <v>1806</v>
      </c>
      <c r="G5219" s="101">
        <v>44792</v>
      </c>
      <c r="H5219" s="101">
        <v>44806</v>
      </c>
      <c r="I5219" s="71">
        <f t="shared" si="283"/>
        <v>14</v>
      </c>
      <c r="J5219" s="72" t="s">
        <v>453</v>
      </c>
      <c r="K5219" s="72" t="s">
        <v>332</v>
      </c>
      <c r="L5219" s="73">
        <v>2</v>
      </c>
      <c r="M5219" s="73" t="s">
        <v>86</v>
      </c>
      <c r="N5219" s="68" t="str">
        <f>VLOOKUP(K5219,[1]人員授權表!D$3:G$249,4,0)</f>
        <v>有機</v>
      </c>
      <c r="O5219" s="70" t="str">
        <f>IF(J5219=[1]人員授權表!$C$85,"Casper李羿勳",IF(J5219=[1]人員授權表!$C$188,"Iring陳俊明",IF(J5219=[1]人員授權表!$C$189,"Brian陳泓霖",VLOOKUP(K5219,[1]人員授權表!D$2:E$249,2,FALSE))))</f>
        <v>Lucy黃詩婷</v>
      </c>
      <c r="P5219" s="67">
        <f t="shared" si="286"/>
        <v>44804</v>
      </c>
      <c r="Q5219" s="75" t="str">
        <f t="shared" si="284"/>
        <v>週三</v>
      </c>
      <c r="R5219" s="80">
        <v>44798</v>
      </c>
      <c r="AA5219" s="1"/>
    </row>
    <row r="5220" spans="2:27">
      <c r="B5220" s="66">
        <v>44783</v>
      </c>
      <c r="C5220" s="67">
        <v>44788</v>
      </c>
      <c r="D5220" s="68" t="s">
        <v>50</v>
      </c>
      <c r="E5220" s="70" t="s">
        <v>82</v>
      </c>
      <c r="F5220" s="70" t="s">
        <v>1806</v>
      </c>
      <c r="G5220" s="101">
        <v>44792</v>
      </c>
      <c r="H5220" s="101">
        <v>44806</v>
      </c>
      <c r="I5220" s="71">
        <f t="shared" si="283"/>
        <v>14</v>
      </c>
      <c r="J5220" s="72" t="s">
        <v>125</v>
      </c>
      <c r="K5220" s="72" t="s">
        <v>126</v>
      </c>
      <c r="L5220" s="73">
        <v>2</v>
      </c>
      <c r="M5220" s="73" t="s">
        <v>86</v>
      </c>
      <c r="N5220" s="68" t="str">
        <f>VLOOKUP(K5220,[1]人員授權表!D$3:G$249,4,0)</f>
        <v>有機</v>
      </c>
      <c r="O5220" s="70" t="str">
        <f>IF(J5220=[1]人員授權表!$C$85,"Casper李羿勳",IF(J5220=[1]人員授權表!$C$188,"Iring陳俊明",IF(J5220=[1]人員授權表!$C$189,"Brian陳泓霖",VLOOKUP(K5220,[1]人員授權表!D$2:E$249,2,FALSE))))</f>
        <v>Lucy黃詩婷</v>
      </c>
      <c r="P5220" s="67">
        <f t="shared" si="286"/>
        <v>44804</v>
      </c>
      <c r="Q5220" s="75" t="str">
        <f t="shared" si="284"/>
        <v>週三</v>
      </c>
      <c r="R5220" s="80">
        <v>44798</v>
      </c>
      <c r="AA5220" s="1"/>
    </row>
    <row r="5221" spans="2:27">
      <c r="C5221" s="67">
        <v>44788</v>
      </c>
      <c r="D5221" s="68" t="s">
        <v>50</v>
      </c>
      <c r="E5221" s="70" t="s">
        <v>82</v>
      </c>
      <c r="F5221" s="70" t="s">
        <v>2106</v>
      </c>
      <c r="G5221" s="101">
        <v>44792</v>
      </c>
      <c r="H5221" s="101">
        <v>44806</v>
      </c>
      <c r="I5221" s="71">
        <f t="shared" si="283"/>
        <v>14</v>
      </c>
      <c r="J5221" s="72" t="s">
        <v>453</v>
      </c>
      <c r="K5221" s="72" t="s">
        <v>332</v>
      </c>
      <c r="L5221" s="73">
        <v>2</v>
      </c>
      <c r="M5221" s="73" t="s">
        <v>86</v>
      </c>
      <c r="N5221" s="68" t="str">
        <f>VLOOKUP(K5221,[1]人員授權表!D$3:G$249,4,0)</f>
        <v>有機</v>
      </c>
      <c r="O5221" s="70" t="str">
        <f>IF(J5221=[1]人員授權表!$C$85,"Casper李羿勳",IF(J5221=[1]人員授權表!$C$188,"Iring陳俊明",IF(J5221=[1]人員授權表!$C$189,"Brian陳泓霖",VLOOKUP(K5221,[1]人員授權表!D$2:E$249,2,FALSE))))</f>
        <v>Lucy黃詩婷</v>
      </c>
      <c r="P5221" s="67">
        <f t="shared" si="286"/>
        <v>44804</v>
      </c>
      <c r="Q5221" s="75" t="str">
        <f t="shared" si="284"/>
        <v>週三</v>
      </c>
      <c r="R5221" s="80">
        <v>44798</v>
      </c>
      <c r="AA5221" s="1"/>
    </row>
    <row r="5222" spans="2:27">
      <c r="C5222" s="67">
        <v>44788</v>
      </c>
      <c r="D5222" s="68" t="s">
        <v>50</v>
      </c>
      <c r="E5222" s="70" t="s">
        <v>82</v>
      </c>
      <c r="F5222" s="70" t="s">
        <v>2106</v>
      </c>
      <c r="G5222" s="101">
        <v>44792</v>
      </c>
      <c r="H5222" s="101">
        <v>44806</v>
      </c>
      <c r="I5222" s="71">
        <f t="shared" si="283"/>
        <v>14</v>
      </c>
      <c r="J5222" s="72" t="s">
        <v>125</v>
      </c>
      <c r="K5222" s="72" t="s">
        <v>126</v>
      </c>
      <c r="L5222" s="73">
        <v>2</v>
      </c>
      <c r="M5222" s="73" t="s">
        <v>86</v>
      </c>
      <c r="N5222" s="68" t="str">
        <f>VLOOKUP(K5222,[1]人員授權表!D$3:G$249,4,0)</f>
        <v>有機</v>
      </c>
      <c r="O5222" s="70" t="str">
        <f>IF(J5222=[1]人員授權表!$C$85,"Casper李羿勳",IF(J5222=[1]人員授權表!$C$188,"Iring陳俊明",IF(J5222=[1]人員授權表!$C$189,"Brian陳泓霖",VLOOKUP(K5222,[1]人員授權表!D$2:E$249,2,FALSE))))</f>
        <v>Lucy黃詩婷</v>
      </c>
      <c r="P5222" s="67">
        <f t="shared" si="286"/>
        <v>44804</v>
      </c>
      <c r="Q5222" s="75" t="str">
        <f t="shared" si="284"/>
        <v>週三</v>
      </c>
      <c r="R5222" s="80">
        <v>44798</v>
      </c>
      <c r="AA5222" s="1"/>
    </row>
    <row r="5223" spans="2:27">
      <c r="C5223" s="67">
        <v>44788</v>
      </c>
      <c r="D5223" s="68" t="s">
        <v>50</v>
      </c>
      <c r="E5223" s="70" t="s">
        <v>82</v>
      </c>
      <c r="F5223" s="70" t="s">
        <v>1807</v>
      </c>
      <c r="G5223" s="101">
        <v>44792</v>
      </c>
      <c r="H5223" s="101">
        <v>44806</v>
      </c>
      <c r="I5223" s="71">
        <f t="shared" si="283"/>
        <v>14</v>
      </c>
      <c r="J5223" s="72" t="s">
        <v>125</v>
      </c>
      <c r="K5223" s="72" t="s">
        <v>126</v>
      </c>
      <c r="L5223" s="73">
        <v>2</v>
      </c>
      <c r="M5223" s="73" t="s">
        <v>86</v>
      </c>
      <c r="N5223" s="68" t="str">
        <f>VLOOKUP(K5223,[1]人員授權表!D$3:G$249,4,0)</f>
        <v>有機</v>
      </c>
      <c r="O5223" s="70" t="str">
        <f>IF(J5223=[1]人員授權表!$C$85,"Casper李羿勳",IF(J5223=[1]人員授權表!$C$188,"Iring陳俊明",IF(J5223=[1]人員授權表!$C$189,"Brian陳泓霖",VLOOKUP(K5223,[1]人員授權表!D$2:E$249,2,FALSE))))</f>
        <v>Lucy黃詩婷</v>
      </c>
      <c r="P5223" s="67">
        <f t="shared" si="286"/>
        <v>44804</v>
      </c>
      <c r="Q5223" s="75" t="str">
        <f t="shared" si="284"/>
        <v>週三</v>
      </c>
      <c r="R5223" s="80">
        <v>44798</v>
      </c>
      <c r="AA5223" s="1"/>
    </row>
    <row r="5224" spans="2:27">
      <c r="C5224" s="67">
        <v>44788</v>
      </c>
      <c r="D5224" s="68" t="s">
        <v>50</v>
      </c>
      <c r="E5224" s="70" t="s">
        <v>82</v>
      </c>
      <c r="F5224" s="70" t="s">
        <v>1807</v>
      </c>
      <c r="G5224" s="101">
        <v>44792</v>
      </c>
      <c r="H5224" s="101">
        <v>44806</v>
      </c>
      <c r="I5224" s="71">
        <f t="shared" si="283"/>
        <v>14</v>
      </c>
      <c r="J5224" s="72" t="s">
        <v>453</v>
      </c>
      <c r="K5224" s="72" t="s">
        <v>332</v>
      </c>
      <c r="L5224" s="73">
        <v>2</v>
      </c>
      <c r="M5224" s="73" t="s">
        <v>86</v>
      </c>
      <c r="N5224" s="68" t="str">
        <f>VLOOKUP(K5224,[1]人員授權表!D$3:G$249,4,0)</f>
        <v>有機</v>
      </c>
      <c r="O5224" s="70" t="str">
        <f>IF(J5224=[1]人員授權表!$C$85,"Casper李羿勳",IF(J5224=[1]人員授權表!$C$188,"Iring陳俊明",IF(J5224=[1]人員授權表!$C$189,"Brian陳泓霖",VLOOKUP(K5224,[1]人員授權表!D$2:E$249,2,FALSE))))</f>
        <v>Lucy黃詩婷</v>
      </c>
      <c r="P5224" s="67">
        <f t="shared" si="286"/>
        <v>44804</v>
      </c>
      <c r="Q5224" s="75" t="str">
        <f t="shared" si="284"/>
        <v>週三</v>
      </c>
      <c r="R5224" s="80">
        <v>44798</v>
      </c>
      <c r="AA5224" s="1"/>
    </row>
    <row r="5225" spans="2:27">
      <c r="C5225" s="67">
        <v>44788</v>
      </c>
      <c r="D5225" s="68" t="s">
        <v>50</v>
      </c>
      <c r="E5225" s="70" t="s">
        <v>82</v>
      </c>
      <c r="F5225" s="70" t="s">
        <v>1808</v>
      </c>
      <c r="G5225" s="101">
        <v>44792</v>
      </c>
      <c r="H5225" s="101">
        <v>44806</v>
      </c>
      <c r="I5225" s="71">
        <f t="shared" si="283"/>
        <v>14</v>
      </c>
      <c r="J5225" s="72" t="s">
        <v>453</v>
      </c>
      <c r="K5225" s="72" t="s">
        <v>332</v>
      </c>
      <c r="L5225" s="73">
        <v>2</v>
      </c>
      <c r="M5225" s="73" t="s">
        <v>86</v>
      </c>
      <c r="N5225" s="68" t="str">
        <f>VLOOKUP(K5225,[1]人員授權表!D$3:G$249,4,0)</f>
        <v>有機</v>
      </c>
      <c r="O5225" s="70" t="str">
        <f>IF(J5225=[1]人員授權表!$C$85,"Casper李羿勳",IF(J5225=[1]人員授權表!$C$188,"Iring陳俊明",IF(J5225=[1]人員授權表!$C$189,"Brian陳泓霖",VLOOKUP(K5225,[1]人員授權表!D$2:E$249,2,FALSE))))</f>
        <v>Lucy黃詩婷</v>
      </c>
      <c r="P5225" s="67">
        <f t="shared" si="286"/>
        <v>44804</v>
      </c>
      <c r="Q5225" s="75" t="str">
        <f t="shared" si="284"/>
        <v>週三</v>
      </c>
      <c r="R5225" s="80">
        <v>44798</v>
      </c>
      <c r="AA5225" s="1"/>
    </row>
    <row r="5226" spans="2:27">
      <c r="B5226" s="66">
        <v>44783</v>
      </c>
      <c r="C5226" s="67">
        <v>44788</v>
      </c>
      <c r="D5226" s="68" t="s">
        <v>50</v>
      </c>
      <c r="E5226" s="70" t="s">
        <v>82</v>
      </c>
      <c r="F5226" s="70" t="s">
        <v>1808</v>
      </c>
      <c r="G5226" s="101">
        <v>44792</v>
      </c>
      <c r="H5226" s="101">
        <v>44806</v>
      </c>
      <c r="I5226" s="71">
        <f t="shared" si="283"/>
        <v>14</v>
      </c>
      <c r="J5226" s="72" t="s">
        <v>125</v>
      </c>
      <c r="K5226" s="72" t="s">
        <v>126</v>
      </c>
      <c r="L5226" s="73">
        <v>2</v>
      </c>
      <c r="M5226" s="73" t="s">
        <v>86</v>
      </c>
      <c r="N5226" s="68" t="str">
        <f>VLOOKUP(K5226,[1]人員授權表!D$3:G$249,4,0)</f>
        <v>有機</v>
      </c>
      <c r="O5226" s="70" t="str">
        <f>IF(J5226=[1]人員授權表!$C$85,"Casper李羿勳",IF(J5226=[1]人員授權表!$C$188,"Iring陳俊明",IF(J5226=[1]人員授權表!$C$189,"Brian陳泓霖",VLOOKUP(K5226,[1]人員授權表!D$2:E$249,2,FALSE))))</f>
        <v>Lucy黃詩婷</v>
      </c>
      <c r="P5226" s="67">
        <f t="shared" si="286"/>
        <v>44804</v>
      </c>
      <c r="Q5226" s="75" t="str">
        <f t="shared" si="284"/>
        <v>週三</v>
      </c>
      <c r="R5226" s="80">
        <v>44798</v>
      </c>
      <c r="AA5226" s="1"/>
    </row>
    <row r="5227" spans="2:27">
      <c r="C5227" s="67">
        <v>44788</v>
      </c>
      <c r="D5227" s="68" t="s">
        <v>50</v>
      </c>
      <c r="E5227" s="70" t="s">
        <v>82</v>
      </c>
      <c r="F5227" s="70" t="s">
        <v>2107</v>
      </c>
      <c r="G5227" s="101">
        <v>44792</v>
      </c>
      <c r="H5227" s="101">
        <v>44806</v>
      </c>
      <c r="I5227" s="71">
        <f t="shared" si="283"/>
        <v>14</v>
      </c>
      <c r="J5227" s="72" t="s">
        <v>453</v>
      </c>
      <c r="K5227" s="72" t="s">
        <v>332</v>
      </c>
      <c r="L5227" s="73">
        <v>2</v>
      </c>
      <c r="M5227" s="73" t="s">
        <v>86</v>
      </c>
      <c r="N5227" s="68" t="str">
        <f>VLOOKUP(K5227,[1]人員授權表!D$3:G$249,4,0)</f>
        <v>有機</v>
      </c>
      <c r="O5227" s="70" t="str">
        <f>IF(J5227=[1]人員授權表!$C$85,"Casper李羿勳",IF(J5227=[1]人員授權表!$C$188,"Iring陳俊明",IF(J5227=[1]人員授權表!$C$189,"Brian陳泓霖",VLOOKUP(K5227,[1]人員授權表!D$2:E$249,2,FALSE))))</f>
        <v>Lucy黃詩婷</v>
      </c>
      <c r="P5227" s="67">
        <f t="shared" si="286"/>
        <v>44804</v>
      </c>
      <c r="Q5227" s="75" t="str">
        <f t="shared" si="284"/>
        <v>週三</v>
      </c>
      <c r="R5227" s="80">
        <v>44798</v>
      </c>
      <c r="AA5227" s="1"/>
    </row>
    <row r="5228" spans="2:27">
      <c r="C5228" s="67">
        <v>44788</v>
      </c>
      <c r="D5228" s="68" t="s">
        <v>50</v>
      </c>
      <c r="E5228" s="70" t="s">
        <v>82</v>
      </c>
      <c r="F5228" s="70" t="s">
        <v>2107</v>
      </c>
      <c r="G5228" s="101">
        <v>44792</v>
      </c>
      <c r="H5228" s="101">
        <v>44806</v>
      </c>
      <c r="I5228" s="71">
        <f t="shared" si="283"/>
        <v>14</v>
      </c>
      <c r="J5228" s="72" t="s">
        <v>125</v>
      </c>
      <c r="K5228" s="72" t="s">
        <v>126</v>
      </c>
      <c r="L5228" s="73">
        <v>2</v>
      </c>
      <c r="M5228" s="73" t="s">
        <v>86</v>
      </c>
      <c r="N5228" s="68" t="str">
        <f>VLOOKUP(K5228,[1]人員授權表!D$3:G$249,4,0)</f>
        <v>有機</v>
      </c>
      <c r="O5228" s="70" t="str">
        <f>IF(J5228=[1]人員授權表!$C$85,"Casper李羿勳",IF(J5228=[1]人員授權表!$C$188,"Iring陳俊明",IF(J5228=[1]人員授權表!$C$189,"Brian陳泓霖",VLOOKUP(K5228,[1]人員授權表!D$2:E$249,2,FALSE))))</f>
        <v>Lucy黃詩婷</v>
      </c>
      <c r="P5228" s="67">
        <f t="shared" si="286"/>
        <v>44804</v>
      </c>
      <c r="Q5228" s="75" t="str">
        <f t="shared" si="284"/>
        <v>週三</v>
      </c>
      <c r="R5228" s="80">
        <v>44798</v>
      </c>
      <c r="AA5228" s="1"/>
    </row>
    <row r="5229" spans="2:27">
      <c r="C5229" s="67">
        <v>44788</v>
      </c>
      <c r="D5229" s="68" t="s">
        <v>50</v>
      </c>
      <c r="E5229" s="70" t="s">
        <v>82</v>
      </c>
      <c r="F5229" s="70" t="s">
        <v>2108</v>
      </c>
      <c r="G5229" s="101">
        <v>44792</v>
      </c>
      <c r="H5229" s="101">
        <v>44806</v>
      </c>
      <c r="I5229" s="71">
        <f t="shared" si="283"/>
        <v>14</v>
      </c>
      <c r="J5229" s="72" t="s">
        <v>453</v>
      </c>
      <c r="K5229" s="72" t="s">
        <v>332</v>
      </c>
      <c r="L5229" s="73">
        <v>2</v>
      </c>
      <c r="M5229" s="73" t="s">
        <v>86</v>
      </c>
      <c r="N5229" s="68" t="str">
        <f>VLOOKUP(K5229,[1]人員授權表!D$3:G$249,4,0)</f>
        <v>有機</v>
      </c>
      <c r="O5229" s="70" t="str">
        <f>IF(J5229=[1]人員授權表!$C$85,"Casper李羿勳",IF(J5229=[1]人員授權表!$C$188,"Iring陳俊明",IF(J5229=[1]人員授權表!$C$189,"Brian陳泓霖",VLOOKUP(K5229,[1]人員授權表!D$2:E$249,2,FALSE))))</f>
        <v>Lucy黃詩婷</v>
      </c>
      <c r="P5229" s="67">
        <f t="shared" si="286"/>
        <v>44804</v>
      </c>
      <c r="Q5229" s="75" t="str">
        <f t="shared" si="284"/>
        <v>週三</v>
      </c>
      <c r="R5229" s="80">
        <v>44798</v>
      </c>
      <c r="AA5229" s="1"/>
    </row>
    <row r="5230" spans="2:27">
      <c r="C5230" s="67">
        <v>44788</v>
      </c>
      <c r="D5230" s="68" t="s">
        <v>50</v>
      </c>
      <c r="E5230" s="70" t="s">
        <v>82</v>
      </c>
      <c r="F5230" s="70" t="s">
        <v>2108</v>
      </c>
      <c r="G5230" s="101">
        <v>44792</v>
      </c>
      <c r="H5230" s="101">
        <v>44806</v>
      </c>
      <c r="I5230" s="71">
        <f t="shared" si="283"/>
        <v>14</v>
      </c>
      <c r="J5230" s="72" t="s">
        <v>125</v>
      </c>
      <c r="K5230" s="72" t="s">
        <v>126</v>
      </c>
      <c r="L5230" s="73">
        <v>2</v>
      </c>
      <c r="M5230" s="73" t="s">
        <v>86</v>
      </c>
      <c r="N5230" s="68" t="str">
        <f>VLOOKUP(K5230,[1]人員授權表!D$3:G$249,4,0)</f>
        <v>有機</v>
      </c>
      <c r="O5230" s="70" t="str">
        <f>IF(J5230=[1]人員授權表!$C$85,"Casper李羿勳",IF(J5230=[1]人員授權表!$C$188,"Iring陳俊明",IF(J5230=[1]人員授權表!$C$189,"Brian陳泓霖",VLOOKUP(K5230,[1]人員授權表!D$2:E$249,2,FALSE))))</f>
        <v>Lucy黃詩婷</v>
      </c>
      <c r="P5230" s="67">
        <f t="shared" si="286"/>
        <v>44804</v>
      </c>
      <c r="Q5230" s="75" t="str">
        <f t="shared" si="284"/>
        <v>週三</v>
      </c>
      <c r="R5230" s="80">
        <v>44798</v>
      </c>
      <c r="AA5230" s="1"/>
    </row>
    <row r="5231" spans="2:27">
      <c r="C5231" s="67">
        <v>44788</v>
      </c>
      <c r="D5231" s="68" t="s">
        <v>50</v>
      </c>
      <c r="E5231" s="70" t="s">
        <v>82</v>
      </c>
      <c r="F5231" s="70" t="s">
        <v>2109</v>
      </c>
      <c r="G5231" s="101">
        <v>44792</v>
      </c>
      <c r="H5231" s="101">
        <v>44806</v>
      </c>
      <c r="I5231" s="71">
        <f t="shared" si="283"/>
        <v>14</v>
      </c>
      <c r="J5231" s="72" t="s">
        <v>453</v>
      </c>
      <c r="K5231" s="72" t="s">
        <v>332</v>
      </c>
      <c r="L5231" s="73">
        <v>3</v>
      </c>
      <c r="M5231" s="73" t="s">
        <v>86</v>
      </c>
      <c r="N5231" s="68" t="str">
        <f>VLOOKUP(K5231,[1]人員授權表!D$3:G$249,4,0)</f>
        <v>有機</v>
      </c>
      <c r="O5231" s="70" t="str">
        <f>IF(J5231=[1]人員授權表!$C$85,"Casper李羿勳",IF(J5231=[1]人員授權表!$C$188,"Iring陳俊明",IF(J5231=[1]人員授權表!$C$189,"Brian陳泓霖",VLOOKUP(K5231,[1]人員授權表!D$2:E$249,2,FALSE))))</f>
        <v>Lucy黃詩婷</v>
      </c>
      <c r="P5231" s="67">
        <f t="shared" si="286"/>
        <v>44804</v>
      </c>
      <c r="Q5231" s="75" t="str">
        <f t="shared" si="284"/>
        <v>週三</v>
      </c>
      <c r="R5231" s="80">
        <v>44798</v>
      </c>
      <c r="AA5231" s="1"/>
    </row>
    <row r="5232" spans="2:27">
      <c r="C5232" s="67">
        <v>44788</v>
      </c>
      <c r="D5232" s="68" t="s">
        <v>50</v>
      </c>
      <c r="E5232" s="70" t="s">
        <v>82</v>
      </c>
      <c r="F5232" s="70" t="s">
        <v>2109</v>
      </c>
      <c r="G5232" s="101">
        <v>44792</v>
      </c>
      <c r="H5232" s="101">
        <v>44806</v>
      </c>
      <c r="I5232" s="71">
        <f t="shared" si="283"/>
        <v>14</v>
      </c>
      <c r="J5232" s="72" t="s">
        <v>125</v>
      </c>
      <c r="K5232" s="72" t="s">
        <v>126</v>
      </c>
      <c r="L5232" s="73">
        <v>3</v>
      </c>
      <c r="M5232" s="73" t="s">
        <v>86</v>
      </c>
      <c r="N5232" s="68" t="str">
        <f>VLOOKUP(K5232,[1]人員授權表!D$3:G$249,4,0)</f>
        <v>有機</v>
      </c>
      <c r="O5232" s="70" t="str">
        <f>IF(J5232=[1]人員授權表!$C$85,"Casper李羿勳",IF(J5232=[1]人員授權表!$C$188,"Iring陳俊明",IF(J5232=[1]人員授權表!$C$189,"Brian陳泓霖",VLOOKUP(K5232,[1]人員授權表!D$2:E$249,2,FALSE))))</f>
        <v>Lucy黃詩婷</v>
      </c>
      <c r="P5232" s="67">
        <f t="shared" si="286"/>
        <v>44804</v>
      </c>
      <c r="Q5232" s="75" t="str">
        <f t="shared" si="284"/>
        <v>週三</v>
      </c>
      <c r="R5232" s="80">
        <v>44798</v>
      </c>
      <c r="AA5232" s="1"/>
    </row>
    <row r="5233" spans="2:28">
      <c r="C5233" s="67">
        <v>44788</v>
      </c>
      <c r="D5233" s="68" t="s">
        <v>50</v>
      </c>
      <c r="E5233" s="70" t="s">
        <v>82</v>
      </c>
      <c r="F5233" s="70" t="s">
        <v>1809</v>
      </c>
      <c r="G5233" s="101">
        <v>44792</v>
      </c>
      <c r="H5233" s="101">
        <v>44806</v>
      </c>
      <c r="I5233" s="71">
        <f t="shared" si="283"/>
        <v>14</v>
      </c>
      <c r="J5233" s="72" t="s">
        <v>453</v>
      </c>
      <c r="K5233" s="72" t="s">
        <v>332</v>
      </c>
      <c r="L5233" s="73">
        <v>2</v>
      </c>
      <c r="M5233" s="73" t="s">
        <v>86</v>
      </c>
      <c r="N5233" s="68" t="str">
        <f>VLOOKUP(K5233,[1]人員授權表!D$3:G$249,4,0)</f>
        <v>有機</v>
      </c>
      <c r="O5233" s="70" t="str">
        <f>IF(J5233=[1]人員授權表!$C$85,"Casper李羿勳",IF(J5233=[1]人員授權表!$C$188,"Iring陳俊明",IF(J5233=[1]人員授權表!$C$189,"Brian陳泓霖",VLOOKUP(K5233,[1]人員授權表!D$2:E$249,2,FALSE))))</f>
        <v>Lucy黃詩婷</v>
      </c>
      <c r="P5233" s="67">
        <f t="shared" si="286"/>
        <v>44804</v>
      </c>
      <c r="Q5233" s="75" t="str">
        <f t="shared" si="284"/>
        <v>週三</v>
      </c>
      <c r="R5233" s="80">
        <v>44798</v>
      </c>
      <c r="AA5233" s="1"/>
    </row>
    <row r="5234" spans="2:28">
      <c r="B5234" s="66">
        <v>44783</v>
      </c>
      <c r="C5234" s="67">
        <v>44788</v>
      </c>
      <c r="D5234" s="68" t="s">
        <v>50</v>
      </c>
      <c r="E5234" s="70" t="s">
        <v>82</v>
      </c>
      <c r="F5234" s="70" t="s">
        <v>1809</v>
      </c>
      <c r="G5234" s="101">
        <v>44792</v>
      </c>
      <c r="H5234" s="101">
        <v>44806</v>
      </c>
      <c r="I5234" s="71">
        <f t="shared" si="283"/>
        <v>14</v>
      </c>
      <c r="J5234" s="72" t="s">
        <v>125</v>
      </c>
      <c r="K5234" s="72" t="s">
        <v>126</v>
      </c>
      <c r="L5234" s="73">
        <v>2</v>
      </c>
      <c r="M5234" s="73" t="s">
        <v>86</v>
      </c>
      <c r="N5234" s="68" t="str">
        <f>VLOOKUP(K5234,[1]人員授權表!D$3:G$249,4,0)</f>
        <v>有機</v>
      </c>
      <c r="O5234" s="70" t="str">
        <f>IF(J5234=[1]人員授權表!$C$85,"Casper李羿勳",IF(J5234=[1]人員授權表!$C$188,"Iring陳俊明",IF(J5234=[1]人員授權表!$C$189,"Brian陳泓霖",VLOOKUP(K5234,[1]人員授權表!D$2:E$249,2,FALSE))))</f>
        <v>Lucy黃詩婷</v>
      </c>
      <c r="P5234" s="67">
        <f t="shared" si="286"/>
        <v>44804</v>
      </c>
      <c r="Q5234" s="75" t="str">
        <f t="shared" si="284"/>
        <v>週三</v>
      </c>
      <c r="R5234" s="80">
        <v>44798</v>
      </c>
      <c r="AA5234" s="1"/>
    </row>
    <row r="5235" spans="2:28">
      <c r="B5235" s="66">
        <v>44785</v>
      </c>
      <c r="D5235" s="68" t="s">
        <v>50</v>
      </c>
      <c r="E5235" s="70" t="s">
        <v>82</v>
      </c>
      <c r="F5235" s="70" t="s">
        <v>2110</v>
      </c>
      <c r="G5235" s="67">
        <v>44790</v>
      </c>
      <c r="H5235" s="67">
        <v>44806</v>
      </c>
      <c r="I5235" s="71">
        <f t="shared" si="283"/>
        <v>16</v>
      </c>
      <c r="J5235" s="72" t="s">
        <v>2111</v>
      </c>
      <c r="K5235" s="72" t="s">
        <v>98</v>
      </c>
      <c r="L5235" s="73">
        <v>18</v>
      </c>
      <c r="M5235" s="73" t="s">
        <v>91</v>
      </c>
      <c r="N5235" s="68" t="str">
        <f>VLOOKUP(K5235,[1]人員授權表!D$3:G$249,4,0)</f>
        <v>無機</v>
      </c>
      <c r="O5235" s="70" t="str">
        <f>IF(J5235=[1]人員授權表!$C$85,"Casper李羿勳",IF(J5235=[1]人員授權表!$C$188,"Iring陳俊明",IF(J5235=[1]人員授權表!$C$189,"Brian陳泓霖",VLOOKUP(K5235,[1]人員授權表!D$2:E$249,2,FALSE))))</f>
        <v>Brian陳泓霖</v>
      </c>
      <c r="P5235" s="67">
        <f t="shared" si="286"/>
        <v>44804</v>
      </c>
      <c r="Q5235" s="75" t="str">
        <f t="shared" si="284"/>
        <v>週三</v>
      </c>
      <c r="R5235" s="80">
        <v>44804</v>
      </c>
      <c r="X5235" s="70">
        <v>1</v>
      </c>
      <c r="Y5235" s="78">
        <v>44805</v>
      </c>
      <c r="Z5235" s="79" t="s">
        <v>2112</v>
      </c>
      <c r="AA5235" s="1"/>
    </row>
    <row r="5236" spans="2:28">
      <c r="B5236" s="66">
        <v>44790</v>
      </c>
      <c r="D5236" s="68" t="s">
        <v>50</v>
      </c>
      <c r="E5236" s="70" t="s">
        <v>82</v>
      </c>
      <c r="F5236" s="4" t="s">
        <v>2113</v>
      </c>
      <c r="G5236" s="67">
        <v>44789</v>
      </c>
      <c r="H5236" s="67">
        <v>44806</v>
      </c>
      <c r="I5236" s="71">
        <f t="shared" si="283"/>
        <v>17</v>
      </c>
      <c r="J5236" s="72" t="s">
        <v>186</v>
      </c>
      <c r="K5236" s="72" t="s">
        <v>98</v>
      </c>
      <c r="L5236" s="73">
        <v>1</v>
      </c>
      <c r="M5236" s="73" t="s">
        <v>104</v>
      </c>
      <c r="N5236" s="68" t="str">
        <f>VLOOKUP(K5236,[1]人員授權表!D$3:G$249,4,0)</f>
        <v>無機</v>
      </c>
      <c r="O5236" s="70" t="str">
        <f>IF(J5236=[1]人員授權表!$C$85,"Casper李羿勳",IF(J5236=[1]人員授權表!$C$188,"Iring陳俊明",IF(J5236=[1]人員授權表!$C$189,"Brian陳泓霖",VLOOKUP(K5236,[1]人員授權表!D$2:E$249,2,FALSE))))</f>
        <v>Brian陳泓霖</v>
      </c>
      <c r="P5236" s="67">
        <f t="shared" si="286"/>
        <v>44804</v>
      </c>
      <c r="Q5236" s="75" t="str">
        <f t="shared" si="284"/>
        <v>週三</v>
      </c>
      <c r="R5236" s="80">
        <v>44799</v>
      </c>
      <c r="AA5236" s="102">
        <v>13</v>
      </c>
      <c r="AB5236" s="103" t="s">
        <v>1759</v>
      </c>
    </row>
    <row r="5237" spans="2:28">
      <c r="B5237" s="66">
        <v>44790</v>
      </c>
      <c r="D5237" s="68" t="s">
        <v>50</v>
      </c>
      <c r="E5237" s="70" t="s">
        <v>82</v>
      </c>
      <c r="F5237" s="4" t="s">
        <v>2113</v>
      </c>
      <c r="G5237" s="67">
        <v>44789</v>
      </c>
      <c r="H5237" s="67">
        <v>44806</v>
      </c>
      <c r="I5237" s="71">
        <f t="shared" si="283"/>
        <v>17</v>
      </c>
      <c r="J5237" s="72" t="s">
        <v>195</v>
      </c>
      <c r="K5237" s="72" t="s">
        <v>345</v>
      </c>
      <c r="L5237" s="73">
        <v>1</v>
      </c>
      <c r="M5237" s="73" t="s">
        <v>104</v>
      </c>
      <c r="N5237" s="68" t="str">
        <f>VLOOKUP(K5237,[1]人員授權表!D$3:G$249,4,0)</f>
        <v>無機</v>
      </c>
      <c r="O5237" s="70" t="str">
        <f>IF(J5237=[1]人員授權表!$C$85,"Casper李羿勳",IF(J5237=[1]人員授權表!$C$188,"Iring陳俊明",IF(J5237=[1]人員授權表!$C$189,"Brian陳泓霖",VLOOKUP(K5237,[1]人員授權表!D$2:E$249,2,FALSE))))</f>
        <v>Debby胡萱黛</v>
      </c>
      <c r="P5237" s="67">
        <f t="shared" si="286"/>
        <v>44804</v>
      </c>
      <c r="Q5237" s="75" t="str">
        <f t="shared" si="284"/>
        <v>週三</v>
      </c>
      <c r="R5237" s="80">
        <v>44804</v>
      </c>
      <c r="AA5237" s="102">
        <v>13</v>
      </c>
      <c r="AB5237" s="103" t="s">
        <v>1759</v>
      </c>
    </row>
    <row r="5238" spans="2:28">
      <c r="B5238" s="66">
        <v>44790</v>
      </c>
      <c r="D5238" s="68" t="s">
        <v>50</v>
      </c>
      <c r="E5238" s="70" t="s">
        <v>82</v>
      </c>
      <c r="F5238" s="4" t="s">
        <v>2113</v>
      </c>
      <c r="G5238" s="67">
        <v>44789</v>
      </c>
      <c r="H5238" s="67">
        <v>44806</v>
      </c>
      <c r="I5238" s="71">
        <f t="shared" si="283"/>
        <v>17</v>
      </c>
      <c r="J5238" s="72" t="s">
        <v>204</v>
      </c>
      <c r="K5238" s="72" t="s">
        <v>488</v>
      </c>
      <c r="L5238" s="73">
        <v>1</v>
      </c>
      <c r="M5238" s="73" t="s">
        <v>104</v>
      </c>
      <c r="N5238" s="68" t="str">
        <f>VLOOKUP(K5238,[1]人員授權表!D$3:G$249,4,0)</f>
        <v>無機</v>
      </c>
      <c r="O5238" s="70" t="str">
        <f>IF(J5238=[1]人員授權表!$C$85,"Casper李羿勳",IF(J5238=[1]人員授權表!$C$188,"Iring陳俊明",IF(J5238=[1]人員授權表!$C$189,"Brian陳泓霖",VLOOKUP(K5238,[1]人員授權表!D$2:E$249,2,FALSE))))</f>
        <v>Iring陳俊明</v>
      </c>
      <c r="P5238" s="67">
        <f t="shared" si="286"/>
        <v>44804</v>
      </c>
      <c r="Q5238" s="75" t="str">
        <f t="shared" si="284"/>
        <v>週三</v>
      </c>
      <c r="R5238" s="80">
        <v>44797</v>
      </c>
      <c r="AA5238" s="102">
        <v>13</v>
      </c>
      <c r="AB5238" s="103" t="s">
        <v>1759</v>
      </c>
    </row>
    <row r="5239" spans="2:28">
      <c r="B5239" s="66">
        <v>44790</v>
      </c>
      <c r="D5239" s="68" t="s">
        <v>50</v>
      </c>
      <c r="E5239" s="70" t="s">
        <v>82</v>
      </c>
      <c r="F5239" s="4" t="s">
        <v>2113</v>
      </c>
      <c r="G5239" s="67">
        <v>44789</v>
      </c>
      <c r="H5239" s="67">
        <v>44806</v>
      </c>
      <c r="I5239" s="71">
        <f t="shared" si="283"/>
        <v>17</v>
      </c>
      <c r="J5239" s="72" t="s">
        <v>273</v>
      </c>
      <c r="K5239" s="72" t="s">
        <v>874</v>
      </c>
      <c r="L5239" s="73">
        <v>1</v>
      </c>
      <c r="M5239" s="73" t="s">
        <v>104</v>
      </c>
      <c r="N5239" s="68" t="str">
        <f>VLOOKUP(K5239,[1]人員授權表!D$3:G$249,4,0)</f>
        <v>有機</v>
      </c>
      <c r="O5239" s="70" t="str">
        <f>IF(J5239=[1]人員授權表!$C$85,"Casper李羿勳",IF(J5239=[1]人員授權表!$C$188,"Iring陳俊明",IF(J5239=[1]人員授權表!$C$189,"Brian陳泓霖",VLOOKUP(K5239,[1]人員授權表!D$2:E$249,2,FALSE))))</f>
        <v>Elle黃雅琪</v>
      </c>
      <c r="P5239" s="67">
        <f t="shared" si="286"/>
        <v>44804</v>
      </c>
      <c r="Q5239" s="75" t="str">
        <f t="shared" si="284"/>
        <v>週三</v>
      </c>
      <c r="R5239" s="80">
        <v>44804</v>
      </c>
      <c r="AA5239" s="102">
        <v>13</v>
      </c>
      <c r="AB5239" s="103" t="s">
        <v>1759</v>
      </c>
    </row>
    <row r="5240" spans="2:28">
      <c r="B5240" s="66">
        <v>44790</v>
      </c>
      <c r="D5240" s="68" t="s">
        <v>50</v>
      </c>
      <c r="E5240" s="70" t="s">
        <v>82</v>
      </c>
      <c r="F5240" s="4" t="s">
        <v>2114</v>
      </c>
      <c r="G5240" s="67">
        <v>44789</v>
      </c>
      <c r="H5240" s="67">
        <v>44806</v>
      </c>
      <c r="I5240" s="71">
        <f t="shared" si="283"/>
        <v>17</v>
      </c>
      <c r="J5240" s="72" t="s">
        <v>173</v>
      </c>
      <c r="K5240" s="72" t="s">
        <v>386</v>
      </c>
      <c r="L5240" s="73">
        <v>1</v>
      </c>
      <c r="M5240" s="73" t="s">
        <v>104</v>
      </c>
      <c r="N5240" s="68" t="str">
        <f>VLOOKUP(K5240,[1]人員授權表!D$3:G$249,4,0)</f>
        <v>有機</v>
      </c>
      <c r="O5240" s="70" t="str">
        <f>IF(J5240=[1]人員授權表!$C$85,"Casper李羿勳",IF(J5240=[1]人員授權表!$C$188,"Iring陳俊明",IF(J5240=[1]人員授權表!$C$189,"Brian陳泓霖",VLOOKUP(K5240,[1]人員授權表!D$2:E$249,2,FALSE))))</f>
        <v>Una林庭瑄</v>
      </c>
      <c r="P5240" s="67">
        <f t="shared" si="286"/>
        <v>44804</v>
      </c>
      <c r="Q5240" s="75" t="str">
        <f t="shared" si="284"/>
        <v>週三</v>
      </c>
      <c r="R5240" s="80">
        <v>44802</v>
      </c>
      <c r="AA5240" s="102">
        <v>13</v>
      </c>
      <c r="AB5240" s="103" t="s">
        <v>1759</v>
      </c>
    </row>
    <row r="5241" spans="2:28">
      <c r="C5241" s="67">
        <v>44798</v>
      </c>
      <c r="D5241" s="68" t="s">
        <v>50</v>
      </c>
      <c r="E5241" s="70" t="s">
        <v>82</v>
      </c>
      <c r="F5241" s="70" t="s">
        <v>2115</v>
      </c>
      <c r="G5241" s="101">
        <v>44792</v>
      </c>
      <c r="H5241" s="101">
        <v>44806</v>
      </c>
      <c r="I5241" s="71">
        <f t="shared" si="283"/>
        <v>14</v>
      </c>
      <c r="J5241" s="72" t="s">
        <v>125</v>
      </c>
      <c r="K5241" s="72" t="s">
        <v>144</v>
      </c>
      <c r="L5241" s="73">
        <v>3</v>
      </c>
      <c r="M5241" s="73" t="s">
        <v>324</v>
      </c>
      <c r="N5241" s="68" t="str">
        <f>VLOOKUP(K5241,[1]人員授權表!D$3:G$249,4,0)</f>
        <v>有機</v>
      </c>
      <c r="O5241" s="70" t="str">
        <f>IF(J5241=[1]人員授權表!$C$85,"Casper李羿勳",IF(J5241=[1]人員授權表!$C$188,"Iring陳俊明",IF(J5241=[1]人員授權表!$C$189,"Brian陳泓霖",VLOOKUP(K5241,[1]人員授權表!D$2:E$249,2,FALSE))))</f>
        <v>Lucy黃詩婷</v>
      </c>
      <c r="P5241" s="67">
        <f t="shared" si="286"/>
        <v>44804</v>
      </c>
      <c r="Q5241" s="75" t="str">
        <f t="shared" si="284"/>
        <v>週三</v>
      </c>
      <c r="R5241" s="80">
        <v>44798</v>
      </c>
      <c r="Z5241" s="79" t="s">
        <v>2116</v>
      </c>
      <c r="AA5241" s="102">
        <v>4</v>
      </c>
      <c r="AB5241" s="103" t="s">
        <v>2117</v>
      </c>
    </row>
    <row r="5242" spans="2:28">
      <c r="C5242" s="67">
        <v>44798</v>
      </c>
      <c r="D5242" s="68" t="s">
        <v>50</v>
      </c>
      <c r="E5242" s="70" t="s">
        <v>82</v>
      </c>
      <c r="F5242" s="70" t="s">
        <v>2118</v>
      </c>
      <c r="G5242" s="101">
        <v>44792</v>
      </c>
      <c r="H5242" s="101">
        <v>44806</v>
      </c>
      <c r="I5242" s="71">
        <f t="shared" si="283"/>
        <v>14</v>
      </c>
      <c r="J5242" s="72" t="s">
        <v>516</v>
      </c>
      <c r="K5242" s="72" t="s">
        <v>332</v>
      </c>
      <c r="L5242" s="73">
        <v>3</v>
      </c>
      <c r="M5242" s="73" t="s">
        <v>324</v>
      </c>
      <c r="N5242" s="68" t="str">
        <f>VLOOKUP(K5242,[1]人員授權表!D$3:G$249,4,0)</f>
        <v>有機</v>
      </c>
      <c r="O5242" s="70" t="str">
        <f>IF(J5242=[1]人員授權表!$C$85,"Casper李羿勳",IF(J5242=[1]人員授權表!$C$188,"Iring陳俊明",IF(J5242=[1]人員授權表!$C$189,"Brian陳泓霖",VLOOKUP(K5242,[1]人員授權表!D$2:E$249,2,FALSE))))</f>
        <v>Lucy黃詩婷</v>
      </c>
      <c r="P5242" s="67">
        <f t="shared" si="286"/>
        <v>44804</v>
      </c>
      <c r="Q5242" s="75" t="str">
        <f t="shared" si="284"/>
        <v>週三</v>
      </c>
      <c r="R5242" s="80">
        <v>44798</v>
      </c>
      <c r="Z5242" s="79" t="s">
        <v>2119</v>
      </c>
      <c r="AA5242" s="102">
        <v>4</v>
      </c>
      <c r="AB5242" s="103" t="s">
        <v>2117</v>
      </c>
    </row>
    <row r="5243" spans="2:28">
      <c r="C5243" s="67">
        <v>44798</v>
      </c>
      <c r="D5243" s="68" t="s">
        <v>50</v>
      </c>
      <c r="E5243" s="70" t="s">
        <v>82</v>
      </c>
      <c r="F5243" s="70" t="s">
        <v>2118</v>
      </c>
      <c r="G5243" s="101">
        <v>44792</v>
      </c>
      <c r="H5243" s="101">
        <v>44806</v>
      </c>
      <c r="I5243" s="71">
        <f t="shared" si="283"/>
        <v>14</v>
      </c>
      <c r="J5243" s="72" t="s">
        <v>139</v>
      </c>
      <c r="K5243" s="72" t="s">
        <v>140</v>
      </c>
      <c r="L5243" s="73">
        <v>3</v>
      </c>
      <c r="M5243" s="73" t="s">
        <v>324</v>
      </c>
      <c r="N5243" s="68" t="str">
        <f>VLOOKUP(K5243,[1]人員授權表!D$3:G$249,4,0)</f>
        <v>無機</v>
      </c>
      <c r="O5243" s="70" t="str">
        <f>IF(J5243=[1]人員授權表!$C$85,"Casper李羿勳",IF(J5243=[1]人員授權表!$C$188,"Iring陳俊明",IF(J5243=[1]人員授權表!$C$189,"Brian陳泓霖",VLOOKUP(K5243,[1]人員授權表!D$2:E$249,2,FALSE))))</f>
        <v>Brian陳泓霖</v>
      </c>
      <c r="P5243" s="67">
        <f t="shared" si="286"/>
        <v>44804</v>
      </c>
      <c r="Q5243" s="75" t="str">
        <f t="shared" si="284"/>
        <v>週三</v>
      </c>
      <c r="R5243" s="80">
        <v>44796</v>
      </c>
      <c r="Z5243" s="79" t="s">
        <v>2119</v>
      </c>
      <c r="AA5243" s="102">
        <v>4</v>
      </c>
      <c r="AB5243" s="103" t="s">
        <v>2117</v>
      </c>
    </row>
    <row r="5244" spans="2:28">
      <c r="C5244" s="67">
        <v>44798</v>
      </c>
      <c r="D5244" s="68" t="s">
        <v>50</v>
      </c>
      <c r="E5244" s="70" t="s">
        <v>82</v>
      </c>
      <c r="F5244" s="70" t="s">
        <v>2118</v>
      </c>
      <c r="G5244" s="101">
        <v>44792</v>
      </c>
      <c r="H5244" s="101">
        <v>44806</v>
      </c>
      <c r="I5244" s="71">
        <f t="shared" si="283"/>
        <v>14</v>
      </c>
      <c r="J5244" s="72" t="s">
        <v>192</v>
      </c>
      <c r="K5244" s="72" t="s">
        <v>187</v>
      </c>
      <c r="L5244" s="73">
        <v>3</v>
      </c>
      <c r="M5244" s="73" t="s">
        <v>324</v>
      </c>
      <c r="N5244" s="68" t="str">
        <f>VLOOKUP(K5244,[1]人員授權表!D$3:G$249,4,0)</f>
        <v>無機</v>
      </c>
      <c r="O5244" s="70" t="str">
        <f>IF(J5244=[1]人員授權表!$C$85,"Casper李羿勳",IF(J5244=[1]人員授權表!$C$188,"Iring陳俊明",IF(J5244=[1]人員授權表!$C$189,"Brian陳泓霖",VLOOKUP(K5244,[1]人員授權表!D$2:E$249,2,FALSE))))</f>
        <v>Ruby黃家蓁</v>
      </c>
      <c r="P5244" s="67">
        <f t="shared" si="286"/>
        <v>44804</v>
      </c>
      <c r="Q5244" s="75" t="str">
        <f t="shared" si="284"/>
        <v>週三</v>
      </c>
      <c r="R5244" s="80">
        <v>44810</v>
      </c>
      <c r="V5244" s="70">
        <v>1</v>
      </c>
      <c r="Y5244" s="78">
        <v>44810</v>
      </c>
      <c r="Z5244" s="79" t="s">
        <v>2119</v>
      </c>
      <c r="AA5244" s="102">
        <v>4</v>
      </c>
      <c r="AB5244" s="103" t="s">
        <v>2117</v>
      </c>
    </row>
    <row r="5245" spans="2:28">
      <c r="C5245" s="67">
        <v>44798</v>
      </c>
      <c r="D5245" s="68" t="s">
        <v>50</v>
      </c>
      <c r="E5245" s="70" t="s">
        <v>82</v>
      </c>
      <c r="F5245" s="70" t="s">
        <v>2118</v>
      </c>
      <c r="G5245" s="101">
        <v>44792</v>
      </c>
      <c r="H5245" s="101">
        <v>44806</v>
      </c>
      <c r="I5245" s="71">
        <f t="shared" si="283"/>
        <v>14</v>
      </c>
      <c r="J5245" s="72" t="s">
        <v>193</v>
      </c>
      <c r="K5245" s="72" t="s">
        <v>187</v>
      </c>
      <c r="L5245" s="73">
        <v>3</v>
      </c>
      <c r="M5245" s="73" t="s">
        <v>324</v>
      </c>
      <c r="N5245" s="68" t="str">
        <f>VLOOKUP(K5245,[1]人員授權表!D$3:G$249,4,0)</f>
        <v>無機</v>
      </c>
      <c r="O5245" s="70" t="str">
        <f>IF(J5245=[1]人員授權表!$C$85,"Casper李羿勳",IF(J5245=[1]人員授權表!$C$188,"Iring陳俊明",IF(J5245=[1]人員授權表!$C$189,"Brian陳泓霖",VLOOKUP(K5245,[1]人員授權表!D$2:E$249,2,FALSE))))</f>
        <v>Ruby黃家蓁</v>
      </c>
      <c r="P5245" s="67">
        <f t="shared" si="286"/>
        <v>44804</v>
      </c>
      <c r="Q5245" s="75" t="str">
        <f t="shared" si="284"/>
        <v>週三</v>
      </c>
      <c r="R5245" s="80">
        <v>44810</v>
      </c>
      <c r="V5245" s="70">
        <v>1</v>
      </c>
      <c r="Y5245" s="78">
        <v>44810</v>
      </c>
      <c r="Z5245" s="79" t="s">
        <v>2119</v>
      </c>
      <c r="AA5245" s="102">
        <v>4</v>
      </c>
      <c r="AB5245" s="103" t="s">
        <v>2117</v>
      </c>
    </row>
    <row r="5246" spans="2:28">
      <c r="C5246" s="67">
        <v>44798</v>
      </c>
      <c r="D5246" s="68" t="s">
        <v>50</v>
      </c>
      <c r="E5246" s="70" t="s">
        <v>82</v>
      </c>
      <c r="F5246" s="70" t="s">
        <v>2118</v>
      </c>
      <c r="G5246" s="101">
        <v>44792</v>
      </c>
      <c r="H5246" s="101">
        <v>44806</v>
      </c>
      <c r="I5246" s="71">
        <f t="shared" si="283"/>
        <v>14</v>
      </c>
      <c r="J5246" s="72" t="s">
        <v>198</v>
      </c>
      <c r="K5246" s="72" t="s">
        <v>199</v>
      </c>
      <c r="L5246" s="73">
        <v>3</v>
      </c>
      <c r="M5246" s="73" t="s">
        <v>324</v>
      </c>
      <c r="N5246" s="68" t="str">
        <f>VLOOKUP(K5246,[1]人員授權表!D$3:G$249,4,0)</f>
        <v>無機</v>
      </c>
      <c r="O5246" s="70" t="str">
        <f>IF(J5246=[1]人員授權表!$C$85,"Casper李羿勳",IF(J5246=[1]人員授權表!$C$188,"Iring陳俊明",IF(J5246=[1]人員授權表!$C$189,"Brian陳泓霖",VLOOKUP(K5246,[1]人員授權表!D$2:E$249,2,FALSE))))</f>
        <v>Vicky游崴涵</v>
      </c>
      <c r="P5246" s="67">
        <f t="shared" si="286"/>
        <v>44804</v>
      </c>
      <c r="Q5246" s="75" t="str">
        <f t="shared" si="284"/>
        <v>週三</v>
      </c>
      <c r="R5246" s="80">
        <v>44796</v>
      </c>
      <c r="Z5246" s="79" t="s">
        <v>2119</v>
      </c>
      <c r="AA5246" s="102">
        <v>4</v>
      </c>
      <c r="AB5246" s="103" t="s">
        <v>2117</v>
      </c>
    </row>
    <row r="5247" spans="2:28">
      <c r="C5247" s="67">
        <v>44798</v>
      </c>
      <c r="D5247" s="68" t="s">
        <v>50</v>
      </c>
      <c r="E5247" s="70" t="s">
        <v>82</v>
      </c>
      <c r="F5247" s="70" t="s">
        <v>2118</v>
      </c>
      <c r="G5247" s="101">
        <v>44792</v>
      </c>
      <c r="H5247" s="101">
        <v>44806</v>
      </c>
      <c r="I5247" s="71">
        <f t="shared" si="283"/>
        <v>14</v>
      </c>
      <c r="J5247" s="72" t="s">
        <v>175</v>
      </c>
      <c r="K5247" s="72" t="s">
        <v>176</v>
      </c>
      <c r="L5247" s="73">
        <v>3</v>
      </c>
      <c r="M5247" s="73" t="s">
        <v>324</v>
      </c>
      <c r="N5247" s="68" t="str">
        <f>VLOOKUP(K5247,[1]人員授權表!D$3:G$249,4,0)</f>
        <v>無機</v>
      </c>
      <c r="O5247" s="70" t="s">
        <v>177</v>
      </c>
      <c r="P5247" s="67">
        <f t="shared" si="286"/>
        <v>44804</v>
      </c>
      <c r="Q5247" s="75" t="str">
        <f t="shared" si="284"/>
        <v>週三</v>
      </c>
      <c r="R5247" s="80">
        <v>44797</v>
      </c>
      <c r="Z5247" s="79" t="s">
        <v>2119</v>
      </c>
      <c r="AA5247" s="102">
        <v>4</v>
      </c>
      <c r="AB5247" s="103" t="s">
        <v>2117</v>
      </c>
    </row>
    <row r="5248" spans="2:28">
      <c r="C5248" s="67">
        <v>44798</v>
      </c>
      <c r="D5248" s="68" t="s">
        <v>50</v>
      </c>
      <c r="E5248" s="70" t="s">
        <v>82</v>
      </c>
      <c r="F5248" s="70" t="s">
        <v>2118</v>
      </c>
      <c r="G5248" s="101">
        <v>44792</v>
      </c>
      <c r="H5248" s="101">
        <v>44806</v>
      </c>
      <c r="I5248" s="71">
        <f t="shared" si="283"/>
        <v>14</v>
      </c>
      <c r="J5248" s="72" t="s">
        <v>178</v>
      </c>
      <c r="K5248" s="72" t="s">
        <v>179</v>
      </c>
      <c r="L5248" s="73">
        <v>3</v>
      </c>
      <c r="M5248" s="73" t="s">
        <v>324</v>
      </c>
      <c r="N5248" s="68" t="str">
        <f>VLOOKUP(K5248,[1]人員授權表!D$3:G$249,4,0)</f>
        <v>無機</v>
      </c>
      <c r="O5248" s="70" t="s">
        <v>115</v>
      </c>
      <c r="P5248" s="67">
        <f t="shared" si="286"/>
        <v>44804</v>
      </c>
      <c r="Q5248" s="75" t="str">
        <f t="shared" si="284"/>
        <v>週三</v>
      </c>
      <c r="R5248" s="80">
        <v>44798</v>
      </c>
      <c r="Z5248" s="79" t="s">
        <v>2119</v>
      </c>
      <c r="AA5248" s="102">
        <v>4</v>
      </c>
      <c r="AB5248" s="103" t="s">
        <v>2117</v>
      </c>
    </row>
    <row r="5249" spans="2:28">
      <c r="C5249" s="67">
        <v>44798</v>
      </c>
      <c r="D5249" s="68" t="s">
        <v>50</v>
      </c>
      <c r="E5249" s="70" t="s">
        <v>82</v>
      </c>
      <c r="F5249" s="70" t="s">
        <v>2118</v>
      </c>
      <c r="G5249" s="101">
        <v>44792</v>
      </c>
      <c r="H5249" s="101">
        <v>44806</v>
      </c>
      <c r="I5249" s="71">
        <f t="shared" si="283"/>
        <v>14</v>
      </c>
      <c r="J5249" s="72" t="s">
        <v>141</v>
      </c>
      <c r="K5249" s="72" t="s">
        <v>142</v>
      </c>
      <c r="L5249" s="73">
        <v>3</v>
      </c>
      <c r="M5249" s="73" t="s">
        <v>324</v>
      </c>
      <c r="N5249" s="68" t="str">
        <f>VLOOKUP(K5249,[1]人員授權表!D$3:G$249,4,0)</f>
        <v>無機</v>
      </c>
      <c r="O5249" s="70" t="str">
        <f>IF(J5249=[1]人員授權表!$C$85,"Casper李羿勳",IF(J5249=[1]人員授權表!$C$188,"Iring陳俊明",IF(J5249=[1]人員授權表!$C$189,"Brian陳泓霖",VLOOKUP(K5249,[1]人員授權表!D$2:E$249,2,FALSE))))</f>
        <v>Dennis陳汶宏</v>
      </c>
      <c r="P5249" s="67">
        <f t="shared" si="286"/>
        <v>44804</v>
      </c>
      <c r="Q5249" s="75" t="str">
        <f t="shared" si="284"/>
        <v>週三</v>
      </c>
      <c r="R5249" s="80">
        <v>44798</v>
      </c>
      <c r="Z5249" s="79" t="s">
        <v>2119</v>
      </c>
      <c r="AA5249" s="102">
        <v>4</v>
      </c>
      <c r="AB5249" s="103" t="s">
        <v>2117</v>
      </c>
    </row>
    <row r="5250" spans="2:28">
      <c r="C5250" s="67">
        <v>44798</v>
      </c>
      <c r="D5250" s="68" t="s">
        <v>50</v>
      </c>
      <c r="E5250" s="70" t="s">
        <v>82</v>
      </c>
      <c r="F5250" s="70" t="s">
        <v>2118</v>
      </c>
      <c r="G5250" s="101">
        <v>44792</v>
      </c>
      <c r="H5250" s="101">
        <v>44806</v>
      </c>
      <c r="I5250" s="71">
        <f t="shared" si="283"/>
        <v>14</v>
      </c>
      <c r="J5250" s="72" t="s">
        <v>137</v>
      </c>
      <c r="K5250" s="72" t="s">
        <v>138</v>
      </c>
      <c r="L5250" s="73">
        <v>3</v>
      </c>
      <c r="M5250" s="73" t="s">
        <v>324</v>
      </c>
      <c r="N5250" s="68" t="str">
        <f>VLOOKUP(K5250,[1]人員授權表!D$3:G$249,4,0)</f>
        <v>無機</v>
      </c>
      <c r="O5250" s="70" t="s">
        <v>99</v>
      </c>
      <c r="P5250" s="67">
        <f t="shared" si="286"/>
        <v>44804</v>
      </c>
      <c r="Q5250" s="75" t="str">
        <f t="shared" si="284"/>
        <v>週三</v>
      </c>
      <c r="R5250" s="80">
        <v>44800</v>
      </c>
      <c r="Z5250" s="79" t="s">
        <v>2119</v>
      </c>
      <c r="AA5250" s="102">
        <v>4</v>
      </c>
      <c r="AB5250" s="103" t="s">
        <v>2117</v>
      </c>
    </row>
    <row r="5251" spans="2:28">
      <c r="B5251" s="66">
        <v>44792</v>
      </c>
      <c r="D5251" s="68" t="s">
        <v>50</v>
      </c>
      <c r="E5251" s="70" t="s">
        <v>879</v>
      </c>
      <c r="F5251" s="4" t="s">
        <v>2120</v>
      </c>
      <c r="G5251" s="67">
        <v>44790</v>
      </c>
      <c r="H5251" s="67">
        <v>44806</v>
      </c>
      <c r="I5251" s="71">
        <f t="shared" si="283"/>
        <v>16</v>
      </c>
      <c r="J5251" s="72" t="s">
        <v>167</v>
      </c>
      <c r="K5251" s="72" t="s">
        <v>168</v>
      </c>
      <c r="L5251" s="73">
        <v>3</v>
      </c>
      <c r="M5251" s="73" t="s">
        <v>108</v>
      </c>
      <c r="N5251" s="68" t="str">
        <f>VLOOKUP(K5251,[1]人員授權表!D$3:G$249,4,0)</f>
        <v>有機</v>
      </c>
      <c r="O5251" s="70" t="str">
        <f>IF(J5251=[1]人員授權表!$C$85,"Casper李羿勳",IF(J5251=[1]人員授權表!$C$188,"Iring陳俊明",IF(J5251=[1]人員授權表!$C$189,"Brian陳泓霖",VLOOKUP(K5251,[1]人員授權表!D$2:E$249,2,FALSE))))</f>
        <v>Una林庭瑄</v>
      </c>
      <c r="P5251" s="67">
        <f t="shared" si="286"/>
        <v>44804</v>
      </c>
      <c r="Q5251" s="75" t="str">
        <f t="shared" si="284"/>
        <v>週三</v>
      </c>
      <c r="R5251" s="80">
        <v>44800</v>
      </c>
      <c r="AA5251" s="1"/>
    </row>
    <row r="5252" spans="2:28">
      <c r="B5252" s="66">
        <v>44803</v>
      </c>
      <c r="D5252" s="68" t="s">
        <v>50</v>
      </c>
      <c r="E5252" s="70" t="s">
        <v>51</v>
      </c>
      <c r="F5252" s="70" t="s">
        <v>2121</v>
      </c>
      <c r="G5252" s="67">
        <v>44806</v>
      </c>
      <c r="H5252" s="67">
        <v>44806</v>
      </c>
      <c r="I5252" s="71">
        <f t="shared" si="283"/>
        <v>0</v>
      </c>
      <c r="J5252" s="72" t="s">
        <v>2122</v>
      </c>
      <c r="K5252" s="72" t="s">
        <v>1501</v>
      </c>
      <c r="L5252" s="73" t="s">
        <v>2068</v>
      </c>
      <c r="M5252" s="73" t="s">
        <v>415</v>
      </c>
      <c r="N5252" s="68" t="s">
        <v>245</v>
      </c>
      <c r="O5252" s="70" t="s">
        <v>952</v>
      </c>
      <c r="P5252" s="67">
        <v>44806</v>
      </c>
      <c r="Q5252" s="75" t="str">
        <f t="shared" si="284"/>
        <v>週五</v>
      </c>
      <c r="R5252" s="80">
        <v>44805</v>
      </c>
      <c r="AA5252" s="1"/>
    </row>
    <row r="5253" spans="2:28">
      <c r="B5253" s="66">
        <v>44803</v>
      </c>
      <c r="D5253" s="68" t="s">
        <v>50</v>
      </c>
      <c r="E5253" s="70" t="s">
        <v>51</v>
      </c>
      <c r="F5253" s="70" t="s">
        <v>2123</v>
      </c>
      <c r="G5253" s="67">
        <v>44806</v>
      </c>
      <c r="H5253" s="67">
        <v>44806</v>
      </c>
      <c r="I5253" s="71">
        <f t="shared" si="283"/>
        <v>0</v>
      </c>
      <c r="J5253" s="72" t="s">
        <v>2122</v>
      </c>
      <c r="K5253" s="72" t="s">
        <v>1501</v>
      </c>
      <c r="L5253" s="73" t="s">
        <v>2068</v>
      </c>
      <c r="M5253" s="73" t="s">
        <v>415</v>
      </c>
      <c r="N5253" s="68" t="s">
        <v>245</v>
      </c>
      <c r="O5253" s="70" t="s">
        <v>952</v>
      </c>
      <c r="P5253" s="67">
        <v>44806</v>
      </c>
      <c r="Q5253" s="75" t="str">
        <f t="shared" si="284"/>
        <v>週五</v>
      </c>
      <c r="R5253" s="80">
        <v>44805</v>
      </c>
      <c r="AA5253" s="1"/>
    </row>
    <row r="5254" spans="2:28">
      <c r="B5254" s="66">
        <v>44803</v>
      </c>
      <c r="D5254" s="68" t="s">
        <v>50</v>
      </c>
      <c r="E5254" s="70" t="s">
        <v>51</v>
      </c>
      <c r="F5254" s="70" t="s">
        <v>2124</v>
      </c>
      <c r="G5254" s="67">
        <v>44806</v>
      </c>
      <c r="H5254" s="67">
        <v>44806</v>
      </c>
      <c r="I5254" s="71">
        <f t="shared" si="283"/>
        <v>0</v>
      </c>
      <c r="J5254" s="72" t="s">
        <v>2122</v>
      </c>
      <c r="K5254" s="72" t="s">
        <v>1501</v>
      </c>
      <c r="L5254" s="73" t="s">
        <v>2068</v>
      </c>
      <c r="M5254" s="73" t="s">
        <v>415</v>
      </c>
      <c r="N5254" s="68" t="s">
        <v>245</v>
      </c>
      <c r="O5254" s="70" t="s">
        <v>952</v>
      </c>
      <c r="P5254" s="67">
        <v>44806</v>
      </c>
      <c r="Q5254" s="75" t="str">
        <f t="shared" si="284"/>
        <v>週五</v>
      </c>
      <c r="R5254" s="80">
        <v>44805</v>
      </c>
      <c r="AA5254" s="1"/>
    </row>
    <row r="5255" spans="2:28">
      <c r="B5255" s="66">
        <v>44803</v>
      </c>
      <c r="D5255" s="68" t="s">
        <v>50</v>
      </c>
      <c r="E5255" s="70" t="s">
        <v>51</v>
      </c>
      <c r="F5255" s="70" t="s">
        <v>2125</v>
      </c>
      <c r="G5255" s="67">
        <v>44806</v>
      </c>
      <c r="H5255" s="67">
        <v>44806</v>
      </c>
      <c r="I5255" s="71">
        <f t="shared" ref="I5255:I5318" si="287">_xlfn.DAYS(H5255,G5255)</f>
        <v>0</v>
      </c>
      <c r="J5255" s="72" t="s">
        <v>2122</v>
      </c>
      <c r="K5255" s="72" t="s">
        <v>1501</v>
      </c>
      <c r="L5255" s="73" t="s">
        <v>2068</v>
      </c>
      <c r="M5255" s="73" t="s">
        <v>415</v>
      </c>
      <c r="N5255" s="68" t="s">
        <v>245</v>
      </c>
      <c r="O5255" s="70" t="s">
        <v>952</v>
      </c>
      <c r="P5255" s="67">
        <v>44806</v>
      </c>
      <c r="Q5255" s="75" t="str">
        <f t="shared" ref="Q5255:Q5318" si="288">TEXT(P5255,"aaa")</f>
        <v>週五</v>
      </c>
      <c r="R5255" s="80">
        <v>44805</v>
      </c>
      <c r="AA5255" s="1"/>
    </row>
    <row r="5256" spans="2:28">
      <c r="B5256" s="66">
        <v>44803</v>
      </c>
      <c r="D5256" s="68" t="s">
        <v>50</v>
      </c>
      <c r="E5256" s="70" t="s">
        <v>51</v>
      </c>
      <c r="F5256" s="70" t="s">
        <v>2126</v>
      </c>
      <c r="G5256" s="67">
        <v>44806</v>
      </c>
      <c r="H5256" s="67">
        <v>44806</v>
      </c>
      <c r="I5256" s="71">
        <f t="shared" si="287"/>
        <v>0</v>
      </c>
      <c r="J5256" s="72" t="s">
        <v>2122</v>
      </c>
      <c r="K5256" s="72" t="s">
        <v>1501</v>
      </c>
      <c r="L5256" s="73" t="s">
        <v>2068</v>
      </c>
      <c r="M5256" s="73" t="s">
        <v>415</v>
      </c>
      <c r="N5256" s="68" t="s">
        <v>245</v>
      </c>
      <c r="O5256" s="70" t="s">
        <v>952</v>
      </c>
      <c r="P5256" s="67">
        <v>44806</v>
      </c>
      <c r="Q5256" s="75" t="str">
        <f t="shared" si="288"/>
        <v>週五</v>
      </c>
      <c r="R5256" s="80">
        <v>44805</v>
      </c>
      <c r="AA5256" s="1"/>
    </row>
    <row r="5257" spans="2:28">
      <c r="B5257" s="66">
        <v>44782</v>
      </c>
      <c r="C5257" s="67">
        <v>44792</v>
      </c>
      <c r="D5257" s="68" t="s">
        <v>50</v>
      </c>
      <c r="E5257" s="70" t="s">
        <v>51</v>
      </c>
      <c r="F5257" s="4" t="s">
        <v>2127</v>
      </c>
      <c r="G5257" s="67">
        <v>44789</v>
      </c>
      <c r="H5257" s="101">
        <v>44807</v>
      </c>
      <c r="I5257" s="71">
        <f t="shared" si="287"/>
        <v>18</v>
      </c>
      <c r="J5257" s="72" t="s">
        <v>60</v>
      </c>
      <c r="K5257" s="72" t="s">
        <v>61</v>
      </c>
      <c r="L5257" s="73">
        <v>2</v>
      </c>
      <c r="M5257" s="73" t="s">
        <v>91</v>
      </c>
      <c r="N5257" s="68" t="str">
        <f>VLOOKUP(K5257,[1]人員授權表!D$3:G$249,4,0)</f>
        <v>有機</v>
      </c>
      <c r="O5257" s="70" t="str">
        <f>IF(J5257=[1]人員授權表!$C$85,"Casper李羿勳",IF(J5257=[1]人員授權表!$C$188,"Iring陳俊明",IF(J5257=[1]人員授權表!$C$189,"Brian陳泓霖",VLOOKUP(K5257,[1]人員授權表!D$2:E$249,2,FALSE))))</f>
        <v>Marco陳鴻鈞</v>
      </c>
      <c r="P5257" s="67">
        <f t="shared" ref="P5257:P5272" si="289">H5257-2</f>
        <v>44805</v>
      </c>
      <c r="Q5257" s="75" t="str">
        <f t="shared" si="288"/>
        <v>週四</v>
      </c>
      <c r="R5257" s="80">
        <v>44802</v>
      </c>
      <c r="AA5257" s="1"/>
    </row>
    <row r="5258" spans="2:28">
      <c r="B5258" s="66">
        <v>44782</v>
      </c>
      <c r="C5258" s="67">
        <v>44792</v>
      </c>
      <c r="D5258" s="68" t="s">
        <v>50</v>
      </c>
      <c r="E5258" s="70" t="s">
        <v>51</v>
      </c>
      <c r="F5258" s="4" t="s">
        <v>2128</v>
      </c>
      <c r="G5258" s="67">
        <v>44790</v>
      </c>
      <c r="H5258" s="101">
        <v>44807</v>
      </c>
      <c r="I5258" s="71">
        <f t="shared" si="287"/>
        <v>17</v>
      </c>
      <c r="J5258" s="72" t="s">
        <v>60</v>
      </c>
      <c r="K5258" s="72" t="s">
        <v>61</v>
      </c>
      <c r="L5258" s="73">
        <v>3</v>
      </c>
      <c r="M5258" s="73" t="s">
        <v>91</v>
      </c>
      <c r="N5258" s="68" t="str">
        <f>VLOOKUP(K5258,[1]人員授權表!D$3:G$249,4,0)</f>
        <v>有機</v>
      </c>
      <c r="O5258" s="70" t="str">
        <f>IF(J5258=[1]人員授權表!$C$85,"Casper李羿勳",IF(J5258=[1]人員授權表!$C$188,"Iring陳俊明",IF(J5258=[1]人員授權表!$C$189,"Brian陳泓霖",VLOOKUP(K5258,[1]人員授權表!D$2:E$249,2,FALSE))))</f>
        <v>Marco陳鴻鈞</v>
      </c>
      <c r="P5258" s="67">
        <f t="shared" si="289"/>
        <v>44805</v>
      </c>
      <c r="Q5258" s="75" t="str">
        <f t="shared" si="288"/>
        <v>週四</v>
      </c>
      <c r="R5258" s="80">
        <v>44802</v>
      </c>
      <c r="AA5258" s="1"/>
    </row>
    <row r="5259" spans="2:28">
      <c r="B5259" s="66">
        <v>44782</v>
      </c>
      <c r="C5259" s="67">
        <v>44792</v>
      </c>
      <c r="D5259" s="68" t="s">
        <v>50</v>
      </c>
      <c r="E5259" s="70" t="s">
        <v>51</v>
      </c>
      <c r="F5259" s="4" t="s">
        <v>2128</v>
      </c>
      <c r="G5259" s="67">
        <v>44790</v>
      </c>
      <c r="H5259" s="101">
        <v>44807</v>
      </c>
      <c r="I5259" s="71">
        <f t="shared" si="287"/>
        <v>17</v>
      </c>
      <c r="J5259" s="72" t="s">
        <v>195</v>
      </c>
      <c r="K5259" s="72" t="s">
        <v>1014</v>
      </c>
      <c r="L5259" s="73">
        <v>1</v>
      </c>
      <c r="M5259" s="73" t="s">
        <v>91</v>
      </c>
      <c r="N5259" s="68" t="str">
        <f>VLOOKUP(K5259,[1]人員授權表!D$3:G$249,4,0)</f>
        <v>無機</v>
      </c>
      <c r="O5259" s="70" t="str">
        <f>IF(J5259=[1]人員授權表!$C$85,"Casper李羿勳",IF(J5259=[1]人員授權表!$C$188,"Iring陳俊明",IF(J5259=[1]人員授權表!$C$189,"Brian陳泓霖",VLOOKUP(K5259,[1]人員授權表!D$2:E$249,2,FALSE))))</f>
        <v>Iring陳俊明</v>
      </c>
      <c r="P5259" s="67">
        <f t="shared" si="289"/>
        <v>44805</v>
      </c>
      <c r="Q5259" s="75" t="str">
        <f t="shared" si="288"/>
        <v>週四</v>
      </c>
      <c r="R5259" s="80">
        <v>44797</v>
      </c>
      <c r="AA5259" s="1"/>
    </row>
    <row r="5260" spans="2:28">
      <c r="B5260" s="66">
        <v>44782</v>
      </c>
      <c r="C5260" s="67">
        <v>44792</v>
      </c>
      <c r="D5260" s="68" t="s">
        <v>50</v>
      </c>
      <c r="E5260" s="70" t="s">
        <v>51</v>
      </c>
      <c r="F5260" s="4" t="s">
        <v>2129</v>
      </c>
      <c r="G5260" s="67">
        <v>44790</v>
      </c>
      <c r="H5260" s="101">
        <v>44807</v>
      </c>
      <c r="I5260" s="71">
        <f t="shared" si="287"/>
        <v>17</v>
      </c>
      <c r="J5260" s="72" t="s">
        <v>477</v>
      </c>
      <c r="K5260" s="72" t="s">
        <v>478</v>
      </c>
      <c r="L5260" s="73">
        <v>1</v>
      </c>
      <c r="M5260" s="73" t="s">
        <v>91</v>
      </c>
      <c r="N5260" s="68" t="str">
        <f>VLOOKUP(K5260,[1]人員授權表!D$3:G$249,4,0)</f>
        <v>有機</v>
      </c>
      <c r="O5260" s="70" t="str">
        <f>IF(J5260=[1]人員授權表!$C$85,"Casper李羿勳",IF(J5260=[1]人員授權表!$C$188,"Iring陳俊明",IF(J5260=[1]人員授權表!$C$189,"Brian陳泓霖",VLOOKUP(K5260,[1]人員授權表!D$2:E$249,2,FALSE))))</f>
        <v>Casper李羿勳</v>
      </c>
      <c r="P5260" s="67">
        <f t="shared" si="289"/>
        <v>44805</v>
      </c>
      <c r="Q5260" s="75" t="str">
        <f t="shared" si="288"/>
        <v>週四</v>
      </c>
      <c r="R5260" s="80">
        <v>44805</v>
      </c>
      <c r="AA5260" s="1"/>
    </row>
    <row r="5261" spans="2:28">
      <c r="B5261" s="66">
        <v>44790</v>
      </c>
      <c r="D5261" s="68" t="s">
        <v>50</v>
      </c>
      <c r="E5261" s="70" t="s">
        <v>82</v>
      </c>
      <c r="F5261" s="4" t="s">
        <v>2130</v>
      </c>
      <c r="G5261" s="67">
        <v>44795</v>
      </c>
      <c r="H5261" s="67">
        <v>44808</v>
      </c>
      <c r="I5261" s="71">
        <f t="shared" si="287"/>
        <v>13</v>
      </c>
      <c r="J5261" s="72" t="s">
        <v>139</v>
      </c>
      <c r="K5261" s="72" t="s">
        <v>140</v>
      </c>
      <c r="L5261" s="73">
        <v>1</v>
      </c>
      <c r="M5261" s="73" t="s">
        <v>91</v>
      </c>
      <c r="N5261" s="68" t="str">
        <f>VLOOKUP(K5261,[1]人員授權表!D$3:G$249,4,0)</f>
        <v>無機</v>
      </c>
      <c r="O5261" s="70" t="str">
        <f>IF(J5261=[1]人員授權表!$C$85,"Casper李羿勳",IF(J5261=[1]人員授權表!$C$188,"Iring陳俊明",IF(J5261=[1]人員授權表!$C$189,"Brian陳泓霖",VLOOKUP(K5261,[1]人員授權表!D$2:E$249,2,FALSE))))</f>
        <v>Brian陳泓霖</v>
      </c>
      <c r="P5261" s="67">
        <f t="shared" si="289"/>
        <v>44806</v>
      </c>
      <c r="Q5261" s="75" t="str">
        <f t="shared" si="288"/>
        <v>週五</v>
      </c>
      <c r="R5261" s="80">
        <v>44804</v>
      </c>
      <c r="AA5261" s="1"/>
    </row>
    <row r="5262" spans="2:28">
      <c r="B5262" s="66">
        <v>44790</v>
      </c>
      <c r="D5262" s="68" t="s">
        <v>50</v>
      </c>
      <c r="E5262" s="70" t="s">
        <v>82</v>
      </c>
      <c r="F5262" s="4" t="s">
        <v>2130</v>
      </c>
      <c r="G5262" s="67">
        <v>44795</v>
      </c>
      <c r="H5262" s="67">
        <v>44808</v>
      </c>
      <c r="I5262" s="71">
        <f t="shared" si="287"/>
        <v>13</v>
      </c>
      <c r="J5262" s="72" t="s">
        <v>277</v>
      </c>
      <c r="K5262" s="72" t="s">
        <v>154</v>
      </c>
      <c r="L5262" s="73">
        <v>1</v>
      </c>
      <c r="M5262" s="73" t="s">
        <v>91</v>
      </c>
      <c r="N5262" s="68" t="str">
        <f>VLOOKUP(K5262,[1]人員授權表!D$3:G$249,4,0)</f>
        <v>無機</v>
      </c>
      <c r="O5262" s="70" t="str">
        <f>IF(J5262=[1]人員授權表!$C$85,"Casper李羿勳",IF(J5262=[1]人員授權表!$C$188,"Iring陳俊明",IF(J5262=[1]人員授權表!$C$189,"Brian陳泓霖",VLOOKUP(K5262,[1]人員授權表!D$2:E$249,2,FALSE))))</f>
        <v>Ken張智凱</v>
      </c>
      <c r="P5262" s="67">
        <f t="shared" si="289"/>
        <v>44806</v>
      </c>
      <c r="Q5262" s="75" t="str">
        <f t="shared" si="288"/>
        <v>週五</v>
      </c>
      <c r="R5262" s="80">
        <v>44799</v>
      </c>
      <c r="AA5262" s="1"/>
    </row>
    <row r="5263" spans="2:28">
      <c r="B5263" s="66">
        <v>44790</v>
      </c>
      <c r="D5263" s="68" t="s">
        <v>50</v>
      </c>
      <c r="E5263" s="70" t="s">
        <v>82</v>
      </c>
      <c r="F5263" s="4" t="s">
        <v>2130</v>
      </c>
      <c r="G5263" s="67">
        <v>44795</v>
      </c>
      <c r="H5263" s="67">
        <v>44808</v>
      </c>
      <c r="I5263" s="71">
        <f t="shared" si="287"/>
        <v>13</v>
      </c>
      <c r="J5263" s="72" t="s">
        <v>137</v>
      </c>
      <c r="K5263" s="72" t="s">
        <v>138</v>
      </c>
      <c r="L5263" s="73">
        <v>1</v>
      </c>
      <c r="M5263" s="73" t="s">
        <v>91</v>
      </c>
      <c r="N5263" s="68" t="str">
        <f>VLOOKUP(K5263,[1]人員授權表!D$3:G$249,4,0)</f>
        <v>無機</v>
      </c>
      <c r="O5263" s="70" t="s">
        <v>99</v>
      </c>
      <c r="P5263" s="67">
        <f t="shared" si="289"/>
        <v>44806</v>
      </c>
      <c r="Q5263" s="75" t="str">
        <f t="shared" si="288"/>
        <v>週五</v>
      </c>
      <c r="R5263" s="80">
        <v>44804</v>
      </c>
      <c r="AA5263" s="1"/>
    </row>
    <row r="5264" spans="2:28">
      <c r="B5264" s="66">
        <v>44790</v>
      </c>
      <c r="D5264" s="68" t="s">
        <v>50</v>
      </c>
      <c r="E5264" s="70" t="s">
        <v>82</v>
      </c>
      <c r="F5264" s="4" t="s">
        <v>2130</v>
      </c>
      <c r="G5264" s="67">
        <v>44795</v>
      </c>
      <c r="H5264" s="67">
        <v>44808</v>
      </c>
      <c r="I5264" s="71">
        <f t="shared" si="287"/>
        <v>13</v>
      </c>
      <c r="J5264" s="72" t="s">
        <v>148</v>
      </c>
      <c r="K5264" s="72" t="s">
        <v>149</v>
      </c>
      <c r="L5264" s="73">
        <v>1</v>
      </c>
      <c r="M5264" s="73" t="s">
        <v>91</v>
      </c>
      <c r="N5264" s="68" t="str">
        <f>VLOOKUP(K5264,[1]人員授權表!D$3:G$249,4,0)</f>
        <v>無機</v>
      </c>
      <c r="O5264" s="70" t="str">
        <f>IF(J5264=[1]人員授權表!$C$85,"Casper李羿勳",IF(J5264=[1]人員授權表!$C$188,"Iring陳俊明",IF(J5264=[1]人員授權表!$C$189,"Brian陳泓霖",VLOOKUP(K5264,[1]人員授權表!D$2:E$249,2,FALSE))))</f>
        <v>Vicky游崴涵</v>
      </c>
      <c r="P5264" s="67">
        <f t="shared" si="289"/>
        <v>44806</v>
      </c>
      <c r="Q5264" s="75" t="str">
        <f t="shared" si="288"/>
        <v>週五</v>
      </c>
      <c r="R5264" s="80">
        <v>44797</v>
      </c>
      <c r="AA5264" s="1"/>
    </row>
    <row r="5265" spans="2:27">
      <c r="B5265" s="66">
        <v>44790</v>
      </c>
      <c r="D5265" s="68" t="s">
        <v>50</v>
      </c>
      <c r="E5265" s="70" t="s">
        <v>82</v>
      </c>
      <c r="F5265" s="4" t="s">
        <v>2131</v>
      </c>
      <c r="G5265" s="67">
        <v>44795</v>
      </c>
      <c r="H5265" s="67">
        <v>44808</v>
      </c>
      <c r="I5265" s="71">
        <f t="shared" si="287"/>
        <v>13</v>
      </c>
      <c r="J5265" s="72" t="s">
        <v>139</v>
      </c>
      <c r="K5265" s="72" t="s">
        <v>140</v>
      </c>
      <c r="L5265" s="73">
        <v>1</v>
      </c>
      <c r="M5265" s="73" t="s">
        <v>91</v>
      </c>
      <c r="N5265" s="68" t="str">
        <f>VLOOKUP(K5265,[1]人員授權表!D$3:G$249,4,0)</f>
        <v>無機</v>
      </c>
      <c r="O5265" s="70" t="str">
        <f>IF(J5265=[1]人員授權表!$C$85,"Casper李羿勳",IF(J5265=[1]人員授權表!$C$188,"Iring陳俊明",IF(J5265=[1]人員授權表!$C$189,"Brian陳泓霖",VLOOKUP(K5265,[1]人員授權表!D$2:E$249,2,FALSE))))</f>
        <v>Brian陳泓霖</v>
      </c>
      <c r="P5265" s="67">
        <f t="shared" si="289"/>
        <v>44806</v>
      </c>
      <c r="Q5265" s="75" t="str">
        <f t="shared" si="288"/>
        <v>週五</v>
      </c>
      <c r="R5265" s="80">
        <v>44804</v>
      </c>
      <c r="AA5265" s="1"/>
    </row>
    <row r="5266" spans="2:27">
      <c r="B5266" s="66">
        <v>44790</v>
      </c>
      <c r="D5266" s="68" t="s">
        <v>50</v>
      </c>
      <c r="E5266" s="70" t="s">
        <v>82</v>
      </c>
      <c r="F5266" s="4" t="s">
        <v>2131</v>
      </c>
      <c r="G5266" s="67">
        <v>44795</v>
      </c>
      <c r="H5266" s="67">
        <v>44808</v>
      </c>
      <c r="I5266" s="71">
        <f t="shared" si="287"/>
        <v>13</v>
      </c>
      <c r="J5266" s="72" t="s">
        <v>277</v>
      </c>
      <c r="K5266" s="72" t="s">
        <v>154</v>
      </c>
      <c r="L5266" s="73">
        <v>1</v>
      </c>
      <c r="M5266" s="73" t="s">
        <v>91</v>
      </c>
      <c r="N5266" s="68" t="str">
        <f>VLOOKUP(K5266,[1]人員授權表!D$3:G$249,4,0)</f>
        <v>無機</v>
      </c>
      <c r="O5266" s="70" t="str">
        <f>IF(J5266=[1]人員授權表!$C$85,"Casper李羿勳",IF(J5266=[1]人員授權表!$C$188,"Iring陳俊明",IF(J5266=[1]人員授權表!$C$189,"Brian陳泓霖",VLOOKUP(K5266,[1]人員授權表!D$2:E$249,2,FALSE))))</f>
        <v>Ken張智凱</v>
      </c>
      <c r="P5266" s="67">
        <f t="shared" si="289"/>
        <v>44806</v>
      </c>
      <c r="Q5266" s="75" t="str">
        <f t="shared" si="288"/>
        <v>週五</v>
      </c>
      <c r="R5266" s="80">
        <v>44799</v>
      </c>
      <c r="AA5266" s="1"/>
    </row>
    <row r="5267" spans="2:27">
      <c r="B5267" s="66">
        <v>44790</v>
      </c>
      <c r="D5267" s="68" t="s">
        <v>50</v>
      </c>
      <c r="E5267" s="70" t="s">
        <v>82</v>
      </c>
      <c r="F5267" s="4" t="s">
        <v>2131</v>
      </c>
      <c r="G5267" s="67">
        <v>44795</v>
      </c>
      <c r="H5267" s="67">
        <v>44808</v>
      </c>
      <c r="I5267" s="71">
        <f t="shared" si="287"/>
        <v>13</v>
      </c>
      <c r="J5267" s="72" t="s">
        <v>137</v>
      </c>
      <c r="K5267" s="72" t="s">
        <v>138</v>
      </c>
      <c r="L5267" s="73">
        <v>1</v>
      </c>
      <c r="M5267" s="73" t="s">
        <v>91</v>
      </c>
      <c r="N5267" s="68" t="str">
        <f>VLOOKUP(K5267,[1]人員授權表!D$3:G$249,4,0)</f>
        <v>無機</v>
      </c>
      <c r="O5267" s="70" t="s">
        <v>99</v>
      </c>
      <c r="P5267" s="67">
        <f t="shared" si="289"/>
        <v>44806</v>
      </c>
      <c r="Q5267" s="75" t="str">
        <f t="shared" si="288"/>
        <v>週五</v>
      </c>
      <c r="R5267" s="80">
        <v>44804</v>
      </c>
      <c r="AA5267" s="1"/>
    </row>
    <row r="5268" spans="2:27">
      <c r="B5268" s="66">
        <v>44790</v>
      </c>
      <c r="D5268" s="68" t="s">
        <v>50</v>
      </c>
      <c r="E5268" s="70" t="s">
        <v>82</v>
      </c>
      <c r="F5268" s="4" t="s">
        <v>2131</v>
      </c>
      <c r="G5268" s="67">
        <v>44795</v>
      </c>
      <c r="H5268" s="67">
        <v>44808</v>
      </c>
      <c r="I5268" s="71">
        <f t="shared" si="287"/>
        <v>13</v>
      </c>
      <c r="J5268" s="72" t="s">
        <v>148</v>
      </c>
      <c r="K5268" s="72" t="s">
        <v>149</v>
      </c>
      <c r="L5268" s="73">
        <v>1</v>
      </c>
      <c r="M5268" s="73" t="s">
        <v>91</v>
      </c>
      <c r="N5268" s="68" t="str">
        <f>VLOOKUP(K5268,[1]人員授權表!D$3:G$249,4,0)</f>
        <v>無機</v>
      </c>
      <c r="O5268" s="70" t="str">
        <f>IF(J5268=[1]人員授權表!$C$85,"Casper李羿勳",IF(J5268=[1]人員授權表!$C$188,"Iring陳俊明",IF(J5268=[1]人員授權表!$C$189,"Brian陳泓霖",VLOOKUP(K5268,[1]人員授權表!D$2:E$249,2,FALSE))))</f>
        <v>Vicky游崴涵</v>
      </c>
      <c r="P5268" s="67">
        <f t="shared" si="289"/>
        <v>44806</v>
      </c>
      <c r="Q5268" s="75" t="str">
        <f t="shared" si="288"/>
        <v>週五</v>
      </c>
      <c r="R5268" s="80">
        <v>44797</v>
      </c>
      <c r="AA5268" s="1"/>
    </row>
    <row r="5269" spans="2:27">
      <c r="B5269" s="66">
        <v>44790</v>
      </c>
      <c r="D5269" s="68" t="s">
        <v>50</v>
      </c>
      <c r="E5269" s="70" t="s">
        <v>82</v>
      </c>
      <c r="F5269" s="4" t="s">
        <v>2132</v>
      </c>
      <c r="G5269" s="67">
        <v>44795</v>
      </c>
      <c r="H5269" s="67">
        <v>44808</v>
      </c>
      <c r="I5269" s="71">
        <f t="shared" si="287"/>
        <v>13</v>
      </c>
      <c r="J5269" s="72" t="s">
        <v>139</v>
      </c>
      <c r="K5269" s="72" t="s">
        <v>140</v>
      </c>
      <c r="L5269" s="73">
        <v>1</v>
      </c>
      <c r="M5269" s="73" t="s">
        <v>91</v>
      </c>
      <c r="N5269" s="68" t="str">
        <f>VLOOKUP(K5269,[1]人員授權表!D$3:G$249,4,0)</f>
        <v>無機</v>
      </c>
      <c r="O5269" s="70" t="str">
        <f>IF(J5269=[1]人員授權表!$C$85,"Casper李羿勳",IF(J5269=[1]人員授權表!$C$188,"Iring陳俊明",IF(J5269=[1]人員授權表!$C$189,"Brian陳泓霖",VLOOKUP(K5269,[1]人員授權表!D$2:E$249,2,FALSE))))</f>
        <v>Brian陳泓霖</v>
      </c>
      <c r="P5269" s="67">
        <f t="shared" si="289"/>
        <v>44806</v>
      </c>
      <c r="Q5269" s="75" t="str">
        <f t="shared" si="288"/>
        <v>週五</v>
      </c>
      <c r="R5269" s="80">
        <v>44804</v>
      </c>
      <c r="AA5269" s="1"/>
    </row>
    <row r="5270" spans="2:27">
      <c r="B5270" s="66">
        <v>44790</v>
      </c>
      <c r="D5270" s="68" t="s">
        <v>50</v>
      </c>
      <c r="E5270" s="70" t="s">
        <v>82</v>
      </c>
      <c r="F5270" s="4" t="s">
        <v>2132</v>
      </c>
      <c r="G5270" s="67">
        <v>44795</v>
      </c>
      <c r="H5270" s="67">
        <v>44808</v>
      </c>
      <c r="I5270" s="71">
        <f t="shared" si="287"/>
        <v>13</v>
      </c>
      <c r="J5270" s="72" t="s">
        <v>277</v>
      </c>
      <c r="K5270" s="72" t="s">
        <v>154</v>
      </c>
      <c r="L5270" s="73">
        <v>1</v>
      </c>
      <c r="M5270" s="73" t="s">
        <v>91</v>
      </c>
      <c r="N5270" s="68" t="str">
        <f>VLOOKUP(K5270,[1]人員授權表!D$3:G$249,4,0)</f>
        <v>無機</v>
      </c>
      <c r="O5270" s="70" t="str">
        <f>IF(J5270=[1]人員授權表!$C$85,"Casper李羿勳",IF(J5270=[1]人員授權表!$C$188,"Iring陳俊明",IF(J5270=[1]人員授權表!$C$189,"Brian陳泓霖",VLOOKUP(K5270,[1]人員授權表!D$2:E$249,2,FALSE))))</f>
        <v>Ken張智凱</v>
      </c>
      <c r="P5270" s="67">
        <f t="shared" si="289"/>
        <v>44806</v>
      </c>
      <c r="Q5270" s="75" t="str">
        <f t="shared" si="288"/>
        <v>週五</v>
      </c>
      <c r="R5270" s="80">
        <v>44799</v>
      </c>
      <c r="AA5270" s="1"/>
    </row>
    <row r="5271" spans="2:27">
      <c r="B5271" s="66">
        <v>44790</v>
      </c>
      <c r="D5271" s="68" t="s">
        <v>50</v>
      </c>
      <c r="E5271" s="70" t="s">
        <v>82</v>
      </c>
      <c r="F5271" s="4" t="s">
        <v>2132</v>
      </c>
      <c r="G5271" s="67">
        <v>44795</v>
      </c>
      <c r="H5271" s="67">
        <v>44808</v>
      </c>
      <c r="I5271" s="71">
        <f t="shared" si="287"/>
        <v>13</v>
      </c>
      <c r="J5271" s="72" t="s">
        <v>137</v>
      </c>
      <c r="K5271" s="72" t="s">
        <v>138</v>
      </c>
      <c r="L5271" s="73">
        <v>1</v>
      </c>
      <c r="M5271" s="73" t="s">
        <v>91</v>
      </c>
      <c r="N5271" s="68" t="str">
        <f>VLOOKUP(K5271,[1]人員授權表!D$3:G$249,4,0)</f>
        <v>無機</v>
      </c>
      <c r="O5271" s="70" t="s">
        <v>99</v>
      </c>
      <c r="P5271" s="67">
        <f t="shared" si="289"/>
        <v>44806</v>
      </c>
      <c r="Q5271" s="75" t="str">
        <f t="shared" si="288"/>
        <v>週五</v>
      </c>
      <c r="R5271" s="80">
        <v>44804</v>
      </c>
      <c r="AA5271" s="1"/>
    </row>
    <row r="5272" spans="2:27">
      <c r="B5272" s="66">
        <v>44790</v>
      </c>
      <c r="D5272" s="68" t="s">
        <v>50</v>
      </c>
      <c r="E5272" s="70" t="s">
        <v>82</v>
      </c>
      <c r="F5272" s="4" t="s">
        <v>2132</v>
      </c>
      <c r="G5272" s="67">
        <v>44795</v>
      </c>
      <c r="H5272" s="67">
        <v>44808</v>
      </c>
      <c r="I5272" s="71">
        <f t="shared" si="287"/>
        <v>13</v>
      </c>
      <c r="J5272" s="72" t="s">
        <v>148</v>
      </c>
      <c r="K5272" s="72" t="s">
        <v>149</v>
      </c>
      <c r="L5272" s="73">
        <v>1</v>
      </c>
      <c r="M5272" s="73" t="s">
        <v>91</v>
      </c>
      <c r="N5272" s="68" t="str">
        <f>VLOOKUP(K5272,[1]人員授權表!D$3:G$249,4,0)</f>
        <v>無機</v>
      </c>
      <c r="O5272" s="70" t="str">
        <f>IF(J5272=[1]人員授權表!$C$85,"Casper李羿勳",IF(J5272=[1]人員授權表!$C$188,"Iring陳俊明",IF(J5272=[1]人員授權表!$C$189,"Brian陳泓霖",VLOOKUP(K5272,[1]人員授權表!D$2:E$249,2,FALSE))))</f>
        <v>Vicky游崴涵</v>
      </c>
      <c r="P5272" s="67">
        <f t="shared" si="289"/>
        <v>44806</v>
      </c>
      <c r="Q5272" s="75" t="str">
        <f t="shared" si="288"/>
        <v>週五</v>
      </c>
      <c r="R5272" s="80">
        <v>44797</v>
      </c>
      <c r="AA5272" s="1"/>
    </row>
    <row r="5273" spans="2:27">
      <c r="B5273" s="66">
        <v>44782</v>
      </c>
      <c r="C5273" s="67">
        <v>44785</v>
      </c>
      <c r="D5273" s="114" t="s">
        <v>1854</v>
      </c>
      <c r="E5273" s="89" t="s">
        <v>879</v>
      </c>
      <c r="F5273" s="115" t="s">
        <v>2092</v>
      </c>
      <c r="G5273" s="105">
        <v>44792</v>
      </c>
      <c r="H5273" s="105">
        <v>44808</v>
      </c>
      <c r="I5273" s="71">
        <f t="shared" si="287"/>
        <v>16</v>
      </c>
      <c r="J5273" s="106" t="s">
        <v>186</v>
      </c>
      <c r="K5273" s="106" t="s">
        <v>187</v>
      </c>
      <c r="L5273" s="100"/>
      <c r="M5273" s="73" t="s">
        <v>91</v>
      </c>
      <c r="N5273" s="107" t="str">
        <f>VLOOKUP(K5273,[1]人員授權表!D$3:G$249,4,0)</f>
        <v>無機</v>
      </c>
      <c r="O5273" s="90" t="str">
        <f>IF(J5273=[1]人員授權表!$C$85,"Casper李羿勳",IF(J5273=[1]人員授權表!$C$188,"Iring陳俊明",IF(J5273=[1]人員授權表!$C$189,"Brian陳泓霖",VLOOKUP(K5273,[1]人員授權表!D$2:E$249,2,FALSE))))</f>
        <v>Ruby黃家蓁</v>
      </c>
      <c r="P5273" s="105">
        <f t="shared" ref="P5273:P5278" si="290">H5273-3</f>
        <v>44805</v>
      </c>
      <c r="Q5273" s="75" t="str">
        <f t="shared" si="288"/>
        <v>週四</v>
      </c>
      <c r="R5273" s="116" t="s">
        <v>1854</v>
      </c>
      <c r="AA5273" s="1"/>
    </row>
    <row r="5274" spans="2:27">
      <c r="B5274" s="66">
        <v>44782</v>
      </c>
      <c r="C5274" s="67">
        <v>44785</v>
      </c>
      <c r="D5274" s="114" t="s">
        <v>1854</v>
      </c>
      <c r="E5274" s="89" t="s">
        <v>879</v>
      </c>
      <c r="F5274" s="115" t="s">
        <v>2092</v>
      </c>
      <c r="G5274" s="105">
        <v>44792</v>
      </c>
      <c r="H5274" s="105">
        <v>44808</v>
      </c>
      <c r="I5274" s="71">
        <f t="shared" si="287"/>
        <v>16</v>
      </c>
      <c r="J5274" s="106" t="s">
        <v>194</v>
      </c>
      <c r="K5274" s="106" t="s">
        <v>880</v>
      </c>
      <c r="L5274" s="100"/>
      <c r="M5274" s="73" t="s">
        <v>91</v>
      </c>
      <c r="N5274" s="107" t="str">
        <f>VLOOKUP(K5274,[1]人員授權表!D$3:G$249,4,0)</f>
        <v>無機</v>
      </c>
      <c r="O5274" s="90" t="str">
        <f>IF(J5274=[1]人員授權表!$C$85,"Casper李羿勳",IF(J5274=[1]人員授權表!$C$188,"Iring陳俊明",IF(J5274=[1]人員授權表!$C$189,"Brian陳泓霖",VLOOKUP(K5274,[1]人員授權表!D$2:E$249,2,FALSE))))</f>
        <v>Ruby黃家蓁</v>
      </c>
      <c r="P5274" s="105">
        <f t="shared" si="290"/>
        <v>44805</v>
      </c>
      <c r="Q5274" s="75" t="str">
        <f t="shared" si="288"/>
        <v>週四</v>
      </c>
      <c r="R5274" s="116" t="s">
        <v>1854</v>
      </c>
      <c r="AA5274" s="1"/>
    </row>
    <row r="5275" spans="2:27">
      <c r="B5275" s="66">
        <v>44782</v>
      </c>
      <c r="C5275" s="67">
        <v>44785</v>
      </c>
      <c r="D5275" s="114" t="s">
        <v>1854</v>
      </c>
      <c r="E5275" s="89" t="s">
        <v>879</v>
      </c>
      <c r="F5275" s="115" t="s">
        <v>2092</v>
      </c>
      <c r="G5275" s="105">
        <v>44792</v>
      </c>
      <c r="H5275" s="105">
        <v>44808</v>
      </c>
      <c r="I5275" s="71">
        <f t="shared" si="287"/>
        <v>16</v>
      </c>
      <c r="J5275" s="106" t="s">
        <v>204</v>
      </c>
      <c r="K5275" s="106" t="s">
        <v>205</v>
      </c>
      <c r="L5275" s="100"/>
      <c r="M5275" s="73" t="s">
        <v>91</v>
      </c>
      <c r="N5275" s="107" t="str">
        <f>VLOOKUP(K5275,[1]人員授權表!D$3:G$249,4,0)</f>
        <v>無機</v>
      </c>
      <c r="O5275" s="90" t="str">
        <f>IF(J5275=[1]人員授權表!$C$85,"Casper李羿勳",IF(J5275=[1]人員授權表!$C$188,"Iring陳俊明",IF(J5275=[1]人員授權表!$C$189,"Brian陳泓霖",VLOOKUP(K5275,[1]人員授權表!D$2:E$249,2,FALSE))))</f>
        <v>Iring陳俊明</v>
      </c>
      <c r="P5275" s="105">
        <f t="shared" si="290"/>
        <v>44805</v>
      </c>
      <c r="Q5275" s="75" t="str">
        <f t="shared" si="288"/>
        <v>週四</v>
      </c>
      <c r="R5275" s="116" t="s">
        <v>1854</v>
      </c>
      <c r="AA5275" s="1"/>
    </row>
    <row r="5276" spans="2:27">
      <c r="B5276" s="66">
        <v>44782</v>
      </c>
      <c r="C5276" s="67">
        <v>44785</v>
      </c>
      <c r="D5276" s="114" t="s">
        <v>1854</v>
      </c>
      <c r="E5276" s="89" t="s">
        <v>879</v>
      </c>
      <c r="F5276" s="115" t="s">
        <v>2092</v>
      </c>
      <c r="G5276" s="105">
        <v>44792</v>
      </c>
      <c r="H5276" s="105">
        <v>44808</v>
      </c>
      <c r="I5276" s="71">
        <f t="shared" si="287"/>
        <v>16</v>
      </c>
      <c r="J5276" s="106" t="s">
        <v>195</v>
      </c>
      <c r="K5276" s="106" t="s">
        <v>196</v>
      </c>
      <c r="L5276" s="100"/>
      <c r="M5276" s="73" t="s">
        <v>91</v>
      </c>
      <c r="N5276" s="107" t="str">
        <f>VLOOKUP(K5276,[1]人員授權表!D$3:G$249,4,0)</f>
        <v>無機</v>
      </c>
      <c r="O5276" s="90" t="str">
        <f>IF(J5276=[1]人員授權表!$C$85,"Casper李羿勳",IF(J5276=[1]人員授權表!$C$188,"Iring陳俊明",IF(J5276=[1]人員授權表!$C$189,"Brian陳泓霖",VLOOKUP(K5276,[1]人員授權表!D$2:E$249,2,FALSE))))</f>
        <v>Debby胡萱黛</v>
      </c>
      <c r="P5276" s="105">
        <f t="shared" si="290"/>
        <v>44805</v>
      </c>
      <c r="Q5276" s="75" t="str">
        <f t="shared" si="288"/>
        <v>週四</v>
      </c>
      <c r="R5276" s="116" t="s">
        <v>1854</v>
      </c>
      <c r="AA5276" s="1"/>
    </row>
    <row r="5277" spans="2:27">
      <c r="B5277" s="66">
        <v>44782</v>
      </c>
      <c r="C5277" s="67">
        <v>44785</v>
      </c>
      <c r="D5277" s="114" t="s">
        <v>1854</v>
      </c>
      <c r="E5277" s="89" t="s">
        <v>879</v>
      </c>
      <c r="F5277" s="115" t="s">
        <v>2092</v>
      </c>
      <c r="G5277" s="105">
        <v>44792</v>
      </c>
      <c r="H5277" s="105">
        <v>44808</v>
      </c>
      <c r="I5277" s="71">
        <f t="shared" si="287"/>
        <v>16</v>
      </c>
      <c r="J5277" s="106" t="s">
        <v>169</v>
      </c>
      <c r="K5277" s="106" t="s">
        <v>170</v>
      </c>
      <c r="L5277" s="100"/>
      <c r="M5277" s="73" t="s">
        <v>91</v>
      </c>
      <c r="N5277" s="107" t="str">
        <f>VLOOKUP(K5277,[1]人員授權表!D$3:G$249,4,0)</f>
        <v>有機</v>
      </c>
      <c r="O5277" s="90" t="str">
        <f>IF(J5277=[1]人員授權表!$C$85,"Casper李羿勳",IF(J5277=[1]人員授權表!$C$188,"Iring陳俊明",IF(J5277=[1]人員授權表!$C$189,"Brian陳泓霖",VLOOKUP(K5277,[1]人員授權表!D$2:E$249,2,FALSE))))</f>
        <v>Elle黃雅琪&amp;
Marco陳鴻鈞</v>
      </c>
      <c r="P5277" s="105">
        <f t="shared" si="290"/>
        <v>44805</v>
      </c>
      <c r="Q5277" s="75" t="str">
        <f t="shared" si="288"/>
        <v>週四</v>
      </c>
      <c r="R5277" s="116" t="s">
        <v>1854</v>
      </c>
      <c r="AA5277" s="1"/>
    </row>
    <row r="5278" spans="2:27">
      <c r="B5278" s="66">
        <v>44782</v>
      </c>
      <c r="C5278" s="67">
        <v>44785</v>
      </c>
      <c r="D5278" s="114" t="s">
        <v>1854</v>
      </c>
      <c r="E5278" s="89" t="s">
        <v>879</v>
      </c>
      <c r="F5278" s="115" t="s">
        <v>2092</v>
      </c>
      <c r="G5278" s="105">
        <v>44792</v>
      </c>
      <c r="H5278" s="105">
        <v>44808</v>
      </c>
      <c r="I5278" s="71">
        <f t="shared" si="287"/>
        <v>16</v>
      </c>
      <c r="J5278" s="106" t="s">
        <v>181</v>
      </c>
      <c r="K5278" s="106" t="s">
        <v>182</v>
      </c>
      <c r="L5278" s="100"/>
      <c r="M5278" s="73" t="s">
        <v>91</v>
      </c>
      <c r="N5278" s="107" t="str">
        <f>VLOOKUP(K5278,[1]人員授權表!D$3:G$249,4,0)</f>
        <v>有機</v>
      </c>
      <c r="O5278" s="90" t="str">
        <f>IF(J5278=[1]人員授權表!$C$85,"Casper李羿勳",IF(J5278=[1]人員授權表!$C$188,"Iring陳俊明",IF(J5278=[1]人員授權表!$C$189,"Brian陳泓霖",VLOOKUP(K5278,[1]人員授權表!D$2:E$249,2,FALSE))))</f>
        <v>Sara王淑玲</v>
      </c>
      <c r="P5278" s="105">
        <f t="shared" si="290"/>
        <v>44805</v>
      </c>
      <c r="Q5278" s="75" t="str">
        <f t="shared" si="288"/>
        <v>週四</v>
      </c>
      <c r="R5278" s="116" t="s">
        <v>1854</v>
      </c>
      <c r="AA5278" s="1"/>
    </row>
    <row r="5279" spans="2:27">
      <c r="B5279" s="66">
        <v>44784</v>
      </c>
      <c r="C5279" s="67">
        <v>44811</v>
      </c>
      <c r="D5279" s="68" t="s">
        <v>50</v>
      </c>
      <c r="E5279" s="70" t="s">
        <v>879</v>
      </c>
      <c r="F5279" s="4" t="s">
        <v>2133</v>
      </c>
      <c r="G5279" s="67">
        <v>44788</v>
      </c>
      <c r="H5279" s="67">
        <v>44808</v>
      </c>
      <c r="I5279" s="71">
        <f t="shared" si="287"/>
        <v>20</v>
      </c>
      <c r="J5279" s="72" t="s">
        <v>181</v>
      </c>
      <c r="K5279" s="72" t="s">
        <v>182</v>
      </c>
      <c r="L5279" s="73">
        <v>25</v>
      </c>
      <c r="M5279" s="73" t="s">
        <v>104</v>
      </c>
      <c r="N5279" s="68" t="str">
        <f>VLOOKUP(K5279,[1]人員授權表!D$3:G$249,4,0)</f>
        <v>有機</v>
      </c>
      <c r="O5279" s="70" t="str">
        <f>IF(J5279=[1]人員授權表!$C$85,"Casper李羿勳",IF(J5279=[1]人員授權表!$C$188,"Iring陳俊明",IF(J5279=[1]人員授權表!$C$189,"Brian陳泓霖",VLOOKUP(K5279,[1]人員授權表!D$2:E$249,2,FALSE))))</f>
        <v>Sara王淑玲</v>
      </c>
      <c r="P5279" s="67">
        <f t="shared" ref="P5279:P5342" si="291">H5279-2</f>
        <v>44806</v>
      </c>
      <c r="Q5279" s="75" t="str">
        <f t="shared" si="288"/>
        <v>週五</v>
      </c>
      <c r="R5279" s="80">
        <v>44803</v>
      </c>
      <c r="AA5279" s="1"/>
    </row>
    <row r="5280" spans="2:27">
      <c r="B5280" s="66">
        <v>44796</v>
      </c>
      <c r="D5280" s="68" t="s">
        <v>50</v>
      </c>
      <c r="E5280" s="70" t="s">
        <v>1418</v>
      </c>
      <c r="F5280" s="4" t="s">
        <v>1998</v>
      </c>
      <c r="G5280" s="67">
        <v>44795</v>
      </c>
      <c r="H5280" s="67">
        <v>44809</v>
      </c>
      <c r="I5280" s="71">
        <f t="shared" si="287"/>
        <v>14</v>
      </c>
      <c r="J5280" s="72" t="s">
        <v>133</v>
      </c>
      <c r="K5280" s="72" t="s">
        <v>134</v>
      </c>
      <c r="L5280" s="73">
        <v>1</v>
      </c>
      <c r="M5280" s="73" t="s">
        <v>108</v>
      </c>
      <c r="N5280" s="68" t="str">
        <f>VLOOKUP(K5280,[1]人員授權表!D$3:G$249,4,0)</f>
        <v>無機</v>
      </c>
      <c r="O5280" s="70" t="str">
        <f>IF(J5280=[1]人員授權表!$C$85,"Casper李羿勳",IF(J5280=[1]人員授權表!$C$188,"Iring陳俊明",IF(J5280=[1]人員授權表!$C$189,"Brian陳泓霖",VLOOKUP(K5280,[1]人員授權表!D$2:E$249,2,FALSE))))</f>
        <v>Brian陳泓霖</v>
      </c>
      <c r="P5280" s="67">
        <f t="shared" si="291"/>
        <v>44807</v>
      </c>
      <c r="Q5280" s="75" t="str">
        <f t="shared" si="288"/>
        <v>週六</v>
      </c>
      <c r="R5280" s="80">
        <v>44806</v>
      </c>
      <c r="AA5280" s="1"/>
    </row>
    <row r="5281" spans="2:28">
      <c r="B5281" s="66">
        <v>44796</v>
      </c>
      <c r="D5281" s="68" t="s">
        <v>50</v>
      </c>
      <c r="E5281" s="70" t="s">
        <v>1418</v>
      </c>
      <c r="F5281" s="4" t="s">
        <v>1999</v>
      </c>
      <c r="G5281" s="67">
        <v>44795</v>
      </c>
      <c r="H5281" s="67">
        <v>44809</v>
      </c>
      <c r="I5281" s="71">
        <f t="shared" si="287"/>
        <v>14</v>
      </c>
      <c r="J5281" s="72" t="s">
        <v>133</v>
      </c>
      <c r="K5281" s="72" t="s">
        <v>134</v>
      </c>
      <c r="L5281" s="73">
        <v>1</v>
      </c>
      <c r="M5281" s="73" t="s">
        <v>108</v>
      </c>
      <c r="N5281" s="68" t="str">
        <f>VLOOKUP(K5281,[1]人員授權表!D$3:G$249,4,0)</f>
        <v>無機</v>
      </c>
      <c r="O5281" s="70" t="str">
        <f>IF(J5281=[1]人員授權表!$C$85,"Casper李羿勳",IF(J5281=[1]人員授權表!$C$188,"Iring陳俊明",IF(J5281=[1]人員授權表!$C$189,"Brian陳泓霖",VLOOKUP(K5281,[1]人員授權表!D$2:E$249,2,FALSE))))</f>
        <v>Brian陳泓霖</v>
      </c>
      <c r="P5281" s="67">
        <f t="shared" si="291"/>
        <v>44807</v>
      </c>
      <c r="Q5281" s="75" t="str">
        <f t="shared" si="288"/>
        <v>週六</v>
      </c>
      <c r="R5281" s="80">
        <v>44806</v>
      </c>
      <c r="AA5281" s="1"/>
    </row>
    <row r="5282" spans="2:28">
      <c r="B5282" s="66">
        <v>44803</v>
      </c>
      <c r="D5282" s="68" t="s">
        <v>50</v>
      </c>
      <c r="E5282" s="70" t="s">
        <v>1418</v>
      </c>
      <c r="F5282" s="4" t="s">
        <v>2134</v>
      </c>
      <c r="G5282" s="67">
        <v>44802</v>
      </c>
      <c r="H5282" s="67">
        <v>44809</v>
      </c>
      <c r="I5282" s="71">
        <f t="shared" si="287"/>
        <v>7</v>
      </c>
      <c r="J5282" s="72" t="s">
        <v>102</v>
      </c>
      <c r="K5282" s="72" t="s">
        <v>103</v>
      </c>
      <c r="L5282" s="73">
        <v>1</v>
      </c>
      <c r="M5282" s="73" t="s">
        <v>108</v>
      </c>
      <c r="N5282" s="68" t="str">
        <f>VLOOKUP(K5282,[1]人員授權表!D$3:G$249,4,0)</f>
        <v>無機</v>
      </c>
      <c r="O5282" s="70" t="s">
        <v>99</v>
      </c>
      <c r="P5282" s="67">
        <f t="shared" si="291"/>
        <v>44807</v>
      </c>
      <c r="Q5282" s="75" t="str">
        <f t="shared" si="288"/>
        <v>週六</v>
      </c>
      <c r="R5282" s="80">
        <v>44805</v>
      </c>
      <c r="AA5282" s="102">
        <v>15</v>
      </c>
      <c r="AB5282" s="103" t="s">
        <v>1955</v>
      </c>
    </row>
    <row r="5283" spans="2:28">
      <c r="B5283" s="66">
        <v>44785</v>
      </c>
      <c r="C5283" s="67">
        <v>44795</v>
      </c>
      <c r="D5283" s="68" t="s">
        <v>50</v>
      </c>
      <c r="E5283" s="70" t="s">
        <v>82</v>
      </c>
      <c r="F5283" s="4" t="s">
        <v>2135</v>
      </c>
      <c r="G5283" s="67">
        <v>44788</v>
      </c>
      <c r="H5283" s="101">
        <v>44809</v>
      </c>
      <c r="I5283" s="71">
        <f t="shared" si="287"/>
        <v>21</v>
      </c>
      <c r="J5283" s="72" t="s">
        <v>102</v>
      </c>
      <c r="K5283" s="72" t="s">
        <v>103</v>
      </c>
      <c r="L5283" s="73">
        <v>5</v>
      </c>
      <c r="M5283" s="73" t="s">
        <v>104</v>
      </c>
      <c r="N5283" s="68" t="str">
        <f>VLOOKUP(K5283,[1]人員授權表!D$3:G$249,4,0)</f>
        <v>無機</v>
      </c>
      <c r="O5283" s="70" t="s">
        <v>99</v>
      </c>
      <c r="P5283" s="67">
        <f t="shared" si="291"/>
        <v>44807</v>
      </c>
      <c r="Q5283" s="75" t="str">
        <f t="shared" si="288"/>
        <v>週六</v>
      </c>
      <c r="R5283" s="80">
        <v>44800</v>
      </c>
      <c r="AA5283" s="1">
        <v>12</v>
      </c>
    </row>
    <row r="5284" spans="2:28">
      <c r="B5284" s="66">
        <v>44790</v>
      </c>
      <c r="C5284" s="67">
        <v>44796</v>
      </c>
      <c r="D5284" s="68" t="s">
        <v>50</v>
      </c>
      <c r="E5284" s="70" t="s">
        <v>82</v>
      </c>
      <c r="F5284" s="4" t="s">
        <v>2136</v>
      </c>
      <c r="G5284" s="67">
        <v>44795</v>
      </c>
      <c r="H5284" s="101">
        <v>44809</v>
      </c>
      <c r="I5284" s="71">
        <f t="shared" si="287"/>
        <v>14</v>
      </c>
      <c r="J5284" s="72" t="s">
        <v>137</v>
      </c>
      <c r="K5284" s="72" t="s">
        <v>138</v>
      </c>
      <c r="L5284" s="73">
        <v>1</v>
      </c>
      <c r="M5284" s="73" t="s">
        <v>91</v>
      </c>
      <c r="N5284" s="68" t="str">
        <f>VLOOKUP(K5284,[1]人員授權表!D$3:G$249,4,0)</f>
        <v>無機</v>
      </c>
      <c r="O5284" s="70" t="s">
        <v>99</v>
      </c>
      <c r="P5284" s="67">
        <f t="shared" si="291"/>
        <v>44807</v>
      </c>
      <c r="Q5284" s="75" t="str">
        <f t="shared" si="288"/>
        <v>週六</v>
      </c>
      <c r="R5284" s="80">
        <v>44804</v>
      </c>
      <c r="AA5284" s="1"/>
    </row>
    <row r="5285" spans="2:28">
      <c r="B5285" s="66">
        <v>44790</v>
      </c>
      <c r="C5285" s="67">
        <v>44796</v>
      </c>
      <c r="D5285" s="68" t="s">
        <v>50</v>
      </c>
      <c r="E5285" s="70" t="s">
        <v>82</v>
      </c>
      <c r="F5285" s="4" t="s">
        <v>2136</v>
      </c>
      <c r="G5285" s="67">
        <v>44795</v>
      </c>
      <c r="H5285" s="101">
        <v>44809</v>
      </c>
      <c r="I5285" s="71">
        <f t="shared" si="287"/>
        <v>14</v>
      </c>
      <c r="J5285" s="72" t="s">
        <v>139</v>
      </c>
      <c r="K5285" s="72" t="s">
        <v>140</v>
      </c>
      <c r="L5285" s="73">
        <v>1</v>
      </c>
      <c r="M5285" s="73" t="s">
        <v>91</v>
      </c>
      <c r="N5285" s="68" t="str">
        <f>VLOOKUP(K5285,[1]人員授權表!D$3:G$249,4,0)</f>
        <v>無機</v>
      </c>
      <c r="O5285" s="70" t="str">
        <f>IF(J5285=[1]人員授權表!$C$85,"Casper李羿勳",IF(J5285=[1]人員授權表!$C$188,"Iring陳俊明",IF(J5285=[1]人員授權表!$C$189,"Brian陳泓霖",VLOOKUP(K5285,[1]人員授權表!D$2:E$249,2,FALSE))))</f>
        <v>Brian陳泓霖</v>
      </c>
      <c r="P5285" s="67">
        <f t="shared" si="291"/>
        <v>44807</v>
      </c>
      <c r="Q5285" s="75" t="str">
        <f t="shared" si="288"/>
        <v>週六</v>
      </c>
      <c r="R5285" s="80">
        <v>44804</v>
      </c>
      <c r="AA5285" s="1"/>
    </row>
    <row r="5286" spans="2:28">
      <c r="B5286" s="66">
        <v>44790</v>
      </c>
      <c r="C5286" s="67">
        <v>44796</v>
      </c>
      <c r="D5286" s="68" t="s">
        <v>50</v>
      </c>
      <c r="E5286" s="70" t="s">
        <v>82</v>
      </c>
      <c r="F5286" s="4" t="s">
        <v>2136</v>
      </c>
      <c r="G5286" s="67">
        <v>44795</v>
      </c>
      <c r="H5286" s="101">
        <v>44809</v>
      </c>
      <c r="I5286" s="71">
        <f t="shared" si="287"/>
        <v>14</v>
      </c>
      <c r="J5286" s="72" t="s">
        <v>141</v>
      </c>
      <c r="K5286" s="72" t="s">
        <v>142</v>
      </c>
      <c r="L5286" s="73">
        <v>1</v>
      </c>
      <c r="M5286" s="73" t="s">
        <v>91</v>
      </c>
      <c r="N5286" s="68" t="str">
        <f>VLOOKUP(K5286,[1]人員授權表!D$3:G$249,4,0)</f>
        <v>無機</v>
      </c>
      <c r="O5286" s="70" t="str">
        <f>IF(J5286=[1]人員授權表!$C$85,"Casper李羿勳",IF(J5286=[1]人員授權表!$C$188,"Iring陳俊明",IF(J5286=[1]人員授權表!$C$189,"Brian陳泓霖",VLOOKUP(K5286,[1]人員授權表!D$2:E$249,2,FALSE))))</f>
        <v>Dennis陳汶宏</v>
      </c>
      <c r="P5286" s="67">
        <f t="shared" si="291"/>
        <v>44807</v>
      </c>
      <c r="Q5286" s="75" t="str">
        <f t="shared" si="288"/>
        <v>週六</v>
      </c>
      <c r="R5286" s="80">
        <v>44804</v>
      </c>
      <c r="AA5286" s="1"/>
    </row>
    <row r="5287" spans="2:28">
      <c r="B5287" s="66">
        <v>44790</v>
      </c>
      <c r="C5287" s="67">
        <v>44796</v>
      </c>
      <c r="D5287" s="68" t="s">
        <v>50</v>
      </c>
      <c r="E5287" s="70" t="s">
        <v>82</v>
      </c>
      <c r="F5287" s="4" t="s">
        <v>2136</v>
      </c>
      <c r="G5287" s="67">
        <v>44795</v>
      </c>
      <c r="H5287" s="101">
        <v>44809</v>
      </c>
      <c r="I5287" s="71">
        <f t="shared" si="287"/>
        <v>14</v>
      </c>
      <c r="J5287" s="72" t="s">
        <v>125</v>
      </c>
      <c r="K5287" s="72" t="s">
        <v>144</v>
      </c>
      <c r="L5287" s="73">
        <v>1</v>
      </c>
      <c r="M5287" s="73" t="s">
        <v>91</v>
      </c>
      <c r="N5287" s="68" t="str">
        <f>VLOOKUP(K5287,[1]人員授權表!D$3:G$249,4,0)</f>
        <v>有機</v>
      </c>
      <c r="O5287" s="70" t="str">
        <f>IF(J5287=[1]人員授權表!$C$85,"Casper李羿勳",IF(J5287=[1]人員授權表!$C$188,"Iring陳俊明",IF(J5287=[1]人員授權表!$C$189,"Brian陳泓霖",VLOOKUP(K5287,[1]人員授權表!D$2:E$249,2,FALSE))))</f>
        <v>Lucy黃詩婷</v>
      </c>
      <c r="P5287" s="67">
        <f t="shared" si="291"/>
        <v>44807</v>
      </c>
      <c r="Q5287" s="75" t="str">
        <f t="shared" si="288"/>
        <v>週六</v>
      </c>
      <c r="R5287" s="80">
        <v>44804</v>
      </c>
      <c r="AA5287" s="1"/>
    </row>
    <row r="5288" spans="2:28">
      <c r="B5288" s="66">
        <v>44790</v>
      </c>
      <c r="C5288" s="67">
        <v>44796</v>
      </c>
      <c r="D5288" s="68" t="s">
        <v>50</v>
      </c>
      <c r="E5288" s="70" t="s">
        <v>82</v>
      </c>
      <c r="F5288" s="4" t="s">
        <v>2136</v>
      </c>
      <c r="G5288" s="67">
        <v>44795</v>
      </c>
      <c r="H5288" s="101">
        <v>44809</v>
      </c>
      <c r="I5288" s="71">
        <f t="shared" si="287"/>
        <v>14</v>
      </c>
      <c r="J5288" s="72" t="s">
        <v>145</v>
      </c>
      <c r="K5288" s="72" t="s">
        <v>146</v>
      </c>
      <c r="L5288" s="73">
        <v>1</v>
      </c>
      <c r="M5288" s="73" t="s">
        <v>91</v>
      </c>
      <c r="N5288" s="68" t="str">
        <f>VLOOKUP(K5288,[1]人員授權表!D$3:G$249,4,0)</f>
        <v>無機</v>
      </c>
      <c r="O5288" s="70" t="str">
        <f>IF(J5288=[1]人員授權表!$C$85,"Casper李羿勳",IF(J5288=[1]人員授權表!$C$188,"Iring陳俊明",IF(J5288=[1]人員授權表!$C$189,"Brian陳泓霖",VLOOKUP(K5288,[1]人員授權表!D$2:E$249,2,FALSE))))</f>
        <v>Jack劉念忻</v>
      </c>
      <c r="P5288" s="67">
        <f t="shared" si="291"/>
        <v>44807</v>
      </c>
      <c r="Q5288" s="75" t="str">
        <f t="shared" si="288"/>
        <v>週六</v>
      </c>
      <c r="R5288" s="80">
        <v>44798</v>
      </c>
      <c r="AA5288" s="1"/>
    </row>
    <row r="5289" spans="2:28">
      <c r="B5289" s="66">
        <v>44790</v>
      </c>
      <c r="C5289" s="67">
        <v>44796</v>
      </c>
      <c r="D5289" s="68" t="s">
        <v>50</v>
      </c>
      <c r="E5289" s="70" t="s">
        <v>82</v>
      </c>
      <c r="F5289" s="4" t="s">
        <v>2137</v>
      </c>
      <c r="G5289" s="67">
        <v>44795</v>
      </c>
      <c r="H5289" s="101">
        <v>44809</v>
      </c>
      <c r="I5289" s="71">
        <f t="shared" si="287"/>
        <v>14</v>
      </c>
      <c r="J5289" s="72" t="s">
        <v>137</v>
      </c>
      <c r="K5289" s="72" t="s">
        <v>138</v>
      </c>
      <c r="L5289" s="73">
        <v>3</v>
      </c>
      <c r="M5289" s="73" t="s">
        <v>91</v>
      </c>
      <c r="N5289" s="68" t="str">
        <f>VLOOKUP(K5289,[1]人員授權表!D$3:G$249,4,0)</f>
        <v>無機</v>
      </c>
      <c r="O5289" s="70" t="s">
        <v>99</v>
      </c>
      <c r="P5289" s="67">
        <f t="shared" si="291"/>
        <v>44807</v>
      </c>
      <c r="Q5289" s="75" t="str">
        <f t="shared" si="288"/>
        <v>週六</v>
      </c>
      <c r="R5289" s="80">
        <v>44804</v>
      </c>
      <c r="AA5289" s="1"/>
    </row>
    <row r="5290" spans="2:28">
      <c r="B5290" s="66">
        <v>44790</v>
      </c>
      <c r="C5290" s="67">
        <v>44796</v>
      </c>
      <c r="D5290" s="68" t="s">
        <v>50</v>
      </c>
      <c r="E5290" s="70" t="s">
        <v>82</v>
      </c>
      <c r="F5290" s="4" t="s">
        <v>2137</v>
      </c>
      <c r="G5290" s="67">
        <v>44795</v>
      </c>
      <c r="H5290" s="101">
        <v>44809</v>
      </c>
      <c r="I5290" s="71">
        <f t="shared" si="287"/>
        <v>14</v>
      </c>
      <c r="J5290" s="72" t="s">
        <v>139</v>
      </c>
      <c r="K5290" s="72" t="s">
        <v>140</v>
      </c>
      <c r="L5290" s="73">
        <v>3</v>
      </c>
      <c r="M5290" s="73" t="s">
        <v>91</v>
      </c>
      <c r="N5290" s="68" t="str">
        <f>VLOOKUP(K5290,[1]人員授權表!D$3:G$249,4,0)</f>
        <v>無機</v>
      </c>
      <c r="O5290" s="70" t="str">
        <f>IF(J5290=[1]人員授權表!$C$85,"Casper李羿勳",IF(J5290=[1]人員授權表!$C$188,"Iring陳俊明",IF(J5290=[1]人員授權表!$C$189,"Brian陳泓霖",VLOOKUP(K5290,[1]人員授權表!D$2:E$249,2,FALSE))))</f>
        <v>Brian陳泓霖</v>
      </c>
      <c r="P5290" s="67">
        <f t="shared" si="291"/>
        <v>44807</v>
      </c>
      <c r="Q5290" s="75" t="str">
        <f t="shared" si="288"/>
        <v>週六</v>
      </c>
      <c r="R5290" s="80">
        <v>44804</v>
      </c>
      <c r="AA5290" s="1"/>
    </row>
    <row r="5291" spans="2:28">
      <c r="B5291" s="66">
        <v>44790</v>
      </c>
      <c r="C5291" s="67">
        <v>44796</v>
      </c>
      <c r="D5291" s="68" t="s">
        <v>50</v>
      </c>
      <c r="E5291" s="70" t="s">
        <v>82</v>
      </c>
      <c r="F5291" s="4" t="s">
        <v>2137</v>
      </c>
      <c r="G5291" s="67">
        <v>44795</v>
      </c>
      <c r="H5291" s="101">
        <v>44809</v>
      </c>
      <c r="I5291" s="71">
        <f t="shared" si="287"/>
        <v>14</v>
      </c>
      <c r="J5291" s="72" t="s">
        <v>125</v>
      </c>
      <c r="K5291" s="72" t="s">
        <v>144</v>
      </c>
      <c r="L5291" s="73">
        <v>3</v>
      </c>
      <c r="M5291" s="73" t="s">
        <v>91</v>
      </c>
      <c r="N5291" s="68" t="str">
        <f>VLOOKUP(K5291,[1]人員授權表!D$3:G$249,4,0)</f>
        <v>有機</v>
      </c>
      <c r="O5291" s="70" t="str">
        <f>IF(J5291=[1]人員授權表!$C$85,"Casper李羿勳",IF(J5291=[1]人員授權表!$C$188,"Iring陳俊明",IF(J5291=[1]人員授權表!$C$189,"Brian陳泓霖",VLOOKUP(K5291,[1]人員授權表!D$2:E$249,2,FALSE))))</f>
        <v>Lucy黃詩婷</v>
      </c>
      <c r="P5291" s="67">
        <f t="shared" si="291"/>
        <v>44807</v>
      </c>
      <c r="Q5291" s="75" t="str">
        <f t="shared" si="288"/>
        <v>週六</v>
      </c>
      <c r="R5291" s="80">
        <v>44804</v>
      </c>
      <c r="AA5291" s="1"/>
    </row>
    <row r="5292" spans="2:28">
      <c r="C5292" s="67">
        <v>44803</v>
      </c>
      <c r="D5292" s="68" t="s">
        <v>62</v>
      </c>
      <c r="E5292" s="89" t="s">
        <v>82</v>
      </c>
      <c r="F5292" s="90" t="s">
        <v>2138</v>
      </c>
      <c r="G5292" s="92">
        <v>44795</v>
      </c>
      <c r="H5292" s="92">
        <v>44809</v>
      </c>
      <c r="I5292" s="71">
        <f t="shared" si="287"/>
        <v>14</v>
      </c>
      <c r="J5292" s="93" t="s">
        <v>186</v>
      </c>
      <c r="K5292" s="93" t="s">
        <v>134</v>
      </c>
      <c r="L5292" s="97"/>
      <c r="M5292" s="73" t="s">
        <v>104</v>
      </c>
      <c r="N5292" s="94" t="str">
        <f>VLOOKUP(K5292,[1]人員授權表!D$3:G$249,4,0)</f>
        <v>無機</v>
      </c>
      <c r="O5292" s="89" t="str">
        <f>IF(J5292=[1]人員授權表!$C$85,"Casper李羿勳",IF(J5292=[1]人員授權表!$C$188,"Iring陳俊明",IF(J5292=[1]人員授權表!$C$189,"Brian陳泓霖",VLOOKUP(K5292,[1]人員授權表!D$2:E$249,2,FALSE))))</f>
        <v>Brian陳泓霖</v>
      </c>
      <c r="P5292" s="92">
        <f t="shared" si="291"/>
        <v>44807</v>
      </c>
      <c r="Q5292" s="75" t="str">
        <f t="shared" si="288"/>
        <v>週六</v>
      </c>
      <c r="R5292" s="80" t="s">
        <v>713</v>
      </c>
      <c r="AA5292" s="1"/>
    </row>
    <row r="5293" spans="2:28">
      <c r="C5293" s="67">
        <v>44803</v>
      </c>
      <c r="D5293" s="68" t="s">
        <v>713</v>
      </c>
      <c r="E5293" s="89" t="s">
        <v>82</v>
      </c>
      <c r="F5293" s="90" t="s">
        <v>2139</v>
      </c>
      <c r="G5293" s="92">
        <v>44795</v>
      </c>
      <c r="H5293" s="92">
        <v>44809</v>
      </c>
      <c r="I5293" s="71">
        <f t="shared" si="287"/>
        <v>14</v>
      </c>
      <c r="J5293" s="93" t="s">
        <v>195</v>
      </c>
      <c r="K5293" s="93" t="s">
        <v>345</v>
      </c>
      <c r="L5293" s="97"/>
      <c r="M5293" s="73" t="s">
        <v>104</v>
      </c>
      <c r="N5293" s="94" t="str">
        <f>VLOOKUP(K5293,[1]人員授權表!D$3:G$249,4,0)</f>
        <v>無機</v>
      </c>
      <c r="O5293" s="89" t="str">
        <f>IF(J5293=[1]人員授權表!$C$85,"Casper李羿勳",IF(J5293=[1]人員授權表!$C$188,"Iring陳俊明",IF(J5293=[1]人員授權表!$C$189,"Brian陳泓霖",VLOOKUP(K5293,[1]人員授權表!D$2:E$249,2,FALSE))))</f>
        <v>Debby胡萱黛</v>
      </c>
      <c r="P5293" s="92">
        <f t="shared" si="291"/>
        <v>44807</v>
      </c>
      <c r="Q5293" s="75" t="str">
        <f t="shared" si="288"/>
        <v>週六</v>
      </c>
      <c r="R5293" s="80" t="s">
        <v>713</v>
      </c>
      <c r="AA5293" s="1"/>
    </row>
    <row r="5294" spans="2:28">
      <c r="C5294" s="67">
        <v>44803</v>
      </c>
      <c r="D5294" s="68" t="s">
        <v>713</v>
      </c>
      <c r="E5294" s="89" t="s">
        <v>82</v>
      </c>
      <c r="F5294" s="90" t="s">
        <v>2139</v>
      </c>
      <c r="G5294" s="92">
        <v>44795</v>
      </c>
      <c r="H5294" s="92">
        <v>44809</v>
      </c>
      <c r="I5294" s="71">
        <f t="shared" si="287"/>
        <v>14</v>
      </c>
      <c r="J5294" s="93" t="s">
        <v>204</v>
      </c>
      <c r="K5294" s="93" t="s">
        <v>488</v>
      </c>
      <c r="L5294" s="97"/>
      <c r="M5294" s="73" t="s">
        <v>104</v>
      </c>
      <c r="N5294" s="94" t="str">
        <f>VLOOKUP(K5294,[1]人員授權表!D$3:G$249,4,0)</f>
        <v>無機</v>
      </c>
      <c r="O5294" s="89" t="str">
        <f>IF(J5294=[1]人員授權表!$C$85,"Casper李羿勳",IF(J5294=[1]人員授權表!$C$188,"Iring陳俊明",IF(J5294=[1]人員授權表!$C$189,"Brian陳泓霖",VLOOKUP(K5294,[1]人員授權表!D$2:E$249,2,FALSE))))</f>
        <v>Iring陳俊明</v>
      </c>
      <c r="P5294" s="92">
        <f t="shared" si="291"/>
        <v>44807</v>
      </c>
      <c r="Q5294" s="75" t="str">
        <f t="shared" si="288"/>
        <v>週六</v>
      </c>
      <c r="R5294" s="80" t="s">
        <v>713</v>
      </c>
      <c r="AA5294" s="1"/>
    </row>
    <row r="5295" spans="2:28">
      <c r="B5295" s="66">
        <v>44790</v>
      </c>
      <c r="C5295" s="67">
        <v>44796</v>
      </c>
      <c r="D5295" s="68" t="s">
        <v>50</v>
      </c>
      <c r="E5295" s="70" t="s">
        <v>82</v>
      </c>
      <c r="F5295" s="4" t="s">
        <v>2140</v>
      </c>
      <c r="G5295" s="67">
        <v>44795</v>
      </c>
      <c r="H5295" s="101">
        <v>44809</v>
      </c>
      <c r="I5295" s="71">
        <f t="shared" si="287"/>
        <v>14</v>
      </c>
      <c r="J5295" s="72" t="s">
        <v>145</v>
      </c>
      <c r="K5295" s="72" t="s">
        <v>1795</v>
      </c>
      <c r="L5295" s="73">
        <v>1</v>
      </c>
      <c r="M5295" s="73" t="s">
        <v>91</v>
      </c>
      <c r="N5295" s="68" t="str">
        <f>VLOOKUP(K5295,[1]人員授權表!D$3:G$249,4,0)</f>
        <v>無機</v>
      </c>
      <c r="O5295" s="70" t="str">
        <f>IF(J5295=[1]人員授權表!$C$85,"Casper李羿勳",IF(J5295=[1]人員授權表!$C$188,"Iring陳俊明",IF(J5295=[1]人員授權表!$C$189,"Brian陳泓霖",VLOOKUP(K5295,[1]人員授權表!D$2:E$249,2,FALSE))))</f>
        <v>Jack劉念忻</v>
      </c>
      <c r="P5295" s="67">
        <f t="shared" si="291"/>
        <v>44807</v>
      </c>
      <c r="Q5295" s="75" t="str">
        <f t="shared" si="288"/>
        <v>週六</v>
      </c>
      <c r="R5295" s="80">
        <v>44798</v>
      </c>
      <c r="U5295" s="70">
        <v>1</v>
      </c>
      <c r="Y5295" s="78">
        <v>44809</v>
      </c>
      <c r="Z5295" s="79" t="s">
        <v>2141</v>
      </c>
      <c r="AA5295" s="1"/>
    </row>
    <row r="5296" spans="2:28">
      <c r="B5296" s="66">
        <v>44790</v>
      </c>
      <c r="C5296" s="67">
        <v>44796</v>
      </c>
      <c r="D5296" s="68" t="s">
        <v>50</v>
      </c>
      <c r="E5296" s="70" t="s">
        <v>82</v>
      </c>
      <c r="F5296" s="4" t="s">
        <v>2140</v>
      </c>
      <c r="G5296" s="67">
        <v>44795</v>
      </c>
      <c r="H5296" s="101">
        <v>44809</v>
      </c>
      <c r="I5296" s="71">
        <f t="shared" si="287"/>
        <v>14</v>
      </c>
      <c r="J5296" s="72" t="s">
        <v>141</v>
      </c>
      <c r="K5296" s="72" t="s">
        <v>142</v>
      </c>
      <c r="L5296" s="73">
        <v>1</v>
      </c>
      <c r="M5296" s="73" t="s">
        <v>91</v>
      </c>
      <c r="N5296" s="68" t="str">
        <f>VLOOKUP(K5296,[1]人員授權表!D$3:G$249,4,0)</f>
        <v>無機</v>
      </c>
      <c r="O5296" s="70" t="str">
        <f>IF(J5296=[1]人員授權表!$C$85,"Casper李羿勳",IF(J5296=[1]人員授權表!$C$188,"Iring陳俊明",IF(J5296=[1]人員授權表!$C$189,"Brian陳泓霖",VLOOKUP(K5296,[1]人員授權表!D$2:E$249,2,FALSE))))</f>
        <v>Dennis陳汶宏</v>
      </c>
      <c r="P5296" s="67">
        <f t="shared" si="291"/>
        <v>44807</v>
      </c>
      <c r="Q5296" s="75" t="str">
        <f t="shared" si="288"/>
        <v>週六</v>
      </c>
      <c r="R5296" s="80">
        <v>44804</v>
      </c>
      <c r="AA5296" s="1"/>
    </row>
    <row r="5297" spans="2:27">
      <c r="B5297" s="66">
        <v>44790</v>
      </c>
      <c r="C5297" s="67">
        <v>44796</v>
      </c>
      <c r="D5297" s="68" t="s">
        <v>50</v>
      </c>
      <c r="E5297" s="70" t="s">
        <v>82</v>
      </c>
      <c r="F5297" s="4" t="s">
        <v>2140</v>
      </c>
      <c r="G5297" s="67">
        <v>44795</v>
      </c>
      <c r="H5297" s="101">
        <v>44809</v>
      </c>
      <c r="I5297" s="71">
        <f t="shared" si="287"/>
        <v>14</v>
      </c>
      <c r="J5297" s="72" t="s">
        <v>137</v>
      </c>
      <c r="K5297" s="72" t="s">
        <v>138</v>
      </c>
      <c r="L5297" s="73">
        <v>1</v>
      </c>
      <c r="M5297" s="73" t="s">
        <v>91</v>
      </c>
      <c r="N5297" s="68" t="str">
        <f>VLOOKUP(K5297,[1]人員授權表!D$3:G$249,4,0)</f>
        <v>無機</v>
      </c>
      <c r="O5297" s="70" t="s">
        <v>99</v>
      </c>
      <c r="P5297" s="67">
        <f t="shared" si="291"/>
        <v>44807</v>
      </c>
      <c r="Q5297" s="75" t="str">
        <f t="shared" si="288"/>
        <v>週六</v>
      </c>
      <c r="R5297" s="80">
        <v>44804</v>
      </c>
      <c r="AA5297" s="1"/>
    </row>
    <row r="5298" spans="2:27">
      <c r="B5298" s="66">
        <v>44790</v>
      </c>
      <c r="C5298" s="67">
        <v>44796</v>
      </c>
      <c r="D5298" s="68" t="s">
        <v>50</v>
      </c>
      <c r="E5298" s="70" t="s">
        <v>82</v>
      </c>
      <c r="F5298" s="4" t="s">
        <v>2142</v>
      </c>
      <c r="G5298" s="67">
        <v>44795</v>
      </c>
      <c r="H5298" s="101">
        <v>44809</v>
      </c>
      <c r="I5298" s="71">
        <f t="shared" si="287"/>
        <v>14</v>
      </c>
      <c r="J5298" s="72" t="s">
        <v>137</v>
      </c>
      <c r="K5298" s="72" t="s">
        <v>138</v>
      </c>
      <c r="L5298" s="73">
        <v>2</v>
      </c>
      <c r="M5298" s="73" t="s">
        <v>91</v>
      </c>
      <c r="N5298" s="68" t="str">
        <f>VLOOKUP(K5298,[1]人員授權表!D$3:G$249,4,0)</f>
        <v>無機</v>
      </c>
      <c r="O5298" s="70" t="s">
        <v>99</v>
      </c>
      <c r="P5298" s="67">
        <f t="shared" si="291"/>
        <v>44807</v>
      </c>
      <c r="Q5298" s="75" t="str">
        <f t="shared" si="288"/>
        <v>週六</v>
      </c>
      <c r="R5298" s="80">
        <v>44804</v>
      </c>
      <c r="AA5298" s="1"/>
    </row>
    <row r="5299" spans="2:27">
      <c r="B5299" s="66">
        <v>44790</v>
      </c>
      <c r="C5299" s="67">
        <v>44796</v>
      </c>
      <c r="D5299" s="68" t="s">
        <v>50</v>
      </c>
      <c r="E5299" s="70" t="s">
        <v>82</v>
      </c>
      <c r="F5299" s="4" t="s">
        <v>2142</v>
      </c>
      <c r="G5299" s="67">
        <v>44795</v>
      </c>
      <c r="H5299" s="101">
        <v>44809</v>
      </c>
      <c r="I5299" s="71">
        <f t="shared" si="287"/>
        <v>14</v>
      </c>
      <c r="J5299" s="72" t="s">
        <v>139</v>
      </c>
      <c r="K5299" s="72" t="s">
        <v>140</v>
      </c>
      <c r="L5299" s="73">
        <v>2</v>
      </c>
      <c r="M5299" s="73" t="s">
        <v>91</v>
      </c>
      <c r="N5299" s="68" t="str">
        <f>VLOOKUP(K5299,[1]人員授權表!D$3:G$249,4,0)</f>
        <v>無機</v>
      </c>
      <c r="O5299" s="70" t="str">
        <f>IF(J5299=[1]人員授權表!$C$85,"Casper李羿勳",IF(J5299=[1]人員授權表!$C$188,"Iring陳俊明",IF(J5299=[1]人員授權表!$C$189,"Brian陳泓霖",VLOOKUP(K5299,[1]人員授權表!D$2:E$249,2,FALSE))))</f>
        <v>Brian陳泓霖</v>
      </c>
      <c r="P5299" s="67">
        <f t="shared" si="291"/>
        <v>44807</v>
      </c>
      <c r="Q5299" s="75" t="str">
        <f t="shared" si="288"/>
        <v>週六</v>
      </c>
      <c r="R5299" s="80">
        <v>44804</v>
      </c>
      <c r="AA5299" s="1"/>
    </row>
    <row r="5300" spans="2:27">
      <c r="B5300" s="66">
        <v>44790</v>
      </c>
      <c r="C5300" s="67">
        <v>44796</v>
      </c>
      <c r="D5300" s="68" t="s">
        <v>50</v>
      </c>
      <c r="E5300" s="70" t="s">
        <v>82</v>
      </c>
      <c r="F5300" s="4" t="s">
        <v>2142</v>
      </c>
      <c r="G5300" s="67">
        <v>44795</v>
      </c>
      <c r="H5300" s="101">
        <v>44809</v>
      </c>
      <c r="I5300" s="71">
        <f t="shared" si="287"/>
        <v>14</v>
      </c>
      <c r="J5300" s="72" t="s">
        <v>141</v>
      </c>
      <c r="K5300" s="72" t="s">
        <v>142</v>
      </c>
      <c r="L5300" s="73">
        <v>2</v>
      </c>
      <c r="M5300" s="73" t="s">
        <v>91</v>
      </c>
      <c r="N5300" s="68" t="str">
        <f>VLOOKUP(K5300,[1]人員授權表!D$3:G$249,4,0)</f>
        <v>無機</v>
      </c>
      <c r="O5300" s="70" t="str">
        <f>IF(J5300=[1]人員授權表!$C$85,"Casper李羿勳",IF(J5300=[1]人員授權表!$C$188,"Iring陳俊明",IF(J5300=[1]人員授權表!$C$189,"Brian陳泓霖",VLOOKUP(K5300,[1]人員授權表!D$2:E$249,2,FALSE))))</f>
        <v>Dennis陳汶宏</v>
      </c>
      <c r="P5300" s="67">
        <f t="shared" si="291"/>
        <v>44807</v>
      </c>
      <c r="Q5300" s="75" t="str">
        <f t="shared" si="288"/>
        <v>週六</v>
      </c>
      <c r="R5300" s="80">
        <v>44804</v>
      </c>
      <c r="AA5300" s="1"/>
    </row>
    <row r="5301" spans="2:27">
      <c r="B5301" s="66">
        <v>44790</v>
      </c>
      <c r="C5301" s="67">
        <v>44796</v>
      </c>
      <c r="D5301" s="68" t="s">
        <v>50</v>
      </c>
      <c r="E5301" s="70" t="s">
        <v>82</v>
      </c>
      <c r="F5301" s="4" t="s">
        <v>2142</v>
      </c>
      <c r="G5301" s="67">
        <v>44795</v>
      </c>
      <c r="H5301" s="101">
        <v>44809</v>
      </c>
      <c r="I5301" s="71">
        <f t="shared" si="287"/>
        <v>14</v>
      </c>
      <c r="J5301" s="72" t="s">
        <v>178</v>
      </c>
      <c r="K5301" s="72" t="s">
        <v>179</v>
      </c>
      <c r="L5301" s="73">
        <v>2</v>
      </c>
      <c r="M5301" s="73" t="s">
        <v>91</v>
      </c>
      <c r="N5301" s="68" t="str">
        <f>VLOOKUP(K5301,[1]人員授權表!D$3:G$249,4,0)</f>
        <v>無機</v>
      </c>
      <c r="O5301" s="70" t="s">
        <v>115</v>
      </c>
      <c r="P5301" s="67">
        <f t="shared" si="291"/>
        <v>44807</v>
      </c>
      <c r="Q5301" s="75" t="str">
        <f t="shared" si="288"/>
        <v>週六</v>
      </c>
      <c r="R5301" s="80">
        <v>44798</v>
      </c>
      <c r="AA5301" s="1"/>
    </row>
    <row r="5302" spans="2:27">
      <c r="B5302" s="66">
        <v>44790</v>
      </c>
      <c r="C5302" s="67">
        <v>44796</v>
      </c>
      <c r="D5302" s="68" t="s">
        <v>50</v>
      </c>
      <c r="E5302" s="70" t="s">
        <v>82</v>
      </c>
      <c r="F5302" s="4" t="s">
        <v>2142</v>
      </c>
      <c r="G5302" s="67">
        <v>44795</v>
      </c>
      <c r="H5302" s="101">
        <v>44809</v>
      </c>
      <c r="I5302" s="71">
        <f t="shared" si="287"/>
        <v>14</v>
      </c>
      <c r="J5302" s="72" t="s">
        <v>175</v>
      </c>
      <c r="K5302" s="72" t="s">
        <v>176</v>
      </c>
      <c r="L5302" s="73">
        <v>2</v>
      </c>
      <c r="M5302" s="73" t="s">
        <v>91</v>
      </c>
      <c r="N5302" s="68" t="str">
        <f>VLOOKUP(K5302,[1]人員授權表!D$3:G$249,4,0)</f>
        <v>無機</v>
      </c>
      <c r="O5302" s="70" t="s">
        <v>177</v>
      </c>
      <c r="P5302" s="67">
        <f t="shared" si="291"/>
        <v>44807</v>
      </c>
      <c r="Q5302" s="75" t="str">
        <f t="shared" si="288"/>
        <v>週六</v>
      </c>
      <c r="R5302" s="80">
        <v>44797</v>
      </c>
      <c r="AA5302" s="1"/>
    </row>
    <row r="5303" spans="2:27">
      <c r="B5303" s="66">
        <v>44790</v>
      </c>
      <c r="C5303" s="67">
        <v>44796</v>
      </c>
      <c r="D5303" s="68" t="s">
        <v>50</v>
      </c>
      <c r="E5303" s="70" t="s">
        <v>82</v>
      </c>
      <c r="F5303" s="4" t="s">
        <v>2142</v>
      </c>
      <c r="G5303" s="67">
        <v>44795</v>
      </c>
      <c r="H5303" s="101">
        <v>44809</v>
      </c>
      <c r="I5303" s="71">
        <f t="shared" si="287"/>
        <v>14</v>
      </c>
      <c r="J5303" s="72" t="s">
        <v>125</v>
      </c>
      <c r="K5303" s="72" t="s">
        <v>144</v>
      </c>
      <c r="L5303" s="73">
        <v>2</v>
      </c>
      <c r="M5303" s="73" t="s">
        <v>91</v>
      </c>
      <c r="N5303" s="68" t="str">
        <f>VLOOKUP(K5303,[1]人員授權表!D$3:G$249,4,0)</f>
        <v>有機</v>
      </c>
      <c r="O5303" s="70" t="str">
        <f>IF(J5303=[1]人員授權表!$C$85,"Casper李羿勳",IF(J5303=[1]人員授權表!$C$188,"Iring陳俊明",IF(J5303=[1]人員授權表!$C$189,"Brian陳泓霖",VLOOKUP(K5303,[1]人員授權表!D$2:E$249,2,FALSE))))</f>
        <v>Lucy黃詩婷</v>
      </c>
      <c r="P5303" s="67">
        <f t="shared" si="291"/>
        <v>44807</v>
      </c>
      <c r="Q5303" s="75" t="str">
        <f t="shared" si="288"/>
        <v>週六</v>
      </c>
      <c r="R5303" s="80">
        <v>44804</v>
      </c>
      <c r="AA5303" s="1"/>
    </row>
    <row r="5304" spans="2:27">
      <c r="B5304" s="66">
        <v>44790</v>
      </c>
      <c r="C5304" s="67">
        <v>44796</v>
      </c>
      <c r="D5304" s="68" t="s">
        <v>50</v>
      </c>
      <c r="E5304" s="70" t="s">
        <v>82</v>
      </c>
      <c r="F5304" s="4" t="s">
        <v>2142</v>
      </c>
      <c r="G5304" s="67">
        <v>44795</v>
      </c>
      <c r="H5304" s="101">
        <v>44809</v>
      </c>
      <c r="I5304" s="71">
        <f t="shared" si="287"/>
        <v>14</v>
      </c>
      <c r="J5304" s="72" t="s">
        <v>516</v>
      </c>
      <c r="K5304" s="72" t="s">
        <v>332</v>
      </c>
      <c r="L5304" s="73">
        <v>2</v>
      </c>
      <c r="M5304" s="73" t="s">
        <v>91</v>
      </c>
      <c r="N5304" s="68" t="str">
        <f>VLOOKUP(K5304,[1]人員授權表!D$3:G$249,4,0)</f>
        <v>有機</v>
      </c>
      <c r="O5304" s="70" t="str">
        <f>IF(J5304=[1]人員授權表!$C$85,"Casper李羿勳",IF(J5304=[1]人員授權表!$C$188,"Iring陳俊明",IF(J5304=[1]人員授權表!$C$189,"Brian陳泓霖",VLOOKUP(K5304,[1]人員授權表!D$2:E$249,2,FALSE))))</f>
        <v>Lucy黃詩婷</v>
      </c>
      <c r="P5304" s="67">
        <f t="shared" si="291"/>
        <v>44807</v>
      </c>
      <c r="Q5304" s="75" t="str">
        <f t="shared" si="288"/>
        <v>週六</v>
      </c>
      <c r="R5304" s="80">
        <v>44804</v>
      </c>
      <c r="AA5304" s="1"/>
    </row>
    <row r="5305" spans="2:27">
      <c r="B5305" s="66">
        <v>44790</v>
      </c>
      <c r="C5305" s="67">
        <v>44796</v>
      </c>
      <c r="D5305" s="68" t="s">
        <v>50</v>
      </c>
      <c r="E5305" s="70" t="s">
        <v>82</v>
      </c>
      <c r="F5305" s="4" t="s">
        <v>2142</v>
      </c>
      <c r="G5305" s="67">
        <v>44795</v>
      </c>
      <c r="H5305" s="101">
        <v>44809</v>
      </c>
      <c r="I5305" s="71">
        <f t="shared" si="287"/>
        <v>14</v>
      </c>
      <c r="J5305" s="72" t="s">
        <v>192</v>
      </c>
      <c r="K5305" s="72" t="s">
        <v>880</v>
      </c>
      <c r="L5305" s="73">
        <v>2</v>
      </c>
      <c r="M5305" s="73" t="s">
        <v>91</v>
      </c>
      <c r="N5305" s="68" t="str">
        <f>VLOOKUP(K5305,[1]人員授權表!D$3:G$249,4,0)</f>
        <v>無機</v>
      </c>
      <c r="O5305" s="70" t="str">
        <f>IF(J5305=[1]人員授權表!$C$85,"Casper李羿勳",IF(J5305=[1]人員授權表!$C$188,"Iring陳俊明",IF(J5305=[1]人員授權表!$C$189,"Brian陳泓霖",VLOOKUP(K5305,[1]人員授權表!D$2:E$249,2,FALSE))))</f>
        <v>Ruby黃家蓁</v>
      </c>
      <c r="P5305" s="67">
        <f t="shared" si="291"/>
        <v>44807</v>
      </c>
      <c r="Q5305" s="75" t="str">
        <f t="shared" si="288"/>
        <v>週六</v>
      </c>
      <c r="R5305" s="80">
        <v>44810</v>
      </c>
      <c r="V5305" s="70">
        <v>1</v>
      </c>
      <c r="Y5305" s="78">
        <v>44810</v>
      </c>
      <c r="AA5305" s="1"/>
    </row>
    <row r="5306" spans="2:27">
      <c r="B5306" s="66">
        <v>44790</v>
      </c>
      <c r="C5306" s="67">
        <v>44796</v>
      </c>
      <c r="D5306" s="68" t="s">
        <v>50</v>
      </c>
      <c r="E5306" s="70" t="s">
        <v>82</v>
      </c>
      <c r="F5306" s="4" t="s">
        <v>2142</v>
      </c>
      <c r="G5306" s="67">
        <v>44795</v>
      </c>
      <c r="H5306" s="101">
        <v>44809</v>
      </c>
      <c r="I5306" s="71">
        <f t="shared" si="287"/>
        <v>14</v>
      </c>
      <c r="J5306" s="72" t="s">
        <v>193</v>
      </c>
      <c r="K5306" s="72" t="s">
        <v>880</v>
      </c>
      <c r="L5306" s="73">
        <v>2</v>
      </c>
      <c r="M5306" s="73" t="s">
        <v>91</v>
      </c>
      <c r="N5306" s="68" t="str">
        <f>VLOOKUP(K5306,[1]人員授權表!D$3:G$249,4,0)</f>
        <v>無機</v>
      </c>
      <c r="O5306" s="70" t="str">
        <f>IF(J5306=[1]人員授權表!$C$85,"Casper李羿勳",IF(J5306=[1]人員授權表!$C$188,"Iring陳俊明",IF(J5306=[1]人員授權表!$C$189,"Brian陳泓霖",VLOOKUP(K5306,[1]人員授權表!D$2:E$249,2,FALSE))))</f>
        <v>Ruby黃家蓁</v>
      </c>
      <c r="P5306" s="67">
        <f t="shared" si="291"/>
        <v>44807</v>
      </c>
      <c r="Q5306" s="75" t="str">
        <f t="shared" si="288"/>
        <v>週六</v>
      </c>
      <c r="R5306" s="80">
        <v>44810</v>
      </c>
      <c r="V5306" s="70">
        <v>1</v>
      </c>
      <c r="Y5306" s="78">
        <v>44810</v>
      </c>
      <c r="AA5306" s="1"/>
    </row>
    <row r="5307" spans="2:27">
      <c r="B5307" s="66">
        <v>44782</v>
      </c>
      <c r="D5307" s="68" t="s">
        <v>50</v>
      </c>
      <c r="E5307" s="70" t="s">
        <v>51</v>
      </c>
      <c r="F5307" s="4" t="s">
        <v>2143</v>
      </c>
      <c r="G5307" s="67">
        <v>44791</v>
      </c>
      <c r="H5307" s="67">
        <v>44810</v>
      </c>
      <c r="I5307" s="71">
        <f t="shared" si="287"/>
        <v>19</v>
      </c>
      <c r="J5307" s="72" t="s">
        <v>60</v>
      </c>
      <c r="K5307" s="72" t="s">
        <v>61</v>
      </c>
      <c r="L5307" s="73">
        <v>1</v>
      </c>
      <c r="M5307" s="73" t="s">
        <v>91</v>
      </c>
      <c r="N5307" s="68" t="str">
        <f>VLOOKUP(K5307,[1]人員授權表!D$3:G$249,4,0)</f>
        <v>有機</v>
      </c>
      <c r="O5307" s="70" t="str">
        <f>IF(J5307=[1]人員授權表!$C$85,"Casper李羿勳",IF(J5307=[1]人員授權表!$C$188,"Iring陳俊明",IF(J5307=[1]人員授權表!$C$189,"Brian陳泓霖",VLOOKUP(K5307,[1]人員授權表!D$2:E$249,2,FALSE))))</f>
        <v>Marco陳鴻鈞</v>
      </c>
      <c r="P5307" s="67">
        <f t="shared" si="291"/>
        <v>44808</v>
      </c>
      <c r="Q5307" s="75" t="str">
        <f t="shared" si="288"/>
        <v>週日</v>
      </c>
      <c r="R5307" s="80">
        <v>44802</v>
      </c>
      <c r="AA5307" s="1"/>
    </row>
    <row r="5308" spans="2:27">
      <c r="B5308" s="66">
        <v>44782</v>
      </c>
      <c r="D5308" s="68" t="s">
        <v>50</v>
      </c>
      <c r="E5308" s="70" t="s">
        <v>51</v>
      </c>
      <c r="F5308" s="4" t="s">
        <v>2143</v>
      </c>
      <c r="G5308" s="67">
        <v>44791</v>
      </c>
      <c r="H5308" s="67">
        <v>44810</v>
      </c>
      <c r="I5308" s="71">
        <f t="shared" si="287"/>
        <v>19</v>
      </c>
      <c r="J5308" s="72" t="s">
        <v>53</v>
      </c>
      <c r="K5308" s="72" t="s">
        <v>54</v>
      </c>
      <c r="L5308" s="73">
        <v>1</v>
      </c>
      <c r="M5308" s="73" t="s">
        <v>91</v>
      </c>
      <c r="N5308" s="68" t="str">
        <f>VLOOKUP(K5308,[1]人員授權表!D$3:G$249,4,0)</f>
        <v>有機</v>
      </c>
      <c r="O5308" s="70" t="str">
        <f>IF(J5308=[1]人員授權表!$C$85,"Casper李羿勳",IF(J5308=[1]人員授權表!$C$188,"Iring陳俊明",IF(J5308=[1]人員授權表!$C$189,"Brian陳泓霖",VLOOKUP(K5308,[1]人員授權表!D$2:E$249,2,FALSE))))</f>
        <v>Marco陳鴻鈞</v>
      </c>
      <c r="P5308" s="67">
        <f t="shared" si="291"/>
        <v>44808</v>
      </c>
      <c r="Q5308" s="75" t="str">
        <f t="shared" si="288"/>
        <v>週日</v>
      </c>
      <c r="R5308" s="80">
        <v>44802</v>
      </c>
      <c r="AA5308" s="1"/>
    </row>
    <row r="5309" spans="2:27">
      <c r="B5309" s="66">
        <v>44795</v>
      </c>
      <c r="D5309" s="68" t="s">
        <v>50</v>
      </c>
      <c r="E5309" s="70" t="s">
        <v>879</v>
      </c>
      <c r="F5309" s="4" t="s">
        <v>2144</v>
      </c>
      <c r="G5309" s="67">
        <v>44791</v>
      </c>
      <c r="H5309" s="67">
        <v>44810</v>
      </c>
      <c r="I5309" s="71">
        <f t="shared" si="287"/>
        <v>19</v>
      </c>
      <c r="J5309" s="72" t="s">
        <v>69</v>
      </c>
      <c r="K5309" s="72" t="s">
        <v>70</v>
      </c>
      <c r="L5309" s="73">
        <v>3</v>
      </c>
      <c r="M5309" s="73" t="s">
        <v>91</v>
      </c>
      <c r="N5309" s="68" t="str">
        <f>VLOOKUP(K5309,[1]人員授權表!D$3:G$249,4,0)</f>
        <v>有機</v>
      </c>
      <c r="O5309" s="70" t="str">
        <f>IF(J5309=[1]人員授權表!$C$85,"Casper李羿勳",IF(J5309=[1]人員授權表!$C$188,"Iring陳俊明",IF(J5309=[1]人員授權表!$C$189,"Brian陳泓霖",VLOOKUP(K5309,[1]人員授權表!D$2:E$249,2,FALSE))))</f>
        <v>Casper李羿勳</v>
      </c>
      <c r="P5309" s="67">
        <f t="shared" si="291"/>
        <v>44808</v>
      </c>
      <c r="Q5309" s="75" t="str">
        <f t="shared" si="288"/>
        <v>週日</v>
      </c>
      <c r="R5309" s="80">
        <v>44804</v>
      </c>
      <c r="AA5309" s="1"/>
    </row>
    <row r="5310" spans="2:27">
      <c r="B5310" s="66">
        <v>44795</v>
      </c>
      <c r="D5310" s="68" t="s">
        <v>50</v>
      </c>
      <c r="E5310" s="70" t="s">
        <v>879</v>
      </c>
      <c r="F5310" s="4" t="s">
        <v>2144</v>
      </c>
      <c r="G5310" s="67">
        <v>44791</v>
      </c>
      <c r="H5310" s="67">
        <v>44810</v>
      </c>
      <c r="I5310" s="71">
        <f t="shared" si="287"/>
        <v>19</v>
      </c>
      <c r="J5310" s="72" t="s">
        <v>66</v>
      </c>
      <c r="K5310" s="72" t="s">
        <v>64</v>
      </c>
      <c r="L5310" s="73">
        <v>1</v>
      </c>
      <c r="M5310" s="73" t="s">
        <v>91</v>
      </c>
      <c r="N5310" s="68" t="str">
        <f>VLOOKUP(K5310,[1]人員授權表!D$3:G$249,4,0)</f>
        <v>有機</v>
      </c>
      <c r="O5310" s="70" t="str">
        <f>IF(J5310=[1]人員授權表!$C$85,"Casper李羿勳",IF(J5310=[1]人員授權表!$C$188,"Iring陳俊明",IF(J5310=[1]人員授權表!$C$189,"Brian陳泓霖",VLOOKUP(K5310,[1]人員授權表!D$2:E$249,2,FALSE))))</f>
        <v>Casper李羿勳</v>
      </c>
      <c r="P5310" s="67">
        <f t="shared" si="291"/>
        <v>44808</v>
      </c>
      <c r="Q5310" s="75" t="str">
        <f t="shared" si="288"/>
        <v>週日</v>
      </c>
      <c r="R5310" s="80">
        <v>44804</v>
      </c>
      <c r="AA5310" s="1"/>
    </row>
    <row r="5311" spans="2:27">
      <c r="B5311" s="66">
        <v>44795</v>
      </c>
      <c r="D5311" s="68" t="s">
        <v>50</v>
      </c>
      <c r="E5311" s="70" t="s">
        <v>879</v>
      </c>
      <c r="F5311" s="4" t="s">
        <v>2144</v>
      </c>
      <c r="G5311" s="67">
        <v>44791</v>
      </c>
      <c r="H5311" s="67">
        <v>44810</v>
      </c>
      <c r="I5311" s="71">
        <f t="shared" si="287"/>
        <v>19</v>
      </c>
      <c r="J5311" s="72" t="s">
        <v>425</v>
      </c>
      <c r="K5311" s="72" t="s">
        <v>426</v>
      </c>
      <c r="L5311" s="73">
        <v>1</v>
      </c>
      <c r="M5311" s="73" t="s">
        <v>91</v>
      </c>
      <c r="N5311" s="68" t="str">
        <f>VLOOKUP(K5311,[1]人員授權表!D$3:G$249,4,0)</f>
        <v>有機</v>
      </c>
      <c r="O5311" s="70" t="str">
        <f>IF(J5311=[1]人員授權表!$C$85,"Casper李羿勳",IF(J5311=[1]人員授權表!$C$188,"Iring陳俊明",IF(J5311=[1]人員授權表!$C$189,"Brian陳泓霖",VLOOKUP(K5311,[1]人員授權表!D$2:E$249,2,FALSE))))</f>
        <v>Mei林春美</v>
      </c>
      <c r="P5311" s="67">
        <f t="shared" si="291"/>
        <v>44808</v>
      </c>
      <c r="Q5311" s="75" t="str">
        <f t="shared" si="288"/>
        <v>週日</v>
      </c>
      <c r="R5311" s="80">
        <v>44802</v>
      </c>
      <c r="U5311" s="70">
        <v>2</v>
      </c>
      <c r="Y5311" s="78">
        <v>44837</v>
      </c>
      <c r="Z5311" s="79" t="s">
        <v>2145</v>
      </c>
      <c r="AA5311" s="1"/>
    </row>
    <row r="5312" spans="2:27">
      <c r="D5312" s="68" t="s">
        <v>50</v>
      </c>
      <c r="E5312" s="70" t="s">
        <v>82</v>
      </c>
      <c r="F5312" s="70" t="s">
        <v>2146</v>
      </c>
      <c r="G5312" s="67">
        <v>44796</v>
      </c>
      <c r="H5312" s="67">
        <v>44810</v>
      </c>
      <c r="I5312" s="71">
        <f t="shared" si="287"/>
        <v>14</v>
      </c>
      <c r="J5312" s="72" t="s">
        <v>186</v>
      </c>
      <c r="K5312" s="72" t="s">
        <v>187</v>
      </c>
      <c r="L5312" s="73">
        <v>14</v>
      </c>
      <c r="M5312" s="73" t="s">
        <v>79</v>
      </c>
      <c r="N5312" s="68" t="str">
        <f>VLOOKUP(K5312,[1]人員授權表!D$3:G$249,4,0)</f>
        <v>無機</v>
      </c>
      <c r="O5312" s="70" t="s">
        <v>191</v>
      </c>
      <c r="P5312" s="67">
        <f t="shared" si="291"/>
        <v>44808</v>
      </c>
      <c r="Q5312" s="75" t="str">
        <f t="shared" si="288"/>
        <v>週日</v>
      </c>
      <c r="R5312" s="80">
        <v>44818</v>
      </c>
      <c r="S5312" s="85">
        <v>44819</v>
      </c>
      <c r="V5312" s="70">
        <v>1</v>
      </c>
      <c r="Y5312" s="78">
        <v>44818</v>
      </c>
      <c r="Z5312" s="79" t="s">
        <v>2147</v>
      </c>
      <c r="AA5312" s="1"/>
    </row>
    <row r="5313" spans="4:27">
      <c r="D5313" s="68" t="s">
        <v>50</v>
      </c>
      <c r="E5313" s="70" t="s">
        <v>82</v>
      </c>
      <c r="F5313" s="70" t="s">
        <v>2146</v>
      </c>
      <c r="G5313" s="67">
        <v>44796</v>
      </c>
      <c r="H5313" s="67">
        <v>44810</v>
      </c>
      <c r="I5313" s="71">
        <f t="shared" si="287"/>
        <v>14</v>
      </c>
      <c r="J5313" s="72" t="s">
        <v>139</v>
      </c>
      <c r="K5313" s="72" t="s">
        <v>140</v>
      </c>
      <c r="L5313" s="73">
        <v>17</v>
      </c>
      <c r="M5313" s="73" t="s">
        <v>79</v>
      </c>
      <c r="N5313" s="68" t="str">
        <f>VLOOKUP(K5313,[1]人員授權表!D$3:G$249,4,0)</f>
        <v>無機</v>
      </c>
      <c r="O5313" s="70" t="str">
        <f>IF(J5313=[1]人員授權表!$C$85,"Casper李羿勳",IF(J5313=[1]人員授權表!$C$188,"Iring陳俊明",IF(J5313=[1]人員授權表!$C$189,"Brian陳泓霖",VLOOKUP(K5313,[1]人員授權表!D$2:E$249,2,FALSE))))</f>
        <v>Brian陳泓霖</v>
      </c>
      <c r="P5313" s="67">
        <f t="shared" si="291"/>
        <v>44808</v>
      </c>
      <c r="Q5313" s="75" t="str">
        <f t="shared" si="288"/>
        <v>週日</v>
      </c>
      <c r="R5313" s="80">
        <v>44804</v>
      </c>
      <c r="AA5313" s="1"/>
    </row>
    <row r="5314" spans="4:27">
      <c r="D5314" s="68" t="s">
        <v>50</v>
      </c>
      <c r="E5314" s="70" t="s">
        <v>82</v>
      </c>
      <c r="F5314" s="70" t="s">
        <v>2146</v>
      </c>
      <c r="G5314" s="67">
        <v>44796</v>
      </c>
      <c r="H5314" s="67">
        <v>44810</v>
      </c>
      <c r="I5314" s="71">
        <f t="shared" si="287"/>
        <v>14</v>
      </c>
      <c r="J5314" s="72" t="s">
        <v>269</v>
      </c>
      <c r="K5314" s="72" t="s">
        <v>270</v>
      </c>
      <c r="L5314" s="73">
        <v>3</v>
      </c>
      <c r="M5314" s="73" t="s">
        <v>79</v>
      </c>
      <c r="N5314" s="68" t="str">
        <f>VLOOKUP(K5314,[1]人員授權表!D$3:G$249,4,0)</f>
        <v>無機</v>
      </c>
      <c r="O5314" s="70" t="str">
        <f>IF(J5314=[1]人員授權表!$C$85,"Casper李羿勳",IF(J5314=[1]人員授權表!$C$188,"Iring陳俊明",IF(J5314=[1]人員授權表!$C$189,"Brian陳泓霖",VLOOKUP(K5314,[1]人員授權表!D$2:E$249,2,FALSE))))</f>
        <v>George陳志昇&amp;Vicky游崴涵</v>
      </c>
      <c r="P5314" s="67">
        <f t="shared" si="291"/>
        <v>44808</v>
      </c>
      <c r="Q5314" s="75" t="str">
        <f t="shared" si="288"/>
        <v>週日</v>
      </c>
      <c r="R5314" s="80">
        <v>44800</v>
      </c>
      <c r="AA5314" s="1"/>
    </row>
    <row r="5315" spans="4:27">
      <c r="D5315" s="68" t="s">
        <v>50</v>
      </c>
      <c r="E5315" s="70" t="s">
        <v>82</v>
      </c>
      <c r="F5315" s="70" t="s">
        <v>2146</v>
      </c>
      <c r="G5315" s="67">
        <v>44796</v>
      </c>
      <c r="H5315" s="67">
        <v>44810</v>
      </c>
      <c r="I5315" s="71">
        <f t="shared" si="287"/>
        <v>14</v>
      </c>
      <c r="J5315" s="72" t="s">
        <v>298</v>
      </c>
      <c r="K5315" s="72" t="s">
        <v>187</v>
      </c>
      <c r="L5315" s="73">
        <v>14</v>
      </c>
      <c r="M5315" s="73" t="s">
        <v>79</v>
      </c>
      <c r="N5315" s="68" t="str">
        <f>VLOOKUP(K5315,[1]人員授權表!D$3:G$249,4,0)</f>
        <v>無機</v>
      </c>
      <c r="O5315" s="70" t="s">
        <v>191</v>
      </c>
      <c r="P5315" s="67">
        <f t="shared" si="291"/>
        <v>44808</v>
      </c>
      <c r="Q5315" s="75" t="str">
        <f t="shared" si="288"/>
        <v>週日</v>
      </c>
      <c r="R5315" s="80">
        <v>44818</v>
      </c>
      <c r="S5315" s="85">
        <v>44819</v>
      </c>
      <c r="V5315" s="70">
        <v>1</v>
      </c>
      <c r="Y5315" s="78">
        <v>44818</v>
      </c>
      <c r="Z5315" s="79" t="s">
        <v>2147</v>
      </c>
      <c r="AA5315" s="1"/>
    </row>
    <row r="5316" spans="4:27">
      <c r="D5316" s="68" t="s">
        <v>50</v>
      </c>
      <c r="E5316" s="70" t="s">
        <v>82</v>
      </c>
      <c r="F5316" s="70" t="s">
        <v>2146</v>
      </c>
      <c r="G5316" s="67">
        <v>44796</v>
      </c>
      <c r="H5316" s="67">
        <v>44810</v>
      </c>
      <c r="I5316" s="71">
        <f t="shared" si="287"/>
        <v>14</v>
      </c>
      <c r="J5316" s="72" t="s">
        <v>285</v>
      </c>
      <c r="K5316" s="72" t="s">
        <v>187</v>
      </c>
      <c r="L5316" s="73">
        <v>14</v>
      </c>
      <c r="M5316" s="73" t="s">
        <v>79</v>
      </c>
      <c r="N5316" s="68" t="str">
        <f>VLOOKUP(K5316,[1]人員授權表!D$3:G$249,4,0)</f>
        <v>無機</v>
      </c>
      <c r="O5316" s="70" t="s">
        <v>191</v>
      </c>
      <c r="P5316" s="67">
        <f t="shared" si="291"/>
        <v>44808</v>
      </c>
      <c r="Q5316" s="75" t="str">
        <f t="shared" si="288"/>
        <v>週日</v>
      </c>
      <c r="R5316" s="80">
        <v>44819</v>
      </c>
      <c r="S5316" s="85">
        <v>44819</v>
      </c>
      <c r="V5316" s="70">
        <v>1</v>
      </c>
      <c r="Y5316" s="78">
        <v>44819</v>
      </c>
      <c r="Z5316" s="79" t="s">
        <v>2147</v>
      </c>
      <c r="AA5316" s="1"/>
    </row>
    <row r="5317" spans="4:27">
      <c r="D5317" s="68" t="s">
        <v>50</v>
      </c>
      <c r="E5317" s="70" t="s">
        <v>82</v>
      </c>
      <c r="F5317" s="70" t="s">
        <v>2146</v>
      </c>
      <c r="G5317" s="67">
        <v>44796</v>
      </c>
      <c r="H5317" s="67">
        <v>44810</v>
      </c>
      <c r="I5317" s="71">
        <f t="shared" si="287"/>
        <v>14</v>
      </c>
      <c r="J5317" s="72" t="s">
        <v>286</v>
      </c>
      <c r="K5317" s="72" t="s">
        <v>187</v>
      </c>
      <c r="L5317" s="73">
        <v>14</v>
      </c>
      <c r="M5317" s="73" t="s">
        <v>79</v>
      </c>
      <c r="N5317" s="68" t="str">
        <f>VLOOKUP(K5317,[1]人員授權表!D$3:G$249,4,0)</f>
        <v>無機</v>
      </c>
      <c r="O5317" s="70" t="s">
        <v>191</v>
      </c>
      <c r="P5317" s="67">
        <f t="shared" si="291"/>
        <v>44808</v>
      </c>
      <c r="Q5317" s="75" t="str">
        <f t="shared" si="288"/>
        <v>週日</v>
      </c>
      <c r="R5317" s="80">
        <v>44819</v>
      </c>
      <c r="S5317" s="85">
        <v>44819</v>
      </c>
      <c r="V5317" s="70">
        <v>1</v>
      </c>
      <c r="Y5317" s="78">
        <v>44819</v>
      </c>
      <c r="Z5317" s="79" t="s">
        <v>2147</v>
      </c>
      <c r="AA5317" s="1"/>
    </row>
    <row r="5318" spans="4:27">
      <c r="D5318" s="68" t="s">
        <v>50</v>
      </c>
      <c r="E5318" s="70" t="s">
        <v>82</v>
      </c>
      <c r="F5318" s="70" t="s">
        <v>2146</v>
      </c>
      <c r="G5318" s="67">
        <v>44796</v>
      </c>
      <c r="H5318" s="67">
        <v>44810</v>
      </c>
      <c r="I5318" s="71">
        <f t="shared" si="287"/>
        <v>14</v>
      </c>
      <c r="J5318" s="72" t="s">
        <v>299</v>
      </c>
      <c r="K5318" s="72" t="s">
        <v>187</v>
      </c>
      <c r="L5318" s="73">
        <v>14</v>
      </c>
      <c r="M5318" s="73" t="s">
        <v>79</v>
      </c>
      <c r="N5318" s="68" t="str">
        <f>VLOOKUP(K5318,[1]人員授權表!D$3:G$249,4,0)</f>
        <v>無機</v>
      </c>
      <c r="O5318" s="70" t="s">
        <v>191</v>
      </c>
      <c r="P5318" s="67">
        <f t="shared" si="291"/>
        <v>44808</v>
      </c>
      <c r="Q5318" s="75" t="str">
        <f t="shared" si="288"/>
        <v>週日</v>
      </c>
      <c r="R5318" s="80">
        <v>44818</v>
      </c>
      <c r="S5318" s="85">
        <v>44819</v>
      </c>
      <c r="V5318" s="70">
        <v>1</v>
      </c>
      <c r="Y5318" s="78">
        <v>44818</v>
      </c>
      <c r="Z5318" s="79" t="s">
        <v>2147</v>
      </c>
      <c r="AA5318" s="1"/>
    </row>
    <row r="5319" spans="4:27">
      <c r="D5319" s="68" t="s">
        <v>50</v>
      </c>
      <c r="E5319" s="70" t="s">
        <v>82</v>
      </c>
      <c r="F5319" s="70" t="s">
        <v>2146</v>
      </c>
      <c r="G5319" s="67">
        <v>44796</v>
      </c>
      <c r="H5319" s="67">
        <v>44810</v>
      </c>
      <c r="I5319" s="71">
        <f t="shared" ref="I5319:I5382" si="292">_xlfn.DAYS(H5319,G5319)</f>
        <v>14</v>
      </c>
      <c r="J5319" s="72" t="s">
        <v>288</v>
      </c>
      <c r="K5319" s="72" t="s">
        <v>289</v>
      </c>
      <c r="L5319" s="73">
        <v>14</v>
      </c>
      <c r="M5319" s="73" t="s">
        <v>79</v>
      </c>
      <c r="N5319" s="68" t="str">
        <f>VLOOKUP(K5319,[1]人員授權表!D$3:G$249,4,0)</f>
        <v>無機</v>
      </c>
      <c r="O5319" s="70" t="str">
        <f>IF(J5319=[1]人員授權表!$C$85,"Casper李羿勳",IF(J5319=[1]人員授權表!$C$188,"Iring陳俊明",IF(J5319=[1]人員授權表!$C$189,"Brian陳泓霖",VLOOKUP(K5319,[1]人員授權表!D$2:E$249,2,FALSE))))</f>
        <v>Jack劉念忻</v>
      </c>
      <c r="P5319" s="67">
        <f t="shared" si="291"/>
        <v>44808</v>
      </c>
      <c r="Q5319" s="75" t="str">
        <f t="shared" ref="Q5319:Q5382" si="293">TEXT(P5319,"aaa")</f>
        <v>週日</v>
      </c>
      <c r="R5319" s="80">
        <v>44804</v>
      </c>
      <c r="AA5319" s="1"/>
    </row>
    <row r="5320" spans="4:27">
      <c r="D5320" s="68" t="s">
        <v>50</v>
      </c>
      <c r="E5320" s="70" t="s">
        <v>82</v>
      </c>
      <c r="F5320" s="70" t="s">
        <v>2146</v>
      </c>
      <c r="G5320" s="67">
        <v>44796</v>
      </c>
      <c r="H5320" s="67">
        <v>44810</v>
      </c>
      <c r="I5320" s="71">
        <f t="shared" si="292"/>
        <v>14</v>
      </c>
      <c r="J5320" s="72" t="s">
        <v>195</v>
      </c>
      <c r="K5320" s="72" t="s">
        <v>196</v>
      </c>
      <c r="L5320" s="73">
        <v>17</v>
      </c>
      <c r="M5320" s="73" t="s">
        <v>79</v>
      </c>
      <c r="N5320" s="68" t="str">
        <f>VLOOKUP(K5320,[1]人員授權表!D$3:G$249,4,0)</f>
        <v>無機</v>
      </c>
      <c r="O5320" s="70" t="str">
        <f>IF(J5320=[1]人員授權表!$C$85,"Casper李羿勳",IF(J5320=[1]人員授權表!$C$188,"Iring陳俊明",IF(J5320=[1]人員授權表!$C$189,"Brian陳泓霖",VLOOKUP(K5320,[1]人員授權表!D$2:E$249,2,FALSE))))</f>
        <v>Debby胡萱黛</v>
      </c>
      <c r="P5320" s="67">
        <f t="shared" si="291"/>
        <v>44808</v>
      </c>
      <c r="Q5320" s="75" t="str">
        <f t="shared" si="293"/>
        <v>週日</v>
      </c>
      <c r="R5320" s="80">
        <v>44806</v>
      </c>
      <c r="AA5320" s="1"/>
    </row>
    <row r="5321" spans="4:27">
      <c r="D5321" s="68" t="s">
        <v>50</v>
      </c>
      <c r="E5321" s="70" t="s">
        <v>82</v>
      </c>
      <c r="F5321" s="70" t="s">
        <v>2146</v>
      </c>
      <c r="G5321" s="67">
        <v>44796</v>
      </c>
      <c r="H5321" s="67">
        <v>44810</v>
      </c>
      <c r="I5321" s="71">
        <f t="shared" si="292"/>
        <v>14</v>
      </c>
      <c r="J5321" s="72" t="s">
        <v>151</v>
      </c>
      <c r="K5321" s="72" t="s">
        <v>152</v>
      </c>
      <c r="L5321" s="73">
        <v>14</v>
      </c>
      <c r="M5321" s="73" t="s">
        <v>79</v>
      </c>
      <c r="N5321" s="68" t="str">
        <f>VLOOKUP(K5321,[1]人員授權表!D$3:G$249,4,0)</f>
        <v>無機</v>
      </c>
      <c r="O5321" s="70" t="str">
        <f>IF(J5321=[1]人員授權表!$C$85,"Casper李羿勳",IF(J5321=[1]人員授權表!$C$188,"Iring陳俊明",IF(J5321=[1]人員授權表!$C$189,"Brian陳泓霖",VLOOKUP(K5321,[1]人員授權表!D$2:E$249,2,FALSE))))</f>
        <v>Vicky游崴涵</v>
      </c>
      <c r="P5321" s="67">
        <f t="shared" si="291"/>
        <v>44808</v>
      </c>
      <c r="Q5321" s="75" t="str">
        <f t="shared" si="293"/>
        <v>週日</v>
      </c>
      <c r="R5321" s="80">
        <v>44800</v>
      </c>
      <c r="AA5321" s="1"/>
    </row>
    <row r="5322" spans="4:27">
      <c r="D5322" s="68" t="s">
        <v>50</v>
      </c>
      <c r="E5322" s="70" t="s">
        <v>82</v>
      </c>
      <c r="F5322" s="70" t="s">
        <v>2146</v>
      </c>
      <c r="G5322" s="67">
        <v>44796</v>
      </c>
      <c r="H5322" s="67">
        <v>44810</v>
      </c>
      <c r="I5322" s="71">
        <f t="shared" si="292"/>
        <v>14</v>
      </c>
      <c r="J5322" s="72" t="s">
        <v>290</v>
      </c>
      <c r="K5322" s="72" t="s">
        <v>291</v>
      </c>
      <c r="L5322" s="73">
        <v>14</v>
      </c>
      <c r="M5322" s="73" t="s">
        <v>79</v>
      </c>
      <c r="N5322" s="68" t="str">
        <f>VLOOKUP(K5322,[1]人員授權表!D$3:G$249,4,0)</f>
        <v>無機</v>
      </c>
      <c r="O5322" s="70" t="str">
        <f>IF(J5322=[1]人員授權表!$C$85,"Casper李羿勳",IF(J5322=[1]人員授權表!$C$188,"Iring陳俊明",IF(J5322=[1]人員授權表!$C$189,"Brian陳泓霖",VLOOKUP(K5322,[1]人員授權表!D$2:E$249,2,FALSE))))</f>
        <v>George陳志昇</v>
      </c>
      <c r="P5322" s="67">
        <f t="shared" si="291"/>
        <v>44808</v>
      </c>
      <c r="Q5322" s="75" t="str">
        <f t="shared" si="293"/>
        <v>週日</v>
      </c>
      <c r="R5322" s="80">
        <v>44805</v>
      </c>
      <c r="AA5322" s="1"/>
    </row>
    <row r="5323" spans="4:27">
      <c r="D5323" s="68" t="s">
        <v>50</v>
      </c>
      <c r="E5323" s="70" t="s">
        <v>82</v>
      </c>
      <c r="F5323" s="70" t="s">
        <v>2146</v>
      </c>
      <c r="G5323" s="67">
        <v>44796</v>
      </c>
      <c r="H5323" s="67">
        <v>44810</v>
      </c>
      <c r="I5323" s="71">
        <f t="shared" si="292"/>
        <v>14</v>
      </c>
      <c r="J5323" s="72" t="s">
        <v>204</v>
      </c>
      <c r="K5323" s="72" t="s">
        <v>205</v>
      </c>
      <c r="L5323" s="73">
        <v>14</v>
      </c>
      <c r="M5323" s="73" t="s">
        <v>79</v>
      </c>
      <c r="N5323" s="68" t="str">
        <f>VLOOKUP(K5323,[1]人員授權表!D$3:G$249,4,0)</f>
        <v>無機</v>
      </c>
      <c r="O5323" s="70" t="s">
        <v>1075</v>
      </c>
      <c r="P5323" s="67">
        <f t="shared" si="291"/>
        <v>44808</v>
      </c>
      <c r="Q5323" s="75" t="str">
        <f t="shared" si="293"/>
        <v>週日</v>
      </c>
      <c r="R5323" s="80">
        <v>44804</v>
      </c>
      <c r="U5323" s="70">
        <v>1</v>
      </c>
      <c r="Y5323" s="78">
        <v>44804</v>
      </c>
      <c r="Z5323" s="79" t="s">
        <v>2148</v>
      </c>
      <c r="AA5323" s="1"/>
    </row>
    <row r="5324" spans="4:27">
      <c r="D5324" s="68" t="s">
        <v>50</v>
      </c>
      <c r="E5324" s="70" t="s">
        <v>82</v>
      </c>
      <c r="F5324" s="70" t="s">
        <v>2146</v>
      </c>
      <c r="G5324" s="67">
        <v>44796</v>
      </c>
      <c r="H5324" s="67">
        <v>44810</v>
      </c>
      <c r="I5324" s="71">
        <f t="shared" si="292"/>
        <v>14</v>
      </c>
      <c r="J5324" s="72" t="s">
        <v>178</v>
      </c>
      <c r="K5324" s="72" t="s">
        <v>179</v>
      </c>
      <c r="L5324" s="73">
        <v>14</v>
      </c>
      <c r="M5324" s="73" t="s">
        <v>79</v>
      </c>
      <c r="N5324" s="68" t="str">
        <f>VLOOKUP(K5324,[1]人員授權表!D$3:G$249,4,0)</f>
        <v>無機</v>
      </c>
      <c r="O5324" s="70" t="s">
        <v>115</v>
      </c>
      <c r="P5324" s="67">
        <f t="shared" si="291"/>
        <v>44808</v>
      </c>
      <c r="Q5324" s="75" t="str">
        <f t="shared" si="293"/>
        <v>週日</v>
      </c>
      <c r="R5324" s="80">
        <v>44798</v>
      </c>
      <c r="AA5324" s="1"/>
    </row>
    <row r="5325" spans="4:27">
      <c r="D5325" s="68" t="s">
        <v>50</v>
      </c>
      <c r="E5325" s="70" t="s">
        <v>82</v>
      </c>
      <c r="F5325" s="70" t="s">
        <v>2146</v>
      </c>
      <c r="G5325" s="67">
        <v>44796</v>
      </c>
      <c r="H5325" s="67">
        <v>44810</v>
      </c>
      <c r="I5325" s="71">
        <f t="shared" si="292"/>
        <v>14</v>
      </c>
      <c r="J5325" s="72" t="s">
        <v>141</v>
      </c>
      <c r="K5325" s="72" t="s">
        <v>142</v>
      </c>
      <c r="L5325" s="73">
        <v>14</v>
      </c>
      <c r="M5325" s="73" t="s">
        <v>79</v>
      </c>
      <c r="N5325" s="68" t="str">
        <f>VLOOKUP(K5325,[1]人員授權表!D$3:G$249,4,0)</f>
        <v>無機</v>
      </c>
      <c r="O5325" s="70" t="str">
        <f>IF(J5325=[1]人員授權表!$C$85,"Casper李羿勳",IF(J5325=[1]人員授權表!$C$188,"Iring陳俊明",IF(J5325=[1]人員授權表!$C$189,"Brian陳泓霖",VLOOKUP(K5325,[1]人員授權表!D$2:E$249,2,FALSE))))</f>
        <v>Dennis陳汶宏</v>
      </c>
      <c r="P5325" s="67">
        <f t="shared" si="291"/>
        <v>44808</v>
      </c>
      <c r="Q5325" s="75" t="str">
        <f t="shared" si="293"/>
        <v>週日</v>
      </c>
      <c r="R5325" s="80">
        <v>44804</v>
      </c>
      <c r="AA5325" s="1"/>
    </row>
    <row r="5326" spans="4:27">
      <c r="D5326" s="68" t="s">
        <v>50</v>
      </c>
      <c r="E5326" s="70" t="s">
        <v>82</v>
      </c>
      <c r="F5326" s="70" t="s">
        <v>2146</v>
      </c>
      <c r="G5326" s="67">
        <v>44796</v>
      </c>
      <c r="H5326" s="67">
        <v>44810</v>
      </c>
      <c r="I5326" s="71">
        <f t="shared" si="292"/>
        <v>14</v>
      </c>
      <c r="J5326" s="72" t="s">
        <v>153</v>
      </c>
      <c r="K5326" s="72" t="s">
        <v>154</v>
      </c>
      <c r="L5326" s="73">
        <v>14</v>
      </c>
      <c r="M5326" s="73" t="s">
        <v>79</v>
      </c>
      <c r="N5326" s="68" t="str">
        <f>VLOOKUP(K5326,[1]人員授權表!D$3:G$249,4,0)</f>
        <v>無機</v>
      </c>
      <c r="O5326" s="70" t="str">
        <f>IF(J5326=[1]人員授權表!$C$85,"Casper李羿勳",IF(J5326=[1]人員授權表!$C$188,"Iring陳俊明",IF(J5326=[1]人員授權表!$C$189,"Brian陳泓霖",VLOOKUP(K5326,[1]人員授權表!D$2:E$249,2,FALSE))))</f>
        <v>Ken張智凱</v>
      </c>
      <c r="P5326" s="67">
        <f t="shared" si="291"/>
        <v>44808</v>
      </c>
      <c r="Q5326" s="75" t="str">
        <f t="shared" si="293"/>
        <v>週日</v>
      </c>
      <c r="R5326" s="80">
        <v>44799</v>
      </c>
      <c r="AA5326" s="1"/>
    </row>
    <row r="5327" spans="4:27">
      <c r="D5327" s="68" t="s">
        <v>50</v>
      </c>
      <c r="E5327" s="70" t="s">
        <v>82</v>
      </c>
      <c r="F5327" s="70" t="s">
        <v>2146</v>
      </c>
      <c r="G5327" s="67">
        <v>44796</v>
      </c>
      <c r="H5327" s="67">
        <v>44810</v>
      </c>
      <c r="I5327" s="71">
        <f t="shared" si="292"/>
        <v>14</v>
      </c>
      <c r="J5327" s="72" t="s">
        <v>137</v>
      </c>
      <c r="K5327" s="72" t="s">
        <v>138</v>
      </c>
      <c r="L5327" s="73">
        <v>17</v>
      </c>
      <c r="M5327" s="73" t="s">
        <v>79</v>
      </c>
      <c r="N5327" s="68" t="str">
        <f>VLOOKUP(K5327,[1]人員授權表!D$3:G$249,4,0)</f>
        <v>無機</v>
      </c>
      <c r="O5327" s="70" t="s">
        <v>99</v>
      </c>
      <c r="P5327" s="67">
        <f t="shared" si="291"/>
        <v>44808</v>
      </c>
      <c r="Q5327" s="75" t="str">
        <f t="shared" si="293"/>
        <v>週日</v>
      </c>
      <c r="R5327" s="80">
        <v>44804</v>
      </c>
      <c r="AA5327" s="1"/>
    </row>
    <row r="5328" spans="4:27">
      <c r="D5328" s="68" t="s">
        <v>50</v>
      </c>
      <c r="E5328" s="70" t="s">
        <v>82</v>
      </c>
      <c r="F5328" s="70" t="s">
        <v>2146</v>
      </c>
      <c r="G5328" s="67">
        <v>44796</v>
      </c>
      <c r="H5328" s="67">
        <v>44810</v>
      </c>
      <c r="I5328" s="71">
        <f t="shared" si="292"/>
        <v>14</v>
      </c>
      <c r="J5328" s="72" t="s">
        <v>293</v>
      </c>
      <c r="K5328" s="72" t="s">
        <v>294</v>
      </c>
      <c r="L5328" s="73">
        <v>9</v>
      </c>
      <c r="M5328" s="73" t="s">
        <v>79</v>
      </c>
      <c r="N5328" s="68" t="str">
        <f>VLOOKUP(K5328,[1]人員授權表!D$3:G$249,4,0)</f>
        <v>無機</v>
      </c>
      <c r="O5328" s="70" t="str">
        <f>IF(J5328=[1]人員授權表!$C$85,"Casper李羿勳",IF(J5328=[1]人員授權表!$C$188,"Iring陳俊明",IF(J5328=[1]人員授權表!$C$189,"Brian陳泓霖",VLOOKUP(K5328,[1]人員授權表!D$2:E$249,2,FALSE))))</f>
        <v>Vicky游崴涵</v>
      </c>
      <c r="P5328" s="67">
        <f t="shared" si="291"/>
        <v>44808</v>
      </c>
      <c r="Q5328" s="75" t="str">
        <f t="shared" si="293"/>
        <v>週日</v>
      </c>
      <c r="R5328" s="80">
        <v>44805</v>
      </c>
      <c r="AA5328" s="1"/>
    </row>
    <row r="5329" spans="4:27">
      <c r="D5329" s="68" t="s">
        <v>50</v>
      </c>
      <c r="E5329" s="70" t="s">
        <v>82</v>
      </c>
      <c r="F5329" s="70" t="s">
        <v>2146</v>
      </c>
      <c r="G5329" s="67">
        <v>44796</v>
      </c>
      <c r="H5329" s="67">
        <v>44810</v>
      </c>
      <c r="I5329" s="71">
        <f t="shared" si="292"/>
        <v>14</v>
      </c>
      <c r="J5329" s="72" t="s">
        <v>148</v>
      </c>
      <c r="K5329" s="72" t="s">
        <v>149</v>
      </c>
      <c r="L5329" s="73">
        <v>8</v>
      </c>
      <c r="M5329" s="73" t="s">
        <v>79</v>
      </c>
      <c r="N5329" s="68" t="str">
        <f>VLOOKUP(K5329,[1]人員授權表!D$3:G$249,4,0)</f>
        <v>無機</v>
      </c>
      <c r="O5329" s="70" t="str">
        <f>IF(J5329=[1]人員授權表!$C$85,"Casper李羿勳",IF(J5329=[1]人員授權表!$C$188,"Iring陳俊明",IF(J5329=[1]人員授權表!$C$189,"Brian陳泓霖",VLOOKUP(K5329,[1]人員授權表!D$2:E$249,2,FALSE))))</f>
        <v>Vicky游崴涵</v>
      </c>
      <c r="P5329" s="67">
        <f t="shared" si="291"/>
        <v>44808</v>
      </c>
      <c r="Q5329" s="75" t="str">
        <f t="shared" si="293"/>
        <v>週日</v>
      </c>
      <c r="R5329" s="80">
        <v>44805</v>
      </c>
      <c r="AA5329" s="1"/>
    </row>
    <row r="5330" spans="4:27">
      <c r="D5330" s="68" t="s">
        <v>50</v>
      </c>
      <c r="E5330" s="70" t="s">
        <v>82</v>
      </c>
      <c r="F5330" s="70" t="s">
        <v>2146</v>
      </c>
      <c r="G5330" s="67">
        <v>44796</v>
      </c>
      <c r="H5330" s="67">
        <v>44810</v>
      </c>
      <c r="I5330" s="71">
        <f t="shared" si="292"/>
        <v>14</v>
      </c>
      <c r="J5330" s="72" t="s">
        <v>295</v>
      </c>
      <c r="K5330" s="72" t="s">
        <v>296</v>
      </c>
      <c r="L5330" s="73">
        <v>14</v>
      </c>
      <c r="M5330" s="73" t="s">
        <v>79</v>
      </c>
      <c r="N5330" s="68" t="str">
        <f>VLOOKUP(K5330,[1]人員授權表!D$3:G$249,4,0)</f>
        <v>無機</v>
      </c>
      <c r="O5330" s="70" t="str">
        <f>IF(J5330=[1]人員授權表!$C$85,"Casper李羿勳",IF(J5330=[1]人員授權表!$C$188,"Iring陳俊明",IF(J5330=[1]人員授權表!$C$189,"Brian陳泓霖",VLOOKUP(K5330,[1]人員授權表!D$2:E$249,2,FALSE))))</f>
        <v>Ken張智凱</v>
      </c>
      <c r="P5330" s="67">
        <f t="shared" si="291"/>
        <v>44808</v>
      </c>
      <c r="Q5330" s="75" t="str">
        <f t="shared" si="293"/>
        <v>週日</v>
      </c>
      <c r="R5330" s="80">
        <v>44798</v>
      </c>
      <c r="AA5330" s="1"/>
    </row>
    <row r="5331" spans="4:27">
      <c r="D5331" s="68" t="s">
        <v>50</v>
      </c>
      <c r="E5331" s="70" t="s">
        <v>82</v>
      </c>
      <c r="F5331" s="70" t="s">
        <v>2149</v>
      </c>
      <c r="G5331" s="67">
        <v>44796</v>
      </c>
      <c r="H5331" s="67">
        <v>44810</v>
      </c>
      <c r="I5331" s="71">
        <f t="shared" si="292"/>
        <v>14</v>
      </c>
      <c r="J5331" s="72" t="s">
        <v>186</v>
      </c>
      <c r="K5331" s="72" t="s">
        <v>187</v>
      </c>
      <c r="L5331" s="73">
        <v>1</v>
      </c>
      <c r="M5331" s="73" t="s">
        <v>79</v>
      </c>
      <c r="N5331" s="68" t="str">
        <f>VLOOKUP(K5331,[1]人員授權表!D$3:G$249,4,0)</f>
        <v>無機</v>
      </c>
      <c r="O5331" s="70" t="s">
        <v>191</v>
      </c>
      <c r="P5331" s="67">
        <f t="shared" si="291"/>
        <v>44808</v>
      </c>
      <c r="Q5331" s="75" t="str">
        <f t="shared" si="293"/>
        <v>週日</v>
      </c>
      <c r="R5331" s="80">
        <v>44818</v>
      </c>
      <c r="S5331" s="85">
        <v>44819</v>
      </c>
      <c r="V5331" s="70">
        <v>1</v>
      </c>
      <c r="Y5331" s="78">
        <v>44818</v>
      </c>
      <c r="Z5331" s="79" t="s">
        <v>2147</v>
      </c>
      <c r="AA5331" s="1"/>
    </row>
    <row r="5332" spans="4:27">
      <c r="D5332" s="68" t="s">
        <v>50</v>
      </c>
      <c r="E5332" s="70" t="s">
        <v>82</v>
      </c>
      <c r="F5332" s="70" t="s">
        <v>2149</v>
      </c>
      <c r="G5332" s="67">
        <v>44796</v>
      </c>
      <c r="H5332" s="67">
        <v>44810</v>
      </c>
      <c r="I5332" s="71">
        <f t="shared" si="292"/>
        <v>14</v>
      </c>
      <c r="J5332" s="72" t="s">
        <v>139</v>
      </c>
      <c r="K5332" s="72" t="s">
        <v>140</v>
      </c>
      <c r="L5332" s="73">
        <v>3</v>
      </c>
      <c r="M5332" s="73" t="s">
        <v>79</v>
      </c>
      <c r="N5332" s="68" t="str">
        <f>VLOOKUP(K5332,[1]人員授權表!D$3:G$249,4,0)</f>
        <v>無機</v>
      </c>
      <c r="O5332" s="70" t="str">
        <f>IF(J5332=[1]人員授權表!$C$85,"Casper李羿勳",IF(J5332=[1]人員授權表!$C$188,"Iring陳俊明",IF(J5332=[1]人員授權表!$C$189,"Brian陳泓霖",VLOOKUP(K5332,[1]人員授權表!D$2:E$249,2,FALSE))))</f>
        <v>Brian陳泓霖</v>
      </c>
      <c r="P5332" s="67">
        <f t="shared" si="291"/>
        <v>44808</v>
      </c>
      <c r="Q5332" s="75" t="str">
        <f t="shared" si="293"/>
        <v>週日</v>
      </c>
      <c r="R5332" s="80">
        <v>44804</v>
      </c>
      <c r="AA5332" s="1"/>
    </row>
    <row r="5333" spans="4:27">
      <c r="D5333" s="68" t="s">
        <v>50</v>
      </c>
      <c r="E5333" s="70" t="s">
        <v>82</v>
      </c>
      <c r="F5333" s="70" t="s">
        <v>2149</v>
      </c>
      <c r="G5333" s="67">
        <v>44796</v>
      </c>
      <c r="H5333" s="67">
        <v>44810</v>
      </c>
      <c r="I5333" s="71">
        <f t="shared" si="292"/>
        <v>14</v>
      </c>
      <c r="J5333" s="72" t="s">
        <v>298</v>
      </c>
      <c r="K5333" s="72" t="s">
        <v>187</v>
      </c>
      <c r="L5333" s="73">
        <v>1</v>
      </c>
      <c r="M5333" s="73" t="s">
        <v>79</v>
      </c>
      <c r="N5333" s="68" t="str">
        <f>VLOOKUP(K5333,[1]人員授權表!D$3:G$249,4,0)</f>
        <v>無機</v>
      </c>
      <c r="O5333" s="70" t="s">
        <v>191</v>
      </c>
      <c r="P5333" s="67">
        <f t="shared" si="291"/>
        <v>44808</v>
      </c>
      <c r="Q5333" s="75" t="str">
        <f t="shared" si="293"/>
        <v>週日</v>
      </c>
      <c r="R5333" s="80">
        <v>44818</v>
      </c>
      <c r="S5333" s="85">
        <v>44819</v>
      </c>
      <c r="V5333" s="70">
        <v>1</v>
      </c>
      <c r="Y5333" s="78">
        <v>44818</v>
      </c>
      <c r="Z5333" s="79" t="s">
        <v>2147</v>
      </c>
      <c r="AA5333" s="1"/>
    </row>
    <row r="5334" spans="4:27">
      <c r="D5334" s="68" t="s">
        <v>50</v>
      </c>
      <c r="E5334" s="70" t="s">
        <v>82</v>
      </c>
      <c r="F5334" s="70" t="s">
        <v>2149</v>
      </c>
      <c r="G5334" s="67">
        <v>44796</v>
      </c>
      <c r="H5334" s="67">
        <v>44810</v>
      </c>
      <c r="I5334" s="71">
        <f t="shared" si="292"/>
        <v>14</v>
      </c>
      <c r="J5334" s="72" t="s">
        <v>285</v>
      </c>
      <c r="K5334" s="72" t="s">
        <v>187</v>
      </c>
      <c r="L5334" s="73">
        <v>1</v>
      </c>
      <c r="M5334" s="73" t="s">
        <v>79</v>
      </c>
      <c r="N5334" s="68" t="str">
        <f>VLOOKUP(K5334,[1]人員授權表!D$3:G$249,4,0)</f>
        <v>無機</v>
      </c>
      <c r="O5334" s="70" t="s">
        <v>191</v>
      </c>
      <c r="P5334" s="67">
        <f t="shared" si="291"/>
        <v>44808</v>
      </c>
      <c r="Q5334" s="75" t="str">
        <f t="shared" si="293"/>
        <v>週日</v>
      </c>
      <c r="R5334" s="80">
        <v>44819</v>
      </c>
      <c r="S5334" s="85">
        <v>44819</v>
      </c>
      <c r="V5334" s="70">
        <v>1</v>
      </c>
      <c r="Y5334" s="78">
        <v>44819</v>
      </c>
      <c r="Z5334" s="79" t="s">
        <v>2147</v>
      </c>
      <c r="AA5334" s="1"/>
    </row>
    <row r="5335" spans="4:27">
      <c r="D5335" s="68" t="s">
        <v>50</v>
      </c>
      <c r="E5335" s="70" t="s">
        <v>82</v>
      </c>
      <c r="F5335" s="70" t="s">
        <v>2149</v>
      </c>
      <c r="G5335" s="67">
        <v>44796</v>
      </c>
      <c r="H5335" s="67">
        <v>44810</v>
      </c>
      <c r="I5335" s="71">
        <f t="shared" si="292"/>
        <v>14</v>
      </c>
      <c r="J5335" s="72" t="s">
        <v>286</v>
      </c>
      <c r="K5335" s="72" t="s">
        <v>187</v>
      </c>
      <c r="L5335" s="73">
        <v>1</v>
      </c>
      <c r="M5335" s="73" t="s">
        <v>79</v>
      </c>
      <c r="N5335" s="68" t="str">
        <f>VLOOKUP(K5335,[1]人員授權表!D$3:G$249,4,0)</f>
        <v>無機</v>
      </c>
      <c r="O5335" s="70" t="s">
        <v>191</v>
      </c>
      <c r="P5335" s="67">
        <f t="shared" si="291"/>
        <v>44808</v>
      </c>
      <c r="Q5335" s="75" t="str">
        <f t="shared" si="293"/>
        <v>週日</v>
      </c>
      <c r="R5335" s="80">
        <v>44819</v>
      </c>
      <c r="S5335" s="85">
        <v>44819</v>
      </c>
      <c r="V5335" s="70">
        <v>1</v>
      </c>
      <c r="Y5335" s="78">
        <v>44819</v>
      </c>
      <c r="Z5335" s="79" t="s">
        <v>2147</v>
      </c>
      <c r="AA5335" s="1"/>
    </row>
    <row r="5336" spans="4:27">
      <c r="D5336" s="68" t="s">
        <v>50</v>
      </c>
      <c r="E5336" s="70" t="s">
        <v>82</v>
      </c>
      <c r="F5336" s="70" t="s">
        <v>2149</v>
      </c>
      <c r="G5336" s="67">
        <v>44796</v>
      </c>
      <c r="H5336" s="67">
        <v>44810</v>
      </c>
      <c r="I5336" s="71">
        <f t="shared" si="292"/>
        <v>14</v>
      </c>
      <c r="J5336" s="72" t="s">
        <v>299</v>
      </c>
      <c r="K5336" s="72" t="s">
        <v>187</v>
      </c>
      <c r="L5336" s="73">
        <v>1</v>
      </c>
      <c r="M5336" s="73" t="s">
        <v>79</v>
      </c>
      <c r="N5336" s="68" t="str">
        <f>VLOOKUP(K5336,[1]人員授權表!D$3:G$249,4,0)</f>
        <v>無機</v>
      </c>
      <c r="O5336" s="70" t="s">
        <v>191</v>
      </c>
      <c r="P5336" s="67">
        <f t="shared" si="291"/>
        <v>44808</v>
      </c>
      <c r="Q5336" s="75" t="str">
        <f t="shared" si="293"/>
        <v>週日</v>
      </c>
      <c r="R5336" s="80">
        <v>44818</v>
      </c>
      <c r="S5336" s="85">
        <v>44819</v>
      </c>
      <c r="V5336" s="70">
        <v>1</v>
      </c>
      <c r="Y5336" s="78">
        <v>44818</v>
      </c>
      <c r="Z5336" s="79" t="s">
        <v>2147</v>
      </c>
      <c r="AA5336" s="1"/>
    </row>
    <row r="5337" spans="4:27">
      <c r="D5337" s="68" t="s">
        <v>50</v>
      </c>
      <c r="E5337" s="70" t="s">
        <v>82</v>
      </c>
      <c r="F5337" s="70" t="s">
        <v>2149</v>
      </c>
      <c r="G5337" s="67">
        <v>44796</v>
      </c>
      <c r="H5337" s="67">
        <v>44810</v>
      </c>
      <c r="I5337" s="71">
        <f t="shared" si="292"/>
        <v>14</v>
      </c>
      <c r="J5337" s="72" t="s">
        <v>288</v>
      </c>
      <c r="K5337" s="72" t="s">
        <v>289</v>
      </c>
      <c r="L5337" s="73">
        <v>1</v>
      </c>
      <c r="M5337" s="73" t="s">
        <v>79</v>
      </c>
      <c r="N5337" s="68" t="str">
        <f>VLOOKUP(K5337,[1]人員授權表!D$3:G$249,4,0)</f>
        <v>無機</v>
      </c>
      <c r="O5337" s="70" t="str">
        <f>IF(J5337=[1]人員授權表!$C$85,"Casper李羿勳",IF(J5337=[1]人員授權表!$C$188,"Iring陳俊明",IF(J5337=[1]人員授權表!$C$189,"Brian陳泓霖",VLOOKUP(K5337,[1]人員授權表!D$2:E$249,2,FALSE))))</f>
        <v>Jack劉念忻</v>
      </c>
      <c r="P5337" s="67">
        <f t="shared" si="291"/>
        <v>44808</v>
      </c>
      <c r="Q5337" s="75" t="str">
        <f t="shared" si="293"/>
        <v>週日</v>
      </c>
      <c r="R5337" s="80">
        <v>44802</v>
      </c>
      <c r="AA5337" s="1"/>
    </row>
    <row r="5338" spans="4:27">
      <c r="D5338" s="68" t="s">
        <v>50</v>
      </c>
      <c r="E5338" s="70" t="s">
        <v>82</v>
      </c>
      <c r="F5338" s="70" t="s">
        <v>2149</v>
      </c>
      <c r="G5338" s="67">
        <v>44796</v>
      </c>
      <c r="H5338" s="67">
        <v>44810</v>
      </c>
      <c r="I5338" s="71">
        <f t="shared" si="292"/>
        <v>14</v>
      </c>
      <c r="J5338" s="72" t="s">
        <v>151</v>
      </c>
      <c r="K5338" s="72" t="s">
        <v>152</v>
      </c>
      <c r="L5338" s="73">
        <v>1</v>
      </c>
      <c r="M5338" s="73" t="s">
        <v>79</v>
      </c>
      <c r="N5338" s="68" t="str">
        <f>VLOOKUP(K5338,[1]人員授權表!D$3:G$249,4,0)</f>
        <v>無機</v>
      </c>
      <c r="O5338" s="70" t="str">
        <f>IF(J5338=[1]人員授權表!$C$85,"Casper李羿勳",IF(J5338=[1]人員授權表!$C$188,"Iring陳俊明",IF(J5338=[1]人員授權表!$C$189,"Brian陳泓霖",VLOOKUP(K5338,[1]人員授權表!D$2:E$249,2,FALSE))))</f>
        <v>Vicky游崴涵</v>
      </c>
      <c r="P5338" s="67">
        <f t="shared" si="291"/>
        <v>44808</v>
      </c>
      <c r="Q5338" s="75" t="str">
        <f t="shared" si="293"/>
        <v>週日</v>
      </c>
      <c r="R5338" s="80">
        <v>44800</v>
      </c>
      <c r="AA5338" s="1"/>
    </row>
    <row r="5339" spans="4:27">
      <c r="D5339" s="68" t="s">
        <v>50</v>
      </c>
      <c r="E5339" s="70" t="s">
        <v>82</v>
      </c>
      <c r="F5339" s="70" t="s">
        <v>2149</v>
      </c>
      <c r="G5339" s="67">
        <v>44796</v>
      </c>
      <c r="H5339" s="67">
        <v>44810</v>
      </c>
      <c r="I5339" s="71">
        <f t="shared" si="292"/>
        <v>14</v>
      </c>
      <c r="J5339" s="72" t="s">
        <v>175</v>
      </c>
      <c r="K5339" s="72" t="s">
        <v>176</v>
      </c>
      <c r="L5339" s="73">
        <v>3</v>
      </c>
      <c r="M5339" s="73" t="s">
        <v>79</v>
      </c>
      <c r="N5339" s="68" t="str">
        <f>VLOOKUP(K5339,[1]人員授權表!D$3:G$249,4,0)</f>
        <v>無機</v>
      </c>
      <c r="O5339" s="70" t="s">
        <v>177</v>
      </c>
      <c r="P5339" s="67">
        <f t="shared" si="291"/>
        <v>44808</v>
      </c>
      <c r="Q5339" s="75" t="str">
        <f t="shared" si="293"/>
        <v>週日</v>
      </c>
      <c r="R5339" s="80">
        <v>44797</v>
      </c>
      <c r="AA5339" s="1"/>
    </row>
    <row r="5340" spans="4:27">
      <c r="D5340" s="68" t="s">
        <v>50</v>
      </c>
      <c r="E5340" s="70" t="s">
        <v>82</v>
      </c>
      <c r="F5340" s="70" t="s">
        <v>2149</v>
      </c>
      <c r="G5340" s="67">
        <v>44796</v>
      </c>
      <c r="H5340" s="67">
        <v>44810</v>
      </c>
      <c r="I5340" s="71">
        <f t="shared" si="292"/>
        <v>14</v>
      </c>
      <c r="J5340" s="72" t="s">
        <v>290</v>
      </c>
      <c r="K5340" s="72" t="s">
        <v>291</v>
      </c>
      <c r="L5340" s="73">
        <v>1</v>
      </c>
      <c r="M5340" s="73" t="s">
        <v>79</v>
      </c>
      <c r="N5340" s="68" t="str">
        <f>VLOOKUP(K5340,[1]人員授權表!D$3:G$249,4,0)</f>
        <v>無機</v>
      </c>
      <c r="O5340" s="70" t="str">
        <f>IF(J5340=[1]人員授權表!$C$85,"Casper李羿勳",IF(J5340=[1]人員授權表!$C$188,"Iring陳俊明",IF(J5340=[1]人員授權表!$C$189,"Brian陳泓霖",VLOOKUP(K5340,[1]人員授權表!D$2:E$249,2,FALSE))))</f>
        <v>George陳志昇</v>
      </c>
      <c r="P5340" s="67">
        <f t="shared" si="291"/>
        <v>44808</v>
      </c>
      <c r="Q5340" s="75" t="str">
        <f t="shared" si="293"/>
        <v>週日</v>
      </c>
      <c r="R5340" s="80">
        <v>44805</v>
      </c>
      <c r="AA5340" s="1"/>
    </row>
    <row r="5341" spans="4:27">
      <c r="D5341" s="68" t="s">
        <v>50</v>
      </c>
      <c r="E5341" s="70" t="s">
        <v>82</v>
      </c>
      <c r="F5341" s="70" t="s">
        <v>2149</v>
      </c>
      <c r="G5341" s="67">
        <v>44796</v>
      </c>
      <c r="H5341" s="67">
        <v>44810</v>
      </c>
      <c r="I5341" s="71">
        <f t="shared" si="292"/>
        <v>14</v>
      </c>
      <c r="J5341" s="72" t="s">
        <v>204</v>
      </c>
      <c r="K5341" s="72" t="s">
        <v>205</v>
      </c>
      <c r="L5341" s="73">
        <v>1</v>
      </c>
      <c r="M5341" s="73" t="s">
        <v>79</v>
      </c>
      <c r="N5341" s="68" t="str">
        <f>VLOOKUP(K5341,[1]人員授權表!D$3:G$249,4,0)</f>
        <v>無機</v>
      </c>
      <c r="O5341" s="70" t="s">
        <v>1075</v>
      </c>
      <c r="P5341" s="67">
        <f t="shared" si="291"/>
        <v>44808</v>
      </c>
      <c r="Q5341" s="75" t="str">
        <f t="shared" si="293"/>
        <v>週日</v>
      </c>
      <c r="R5341" s="80">
        <v>44804</v>
      </c>
      <c r="U5341" s="70">
        <v>1</v>
      </c>
      <c r="Y5341" s="78">
        <v>44804</v>
      </c>
      <c r="Z5341" s="79" t="s">
        <v>2148</v>
      </c>
      <c r="AA5341" s="1"/>
    </row>
    <row r="5342" spans="4:27">
      <c r="D5342" s="68" t="s">
        <v>50</v>
      </c>
      <c r="E5342" s="70" t="s">
        <v>82</v>
      </c>
      <c r="F5342" s="70" t="s">
        <v>2149</v>
      </c>
      <c r="G5342" s="67">
        <v>44796</v>
      </c>
      <c r="H5342" s="67">
        <v>44810</v>
      </c>
      <c r="I5342" s="71">
        <f t="shared" si="292"/>
        <v>14</v>
      </c>
      <c r="J5342" s="72" t="s">
        <v>178</v>
      </c>
      <c r="K5342" s="72" t="s">
        <v>179</v>
      </c>
      <c r="L5342" s="73">
        <v>1</v>
      </c>
      <c r="M5342" s="73" t="s">
        <v>79</v>
      </c>
      <c r="N5342" s="68" t="str">
        <f>VLOOKUP(K5342,[1]人員授權表!D$3:G$249,4,0)</f>
        <v>無機</v>
      </c>
      <c r="O5342" s="70" t="s">
        <v>115</v>
      </c>
      <c r="P5342" s="67">
        <f t="shared" si="291"/>
        <v>44808</v>
      </c>
      <c r="Q5342" s="75" t="str">
        <f t="shared" si="293"/>
        <v>週日</v>
      </c>
      <c r="R5342" s="80">
        <v>44798</v>
      </c>
      <c r="AA5342" s="1"/>
    </row>
    <row r="5343" spans="4:27">
      <c r="D5343" s="68" t="s">
        <v>50</v>
      </c>
      <c r="E5343" s="70" t="s">
        <v>82</v>
      </c>
      <c r="F5343" s="70" t="s">
        <v>2149</v>
      </c>
      <c r="G5343" s="67">
        <v>44796</v>
      </c>
      <c r="H5343" s="67">
        <v>44810</v>
      </c>
      <c r="I5343" s="71">
        <f t="shared" si="292"/>
        <v>14</v>
      </c>
      <c r="J5343" s="72" t="s">
        <v>141</v>
      </c>
      <c r="K5343" s="72" t="s">
        <v>142</v>
      </c>
      <c r="L5343" s="73">
        <v>1</v>
      </c>
      <c r="M5343" s="73" t="s">
        <v>79</v>
      </c>
      <c r="N5343" s="68" t="str">
        <f>VLOOKUP(K5343,[1]人員授權表!D$3:G$249,4,0)</f>
        <v>無機</v>
      </c>
      <c r="O5343" s="70" t="str">
        <f>IF(J5343=[1]人員授權表!$C$85,"Casper李羿勳",IF(J5343=[1]人員授權表!$C$188,"Iring陳俊明",IF(J5343=[1]人員授權表!$C$189,"Brian陳泓霖",VLOOKUP(K5343,[1]人員授權表!D$2:E$249,2,FALSE))))</f>
        <v>Dennis陳汶宏</v>
      </c>
      <c r="P5343" s="67">
        <f t="shared" ref="P5343:P5371" si="294">H5343-2</f>
        <v>44808</v>
      </c>
      <c r="Q5343" s="75" t="str">
        <f t="shared" si="293"/>
        <v>週日</v>
      </c>
      <c r="R5343" s="80">
        <v>44804</v>
      </c>
      <c r="AA5343" s="1"/>
    </row>
    <row r="5344" spans="4:27">
      <c r="D5344" s="68" t="s">
        <v>50</v>
      </c>
      <c r="E5344" s="70" t="s">
        <v>82</v>
      </c>
      <c r="F5344" s="70" t="s">
        <v>2149</v>
      </c>
      <c r="G5344" s="67">
        <v>44796</v>
      </c>
      <c r="H5344" s="67">
        <v>44810</v>
      </c>
      <c r="I5344" s="71">
        <f t="shared" si="292"/>
        <v>14</v>
      </c>
      <c r="J5344" s="72" t="s">
        <v>153</v>
      </c>
      <c r="K5344" s="72" t="s">
        <v>154</v>
      </c>
      <c r="L5344" s="73">
        <v>1</v>
      </c>
      <c r="M5344" s="73" t="s">
        <v>79</v>
      </c>
      <c r="N5344" s="68" t="str">
        <f>VLOOKUP(K5344,[1]人員授權表!D$3:G$249,4,0)</f>
        <v>無機</v>
      </c>
      <c r="O5344" s="70" t="str">
        <f>IF(J5344=[1]人員授權表!$C$85,"Casper李羿勳",IF(J5344=[1]人員授權表!$C$188,"Iring陳俊明",IF(J5344=[1]人員授權表!$C$189,"Brian陳泓霖",VLOOKUP(K5344,[1]人員授權表!D$2:E$249,2,FALSE))))</f>
        <v>Ken張智凱</v>
      </c>
      <c r="P5344" s="67">
        <f t="shared" si="294"/>
        <v>44808</v>
      </c>
      <c r="Q5344" s="75" t="str">
        <f t="shared" si="293"/>
        <v>週日</v>
      </c>
      <c r="R5344" s="80">
        <v>44799</v>
      </c>
      <c r="AA5344" s="1"/>
    </row>
    <row r="5345" spans="2:27">
      <c r="D5345" s="68" t="s">
        <v>50</v>
      </c>
      <c r="E5345" s="70" t="s">
        <v>82</v>
      </c>
      <c r="F5345" s="70" t="s">
        <v>2149</v>
      </c>
      <c r="G5345" s="67">
        <v>44796</v>
      </c>
      <c r="H5345" s="67">
        <v>44810</v>
      </c>
      <c r="I5345" s="71">
        <f t="shared" si="292"/>
        <v>14</v>
      </c>
      <c r="J5345" s="72" t="s">
        <v>295</v>
      </c>
      <c r="K5345" s="72" t="s">
        <v>296</v>
      </c>
      <c r="L5345" s="73">
        <v>1</v>
      </c>
      <c r="M5345" s="73" t="s">
        <v>79</v>
      </c>
      <c r="N5345" s="68" t="str">
        <f>VLOOKUP(K5345,[1]人員授權表!D$3:G$249,4,0)</f>
        <v>無機</v>
      </c>
      <c r="O5345" s="70" t="str">
        <f>IF(J5345=[1]人員授權表!$C$85,"Casper李羿勳",IF(J5345=[1]人員授權表!$C$188,"Iring陳俊明",IF(J5345=[1]人員授權表!$C$189,"Brian陳泓霖",VLOOKUP(K5345,[1]人員授權表!D$2:E$249,2,FALSE))))</f>
        <v>Ken張智凱</v>
      </c>
      <c r="P5345" s="67">
        <f t="shared" si="294"/>
        <v>44808</v>
      </c>
      <c r="Q5345" s="75" t="str">
        <f t="shared" si="293"/>
        <v>週日</v>
      </c>
      <c r="R5345" s="80">
        <v>44798</v>
      </c>
      <c r="AA5345" s="1"/>
    </row>
    <row r="5346" spans="2:27">
      <c r="D5346" s="68" t="s">
        <v>50</v>
      </c>
      <c r="E5346" s="70" t="s">
        <v>82</v>
      </c>
      <c r="F5346" s="70" t="s">
        <v>2150</v>
      </c>
      <c r="G5346" s="67">
        <v>44796</v>
      </c>
      <c r="H5346" s="67">
        <v>44810</v>
      </c>
      <c r="I5346" s="71">
        <f t="shared" si="292"/>
        <v>14</v>
      </c>
      <c r="J5346" s="72" t="s">
        <v>125</v>
      </c>
      <c r="K5346" s="72" t="s">
        <v>144</v>
      </c>
      <c r="L5346" s="73">
        <v>3</v>
      </c>
      <c r="M5346" s="73" t="s">
        <v>79</v>
      </c>
      <c r="N5346" s="68" t="str">
        <f>VLOOKUP(K5346,[1]人員授權表!D$3:G$249,4,0)</f>
        <v>有機</v>
      </c>
      <c r="O5346" s="70" t="str">
        <f>IF(J5346=[1]人員授權表!$C$85,"Casper李羿勳",IF(J5346=[1]人員授權表!$C$188,"Iring陳俊明",IF(J5346=[1]人員授權表!$C$189,"Brian陳泓霖",VLOOKUP(K5346,[1]人員授權表!D$2:E$249,2,FALSE))))</f>
        <v>Lucy黃詩婷</v>
      </c>
      <c r="P5346" s="67">
        <f t="shared" si="294"/>
        <v>44808</v>
      </c>
      <c r="Q5346" s="75" t="str">
        <f t="shared" si="293"/>
        <v>週日</v>
      </c>
      <c r="R5346" s="80">
        <v>44804</v>
      </c>
      <c r="AA5346" s="1"/>
    </row>
    <row r="5347" spans="2:27">
      <c r="D5347" s="68" t="s">
        <v>50</v>
      </c>
      <c r="E5347" s="70" t="s">
        <v>82</v>
      </c>
      <c r="F5347" s="70" t="s">
        <v>2150</v>
      </c>
      <c r="G5347" s="67">
        <v>44796</v>
      </c>
      <c r="H5347" s="67">
        <v>44810</v>
      </c>
      <c r="I5347" s="71">
        <f t="shared" si="292"/>
        <v>14</v>
      </c>
      <c r="J5347" s="72" t="s">
        <v>139</v>
      </c>
      <c r="K5347" s="72" t="s">
        <v>140</v>
      </c>
      <c r="L5347" s="73">
        <v>3</v>
      </c>
      <c r="M5347" s="73" t="s">
        <v>79</v>
      </c>
      <c r="N5347" s="68" t="str">
        <f>VLOOKUP(K5347,[1]人員授權表!D$3:G$249,4,0)</f>
        <v>無機</v>
      </c>
      <c r="O5347" s="70" t="str">
        <f>IF(J5347=[1]人員授權表!$C$85,"Casper李羿勳",IF(J5347=[1]人員授權表!$C$188,"Iring陳俊明",IF(J5347=[1]人員授權表!$C$189,"Brian陳泓霖",VLOOKUP(K5347,[1]人員授權表!D$2:E$249,2,FALSE))))</f>
        <v>Brian陳泓霖</v>
      </c>
      <c r="P5347" s="67">
        <f t="shared" si="294"/>
        <v>44808</v>
      </c>
      <c r="Q5347" s="75" t="str">
        <f t="shared" si="293"/>
        <v>週日</v>
      </c>
      <c r="R5347" s="80">
        <v>44804</v>
      </c>
      <c r="AA5347" s="1"/>
    </row>
    <row r="5348" spans="2:27">
      <c r="D5348" s="68" t="s">
        <v>50</v>
      </c>
      <c r="E5348" s="70" t="s">
        <v>82</v>
      </c>
      <c r="F5348" s="15" t="s">
        <v>2150</v>
      </c>
      <c r="G5348" s="101">
        <v>44796</v>
      </c>
      <c r="H5348" s="101">
        <v>44810</v>
      </c>
      <c r="I5348" s="71">
        <f t="shared" si="292"/>
        <v>14</v>
      </c>
      <c r="J5348" s="98" t="s">
        <v>2151</v>
      </c>
      <c r="K5348" s="98" t="s">
        <v>2152</v>
      </c>
      <c r="L5348" s="110"/>
      <c r="M5348" s="73" t="s">
        <v>79</v>
      </c>
      <c r="N5348" s="122" t="str">
        <f>VLOOKUP(K5348,[1]人員授權表!D$3:G$249,4,0)</f>
        <v>無機</v>
      </c>
      <c r="O5348" s="15" t="str">
        <f>IF(J5348=[1]人員授權表!$C$85,"Casper李羿勳",IF(J5348=[1]人員授權表!$C$188,"Iring陳俊明",IF(J5348=[1]人員授權表!$C$189,"Brian陳泓霖",VLOOKUP(K5348,[1]人員授權表!D$2:E$249,2,FALSE))))</f>
        <v>Ruby黃家蓁</v>
      </c>
      <c r="P5348" s="101">
        <f t="shared" si="294"/>
        <v>44808</v>
      </c>
      <c r="Q5348" s="75" t="str">
        <f t="shared" si="293"/>
        <v>週日</v>
      </c>
      <c r="R5348" s="80">
        <v>44804</v>
      </c>
      <c r="Z5348" s="79" t="s">
        <v>2153</v>
      </c>
      <c r="AA5348" s="1"/>
    </row>
    <row r="5349" spans="2:27">
      <c r="D5349" s="68" t="s">
        <v>50</v>
      </c>
      <c r="E5349" s="70" t="s">
        <v>82</v>
      </c>
      <c r="F5349" s="70" t="s">
        <v>2150</v>
      </c>
      <c r="G5349" s="67">
        <v>44796</v>
      </c>
      <c r="H5349" s="67">
        <v>44810</v>
      </c>
      <c r="I5349" s="71">
        <f t="shared" si="292"/>
        <v>14</v>
      </c>
      <c r="J5349" s="72" t="s">
        <v>141</v>
      </c>
      <c r="K5349" s="72" t="s">
        <v>142</v>
      </c>
      <c r="L5349" s="73">
        <v>1</v>
      </c>
      <c r="M5349" s="73" t="s">
        <v>79</v>
      </c>
      <c r="N5349" s="68" t="str">
        <f>VLOOKUP(K5349,[1]人員授權表!D$3:G$249,4,0)</f>
        <v>無機</v>
      </c>
      <c r="O5349" s="70" t="str">
        <f>IF(J5349=[1]人員授權表!$C$85,"Casper李羿勳",IF(J5349=[1]人員授權表!$C$188,"Iring陳俊明",IF(J5349=[1]人員授權表!$C$189,"Brian陳泓霖",VLOOKUP(K5349,[1]人員授權表!D$2:E$249,2,FALSE))))</f>
        <v>Dennis陳汶宏</v>
      </c>
      <c r="P5349" s="67">
        <f t="shared" si="294"/>
        <v>44808</v>
      </c>
      <c r="Q5349" s="75" t="str">
        <f t="shared" si="293"/>
        <v>週日</v>
      </c>
      <c r="R5349" s="80">
        <v>44804</v>
      </c>
      <c r="AA5349" s="1"/>
    </row>
    <row r="5350" spans="2:27">
      <c r="D5350" s="68" t="s">
        <v>50</v>
      </c>
      <c r="E5350" s="70" t="s">
        <v>82</v>
      </c>
      <c r="F5350" s="70" t="s">
        <v>2150</v>
      </c>
      <c r="G5350" s="67">
        <v>44796</v>
      </c>
      <c r="H5350" s="67">
        <v>44810</v>
      </c>
      <c r="I5350" s="71">
        <f t="shared" si="292"/>
        <v>14</v>
      </c>
      <c r="J5350" s="72" t="s">
        <v>137</v>
      </c>
      <c r="K5350" s="72" t="s">
        <v>138</v>
      </c>
      <c r="L5350" s="73">
        <v>3</v>
      </c>
      <c r="M5350" s="73" t="s">
        <v>79</v>
      </c>
      <c r="N5350" s="68" t="str">
        <f>VLOOKUP(K5350,[1]人員授權表!D$3:G$249,4,0)</f>
        <v>無機</v>
      </c>
      <c r="O5350" s="70" t="s">
        <v>99</v>
      </c>
      <c r="P5350" s="67">
        <f t="shared" si="294"/>
        <v>44808</v>
      </c>
      <c r="Q5350" s="75" t="str">
        <f t="shared" si="293"/>
        <v>週日</v>
      </c>
      <c r="R5350" s="80">
        <v>44804</v>
      </c>
      <c r="AA5350" s="1"/>
    </row>
    <row r="5351" spans="2:27">
      <c r="D5351" s="68" t="s">
        <v>50</v>
      </c>
      <c r="E5351" s="70" t="s">
        <v>82</v>
      </c>
      <c r="F5351" s="70" t="s">
        <v>2154</v>
      </c>
      <c r="G5351" s="67">
        <v>44796</v>
      </c>
      <c r="H5351" s="67">
        <v>44810</v>
      </c>
      <c r="I5351" s="71">
        <f t="shared" si="292"/>
        <v>14</v>
      </c>
      <c r="J5351" s="72" t="s">
        <v>148</v>
      </c>
      <c r="K5351" s="72" t="s">
        <v>149</v>
      </c>
      <c r="L5351" s="73">
        <v>3</v>
      </c>
      <c r="M5351" s="73" t="s">
        <v>79</v>
      </c>
      <c r="N5351" s="68" t="str">
        <f>VLOOKUP(K5351,[1]人員授權表!D$3:G$249,4,0)</f>
        <v>無機</v>
      </c>
      <c r="O5351" s="70" t="str">
        <f>IF(J5351=[1]人員授權表!$C$85,"Casper李羿勳",IF(J5351=[1]人員授權表!$C$188,"Iring陳俊明",IF(J5351=[1]人員授權表!$C$189,"Brian陳泓霖",VLOOKUP(K5351,[1]人員授權表!D$2:E$249,2,FALSE))))</f>
        <v>Vicky游崴涵</v>
      </c>
      <c r="P5351" s="67">
        <f t="shared" si="294"/>
        <v>44808</v>
      </c>
      <c r="Q5351" s="75" t="str">
        <f t="shared" si="293"/>
        <v>週日</v>
      </c>
      <c r="R5351" s="80">
        <v>44805</v>
      </c>
      <c r="AA5351" s="1"/>
    </row>
    <row r="5352" spans="2:27">
      <c r="D5352" s="68" t="s">
        <v>50</v>
      </c>
      <c r="E5352" s="70" t="s">
        <v>82</v>
      </c>
      <c r="F5352" s="70" t="s">
        <v>2150</v>
      </c>
      <c r="G5352" s="67">
        <v>44796</v>
      </c>
      <c r="H5352" s="67">
        <v>44810</v>
      </c>
      <c r="I5352" s="71">
        <f t="shared" si="292"/>
        <v>14</v>
      </c>
      <c r="J5352" s="72" t="s">
        <v>167</v>
      </c>
      <c r="K5352" s="72" t="s">
        <v>168</v>
      </c>
      <c r="L5352" s="73">
        <v>1</v>
      </c>
      <c r="M5352" s="73" t="s">
        <v>79</v>
      </c>
      <c r="N5352" s="68" t="str">
        <f>VLOOKUP(K5352,[1]人員授權表!D$3:G$249,4,0)</f>
        <v>有機</v>
      </c>
      <c r="O5352" s="70" t="str">
        <f>IF(J5352=[1]人員授權表!$C$85,"Casper李羿勳",IF(J5352=[1]人員授權表!$C$188,"Iring陳俊明",IF(J5352=[1]人員授權表!$C$189,"Brian陳泓霖",VLOOKUP(K5352,[1]人員授權表!D$2:E$249,2,FALSE))))</f>
        <v>Una林庭瑄</v>
      </c>
      <c r="P5352" s="67">
        <f t="shared" si="294"/>
        <v>44808</v>
      </c>
      <c r="Q5352" s="75" t="str">
        <f t="shared" si="293"/>
        <v>週日</v>
      </c>
      <c r="R5352" s="80">
        <v>44806</v>
      </c>
      <c r="AA5352" s="1"/>
    </row>
    <row r="5353" spans="2:27">
      <c r="B5353" s="66">
        <v>44796</v>
      </c>
      <c r="C5353" s="67">
        <v>44797</v>
      </c>
      <c r="D5353" s="68" t="s">
        <v>50</v>
      </c>
      <c r="E5353" s="70" t="s">
        <v>82</v>
      </c>
      <c r="F5353" s="4" t="s">
        <v>2155</v>
      </c>
      <c r="G5353" s="67">
        <v>44795</v>
      </c>
      <c r="H5353" s="101">
        <v>44810</v>
      </c>
      <c r="I5353" s="71">
        <f t="shared" si="292"/>
        <v>15</v>
      </c>
      <c r="J5353" s="72" t="s">
        <v>125</v>
      </c>
      <c r="K5353" s="72" t="s">
        <v>144</v>
      </c>
      <c r="L5353" s="73">
        <v>1</v>
      </c>
      <c r="M5353" s="73" t="s">
        <v>104</v>
      </c>
      <c r="N5353" s="68" t="str">
        <f>VLOOKUP(K5353,[1]人員授權表!D$3:G$249,4,0)</f>
        <v>有機</v>
      </c>
      <c r="O5353" s="70" t="str">
        <f>IF(J5353=[1]人員授權表!$C$85,"Casper李羿勳",IF(J5353=[1]人員授權表!$C$188,"Iring陳俊明",IF(J5353=[1]人員授權表!$C$189,"Brian陳泓霖",VLOOKUP(K5353,[1]人員授權表!D$2:E$249,2,FALSE))))</f>
        <v>Lucy黃詩婷</v>
      </c>
      <c r="P5353" s="67">
        <f t="shared" si="294"/>
        <v>44808</v>
      </c>
      <c r="Q5353" s="75" t="str">
        <f t="shared" si="293"/>
        <v>週日</v>
      </c>
      <c r="R5353" s="80">
        <v>44804</v>
      </c>
      <c r="AA5353" s="1"/>
    </row>
    <row r="5354" spans="2:27">
      <c r="B5354" s="66">
        <v>44796</v>
      </c>
      <c r="C5354" s="67">
        <v>44797</v>
      </c>
      <c r="D5354" s="68" t="s">
        <v>50</v>
      </c>
      <c r="E5354" s="70" t="s">
        <v>82</v>
      </c>
      <c r="F5354" s="4" t="s">
        <v>2155</v>
      </c>
      <c r="G5354" s="67">
        <v>44795</v>
      </c>
      <c r="H5354" s="101">
        <v>44810</v>
      </c>
      <c r="I5354" s="71">
        <f t="shared" si="292"/>
        <v>15</v>
      </c>
      <c r="J5354" s="72" t="s">
        <v>141</v>
      </c>
      <c r="K5354" s="72" t="s">
        <v>142</v>
      </c>
      <c r="L5354" s="73">
        <v>1</v>
      </c>
      <c r="M5354" s="73" t="s">
        <v>104</v>
      </c>
      <c r="N5354" s="68" t="str">
        <f>VLOOKUP(K5354,[1]人員授權表!D$3:G$249,4,0)</f>
        <v>無機</v>
      </c>
      <c r="O5354" s="70" t="str">
        <f>IF(J5354=[1]人員授權表!$C$85,"Casper李羿勳",IF(J5354=[1]人員授權表!$C$188,"Iring陳俊明",IF(J5354=[1]人員授權表!$C$189,"Brian陳泓霖",VLOOKUP(K5354,[1]人員授權表!D$2:E$249,2,FALSE))))</f>
        <v>Dennis陳汶宏</v>
      </c>
      <c r="P5354" s="67">
        <f t="shared" si="294"/>
        <v>44808</v>
      </c>
      <c r="Q5354" s="75" t="str">
        <f t="shared" si="293"/>
        <v>週日</v>
      </c>
      <c r="R5354" s="80">
        <v>44804</v>
      </c>
      <c r="AA5354" s="1"/>
    </row>
    <row r="5355" spans="2:27">
      <c r="B5355" s="66">
        <v>44796</v>
      </c>
      <c r="C5355" s="67">
        <v>44797</v>
      </c>
      <c r="D5355" s="68" t="s">
        <v>50</v>
      </c>
      <c r="E5355" s="70" t="s">
        <v>82</v>
      </c>
      <c r="F5355" s="4" t="s">
        <v>2155</v>
      </c>
      <c r="G5355" s="67">
        <v>44795</v>
      </c>
      <c r="H5355" s="101">
        <v>44810</v>
      </c>
      <c r="I5355" s="71">
        <f t="shared" si="292"/>
        <v>15</v>
      </c>
      <c r="J5355" s="72" t="s">
        <v>137</v>
      </c>
      <c r="K5355" s="72" t="s">
        <v>138</v>
      </c>
      <c r="L5355" s="73">
        <v>1</v>
      </c>
      <c r="M5355" s="73" t="s">
        <v>104</v>
      </c>
      <c r="N5355" s="68" t="str">
        <f>VLOOKUP(K5355,[1]人員授權表!D$3:G$249,4,0)</f>
        <v>無機</v>
      </c>
      <c r="O5355" s="70" t="s">
        <v>99</v>
      </c>
      <c r="P5355" s="67">
        <f t="shared" si="294"/>
        <v>44808</v>
      </c>
      <c r="Q5355" s="75" t="str">
        <f t="shared" si="293"/>
        <v>週日</v>
      </c>
      <c r="R5355" s="80">
        <v>44804</v>
      </c>
      <c r="AA5355" s="1"/>
    </row>
    <row r="5356" spans="2:27">
      <c r="B5356" s="66">
        <v>44796</v>
      </c>
      <c r="C5356" s="67">
        <v>44797</v>
      </c>
      <c r="D5356" s="68" t="s">
        <v>50</v>
      </c>
      <c r="E5356" s="70" t="s">
        <v>82</v>
      </c>
      <c r="F5356" s="4" t="s">
        <v>2155</v>
      </c>
      <c r="G5356" s="67">
        <v>44795</v>
      </c>
      <c r="H5356" s="101">
        <v>44810</v>
      </c>
      <c r="I5356" s="71">
        <f t="shared" si="292"/>
        <v>15</v>
      </c>
      <c r="J5356" s="72" t="s">
        <v>148</v>
      </c>
      <c r="K5356" s="72" t="s">
        <v>149</v>
      </c>
      <c r="L5356" s="73">
        <v>1</v>
      </c>
      <c r="M5356" s="73" t="s">
        <v>104</v>
      </c>
      <c r="N5356" s="68" t="str">
        <f>VLOOKUP(K5356,[1]人員授權表!D$3:G$249,4,0)</f>
        <v>無機</v>
      </c>
      <c r="O5356" s="70" t="str">
        <f>IF(J5356=[1]人員授權表!$C$85,"Casper李羿勳",IF(J5356=[1]人員授權表!$C$188,"Iring陳俊明",IF(J5356=[1]人員授權表!$C$189,"Brian陳泓霖",VLOOKUP(K5356,[1]人員授權表!D$2:E$249,2,FALSE))))</f>
        <v>Vicky游崴涵</v>
      </c>
      <c r="P5356" s="67">
        <f t="shared" si="294"/>
        <v>44808</v>
      </c>
      <c r="Q5356" s="75" t="str">
        <f t="shared" si="293"/>
        <v>週日</v>
      </c>
      <c r="R5356" s="80">
        <v>44805</v>
      </c>
      <c r="AA5356" s="1"/>
    </row>
    <row r="5357" spans="2:27">
      <c r="B5357" s="66">
        <v>44796</v>
      </c>
      <c r="C5357" s="67">
        <v>44797</v>
      </c>
      <c r="D5357" s="68" t="s">
        <v>50</v>
      </c>
      <c r="E5357" s="70" t="s">
        <v>82</v>
      </c>
      <c r="F5357" s="4" t="s">
        <v>2155</v>
      </c>
      <c r="G5357" s="67">
        <v>44795</v>
      </c>
      <c r="H5357" s="101">
        <v>44810</v>
      </c>
      <c r="I5357" s="71">
        <f t="shared" si="292"/>
        <v>15</v>
      </c>
      <c r="J5357" s="72" t="s">
        <v>139</v>
      </c>
      <c r="K5357" s="72" t="s">
        <v>140</v>
      </c>
      <c r="L5357" s="73">
        <v>1</v>
      </c>
      <c r="M5357" s="73" t="s">
        <v>104</v>
      </c>
      <c r="N5357" s="68" t="str">
        <f>VLOOKUP(K5357,[1]人員授權表!D$3:G$249,4,0)</f>
        <v>無機</v>
      </c>
      <c r="O5357" s="70" t="str">
        <f>IF(J5357=[1]人員授權表!$C$85,"Casper李羿勳",IF(J5357=[1]人員授權表!$C$188,"Iring陳俊明",IF(J5357=[1]人員授權表!$C$189,"Brian陳泓霖",VLOOKUP(K5357,[1]人員授權表!D$2:E$249,2,FALSE))))</f>
        <v>Brian陳泓霖</v>
      </c>
      <c r="P5357" s="67">
        <f t="shared" si="294"/>
        <v>44808</v>
      </c>
      <c r="Q5357" s="75" t="str">
        <f t="shared" si="293"/>
        <v>週日</v>
      </c>
      <c r="R5357" s="80">
        <v>44804</v>
      </c>
      <c r="AA5357" s="1"/>
    </row>
    <row r="5358" spans="2:27">
      <c r="B5358" s="66">
        <v>44796</v>
      </c>
      <c r="C5358" s="67">
        <v>44797</v>
      </c>
      <c r="D5358" s="68" t="s">
        <v>50</v>
      </c>
      <c r="E5358" s="70" t="s">
        <v>82</v>
      </c>
      <c r="F5358" s="4" t="s">
        <v>2155</v>
      </c>
      <c r="G5358" s="67">
        <v>44795</v>
      </c>
      <c r="H5358" s="101">
        <v>44810</v>
      </c>
      <c r="I5358" s="71">
        <f t="shared" si="292"/>
        <v>15</v>
      </c>
      <c r="J5358" s="72" t="s">
        <v>160</v>
      </c>
      <c r="K5358" s="72" t="s">
        <v>161</v>
      </c>
      <c r="L5358" s="73">
        <v>1</v>
      </c>
      <c r="M5358" s="73" t="s">
        <v>104</v>
      </c>
      <c r="N5358" s="68" t="str">
        <f>VLOOKUP(K5358,[1]人員授權表!D$3:G$249,4,0)</f>
        <v>無機</v>
      </c>
      <c r="O5358" s="70" t="str">
        <f>IF(J5358=[1]人員授權表!$C$85,"Casper李羿勳",IF(J5358=[1]人員授權表!$C$188,"Iring陳俊明",IF(J5358=[1]人員授權表!$C$189,"Brian陳泓霖",VLOOKUP(K5358,[1]人員授權表!D$2:E$249,2,FALSE))))</f>
        <v>Dennis陳汶宏</v>
      </c>
      <c r="P5358" s="67">
        <f t="shared" si="294"/>
        <v>44808</v>
      </c>
      <c r="Q5358" s="75" t="str">
        <f t="shared" si="293"/>
        <v>週日</v>
      </c>
      <c r="R5358" s="80">
        <v>44806</v>
      </c>
      <c r="AA5358" s="1"/>
    </row>
    <row r="5359" spans="2:27">
      <c r="B5359" s="66">
        <v>44796</v>
      </c>
      <c r="D5359" s="68" t="s">
        <v>50</v>
      </c>
      <c r="E5359" s="70" t="s">
        <v>82</v>
      </c>
      <c r="F5359" s="4" t="s">
        <v>2156</v>
      </c>
      <c r="G5359" s="67">
        <v>44796</v>
      </c>
      <c r="H5359" s="67">
        <v>44810</v>
      </c>
      <c r="I5359" s="71">
        <f t="shared" si="292"/>
        <v>14</v>
      </c>
      <c r="J5359" s="72" t="s">
        <v>125</v>
      </c>
      <c r="K5359" s="72" t="s">
        <v>144</v>
      </c>
      <c r="L5359" s="73">
        <v>1</v>
      </c>
      <c r="M5359" s="73" t="s">
        <v>104</v>
      </c>
      <c r="N5359" s="68" t="str">
        <f>VLOOKUP(K5359,[1]人員授權表!D$3:G$249,4,0)</f>
        <v>有機</v>
      </c>
      <c r="O5359" s="70" t="str">
        <f>IF(J5359=[1]人員授權表!$C$85,"Casper李羿勳",IF(J5359=[1]人員授權表!$C$188,"Iring陳俊明",IF(J5359=[1]人員授權表!$C$189,"Brian陳泓霖",VLOOKUP(K5359,[1]人員授權表!D$2:E$249,2,FALSE))))</f>
        <v>Lucy黃詩婷</v>
      </c>
      <c r="P5359" s="67">
        <f t="shared" si="294"/>
        <v>44808</v>
      </c>
      <c r="Q5359" s="75" t="str">
        <f t="shared" si="293"/>
        <v>週日</v>
      </c>
      <c r="R5359" s="80">
        <v>44804</v>
      </c>
      <c r="AA5359" s="1"/>
    </row>
    <row r="5360" spans="2:27">
      <c r="B5360" s="66">
        <v>44796</v>
      </c>
      <c r="D5360" s="68" t="s">
        <v>50</v>
      </c>
      <c r="E5360" s="70" t="s">
        <v>82</v>
      </c>
      <c r="F5360" s="4" t="s">
        <v>2156</v>
      </c>
      <c r="G5360" s="67">
        <v>44796</v>
      </c>
      <c r="H5360" s="67">
        <v>44810</v>
      </c>
      <c r="I5360" s="71">
        <f t="shared" si="292"/>
        <v>14</v>
      </c>
      <c r="J5360" s="72" t="s">
        <v>141</v>
      </c>
      <c r="K5360" s="72" t="s">
        <v>142</v>
      </c>
      <c r="L5360" s="73">
        <v>1</v>
      </c>
      <c r="M5360" s="73" t="s">
        <v>104</v>
      </c>
      <c r="N5360" s="68" t="str">
        <f>VLOOKUP(K5360,[1]人員授權表!D$3:G$249,4,0)</f>
        <v>無機</v>
      </c>
      <c r="O5360" s="70" t="str">
        <f>IF(J5360=[1]人員授權表!$C$85,"Casper李羿勳",IF(J5360=[1]人員授權表!$C$188,"Iring陳俊明",IF(J5360=[1]人員授權表!$C$189,"Brian陳泓霖",VLOOKUP(K5360,[1]人員授權表!D$2:E$249,2,FALSE))))</f>
        <v>Dennis陳汶宏</v>
      </c>
      <c r="P5360" s="67">
        <f t="shared" si="294"/>
        <v>44808</v>
      </c>
      <c r="Q5360" s="75" t="str">
        <f t="shared" si="293"/>
        <v>週日</v>
      </c>
      <c r="R5360" s="80">
        <v>44804</v>
      </c>
      <c r="AA5360" s="1"/>
    </row>
    <row r="5361" spans="2:28">
      <c r="B5361" s="66">
        <v>44796</v>
      </c>
      <c r="D5361" s="68" t="s">
        <v>50</v>
      </c>
      <c r="E5361" s="70" t="s">
        <v>82</v>
      </c>
      <c r="F5361" s="4" t="s">
        <v>2156</v>
      </c>
      <c r="G5361" s="67">
        <v>44796</v>
      </c>
      <c r="H5361" s="67">
        <v>44810</v>
      </c>
      <c r="I5361" s="71">
        <f t="shared" si="292"/>
        <v>14</v>
      </c>
      <c r="J5361" s="72" t="s">
        <v>137</v>
      </c>
      <c r="K5361" s="72" t="s">
        <v>138</v>
      </c>
      <c r="L5361" s="73">
        <v>1</v>
      </c>
      <c r="M5361" s="73" t="s">
        <v>104</v>
      </c>
      <c r="N5361" s="68" t="str">
        <f>VLOOKUP(K5361,[1]人員授權表!D$3:G$249,4,0)</f>
        <v>無機</v>
      </c>
      <c r="O5361" s="70" t="s">
        <v>99</v>
      </c>
      <c r="P5361" s="67">
        <f t="shared" si="294"/>
        <v>44808</v>
      </c>
      <c r="Q5361" s="75" t="str">
        <f t="shared" si="293"/>
        <v>週日</v>
      </c>
      <c r="R5361" s="80">
        <v>44804</v>
      </c>
      <c r="AA5361" s="1"/>
    </row>
    <row r="5362" spans="2:28">
      <c r="B5362" s="66">
        <v>44796</v>
      </c>
      <c r="D5362" s="68" t="s">
        <v>50</v>
      </c>
      <c r="E5362" s="70" t="s">
        <v>82</v>
      </c>
      <c r="F5362" s="4" t="s">
        <v>2156</v>
      </c>
      <c r="G5362" s="67">
        <v>44796</v>
      </c>
      <c r="H5362" s="67">
        <v>44810</v>
      </c>
      <c r="I5362" s="71">
        <f t="shared" si="292"/>
        <v>14</v>
      </c>
      <c r="J5362" s="72" t="s">
        <v>148</v>
      </c>
      <c r="K5362" s="72" t="s">
        <v>149</v>
      </c>
      <c r="L5362" s="73">
        <v>1</v>
      </c>
      <c r="M5362" s="73" t="s">
        <v>104</v>
      </c>
      <c r="N5362" s="68" t="str">
        <f>VLOOKUP(K5362,[1]人員授權表!D$3:G$249,4,0)</f>
        <v>無機</v>
      </c>
      <c r="O5362" s="70" t="str">
        <f>IF(J5362=[1]人員授權表!$C$85,"Casper李羿勳",IF(J5362=[1]人員授權表!$C$188,"Iring陳俊明",IF(J5362=[1]人員授權表!$C$189,"Brian陳泓霖",VLOOKUP(K5362,[1]人員授權表!D$2:E$249,2,FALSE))))</f>
        <v>Vicky游崴涵</v>
      </c>
      <c r="P5362" s="67">
        <f t="shared" si="294"/>
        <v>44808</v>
      </c>
      <c r="Q5362" s="75" t="str">
        <f t="shared" si="293"/>
        <v>週日</v>
      </c>
      <c r="R5362" s="80">
        <v>44805</v>
      </c>
      <c r="AA5362" s="1"/>
    </row>
    <row r="5363" spans="2:28">
      <c r="B5363" s="66">
        <v>44796</v>
      </c>
      <c r="D5363" s="68" t="s">
        <v>50</v>
      </c>
      <c r="E5363" s="70" t="s">
        <v>82</v>
      </c>
      <c r="F5363" s="4" t="s">
        <v>2156</v>
      </c>
      <c r="G5363" s="67">
        <v>44796</v>
      </c>
      <c r="H5363" s="67">
        <v>44810</v>
      </c>
      <c r="I5363" s="71">
        <f t="shared" si="292"/>
        <v>14</v>
      </c>
      <c r="J5363" s="72" t="s">
        <v>139</v>
      </c>
      <c r="K5363" s="72" t="s">
        <v>140</v>
      </c>
      <c r="L5363" s="73">
        <v>1</v>
      </c>
      <c r="M5363" s="73" t="s">
        <v>104</v>
      </c>
      <c r="N5363" s="68" t="str">
        <f>VLOOKUP(K5363,[1]人員授權表!D$3:G$249,4,0)</f>
        <v>無機</v>
      </c>
      <c r="O5363" s="70" t="str">
        <f>IF(J5363=[1]人員授權表!$C$85,"Casper李羿勳",IF(J5363=[1]人員授權表!$C$188,"Iring陳俊明",IF(J5363=[1]人員授權表!$C$189,"Brian陳泓霖",VLOOKUP(K5363,[1]人員授權表!D$2:E$249,2,FALSE))))</f>
        <v>Brian陳泓霖</v>
      </c>
      <c r="P5363" s="67">
        <f t="shared" si="294"/>
        <v>44808</v>
      </c>
      <c r="Q5363" s="75" t="str">
        <f t="shared" si="293"/>
        <v>週日</v>
      </c>
      <c r="R5363" s="80">
        <v>44804</v>
      </c>
      <c r="AA5363" s="1"/>
    </row>
    <row r="5364" spans="2:28">
      <c r="B5364" s="66">
        <v>44796</v>
      </c>
      <c r="D5364" s="68" t="s">
        <v>50</v>
      </c>
      <c r="E5364" s="70" t="s">
        <v>82</v>
      </c>
      <c r="F5364" s="4" t="s">
        <v>2156</v>
      </c>
      <c r="G5364" s="67">
        <v>44796</v>
      </c>
      <c r="H5364" s="67">
        <v>44810</v>
      </c>
      <c r="I5364" s="71">
        <f t="shared" si="292"/>
        <v>14</v>
      </c>
      <c r="J5364" s="72" t="s">
        <v>160</v>
      </c>
      <c r="K5364" s="72" t="s">
        <v>161</v>
      </c>
      <c r="L5364" s="73">
        <v>1</v>
      </c>
      <c r="M5364" s="73" t="s">
        <v>104</v>
      </c>
      <c r="N5364" s="68" t="str">
        <f>VLOOKUP(K5364,[1]人員授權表!D$3:G$249,4,0)</f>
        <v>無機</v>
      </c>
      <c r="O5364" s="70" t="str">
        <f>IF(J5364=[1]人員授權表!$C$85,"Casper李羿勳",IF(J5364=[1]人員授權表!$C$188,"Iring陳俊明",IF(J5364=[1]人員授權表!$C$189,"Brian陳泓霖",VLOOKUP(K5364,[1]人員授權表!D$2:E$249,2,FALSE))))</f>
        <v>Dennis陳汶宏</v>
      </c>
      <c r="P5364" s="67">
        <f t="shared" si="294"/>
        <v>44808</v>
      </c>
      <c r="Q5364" s="75" t="str">
        <f t="shared" si="293"/>
        <v>週日</v>
      </c>
      <c r="R5364" s="80">
        <v>44806</v>
      </c>
      <c r="AA5364" s="1"/>
    </row>
    <row r="5365" spans="2:28">
      <c r="B5365" s="66">
        <v>44790</v>
      </c>
      <c r="C5365" s="67">
        <v>44797</v>
      </c>
      <c r="D5365" s="68" t="s">
        <v>50</v>
      </c>
      <c r="E5365" s="70" t="s">
        <v>82</v>
      </c>
      <c r="F5365" s="4" t="s">
        <v>2157</v>
      </c>
      <c r="G5365" s="101">
        <v>44790</v>
      </c>
      <c r="H5365" s="101">
        <v>44810</v>
      </c>
      <c r="I5365" s="71">
        <f t="shared" si="292"/>
        <v>20</v>
      </c>
      <c r="J5365" s="72" t="s">
        <v>181</v>
      </c>
      <c r="K5365" s="72" t="s">
        <v>182</v>
      </c>
      <c r="L5365" s="73">
        <v>14</v>
      </c>
      <c r="M5365" s="73" t="s">
        <v>104</v>
      </c>
      <c r="N5365" s="68" t="str">
        <f>VLOOKUP(K5365,[1]人員授權表!D$3:G$249,4,0)</f>
        <v>有機</v>
      </c>
      <c r="O5365" s="70" t="str">
        <f>IF(J5365=[1]人員授權表!$C$85,"Casper李羿勳",IF(J5365=[1]人員授權表!$C$188,"Iring陳俊明",IF(J5365=[1]人員授權表!$C$189,"Brian陳泓霖",VLOOKUP(K5365,[1]人員授權表!D$2:E$249,2,FALSE))))</f>
        <v>Sara王淑玲</v>
      </c>
      <c r="P5365" s="67">
        <f t="shared" si="294"/>
        <v>44808</v>
      </c>
      <c r="Q5365" s="75" t="str">
        <f t="shared" si="293"/>
        <v>週日</v>
      </c>
      <c r="R5365" s="80">
        <v>44806</v>
      </c>
      <c r="AA5365" s="102">
        <v>13</v>
      </c>
      <c r="AB5365" s="103" t="s">
        <v>1759</v>
      </c>
    </row>
    <row r="5366" spans="2:28">
      <c r="B5366" s="66">
        <v>44790</v>
      </c>
      <c r="C5366" s="67">
        <v>44797</v>
      </c>
      <c r="D5366" s="68" t="s">
        <v>50</v>
      </c>
      <c r="E5366" s="70" t="s">
        <v>82</v>
      </c>
      <c r="F5366" s="4" t="s">
        <v>2157</v>
      </c>
      <c r="G5366" s="101">
        <v>44790</v>
      </c>
      <c r="H5366" s="101">
        <v>44810</v>
      </c>
      <c r="I5366" s="71">
        <f t="shared" si="292"/>
        <v>20</v>
      </c>
      <c r="J5366" s="72" t="s">
        <v>204</v>
      </c>
      <c r="K5366" s="72" t="s">
        <v>205</v>
      </c>
      <c r="L5366" s="73">
        <v>14</v>
      </c>
      <c r="M5366" s="73" t="s">
        <v>104</v>
      </c>
      <c r="N5366" s="68" t="str">
        <f>VLOOKUP(K5366,[1]人員授權表!D$3:G$249,4,0)</f>
        <v>無機</v>
      </c>
      <c r="O5366" s="70" t="s">
        <v>1075</v>
      </c>
      <c r="P5366" s="67">
        <f t="shared" si="294"/>
        <v>44808</v>
      </c>
      <c r="Q5366" s="75" t="str">
        <f t="shared" si="293"/>
        <v>週日</v>
      </c>
      <c r="R5366" s="80">
        <v>44800</v>
      </c>
      <c r="AA5366" s="102">
        <v>13</v>
      </c>
      <c r="AB5366" s="103" t="s">
        <v>1759</v>
      </c>
    </row>
    <row r="5367" spans="2:28">
      <c r="B5367" s="66">
        <v>44790</v>
      </c>
      <c r="C5367" s="67">
        <v>44797</v>
      </c>
      <c r="D5367" s="68" t="s">
        <v>50</v>
      </c>
      <c r="E5367" s="70" t="s">
        <v>82</v>
      </c>
      <c r="F5367" s="4" t="s">
        <v>2157</v>
      </c>
      <c r="G5367" s="101">
        <v>44790</v>
      </c>
      <c r="H5367" s="101">
        <v>44810</v>
      </c>
      <c r="I5367" s="71">
        <f t="shared" si="292"/>
        <v>20</v>
      </c>
      <c r="J5367" s="72" t="s">
        <v>326</v>
      </c>
      <c r="K5367" s="72" t="s">
        <v>170</v>
      </c>
      <c r="L5367" s="73">
        <v>14</v>
      </c>
      <c r="M5367" s="73" t="s">
        <v>104</v>
      </c>
      <c r="N5367" s="68" t="str">
        <f>VLOOKUP(K5367,[1]人員授權表!D$3:G$249,4,0)</f>
        <v>有機</v>
      </c>
      <c r="O5367" s="70" t="str">
        <f>IF(J5367=[1]人員授權表!$C$85,"Casper李羿勳",IF(J5367=[1]人員授權表!$C$188,"Iring陳俊明",IF(J5367=[1]人員授權表!$C$189,"Brian陳泓霖",VLOOKUP(K5367,[1]人員授權表!D$2:E$249,2,FALSE))))</f>
        <v>Elle黃雅琪&amp;
Marco陳鴻鈞</v>
      </c>
      <c r="P5367" s="67">
        <f t="shared" si="294"/>
        <v>44808</v>
      </c>
      <c r="Q5367" s="75" t="str">
        <f t="shared" si="293"/>
        <v>週日</v>
      </c>
      <c r="R5367" s="80">
        <v>44806</v>
      </c>
      <c r="AA5367" s="102">
        <v>13</v>
      </c>
      <c r="AB5367" s="103" t="s">
        <v>1759</v>
      </c>
    </row>
    <row r="5368" spans="2:28">
      <c r="B5368" s="66">
        <v>44795</v>
      </c>
      <c r="C5368" s="67">
        <v>44797</v>
      </c>
      <c r="D5368" s="68" t="s">
        <v>50</v>
      </c>
      <c r="E5368" s="70" t="s">
        <v>879</v>
      </c>
      <c r="F5368" s="4" t="s">
        <v>2158</v>
      </c>
      <c r="G5368" s="101">
        <v>44791</v>
      </c>
      <c r="H5368" s="67">
        <v>44810</v>
      </c>
      <c r="I5368" s="71">
        <f t="shared" si="292"/>
        <v>19</v>
      </c>
      <c r="J5368" s="72" t="s">
        <v>167</v>
      </c>
      <c r="K5368" s="72" t="s">
        <v>168</v>
      </c>
      <c r="L5368" s="73">
        <v>6</v>
      </c>
      <c r="M5368" s="73" t="s">
        <v>108</v>
      </c>
      <c r="N5368" s="68" t="str">
        <f>VLOOKUP(K5368,[1]人員授權表!D$3:G$249,4,0)</f>
        <v>有機</v>
      </c>
      <c r="O5368" s="70" t="str">
        <f>IF(J5368=[1]人員授權表!$C$85,"Casper李羿勳",IF(J5368=[1]人員授權表!$C$188,"Iring陳俊明",IF(J5368=[1]人員授權表!$C$189,"Brian陳泓霖",VLOOKUP(K5368,[1]人員授權表!D$2:E$249,2,FALSE))))</f>
        <v>Una林庭瑄</v>
      </c>
      <c r="P5368" s="67">
        <f t="shared" si="294"/>
        <v>44808</v>
      </c>
      <c r="Q5368" s="75" t="str">
        <f t="shared" si="293"/>
        <v>週日</v>
      </c>
      <c r="R5368" s="80">
        <v>44800</v>
      </c>
      <c r="AA5368" s="102">
        <v>13</v>
      </c>
      <c r="AB5368" s="103" t="s">
        <v>1759</v>
      </c>
    </row>
    <row r="5369" spans="2:28">
      <c r="B5369" s="66">
        <v>44795</v>
      </c>
      <c r="C5369" s="67">
        <v>44797</v>
      </c>
      <c r="D5369" s="68" t="s">
        <v>50</v>
      </c>
      <c r="E5369" s="70" t="s">
        <v>879</v>
      </c>
      <c r="F5369" s="4" t="s">
        <v>2159</v>
      </c>
      <c r="G5369" s="67">
        <v>44791</v>
      </c>
      <c r="H5369" s="67">
        <v>44810</v>
      </c>
      <c r="I5369" s="71">
        <f t="shared" si="292"/>
        <v>19</v>
      </c>
      <c r="J5369" s="72" t="s">
        <v>167</v>
      </c>
      <c r="K5369" s="72" t="s">
        <v>168</v>
      </c>
      <c r="L5369" s="73">
        <v>3</v>
      </c>
      <c r="M5369" s="73" t="s">
        <v>108</v>
      </c>
      <c r="N5369" s="68" t="str">
        <f>VLOOKUP(K5369,[1]人員授權表!D$3:G$249,4,0)</f>
        <v>有機</v>
      </c>
      <c r="O5369" s="70" t="str">
        <f>IF(J5369=[1]人員授權表!$C$85,"Casper李羿勳",IF(J5369=[1]人員授權表!$C$188,"Iring陳俊明",IF(J5369=[1]人員授權表!$C$189,"Brian陳泓霖",VLOOKUP(K5369,[1]人員授權表!D$2:E$249,2,FALSE))))</f>
        <v>Una林庭瑄</v>
      </c>
      <c r="P5369" s="67">
        <f t="shared" si="294"/>
        <v>44808</v>
      </c>
      <c r="Q5369" s="75" t="str">
        <f t="shared" si="293"/>
        <v>週日</v>
      </c>
      <c r="R5369" s="80">
        <v>44800</v>
      </c>
      <c r="AA5369" s="102">
        <v>13</v>
      </c>
      <c r="AB5369" s="103" t="s">
        <v>1759</v>
      </c>
    </row>
    <row r="5370" spans="2:28">
      <c r="B5370" s="66">
        <v>44795</v>
      </c>
      <c r="C5370" s="67">
        <v>44797</v>
      </c>
      <c r="D5370" s="68" t="s">
        <v>50</v>
      </c>
      <c r="E5370" s="70" t="s">
        <v>879</v>
      </c>
      <c r="F5370" s="4" t="s">
        <v>2160</v>
      </c>
      <c r="G5370" s="67">
        <v>44791</v>
      </c>
      <c r="H5370" s="67">
        <v>44810</v>
      </c>
      <c r="I5370" s="71">
        <f t="shared" si="292"/>
        <v>19</v>
      </c>
      <c r="J5370" s="72" t="s">
        <v>167</v>
      </c>
      <c r="K5370" s="72" t="s">
        <v>168</v>
      </c>
      <c r="L5370" s="73">
        <v>1</v>
      </c>
      <c r="M5370" s="73" t="s">
        <v>108</v>
      </c>
      <c r="N5370" s="68" t="str">
        <f>VLOOKUP(K5370,[1]人員授權表!D$3:G$249,4,0)</f>
        <v>有機</v>
      </c>
      <c r="O5370" s="70" t="str">
        <f>IF(J5370=[1]人員授權表!$C$85,"Casper李羿勳",IF(J5370=[1]人員授權表!$C$188,"Iring陳俊明",IF(J5370=[1]人員授權表!$C$189,"Brian陳泓霖",VLOOKUP(K5370,[1]人員授權表!D$2:E$249,2,FALSE))))</f>
        <v>Una林庭瑄</v>
      </c>
      <c r="P5370" s="67">
        <f t="shared" si="294"/>
        <v>44808</v>
      </c>
      <c r="Q5370" s="75" t="str">
        <f t="shared" si="293"/>
        <v>週日</v>
      </c>
      <c r="R5370" s="80">
        <v>44800</v>
      </c>
      <c r="AA5370" s="102">
        <v>13</v>
      </c>
      <c r="AB5370" s="103" t="s">
        <v>1759</v>
      </c>
    </row>
    <row r="5371" spans="2:28">
      <c r="B5371" s="66">
        <v>44782</v>
      </c>
      <c r="C5371" s="67">
        <v>44795</v>
      </c>
      <c r="D5371" s="68" t="s">
        <v>50</v>
      </c>
      <c r="E5371" s="70" t="s">
        <v>51</v>
      </c>
      <c r="F5371" s="4" t="s">
        <v>2161</v>
      </c>
      <c r="G5371" s="67">
        <v>44792</v>
      </c>
      <c r="H5371" s="101">
        <v>44811</v>
      </c>
      <c r="I5371" s="71">
        <f t="shared" si="292"/>
        <v>19</v>
      </c>
      <c r="J5371" s="72" t="s">
        <v>60</v>
      </c>
      <c r="K5371" s="72" t="s">
        <v>61</v>
      </c>
      <c r="L5371" s="73">
        <v>1</v>
      </c>
      <c r="M5371" s="73" t="s">
        <v>91</v>
      </c>
      <c r="N5371" s="68" t="str">
        <f>VLOOKUP(K5371,[1]人員授權表!D$3:G$249,4,0)</f>
        <v>有機</v>
      </c>
      <c r="O5371" s="70" t="str">
        <f>IF(J5371=[1]人員授權表!$C$85,"Casper李羿勳",IF(J5371=[1]人員授權表!$C$188,"Iring陳俊明",IF(J5371=[1]人員授權表!$C$189,"Brian陳泓霖",VLOOKUP(K5371,[1]人員授權表!D$2:E$249,2,FALSE))))</f>
        <v>Marco陳鴻鈞</v>
      </c>
      <c r="P5371" s="67">
        <f t="shared" si="294"/>
        <v>44809</v>
      </c>
      <c r="Q5371" s="75" t="str">
        <f t="shared" si="293"/>
        <v>週一</v>
      </c>
      <c r="R5371" s="80">
        <v>44802</v>
      </c>
      <c r="AA5371" s="1"/>
    </row>
    <row r="5372" spans="2:28">
      <c r="B5372" s="66">
        <v>44806</v>
      </c>
      <c r="D5372" s="68" t="s">
        <v>50</v>
      </c>
      <c r="E5372" s="70" t="s">
        <v>1418</v>
      </c>
      <c r="F5372" s="4" t="s">
        <v>2162</v>
      </c>
      <c r="G5372" s="67">
        <v>44804</v>
      </c>
      <c r="H5372" s="67">
        <v>44811</v>
      </c>
      <c r="I5372" s="71">
        <f t="shared" si="292"/>
        <v>7</v>
      </c>
      <c r="J5372" s="72" t="s">
        <v>102</v>
      </c>
      <c r="K5372" s="72" t="s">
        <v>103</v>
      </c>
      <c r="L5372" s="73">
        <v>1</v>
      </c>
      <c r="M5372" s="73" t="s">
        <v>108</v>
      </c>
      <c r="N5372" s="68" t="str">
        <f>VLOOKUP(K5372,[1]人員授權表!D$3:G$249,4,0)</f>
        <v>無機</v>
      </c>
      <c r="O5372" s="70" t="s">
        <v>99</v>
      </c>
      <c r="P5372" s="67">
        <f>H5372-1</f>
        <v>44810</v>
      </c>
      <c r="Q5372" s="75" t="str">
        <f t="shared" si="293"/>
        <v>週二</v>
      </c>
      <c r="R5372" s="80">
        <v>44810</v>
      </c>
      <c r="AA5372" s="1"/>
    </row>
    <row r="5373" spans="2:28">
      <c r="B5373" s="66">
        <v>44790</v>
      </c>
      <c r="D5373" s="68" t="s">
        <v>50</v>
      </c>
      <c r="E5373" s="70" t="s">
        <v>82</v>
      </c>
      <c r="F5373" s="4" t="s">
        <v>2163</v>
      </c>
      <c r="G5373" s="67">
        <v>44798</v>
      </c>
      <c r="H5373" s="67">
        <v>44811</v>
      </c>
      <c r="I5373" s="71">
        <f t="shared" si="292"/>
        <v>13</v>
      </c>
      <c r="J5373" s="72" t="s">
        <v>139</v>
      </c>
      <c r="K5373" s="72" t="s">
        <v>140</v>
      </c>
      <c r="L5373" s="73">
        <v>1</v>
      </c>
      <c r="M5373" s="73" t="s">
        <v>91</v>
      </c>
      <c r="N5373" s="68" t="str">
        <f>VLOOKUP(K5373,[1]人員授權表!D$3:G$249,4,0)</f>
        <v>無機</v>
      </c>
      <c r="O5373" s="70" t="str">
        <f>IF(J5373=[1]人員授權表!$C$85,"Casper李羿勳",IF(J5373=[1]人員授權表!$C$188,"Iring陳俊明",IF(J5373=[1]人員授權表!$C$189,"Brian陳泓霖",VLOOKUP(K5373,[1]人員授權表!D$2:E$249,2,FALSE))))</f>
        <v>Brian陳泓霖</v>
      </c>
      <c r="P5373" s="67">
        <f t="shared" ref="P5373:P5401" si="295">H5373-2</f>
        <v>44809</v>
      </c>
      <c r="Q5373" s="75" t="str">
        <f t="shared" si="293"/>
        <v>週一</v>
      </c>
      <c r="R5373" s="80">
        <v>44806</v>
      </c>
      <c r="AA5373" s="1"/>
    </row>
    <row r="5374" spans="2:28">
      <c r="B5374" s="66">
        <v>44790</v>
      </c>
      <c r="D5374" s="68" t="s">
        <v>50</v>
      </c>
      <c r="E5374" s="70" t="s">
        <v>82</v>
      </c>
      <c r="F5374" s="4" t="s">
        <v>2163</v>
      </c>
      <c r="G5374" s="67">
        <v>44798</v>
      </c>
      <c r="H5374" s="67">
        <v>44811</v>
      </c>
      <c r="I5374" s="71">
        <f t="shared" si="292"/>
        <v>13</v>
      </c>
      <c r="J5374" s="72" t="s">
        <v>277</v>
      </c>
      <c r="K5374" s="72" t="s">
        <v>154</v>
      </c>
      <c r="L5374" s="73">
        <v>1</v>
      </c>
      <c r="M5374" s="73" t="s">
        <v>91</v>
      </c>
      <c r="N5374" s="68" t="str">
        <f>VLOOKUP(K5374,[1]人員授權表!D$3:G$249,4,0)</f>
        <v>無機</v>
      </c>
      <c r="O5374" s="70" t="str">
        <f>IF(J5374=[1]人員授權表!$C$85,"Casper李羿勳",IF(J5374=[1]人員授權表!$C$188,"Iring陳俊明",IF(J5374=[1]人員授權表!$C$189,"Brian陳泓霖",VLOOKUP(K5374,[1]人員授權表!D$2:E$249,2,FALSE))))</f>
        <v>Ken張智凱</v>
      </c>
      <c r="P5374" s="67">
        <f t="shared" si="295"/>
        <v>44809</v>
      </c>
      <c r="Q5374" s="75" t="str">
        <f t="shared" si="293"/>
        <v>週一</v>
      </c>
      <c r="R5374" s="80">
        <v>44804</v>
      </c>
      <c r="AA5374" s="1"/>
    </row>
    <row r="5375" spans="2:28">
      <c r="B5375" s="66">
        <v>44790</v>
      </c>
      <c r="D5375" s="68" t="s">
        <v>50</v>
      </c>
      <c r="E5375" s="70" t="s">
        <v>82</v>
      </c>
      <c r="F5375" s="4" t="s">
        <v>2163</v>
      </c>
      <c r="G5375" s="67">
        <v>44798</v>
      </c>
      <c r="H5375" s="67">
        <v>44811</v>
      </c>
      <c r="I5375" s="71">
        <f t="shared" si="292"/>
        <v>13</v>
      </c>
      <c r="J5375" s="72" t="s">
        <v>137</v>
      </c>
      <c r="K5375" s="72" t="s">
        <v>138</v>
      </c>
      <c r="L5375" s="73">
        <v>1</v>
      </c>
      <c r="M5375" s="73" t="s">
        <v>91</v>
      </c>
      <c r="N5375" s="68" t="str">
        <f>VLOOKUP(K5375,[1]人員授權表!D$3:G$249,4,0)</f>
        <v>無機</v>
      </c>
      <c r="O5375" s="70" t="s">
        <v>99</v>
      </c>
      <c r="P5375" s="67">
        <f t="shared" si="295"/>
        <v>44809</v>
      </c>
      <c r="Q5375" s="75" t="str">
        <f t="shared" si="293"/>
        <v>週一</v>
      </c>
      <c r="R5375" s="80">
        <v>44805</v>
      </c>
      <c r="AA5375" s="1"/>
    </row>
    <row r="5376" spans="2:28">
      <c r="B5376" s="66">
        <v>44790</v>
      </c>
      <c r="D5376" s="68" t="s">
        <v>50</v>
      </c>
      <c r="E5376" s="70" t="s">
        <v>82</v>
      </c>
      <c r="F5376" s="4" t="s">
        <v>2163</v>
      </c>
      <c r="G5376" s="67">
        <v>44798</v>
      </c>
      <c r="H5376" s="67">
        <v>44811</v>
      </c>
      <c r="I5376" s="71">
        <f t="shared" si="292"/>
        <v>13</v>
      </c>
      <c r="J5376" s="72" t="s">
        <v>148</v>
      </c>
      <c r="K5376" s="72" t="s">
        <v>149</v>
      </c>
      <c r="L5376" s="73">
        <v>1</v>
      </c>
      <c r="M5376" s="73" t="s">
        <v>91</v>
      </c>
      <c r="N5376" s="68" t="str">
        <f>VLOOKUP(K5376,[1]人員授權表!D$3:G$249,4,0)</f>
        <v>無機</v>
      </c>
      <c r="O5376" s="70" t="str">
        <f>IF(J5376=[1]人員授權表!$C$85,"Casper李羿勳",IF(J5376=[1]人員授權表!$C$188,"Iring陳俊明",IF(J5376=[1]人員授權表!$C$189,"Brian陳泓霖",VLOOKUP(K5376,[1]人員授權表!D$2:E$249,2,FALSE))))</f>
        <v>Vicky游崴涵</v>
      </c>
      <c r="P5376" s="67">
        <f t="shared" si="295"/>
        <v>44809</v>
      </c>
      <c r="Q5376" s="75" t="str">
        <f t="shared" si="293"/>
        <v>週一</v>
      </c>
      <c r="R5376" s="80">
        <v>44805</v>
      </c>
      <c r="AA5376" s="1"/>
    </row>
    <row r="5377" spans="2:27">
      <c r="B5377" s="66">
        <v>44795</v>
      </c>
      <c r="D5377" s="68" t="s">
        <v>50</v>
      </c>
      <c r="E5377" s="70" t="s">
        <v>82</v>
      </c>
      <c r="F5377" s="70" t="s">
        <v>2164</v>
      </c>
      <c r="G5377" s="67">
        <v>44798</v>
      </c>
      <c r="H5377" s="67">
        <v>44811</v>
      </c>
      <c r="I5377" s="71">
        <f t="shared" si="292"/>
        <v>13</v>
      </c>
      <c r="J5377" s="72" t="s">
        <v>125</v>
      </c>
      <c r="K5377" s="72" t="s">
        <v>144</v>
      </c>
      <c r="L5377" s="73">
        <v>1</v>
      </c>
      <c r="M5377" s="73" t="s">
        <v>79</v>
      </c>
      <c r="N5377" s="68" t="str">
        <f>VLOOKUP(K5377,[1]人員授權表!D$3:G$249,4,0)</f>
        <v>有機</v>
      </c>
      <c r="O5377" s="70" t="str">
        <f>IF(J5377=[1]人員授權表!$C$85,"Casper李羿勳",IF(J5377=[1]人員授權表!$C$188,"Iring陳俊明",IF(J5377=[1]人員授權表!$C$189,"Brian陳泓霖",VLOOKUP(K5377,[1]人員授權表!D$2:E$249,2,FALSE))))</f>
        <v>Lucy黃詩婷</v>
      </c>
      <c r="P5377" s="67">
        <f t="shared" si="295"/>
        <v>44809</v>
      </c>
      <c r="Q5377" s="75" t="str">
        <f t="shared" si="293"/>
        <v>週一</v>
      </c>
      <c r="R5377" s="80">
        <v>44806</v>
      </c>
      <c r="AA5377" s="1"/>
    </row>
    <row r="5378" spans="2:27">
      <c r="B5378" s="66">
        <v>44795</v>
      </c>
      <c r="D5378" s="68" t="s">
        <v>50</v>
      </c>
      <c r="E5378" s="70" t="s">
        <v>82</v>
      </c>
      <c r="F5378" s="70" t="s">
        <v>2164</v>
      </c>
      <c r="G5378" s="67">
        <v>44798</v>
      </c>
      <c r="H5378" s="67">
        <v>44811</v>
      </c>
      <c r="I5378" s="71">
        <f t="shared" si="292"/>
        <v>13</v>
      </c>
      <c r="J5378" s="72" t="s">
        <v>137</v>
      </c>
      <c r="K5378" s="72" t="s">
        <v>138</v>
      </c>
      <c r="L5378" s="73">
        <v>1</v>
      </c>
      <c r="M5378" s="73" t="s">
        <v>79</v>
      </c>
      <c r="N5378" s="68" t="str">
        <f>VLOOKUP(K5378,[1]人員授權表!D$3:G$249,4,0)</f>
        <v>無機</v>
      </c>
      <c r="O5378" s="70" t="s">
        <v>99</v>
      </c>
      <c r="P5378" s="67">
        <f t="shared" si="295"/>
        <v>44809</v>
      </c>
      <c r="Q5378" s="75" t="str">
        <f t="shared" si="293"/>
        <v>週一</v>
      </c>
      <c r="R5378" s="80">
        <v>44805</v>
      </c>
      <c r="AA5378" s="1"/>
    </row>
    <row r="5379" spans="2:27">
      <c r="B5379" s="66">
        <v>44796</v>
      </c>
      <c r="D5379" s="68" t="s">
        <v>50</v>
      </c>
      <c r="E5379" s="70" t="s">
        <v>82</v>
      </c>
      <c r="F5379" s="4" t="s">
        <v>2165</v>
      </c>
      <c r="G5379" s="67">
        <v>44797</v>
      </c>
      <c r="H5379" s="67">
        <v>44811</v>
      </c>
      <c r="I5379" s="71">
        <f t="shared" si="292"/>
        <v>14</v>
      </c>
      <c r="J5379" s="72" t="s">
        <v>125</v>
      </c>
      <c r="K5379" s="72" t="s">
        <v>144</v>
      </c>
      <c r="L5379" s="73">
        <v>1</v>
      </c>
      <c r="M5379" s="73" t="s">
        <v>104</v>
      </c>
      <c r="N5379" s="68" t="str">
        <f>VLOOKUP(K5379,[1]人員授權表!D$3:G$249,4,0)</f>
        <v>有機</v>
      </c>
      <c r="O5379" s="70" t="str">
        <f>IF(J5379=[1]人員授權表!$C$85,"Casper李羿勳",IF(J5379=[1]人員授權表!$C$188,"Iring陳俊明",IF(J5379=[1]人員授權表!$C$189,"Brian陳泓霖",VLOOKUP(K5379,[1]人員授權表!D$2:E$249,2,FALSE))))</f>
        <v>Lucy黃詩婷</v>
      </c>
      <c r="P5379" s="67">
        <f t="shared" si="295"/>
        <v>44809</v>
      </c>
      <c r="Q5379" s="75" t="str">
        <f t="shared" si="293"/>
        <v>週一</v>
      </c>
      <c r="R5379" s="80">
        <v>44804</v>
      </c>
      <c r="AA5379" s="1"/>
    </row>
    <row r="5380" spans="2:27">
      <c r="B5380" s="66">
        <v>44796</v>
      </c>
      <c r="D5380" s="68" t="s">
        <v>50</v>
      </c>
      <c r="E5380" s="70" t="s">
        <v>82</v>
      </c>
      <c r="F5380" s="4" t="s">
        <v>2165</v>
      </c>
      <c r="G5380" s="67">
        <v>44797</v>
      </c>
      <c r="H5380" s="67">
        <v>44811</v>
      </c>
      <c r="I5380" s="71">
        <f t="shared" si="292"/>
        <v>14</v>
      </c>
      <c r="J5380" s="72" t="s">
        <v>141</v>
      </c>
      <c r="K5380" s="72" t="s">
        <v>142</v>
      </c>
      <c r="L5380" s="73">
        <v>1</v>
      </c>
      <c r="M5380" s="73" t="s">
        <v>104</v>
      </c>
      <c r="N5380" s="68" t="str">
        <f>VLOOKUP(K5380,[1]人員授權表!D$3:G$249,4,0)</f>
        <v>無機</v>
      </c>
      <c r="O5380" s="70" t="str">
        <f>IF(J5380=[1]人員授權表!$C$85,"Casper李羿勳",IF(J5380=[1]人員授權表!$C$188,"Iring陳俊明",IF(J5380=[1]人員授權表!$C$189,"Brian陳泓霖",VLOOKUP(K5380,[1]人員授權表!D$2:E$249,2,FALSE))))</f>
        <v>Dennis陳汶宏</v>
      </c>
      <c r="P5380" s="67">
        <f t="shared" si="295"/>
        <v>44809</v>
      </c>
      <c r="Q5380" s="75" t="str">
        <f t="shared" si="293"/>
        <v>週一</v>
      </c>
      <c r="R5380" s="80">
        <v>44804</v>
      </c>
      <c r="AA5380" s="1"/>
    </row>
    <row r="5381" spans="2:27">
      <c r="B5381" s="66">
        <v>44796</v>
      </c>
      <c r="D5381" s="68" t="s">
        <v>50</v>
      </c>
      <c r="E5381" s="70" t="s">
        <v>82</v>
      </c>
      <c r="F5381" s="4" t="s">
        <v>2165</v>
      </c>
      <c r="G5381" s="67">
        <v>44797</v>
      </c>
      <c r="H5381" s="67">
        <v>44811</v>
      </c>
      <c r="I5381" s="71">
        <f t="shared" si="292"/>
        <v>14</v>
      </c>
      <c r="J5381" s="72" t="s">
        <v>137</v>
      </c>
      <c r="K5381" s="72" t="s">
        <v>138</v>
      </c>
      <c r="L5381" s="73">
        <v>1</v>
      </c>
      <c r="M5381" s="73" t="s">
        <v>104</v>
      </c>
      <c r="N5381" s="68" t="str">
        <f>VLOOKUP(K5381,[1]人員授權表!D$3:G$249,4,0)</f>
        <v>無機</v>
      </c>
      <c r="O5381" s="70" t="s">
        <v>99</v>
      </c>
      <c r="P5381" s="67">
        <f t="shared" si="295"/>
        <v>44809</v>
      </c>
      <c r="Q5381" s="75" t="str">
        <f t="shared" si="293"/>
        <v>週一</v>
      </c>
      <c r="R5381" s="80">
        <v>44805</v>
      </c>
      <c r="AA5381" s="1"/>
    </row>
    <row r="5382" spans="2:27">
      <c r="B5382" s="66">
        <v>44796</v>
      </c>
      <c r="D5382" s="68" t="s">
        <v>50</v>
      </c>
      <c r="E5382" s="70" t="s">
        <v>82</v>
      </c>
      <c r="F5382" s="4" t="s">
        <v>2165</v>
      </c>
      <c r="G5382" s="67">
        <v>44797</v>
      </c>
      <c r="H5382" s="67">
        <v>44811</v>
      </c>
      <c r="I5382" s="71">
        <f t="shared" si="292"/>
        <v>14</v>
      </c>
      <c r="J5382" s="72" t="s">
        <v>148</v>
      </c>
      <c r="K5382" s="72" t="s">
        <v>149</v>
      </c>
      <c r="L5382" s="73">
        <v>1</v>
      </c>
      <c r="M5382" s="73" t="s">
        <v>104</v>
      </c>
      <c r="N5382" s="68" t="str">
        <f>VLOOKUP(K5382,[1]人員授權表!D$3:G$249,4,0)</f>
        <v>無機</v>
      </c>
      <c r="O5382" s="70" t="str">
        <f>IF(J5382=[1]人員授權表!$C$85,"Casper李羿勳",IF(J5382=[1]人員授權表!$C$188,"Iring陳俊明",IF(J5382=[1]人員授權表!$C$189,"Brian陳泓霖",VLOOKUP(K5382,[1]人員授權表!D$2:E$249,2,FALSE))))</f>
        <v>Vicky游崴涵</v>
      </c>
      <c r="P5382" s="67">
        <f t="shared" si="295"/>
        <v>44809</v>
      </c>
      <c r="Q5382" s="75" t="str">
        <f t="shared" si="293"/>
        <v>週一</v>
      </c>
      <c r="R5382" s="80">
        <v>44805</v>
      </c>
      <c r="AA5382" s="1"/>
    </row>
    <row r="5383" spans="2:27">
      <c r="B5383" s="66">
        <v>44796</v>
      </c>
      <c r="D5383" s="68" t="s">
        <v>50</v>
      </c>
      <c r="E5383" s="70" t="s">
        <v>82</v>
      </c>
      <c r="F5383" s="4" t="s">
        <v>2165</v>
      </c>
      <c r="G5383" s="67">
        <v>44797</v>
      </c>
      <c r="H5383" s="67">
        <v>44811</v>
      </c>
      <c r="I5383" s="71">
        <f t="shared" ref="I5383:I5446" si="296">_xlfn.DAYS(H5383,G5383)</f>
        <v>14</v>
      </c>
      <c r="J5383" s="72" t="s">
        <v>139</v>
      </c>
      <c r="K5383" s="72" t="s">
        <v>140</v>
      </c>
      <c r="L5383" s="73">
        <v>1</v>
      </c>
      <c r="M5383" s="73" t="s">
        <v>104</v>
      </c>
      <c r="N5383" s="68" t="str">
        <f>VLOOKUP(K5383,[1]人員授權表!D$3:G$249,4,0)</f>
        <v>無機</v>
      </c>
      <c r="O5383" s="70" t="str">
        <f>IF(J5383=[1]人員授權表!$C$85,"Casper李羿勳",IF(J5383=[1]人員授權表!$C$188,"Iring陳俊明",IF(J5383=[1]人員授權表!$C$189,"Brian陳泓霖",VLOOKUP(K5383,[1]人員授權表!D$2:E$249,2,FALSE))))</f>
        <v>Brian陳泓霖</v>
      </c>
      <c r="P5383" s="67">
        <f t="shared" si="295"/>
        <v>44809</v>
      </c>
      <c r="Q5383" s="75" t="str">
        <f t="shared" ref="Q5383:Q5446" si="297">TEXT(P5383,"aaa")</f>
        <v>週一</v>
      </c>
      <c r="R5383" s="80">
        <v>44806</v>
      </c>
      <c r="AA5383" s="1"/>
    </row>
    <row r="5384" spans="2:27">
      <c r="B5384" s="66">
        <v>44796</v>
      </c>
      <c r="D5384" s="68" t="s">
        <v>50</v>
      </c>
      <c r="E5384" s="70" t="s">
        <v>82</v>
      </c>
      <c r="F5384" s="4" t="s">
        <v>2165</v>
      </c>
      <c r="G5384" s="67">
        <v>44797</v>
      </c>
      <c r="H5384" s="67">
        <v>44811</v>
      </c>
      <c r="I5384" s="71">
        <f t="shared" si="296"/>
        <v>14</v>
      </c>
      <c r="J5384" s="72" t="s">
        <v>160</v>
      </c>
      <c r="K5384" s="72" t="s">
        <v>161</v>
      </c>
      <c r="L5384" s="73">
        <v>1</v>
      </c>
      <c r="M5384" s="73" t="s">
        <v>104</v>
      </c>
      <c r="N5384" s="68" t="str">
        <f>VLOOKUP(K5384,[1]人員授權表!D$3:G$249,4,0)</f>
        <v>無機</v>
      </c>
      <c r="O5384" s="70" t="str">
        <f>IF(J5384=[1]人員授權表!$C$85,"Casper李羿勳",IF(J5384=[1]人員授權表!$C$188,"Iring陳俊明",IF(J5384=[1]人員授權表!$C$189,"Brian陳泓霖",VLOOKUP(K5384,[1]人員授權表!D$2:E$249,2,FALSE))))</f>
        <v>Dennis陳汶宏</v>
      </c>
      <c r="P5384" s="67">
        <f t="shared" si="295"/>
        <v>44809</v>
      </c>
      <c r="Q5384" s="75" t="str">
        <f t="shared" si="297"/>
        <v>週一</v>
      </c>
      <c r="R5384" s="80">
        <v>44806</v>
      </c>
      <c r="AA5384" s="1"/>
    </row>
    <row r="5385" spans="2:27">
      <c r="C5385" s="67">
        <v>44788</v>
      </c>
      <c r="D5385" s="68" t="s">
        <v>50</v>
      </c>
      <c r="E5385" s="70" t="s">
        <v>82</v>
      </c>
      <c r="F5385" s="70" t="s">
        <v>2166</v>
      </c>
      <c r="G5385" s="101">
        <v>44797</v>
      </c>
      <c r="H5385" s="101">
        <v>44811</v>
      </c>
      <c r="I5385" s="71">
        <f t="shared" si="296"/>
        <v>14</v>
      </c>
      <c r="J5385" s="72" t="s">
        <v>453</v>
      </c>
      <c r="K5385" s="72" t="s">
        <v>332</v>
      </c>
      <c r="L5385" s="73">
        <v>3</v>
      </c>
      <c r="M5385" s="73" t="s">
        <v>86</v>
      </c>
      <c r="N5385" s="68" t="str">
        <f>VLOOKUP(K5385,[1]人員授權表!D$3:G$249,4,0)</f>
        <v>有機</v>
      </c>
      <c r="O5385" s="70" t="str">
        <f>IF(J5385=[1]人員授權表!$C$85,"Casper李羿勳",IF(J5385=[1]人員授權表!$C$188,"Iring陳俊明",IF(J5385=[1]人員授權表!$C$189,"Brian陳泓霖",VLOOKUP(K5385,[1]人員授權表!D$2:E$249,2,FALSE))))</f>
        <v>Lucy黃詩婷</v>
      </c>
      <c r="P5385" s="67">
        <f t="shared" si="295"/>
        <v>44809</v>
      </c>
      <c r="Q5385" s="75" t="str">
        <f t="shared" si="297"/>
        <v>週一</v>
      </c>
      <c r="R5385" s="80">
        <v>44804</v>
      </c>
      <c r="AA5385" s="1"/>
    </row>
    <row r="5386" spans="2:27">
      <c r="C5386" s="67">
        <v>44788</v>
      </c>
      <c r="D5386" s="68" t="s">
        <v>50</v>
      </c>
      <c r="E5386" s="70" t="s">
        <v>82</v>
      </c>
      <c r="F5386" s="70" t="s">
        <v>2166</v>
      </c>
      <c r="G5386" s="101">
        <v>44797</v>
      </c>
      <c r="H5386" s="101">
        <v>44811</v>
      </c>
      <c r="I5386" s="71">
        <f t="shared" si="296"/>
        <v>14</v>
      </c>
      <c r="J5386" s="72" t="s">
        <v>125</v>
      </c>
      <c r="K5386" s="72" t="s">
        <v>126</v>
      </c>
      <c r="L5386" s="73">
        <v>3</v>
      </c>
      <c r="M5386" s="73" t="s">
        <v>86</v>
      </c>
      <c r="N5386" s="68" t="str">
        <f>VLOOKUP(K5386,[1]人員授權表!D$3:G$249,4,0)</f>
        <v>有機</v>
      </c>
      <c r="O5386" s="70" t="str">
        <f>IF(J5386=[1]人員授權表!$C$85,"Casper李羿勳",IF(J5386=[1]人員授權表!$C$188,"Iring陳俊明",IF(J5386=[1]人員授權表!$C$189,"Brian陳泓霖",VLOOKUP(K5386,[1]人員授權表!D$2:E$249,2,FALSE))))</f>
        <v>Lucy黃詩婷</v>
      </c>
      <c r="P5386" s="67">
        <f t="shared" si="295"/>
        <v>44809</v>
      </c>
      <c r="Q5386" s="75" t="str">
        <f t="shared" si="297"/>
        <v>週一</v>
      </c>
      <c r="R5386" s="80">
        <v>44804</v>
      </c>
      <c r="AA5386" s="1"/>
    </row>
    <row r="5387" spans="2:27">
      <c r="C5387" s="67">
        <v>44788</v>
      </c>
      <c r="D5387" s="68" t="s">
        <v>50</v>
      </c>
      <c r="E5387" s="70" t="s">
        <v>82</v>
      </c>
      <c r="F5387" s="70" t="s">
        <v>2167</v>
      </c>
      <c r="G5387" s="101">
        <v>44797</v>
      </c>
      <c r="H5387" s="101">
        <v>44811</v>
      </c>
      <c r="I5387" s="71">
        <f t="shared" si="296"/>
        <v>14</v>
      </c>
      <c r="J5387" s="72" t="s">
        <v>453</v>
      </c>
      <c r="K5387" s="72" t="s">
        <v>332</v>
      </c>
      <c r="L5387" s="73">
        <v>3</v>
      </c>
      <c r="M5387" s="73" t="s">
        <v>86</v>
      </c>
      <c r="N5387" s="68" t="str">
        <f>VLOOKUP(K5387,[1]人員授權表!D$3:G$249,4,0)</f>
        <v>有機</v>
      </c>
      <c r="O5387" s="70" t="str">
        <f>IF(J5387=[1]人員授權表!$C$85,"Casper李羿勳",IF(J5387=[1]人員授權表!$C$188,"Iring陳俊明",IF(J5387=[1]人員授權表!$C$189,"Brian陳泓霖",VLOOKUP(K5387,[1]人員授權表!D$2:E$249,2,FALSE))))</f>
        <v>Lucy黃詩婷</v>
      </c>
      <c r="P5387" s="67">
        <f t="shared" si="295"/>
        <v>44809</v>
      </c>
      <c r="Q5387" s="75" t="str">
        <f t="shared" si="297"/>
        <v>週一</v>
      </c>
      <c r="R5387" s="80">
        <v>44804</v>
      </c>
      <c r="AA5387" s="1"/>
    </row>
    <row r="5388" spans="2:27">
      <c r="C5388" s="67">
        <v>44788</v>
      </c>
      <c r="D5388" s="68" t="s">
        <v>50</v>
      </c>
      <c r="E5388" s="70" t="s">
        <v>82</v>
      </c>
      <c r="F5388" s="70" t="s">
        <v>2167</v>
      </c>
      <c r="G5388" s="101">
        <v>44797</v>
      </c>
      <c r="H5388" s="101">
        <v>44811</v>
      </c>
      <c r="I5388" s="71">
        <f t="shared" si="296"/>
        <v>14</v>
      </c>
      <c r="J5388" s="72" t="s">
        <v>125</v>
      </c>
      <c r="K5388" s="72" t="s">
        <v>126</v>
      </c>
      <c r="L5388" s="73">
        <v>3</v>
      </c>
      <c r="M5388" s="73" t="s">
        <v>86</v>
      </c>
      <c r="N5388" s="68" t="str">
        <f>VLOOKUP(K5388,[1]人員授權表!D$3:G$249,4,0)</f>
        <v>有機</v>
      </c>
      <c r="O5388" s="70" t="str">
        <f>IF(J5388=[1]人員授權表!$C$85,"Casper李羿勳",IF(J5388=[1]人員授權表!$C$188,"Iring陳俊明",IF(J5388=[1]人員授權表!$C$189,"Brian陳泓霖",VLOOKUP(K5388,[1]人員授權表!D$2:E$249,2,FALSE))))</f>
        <v>Lucy黃詩婷</v>
      </c>
      <c r="P5388" s="67">
        <f t="shared" si="295"/>
        <v>44809</v>
      </c>
      <c r="Q5388" s="75" t="str">
        <f t="shared" si="297"/>
        <v>週一</v>
      </c>
      <c r="R5388" s="80">
        <v>44804</v>
      </c>
      <c r="AA5388" s="1"/>
    </row>
    <row r="5389" spans="2:27">
      <c r="C5389" s="67">
        <v>44788</v>
      </c>
      <c r="D5389" s="68" t="s">
        <v>50</v>
      </c>
      <c r="E5389" s="70" t="s">
        <v>82</v>
      </c>
      <c r="F5389" s="70" t="s">
        <v>2168</v>
      </c>
      <c r="G5389" s="101">
        <v>44797</v>
      </c>
      <c r="H5389" s="101">
        <v>44811</v>
      </c>
      <c r="I5389" s="71">
        <f t="shared" si="296"/>
        <v>14</v>
      </c>
      <c r="J5389" s="72" t="s">
        <v>453</v>
      </c>
      <c r="K5389" s="72" t="s">
        <v>332</v>
      </c>
      <c r="L5389" s="73">
        <v>2</v>
      </c>
      <c r="M5389" s="73" t="s">
        <v>86</v>
      </c>
      <c r="N5389" s="68" t="str">
        <f>VLOOKUP(K5389,[1]人員授權表!D$3:G$249,4,0)</f>
        <v>有機</v>
      </c>
      <c r="O5389" s="70" t="str">
        <f>IF(J5389=[1]人員授權表!$C$85,"Casper李羿勳",IF(J5389=[1]人員授權表!$C$188,"Iring陳俊明",IF(J5389=[1]人員授權表!$C$189,"Brian陳泓霖",VLOOKUP(K5389,[1]人員授權表!D$2:E$249,2,FALSE))))</f>
        <v>Lucy黃詩婷</v>
      </c>
      <c r="P5389" s="67">
        <f t="shared" si="295"/>
        <v>44809</v>
      </c>
      <c r="Q5389" s="75" t="str">
        <f t="shared" si="297"/>
        <v>週一</v>
      </c>
      <c r="R5389" s="80">
        <v>44804</v>
      </c>
      <c r="AA5389" s="1"/>
    </row>
    <row r="5390" spans="2:27">
      <c r="C5390" s="67">
        <v>44788</v>
      </c>
      <c r="D5390" s="68" t="s">
        <v>50</v>
      </c>
      <c r="E5390" s="70" t="s">
        <v>82</v>
      </c>
      <c r="F5390" s="70" t="s">
        <v>2168</v>
      </c>
      <c r="G5390" s="101">
        <v>44797</v>
      </c>
      <c r="H5390" s="101">
        <v>44811</v>
      </c>
      <c r="I5390" s="71">
        <f t="shared" si="296"/>
        <v>14</v>
      </c>
      <c r="J5390" s="72" t="s">
        <v>125</v>
      </c>
      <c r="K5390" s="72" t="s">
        <v>126</v>
      </c>
      <c r="L5390" s="73">
        <v>2</v>
      </c>
      <c r="M5390" s="73" t="s">
        <v>86</v>
      </c>
      <c r="N5390" s="68" t="str">
        <f>VLOOKUP(K5390,[1]人員授權表!D$3:G$249,4,0)</f>
        <v>有機</v>
      </c>
      <c r="O5390" s="70" t="str">
        <f>IF(J5390=[1]人員授權表!$C$85,"Casper李羿勳",IF(J5390=[1]人員授權表!$C$188,"Iring陳俊明",IF(J5390=[1]人員授權表!$C$189,"Brian陳泓霖",VLOOKUP(K5390,[1]人員授權表!D$2:E$249,2,FALSE))))</f>
        <v>Lucy黃詩婷</v>
      </c>
      <c r="P5390" s="67">
        <f t="shared" si="295"/>
        <v>44809</v>
      </c>
      <c r="Q5390" s="75" t="str">
        <f t="shared" si="297"/>
        <v>週一</v>
      </c>
      <c r="R5390" s="80">
        <v>44804</v>
      </c>
      <c r="AA5390" s="1"/>
    </row>
    <row r="5391" spans="2:27">
      <c r="C5391" s="67">
        <v>44788</v>
      </c>
      <c r="D5391" s="68" t="s">
        <v>50</v>
      </c>
      <c r="E5391" s="70" t="s">
        <v>82</v>
      </c>
      <c r="F5391" s="70" t="s">
        <v>2169</v>
      </c>
      <c r="G5391" s="101">
        <v>44797</v>
      </c>
      <c r="H5391" s="101">
        <v>44811</v>
      </c>
      <c r="I5391" s="71">
        <f t="shared" si="296"/>
        <v>14</v>
      </c>
      <c r="J5391" s="72" t="s">
        <v>453</v>
      </c>
      <c r="K5391" s="72" t="s">
        <v>332</v>
      </c>
      <c r="L5391" s="73">
        <v>2</v>
      </c>
      <c r="M5391" s="73" t="s">
        <v>86</v>
      </c>
      <c r="N5391" s="68" t="str">
        <f>VLOOKUP(K5391,[1]人員授權表!D$3:G$249,4,0)</f>
        <v>有機</v>
      </c>
      <c r="O5391" s="70" t="str">
        <f>IF(J5391=[1]人員授權表!$C$85,"Casper李羿勳",IF(J5391=[1]人員授權表!$C$188,"Iring陳俊明",IF(J5391=[1]人員授權表!$C$189,"Brian陳泓霖",VLOOKUP(K5391,[1]人員授權表!D$2:E$249,2,FALSE))))</f>
        <v>Lucy黃詩婷</v>
      </c>
      <c r="P5391" s="67">
        <f t="shared" si="295"/>
        <v>44809</v>
      </c>
      <c r="Q5391" s="75" t="str">
        <f t="shared" si="297"/>
        <v>週一</v>
      </c>
      <c r="R5391" s="80">
        <v>44804</v>
      </c>
      <c r="AA5391" s="1"/>
    </row>
    <row r="5392" spans="2:27">
      <c r="C5392" s="67">
        <v>44788</v>
      </c>
      <c r="D5392" s="68" t="s">
        <v>50</v>
      </c>
      <c r="E5392" s="70" t="s">
        <v>82</v>
      </c>
      <c r="F5392" s="70" t="s">
        <v>2169</v>
      </c>
      <c r="G5392" s="101">
        <v>44797</v>
      </c>
      <c r="H5392" s="101">
        <v>44811</v>
      </c>
      <c r="I5392" s="71">
        <f t="shared" si="296"/>
        <v>14</v>
      </c>
      <c r="J5392" s="72" t="s">
        <v>125</v>
      </c>
      <c r="K5392" s="72" t="s">
        <v>126</v>
      </c>
      <c r="L5392" s="73">
        <v>2</v>
      </c>
      <c r="M5392" s="73" t="s">
        <v>86</v>
      </c>
      <c r="N5392" s="68" t="str">
        <f>VLOOKUP(K5392,[1]人員授權表!D$3:G$249,4,0)</f>
        <v>有機</v>
      </c>
      <c r="O5392" s="70" t="str">
        <f>IF(J5392=[1]人員授權表!$C$85,"Casper李羿勳",IF(J5392=[1]人員授權表!$C$188,"Iring陳俊明",IF(J5392=[1]人員授權表!$C$189,"Brian陳泓霖",VLOOKUP(K5392,[1]人員授權表!D$2:E$249,2,FALSE))))</f>
        <v>Lucy黃詩婷</v>
      </c>
      <c r="P5392" s="67">
        <f t="shared" si="295"/>
        <v>44809</v>
      </c>
      <c r="Q5392" s="75" t="str">
        <f t="shared" si="297"/>
        <v>週一</v>
      </c>
      <c r="R5392" s="80">
        <v>44804</v>
      </c>
      <c r="AA5392" s="1"/>
    </row>
    <row r="5393" spans="2:28">
      <c r="C5393" s="67">
        <v>44788</v>
      </c>
      <c r="D5393" s="68" t="s">
        <v>50</v>
      </c>
      <c r="E5393" s="70" t="s">
        <v>82</v>
      </c>
      <c r="F5393" s="70" t="s">
        <v>2170</v>
      </c>
      <c r="G5393" s="101">
        <v>44797</v>
      </c>
      <c r="H5393" s="101">
        <v>44811</v>
      </c>
      <c r="I5393" s="71">
        <f t="shared" si="296"/>
        <v>14</v>
      </c>
      <c r="J5393" s="72" t="s">
        <v>453</v>
      </c>
      <c r="K5393" s="72" t="s">
        <v>332</v>
      </c>
      <c r="L5393" s="73">
        <v>2</v>
      </c>
      <c r="M5393" s="73" t="s">
        <v>86</v>
      </c>
      <c r="N5393" s="68" t="str">
        <f>VLOOKUP(K5393,[1]人員授權表!D$3:G$249,4,0)</f>
        <v>有機</v>
      </c>
      <c r="O5393" s="70" t="str">
        <f>IF(J5393=[1]人員授權表!$C$85,"Casper李羿勳",IF(J5393=[1]人員授權表!$C$188,"Iring陳俊明",IF(J5393=[1]人員授權表!$C$189,"Brian陳泓霖",VLOOKUP(K5393,[1]人員授權表!D$2:E$249,2,FALSE))))</f>
        <v>Lucy黃詩婷</v>
      </c>
      <c r="P5393" s="67">
        <f t="shared" si="295"/>
        <v>44809</v>
      </c>
      <c r="Q5393" s="75" t="str">
        <f t="shared" si="297"/>
        <v>週一</v>
      </c>
      <c r="R5393" s="80">
        <v>44804</v>
      </c>
      <c r="AA5393" s="1"/>
    </row>
    <row r="5394" spans="2:28">
      <c r="C5394" s="67">
        <v>44788</v>
      </c>
      <c r="D5394" s="68" t="s">
        <v>50</v>
      </c>
      <c r="E5394" s="70" t="s">
        <v>82</v>
      </c>
      <c r="F5394" s="70" t="s">
        <v>2170</v>
      </c>
      <c r="G5394" s="101">
        <v>44797</v>
      </c>
      <c r="H5394" s="101">
        <v>44811</v>
      </c>
      <c r="I5394" s="71">
        <f t="shared" si="296"/>
        <v>14</v>
      </c>
      <c r="J5394" s="72" t="s">
        <v>125</v>
      </c>
      <c r="K5394" s="72" t="s">
        <v>126</v>
      </c>
      <c r="L5394" s="73">
        <v>2</v>
      </c>
      <c r="M5394" s="73" t="s">
        <v>86</v>
      </c>
      <c r="N5394" s="68" t="str">
        <f>VLOOKUP(K5394,[1]人員授權表!D$3:G$249,4,0)</f>
        <v>有機</v>
      </c>
      <c r="O5394" s="70" t="str">
        <f>IF(J5394=[1]人員授權表!$C$85,"Casper李羿勳",IF(J5394=[1]人員授權表!$C$188,"Iring陳俊明",IF(J5394=[1]人員授權表!$C$189,"Brian陳泓霖",VLOOKUP(K5394,[1]人員授權表!D$2:E$249,2,FALSE))))</f>
        <v>Lucy黃詩婷</v>
      </c>
      <c r="P5394" s="67">
        <f t="shared" si="295"/>
        <v>44809</v>
      </c>
      <c r="Q5394" s="75" t="str">
        <f t="shared" si="297"/>
        <v>週一</v>
      </c>
      <c r="R5394" s="80">
        <v>44804</v>
      </c>
      <c r="AA5394" s="1"/>
    </row>
    <row r="5395" spans="2:28">
      <c r="C5395" s="67">
        <v>44802</v>
      </c>
      <c r="D5395" s="68" t="s">
        <v>50</v>
      </c>
      <c r="E5395" s="70" t="s">
        <v>82</v>
      </c>
      <c r="F5395" s="70" t="s">
        <v>2171</v>
      </c>
      <c r="G5395" s="101">
        <v>44797</v>
      </c>
      <c r="H5395" s="101">
        <v>44811</v>
      </c>
      <c r="I5395" s="71">
        <f t="shared" si="296"/>
        <v>14</v>
      </c>
      <c r="J5395" s="72" t="s">
        <v>453</v>
      </c>
      <c r="K5395" s="72" t="s">
        <v>332</v>
      </c>
      <c r="L5395" s="73">
        <v>3</v>
      </c>
      <c r="M5395" s="73" t="s">
        <v>86</v>
      </c>
      <c r="N5395" s="68" t="str">
        <f>VLOOKUP(K5395,[1]人員授權表!D$3:G$249,4,0)</f>
        <v>有機</v>
      </c>
      <c r="O5395" s="70" t="str">
        <f>IF(J5395=[1]人員授權表!$C$85,"Casper李羿勳",IF(J5395=[1]人員授權表!$C$188,"Iring陳俊明",IF(J5395=[1]人員授權表!$C$189,"Brian陳泓霖",VLOOKUP(K5395,[1]人員授權表!D$2:E$249,2,FALSE))))</f>
        <v>Lucy黃詩婷</v>
      </c>
      <c r="P5395" s="67">
        <f t="shared" si="295"/>
        <v>44809</v>
      </c>
      <c r="Q5395" s="75" t="str">
        <f t="shared" si="297"/>
        <v>週一</v>
      </c>
      <c r="R5395" s="80">
        <v>44804</v>
      </c>
      <c r="AA5395" s="1"/>
    </row>
    <row r="5396" spans="2:28">
      <c r="C5396" s="67">
        <v>44802</v>
      </c>
      <c r="D5396" s="68" t="s">
        <v>50</v>
      </c>
      <c r="E5396" s="70" t="s">
        <v>82</v>
      </c>
      <c r="F5396" s="70" t="s">
        <v>2172</v>
      </c>
      <c r="G5396" s="101">
        <v>44797</v>
      </c>
      <c r="H5396" s="101">
        <v>44811</v>
      </c>
      <c r="I5396" s="71">
        <f t="shared" si="296"/>
        <v>14</v>
      </c>
      <c r="J5396" s="72" t="s">
        <v>125</v>
      </c>
      <c r="K5396" s="72" t="s">
        <v>126</v>
      </c>
      <c r="L5396" s="73">
        <v>3</v>
      </c>
      <c r="M5396" s="73" t="s">
        <v>86</v>
      </c>
      <c r="N5396" s="68" t="str">
        <f>VLOOKUP(K5396,[1]人員授權表!D$3:G$249,4,0)</f>
        <v>有機</v>
      </c>
      <c r="O5396" s="70" t="str">
        <f>IF(J5396=[1]人員授權表!$C$85,"Casper李羿勳",IF(J5396=[1]人員授權表!$C$188,"Iring陳俊明",IF(J5396=[1]人員授權表!$C$189,"Brian陳泓霖",VLOOKUP(K5396,[1]人員授權表!D$2:E$249,2,FALSE))))</f>
        <v>Lucy黃詩婷</v>
      </c>
      <c r="P5396" s="67">
        <f t="shared" si="295"/>
        <v>44809</v>
      </c>
      <c r="Q5396" s="75" t="str">
        <f t="shared" si="297"/>
        <v>週一</v>
      </c>
      <c r="R5396" s="80">
        <v>44804</v>
      </c>
      <c r="AA5396" s="1"/>
    </row>
    <row r="5397" spans="2:28">
      <c r="C5397" s="67">
        <v>44802</v>
      </c>
      <c r="D5397" s="68" t="s">
        <v>50</v>
      </c>
      <c r="E5397" s="70" t="s">
        <v>82</v>
      </c>
      <c r="F5397" s="70" t="s">
        <v>2173</v>
      </c>
      <c r="G5397" s="101">
        <v>44797</v>
      </c>
      <c r="H5397" s="101">
        <v>44811</v>
      </c>
      <c r="I5397" s="71">
        <f t="shared" si="296"/>
        <v>14</v>
      </c>
      <c r="J5397" s="72" t="s">
        <v>453</v>
      </c>
      <c r="K5397" s="72" t="s">
        <v>332</v>
      </c>
      <c r="L5397" s="73">
        <v>2</v>
      </c>
      <c r="M5397" s="73" t="s">
        <v>86</v>
      </c>
      <c r="N5397" s="68" t="str">
        <f>VLOOKUP(K5397,[1]人員授權表!D$3:G$249,4,0)</f>
        <v>有機</v>
      </c>
      <c r="O5397" s="70" t="str">
        <f>IF(J5397=[1]人員授權表!$C$85,"Casper李羿勳",IF(J5397=[1]人員授權表!$C$188,"Iring陳俊明",IF(J5397=[1]人員授權表!$C$189,"Brian陳泓霖",VLOOKUP(K5397,[1]人員授權表!D$2:E$249,2,FALSE))))</f>
        <v>Lucy黃詩婷</v>
      </c>
      <c r="P5397" s="67">
        <f t="shared" si="295"/>
        <v>44809</v>
      </c>
      <c r="Q5397" s="75" t="str">
        <f t="shared" si="297"/>
        <v>週一</v>
      </c>
      <c r="R5397" s="80">
        <v>44804</v>
      </c>
      <c r="AA5397" s="1"/>
    </row>
    <row r="5398" spans="2:28">
      <c r="C5398" s="67">
        <v>44802</v>
      </c>
      <c r="D5398" s="68" t="s">
        <v>50</v>
      </c>
      <c r="E5398" s="70" t="s">
        <v>82</v>
      </c>
      <c r="F5398" s="70" t="s">
        <v>2173</v>
      </c>
      <c r="G5398" s="101">
        <v>44797</v>
      </c>
      <c r="H5398" s="101">
        <v>44811</v>
      </c>
      <c r="I5398" s="71">
        <f t="shared" si="296"/>
        <v>14</v>
      </c>
      <c r="J5398" s="72" t="s">
        <v>125</v>
      </c>
      <c r="K5398" s="72" t="s">
        <v>126</v>
      </c>
      <c r="L5398" s="73">
        <v>2</v>
      </c>
      <c r="M5398" s="73" t="s">
        <v>86</v>
      </c>
      <c r="N5398" s="68" t="str">
        <f>VLOOKUP(K5398,[1]人員授權表!D$3:G$249,4,0)</f>
        <v>有機</v>
      </c>
      <c r="O5398" s="70" t="str">
        <f>IF(J5398=[1]人員授權表!$C$85,"Casper李羿勳",IF(J5398=[1]人員授權表!$C$188,"Iring陳俊明",IF(J5398=[1]人員授權表!$C$189,"Brian陳泓霖",VLOOKUP(K5398,[1]人員授權表!D$2:E$249,2,FALSE))))</f>
        <v>Lucy黃詩婷</v>
      </c>
      <c r="P5398" s="67">
        <f t="shared" si="295"/>
        <v>44809</v>
      </c>
      <c r="Q5398" s="75" t="str">
        <f t="shared" si="297"/>
        <v>週一</v>
      </c>
      <c r="R5398" s="80">
        <v>44804</v>
      </c>
      <c r="AA5398" s="1"/>
    </row>
    <row r="5399" spans="2:28">
      <c r="B5399" s="66">
        <v>44790</v>
      </c>
      <c r="D5399" s="68" t="s">
        <v>50</v>
      </c>
      <c r="E5399" s="70" t="s">
        <v>879</v>
      </c>
      <c r="F5399" s="4" t="s">
        <v>2174</v>
      </c>
      <c r="G5399" s="67">
        <v>44795</v>
      </c>
      <c r="H5399" s="67">
        <v>44811</v>
      </c>
      <c r="I5399" s="71">
        <f t="shared" si="296"/>
        <v>16</v>
      </c>
      <c r="J5399" s="72" t="s">
        <v>195</v>
      </c>
      <c r="K5399" s="72" t="s">
        <v>345</v>
      </c>
      <c r="L5399" s="73">
        <v>2</v>
      </c>
      <c r="M5399" s="73" t="s">
        <v>108</v>
      </c>
      <c r="N5399" s="68" t="str">
        <f>VLOOKUP(K5399,[1]人員授權表!D$3:G$249,4,0)</f>
        <v>無機</v>
      </c>
      <c r="O5399" s="70" t="str">
        <f>IF(J5399=[1]人員授權表!$C$85,"Casper李羿勳",IF(J5399=[1]人員授權表!$C$188,"Iring陳俊明",IF(J5399=[1]人員授權表!$C$189,"Brian陳泓霖",VLOOKUP(K5399,[1]人員授權表!D$2:E$249,2,FALSE))))</f>
        <v>Debby胡萱黛</v>
      </c>
      <c r="P5399" s="67">
        <f t="shared" si="295"/>
        <v>44809</v>
      </c>
      <c r="Q5399" s="75" t="str">
        <f t="shared" si="297"/>
        <v>週一</v>
      </c>
      <c r="R5399" s="80">
        <v>44804</v>
      </c>
      <c r="AA5399" s="1"/>
    </row>
    <row r="5400" spans="2:28">
      <c r="B5400" s="66">
        <v>44790</v>
      </c>
      <c r="D5400" s="68" t="s">
        <v>50</v>
      </c>
      <c r="E5400" s="70" t="s">
        <v>879</v>
      </c>
      <c r="F5400" s="4" t="s">
        <v>2175</v>
      </c>
      <c r="G5400" s="67">
        <v>44795</v>
      </c>
      <c r="H5400" s="67">
        <v>44811</v>
      </c>
      <c r="I5400" s="71">
        <f t="shared" si="296"/>
        <v>16</v>
      </c>
      <c r="J5400" s="72" t="s">
        <v>195</v>
      </c>
      <c r="K5400" s="72" t="s">
        <v>345</v>
      </c>
      <c r="L5400" s="73">
        <v>4</v>
      </c>
      <c r="M5400" s="73" t="s">
        <v>108</v>
      </c>
      <c r="N5400" s="68" t="str">
        <f>VLOOKUP(K5400,[1]人員授權表!D$3:G$249,4,0)</f>
        <v>無機</v>
      </c>
      <c r="O5400" s="70" t="str">
        <f>IF(J5400=[1]人員授權表!$C$85,"Casper李羿勳",IF(J5400=[1]人員授權表!$C$188,"Iring陳俊明",IF(J5400=[1]人員授權表!$C$189,"Brian陳泓霖",VLOOKUP(K5400,[1]人員授權表!D$2:E$249,2,FALSE))))</f>
        <v>Debby胡萱黛</v>
      </c>
      <c r="P5400" s="67">
        <f t="shared" si="295"/>
        <v>44809</v>
      </c>
      <c r="Q5400" s="75" t="str">
        <f t="shared" si="297"/>
        <v>週一</v>
      </c>
      <c r="R5400" s="80">
        <v>44804</v>
      </c>
      <c r="AA5400" s="1"/>
    </row>
    <row r="5401" spans="2:28">
      <c r="B5401" s="66">
        <v>44790</v>
      </c>
      <c r="D5401" s="68" t="s">
        <v>50</v>
      </c>
      <c r="E5401" s="70" t="s">
        <v>879</v>
      </c>
      <c r="F5401" s="4" t="s">
        <v>2175</v>
      </c>
      <c r="G5401" s="67">
        <v>44795</v>
      </c>
      <c r="H5401" s="67">
        <v>44811</v>
      </c>
      <c r="I5401" s="71">
        <f t="shared" si="296"/>
        <v>16</v>
      </c>
      <c r="J5401" s="72" t="s">
        <v>521</v>
      </c>
      <c r="K5401" s="72" t="s">
        <v>522</v>
      </c>
      <c r="L5401" s="73">
        <v>4</v>
      </c>
      <c r="M5401" s="73" t="s">
        <v>108</v>
      </c>
      <c r="N5401" s="68" t="str">
        <f>VLOOKUP(K5401,[1]人員授權表!D$3:G$249,4,0)</f>
        <v>有機</v>
      </c>
      <c r="O5401" s="70" t="str">
        <f>IF(J5401=[1]人員授權表!$C$85,"Casper李羿勳",IF(J5401=[1]人員授權表!$C$188,"Iring陳俊明",IF(J5401=[1]人員授權表!$C$189,"Brian陳泓霖",VLOOKUP(K5401,[1]人員授權表!D$2:E$249,2,FALSE))))</f>
        <v>Elle黃雅琪</v>
      </c>
      <c r="P5401" s="67">
        <f t="shared" si="295"/>
        <v>44809</v>
      </c>
      <c r="Q5401" s="75" t="str">
        <f t="shared" si="297"/>
        <v>週一</v>
      </c>
      <c r="R5401" s="80">
        <v>44810</v>
      </c>
      <c r="W5401" s="70">
        <v>1</v>
      </c>
      <c r="Z5401" s="79" t="s">
        <v>2176</v>
      </c>
      <c r="AA5401" s="1"/>
    </row>
    <row r="5402" spans="2:28">
      <c r="B5402" s="66">
        <v>44803</v>
      </c>
      <c r="D5402" s="68" t="s">
        <v>50</v>
      </c>
      <c r="E5402" s="70" t="s">
        <v>51</v>
      </c>
      <c r="F5402" s="70" t="s">
        <v>2177</v>
      </c>
      <c r="G5402" s="67">
        <v>44811</v>
      </c>
      <c r="H5402" s="67">
        <v>44811</v>
      </c>
      <c r="I5402" s="71">
        <f t="shared" si="296"/>
        <v>0</v>
      </c>
      <c r="J5402" s="72" t="s">
        <v>2178</v>
      </c>
      <c r="K5402" s="72" t="s">
        <v>1501</v>
      </c>
      <c r="L5402" s="73" t="s">
        <v>2068</v>
      </c>
      <c r="M5402" s="73" t="s">
        <v>114</v>
      </c>
      <c r="N5402" s="68" t="s">
        <v>245</v>
      </c>
      <c r="O5402" s="70" t="s">
        <v>848</v>
      </c>
      <c r="P5402" s="67">
        <v>44811</v>
      </c>
      <c r="Q5402" s="75" t="str">
        <f t="shared" si="297"/>
        <v>週三</v>
      </c>
      <c r="R5402" s="80">
        <v>44811</v>
      </c>
      <c r="AA5402" s="1"/>
    </row>
    <row r="5403" spans="2:28">
      <c r="B5403" s="66">
        <v>44803</v>
      </c>
      <c r="D5403" s="68" t="s">
        <v>50</v>
      </c>
      <c r="E5403" s="70" t="s">
        <v>51</v>
      </c>
      <c r="F5403" s="70" t="s">
        <v>328</v>
      </c>
      <c r="G5403" s="67">
        <v>44811</v>
      </c>
      <c r="H5403" s="67">
        <v>44811</v>
      </c>
      <c r="I5403" s="71">
        <f t="shared" si="296"/>
        <v>0</v>
      </c>
      <c r="J5403" s="72" t="s">
        <v>329</v>
      </c>
      <c r="K5403" s="72" t="s">
        <v>1501</v>
      </c>
      <c r="L5403" s="73" t="s">
        <v>2068</v>
      </c>
      <c r="M5403" s="73" t="s">
        <v>213</v>
      </c>
      <c r="N5403" s="68" t="s">
        <v>253</v>
      </c>
      <c r="O5403" s="70" t="s">
        <v>2069</v>
      </c>
      <c r="P5403" s="67">
        <v>44811</v>
      </c>
      <c r="Q5403" s="75" t="str">
        <f t="shared" si="297"/>
        <v>週三</v>
      </c>
      <c r="R5403" s="80">
        <v>44811</v>
      </c>
      <c r="AA5403" s="1"/>
    </row>
    <row r="5404" spans="2:28">
      <c r="D5404" s="68" t="s">
        <v>50</v>
      </c>
      <c r="E5404" s="70" t="s">
        <v>82</v>
      </c>
      <c r="F5404" s="70" t="s">
        <v>2179</v>
      </c>
      <c r="G5404" s="67">
        <v>44798</v>
      </c>
      <c r="H5404" s="67">
        <v>44812</v>
      </c>
      <c r="I5404" s="71">
        <f t="shared" si="296"/>
        <v>14</v>
      </c>
      <c r="J5404" s="72" t="s">
        <v>125</v>
      </c>
      <c r="K5404" s="72" t="s">
        <v>126</v>
      </c>
      <c r="L5404" s="73">
        <v>11</v>
      </c>
      <c r="M5404" s="73" t="s">
        <v>268</v>
      </c>
      <c r="N5404" s="68" t="str">
        <f>VLOOKUP(K5404,[1]人員授權表!D$3:G$249,4,0)</f>
        <v>有機</v>
      </c>
      <c r="O5404" s="70" t="str">
        <f>IF(J5404=[1]人員授權表!$C$85,"Casper李羿勳",IF(J5404=[1]人員授權表!$C$188,"Iring陳俊明",IF(J5404=[1]人員授權表!$C$189,"Brian陳泓霖",VLOOKUP(K5404,[1]人員授權表!D$2:E$249,2,FALSE))))</f>
        <v>Lucy黃詩婷</v>
      </c>
      <c r="P5404" s="67">
        <f t="shared" ref="P5404:P5467" si="298">H5404-2</f>
        <v>44810</v>
      </c>
      <c r="Q5404" s="75" t="str">
        <f t="shared" si="297"/>
        <v>週二</v>
      </c>
      <c r="R5404" s="80">
        <v>44806</v>
      </c>
      <c r="AA5404" s="1"/>
    </row>
    <row r="5405" spans="2:28">
      <c r="D5405" s="68" t="s">
        <v>50</v>
      </c>
      <c r="E5405" s="70" t="s">
        <v>82</v>
      </c>
      <c r="F5405" s="70" t="s">
        <v>2180</v>
      </c>
      <c r="G5405" s="67">
        <v>44798</v>
      </c>
      <c r="H5405" s="67">
        <v>44812</v>
      </c>
      <c r="I5405" s="71">
        <f t="shared" si="296"/>
        <v>14</v>
      </c>
      <c r="J5405" s="72" t="s">
        <v>125</v>
      </c>
      <c r="K5405" s="72" t="s">
        <v>126</v>
      </c>
      <c r="L5405" s="73">
        <v>12</v>
      </c>
      <c r="M5405" s="73" t="s">
        <v>268</v>
      </c>
      <c r="N5405" s="68" t="str">
        <f>VLOOKUP(K5405,[1]人員授權表!D$3:G$249,4,0)</f>
        <v>有機</v>
      </c>
      <c r="O5405" s="70" t="str">
        <f>IF(J5405=[1]人員授權表!$C$85,"Casper李羿勳",IF(J5405=[1]人員授權表!$C$188,"Iring陳俊明",IF(J5405=[1]人員授權表!$C$189,"Brian陳泓霖",VLOOKUP(K5405,[1]人員授權表!D$2:E$249,2,FALSE))))</f>
        <v>Lucy黃詩婷</v>
      </c>
      <c r="P5405" s="67">
        <f t="shared" si="298"/>
        <v>44810</v>
      </c>
      <c r="Q5405" s="75" t="str">
        <f t="shared" si="297"/>
        <v>週二</v>
      </c>
      <c r="R5405" s="80">
        <v>44806</v>
      </c>
      <c r="AA5405" s="1"/>
    </row>
    <row r="5406" spans="2:28">
      <c r="C5406" s="67">
        <v>44803</v>
      </c>
      <c r="D5406" s="68" t="s">
        <v>50</v>
      </c>
      <c r="E5406" s="70" t="s">
        <v>82</v>
      </c>
      <c r="F5406" s="70" t="s">
        <v>2181</v>
      </c>
      <c r="G5406" s="67">
        <v>44795</v>
      </c>
      <c r="H5406" s="67">
        <v>44812</v>
      </c>
      <c r="I5406" s="71">
        <f t="shared" si="296"/>
        <v>17</v>
      </c>
      <c r="J5406" s="72" t="s">
        <v>125</v>
      </c>
      <c r="K5406" s="72" t="s">
        <v>126</v>
      </c>
      <c r="L5406" s="110">
        <v>11</v>
      </c>
      <c r="M5406" s="73" t="s">
        <v>268</v>
      </c>
      <c r="N5406" s="68" t="str">
        <f>VLOOKUP(K5406,[1]人員授權表!D$3:G$249,4,0)</f>
        <v>有機</v>
      </c>
      <c r="O5406" s="70" t="str">
        <f>IF(J5406=[1]人員授權表!$C$85,"Casper李羿勳",IF(J5406=[1]人員授權表!$C$188,"Iring陳俊明",IF(J5406=[1]人員授權表!$C$189,"Brian陳泓霖",VLOOKUP(K5406,[1]人員授權表!D$2:E$249,2,FALSE))))</f>
        <v>Lucy黃詩婷</v>
      </c>
      <c r="P5406" s="67">
        <f t="shared" si="298"/>
        <v>44810</v>
      </c>
      <c r="Q5406" s="75" t="str">
        <f t="shared" si="297"/>
        <v>週二</v>
      </c>
      <c r="R5406" s="80">
        <v>44804</v>
      </c>
      <c r="AA5406" s="102">
        <v>5</v>
      </c>
      <c r="AB5406" s="103" t="s">
        <v>1961</v>
      </c>
    </row>
    <row r="5407" spans="2:28">
      <c r="D5407" s="68" t="s">
        <v>50</v>
      </c>
      <c r="E5407" s="70" t="s">
        <v>82</v>
      </c>
      <c r="F5407" s="70" t="s">
        <v>2182</v>
      </c>
      <c r="G5407" s="67">
        <v>44797</v>
      </c>
      <c r="H5407" s="67">
        <v>44812</v>
      </c>
      <c r="I5407" s="71">
        <f t="shared" si="296"/>
        <v>15</v>
      </c>
      <c r="J5407" s="72" t="s">
        <v>125</v>
      </c>
      <c r="K5407" s="72" t="s">
        <v>126</v>
      </c>
      <c r="L5407" s="73">
        <v>10</v>
      </c>
      <c r="M5407" s="73" t="s">
        <v>268</v>
      </c>
      <c r="N5407" s="68" t="str">
        <f>VLOOKUP(K5407,[1]人員授權表!D$3:G$249,4,0)</f>
        <v>有機</v>
      </c>
      <c r="O5407" s="70" t="str">
        <f>IF(J5407=[1]人員授權表!$C$85,"Casper李羿勳",IF(J5407=[1]人員授權表!$C$188,"Iring陳俊明",IF(J5407=[1]人員授權表!$C$189,"Brian陳泓霖",VLOOKUP(K5407,[1]人員授權表!D$2:E$249,2,FALSE))))</f>
        <v>Lucy黃詩婷</v>
      </c>
      <c r="P5407" s="67">
        <f t="shared" si="298"/>
        <v>44810</v>
      </c>
      <c r="Q5407" s="75" t="str">
        <f t="shared" si="297"/>
        <v>週二</v>
      </c>
      <c r="R5407" s="80">
        <v>44804</v>
      </c>
      <c r="AA5407" s="1"/>
    </row>
    <row r="5408" spans="2:28">
      <c r="C5408" s="67">
        <v>44803</v>
      </c>
      <c r="D5408" s="68" t="s">
        <v>50</v>
      </c>
      <c r="E5408" s="70" t="s">
        <v>82</v>
      </c>
      <c r="F5408" s="70" t="s">
        <v>2183</v>
      </c>
      <c r="G5408" s="67">
        <v>44797</v>
      </c>
      <c r="H5408" s="67">
        <v>44812</v>
      </c>
      <c r="I5408" s="71">
        <f t="shared" si="296"/>
        <v>15</v>
      </c>
      <c r="J5408" s="72" t="s">
        <v>125</v>
      </c>
      <c r="K5408" s="72" t="s">
        <v>126</v>
      </c>
      <c r="L5408" s="110">
        <v>5</v>
      </c>
      <c r="M5408" s="73" t="s">
        <v>268</v>
      </c>
      <c r="N5408" s="68" t="str">
        <f>VLOOKUP(K5408,[1]人員授權表!D$3:G$249,4,0)</f>
        <v>有機</v>
      </c>
      <c r="O5408" s="70" t="str">
        <f>IF(J5408=[1]人員授權表!$C$85,"Casper李羿勳",IF(J5408=[1]人員授權表!$C$188,"Iring陳俊明",IF(J5408=[1]人員授權表!$C$189,"Brian陳泓霖",VLOOKUP(K5408,[1]人員授權表!D$2:E$249,2,FALSE))))</f>
        <v>Lucy黃詩婷</v>
      </c>
      <c r="P5408" s="67">
        <f t="shared" si="298"/>
        <v>44810</v>
      </c>
      <c r="Q5408" s="75" t="str">
        <f t="shared" si="297"/>
        <v>週二</v>
      </c>
      <c r="R5408" s="80">
        <v>44804</v>
      </c>
      <c r="AA5408" s="102">
        <v>5</v>
      </c>
      <c r="AB5408" s="103" t="s">
        <v>1961</v>
      </c>
    </row>
    <row r="5409" spans="2:28">
      <c r="C5409" s="67">
        <v>44803</v>
      </c>
      <c r="D5409" s="68" t="s">
        <v>50</v>
      </c>
      <c r="E5409" s="70" t="s">
        <v>82</v>
      </c>
      <c r="F5409" s="70" t="s">
        <v>2184</v>
      </c>
      <c r="G5409" s="67">
        <v>44797</v>
      </c>
      <c r="H5409" s="67">
        <v>44812</v>
      </c>
      <c r="I5409" s="71">
        <f t="shared" si="296"/>
        <v>15</v>
      </c>
      <c r="J5409" s="72" t="s">
        <v>125</v>
      </c>
      <c r="K5409" s="72" t="s">
        <v>126</v>
      </c>
      <c r="L5409" s="110">
        <v>3</v>
      </c>
      <c r="M5409" s="73" t="s">
        <v>268</v>
      </c>
      <c r="N5409" s="68" t="str">
        <f>VLOOKUP(K5409,[1]人員授權表!D$3:G$249,4,0)</f>
        <v>有機</v>
      </c>
      <c r="O5409" s="70" t="str">
        <f>IF(J5409=[1]人員授權表!$C$85,"Casper李羿勳",IF(J5409=[1]人員授權表!$C$188,"Iring陳俊明",IF(J5409=[1]人員授權表!$C$189,"Brian陳泓霖",VLOOKUP(K5409,[1]人員授權表!D$2:E$249,2,FALSE))))</f>
        <v>Lucy黃詩婷</v>
      </c>
      <c r="P5409" s="67">
        <f t="shared" si="298"/>
        <v>44810</v>
      </c>
      <c r="Q5409" s="75" t="str">
        <f t="shared" si="297"/>
        <v>週二</v>
      </c>
      <c r="R5409" s="80">
        <v>44804</v>
      </c>
      <c r="AA5409" s="102">
        <v>5</v>
      </c>
      <c r="AB5409" s="103" t="s">
        <v>1961</v>
      </c>
    </row>
    <row r="5410" spans="2:28">
      <c r="D5410" s="68" t="s">
        <v>50</v>
      </c>
      <c r="E5410" s="70" t="s">
        <v>82</v>
      </c>
      <c r="F5410" s="70" t="s">
        <v>2185</v>
      </c>
      <c r="G5410" s="67">
        <v>44795</v>
      </c>
      <c r="H5410" s="67">
        <v>44812</v>
      </c>
      <c r="I5410" s="71">
        <f t="shared" si="296"/>
        <v>17</v>
      </c>
      <c r="J5410" s="72" t="s">
        <v>125</v>
      </c>
      <c r="K5410" s="72" t="s">
        <v>126</v>
      </c>
      <c r="L5410" s="73">
        <v>8</v>
      </c>
      <c r="M5410" s="73" t="s">
        <v>268</v>
      </c>
      <c r="N5410" s="68" t="str">
        <f>VLOOKUP(K5410,[1]人員授權表!D$3:G$249,4,0)</f>
        <v>有機</v>
      </c>
      <c r="O5410" s="70" t="str">
        <f>IF(J5410=[1]人員授權表!$C$85,"Casper李羿勳",IF(J5410=[1]人員授權表!$C$188,"Iring陳俊明",IF(J5410=[1]人員授權表!$C$189,"Brian陳泓霖",VLOOKUP(K5410,[1]人員授權表!D$2:E$249,2,FALSE))))</f>
        <v>Lucy黃詩婷</v>
      </c>
      <c r="P5410" s="67">
        <f t="shared" si="298"/>
        <v>44810</v>
      </c>
      <c r="Q5410" s="75" t="str">
        <f t="shared" si="297"/>
        <v>週二</v>
      </c>
      <c r="R5410" s="80">
        <v>44804</v>
      </c>
      <c r="AA5410" s="1"/>
    </row>
    <row r="5411" spans="2:28">
      <c r="D5411" s="68" t="s">
        <v>50</v>
      </c>
      <c r="E5411" s="70" t="s">
        <v>82</v>
      </c>
      <c r="F5411" s="70" t="s">
        <v>2186</v>
      </c>
      <c r="G5411" s="67">
        <v>44798</v>
      </c>
      <c r="H5411" s="67">
        <v>44812</v>
      </c>
      <c r="I5411" s="71">
        <f t="shared" si="296"/>
        <v>14</v>
      </c>
      <c r="J5411" s="72" t="s">
        <v>125</v>
      </c>
      <c r="K5411" s="72" t="s">
        <v>126</v>
      </c>
      <c r="L5411" s="73">
        <v>1</v>
      </c>
      <c r="M5411" s="73" t="s">
        <v>127</v>
      </c>
      <c r="N5411" s="68" t="str">
        <f>VLOOKUP(K5411,[1]人員授權表!D$3:G$249,4,0)</f>
        <v>有機</v>
      </c>
      <c r="O5411" s="70" t="str">
        <f>IF(J5411=[1]人員授權表!$C$85,"Casper李羿勳",IF(J5411=[1]人員授權表!$C$188,"Iring陳俊明",IF(J5411=[1]人員授權表!$C$189,"Brian陳泓霖",VLOOKUP(K5411,[1]人員授權表!D$2:E$249,2,FALSE))))</f>
        <v>Lucy黃詩婷</v>
      </c>
      <c r="P5411" s="67">
        <f t="shared" si="298"/>
        <v>44810</v>
      </c>
      <c r="Q5411" s="75" t="str">
        <f t="shared" si="297"/>
        <v>週二</v>
      </c>
      <c r="R5411" s="80">
        <v>44806</v>
      </c>
      <c r="AA5411" s="1"/>
    </row>
    <row r="5412" spans="2:28">
      <c r="B5412" s="66">
        <v>44792</v>
      </c>
      <c r="D5412" s="68" t="s">
        <v>50</v>
      </c>
      <c r="E5412" s="70" t="s">
        <v>879</v>
      </c>
      <c r="F5412" s="4" t="s">
        <v>2187</v>
      </c>
      <c r="G5412" s="67">
        <v>44791</v>
      </c>
      <c r="H5412" s="67">
        <v>44812</v>
      </c>
      <c r="I5412" s="71">
        <f t="shared" si="296"/>
        <v>21</v>
      </c>
      <c r="J5412" s="72" t="s">
        <v>89</v>
      </c>
      <c r="K5412" s="72" t="s">
        <v>480</v>
      </c>
      <c r="L5412" s="73">
        <v>3</v>
      </c>
      <c r="M5412" s="73" t="s">
        <v>108</v>
      </c>
      <c r="N5412" s="68" t="str">
        <f>VLOOKUP(K5412,[1]人員授權表!D$3:G$249,4,0)</f>
        <v>無機</v>
      </c>
      <c r="O5412" s="70" t="str">
        <f>IF(J5412=[1]人員授權表!$C$85,"Casper李羿勳",IF(J5412=[1]人員授權表!$C$188,"Iring陳俊明",IF(J5412=[1]人員授權表!$C$189,"Brian陳泓霖",VLOOKUP(K5412,[1]人員授權表!D$2:E$249,2,FALSE))))</f>
        <v>Iring陳俊明</v>
      </c>
      <c r="P5412" s="67">
        <f t="shared" si="298"/>
        <v>44810</v>
      </c>
      <c r="Q5412" s="75" t="str">
        <f t="shared" si="297"/>
        <v>週二</v>
      </c>
      <c r="R5412" s="80">
        <v>44804</v>
      </c>
      <c r="AA5412" s="102">
        <v>15</v>
      </c>
      <c r="AB5412" s="103" t="s">
        <v>1955</v>
      </c>
    </row>
    <row r="5413" spans="2:28">
      <c r="B5413" s="66">
        <v>44792</v>
      </c>
      <c r="D5413" s="68" t="s">
        <v>50</v>
      </c>
      <c r="E5413" s="70" t="s">
        <v>879</v>
      </c>
      <c r="F5413" s="4" t="s">
        <v>2187</v>
      </c>
      <c r="G5413" s="67">
        <v>44791</v>
      </c>
      <c r="H5413" s="67">
        <v>44812</v>
      </c>
      <c r="I5413" s="71">
        <f t="shared" si="296"/>
        <v>21</v>
      </c>
      <c r="J5413" s="72" t="s">
        <v>93</v>
      </c>
      <c r="K5413" s="83" t="s">
        <v>1276</v>
      </c>
      <c r="L5413" s="73">
        <v>3</v>
      </c>
      <c r="M5413" s="73" t="s">
        <v>108</v>
      </c>
      <c r="N5413" s="68" t="str">
        <f>VLOOKUP(K5413,[1]人員授權表!D$3:G$249,4,0)</f>
        <v>無機</v>
      </c>
      <c r="O5413" s="70" t="str">
        <f>IF(J5413=[1]人員授權表!$C$85,"Casper李羿勳",IF(J5413=[1]人員授權表!$C$188,"Iring陳俊明",IF(J5413=[1]人員授權表!$C$189,"Brian陳泓霖",VLOOKUP(K5413,[1]人員授權表!D$2:E$249,2,FALSE))))</f>
        <v>Dennis陳汶宏</v>
      </c>
      <c r="P5413" s="67">
        <f t="shared" si="298"/>
        <v>44810</v>
      </c>
      <c r="Q5413" s="75" t="str">
        <f t="shared" si="297"/>
        <v>週二</v>
      </c>
      <c r="R5413" s="80">
        <v>44798</v>
      </c>
      <c r="AA5413" s="102">
        <v>15</v>
      </c>
      <c r="AB5413" s="103" t="s">
        <v>1955</v>
      </c>
    </row>
    <row r="5414" spans="2:28">
      <c r="B5414" s="66">
        <v>44792</v>
      </c>
      <c r="D5414" s="68" t="s">
        <v>50</v>
      </c>
      <c r="E5414" s="70" t="s">
        <v>879</v>
      </c>
      <c r="F5414" s="4" t="s">
        <v>2187</v>
      </c>
      <c r="G5414" s="67">
        <v>44791</v>
      </c>
      <c r="H5414" s="67">
        <v>44812</v>
      </c>
      <c r="I5414" s="71">
        <f t="shared" si="296"/>
        <v>21</v>
      </c>
      <c r="J5414" s="72" t="s">
        <v>867</v>
      </c>
      <c r="K5414" s="72" t="s">
        <v>868</v>
      </c>
      <c r="L5414" s="73">
        <v>1</v>
      </c>
      <c r="M5414" s="73" t="s">
        <v>108</v>
      </c>
      <c r="N5414" s="68" t="str">
        <f>VLOOKUP(K5414,[1]人員授權表!D$3:G$249,4,0)</f>
        <v>無機</v>
      </c>
      <c r="O5414" s="70" t="str">
        <f>IF(J5414=[1]人員授權表!$C$85,"Casper李羿勳",IF(J5414=[1]人員授權表!$C$188,"Iring陳俊明",IF(J5414=[1]人員授權表!$C$189,"Brian陳泓霖",VLOOKUP(K5414,[1]人員授權表!D$2:E$249,2,FALSE))))</f>
        <v>Jack劉念忻</v>
      </c>
      <c r="P5414" s="67">
        <f t="shared" si="298"/>
        <v>44810</v>
      </c>
      <c r="Q5414" s="75" t="str">
        <f t="shared" si="297"/>
        <v>週二</v>
      </c>
      <c r="R5414" s="80">
        <v>44806</v>
      </c>
      <c r="AA5414" s="102">
        <v>15</v>
      </c>
      <c r="AB5414" s="103" t="s">
        <v>1955</v>
      </c>
    </row>
    <row r="5415" spans="2:28">
      <c r="B5415" s="66">
        <v>44792</v>
      </c>
      <c r="D5415" s="68" t="s">
        <v>50</v>
      </c>
      <c r="E5415" s="70" t="s">
        <v>879</v>
      </c>
      <c r="F5415" s="4" t="s">
        <v>2188</v>
      </c>
      <c r="G5415" s="67">
        <v>44791</v>
      </c>
      <c r="H5415" s="67">
        <v>44812</v>
      </c>
      <c r="I5415" s="71">
        <f t="shared" si="296"/>
        <v>21</v>
      </c>
      <c r="J5415" s="72" t="s">
        <v>2189</v>
      </c>
      <c r="K5415" s="72" t="s">
        <v>2190</v>
      </c>
      <c r="L5415" s="73">
        <v>1</v>
      </c>
      <c r="M5415" s="73" t="s">
        <v>108</v>
      </c>
      <c r="N5415" s="68" t="s">
        <v>2191</v>
      </c>
      <c r="O5415" s="70" t="s">
        <v>2192</v>
      </c>
      <c r="P5415" s="67">
        <f t="shared" si="298"/>
        <v>44810</v>
      </c>
      <c r="Q5415" s="75" t="str">
        <f t="shared" si="297"/>
        <v>週二</v>
      </c>
      <c r="R5415" s="80">
        <v>44812</v>
      </c>
      <c r="S5415" s="85">
        <v>44812</v>
      </c>
      <c r="V5415" s="70">
        <v>1</v>
      </c>
      <c r="Y5415" s="78">
        <v>44812</v>
      </c>
      <c r="Z5415" s="79" t="s">
        <v>2193</v>
      </c>
      <c r="AA5415" s="102">
        <v>15</v>
      </c>
      <c r="AB5415" s="103" t="s">
        <v>1955</v>
      </c>
    </row>
    <row r="5416" spans="2:28">
      <c r="B5416" s="66">
        <v>44796</v>
      </c>
      <c r="D5416" s="68" t="s">
        <v>50</v>
      </c>
      <c r="E5416" s="70" t="s">
        <v>82</v>
      </c>
      <c r="F5416" s="4" t="s">
        <v>2194</v>
      </c>
      <c r="G5416" s="67">
        <v>44798</v>
      </c>
      <c r="H5416" s="67">
        <v>44812</v>
      </c>
      <c r="I5416" s="71">
        <f t="shared" si="296"/>
        <v>14</v>
      </c>
      <c r="J5416" s="72" t="s">
        <v>125</v>
      </c>
      <c r="K5416" s="72" t="s">
        <v>144</v>
      </c>
      <c r="L5416" s="73">
        <v>1</v>
      </c>
      <c r="M5416" s="73" t="s">
        <v>104</v>
      </c>
      <c r="N5416" s="68" t="str">
        <f>VLOOKUP(K5416,[1]人員授權表!D$3:G$249,4,0)</f>
        <v>有機</v>
      </c>
      <c r="O5416" s="70" t="str">
        <f>IF(J5416=[1]人員授權表!$C$85,"Casper李羿勳",IF(J5416=[1]人員授權表!$C$188,"Iring陳俊明",IF(J5416=[1]人員授權表!$C$189,"Brian陳泓霖",VLOOKUP(K5416,[1]人員授權表!D$2:E$249,2,FALSE))))</f>
        <v>Lucy黃詩婷</v>
      </c>
      <c r="P5416" s="67">
        <f t="shared" si="298"/>
        <v>44810</v>
      </c>
      <c r="Q5416" s="75" t="str">
        <f t="shared" si="297"/>
        <v>週二</v>
      </c>
      <c r="R5416" s="80">
        <v>44806</v>
      </c>
      <c r="AA5416" s="1"/>
    </row>
    <row r="5417" spans="2:28">
      <c r="B5417" s="66">
        <v>44796</v>
      </c>
      <c r="D5417" s="68" t="s">
        <v>50</v>
      </c>
      <c r="E5417" s="70" t="s">
        <v>82</v>
      </c>
      <c r="F5417" s="4" t="s">
        <v>2194</v>
      </c>
      <c r="G5417" s="67">
        <v>44798</v>
      </c>
      <c r="H5417" s="67">
        <v>44812</v>
      </c>
      <c r="I5417" s="71">
        <f t="shared" si="296"/>
        <v>14</v>
      </c>
      <c r="J5417" s="72" t="s">
        <v>141</v>
      </c>
      <c r="K5417" s="72" t="s">
        <v>142</v>
      </c>
      <c r="L5417" s="73">
        <v>1</v>
      </c>
      <c r="M5417" s="73" t="s">
        <v>104</v>
      </c>
      <c r="N5417" s="68" t="str">
        <f>VLOOKUP(K5417,[1]人員授權表!D$3:G$249,4,0)</f>
        <v>無機</v>
      </c>
      <c r="O5417" s="70" t="str">
        <f>IF(J5417=[1]人員授權表!$C$85,"Casper李羿勳",IF(J5417=[1]人員授權表!$C$188,"Iring陳俊明",IF(J5417=[1]人員授權表!$C$189,"Brian陳泓霖",VLOOKUP(K5417,[1]人員授權表!D$2:E$249,2,FALSE))))</f>
        <v>Dennis陳汶宏</v>
      </c>
      <c r="P5417" s="67">
        <f t="shared" si="298"/>
        <v>44810</v>
      </c>
      <c r="Q5417" s="75" t="str">
        <f t="shared" si="297"/>
        <v>週二</v>
      </c>
      <c r="R5417" s="80">
        <v>44806</v>
      </c>
      <c r="AA5417" s="1"/>
    </row>
    <row r="5418" spans="2:28">
      <c r="B5418" s="66">
        <v>44796</v>
      </c>
      <c r="D5418" s="68" t="s">
        <v>50</v>
      </c>
      <c r="E5418" s="70" t="s">
        <v>82</v>
      </c>
      <c r="F5418" s="4" t="s">
        <v>2194</v>
      </c>
      <c r="G5418" s="67">
        <v>44798</v>
      </c>
      <c r="H5418" s="67">
        <v>44812</v>
      </c>
      <c r="I5418" s="71">
        <f t="shared" si="296"/>
        <v>14</v>
      </c>
      <c r="J5418" s="72" t="s">
        <v>137</v>
      </c>
      <c r="K5418" s="72" t="s">
        <v>138</v>
      </c>
      <c r="L5418" s="73">
        <v>1</v>
      </c>
      <c r="M5418" s="73" t="s">
        <v>104</v>
      </c>
      <c r="N5418" s="68" t="str">
        <f>VLOOKUP(K5418,[1]人員授權表!D$3:G$249,4,0)</f>
        <v>無機</v>
      </c>
      <c r="O5418" s="70" t="s">
        <v>99</v>
      </c>
      <c r="P5418" s="67">
        <f t="shared" si="298"/>
        <v>44810</v>
      </c>
      <c r="Q5418" s="75" t="str">
        <f t="shared" si="297"/>
        <v>週二</v>
      </c>
      <c r="R5418" s="80">
        <v>44805</v>
      </c>
      <c r="AA5418" s="1"/>
    </row>
    <row r="5419" spans="2:28">
      <c r="B5419" s="66">
        <v>44796</v>
      </c>
      <c r="D5419" s="68" t="s">
        <v>50</v>
      </c>
      <c r="E5419" s="70" t="s">
        <v>82</v>
      </c>
      <c r="F5419" s="4" t="s">
        <v>2194</v>
      </c>
      <c r="G5419" s="67">
        <v>44798</v>
      </c>
      <c r="H5419" s="67">
        <v>44812</v>
      </c>
      <c r="I5419" s="71">
        <f t="shared" si="296"/>
        <v>14</v>
      </c>
      <c r="J5419" s="72" t="s">
        <v>148</v>
      </c>
      <c r="K5419" s="72" t="s">
        <v>149</v>
      </c>
      <c r="L5419" s="73">
        <v>1</v>
      </c>
      <c r="M5419" s="73" t="s">
        <v>104</v>
      </c>
      <c r="N5419" s="68" t="str">
        <f>VLOOKUP(K5419,[1]人員授權表!D$3:G$249,4,0)</f>
        <v>無機</v>
      </c>
      <c r="O5419" s="70" t="str">
        <f>IF(J5419=[1]人員授權表!$C$85,"Casper李羿勳",IF(J5419=[1]人員授權表!$C$188,"Iring陳俊明",IF(J5419=[1]人員授權表!$C$189,"Brian陳泓霖",VLOOKUP(K5419,[1]人員授權表!D$2:E$249,2,FALSE))))</f>
        <v>Vicky游崴涵</v>
      </c>
      <c r="P5419" s="67">
        <f t="shared" si="298"/>
        <v>44810</v>
      </c>
      <c r="Q5419" s="75" t="str">
        <f t="shared" si="297"/>
        <v>週二</v>
      </c>
      <c r="R5419" s="80">
        <v>44805</v>
      </c>
      <c r="AA5419" s="1"/>
    </row>
    <row r="5420" spans="2:28">
      <c r="B5420" s="66">
        <v>44796</v>
      </c>
      <c r="D5420" s="68" t="s">
        <v>50</v>
      </c>
      <c r="E5420" s="70" t="s">
        <v>82</v>
      </c>
      <c r="F5420" s="4" t="s">
        <v>2194</v>
      </c>
      <c r="G5420" s="67">
        <v>44798</v>
      </c>
      <c r="H5420" s="67">
        <v>44812</v>
      </c>
      <c r="I5420" s="71">
        <f t="shared" si="296"/>
        <v>14</v>
      </c>
      <c r="J5420" s="72" t="s">
        <v>139</v>
      </c>
      <c r="K5420" s="72" t="s">
        <v>140</v>
      </c>
      <c r="L5420" s="73">
        <v>1</v>
      </c>
      <c r="M5420" s="73" t="s">
        <v>104</v>
      </c>
      <c r="N5420" s="68" t="str">
        <f>VLOOKUP(K5420,[1]人員授權表!D$3:G$249,4,0)</f>
        <v>無機</v>
      </c>
      <c r="O5420" s="70" t="str">
        <f>IF(J5420=[1]人員授權表!$C$85,"Casper李羿勳",IF(J5420=[1]人員授權表!$C$188,"Iring陳俊明",IF(J5420=[1]人員授權表!$C$189,"Brian陳泓霖",VLOOKUP(K5420,[1]人員授權表!D$2:E$249,2,FALSE))))</f>
        <v>Brian陳泓霖</v>
      </c>
      <c r="P5420" s="67">
        <f t="shared" si="298"/>
        <v>44810</v>
      </c>
      <c r="Q5420" s="75" t="str">
        <f t="shared" si="297"/>
        <v>週二</v>
      </c>
      <c r="R5420" s="80">
        <v>44806</v>
      </c>
      <c r="AA5420" s="1"/>
    </row>
    <row r="5421" spans="2:28">
      <c r="B5421" s="66">
        <v>44796</v>
      </c>
      <c r="D5421" s="68" t="s">
        <v>50</v>
      </c>
      <c r="E5421" s="70" t="s">
        <v>82</v>
      </c>
      <c r="F5421" s="4" t="s">
        <v>2194</v>
      </c>
      <c r="G5421" s="67">
        <v>44798</v>
      </c>
      <c r="H5421" s="67">
        <v>44812</v>
      </c>
      <c r="I5421" s="71">
        <f t="shared" si="296"/>
        <v>14</v>
      </c>
      <c r="J5421" s="72" t="s">
        <v>160</v>
      </c>
      <c r="K5421" s="72" t="s">
        <v>161</v>
      </c>
      <c r="L5421" s="73">
        <v>1</v>
      </c>
      <c r="M5421" s="73" t="s">
        <v>104</v>
      </c>
      <c r="N5421" s="68" t="str">
        <f>VLOOKUP(K5421,[1]人員授權表!D$3:G$249,4,0)</f>
        <v>無機</v>
      </c>
      <c r="O5421" s="70" t="str">
        <f>IF(J5421=[1]人員授權表!$C$85,"Casper李羿勳",IF(J5421=[1]人員授權表!$C$188,"Iring陳俊明",IF(J5421=[1]人員授權表!$C$189,"Brian陳泓霖",VLOOKUP(K5421,[1]人員授權表!D$2:E$249,2,FALSE))))</f>
        <v>Dennis陳汶宏</v>
      </c>
      <c r="P5421" s="67">
        <f t="shared" si="298"/>
        <v>44810</v>
      </c>
      <c r="Q5421" s="75" t="str">
        <f t="shared" si="297"/>
        <v>週二</v>
      </c>
      <c r="R5421" s="80">
        <v>44806</v>
      </c>
      <c r="AA5421" s="1"/>
    </row>
    <row r="5422" spans="2:28">
      <c r="D5422" s="68" t="s">
        <v>50</v>
      </c>
      <c r="E5422" s="70" t="s">
        <v>82</v>
      </c>
      <c r="F5422" s="70" t="s">
        <v>1806</v>
      </c>
      <c r="G5422" s="67">
        <v>44798</v>
      </c>
      <c r="H5422" s="67">
        <v>44812</v>
      </c>
      <c r="I5422" s="71">
        <f t="shared" si="296"/>
        <v>14</v>
      </c>
      <c r="J5422" s="72" t="s">
        <v>125</v>
      </c>
      <c r="K5422" s="72" t="s">
        <v>126</v>
      </c>
      <c r="L5422" s="73">
        <v>2</v>
      </c>
      <c r="M5422" s="73" t="s">
        <v>86</v>
      </c>
      <c r="N5422" s="68" t="str">
        <f>VLOOKUP(K5422,[1]人員授權表!D$3:G$249,4,0)</f>
        <v>有機</v>
      </c>
      <c r="O5422" s="70" t="str">
        <f>IF(J5422=[1]人員授權表!$C$85,"Casper李羿勳",IF(J5422=[1]人員授權表!$C$188,"Iring陳俊明",IF(J5422=[1]人員授權表!$C$189,"Brian陳泓霖",VLOOKUP(K5422,[1]人員授權表!D$2:E$249,2,FALSE))))</f>
        <v>Lucy黃詩婷</v>
      </c>
      <c r="P5422" s="67">
        <f t="shared" si="298"/>
        <v>44810</v>
      </c>
      <c r="Q5422" s="75" t="str">
        <f t="shared" si="297"/>
        <v>週二</v>
      </c>
      <c r="R5422" s="80">
        <v>44806</v>
      </c>
      <c r="AA5422" s="1"/>
    </row>
    <row r="5423" spans="2:28">
      <c r="B5423" s="66">
        <v>44783</v>
      </c>
      <c r="D5423" s="68" t="s">
        <v>50</v>
      </c>
      <c r="E5423" s="70" t="s">
        <v>82</v>
      </c>
      <c r="F5423" s="70" t="s">
        <v>1806</v>
      </c>
      <c r="G5423" s="67">
        <v>44798</v>
      </c>
      <c r="H5423" s="67">
        <v>44812</v>
      </c>
      <c r="I5423" s="71">
        <f t="shared" si="296"/>
        <v>14</v>
      </c>
      <c r="J5423" s="72" t="s">
        <v>453</v>
      </c>
      <c r="K5423" s="72" t="s">
        <v>332</v>
      </c>
      <c r="L5423" s="73">
        <v>2</v>
      </c>
      <c r="M5423" s="73" t="s">
        <v>86</v>
      </c>
      <c r="N5423" s="68" t="str">
        <f>VLOOKUP(K5423,[1]人員授權表!D$3:G$249,4,0)</f>
        <v>有機</v>
      </c>
      <c r="O5423" s="70" t="str">
        <f>IF(J5423=[1]人員授權表!$C$85,"Casper李羿勳",IF(J5423=[1]人員授權表!$C$188,"Iring陳俊明",IF(J5423=[1]人員授權表!$C$189,"Brian陳泓霖",VLOOKUP(K5423,[1]人員授權表!D$2:E$249,2,FALSE))))</f>
        <v>Lucy黃詩婷</v>
      </c>
      <c r="P5423" s="67">
        <f t="shared" si="298"/>
        <v>44810</v>
      </c>
      <c r="Q5423" s="75" t="str">
        <f t="shared" si="297"/>
        <v>週二</v>
      </c>
      <c r="R5423" s="80">
        <v>44806</v>
      </c>
      <c r="AA5423" s="1"/>
    </row>
    <row r="5424" spans="2:28">
      <c r="D5424" s="68" t="s">
        <v>50</v>
      </c>
      <c r="E5424" s="70" t="s">
        <v>82</v>
      </c>
      <c r="F5424" s="70" t="s">
        <v>1807</v>
      </c>
      <c r="G5424" s="67">
        <v>44798</v>
      </c>
      <c r="H5424" s="67">
        <v>44812</v>
      </c>
      <c r="I5424" s="71">
        <f t="shared" si="296"/>
        <v>14</v>
      </c>
      <c r="J5424" s="72" t="s">
        <v>125</v>
      </c>
      <c r="K5424" s="72" t="s">
        <v>126</v>
      </c>
      <c r="L5424" s="73">
        <v>2</v>
      </c>
      <c r="M5424" s="73" t="s">
        <v>86</v>
      </c>
      <c r="N5424" s="68" t="str">
        <f>VLOOKUP(K5424,[1]人員授權表!D$3:G$249,4,0)</f>
        <v>有機</v>
      </c>
      <c r="O5424" s="70" t="str">
        <f>IF(J5424=[1]人員授權表!$C$85,"Casper李羿勳",IF(J5424=[1]人員授權表!$C$188,"Iring陳俊明",IF(J5424=[1]人員授權表!$C$189,"Brian陳泓霖",VLOOKUP(K5424,[1]人員授權表!D$2:E$249,2,FALSE))))</f>
        <v>Lucy黃詩婷</v>
      </c>
      <c r="P5424" s="67">
        <f t="shared" si="298"/>
        <v>44810</v>
      </c>
      <c r="Q5424" s="75" t="str">
        <f t="shared" si="297"/>
        <v>週二</v>
      </c>
      <c r="R5424" s="80">
        <v>44806</v>
      </c>
      <c r="AA5424" s="1"/>
    </row>
    <row r="5425" spans="2:27">
      <c r="B5425" s="66">
        <v>44783</v>
      </c>
      <c r="D5425" s="68" t="s">
        <v>50</v>
      </c>
      <c r="E5425" s="70" t="s">
        <v>82</v>
      </c>
      <c r="F5425" s="70" t="s">
        <v>1807</v>
      </c>
      <c r="G5425" s="67">
        <v>44798</v>
      </c>
      <c r="H5425" s="67">
        <v>44812</v>
      </c>
      <c r="I5425" s="71">
        <f t="shared" si="296"/>
        <v>14</v>
      </c>
      <c r="J5425" s="72" t="s">
        <v>453</v>
      </c>
      <c r="K5425" s="72" t="s">
        <v>332</v>
      </c>
      <c r="L5425" s="73">
        <v>2</v>
      </c>
      <c r="M5425" s="73" t="s">
        <v>86</v>
      </c>
      <c r="N5425" s="68" t="str">
        <f>VLOOKUP(K5425,[1]人員授權表!D$3:G$249,4,0)</f>
        <v>有機</v>
      </c>
      <c r="O5425" s="70" t="str">
        <f>IF(J5425=[1]人員授權表!$C$85,"Casper李羿勳",IF(J5425=[1]人員授權表!$C$188,"Iring陳俊明",IF(J5425=[1]人員授權表!$C$189,"Brian陳泓霖",VLOOKUP(K5425,[1]人員授權表!D$2:E$249,2,FALSE))))</f>
        <v>Lucy黃詩婷</v>
      </c>
      <c r="P5425" s="67">
        <f t="shared" si="298"/>
        <v>44810</v>
      </c>
      <c r="Q5425" s="75" t="str">
        <f t="shared" si="297"/>
        <v>週二</v>
      </c>
      <c r="R5425" s="80">
        <v>44806</v>
      </c>
      <c r="AA5425" s="1"/>
    </row>
    <row r="5426" spans="2:27">
      <c r="D5426" s="68" t="s">
        <v>50</v>
      </c>
      <c r="E5426" s="70" t="s">
        <v>82</v>
      </c>
      <c r="F5426" s="70" t="s">
        <v>1808</v>
      </c>
      <c r="G5426" s="67">
        <v>44798</v>
      </c>
      <c r="H5426" s="67">
        <v>44812</v>
      </c>
      <c r="I5426" s="71">
        <f t="shared" si="296"/>
        <v>14</v>
      </c>
      <c r="J5426" s="72" t="s">
        <v>125</v>
      </c>
      <c r="K5426" s="72" t="s">
        <v>126</v>
      </c>
      <c r="L5426" s="73">
        <v>2</v>
      </c>
      <c r="M5426" s="73" t="s">
        <v>86</v>
      </c>
      <c r="N5426" s="68" t="str">
        <f>VLOOKUP(K5426,[1]人員授權表!D$3:G$249,4,0)</f>
        <v>有機</v>
      </c>
      <c r="O5426" s="70" t="str">
        <f>IF(J5426=[1]人員授權表!$C$85,"Casper李羿勳",IF(J5426=[1]人員授權表!$C$188,"Iring陳俊明",IF(J5426=[1]人員授權表!$C$189,"Brian陳泓霖",VLOOKUP(K5426,[1]人員授權表!D$2:E$249,2,FALSE))))</f>
        <v>Lucy黃詩婷</v>
      </c>
      <c r="P5426" s="67">
        <f t="shared" si="298"/>
        <v>44810</v>
      </c>
      <c r="Q5426" s="75" t="str">
        <f t="shared" si="297"/>
        <v>週二</v>
      </c>
      <c r="R5426" s="80">
        <v>44806</v>
      </c>
      <c r="AA5426" s="1"/>
    </row>
    <row r="5427" spans="2:27">
      <c r="B5427" s="66">
        <v>44783</v>
      </c>
      <c r="D5427" s="68" t="s">
        <v>50</v>
      </c>
      <c r="E5427" s="70" t="s">
        <v>82</v>
      </c>
      <c r="F5427" s="70" t="s">
        <v>1808</v>
      </c>
      <c r="G5427" s="67">
        <v>44798</v>
      </c>
      <c r="H5427" s="67">
        <v>44812</v>
      </c>
      <c r="I5427" s="71">
        <f t="shared" si="296"/>
        <v>14</v>
      </c>
      <c r="J5427" s="72" t="s">
        <v>453</v>
      </c>
      <c r="K5427" s="72" t="s">
        <v>332</v>
      </c>
      <c r="L5427" s="73">
        <v>2</v>
      </c>
      <c r="M5427" s="73" t="s">
        <v>86</v>
      </c>
      <c r="N5427" s="68" t="str">
        <f>VLOOKUP(K5427,[1]人員授權表!D$3:G$249,4,0)</f>
        <v>有機</v>
      </c>
      <c r="O5427" s="70" t="str">
        <f>IF(J5427=[1]人員授權表!$C$85,"Casper李羿勳",IF(J5427=[1]人員授權表!$C$188,"Iring陳俊明",IF(J5427=[1]人員授權表!$C$189,"Brian陳泓霖",VLOOKUP(K5427,[1]人員授權表!D$2:E$249,2,FALSE))))</f>
        <v>Lucy黃詩婷</v>
      </c>
      <c r="P5427" s="67">
        <f t="shared" si="298"/>
        <v>44810</v>
      </c>
      <c r="Q5427" s="75" t="str">
        <f t="shared" si="297"/>
        <v>週二</v>
      </c>
      <c r="R5427" s="80">
        <v>44806</v>
      </c>
      <c r="AA5427" s="1"/>
    </row>
    <row r="5428" spans="2:27">
      <c r="D5428" s="68" t="s">
        <v>50</v>
      </c>
      <c r="E5428" s="70" t="s">
        <v>82</v>
      </c>
      <c r="F5428" s="70" t="s">
        <v>1809</v>
      </c>
      <c r="G5428" s="67">
        <v>44798</v>
      </c>
      <c r="H5428" s="67">
        <v>44812</v>
      </c>
      <c r="I5428" s="71">
        <f t="shared" si="296"/>
        <v>14</v>
      </c>
      <c r="J5428" s="72" t="s">
        <v>125</v>
      </c>
      <c r="K5428" s="72" t="s">
        <v>126</v>
      </c>
      <c r="L5428" s="73">
        <v>2</v>
      </c>
      <c r="M5428" s="73" t="s">
        <v>86</v>
      </c>
      <c r="N5428" s="68" t="str">
        <f>VLOOKUP(K5428,[1]人員授權表!D$3:G$249,4,0)</f>
        <v>有機</v>
      </c>
      <c r="O5428" s="70" t="str">
        <f>IF(J5428=[1]人員授權表!$C$85,"Casper李羿勳",IF(J5428=[1]人員授權表!$C$188,"Iring陳俊明",IF(J5428=[1]人員授權表!$C$189,"Brian陳泓霖",VLOOKUP(K5428,[1]人員授權表!D$2:E$249,2,FALSE))))</f>
        <v>Lucy黃詩婷</v>
      </c>
      <c r="P5428" s="67">
        <f t="shared" si="298"/>
        <v>44810</v>
      </c>
      <c r="Q5428" s="75" t="str">
        <f t="shared" si="297"/>
        <v>週二</v>
      </c>
      <c r="R5428" s="80">
        <v>44806</v>
      </c>
      <c r="AA5428" s="1"/>
    </row>
    <row r="5429" spans="2:27">
      <c r="B5429" s="66">
        <v>44783</v>
      </c>
      <c r="D5429" s="68" t="s">
        <v>50</v>
      </c>
      <c r="E5429" s="70" t="s">
        <v>82</v>
      </c>
      <c r="F5429" s="70" t="s">
        <v>1809</v>
      </c>
      <c r="G5429" s="67">
        <v>44798</v>
      </c>
      <c r="H5429" s="67">
        <v>44812</v>
      </c>
      <c r="I5429" s="71">
        <f t="shared" si="296"/>
        <v>14</v>
      </c>
      <c r="J5429" s="72" t="s">
        <v>453</v>
      </c>
      <c r="K5429" s="72" t="s">
        <v>332</v>
      </c>
      <c r="L5429" s="73">
        <v>2</v>
      </c>
      <c r="M5429" s="73" t="s">
        <v>86</v>
      </c>
      <c r="N5429" s="68" t="str">
        <f>VLOOKUP(K5429,[1]人員授權表!D$3:G$249,4,0)</f>
        <v>有機</v>
      </c>
      <c r="O5429" s="70" t="str">
        <f>IF(J5429=[1]人員授權表!$C$85,"Casper李羿勳",IF(J5429=[1]人員授權表!$C$188,"Iring陳俊明",IF(J5429=[1]人員授權表!$C$189,"Brian陳泓霖",VLOOKUP(K5429,[1]人員授權表!D$2:E$249,2,FALSE))))</f>
        <v>Lucy黃詩婷</v>
      </c>
      <c r="P5429" s="67">
        <f t="shared" si="298"/>
        <v>44810</v>
      </c>
      <c r="Q5429" s="75" t="str">
        <f t="shared" si="297"/>
        <v>週二</v>
      </c>
      <c r="R5429" s="80">
        <v>44806</v>
      </c>
      <c r="AA5429" s="1"/>
    </row>
    <row r="5430" spans="2:27">
      <c r="B5430" s="66">
        <v>44791</v>
      </c>
      <c r="D5430" s="68" t="s">
        <v>50</v>
      </c>
      <c r="E5430" s="70" t="s">
        <v>82</v>
      </c>
      <c r="F5430" s="4" t="s">
        <v>2195</v>
      </c>
      <c r="G5430" s="67">
        <v>44796</v>
      </c>
      <c r="H5430" s="67">
        <v>44812</v>
      </c>
      <c r="I5430" s="71">
        <f t="shared" si="296"/>
        <v>16</v>
      </c>
      <c r="J5430" s="72" t="s">
        <v>195</v>
      </c>
      <c r="K5430" s="72" t="s">
        <v>345</v>
      </c>
      <c r="L5430" s="73">
        <v>10</v>
      </c>
      <c r="M5430" s="73" t="s">
        <v>108</v>
      </c>
      <c r="N5430" s="68" t="str">
        <f>VLOOKUP(K5430,[1]人員授權表!D$3:G$249,4,0)</f>
        <v>無機</v>
      </c>
      <c r="O5430" s="70" t="str">
        <f>IF(J5430=[1]人員授權表!$C$85,"Casper李羿勳",IF(J5430=[1]人員授權表!$C$188,"Iring陳俊明",IF(J5430=[1]人員授權表!$C$189,"Brian陳泓霖",VLOOKUP(K5430,[1]人員授權表!D$2:E$249,2,FALSE))))</f>
        <v>Debby胡萱黛</v>
      </c>
      <c r="P5430" s="67">
        <f t="shared" si="298"/>
        <v>44810</v>
      </c>
      <c r="Q5430" s="75" t="str">
        <f t="shared" si="297"/>
        <v>週二</v>
      </c>
      <c r="R5430" s="80">
        <v>44804</v>
      </c>
      <c r="AA5430" s="1"/>
    </row>
    <row r="5431" spans="2:27">
      <c r="B5431" s="66">
        <v>44790</v>
      </c>
      <c r="D5431" s="68" t="s">
        <v>50</v>
      </c>
      <c r="E5431" s="70" t="s">
        <v>51</v>
      </c>
      <c r="F5431" s="4" t="s">
        <v>2196</v>
      </c>
      <c r="G5431" s="67">
        <v>44795</v>
      </c>
      <c r="H5431" s="67">
        <v>44813</v>
      </c>
      <c r="I5431" s="71">
        <f t="shared" si="296"/>
        <v>18</v>
      </c>
      <c r="J5431" s="72" t="s">
        <v>243</v>
      </c>
      <c r="K5431" s="72" t="s">
        <v>241</v>
      </c>
      <c r="L5431" s="73">
        <v>2</v>
      </c>
      <c r="M5431" s="73" t="s">
        <v>91</v>
      </c>
      <c r="N5431" s="68" t="str">
        <f>VLOOKUP(K5431,[1]人員授權表!D$3:G$249,4,0)</f>
        <v>有機</v>
      </c>
      <c r="O5431" s="70" t="str">
        <f>IF(J5431=[1]人員授權表!$C$85,"Casper李羿勳",IF(J5431=[1]人員授權表!$C$188,"Iring陳俊明",IF(J5431=[1]人員授權表!$C$189,"Brian陳泓霖",VLOOKUP(K5431,[1]人員授權表!D$2:E$249,2,FALSE))))</f>
        <v>Casper李羿勳</v>
      </c>
      <c r="P5431" s="67">
        <f t="shared" si="298"/>
        <v>44811</v>
      </c>
      <c r="Q5431" s="75" t="str">
        <f t="shared" si="297"/>
        <v>週三</v>
      </c>
      <c r="R5431" s="80">
        <v>44810</v>
      </c>
      <c r="AA5431" s="1"/>
    </row>
    <row r="5432" spans="2:27">
      <c r="B5432" s="66">
        <v>44790</v>
      </c>
      <c r="D5432" s="68" t="s">
        <v>50</v>
      </c>
      <c r="E5432" s="70" t="s">
        <v>51</v>
      </c>
      <c r="F5432" s="4" t="s">
        <v>2196</v>
      </c>
      <c r="G5432" s="67">
        <v>44795</v>
      </c>
      <c r="H5432" s="67">
        <v>44813</v>
      </c>
      <c r="I5432" s="71">
        <f t="shared" si="296"/>
        <v>18</v>
      </c>
      <c r="J5432" s="72" t="s">
        <v>69</v>
      </c>
      <c r="K5432" s="72" t="s">
        <v>70</v>
      </c>
      <c r="L5432" s="73">
        <v>2</v>
      </c>
      <c r="M5432" s="73" t="s">
        <v>91</v>
      </c>
      <c r="N5432" s="68" t="str">
        <f>VLOOKUP(K5432,[1]人員授權表!D$3:G$249,4,0)</f>
        <v>有機</v>
      </c>
      <c r="O5432" s="70" t="str">
        <f>IF(J5432=[1]人員授權表!$C$85,"Casper李羿勳",IF(J5432=[1]人員授權表!$C$188,"Iring陳俊明",IF(J5432=[1]人員授權表!$C$189,"Brian陳泓霖",VLOOKUP(K5432,[1]人員授權表!D$2:E$249,2,FALSE))))</f>
        <v>Casper李羿勳</v>
      </c>
      <c r="P5432" s="67">
        <f t="shared" si="298"/>
        <v>44811</v>
      </c>
      <c r="Q5432" s="75" t="str">
        <f t="shared" si="297"/>
        <v>週三</v>
      </c>
      <c r="R5432" s="80">
        <v>44810</v>
      </c>
      <c r="AA5432" s="1"/>
    </row>
    <row r="5433" spans="2:27">
      <c r="B5433" s="66">
        <v>44790</v>
      </c>
      <c r="D5433" s="68" t="s">
        <v>50</v>
      </c>
      <c r="E5433" s="70" t="s">
        <v>51</v>
      </c>
      <c r="F5433" s="4" t="s">
        <v>2196</v>
      </c>
      <c r="G5433" s="67">
        <v>44795</v>
      </c>
      <c r="H5433" s="67">
        <v>44813</v>
      </c>
      <c r="I5433" s="71">
        <f t="shared" si="296"/>
        <v>18</v>
      </c>
      <c r="J5433" s="72" t="s">
        <v>60</v>
      </c>
      <c r="K5433" s="72" t="s">
        <v>61</v>
      </c>
      <c r="L5433" s="73">
        <v>1</v>
      </c>
      <c r="M5433" s="73" t="s">
        <v>91</v>
      </c>
      <c r="N5433" s="68" t="str">
        <f>VLOOKUP(K5433,[1]人員授權表!D$3:G$249,4,0)</f>
        <v>有機</v>
      </c>
      <c r="O5433" s="70" t="str">
        <f>IF(J5433=[1]人員授權表!$C$85,"Casper李羿勳",IF(J5433=[1]人員授權表!$C$188,"Iring陳俊明",IF(J5433=[1]人員授權表!$C$189,"Brian陳泓霖",VLOOKUP(K5433,[1]人員授權表!D$2:E$249,2,FALSE))))</f>
        <v>Marco陳鴻鈞</v>
      </c>
      <c r="P5433" s="67">
        <f t="shared" si="298"/>
        <v>44811</v>
      </c>
      <c r="Q5433" s="75" t="str">
        <f t="shared" si="297"/>
        <v>週三</v>
      </c>
      <c r="R5433" s="80">
        <v>44810</v>
      </c>
      <c r="AA5433" s="1"/>
    </row>
    <row r="5434" spans="2:27">
      <c r="B5434" s="66">
        <v>44790</v>
      </c>
      <c r="D5434" s="68" t="s">
        <v>50</v>
      </c>
      <c r="E5434" s="70" t="s">
        <v>51</v>
      </c>
      <c r="F5434" s="4" t="s">
        <v>2196</v>
      </c>
      <c r="G5434" s="67">
        <v>44795</v>
      </c>
      <c r="H5434" s="67">
        <v>44813</v>
      </c>
      <c r="I5434" s="71">
        <f t="shared" si="296"/>
        <v>18</v>
      </c>
      <c r="J5434" s="72" t="s">
        <v>53</v>
      </c>
      <c r="K5434" s="72" t="s">
        <v>54</v>
      </c>
      <c r="L5434" s="73">
        <v>1</v>
      </c>
      <c r="M5434" s="73" t="s">
        <v>91</v>
      </c>
      <c r="N5434" s="68" t="str">
        <f>VLOOKUP(K5434,[1]人員授權表!D$3:G$249,4,0)</f>
        <v>有機</v>
      </c>
      <c r="O5434" s="70" t="str">
        <f>IF(J5434=[1]人員授權表!$C$85,"Casper李羿勳",IF(J5434=[1]人員授權表!$C$188,"Iring陳俊明",IF(J5434=[1]人員授權表!$C$189,"Brian陳泓霖",VLOOKUP(K5434,[1]人員授權表!D$2:E$249,2,FALSE))))</f>
        <v>Marco陳鴻鈞</v>
      </c>
      <c r="P5434" s="67">
        <f t="shared" si="298"/>
        <v>44811</v>
      </c>
      <c r="Q5434" s="75" t="str">
        <f t="shared" si="297"/>
        <v>週三</v>
      </c>
      <c r="R5434" s="80">
        <v>44810</v>
      </c>
      <c r="AA5434" s="1"/>
    </row>
    <row r="5435" spans="2:27">
      <c r="B5435" s="66">
        <v>44790</v>
      </c>
      <c r="D5435" s="68" t="s">
        <v>50</v>
      </c>
      <c r="E5435" s="70" t="s">
        <v>51</v>
      </c>
      <c r="F5435" s="4" t="s">
        <v>2196</v>
      </c>
      <c r="G5435" s="67">
        <v>44795</v>
      </c>
      <c r="H5435" s="67">
        <v>44813</v>
      </c>
      <c r="I5435" s="71">
        <f t="shared" si="296"/>
        <v>18</v>
      </c>
      <c r="J5435" s="72" t="s">
        <v>2197</v>
      </c>
      <c r="K5435" s="72" t="s">
        <v>1263</v>
      </c>
      <c r="L5435" s="73">
        <v>1</v>
      </c>
      <c r="M5435" s="73" t="s">
        <v>91</v>
      </c>
      <c r="N5435" s="68" t="str">
        <f>VLOOKUP(K5435,[1]人員授權表!D$3:G$249,4,0)</f>
        <v>有機</v>
      </c>
      <c r="O5435" s="70" t="str">
        <f>IF(J5435=[1]人員授權表!$C$85,"Casper李羿勳",IF(J5435=[1]人員授權表!$C$188,"Iring陳俊明",IF(J5435=[1]人員授權表!$C$189,"Brian陳泓霖",VLOOKUP(K5435,[1]人員授權表!D$2:E$249,2,FALSE))))</f>
        <v>Marco陳鴻鈞</v>
      </c>
      <c r="P5435" s="67">
        <f t="shared" si="298"/>
        <v>44811</v>
      </c>
      <c r="Q5435" s="75" t="str">
        <f t="shared" si="297"/>
        <v>週三</v>
      </c>
      <c r="R5435" s="80">
        <v>44810</v>
      </c>
      <c r="AA5435" s="1"/>
    </row>
    <row r="5436" spans="2:27">
      <c r="B5436" s="66">
        <v>44790</v>
      </c>
      <c r="D5436" s="68" t="s">
        <v>50</v>
      </c>
      <c r="E5436" s="70" t="s">
        <v>51</v>
      </c>
      <c r="F5436" s="4" t="s">
        <v>2196</v>
      </c>
      <c r="G5436" s="67">
        <v>44795</v>
      </c>
      <c r="H5436" s="67">
        <v>44813</v>
      </c>
      <c r="I5436" s="71">
        <f t="shared" si="296"/>
        <v>18</v>
      </c>
      <c r="J5436" s="72" t="s">
        <v>350</v>
      </c>
      <c r="K5436" s="72" t="s">
        <v>250</v>
      </c>
      <c r="L5436" s="73">
        <v>1</v>
      </c>
      <c r="M5436" s="73" t="s">
        <v>91</v>
      </c>
      <c r="N5436" s="68" t="str">
        <f>VLOOKUP(K5436,[1]人員授權表!D$3:G$249,4,0)</f>
        <v>有機</v>
      </c>
      <c r="O5436" s="70" t="str">
        <f>IF(J5436=[1]人員授權表!$C$85,"Casper李羿勳",IF(J5436=[1]人員授權表!$C$188,"Iring陳俊明",IF(J5436=[1]人員授權表!$C$189,"Brian陳泓霖",VLOOKUP(K5436,[1]人員授權表!D$2:E$249,2,FALSE))))</f>
        <v>Marco陳鴻鈞</v>
      </c>
      <c r="P5436" s="67">
        <f t="shared" si="298"/>
        <v>44811</v>
      </c>
      <c r="Q5436" s="75" t="str">
        <f t="shared" si="297"/>
        <v>週三</v>
      </c>
      <c r="R5436" s="80">
        <v>44810</v>
      </c>
      <c r="AA5436" s="1"/>
    </row>
    <row r="5437" spans="2:27">
      <c r="B5437" s="66">
        <v>44790</v>
      </c>
      <c r="C5437" s="67">
        <v>44796</v>
      </c>
      <c r="D5437" s="68" t="s">
        <v>50</v>
      </c>
      <c r="E5437" s="70" t="s">
        <v>51</v>
      </c>
      <c r="F5437" s="4" t="s">
        <v>2196</v>
      </c>
      <c r="G5437" s="67">
        <v>44795</v>
      </c>
      <c r="H5437" s="67">
        <v>44813</v>
      </c>
      <c r="I5437" s="71">
        <f t="shared" si="296"/>
        <v>18</v>
      </c>
      <c r="J5437" s="72" t="s">
        <v>2198</v>
      </c>
      <c r="K5437" s="98" t="s">
        <v>1003</v>
      </c>
      <c r="L5437" s="73">
        <v>1</v>
      </c>
      <c r="M5437" s="73" t="s">
        <v>91</v>
      </c>
      <c r="N5437" s="68" t="str">
        <f>VLOOKUP(K5437,[1]人員授權表!D$3:G$249,4,0)</f>
        <v>有機</v>
      </c>
      <c r="O5437" s="15" t="str">
        <f>IF(J5437=[1]人員授權表!$C$85,"Casper李羿勳",IF(J5437=[1]人員授權表!$C$188,"Iring陳俊明",IF(J5437=[1]人員授權表!$C$189,"Brian陳泓霖",VLOOKUP(K5437,[1]人員授權表!D$2:E$249,2,FALSE))))</f>
        <v>Casper李羿勳</v>
      </c>
      <c r="P5437" s="67">
        <f t="shared" si="298"/>
        <v>44811</v>
      </c>
      <c r="Q5437" s="75" t="str">
        <f t="shared" si="297"/>
        <v>週三</v>
      </c>
      <c r="R5437" s="80">
        <v>44810</v>
      </c>
      <c r="AA5437" s="1"/>
    </row>
    <row r="5438" spans="2:27">
      <c r="B5438" s="66">
        <v>44790</v>
      </c>
      <c r="C5438" s="67">
        <v>44796</v>
      </c>
      <c r="D5438" s="68" t="s">
        <v>50</v>
      </c>
      <c r="E5438" s="70" t="s">
        <v>51</v>
      </c>
      <c r="F5438" s="4" t="s">
        <v>2196</v>
      </c>
      <c r="G5438" s="67">
        <v>44795</v>
      </c>
      <c r="H5438" s="67">
        <v>44813</v>
      </c>
      <c r="I5438" s="71">
        <f t="shared" si="296"/>
        <v>18</v>
      </c>
      <c r="J5438" s="72" t="s">
        <v>240</v>
      </c>
      <c r="K5438" s="98" t="s">
        <v>1091</v>
      </c>
      <c r="L5438" s="73">
        <v>1</v>
      </c>
      <c r="M5438" s="73" t="s">
        <v>91</v>
      </c>
      <c r="N5438" s="68" t="str">
        <f>VLOOKUP(K5438,[1]人員授權表!D$3:G$249,4,0)</f>
        <v>有機</v>
      </c>
      <c r="O5438" s="15" t="str">
        <f>IF(J5438=[1]人員授權表!$C$85,"Casper李羿勳",IF(J5438=[1]人員授權表!$C$188,"Iring陳俊明",IF(J5438=[1]人員授權表!$C$189,"Brian陳泓霖",VLOOKUP(K5438,[1]人員授權表!D$2:E$249,2,FALSE))))</f>
        <v>Marco陳鴻鈞</v>
      </c>
      <c r="P5438" s="67">
        <f t="shared" si="298"/>
        <v>44811</v>
      </c>
      <c r="Q5438" s="75" t="str">
        <f t="shared" si="297"/>
        <v>週三</v>
      </c>
      <c r="R5438" s="80">
        <v>44805</v>
      </c>
      <c r="AA5438" s="1"/>
    </row>
    <row r="5439" spans="2:27">
      <c r="B5439" s="66">
        <v>44790</v>
      </c>
      <c r="D5439" s="68" t="s">
        <v>50</v>
      </c>
      <c r="E5439" s="70" t="s">
        <v>51</v>
      </c>
      <c r="F5439" s="4" t="s">
        <v>2199</v>
      </c>
      <c r="G5439" s="67">
        <v>44796</v>
      </c>
      <c r="H5439" s="67">
        <v>44813</v>
      </c>
      <c r="I5439" s="71">
        <f t="shared" si="296"/>
        <v>17</v>
      </c>
      <c r="J5439" s="72" t="s">
        <v>243</v>
      </c>
      <c r="K5439" s="72" t="s">
        <v>241</v>
      </c>
      <c r="L5439" s="73">
        <v>1</v>
      </c>
      <c r="M5439" s="73" t="s">
        <v>91</v>
      </c>
      <c r="N5439" s="68" t="str">
        <f>VLOOKUP(K5439,[1]人員授權表!D$3:G$249,4,0)</f>
        <v>有機</v>
      </c>
      <c r="O5439" s="70" t="str">
        <f>IF(J5439=[1]人員授權表!$C$85,"Casper李羿勳",IF(J5439=[1]人員授權表!$C$188,"Iring陳俊明",IF(J5439=[1]人員授權表!$C$189,"Brian陳泓霖",VLOOKUP(K5439,[1]人員授權表!D$2:E$249,2,FALSE))))</f>
        <v>Casper李羿勳</v>
      </c>
      <c r="P5439" s="67">
        <f t="shared" si="298"/>
        <v>44811</v>
      </c>
      <c r="Q5439" s="75" t="str">
        <f t="shared" si="297"/>
        <v>週三</v>
      </c>
      <c r="R5439" s="80">
        <v>44810</v>
      </c>
      <c r="AA5439" s="1"/>
    </row>
    <row r="5440" spans="2:27">
      <c r="B5440" s="66">
        <v>44790</v>
      </c>
      <c r="D5440" s="68" t="s">
        <v>50</v>
      </c>
      <c r="E5440" s="70" t="s">
        <v>51</v>
      </c>
      <c r="F5440" s="4" t="s">
        <v>2199</v>
      </c>
      <c r="G5440" s="67">
        <v>44796</v>
      </c>
      <c r="H5440" s="67">
        <v>44813</v>
      </c>
      <c r="I5440" s="71">
        <f t="shared" si="296"/>
        <v>17</v>
      </c>
      <c r="J5440" s="72" t="s">
        <v>69</v>
      </c>
      <c r="K5440" s="72" t="s">
        <v>70</v>
      </c>
      <c r="L5440" s="73">
        <v>1</v>
      </c>
      <c r="M5440" s="73" t="s">
        <v>91</v>
      </c>
      <c r="N5440" s="68" t="str">
        <f>VLOOKUP(K5440,[1]人員授權表!D$3:G$249,4,0)</f>
        <v>有機</v>
      </c>
      <c r="O5440" s="70" t="str">
        <f>IF(J5440=[1]人員授權表!$C$85,"Casper李羿勳",IF(J5440=[1]人員授權表!$C$188,"Iring陳俊明",IF(J5440=[1]人員授權表!$C$189,"Brian陳泓霖",VLOOKUP(K5440,[1]人員授權表!D$2:E$249,2,FALSE))))</f>
        <v>Casper李羿勳</v>
      </c>
      <c r="P5440" s="67">
        <f t="shared" si="298"/>
        <v>44811</v>
      </c>
      <c r="Q5440" s="75" t="str">
        <f t="shared" si="297"/>
        <v>週三</v>
      </c>
      <c r="R5440" s="80">
        <v>44810</v>
      </c>
      <c r="AA5440" s="1"/>
    </row>
    <row r="5441" spans="2:28">
      <c r="B5441" s="66">
        <v>44790</v>
      </c>
      <c r="D5441" s="68" t="s">
        <v>50</v>
      </c>
      <c r="E5441" s="70" t="s">
        <v>51</v>
      </c>
      <c r="F5441" s="4" t="s">
        <v>2199</v>
      </c>
      <c r="G5441" s="67">
        <v>44796</v>
      </c>
      <c r="H5441" s="67">
        <v>44813</v>
      </c>
      <c r="I5441" s="71">
        <f t="shared" si="296"/>
        <v>17</v>
      </c>
      <c r="J5441" s="72" t="s">
        <v>240</v>
      </c>
      <c r="K5441" s="72" t="s">
        <v>241</v>
      </c>
      <c r="L5441" s="73">
        <v>1</v>
      </c>
      <c r="M5441" s="73" t="s">
        <v>91</v>
      </c>
      <c r="N5441" s="68" t="str">
        <f>VLOOKUP(K5441,[1]人員授權表!D$3:G$249,4,0)</f>
        <v>有機</v>
      </c>
      <c r="O5441" s="70" t="str">
        <f>IF(J5441=[1]人員授權表!$C$85,"Casper李羿勳",IF(J5441=[1]人員授權表!$C$188,"Iring陳俊明",IF(J5441=[1]人員授權表!$C$189,"Brian陳泓霖",VLOOKUP(K5441,[1]人員授權表!D$2:E$249,2,FALSE))))</f>
        <v>Casper李羿勳</v>
      </c>
      <c r="P5441" s="67">
        <f t="shared" si="298"/>
        <v>44811</v>
      </c>
      <c r="Q5441" s="75" t="str">
        <f t="shared" si="297"/>
        <v>週三</v>
      </c>
      <c r="R5441" s="80">
        <v>44810</v>
      </c>
      <c r="AA5441" s="1"/>
    </row>
    <row r="5442" spans="2:28">
      <c r="B5442" s="66">
        <v>44790</v>
      </c>
      <c r="D5442" s="68" t="s">
        <v>50</v>
      </c>
      <c r="E5442" s="70" t="s">
        <v>51</v>
      </c>
      <c r="F5442" s="4" t="s">
        <v>2199</v>
      </c>
      <c r="G5442" s="67">
        <v>44796</v>
      </c>
      <c r="H5442" s="67">
        <v>44813</v>
      </c>
      <c r="I5442" s="71">
        <f t="shared" si="296"/>
        <v>17</v>
      </c>
      <c r="J5442" s="72" t="s">
        <v>244</v>
      </c>
      <c r="K5442" s="72" t="s">
        <v>241</v>
      </c>
      <c r="L5442" s="73">
        <v>2</v>
      </c>
      <c r="M5442" s="73" t="s">
        <v>91</v>
      </c>
      <c r="N5442" s="68" t="str">
        <f>VLOOKUP(K5442,[1]人員授權表!D$3:G$249,4,0)</f>
        <v>有機</v>
      </c>
      <c r="O5442" s="70" t="str">
        <f>IF(J5442=[1]人員授權表!$C$85,"Casper李羿勳",IF(J5442=[1]人員授權表!$C$188,"Iring陳俊明",IF(J5442=[1]人員授權表!$C$189,"Brian陳泓霖",VLOOKUP(K5442,[1]人員授權表!D$2:E$249,2,FALSE))))</f>
        <v>Casper李羿勳</v>
      </c>
      <c r="P5442" s="67">
        <f t="shared" si="298"/>
        <v>44811</v>
      </c>
      <c r="Q5442" s="75" t="str">
        <f t="shared" si="297"/>
        <v>週三</v>
      </c>
      <c r="R5442" s="80">
        <v>44810</v>
      </c>
      <c r="AA5442" s="1"/>
    </row>
    <row r="5443" spans="2:28">
      <c r="B5443" s="66">
        <v>44790</v>
      </c>
      <c r="D5443" s="68" t="s">
        <v>50</v>
      </c>
      <c r="E5443" s="70" t="s">
        <v>51</v>
      </c>
      <c r="F5443" s="4" t="s">
        <v>2200</v>
      </c>
      <c r="G5443" s="67">
        <v>44796</v>
      </c>
      <c r="H5443" s="67">
        <v>44813</v>
      </c>
      <c r="I5443" s="71">
        <f t="shared" si="296"/>
        <v>17</v>
      </c>
      <c r="J5443" s="72" t="s">
        <v>69</v>
      </c>
      <c r="K5443" s="72" t="s">
        <v>70</v>
      </c>
      <c r="L5443" s="73">
        <v>2</v>
      </c>
      <c r="M5443" s="73" t="s">
        <v>91</v>
      </c>
      <c r="N5443" s="68" t="str">
        <f>VLOOKUP(K5443,[1]人員授權表!D$3:G$249,4,0)</f>
        <v>有機</v>
      </c>
      <c r="O5443" s="70" t="str">
        <f>IF(J5443=[1]人員授權表!$C$85,"Casper李羿勳",IF(J5443=[1]人員授權表!$C$188,"Iring陳俊明",IF(J5443=[1]人員授權表!$C$189,"Brian陳泓霖",VLOOKUP(K5443,[1]人員授權表!D$2:E$249,2,FALSE))))</f>
        <v>Casper李羿勳</v>
      </c>
      <c r="P5443" s="67">
        <f t="shared" si="298"/>
        <v>44811</v>
      </c>
      <c r="Q5443" s="75" t="str">
        <f t="shared" si="297"/>
        <v>週三</v>
      </c>
      <c r="R5443" s="80">
        <v>44810</v>
      </c>
      <c r="AA5443" s="1"/>
    </row>
    <row r="5444" spans="2:28">
      <c r="B5444" s="66">
        <v>44790</v>
      </c>
      <c r="D5444" s="68" t="s">
        <v>50</v>
      </c>
      <c r="E5444" s="70" t="s">
        <v>51</v>
      </c>
      <c r="F5444" s="4" t="s">
        <v>2200</v>
      </c>
      <c r="G5444" s="67">
        <v>44796</v>
      </c>
      <c r="H5444" s="67">
        <v>44813</v>
      </c>
      <c r="I5444" s="71">
        <f t="shared" si="296"/>
        <v>17</v>
      </c>
      <c r="J5444" s="72" t="s">
        <v>238</v>
      </c>
      <c r="K5444" s="72" t="s">
        <v>239</v>
      </c>
      <c r="L5444" s="73">
        <v>2</v>
      </c>
      <c r="M5444" s="73" t="s">
        <v>91</v>
      </c>
      <c r="N5444" s="68" t="str">
        <f>VLOOKUP(K5444,[1]人員授權表!D$3:G$249,4,0)</f>
        <v>有機</v>
      </c>
      <c r="O5444" s="70" t="str">
        <f>IF(J5444=[1]人員授權表!$C$85,"Casper李羿勳",IF(J5444=[1]人員授權表!$C$188,"Iring陳俊明",IF(J5444=[1]人員授權表!$C$189,"Brian陳泓霖",VLOOKUP(K5444,[1]人員授權表!D$2:E$249,2,FALSE))))</f>
        <v>Casper李羿勳</v>
      </c>
      <c r="P5444" s="67">
        <f t="shared" si="298"/>
        <v>44811</v>
      </c>
      <c r="Q5444" s="75" t="str">
        <f t="shared" si="297"/>
        <v>週三</v>
      </c>
      <c r="R5444" s="80">
        <v>44810</v>
      </c>
      <c r="AA5444" s="1"/>
    </row>
    <row r="5445" spans="2:28">
      <c r="B5445" s="66">
        <v>44790</v>
      </c>
      <c r="D5445" s="68" t="s">
        <v>50</v>
      </c>
      <c r="E5445" s="70" t="s">
        <v>51</v>
      </c>
      <c r="F5445" s="4" t="s">
        <v>2200</v>
      </c>
      <c r="G5445" s="67">
        <v>44796</v>
      </c>
      <c r="H5445" s="67">
        <v>44813</v>
      </c>
      <c r="I5445" s="71">
        <f t="shared" si="296"/>
        <v>17</v>
      </c>
      <c r="J5445" s="72" t="s">
        <v>242</v>
      </c>
      <c r="K5445" s="72" t="s">
        <v>241</v>
      </c>
      <c r="L5445" s="73">
        <v>1</v>
      </c>
      <c r="M5445" s="73" t="s">
        <v>91</v>
      </c>
      <c r="N5445" s="68" t="str">
        <f>VLOOKUP(K5445,[1]人員授權表!D$3:G$249,4,0)</f>
        <v>有機</v>
      </c>
      <c r="O5445" s="70" t="str">
        <f>IF(J5445=[1]人員授權表!$C$85,"Casper李羿勳",IF(J5445=[1]人員授權表!$C$188,"Iring陳俊明",IF(J5445=[1]人員授權表!$C$189,"Brian陳泓霖",VLOOKUP(K5445,[1]人員授權表!D$2:E$249,2,FALSE))))</f>
        <v>Casper李羿勳</v>
      </c>
      <c r="P5445" s="67">
        <f t="shared" si="298"/>
        <v>44811</v>
      </c>
      <c r="Q5445" s="75" t="str">
        <f t="shared" si="297"/>
        <v>週三</v>
      </c>
      <c r="R5445" s="80">
        <v>44811</v>
      </c>
      <c r="AA5445" s="1"/>
    </row>
    <row r="5446" spans="2:28">
      <c r="B5446" s="66">
        <v>44790</v>
      </c>
      <c r="D5446" s="68" t="s">
        <v>50</v>
      </c>
      <c r="E5446" s="70" t="s">
        <v>51</v>
      </c>
      <c r="F5446" s="4" t="s">
        <v>2200</v>
      </c>
      <c r="G5446" s="67">
        <v>44796</v>
      </c>
      <c r="H5446" s="67">
        <v>44813</v>
      </c>
      <c r="I5446" s="71">
        <f t="shared" si="296"/>
        <v>17</v>
      </c>
      <c r="J5446" s="72" t="s">
        <v>66</v>
      </c>
      <c r="K5446" s="72" t="s">
        <v>64</v>
      </c>
      <c r="L5446" s="73">
        <v>1</v>
      </c>
      <c r="M5446" s="73" t="s">
        <v>91</v>
      </c>
      <c r="N5446" s="68" t="str">
        <f>VLOOKUP(K5446,[1]人員授權表!D$3:G$249,4,0)</f>
        <v>有機</v>
      </c>
      <c r="O5446" s="70" t="str">
        <f>IF(J5446=[1]人員授權表!$C$85,"Casper李羿勳",IF(J5446=[1]人員授權表!$C$188,"Iring陳俊明",IF(J5446=[1]人員授權表!$C$189,"Brian陳泓霖",VLOOKUP(K5446,[1]人員授權表!D$2:E$249,2,FALSE))))</f>
        <v>Casper李羿勳</v>
      </c>
      <c r="P5446" s="67">
        <f t="shared" si="298"/>
        <v>44811</v>
      </c>
      <c r="Q5446" s="75" t="str">
        <f t="shared" si="297"/>
        <v>週三</v>
      </c>
      <c r="R5446" s="80">
        <v>44811</v>
      </c>
      <c r="AA5446" s="1"/>
    </row>
    <row r="5447" spans="2:28">
      <c r="B5447" s="66">
        <v>44790</v>
      </c>
      <c r="D5447" s="68" t="s">
        <v>50</v>
      </c>
      <c r="E5447" s="70" t="s">
        <v>51</v>
      </c>
      <c r="F5447" s="4" t="s">
        <v>2201</v>
      </c>
      <c r="G5447" s="67">
        <v>44796</v>
      </c>
      <c r="H5447" s="67">
        <v>44813</v>
      </c>
      <c r="I5447" s="71">
        <f t="shared" ref="I5447:I5510" si="299">_xlfn.DAYS(H5447,G5447)</f>
        <v>17</v>
      </c>
      <c r="J5447" s="72" t="s">
        <v>69</v>
      </c>
      <c r="K5447" s="72" t="s">
        <v>70</v>
      </c>
      <c r="L5447" s="73">
        <v>2</v>
      </c>
      <c r="M5447" s="73" t="s">
        <v>91</v>
      </c>
      <c r="N5447" s="68" t="str">
        <f>VLOOKUP(K5447,[1]人員授權表!D$3:G$249,4,0)</f>
        <v>有機</v>
      </c>
      <c r="O5447" s="70" t="str">
        <f>IF(J5447=[1]人員授權表!$C$85,"Casper李羿勳",IF(J5447=[1]人員授權表!$C$188,"Iring陳俊明",IF(J5447=[1]人員授權表!$C$189,"Brian陳泓霖",VLOOKUP(K5447,[1]人員授權表!D$2:E$249,2,FALSE))))</f>
        <v>Casper李羿勳</v>
      </c>
      <c r="P5447" s="67">
        <f t="shared" si="298"/>
        <v>44811</v>
      </c>
      <c r="Q5447" s="75" t="str">
        <f t="shared" ref="Q5447:Q5510" si="300">TEXT(P5447,"aaa")</f>
        <v>週三</v>
      </c>
      <c r="R5447" s="80">
        <v>44810</v>
      </c>
      <c r="AA5447" s="1"/>
    </row>
    <row r="5448" spans="2:28">
      <c r="B5448" s="66">
        <v>44790</v>
      </c>
      <c r="D5448" s="68" t="s">
        <v>50</v>
      </c>
      <c r="E5448" s="70" t="s">
        <v>51</v>
      </c>
      <c r="F5448" s="4" t="s">
        <v>2201</v>
      </c>
      <c r="G5448" s="67">
        <v>44796</v>
      </c>
      <c r="H5448" s="67">
        <v>44813</v>
      </c>
      <c r="I5448" s="71">
        <f t="shared" si="299"/>
        <v>17</v>
      </c>
      <c r="J5448" s="72" t="s">
        <v>242</v>
      </c>
      <c r="K5448" s="72" t="s">
        <v>241</v>
      </c>
      <c r="L5448" s="73">
        <v>2</v>
      </c>
      <c r="M5448" s="73" t="s">
        <v>91</v>
      </c>
      <c r="N5448" s="68" t="str">
        <f>VLOOKUP(K5448,[1]人員授權表!D$3:G$249,4,0)</f>
        <v>有機</v>
      </c>
      <c r="O5448" s="70" t="str">
        <f>IF(J5448=[1]人員授權表!$C$85,"Casper李羿勳",IF(J5448=[1]人員授權表!$C$188,"Iring陳俊明",IF(J5448=[1]人員授權表!$C$189,"Brian陳泓霖",VLOOKUP(K5448,[1]人員授權表!D$2:E$249,2,FALSE))))</f>
        <v>Casper李羿勳</v>
      </c>
      <c r="P5448" s="67">
        <f t="shared" si="298"/>
        <v>44811</v>
      </c>
      <c r="Q5448" s="75" t="str">
        <f t="shared" si="300"/>
        <v>週三</v>
      </c>
      <c r="R5448" s="80">
        <v>44811</v>
      </c>
      <c r="AA5448" s="1"/>
    </row>
    <row r="5449" spans="2:28">
      <c r="B5449" s="66">
        <v>44790</v>
      </c>
      <c r="D5449" s="68" t="s">
        <v>50</v>
      </c>
      <c r="E5449" s="70" t="s">
        <v>51</v>
      </c>
      <c r="F5449" s="4" t="s">
        <v>2201</v>
      </c>
      <c r="G5449" s="67">
        <v>44796</v>
      </c>
      <c r="H5449" s="67">
        <v>44813</v>
      </c>
      <c r="I5449" s="71">
        <f t="shared" si="299"/>
        <v>17</v>
      </c>
      <c r="J5449" s="72" t="s">
        <v>261</v>
      </c>
      <c r="K5449" s="72" t="s">
        <v>248</v>
      </c>
      <c r="L5449" s="73">
        <v>2</v>
      </c>
      <c r="M5449" s="73" t="s">
        <v>91</v>
      </c>
      <c r="N5449" s="68" t="str">
        <f>VLOOKUP(K5449,[1]人員授權表!D$3:G$249,4,0)</f>
        <v>有機</v>
      </c>
      <c r="O5449" s="70" t="str">
        <f>IF(J5449=[1]人員授權表!$C$85,"Casper李羿勳",IF(J5449=[1]人員授權表!$C$188,"Iring陳俊明",IF(J5449=[1]人員授權表!$C$189,"Brian陳泓霖",VLOOKUP(K5449,[1]人員授權表!D$2:E$249,2,FALSE))))</f>
        <v>Marco陳鴻鈞</v>
      </c>
      <c r="P5449" s="67">
        <f t="shared" si="298"/>
        <v>44811</v>
      </c>
      <c r="Q5449" s="75" t="str">
        <f t="shared" si="300"/>
        <v>週三</v>
      </c>
      <c r="R5449" s="80">
        <v>44805</v>
      </c>
      <c r="AA5449" s="1"/>
    </row>
    <row r="5450" spans="2:28">
      <c r="B5450" s="66">
        <v>44799</v>
      </c>
      <c r="D5450" s="68" t="s">
        <v>50</v>
      </c>
      <c r="E5450" s="70" t="s">
        <v>51</v>
      </c>
      <c r="F5450" s="4" t="s">
        <v>2202</v>
      </c>
      <c r="G5450" s="67">
        <v>44795</v>
      </c>
      <c r="H5450" s="67">
        <v>44813</v>
      </c>
      <c r="I5450" s="71">
        <f t="shared" si="299"/>
        <v>18</v>
      </c>
      <c r="J5450" s="72" t="s">
        <v>261</v>
      </c>
      <c r="K5450" s="72" t="s">
        <v>248</v>
      </c>
      <c r="L5450" s="73">
        <v>1</v>
      </c>
      <c r="M5450" s="73" t="s">
        <v>91</v>
      </c>
      <c r="N5450" s="68" t="str">
        <f>VLOOKUP(K5450,[1]人員授權表!D$3:G$249,4,0)</f>
        <v>有機</v>
      </c>
      <c r="O5450" s="70" t="str">
        <f>IF(J5450=[1]人員授權表!$C$85,"Casper李羿勳",IF(J5450=[1]人員授權表!$C$188,"Iring陳俊明",IF(J5450=[1]人員授權表!$C$189,"Brian陳泓霖",VLOOKUP(K5450,[1]人員授權表!D$2:E$249,2,FALSE))))</f>
        <v>Marco陳鴻鈞</v>
      </c>
      <c r="P5450" s="67">
        <f t="shared" si="298"/>
        <v>44811</v>
      </c>
      <c r="Q5450" s="75" t="str">
        <f t="shared" si="300"/>
        <v>週三</v>
      </c>
      <c r="R5450" s="80">
        <v>44805</v>
      </c>
      <c r="AA5450" s="1"/>
    </row>
    <row r="5451" spans="2:28">
      <c r="B5451" s="66">
        <v>44799</v>
      </c>
      <c r="D5451" s="68" t="s">
        <v>50</v>
      </c>
      <c r="E5451" s="70" t="s">
        <v>51</v>
      </c>
      <c r="F5451" s="4" t="s">
        <v>2202</v>
      </c>
      <c r="G5451" s="67">
        <v>44795</v>
      </c>
      <c r="H5451" s="67">
        <v>44813</v>
      </c>
      <c r="I5451" s="71">
        <f t="shared" si="299"/>
        <v>18</v>
      </c>
      <c r="J5451" s="72" t="s">
        <v>243</v>
      </c>
      <c r="K5451" s="72" t="s">
        <v>241</v>
      </c>
      <c r="L5451" s="73">
        <v>1</v>
      </c>
      <c r="M5451" s="73" t="s">
        <v>91</v>
      </c>
      <c r="N5451" s="68" t="str">
        <f>VLOOKUP(K5451,[1]人員授權表!D$3:G$249,4,0)</f>
        <v>有機</v>
      </c>
      <c r="O5451" s="70" t="str">
        <f>IF(J5451=[1]人員授權表!$C$85,"Casper李羿勳",IF(J5451=[1]人員授權表!$C$188,"Iring陳俊明",IF(J5451=[1]人員授權表!$C$189,"Brian陳泓霖",VLOOKUP(K5451,[1]人員授權表!D$2:E$249,2,FALSE))))</f>
        <v>Casper李羿勳</v>
      </c>
      <c r="P5451" s="67">
        <f t="shared" si="298"/>
        <v>44811</v>
      </c>
      <c r="Q5451" s="75" t="str">
        <f t="shared" si="300"/>
        <v>週三</v>
      </c>
      <c r="R5451" s="80">
        <v>44811</v>
      </c>
      <c r="AA5451" s="1"/>
    </row>
    <row r="5452" spans="2:28">
      <c r="B5452" s="66">
        <v>44799</v>
      </c>
      <c r="D5452" s="68" t="s">
        <v>50</v>
      </c>
      <c r="E5452" s="70" t="s">
        <v>51</v>
      </c>
      <c r="F5452" s="4" t="s">
        <v>2203</v>
      </c>
      <c r="G5452" s="67">
        <v>44797</v>
      </c>
      <c r="H5452" s="67">
        <v>44813</v>
      </c>
      <c r="I5452" s="71">
        <f t="shared" si="299"/>
        <v>16</v>
      </c>
      <c r="J5452" s="72" t="s">
        <v>238</v>
      </c>
      <c r="K5452" s="72" t="s">
        <v>239</v>
      </c>
      <c r="L5452" s="73">
        <v>1</v>
      </c>
      <c r="M5452" s="73" t="s">
        <v>91</v>
      </c>
      <c r="N5452" s="68" t="str">
        <f>VLOOKUP(K5452,[1]人員授權表!D$3:G$249,4,0)</f>
        <v>有機</v>
      </c>
      <c r="O5452" s="70" t="str">
        <f>IF(J5452=[1]人員授權表!$C$85,"Casper李羿勳",IF(J5452=[1]人員授權表!$C$188,"Iring陳俊明",IF(J5452=[1]人員授權表!$C$189,"Brian陳泓霖",VLOOKUP(K5452,[1]人員授權表!D$2:E$249,2,FALSE))))</f>
        <v>Casper李羿勳</v>
      </c>
      <c r="P5452" s="67">
        <f t="shared" si="298"/>
        <v>44811</v>
      </c>
      <c r="Q5452" s="75" t="str">
        <f t="shared" si="300"/>
        <v>週三</v>
      </c>
      <c r="R5452" s="80">
        <v>44810</v>
      </c>
      <c r="AA5452" s="1"/>
    </row>
    <row r="5453" spans="2:28">
      <c r="B5453" s="66">
        <v>44799</v>
      </c>
      <c r="D5453" s="68" t="s">
        <v>50</v>
      </c>
      <c r="E5453" s="70" t="s">
        <v>51</v>
      </c>
      <c r="F5453" s="4" t="s">
        <v>2203</v>
      </c>
      <c r="G5453" s="67">
        <v>44797</v>
      </c>
      <c r="H5453" s="67">
        <v>44813</v>
      </c>
      <c r="I5453" s="71">
        <f t="shared" si="299"/>
        <v>16</v>
      </c>
      <c r="J5453" s="72" t="s">
        <v>243</v>
      </c>
      <c r="K5453" s="72" t="s">
        <v>241</v>
      </c>
      <c r="L5453" s="73">
        <v>1</v>
      </c>
      <c r="M5453" s="73" t="s">
        <v>91</v>
      </c>
      <c r="N5453" s="68" t="str">
        <f>VLOOKUP(K5453,[1]人員授權表!D$3:G$249,4,0)</f>
        <v>有機</v>
      </c>
      <c r="O5453" s="70" t="str">
        <f>IF(J5453=[1]人員授權表!$C$85,"Casper李羿勳",IF(J5453=[1]人員授權表!$C$188,"Iring陳俊明",IF(J5453=[1]人員授權表!$C$189,"Brian陳泓霖",VLOOKUP(K5453,[1]人員授權表!D$2:E$249,2,FALSE))))</f>
        <v>Casper李羿勳</v>
      </c>
      <c r="P5453" s="67">
        <f t="shared" si="298"/>
        <v>44811</v>
      </c>
      <c r="Q5453" s="75" t="str">
        <f t="shared" si="300"/>
        <v>週三</v>
      </c>
      <c r="R5453" s="80">
        <v>44811</v>
      </c>
      <c r="AA5453" s="1"/>
    </row>
    <row r="5454" spans="2:28">
      <c r="B5454" s="66">
        <v>44799</v>
      </c>
      <c r="D5454" s="68" t="s">
        <v>50</v>
      </c>
      <c r="E5454" s="70" t="s">
        <v>51</v>
      </c>
      <c r="F5454" s="4" t="s">
        <v>2203</v>
      </c>
      <c r="G5454" s="67">
        <v>44797</v>
      </c>
      <c r="H5454" s="67">
        <v>44813</v>
      </c>
      <c r="I5454" s="71">
        <f t="shared" si="299"/>
        <v>16</v>
      </c>
      <c r="J5454" s="72" t="s">
        <v>69</v>
      </c>
      <c r="K5454" s="72" t="s">
        <v>70</v>
      </c>
      <c r="L5454" s="73">
        <v>1</v>
      </c>
      <c r="M5454" s="73" t="s">
        <v>91</v>
      </c>
      <c r="N5454" s="68" t="str">
        <f>VLOOKUP(K5454,[1]人員授權表!D$3:G$249,4,0)</f>
        <v>有機</v>
      </c>
      <c r="O5454" s="70" t="str">
        <f>IF(J5454=[1]人員授權表!$C$85,"Casper李羿勳",IF(J5454=[1]人員授權表!$C$188,"Iring陳俊明",IF(J5454=[1]人員授權表!$C$189,"Brian陳泓霖",VLOOKUP(K5454,[1]人員授權表!D$2:E$249,2,FALSE))))</f>
        <v>Casper李羿勳</v>
      </c>
      <c r="P5454" s="67">
        <f t="shared" si="298"/>
        <v>44811</v>
      </c>
      <c r="Q5454" s="75" t="str">
        <f t="shared" si="300"/>
        <v>週三</v>
      </c>
      <c r="R5454" s="80">
        <v>44811</v>
      </c>
      <c r="AA5454" s="1"/>
    </row>
    <row r="5455" spans="2:28">
      <c r="B5455" s="66">
        <v>44799</v>
      </c>
      <c r="D5455" s="68" t="s">
        <v>50</v>
      </c>
      <c r="E5455" s="70" t="s">
        <v>51</v>
      </c>
      <c r="F5455" s="4" t="s">
        <v>2203</v>
      </c>
      <c r="G5455" s="67">
        <v>44797</v>
      </c>
      <c r="H5455" s="67">
        <v>44813</v>
      </c>
      <c r="I5455" s="71">
        <f t="shared" si="299"/>
        <v>16</v>
      </c>
      <c r="J5455" s="72" t="s">
        <v>66</v>
      </c>
      <c r="K5455" s="72" t="s">
        <v>64</v>
      </c>
      <c r="L5455" s="73">
        <v>2</v>
      </c>
      <c r="M5455" s="73" t="s">
        <v>91</v>
      </c>
      <c r="N5455" s="68" t="str">
        <f>VLOOKUP(K5455,[1]人員授權表!D$3:G$249,4,0)</f>
        <v>有機</v>
      </c>
      <c r="O5455" s="70" t="str">
        <f>IF(J5455=[1]人員授權表!$C$85,"Casper李羿勳",IF(J5455=[1]人員授權表!$C$188,"Iring陳俊明",IF(J5455=[1]人員授權表!$C$189,"Brian陳泓霖",VLOOKUP(K5455,[1]人員授權表!D$2:E$249,2,FALSE))))</f>
        <v>Casper李羿勳</v>
      </c>
      <c r="P5455" s="67">
        <f t="shared" si="298"/>
        <v>44811</v>
      </c>
      <c r="Q5455" s="75" t="str">
        <f t="shared" si="300"/>
        <v>週三</v>
      </c>
      <c r="R5455" s="80">
        <v>44811</v>
      </c>
      <c r="AA5455" s="1"/>
    </row>
    <row r="5456" spans="2:28">
      <c r="C5456" s="67">
        <v>44806</v>
      </c>
      <c r="D5456" s="68" t="s">
        <v>50</v>
      </c>
      <c r="E5456" s="70" t="s">
        <v>82</v>
      </c>
      <c r="F5456" s="70" t="s">
        <v>2204</v>
      </c>
      <c r="G5456" s="67">
        <v>44799</v>
      </c>
      <c r="H5456" s="67">
        <v>44813</v>
      </c>
      <c r="I5456" s="71">
        <f t="shared" si="299"/>
        <v>14</v>
      </c>
      <c r="J5456" s="72" t="s">
        <v>125</v>
      </c>
      <c r="K5456" s="72" t="s">
        <v>126</v>
      </c>
      <c r="L5456" s="110">
        <v>37</v>
      </c>
      <c r="M5456" s="73" t="s">
        <v>127</v>
      </c>
      <c r="N5456" s="68" t="str">
        <f>VLOOKUP(K5456,[1]人員授權表!D$3:G$249,4,0)</f>
        <v>有機</v>
      </c>
      <c r="O5456" s="70" t="str">
        <f>IF(J5456=[1]人員授權表!$C$85,"Casper李羿勳",IF(J5456=[1]人員授權表!$C$188,"Iring陳俊明",IF(J5456=[1]人員授權表!$C$189,"Brian陳泓霖",VLOOKUP(K5456,[1]人員授權表!D$2:E$249,2,FALSE))))</f>
        <v>Lucy黃詩婷</v>
      </c>
      <c r="P5456" s="67">
        <f t="shared" si="298"/>
        <v>44811</v>
      </c>
      <c r="Q5456" s="75" t="str">
        <f t="shared" si="300"/>
        <v>週三</v>
      </c>
      <c r="R5456" s="80">
        <v>44806</v>
      </c>
      <c r="Z5456" s="79" t="s">
        <v>2205</v>
      </c>
      <c r="AA5456" s="102">
        <v>5</v>
      </c>
      <c r="AB5456" s="103" t="s">
        <v>1961</v>
      </c>
    </row>
    <row r="5457" spans="2:28">
      <c r="B5457" s="66">
        <v>44799</v>
      </c>
      <c r="C5457" s="67">
        <v>44803</v>
      </c>
      <c r="D5457" s="68" t="s">
        <v>50</v>
      </c>
      <c r="E5457" s="70" t="s">
        <v>82</v>
      </c>
      <c r="F5457" s="4" t="s">
        <v>2206</v>
      </c>
      <c r="G5457" s="67">
        <v>44798</v>
      </c>
      <c r="H5457" s="101">
        <v>44815</v>
      </c>
      <c r="I5457" s="71">
        <f t="shared" si="299"/>
        <v>17</v>
      </c>
      <c r="J5457" s="72" t="s">
        <v>93</v>
      </c>
      <c r="K5457" s="72" t="s">
        <v>2207</v>
      </c>
      <c r="L5457" s="73">
        <v>1</v>
      </c>
      <c r="M5457" s="73" t="s">
        <v>104</v>
      </c>
      <c r="N5457" s="68" t="str">
        <f>VLOOKUP(K5457,[1]人員授權表!D$3:G$249,4,0)</f>
        <v>無機</v>
      </c>
      <c r="O5457" s="70" t="str">
        <f>IF(J5457=[1]人員授權表!$C$85,"Casper李羿勳",IF(J5457=[1]人員授權表!$C$188,"Iring陳俊明",IF(J5457=[1]人員授權表!$C$189,"Brian陳泓霖",VLOOKUP(K5457,[1]人員授權表!D$2:E$249,2,FALSE))))</f>
        <v>Dennis陳汶宏</v>
      </c>
      <c r="P5457" s="67">
        <f t="shared" si="298"/>
        <v>44813</v>
      </c>
      <c r="Q5457" s="75" t="str">
        <f t="shared" si="300"/>
        <v>週五</v>
      </c>
      <c r="R5457" s="80">
        <v>44811</v>
      </c>
      <c r="W5457" s="70">
        <v>1</v>
      </c>
      <c r="Z5457" s="79" t="s">
        <v>2208</v>
      </c>
      <c r="AA5457" s="102">
        <v>13</v>
      </c>
      <c r="AB5457" s="103" t="s">
        <v>1759</v>
      </c>
    </row>
    <row r="5458" spans="2:28">
      <c r="B5458" s="66">
        <v>44799</v>
      </c>
      <c r="C5458" s="67">
        <v>44803</v>
      </c>
      <c r="D5458" s="68" t="s">
        <v>50</v>
      </c>
      <c r="E5458" s="70" t="s">
        <v>82</v>
      </c>
      <c r="F5458" s="4" t="s">
        <v>2206</v>
      </c>
      <c r="G5458" s="67">
        <v>44798</v>
      </c>
      <c r="H5458" s="101">
        <v>44815</v>
      </c>
      <c r="I5458" s="71">
        <f t="shared" si="299"/>
        <v>17</v>
      </c>
      <c r="J5458" s="72" t="s">
        <v>89</v>
      </c>
      <c r="K5458" s="72" t="s">
        <v>337</v>
      </c>
      <c r="L5458" s="73">
        <v>1</v>
      </c>
      <c r="M5458" s="73" t="s">
        <v>104</v>
      </c>
      <c r="N5458" s="68" t="str">
        <f>VLOOKUP(K5458,[1]人員授權表!D$3:G$249,4,0)</f>
        <v>無機</v>
      </c>
      <c r="O5458" s="70" t="str">
        <f>IF(J5458=[1]人員授權表!$C$85,"Casper李羿勳",IF(J5458=[1]人員授權表!$C$188,"Iring陳俊明",IF(J5458=[1]人員授權表!$C$189,"Brian陳泓霖",VLOOKUP(K5458,[1]人員授權表!D$2:E$249,2,FALSE))))</f>
        <v>Iring陳俊明</v>
      </c>
      <c r="P5458" s="67">
        <f t="shared" si="298"/>
        <v>44813</v>
      </c>
      <c r="Q5458" s="75" t="str">
        <f t="shared" si="300"/>
        <v>週五</v>
      </c>
      <c r="R5458" s="80">
        <v>44810</v>
      </c>
      <c r="AA5458" s="102">
        <v>13</v>
      </c>
      <c r="AB5458" s="103" t="s">
        <v>1759</v>
      </c>
    </row>
    <row r="5459" spans="2:28">
      <c r="B5459" s="66">
        <v>44799</v>
      </c>
      <c r="C5459" s="67">
        <v>44803</v>
      </c>
      <c r="D5459" s="68" t="s">
        <v>50</v>
      </c>
      <c r="E5459" s="70" t="s">
        <v>82</v>
      </c>
      <c r="F5459" s="4" t="s">
        <v>2209</v>
      </c>
      <c r="G5459" s="67">
        <v>44798</v>
      </c>
      <c r="H5459" s="101">
        <v>44815</v>
      </c>
      <c r="I5459" s="71">
        <f t="shared" si="299"/>
        <v>17</v>
      </c>
      <c r="J5459" s="72" t="s">
        <v>93</v>
      </c>
      <c r="K5459" s="72" t="s">
        <v>436</v>
      </c>
      <c r="L5459" s="73">
        <v>1</v>
      </c>
      <c r="M5459" s="73" t="s">
        <v>104</v>
      </c>
      <c r="N5459" s="68" t="str">
        <f>VLOOKUP(K5459,[1]人員授權表!D$3:G$249,4,0)</f>
        <v>無機</v>
      </c>
      <c r="O5459" s="70" t="str">
        <f>IF(J5459=[1]人員授權表!$C$85,"Casper李羿勳",IF(J5459=[1]人員授權表!$C$188,"Iring陳俊明",IF(J5459=[1]人員授權表!$C$189,"Brian陳泓霖",VLOOKUP(K5459,[1]人員授權表!D$2:E$249,2,FALSE))))</f>
        <v>Dennis陳汶宏</v>
      </c>
      <c r="P5459" s="67">
        <f t="shared" si="298"/>
        <v>44813</v>
      </c>
      <c r="Q5459" s="75" t="str">
        <f t="shared" si="300"/>
        <v>週五</v>
      </c>
      <c r="R5459" s="80">
        <v>44811</v>
      </c>
      <c r="W5459" s="70">
        <v>1</v>
      </c>
      <c r="Z5459" s="79" t="s">
        <v>2208</v>
      </c>
      <c r="AA5459" s="102">
        <v>13</v>
      </c>
      <c r="AB5459" s="103" t="s">
        <v>1759</v>
      </c>
    </row>
    <row r="5460" spans="2:28">
      <c r="B5460" s="66">
        <v>44799</v>
      </c>
      <c r="C5460" s="67">
        <v>44803</v>
      </c>
      <c r="D5460" s="68" t="s">
        <v>50</v>
      </c>
      <c r="E5460" s="70" t="s">
        <v>82</v>
      </c>
      <c r="F5460" s="4" t="s">
        <v>2209</v>
      </c>
      <c r="G5460" s="67">
        <v>44798</v>
      </c>
      <c r="H5460" s="101">
        <v>44815</v>
      </c>
      <c r="I5460" s="71">
        <f t="shared" si="299"/>
        <v>17</v>
      </c>
      <c r="J5460" s="72" t="s">
        <v>89</v>
      </c>
      <c r="K5460" s="72" t="s">
        <v>337</v>
      </c>
      <c r="L5460" s="73">
        <v>1</v>
      </c>
      <c r="M5460" s="73" t="s">
        <v>104</v>
      </c>
      <c r="N5460" s="68" t="str">
        <f>VLOOKUP(K5460,[1]人員授權表!D$3:G$249,4,0)</f>
        <v>無機</v>
      </c>
      <c r="O5460" s="70" t="str">
        <f>IF(J5460=[1]人員授權表!$C$85,"Casper李羿勳",IF(J5460=[1]人員授權表!$C$188,"Iring陳俊明",IF(J5460=[1]人員授權表!$C$189,"Brian陳泓霖",VLOOKUP(K5460,[1]人員授權表!D$2:E$249,2,FALSE))))</f>
        <v>Iring陳俊明</v>
      </c>
      <c r="P5460" s="67">
        <f t="shared" si="298"/>
        <v>44813</v>
      </c>
      <c r="Q5460" s="75" t="str">
        <f t="shared" si="300"/>
        <v>週五</v>
      </c>
      <c r="R5460" s="80">
        <v>44810</v>
      </c>
      <c r="AA5460" s="102">
        <v>13</v>
      </c>
      <c r="AB5460" s="103" t="s">
        <v>1759</v>
      </c>
    </row>
    <row r="5461" spans="2:28">
      <c r="B5461" s="66">
        <v>44795</v>
      </c>
      <c r="C5461" s="67">
        <v>44803</v>
      </c>
      <c r="D5461" s="68" t="s">
        <v>50</v>
      </c>
      <c r="E5461" s="70" t="s">
        <v>82</v>
      </c>
      <c r="F5461" s="4" t="s">
        <v>2210</v>
      </c>
      <c r="G5461" s="101">
        <v>44802</v>
      </c>
      <c r="H5461" s="67">
        <v>44815</v>
      </c>
      <c r="I5461" s="71">
        <f t="shared" si="299"/>
        <v>13</v>
      </c>
      <c r="J5461" s="72" t="s">
        <v>137</v>
      </c>
      <c r="K5461" s="72" t="s">
        <v>1049</v>
      </c>
      <c r="L5461" s="73">
        <v>1</v>
      </c>
      <c r="M5461" s="73" t="s">
        <v>91</v>
      </c>
      <c r="N5461" s="68" t="str">
        <f>VLOOKUP(K5461,[1]人員授權表!D$3:G$249,4,0)</f>
        <v>無機</v>
      </c>
      <c r="O5461" s="70" t="s">
        <v>99</v>
      </c>
      <c r="P5461" s="67">
        <f t="shared" si="298"/>
        <v>44813</v>
      </c>
      <c r="Q5461" s="75" t="str">
        <f t="shared" si="300"/>
        <v>週五</v>
      </c>
      <c r="R5461" s="80">
        <v>44810</v>
      </c>
      <c r="AA5461" s="1"/>
    </row>
    <row r="5462" spans="2:28">
      <c r="B5462" s="66">
        <v>44795</v>
      </c>
      <c r="C5462" s="67">
        <v>44803</v>
      </c>
      <c r="D5462" s="68" t="s">
        <v>50</v>
      </c>
      <c r="E5462" s="70" t="s">
        <v>82</v>
      </c>
      <c r="F5462" s="4" t="s">
        <v>2210</v>
      </c>
      <c r="G5462" s="101">
        <v>44802</v>
      </c>
      <c r="H5462" s="67">
        <v>44815</v>
      </c>
      <c r="I5462" s="71">
        <f t="shared" si="299"/>
        <v>13</v>
      </c>
      <c r="J5462" s="72" t="s">
        <v>148</v>
      </c>
      <c r="K5462" s="72" t="s">
        <v>1525</v>
      </c>
      <c r="L5462" s="73">
        <v>1</v>
      </c>
      <c r="M5462" s="73" t="s">
        <v>91</v>
      </c>
      <c r="N5462" s="68" t="str">
        <f>VLOOKUP(K5462,[1]人員授權表!D$3:G$249,4,0)</f>
        <v>無機</v>
      </c>
      <c r="O5462" s="70" t="str">
        <f>IF(J5462=[1]人員授權表!$C$85,"Casper李羿勳",IF(J5462=[1]人員授權表!$C$188,"Iring陳俊明",IF(J5462=[1]人員授權表!$C$189,"Brian陳泓霖",VLOOKUP(K5462,[1]人員授權表!D$2:E$249,2,FALSE))))</f>
        <v>Vicky游崴涵</v>
      </c>
      <c r="P5462" s="67">
        <f t="shared" si="298"/>
        <v>44813</v>
      </c>
      <c r="Q5462" s="75" t="str">
        <f t="shared" si="300"/>
        <v>週五</v>
      </c>
      <c r="R5462" s="80">
        <v>44810</v>
      </c>
      <c r="AA5462" s="1"/>
    </row>
    <row r="5463" spans="2:28">
      <c r="B5463" s="66">
        <v>44795</v>
      </c>
      <c r="C5463" s="67">
        <v>44803</v>
      </c>
      <c r="D5463" s="68" t="s">
        <v>50</v>
      </c>
      <c r="E5463" s="70" t="s">
        <v>82</v>
      </c>
      <c r="F5463" s="4" t="s">
        <v>2210</v>
      </c>
      <c r="G5463" s="101">
        <v>44802</v>
      </c>
      <c r="H5463" s="67">
        <v>44815</v>
      </c>
      <c r="I5463" s="71">
        <f t="shared" si="299"/>
        <v>13</v>
      </c>
      <c r="J5463" s="72" t="s">
        <v>139</v>
      </c>
      <c r="K5463" s="72" t="s">
        <v>140</v>
      </c>
      <c r="L5463" s="73">
        <v>1</v>
      </c>
      <c r="M5463" s="73" t="s">
        <v>91</v>
      </c>
      <c r="N5463" s="68" t="str">
        <f>VLOOKUP(K5463,[1]人員授權表!D$3:G$249,4,0)</f>
        <v>無機</v>
      </c>
      <c r="O5463" s="70" t="str">
        <f>IF(J5463=[1]人員授權表!$C$85,"Casper李羿勳",IF(J5463=[1]人員授權表!$C$188,"Iring陳俊明",IF(J5463=[1]人員授權表!$C$189,"Brian陳泓霖",VLOOKUP(K5463,[1]人員授權表!D$2:E$249,2,FALSE))))</f>
        <v>Brian陳泓霖</v>
      </c>
      <c r="P5463" s="67">
        <f t="shared" si="298"/>
        <v>44813</v>
      </c>
      <c r="Q5463" s="75" t="str">
        <f t="shared" si="300"/>
        <v>週五</v>
      </c>
      <c r="R5463" s="80">
        <v>44806</v>
      </c>
      <c r="AA5463" s="1"/>
    </row>
    <row r="5464" spans="2:28">
      <c r="B5464" s="66">
        <v>44795</v>
      </c>
      <c r="C5464" s="67">
        <v>44803</v>
      </c>
      <c r="D5464" s="68" t="s">
        <v>50</v>
      </c>
      <c r="E5464" s="70" t="s">
        <v>82</v>
      </c>
      <c r="F5464" s="4" t="s">
        <v>2210</v>
      </c>
      <c r="G5464" s="101">
        <v>44802</v>
      </c>
      <c r="H5464" s="67">
        <v>44815</v>
      </c>
      <c r="I5464" s="71">
        <f t="shared" si="299"/>
        <v>13</v>
      </c>
      <c r="J5464" s="72" t="s">
        <v>966</v>
      </c>
      <c r="K5464" s="72" t="s">
        <v>154</v>
      </c>
      <c r="L5464" s="73">
        <v>1</v>
      </c>
      <c r="M5464" s="73" t="s">
        <v>91</v>
      </c>
      <c r="N5464" s="68" t="str">
        <f>VLOOKUP(K5464,[1]人員授權表!D$3:G$249,4,0)</f>
        <v>無機</v>
      </c>
      <c r="O5464" s="70" t="str">
        <f>IF(J5464=[1]人員授權表!$C$85,"Casper李羿勳",IF(J5464=[1]人員授權表!$C$188,"Iring陳俊明",IF(J5464=[1]人員授權表!$C$189,"Brian陳泓霖",VLOOKUP(K5464,[1]人員授權表!D$2:E$249,2,FALSE))))</f>
        <v>Ken張智凱</v>
      </c>
      <c r="P5464" s="67">
        <f t="shared" si="298"/>
        <v>44813</v>
      </c>
      <c r="Q5464" s="75" t="str">
        <f t="shared" si="300"/>
        <v>週五</v>
      </c>
      <c r="R5464" s="80">
        <v>44804</v>
      </c>
      <c r="AA5464" s="1"/>
    </row>
    <row r="5465" spans="2:28">
      <c r="B5465" s="66">
        <v>44795</v>
      </c>
      <c r="C5465" s="67">
        <v>44803</v>
      </c>
      <c r="D5465" s="68" t="s">
        <v>50</v>
      </c>
      <c r="E5465" s="70" t="s">
        <v>82</v>
      </c>
      <c r="F5465" s="4" t="s">
        <v>2211</v>
      </c>
      <c r="G5465" s="101">
        <v>44802</v>
      </c>
      <c r="H5465" s="67">
        <v>44815</v>
      </c>
      <c r="I5465" s="71">
        <f t="shared" si="299"/>
        <v>13</v>
      </c>
      <c r="J5465" s="72" t="s">
        <v>164</v>
      </c>
      <c r="K5465" s="72" t="s">
        <v>146</v>
      </c>
      <c r="L5465" s="73">
        <v>1</v>
      </c>
      <c r="M5465" s="73" t="s">
        <v>91</v>
      </c>
      <c r="N5465" s="68" t="str">
        <f>VLOOKUP(K5465,[1]人員授權表!D$3:G$249,4,0)</f>
        <v>無機</v>
      </c>
      <c r="O5465" s="70" t="str">
        <f>IF(J5465=[1]人員授權表!$C$85,"Casper李羿勳",IF(J5465=[1]人員授權表!$C$188,"Iring陳俊明",IF(J5465=[1]人員授權表!$C$189,"Brian陳泓霖",VLOOKUP(K5465,[1]人員授權表!D$2:E$249,2,FALSE))))</f>
        <v>Jack劉念忻</v>
      </c>
      <c r="P5465" s="67">
        <f t="shared" si="298"/>
        <v>44813</v>
      </c>
      <c r="Q5465" s="75" t="str">
        <f t="shared" si="300"/>
        <v>週五</v>
      </c>
      <c r="R5465" s="80">
        <v>44813</v>
      </c>
      <c r="AA5465" s="1"/>
    </row>
    <row r="5466" spans="2:28">
      <c r="B5466" s="66">
        <v>44795</v>
      </c>
      <c r="C5466" s="67">
        <v>44803</v>
      </c>
      <c r="D5466" s="68" t="s">
        <v>50</v>
      </c>
      <c r="E5466" s="70" t="s">
        <v>82</v>
      </c>
      <c r="F5466" s="4" t="s">
        <v>2210</v>
      </c>
      <c r="G5466" s="101">
        <v>44802</v>
      </c>
      <c r="H5466" s="67">
        <v>44815</v>
      </c>
      <c r="I5466" s="71">
        <f t="shared" si="299"/>
        <v>13</v>
      </c>
      <c r="J5466" s="72" t="s">
        <v>125</v>
      </c>
      <c r="K5466" s="72" t="s">
        <v>144</v>
      </c>
      <c r="L5466" s="73">
        <v>1</v>
      </c>
      <c r="M5466" s="73" t="s">
        <v>91</v>
      </c>
      <c r="N5466" s="68" t="str">
        <f>VLOOKUP(K5466,[1]人員授權表!D$3:G$249,4,0)</f>
        <v>有機</v>
      </c>
      <c r="O5466" s="70" t="str">
        <f>IF(J5466=[1]人員授權表!$C$85,"Casper李羿勳",IF(J5466=[1]人員授權表!$C$188,"Iring陳俊明",IF(J5466=[1]人員授權表!$C$189,"Brian陳泓霖",VLOOKUP(K5466,[1]人員授權表!D$2:E$249,2,FALSE))))</f>
        <v>Lucy黃詩婷</v>
      </c>
      <c r="P5466" s="67">
        <f t="shared" si="298"/>
        <v>44813</v>
      </c>
      <c r="Q5466" s="75" t="str">
        <f t="shared" si="300"/>
        <v>週五</v>
      </c>
      <c r="R5466" s="80">
        <v>44811</v>
      </c>
      <c r="AA5466" s="1"/>
    </row>
    <row r="5467" spans="2:28">
      <c r="B5467" s="66">
        <v>44795</v>
      </c>
      <c r="C5467" s="67">
        <v>44803</v>
      </c>
      <c r="D5467" s="68" t="s">
        <v>50</v>
      </c>
      <c r="E5467" s="70" t="s">
        <v>82</v>
      </c>
      <c r="F5467" s="4" t="s">
        <v>2210</v>
      </c>
      <c r="G5467" s="101">
        <v>44802</v>
      </c>
      <c r="H5467" s="67">
        <v>44815</v>
      </c>
      <c r="I5467" s="71">
        <f t="shared" si="299"/>
        <v>13</v>
      </c>
      <c r="J5467" s="72" t="s">
        <v>141</v>
      </c>
      <c r="K5467" s="72" t="s">
        <v>142</v>
      </c>
      <c r="L5467" s="73">
        <v>1</v>
      </c>
      <c r="M5467" s="73" t="s">
        <v>91</v>
      </c>
      <c r="N5467" s="68" t="str">
        <f>VLOOKUP(K5467,[1]人員授權表!D$3:G$249,4,0)</f>
        <v>無機</v>
      </c>
      <c r="O5467" s="70" t="str">
        <f>IF(J5467=[1]人員授權表!$C$85,"Casper李羿勳",IF(J5467=[1]人員授權表!$C$188,"Iring陳俊明",IF(J5467=[1]人員授權表!$C$189,"Brian陳泓霖",VLOOKUP(K5467,[1]人員授權表!D$2:E$249,2,FALSE))))</f>
        <v>Dennis陳汶宏</v>
      </c>
      <c r="P5467" s="67">
        <f t="shared" si="298"/>
        <v>44813</v>
      </c>
      <c r="Q5467" s="75" t="str">
        <f t="shared" si="300"/>
        <v>週五</v>
      </c>
      <c r="R5467" s="80">
        <v>44806</v>
      </c>
      <c r="AA5467" s="1"/>
    </row>
    <row r="5468" spans="2:28">
      <c r="B5468" s="66">
        <v>44795</v>
      </c>
      <c r="C5468" s="67">
        <v>44803</v>
      </c>
      <c r="D5468" s="68" t="s">
        <v>50</v>
      </c>
      <c r="E5468" s="70" t="s">
        <v>82</v>
      </c>
      <c r="F5468" s="4" t="s">
        <v>2210</v>
      </c>
      <c r="G5468" s="101">
        <v>44802</v>
      </c>
      <c r="H5468" s="67">
        <v>44815</v>
      </c>
      <c r="I5468" s="71">
        <f t="shared" si="299"/>
        <v>13</v>
      </c>
      <c r="J5468" s="72" t="s">
        <v>178</v>
      </c>
      <c r="K5468" s="72" t="s">
        <v>179</v>
      </c>
      <c r="L5468" s="73">
        <v>1</v>
      </c>
      <c r="M5468" s="73" t="s">
        <v>91</v>
      </c>
      <c r="N5468" s="68" t="str">
        <f>VLOOKUP(K5468,[1]人員授權表!D$3:G$249,4,0)</f>
        <v>無機</v>
      </c>
      <c r="O5468" s="70" t="s">
        <v>115</v>
      </c>
      <c r="P5468" s="67">
        <f t="shared" ref="P5468:P5503" si="301">H5468-2</f>
        <v>44813</v>
      </c>
      <c r="Q5468" s="75" t="str">
        <f t="shared" si="300"/>
        <v>週五</v>
      </c>
      <c r="R5468" s="80">
        <v>44806</v>
      </c>
      <c r="AA5468" s="1"/>
    </row>
    <row r="5469" spans="2:28">
      <c r="B5469" s="66">
        <v>44796</v>
      </c>
      <c r="C5469" s="67">
        <v>44803</v>
      </c>
      <c r="D5469" s="68" t="s">
        <v>50</v>
      </c>
      <c r="E5469" s="70" t="s">
        <v>82</v>
      </c>
      <c r="F5469" s="4" t="s">
        <v>2212</v>
      </c>
      <c r="G5469" s="67">
        <v>44799</v>
      </c>
      <c r="H5469" s="101">
        <v>44815</v>
      </c>
      <c r="I5469" s="71">
        <f t="shared" si="299"/>
        <v>16</v>
      </c>
      <c r="J5469" s="72" t="s">
        <v>125</v>
      </c>
      <c r="K5469" s="72" t="s">
        <v>144</v>
      </c>
      <c r="L5469" s="73">
        <v>1</v>
      </c>
      <c r="M5469" s="73" t="s">
        <v>104</v>
      </c>
      <c r="N5469" s="68" t="str">
        <f>VLOOKUP(K5469,[1]人員授權表!D$3:G$249,4,0)</f>
        <v>有機</v>
      </c>
      <c r="O5469" s="70" t="str">
        <f>IF(J5469=[1]人員授權表!$C$85,"Casper李羿勳",IF(J5469=[1]人員授權表!$C$188,"Iring陳俊明",IF(J5469=[1]人員授權表!$C$189,"Brian陳泓霖",VLOOKUP(K5469,[1]人員授權表!D$2:E$249,2,FALSE))))</f>
        <v>Lucy黃詩婷</v>
      </c>
      <c r="P5469" s="67">
        <f t="shared" si="301"/>
        <v>44813</v>
      </c>
      <c r="Q5469" s="75" t="str">
        <f t="shared" si="300"/>
        <v>週五</v>
      </c>
      <c r="R5469" s="80">
        <v>44806</v>
      </c>
      <c r="AA5469" s="1"/>
    </row>
    <row r="5470" spans="2:28">
      <c r="B5470" s="66">
        <v>44796</v>
      </c>
      <c r="C5470" s="67">
        <v>44803</v>
      </c>
      <c r="D5470" s="68" t="s">
        <v>50</v>
      </c>
      <c r="E5470" s="70" t="s">
        <v>82</v>
      </c>
      <c r="F5470" s="4" t="s">
        <v>2212</v>
      </c>
      <c r="G5470" s="67">
        <v>44799</v>
      </c>
      <c r="H5470" s="101">
        <v>44815</v>
      </c>
      <c r="I5470" s="71">
        <f t="shared" si="299"/>
        <v>16</v>
      </c>
      <c r="J5470" s="72" t="s">
        <v>141</v>
      </c>
      <c r="K5470" s="72" t="s">
        <v>142</v>
      </c>
      <c r="L5470" s="73">
        <v>1</v>
      </c>
      <c r="M5470" s="73" t="s">
        <v>104</v>
      </c>
      <c r="N5470" s="68" t="str">
        <f>VLOOKUP(K5470,[1]人員授權表!D$3:G$249,4,0)</f>
        <v>無機</v>
      </c>
      <c r="O5470" s="70" t="str">
        <f>IF(J5470=[1]人員授權表!$C$85,"Casper李羿勳",IF(J5470=[1]人員授權表!$C$188,"Iring陳俊明",IF(J5470=[1]人員授權表!$C$189,"Brian陳泓霖",VLOOKUP(K5470,[1]人員授權表!D$2:E$249,2,FALSE))))</f>
        <v>Dennis陳汶宏</v>
      </c>
      <c r="P5470" s="67">
        <f t="shared" si="301"/>
        <v>44813</v>
      </c>
      <c r="Q5470" s="75" t="str">
        <f t="shared" si="300"/>
        <v>週五</v>
      </c>
      <c r="R5470" s="80">
        <v>44806</v>
      </c>
      <c r="AA5470" s="1"/>
    </row>
    <row r="5471" spans="2:28">
      <c r="B5471" s="66">
        <v>44796</v>
      </c>
      <c r="C5471" s="67">
        <v>44803</v>
      </c>
      <c r="D5471" s="68" t="s">
        <v>50</v>
      </c>
      <c r="E5471" s="70" t="s">
        <v>82</v>
      </c>
      <c r="F5471" s="4" t="s">
        <v>2212</v>
      </c>
      <c r="G5471" s="67">
        <v>44799</v>
      </c>
      <c r="H5471" s="101">
        <v>44815</v>
      </c>
      <c r="I5471" s="71">
        <f t="shared" si="299"/>
        <v>16</v>
      </c>
      <c r="J5471" s="72" t="s">
        <v>137</v>
      </c>
      <c r="K5471" s="72" t="s">
        <v>138</v>
      </c>
      <c r="L5471" s="73">
        <v>1</v>
      </c>
      <c r="M5471" s="73" t="s">
        <v>104</v>
      </c>
      <c r="N5471" s="68" t="str">
        <f>VLOOKUP(K5471,[1]人員授權表!D$3:G$249,4,0)</f>
        <v>無機</v>
      </c>
      <c r="O5471" s="70" t="s">
        <v>99</v>
      </c>
      <c r="P5471" s="67">
        <f t="shared" si="301"/>
        <v>44813</v>
      </c>
      <c r="Q5471" s="75" t="str">
        <f t="shared" si="300"/>
        <v>週五</v>
      </c>
      <c r="R5471" s="80">
        <v>44810</v>
      </c>
      <c r="AA5471" s="1"/>
    </row>
    <row r="5472" spans="2:28">
      <c r="B5472" s="66">
        <v>44796</v>
      </c>
      <c r="C5472" s="67">
        <v>44803</v>
      </c>
      <c r="D5472" s="68" t="s">
        <v>50</v>
      </c>
      <c r="E5472" s="70" t="s">
        <v>82</v>
      </c>
      <c r="F5472" s="4" t="s">
        <v>2212</v>
      </c>
      <c r="G5472" s="67">
        <v>44799</v>
      </c>
      <c r="H5472" s="101">
        <v>44815</v>
      </c>
      <c r="I5472" s="71">
        <f t="shared" si="299"/>
        <v>16</v>
      </c>
      <c r="J5472" s="72" t="s">
        <v>148</v>
      </c>
      <c r="K5472" s="72" t="s">
        <v>149</v>
      </c>
      <c r="L5472" s="73">
        <v>1</v>
      </c>
      <c r="M5472" s="73" t="s">
        <v>104</v>
      </c>
      <c r="N5472" s="68" t="str">
        <f>VLOOKUP(K5472,[1]人員授權表!D$3:G$249,4,0)</f>
        <v>無機</v>
      </c>
      <c r="O5472" s="70" t="str">
        <f>IF(J5472=[1]人員授權表!$C$85,"Casper李羿勳",IF(J5472=[1]人員授權表!$C$188,"Iring陳俊明",IF(J5472=[1]人員授權表!$C$189,"Brian陳泓霖",VLOOKUP(K5472,[1]人員授權表!D$2:E$249,2,FALSE))))</f>
        <v>Vicky游崴涵</v>
      </c>
      <c r="P5472" s="67">
        <f t="shared" si="301"/>
        <v>44813</v>
      </c>
      <c r="Q5472" s="75" t="str">
        <f t="shared" si="300"/>
        <v>週五</v>
      </c>
      <c r="R5472" s="80">
        <v>44805</v>
      </c>
      <c r="AA5472" s="1"/>
    </row>
    <row r="5473" spans="2:27">
      <c r="B5473" s="66">
        <v>44796</v>
      </c>
      <c r="C5473" s="67">
        <v>44803</v>
      </c>
      <c r="D5473" s="68" t="s">
        <v>50</v>
      </c>
      <c r="E5473" s="70" t="s">
        <v>82</v>
      </c>
      <c r="F5473" s="4" t="s">
        <v>2212</v>
      </c>
      <c r="G5473" s="67">
        <v>44799</v>
      </c>
      <c r="H5473" s="101">
        <v>44815</v>
      </c>
      <c r="I5473" s="71">
        <f t="shared" si="299"/>
        <v>16</v>
      </c>
      <c r="J5473" s="72" t="s">
        <v>139</v>
      </c>
      <c r="K5473" s="72" t="s">
        <v>140</v>
      </c>
      <c r="L5473" s="73">
        <v>1</v>
      </c>
      <c r="M5473" s="73" t="s">
        <v>104</v>
      </c>
      <c r="N5473" s="68" t="str">
        <f>VLOOKUP(K5473,[1]人員授權表!D$3:G$249,4,0)</f>
        <v>無機</v>
      </c>
      <c r="O5473" s="70" t="str">
        <f>IF(J5473=[1]人員授權表!$C$85,"Casper李羿勳",IF(J5473=[1]人員授權表!$C$188,"Iring陳俊明",IF(J5473=[1]人員授權表!$C$189,"Brian陳泓霖",VLOOKUP(K5473,[1]人員授權表!D$2:E$249,2,FALSE))))</f>
        <v>Brian陳泓霖</v>
      </c>
      <c r="P5473" s="67">
        <f t="shared" si="301"/>
        <v>44813</v>
      </c>
      <c r="Q5473" s="75" t="str">
        <f t="shared" si="300"/>
        <v>週五</v>
      </c>
      <c r="R5473" s="80">
        <v>44806</v>
      </c>
      <c r="AA5473" s="1"/>
    </row>
    <row r="5474" spans="2:27">
      <c r="B5474" s="66">
        <v>44796</v>
      </c>
      <c r="C5474" s="67">
        <v>44803</v>
      </c>
      <c r="D5474" s="68" t="s">
        <v>50</v>
      </c>
      <c r="E5474" s="70" t="s">
        <v>82</v>
      </c>
      <c r="F5474" s="4" t="s">
        <v>2212</v>
      </c>
      <c r="G5474" s="67">
        <v>44799</v>
      </c>
      <c r="H5474" s="101">
        <v>44815</v>
      </c>
      <c r="I5474" s="71">
        <f t="shared" si="299"/>
        <v>16</v>
      </c>
      <c r="J5474" s="72" t="s">
        <v>160</v>
      </c>
      <c r="K5474" s="72" t="s">
        <v>161</v>
      </c>
      <c r="L5474" s="73">
        <v>1</v>
      </c>
      <c r="M5474" s="73" t="s">
        <v>104</v>
      </c>
      <c r="N5474" s="68" t="str">
        <f>VLOOKUP(K5474,[1]人員授權表!D$3:G$249,4,0)</f>
        <v>無機</v>
      </c>
      <c r="O5474" s="70" t="str">
        <f>IF(J5474=[1]人員授權表!$C$85,"Casper李羿勳",IF(J5474=[1]人員授權表!$C$188,"Iring陳俊明",IF(J5474=[1]人員授權表!$C$189,"Brian陳泓霖",VLOOKUP(K5474,[1]人員授權表!D$2:E$249,2,FALSE))))</f>
        <v>Dennis陳汶宏</v>
      </c>
      <c r="P5474" s="67">
        <f t="shared" si="301"/>
        <v>44813</v>
      </c>
      <c r="Q5474" s="75" t="str">
        <f t="shared" si="300"/>
        <v>週五</v>
      </c>
      <c r="R5474" s="80">
        <v>44806</v>
      </c>
      <c r="AA5474" s="1"/>
    </row>
    <row r="5475" spans="2:27">
      <c r="B5475" s="66">
        <v>44796</v>
      </c>
      <c r="C5475" s="67">
        <v>44803</v>
      </c>
      <c r="D5475" s="68" t="s">
        <v>50</v>
      </c>
      <c r="E5475" s="70" t="s">
        <v>82</v>
      </c>
      <c r="F5475" s="4" t="s">
        <v>2213</v>
      </c>
      <c r="G5475" s="67">
        <v>44800</v>
      </c>
      <c r="H5475" s="101">
        <v>44815</v>
      </c>
      <c r="I5475" s="71">
        <f t="shared" si="299"/>
        <v>15</v>
      </c>
      <c r="J5475" s="72" t="s">
        <v>125</v>
      </c>
      <c r="K5475" s="72" t="s">
        <v>144</v>
      </c>
      <c r="L5475" s="73">
        <v>1</v>
      </c>
      <c r="M5475" s="73" t="s">
        <v>104</v>
      </c>
      <c r="N5475" s="68" t="str">
        <f>VLOOKUP(K5475,[1]人員授權表!D$3:G$249,4,0)</f>
        <v>有機</v>
      </c>
      <c r="O5475" s="70" t="str">
        <f>IF(J5475=[1]人員授權表!$C$85,"Casper李羿勳",IF(J5475=[1]人員授權表!$C$188,"Iring陳俊明",IF(J5475=[1]人員授權表!$C$189,"Brian陳泓霖",VLOOKUP(K5475,[1]人員授權表!D$2:E$249,2,FALSE))))</f>
        <v>Lucy黃詩婷</v>
      </c>
      <c r="P5475" s="67">
        <f t="shared" si="301"/>
        <v>44813</v>
      </c>
      <c r="Q5475" s="75" t="str">
        <f t="shared" si="300"/>
        <v>週五</v>
      </c>
      <c r="R5475" s="80">
        <v>44806</v>
      </c>
      <c r="AA5475" s="1"/>
    </row>
    <row r="5476" spans="2:27">
      <c r="B5476" s="66">
        <v>44796</v>
      </c>
      <c r="C5476" s="67">
        <v>44803</v>
      </c>
      <c r="D5476" s="68" t="s">
        <v>50</v>
      </c>
      <c r="E5476" s="70" t="s">
        <v>82</v>
      </c>
      <c r="F5476" s="4" t="s">
        <v>2213</v>
      </c>
      <c r="G5476" s="67">
        <v>44800</v>
      </c>
      <c r="H5476" s="101">
        <v>44815</v>
      </c>
      <c r="I5476" s="71">
        <f t="shared" si="299"/>
        <v>15</v>
      </c>
      <c r="J5476" s="72" t="s">
        <v>141</v>
      </c>
      <c r="K5476" s="72" t="s">
        <v>142</v>
      </c>
      <c r="L5476" s="73">
        <v>1</v>
      </c>
      <c r="M5476" s="73" t="s">
        <v>104</v>
      </c>
      <c r="N5476" s="68" t="str">
        <f>VLOOKUP(K5476,[1]人員授權表!D$3:G$249,4,0)</f>
        <v>無機</v>
      </c>
      <c r="O5476" s="70" t="str">
        <f>IF(J5476=[1]人員授權表!$C$85,"Casper李羿勳",IF(J5476=[1]人員授權表!$C$188,"Iring陳俊明",IF(J5476=[1]人員授權表!$C$189,"Brian陳泓霖",VLOOKUP(K5476,[1]人員授權表!D$2:E$249,2,FALSE))))</f>
        <v>Dennis陳汶宏</v>
      </c>
      <c r="P5476" s="67">
        <f t="shared" si="301"/>
        <v>44813</v>
      </c>
      <c r="Q5476" s="75" t="str">
        <f t="shared" si="300"/>
        <v>週五</v>
      </c>
      <c r="R5476" s="80">
        <v>44806</v>
      </c>
      <c r="AA5476" s="1"/>
    </row>
    <row r="5477" spans="2:27">
      <c r="B5477" s="66">
        <v>44796</v>
      </c>
      <c r="C5477" s="67">
        <v>44803</v>
      </c>
      <c r="D5477" s="68" t="s">
        <v>50</v>
      </c>
      <c r="E5477" s="70" t="s">
        <v>82</v>
      </c>
      <c r="F5477" s="4" t="s">
        <v>2213</v>
      </c>
      <c r="G5477" s="67">
        <v>44800</v>
      </c>
      <c r="H5477" s="101">
        <v>44815</v>
      </c>
      <c r="I5477" s="71">
        <f t="shared" si="299"/>
        <v>15</v>
      </c>
      <c r="J5477" s="72" t="s">
        <v>137</v>
      </c>
      <c r="K5477" s="72" t="s">
        <v>138</v>
      </c>
      <c r="L5477" s="73">
        <v>1</v>
      </c>
      <c r="M5477" s="73" t="s">
        <v>104</v>
      </c>
      <c r="N5477" s="68" t="str">
        <f>VLOOKUP(K5477,[1]人員授權表!D$3:G$249,4,0)</f>
        <v>無機</v>
      </c>
      <c r="O5477" s="70" t="s">
        <v>99</v>
      </c>
      <c r="P5477" s="67">
        <f t="shared" si="301"/>
        <v>44813</v>
      </c>
      <c r="Q5477" s="75" t="str">
        <f t="shared" si="300"/>
        <v>週五</v>
      </c>
      <c r="R5477" s="80">
        <v>44810</v>
      </c>
      <c r="AA5477" s="1"/>
    </row>
    <row r="5478" spans="2:27">
      <c r="B5478" s="66">
        <v>44796</v>
      </c>
      <c r="C5478" s="67">
        <v>44803</v>
      </c>
      <c r="D5478" s="68" t="s">
        <v>50</v>
      </c>
      <c r="E5478" s="70" t="s">
        <v>82</v>
      </c>
      <c r="F5478" s="4" t="s">
        <v>2213</v>
      </c>
      <c r="G5478" s="67">
        <v>44800</v>
      </c>
      <c r="H5478" s="101">
        <v>44815</v>
      </c>
      <c r="I5478" s="71">
        <f t="shared" si="299"/>
        <v>15</v>
      </c>
      <c r="J5478" s="72" t="s">
        <v>148</v>
      </c>
      <c r="K5478" s="72" t="s">
        <v>149</v>
      </c>
      <c r="L5478" s="73">
        <v>1</v>
      </c>
      <c r="M5478" s="73" t="s">
        <v>104</v>
      </c>
      <c r="N5478" s="68" t="str">
        <f>VLOOKUP(K5478,[1]人員授權表!D$3:G$249,4,0)</f>
        <v>無機</v>
      </c>
      <c r="O5478" s="70" t="str">
        <f>IF(J5478=[1]人員授權表!$C$85,"Casper李羿勳",IF(J5478=[1]人員授權表!$C$188,"Iring陳俊明",IF(J5478=[1]人員授權表!$C$189,"Brian陳泓霖",VLOOKUP(K5478,[1]人員授權表!D$2:E$249,2,FALSE))))</f>
        <v>Vicky游崴涵</v>
      </c>
      <c r="P5478" s="67">
        <f t="shared" si="301"/>
        <v>44813</v>
      </c>
      <c r="Q5478" s="75" t="str">
        <f t="shared" si="300"/>
        <v>週五</v>
      </c>
      <c r="R5478" s="80">
        <v>44805</v>
      </c>
      <c r="AA5478" s="1"/>
    </row>
    <row r="5479" spans="2:27">
      <c r="B5479" s="66">
        <v>44796</v>
      </c>
      <c r="C5479" s="67">
        <v>44803</v>
      </c>
      <c r="D5479" s="68" t="s">
        <v>50</v>
      </c>
      <c r="E5479" s="70" t="s">
        <v>82</v>
      </c>
      <c r="F5479" s="4" t="s">
        <v>2213</v>
      </c>
      <c r="G5479" s="67">
        <v>44800</v>
      </c>
      <c r="H5479" s="101">
        <v>44815</v>
      </c>
      <c r="I5479" s="71">
        <f t="shared" si="299"/>
        <v>15</v>
      </c>
      <c r="J5479" s="72" t="s">
        <v>139</v>
      </c>
      <c r="K5479" s="72" t="s">
        <v>140</v>
      </c>
      <c r="L5479" s="73">
        <v>1</v>
      </c>
      <c r="M5479" s="73" t="s">
        <v>104</v>
      </c>
      <c r="N5479" s="68" t="str">
        <f>VLOOKUP(K5479,[1]人員授權表!D$3:G$249,4,0)</f>
        <v>無機</v>
      </c>
      <c r="O5479" s="70" t="str">
        <f>IF(J5479=[1]人員授權表!$C$85,"Casper李羿勳",IF(J5479=[1]人員授權表!$C$188,"Iring陳俊明",IF(J5479=[1]人員授權表!$C$189,"Brian陳泓霖",VLOOKUP(K5479,[1]人員授權表!D$2:E$249,2,FALSE))))</f>
        <v>Brian陳泓霖</v>
      </c>
      <c r="P5479" s="67">
        <f t="shared" si="301"/>
        <v>44813</v>
      </c>
      <c r="Q5479" s="75" t="str">
        <f t="shared" si="300"/>
        <v>週五</v>
      </c>
      <c r="R5479" s="80">
        <v>44806</v>
      </c>
      <c r="AA5479" s="1"/>
    </row>
    <row r="5480" spans="2:27">
      <c r="B5480" s="66">
        <v>44796</v>
      </c>
      <c r="C5480" s="67">
        <v>44803</v>
      </c>
      <c r="D5480" s="68" t="s">
        <v>50</v>
      </c>
      <c r="E5480" s="70" t="s">
        <v>82</v>
      </c>
      <c r="F5480" s="4" t="s">
        <v>2213</v>
      </c>
      <c r="G5480" s="67">
        <v>44800</v>
      </c>
      <c r="H5480" s="101">
        <v>44815</v>
      </c>
      <c r="I5480" s="71">
        <f t="shared" si="299"/>
        <v>15</v>
      </c>
      <c r="J5480" s="72" t="s">
        <v>160</v>
      </c>
      <c r="K5480" s="72" t="s">
        <v>161</v>
      </c>
      <c r="L5480" s="73">
        <v>1</v>
      </c>
      <c r="M5480" s="73" t="s">
        <v>104</v>
      </c>
      <c r="N5480" s="68" t="str">
        <f>VLOOKUP(K5480,[1]人員授權表!D$3:G$249,4,0)</f>
        <v>無機</v>
      </c>
      <c r="O5480" s="70" t="str">
        <f>IF(J5480=[1]人員授權表!$C$85,"Casper李羿勳",IF(J5480=[1]人員授權表!$C$188,"Iring陳俊明",IF(J5480=[1]人員授權表!$C$189,"Brian陳泓霖",VLOOKUP(K5480,[1]人員授權表!D$2:E$249,2,FALSE))))</f>
        <v>Dennis陳汶宏</v>
      </c>
      <c r="P5480" s="67">
        <f t="shared" si="301"/>
        <v>44813</v>
      </c>
      <c r="Q5480" s="75" t="str">
        <f t="shared" si="300"/>
        <v>週五</v>
      </c>
      <c r="R5480" s="80">
        <v>44806</v>
      </c>
      <c r="AA5480" s="1"/>
    </row>
    <row r="5481" spans="2:27">
      <c r="B5481" s="66">
        <v>44796</v>
      </c>
      <c r="C5481" s="67">
        <v>44803</v>
      </c>
      <c r="D5481" s="68" t="s">
        <v>50</v>
      </c>
      <c r="E5481" s="70" t="s">
        <v>82</v>
      </c>
      <c r="F5481" s="4" t="s">
        <v>2214</v>
      </c>
      <c r="G5481" s="67">
        <v>44801</v>
      </c>
      <c r="H5481" s="101">
        <v>44815</v>
      </c>
      <c r="I5481" s="71">
        <f t="shared" si="299"/>
        <v>14</v>
      </c>
      <c r="J5481" s="72" t="s">
        <v>125</v>
      </c>
      <c r="K5481" s="72" t="s">
        <v>144</v>
      </c>
      <c r="L5481" s="73">
        <v>1</v>
      </c>
      <c r="M5481" s="73" t="s">
        <v>104</v>
      </c>
      <c r="N5481" s="68" t="str">
        <f>VLOOKUP(K5481,[1]人員授權表!D$3:G$249,4,0)</f>
        <v>有機</v>
      </c>
      <c r="O5481" s="70" t="str">
        <f>IF(J5481=[1]人員授權表!$C$85,"Casper李羿勳",IF(J5481=[1]人員授權表!$C$188,"Iring陳俊明",IF(J5481=[1]人員授權表!$C$189,"Brian陳泓霖",VLOOKUP(K5481,[1]人員授權表!D$2:E$249,2,FALSE))))</f>
        <v>Lucy黃詩婷</v>
      </c>
      <c r="P5481" s="67">
        <f t="shared" si="301"/>
        <v>44813</v>
      </c>
      <c r="Q5481" s="75" t="str">
        <f t="shared" si="300"/>
        <v>週五</v>
      </c>
      <c r="R5481" s="80">
        <v>44811</v>
      </c>
      <c r="AA5481" s="1"/>
    </row>
    <row r="5482" spans="2:27">
      <c r="B5482" s="66">
        <v>44796</v>
      </c>
      <c r="C5482" s="67">
        <v>44803</v>
      </c>
      <c r="D5482" s="68" t="s">
        <v>50</v>
      </c>
      <c r="E5482" s="70" t="s">
        <v>82</v>
      </c>
      <c r="F5482" s="4" t="s">
        <v>2214</v>
      </c>
      <c r="G5482" s="67">
        <v>44801</v>
      </c>
      <c r="H5482" s="101">
        <v>44815</v>
      </c>
      <c r="I5482" s="71">
        <f t="shared" si="299"/>
        <v>14</v>
      </c>
      <c r="J5482" s="72" t="s">
        <v>141</v>
      </c>
      <c r="K5482" s="72" t="s">
        <v>142</v>
      </c>
      <c r="L5482" s="73">
        <v>1</v>
      </c>
      <c r="M5482" s="73" t="s">
        <v>104</v>
      </c>
      <c r="N5482" s="68" t="str">
        <f>VLOOKUP(K5482,[1]人員授權表!D$3:G$249,4,0)</f>
        <v>無機</v>
      </c>
      <c r="O5482" s="70" t="str">
        <f>IF(J5482=[1]人員授權表!$C$85,"Casper李羿勳",IF(J5482=[1]人員授權表!$C$188,"Iring陳俊明",IF(J5482=[1]人員授權表!$C$189,"Brian陳泓霖",VLOOKUP(K5482,[1]人員授權表!D$2:E$249,2,FALSE))))</f>
        <v>Dennis陳汶宏</v>
      </c>
      <c r="P5482" s="67">
        <f t="shared" si="301"/>
        <v>44813</v>
      </c>
      <c r="Q5482" s="75" t="str">
        <f t="shared" si="300"/>
        <v>週五</v>
      </c>
      <c r="R5482" s="80">
        <v>44806</v>
      </c>
      <c r="AA5482" s="1"/>
    </row>
    <row r="5483" spans="2:27">
      <c r="B5483" s="66">
        <v>44796</v>
      </c>
      <c r="C5483" s="67">
        <v>44803</v>
      </c>
      <c r="D5483" s="68" t="s">
        <v>50</v>
      </c>
      <c r="E5483" s="70" t="s">
        <v>82</v>
      </c>
      <c r="F5483" s="4" t="s">
        <v>2214</v>
      </c>
      <c r="G5483" s="67">
        <v>44801</v>
      </c>
      <c r="H5483" s="101">
        <v>44815</v>
      </c>
      <c r="I5483" s="71">
        <f t="shared" si="299"/>
        <v>14</v>
      </c>
      <c r="J5483" s="72" t="s">
        <v>137</v>
      </c>
      <c r="K5483" s="72" t="s">
        <v>138</v>
      </c>
      <c r="L5483" s="73">
        <v>1</v>
      </c>
      <c r="M5483" s="73" t="s">
        <v>104</v>
      </c>
      <c r="N5483" s="68" t="str">
        <f>VLOOKUP(K5483,[1]人員授權表!D$3:G$249,4,0)</f>
        <v>無機</v>
      </c>
      <c r="O5483" s="70" t="s">
        <v>99</v>
      </c>
      <c r="P5483" s="67">
        <f t="shared" si="301"/>
        <v>44813</v>
      </c>
      <c r="Q5483" s="75" t="str">
        <f t="shared" si="300"/>
        <v>週五</v>
      </c>
      <c r="R5483" s="80">
        <v>44810</v>
      </c>
      <c r="AA5483" s="1"/>
    </row>
    <row r="5484" spans="2:27">
      <c r="B5484" s="66">
        <v>44796</v>
      </c>
      <c r="C5484" s="67">
        <v>44803</v>
      </c>
      <c r="D5484" s="68" t="s">
        <v>50</v>
      </c>
      <c r="E5484" s="70" t="s">
        <v>82</v>
      </c>
      <c r="F5484" s="4" t="s">
        <v>2214</v>
      </c>
      <c r="G5484" s="67">
        <v>44801</v>
      </c>
      <c r="H5484" s="101">
        <v>44815</v>
      </c>
      <c r="I5484" s="71">
        <f t="shared" si="299"/>
        <v>14</v>
      </c>
      <c r="J5484" s="72" t="s">
        <v>148</v>
      </c>
      <c r="K5484" s="72" t="s">
        <v>149</v>
      </c>
      <c r="L5484" s="73">
        <v>1</v>
      </c>
      <c r="M5484" s="73" t="s">
        <v>104</v>
      </c>
      <c r="N5484" s="68" t="str">
        <f>VLOOKUP(K5484,[1]人員授權表!D$3:G$249,4,0)</f>
        <v>無機</v>
      </c>
      <c r="O5484" s="70" t="str">
        <f>IF(J5484=[1]人員授權表!$C$85,"Casper李羿勳",IF(J5484=[1]人員授權表!$C$188,"Iring陳俊明",IF(J5484=[1]人員授權表!$C$189,"Brian陳泓霖",VLOOKUP(K5484,[1]人員授權表!D$2:E$249,2,FALSE))))</f>
        <v>Vicky游崴涵</v>
      </c>
      <c r="P5484" s="67">
        <f t="shared" si="301"/>
        <v>44813</v>
      </c>
      <c r="Q5484" s="75" t="str">
        <f t="shared" si="300"/>
        <v>週五</v>
      </c>
      <c r="R5484" s="80">
        <v>44805</v>
      </c>
      <c r="AA5484" s="1"/>
    </row>
    <row r="5485" spans="2:27">
      <c r="B5485" s="66">
        <v>44796</v>
      </c>
      <c r="C5485" s="67">
        <v>44803</v>
      </c>
      <c r="D5485" s="68" t="s">
        <v>50</v>
      </c>
      <c r="E5485" s="70" t="s">
        <v>82</v>
      </c>
      <c r="F5485" s="4" t="s">
        <v>2214</v>
      </c>
      <c r="G5485" s="67">
        <v>44801</v>
      </c>
      <c r="H5485" s="101">
        <v>44815</v>
      </c>
      <c r="I5485" s="71">
        <f t="shared" si="299"/>
        <v>14</v>
      </c>
      <c r="J5485" s="72" t="s">
        <v>139</v>
      </c>
      <c r="K5485" s="72" t="s">
        <v>140</v>
      </c>
      <c r="L5485" s="73">
        <v>1</v>
      </c>
      <c r="M5485" s="73" t="s">
        <v>104</v>
      </c>
      <c r="N5485" s="68" t="str">
        <f>VLOOKUP(K5485,[1]人員授權表!D$3:G$249,4,0)</f>
        <v>無機</v>
      </c>
      <c r="O5485" s="70" t="str">
        <f>IF(J5485=[1]人員授權表!$C$85,"Casper李羿勳",IF(J5485=[1]人員授權表!$C$188,"Iring陳俊明",IF(J5485=[1]人員授權表!$C$189,"Brian陳泓霖",VLOOKUP(K5485,[1]人員授權表!D$2:E$249,2,FALSE))))</f>
        <v>Brian陳泓霖</v>
      </c>
      <c r="P5485" s="67">
        <f t="shared" si="301"/>
        <v>44813</v>
      </c>
      <c r="Q5485" s="75" t="str">
        <f t="shared" si="300"/>
        <v>週五</v>
      </c>
      <c r="R5485" s="80">
        <v>44806</v>
      </c>
      <c r="AA5485" s="1"/>
    </row>
    <row r="5486" spans="2:27">
      <c r="B5486" s="66">
        <v>44796</v>
      </c>
      <c r="C5486" s="67">
        <v>44803</v>
      </c>
      <c r="D5486" s="68" t="s">
        <v>50</v>
      </c>
      <c r="E5486" s="70" t="s">
        <v>82</v>
      </c>
      <c r="F5486" s="4" t="s">
        <v>2214</v>
      </c>
      <c r="G5486" s="67">
        <v>44801</v>
      </c>
      <c r="H5486" s="101">
        <v>44815</v>
      </c>
      <c r="I5486" s="71">
        <f t="shared" si="299"/>
        <v>14</v>
      </c>
      <c r="J5486" s="72" t="s">
        <v>160</v>
      </c>
      <c r="K5486" s="72" t="s">
        <v>161</v>
      </c>
      <c r="L5486" s="73">
        <v>1</v>
      </c>
      <c r="M5486" s="73" t="s">
        <v>104</v>
      </c>
      <c r="N5486" s="68" t="str">
        <f>VLOOKUP(K5486,[1]人員授權表!D$3:G$249,4,0)</f>
        <v>無機</v>
      </c>
      <c r="O5486" s="70" t="str">
        <f>IF(J5486=[1]人員授權表!$C$85,"Casper李羿勳",IF(J5486=[1]人員授權表!$C$188,"Iring陳俊明",IF(J5486=[1]人員授權表!$C$189,"Brian陳泓霖",VLOOKUP(K5486,[1]人員授權表!D$2:E$249,2,FALSE))))</f>
        <v>Dennis陳汶宏</v>
      </c>
      <c r="P5486" s="67">
        <f t="shared" si="301"/>
        <v>44813</v>
      </c>
      <c r="Q5486" s="75" t="str">
        <f t="shared" si="300"/>
        <v>週五</v>
      </c>
      <c r="R5486" s="80">
        <v>44806</v>
      </c>
      <c r="AA5486" s="1"/>
    </row>
    <row r="5487" spans="2:27">
      <c r="B5487" s="66">
        <v>44795</v>
      </c>
      <c r="C5487" s="67">
        <v>44803</v>
      </c>
      <c r="D5487" s="68" t="s">
        <v>50</v>
      </c>
      <c r="E5487" s="70" t="s">
        <v>82</v>
      </c>
      <c r="F5487" s="4" t="s">
        <v>2215</v>
      </c>
      <c r="G5487" s="101">
        <v>44802</v>
      </c>
      <c r="H5487" s="67">
        <v>44815</v>
      </c>
      <c r="I5487" s="71">
        <f t="shared" si="299"/>
        <v>13</v>
      </c>
      <c r="J5487" s="72" t="s">
        <v>198</v>
      </c>
      <c r="K5487" s="72" t="s">
        <v>2216</v>
      </c>
      <c r="L5487" s="73">
        <v>1</v>
      </c>
      <c r="M5487" s="73" t="s">
        <v>91</v>
      </c>
      <c r="N5487" s="68" t="str">
        <f>VLOOKUP(K5487,[1]人員授權表!D$3:G$249,4,0)</f>
        <v>無機</v>
      </c>
      <c r="O5487" s="70" t="str">
        <f>IF(J5487=[1]人員授權表!$C$85,"Casper李羿勳",IF(J5487=[1]人員授權表!$C$188,"Iring陳俊明",IF(J5487=[1]人員授權表!$C$189,"Brian陳泓霖",VLOOKUP(K5487,[1]人員授權表!D$2:E$249,2,FALSE))))</f>
        <v>Vicky游崴涵</v>
      </c>
      <c r="P5487" s="67">
        <f t="shared" si="301"/>
        <v>44813</v>
      </c>
      <c r="Q5487" s="75" t="str">
        <f t="shared" si="300"/>
        <v>週五</v>
      </c>
      <c r="R5487" s="80">
        <v>44806</v>
      </c>
      <c r="AA5487" s="1"/>
    </row>
    <row r="5488" spans="2:27">
      <c r="B5488" s="66">
        <v>44795</v>
      </c>
      <c r="C5488" s="67">
        <v>44803</v>
      </c>
      <c r="D5488" s="68" t="s">
        <v>50</v>
      </c>
      <c r="E5488" s="70" t="s">
        <v>82</v>
      </c>
      <c r="F5488" s="4" t="s">
        <v>2215</v>
      </c>
      <c r="G5488" s="101">
        <v>44802</v>
      </c>
      <c r="H5488" s="67">
        <v>44815</v>
      </c>
      <c r="I5488" s="71">
        <f t="shared" si="299"/>
        <v>13</v>
      </c>
      <c r="J5488" s="72" t="s">
        <v>175</v>
      </c>
      <c r="K5488" s="72" t="s">
        <v>176</v>
      </c>
      <c r="L5488" s="73">
        <v>1</v>
      </c>
      <c r="M5488" s="73" t="s">
        <v>91</v>
      </c>
      <c r="N5488" s="68" t="str">
        <f>VLOOKUP(K5488,[1]人員授權表!D$3:G$249,4,0)</f>
        <v>無機</v>
      </c>
      <c r="O5488" s="70" t="s">
        <v>177</v>
      </c>
      <c r="P5488" s="67">
        <f t="shared" si="301"/>
        <v>44813</v>
      </c>
      <c r="Q5488" s="75" t="str">
        <f t="shared" si="300"/>
        <v>週五</v>
      </c>
      <c r="R5488" s="80">
        <v>44813</v>
      </c>
      <c r="S5488" s="85"/>
      <c r="AA5488" s="1"/>
    </row>
    <row r="5489" spans="2:27">
      <c r="B5489" s="66">
        <v>44795</v>
      </c>
      <c r="C5489" s="67">
        <v>44803</v>
      </c>
      <c r="D5489" s="68" t="s">
        <v>50</v>
      </c>
      <c r="E5489" s="70" t="s">
        <v>82</v>
      </c>
      <c r="F5489" s="4" t="s">
        <v>2215</v>
      </c>
      <c r="G5489" s="101">
        <v>44802</v>
      </c>
      <c r="H5489" s="67">
        <v>44815</v>
      </c>
      <c r="I5489" s="71">
        <f t="shared" si="299"/>
        <v>13</v>
      </c>
      <c r="J5489" s="72" t="s">
        <v>178</v>
      </c>
      <c r="K5489" s="72" t="s">
        <v>179</v>
      </c>
      <c r="L5489" s="73">
        <v>1</v>
      </c>
      <c r="M5489" s="73" t="s">
        <v>91</v>
      </c>
      <c r="N5489" s="68" t="str">
        <f>VLOOKUP(K5489,[1]人員授權表!D$3:G$249,4,0)</f>
        <v>無機</v>
      </c>
      <c r="O5489" s="70" t="s">
        <v>115</v>
      </c>
      <c r="P5489" s="67">
        <f t="shared" si="301"/>
        <v>44813</v>
      </c>
      <c r="Q5489" s="75" t="str">
        <f t="shared" si="300"/>
        <v>週五</v>
      </c>
      <c r="R5489" s="80">
        <v>44806</v>
      </c>
      <c r="AA5489" s="1"/>
    </row>
    <row r="5490" spans="2:27">
      <c r="B5490" s="66">
        <v>44795</v>
      </c>
      <c r="C5490" s="67">
        <v>44803</v>
      </c>
      <c r="D5490" s="68" t="s">
        <v>50</v>
      </c>
      <c r="E5490" s="70" t="s">
        <v>82</v>
      </c>
      <c r="F5490" s="4" t="s">
        <v>2215</v>
      </c>
      <c r="G5490" s="101">
        <v>44802</v>
      </c>
      <c r="H5490" s="67">
        <v>44815</v>
      </c>
      <c r="I5490" s="71">
        <f t="shared" si="299"/>
        <v>13</v>
      </c>
      <c r="J5490" s="72" t="s">
        <v>141</v>
      </c>
      <c r="K5490" s="72" t="s">
        <v>142</v>
      </c>
      <c r="L5490" s="73">
        <v>1</v>
      </c>
      <c r="M5490" s="73" t="s">
        <v>91</v>
      </c>
      <c r="N5490" s="68" t="str">
        <f>VLOOKUP(K5490,[1]人員授權表!D$3:G$249,4,0)</f>
        <v>無機</v>
      </c>
      <c r="O5490" s="70" t="str">
        <f>IF(J5490=[1]人員授權表!$C$85,"Casper李羿勳",IF(J5490=[1]人員授權表!$C$188,"Iring陳俊明",IF(J5490=[1]人員授權表!$C$189,"Brian陳泓霖",VLOOKUP(K5490,[1]人員授權表!D$2:E$249,2,FALSE))))</f>
        <v>Dennis陳汶宏</v>
      </c>
      <c r="P5490" s="67">
        <f t="shared" si="301"/>
        <v>44813</v>
      </c>
      <c r="Q5490" s="75" t="str">
        <f t="shared" si="300"/>
        <v>週五</v>
      </c>
      <c r="R5490" s="80">
        <v>44806</v>
      </c>
      <c r="AA5490" s="1"/>
    </row>
    <row r="5491" spans="2:27">
      <c r="B5491" s="66">
        <v>44795</v>
      </c>
      <c r="C5491" s="67">
        <v>44803</v>
      </c>
      <c r="D5491" s="68" t="s">
        <v>50</v>
      </c>
      <c r="E5491" s="70" t="s">
        <v>82</v>
      </c>
      <c r="F5491" s="4" t="s">
        <v>2215</v>
      </c>
      <c r="G5491" s="101">
        <v>44802</v>
      </c>
      <c r="H5491" s="67">
        <v>44815</v>
      </c>
      <c r="I5491" s="71">
        <f t="shared" si="299"/>
        <v>13</v>
      </c>
      <c r="J5491" s="72" t="s">
        <v>188</v>
      </c>
      <c r="K5491" s="72" t="s">
        <v>189</v>
      </c>
      <c r="L5491" s="73">
        <v>1</v>
      </c>
      <c r="M5491" s="73" t="s">
        <v>91</v>
      </c>
      <c r="N5491" s="68" t="str">
        <f>VLOOKUP(K5491,[1]人員授權表!D$3:G$249,4,0)</f>
        <v>無機</v>
      </c>
      <c r="O5491" s="70" t="str">
        <f>IF(J5491=[1]人員授權表!$C$85,"Casper李羿勳",IF(J5491=[1]人員授權表!$C$188,"Iring陳俊明",IF(J5491=[1]人員授權表!$C$189,"Brian陳泓霖",VLOOKUP(K5491,[1]人員授權表!D$2:E$249,2,FALSE))))</f>
        <v>Iring陳俊明</v>
      </c>
      <c r="P5491" s="67">
        <f t="shared" si="301"/>
        <v>44813</v>
      </c>
      <c r="Q5491" s="75" t="str">
        <f t="shared" si="300"/>
        <v>週五</v>
      </c>
      <c r="R5491" s="80">
        <v>44805</v>
      </c>
      <c r="AA5491" s="1"/>
    </row>
    <row r="5492" spans="2:27">
      <c r="B5492" s="66">
        <v>44795</v>
      </c>
      <c r="C5492" s="67">
        <v>44803</v>
      </c>
      <c r="D5492" s="68" t="s">
        <v>50</v>
      </c>
      <c r="E5492" s="70" t="s">
        <v>82</v>
      </c>
      <c r="F5492" s="4" t="s">
        <v>2215</v>
      </c>
      <c r="G5492" s="101">
        <v>44802</v>
      </c>
      <c r="H5492" s="67">
        <v>44815</v>
      </c>
      <c r="I5492" s="71">
        <f t="shared" si="299"/>
        <v>13</v>
      </c>
      <c r="J5492" s="72" t="s">
        <v>190</v>
      </c>
      <c r="K5492" s="72" t="s">
        <v>140</v>
      </c>
      <c r="L5492" s="73">
        <v>1</v>
      </c>
      <c r="M5492" s="73" t="s">
        <v>91</v>
      </c>
      <c r="N5492" s="68" t="str">
        <f>VLOOKUP(K5492,[1]人員授權表!D$3:G$249,4,0)</f>
        <v>無機</v>
      </c>
      <c r="O5492" s="70" t="str">
        <f>IF(J5492=[1]人員授權表!$C$85,"Casper李羿勳",IF(J5492=[1]人員授權表!$C$188,"Iring陳俊明",IF(J5492=[1]人員授權表!$C$189,"Brian陳泓霖",VLOOKUP(K5492,[1]人員授權表!D$2:E$249,2,FALSE))))</f>
        <v>Iring陳俊明</v>
      </c>
      <c r="P5492" s="67">
        <f t="shared" si="301"/>
        <v>44813</v>
      </c>
      <c r="Q5492" s="75" t="str">
        <f t="shared" si="300"/>
        <v>週五</v>
      </c>
      <c r="R5492" s="80">
        <v>44810</v>
      </c>
      <c r="AA5492" s="1"/>
    </row>
    <row r="5493" spans="2:27">
      <c r="B5493" s="66">
        <v>44795</v>
      </c>
      <c r="C5493" s="67">
        <v>44803</v>
      </c>
      <c r="D5493" s="68" t="s">
        <v>50</v>
      </c>
      <c r="E5493" s="70" t="s">
        <v>82</v>
      </c>
      <c r="F5493" s="4" t="s">
        <v>2215</v>
      </c>
      <c r="G5493" s="101">
        <v>44802</v>
      </c>
      <c r="H5493" s="67">
        <v>44815</v>
      </c>
      <c r="I5493" s="71">
        <f t="shared" si="299"/>
        <v>13</v>
      </c>
      <c r="J5493" s="72" t="s">
        <v>167</v>
      </c>
      <c r="K5493" s="72" t="s">
        <v>168</v>
      </c>
      <c r="L5493" s="73">
        <v>1</v>
      </c>
      <c r="M5493" s="73" t="s">
        <v>91</v>
      </c>
      <c r="N5493" s="68" t="str">
        <f>VLOOKUP(K5493,[1]人員授權表!D$3:G$249,4,0)</f>
        <v>有機</v>
      </c>
      <c r="O5493" s="70" t="str">
        <f>IF(J5493=[1]人員授權表!$C$85,"Casper李羿勳",IF(J5493=[1]人員授權表!$C$188,"Iring陳俊明",IF(J5493=[1]人員授權表!$C$189,"Brian陳泓霖",VLOOKUP(K5493,[1]人員授權表!D$2:E$249,2,FALSE))))</f>
        <v>Una林庭瑄</v>
      </c>
      <c r="P5493" s="67">
        <f t="shared" si="301"/>
        <v>44813</v>
      </c>
      <c r="Q5493" s="75" t="str">
        <f t="shared" si="300"/>
        <v>週五</v>
      </c>
      <c r="R5493" s="80">
        <v>44810</v>
      </c>
      <c r="AA5493" s="1"/>
    </row>
    <row r="5494" spans="2:27">
      <c r="B5494" s="66">
        <v>44802</v>
      </c>
      <c r="D5494" s="68" t="s">
        <v>50</v>
      </c>
      <c r="E5494" s="70" t="s">
        <v>1418</v>
      </c>
      <c r="F5494" s="70" t="s">
        <v>2104</v>
      </c>
      <c r="G5494" s="67">
        <v>44799</v>
      </c>
      <c r="H5494" s="67">
        <v>44816</v>
      </c>
      <c r="I5494" s="71">
        <f t="shared" si="299"/>
        <v>17</v>
      </c>
      <c r="J5494" s="72" t="s">
        <v>133</v>
      </c>
      <c r="K5494" s="72" t="s">
        <v>134</v>
      </c>
      <c r="L5494" s="73">
        <v>1</v>
      </c>
      <c r="M5494" s="73" t="s">
        <v>108</v>
      </c>
      <c r="N5494" s="68" t="str">
        <f>VLOOKUP(K5494,[1]人員授權表!D$3:G$249,4,0)</f>
        <v>無機</v>
      </c>
      <c r="O5494" s="70" t="str">
        <f>IF(J5494=[1]人員授權表!$C$85,"Casper李羿勳",IF(J5494=[1]人員授權表!$C$188,"Iring陳俊明",IF(J5494=[1]人員授權表!$C$189,"Brian陳泓霖",VLOOKUP(K5494,[1]人員授權表!D$2:E$249,2,FALSE))))</f>
        <v>Brian陳泓霖</v>
      </c>
      <c r="P5494" s="67">
        <f t="shared" si="301"/>
        <v>44814</v>
      </c>
      <c r="Q5494" s="75" t="str">
        <f t="shared" si="300"/>
        <v>週六</v>
      </c>
      <c r="R5494" s="80">
        <v>44806</v>
      </c>
      <c r="AA5494" s="1"/>
    </row>
    <row r="5495" spans="2:27">
      <c r="B5495" s="66">
        <v>44803</v>
      </c>
      <c r="D5495" s="68" t="s">
        <v>50</v>
      </c>
      <c r="E5495" s="70" t="s">
        <v>82</v>
      </c>
      <c r="F5495" s="4" t="s">
        <v>2217</v>
      </c>
      <c r="G5495" s="67">
        <v>44803</v>
      </c>
      <c r="H5495" s="67">
        <v>44816</v>
      </c>
      <c r="I5495" s="71">
        <f t="shared" si="299"/>
        <v>13</v>
      </c>
      <c r="J5495" s="72" t="s">
        <v>125</v>
      </c>
      <c r="K5495" s="72" t="s">
        <v>144</v>
      </c>
      <c r="L5495" s="73">
        <v>3</v>
      </c>
      <c r="M5495" s="73" t="s">
        <v>91</v>
      </c>
      <c r="N5495" s="68" t="str">
        <f>VLOOKUP(K5495,[1]人員授權表!D$3:G$249,4,0)</f>
        <v>有機</v>
      </c>
      <c r="O5495" s="70" t="str">
        <f>IF(J5495=[1]人員授權表!$C$85,"Casper李羿勳",IF(J5495=[1]人員授權表!$C$188,"Iring陳俊明",IF(J5495=[1]人員授權表!$C$189,"Brian陳泓霖",VLOOKUP(K5495,[1]人員授權表!D$2:E$249,2,FALSE))))</f>
        <v>Lucy黃詩婷</v>
      </c>
      <c r="P5495" s="67">
        <f t="shared" si="301"/>
        <v>44814</v>
      </c>
      <c r="Q5495" s="75" t="str">
        <f t="shared" si="300"/>
        <v>週六</v>
      </c>
      <c r="R5495" s="80">
        <v>44811</v>
      </c>
      <c r="AA5495" s="1"/>
    </row>
    <row r="5496" spans="2:27">
      <c r="B5496" s="66">
        <v>44803</v>
      </c>
      <c r="D5496" s="68" t="s">
        <v>50</v>
      </c>
      <c r="E5496" s="70" t="s">
        <v>82</v>
      </c>
      <c r="F5496" s="4" t="s">
        <v>2217</v>
      </c>
      <c r="G5496" s="67">
        <v>44803</v>
      </c>
      <c r="H5496" s="67">
        <v>44816</v>
      </c>
      <c r="I5496" s="71">
        <f t="shared" si="299"/>
        <v>13</v>
      </c>
      <c r="J5496" s="72" t="s">
        <v>139</v>
      </c>
      <c r="K5496" s="72" t="s">
        <v>140</v>
      </c>
      <c r="L5496" s="73">
        <v>3</v>
      </c>
      <c r="M5496" s="73" t="s">
        <v>91</v>
      </c>
      <c r="N5496" s="68" t="str">
        <f>VLOOKUP(K5496,[1]人員授權表!D$3:G$249,4,0)</f>
        <v>無機</v>
      </c>
      <c r="O5496" s="70" t="str">
        <f>IF(J5496=[1]人員授權表!$C$85,"Casper李羿勳",IF(J5496=[1]人員授權表!$C$188,"Iring陳俊明",IF(J5496=[1]人員授權表!$C$189,"Brian陳泓霖",VLOOKUP(K5496,[1]人員授權表!D$2:E$249,2,FALSE))))</f>
        <v>Brian陳泓霖</v>
      </c>
      <c r="P5496" s="67">
        <f t="shared" si="301"/>
        <v>44814</v>
      </c>
      <c r="Q5496" s="75" t="str">
        <f t="shared" si="300"/>
        <v>週六</v>
      </c>
      <c r="R5496" s="80">
        <v>44806</v>
      </c>
      <c r="AA5496" s="1"/>
    </row>
    <row r="5497" spans="2:27">
      <c r="B5497" s="66">
        <v>44803</v>
      </c>
      <c r="D5497" s="68" t="s">
        <v>50</v>
      </c>
      <c r="E5497" s="70" t="s">
        <v>82</v>
      </c>
      <c r="F5497" s="4" t="s">
        <v>2217</v>
      </c>
      <c r="G5497" s="67">
        <v>44803</v>
      </c>
      <c r="H5497" s="67">
        <v>44816</v>
      </c>
      <c r="I5497" s="71">
        <f t="shared" si="299"/>
        <v>13</v>
      </c>
      <c r="J5497" s="72" t="s">
        <v>288</v>
      </c>
      <c r="K5497" s="72" t="s">
        <v>289</v>
      </c>
      <c r="L5497" s="73">
        <v>3</v>
      </c>
      <c r="M5497" s="73" t="s">
        <v>91</v>
      </c>
      <c r="N5497" s="68" t="str">
        <f>VLOOKUP(K5497,[1]人員授權表!D$3:G$249,4,0)</f>
        <v>無機</v>
      </c>
      <c r="O5497" s="70" t="str">
        <f>IF(J5497=[1]人員授權表!$C$85,"Casper李羿勳",IF(J5497=[1]人員授權表!$C$188,"Iring陳俊明",IF(J5497=[1]人員授權表!$C$189,"Brian陳泓霖",VLOOKUP(K5497,[1]人員授權表!D$2:E$249,2,FALSE))))</f>
        <v>Jack劉念忻</v>
      </c>
      <c r="P5497" s="67">
        <f t="shared" si="301"/>
        <v>44814</v>
      </c>
      <c r="Q5497" s="75" t="str">
        <f t="shared" si="300"/>
        <v>週六</v>
      </c>
      <c r="R5497" s="80">
        <v>44810</v>
      </c>
      <c r="AA5497" s="1"/>
    </row>
    <row r="5498" spans="2:27">
      <c r="B5498" s="66">
        <v>44803</v>
      </c>
      <c r="D5498" s="68" t="s">
        <v>50</v>
      </c>
      <c r="E5498" s="70" t="s">
        <v>82</v>
      </c>
      <c r="F5498" s="4" t="s">
        <v>2217</v>
      </c>
      <c r="G5498" s="67">
        <v>44803</v>
      </c>
      <c r="H5498" s="67">
        <v>44816</v>
      </c>
      <c r="I5498" s="71">
        <f t="shared" si="299"/>
        <v>13</v>
      </c>
      <c r="J5498" s="72" t="s">
        <v>164</v>
      </c>
      <c r="K5498" s="72" t="s">
        <v>146</v>
      </c>
      <c r="L5498" s="73">
        <v>3</v>
      </c>
      <c r="M5498" s="73" t="s">
        <v>91</v>
      </c>
      <c r="N5498" s="68" t="str">
        <f>VLOOKUP(K5498,[1]人員授權表!D$3:G$249,4,0)</f>
        <v>無機</v>
      </c>
      <c r="O5498" s="70" t="str">
        <f>IF(J5498=[1]人員授權表!$C$85,"Casper李羿勳",IF(J5498=[1]人員授權表!$C$188,"Iring陳俊明",IF(J5498=[1]人員授權表!$C$189,"Brian陳泓霖",VLOOKUP(K5498,[1]人員授權表!D$2:E$249,2,FALSE))))</f>
        <v>Jack劉念忻</v>
      </c>
      <c r="P5498" s="67">
        <f t="shared" si="301"/>
        <v>44814</v>
      </c>
      <c r="Q5498" s="75" t="str">
        <f t="shared" si="300"/>
        <v>週六</v>
      </c>
      <c r="R5498" s="80">
        <v>44813</v>
      </c>
      <c r="AA5498" s="1"/>
    </row>
    <row r="5499" spans="2:27">
      <c r="B5499" s="66">
        <v>44803</v>
      </c>
      <c r="D5499" s="68" t="s">
        <v>50</v>
      </c>
      <c r="E5499" s="70" t="s">
        <v>82</v>
      </c>
      <c r="F5499" s="4" t="s">
        <v>2217</v>
      </c>
      <c r="G5499" s="67">
        <v>44803</v>
      </c>
      <c r="H5499" s="67">
        <v>44816</v>
      </c>
      <c r="I5499" s="71">
        <f t="shared" si="299"/>
        <v>13</v>
      </c>
      <c r="J5499" s="72" t="s">
        <v>178</v>
      </c>
      <c r="K5499" s="72" t="s">
        <v>179</v>
      </c>
      <c r="L5499" s="73">
        <v>3</v>
      </c>
      <c r="M5499" s="73" t="s">
        <v>91</v>
      </c>
      <c r="N5499" s="68" t="str">
        <f>VLOOKUP(K5499,[1]人員授權表!D$3:G$249,4,0)</f>
        <v>無機</v>
      </c>
      <c r="O5499" s="70" t="s">
        <v>115</v>
      </c>
      <c r="P5499" s="67">
        <f t="shared" si="301"/>
        <v>44814</v>
      </c>
      <c r="Q5499" s="75" t="str">
        <f t="shared" si="300"/>
        <v>週六</v>
      </c>
      <c r="R5499" s="80">
        <v>44806</v>
      </c>
      <c r="AA5499" s="1"/>
    </row>
    <row r="5500" spans="2:27">
      <c r="B5500" s="66">
        <v>44803</v>
      </c>
      <c r="D5500" s="68" t="s">
        <v>50</v>
      </c>
      <c r="E5500" s="70" t="s">
        <v>82</v>
      </c>
      <c r="F5500" s="4" t="s">
        <v>2217</v>
      </c>
      <c r="G5500" s="67">
        <v>44803</v>
      </c>
      <c r="H5500" s="67">
        <v>44816</v>
      </c>
      <c r="I5500" s="71">
        <f t="shared" si="299"/>
        <v>13</v>
      </c>
      <c r="J5500" s="72" t="s">
        <v>141</v>
      </c>
      <c r="K5500" s="72" t="s">
        <v>142</v>
      </c>
      <c r="L5500" s="73">
        <v>3</v>
      </c>
      <c r="M5500" s="73" t="s">
        <v>91</v>
      </c>
      <c r="N5500" s="68" t="str">
        <f>VLOOKUP(K5500,[1]人員授權表!D$3:G$249,4,0)</f>
        <v>無機</v>
      </c>
      <c r="O5500" s="70" t="str">
        <f>IF(J5500=[1]人員授權表!$C$85,"Casper李羿勳",IF(J5500=[1]人員授權表!$C$188,"Iring陳俊明",IF(J5500=[1]人員授權表!$C$189,"Brian陳泓霖",VLOOKUP(K5500,[1]人員授權表!D$2:E$249,2,FALSE))))</f>
        <v>Dennis陳汶宏</v>
      </c>
      <c r="P5500" s="67">
        <f t="shared" si="301"/>
        <v>44814</v>
      </c>
      <c r="Q5500" s="75" t="str">
        <f t="shared" si="300"/>
        <v>週六</v>
      </c>
      <c r="R5500" s="80">
        <v>44811</v>
      </c>
      <c r="W5500" s="70">
        <v>1</v>
      </c>
      <c r="Z5500" s="79" t="s">
        <v>2208</v>
      </c>
      <c r="AA5500" s="1"/>
    </row>
    <row r="5501" spans="2:27">
      <c r="B5501" s="66">
        <v>44803</v>
      </c>
      <c r="D5501" s="68" t="s">
        <v>50</v>
      </c>
      <c r="E5501" s="70" t="s">
        <v>82</v>
      </c>
      <c r="F5501" s="4" t="s">
        <v>2217</v>
      </c>
      <c r="G5501" s="67">
        <v>44803</v>
      </c>
      <c r="H5501" s="67">
        <v>44816</v>
      </c>
      <c r="I5501" s="71">
        <f t="shared" si="299"/>
        <v>13</v>
      </c>
      <c r="J5501" s="72" t="s">
        <v>148</v>
      </c>
      <c r="K5501" s="72" t="s">
        <v>1525</v>
      </c>
      <c r="L5501" s="73">
        <v>3</v>
      </c>
      <c r="M5501" s="73" t="s">
        <v>91</v>
      </c>
      <c r="N5501" s="68" t="str">
        <f>VLOOKUP(K5501,[1]人員授權表!D$3:G$249,4,0)</f>
        <v>無機</v>
      </c>
      <c r="O5501" s="70" t="str">
        <f>IF(J5501=[1]人員授權表!$C$85,"Casper李羿勳",IF(J5501=[1]人員授權表!$C$188,"Iring陳俊明",IF(J5501=[1]人員授權表!$C$189,"Brian陳泓霖",VLOOKUP(K5501,[1]人員授權表!D$2:E$249,2,FALSE))))</f>
        <v>Vicky游崴涵</v>
      </c>
      <c r="P5501" s="67">
        <f t="shared" si="301"/>
        <v>44814</v>
      </c>
      <c r="Q5501" s="75" t="str">
        <f t="shared" si="300"/>
        <v>週六</v>
      </c>
      <c r="R5501" s="80">
        <v>44810</v>
      </c>
      <c r="AA5501" s="1"/>
    </row>
    <row r="5502" spans="2:27">
      <c r="B5502" s="66">
        <v>44803</v>
      </c>
      <c r="D5502" s="68" t="s">
        <v>50</v>
      </c>
      <c r="E5502" s="70" t="s">
        <v>82</v>
      </c>
      <c r="F5502" s="4" t="s">
        <v>2217</v>
      </c>
      <c r="G5502" s="67">
        <v>44803</v>
      </c>
      <c r="H5502" s="67">
        <v>44816</v>
      </c>
      <c r="I5502" s="71">
        <f t="shared" si="299"/>
        <v>13</v>
      </c>
      <c r="J5502" s="72" t="s">
        <v>137</v>
      </c>
      <c r="K5502" s="72" t="s">
        <v>1049</v>
      </c>
      <c r="L5502" s="73">
        <v>3</v>
      </c>
      <c r="M5502" s="73" t="s">
        <v>91</v>
      </c>
      <c r="N5502" s="68" t="str">
        <f>VLOOKUP(K5502,[1]人員授權表!D$3:G$249,4,0)</f>
        <v>無機</v>
      </c>
      <c r="O5502" s="70" t="s">
        <v>99</v>
      </c>
      <c r="P5502" s="67">
        <f t="shared" si="301"/>
        <v>44814</v>
      </c>
      <c r="Q5502" s="75" t="str">
        <f t="shared" si="300"/>
        <v>週六</v>
      </c>
      <c r="R5502" s="80">
        <v>44810</v>
      </c>
      <c r="AA5502" s="1"/>
    </row>
    <row r="5503" spans="2:27">
      <c r="B5503" s="66">
        <v>44791</v>
      </c>
      <c r="D5503" s="68" t="s">
        <v>50</v>
      </c>
      <c r="E5503" s="70" t="s">
        <v>82</v>
      </c>
      <c r="F5503" s="4" t="s">
        <v>2218</v>
      </c>
      <c r="G5503" s="67">
        <v>44798</v>
      </c>
      <c r="H5503" s="67">
        <v>44816</v>
      </c>
      <c r="I5503" s="71">
        <f t="shared" si="299"/>
        <v>18</v>
      </c>
      <c r="J5503" s="72" t="s">
        <v>195</v>
      </c>
      <c r="K5503" s="72" t="s">
        <v>345</v>
      </c>
      <c r="L5503" s="73">
        <v>2</v>
      </c>
      <c r="M5503" s="73" t="s">
        <v>108</v>
      </c>
      <c r="N5503" s="68" t="str">
        <f>VLOOKUP(K5503,[1]人員授權表!D$3:G$249,4,0)</f>
        <v>無機</v>
      </c>
      <c r="O5503" s="70" t="str">
        <f>IF(J5503=[1]人員授權表!$C$85,"Casper李羿勳",IF(J5503=[1]人員授權表!$C$188,"Iring陳俊明",IF(J5503=[1]人員授權表!$C$189,"Brian陳泓霖",VLOOKUP(K5503,[1]人員授權表!D$2:E$249,2,FALSE))))</f>
        <v>Debby胡萱黛</v>
      </c>
      <c r="P5503" s="67">
        <f t="shared" si="301"/>
        <v>44814</v>
      </c>
      <c r="Q5503" s="75" t="str">
        <f t="shared" si="300"/>
        <v>週六</v>
      </c>
      <c r="R5503" s="80">
        <v>44811</v>
      </c>
      <c r="AA5503" s="1"/>
    </row>
    <row r="5504" spans="2:27">
      <c r="B5504" s="66">
        <v>44803</v>
      </c>
      <c r="D5504" s="68" t="s">
        <v>50</v>
      </c>
      <c r="E5504" s="70" t="s">
        <v>51</v>
      </c>
      <c r="F5504" s="70" t="s">
        <v>2219</v>
      </c>
      <c r="G5504" s="67">
        <v>44816</v>
      </c>
      <c r="H5504" s="67">
        <v>44816</v>
      </c>
      <c r="I5504" s="71">
        <f t="shared" si="299"/>
        <v>0</v>
      </c>
      <c r="J5504" s="72" t="s">
        <v>2220</v>
      </c>
      <c r="K5504" s="72" t="s">
        <v>1501</v>
      </c>
      <c r="L5504" s="73" t="s">
        <v>2068</v>
      </c>
      <c r="M5504" s="73" t="s">
        <v>605</v>
      </c>
      <c r="N5504" s="68" t="s">
        <v>253</v>
      </c>
      <c r="O5504" s="70" t="s">
        <v>615</v>
      </c>
      <c r="P5504" s="67">
        <v>44816</v>
      </c>
      <c r="Q5504" s="75" t="str">
        <f t="shared" si="300"/>
        <v>週一</v>
      </c>
      <c r="R5504" s="80">
        <v>44816</v>
      </c>
      <c r="AA5504" s="1"/>
    </row>
    <row r="5505" spans="2:27">
      <c r="B5505" s="66">
        <v>44803</v>
      </c>
      <c r="D5505" s="68" t="s">
        <v>50</v>
      </c>
      <c r="E5505" s="70" t="s">
        <v>51</v>
      </c>
      <c r="F5505" s="70" t="s">
        <v>404</v>
      </c>
      <c r="G5505" s="67">
        <v>44816</v>
      </c>
      <c r="H5505" s="67">
        <v>44816</v>
      </c>
      <c r="I5505" s="71">
        <f t="shared" si="299"/>
        <v>0</v>
      </c>
      <c r="J5505" s="72" t="s">
        <v>2221</v>
      </c>
      <c r="K5505" s="72" t="s">
        <v>1501</v>
      </c>
      <c r="L5505" s="73" t="s">
        <v>2068</v>
      </c>
      <c r="M5505" s="73" t="s">
        <v>2222</v>
      </c>
      <c r="N5505" s="68" t="s">
        <v>253</v>
      </c>
      <c r="O5505" s="70" t="s">
        <v>1449</v>
      </c>
      <c r="P5505" s="67">
        <v>44816</v>
      </c>
      <c r="Q5505" s="75" t="str">
        <f t="shared" si="300"/>
        <v>週一</v>
      </c>
      <c r="R5505" s="80">
        <v>44818</v>
      </c>
      <c r="AA5505" s="1"/>
    </row>
    <row r="5506" spans="2:27">
      <c r="B5506" s="66">
        <v>44803</v>
      </c>
      <c r="D5506" s="68" t="s">
        <v>50</v>
      </c>
      <c r="E5506" s="70" t="s">
        <v>51</v>
      </c>
      <c r="F5506" s="70" t="s">
        <v>407</v>
      </c>
      <c r="G5506" s="67">
        <v>44816</v>
      </c>
      <c r="H5506" s="67">
        <v>44816</v>
      </c>
      <c r="I5506" s="71">
        <f t="shared" si="299"/>
        <v>0</v>
      </c>
      <c r="J5506" s="72" t="s">
        <v>2221</v>
      </c>
      <c r="K5506" s="72" t="s">
        <v>1501</v>
      </c>
      <c r="L5506" s="73" t="s">
        <v>2068</v>
      </c>
      <c r="M5506" s="73" t="s">
        <v>2222</v>
      </c>
      <c r="N5506" s="68" t="s">
        <v>253</v>
      </c>
      <c r="O5506" s="70" t="s">
        <v>1449</v>
      </c>
      <c r="P5506" s="67">
        <v>44816</v>
      </c>
      <c r="Q5506" s="75" t="str">
        <f t="shared" si="300"/>
        <v>週一</v>
      </c>
      <c r="R5506" s="80">
        <v>44818</v>
      </c>
      <c r="AA5506" s="1"/>
    </row>
    <row r="5507" spans="2:27">
      <c r="B5507" s="66">
        <v>44803</v>
      </c>
      <c r="D5507" s="68" t="s">
        <v>50</v>
      </c>
      <c r="E5507" s="70" t="s">
        <v>51</v>
      </c>
      <c r="F5507" s="70" t="s">
        <v>408</v>
      </c>
      <c r="G5507" s="67">
        <v>44816</v>
      </c>
      <c r="H5507" s="67">
        <v>44816</v>
      </c>
      <c r="I5507" s="71">
        <f t="shared" si="299"/>
        <v>0</v>
      </c>
      <c r="J5507" s="72" t="s">
        <v>2221</v>
      </c>
      <c r="K5507" s="72" t="s">
        <v>1501</v>
      </c>
      <c r="L5507" s="73" t="s">
        <v>2068</v>
      </c>
      <c r="M5507" s="73" t="s">
        <v>2222</v>
      </c>
      <c r="N5507" s="68" t="s">
        <v>253</v>
      </c>
      <c r="O5507" s="70" t="s">
        <v>1449</v>
      </c>
      <c r="P5507" s="67">
        <v>44816</v>
      </c>
      <c r="Q5507" s="75" t="str">
        <f t="shared" si="300"/>
        <v>週一</v>
      </c>
      <c r="R5507" s="80">
        <v>44818</v>
      </c>
      <c r="AA5507" s="1"/>
    </row>
    <row r="5508" spans="2:27">
      <c r="B5508" s="66">
        <v>44803</v>
      </c>
      <c r="D5508" s="68" t="s">
        <v>50</v>
      </c>
      <c r="E5508" s="70" t="s">
        <v>51</v>
      </c>
      <c r="F5508" s="70" t="s">
        <v>409</v>
      </c>
      <c r="G5508" s="67">
        <v>44816</v>
      </c>
      <c r="H5508" s="67">
        <v>44816</v>
      </c>
      <c r="I5508" s="71">
        <f t="shared" si="299"/>
        <v>0</v>
      </c>
      <c r="J5508" s="72" t="s">
        <v>2221</v>
      </c>
      <c r="K5508" s="72" t="s">
        <v>1501</v>
      </c>
      <c r="L5508" s="73" t="s">
        <v>2068</v>
      </c>
      <c r="M5508" s="73" t="s">
        <v>2222</v>
      </c>
      <c r="N5508" s="68" t="s">
        <v>253</v>
      </c>
      <c r="O5508" s="70" t="s">
        <v>1449</v>
      </c>
      <c r="P5508" s="67">
        <v>44816</v>
      </c>
      <c r="Q5508" s="75" t="str">
        <f t="shared" si="300"/>
        <v>週一</v>
      </c>
      <c r="R5508" s="80">
        <v>44818</v>
      </c>
      <c r="AA5508" s="1"/>
    </row>
    <row r="5509" spans="2:27">
      <c r="B5509" s="66">
        <v>44803</v>
      </c>
      <c r="D5509" s="68" t="s">
        <v>50</v>
      </c>
      <c r="E5509" s="70" t="s">
        <v>51</v>
      </c>
      <c r="F5509" s="70" t="s">
        <v>410</v>
      </c>
      <c r="G5509" s="67">
        <v>44816</v>
      </c>
      <c r="H5509" s="67">
        <v>44816</v>
      </c>
      <c r="I5509" s="71">
        <f t="shared" si="299"/>
        <v>0</v>
      </c>
      <c r="J5509" s="72" t="s">
        <v>2221</v>
      </c>
      <c r="K5509" s="72" t="s">
        <v>1501</v>
      </c>
      <c r="L5509" s="73" t="s">
        <v>2068</v>
      </c>
      <c r="M5509" s="73" t="s">
        <v>2222</v>
      </c>
      <c r="N5509" s="68" t="s">
        <v>253</v>
      </c>
      <c r="O5509" s="70" t="s">
        <v>1449</v>
      </c>
      <c r="P5509" s="67">
        <v>44816</v>
      </c>
      <c r="Q5509" s="75" t="str">
        <f t="shared" si="300"/>
        <v>週一</v>
      </c>
      <c r="R5509" s="80">
        <v>44818</v>
      </c>
      <c r="AA5509" s="1"/>
    </row>
    <row r="5510" spans="2:27">
      <c r="B5510" s="66">
        <v>44803</v>
      </c>
      <c r="D5510" s="68" t="s">
        <v>50</v>
      </c>
      <c r="E5510" s="70" t="s">
        <v>51</v>
      </c>
      <c r="F5510" s="70" t="s">
        <v>411</v>
      </c>
      <c r="G5510" s="67">
        <v>44816</v>
      </c>
      <c r="H5510" s="67">
        <v>44816</v>
      </c>
      <c r="I5510" s="71">
        <f t="shared" si="299"/>
        <v>0</v>
      </c>
      <c r="J5510" s="72" t="s">
        <v>2221</v>
      </c>
      <c r="K5510" s="72" t="s">
        <v>1501</v>
      </c>
      <c r="L5510" s="73" t="s">
        <v>2068</v>
      </c>
      <c r="M5510" s="73" t="s">
        <v>2222</v>
      </c>
      <c r="N5510" s="68" t="s">
        <v>253</v>
      </c>
      <c r="O5510" s="70" t="s">
        <v>1449</v>
      </c>
      <c r="P5510" s="67">
        <v>44816</v>
      </c>
      <c r="Q5510" s="75" t="str">
        <f t="shared" si="300"/>
        <v>週一</v>
      </c>
      <c r="R5510" s="80">
        <v>44818</v>
      </c>
      <c r="AA5510" s="1"/>
    </row>
    <row r="5511" spans="2:27">
      <c r="B5511" s="66">
        <v>44803</v>
      </c>
      <c r="D5511" s="68" t="s">
        <v>50</v>
      </c>
      <c r="E5511" s="70" t="s">
        <v>51</v>
      </c>
      <c r="F5511" s="70" t="s">
        <v>412</v>
      </c>
      <c r="G5511" s="67">
        <v>44816</v>
      </c>
      <c r="H5511" s="67">
        <v>44816</v>
      </c>
      <c r="I5511" s="71">
        <f t="shared" ref="I5511:I5574" si="302">_xlfn.DAYS(H5511,G5511)</f>
        <v>0</v>
      </c>
      <c r="J5511" s="72" t="s">
        <v>2221</v>
      </c>
      <c r="K5511" s="72" t="s">
        <v>1501</v>
      </c>
      <c r="L5511" s="73" t="s">
        <v>2068</v>
      </c>
      <c r="M5511" s="73" t="s">
        <v>2222</v>
      </c>
      <c r="N5511" s="68" t="s">
        <v>253</v>
      </c>
      <c r="O5511" s="70" t="s">
        <v>1449</v>
      </c>
      <c r="P5511" s="67">
        <v>44816</v>
      </c>
      <c r="Q5511" s="75" t="str">
        <f t="shared" ref="Q5511:Q5574" si="303">TEXT(P5511,"aaa")</f>
        <v>週一</v>
      </c>
      <c r="R5511" s="80">
        <v>44818</v>
      </c>
      <c r="AA5511" s="1"/>
    </row>
    <row r="5512" spans="2:27">
      <c r="B5512" s="66">
        <v>44803</v>
      </c>
      <c r="D5512" s="68" t="s">
        <v>50</v>
      </c>
      <c r="E5512" s="70" t="s">
        <v>51</v>
      </c>
      <c r="F5512" s="70" t="s">
        <v>413</v>
      </c>
      <c r="G5512" s="67">
        <v>44816</v>
      </c>
      <c r="H5512" s="67">
        <v>44816</v>
      </c>
      <c r="I5512" s="71">
        <f t="shared" si="302"/>
        <v>0</v>
      </c>
      <c r="J5512" s="72" t="s">
        <v>414</v>
      </c>
      <c r="K5512" s="72" t="s">
        <v>1501</v>
      </c>
      <c r="L5512" s="73" t="s">
        <v>2068</v>
      </c>
      <c r="M5512" s="73" t="s">
        <v>415</v>
      </c>
      <c r="N5512" s="68" t="s">
        <v>245</v>
      </c>
      <c r="O5512" s="70" t="s">
        <v>952</v>
      </c>
      <c r="P5512" s="67">
        <v>44816</v>
      </c>
      <c r="Q5512" s="75" t="str">
        <f t="shared" si="303"/>
        <v>週一</v>
      </c>
      <c r="R5512" s="80">
        <v>44812</v>
      </c>
      <c r="AA5512" s="1"/>
    </row>
    <row r="5513" spans="2:27">
      <c r="B5513" s="66">
        <v>44803</v>
      </c>
      <c r="D5513" s="68" t="s">
        <v>50</v>
      </c>
      <c r="E5513" s="70" t="s">
        <v>51</v>
      </c>
      <c r="F5513" s="70" t="s">
        <v>416</v>
      </c>
      <c r="G5513" s="67">
        <v>44816</v>
      </c>
      <c r="H5513" s="67">
        <v>44816</v>
      </c>
      <c r="I5513" s="71">
        <f t="shared" si="302"/>
        <v>0</v>
      </c>
      <c r="J5513" s="72" t="s">
        <v>414</v>
      </c>
      <c r="K5513" s="72" t="s">
        <v>1501</v>
      </c>
      <c r="L5513" s="73" t="s">
        <v>2068</v>
      </c>
      <c r="M5513" s="73" t="s">
        <v>415</v>
      </c>
      <c r="N5513" s="68" t="s">
        <v>245</v>
      </c>
      <c r="O5513" s="70" t="s">
        <v>952</v>
      </c>
      <c r="P5513" s="67">
        <v>44816</v>
      </c>
      <c r="Q5513" s="75" t="str">
        <f t="shared" si="303"/>
        <v>週一</v>
      </c>
      <c r="R5513" s="80">
        <v>44812</v>
      </c>
      <c r="AA5513" s="1"/>
    </row>
    <row r="5514" spans="2:27">
      <c r="B5514" s="66">
        <v>44803</v>
      </c>
      <c r="D5514" s="68" t="s">
        <v>50</v>
      </c>
      <c r="E5514" s="70" t="s">
        <v>51</v>
      </c>
      <c r="F5514" s="70" t="s">
        <v>417</v>
      </c>
      <c r="G5514" s="67">
        <v>44816</v>
      </c>
      <c r="H5514" s="67">
        <v>44816</v>
      </c>
      <c r="I5514" s="71">
        <f t="shared" si="302"/>
        <v>0</v>
      </c>
      <c r="J5514" s="72" t="s">
        <v>418</v>
      </c>
      <c r="K5514" s="72" t="s">
        <v>1501</v>
      </c>
      <c r="L5514" s="73" t="s">
        <v>2068</v>
      </c>
      <c r="M5514" s="73" t="s">
        <v>2223</v>
      </c>
      <c r="N5514" s="68" t="s">
        <v>253</v>
      </c>
      <c r="O5514" s="70" t="s">
        <v>611</v>
      </c>
      <c r="P5514" s="67">
        <v>44816</v>
      </c>
      <c r="Q5514" s="75" t="str">
        <f t="shared" si="303"/>
        <v>週一</v>
      </c>
      <c r="R5514" s="80">
        <v>44816</v>
      </c>
      <c r="AA5514" s="1"/>
    </row>
    <row r="5515" spans="2:27">
      <c r="B5515" s="66">
        <v>44803</v>
      </c>
      <c r="D5515" s="68" t="s">
        <v>50</v>
      </c>
      <c r="E5515" s="70" t="s">
        <v>51</v>
      </c>
      <c r="F5515" s="70" t="s">
        <v>419</v>
      </c>
      <c r="G5515" s="67">
        <v>44816</v>
      </c>
      <c r="H5515" s="67">
        <v>44816</v>
      </c>
      <c r="I5515" s="71">
        <f t="shared" si="302"/>
        <v>0</v>
      </c>
      <c r="J5515" s="72" t="s">
        <v>420</v>
      </c>
      <c r="K5515" s="72" t="s">
        <v>1501</v>
      </c>
      <c r="L5515" s="73" t="s">
        <v>2068</v>
      </c>
      <c r="M5515" s="73" t="s">
        <v>2223</v>
      </c>
      <c r="N5515" s="68" t="s">
        <v>253</v>
      </c>
      <c r="O5515" s="70" t="s">
        <v>611</v>
      </c>
      <c r="P5515" s="67">
        <v>44816</v>
      </c>
      <c r="Q5515" s="75" t="str">
        <f t="shared" si="303"/>
        <v>週一</v>
      </c>
      <c r="R5515" s="80">
        <v>44816</v>
      </c>
      <c r="AA5515" s="1"/>
    </row>
    <row r="5516" spans="2:27">
      <c r="B5516" s="66">
        <v>44795</v>
      </c>
      <c r="D5516" s="68" t="s">
        <v>50</v>
      </c>
      <c r="E5516" s="70" t="s">
        <v>82</v>
      </c>
      <c r="F5516" s="70" t="s">
        <v>2224</v>
      </c>
      <c r="G5516" s="67">
        <v>44799</v>
      </c>
      <c r="H5516" s="67">
        <v>44816</v>
      </c>
      <c r="I5516" s="71">
        <f t="shared" si="302"/>
        <v>17</v>
      </c>
      <c r="J5516" s="72" t="s">
        <v>84</v>
      </c>
      <c r="K5516" s="72" t="s">
        <v>85</v>
      </c>
      <c r="L5516" s="73">
        <v>12</v>
      </c>
      <c r="M5516" s="73" t="s">
        <v>86</v>
      </c>
      <c r="N5516" s="68" t="str">
        <f>VLOOKUP(K5516,[1]人員授權表!D$3:G$249,4,0)</f>
        <v>有機</v>
      </c>
      <c r="O5516" s="70" t="str">
        <f>IF(J5516=[1]人員授權表!$C$85,"Casper李羿勳",IF(J5516=[1]人員授權表!$C$188,"Iring陳俊明",IF(J5516=[1]人員授權表!$C$189,"Brian陳泓霖",VLOOKUP(K5516,[1]人員授權表!D$2:E$249,2,FALSE))))</f>
        <v>Lucy黃詩婷</v>
      </c>
      <c r="P5516" s="67">
        <f t="shared" ref="P5516:P5557" si="304">H5516-2</f>
        <v>44814</v>
      </c>
      <c r="Q5516" s="75" t="str">
        <f t="shared" si="303"/>
        <v>週六</v>
      </c>
      <c r="R5516" s="80">
        <v>44806</v>
      </c>
      <c r="AA5516" s="1"/>
    </row>
    <row r="5517" spans="2:27">
      <c r="B5517" s="66">
        <v>44790</v>
      </c>
      <c r="C5517" s="67">
        <v>44803</v>
      </c>
      <c r="D5517" s="68" t="s">
        <v>50</v>
      </c>
      <c r="E5517" s="70" t="s">
        <v>51</v>
      </c>
      <c r="F5517" s="4" t="s">
        <v>2225</v>
      </c>
      <c r="G5517" s="67">
        <v>44797</v>
      </c>
      <c r="H5517" s="101">
        <v>44817</v>
      </c>
      <c r="I5517" s="71">
        <f t="shared" si="302"/>
        <v>20</v>
      </c>
      <c r="J5517" s="72" t="s">
        <v>243</v>
      </c>
      <c r="K5517" s="72" t="s">
        <v>925</v>
      </c>
      <c r="L5517" s="110">
        <v>1</v>
      </c>
      <c r="M5517" s="73" t="s">
        <v>91</v>
      </c>
      <c r="N5517" s="68" t="str">
        <f>VLOOKUP(K5517,[1]人員授權表!D$3:G$249,4,0)</f>
        <v>有機</v>
      </c>
      <c r="O5517" s="70" t="str">
        <f>IF(J5517=[1]人員授權表!$C$85,"Casper李羿勳",IF(J5517=[1]人員授權表!$C$188,"Iring陳俊明",IF(J5517=[1]人員授權表!$C$189,"Brian陳泓霖",VLOOKUP(K5517,[1]人員授權表!D$2:E$249,2,FALSE))))</f>
        <v>Casper李羿勳</v>
      </c>
      <c r="P5517" s="67">
        <f t="shared" si="304"/>
        <v>44815</v>
      </c>
      <c r="Q5517" s="75" t="str">
        <f t="shared" si="303"/>
        <v>週日</v>
      </c>
      <c r="R5517" s="80">
        <v>44811</v>
      </c>
      <c r="AA5517" s="1"/>
    </row>
    <row r="5518" spans="2:27">
      <c r="B5518" s="66">
        <v>44790</v>
      </c>
      <c r="C5518" s="67">
        <v>44799</v>
      </c>
      <c r="D5518" s="68" t="s">
        <v>50</v>
      </c>
      <c r="E5518" s="70" t="s">
        <v>51</v>
      </c>
      <c r="F5518" s="4" t="s">
        <v>2225</v>
      </c>
      <c r="G5518" s="67">
        <v>44797</v>
      </c>
      <c r="H5518" s="101">
        <v>44817</v>
      </c>
      <c r="I5518" s="71">
        <f t="shared" si="302"/>
        <v>20</v>
      </c>
      <c r="J5518" s="72" t="s">
        <v>60</v>
      </c>
      <c r="K5518" s="72" t="s">
        <v>61</v>
      </c>
      <c r="L5518" s="73">
        <v>1</v>
      </c>
      <c r="M5518" s="73" t="s">
        <v>91</v>
      </c>
      <c r="N5518" s="68" t="str">
        <f>VLOOKUP(K5518,[1]人員授權表!D$3:G$249,4,0)</f>
        <v>有機</v>
      </c>
      <c r="O5518" s="70" t="str">
        <f>IF(J5518=[1]人員授權表!$C$85,"Casper李羿勳",IF(J5518=[1]人員授權表!$C$188,"Iring陳俊明",IF(J5518=[1]人員授權表!$C$189,"Brian陳泓霖",VLOOKUP(K5518,[1]人員授權表!D$2:E$249,2,FALSE))))</f>
        <v>Marco陳鴻鈞</v>
      </c>
      <c r="P5518" s="67">
        <f t="shared" si="304"/>
        <v>44815</v>
      </c>
      <c r="Q5518" s="75" t="str">
        <f t="shared" si="303"/>
        <v>週日</v>
      </c>
      <c r="R5518" s="80">
        <v>44810</v>
      </c>
      <c r="AA5518" s="1"/>
    </row>
    <row r="5519" spans="2:27">
      <c r="B5519" s="66">
        <v>44790</v>
      </c>
      <c r="C5519" s="67">
        <v>44799</v>
      </c>
      <c r="D5519" s="68" t="s">
        <v>50</v>
      </c>
      <c r="E5519" s="70" t="s">
        <v>51</v>
      </c>
      <c r="F5519" s="4" t="s">
        <v>2225</v>
      </c>
      <c r="G5519" s="67">
        <v>44797</v>
      </c>
      <c r="H5519" s="101">
        <v>44817</v>
      </c>
      <c r="I5519" s="71">
        <f t="shared" si="302"/>
        <v>20</v>
      </c>
      <c r="J5519" s="72" t="s">
        <v>53</v>
      </c>
      <c r="K5519" s="72" t="s">
        <v>54</v>
      </c>
      <c r="L5519" s="73">
        <v>1</v>
      </c>
      <c r="M5519" s="73" t="s">
        <v>91</v>
      </c>
      <c r="N5519" s="68" t="str">
        <f>VLOOKUP(K5519,[1]人員授權表!D$3:G$249,4,0)</f>
        <v>有機</v>
      </c>
      <c r="O5519" s="70" t="str">
        <f>IF(J5519=[1]人員授權表!$C$85,"Casper李羿勳",IF(J5519=[1]人員授權表!$C$188,"Iring陳俊明",IF(J5519=[1]人員授權表!$C$189,"Brian陳泓霖",VLOOKUP(K5519,[1]人員授權表!D$2:E$249,2,FALSE))))</f>
        <v>Marco陳鴻鈞</v>
      </c>
      <c r="P5519" s="67">
        <f t="shared" si="304"/>
        <v>44815</v>
      </c>
      <c r="Q5519" s="75" t="str">
        <f t="shared" si="303"/>
        <v>週日</v>
      </c>
      <c r="R5519" s="80">
        <v>44810</v>
      </c>
      <c r="AA5519" s="1"/>
    </row>
    <row r="5520" spans="2:27">
      <c r="B5520" s="66">
        <v>44790</v>
      </c>
      <c r="C5520" s="67">
        <v>44799</v>
      </c>
      <c r="D5520" s="68" t="s">
        <v>50</v>
      </c>
      <c r="E5520" s="70" t="s">
        <v>51</v>
      </c>
      <c r="F5520" s="4" t="s">
        <v>2225</v>
      </c>
      <c r="G5520" s="67">
        <v>44797</v>
      </c>
      <c r="H5520" s="101">
        <v>44817</v>
      </c>
      <c r="I5520" s="71">
        <f t="shared" si="302"/>
        <v>20</v>
      </c>
      <c r="J5520" s="72" t="s">
        <v>2198</v>
      </c>
      <c r="K5520" s="98" t="s">
        <v>925</v>
      </c>
      <c r="L5520" s="73">
        <v>1</v>
      </c>
      <c r="M5520" s="73" t="s">
        <v>91</v>
      </c>
      <c r="N5520" s="68" t="str">
        <f>VLOOKUP(K5520,[1]人員授權表!D$3:G$249,4,0)</f>
        <v>有機</v>
      </c>
      <c r="O5520" s="15" t="str">
        <f>IF(J5520=[1]人員授權表!$C$85,"Casper李羿勳",IF(J5520=[1]人員授權表!$C$188,"Iring陳俊明",IF(J5520=[1]人員授權表!$C$189,"Brian陳泓霖",VLOOKUP(K5520,[1]人員授權表!D$2:E$249,2,FALSE))))</f>
        <v>Casper李羿勳</v>
      </c>
      <c r="P5520" s="67">
        <f t="shared" si="304"/>
        <v>44815</v>
      </c>
      <c r="Q5520" s="75" t="str">
        <f t="shared" si="303"/>
        <v>週日</v>
      </c>
      <c r="R5520" s="80">
        <v>44811</v>
      </c>
      <c r="AA5520" s="1"/>
    </row>
    <row r="5521" spans="2:27">
      <c r="B5521" s="66">
        <v>44790</v>
      </c>
      <c r="C5521" s="67">
        <v>44803</v>
      </c>
      <c r="D5521" s="68" t="s">
        <v>50</v>
      </c>
      <c r="E5521" s="70" t="s">
        <v>51</v>
      </c>
      <c r="F5521" s="4" t="s">
        <v>2225</v>
      </c>
      <c r="G5521" s="67">
        <v>44797</v>
      </c>
      <c r="H5521" s="101">
        <v>44817</v>
      </c>
      <c r="I5521" s="71">
        <f t="shared" si="302"/>
        <v>20</v>
      </c>
      <c r="J5521" s="72" t="s">
        <v>240</v>
      </c>
      <c r="K5521" s="98" t="s">
        <v>248</v>
      </c>
      <c r="L5521" s="110">
        <v>1</v>
      </c>
      <c r="M5521" s="73" t="s">
        <v>91</v>
      </c>
      <c r="N5521" s="68" t="str">
        <f>VLOOKUP(K5521,[1]人員授權表!D$3:G$249,4,0)</f>
        <v>有機</v>
      </c>
      <c r="O5521" s="15" t="str">
        <f>IF(J5521=[1]人員授權表!$C$85,"Casper李羿勳",IF(J5521=[1]人員授權表!$C$188,"Iring陳俊明",IF(J5521=[1]人員授權表!$C$189,"Brian陳泓霖",VLOOKUP(K5521,[1]人員授權表!D$2:E$249,2,FALSE))))</f>
        <v>Marco陳鴻鈞</v>
      </c>
      <c r="P5521" s="67">
        <f t="shared" si="304"/>
        <v>44815</v>
      </c>
      <c r="Q5521" s="75" t="str">
        <f t="shared" si="303"/>
        <v>週日</v>
      </c>
      <c r="R5521" s="80">
        <v>44806</v>
      </c>
      <c r="AA5521" s="1"/>
    </row>
    <row r="5522" spans="2:27">
      <c r="B5522" s="66">
        <v>44790</v>
      </c>
      <c r="C5522" s="67">
        <v>44799</v>
      </c>
      <c r="D5522" s="114" t="s">
        <v>1854</v>
      </c>
      <c r="E5522" s="89" t="s">
        <v>51</v>
      </c>
      <c r="F5522" s="115" t="s">
        <v>2225</v>
      </c>
      <c r="G5522" s="92">
        <v>44797</v>
      </c>
      <c r="H5522" s="105">
        <v>44817</v>
      </c>
      <c r="I5522" s="71">
        <f t="shared" si="302"/>
        <v>20</v>
      </c>
      <c r="J5522" s="106" t="s">
        <v>238</v>
      </c>
      <c r="K5522" s="106" t="s">
        <v>961</v>
      </c>
      <c r="L5522" s="100"/>
      <c r="M5522" s="73" t="s">
        <v>91</v>
      </c>
      <c r="N5522" s="107" t="str">
        <f>VLOOKUP(K5522,[1]人員授權表!D$3:G$249,4,0)</f>
        <v>有機</v>
      </c>
      <c r="O5522" s="90" t="str">
        <f>IF(J5522=[1]人員授權表!$C$85,"Casper李羿勳",IF(J5522=[1]人員授權表!$C$188,"Iring陳俊明",IF(J5522=[1]人員授權表!$C$189,"Brian陳泓霖",VLOOKUP(K5522,[1]人員授權表!D$2:E$249,2,FALSE))))</f>
        <v>Casper李羿勳</v>
      </c>
      <c r="P5522" s="105">
        <f t="shared" si="304"/>
        <v>44815</v>
      </c>
      <c r="Q5522" s="75" t="str">
        <f t="shared" si="303"/>
        <v>週日</v>
      </c>
      <c r="R5522" s="116" t="s">
        <v>1854</v>
      </c>
      <c r="AA5522" s="1"/>
    </row>
    <row r="5523" spans="2:27">
      <c r="B5523" s="66">
        <v>44790</v>
      </c>
      <c r="C5523" s="67">
        <v>44803</v>
      </c>
      <c r="D5523" s="68" t="s">
        <v>50</v>
      </c>
      <c r="E5523" s="70" t="s">
        <v>51</v>
      </c>
      <c r="F5523" s="4" t="s">
        <v>2225</v>
      </c>
      <c r="G5523" s="67">
        <v>44797</v>
      </c>
      <c r="H5523" s="101">
        <v>44817</v>
      </c>
      <c r="I5523" s="71">
        <f t="shared" si="302"/>
        <v>20</v>
      </c>
      <c r="J5523" s="72" t="s">
        <v>261</v>
      </c>
      <c r="K5523" s="72" t="s">
        <v>248</v>
      </c>
      <c r="L5523" s="110">
        <v>2</v>
      </c>
      <c r="M5523" s="73" t="s">
        <v>91</v>
      </c>
      <c r="N5523" s="68" t="str">
        <f>VLOOKUP(K5523,[1]人員授權表!D$3:G$249,4,0)</f>
        <v>有機</v>
      </c>
      <c r="O5523" s="70" t="str">
        <f>IF(J5523=[1]人員授權表!$C$85,"Casper李羿勳",IF(J5523=[1]人員授權表!$C$188,"Iring陳俊明",IF(J5523=[1]人員授權表!$C$189,"Brian陳泓霖",VLOOKUP(K5523,[1]人員授權表!D$2:E$249,2,FALSE))))</f>
        <v>Marco陳鴻鈞</v>
      </c>
      <c r="P5523" s="67">
        <f t="shared" si="304"/>
        <v>44815</v>
      </c>
      <c r="Q5523" s="75" t="str">
        <f t="shared" si="303"/>
        <v>週日</v>
      </c>
      <c r="R5523" s="80">
        <v>44806</v>
      </c>
      <c r="AA5523" s="1"/>
    </row>
    <row r="5524" spans="2:27">
      <c r="B5524" s="66">
        <v>44790</v>
      </c>
      <c r="C5524" s="67">
        <v>44799</v>
      </c>
      <c r="D5524" s="68" t="s">
        <v>50</v>
      </c>
      <c r="E5524" s="70" t="s">
        <v>51</v>
      </c>
      <c r="F5524" s="4" t="s">
        <v>2225</v>
      </c>
      <c r="G5524" s="67">
        <v>44797</v>
      </c>
      <c r="H5524" s="101">
        <v>44817</v>
      </c>
      <c r="I5524" s="71">
        <f t="shared" si="302"/>
        <v>20</v>
      </c>
      <c r="J5524" s="72" t="s">
        <v>244</v>
      </c>
      <c r="K5524" s="72" t="s">
        <v>241</v>
      </c>
      <c r="L5524" s="73">
        <v>1</v>
      </c>
      <c r="M5524" s="73" t="s">
        <v>91</v>
      </c>
      <c r="N5524" s="68" t="str">
        <f>VLOOKUP(K5524,[1]人員授權表!D$3:G$249,4,0)</f>
        <v>有機</v>
      </c>
      <c r="O5524" s="70" t="str">
        <f>IF(J5524=[1]人員授權表!$C$85,"Casper李羿勳",IF(J5524=[1]人員授權表!$C$188,"Iring陳俊明",IF(J5524=[1]人員授權表!$C$189,"Brian陳泓霖",VLOOKUP(K5524,[1]人員授權表!D$2:E$249,2,FALSE))))</f>
        <v>Casper李羿勳</v>
      </c>
      <c r="P5524" s="67">
        <f t="shared" si="304"/>
        <v>44815</v>
      </c>
      <c r="Q5524" s="75" t="str">
        <f t="shared" si="303"/>
        <v>週日</v>
      </c>
      <c r="R5524" s="80">
        <v>44811</v>
      </c>
      <c r="AA5524" s="1"/>
    </row>
    <row r="5525" spans="2:27">
      <c r="B5525" s="66">
        <v>44790</v>
      </c>
      <c r="C5525" s="67">
        <v>44799</v>
      </c>
      <c r="D5525" s="68" t="s">
        <v>50</v>
      </c>
      <c r="E5525" s="70" t="s">
        <v>51</v>
      </c>
      <c r="F5525" s="4" t="s">
        <v>2225</v>
      </c>
      <c r="G5525" s="67">
        <v>44797</v>
      </c>
      <c r="H5525" s="101">
        <v>44817</v>
      </c>
      <c r="I5525" s="71">
        <f t="shared" si="302"/>
        <v>20</v>
      </c>
      <c r="J5525" s="72" t="s">
        <v>67</v>
      </c>
      <c r="K5525" s="72" t="s">
        <v>64</v>
      </c>
      <c r="L5525" s="73">
        <v>1</v>
      </c>
      <c r="M5525" s="73" t="s">
        <v>91</v>
      </c>
      <c r="N5525" s="68" t="str">
        <f>VLOOKUP(K5525,[1]人員授權表!D$3:G$249,4,0)</f>
        <v>有機</v>
      </c>
      <c r="O5525" s="70" t="str">
        <f>IF(J5525=[1]人員授權表!$C$85,"Casper李羿勳",IF(J5525=[1]人員授權表!$C$188,"Iring陳俊明",IF(J5525=[1]人員授權表!$C$189,"Brian陳泓霖",VLOOKUP(K5525,[1]人員授權表!D$2:E$249,2,FALSE))))</f>
        <v>Casper李羿勳</v>
      </c>
      <c r="P5525" s="67">
        <f t="shared" si="304"/>
        <v>44815</v>
      </c>
      <c r="Q5525" s="75" t="str">
        <f t="shared" si="303"/>
        <v>週日</v>
      </c>
      <c r="R5525" s="80">
        <v>44811</v>
      </c>
      <c r="AA5525" s="1"/>
    </row>
    <row r="5526" spans="2:27">
      <c r="B5526" s="66">
        <v>44790</v>
      </c>
      <c r="C5526" s="67">
        <v>44799</v>
      </c>
      <c r="D5526" s="68" t="s">
        <v>50</v>
      </c>
      <c r="E5526" s="70" t="s">
        <v>51</v>
      </c>
      <c r="F5526" s="4" t="s">
        <v>2225</v>
      </c>
      <c r="G5526" s="67">
        <v>44797</v>
      </c>
      <c r="H5526" s="101">
        <v>44817</v>
      </c>
      <c r="I5526" s="71">
        <f t="shared" si="302"/>
        <v>20</v>
      </c>
      <c r="J5526" s="72" t="s">
        <v>2226</v>
      </c>
      <c r="K5526" s="72" t="s">
        <v>1484</v>
      </c>
      <c r="L5526" s="73">
        <v>1</v>
      </c>
      <c r="M5526" s="73" t="s">
        <v>91</v>
      </c>
      <c r="N5526" s="68" t="str">
        <f>VLOOKUP(K5526,[1]人員授權表!D$3:G$249,4,0)</f>
        <v>有機</v>
      </c>
      <c r="O5526" s="70" t="str">
        <f>IF(J5526=[1]人員授權表!$C$85,"Casper李羿勳",IF(J5526=[1]人員授權表!$C$188,"Iring陳俊明",IF(J5526=[1]人員授權表!$C$189,"Brian陳泓霖",VLOOKUP(K5526,[1]人員授權表!D$2:E$249,2,FALSE))))</f>
        <v>Marco陳鴻鈞</v>
      </c>
      <c r="P5526" s="67">
        <f t="shared" si="304"/>
        <v>44815</v>
      </c>
      <c r="Q5526" s="75" t="str">
        <f t="shared" si="303"/>
        <v>週日</v>
      </c>
      <c r="R5526" s="80">
        <v>44806</v>
      </c>
      <c r="AA5526" s="1"/>
    </row>
    <row r="5527" spans="2:27">
      <c r="B5527" s="66">
        <v>44790</v>
      </c>
      <c r="C5527" s="67">
        <v>44803</v>
      </c>
      <c r="D5527" s="68" t="s">
        <v>50</v>
      </c>
      <c r="E5527" s="70" t="s">
        <v>51</v>
      </c>
      <c r="F5527" s="4" t="s">
        <v>2225</v>
      </c>
      <c r="G5527" s="67">
        <v>44797</v>
      </c>
      <c r="H5527" s="101">
        <v>44817</v>
      </c>
      <c r="I5527" s="71">
        <f t="shared" si="302"/>
        <v>20</v>
      </c>
      <c r="J5527" s="72" t="s">
        <v>1312</v>
      </c>
      <c r="K5527" s="72" t="s">
        <v>1313</v>
      </c>
      <c r="L5527" s="110">
        <v>2</v>
      </c>
      <c r="M5527" s="73" t="s">
        <v>91</v>
      </c>
      <c r="N5527" s="68" t="str">
        <f>VLOOKUP(K5527,[1]人員授權表!D$3:G$249,4,0)</f>
        <v>有機</v>
      </c>
      <c r="O5527" s="70" t="str">
        <f>IF(J5527=[1]人員授權表!$C$85,"Casper李羿勳",IF(J5527=[1]人員授權表!$C$188,"Iring陳俊明",IF(J5527=[1]人員授權表!$C$189,"Brian陳泓霖",VLOOKUP(K5527,[1]人員授權表!D$2:E$249,2,FALSE))))</f>
        <v>Casper李羿勳</v>
      </c>
      <c r="P5527" s="67">
        <f t="shared" si="304"/>
        <v>44815</v>
      </c>
      <c r="Q5527" s="75" t="str">
        <f t="shared" si="303"/>
        <v>週日</v>
      </c>
      <c r="R5527" s="80">
        <v>44813</v>
      </c>
      <c r="AA5527" s="1"/>
    </row>
    <row r="5528" spans="2:27">
      <c r="B5528" s="66">
        <v>44790</v>
      </c>
      <c r="C5528" s="67">
        <v>44799</v>
      </c>
      <c r="D5528" s="68" t="s">
        <v>50</v>
      </c>
      <c r="E5528" s="70" t="s">
        <v>51</v>
      </c>
      <c r="F5528" s="4" t="s">
        <v>2227</v>
      </c>
      <c r="G5528" s="67">
        <v>44797</v>
      </c>
      <c r="H5528" s="101">
        <v>44817</v>
      </c>
      <c r="I5528" s="71">
        <f t="shared" si="302"/>
        <v>20</v>
      </c>
      <c r="J5528" s="72" t="s">
        <v>243</v>
      </c>
      <c r="K5528" s="72" t="s">
        <v>241</v>
      </c>
      <c r="L5528" s="73">
        <v>1</v>
      </c>
      <c r="M5528" s="73" t="s">
        <v>91</v>
      </c>
      <c r="N5528" s="68" t="str">
        <f>VLOOKUP(K5528,[1]人員授權表!D$3:G$249,4,0)</f>
        <v>有機</v>
      </c>
      <c r="O5528" s="70" t="str">
        <f>IF(J5528=[1]人員授權表!$C$85,"Casper李羿勳",IF(J5528=[1]人員授權表!$C$188,"Iring陳俊明",IF(J5528=[1]人員授權表!$C$189,"Brian陳泓霖",VLOOKUP(K5528,[1]人員授權表!D$2:E$249,2,FALSE))))</f>
        <v>Casper李羿勳</v>
      </c>
      <c r="P5528" s="67">
        <f t="shared" si="304"/>
        <v>44815</v>
      </c>
      <c r="Q5528" s="75" t="str">
        <f t="shared" si="303"/>
        <v>週日</v>
      </c>
      <c r="R5528" s="80">
        <v>44811</v>
      </c>
      <c r="AA5528" s="1"/>
    </row>
    <row r="5529" spans="2:27">
      <c r="B5529" s="66">
        <v>44790</v>
      </c>
      <c r="C5529" s="67">
        <v>44799</v>
      </c>
      <c r="D5529" s="68" t="s">
        <v>50</v>
      </c>
      <c r="E5529" s="70" t="s">
        <v>51</v>
      </c>
      <c r="F5529" s="4" t="s">
        <v>2227</v>
      </c>
      <c r="G5529" s="67">
        <v>44797</v>
      </c>
      <c r="H5529" s="101">
        <v>44817</v>
      </c>
      <c r="I5529" s="71">
        <f t="shared" si="302"/>
        <v>20</v>
      </c>
      <c r="J5529" s="72" t="s">
        <v>261</v>
      </c>
      <c r="K5529" s="72" t="s">
        <v>248</v>
      </c>
      <c r="L5529" s="73">
        <v>1</v>
      </c>
      <c r="M5529" s="73" t="s">
        <v>91</v>
      </c>
      <c r="N5529" s="68" t="str">
        <f>VLOOKUP(K5529,[1]人員授權表!D$3:G$249,4,0)</f>
        <v>有機</v>
      </c>
      <c r="O5529" s="70" t="str">
        <f>IF(J5529=[1]人員授權表!$C$85,"Casper李羿勳",IF(J5529=[1]人員授權表!$C$188,"Iring陳俊明",IF(J5529=[1]人員授權表!$C$189,"Brian陳泓霖",VLOOKUP(K5529,[1]人員授權表!D$2:E$249,2,FALSE))))</f>
        <v>Marco陳鴻鈞</v>
      </c>
      <c r="P5529" s="67">
        <f t="shared" si="304"/>
        <v>44815</v>
      </c>
      <c r="Q5529" s="75" t="str">
        <f t="shared" si="303"/>
        <v>週日</v>
      </c>
      <c r="R5529" s="80">
        <v>44806</v>
      </c>
      <c r="AA5529" s="1"/>
    </row>
    <row r="5530" spans="2:27">
      <c r="B5530" s="66">
        <v>44790</v>
      </c>
      <c r="C5530" s="67">
        <v>44799</v>
      </c>
      <c r="D5530" s="68" t="s">
        <v>50</v>
      </c>
      <c r="E5530" s="70" t="s">
        <v>51</v>
      </c>
      <c r="F5530" s="4" t="s">
        <v>2227</v>
      </c>
      <c r="G5530" s="67">
        <v>44797</v>
      </c>
      <c r="H5530" s="101">
        <v>44817</v>
      </c>
      <c r="I5530" s="71">
        <f t="shared" si="302"/>
        <v>20</v>
      </c>
      <c r="J5530" s="72" t="s">
        <v>1310</v>
      </c>
      <c r="K5530" s="72" t="s">
        <v>1484</v>
      </c>
      <c r="L5530" s="73">
        <v>1</v>
      </c>
      <c r="M5530" s="73" t="s">
        <v>91</v>
      </c>
      <c r="N5530" s="68" t="str">
        <f>VLOOKUP(K5530,[1]人員授權表!D$3:G$249,4,0)</f>
        <v>有機</v>
      </c>
      <c r="O5530" s="70" t="str">
        <f>IF(J5530=[1]人員授權表!$C$85,"Casper李羿勳",IF(J5530=[1]人員授權表!$C$188,"Iring陳俊明",IF(J5530=[1]人員授權表!$C$189,"Brian陳泓霖",VLOOKUP(K5530,[1]人員授權表!D$2:E$249,2,FALSE))))</f>
        <v>Marco陳鴻鈞</v>
      </c>
      <c r="P5530" s="67">
        <f t="shared" si="304"/>
        <v>44815</v>
      </c>
      <c r="Q5530" s="75" t="str">
        <f t="shared" si="303"/>
        <v>週日</v>
      </c>
      <c r="R5530" s="80">
        <v>44806</v>
      </c>
      <c r="AA5530" s="1"/>
    </row>
    <row r="5531" spans="2:27">
      <c r="B5531" s="66">
        <v>44790</v>
      </c>
      <c r="C5531" s="67">
        <v>44799</v>
      </c>
      <c r="D5531" s="68" t="s">
        <v>50</v>
      </c>
      <c r="E5531" s="70" t="s">
        <v>51</v>
      </c>
      <c r="F5531" s="4" t="s">
        <v>2227</v>
      </c>
      <c r="G5531" s="67">
        <v>44797</v>
      </c>
      <c r="H5531" s="101">
        <v>44817</v>
      </c>
      <c r="I5531" s="71">
        <f t="shared" si="302"/>
        <v>20</v>
      </c>
      <c r="J5531" s="72" t="s">
        <v>1312</v>
      </c>
      <c r="K5531" s="72" t="s">
        <v>1313</v>
      </c>
      <c r="L5531" s="73">
        <v>1</v>
      </c>
      <c r="M5531" s="73" t="s">
        <v>91</v>
      </c>
      <c r="N5531" s="68" t="str">
        <f>VLOOKUP(K5531,[1]人員授權表!D$3:G$249,4,0)</f>
        <v>有機</v>
      </c>
      <c r="O5531" s="70" t="str">
        <f>IF(J5531=[1]人員授權表!$C$85,"Casper李羿勳",IF(J5531=[1]人員授權表!$C$188,"Iring陳俊明",IF(J5531=[1]人員授權表!$C$189,"Brian陳泓霖",VLOOKUP(K5531,[1]人員授權表!D$2:E$249,2,FALSE))))</f>
        <v>Casper李羿勳</v>
      </c>
      <c r="P5531" s="67">
        <f t="shared" si="304"/>
        <v>44815</v>
      </c>
      <c r="Q5531" s="75" t="str">
        <f t="shared" si="303"/>
        <v>週日</v>
      </c>
      <c r="R5531" s="80">
        <v>44813</v>
      </c>
      <c r="AA5531" s="1"/>
    </row>
    <row r="5532" spans="2:27">
      <c r="B5532" s="66">
        <v>44790</v>
      </c>
      <c r="D5532" s="68" t="s">
        <v>50</v>
      </c>
      <c r="E5532" s="70" t="s">
        <v>51</v>
      </c>
      <c r="F5532" s="4" t="s">
        <v>2228</v>
      </c>
      <c r="G5532" s="67">
        <v>44798</v>
      </c>
      <c r="H5532" s="67">
        <v>44817</v>
      </c>
      <c r="I5532" s="71">
        <f t="shared" si="302"/>
        <v>19</v>
      </c>
      <c r="J5532" s="72" t="s">
        <v>60</v>
      </c>
      <c r="K5532" s="72" t="s">
        <v>61</v>
      </c>
      <c r="L5532" s="73">
        <v>2</v>
      </c>
      <c r="M5532" s="73" t="s">
        <v>91</v>
      </c>
      <c r="N5532" s="68" t="str">
        <f>VLOOKUP(K5532,[1]人員授權表!D$3:G$249,4,0)</f>
        <v>有機</v>
      </c>
      <c r="O5532" s="70" t="str">
        <f>IF(J5532=[1]人員授權表!$C$85,"Casper李羿勳",IF(J5532=[1]人員授權表!$C$188,"Iring陳俊明",IF(J5532=[1]人員授權表!$C$189,"Brian陳泓霖",VLOOKUP(K5532,[1]人員授權表!D$2:E$249,2,FALSE))))</f>
        <v>Marco陳鴻鈞</v>
      </c>
      <c r="P5532" s="67">
        <f t="shared" si="304"/>
        <v>44815</v>
      </c>
      <c r="Q5532" s="75" t="str">
        <f t="shared" si="303"/>
        <v>週日</v>
      </c>
      <c r="R5532" s="80">
        <v>44810</v>
      </c>
      <c r="AA5532" s="1"/>
    </row>
    <row r="5533" spans="2:27">
      <c r="B5533" s="66">
        <v>44790</v>
      </c>
      <c r="D5533" s="68" t="s">
        <v>50</v>
      </c>
      <c r="E5533" s="70" t="s">
        <v>51</v>
      </c>
      <c r="F5533" s="4" t="s">
        <v>2228</v>
      </c>
      <c r="G5533" s="67">
        <v>44798</v>
      </c>
      <c r="H5533" s="67">
        <v>44817</v>
      </c>
      <c r="I5533" s="71">
        <f t="shared" si="302"/>
        <v>19</v>
      </c>
      <c r="J5533" s="72" t="s">
        <v>53</v>
      </c>
      <c r="K5533" s="72" t="s">
        <v>54</v>
      </c>
      <c r="L5533" s="73">
        <v>2</v>
      </c>
      <c r="M5533" s="73" t="s">
        <v>91</v>
      </c>
      <c r="N5533" s="68" t="str">
        <f>VLOOKUP(K5533,[1]人員授權表!D$3:G$249,4,0)</f>
        <v>有機</v>
      </c>
      <c r="O5533" s="70" t="str">
        <f>IF(J5533=[1]人員授權表!$C$85,"Casper李羿勳",IF(J5533=[1]人員授權表!$C$188,"Iring陳俊明",IF(J5533=[1]人員授權表!$C$189,"Brian陳泓霖",VLOOKUP(K5533,[1]人員授權表!D$2:E$249,2,FALSE))))</f>
        <v>Marco陳鴻鈞</v>
      </c>
      <c r="P5533" s="67">
        <f t="shared" si="304"/>
        <v>44815</v>
      </c>
      <c r="Q5533" s="75" t="str">
        <f t="shared" si="303"/>
        <v>週日</v>
      </c>
      <c r="R5533" s="80">
        <v>44810</v>
      </c>
      <c r="AA5533" s="1"/>
    </row>
    <row r="5534" spans="2:27">
      <c r="B5534" s="66">
        <v>44790</v>
      </c>
      <c r="D5534" s="68" t="s">
        <v>50</v>
      </c>
      <c r="E5534" s="70" t="s">
        <v>51</v>
      </c>
      <c r="F5534" s="4" t="s">
        <v>2228</v>
      </c>
      <c r="G5534" s="67">
        <v>44798</v>
      </c>
      <c r="H5534" s="67">
        <v>44817</v>
      </c>
      <c r="I5534" s="71">
        <f t="shared" si="302"/>
        <v>19</v>
      </c>
      <c r="J5534" s="72" t="s">
        <v>246</v>
      </c>
      <c r="K5534" s="72" t="s">
        <v>241</v>
      </c>
      <c r="L5534" s="73">
        <v>1</v>
      </c>
      <c r="M5534" s="73" t="s">
        <v>91</v>
      </c>
      <c r="N5534" s="68" t="str">
        <f>VLOOKUP(K5534,[1]人員授權表!D$3:G$249,4,0)</f>
        <v>有機</v>
      </c>
      <c r="O5534" s="70" t="str">
        <f>IF(J5534=[1]人員授權表!$C$85,"Casper李羿勳",IF(J5534=[1]人員授權表!$C$188,"Iring陳俊明",IF(J5534=[1]人員授權表!$C$189,"Brian陳泓霖",VLOOKUP(K5534,[1]人員授權表!D$2:E$249,2,FALSE))))</f>
        <v>Casper李羿勳</v>
      </c>
      <c r="P5534" s="67">
        <f t="shared" si="304"/>
        <v>44815</v>
      </c>
      <c r="Q5534" s="75" t="str">
        <f t="shared" si="303"/>
        <v>週日</v>
      </c>
      <c r="R5534" s="80">
        <v>44813</v>
      </c>
      <c r="AA5534" s="1"/>
    </row>
    <row r="5535" spans="2:27">
      <c r="B5535" s="66">
        <v>44790</v>
      </c>
      <c r="D5535" s="68" t="s">
        <v>50</v>
      </c>
      <c r="E5535" s="70" t="s">
        <v>51</v>
      </c>
      <c r="F5535" s="4" t="s">
        <v>2228</v>
      </c>
      <c r="G5535" s="67">
        <v>44798</v>
      </c>
      <c r="H5535" s="67">
        <v>44817</v>
      </c>
      <c r="I5535" s="71">
        <f t="shared" si="302"/>
        <v>19</v>
      </c>
      <c r="J5535" s="72" t="s">
        <v>240</v>
      </c>
      <c r="K5535" s="72" t="s">
        <v>248</v>
      </c>
      <c r="L5535" s="73">
        <v>1</v>
      </c>
      <c r="M5535" s="73" t="s">
        <v>91</v>
      </c>
      <c r="N5535" s="68" t="str">
        <f>VLOOKUP(K5535,[1]人員授權表!D$3:G$249,4,0)</f>
        <v>有機</v>
      </c>
      <c r="O5535" s="70" t="str">
        <f>IF(J5535=[1]人員授權表!$C$85,"Casper李羿勳",IF(J5535=[1]人員授權表!$C$188,"Iring陳俊明",IF(J5535=[1]人員授權表!$C$189,"Brian陳泓霖",VLOOKUP(K5535,[1]人員授權表!D$2:E$249,2,FALSE))))</f>
        <v>Marco陳鴻鈞</v>
      </c>
      <c r="P5535" s="67">
        <f t="shared" si="304"/>
        <v>44815</v>
      </c>
      <c r="Q5535" s="75" t="str">
        <f t="shared" si="303"/>
        <v>週日</v>
      </c>
      <c r="R5535" s="80">
        <v>44813</v>
      </c>
      <c r="AA5535" s="1"/>
    </row>
    <row r="5536" spans="2:27">
      <c r="B5536" s="66">
        <v>44790</v>
      </c>
      <c r="D5536" s="68" t="s">
        <v>50</v>
      </c>
      <c r="E5536" s="70" t="s">
        <v>51</v>
      </c>
      <c r="F5536" s="4" t="s">
        <v>2228</v>
      </c>
      <c r="G5536" s="67">
        <v>44798</v>
      </c>
      <c r="H5536" s="67">
        <v>44817</v>
      </c>
      <c r="I5536" s="71">
        <f t="shared" si="302"/>
        <v>19</v>
      </c>
      <c r="J5536" s="72" t="s">
        <v>66</v>
      </c>
      <c r="K5536" s="72" t="s">
        <v>64</v>
      </c>
      <c r="L5536" s="73">
        <v>2</v>
      </c>
      <c r="M5536" s="73" t="s">
        <v>91</v>
      </c>
      <c r="N5536" s="68" t="str">
        <f>VLOOKUP(K5536,[1]人員授權表!D$3:G$249,4,0)</f>
        <v>有機</v>
      </c>
      <c r="O5536" s="70" t="str">
        <f>IF(J5536=[1]人員授權表!$C$85,"Casper李羿勳",IF(J5536=[1]人員授權表!$C$188,"Iring陳俊明",IF(J5536=[1]人員授權表!$C$189,"Brian陳泓霖",VLOOKUP(K5536,[1]人員授權表!D$2:E$249,2,FALSE))))</f>
        <v>Casper李羿勳</v>
      </c>
      <c r="P5536" s="67">
        <f t="shared" si="304"/>
        <v>44815</v>
      </c>
      <c r="Q5536" s="75" t="str">
        <f t="shared" si="303"/>
        <v>週日</v>
      </c>
      <c r="R5536" s="80">
        <v>44811</v>
      </c>
      <c r="AA5536" s="1"/>
    </row>
    <row r="5537" spans="2:28">
      <c r="B5537" s="66">
        <v>44790</v>
      </c>
      <c r="D5537" s="68" t="s">
        <v>50</v>
      </c>
      <c r="E5537" s="70" t="s">
        <v>51</v>
      </c>
      <c r="F5537" s="4" t="s">
        <v>2228</v>
      </c>
      <c r="G5537" s="67">
        <v>44798</v>
      </c>
      <c r="H5537" s="67">
        <v>44817</v>
      </c>
      <c r="I5537" s="71">
        <f t="shared" si="302"/>
        <v>19</v>
      </c>
      <c r="J5537" s="72" t="s">
        <v>261</v>
      </c>
      <c r="K5537" s="72" t="s">
        <v>248</v>
      </c>
      <c r="L5537" s="73">
        <v>1</v>
      </c>
      <c r="M5537" s="73" t="s">
        <v>91</v>
      </c>
      <c r="N5537" s="68" t="str">
        <f>VLOOKUP(K5537,[1]人員授權表!D$3:G$249,4,0)</f>
        <v>有機</v>
      </c>
      <c r="O5537" s="70" t="str">
        <f>IF(J5537=[1]人員授權表!$C$85,"Casper李羿勳",IF(J5537=[1]人員授權表!$C$188,"Iring陳俊明",IF(J5537=[1]人員授權表!$C$189,"Brian陳泓霖",VLOOKUP(K5537,[1]人員授權表!D$2:E$249,2,FALSE))))</f>
        <v>Marco陳鴻鈞</v>
      </c>
      <c r="P5537" s="67">
        <f t="shared" si="304"/>
        <v>44815</v>
      </c>
      <c r="Q5537" s="75" t="str">
        <f t="shared" si="303"/>
        <v>週日</v>
      </c>
      <c r="R5537" s="80">
        <v>44813</v>
      </c>
      <c r="AA5537" s="1"/>
    </row>
    <row r="5538" spans="2:28">
      <c r="B5538" s="66">
        <v>44790</v>
      </c>
      <c r="D5538" s="68" t="s">
        <v>50</v>
      </c>
      <c r="E5538" s="70" t="s">
        <v>51</v>
      </c>
      <c r="F5538" s="4" t="s">
        <v>2228</v>
      </c>
      <c r="G5538" s="67">
        <v>44798</v>
      </c>
      <c r="H5538" s="67">
        <v>44817</v>
      </c>
      <c r="I5538" s="71">
        <f t="shared" si="302"/>
        <v>19</v>
      </c>
      <c r="J5538" s="72" t="s">
        <v>244</v>
      </c>
      <c r="K5538" s="72" t="s">
        <v>241</v>
      </c>
      <c r="L5538" s="73">
        <v>1</v>
      </c>
      <c r="M5538" s="73" t="s">
        <v>91</v>
      </c>
      <c r="N5538" s="68" t="str">
        <f>VLOOKUP(K5538,[1]人員授權表!D$3:G$249,4,0)</f>
        <v>有機</v>
      </c>
      <c r="O5538" s="70" t="str">
        <f>IF(J5538=[1]人員授權表!$C$85,"Casper李羿勳",IF(J5538=[1]人員授權表!$C$188,"Iring陳俊明",IF(J5538=[1]人員授權表!$C$189,"Brian陳泓霖",VLOOKUP(K5538,[1]人員授權表!D$2:E$249,2,FALSE))))</f>
        <v>Casper李羿勳</v>
      </c>
      <c r="P5538" s="67">
        <f t="shared" si="304"/>
        <v>44815</v>
      </c>
      <c r="Q5538" s="75" t="str">
        <f t="shared" si="303"/>
        <v>週日</v>
      </c>
      <c r="R5538" s="80">
        <v>44813</v>
      </c>
      <c r="AA5538" s="1"/>
    </row>
    <row r="5539" spans="2:28">
      <c r="B5539" s="66">
        <v>44790</v>
      </c>
      <c r="D5539" s="68" t="s">
        <v>50</v>
      </c>
      <c r="E5539" s="70" t="s">
        <v>51</v>
      </c>
      <c r="F5539" s="4" t="s">
        <v>2228</v>
      </c>
      <c r="G5539" s="67">
        <v>44798</v>
      </c>
      <c r="H5539" s="67">
        <v>44817</v>
      </c>
      <c r="I5539" s="71">
        <f t="shared" si="302"/>
        <v>19</v>
      </c>
      <c r="J5539" s="72" t="s">
        <v>616</v>
      </c>
      <c r="K5539" s="72" t="s">
        <v>617</v>
      </c>
      <c r="L5539" s="73">
        <v>1</v>
      </c>
      <c r="M5539" s="73" t="s">
        <v>91</v>
      </c>
      <c r="N5539" s="68" t="str">
        <f>VLOOKUP(K5539,[1]人員授權表!D$3:G$249,4,0)</f>
        <v>有機</v>
      </c>
      <c r="O5539" s="70" t="str">
        <f>IF(J5539=[1]人員授權表!$C$85,"Casper李羿勳",IF(J5539=[1]人員授權表!$C$188,"Iring陳俊明",IF(J5539=[1]人員授權表!$C$189,"Brian陳泓霖",VLOOKUP(K5539,[1]人員授權表!D$2:E$249,2,FALSE))))</f>
        <v>Casper李羿勳</v>
      </c>
      <c r="P5539" s="67">
        <f t="shared" si="304"/>
        <v>44815</v>
      </c>
      <c r="Q5539" s="75" t="str">
        <f t="shared" si="303"/>
        <v>週日</v>
      </c>
      <c r="R5539" s="80">
        <v>44813</v>
      </c>
      <c r="AA5539" s="1"/>
    </row>
    <row r="5540" spans="2:28">
      <c r="B5540" s="66">
        <v>44790</v>
      </c>
      <c r="D5540" s="68" t="s">
        <v>50</v>
      </c>
      <c r="E5540" s="70" t="s">
        <v>51</v>
      </c>
      <c r="F5540" s="4" t="s">
        <v>2228</v>
      </c>
      <c r="G5540" s="67">
        <v>44798</v>
      </c>
      <c r="H5540" s="67">
        <v>44817</v>
      </c>
      <c r="I5540" s="71">
        <f t="shared" si="302"/>
        <v>19</v>
      </c>
      <c r="J5540" s="72" t="s">
        <v>425</v>
      </c>
      <c r="K5540" s="72" t="s">
        <v>426</v>
      </c>
      <c r="L5540" s="73">
        <v>1</v>
      </c>
      <c r="M5540" s="73" t="s">
        <v>91</v>
      </c>
      <c r="N5540" s="68" t="str">
        <f>VLOOKUP(K5540,[1]人員授權表!D$3:G$249,4,0)</f>
        <v>有機</v>
      </c>
      <c r="O5540" s="70" t="str">
        <f>IF(J5540=[1]人員授權表!$C$85,"Casper李羿勳",IF(J5540=[1]人員授權表!$C$188,"Iring陳俊明",IF(J5540=[1]人員授權表!$C$189,"Brian陳泓霖",VLOOKUP(K5540,[1]人員授權表!D$2:E$249,2,FALSE))))</f>
        <v>Mei林春美</v>
      </c>
      <c r="P5540" s="67">
        <f t="shared" si="304"/>
        <v>44815</v>
      </c>
      <c r="Q5540" s="75" t="str">
        <f t="shared" si="303"/>
        <v>週日</v>
      </c>
      <c r="R5540" s="80">
        <v>44812</v>
      </c>
      <c r="AA5540" s="1"/>
    </row>
    <row r="5541" spans="2:28">
      <c r="B5541" s="66">
        <v>44790</v>
      </c>
      <c r="D5541" s="68" t="s">
        <v>50</v>
      </c>
      <c r="E5541" s="70" t="s">
        <v>51</v>
      </c>
      <c r="F5541" s="4" t="s">
        <v>2228</v>
      </c>
      <c r="G5541" s="67">
        <v>44798</v>
      </c>
      <c r="H5541" s="67">
        <v>44817</v>
      </c>
      <c r="I5541" s="71">
        <f t="shared" si="302"/>
        <v>19</v>
      </c>
      <c r="J5541" s="72" t="s">
        <v>1154</v>
      </c>
      <c r="K5541" s="72" t="s">
        <v>1000</v>
      </c>
      <c r="L5541" s="73">
        <v>1</v>
      </c>
      <c r="M5541" s="73" t="s">
        <v>91</v>
      </c>
      <c r="N5541" s="68" t="str">
        <f>VLOOKUP(K5541,[1]人員授權表!D$3:G$249,4,0)</f>
        <v>有機</v>
      </c>
      <c r="O5541" s="70" t="str">
        <f>IF(J5541=[1]人員授權表!$C$85,"Casper李羿勳",IF(J5541=[1]人員授權表!$C$188,"Iring陳俊明",IF(J5541=[1]人員授權表!$C$189,"Brian陳泓霖",VLOOKUP(K5541,[1]人員授權表!D$2:E$249,2,FALSE))))</f>
        <v>Mei林春美</v>
      </c>
      <c r="P5541" s="67">
        <f t="shared" si="304"/>
        <v>44815</v>
      </c>
      <c r="Q5541" s="75" t="str">
        <f t="shared" si="303"/>
        <v>週日</v>
      </c>
      <c r="R5541" s="80">
        <v>44812</v>
      </c>
      <c r="AA5541" s="1"/>
    </row>
    <row r="5542" spans="2:28">
      <c r="B5542" s="66">
        <v>44790</v>
      </c>
      <c r="D5542" s="68" t="s">
        <v>50</v>
      </c>
      <c r="E5542" s="70" t="s">
        <v>51</v>
      </c>
      <c r="F5542" s="4" t="s">
        <v>2229</v>
      </c>
      <c r="G5542" s="67">
        <v>44798</v>
      </c>
      <c r="H5542" s="67">
        <v>44817</v>
      </c>
      <c r="I5542" s="71">
        <f t="shared" si="302"/>
        <v>19</v>
      </c>
      <c r="J5542" s="72" t="s">
        <v>60</v>
      </c>
      <c r="K5542" s="72" t="s">
        <v>61</v>
      </c>
      <c r="L5542" s="73">
        <v>1</v>
      </c>
      <c r="M5542" s="73" t="s">
        <v>91</v>
      </c>
      <c r="N5542" s="68" t="str">
        <f>VLOOKUP(K5542,[1]人員授權表!D$3:G$249,4,0)</f>
        <v>有機</v>
      </c>
      <c r="O5542" s="70" t="str">
        <f>IF(J5542=[1]人員授權表!$C$85,"Casper李羿勳",IF(J5542=[1]人員授權表!$C$188,"Iring陳俊明",IF(J5542=[1]人員授權表!$C$189,"Brian陳泓霖",VLOOKUP(K5542,[1]人員授權表!D$2:E$249,2,FALSE))))</f>
        <v>Marco陳鴻鈞</v>
      </c>
      <c r="P5542" s="67">
        <f t="shared" si="304"/>
        <v>44815</v>
      </c>
      <c r="Q5542" s="75" t="str">
        <f t="shared" si="303"/>
        <v>週日</v>
      </c>
      <c r="R5542" s="80">
        <v>44810</v>
      </c>
      <c r="AA5542" s="1"/>
    </row>
    <row r="5543" spans="2:28">
      <c r="B5543" s="66">
        <v>44790</v>
      </c>
      <c r="D5543" s="68" t="s">
        <v>50</v>
      </c>
      <c r="E5543" s="70" t="s">
        <v>51</v>
      </c>
      <c r="F5543" s="4" t="s">
        <v>2229</v>
      </c>
      <c r="G5543" s="67">
        <v>44798</v>
      </c>
      <c r="H5543" s="67">
        <v>44817</v>
      </c>
      <c r="I5543" s="71">
        <f t="shared" si="302"/>
        <v>19</v>
      </c>
      <c r="J5543" s="72" t="s">
        <v>2100</v>
      </c>
      <c r="K5543" s="72" t="s">
        <v>426</v>
      </c>
      <c r="L5543" s="73">
        <v>1</v>
      </c>
      <c r="M5543" s="73" t="s">
        <v>91</v>
      </c>
      <c r="N5543" s="68" t="str">
        <f>VLOOKUP(K5543,[1]人員授權表!D$3:G$249,4,0)</f>
        <v>有機</v>
      </c>
      <c r="O5543" s="70" t="str">
        <f>IF(J5543=[1]人員授權表!$C$85,"Casper李羿勳",IF(J5543=[1]人員授權表!$C$188,"Iring陳俊明",IF(J5543=[1]人員授權表!$C$189,"Brian陳泓霖",VLOOKUP(K5543,[1]人員授權表!D$2:E$249,2,FALSE))))</f>
        <v>Mei林春美</v>
      </c>
      <c r="P5543" s="67">
        <f t="shared" si="304"/>
        <v>44815</v>
      </c>
      <c r="Q5543" s="75" t="str">
        <f t="shared" si="303"/>
        <v>週日</v>
      </c>
      <c r="R5543" s="80">
        <v>44812</v>
      </c>
      <c r="AA5543" s="1"/>
    </row>
    <row r="5544" spans="2:28">
      <c r="B5544" s="66">
        <v>44790</v>
      </c>
      <c r="D5544" s="68" t="s">
        <v>50</v>
      </c>
      <c r="E5544" s="70" t="s">
        <v>51</v>
      </c>
      <c r="F5544" s="4" t="s">
        <v>2229</v>
      </c>
      <c r="G5544" s="67">
        <v>44798</v>
      </c>
      <c r="H5544" s="67">
        <v>44817</v>
      </c>
      <c r="I5544" s="71">
        <f t="shared" si="302"/>
        <v>19</v>
      </c>
      <c r="J5544" s="72" t="s">
        <v>999</v>
      </c>
      <c r="K5544" s="72" t="s">
        <v>1000</v>
      </c>
      <c r="L5544" s="73">
        <v>1</v>
      </c>
      <c r="M5544" s="73" t="s">
        <v>91</v>
      </c>
      <c r="N5544" s="68" t="str">
        <f>VLOOKUP(K5544,[1]人員授權表!D$3:G$249,4,0)</f>
        <v>有機</v>
      </c>
      <c r="O5544" s="70" t="str">
        <f>IF(J5544=[1]人員授權表!$C$85,"Casper李羿勳",IF(J5544=[1]人員授權表!$C$188,"Iring陳俊明",IF(J5544=[1]人員授權表!$C$189,"Brian陳泓霖",VLOOKUP(K5544,[1]人員授權表!D$2:E$249,2,FALSE))))</f>
        <v>Mei林春美</v>
      </c>
      <c r="P5544" s="67">
        <f t="shared" si="304"/>
        <v>44815</v>
      </c>
      <c r="Q5544" s="75" t="str">
        <f t="shared" si="303"/>
        <v>週日</v>
      </c>
      <c r="R5544" s="80">
        <v>44812</v>
      </c>
      <c r="AA5544" s="1"/>
    </row>
    <row r="5545" spans="2:28">
      <c r="B5545" s="66">
        <v>44790</v>
      </c>
      <c r="D5545" s="68" t="s">
        <v>50</v>
      </c>
      <c r="E5545" s="70" t="s">
        <v>51</v>
      </c>
      <c r="F5545" s="4" t="s">
        <v>2229</v>
      </c>
      <c r="G5545" s="67">
        <v>44798</v>
      </c>
      <c r="H5545" s="67">
        <v>44817</v>
      </c>
      <c r="I5545" s="71">
        <f t="shared" si="302"/>
        <v>19</v>
      </c>
      <c r="J5545" s="72" t="s">
        <v>540</v>
      </c>
      <c r="K5545" s="72" t="s">
        <v>541</v>
      </c>
      <c r="L5545" s="73">
        <v>1</v>
      </c>
      <c r="M5545" s="73" t="s">
        <v>91</v>
      </c>
      <c r="N5545" s="68" t="str">
        <f>VLOOKUP(K5545,[1]人員授權表!D$3:G$249,4,0)</f>
        <v>有機</v>
      </c>
      <c r="O5545" s="70" t="str">
        <f>IF(J5545=[1]人員授權表!$C$85,"Casper李羿勳",IF(J5545=[1]人員授權表!$C$188,"Iring陳俊明",IF(J5545=[1]人員授權表!$C$189,"Brian陳泓霖",VLOOKUP(K5545,[1]人員授權表!D$2:E$249,2,FALSE))))</f>
        <v>Casper李羿勳</v>
      </c>
      <c r="P5545" s="67">
        <f t="shared" si="304"/>
        <v>44815</v>
      </c>
      <c r="Q5545" s="75" t="str">
        <f t="shared" si="303"/>
        <v>週日</v>
      </c>
      <c r="R5545" s="80">
        <v>44813</v>
      </c>
      <c r="AA5545" s="1"/>
    </row>
    <row r="5546" spans="2:28">
      <c r="B5546" s="66">
        <v>44790</v>
      </c>
      <c r="D5546" s="68" t="s">
        <v>50</v>
      </c>
      <c r="E5546" s="70" t="s">
        <v>51</v>
      </c>
      <c r="F5546" s="4" t="s">
        <v>2230</v>
      </c>
      <c r="G5546" s="67">
        <v>44799</v>
      </c>
      <c r="H5546" s="67">
        <v>44817</v>
      </c>
      <c r="I5546" s="71">
        <f t="shared" si="302"/>
        <v>18</v>
      </c>
      <c r="J5546" s="72" t="s">
        <v>242</v>
      </c>
      <c r="K5546" s="72" t="s">
        <v>241</v>
      </c>
      <c r="L5546" s="73">
        <v>1</v>
      </c>
      <c r="M5546" s="73" t="s">
        <v>91</v>
      </c>
      <c r="N5546" s="68" t="str">
        <f>VLOOKUP(K5546,[1]人員授權表!D$3:G$249,4,0)</f>
        <v>有機</v>
      </c>
      <c r="O5546" s="70" t="str">
        <f>IF(J5546=[1]人員授權表!$C$85,"Casper李羿勳",IF(J5546=[1]人員授權表!$C$188,"Iring陳俊明",IF(J5546=[1]人員授權表!$C$189,"Brian陳泓霖",VLOOKUP(K5546,[1]人員授權表!D$2:E$249,2,FALSE))))</f>
        <v>Casper李羿勳</v>
      </c>
      <c r="P5546" s="67">
        <f t="shared" si="304"/>
        <v>44815</v>
      </c>
      <c r="Q5546" s="75" t="str">
        <f t="shared" si="303"/>
        <v>週日</v>
      </c>
      <c r="R5546" s="80">
        <v>44813</v>
      </c>
      <c r="AA5546" s="1"/>
    </row>
    <row r="5547" spans="2:28">
      <c r="B5547" s="66">
        <v>44790</v>
      </c>
      <c r="D5547" s="68" t="s">
        <v>50</v>
      </c>
      <c r="E5547" s="70" t="s">
        <v>51</v>
      </c>
      <c r="F5547" s="4" t="s">
        <v>2231</v>
      </c>
      <c r="G5547" s="67">
        <v>44799</v>
      </c>
      <c r="H5547" s="67">
        <v>44817</v>
      </c>
      <c r="I5547" s="71">
        <f t="shared" si="302"/>
        <v>18</v>
      </c>
      <c r="J5547" s="72" t="s">
        <v>2232</v>
      </c>
      <c r="K5547" s="72" t="s">
        <v>1091</v>
      </c>
      <c r="L5547" s="73">
        <v>1</v>
      </c>
      <c r="M5547" s="73" t="s">
        <v>91</v>
      </c>
      <c r="N5547" s="68" t="str">
        <f>VLOOKUP(K5547,[1]人員授權表!D$3:G$249,4,0)</f>
        <v>有機</v>
      </c>
      <c r="O5547" s="70" t="str">
        <f>IF(J5547=[1]人員授權表!$C$85,"Casper李羿勳",IF(J5547=[1]人員授權表!$C$188,"Iring陳俊明",IF(J5547=[1]人員授權表!$C$189,"Brian陳泓霖",VLOOKUP(K5547,[1]人員授權表!D$2:E$249,2,FALSE))))</f>
        <v>Marco陳鴻鈞</v>
      </c>
      <c r="P5547" s="67">
        <f t="shared" si="304"/>
        <v>44815</v>
      </c>
      <c r="Q5547" s="75" t="str">
        <f t="shared" si="303"/>
        <v>週日</v>
      </c>
      <c r="R5547" s="80">
        <v>44813</v>
      </c>
      <c r="AA5547" s="1"/>
    </row>
    <row r="5548" spans="2:28">
      <c r="B5548" s="66">
        <v>44790</v>
      </c>
      <c r="D5548" s="68" t="s">
        <v>50</v>
      </c>
      <c r="E5548" s="70" t="s">
        <v>51</v>
      </c>
      <c r="F5548" s="4" t="s">
        <v>2231</v>
      </c>
      <c r="G5548" s="67">
        <v>44799</v>
      </c>
      <c r="H5548" s="67">
        <v>44817</v>
      </c>
      <c r="I5548" s="71">
        <f t="shared" si="302"/>
        <v>18</v>
      </c>
      <c r="J5548" s="72" t="s">
        <v>67</v>
      </c>
      <c r="K5548" s="72" t="s">
        <v>64</v>
      </c>
      <c r="L5548" s="73">
        <v>1</v>
      </c>
      <c r="M5548" s="73" t="s">
        <v>91</v>
      </c>
      <c r="N5548" s="68" t="str">
        <f>VLOOKUP(K5548,[1]人員授權表!D$3:G$249,4,0)</f>
        <v>有機</v>
      </c>
      <c r="O5548" s="70" t="str">
        <f>IF(J5548=[1]人員授權表!$C$85,"Casper李羿勳",IF(J5548=[1]人員授權表!$C$188,"Iring陳俊明",IF(J5548=[1]人員授權表!$C$189,"Brian陳泓霖",VLOOKUP(K5548,[1]人員授權表!D$2:E$249,2,FALSE))))</f>
        <v>Casper李羿勳</v>
      </c>
      <c r="P5548" s="67">
        <f t="shared" si="304"/>
        <v>44815</v>
      </c>
      <c r="Q5548" s="75" t="str">
        <f t="shared" si="303"/>
        <v>週日</v>
      </c>
      <c r="R5548" s="80">
        <v>44811</v>
      </c>
      <c r="AA5548" s="1"/>
    </row>
    <row r="5549" spans="2:28">
      <c r="B5549" s="66">
        <v>44796</v>
      </c>
      <c r="D5549" s="68" t="s">
        <v>50</v>
      </c>
      <c r="E5549" s="70" t="s">
        <v>51</v>
      </c>
      <c r="F5549" s="4" t="s">
        <v>2233</v>
      </c>
      <c r="G5549" s="67">
        <v>44804</v>
      </c>
      <c r="H5549" s="67">
        <v>44817</v>
      </c>
      <c r="I5549" s="71">
        <f t="shared" si="302"/>
        <v>13</v>
      </c>
      <c r="J5549" s="72" t="s">
        <v>257</v>
      </c>
      <c r="K5549" s="72" t="s">
        <v>258</v>
      </c>
      <c r="L5549" s="73">
        <v>2</v>
      </c>
      <c r="M5549" s="73" t="s">
        <v>91</v>
      </c>
      <c r="N5549" s="68" t="str">
        <f>VLOOKUP(K5549,[1]人員授權表!D$3:G$249,4,0)</f>
        <v>有機</v>
      </c>
      <c r="O5549" s="70" t="str">
        <f>IF(J5549=[1]人員授權表!$C$85,"Casper李羿勳",IF(J5549=[1]人員授權表!$C$188,"Iring陳俊明",IF(J5549=[1]人員授權表!$C$189,"Brian陳泓霖",VLOOKUP(K5549,[1]人員授權表!D$2:E$249,2,FALSE))))</f>
        <v>Casper李羿勳</v>
      </c>
      <c r="P5549" s="67">
        <f t="shared" si="304"/>
        <v>44815</v>
      </c>
      <c r="Q5549" s="75" t="str">
        <f t="shared" si="303"/>
        <v>週日</v>
      </c>
      <c r="R5549" s="80">
        <v>44813</v>
      </c>
      <c r="AA5549" s="1"/>
    </row>
    <row r="5550" spans="2:28">
      <c r="B5550" s="66">
        <v>44796</v>
      </c>
      <c r="D5550" s="68" t="s">
        <v>50</v>
      </c>
      <c r="E5550" s="70" t="s">
        <v>51</v>
      </c>
      <c r="F5550" s="4" t="s">
        <v>2233</v>
      </c>
      <c r="G5550" s="67">
        <v>44804</v>
      </c>
      <c r="H5550" s="67">
        <v>44817</v>
      </c>
      <c r="I5550" s="71">
        <f t="shared" si="302"/>
        <v>13</v>
      </c>
      <c r="J5550" s="72" t="s">
        <v>60</v>
      </c>
      <c r="K5550" s="72" t="s">
        <v>61</v>
      </c>
      <c r="L5550" s="73">
        <v>2</v>
      </c>
      <c r="M5550" s="73" t="s">
        <v>91</v>
      </c>
      <c r="N5550" s="68" t="str">
        <f>VLOOKUP(K5550,[1]人員授權表!D$3:G$249,4,0)</f>
        <v>有機</v>
      </c>
      <c r="O5550" s="70" t="str">
        <f>IF(J5550=[1]人員授權表!$C$85,"Casper李羿勳",IF(J5550=[1]人員授權表!$C$188,"Iring陳俊明",IF(J5550=[1]人員授權表!$C$189,"Brian陳泓霖",VLOOKUP(K5550,[1]人員授權表!D$2:E$249,2,FALSE))))</f>
        <v>Marco陳鴻鈞</v>
      </c>
      <c r="P5550" s="67">
        <f t="shared" si="304"/>
        <v>44815</v>
      </c>
      <c r="Q5550" s="75" t="str">
        <f t="shared" si="303"/>
        <v>週日</v>
      </c>
      <c r="R5550" s="80">
        <v>44813</v>
      </c>
      <c r="AA5550" s="1"/>
    </row>
    <row r="5551" spans="2:28">
      <c r="B5551" s="66">
        <v>44803</v>
      </c>
      <c r="D5551" s="68" t="s">
        <v>50</v>
      </c>
      <c r="E5551" s="70" t="s">
        <v>879</v>
      </c>
      <c r="F5551" s="4" t="s">
        <v>2234</v>
      </c>
      <c r="G5551" s="67">
        <v>44798</v>
      </c>
      <c r="H5551" s="67">
        <v>44817</v>
      </c>
      <c r="I5551" s="71">
        <f t="shared" si="302"/>
        <v>19</v>
      </c>
      <c r="J5551" s="72" t="s">
        <v>53</v>
      </c>
      <c r="K5551" s="72" t="s">
        <v>54</v>
      </c>
      <c r="L5551" s="73">
        <v>3</v>
      </c>
      <c r="M5551" s="73" t="s">
        <v>91</v>
      </c>
      <c r="N5551" s="68" t="str">
        <f>VLOOKUP(K5551,[1]人員授權表!D$3:G$249,4,0)</f>
        <v>有機</v>
      </c>
      <c r="O5551" s="70" t="str">
        <f>IF(J5551=[1]人員授權表!$C$85,"Casper李羿勳",IF(J5551=[1]人員授權表!$C$188,"Iring陳俊明",IF(J5551=[1]人員授權表!$C$189,"Brian陳泓霖",VLOOKUP(K5551,[1]人員授權表!D$2:E$249,2,FALSE))))</f>
        <v>Marco陳鴻鈞</v>
      </c>
      <c r="P5551" s="67">
        <f t="shared" si="304"/>
        <v>44815</v>
      </c>
      <c r="Q5551" s="75" t="str">
        <f t="shared" si="303"/>
        <v>週日</v>
      </c>
      <c r="R5551" s="80">
        <v>44810</v>
      </c>
      <c r="AA5551" s="102">
        <v>15</v>
      </c>
      <c r="AB5551" s="103" t="s">
        <v>1955</v>
      </c>
    </row>
    <row r="5552" spans="2:28">
      <c r="B5552" s="66">
        <v>44803</v>
      </c>
      <c r="D5552" s="68" t="s">
        <v>50</v>
      </c>
      <c r="E5552" s="70" t="s">
        <v>879</v>
      </c>
      <c r="F5552" s="4" t="s">
        <v>2234</v>
      </c>
      <c r="G5552" s="67">
        <v>44798</v>
      </c>
      <c r="H5552" s="67">
        <v>44817</v>
      </c>
      <c r="I5552" s="71">
        <f t="shared" si="302"/>
        <v>19</v>
      </c>
      <c r="J5552" s="72" t="s">
        <v>350</v>
      </c>
      <c r="K5552" s="72" t="s">
        <v>250</v>
      </c>
      <c r="L5552" s="73">
        <v>2</v>
      </c>
      <c r="M5552" s="73" t="s">
        <v>91</v>
      </c>
      <c r="N5552" s="68" t="str">
        <f>VLOOKUP(K5552,[1]人員授權表!D$3:G$249,4,0)</f>
        <v>有機</v>
      </c>
      <c r="O5552" s="70" t="str">
        <f>IF(J5552=[1]人員授權表!$C$85,"Casper李羿勳",IF(J5552=[1]人員授權表!$C$188,"Iring陳俊明",IF(J5552=[1]人員授權表!$C$189,"Brian陳泓霖",VLOOKUP(K5552,[1]人員授權表!D$2:E$249,2,FALSE))))</f>
        <v>Marco陳鴻鈞</v>
      </c>
      <c r="P5552" s="67">
        <f t="shared" si="304"/>
        <v>44815</v>
      </c>
      <c r="Q5552" s="75" t="str">
        <f t="shared" si="303"/>
        <v>週日</v>
      </c>
      <c r="R5552" s="80">
        <v>44811</v>
      </c>
      <c r="AA5552" s="102">
        <v>15</v>
      </c>
      <c r="AB5552" s="103" t="s">
        <v>1955</v>
      </c>
    </row>
    <row r="5553" spans="2:28">
      <c r="B5553" s="66">
        <v>44803</v>
      </c>
      <c r="D5553" s="68" t="s">
        <v>50</v>
      </c>
      <c r="E5553" s="70" t="s">
        <v>879</v>
      </c>
      <c r="F5553" s="4" t="s">
        <v>2234</v>
      </c>
      <c r="G5553" s="67">
        <v>44798</v>
      </c>
      <c r="H5553" s="67">
        <v>44817</v>
      </c>
      <c r="I5553" s="71">
        <f t="shared" si="302"/>
        <v>19</v>
      </c>
      <c r="J5553" s="72" t="s">
        <v>240</v>
      </c>
      <c r="K5553" s="72" t="s">
        <v>248</v>
      </c>
      <c r="L5553" s="73">
        <v>1</v>
      </c>
      <c r="M5553" s="73" t="s">
        <v>91</v>
      </c>
      <c r="N5553" s="68" t="str">
        <f>VLOOKUP(K5553,[1]人員授權表!D$3:G$249,4,0)</f>
        <v>有機</v>
      </c>
      <c r="O5553" s="70" t="str">
        <f>IF(J5553=[1]人員授權表!$C$85,"Casper李羿勳",IF(J5553=[1]人員授權表!$C$188,"Iring陳俊明",IF(J5553=[1]人員授權表!$C$189,"Brian陳泓霖",VLOOKUP(K5553,[1]人員授權表!D$2:E$249,2,FALSE))))</f>
        <v>Marco陳鴻鈞</v>
      </c>
      <c r="P5553" s="67">
        <f t="shared" si="304"/>
        <v>44815</v>
      </c>
      <c r="Q5553" s="75" t="str">
        <f t="shared" si="303"/>
        <v>週日</v>
      </c>
      <c r="R5553" s="80">
        <v>44813</v>
      </c>
      <c r="AA5553" s="102">
        <v>15</v>
      </c>
      <c r="AB5553" s="103" t="s">
        <v>1955</v>
      </c>
    </row>
    <row r="5554" spans="2:28">
      <c r="B5554" s="66">
        <v>44803</v>
      </c>
      <c r="D5554" s="68" t="s">
        <v>50</v>
      </c>
      <c r="E5554" s="70" t="s">
        <v>879</v>
      </c>
      <c r="F5554" s="4" t="s">
        <v>2234</v>
      </c>
      <c r="G5554" s="67">
        <v>44798</v>
      </c>
      <c r="H5554" s="67">
        <v>44817</v>
      </c>
      <c r="I5554" s="71">
        <f t="shared" si="302"/>
        <v>19</v>
      </c>
      <c r="J5554" s="72" t="s">
        <v>69</v>
      </c>
      <c r="K5554" s="72" t="s">
        <v>70</v>
      </c>
      <c r="L5554" s="73">
        <v>1</v>
      </c>
      <c r="M5554" s="73" t="s">
        <v>91</v>
      </c>
      <c r="N5554" s="68" t="str">
        <f>VLOOKUP(K5554,[1]人員授權表!D$3:G$249,4,0)</f>
        <v>有機</v>
      </c>
      <c r="O5554" s="70" t="str">
        <f>IF(J5554=[1]人員授權表!$C$85,"Casper李羿勳",IF(J5554=[1]人員授權表!$C$188,"Iring陳俊明",IF(J5554=[1]人員授權表!$C$189,"Brian陳泓霖",VLOOKUP(K5554,[1]人員授權表!D$2:E$249,2,FALSE))))</f>
        <v>Casper李羿勳</v>
      </c>
      <c r="P5554" s="67">
        <f t="shared" si="304"/>
        <v>44815</v>
      </c>
      <c r="Q5554" s="75" t="str">
        <f t="shared" si="303"/>
        <v>週日</v>
      </c>
      <c r="R5554" s="80">
        <v>44813</v>
      </c>
      <c r="AA5554" s="102">
        <v>15</v>
      </c>
      <c r="AB5554" s="103" t="s">
        <v>1955</v>
      </c>
    </row>
    <row r="5555" spans="2:28">
      <c r="B5555" s="66">
        <v>44803</v>
      </c>
      <c r="D5555" s="68" t="s">
        <v>50</v>
      </c>
      <c r="E5555" s="70" t="s">
        <v>879</v>
      </c>
      <c r="F5555" s="4" t="s">
        <v>2235</v>
      </c>
      <c r="G5555" s="67">
        <v>44797</v>
      </c>
      <c r="H5555" s="67">
        <v>44817</v>
      </c>
      <c r="I5555" s="71">
        <f t="shared" si="302"/>
        <v>20</v>
      </c>
      <c r="J5555" s="72" t="s">
        <v>60</v>
      </c>
      <c r="K5555" s="72" t="s">
        <v>61</v>
      </c>
      <c r="L5555" s="73">
        <v>1</v>
      </c>
      <c r="M5555" s="73" t="s">
        <v>91</v>
      </c>
      <c r="N5555" s="68" t="str">
        <f>VLOOKUP(K5555,[1]人員授權表!D$3:G$249,4,0)</f>
        <v>有機</v>
      </c>
      <c r="O5555" s="70" t="str">
        <f>IF(J5555=[1]人員授權表!$C$85,"Casper李羿勳",IF(J5555=[1]人員授權表!$C$188,"Iring陳俊明",IF(J5555=[1]人員授權表!$C$189,"Brian陳泓霖",VLOOKUP(K5555,[1]人員授權表!D$2:E$249,2,FALSE))))</f>
        <v>Marco陳鴻鈞</v>
      </c>
      <c r="P5555" s="67">
        <f t="shared" si="304"/>
        <v>44815</v>
      </c>
      <c r="Q5555" s="75" t="str">
        <f t="shared" si="303"/>
        <v>週日</v>
      </c>
      <c r="R5555" s="80">
        <v>44810</v>
      </c>
      <c r="AA5555" s="102">
        <v>15</v>
      </c>
      <c r="AB5555" s="103" t="s">
        <v>1955</v>
      </c>
    </row>
    <row r="5556" spans="2:28">
      <c r="B5556" s="66">
        <v>44803</v>
      </c>
      <c r="D5556" s="68" t="s">
        <v>50</v>
      </c>
      <c r="E5556" s="70" t="s">
        <v>879</v>
      </c>
      <c r="F5556" s="4" t="s">
        <v>2235</v>
      </c>
      <c r="G5556" s="67">
        <v>44797</v>
      </c>
      <c r="H5556" s="67">
        <v>44817</v>
      </c>
      <c r="I5556" s="71">
        <f t="shared" si="302"/>
        <v>20</v>
      </c>
      <c r="J5556" s="72" t="s">
        <v>53</v>
      </c>
      <c r="K5556" s="72" t="s">
        <v>54</v>
      </c>
      <c r="L5556" s="73">
        <v>1</v>
      </c>
      <c r="M5556" s="73" t="s">
        <v>91</v>
      </c>
      <c r="N5556" s="68" t="str">
        <f>VLOOKUP(K5556,[1]人員授權表!D$3:G$249,4,0)</f>
        <v>有機</v>
      </c>
      <c r="O5556" s="70" t="str">
        <f>IF(J5556=[1]人員授權表!$C$85,"Casper李羿勳",IF(J5556=[1]人員授權表!$C$188,"Iring陳俊明",IF(J5556=[1]人員授權表!$C$189,"Brian陳泓霖",VLOOKUP(K5556,[1]人員授權表!D$2:E$249,2,FALSE))))</f>
        <v>Marco陳鴻鈞</v>
      </c>
      <c r="P5556" s="67">
        <f t="shared" si="304"/>
        <v>44815</v>
      </c>
      <c r="Q5556" s="75" t="str">
        <f t="shared" si="303"/>
        <v>週日</v>
      </c>
      <c r="R5556" s="80">
        <v>44810</v>
      </c>
      <c r="AA5556" s="102">
        <v>15</v>
      </c>
      <c r="AB5556" s="103" t="s">
        <v>1955</v>
      </c>
    </row>
    <row r="5557" spans="2:28">
      <c r="B5557" s="66">
        <v>44803</v>
      </c>
      <c r="D5557" s="68" t="s">
        <v>50</v>
      </c>
      <c r="E5557" s="70" t="s">
        <v>1418</v>
      </c>
      <c r="F5557" s="4" t="s">
        <v>2134</v>
      </c>
      <c r="G5557" s="67">
        <v>44802</v>
      </c>
      <c r="H5557" s="67">
        <v>44817</v>
      </c>
      <c r="I5557" s="71">
        <f t="shared" si="302"/>
        <v>15</v>
      </c>
      <c r="J5557" s="72" t="s">
        <v>133</v>
      </c>
      <c r="K5557" s="72" t="s">
        <v>134</v>
      </c>
      <c r="L5557" s="73">
        <v>1</v>
      </c>
      <c r="M5557" s="73" t="s">
        <v>108</v>
      </c>
      <c r="N5557" s="68" t="str">
        <f>VLOOKUP(K5557,[1]人員授權表!D$3:G$249,4,0)</f>
        <v>無機</v>
      </c>
      <c r="O5557" s="70" t="str">
        <f>IF(J5557=[1]人員授權表!$C$85,"Casper李羿勳",IF(J5557=[1]人員授權表!$C$188,"Iring陳俊明",IF(J5557=[1]人員授權表!$C$189,"Brian陳泓霖",VLOOKUP(K5557,[1]人員授權表!D$2:E$249,2,FALSE))))</f>
        <v>Brian陳泓霖</v>
      </c>
      <c r="P5557" s="67">
        <f t="shared" si="304"/>
        <v>44815</v>
      </c>
      <c r="Q5557" s="75" t="str">
        <f t="shared" si="303"/>
        <v>週日</v>
      </c>
      <c r="R5557" s="80">
        <v>44806</v>
      </c>
      <c r="AA5557" s="102">
        <v>15</v>
      </c>
      <c r="AB5557" s="103" t="s">
        <v>1955</v>
      </c>
    </row>
    <row r="5558" spans="2:28">
      <c r="B5558" s="66">
        <v>44810</v>
      </c>
      <c r="D5558" s="68" t="s">
        <v>50</v>
      </c>
      <c r="E5558" s="70" t="s">
        <v>1418</v>
      </c>
      <c r="F5558" s="4" t="s">
        <v>2236</v>
      </c>
      <c r="G5558" s="67">
        <v>44809</v>
      </c>
      <c r="H5558" s="67">
        <v>44817</v>
      </c>
      <c r="I5558" s="71">
        <f t="shared" si="302"/>
        <v>8</v>
      </c>
      <c r="J5558" s="72" t="s">
        <v>102</v>
      </c>
      <c r="K5558" s="72" t="s">
        <v>103</v>
      </c>
      <c r="L5558" s="73">
        <v>1</v>
      </c>
      <c r="M5558" s="73" t="s">
        <v>108</v>
      </c>
      <c r="N5558" s="68" t="str">
        <f>VLOOKUP(K5558,[1]人員授權表!D$3:G$249,4,0)</f>
        <v>無機</v>
      </c>
      <c r="O5558" s="70" t="s">
        <v>99</v>
      </c>
      <c r="P5558" s="67">
        <f>H5558-1</f>
        <v>44816</v>
      </c>
      <c r="Q5558" s="75" t="str">
        <f t="shared" si="303"/>
        <v>週一</v>
      </c>
      <c r="R5558" s="80">
        <v>44813</v>
      </c>
      <c r="AA5558" s="102">
        <v>15</v>
      </c>
      <c r="AB5558" s="103" t="s">
        <v>1955</v>
      </c>
    </row>
    <row r="5559" spans="2:28">
      <c r="B5559" s="66">
        <v>44810</v>
      </c>
      <c r="D5559" s="68" t="s">
        <v>50</v>
      </c>
      <c r="E5559" s="70" t="s">
        <v>1418</v>
      </c>
      <c r="F5559" s="4" t="s">
        <v>2237</v>
      </c>
      <c r="G5559" s="67">
        <v>44809</v>
      </c>
      <c r="H5559" s="67">
        <v>44817</v>
      </c>
      <c r="I5559" s="71">
        <f t="shared" si="302"/>
        <v>8</v>
      </c>
      <c r="J5559" s="72" t="s">
        <v>102</v>
      </c>
      <c r="K5559" s="72" t="s">
        <v>103</v>
      </c>
      <c r="L5559" s="73">
        <v>1</v>
      </c>
      <c r="M5559" s="73" t="s">
        <v>108</v>
      </c>
      <c r="N5559" s="68" t="str">
        <f>VLOOKUP(K5559,[1]人員授權表!D$3:G$249,4,0)</f>
        <v>無機</v>
      </c>
      <c r="O5559" s="70" t="s">
        <v>99</v>
      </c>
      <c r="P5559" s="67">
        <f>H5559-1</f>
        <v>44816</v>
      </c>
      <c r="Q5559" s="75" t="str">
        <f t="shared" si="303"/>
        <v>週一</v>
      </c>
      <c r="R5559" s="80">
        <v>44813</v>
      </c>
      <c r="AA5559" s="102">
        <v>15</v>
      </c>
      <c r="AB5559" s="103" t="s">
        <v>1955</v>
      </c>
    </row>
    <row r="5560" spans="2:28">
      <c r="C5560" s="67">
        <v>44811</v>
      </c>
      <c r="D5560" s="68" t="s">
        <v>50</v>
      </c>
      <c r="E5560" s="70" t="s">
        <v>82</v>
      </c>
      <c r="F5560" s="70" t="s">
        <v>2238</v>
      </c>
      <c r="G5560" s="67">
        <v>44803</v>
      </c>
      <c r="H5560" s="67">
        <v>44817</v>
      </c>
      <c r="I5560" s="71">
        <f t="shared" si="302"/>
        <v>14</v>
      </c>
      <c r="J5560" s="72" t="s">
        <v>125</v>
      </c>
      <c r="K5560" s="72" t="s">
        <v>144</v>
      </c>
      <c r="L5560" s="110">
        <v>2</v>
      </c>
      <c r="M5560" s="73" t="s">
        <v>79</v>
      </c>
      <c r="N5560" s="68" t="str">
        <f>VLOOKUP(K5560,[1]人員授權表!D$3:G$249,4,0)</f>
        <v>有機</v>
      </c>
      <c r="O5560" s="70" t="str">
        <f>IF(J5560=[1]人員授權表!$C$85,"Casper李羿勳",IF(J5560=[1]人員授權表!$C$188,"Iring陳俊明",IF(J5560=[1]人員授權表!$C$189,"Brian陳泓霖",VLOOKUP(K5560,[1]人員授權表!D$2:E$249,2,FALSE))))</f>
        <v>Lucy黃詩婷</v>
      </c>
      <c r="P5560" s="67">
        <f t="shared" ref="P5560:P5623" si="305">H5560-2</f>
        <v>44815</v>
      </c>
      <c r="Q5560" s="75" t="str">
        <f t="shared" si="303"/>
        <v>週日</v>
      </c>
      <c r="R5560" s="80">
        <v>44811</v>
      </c>
      <c r="Z5560" s="79" t="s">
        <v>2239</v>
      </c>
      <c r="AA5560" s="102">
        <v>5</v>
      </c>
      <c r="AB5560" s="103" t="s">
        <v>1961</v>
      </c>
    </row>
    <row r="5561" spans="2:28">
      <c r="D5561" s="68" t="s">
        <v>50</v>
      </c>
      <c r="E5561" s="70" t="s">
        <v>82</v>
      </c>
      <c r="F5561" s="70" t="s">
        <v>2240</v>
      </c>
      <c r="G5561" s="67">
        <v>44803</v>
      </c>
      <c r="H5561" s="67">
        <v>44817</v>
      </c>
      <c r="I5561" s="71">
        <f t="shared" si="302"/>
        <v>14</v>
      </c>
      <c r="J5561" s="72" t="s">
        <v>139</v>
      </c>
      <c r="K5561" s="72" t="s">
        <v>140</v>
      </c>
      <c r="L5561" s="73">
        <v>3</v>
      </c>
      <c r="M5561" s="73" t="s">
        <v>79</v>
      </c>
      <c r="N5561" s="68" t="str">
        <f>VLOOKUP(K5561,[1]人員授權表!D$3:G$249,4,0)</f>
        <v>無機</v>
      </c>
      <c r="O5561" s="70" t="str">
        <f>IF(J5561=[1]人員授權表!$C$85,"Casper李羿勳",IF(J5561=[1]人員授權表!$C$188,"Iring陳俊明",IF(J5561=[1]人員授權表!$C$189,"Brian陳泓霖",VLOOKUP(K5561,[1]人員授權表!D$2:E$249,2,FALSE))))</f>
        <v>Brian陳泓霖</v>
      </c>
      <c r="P5561" s="67">
        <f t="shared" si="305"/>
        <v>44815</v>
      </c>
      <c r="Q5561" s="75" t="str">
        <f t="shared" si="303"/>
        <v>週日</v>
      </c>
      <c r="R5561" s="80">
        <v>44806</v>
      </c>
      <c r="AA5561" s="1"/>
    </row>
    <row r="5562" spans="2:28">
      <c r="C5562" s="67">
        <v>44810</v>
      </c>
      <c r="D5562" s="68" t="s">
        <v>50</v>
      </c>
      <c r="E5562" s="70" t="s">
        <v>82</v>
      </c>
      <c r="F5562" s="70" t="s">
        <v>2238</v>
      </c>
      <c r="G5562" s="67">
        <v>44803</v>
      </c>
      <c r="H5562" s="67">
        <v>44817</v>
      </c>
      <c r="I5562" s="71">
        <f t="shared" si="302"/>
        <v>14</v>
      </c>
      <c r="J5562" s="72" t="s">
        <v>137</v>
      </c>
      <c r="K5562" s="72" t="s">
        <v>138</v>
      </c>
      <c r="L5562" s="110">
        <v>2</v>
      </c>
      <c r="M5562" s="73" t="s">
        <v>79</v>
      </c>
      <c r="N5562" s="68" t="str">
        <f>VLOOKUP(K5562,[1]人員授權表!D$3:G$249,4,0)</f>
        <v>無機</v>
      </c>
      <c r="O5562" s="70" t="s">
        <v>99</v>
      </c>
      <c r="P5562" s="67">
        <f t="shared" si="305"/>
        <v>44815</v>
      </c>
      <c r="Q5562" s="75" t="str">
        <f t="shared" si="303"/>
        <v>週日</v>
      </c>
      <c r="R5562" s="80">
        <v>44810</v>
      </c>
      <c r="Z5562" s="79" t="s">
        <v>2241</v>
      </c>
      <c r="AA5562" s="102">
        <v>5</v>
      </c>
      <c r="AB5562" s="103" t="s">
        <v>1961</v>
      </c>
    </row>
    <row r="5563" spans="2:28">
      <c r="D5563" s="68" t="s">
        <v>50</v>
      </c>
      <c r="E5563" s="70" t="s">
        <v>82</v>
      </c>
      <c r="F5563" s="70" t="s">
        <v>2242</v>
      </c>
      <c r="G5563" s="67">
        <v>44803</v>
      </c>
      <c r="H5563" s="67">
        <v>44817</v>
      </c>
      <c r="I5563" s="71">
        <f t="shared" si="302"/>
        <v>14</v>
      </c>
      <c r="J5563" s="72" t="s">
        <v>186</v>
      </c>
      <c r="K5563" s="72" t="s">
        <v>187</v>
      </c>
      <c r="L5563" s="73">
        <v>1</v>
      </c>
      <c r="M5563" s="73" t="s">
        <v>79</v>
      </c>
      <c r="N5563" s="68" t="str">
        <f>VLOOKUP(K5563,[1]人員授權表!D$3:G$249,4,0)</f>
        <v>無機</v>
      </c>
      <c r="O5563" s="70" t="s">
        <v>191</v>
      </c>
      <c r="P5563" s="67">
        <f t="shared" si="305"/>
        <v>44815</v>
      </c>
      <c r="Q5563" s="75" t="str">
        <f t="shared" si="303"/>
        <v>週日</v>
      </c>
      <c r="R5563" s="80">
        <v>44818</v>
      </c>
      <c r="S5563" s="85">
        <v>44819</v>
      </c>
      <c r="V5563" s="70">
        <v>1</v>
      </c>
      <c r="Y5563" s="78">
        <v>44818</v>
      </c>
      <c r="Z5563" s="79" t="s">
        <v>2243</v>
      </c>
      <c r="AA5563" s="1"/>
    </row>
    <row r="5564" spans="2:28">
      <c r="D5564" s="68" t="s">
        <v>50</v>
      </c>
      <c r="E5564" s="70" t="s">
        <v>82</v>
      </c>
      <c r="F5564" s="70" t="s">
        <v>2242</v>
      </c>
      <c r="G5564" s="67">
        <v>44803</v>
      </c>
      <c r="H5564" s="67">
        <v>44817</v>
      </c>
      <c r="I5564" s="71">
        <f t="shared" si="302"/>
        <v>14</v>
      </c>
      <c r="J5564" s="72" t="s">
        <v>139</v>
      </c>
      <c r="K5564" s="72" t="s">
        <v>1048</v>
      </c>
      <c r="L5564" s="73">
        <v>1</v>
      </c>
      <c r="M5564" s="73" t="s">
        <v>79</v>
      </c>
      <c r="N5564" s="68" t="str">
        <f>VLOOKUP(K5564,[1]人員授權表!D$3:G$249,4,0)</f>
        <v>無機</v>
      </c>
      <c r="O5564" s="70" t="str">
        <f>IF(J5564=[1]人員授權表!$C$85,"Casper李羿勳",IF(J5564=[1]人員授權表!$C$188,"Iring陳俊明",IF(J5564=[1]人員授權表!$C$189,"Brian陳泓霖",VLOOKUP(K5564,[1]人員授權表!D$2:E$249,2,FALSE))))</f>
        <v>Brian陳泓霖</v>
      </c>
      <c r="P5564" s="67">
        <f t="shared" si="305"/>
        <v>44815</v>
      </c>
      <c r="Q5564" s="75" t="str">
        <f t="shared" si="303"/>
        <v>週日</v>
      </c>
      <c r="R5564" s="80">
        <v>44806</v>
      </c>
      <c r="AA5564" s="1"/>
    </row>
    <row r="5565" spans="2:28">
      <c r="D5565" s="68" t="s">
        <v>50</v>
      </c>
      <c r="E5565" s="70" t="s">
        <v>82</v>
      </c>
      <c r="F5565" s="70" t="s">
        <v>2242</v>
      </c>
      <c r="G5565" s="67">
        <v>44803</v>
      </c>
      <c r="H5565" s="67">
        <v>44817</v>
      </c>
      <c r="I5565" s="71">
        <f t="shared" si="302"/>
        <v>14</v>
      </c>
      <c r="J5565" s="72" t="s">
        <v>195</v>
      </c>
      <c r="K5565" s="72" t="s">
        <v>196</v>
      </c>
      <c r="L5565" s="73">
        <v>1</v>
      </c>
      <c r="M5565" s="73" t="s">
        <v>79</v>
      </c>
      <c r="N5565" s="68" t="str">
        <f>VLOOKUP(K5565,[1]人員授權表!D$3:G$249,4,0)</f>
        <v>無機</v>
      </c>
      <c r="O5565" s="70" t="str">
        <f>IF(J5565=[1]人員授權表!$C$85,"Casper李羿勳",IF(J5565=[1]人員授權表!$C$188,"Iring陳俊明",IF(J5565=[1]人員授權表!$C$189,"Brian陳泓霖",VLOOKUP(K5565,[1]人員授權表!D$2:E$249,2,FALSE))))</f>
        <v>Debby胡萱黛</v>
      </c>
      <c r="P5565" s="67">
        <f t="shared" si="305"/>
        <v>44815</v>
      </c>
      <c r="Q5565" s="75" t="str">
        <f t="shared" si="303"/>
        <v>週日</v>
      </c>
      <c r="R5565" s="80">
        <v>44811</v>
      </c>
      <c r="AA5565" s="1"/>
    </row>
    <row r="5566" spans="2:28">
      <c r="D5566" s="68" t="s">
        <v>50</v>
      </c>
      <c r="E5566" s="70" t="s">
        <v>82</v>
      </c>
      <c r="F5566" s="70" t="s">
        <v>2242</v>
      </c>
      <c r="G5566" s="67">
        <v>44803</v>
      </c>
      <c r="H5566" s="67">
        <v>44817</v>
      </c>
      <c r="I5566" s="71">
        <f t="shared" si="302"/>
        <v>14</v>
      </c>
      <c r="J5566" s="72" t="s">
        <v>204</v>
      </c>
      <c r="K5566" s="72" t="s">
        <v>205</v>
      </c>
      <c r="L5566" s="73">
        <v>1</v>
      </c>
      <c r="M5566" s="73" t="s">
        <v>79</v>
      </c>
      <c r="N5566" s="68" t="str">
        <f>VLOOKUP(K5566,[1]人員授權表!D$3:G$249,4,0)</f>
        <v>無機</v>
      </c>
      <c r="O5566" s="70" t="str">
        <f>IF(J5566=[1]人員授權表!$C$85,"Casper李羿勳",IF(J5566=[1]人員授權表!$C$188,"Iring陳俊明",IF(J5566=[1]人員授權表!$C$189,"Brian陳泓霖",VLOOKUP(K5566,[1]人員授權表!D$2:E$249,2,FALSE))))</f>
        <v>Iring陳俊明</v>
      </c>
      <c r="P5566" s="67">
        <f t="shared" si="305"/>
        <v>44815</v>
      </c>
      <c r="Q5566" s="75" t="str">
        <f t="shared" si="303"/>
        <v>週日</v>
      </c>
      <c r="R5566" s="80">
        <v>44805</v>
      </c>
      <c r="AA5566" s="1"/>
    </row>
    <row r="5567" spans="2:28">
      <c r="D5567" s="68" t="s">
        <v>50</v>
      </c>
      <c r="E5567" s="70" t="s">
        <v>82</v>
      </c>
      <c r="F5567" s="70" t="s">
        <v>2242</v>
      </c>
      <c r="G5567" s="67">
        <v>44803</v>
      </c>
      <c r="H5567" s="67">
        <v>44817</v>
      </c>
      <c r="I5567" s="71">
        <f t="shared" si="302"/>
        <v>14</v>
      </c>
      <c r="J5567" s="72" t="s">
        <v>148</v>
      </c>
      <c r="K5567" s="72" t="s">
        <v>149</v>
      </c>
      <c r="L5567" s="73">
        <v>1</v>
      </c>
      <c r="M5567" s="73" t="s">
        <v>79</v>
      </c>
      <c r="N5567" s="68" t="str">
        <f>VLOOKUP(K5567,[1]人員授權表!D$3:G$249,4,0)</f>
        <v>無機</v>
      </c>
      <c r="O5567" s="70" t="str">
        <f>IF(J5567=[1]人員授權表!$C$85,"Casper李羿勳",IF(J5567=[1]人員授權表!$C$188,"Iring陳俊明",IF(J5567=[1]人員授權表!$C$189,"Brian陳泓霖",VLOOKUP(K5567,[1]人員授權表!D$2:E$249,2,FALSE))))</f>
        <v>Vicky游崴涵</v>
      </c>
      <c r="P5567" s="67">
        <f t="shared" si="305"/>
        <v>44815</v>
      </c>
      <c r="Q5567" s="75" t="str">
        <f t="shared" si="303"/>
        <v>週日</v>
      </c>
      <c r="R5567" s="80">
        <v>44810</v>
      </c>
      <c r="AA5567" s="1"/>
    </row>
    <row r="5568" spans="2:28">
      <c r="B5568" s="66">
        <v>44777</v>
      </c>
      <c r="D5568" s="68" t="s">
        <v>50</v>
      </c>
      <c r="E5568" s="70" t="s">
        <v>82</v>
      </c>
      <c r="F5568" s="70" t="s">
        <v>2244</v>
      </c>
      <c r="G5568" s="67">
        <v>44803</v>
      </c>
      <c r="H5568" s="67">
        <v>44817</v>
      </c>
      <c r="I5568" s="71">
        <f t="shared" si="302"/>
        <v>14</v>
      </c>
      <c r="J5568" s="72" t="s">
        <v>235</v>
      </c>
      <c r="K5568" s="72" t="s">
        <v>236</v>
      </c>
      <c r="L5568" s="73">
        <v>5</v>
      </c>
      <c r="M5568" s="73" t="s">
        <v>324</v>
      </c>
      <c r="N5568" s="68" t="str">
        <f>VLOOKUP(K5568,[1]人員授權表!D$3:G$249,4,0)</f>
        <v>無機</v>
      </c>
      <c r="O5568" s="70" t="str">
        <f>IF(J5568=[1]人員授權表!$C$85,"Casper李羿勳",IF(J5568=[1]人員授權表!$C$188,"Iring陳俊明",IF(J5568=[1]人員授權表!$C$189,"Brian陳泓霖",VLOOKUP(K5568,[1]人員授權表!D$2:E$249,2,FALSE))))</f>
        <v>Vicky游崴涵</v>
      </c>
      <c r="P5568" s="67">
        <f t="shared" si="305"/>
        <v>44815</v>
      </c>
      <c r="Q5568" s="75" t="str">
        <f t="shared" si="303"/>
        <v>週日</v>
      </c>
      <c r="R5568" s="80">
        <v>44818</v>
      </c>
      <c r="S5568" s="85">
        <v>44818</v>
      </c>
      <c r="T5568" s="70">
        <v>1</v>
      </c>
      <c r="AA5568" s="1"/>
    </row>
    <row r="5569" spans="2:28">
      <c r="B5569" s="66">
        <v>44804</v>
      </c>
      <c r="D5569" s="68" t="s">
        <v>50</v>
      </c>
      <c r="E5569" s="70" t="s">
        <v>82</v>
      </c>
      <c r="F5569" s="70" t="s">
        <v>2245</v>
      </c>
      <c r="G5569" s="67">
        <v>44803</v>
      </c>
      <c r="H5569" s="67">
        <v>44817</v>
      </c>
      <c r="I5569" s="71">
        <f t="shared" si="302"/>
        <v>14</v>
      </c>
      <c r="J5569" s="72" t="s">
        <v>84</v>
      </c>
      <c r="K5569" s="72" t="s">
        <v>85</v>
      </c>
      <c r="L5569" s="73">
        <v>4</v>
      </c>
      <c r="M5569" s="73" t="s">
        <v>86</v>
      </c>
      <c r="N5569" s="68" t="str">
        <f>VLOOKUP(K5569,[1]人員授權表!D$3:G$249,4,0)</f>
        <v>有機</v>
      </c>
      <c r="O5569" s="70" t="str">
        <f>IF(J5569=[1]人員授權表!$C$85,"Casper李羿勳",IF(J5569=[1]人員授權表!$C$188,"Iring陳俊明",IF(J5569=[1]人員授權表!$C$189,"Brian陳泓霖",VLOOKUP(K5569,[1]人員授權表!D$2:E$249,2,FALSE))))</f>
        <v>Lucy黃詩婷</v>
      </c>
      <c r="P5569" s="67">
        <f t="shared" si="305"/>
        <v>44815</v>
      </c>
      <c r="Q5569" s="75" t="str">
        <f t="shared" si="303"/>
        <v>週日</v>
      </c>
      <c r="R5569" s="80">
        <v>44813</v>
      </c>
      <c r="AA5569" s="1"/>
    </row>
    <row r="5570" spans="2:28">
      <c r="B5570" s="66">
        <v>44803</v>
      </c>
      <c r="C5570" s="67">
        <v>44805</v>
      </c>
      <c r="D5570" s="68" t="s">
        <v>50</v>
      </c>
      <c r="E5570" s="70" t="s">
        <v>82</v>
      </c>
      <c r="F5570" s="4" t="s">
        <v>2246</v>
      </c>
      <c r="G5570" s="67">
        <v>44804</v>
      </c>
      <c r="H5570" s="101">
        <v>44818</v>
      </c>
      <c r="I5570" s="71">
        <f t="shared" si="302"/>
        <v>14</v>
      </c>
      <c r="J5570" s="72" t="s">
        <v>139</v>
      </c>
      <c r="K5570" s="72" t="s">
        <v>140</v>
      </c>
      <c r="L5570" s="73">
        <v>2</v>
      </c>
      <c r="M5570" s="73" t="s">
        <v>91</v>
      </c>
      <c r="N5570" s="68" t="str">
        <f>VLOOKUP(K5570,[1]人員授權表!D$3:G$249,4,0)</f>
        <v>無機</v>
      </c>
      <c r="O5570" s="70" t="str">
        <f>IF(J5570=[1]人員授權表!$C$85,"Casper李羿勳",IF(J5570=[1]人員授權表!$C$188,"Iring陳俊明",IF(J5570=[1]人員授權表!$C$189,"Brian陳泓霖",VLOOKUP(K5570,[1]人員授權表!D$2:E$249,2,FALSE))))</f>
        <v>Brian陳泓霖</v>
      </c>
      <c r="P5570" s="67">
        <f t="shared" si="305"/>
        <v>44816</v>
      </c>
      <c r="Q5570" s="75" t="str">
        <f t="shared" si="303"/>
        <v>週一</v>
      </c>
      <c r="R5570" s="80">
        <v>44812</v>
      </c>
      <c r="AA5570" s="1"/>
    </row>
    <row r="5571" spans="2:28">
      <c r="B5571" s="66">
        <v>44803</v>
      </c>
      <c r="C5571" s="67">
        <v>44805</v>
      </c>
      <c r="D5571" s="68" t="s">
        <v>50</v>
      </c>
      <c r="E5571" s="70" t="s">
        <v>82</v>
      </c>
      <c r="F5571" s="4" t="s">
        <v>2246</v>
      </c>
      <c r="G5571" s="67">
        <v>44804</v>
      </c>
      <c r="H5571" s="101">
        <v>44818</v>
      </c>
      <c r="I5571" s="71">
        <f t="shared" si="302"/>
        <v>14</v>
      </c>
      <c r="J5571" s="72" t="s">
        <v>148</v>
      </c>
      <c r="K5571" s="72" t="s">
        <v>1525</v>
      </c>
      <c r="L5571" s="73">
        <v>2</v>
      </c>
      <c r="M5571" s="73" t="s">
        <v>91</v>
      </c>
      <c r="N5571" s="68" t="str">
        <f>VLOOKUP(K5571,[1]人員授權表!D$3:G$249,4,0)</f>
        <v>無機</v>
      </c>
      <c r="O5571" s="70" t="str">
        <f>IF(J5571=[1]人員授權表!$C$85,"Casper李羿勳",IF(J5571=[1]人員授權表!$C$188,"Iring陳俊明",IF(J5571=[1]人員授權表!$C$189,"Brian陳泓霖",VLOOKUP(K5571,[1]人員授權表!D$2:E$249,2,FALSE))))</f>
        <v>Vicky游崴涵</v>
      </c>
      <c r="P5571" s="67">
        <f t="shared" si="305"/>
        <v>44816</v>
      </c>
      <c r="Q5571" s="75" t="str">
        <f t="shared" si="303"/>
        <v>週一</v>
      </c>
      <c r="R5571" s="80">
        <v>44810</v>
      </c>
      <c r="AA5571" s="1"/>
    </row>
    <row r="5572" spans="2:28">
      <c r="B5572" s="66">
        <v>44803</v>
      </c>
      <c r="C5572" s="67">
        <v>44805</v>
      </c>
      <c r="D5572" s="68" t="s">
        <v>50</v>
      </c>
      <c r="E5572" s="70" t="s">
        <v>82</v>
      </c>
      <c r="F5572" s="4" t="s">
        <v>2246</v>
      </c>
      <c r="G5572" s="67">
        <v>44804</v>
      </c>
      <c r="H5572" s="101">
        <v>44818</v>
      </c>
      <c r="I5572" s="71">
        <f t="shared" si="302"/>
        <v>14</v>
      </c>
      <c r="J5572" s="72" t="s">
        <v>137</v>
      </c>
      <c r="K5572" s="72" t="s">
        <v>1049</v>
      </c>
      <c r="L5572" s="73">
        <v>2</v>
      </c>
      <c r="M5572" s="73" t="s">
        <v>91</v>
      </c>
      <c r="N5572" s="68" t="str">
        <f>VLOOKUP(K5572,[1]人員授權表!D$3:G$249,4,0)</f>
        <v>無機</v>
      </c>
      <c r="O5572" s="70" t="s">
        <v>99</v>
      </c>
      <c r="P5572" s="67">
        <f t="shared" si="305"/>
        <v>44816</v>
      </c>
      <c r="Q5572" s="75" t="str">
        <f t="shared" si="303"/>
        <v>週一</v>
      </c>
      <c r="R5572" s="80">
        <v>44811</v>
      </c>
      <c r="AA5572" s="1"/>
    </row>
    <row r="5573" spans="2:28">
      <c r="B5573" s="66">
        <v>44803</v>
      </c>
      <c r="C5573" s="67">
        <v>44805</v>
      </c>
      <c r="D5573" s="68" t="s">
        <v>50</v>
      </c>
      <c r="E5573" s="70" t="s">
        <v>82</v>
      </c>
      <c r="F5573" s="4" t="s">
        <v>2247</v>
      </c>
      <c r="G5573" s="67">
        <v>44804</v>
      </c>
      <c r="H5573" s="101">
        <v>44818</v>
      </c>
      <c r="I5573" s="71">
        <f t="shared" si="302"/>
        <v>14</v>
      </c>
      <c r="J5573" s="72" t="s">
        <v>139</v>
      </c>
      <c r="K5573" s="72" t="s">
        <v>140</v>
      </c>
      <c r="L5573" s="73">
        <v>2</v>
      </c>
      <c r="M5573" s="73" t="s">
        <v>91</v>
      </c>
      <c r="N5573" s="68" t="str">
        <f>VLOOKUP(K5573,[1]人員授權表!D$3:G$249,4,0)</f>
        <v>無機</v>
      </c>
      <c r="O5573" s="70" t="str">
        <f>IF(J5573=[1]人員授權表!$C$85,"Casper李羿勳",IF(J5573=[1]人員授權表!$C$188,"Iring陳俊明",IF(J5573=[1]人員授權表!$C$189,"Brian陳泓霖",VLOOKUP(K5573,[1]人員授權表!D$2:E$249,2,FALSE))))</f>
        <v>Brian陳泓霖</v>
      </c>
      <c r="P5573" s="67">
        <f t="shared" si="305"/>
        <v>44816</v>
      </c>
      <c r="Q5573" s="75" t="str">
        <f t="shared" si="303"/>
        <v>週一</v>
      </c>
      <c r="R5573" s="80">
        <v>44812</v>
      </c>
      <c r="AA5573" s="102">
        <v>15</v>
      </c>
      <c r="AB5573" s="103" t="s">
        <v>1955</v>
      </c>
    </row>
    <row r="5574" spans="2:28">
      <c r="B5574" s="66">
        <v>44803</v>
      </c>
      <c r="C5574" s="67">
        <v>44805</v>
      </c>
      <c r="D5574" s="68" t="s">
        <v>50</v>
      </c>
      <c r="E5574" s="70" t="s">
        <v>82</v>
      </c>
      <c r="F5574" s="4" t="s">
        <v>2248</v>
      </c>
      <c r="G5574" s="67">
        <v>44804</v>
      </c>
      <c r="H5574" s="101">
        <v>44818</v>
      </c>
      <c r="I5574" s="71">
        <f t="shared" si="302"/>
        <v>14</v>
      </c>
      <c r="J5574" s="72" t="s">
        <v>137</v>
      </c>
      <c r="K5574" s="72" t="s">
        <v>1049</v>
      </c>
      <c r="L5574" s="73">
        <v>2</v>
      </c>
      <c r="M5574" s="73" t="s">
        <v>91</v>
      </c>
      <c r="N5574" s="68" t="str">
        <f>VLOOKUP(K5574,[1]人員授權表!D$3:G$249,4,0)</f>
        <v>無機</v>
      </c>
      <c r="O5574" s="70" t="s">
        <v>99</v>
      </c>
      <c r="P5574" s="67">
        <f t="shared" si="305"/>
        <v>44816</v>
      </c>
      <c r="Q5574" s="75" t="str">
        <f t="shared" si="303"/>
        <v>週一</v>
      </c>
      <c r="R5574" s="80">
        <v>44811</v>
      </c>
      <c r="AA5574" s="102">
        <v>15</v>
      </c>
      <c r="AB5574" s="103" t="s">
        <v>1955</v>
      </c>
    </row>
    <row r="5575" spans="2:28">
      <c r="B5575" s="66">
        <v>44803</v>
      </c>
      <c r="C5575" s="67">
        <v>44805</v>
      </c>
      <c r="D5575" s="68" t="s">
        <v>50</v>
      </c>
      <c r="E5575" s="70" t="s">
        <v>82</v>
      </c>
      <c r="F5575" s="4" t="s">
        <v>2248</v>
      </c>
      <c r="G5575" s="67">
        <v>44804</v>
      </c>
      <c r="H5575" s="101">
        <v>44818</v>
      </c>
      <c r="I5575" s="71">
        <f t="shared" ref="I5575:I5638" si="306">_xlfn.DAYS(H5575,G5575)</f>
        <v>14</v>
      </c>
      <c r="J5575" s="72" t="s">
        <v>148</v>
      </c>
      <c r="K5575" s="72" t="s">
        <v>1525</v>
      </c>
      <c r="L5575" s="73">
        <v>2</v>
      </c>
      <c r="M5575" s="73" t="s">
        <v>91</v>
      </c>
      <c r="N5575" s="68" t="str">
        <f>VLOOKUP(K5575,[1]人員授權表!D$3:G$249,4,0)</f>
        <v>無機</v>
      </c>
      <c r="O5575" s="70" t="str">
        <f>IF(J5575=[1]人員授權表!$C$85,"Casper李羿勳",IF(J5575=[1]人員授權表!$C$188,"Iring陳俊明",IF(J5575=[1]人員授權表!$C$189,"Brian陳泓霖",VLOOKUP(K5575,[1]人員授權表!D$2:E$249,2,FALSE))))</f>
        <v>Vicky游崴涵</v>
      </c>
      <c r="P5575" s="67">
        <f t="shared" si="305"/>
        <v>44816</v>
      </c>
      <c r="Q5575" s="75" t="str">
        <f t="shared" ref="Q5575:Q5638" si="307">TEXT(P5575,"aaa")</f>
        <v>週一</v>
      </c>
      <c r="R5575" s="80">
        <v>44810</v>
      </c>
      <c r="AA5575" s="102">
        <v>15</v>
      </c>
      <c r="AB5575" s="103" t="s">
        <v>1955</v>
      </c>
    </row>
    <row r="5576" spans="2:28">
      <c r="B5576" s="66">
        <v>44803</v>
      </c>
      <c r="C5576" s="67">
        <v>44805</v>
      </c>
      <c r="D5576" s="68" t="s">
        <v>50</v>
      </c>
      <c r="E5576" s="70" t="s">
        <v>82</v>
      </c>
      <c r="F5576" s="4" t="s">
        <v>2248</v>
      </c>
      <c r="G5576" s="67">
        <v>44804</v>
      </c>
      <c r="H5576" s="101">
        <v>44818</v>
      </c>
      <c r="I5576" s="71">
        <f t="shared" si="306"/>
        <v>14</v>
      </c>
      <c r="J5576" s="72" t="s">
        <v>141</v>
      </c>
      <c r="K5576" s="72" t="s">
        <v>142</v>
      </c>
      <c r="L5576" s="73">
        <v>2</v>
      </c>
      <c r="M5576" s="73" t="s">
        <v>91</v>
      </c>
      <c r="N5576" s="68" t="str">
        <f>VLOOKUP(K5576,[1]人員授權表!D$3:G$249,4,0)</f>
        <v>無機</v>
      </c>
      <c r="O5576" s="70" t="str">
        <f>IF(J5576=[1]人員授權表!$C$85,"Casper李羿勳",IF(J5576=[1]人員授權表!$C$188,"Iring陳俊明",IF(J5576=[1]人員授權表!$C$189,"Brian陳泓霖",VLOOKUP(K5576,[1]人員授權表!D$2:E$249,2,FALSE))))</f>
        <v>Dennis陳汶宏</v>
      </c>
      <c r="P5576" s="67">
        <f t="shared" si="305"/>
        <v>44816</v>
      </c>
      <c r="Q5576" s="75" t="str">
        <f t="shared" si="307"/>
        <v>週一</v>
      </c>
      <c r="R5576" s="80">
        <v>44811</v>
      </c>
      <c r="W5576" s="70">
        <v>1</v>
      </c>
      <c r="Z5576" s="79" t="s">
        <v>2208</v>
      </c>
      <c r="AA5576" s="102">
        <v>15</v>
      </c>
      <c r="AB5576" s="103" t="s">
        <v>1955</v>
      </c>
    </row>
    <row r="5577" spans="2:28">
      <c r="B5577" s="66">
        <v>44803</v>
      </c>
      <c r="C5577" s="67">
        <v>44805</v>
      </c>
      <c r="D5577" s="68" t="s">
        <v>50</v>
      </c>
      <c r="E5577" s="70" t="s">
        <v>82</v>
      </c>
      <c r="F5577" s="4" t="s">
        <v>2248</v>
      </c>
      <c r="G5577" s="67">
        <v>44804</v>
      </c>
      <c r="H5577" s="101">
        <v>44818</v>
      </c>
      <c r="I5577" s="71">
        <f t="shared" si="306"/>
        <v>14</v>
      </c>
      <c r="J5577" s="72" t="s">
        <v>966</v>
      </c>
      <c r="K5577" s="72" t="s">
        <v>154</v>
      </c>
      <c r="L5577" s="73">
        <v>2</v>
      </c>
      <c r="M5577" s="73" t="s">
        <v>91</v>
      </c>
      <c r="N5577" s="68" t="str">
        <f>VLOOKUP(K5577,[1]人員授權表!D$3:G$249,4,0)</f>
        <v>無機</v>
      </c>
      <c r="O5577" s="70" t="str">
        <f>IF(J5577=[1]人員授權表!$C$85,"Casper李羿勳",IF(J5577=[1]人員授權表!$C$188,"Iring陳俊明",IF(J5577=[1]人員授權表!$C$189,"Brian陳泓霖",VLOOKUP(K5577,[1]人員授權表!D$2:E$249,2,FALSE))))</f>
        <v>Ken張智凱</v>
      </c>
      <c r="P5577" s="67">
        <f t="shared" si="305"/>
        <v>44816</v>
      </c>
      <c r="Q5577" s="75" t="str">
        <f t="shared" si="307"/>
        <v>週一</v>
      </c>
      <c r="R5577" s="80">
        <v>44811</v>
      </c>
      <c r="AA5577" s="102">
        <v>15</v>
      </c>
      <c r="AB5577" s="103" t="s">
        <v>1955</v>
      </c>
    </row>
    <row r="5578" spans="2:28">
      <c r="B5578" s="108">
        <v>44806</v>
      </c>
      <c r="D5578" s="68" t="s">
        <v>50</v>
      </c>
      <c r="E5578" s="70" t="s">
        <v>879</v>
      </c>
      <c r="F5578" s="4" t="s">
        <v>2249</v>
      </c>
      <c r="G5578" s="67">
        <v>44805</v>
      </c>
      <c r="H5578" s="67">
        <v>44818</v>
      </c>
      <c r="I5578" s="71">
        <f t="shared" si="306"/>
        <v>13</v>
      </c>
      <c r="J5578" s="72" t="s">
        <v>2250</v>
      </c>
      <c r="K5578" s="72" t="s">
        <v>113</v>
      </c>
      <c r="L5578" s="73">
        <v>88</v>
      </c>
      <c r="M5578" s="73" t="s">
        <v>104</v>
      </c>
      <c r="N5578" s="68" t="s">
        <v>245</v>
      </c>
      <c r="O5578" s="70" t="s">
        <v>1113</v>
      </c>
      <c r="P5578" s="67">
        <f t="shared" si="305"/>
        <v>44816</v>
      </c>
      <c r="Q5578" s="75" t="str">
        <f t="shared" si="307"/>
        <v>週一</v>
      </c>
      <c r="R5578" s="80">
        <v>44812</v>
      </c>
      <c r="AA5578" s="1"/>
    </row>
    <row r="5579" spans="2:28">
      <c r="B5579" s="66">
        <v>44803</v>
      </c>
      <c r="D5579" s="68" t="s">
        <v>50</v>
      </c>
      <c r="E5579" s="70" t="s">
        <v>879</v>
      </c>
      <c r="F5579" s="4" t="s">
        <v>2251</v>
      </c>
      <c r="G5579" s="67">
        <v>44802</v>
      </c>
      <c r="H5579" s="67">
        <v>44818</v>
      </c>
      <c r="I5579" s="71">
        <f t="shared" si="306"/>
        <v>16</v>
      </c>
      <c r="J5579" s="72" t="s">
        <v>204</v>
      </c>
      <c r="K5579" s="72" t="s">
        <v>488</v>
      </c>
      <c r="L5579" s="73">
        <v>4</v>
      </c>
      <c r="M5579" s="73" t="s">
        <v>108</v>
      </c>
      <c r="N5579" s="68" t="str">
        <f>VLOOKUP(K5579,[1]人員授權表!D$3:G$249,4,0)</f>
        <v>無機</v>
      </c>
      <c r="O5579" s="70" t="str">
        <f>IF(J5579=[1]人員授權表!$C$85,"Casper李羿勳",IF(J5579=[1]人員授權表!$C$188,"Iring陳俊明",IF(J5579=[1]人員授權表!$C$189,"Brian陳泓霖",VLOOKUP(K5579,[1]人員授權表!D$2:E$249,2,FALSE))))</f>
        <v>Iring陳俊明</v>
      </c>
      <c r="P5579" s="67">
        <f t="shared" si="305"/>
        <v>44816</v>
      </c>
      <c r="Q5579" s="75" t="str">
        <f t="shared" si="307"/>
        <v>週一</v>
      </c>
      <c r="R5579" s="80">
        <v>44812</v>
      </c>
      <c r="AA5579" s="102">
        <v>15</v>
      </c>
      <c r="AB5579" s="103" t="s">
        <v>1955</v>
      </c>
    </row>
    <row r="5580" spans="2:28">
      <c r="B5580" s="66">
        <v>44803</v>
      </c>
      <c r="D5580" s="68" t="s">
        <v>50</v>
      </c>
      <c r="E5580" s="70" t="s">
        <v>879</v>
      </c>
      <c r="F5580" s="4" t="s">
        <v>2251</v>
      </c>
      <c r="G5580" s="67">
        <v>44802</v>
      </c>
      <c r="H5580" s="67">
        <v>44818</v>
      </c>
      <c r="I5580" s="71">
        <f t="shared" si="306"/>
        <v>16</v>
      </c>
      <c r="J5580" s="72" t="s">
        <v>195</v>
      </c>
      <c r="K5580" s="72" t="s">
        <v>345</v>
      </c>
      <c r="L5580" s="73">
        <v>4</v>
      </c>
      <c r="M5580" s="73" t="s">
        <v>108</v>
      </c>
      <c r="N5580" s="68" t="str">
        <f>VLOOKUP(K5580,[1]人員授權表!D$3:G$249,4,0)</f>
        <v>無機</v>
      </c>
      <c r="O5580" s="70" t="str">
        <f>IF(J5580=[1]人員授權表!$C$85,"Casper李羿勳",IF(J5580=[1]人員授權表!$C$188,"Iring陳俊明",IF(J5580=[1]人員授權表!$C$189,"Brian陳泓霖",VLOOKUP(K5580,[1]人員授權表!D$2:E$249,2,FALSE))))</f>
        <v>Debby胡萱黛</v>
      </c>
      <c r="P5580" s="67">
        <f t="shared" si="305"/>
        <v>44816</v>
      </c>
      <c r="Q5580" s="75" t="str">
        <f t="shared" si="307"/>
        <v>週一</v>
      </c>
      <c r="R5580" s="80">
        <v>44816</v>
      </c>
      <c r="AA5580" s="102">
        <v>15</v>
      </c>
      <c r="AB5580" s="103" t="s">
        <v>1955</v>
      </c>
    </row>
    <row r="5581" spans="2:28">
      <c r="B5581" s="66">
        <v>44803</v>
      </c>
      <c r="D5581" s="68" t="s">
        <v>50</v>
      </c>
      <c r="E5581" s="70" t="s">
        <v>879</v>
      </c>
      <c r="F5581" s="4" t="s">
        <v>2251</v>
      </c>
      <c r="G5581" s="67">
        <v>44802</v>
      </c>
      <c r="H5581" s="67">
        <v>44818</v>
      </c>
      <c r="I5581" s="71">
        <f t="shared" si="306"/>
        <v>16</v>
      </c>
      <c r="J5581" s="72" t="s">
        <v>186</v>
      </c>
      <c r="K5581" s="72" t="s">
        <v>98</v>
      </c>
      <c r="L5581" s="73">
        <v>4</v>
      </c>
      <c r="M5581" s="73" t="s">
        <v>108</v>
      </c>
      <c r="N5581" s="68" t="str">
        <f>VLOOKUP(K5581,[1]人員授權表!D$3:G$249,4,0)</f>
        <v>無機</v>
      </c>
      <c r="O5581" s="70" t="str">
        <f>IF(J5581=[1]人員授權表!$C$85,"Casper李羿勳",IF(J5581=[1]人員授權表!$C$188,"Iring陳俊明",IF(J5581=[1]人員授權表!$C$189,"Brian陳泓霖",VLOOKUP(K5581,[1]人員授權表!D$2:E$249,2,FALSE))))</f>
        <v>Brian陳泓霖</v>
      </c>
      <c r="P5581" s="67">
        <f t="shared" si="305"/>
        <v>44816</v>
      </c>
      <c r="Q5581" s="75" t="str">
        <f t="shared" si="307"/>
        <v>週一</v>
      </c>
      <c r="R5581" s="80">
        <v>44813</v>
      </c>
      <c r="AA5581" s="102">
        <v>15</v>
      </c>
      <c r="AB5581" s="103" t="s">
        <v>1955</v>
      </c>
    </row>
    <row r="5582" spans="2:28">
      <c r="B5582" s="66">
        <v>44795</v>
      </c>
      <c r="D5582" s="68" t="s">
        <v>50</v>
      </c>
      <c r="E5582" s="70" t="s">
        <v>82</v>
      </c>
      <c r="F5582" s="4" t="s">
        <v>2252</v>
      </c>
      <c r="G5582" s="67">
        <v>44805</v>
      </c>
      <c r="H5582" s="67">
        <v>44818</v>
      </c>
      <c r="I5582" s="71">
        <f t="shared" si="306"/>
        <v>13</v>
      </c>
      <c r="J5582" s="72" t="s">
        <v>188</v>
      </c>
      <c r="K5582" s="72" t="s">
        <v>189</v>
      </c>
      <c r="L5582" s="73">
        <v>2</v>
      </c>
      <c r="M5582" s="73" t="s">
        <v>91</v>
      </c>
      <c r="N5582" s="68" t="str">
        <f>VLOOKUP(K5582,[1]人員授權表!D$3:G$249,4,0)</f>
        <v>無機</v>
      </c>
      <c r="O5582" s="70" t="str">
        <f>IF(J5582=[1]人員授權表!$C$85,"Casper李羿勳",IF(J5582=[1]人員授權表!$C$188,"Iring陳俊明",IF(J5582=[1]人員授權表!$C$189,"Brian陳泓霖",VLOOKUP(K5582,[1]人員授權表!D$2:E$249,2,FALSE))))</f>
        <v>Iring陳俊明</v>
      </c>
      <c r="P5582" s="67">
        <f t="shared" si="305"/>
        <v>44816</v>
      </c>
      <c r="Q5582" s="75" t="str">
        <f t="shared" si="307"/>
        <v>週一</v>
      </c>
      <c r="R5582" s="80">
        <v>44811</v>
      </c>
      <c r="AA5582" s="1"/>
    </row>
    <row r="5583" spans="2:28">
      <c r="B5583" s="66">
        <v>44795</v>
      </c>
      <c r="D5583" s="68" t="s">
        <v>50</v>
      </c>
      <c r="E5583" s="70" t="s">
        <v>82</v>
      </c>
      <c r="F5583" s="4" t="s">
        <v>2252</v>
      </c>
      <c r="G5583" s="67">
        <v>44805</v>
      </c>
      <c r="H5583" s="67">
        <v>44818</v>
      </c>
      <c r="I5583" s="71">
        <f t="shared" si="306"/>
        <v>13</v>
      </c>
      <c r="J5583" s="72" t="s">
        <v>178</v>
      </c>
      <c r="K5583" s="72" t="s">
        <v>2253</v>
      </c>
      <c r="L5583" s="73">
        <v>2</v>
      </c>
      <c r="M5583" s="73" t="s">
        <v>91</v>
      </c>
      <c r="N5583" s="68" t="str">
        <f>VLOOKUP(K5583,[1]人員授權表!D$3:G$249,4,0)</f>
        <v>無機</v>
      </c>
      <c r="O5583" s="70" t="s">
        <v>115</v>
      </c>
      <c r="P5583" s="67">
        <f t="shared" si="305"/>
        <v>44816</v>
      </c>
      <c r="Q5583" s="75" t="str">
        <f t="shared" si="307"/>
        <v>週一</v>
      </c>
      <c r="R5583" s="80">
        <v>44813</v>
      </c>
      <c r="AA5583" s="1"/>
    </row>
    <row r="5584" spans="2:28">
      <c r="B5584" s="66">
        <v>44795</v>
      </c>
      <c r="D5584" s="68" t="s">
        <v>50</v>
      </c>
      <c r="E5584" s="70" t="s">
        <v>82</v>
      </c>
      <c r="F5584" s="4" t="s">
        <v>2252</v>
      </c>
      <c r="G5584" s="67">
        <v>44805</v>
      </c>
      <c r="H5584" s="67">
        <v>44818</v>
      </c>
      <c r="I5584" s="71">
        <f t="shared" si="306"/>
        <v>13</v>
      </c>
      <c r="J5584" s="72" t="s">
        <v>141</v>
      </c>
      <c r="K5584" s="72" t="s">
        <v>142</v>
      </c>
      <c r="L5584" s="73">
        <v>2</v>
      </c>
      <c r="M5584" s="73" t="s">
        <v>91</v>
      </c>
      <c r="N5584" s="68" t="str">
        <f>VLOOKUP(K5584,[1]人員授權表!D$3:G$249,4,0)</f>
        <v>無機</v>
      </c>
      <c r="O5584" s="70" t="str">
        <f>IF(J5584=[1]人員授權表!$C$85,"Casper李羿勳",IF(J5584=[1]人員授權表!$C$188,"Iring陳俊明",IF(J5584=[1]人員授權表!$C$189,"Brian陳泓霖",VLOOKUP(K5584,[1]人員授權表!D$2:E$249,2,FALSE))))</f>
        <v>Dennis陳汶宏</v>
      </c>
      <c r="P5584" s="67">
        <f t="shared" si="305"/>
        <v>44816</v>
      </c>
      <c r="Q5584" s="75" t="str">
        <f t="shared" si="307"/>
        <v>週一</v>
      </c>
      <c r="R5584" s="80">
        <v>44813</v>
      </c>
      <c r="AA5584" s="1"/>
    </row>
    <row r="5585" spans="2:28">
      <c r="B5585" s="66">
        <v>44795</v>
      </c>
      <c r="D5585" s="68" t="s">
        <v>50</v>
      </c>
      <c r="E5585" s="70" t="s">
        <v>82</v>
      </c>
      <c r="F5585" s="4" t="s">
        <v>2252</v>
      </c>
      <c r="G5585" s="67">
        <v>44805</v>
      </c>
      <c r="H5585" s="67">
        <v>44818</v>
      </c>
      <c r="I5585" s="71">
        <f t="shared" si="306"/>
        <v>13</v>
      </c>
      <c r="J5585" s="72" t="s">
        <v>137</v>
      </c>
      <c r="K5585" s="72" t="s">
        <v>138</v>
      </c>
      <c r="L5585" s="73">
        <v>2</v>
      </c>
      <c r="M5585" s="73" t="s">
        <v>91</v>
      </c>
      <c r="N5585" s="68" t="str">
        <f>VLOOKUP(K5585,[1]人員授權表!D$3:G$249,4,0)</f>
        <v>無機</v>
      </c>
      <c r="O5585" s="70" t="s">
        <v>99</v>
      </c>
      <c r="P5585" s="67">
        <f t="shared" si="305"/>
        <v>44816</v>
      </c>
      <c r="Q5585" s="75" t="str">
        <f t="shared" si="307"/>
        <v>週一</v>
      </c>
      <c r="R5585" s="80">
        <v>44813</v>
      </c>
      <c r="AA5585" s="1"/>
    </row>
    <row r="5586" spans="2:28">
      <c r="B5586" s="66">
        <v>44795</v>
      </c>
      <c r="D5586" s="68" t="s">
        <v>50</v>
      </c>
      <c r="E5586" s="70" t="s">
        <v>82</v>
      </c>
      <c r="F5586" s="4" t="s">
        <v>2252</v>
      </c>
      <c r="G5586" s="67">
        <v>44805</v>
      </c>
      <c r="H5586" s="67">
        <v>44818</v>
      </c>
      <c r="I5586" s="71">
        <f t="shared" si="306"/>
        <v>13</v>
      </c>
      <c r="J5586" s="72" t="s">
        <v>175</v>
      </c>
      <c r="K5586" s="72" t="s">
        <v>2254</v>
      </c>
      <c r="L5586" s="73">
        <v>2</v>
      </c>
      <c r="M5586" s="73" t="s">
        <v>91</v>
      </c>
      <c r="N5586" s="68" t="str">
        <f>VLOOKUP(K5586,[1]人員授權表!D$3:G$249,4,0)</f>
        <v>無機</v>
      </c>
      <c r="O5586" s="70" t="s">
        <v>177</v>
      </c>
      <c r="P5586" s="67">
        <f t="shared" si="305"/>
        <v>44816</v>
      </c>
      <c r="Q5586" s="75" t="str">
        <f t="shared" si="307"/>
        <v>週一</v>
      </c>
      <c r="R5586" s="80">
        <v>44813</v>
      </c>
      <c r="AA5586" s="1"/>
    </row>
    <row r="5587" spans="2:28">
      <c r="B5587" s="66">
        <v>44795</v>
      </c>
      <c r="D5587" s="68" t="s">
        <v>50</v>
      </c>
      <c r="E5587" s="70" t="s">
        <v>82</v>
      </c>
      <c r="F5587" s="4" t="s">
        <v>2252</v>
      </c>
      <c r="G5587" s="67">
        <v>44805</v>
      </c>
      <c r="H5587" s="67">
        <v>44818</v>
      </c>
      <c r="I5587" s="71">
        <f t="shared" si="306"/>
        <v>13</v>
      </c>
      <c r="J5587" s="72" t="s">
        <v>209</v>
      </c>
      <c r="K5587" s="72" t="s">
        <v>210</v>
      </c>
      <c r="L5587" s="73">
        <v>2</v>
      </c>
      <c r="M5587" s="73" t="s">
        <v>91</v>
      </c>
      <c r="N5587" s="68" t="str">
        <f>VLOOKUP(K5587,[1]人員授權表!D$3:G$249,4,0)</f>
        <v>無機</v>
      </c>
      <c r="O5587" s="70" t="str">
        <f>IF(J5587=[1]人員授權表!$C$85,"Casper李羿勳",IF(J5587=[1]人員授權表!$C$188,"Iring陳俊明",IF(J5587=[1]人員授權表!$C$189,"Brian陳泓霖",VLOOKUP(K5587,[1]人員授權表!D$2:E$249,2,FALSE))))</f>
        <v>Vicky游崴涵</v>
      </c>
      <c r="P5587" s="67">
        <f t="shared" si="305"/>
        <v>44816</v>
      </c>
      <c r="Q5587" s="75" t="str">
        <f t="shared" si="307"/>
        <v>週一</v>
      </c>
      <c r="R5587" s="80">
        <v>44816</v>
      </c>
      <c r="AA5587" s="1"/>
    </row>
    <row r="5588" spans="2:28">
      <c r="B5588" s="66">
        <v>44795</v>
      </c>
      <c r="D5588" s="68" t="s">
        <v>50</v>
      </c>
      <c r="E5588" s="70" t="s">
        <v>82</v>
      </c>
      <c r="F5588" s="4" t="s">
        <v>2252</v>
      </c>
      <c r="G5588" s="67">
        <v>44805</v>
      </c>
      <c r="H5588" s="67">
        <v>44818</v>
      </c>
      <c r="I5588" s="71">
        <f t="shared" si="306"/>
        <v>13</v>
      </c>
      <c r="J5588" s="72" t="s">
        <v>198</v>
      </c>
      <c r="K5588" s="72" t="s">
        <v>199</v>
      </c>
      <c r="L5588" s="73">
        <v>2</v>
      </c>
      <c r="M5588" s="73" t="s">
        <v>91</v>
      </c>
      <c r="N5588" s="68" t="str">
        <f>VLOOKUP(K5588,[1]人員授權表!D$3:G$249,4,0)</f>
        <v>無機</v>
      </c>
      <c r="O5588" s="70" t="str">
        <f>IF(J5588=[1]人員授權表!$C$85,"Casper李羿勳",IF(J5588=[1]人員授權表!$C$188,"Iring陳俊明",IF(J5588=[1]人員授權表!$C$189,"Brian陳泓霖",VLOOKUP(K5588,[1]人員授權表!D$2:E$249,2,FALSE))))</f>
        <v>Vicky游崴涵</v>
      </c>
      <c r="P5588" s="67">
        <f t="shared" si="305"/>
        <v>44816</v>
      </c>
      <c r="Q5588" s="75" t="str">
        <f t="shared" si="307"/>
        <v>週一</v>
      </c>
      <c r="R5588" s="80">
        <v>44812</v>
      </c>
      <c r="AA5588" s="1"/>
    </row>
    <row r="5589" spans="2:28">
      <c r="B5589" s="66">
        <v>44795</v>
      </c>
      <c r="D5589" s="68" t="s">
        <v>50</v>
      </c>
      <c r="E5589" s="70" t="s">
        <v>82</v>
      </c>
      <c r="F5589" s="4" t="s">
        <v>2252</v>
      </c>
      <c r="G5589" s="67">
        <v>44805</v>
      </c>
      <c r="H5589" s="67">
        <v>44818</v>
      </c>
      <c r="I5589" s="71">
        <f t="shared" si="306"/>
        <v>13</v>
      </c>
      <c r="J5589" s="72" t="s">
        <v>190</v>
      </c>
      <c r="K5589" s="72" t="s">
        <v>140</v>
      </c>
      <c r="L5589" s="73">
        <v>2</v>
      </c>
      <c r="M5589" s="73" t="s">
        <v>91</v>
      </c>
      <c r="N5589" s="68" t="str">
        <f>VLOOKUP(K5589,[1]人員授權表!D$3:G$249,4,0)</f>
        <v>無機</v>
      </c>
      <c r="O5589" s="70" t="str">
        <f>IF(J5589=[1]人員授權表!$C$85,"Casper李羿勳",IF(J5589=[1]人員授權表!$C$188,"Iring陳俊明",IF(J5589=[1]人員授權表!$C$189,"Brian陳泓霖",VLOOKUP(K5589,[1]人員授權表!D$2:E$249,2,FALSE))))</f>
        <v>Iring陳俊明</v>
      </c>
      <c r="P5589" s="67">
        <f t="shared" si="305"/>
        <v>44816</v>
      </c>
      <c r="Q5589" s="75" t="str">
        <f t="shared" si="307"/>
        <v>週一</v>
      </c>
      <c r="R5589" s="80">
        <v>44813</v>
      </c>
      <c r="AA5589" s="1"/>
    </row>
    <row r="5590" spans="2:28">
      <c r="B5590" s="66">
        <v>44795</v>
      </c>
      <c r="D5590" s="68" t="s">
        <v>50</v>
      </c>
      <c r="E5590" s="70" t="s">
        <v>82</v>
      </c>
      <c r="F5590" s="4" t="s">
        <v>2252</v>
      </c>
      <c r="G5590" s="67">
        <v>44805</v>
      </c>
      <c r="H5590" s="67">
        <v>44818</v>
      </c>
      <c r="I5590" s="71">
        <f t="shared" si="306"/>
        <v>13</v>
      </c>
      <c r="J5590" s="72" t="s">
        <v>139</v>
      </c>
      <c r="K5590" s="72" t="s">
        <v>1048</v>
      </c>
      <c r="L5590" s="73">
        <v>2</v>
      </c>
      <c r="M5590" s="73" t="s">
        <v>91</v>
      </c>
      <c r="N5590" s="68" t="str">
        <f>VLOOKUP(K5590,[1]人員授權表!D$3:G$249,4,0)</f>
        <v>無機</v>
      </c>
      <c r="O5590" s="70" t="str">
        <f>IF(J5590=[1]人員授權表!$C$85,"Casper李羿勳",IF(J5590=[1]人員授權表!$C$188,"Iring陳俊明",IF(J5590=[1]人員授權表!$C$189,"Brian陳泓霖",VLOOKUP(K5590,[1]人員授權表!D$2:E$249,2,FALSE))))</f>
        <v>Brian陳泓霖</v>
      </c>
      <c r="P5590" s="67">
        <f t="shared" si="305"/>
        <v>44816</v>
      </c>
      <c r="Q5590" s="75" t="str">
        <f t="shared" si="307"/>
        <v>週一</v>
      </c>
      <c r="R5590" s="80">
        <v>44812</v>
      </c>
      <c r="AA5590" s="1"/>
    </row>
    <row r="5591" spans="2:28">
      <c r="B5591" s="66">
        <v>44795</v>
      </c>
      <c r="D5591" s="68" t="s">
        <v>50</v>
      </c>
      <c r="E5591" s="70" t="s">
        <v>82</v>
      </c>
      <c r="F5591" s="4" t="s">
        <v>2252</v>
      </c>
      <c r="G5591" s="67">
        <v>44805</v>
      </c>
      <c r="H5591" s="67">
        <v>44818</v>
      </c>
      <c r="I5591" s="71">
        <f t="shared" si="306"/>
        <v>13</v>
      </c>
      <c r="J5591" s="72" t="s">
        <v>167</v>
      </c>
      <c r="K5591" s="72" t="s">
        <v>168</v>
      </c>
      <c r="L5591" s="73">
        <v>2</v>
      </c>
      <c r="M5591" s="73" t="s">
        <v>91</v>
      </c>
      <c r="N5591" s="68" t="str">
        <f>VLOOKUP(K5591,[1]人員授權表!D$3:G$249,4,0)</f>
        <v>有機</v>
      </c>
      <c r="O5591" s="70" t="str">
        <f>IF(J5591=[1]人員授權表!$C$85,"Casper李羿勳",IF(J5591=[1]人員授權表!$C$188,"Iring陳俊明",IF(J5591=[1]人員授權表!$C$189,"Brian陳泓霖",VLOOKUP(K5591,[1]人員授權表!D$2:E$249,2,FALSE))))</f>
        <v>Una林庭瑄</v>
      </c>
      <c r="P5591" s="67">
        <f t="shared" si="305"/>
        <v>44816</v>
      </c>
      <c r="Q5591" s="75" t="str">
        <f t="shared" si="307"/>
        <v>週一</v>
      </c>
      <c r="R5591" s="80">
        <v>44811</v>
      </c>
      <c r="AA5591" s="1"/>
    </row>
    <row r="5592" spans="2:28">
      <c r="B5592" s="66">
        <v>44803</v>
      </c>
      <c r="C5592" s="67">
        <v>44805</v>
      </c>
      <c r="D5592" s="68" t="s">
        <v>50</v>
      </c>
      <c r="E5592" s="70" t="s">
        <v>82</v>
      </c>
      <c r="F5592" s="4" t="s">
        <v>2255</v>
      </c>
      <c r="G5592" s="67">
        <v>44804</v>
      </c>
      <c r="H5592" s="101">
        <v>44818</v>
      </c>
      <c r="I5592" s="71">
        <f t="shared" si="306"/>
        <v>14</v>
      </c>
      <c r="J5592" s="72" t="s">
        <v>148</v>
      </c>
      <c r="K5592" s="72" t="s">
        <v>149</v>
      </c>
      <c r="L5592" s="73">
        <v>1</v>
      </c>
      <c r="M5592" s="73" t="s">
        <v>91</v>
      </c>
      <c r="N5592" s="68" t="str">
        <f>VLOOKUP(K5592,[1]人員授權表!D$3:G$249,4,0)</f>
        <v>無機</v>
      </c>
      <c r="O5592" s="70" t="str">
        <f>IF(J5592=[1]人員授權表!$C$85,"Casper李羿勳",IF(J5592=[1]人員授權表!$C$188,"Iring陳俊明",IF(J5592=[1]人員授權表!$C$189,"Brian陳泓霖",VLOOKUP(K5592,[1]人員授權表!D$2:E$249,2,FALSE))))</f>
        <v>Vicky游崴涵</v>
      </c>
      <c r="P5592" s="67">
        <f t="shared" si="305"/>
        <v>44816</v>
      </c>
      <c r="Q5592" s="75" t="str">
        <f t="shared" si="307"/>
        <v>週一</v>
      </c>
      <c r="R5592" s="80">
        <v>44810</v>
      </c>
      <c r="AA5592" s="102">
        <v>15</v>
      </c>
      <c r="AB5592" s="103" t="s">
        <v>1955</v>
      </c>
    </row>
    <row r="5593" spans="2:28">
      <c r="B5593" s="66">
        <v>44803</v>
      </c>
      <c r="C5593" s="67">
        <v>44805</v>
      </c>
      <c r="D5593" s="68" t="s">
        <v>50</v>
      </c>
      <c r="E5593" s="70" t="s">
        <v>82</v>
      </c>
      <c r="F5593" s="4" t="s">
        <v>2255</v>
      </c>
      <c r="G5593" s="67">
        <v>44804</v>
      </c>
      <c r="H5593" s="101">
        <v>44818</v>
      </c>
      <c r="I5593" s="71">
        <f t="shared" si="306"/>
        <v>14</v>
      </c>
      <c r="J5593" s="72" t="s">
        <v>141</v>
      </c>
      <c r="K5593" s="72" t="s">
        <v>142</v>
      </c>
      <c r="L5593" s="73">
        <v>1</v>
      </c>
      <c r="M5593" s="73" t="s">
        <v>91</v>
      </c>
      <c r="N5593" s="68" t="str">
        <f>VLOOKUP(K5593,[1]人員授權表!D$3:G$249,4,0)</f>
        <v>無機</v>
      </c>
      <c r="O5593" s="70" t="str">
        <f>IF(J5593=[1]人員授權表!$C$85,"Casper李羿勳",IF(J5593=[1]人員授權表!$C$188,"Iring陳俊明",IF(J5593=[1]人員授權表!$C$189,"Brian陳泓霖",VLOOKUP(K5593,[1]人員授權表!D$2:E$249,2,FALSE))))</f>
        <v>Dennis陳汶宏</v>
      </c>
      <c r="P5593" s="67">
        <f t="shared" si="305"/>
        <v>44816</v>
      </c>
      <c r="Q5593" s="75" t="str">
        <f t="shared" si="307"/>
        <v>週一</v>
      </c>
      <c r="R5593" s="80">
        <v>44811</v>
      </c>
      <c r="W5593" s="70">
        <v>1</v>
      </c>
      <c r="Z5593" s="79" t="s">
        <v>2208</v>
      </c>
      <c r="AA5593" s="102">
        <v>15</v>
      </c>
      <c r="AB5593" s="103" t="s">
        <v>1955</v>
      </c>
    </row>
    <row r="5594" spans="2:28">
      <c r="B5594" s="66">
        <v>44799</v>
      </c>
      <c r="D5594" s="68" t="s">
        <v>50</v>
      </c>
      <c r="E5594" s="70" t="s">
        <v>879</v>
      </c>
      <c r="F5594" s="4" t="s">
        <v>2256</v>
      </c>
      <c r="G5594" s="67">
        <v>44797</v>
      </c>
      <c r="H5594" s="67">
        <v>44818</v>
      </c>
      <c r="I5594" s="71">
        <f t="shared" si="306"/>
        <v>21</v>
      </c>
      <c r="J5594" s="72" t="s">
        <v>167</v>
      </c>
      <c r="K5594" s="72" t="s">
        <v>168</v>
      </c>
      <c r="L5594" s="73">
        <v>6</v>
      </c>
      <c r="M5594" s="73" t="s">
        <v>108</v>
      </c>
      <c r="N5594" s="68" t="str">
        <f>VLOOKUP(K5594,[1]人員授權表!D$3:G$249,4,0)</f>
        <v>有機</v>
      </c>
      <c r="O5594" s="70" t="str">
        <f>IF(J5594=[1]人員授權表!$C$85,"Casper李羿勳",IF(J5594=[1]人員授權表!$C$188,"Iring陳俊明",IF(J5594=[1]人員授權表!$C$189,"Brian陳泓霖",VLOOKUP(K5594,[1]人員授權表!D$2:E$249,2,FALSE))))</f>
        <v>Una林庭瑄</v>
      </c>
      <c r="P5594" s="67">
        <f t="shared" si="305"/>
        <v>44816</v>
      </c>
      <c r="Q5594" s="75" t="str">
        <f t="shared" si="307"/>
        <v>週一</v>
      </c>
      <c r="R5594" s="80">
        <v>44806</v>
      </c>
      <c r="AA5594" s="102">
        <v>15</v>
      </c>
      <c r="AB5594" s="103" t="s">
        <v>1955</v>
      </c>
    </row>
    <row r="5595" spans="2:28">
      <c r="B5595" s="66">
        <v>44791</v>
      </c>
      <c r="D5595" s="68" t="s">
        <v>50</v>
      </c>
      <c r="E5595" s="70" t="s">
        <v>82</v>
      </c>
      <c r="F5595" s="70" t="s">
        <v>2257</v>
      </c>
      <c r="G5595" s="67">
        <v>44803</v>
      </c>
      <c r="H5595" s="67">
        <v>44818</v>
      </c>
      <c r="I5595" s="71">
        <f t="shared" si="306"/>
        <v>15</v>
      </c>
      <c r="J5595" s="72" t="s">
        <v>490</v>
      </c>
      <c r="K5595" s="72" t="s">
        <v>182</v>
      </c>
      <c r="L5595" s="73">
        <v>1</v>
      </c>
      <c r="M5595" s="73" t="s">
        <v>108</v>
      </c>
      <c r="N5595" s="68" t="str">
        <f>VLOOKUP(K5595,[1]人員授權表!D$3:G$249,4,0)</f>
        <v>有機</v>
      </c>
      <c r="O5595" s="70" t="str">
        <f>IF(J5595=[1]人員授權表!$C$85,"Casper李羿勳",IF(J5595=[1]人員授權表!$C$188,"Iring陳俊明",IF(J5595=[1]人員授權表!$C$189,"Brian陳泓霖",VLOOKUP(K5595,[1]人員授權表!D$2:E$249,2,FALSE))))</f>
        <v>Sara王淑玲</v>
      </c>
      <c r="P5595" s="67">
        <f t="shared" si="305"/>
        <v>44816</v>
      </c>
      <c r="Q5595" s="75" t="str">
        <f t="shared" si="307"/>
        <v>週一</v>
      </c>
      <c r="R5595" s="80">
        <v>44806</v>
      </c>
      <c r="AA5595" s="1"/>
    </row>
    <row r="5596" spans="2:28">
      <c r="B5596" s="66">
        <v>44791</v>
      </c>
      <c r="D5596" s="68" t="s">
        <v>50</v>
      </c>
      <c r="E5596" s="70" t="s">
        <v>82</v>
      </c>
      <c r="F5596" s="70" t="s">
        <v>2257</v>
      </c>
      <c r="G5596" s="67">
        <v>44803</v>
      </c>
      <c r="H5596" s="67">
        <v>44818</v>
      </c>
      <c r="I5596" s="71">
        <f t="shared" si="306"/>
        <v>15</v>
      </c>
      <c r="J5596" s="72" t="s">
        <v>919</v>
      </c>
      <c r="K5596" s="72" t="s">
        <v>187</v>
      </c>
      <c r="L5596" s="73">
        <v>1</v>
      </c>
      <c r="M5596" s="73" t="s">
        <v>108</v>
      </c>
      <c r="N5596" s="68" t="str">
        <f>VLOOKUP(K5596,[1]人員授權表!D$3:G$249,4,0)</f>
        <v>無機</v>
      </c>
      <c r="O5596" s="70" t="str">
        <f>IF(J5596=[1]人員授權表!$C$85,"Casper李羿勳",IF(J5596=[1]人員授權表!$C$188,"Iring陳俊明",IF(J5596=[1]人員授權表!$C$189,"Brian陳泓霖",VLOOKUP(K5596,[1]人員授權表!D$2:E$249,2,FALSE))))</f>
        <v>Ruby黃家蓁</v>
      </c>
      <c r="P5596" s="67">
        <f t="shared" si="305"/>
        <v>44816</v>
      </c>
      <c r="Q5596" s="75" t="str">
        <f t="shared" si="307"/>
        <v>週一</v>
      </c>
      <c r="R5596" s="80">
        <v>44820</v>
      </c>
      <c r="S5596" s="85">
        <v>44819</v>
      </c>
      <c r="V5596" s="70">
        <v>1</v>
      </c>
      <c r="Z5596" s="79" t="s">
        <v>2147</v>
      </c>
      <c r="AA5596" s="1"/>
    </row>
    <row r="5597" spans="2:28">
      <c r="B5597" s="66">
        <v>44791</v>
      </c>
      <c r="D5597" s="68" t="s">
        <v>50</v>
      </c>
      <c r="E5597" s="70" t="s">
        <v>82</v>
      </c>
      <c r="F5597" s="70" t="s">
        <v>2257</v>
      </c>
      <c r="G5597" s="67">
        <v>44803</v>
      </c>
      <c r="H5597" s="67">
        <v>44818</v>
      </c>
      <c r="I5597" s="71">
        <f t="shared" si="306"/>
        <v>15</v>
      </c>
      <c r="J5597" s="72" t="s">
        <v>188</v>
      </c>
      <c r="K5597" s="72" t="s">
        <v>189</v>
      </c>
      <c r="L5597" s="73">
        <v>1</v>
      </c>
      <c r="M5597" s="73" t="s">
        <v>108</v>
      </c>
      <c r="N5597" s="68" t="str">
        <f>VLOOKUP(K5597,[1]人員授權表!D$3:G$249,4,0)</f>
        <v>無機</v>
      </c>
      <c r="O5597" s="70" t="str">
        <f>IF(J5597=[1]人員授權表!$C$85,"Casper李羿勳",IF(J5597=[1]人員授權表!$C$188,"Iring陳俊明",IF(J5597=[1]人員授權表!$C$189,"Brian陳泓霖",VLOOKUP(K5597,[1]人員授權表!D$2:E$249,2,FALSE))))</f>
        <v>Iring陳俊明</v>
      </c>
      <c r="P5597" s="67">
        <f t="shared" si="305"/>
        <v>44816</v>
      </c>
      <c r="Q5597" s="75" t="str">
        <f t="shared" si="307"/>
        <v>週一</v>
      </c>
      <c r="R5597" s="80">
        <v>44805</v>
      </c>
      <c r="AA5597" s="1"/>
    </row>
    <row r="5598" spans="2:28">
      <c r="B5598" s="66">
        <v>44791</v>
      </c>
      <c r="D5598" s="68" t="s">
        <v>50</v>
      </c>
      <c r="E5598" s="70" t="s">
        <v>82</v>
      </c>
      <c r="F5598" s="70" t="s">
        <v>2257</v>
      </c>
      <c r="G5598" s="67">
        <v>44803</v>
      </c>
      <c r="H5598" s="67">
        <v>44818</v>
      </c>
      <c r="I5598" s="71">
        <f t="shared" si="306"/>
        <v>15</v>
      </c>
      <c r="J5598" s="72" t="s">
        <v>190</v>
      </c>
      <c r="K5598" s="72" t="s">
        <v>140</v>
      </c>
      <c r="L5598" s="73">
        <v>1</v>
      </c>
      <c r="M5598" s="73" t="s">
        <v>108</v>
      </c>
      <c r="N5598" s="68" t="str">
        <f>VLOOKUP(K5598,[1]人員授權表!D$3:G$249,4,0)</f>
        <v>無機</v>
      </c>
      <c r="O5598" s="70" t="str">
        <f>IF(J5598=[1]人員授權表!$C$85,"Casper李羿勳",IF(J5598=[1]人員授權表!$C$188,"Iring陳俊明",IF(J5598=[1]人員授權表!$C$189,"Brian陳泓霖",VLOOKUP(K5598,[1]人員授權表!D$2:E$249,2,FALSE))))</f>
        <v>Iring陳俊明</v>
      </c>
      <c r="P5598" s="67">
        <f t="shared" si="305"/>
        <v>44816</v>
      </c>
      <c r="Q5598" s="75" t="str">
        <f t="shared" si="307"/>
        <v>週一</v>
      </c>
      <c r="R5598" s="80">
        <v>44810</v>
      </c>
      <c r="AA5598" s="1"/>
    </row>
    <row r="5599" spans="2:28">
      <c r="B5599" s="66">
        <v>44791</v>
      </c>
      <c r="D5599" s="68" t="s">
        <v>50</v>
      </c>
      <c r="E5599" s="70" t="s">
        <v>82</v>
      </c>
      <c r="F5599" s="70" t="s">
        <v>2257</v>
      </c>
      <c r="G5599" s="67">
        <v>44803</v>
      </c>
      <c r="H5599" s="67">
        <v>44818</v>
      </c>
      <c r="I5599" s="71">
        <f t="shared" si="306"/>
        <v>15</v>
      </c>
      <c r="J5599" s="72" t="s">
        <v>195</v>
      </c>
      <c r="K5599" s="72" t="s">
        <v>196</v>
      </c>
      <c r="L5599" s="73">
        <v>1</v>
      </c>
      <c r="M5599" s="73" t="s">
        <v>108</v>
      </c>
      <c r="N5599" s="68" t="str">
        <f>VLOOKUP(K5599,[1]人員授權表!D$3:G$249,4,0)</f>
        <v>無機</v>
      </c>
      <c r="O5599" s="70" t="str">
        <f>IF(J5599=[1]人員授權表!$C$85,"Casper李羿勳",IF(J5599=[1]人員授權表!$C$188,"Iring陳俊明",IF(J5599=[1]人員授權表!$C$189,"Brian陳泓霖",VLOOKUP(K5599,[1]人員授權表!D$2:E$249,2,FALSE))))</f>
        <v>Debby胡萱黛</v>
      </c>
      <c r="P5599" s="67">
        <f t="shared" si="305"/>
        <v>44816</v>
      </c>
      <c r="Q5599" s="75" t="str">
        <f t="shared" si="307"/>
        <v>週一</v>
      </c>
      <c r="R5599" s="80">
        <v>44811</v>
      </c>
      <c r="AA5599" s="1"/>
    </row>
    <row r="5600" spans="2:28">
      <c r="B5600" s="66">
        <v>44791</v>
      </c>
      <c r="D5600" s="68" t="s">
        <v>50</v>
      </c>
      <c r="E5600" s="70" t="s">
        <v>82</v>
      </c>
      <c r="F5600" s="70" t="s">
        <v>2257</v>
      </c>
      <c r="G5600" s="67">
        <v>44803</v>
      </c>
      <c r="H5600" s="67">
        <v>44818</v>
      </c>
      <c r="I5600" s="71">
        <f t="shared" si="306"/>
        <v>15</v>
      </c>
      <c r="J5600" s="72" t="s">
        <v>198</v>
      </c>
      <c r="K5600" s="72" t="s">
        <v>199</v>
      </c>
      <c r="L5600" s="73">
        <v>1</v>
      </c>
      <c r="M5600" s="73" t="s">
        <v>108</v>
      </c>
      <c r="N5600" s="68" t="str">
        <f>VLOOKUP(K5600,[1]人員授權表!D$3:G$249,4,0)</f>
        <v>無機</v>
      </c>
      <c r="O5600" s="70" t="str">
        <f>IF(J5600=[1]人員授權表!$C$85,"Casper李羿勳",IF(J5600=[1]人員授權表!$C$188,"Iring陳俊明",IF(J5600=[1]人員授權表!$C$189,"Brian陳泓霖",VLOOKUP(K5600,[1]人員授權表!D$2:E$249,2,FALSE))))</f>
        <v>Vicky游崴涵</v>
      </c>
      <c r="P5600" s="67">
        <f t="shared" si="305"/>
        <v>44816</v>
      </c>
      <c r="Q5600" s="75" t="str">
        <f t="shared" si="307"/>
        <v>週一</v>
      </c>
      <c r="R5600" s="80">
        <v>44806</v>
      </c>
      <c r="AA5600" s="1"/>
    </row>
    <row r="5601" spans="2:27">
      <c r="B5601" s="66">
        <v>44791</v>
      </c>
      <c r="D5601" s="68" t="s">
        <v>50</v>
      </c>
      <c r="E5601" s="70" t="s">
        <v>82</v>
      </c>
      <c r="F5601" s="70" t="s">
        <v>2257</v>
      </c>
      <c r="G5601" s="67">
        <v>44803</v>
      </c>
      <c r="H5601" s="67">
        <v>44818</v>
      </c>
      <c r="I5601" s="71">
        <f t="shared" si="306"/>
        <v>15</v>
      </c>
      <c r="J5601" s="72" t="s">
        <v>200</v>
      </c>
      <c r="K5601" s="72" t="s">
        <v>201</v>
      </c>
      <c r="L5601" s="73">
        <v>1</v>
      </c>
      <c r="M5601" s="73" t="s">
        <v>108</v>
      </c>
      <c r="N5601" s="68" t="str">
        <f>VLOOKUP(K5601,[1]人員授權表!D$3:G$249,4,0)</f>
        <v>無機</v>
      </c>
      <c r="O5601" s="70" t="s">
        <v>829</v>
      </c>
      <c r="P5601" s="67">
        <f t="shared" si="305"/>
        <v>44816</v>
      </c>
      <c r="Q5601" s="75" t="str">
        <f t="shared" si="307"/>
        <v>週一</v>
      </c>
      <c r="R5601" s="80">
        <v>44819</v>
      </c>
      <c r="S5601" s="85">
        <v>44819</v>
      </c>
      <c r="V5601" s="70">
        <v>1</v>
      </c>
      <c r="Y5601" s="78">
        <v>44819</v>
      </c>
      <c r="Z5601" s="79" t="s">
        <v>2147</v>
      </c>
      <c r="AA5601" s="1"/>
    </row>
    <row r="5602" spans="2:27">
      <c r="B5602" s="66">
        <v>44791</v>
      </c>
      <c r="D5602" s="68" t="s">
        <v>50</v>
      </c>
      <c r="E5602" s="70" t="s">
        <v>82</v>
      </c>
      <c r="F5602" s="70" t="s">
        <v>2257</v>
      </c>
      <c r="G5602" s="67">
        <v>44803</v>
      </c>
      <c r="H5602" s="67">
        <v>44818</v>
      </c>
      <c r="I5602" s="71">
        <f t="shared" si="306"/>
        <v>15</v>
      </c>
      <c r="J5602" s="72" t="s">
        <v>151</v>
      </c>
      <c r="K5602" s="72" t="s">
        <v>152</v>
      </c>
      <c r="L5602" s="73">
        <v>1</v>
      </c>
      <c r="M5602" s="73" t="s">
        <v>108</v>
      </c>
      <c r="N5602" s="68" t="str">
        <f>VLOOKUP(K5602,[1]人員授權表!D$3:G$249,4,0)</f>
        <v>無機</v>
      </c>
      <c r="O5602" s="70" t="str">
        <f>IF(J5602=[1]人員授權表!$C$85,"Casper李羿勳",IF(J5602=[1]人員授權表!$C$188,"Iring陳俊明",IF(J5602=[1]人員授權表!$C$189,"Brian陳泓霖",VLOOKUP(K5602,[1]人員授權表!D$2:E$249,2,FALSE))))</f>
        <v>Vicky游崴涵</v>
      </c>
      <c r="P5602" s="67">
        <f t="shared" si="305"/>
        <v>44816</v>
      </c>
      <c r="Q5602" s="75" t="str">
        <f t="shared" si="307"/>
        <v>週一</v>
      </c>
      <c r="R5602" s="80">
        <v>44812</v>
      </c>
      <c r="AA5602" s="1"/>
    </row>
    <row r="5603" spans="2:27">
      <c r="B5603" s="66">
        <v>44791</v>
      </c>
      <c r="D5603" s="68" t="s">
        <v>50</v>
      </c>
      <c r="E5603" s="70" t="s">
        <v>82</v>
      </c>
      <c r="F5603" s="70" t="s">
        <v>2257</v>
      </c>
      <c r="G5603" s="67">
        <v>44803</v>
      </c>
      <c r="H5603" s="67">
        <v>44818</v>
      </c>
      <c r="I5603" s="71">
        <f t="shared" si="306"/>
        <v>15</v>
      </c>
      <c r="J5603" s="72" t="s">
        <v>160</v>
      </c>
      <c r="K5603" s="72" t="s">
        <v>161</v>
      </c>
      <c r="L5603" s="73">
        <v>1</v>
      </c>
      <c r="M5603" s="73" t="s">
        <v>108</v>
      </c>
      <c r="N5603" s="68" t="str">
        <f>VLOOKUP(K5603,[1]人員授權表!D$3:G$249,4,0)</f>
        <v>無機</v>
      </c>
      <c r="O5603" s="70" t="str">
        <f>IF(J5603=[1]人員授權表!$C$85,"Casper李羿勳",IF(J5603=[1]人員授權表!$C$188,"Iring陳俊明",IF(J5603=[1]人員授權表!$C$189,"Brian陳泓霖",VLOOKUP(K5603,[1]人員授權表!D$2:E$249,2,FALSE))))</f>
        <v>Dennis陳汶宏</v>
      </c>
      <c r="P5603" s="67">
        <f t="shared" si="305"/>
        <v>44816</v>
      </c>
      <c r="Q5603" s="75" t="str">
        <f t="shared" si="307"/>
        <v>週一</v>
      </c>
      <c r="R5603" s="80">
        <v>44813</v>
      </c>
      <c r="AA5603" s="1"/>
    </row>
    <row r="5604" spans="2:27">
      <c r="B5604" s="66">
        <v>44791</v>
      </c>
      <c r="D5604" s="68" t="s">
        <v>50</v>
      </c>
      <c r="E5604" s="70" t="s">
        <v>82</v>
      </c>
      <c r="F5604" s="70" t="s">
        <v>2257</v>
      </c>
      <c r="G5604" s="67">
        <v>44803</v>
      </c>
      <c r="H5604" s="67">
        <v>44818</v>
      </c>
      <c r="I5604" s="71">
        <f t="shared" si="306"/>
        <v>15</v>
      </c>
      <c r="J5604" s="72" t="s">
        <v>1222</v>
      </c>
      <c r="K5604" s="72" t="s">
        <v>1223</v>
      </c>
      <c r="L5604" s="73">
        <v>1</v>
      </c>
      <c r="M5604" s="73" t="s">
        <v>108</v>
      </c>
      <c r="N5604" s="68" t="str">
        <f>VLOOKUP(K5604,[1]人員授權表!D$3:G$249,4,0)</f>
        <v>無機</v>
      </c>
      <c r="O5604" s="70" t="str">
        <f>IF(J5604=[1]人員授權表!$C$85,"Casper李羿勳",IF(J5604=[1]人員授權表!$C$188,"Iring陳俊明",IF(J5604=[1]人員授權表!$C$189,"Brian陳泓霖",VLOOKUP(K5604,[1]人員授權表!D$2:E$249,2,FALSE))))</f>
        <v>Dennis陳汶宏</v>
      </c>
      <c r="P5604" s="67">
        <f t="shared" si="305"/>
        <v>44816</v>
      </c>
      <c r="Q5604" s="75" t="str">
        <f t="shared" si="307"/>
        <v>週一</v>
      </c>
      <c r="R5604" s="80">
        <v>44813</v>
      </c>
      <c r="AA5604" s="1"/>
    </row>
    <row r="5605" spans="2:27">
      <c r="B5605" s="66">
        <v>44791</v>
      </c>
      <c r="D5605" s="68" t="s">
        <v>50</v>
      </c>
      <c r="E5605" s="70" t="s">
        <v>82</v>
      </c>
      <c r="F5605" s="70" t="s">
        <v>2257</v>
      </c>
      <c r="G5605" s="67">
        <v>44803</v>
      </c>
      <c r="H5605" s="67">
        <v>44818</v>
      </c>
      <c r="I5605" s="71">
        <f t="shared" si="306"/>
        <v>15</v>
      </c>
      <c r="J5605" s="72" t="s">
        <v>175</v>
      </c>
      <c r="K5605" s="72" t="s">
        <v>176</v>
      </c>
      <c r="L5605" s="73">
        <v>1</v>
      </c>
      <c r="M5605" s="73" t="s">
        <v>108</v>
      </c>
      <c r="N5605" s="68" t="str">
        <f>VLOOKUP(K5605,[1]人員授權表!D$3:G$249,4,0)</f>
        <v>無機</v>
      </c>
      <c r="O5605" s="70" t="s">
        <v>177</v>
      </c>
      <c r="P5605" s="67">
        <f t="shared" si="305"/>
        <v>44816</v>
      </c>
      <c r="Q5605" s="75" t="str">
        <f t="shared" si="307"/>
        <v>週一</v>
      </c>
      <c r="R5605" s="80">
        <v>44813</v>
      </c>
      <c r="AA5605" s="1"/>
    </row>
    <row r="5606" spans="2:27">
      <c r="B5606" s="66">
        <v>44791</v>
      </c>
      <c r="D5606" s="68" t="s">
        <v>50</v>
      </c>
      <c r="E5606" s="70" t="s">
        <v>82</v>
      </c>
      <c r="F5606" s="70" t="s">
        <v>2257</v>
      </c>
      <c r="G5606" s="67">
        <v>44803</v>
      </c>
      <c r="H5606" s="67">
        <v>44818</v>
      </c>
      <c r="I5606" s="71">
        <f t="shared" si="306"/>
        <v>15</v>
      </c>
      <c r="J5606" s="72" t="s">
        <v>290</v>
      </c>
      <c r="K5606" s="72" t="s">
        <v>291</v>
      </c>
      <c r="L5606" s="73">
        <v>1</v>
      </c>
      <c r="M5606" s="73" t="s">
        <v>108</v>
      </c>
      <c r="N5606" s="68" t="str">
        <f>VLOOKUP(K5606,[1]人員授權表!D$3:G$249,4,0)</f>
        <v>無機</v>
      </c>
      <c r="O5606" s="70" t="str">
        <f>IF(J5606=[1]人員授權表!$C$85,"Casper李羿勳",IF(J5606=[1]人員授權表!$C$188,"Iring陳俊明",IF(J5606=[1]人員授權表!$C$189,"Brian陳泓霖",VLOOKUP(K5606,[1]人員授權表!D$2:E$249,2,FALSE))))</f>
        <v>George陳志昇</v>
      </c>
      <c r="P5606" s="67">
        <f t="shared" si="305"/>
        <v>44816</v>
      </c>
      <c r="Q5606" s="75" t="str">
        <f t="shared" si="307"/>
        <v>週一</v>
      </c>
      <c r="R5606" s="80">
        <v>44811</v>
      </c>
      <c r="AA5606" s="1"/>
    </row>
    <row r="5607" spans="2:27">
      <c r="B5607" s="66">
        <v>44791</v>
      </c>
      <c r="D5607" s="68" t="s">
        <v>50</v>
      </c>
      <c r="E5607" s="70" t="s">
        <v>82</v>
      </c>
      <c r="F5607" s="70" t="s">
        <v>2257</v>
      </c>
      <c r="G5607" s="67">
        <v>44803</v>
      </c>
      <c r="H5607" s="67">
        <v>44818</v>
      </c>
      <c r="I5607" s="71">
        <f t="shared" si="306"/>
        <v>15</v>
      </c>
      <c r="J5607" s="72" t="s">
        <v>204</v>
      </c>
      <c r="K5607" s="72" t="s">
        <v>205</v>
      </c>
      <c r="L5607" s="73">
        <v>1</v>
      </c>
      <c r="M5607" s="73" t="s">
        <v>108</v>
      </c>
      <c r="N5607" s="68" t="str">
        <f>VLOOKUP(K5607,[1]人員授權表!D$3:G$249,4,0)</f>
        <v>無機</v>
      </c>
      <c r="O5607" s="70" t="str">
        <f>IF(J5607=[1]人員授權表!$C$85,"Casper李羿勳",IF(J5607=[1]人員授權表!$C$188,"Iring陳俊明",IF(J5607=[1]人員授權表!$C$189,"Brian陳泓霖",VLOOKUP(K5607,[1]人員授權表!D$2:E$249,2,FALSE))))</f>
        <v>Iring陳俊明</v>
      </c>
      <c r="P5607" s="67">
        <f t="shared" si="305"/>
        <v>44816</v>
      </c>
      <c r="Q5607" s="75" t="str">
        <f t="shared" si="307"/>
        <v>週一</v>
      </c>
      <c r="R5607" s="80">
        <v>44805</v>
      </c>
      <c r="X5607" s="70">
        <v>1</v>
      </c>
      <c r="Y5607" s="78">
        <v>44817</v>
      </c>
      <c r="Z5607" s="79" t="s">
        <v>2258</v>
      </c>
      <c r="AA5607" s="1"/>
    </row>
    <row r="5608" spans="2:27">
      <c r="B5608" s="66">
        <v>44791</v>
      </c>
      <c r="D5608" s="68" t="s">
        <v>50</v>
      </c>
      <c r="E5608" s="70" t="s">
        <v>82</v>
      </c>
      <c r="F5608" s="70" t="s">
        <v>2257</v>
      </c>
      <c r="G5608" s="67">
        <v>44803</v>
      </c>
      <c r="H5608" s="67">
        <v>44818</v>
      </c>
      <c r="I5608" s="71">
        <f t="shared" si="306"/>
        <v>15</v>
      </c>
      <c r="J5608" s="72" t="s">
        <v>206</v>
      </c>
      <c r="K5608" s="72" t="s">
        <v>179</v>
      </c>
      <c r="L5608" s="73">
        <v>1</v>
      </c>
      <c r="M5608" s="73" t="s">
        <v>108</v>
      </c>
      <c r="N5608" s="68" t="str">
        <f>VLOOKUP(K5608,[1]人員授權表!D$3:G$249,4,0)</f>
        <v>無機</v>
      </c>
      <c r="O5608" s="70" t="s">
        <v>115</v>
      </c>
      <c r="P5608" s="67">
        <f t="shared" si="305"/>
        <v>44816</v>
      </c>
      <c r="Q5608" s="75" t="str">
        <f t="shared" si="307"/>
        <v>週一</v>
      </c>
      <c r="R5608" s="80">
        <v>44810</v>
      </c>
      <c r="AA5608" s="1"/>
    </row>
    <row r="5609" spans="2:27">
      <c r="B5609" s="66">
        <v>44791</v>
      </c>
      <c r="D5609" s="68" t="s">
        <v>50</v>
      </c>
      <c r="E5609" s="70" t="s">
        <v>82</v>
      </c>
      <c r="F5609" s="70" t="s">
        <v>2257</v>
      </c>
      <c r="G5609" s="67">
        <v>44803</v>
      </c>
      <c r="H5609" s="67">
        <v>44818</v>
      </c>
      <c r="I5609" s="71">
        <f t="shared" si="306"/>
        <v>15</v>
      </c>
      <c r="J5609" s="72" t="s">
        <v>178</v>
      </c>
      <c r="K5609" s="72" t="s">
        <v>179</v>
      </c>
      <c r="L5609" s="73">
        <v>1</v>
      </c>
      <c r="M5609" s="73" t="s">
        <v>108</v>
      </c>
      <c r="N5609" s="68" t="str">
        <f>VLOOKUP(K5609,[1]人員授權表!D$3:G$249,4,0)</f>
        <v>無機</v>
      </c>
      <c r="O5609" s="70" t="s">
        <v>115</v>
      </c>
      <c r="P5609" s="67">
        <f t="shared" si="305"/>
        <v>44816</v>
      </c>
      <c r="Q5609" s="75" t="str">
        <f t="shared" si="307"/>
        <v>週一</v>
      </c>
      <c r="R5609" s="80">
        <v>44810</v>
      </c>
      <c r="AA5609" s="1"/>
    </row>
    <row r="5610" spans="2:27">
      <c r="B5610" s="66">
        <v>44791</v>
      </c>
      <c r="D5610" s="68" t="s">
        <v>50</v>
      </c>
      <c r="E5610" s="70" t="s">
        <v>82</v>
      </c>
      <c r="F5610" s="70" t="s">
        <v>2257</v>
      </c>
      <c r="G5610" s="67">
        <v>44803</v>
      </c>
      <c r="H5610" s="67">
        <v>44818</v>
      </c>
      <c r="I5610" s="71">
        <f t="shared" si="306"/>
        <v>15</v>
      </c>
      <c r="J5610" s="72" t="s">
        <v>141</v>
      </c>
      <c r="K5610" s="72" t="s">
        <v>142</v>
      </c>
      <c r="L5610" s="73">
        <v>1</v>
      </c>
      <c r="M5610" s="73" t="s">
        <v>108</v>
      </c>
      <c r="N5610" s="68" t="str">
        <f>VLOOKUP(K5610,[1]人員授權表!D$3:G$249,4,0)</f>
        <v>無機</v>
      </c>
      <c r="O5610" s="70" t="str">
        <f>IF(J5610=[1]人員授權表!$C$85,"Casper李羿勳",IF(J5610=[1]人員授權表!$C$188,"Iring陳俊明",IF(J5610=[1]人員授權表!$C$189,"Brian陳泓霖",VLOOKUP(K5610,[1]人員授權表!D$2:E$249,2,FALSE))))</f>
        <v>Dennis陳汶宏</v>
      </c>
      <c r="P5610" s="67">
        <f t="shared" si="305"/>
        <v>44816</v>
      </c>
      <c r="Q5610" s="75" t="str">
        <f t="shared" si="307"/>
        <v>週一</v>
      </c>
      <c r="R5610" s="80">
        <v>44811</v>
      </c>
      <c r="W5610" s="70">
        <v>1</v>
      </c>
      <c r="Z5610" s="79" t="s">
        <v>2208</v>
      </c>
      <c r="AA5610" s="1"/>
    </row>
    <row r="5611" spans="2:27">
      <c r="B5611" s="66">
        <v>44791</v>
      </c>
      <c r="D5611" s="68" t="s">
        <v>50</v>
      </c>
      <c r="E5611" s="70" t="s">
        <v>82</v>
      </c>
      <c r="F5611" s="70" t="s">
        <v>2257</v>
      </c>
      <c r="G5611" s="67">
        <v>44803</v>
      </c>
      <c r="H5611" s="67">
        <v>44818</v>
      </c>
      <c r="I5611" s="71">
        <f t="shared" si="306"/>
        <v>15</v>
      </c>
      <c r="J5611" s="72" t="s">
        <v>966</v>
      </c>
      <c r="K5611" s="72" t="s">
        <v>154</v>
      </c>
      <c r="L5611" s="73">
        <v>1</v>
      </c>
      <c r="M5611" s="73" t="s">
        <v>108</v>
      </c>
      <c r="N5611" s="68" t="str">
        <f>VLOOKUP(K5611,[1]人員授權表!D$3:G$249,4,0)</f>
        <v>無機</v>
      </c>
      <c r="O5611" s="70" t="str">
        <f>IF(J5611=[1]人員授權表!$C$85,"Casper李羿勳",IF(J5611=[1]人員授權表!$C$188,"Iring陳俊明",IF(J5611=[1]人員授權表!$C$189,"Brian陳泓霖",VLOOKUP(K5611,[1]人員授權表!D$2:E$249,2,FALSE))))</f>
        <v>Ken張智凱</v>
      </c>
      <c r="P5611" s="67">
        <f t="shared" si="305"/>
        <v>44816</v>
      </c>
      <c r="Q5611" s="75" t="str">
        <f t="shared" si="307"/>
        <v>週一</v>
      </c>
      <c r="R5611" s="80">
        <v>44804</v>
      </c>
      <c r="AA5611" s="1"/>
    </row>
    <row r="5612" spans="2:27">
      <c r="B5612" s="66">
        <v>44791</v>
      </c>
      <c r="D5612" s="68" t="s">
        <v>50</v>
      </c>
      <c r="E5612" s="70" t="s">
        <v>82</v>
      </c>
      <c r="F5612" s="70" t="s">
        <v>2257</v>
      </c>
      <c r="G5612" s="67">
        <v>44803</v>
      </c>
      <c r="H5612" s="67">
        <v>44818</v>
      </c>
      <c r="I5612" s="71">
        <f t="shared" si="306"/>
        <v>15</v>
      </c>
      <c r="J5612" s="72" t="s">
        <v>209</v>
      </c>
      <c r="K5612" s="72" t="s">
        <v>210</v>
      </c>
      <c r="L5612" s="73">
        <v>1</v>
      </c>
      <c r="M5612" s="73" t="s">
        <v>108</v>
      </c>
      <c r="N5612" s="68" t="str">
        <f>VLOOKUP(K5612,[1]人員授權表!D$3:G$249,4,0)</f>
        <v>無機</v>
      </c>
      <c r="O5612" s="70" t="str">
        <f>IF(J5612=[1]人員授權表!$C$85,"Casper李羿勳",IF(J5612=[1]人員授權表!$C$188,"Iring陳俊明",IF(J5612=[1]人員授權表!$C$189,"Brian陳泓霖",VLOOKUP(K5612,[1]人員授權表!D$2:E$249,2,FALSE))))</f>
        <v>Vicky游崴涵</v>
      </c>
      <c r="P5612" s="67">
        <f t="shared" si="305"/>
        <v>44816</v>
      </c>
      <c r="Q5612" s="75" t="str">
        <f t="shared" si="307"/>
        <v>週一</v>
      </c>
      <c r="R5612" s="80">
        <v>44806</v>
      </c>
      <c r="AA5612" s="1"/>
    </row>
    <row r="5613" spans="2:27">
      <c r="B5613" s="66">
        <v>44791</v>
      </c>
      <c r="D5613" s="68" t="s">
        <v>50</v>
      </c>
      <c r="E5613" s="70" t="s">
        <v>82</v>
      </c>
      <c r="F5613" s="70" t="s">
        <v>2257</v>
      </c>
      <c r="G5613" s="67">
        <v>44803</v>
      </c>
      <c r="H5613" s="67">
        <v>44818</v>
      </c>
      <c r="I5613" s="71">
        <f t="shared" si="306"/>
        <v>15</v>
      </c>
      <c r="J5613" s="72" t="s">
        <v>167</v>
      </c>
      <c r="K5613" s="72" t="s">
        <v>168</v>
      </c>
      <c r="L5613" s="73">
        <v>1</v>
      </c>
      <c r="M5613" s="73" t="s">
        <v>108</v>
      </c>
      <c r="N5613" s="68" t="str">
        <f>VLOOKUP(K5613,[1]人員授權表!D$3:G$249,4,0)</f>
        <v>有機</v>
      </c>
      <c r="O5613" s="70" t="str">
        <f>IF(J5613=[1]人員授權表!$C$85,"Casper李羿勳",IF(J5613=[1]人員授權表!$C$188,"Iring陳俊明",IF(J5613=[1]人員授權表!$C$189,"Brian陳泓霖",VLOOKUP(K5613,[1]人員授權表!D$2:E$249,2,FALSE))))</f>
        <v>Una林庭瑄</v>
      </c>
      <c r="P5613" s="67">
        <f t="shared" si="305"/>
        <v>44816</v>
      </c>
      <c r="Q5613" s="75" t="str">
        <f t="shared" si="307"/>
        <v>週一</v>
      </c>
      <c r="R5613" s="80">
        <v>44810</v>
      </c>
      <c r="AA5613" s="1"/>
    </row>
    <row r="5614" spans="2:27">
      <c r="B5614" s="66">
        <v>44791</v>
      </c>
      <c r="D5614" s="68" t="s">
        <v>50</v>
      </c>
      <c r="E5614" s="70" t="s">
        <v>82</v>
      </c>
      <c r="F5614" s="70" t="s">
        <v>2257</v>
      </c>
      <c r="G5614" s="67">
        <v>44803</v>
      </c>
      <c r="H5614" s="67">
        <v>44818</v>
      </c>
      <c r="I5614" s="71">
        <f t="shared" si="306"/>
        <v>15</v>
      </c>
      <c r="J5614" s="72" t="s">
        <v>257</v>
      </c>
      <c r="K5614" s="72" t="s">
        <v>1225</v>
      </c>
      <c r="L5614" s="73">
        <v>1</v>
      </c>
      <c r="M5614" s="73" t="s">
        <v>108</v>
      </c>
      <c r="N5614" s="68" t="str">
        <f>VLOOKUP(K5614,[1]人員授權表!D$3:G$249,4,0)</f>
        <v>有機</v>
      </c>
      <c r="O5614" s="70" t="str">
        <f>IF(J5614=[1]人員授權表!$C$85,"Casper李羿勳",IF(J5614=[1]人員授權表!$C$188,"Iring陳俊明",IF(J5614=[1]人員授權表!$C$189,"Brian陳泓霖",VLOOKUP(K5614,[1]人員授權表!D$2:E$249,2,FALSE))))</f>
        <v>Casper李羿勳</v>
      </c>
      <c r="P5614" s="67">
        <f t="shared" si="305"/>
        <v>44816</v>
      </c>
      <c r="Q5614" s="75" t="str">
        <f t="shared" si="307"/>
        <v>週一</v>
      </c>
      <c r="R5614" s="80">
        <v>44816</v>
      </c>
      <c r="AA5614" s="1"/>
    </row>
    <row r="5615" spans="2:27">
      <c r="B5615" s="66">
        <v>44791</v>
      </c>
      <c r="D5615" s="68" t="s">
        <v>50</v>
      </c>
      <c r="E5615" s="70" t="s">
        <v>82</v>
      </c>
      <c r="F5615" s="70" t="s">
        <v>2257</v>
      </c>
      <c r="G5615" s="67">
        <v>44803</v>
      </c>
      <c r="H5615" s="67">
        <v>44818</v>
      </c>
      <c r="I5615" s="71">
        <f t="shared" si="306"/>
        <v>15</v>
      </c>
      <c r="J5615" s="72" t="s">
        <v>2259</v>
      </c>
      <c r="K5615" s="72" t="s">
        <v>182</v>
      </c>
      <c r="L5615" s="73">
        <v>1</v>
      </c>
      <c r="M5615" s="73" t="s">
        <v>108</v>
      </c>
      <c r="N5615" s="68" t="str">
        <f>VLOOKUP(K5615,[1]人員授權表!D$3:G$249,4,0)</f>
        <v>有機</v>
      </c>
      <c r="O5615" s="70" t="str">
        <f>IF(J5615=[1]人員授權表!$C$85,"Casper李羿勳",IF(J5615=[1]人員授權表!$C$188,"Iring陳俊明",IF(J5615=[1]人員授權表!$C$189,"Brian陳泓霖",VLOOKUP(K5615,[1]人員授權表!D$2:E$249,2,FALSE))))</f>
        <v>Sara王淑玲</v>
      </c>
      <c r="P5615" s="67">
        <f t="shared" si="305"/>
        <v>44816</v>
      </c>
      <c r="Q5615" s="75" t="str">
        <f t="shared" si="307"/>
        <v>週一</v>
      </c>
      <c r="R5615" s="80">
        <v>44806</v>
      </c>
      <c r="AA5615" s="1"/>
    </row>
    <row r="5616" spans="2:27">
      <c r="B5616" s="66">
        <v>44791</v>
      </c>
      <c r="D5616" s="68" t="s">
        <v>50</v>
      </c>
      <c r="E5616" s="70" t="s">
        <v>82</v>
      </c>
      <c r="F5616" s="70" t="s">
        <v>2257</v>
      </c>
      <c r="G5616" s="67">
        <v>44803</v>
      </c>
      <c r="H5616" s="67">
        <v>44818</v>
      </c>
      <c r="I5616" s="71">
        <f t="shared" si="306"/>
        <v>15</v>
      </c>
      <c r="J5616" s="72" t="s">
        <v>2260</v>
      </c>
      <c r="K5616" s="72" t="s">
        <v>182</v>
      </c>
      <c r="L5616" s="73">
        <v>1</v>
      </c>
      <c r="M5616" s="73" t="s">
        <v>108</v>
      </c>
      <c r="N5616" s="68" t="str">
        <f>VLOOKUP(K5616,[1]人員授權表!D$3:G$249,4,0)</f>
        <v>有機</v>
      </c>
      <c r="O5616" s="70" t="str">
        <f>IF(J5616=[1]人員授權表!$C$85,"Casper李羿勳",IF(J5616=[1]人員授權表!$C$188,"Iring陳俊明",IF(J5616=[1]人員授權表!$C$189,"Brian陳泓霖",VLOOKUP(K5616,[1]人員授權表!D$2:E$249,2,FALSE))))</f>
        <v>Sara王淑玲</v>
      </c>
      <c r="P5616" s="67">
        <f t="shared" si="305"/>
        <v>44816</v>
      </c>
      <c r="Q5616" s="75" t="str">
        <f t="shared" si="307"/>
        <v>週一</v>
      </c>
      <c r="R5616" s="80">
        <v>44806</v>
      </c>
      <c r="AA5616" s="1"/>
    </row>
    <row r="5617" spans="2:27">
      <c r="B5617" s="66">
        <v>44791</v>
      </c>
      <c r="D5617" s="68" t="s">
        <v>50</v>
      </c>
      <c r="E5617" s="70" t="s">
        <v>82</v>
      </c>
      <c r="F5617" s="70" t="s">
        <v>2257</v>
      </c>
      <c r="G5617" s="67">
        <v>44803</v>
      </c>
      <c r="H5617" s="67">
        <v>44818</v>
      </c>
      <c r="I5617" s="71">
        <f t="shared" si="306"/>
        <v>15</v>
      </c>
      <c r="J5617" s="72" t="s">
        <v>2261</v>
      </c>
      <c r="K5617" s="72" t="s">
        <v>182</v>
      </c>
      <c r="L5617" s="73">
        <v>1</v>
      </c>
      <c r="M5617" s="73" t="s">
        <v>108</v>
      </c>
      <c r="N5617" s="68" t="str">
        <f>VLOOKUP(K5617,[1]人員授權表!D$3:G$249,4,0)</f>
        <v>有機</v>
      </c>
      <c r="O5617" s="70" t="str">
        <f>IF(J5617=[1]人員授權表!$C$85,"Casper李羿勳",IF(J5617=[1]人員授權表!$C$188,"Iring陳俊明",IF(J5617=[1]人員授權表!$C$189,"Brian陳泓霖",VLOOKUP(K5617,[1]人員授權表!D$2:E$249,2,FALSE))))</f>
        <v>Sara王淑玲</v>
      </c>
      <c r="P5617" s="67">
        <f t="shared" si="305"/>
        <v>44816</v>
      </c>
      <c r="Q5617" s="75" t="str">
        <f t="shared" si="307"/>
        <v>週一</v>
      </c>
      <c r="R5617" s="80">
        <v>44806</v>
      </c>
      <c r="AA5617" s="1"/>
    </row>
    <row r="5618" spans="2:27">
      <c r="B5618" s="66">
        <v>44791</v>
      </c>
      <c r="D5618" s="68" t="s">
        <v>50</v>
      </c>
      <c r="E5618" s="70" t="s">
        <v>82</v>
      </c>
      <c r="F5618" s="70" t="s">
        <v>2257</v>
      </c>
      <c r="G5618" s="67">
        <v>44803</v>
      </c>
      <c r="H5618" s="67">
        <v>44818</v>
      </c>
      <c r="I5618" s="71">
        <f t="shared" si="306"/>
        <v>15</v>
      </c>
      <c r="J5618" s="72" t="s">
        <v>477</v>
      </c>
      <c r="K5618" s="72" t="s">
        <v>182</v>
      </c>
      <c r="L5618" s="73">
        <v>1</v>
      </c>
      <c r="M5618" s="73" t="s">
        <v>108</v>
      </c>
      <c r="N5618" s="68" t="str">
        <f>VLOOKUP(K5618,[1]人員授權表!D$3:G$249,4,0)</f>
        <v>有機</v>
      </c>
      <c r="O5618" s="70" t="str">
        <f>IF(J5618=[1]人員授權表!$C$85,"Casper李羿勳",IF(J5618=[1]人員授權表!$C$188,"Iring陳俊明",IF(J5618=[1]人員授權表!$C$189,"Brian陳泓霖",VLOOKUP(K5618,[1]人員授權表!D$2:E$249,2,FALSE))))</f>
        <v>Sara王淑玲</v>
      </c>
      <c r="P5618" s="67">
        <f t="shared" si="305"/>
        <v>44816</v>
      </c>
      <c r="Q5618" s="75" t="str">
        <f t="shared" si="307"/>
        <v>週一</v>
      </c>
      <c r="R5618" s="80">
        <v>44806</v>
      </c>
      <c r="AA5618" s="1"/>
    </row>
    <row r="5619" spans="2:27">
      <c r="B5619" s="66">
        <v>44791</v>
      </c>
      <c r="D5619" s="68" t="s">
        <v>50</v>
      </c>
      <c r="E5619" s="70" t="s">
        <v>82</v>
      </c>
      <c r="F5619" s="70" t="s">
        <v>2257</v>
      </c>
      <c r="G5619" s="67">
        <v>44803</v>
      </c>
      <c r="H5619" s="67">
        <v>44818</v>
      </c>
      <c r="I5619" s="71">
        <f t="shared" si="306"/>
        <v>15</v>
      </c>
      <c r="J5619" s="72" t="s">
        <v>2262</v>
      </c>
      <c r="K5619" s="72" t="s">
        <v>182</v>
      </c>
      <c r="L5619" s="73">
        <v>1</v>
      </c>
      <c r="M5619" s="73" t="s">
        <v>108</v>
      </c>
      <c r="N5619" s="68" t="str">
        <f>VLOOKUP(K5619,[1]人員授權表!D$3:G$249,4,0)</f>
        <v>有機</v>
      </c>
      <c r="O5619" s="70" t="str">
        <f>IF(J5619=[1]人員授權表!$C$85,"Casper李羿勳",IF(J5619=[1]人員授權表!$C$188,"Iring陳俊明",IF(J5619=[1]人員授權表!$C$189,"Brian陳泓霖",VLOOKUP(K5619,[1]人員授權表!D$2:E$249,2,FALSE))))</f>
        <v>Sara王淑玲</v>
      </c>
      <c r="P5619" s="67">
        <f t="shared" si="305"/>
        <v>44816</v>
      </c>
      <c r="Q5619" s="75" t="str">
        <f t="shared" si="307"/>
        <v>週一</v>
      </c>
      <c r="R5619" s="80">
        <v>44806</v>
      </c>
      <c r="AA5619" s="1"/>
    </row>
    <row r="5620" spans="2:27">
      <c r="B5620" s="66">
        <v>44791</v>
      </c>
      <c r="D5620" s="68" t="s">
        <v>50</v>
      </c>
      <c r="E5620" s="70" t="s">
        <v>82</v>
      </c>
      <c r="F5620" s="70" t="s">
        <v>2257</v>
      </c>
      <c r="G5620" s="67">
        <v>44803</v>
      </c>
      <c r="H5620" s="67">
        <v>44818</v>
      </c>
      <c r="I5620" s="71">
        <f t="shared" si="306"/>
        <v>15</v>
      </c>
      <c r="J5620" s="72" t="s">
        <v>2263</v>
      </c>
      <c r="K5620" s="72" t="s">
        <v>182</v>
      </c>
      <c r="L5620" s="73">
        <v>1</v>
      </c>
      <c r="M5620" s="73" t="s">
        <v>108</v>
      </c>
      <c r="N5620" s="68" t="str">
        <f>VLOOKUP(K5620,[1]人員授權表!D$3:G$249,4,0)</f>
        <v>有機</v>
      </c>
      <c r="O5620" s="70" t="str">
        <f>IF(J5620=[1]人員授權表!$C$85,"Casper李羿勳",IF(J5620=[1]人員授權表!$C$188,"Iring陳俊明",IF(J5620=[1]人員授權表!$C$189,"Brian陳泓霖",VLOOKUP(K5620,[1]人員授權表!D$2:E$249,2,FALSE))))</f>
        <v>Sara王淑玲</v>
      </c>
      <c r="P5620" s="67">
        <f t="shared" si="305"/>
        <v>44816</v>
      </c>
      <c r="Q5620" s="75" t="str">
        <f t="shared" si="307"/>
        <v>週一</v>
      </c>
      <c r="R5620" s="80">
        <v>44806</v>
      </c>
      <c r="AA5620" s="1"/>
    </row>
    <row r="5621" spans="2:27">
      <c r="B5621" s="66">
        <v>44791</v>
      </c>
      <c r="D5621" s="68" t="s">
        <v>50</v>
      </c>
      <c r="E5621" s="70" t="s">
        <v>82</v>
      </c>
      <c r="F5621" s="70" t="s">
        <v>2257</v>
      </c>
      <c r="G5621" s="67">
        <v>44803</v>
      </c>
      <c r="H5621" s="67">
        <v>44818</v>
      </c>
      <c r="I5621" s="71">
        <f t="shared" si="306"/>
        <v>15</v>
      </c>
      <c r="J5621" s="72" t="s">
        <v>1396</v>
      </c>
      <c r="K5621" s="72" t="s">
        <v>182</v>
      </c>
      <c r="L5621" s="73">
        <v>1</v>
      </c>
      <c r="M5621" s="73" t="s">
        <v>108</v>
      </c>
      <c r="N5621" s="68" t="str">
        <f>VLOOKUP(K5621,[1]人員授權表!D$3:G$249,4,0)</f>
        <v>有機</v>
      </c>
      <c r="O5621" s="70" t="str">
        <f>IF(J5621=[1]人員授權表!$C$85,"Casper李羿勳",IF(J5621=[1]人員授權表!$C$188,"Iring陳俊明",IF(J5621=[1]人員授權表!$C$189,"Brian陳泓霖",VLOOKUP(K5621,[1]人員授權表!D$2:E$249,2,FALSE))))</f>
        <v>Sara王淑玲</v>
      </c>
      <c r="P5621" s="67">
        <f t="shared" si="305"/>
        <v>44816</v>
      </c>
      <c r="Q5621" s="75" t="str">
        <f t="shared" si="307"/>
        <v>週一</v>
      </c>
      <c r="R5621" s="80">
        <v>44806</v>
      </c>
      <c r="AA5621" s="1"/>
    </row>
    <row r="5622" spans="2:27">
      <c r="B5622" s="66">
        <v>44791</v>
      </c>
      <c r="D5622" s="68" t="s">
        <v>50</v>
      </c>
      <c r="E5622" s="70" t="s">
        <v>82</v>
      </c>
      <c r="F5622" s="70" t="s">
        <v>2257</v>
      </c>
      <c r="G5622" s="67">
        <v>44803</v>
      </c>
      <c r="H5622" s="67">
        <v>44818</v>
      </c>
      <c r="I5622" s="71">
        <f t="shared" si="306"/>
        <v>15</v>
      </c>
      <c r="J5622" s="72" t="s">
        <v>2264</v>
      </c>
      <c r="K5622" s="72" t="s">
        <v>182</v>
      </c>
      <c r="L5622" s="73">
        <v>1</v>
      </c>
      <c r="M5622" s="73" t="s">
        <v>108</v>
      </c>
      <c r="N5622" s="68" t="str">
        <f>VLOOKUP(K5622,[1]人員授權表!D$3:G$249,4,0)</f>
        <v>有機</v>
      </c>
      <c r="O5622" s="70" t="str">
        <f>IF(J5622=[1]人員授權表!$C$85,"Casper李羿勳",IF(J5622=[1]人員授權表!$C$188,"Iring陳俊明",IF(J5622=[1]人員授權表!$C$189,"Brian陳泓霖",VLOOKUP(K5622,[1]人員授權表!D$2:E$249,2,FALSE))))</f>
        <v>Sara王淑玲</v>
      </c>
      <c r="P5622" s="67">
        <f t="shared" si="305"/>
        <v>44816</v>
      </c>
      <c r="Q5622" s="75" t="str">
        <f t="shared" si="307"/>
        <v>週一</v>
      </c>
      <c r="R5622" s="80">
        <v>44806</v>
      </c>
      <c r="AA5622" s="1"/>
    </row>
    <row r="5623" spans="2:27">
      <c r="B5623" s="66">
        <v>44791</v>
      </c>
      <c r="D5623" s="68" t="s">
        <v>50</v>
      </c>
      <c r="E5623" s="70" t="s">
        <v>82</v>
      </c>
      <c r="F5623" s="70" t="s">
        <v>2257</v>
      </c>
      <c r="G5623" s="67">
        <v>44803</v>
      </c>
      <c r="H5623" s="67">
        <v>44818</v>
      </c>
      <c r="I5623" s="71">
        <f t="shared" si="306"/>
        <v>15</v>
      </c>
      <c r="J5623" s="72" t="s">
        <v>614</v>
      </c>
      <c r="K5623" s="72" t="s">
        <v>182</v>
      </c>
      <c r="L5623" s="73">
        <v>1</v>
      </c>
      <c r="M5623" s="73" t="s">
        <v>108</v>
      </c>
      <c r="N5623" s="68" t="str">
        <f>VLOOKUP(K5623,[1]人員授權表!D$3:G$249,4,0)</f>
        <v>有機</v>
      </c>
      <c r="O5623" s="70" t="str">
        <f>IF(J5623=[1]人員授權表!$C$85,"Casper李羿勳",IF(J5623=[1]人員授權表!$C$188,"Iring陳俊明",IF(J5623=[1]人員授權表!$C$189,"Brian陳泓霖",VLOOKUP(K5623,[1]人員授權表!D$2:E$249,2,FALSE))))</f>
        <v>Sara王淑玲</v>
      </c>
      <c r="P5623" s="67">
        <f t="shared" si="305"/>
        <v>44816</v>
      </c>
      <c r="Q5623" s="75" t="str">
        <f t="shared" si="307"/>
        <v>週一</v>
      </c>
      <c r="R5623" s="80">
        <v>44806</v>
      </c>
      <c r="AA5623" s="1"/>
    </row>
    <row r="5624" spans="2:27">
      <c r="B5624" s="66">
        <v>44791</v>
      </c>
      <c r="D5624" s="68" t="s">
        <v>50</v>
      </c>
      <c r="E5624" s="70" t="s">
        <v>82</v>
      </c>
      <c r="F5624" s="70" t="s">
        <v>2257</v>
      </c>
      <c r="G5624" s="67">
        <v>44803</v>
      </c>
      <c r="H5624" s="67">
        <v>44818</v>
      </c>
      <c r="I5624" s="71">
        <f t="shared" si="306"/>
        <v>15</v>
      </c>
      <c r="J5624" s="72" t="s">
        <v>367</v>
      </c>
      <c r="K5624" s="72" t="s">
        <v>182</v>
      </c>
      <c r="L5624" s="73">
        <v>1</v>
      </c>
      <c r="M5624" s="73" t="s">
        <v>108</v>
      </c>
      <c r="N5624" s="68" t="str">
        <f>VLOOKUP(K5624,[1]人員授權表!D$3:G$249,4,0)</f>
        <v>有機</v>
      </c>
      <c r="O5624" s="70" t="str">
        <f>IF(J5624=[1]人員授權表!$C$85,"Casper李羿勳",IF(J5624=[1]人員授權表!$C$188,"Iring陳俊明",IF(J5624=[1]人員授權表!$C$189,"Brian陳泓霖",VLOOKUP(K5624,[1]人員授權表!D$2:E$249,2,FALSE))))</f>
        <v>Sara王淑玲</v>
      </c>
      <c r="P5624" s="67">
        <f t="shared" ref="P5624:P5687" si="308">H5624-2</f>
        <v>44816</v>
      </c>
      <c r="Q5624" s="75" t="str">
        <f t="shared" si="307"/>
        <v>週一</v>
      </c>
      <c r="R5624" s="80">
        <v>44806</v>
      </c>
      <c r="AA5624" s="1"/>
    </row>
    <row r="5625" spans="2:27">
      <c r="B5625" s="66">
        <v>44791</v>
      </c>
      <c r="D5625" s="68" t="s">
        <v>50</v>
      </c>
      <c r="E5625" s="70" t="s">
        <v>82</v>
      </c>
      <c r="F5625" s="70" t="s">
        <v>2257</v>
      </c>
      <c r="G5625" s="67">
        <v>44803</v>
      </c>
      <c r="H5625" s="67">
        <v>44818</v>
      </c>
      <c r="I5625" s="71">
        <f t="shared" si="306"/>
        <v>15</v>
      </c>
      <c r="J5625" s="72" t="s">
        <v>1226</v>
      </c>
      <c r="K5625" s="72" t="s">
        <v>1227</v>
      </c>
      <c r="L5625" s="73">
        <v>1</v>
      </c>
      <c r="M5625" s="73" t="s">
        <v>108</v>
      </c>
      <c r="N5625" s="68" t="str">
        <f>VLOOKUP(K5625,[1]人員授權表!D$3:G$249,4,0)</f>
        <v>有機</v>
      </c>
      <c r="O5625" s="70" t="str">
        <f>IF(J5625=[1]人員授權表!$C$85,"Casper李羿勳",IF(J5625=[1]人員授權表!$C$188,"Iring陳俊明",IF(J5625=[1]人員授權表!$C$189,"Brian陳泓霖",VLOOKUP(K5625,[1]人員授權表!D$2:E$249,2,FALSE))))</f>
        <v>Marco陳鴻鈞</v>
      </c>
      <c r="P5625" s="67">
        <f t="shared" si="308"/>
        <v>44816</v>
      </c>
      <c r="Q5625" s="75" t="str">
        <f t="shared" si="307"/>
        <v>週一</v>
      </c>
      <c r="R5625" s="80">
        <v>44813</v>
      </c>
      <c r="AA5625" s="1"/>
    </row>
    <row r="5626" spans="2:27">
      <c r="B5626" s="66">
        <v>44791</v>
      </c>
      <c r="D5626" s="68" t="s">
        <v>50</v>
      </c>
      <c r="E5626" s="70" t="s">
        <v>82</v>
      </c>
      <c r="F5626" s="70" t="s">
        <v>2257</v>
      </c>
      <c r="G5626" s="67">
        <v>44803</v>
      </c>
      <c r="H5626" s="67">
        <v>44818</v>
      </c>
      <c r="I5626" s="71">
        <f t="shared" si="306"/>
        <v>15</v>
      </c>
      <c r="J5626" s="72" t="s">
        <v>169</v>
      </c>
      <c r="K5626" s="72" t="s">
        <v>170</v>
      </c>
      <c r="L5626" s="73">
        <v>1</v>
      </c>
      <c r="M5626" s="73" t="s">
        <v>108</v>
      </c>
      <c r="N5626" s="68" t="str">
        <f>VLOOKUP(K5626,[1]人員授權表!D$3:G$249,4,0)</f>
        <v>有機</v>
      </c>
      <c r="O5626" s="70" t="str">
        <f>IF(J5626=[1]人員授權表!$C$85,"Casper李羿勳",IF(J5626=[1]人員授權表!$C$188,"Iring陳俊明",IF(J5626=[1]人員授權表!$C$189,"Brian陳泓霖",VLOOKUP(K5626,[1]人員授權表!D$2:E$249,2,FALSE))))</f>
        <v>Elle黃雅琪&amp;
Marco陳鴻鈞</v>
      </c>
      <c r="P5626" s="67">
        <f t="shared" si="308"/>
        <v>44816</v>
      </c>
      <c r="Q5626" s="75" t="str">
        <f t="shared" si="307"/>
        <v>週一</v>
      </c>
      <c r="R5626" s="80">
        <v>44816</v>
      </c>
      <c r="AA5626" s="1"/>
    </row>
    <row r="5627" spans="2:27">
      <c r="C5627" s="67">
        <v>44806</v>
      </c>
      <c r="D5627" s="68" t="s">
        <v>776</v>
      </c>
      <c r="E5627" s="89" t="s">
        <v>82</v>
      </c>
      <c r="F5627" s="90" t="s">
        <v>2265</v>
      </c>
      <c r="G5627" s="92">
        <v>44803</v>
      </c>
      <c r="H5627" s="92">
        <v>44819</v>
      </c>
      <c r="I5627" s="71">
        <f t="shared" si="306"/>
        <v>16</v>
      </c>
      <c r="J5627" s="93" t="s">
        <v>394</v>
      </c>
      <c r="K5627" s="93" t="s">
        <v>395</v>
      </c>
      <c r="L5627" s="97"/>
      <c r="M5627" s="73" t="s">
        <v>79</v>
      </c>
      <c r="N5627" s="94" t="str">
        <f>VLOOKUP(K5627,[1]人員授權表!D$3:G$249,4,0)</f>
        <v>無機</v>
      </c>
      <c r="O5627" s="89" t="str">
        <f>IF(J5627=[1]人員授權表!$C$85,"Casper李羿勳",IF(J5627=[1]人員授權表!$C$188,"Iring陳俊明",IF(J5627=[1]人員授權表!$C$189,"Brian陳泓霖",VLOOKUP(K5627,[1]人員授權表!D$2:E$249,2,FALSE))))</f>
        <v>Ken張智凱</v>
      </c>
      <c r="P5627" s="92">
        <f t="shared" si="308"/>
        <v>44817</v>
      </c>
      <c r="Q5627" s="75" t="str">
        <f t="shared" si="307"/>
        <v>週二</v>
      </c>
      <c r="R5627" s="80" t="s">
        <v>7</v>
      </c>
      <c r="Z5627" s="79" t="s">
        <v>2266</v>
      </c>
      <c r="AA5627" s="1"/>
    </row>
    <row r="5628" spans="2:27">
      <c r="B5628" s="66">
        <v>44806</v>
      </c>
      <c r="D5628" s="68" t="s">
        <v>50</v>
      </c>
      <c r="E5628" s="70" t="s">
        <v>1418</v>
      </c>
      <c r="F5628" s="4" t="s">
        <v>2162</v>
      </c>
      <c r="G5628" s="67">
        <v>44804</v>
      </c>
      <c r="H5628" s="67">
        <v>44819</v>
      </c>
      <c r="I5628" s="71">
        <f t="shared" si="306"/>
        <v>15</v>
      </c>
      <c r="J5628" s="72" t="s">
        <v>133</v>
      </c>
      <c r="K5628" s="72" t="s">
        <v>134</v>
      </c>
      <c r="L5628" s="73">
        <v>1</v>
      </c>
      <c r="M5628" s="73" t="s">
        <v>108</v>
      </c>
      <c r="N5628" s="68" t="str">
        <f>VLOOKUP(K5628,[1]人員授權表!D$3:G$249,4,0)</f>
        <v>無機</v>
      </c>
      <c r="O5628" s="70" t="str">
        <f>IF(J5628=[1]人員授權表!$C$85,"Casper李羿勳",IF(J5628=[1]人員授權表!$C$188,"Iring陳俊明",IF(J5628=[1]人員授權表!$C$189,"Brian陳泓霖",VLOOKUP(K5628,[1]人員授權表!D$2:E$249,2,FALSE))))</f>
        <v>Brian陳泓霖</v>
      </c>
      <c r="P5628" s="67">
        <f t="shared" si="308"/>
        <v>44817</v>
      </c>
      <c r="Q5628" s="75" t="str">
        <f t="shared" si="307"/>
        <v>週二</v>
      </c>
      <c r="R5628" s="80">
        <v>44813</v>
      </c>
      <c r="AA5628" s="1"/>
    </row>
    <row r="5629" spans="2:27">
      <c r="B5629" s="66">
        <v>44782</v>
      </c>
      <c r="D5629" s="68" t="s">
        <v>50</v>
      </c>
      <c r="E5629" s="70" t="s">
        <v>51</v>
      </c>
      <c r="F5629" s="4" t="s">
        <v>2267</v>
      </c>
      <c r="G5629" s="67">
        <v>44802</v>
      </c>
      <c r="H5629" s="67">
        <v>44819</v>
      </c>
      <c r="I5629" s="71">
        <f t="shared" si="306"/>
        <v>17</v>
      </c>
      <c r="J5629" s="72" t="s">
        <v>89</v>
      </c>
      <c r="K5629" s="72" t="s">
        <v>337</v>
      </c>
      <c r="L5629" s="73">
        <v>4</v>
      </c>
      <c r="M5629" s="73" t="s">
        <v>104</v>
      </c>
      <c r="N5629" s="68" t="str">
        <f>VLOOKUP(K5629,[1]人員授權表!D$3:G$249,4,0)</f>
        <v>無機</v>
      </c>
      <c r="O5629" s="70" t="str">
        <f>IF(J5629=[1]人員授權表!$C$85,"Casper李羿勳",IF(J5629=[1]人員授權表!$C$188,"Iring陳俊明",IF(J5629=[1]人員授權表!$C$189,"Brian陳泓霖",VLOOKUP(K5629,[1]人員授權表!D$2:E$249,2,FALSE))))</f>
        <v>Iring陳俊明</v>
      </c>
      <c r="P5629" s="67">
        <f t="shared" si="308"/>
        <v>44817</v>
      </c>
      <c r="Q5629" s="75" t="str">
        <f t="shared" si="307"/>
        <v>週二</v>
      </c>
      <c r="R5629" s="80">
        <v>44810</v>
      </c>
      <c r="AA5629" s="1"/>
    </row>
    <row r="5630" spans="2:27">
      <c r="B5630" s="66">
        <v>44782</v>
      </c>
      <c r="D5630" s="68" t="s">
        <v>50</v>
      </c>
      <c r="E5630" s="70" t="s">
        <v>51</v>
      </c>
      <c r="F5630" s="4" t="s">
        <v>2267</v>
      </c>
      <c r="G5630" s="67">
        <v>44802</v>
      </c>
      <c r="H5630" s="67">
        <v>44819</v>
      </c>
      <c r="I5630" s="71">
        <f t="shared" si="306"/>
        <v>17</v>
      </c>
      <c r="J5630" s="72" t="s">
        <v>554</v>
      </c>
      <c r="K5630" s="72" t="s">
        <v>436</v>
      </c>
      <c r="L5630" s="73">
        <v>4</v>
      </c>
      <c r="M5630" s="73" t="s">
        <v>104</v>
      </c>
      <c r="N5630" s="68" t="str">
        <f>VLOOKUP(K5630,[1]人員授權表!D$3:G$249,4,0)</f>
        <v>無機</v>
      </c>
      <c r="O5630" s="70" t="str">
        <f>IF(J5630=[1]人員授權表!$C$85,"Casper李羿勳",IF(J5630=[1]人員授權表!$C$188,"Iring陳俊明",IF(J5630=[1]人員授權表!$C$189,"Brian陳泓霖",VLOOKUP(K5630,[1]人員授權表!D$2:E$249,2,FALSE))))</f>
        <v>Dennis陳汶宏</v>
      </c>
      <c r="P5630" s="67">
        <f t="shared" si="308"/>
        <v>44817</v>
      </c>
      <c r="Q5630" s="75" t="str">
        <f t="shared" si="307"/>
        <v>週二</v>
      </c>
      <c r="R5630" s="80">
        <v>44811</v>
      </c>
      <c r="W5630" s="70">
        <v>1</v>
      </c>
      <c r="Z5630" s="79" t="s">
        <v>2208</v>
      </c>
      <c r="AA5630" s="1"/>
    </row>
    <row r="5631" spans="2:27">
      <c r="B5631" s="66">
        <v>44782</v>
      </c>
      <c r="D5631" s="68" t="s">
        <v>50</v>
      </c>
      <c r="E5631" s="70" t="s">
        <v>51</v>
      </c>
      <c r="F5631" s="4" t="s">
        <v>2268</v>
      </c>
      <c r="G5631" s="67">
        <v>44802</v>
      </c>
      <c r="H5631" s="67">
        <v>44819</v>
      </c>
      <c r="I5631" s="71">
        <f t="shared" si="306"/>
        <v>17</v>
      </c>
      <c r="J5631" s="72" t="s">
        <v>89</v>
      </c>
      <c r="K5631" s="72" t="s">
        <v>337</v>
      </c>
      <c r="L5631" s="73">
        <v>4</v>
      </c>
      <c r="M5631" s="73" t="s">
        <v>104</v>
      </c>
      <c r="N5631" s="68" t="str">
        <f>VLOOKUP(K5631,[1]人員授權表!D$3:G$249,4,0)</f>
        <v>無機</v>
      </c>
      <c r="O5631" s="70" t="str">
        <f>IF(J5631=[1]人員授權表!$C$85,"Casper李羿勳",IF(J5631=[1]人員授權表!$C$188,"Iring陳俊明",IF(J5631=[1]人員授權表!$C$189,"Brian陳泓霖",VLOOKUP(K5631,[1]人員授權表!D$2:E$249,2,FALSE))))</f>
        <v>Iring陳俊明</v>
      </c>
      <c r="P5631" s="67">
        <f t="shared" si="308"/>
        <v>44817</v>
      </c>
      <c r="Q5631" s="75" t="str">
        <f t="shared" si="307"/>
        <v>週二</v>
      </c>
      <c r="R5631" s="80">
        <v>44810</v>
      </c>
      <c r="AA5631" s="1"/>
    </row>
    <row r="5632" spans="2:27">
      <c r="B5632" s="66">
        <v>44782</v>
      </c>
      <c r="C5632" s="67">
        <v>44810</v>
      </c>
      <c r="D5632" s="68" t="s">
        <v>50</v>
      </c>
      <c r="E5632" s="70" t="s">
        <v>51</v>
      </c>
      <c r="F5632" s="4" t="s">
        <v>2269</v>
      </c>
      <c r="G5632" s="67">
        <v>44802</v>
      </c>
      <c r="H5632" s="67">
        <v>44819</v>
      </c>
      <c r="I5632" s="71">
        <f t="shared" si="306"/>
        <v>17</v>
      </c>
      <c r="J5632" s="72" t="s">
        <v>554</v>
      </c>
      <c r="K5632" s="72" t="s">
        <v>436</v>
      </c>
      <c r="L5632" s="110">
        <v>3</v>
      </c>
      <c r="M5632" s="73" t="s">
        <v>104</v>
      </c>
      <c r="N5632" s="68" t="str">
        <f>VLOOKUP(K5632,[1]人員授權表!D$3:G$249,4,0)</f>
        <v>無機</v>
      </c>
      <c r="O5632" s="70" t="str">
        <f>IF(J5632=[1]人員授權表!$C$85,"Casper李羿勳",IF(J5632=[1]人員授權表!$C$188,"Iring陳俊明",IF(J5632=[1]人員授權表!$C$189,"Brian陳泓霖",VLOOKUP(K5632,[1]人員授權表!D$2:E$249,2,FALSE))))</f>
        <v>Dennis陳汶宏</v>
      </c>
      <c r="P5632" s="67">
        <f t="shared" si="308"/>
        <v>44817</v>
      </c>
      <c r="Q5632" s="75" t="str">
        <f t="shared" si="307"/>
        <v>週二</v>
      </c>
      <c r="R5632" s="80">
        <v>44811</v>
      </c>
      <c r="W5632" s="70">
        <v>1</v>
      </c>
      <c r="Z5632" s="79" t="s">
        <v>2208</v>
      </c>
      <c r="AA5632" s="1"/>
    </row>
    <row r="5633" spans="2:27">
      <c r="B5633" s="66">
        <v>44795</v>
      </c>
      <c r="D5633" s="68" t="s">
        <v>50</v>
      </c>
      <c r="E5633" s="70" t="s">
        <v>82</v>
      </c>
      <c r="F5633" s="4" t="s">
        <v>2270</v>
      </c>
      <c r="G5633" s="67">
        <v>44806</v>
      </c>
      <c r="H5633" s="67">
        <v>44819</v>
      </c>
      <c r="I5633" s="71">
        <f t="shared" si="306"/>
        <v>13</v>
      </c>
      <c r="J5633" s="72" t="s">
        <v>148</v>
      </c>
      <c r="K5633" s="72" t="s">
        <v>1525</v>
      </c>
      <c r="L5633" s="73">
        <v>1</v>
      </c>
      <c r="M5633" s="73" t="s">
        <v>91</v>
      </c>
      <c r="N5633" s="68" t="str">
        <f>VLOOKUP(K5633,[1]人員授權表!D$3:G$249,4,0)</f>
        <v>無機</v>
      </c>
      <c r="O5633" s="70" t="str">
        <f>IF(J5633=[1]人員授權表!$C$85,"Casper李羿勳",IF(J5633=[1]人員授權表!$C$188,"Iring陳俊明",IF(J5633=[1]人員授權表!$C$189,"Brian陳泓霖",VLOOKUP(K5633,[1]人員授權表!D$2:E$249,2,FALSE))))</f>
        <v>Vicky游崴涵</v>
      </c>
      <c r="P5633" s="67">
        <f t="shared" si="308"/>
        <v>44817</v>
      </c>
      <c r="Q5633" s="75" t="str">
        <f t="shared" si="307"/>
        <v>週二</v>
      </c>
      <c r="R5633" s="80">
        <v>44812</v>
      </c>
      <c r="AA5633" s="1"/>
    </row>
    <row r="5634" spans="2:27">
      <c r="B5634" s="66">
        <v>44795</v>
      </c>
      <c r="D5634" s="68" t="s">
        <v>50</v>
      </c>
      <c r="E5634" s="70" t="s">
        <v>82</v>
      </c>
      <c r="F5634" s="4" t="s">
        <v>2270</v>
      </c>
      <c r="G5634" s="67">
        <v>44806</v>
      </c>
      <c r="H5634" s="67">
        <v>44819</v>
      </c>
      <c r="I5634" s="71">
        <f t="shared" si="306"/>
        <v>13</v>
      </c>
      <c r="J5634" s="72" t="s">
        <v>139</v>
      </c>
      <c r="K5634" s="72" t="s">
        <v>140</v>
      </c>
      <c r="L5634" s="73">
        <v>1</v>
      </c>
      <c r="M5634" s="73" t="s">
        <v>91</v>
      </c>
      <c r="N5634" s="68" t="str">
        <f>VLOOKUP(K5634,[1]人員授權表!D$3:G$249,4,0)</f>
        <v>無機</v>
      </c>
      <c r="O5634" s="70" t="str">
        <f>IF(J5634=[1]人員授權表!$C$85,"Casper李羿勳",IF(J5634=[1]人員授權表!$C$188,"Iring陳俊明",IF(J5634=[1]人員授權表!$C$189,"Brian陳泓霖",VLOOKUP(K5634,[1]人員授權表!D$2:E$249,2,FALSE))))</f>
        <v>Brian陳泓霖</v>
      </c>
      <c r="P5634" s="67">
        <f t="shared" si="308"/>
        <v>44817</v>
      </c>
      <c r="Q5634" s="75" t="str">
        <f t="shared" si="307"/>
        <v>週二</v>
      </c>
      <c r="R5634" s="80">
        <v>44812</v>
      </c>
      <c r="AA5634" s="1"/>
    </row>
    <row r="5635" spans="2:27">
      <c r="B5635" s="66">
        <v>44795</v>
      </c>
      <c r="D5635" s="68" t="s">
        <v>50</v>
      </c>
      <c r="E5635" s="70" t="s">
        <v>82</v>
      </c>
      <c r="F5635" s="4" t="s">
        <v>2270</v>
      </c>
      <c r="G5635" s="67">
        <v>44806</v>
      </c>
      <c r="H5635" s="67">
        <v>44819</v>
      </c>
      <c r="I5635" s="71">
        <f t="shared" si="306"/>
        <v>13</v>
      </c>
      <c r="J5635" s="72" t="s">
        <v>137</v>
      </c>
      <c r="K5635" s="72" t="s">
        <v>1049</v>
      </c>
      <c r="L5635" s="73">
        <v>1</v>
      </c>
      <c r="M5635" s="73" t="s">
        <v>91</v>
      </c>
      <c r="N5635" s="68" t="str">
        <f>VLOOKUP(K5635,[1]人員授權表!D$3:G$249,4,0)</f>
        <v>無機</v>
      </c>
      <c r="O5635" s="70" t="s">
        <v>99</v>
      </c>
      <c r="P5635" s="67">
        <f t="shared" si="308"/>
        <v>44817</v>
      </c>
      <c r="Q5635" s="75" t="str">
        <f t="shared" si="307"/>
        <v>週二</v>
      </c>
      <c r="R5635" s="80">
        <v>44813</v>
      </c>
      <c r="AA5635" s="1"/>
    </row>
    <row r="5636" spans="2:27">
      <c r="B5636" s="66">
        <v>44795</v>
      </c>
      <c r="D5636" s="68" t="s">
        <v>50</v>
      </c>
      <c r="E5636" s="70" t="s">
        <v>82</v>
      </c>
      <c r="F5636" s="4" t="s">
        <v>2270</v>
      </c>
      <c r="G5636" s="67">
        <v>44806</v>
      </c>
      <c r="H5636" s="67">
        <v>44819</v>
      </c>
      <c r="I5636" s="71">
        <f t="shared" si="306"/>
        <v>13</v>
      </c>
      <c r="J5636" s="72" t="s">
        <v>281</v>
      </c>
      <c r="K5636" s="72" t="s">
        <v>2271</v>
      </c>
      <c r="L5636" s="73">
        <v>1</v>
      </c>
      <c r="M5636" s="73" t="s">
        <v>91</v>
      </c>
      <c r="N5636" s="68" t="str">
        <f>VLOOKUP(K5636,[1]人員授權表!D$3:G$249,4,0)</f>
        <v>有機</v>
      </c>
      <c r="O5636" s="70" t="str">
        <f>IF(J5636=[1]人員授權表!$C$85,"Casper李羿勳",IF(J5636=[1]人員授權表!$C$188,"Iring陳俊明",IF(J5636=[1]人員授權表!$C$189,"Brian陳泓霖",VLOOKUP(K5636,[1]人員授權表!D$2:E$249,2,FALSE))))</f>
        <v>Marco陳鴻鈞</v>
      </c>
      <c r="P5636" s="67">
        <f t="shared" si="308"/>
        <v>44817</v>
      </c>
      <c r="Q5636" s="75" t="str">
        <f t="shared" si="307"/>
        <v>週二</v>
      </c>
      <c r="R5636" s="80">
        <v>44817</v>
      </c>
      <c r="AA5636" s="1"/>
    </row>
    <row r="5637" spans="2:27">
      <c r="B5637" s="66">
        <v>44795</v>
      </c>
      <c r="D5637" s="68" t="s">
        <v>50</v>
      </c>
      <c r="E5637" s="70" t="s">
        <v>82</v>
      </c>
      <c r="F5637" s="4" t="s">
        <v>2270</v>
      </c>
      <c r="G5637" s="67">
        <v>44806</v>
      </c>
      <c r="H5637" s="67">
        <v>44819</v>
      </c>
      <c r="I5637" s="71">
        <f t="shared" si="306"/>
        <v>13</v>
      </c>
      <c r="J5637" s="72" t="s">
        <v>125</v>
      </c>
      <c r="K5637" s="72" t="s">
        <v>144</v>
      </c>
      <c r="L5637" s="73">
        <v>1</v>
      </c>
      <c r="M5637" s="73" t="s">
        <v>91</v>
      </c>
      <c r="N5637" s="68" t="str">
        <f>VLOOKUP(K5637,[1]人員授權表!D$3:G$249,4,0)</f>
        <v>有機</v>
      </c>
      <c r="O5637" s="70" t="str">
        <f>IF(J5637=[1]人員授權表!$C$85,"Casper李羿勳",IF(J5637=[1]人員授權表!$C$188,"Iring陳俊明",IF(J5637=[1]人員授權表!$C$189,"Brian陳泓霖",VLOOKUP(K5637,[1]人員授權表!D$2:E$249,2,FALSE))))</f>
        <v>Lucy黃詩婷</v>
      </c>
      <c r="P5637" s="67">
        <f t="shared" si="308"/>
        <v>44817</v>
      </c>
      <c r="Q5637" s="75" t="str">
        <f t="shared" si="307"/>
        <v>週二</v>
      </c>
      <c r="R5637" s="80">
        <v>44813</v>
      </c>
      <c r="AA5637" s="1"/>
    </row>
    <row r="5638" spans="2:27">
      <c r="B5638" s="66">
        <v>44795</v>
      </c>
      <c r="D5638" s="68" t="s">
        <v>50</v>
      </c>
      <c r="E5638" s="70" t="s">
        <v>82</v>
      </c>
      <c r="F5638" s="4" t="s">
        <v>2270</v>
      </c>
      <c r="G5638" s="67">
        <v>44806</v>
      </c>
      <c r="H5638" s="67">
        <v>44819</v>
      </c>
      <c r="I5638" s="71">
        <f t="shared" si="306"/>
        <v>13</v>
      </c>
      <c r="J5638" s="72" t="s">
        <v>141</v>
      </c>
      <c r="K5638" s="72" t="s">
        <v>142</v>
      </c>
      <c r="L5638" s="73">
        <v>1</v>
      </c>
      <c r="M5638" s="73" t="s">
        <v>91</v>
      </c>
      <c r="N5638" s="68" t="str">
        <f>VLOOKUP(K5638,[1]人員授權表!D$3:G$249,4,0)</f>
        <v>無機</v>
      </c>
      <c r="O5638" s="70" t="str">
        <f>IF(J5638=[1]人員授權表!$C$85,"Casper李羿勳",IF(J5638=[1]人員授權表!$C$188,"Iring陳俊明",IF(J5638=[1]人員授權表!$C$189,"Brian陳泓霖",VLOOKUP(K5638,[1]人員授權表!D$2:E$249,2,FALSE))))</f>
        <v>Dennis陳汶宏</v>
      </c>
      <c r="P5638" s="67">
        <f t="shared" si="308"/>
        <v>44817</v>
      </c>
      <c r="Q5638" s="75" t="str">
        <f t="shared" si="307"/>
        <v>週二</v>
      </c>
      <c r="R5638" s="80">
        <v>44813</v>
      </c>
      <c r="AA5638" s="1"/>
    </row>
    <row r="5639" spans="2:27">
      <c r="B5639" s="66">
        <v>44795</v>
      </c>
      <c r="D5639" s="68" t="s">
        <v>50</v>
      </c>
      <c r="E5639" s="70" t="s">
        <v>82</v>
      </c>
      <c r="F5639" s="4" t="s">
        <v>2270</v>
      </c>
      <c r="G5639" s="67">
        <v>44806</v>
      </c>
      <c r="H5639" s="67">
        <v>44819</v>
      </c>
      <c r="I5639" s="71">
        <f t="shared" ref="I5639:I5702" si="309">_xlfn.DAYS(H5639,G5639)</f>
        <v>13</v>
      </c>
      <c r="J5639" s="72" t="s">
        <v>966</v>
      </c>
      <c r="K5639" s="72" t="s">
        <v>154</v>
      </c>
      <c r="L5639" s="73">
        <v>1</v>
      </c>
      <c r="M5639" s="73" t="s">
        <v>91</v>
      </c>
      <c r="N5639" s="68" t="str">
        <f>VLOOKUP(K5639,[1]人員授權表!D$3:G$249,4,0)</f>
        <v>無機</v>
      </c>
      <c r="O5639" s="70" t="str">
        <f>IF(J5639=[1]人員授權表!$C$85,"Casper李羿勳",IF(J5639=[1]人員授權表!$C$188,"Iring陳俊明",IF(J5639=[1]人員授權表!$C$189,"Brian陳泓霖",VLOOKUP(K5639,[1]人員授權表!D$2:E$249,2,FALSE))))</f>
        <v>Ken張智凱</v>
      </c>
      <c r="P5639" s="67">
        <f t="shared" si="308"/>
        <v>44817</v>
      </c>
      <c r="Q5639" s="75" t="str">
        <f t="shared" ref="Q5639:Q5702" si="310">TEXT(P5639,"aaa")</f>
        <v>週二</v>
      </c>
      <c r="R5639" s="80">
        <v>44811</v>
      </c>
      <c r="AA5639" s="1"/>
    </row>
    <row r="5640" spans="2:27">
      <c r="B5640" s="66">
        <v>44797</v>
      </c>
      <c r="D5640" s="68" t="s">
        <v>50</v>
      </c>
      <c r="E5640" s="70" t="s">
        <v>82</v>
      </c>
      <c r="F5640" s="70" t="s">
        <v>2272</v>
      </c>
      <c r="G5640" s="67">
        <v>44805</v>
      </c>
      <c r="H5640" s="67">
        <v>44819</v>
      </c>
      <c r="I5640" s="71">
        <f t="shared" si="309"/>
        <v>14</v>
      </c>
      <c r="J5640" s="72" t="s">
        <v>125</v>
      </c>
      <c r="K5640" s="72" t="s">
        <v>126</v>
      </c>
      <c r="L5640" s="73">
        <v>2</v>
      </c>
      <c r="M5640" s="73" t="s">
        <v>2273</v>
      </c>
      <c r="N5640" s="68" t="str">
        <f>VLOOKUP(K5640,[1]人員授權表!D$3:G$249,4,0)</f>
        <v>有機</v>
      </c>
      <c r="O5640" s="70" t="str">
        <f>IF(J5640=[1]人員授權表!$C$85,"Casper李羿勳",IF(J5640=[1]人員授權表!$C$188,"Iring陳俊明",IF(J5640=[1]人員授權表!$C$189,"Brian陳泓霖",VLOOKUP(K5640,[1]人員授權表!D$2:E$249,2,FALSE))))</f>
        <v>Lucy黃詩婷</v>
      </c>
      <c r="P5640" s="67">
        <f t="shared" si="308"/>
        <v>44817</v>
      </c>
      <c r="Q5640" s="75" t="str">
        <f t="shared" si="310"/>
        <v>週二</v>
      </c>
      <c r="R5640" s="80">
        <v>44812</v>
      </c>
      <c r="AA5640" s="1"/>
    </row>
    <row r="5641" spans="2:27">
      <c r="B5641" s="66">
        <v>44797</v>
      </c>
      <c r="D5641" s="68" t="s">
        <v>50</v>
      </c>
      <c r="E5641" s="70" t="s">
        <v>82</v>
      </c>
      <c r="F5641" s="70" t="s">
        <v>2272</v>
      </c>
      <c r="G5641" s="67">
        <v>44805</v>
      </c>
      <c r="H5641" s="67">
        <v>44819</v>
      </c>
      <c r="I5641" s="71">
        <f t="shared" si="309"/>
        <v>14</v>
      </c>
      <c r="J5641" s="72" t="s">
        <v>453</v>
      </c>
      <c r="K5641" s="72" t="s">
        <v>332</v>
      </c>
      <c r="L5641" s="73">
        <v>2</v>
      </c>
      <c r="M5641" s="73" t="s">
        <v>2273</v>
      </c>
      <c r="N5641" s="68" t="str">
        <f>VLOOKUP(K5641,[1]人員授權表!D$3:G$249,4,0)</f>
        <v>有機</v>
      </c>
      <c r="O5641" s="70" t="str">
        <f>IF(J5641=[1]人員授權表!$C$85,"Casper李羿勳",IF(J5641=[1]人員授權表!$C$188,"Iring陳俊明",IF(J5641=[1]人員授權表!$C$189,"Brian陳泓霖",VLOOKUP(K5641,[1]人員授權表!D$2:E$249,2,FALSE))))</f>
        <v>Lucy黃詩婷</v>
      </c>
      <c r="P5641" s="67">
        <f t="shared" si="308"/>
        <v>44817</v>
      </c>
      <c r="Q5641" s="75" t="str">
        <f t="shared" si="310"/>
        <v>週二</v>
      </c>
      <c r="R5641" s="80">
        <v>44812</v>
      </c>
      <c r="AA5641" s="1"/>
    </row>
    <row r="5642" spans="2:27">
      <c r="B5642" s="66">
        <v>44797</v>
      </c>
      <c r="D5642" s="68" t="s">
        <v>50</v>
      </c>
      <c r="E5642" s="70" t="s">
        <v>82</v>
      </c>
      <c r="F5642" s="70" t="s">
        <v>2274</v>
      </c>
      <c r="G5642" s="67">
        <v>44805</v>
      </c>
      <c r="H5642" s="67">
        <v>44819</v>
      </c>
      <c r="I5642" s="71">
        <f t="shared" si="309"/>
        <v>14</v>
      </c>
      <c r="J5642" s="72" t="s">
        <v>125</v>
      </c>
      <c r="K5642" s="72" t="s">
        <v>126</v>
      </c>
      <c r="L5642" s="73">
        <v>2</v>
      </c>
      <c r="M5642" s="73" t="s">
        <v>2273</v>
      </c>
      <c r="N5642" s="68" t="str">
        <f>VLOOKUP(K5642,[1]人員授權表!D$3:G$249,4,0)</f>
        <v>有機</v>
      </c>
      <c r="O5642" s="70" t="str">
        <f>IF(J5642=[1]人員授權表!$C$85,"Casper李羿勳",IF(J5642=[1]人員授權表!$C$188,"Iring陳俊明",IF(J5642=[1]人員授權表!$C$189,"Brian陳泓霖",VLOOKUP(K5642,[1]人員授權表!D$2:E$249,2,FALSE))))</f>
        <v>Lucy黃詩婷</v>
      </c>
      <c r="P5642" s="67">
        <f t="shared" si="308"/>
        <v>44817</v>
      </c>
      <c r="Q5642" s="75" t="str">
        <f t="shared" si="310"/>
        <v>週二</v>
      </c>
      <c r="R5642" s="80">
        <v>44812</v>
      </c>
      <c r="AA5642" s="1"/>
    </row>
    <row r="5643" spans="2:27">
      <c r="B5643" s="66">
        <v>44797</v>
      </c>
      <c r="D5643" s="68" t="s">
        <v>50</v>
      </c>
      <c r="E5643" s="70" t="s">
        <v>82</v>
      </c>
      <c r="F5643" s="70" t="s">
        <v>2274</v>
      </c>
      <c r="G5643" s="67">
        <v>44805</v>
      </c>
      <c r="H5643" s="67">
        <v>44819</v>
      </c>
      <c r="I5643" s="71">
        <f t="shared" si="309"/>
        <v>14</v>
      </c>
      <c r="J5643" s="72" t="s">
        <v>453</v>
      </c>
      <c r="K5643" s="72" t="s">
        <v>332</v>
      </c>
      <c r="L5643" s="73">
        <v>2</v>
      </c>
      <c r="M5643" s="73" t="s">
        <v>2273</v>
      </c>
      <c r="N5643" s="68" t="str">
        <f>VLOOKUP(K5643,[1]人員授權表!D$3:G$249,4,0)</f>
        <v>有機</v>
      </c>
      <c r="O5643" s="70" t="str">
        <f>IF(J5643=[1]人員授權表!$C$85,"Casper李羿勳",IF(J5643=[1]人員授權表!$C$188,"Iring陳俊明",IF(J5643=[1]人員授權表!$C$189,"Brian陳泓霖",VLOOKUP(K5643,[1]人員授權表!D$2:E$249,2,FALSE))))</f>
        <v>Lucy黃詩婷</v>
      </c>
      <c r="P5643" s="67">
        <f t="shared" si="308"/>
        <v>44817</v>
      </c>
      <c r="Q5643" s="75" t="str">
        <f t="shared" si="310"/>
        <v>週二</v>
      </c>
      <c r="R5643" s="80">
        <v>44812</v>
      </c>
      <c r="AA5643" s="1"/>
    </row>
    <row r="5644" spans="2:27">
      <c r="B5644" s="66">
        <v>44797</v>
      </c>
      <c r="D5644" s="68" t="s">
        <v>50</v>
      </c>
      <c r="E5644" s="70" t="s">
        <v>82</v>
      </c>
      <c r="F5644" s="70" t="s">
        <v>2275</v>
      </c>
      <c r="G5644" s="67">
        <v>44805</v>
      </c>
      <c r="H5644" s="67">
        <v>44819</v>
      </c>
      <c r="I5644" s="71">
        <f t="shared" si="309"/>
        <v>14</v>
      </c>
      <c r="J5644" s="72" t="s">
        <v>125</v>
      </c>
      <c r="K5644" s="72" t="s">
        <v>126</v>
      </c>
      <c r="L5644" s="73">
        <v>3</v>
      </c>
      <c r="M5644" s="73" t="s">
        <v>2273</v>
      </c>
      <c r="N5644" s="68" t="str">
        <f>VLOOKUP(K5644,[1]人員授權表!D$3:G$249,4,0)</f>
        <v>有機</v>
      </c>
      <c r="O5644" s="70" t="str">
        <f>IF(J5644=[1]人員授權表!$C$85,"Casper李羿勳",IF(J5644=[1]人員授權表!$C$188,"Iring陳俊明",IF(J5644=[1]人員授權表!$C$189,"Brian陳泓霖",VLOOKUP(K5644,[1]人員授權表!D$2:E$249,2,FALSE))))</f>
        <v>Lucy黃詩婷</v>
      </c>
      <c r="P5644" s="67">
        <f t="shared" si="308"/>
        <v>44817</v>
      </c>
      <c r="Q5644" s="75" t="str">
        <f t="shared" si="310"/>
        <v>週二</v>
      </c>
      <c r="R5644" s="80">
        <v>44812</v>
      </c>
      <c r="AA5644" s="1"/>
    </row>
    <row r="5645" spans="2:27">
      <c r="B5645" s="66">
        <v>44797</v>
      </c>
      <c r="D5645" s="68" t="s">
        <v>50</v>
      </c>
      <c r="E5645" s="70" t="s">
        <v>82</v>
      </c>
      <c r="F5645" s="70" t="s">
        <v>2275</v>
      </c>
      <c r="G5645" s="67">
        <v>44805</v>
      </c>
      <c r="H5645" s="67">
        <v>44819</v>
      </c>
      <c r="I5645" s="71">
        <f t="shared" si="309"/>
        <v>14</v>
      </c>
      <c r="J5645" s="72" t="s">
        <v>453</v>
      </c>
      <c r="K5645" s="72" t="s">
        <v>332</v>
      </c>
      <c r="L5645" s="73">
        <v>3</v>
      </c>
      <c r="M5645" s="73" t="s">
        <v>2273</v>
      </c>
      <c r="N5645" s="68" t="str">
        <f>VLOOKUP(K5645,[1]人員授權表!D$3:G$249,4,0)</f>
        <v>有機</v>
      </c>
      <c r="O5645" s="70" t="str">
        <f>IF(J5645=[1]人員授權表!$C$85,"Casper李羿勳",IF(J5645=[1]人員授權表!$C$188,"Iring陳俊明",IF(J5645=[1]人員授權表!$C$189,"Brian陳泓霖",VLOOKUP(K5645,[1]人員授權表!D$2:E$249,2,FALSE))))</f>
        <v>Lucy黃詩婷</v>
      </c>
      <c r="P5645" s="67">
        <f t="shared" si="308"/>
        <v>44817</v>
      </c>
      <c r="Q5645" s="75" t="str">
        <f t="shared" si="310"/>
        <v>週二</v>
      </c>
      <c r="R5645" s="80">
        <v>44812</v>
      </c>
      <c r="AA5645" s="1"/>
    </row>
    <row r="5646" spans="2:27">
      <c r="B5646" s="66">
        <v>44797</v>
      </c>
      <c r="D5646" s="68" t="s">
        <v>50</v>
      </c>
      <c r="E5646" s="70" t="s">
        <v>82</v>
      </c>
      <c r="F5646" s="70" t="s">
        <v>2276</v>
      </c>
      <c r="G5646" s="67">
        <v>44805</v>
      </c>
      <c r="H5646" s="67">
        <v>44819</v>
      </c>
      <c r="I5646" s="71">
        <f t="shared" si="309"/>
        <v>14</v>
      </c>
      <c r="J5646" s="72" t="s">
        <v>125</v>
      </c>
      <c r="K5646" s="72" t="s">
        <v>126</v>
      </c>
      <c r="L5646" s="73">
        <v>2</v>
      </c>
      <c r="M5646" s="73" t="s">
        <v>2273</v>
      </c>
      <c r="N5646" s="68" t="str">
        <f>VLOOKUP(K5646,[1]人員授權表!D$3:G$249,4,0)</f>
        <v>有機</v>
      </c>
      <c r="O5646" s="70" t="str">
        <f>IF(J5646=[1]人員授權表!$C$85,"Casper李羿勳",IF(J5646=[1]人員授權表!$C$188,"Iring陳俊明",IF(J5646=[1]人員授權表!$C$189,"Brian陳泓霖",VLOOKUP(K5646,[1]人員授權表!D$2:E$249,2,FALSE))))</f>
        <v>Lucy黃詩婷</v>
      </c>
      <c r="P5646" s="67">
        <f t="shared" si="308"/>
        <v>44817</v>
      </c>
      <c r="Q5646" s="75" t="str">
        <f t="shared" si="310"/>
        <v>週二</v>
      </c>
      <c r="R5646" s="80">
        <v>44812</v>
      </c>
      <c r="AA5646" s="1"/>
    </row>
    <row r="5647" spans="2:27">
      <c r="B5647" s="66">
        <v>44797</v>
      </c>
      <c r="D5647" s="68" t="s">
        <v>50</v>
      </c>
      <c r="E5647" s="70" t="s">
        <v>82</v>
      </c>
      <c r="F5647" s="70" t="s">
        <v>2276</v>
      </c>
      <c r="G5647" s="67">
        <v>44805</v>
      </c>
      <c r="H5647" s="67">
        <v>44819</v>
      </c>
      <c r="I5647" s="71">
        <f t="shared" si="309"/>
        <v>14</v>
      </c>
      <c r="J5647" s="72" t="s">
        <v>453</v>
      </c>
      <c r="K5647" s="72" t="s">
        <v>332</v>
      </c>
      <c r="L5647" s="73">
        <v>2</v>
      </c>
      <c r="M5647" s="73" t="s">
        <v>2273</v>
      </c>
      <c r="N5647" s="68" t="str">
        <f>VLOOKUP(K5647,[1]人員授權表!D$3:G$249,4,0)</f>
        <v>有機</v>
      </c>
      <c r="O5647" s="70" t="str">
        <f>IF(J5647=[1]人員授權表!$C$85,"Casper李羿勳",IF(J5647=[1]人員授權表!$C$188,"Iring陳俊明",IF(J5647=[1]人員授權表!$C$189,"Brian陳泓霖",VLOOKUP(K5647,[1]人員授權表!D$2:E$249,2,FALSE))))</f>
        <v>Lucy黃詩婷</v>
      </c>
      <c r="P5647" s="67">
        <f t="shared" si="308"/>
        <v>44817</v>
      </c>
      <c r="Q5647" s="75" t="str">
        <f t="shared" si="310"/>
        <v>週二</v>
      </c>
      <c r="R5647" s="80">
        <v>44812</v>
      </c>
      <c r="AA5647" s="1"/>
    </row>
    <row r="5648" spans="2:27">
      <c r="B5648" s="66">
        <v>44797</v>
      </c>
      <c r="D5648" s="68" t="s">
        <v>50</v>
      </c>
      <c r="E5648" s="70" t="s">
        <v>82</v>
      </c>
      <c r="F5648" s="70" t="s">
        <v>2277</v>
      </c>
      <c r="G5648" s="67">
        <v>44805</v>
      </c>
      <c r="H5648" s="67">
        <v>44819</v>
      </c>
      <c r="I5648" s="71">
        <f t="shared" si="309"/>
        <v>14</v>
      </c>
      <c r="J5648" s="72" t="s">
        <v>125</v>
      </c>
      <c r="K5648" s="72" t="s">
        <v>126</v>
      </c>
      <c r="L5648" s="73">
        <v>2</v>
      </c>
      <c r="M5648" s="73" t="s">
        <v>2273</v>
      </c>
      <c r="N5648" s="68" t="str">
        <f>VLOOKUP(K5648,[1]人員授權表!D$3:G$249,4,0)</f>
        <v>有機</v>
      </c>
      <c r="O5648" s="70" t="str">
        <f>IF(J5648=[1]人員授權表!$C$85,"Casper李羿勳",IF(J5648=[1]人員授權表!$C$188,"Iring陳俊明",IF(J5648=[1]人員授權表!$C$189,"Brian陳泓霖",VLOOKUP(K5648,[1]人員授權表!D$2:E$249,2,FALSE))))</f>
        <v>Lucy黃詩婷</v>
      </c>
      <c r="P5648" s="67">
        <f t="shared" si="308"/>
        <v>44817</v>
      </c>
      <c r="Q5648" s="75" t="str">
        <f t="shared" si="310"/>
        <v>週二</v>
      </c>
      <c r="R5648" s="80">
        <v>44812</v>
      </c>
      <c r="AA5648" s="1"/>
    </row>
    <row r="5649" spans="2:27">
      <c r="B5649" s="66">
        <v>44797</v>
      </c>
      <c r="D5649" s="68" t="s">
        <v>50</v>
      </c>
      <c r="E5649" s="70" t="s">
        <v>82</v>
      </c>
      <c r="F5649" s="70" t="s">
        <v>2277</v>
      </c>
      <c r="G5649" s="67">
        <v>44805</v>
      </c>
      <c r="H5649" s="67">
        <v>44819</v>
      </c>
      <c r="I5649" s="71">
        <f t="shared" si="309"/>
        <v>14</v>
      </c>
      <c r="J5649" s="72" t="s">
        <v>453</v>
      </c>
      <c r="K5649" s="72" t="s">
        <v>332</v>
      </c>
      <c r="L5649" s="73">
        <v>2</v>
      </c>
      <c r="M5649" s="73" t="s">
        <v>2273</v>
      </c>
      <c r="N5649" s="68" t="str">
        <f>VLOOKUP(K5649,[1]人員授權表!D$3:G$249,4,0)</f>
        <v>有機</v>
      </c>
      <c r="O5649" s="70" t="str">
        <f>IF(J5649=[1]人員授權表!$C$85,"Casper李羿勳",IF(J5649=[1]人員授權表!$C$188,"Iring陳俊明",IF(J5649=[1]人員授權表!$C$189,"Brian陳泓霖",VLOOKUP(K5649,[1]人員授權表!D$2:E$249,2,FALSE))))</f>
        <v>Lucy黃詩婷</v>
      </c>
      <c r="P5649" s="67">
        <f t="shared" si="308"/>
        <v>44817</v>
      </c>
      <c r="Q5649" s="75" t="str">
        <f t="shared" si="310"/>
        <v>週二</v>
      </c>
      <c r="R5649" s="80">
        <v>44812</v>
      </c>
      <c r="AA5649" s="1"/>
    </row>
    <row r="5650" spans="2:27">
      <c r="B5650" s="66">
        <v>44797</v>
      </c>
      <c r="D5650" s="68" t="s">
        <v>50</v>
      </c>
      <c r="E5650" s="70" t="s">
        <v>82</v>
      </c>
      <c r="F5650" s="70" t="s">
        <v>2278</v>
      </c>
      <c r="G5650" s="67">
        <v>44805</v>
      </c>
      <c r="H5650" s="67">
        <v>44819</v>
      </c>
      <c r="I5650" s="71">
        <f t="shared" si="309"/>
        <v>14</v>
      </c>
      <c r="J5650" s="72" t="s">
        <v>125</v>
      </c>
      <c r="K5650" s="72" t="s">
        <v>126</v>
      </c>
      <c r="L5650" s="73">
        <v>2</v>
      </c>
      <c r="M5650" s="73" t="s">
        <v>2273</v>
      </c>
      <c r="N5650" s="68" t="str">
        <f>VLOOKUP(K5650,[1]人員授權表!D$3:G$249,4,0)</f>
        <v>有機</v>
      </c>
      <c r="O5650" s="70" t="str">
        <f>IF(J5650=[1]人員授權表!$C$85,"Casper李羿勳",IF(J5650=[1]人員授權表!$C$188,"Iring陳俊明",IF(J5650=[1]人員授權表!$C$189,"Brian陳泓霖",VLOOKUP(K5650,[1]人員授權表!D$2:E$249,2,FALSE))))</f>
        <v>Lucy黃詩婷</v>
      </c>
      <c r="P5650" s="67">
        <f t="shared" si="308"/>
        <v>44817</v>
      </c>
      <c r="Q5650" s="75" t="str">
        <f t="shared" si="310"/>
        <v>週二</v>
      </c>
      <c r="R5650" s="80">
        <v>44812</v>
      </c>
      <c r="AA5650" s="1"/>
    </row>
    <row r="5651" spans="2:27">
      <c r="B5651" s="66">
        <v>44797</v>
      </c>
      <c r="D5651" s="68" t="s">
        <v>50</v>
      </c>
      <c r="E5651" s="70" t="s">
        <v>82</v>
      </c>
      <c r="F5651" s="70" t="s">
        <v>2278</v>
      </c>
      <c r="G5651" s="67">
        <v>44805</v>
      </c>
      <c r="H5651" s="67">
        <v>44819</v>
      </c>
      <c r="I5651" s="71">
        <f t="shared" si="309"/>
        <v>14</v>
      </c>
      <c r="J5651" s="72" t="s">
        <v>453</v>
      </c>
      <c r="K5651" s="72" t="s">
        <v>332</v>
      </c>
      <c r="L5651" s="73">
        <v>2</v>
      </c>
      <c r="M5651" s="73" t="s">
        <v>2273</v>
      </c>
      <c r="N5651" s="68" t="str">
        <f>VLOOKUP(K5651,[1]人員授權表!D$3:G$249,4,0)</f>
        <v>有機</v>
      </c>
      <c r="O5651" s="70" t="str">
        <f>IF(J5651=[1]人員授權表!$C$85,"Casper李羿勳",IF(J5651=[1]人員授權表!$C$188,"Iring陳俊明",IF(J5651=[1]人員授權表!$C$189,"Brian陳泓霖",VLOOKUP(K5651,[1]人員授權表!D$2:E$249,2,FALSE))))</f>
        <v>Lucy黃詩婷</v>
      </c>
      <c r="P5651" s="67">
        <f t="shared" si="308"/>
        <v>44817</v>
      </c>
      <c r="Q5651" s="75" t="str">
        <f t="shared" si="310"/>
        <v>週二</v>
      </c>
      <c r="R5651" s="80">
        <v>44812</v>
      </c>
      <c r="AA5651" s="1"/>
    </row>
    <row r="5652" spans="2:27">
      <c r="B5652" s="66">
        <v>44797</v>
      </c>
      <c r="D5652" s="68" t="s">
        <v>50</v>
      </c>
      <c r="E5652" s="70" t="s">
        <v>82</v>
      </c>
      <c r="F5652" s="70" t="s">
        <v>2279</v>
      </c>
      <c r="G5652" s="67">
        <v>44805</v>
      </c>
      <c r="H5652" s="67">
        <v>44819</v>
      </c>
      <c r="I5652" s="71">
        <f t="shared" si="309"/>
        <v>14</v>
      </c>
      <c r="J5652" s="72" t="s">
        <v>125</v>
      </c>
      <c r="K5652" s="72" t="s">
        <v>126</v>
      </c>
      <c r="L5652" s="73">
        <v>2</v>
      </c>
      <c r="M5652" s="73" t="s">
        <v>2273</v>
      </c>
      <c r="N5652" s="68" t="str">
        <f>VLOOKUP(K5652,[1]人員授權表!D$3:G$249,4,0)</f>
        <v>有機</v>
      </c>
      <c r="O5652" s="70" t="str">
        <f>IF(J5652=[1]人員授權表!$C$85,"Casper李羿勳",IF(J5652=[1]人員授權表!$C$188,"Iring陳俊明",IF(J5652=[1]人員授權表!$C$189,"Brian陳泓霖",VLOOKUP(K5652,[1]人員授權表!D$2:E$249,2,FALSE))))</f>
        <v>Lucy黃詩婷</v>
      </c>
      <c r="P5652" s="67">
        <f t="shared" si="308"/>
        <v>44817</v>
      </c>
      <c r="Q5652" s="75" t="str">
        <f t="shared" si="310"/>
        <v>週二</v>
      </c>
      <c r="R5652" s="80">
        <v>44812</v>
      </c>
      <c r="AA5652" s="1"/>
    </row>
    <row r="5653" spans="2:27">
      <c r="B5653" s="66">
        <v>44797</v>
      </c>
      <c r="D5653" s="68" t="s">
        <v>50</v>
      </c>
      <c r="E5653" s="70" t="s">
        <v>82</v>
      </c>
      <c r="F5653" s="70" t="s">
        <v>2279</v>
      </c>
      <c r="G5653" s="67">
        <v>44805</v>
      </c>
      <c r="H5653" s="67">
        <v>44819</v>
      </c>
      <c r="I5653" s="71">
        <f t="shared" si="309"/>
        <v>14</v>
      </c>
      <c r="J5653" s="72" t="s">
        <v>453</v>
      </c>
      <c r="K5653" s="72" t="s">
        <v>332</v>
      </c>
      <c r="L5653" s="73">
        <v>2</v>
      </c>
      <c r="M5653" s="73" t="s">
        <v>2273</v>
      </c>
      <c r="N5653" s="68" t="str">
        <f>VLOOKUP(K5653,[1]人員授權表!D$3:G$249,4,0)</f>
        <v>有機</v>
      </c>
      <c r="O5653" s="70" t="str">
        <f>IF(J5653=[1]人員授權表!$C$85,"Casper李羿勳",IF(J5653=[1]人員授權表!$C$188,"Iring陳俊明",IF(J5653=[1]人員授權表!$C$189,"Brian陳泓霖",VLOOKUP(K5653,[1]人員授權表!D$2:E$249,2,FALSE))))</f>
        <v>Lucy黃詩婷</v>
      </c>
      <c r="P5653" s="67">
        <f t="shared" si="308"/>
        <v>44817</v>
      </c>
      <c r="Q5653" s="75" t="str">
        <f t="shared" si="310"/>
        <v>週二</v>
      </c>
      <c r="R5653" s="80">
        <v>44812</v>
      </c>
      <c r="AA5653" s="1"/>
    </row>
    <row r="5654" spans="2:27">
      <c r="B5654" s="66">
        <v>44797</v>
      </c>
      <c r="D5654" s="68" t="s">
        <v>50</v>
      </c>
      <c r="E5654" s="70" t="s">
        <v>82</v>
      </c>
      <c r="F5654" s="70" t="s">
        <v>2280</v>
      </c>
      <c r="G5654" s="67">
        <v>44805</v>
      </c>
      <c r="H5654" s="67">
        <v>44819</v>
      </c>
      <c r="I5654" s="71">
        <f t="shared" si="309"/>
        <v>14</v>
      </c>
      <c r="J5654" s="72" t="s">
        <v>125</v>
      </c>
      <c r="K5654" s="72" t="s">
        <v>126</v>
      </c>
      <c r="L5654" s="73">
        <v>2</v>
      </c>
      <c r="M5654" s="73" t="s">
        <v>2273</v>
      </c>
      <c r="N5654" s="68" t="str">
        <f>VLOOKUP(K5654,[1]人員授權表!D$3:G$249,4,0)</f>
        <v>有機</v>
      </c>
      <c r="O5654" s="70" t="str">
        <f>IF(J5654=[1]人員授權表!$C$85,"Casper李羿勳",IF(J5654=[1]人員授權表!$C$188,"Iring陳俊明",IF(J5654=[1]人員授權表!$C$189,"Brian陳泓霖",VLOOKUP(K5654,[1]人員授權表!D$2:E$249,2,FALSE))))</f>
        <v>Lucy黃詩婷</v>
      </c>
      <c r="P5654" s="67">
        <f t="shared" si="308"/>
        <v>44817</v>
      </c>
      <c r="Q5654" s="75" t="str">
        <f t="shared" si="310"/>
        <v>週二</v>
      </c>
      <c r="R5654" s="80">
        <v>44812</v>
      </c>
      <c r="AA5654" s="1"/>
    </row>
    <row r="5655" spans="2:27">
      <c r="B5655" s="66">
        <v>44797</v>
      </c>
      <c r="D5655" s="68" t="s">
        <v>50</v>
      </c>
      <c r="E5655" s="70" t="s">
        <v>82</v>
      </c>
      <c r="F5655" s="70" t="s">
        <v>2280</v>
      </c>
      <c r="G5655" s="67">
        <v>44805</v>
      </c>
      <c r="H5655" s="67">
        <v>44819</v>
      </c>
      <c r="I5655" s="71">
        <f t="shared" si="309"/>
        <v>14</v>
      </c>
      <c r="J5655" s="72" t="s">
        <v>453</v>
      </c>
      <c r="K5655" s="72" t="s">
        <v>332</v>
      </c>
      <c r="L5655" s="73">
        <v>2</v>
      </c>
      <c r="M5655" s="73" t="s">
        <v>2273</v>
      </c>
      <c r="N5655" s="68" t="str">
        <f>VLOOKUP(K5655,[1]人員授權表!D$3:G$249,4,0)</f>
        <v>有機</v>
      </c>
      <c r="O5655" s="70" t="str">
        <f>IF(J5655=[1]人員授權表!$C$85,"Casper李羿勳",IF(J5655=[1]人員授權表!$C$188,"Iring陳俊明",IF(J5655=[1]人員授權表!$C$189,"Brian陳泓霖",VLOOKUP(K5655,[1]人員授權表!D$2:E$249,2,FALSE))))</f>
        <v>Lucy黃詩婷</v>
      </c>
      <c r="P5655" s="67">
        <f t="shared" si="308"/>
        <v>44817</v>
      </c>
      <c r="Q5655" s="75" t="str">
        <f t="shared" si="310"/>
        <v>週二</v>
      </c>
      <c r="R5655" s="80">
        <v>44812</v>
      </c>
      <c r="AA5655" s="1"/>
    </row>
    <row r="5656" spans="2:27">
      <c r="B5656" s="66">
        <v>44797</v>
      </c>
      <c r="D5656" s="68" t="s">
        <v>50</v>
      </c>
      <c r="E5656" s="70" t="s">
        <v>82</v>
      </c>
      <c r="F5656" s="70" t="s">
        <v>2281</v>
      </c>
      <c r="G5656" s="67">
        <v>44805</v>
      </c>
      <c r="H5656" s="67">
        <v>44819</v>
      </c>
      <c r="I5656" s="71">
        <f t="shared" si="309"/>
        <v>14</v>
      </c>
      <c r="J5656" s="72" t="s">
        <v>125</v>
      </c>
      <c r="K5656" s="72" t="s">
        <v>126</v>
      </c>
      <c r="L5656" s="73">
        <v>2</v>
      </c>
      <c r="M5656" s="73" t="s">
        <v>2273</v>
      </c>
      <c r="N5656" s="68" t="str">
        <f>VLOOKUP(K5656,[1]人員授權表!D$3:G$249,4,0)</f>
        <v>有機</v>
      </c>
      <c r="O5656" s="70" t="str">
        <f>IF(J5656=[1]人員授權表!$C$85,"Casper李羿勳",IF(J5656=[1]人員授權表!$C$188,"Iring陳俊明",IF(J5656=[1]人員授權表!$C$189,"Brian陳泓霖",VLOOKUP(K5656,[1]人員授權表!D$2:E$249,2,FALSE))))</f>
        <v>Lucy黃詩婷</v>
      </c>
      <c r="P5656" s="67">
        <f t="shared" si="308"/>
        <v>44817</v>
      </c>
      <c r="Q5656" s="75" t="str">
        <f t="shared" si="310"/>
        <v>週二</v>
      </c>
      <c r="R5656" s="80">
        <v>44812</v>
      </c>
      <c r="AA5656" s="1"/>
    </row>
    <row r="5657" spans="2:27">
      <c r="B5657" s="66">
        <v>44797</v>
      </c>
      <c r="D5657" s="68" t="s">
        <v>50</v>
      </c>
      <c r="E5657" s="70" t="s">
        <v>82</v>
      </c>
      <c r="F5657" s="70" t="s">
        <v>2281</v>
      </c>
      <c r="G5657" s="67">
        <v>44805</v>
      </c>
      <c r="H5657" s="67">
        <v>44819</v>
      </c>
      <c r="I5657" s="71">
        <f t="shared" si="309"/>
        <v>14</v>
      </c>
      <c r="J5657" s="72" t="s">
        <v>453</v>
      </c>
      <c r="K5657" s="72" t="s">
        <v>332</v>
      </c>
      <c r="L5657" s="73">
        <v>2</v>
      </c>
      <c r="M5657" s="73" t="s">
        <v>2273</v>
      </c>
      <c r="N5657" s="68" t="str">
        <f>VLOOKUP(K5657,[1]人員授權表!D$3:G$249,4,0)</f>
        <v>有機</v>
      </c>
      <c r="O5657" s="70" t="str">
        <f>IF(J5657=[1]人員授權表!$C$85,"Casper李羿勳",IF(J5657=[1]人員授權表!$C$188,"Iring陳俊明",IF(J5657=[1]人員授權表!$C$189,"Brian陳泓霖",VLOOKUP(K5657,[1]人員授權表!D$2:E$249,2,FALSE))))</f>
        <v>Lucy黃詩婷</v>
      </c>
      <c r="P5657" s="67">
        <f t="shared" si="308"/>
        <v>44817</v>
      </c>
      <c r="Q5657" s="75" t="str">
        <f t="shared" si="310"/>
        <v>週二</v>
      </c>
      <c r="R5657" s="80">
        <v>44812</v>
      </c>
      <c r="AA5657" s="1"/>
    </row>
    <row r="5658" spans="2:27">
      <c r="B5658" s="66">
        <v>44797</v>
      </c>
      <c r="D5658" s="68" t="s">
        <v>50</v>
      </c>
      <c r="E5658" s="70" t="s">
        <v>82</v>
      </c>
      <c r="F5658" s="70" t="s">
        <v>2282</v>
      </c>
      <c r="G5658" s="67">
        <v>44805</v>
      </c>
      <c r="H5658" s="67">
        <v>44819</v>
      </c>
      <c r="I5658" s="71">
        <f t="shared" si="309"/>
        <v>14</v>
      </c>
      <c r="J5658" s="72" t="s">
        <v>125</v>
      </c>
      <c r="K5658" s="72" t="s">
        <v>126</v>
      </c>
      <c r="L5658" s="73">
        <v>3</v>
      </c>
      <c r="M5658" s="73" t="s">
        <v>2273</v>
      </c>
      <c r="N5658" s="68" t="str">
        <f>VLOOKUP(K5658,[1]人員授權表!D$3:G$249,4,0)</f>
        <v>有機</v>
      </c>
      <c r="O5658" s="70" t="str">
        <f>IF(J5658=[1]人員授權表!$C$85,"Casper李羿勳",IF(J5658=[1]人員授權表!$C$188,"Iring陳俊明",IF(J5658=[1]人員授權表!$C$189,"Brian陳泓霖",VLOOKUP(K5658,[1]人員授權表!D$2:E$249,2,FALSE))))</f>
        <v>Lucy黃詩婷</v>
      </c>
      <c r="P5658" s="67">
        <f t="shared" si="308"/>
        <v>44817</v>
      </c>
      <c r="Q5658" s="75" t="str">
        <f t="shared" si="310"/>
        <v>週二</v>
      </c>
      <c r="R5658" s="80">
        <v>44812</v>
      </c>
      <c r="AA5658" s="1"/>
    </row>
    <row r="5659" spans="2:27">
      <c r="B5659" s="66">
        <v>44797</v>
      </c>
      <c r="D5659" s="68" t="s">
        <v>50</v>
      </c>
      <c r="E5659" s="70" t="s">
        <v>82</v>
      </c>
      <c r="F5659" s="70" t="s">
        <v>2282</v>
      </c>
      <c r="G5659" s="67">
        <v>44805</v>
      </c>
      <c r="H5659" s="67">
        <v>44819</v>
      </c>
      <c r="I5659" s="71">
        <f t="shared" si="309"/>
        <v>14</v>
      </c>
      <c r="J5659" s="72" t="s">
        <v>453</v>
      </c>
      <c r="K5659" s="72" t="s">
        <v>332</v>
      </c>
      <c r="L5659" s="73">
        <v>3</v>
      </c>
      <c r="M5659" s="73" t="s">
        <v>2273</v>
      </c>
      <c r="N5659" s="68" t="str">
        <f>VLOOKUP(K5659,[1]人員授權表!D$3:G$249,4,0)</f>
        <v>有機</v>
      </c>
      <c r="O5659" s="70" t="str">
        <f>IF(J5659=[1]人員授權表!$C$85,"Casper李羿勳",IF(J5659=[1]人員授權表!$C$188,"Iring陳俊明",IF(J5659=[1]人員授權表!$C$189,"Brian陳泓霖",VLOOKUP(K5659,[1]人員授權表!D$2:E$249,2,FALSE))))</f>
        <v>Lucy黃詩婷</v>
      </c>
      <c r="P5659" s="67">
        <f t="shared" si="308"/>
        <v>44817</v>
      </c>
      <c r="Q5659" s="75" t="str">
        <f t="shared" si="310"/>
        <v>週二</v>
      </c>
      <c r="R5659" s="80">
        <v>44812</v>
      </c>
      <c r="AA5659" s="1"/>
    </row>
    <row r="5660" spans="2:27">
      <c r="B5660" s="66">
        <v>44797</v>
      </c>
      <c r="D5660" s="68" t="s">
        <v>50</v>
      </c>
      <c r="E5660" s="70" t="s">
        <v>82</v>
      </c>
      <c r="F5660" s="70" t="s">
        <v>2283</v>
      </c>
      <c r="G5660" s="67">
        <v>44805</v>
      </c>
      <c r="H5660" s="67">
        <v>44819</v>
      </c>
      <c r="I5660" s="71">
        <f t="shared" si="309"/>
        <v>14</v>
      </c>
      <c r="J5660" s="72" t="s">
        <v>125</v>
      </c>
      <c r="K5660" s="72" t="s">
        <v>126</v>
      </c>
      <c r="L5660" s="73">
        <v>2</v>
      </c>
      <c r="M5660" s="73" t="s">
        <v>2273</v>
      </c>
      <c r="N5660" s="68" t="str">
        <f>VLOOKUP(K5660,[1]人員授權表!D$3:G$249,4,0)</f>
        <v>有機</v>
      </c>
      <c r="O5660" s="70" t="str">
        <f>IF(J5660=[1]人員授權表!$C$85,"Casper李羿勳",IF(J5660=[1]人員授權表!$C$188,"Iring陳俊明",IF(J5660=[1]人員授權表!$C$189,"Brian陳泓霖",VLOOKUP(K5660,[1]人員授權表!D$2:E$249,2,FALSE))))</f>
        <v>Lucy黃詩婷</v>
      </c>
      <c r="P5660" s="67">
        <f t="shared" si="308"/>
        <v>44817</v>
      </c>
      <c r="Q5660" s="75" t="str">
        <f t="shared" si="310"/>
        <v>週二</v>
      </c>
      <c r="R5660" s="80">
        <v>44812</v>
      </c>
      <c r="AA5660" s="1"/>
    </row>
    <row r="5661" spans="2:27">
      <c r="B5661" s="66">
        <v>44797</v>
      </c>
      <c r="D5661" s="68" t="s">
        <v>50</v>
      </c>
      <c r="E5661" s="70" t="s">
        <v>82</v>
      </c>
      <c r="F5661" s="70" t="s">
        <v>2283</v>
      </c>
      <c r="G5661" s="67">
        <v>44805</v>
      </c>
      <c r="H5661" s="67">
        <v>44819</v>
      </c>
      <c r="I5661" s="71">
        <f t="shared" si="309"/>
        <v>14</v>
      </c>
      <c r="J5661" s="72" t="s">
        <v>453</v>
      </c>
      <c r="K5661" s="72" t="s">
        <v>332</v>
      </c>
      <c r="L5661" s="73">
        <v>2</v>
      </c>
      <c r="M5661" s="73" t="s">
        <v>2273</v>
      </c>
      <c r="N5661" s="68" t="str">
        <f>VLOOKUP(K5661,[1]人員授權表!D$3:G$249,4,0)</f>
        <v>有機</v>
      </c>
      <c r="O5661" s="70" t="str">
        <f>IF(J5661=[1]人員授權表!$C$85,"Casper李羿勳",IF(J5661=[1]人員授權表!$C$188,"Iring陳俊明",IF(J5661=[1]人員授權表!$C$189,"Brian陳泓霖",VLOOKUP(K5661,[1]人員授權表!D$2:E$249,2,FALSE))))</f>
        <v>Lucy黃詩婷</v>
      </c>
      <c r="P5661" s="67">
        <f t="shared" si="308"/>
        <v>44817</v>
      </c>
      <c r="Q5661" s="75" t="str">
        <f t="shared" si="310"/>
        <v>週二</v>
      </c>
      <c r="R5661" s="80">
        <v>44812</v>
      </c>
      <c r="AA5661" s="1"/>
    </row>
    <row r="5662" spans="2:27">
      <c r="B5662" s="66">
        <v>44797</v>
      </c>
      <c r="D5662" s="68" t="s">
        <v>50</v>
      </c>
      <c r="E5662" s="70" t="s">
        <v>82</v>
      </c>
      <c r="F5662" s="70" t="s">
        <v>2284</v>
      </c>
      <c r="G5662" s="67">
        <v>44805</v>
      </c>
      <c r="H5662" s="67">
        <v>44819</v>
      </c>
      <c r="I5662" s="71">
        <f t="shared" si="309"/>
        <v>14</v>
      </c>
      <c r="J5662" s="72" t="s">
        <v>125</v>
      </c>
      <c r="K5662" s="72" t="s">
        <v>126</v>
      </c>
      <c r="L5662" s="73">
        <v>2</v>
      </c>
      <c r="M5662" s="73" t="s">
        <v>2273</v>
      </c>
      <c r="N5662" s="68" t="str">
        <f>VLOOKUP(K5662,[1]人員授權表!D$3:G$249,4,0)</f>
        <v>有機</v>
      </c>
      <c r="O5662" s="70" t="str">
        <f>IF(J5662=[1]人員授權表!$C$85,"Casper李羿勳",IF(J5662=[1]人員授權表!$C$188,"Iring陳俊明",IF(J5662=[1]人員授權表!$C$189,"Brian陳泓霖",VLOOKUP(K5662,[1]人員授權表!D$2:E$249,2,FALSE))))</f>
        <v>Lucy黃詩婷</v>
      </c>
      <c r="P5662" s="67">
        <f t="shared" si="308"/>
        <v>44817</v>
      </c>
      <c r="Q5662" s="75" t="str">
        <f t="shared" si="310"/>
        <v>週二</v>
      </c>
      <c r="R5662" s="80">
        <v>44812</v>
      </c>
      <c r="AA5662" s="1"/>
    </row>
    <row r="5663" spans="2:27">
      <c r="B5663" s="66">
        <v>44797</v>
      </c>
      <c r="D5663" s="68" t="s">
        <v>50</v>
      </c>
      <c r="E5663" s="70" t="s">
        <v>82</v>
      </c>
      <c r="F5663" s="70" t="s">
        <v>2284</v>
      </c>
      <c r="G5663" s="67">
        <v>44805</v>
      </c>
      <c r="H5663" s="67">
        <v>44819</v>
      </c>
      <c r="I5663" s="71">
        <f t="shared" si="309"/>
        <v>14</v>
      </c>
      <c r="J5663" s="72" t="s">
        <v>453</v>
      </c>
      <c r="K5663" s="72" t="s">
        <v>332</v>
      </c>
      <c r="L5663" s="73">
        <v>2</v>
      </c>
      <c r="M5663" s="73" t="s">
        <v>2273</v>
      </c>
      <c r="N5663" s="68" t="str">
        <f>VLOOKUP(K5663,[1]人員授權表!D$3:G$249,4,0)</f>
        <v>有機</v>
      </c>
      <c r="O5663" s="70" t="str">
        <f>IF(J5663=[1]人員授權表!$C$85,"Casper李羿勳",IF(J5663=[1]人員授權表!$C$188,"Iring陳俊明",IF(J5663=[1]人員授權表!$C$189,"Brian陳泓霖",VLOOKUP(K5663,[1]人員授權表!D$2:E$249,2,FALSE))))</f>
        <v>Lucy黃詩婷</v>
      </c>
      <c r="P5663" s="67">
        <f t="shared" si="308"/>
        <v>44817</v>
      </c>
      <c r="Q5663" s="75" t="str">
        <f t="shared" si="310"/>
        <v>週二</v>
      </c>
      <c r="R5663" s="80">
        <v>44812</v>
      </c>
      <c r="AA5663" s="1"/>
    </row>
    <row r="5664" spans="2:27">
      <c r="B5664" s="66">
        <v>44797</v>
      </c>
      <c r="D5664" s="68" t="s">
        <v>50</v>
      </c>
      <c r="E5664" s="70" t="s">
        <v>82</v>
      </c>
      <c r="F5664" s="70" t="s">
        <v>2285</v>
      </c>
      <c r="G5664" s="67">
        <v>44805</v>
      </c>
      <c r="H5664" s="67">
        <v>44819</v>
      </c>
      <c r="I5664" s="71">
        <f t="shared" si="309"/>
        <v>14</v>
      </c>
      <c r="J5664" s="72" t="s">
        <v>125</v>
      </c>
      <c r="K5664" s="72" t="s">
        <v>126</v>
      </c>
      <c r="L5664" s="73">
        <v>2</v>
      </c>
      <c r="M5664" s="73" t="s">
        <v>2273</v>
      </c>
      <c r="N5664" s="68" t="str">
        <f>VLOOKUP(K5664,[1]人員授權表!D$3:G$249,4,0)</f>
        <v>有機</v>
      </c>
      <c r="O5664" s="70" t="str">
        <f>IF(J5664=[1]人員授權表!$C$85,"Casper李羿勳",IF(J5664=[1]人員授權表!$C$188,"Iring陳俊明",IF(J5664=[1]人員授權表!$C$189,"Brian陳泓霖",VLOOKUP(K5664,[1]人員授權表!D$2:E$249,2,FALSE))))</f>
        <v>Lucy黃詩婷</v>
      </c>
      <c r="P5664" s="67">
        <f t="shared" si="308"/>
        <v>44817</v>
      </c>
      <c r="Q5664" s="75" t="str">
        <f t="shared" si="310"/>
        <v>週二</v>
      </c>
      <c r="R5664" s="80">
        <v>44812</v>
      </c>
      <c r="AA5664" s="1"/>
    </row>
    <row r="5665" spans="2:27">
      <c r="B5665" s="66">
        <v>44797</v>
      </c>
      <c r="D5665" s="68" t="s">
        <v>50</v>
      </c>
      <c r="E5665" s="70" t="s">
        <v>82</v>
      </c>
      <c r="F5665" s="70" t="s">
        <v>2285</v>
      </c>
      <c r="G5665" s="67">
        <v>44805</v>
      </c>
      <c r="H5665" s="67">
        <v>44819</v>
      </c>
      <c r="I5665" s="71">
        <f t="shared" si="309"/>
        <v>14</v>
      </c>
      <c r="J5665" s="72" t="s">
        <v>453</v>
      </c>
      <c r="K5665" s="72" t="s">
        <v>332</v>
      </c>
      <c r="L5665" s="73">
        <v>2</v>
      </c>
      <c r="M5665" s="73" t="s">
        <v>2273</v>
      </c>
      <c r="N5665" s="68" t="str">
        <f>VLOOKUP(K5665,[1]人員授權表!D$3:G$249,4,0)</f>
        <v>有機</v>
      </c>
      <c r="O5665" s="70" t="str">
        <f>IF(J5665=[1]人員授權表!$C$85,"Casper李羿勳",IF(J5665=[1]人員授權表!$C$188,"Iring陳俊明",IF(J5665=[1]人員授權表!$C$189,"Brian陳泓霖",VLOOKUP(K5665,[1]人員授權表!D$2:E$249,2,FALSE))))</f>
        <v>Lucy黃詩婷</v>
      </c>
      <c r="P5665" s="67">
        <f t="shared" si="308"/>
        <v>44817</v>
      </c>
      <c r="Q5665" s="75" t="str">
        <f t="shared" si="310"/>
        <v>週二</v>
      </c>
      <c r="R5665" s="80">
        <v>44812</v>
      </c>
      <c r="AA5665" s="1"/>
    </row>
    <row r="5666" spans="2:27">
      <c r="B5666" s="66">
        <v>44797</v>
      </c>
      <c r="C5666" s="67">
        <v>44811</v>
      </c>
      <c r="D5666" s="114" t="s">
        <v>1854</v>
      </c>
      <c r="E5666" s="89" t="s">
        <v>82</v>
      </c>
      <c r="F5666" s="90" t="s">
        <v>2286</v>
      </c>
      <c r="G5666" s="105">
        <v>44805</v>
      </c>
      <c r="H5666" s="105">
        <v>44819</v>
      </c>
      <c r="I5666" s="71">
        <f t="shared" si="309"/>
        <v>14</v>
      </c>
      <c r="J5666" s="106" t="s">
        <v>125</v>
      </c>
      <c r="K5666" s="106" t="s">
        <v>126</v>
      </c>
      <c r="L5666" s="100"/>
      <c r="M5666" s="73" t="s">
        <v>2273</v>
      </c>
      <c r="N5666" s="107" t="str">
        <f>VLOOKUP(K5666,[1]人員授權表!D$3:G$249,4,0)</f>
        <v>有機</v>
      </c>
      <c r="O5666" s="90" t="str">
        <f>IF(J5666=[1]人員授權表!$C$85,"Casper李羿勳",IF(J5666=[1]人員授權表!$C$188,"Iring陳俊明",IF(J5666=[1]人員授權表!$C$189,"Brian陳泓霖",VLOOKUP(K5666,[1]人員授權表!D$2:E$249,2,FALSE))))</f>
        <v>Lucy黃詩婷</v>
      </c>
      <c r="P5666" s="105">
        <f t="shared" si="308"/>
        <v>44817</v>
      </c>
      <c r="Q5666" s="75" t="str">
        <f t="shared" si="310"/>
        <v>週二</v>
      </c>
      <c r="R5666" s="116" t="s">
        <v>1854</v>
      </c>
      <c r="AA5666" s="1"/>
    </row>
    <row r="5667" spans="2:27">
      <c r="B5667" s="66">
        <v>44797</v>
      </c>
      <c r="C5667" s="67">
        <v>44811</v>
      </c>
      <c r="D5667" s="114" t="s">
        <v>1854</v>
      </c>
      <c r="E5667" s="89" t="s">
        <v>82</v>
      </c>
      <c r="F5667" s="90" t="s">
        <v>2287</v>
      </c>
      <c r="G5667" s="105">
        <v>44805</v>
      </c>
      <c r="H5667" s="105">
        <v>44819</v>
      </c>
      <c r="I5667" s="71">
        <f t="shared" si="309"/>
        <v>14</v>
      </c>
      <c r="J5667" s="106" t="s">
        <v>453</v>
      </c>
      <c r="K5667" s="106" t="s">
        <v>332</v>
      </c>
      <c r="L5667" s="100"/>
      <c r="M5667" s="73" t="s">
        <v>2273</v>
      </c>
      <c r="N5667" s="107" t="str">
        <f>VLOOKUP(K5667,[1]人員授權表!D$3:G$249,4,0)</f>
        <v>有機</v>
      </c>
      <c r="O5667" s="90" t="str">
        <f>IF(J5667=[1]人員授權表!$C$85,"Casper李羿勳",IF(J5667=[1]人員授權表!$C$188,"Iring陳俊明",IF(J5667=[1]人員授權表!$C$189,"Brian陳泓霖",VLOOKUP(K5667,[1]人員授權表!D$2:E$249,2,FALSE))))</f>
        <v>Lucy黃詩婷</v>
      </c>
      <c r="P5667" s="105">
        <f t="shared" si="308"/>
        <v>44817</v>
      </c>
      <c r="Q5667" s="75" t="str">
        <f t="shared" si="310"/>
        <v>週二</v>
      </c>
      <c r="R5667" s="116" t="s">
        <v>1854</v>
      </c>
      <c r="AA5667" s="1"/>
    </row>
    <row r="5668" spans="2:27">
      <c r="B5668" s="66">
        <v>44803</v>
      </c>
      <c r="D5668" s="68" t="s">
        <v>50</v>
      </c>
      <c r="E5668" s="70" t="s">
        <v>82</v>
      </c>
      <c r="F5668" s="4" t="s">
        <v>2288</v>
      </c>
      <c r="G5668" s="67">
        <v>44804</v>
      </c>
      <c r="H5668" s="67">
        <v>44819</v>
      </c>
      <c r="I5668" s="71">
        <f t="shared" si="309"/>
        <v>15</v>
      </c>
      <c r="J5668" s="72" t="s">
        <v>173</v>
      </c>
      <c r="K5668" s="72" t="s">
        <v>386</v>
      </c>
      <c r="L5668" s="73">
        <v>11</v>
      </c>
      <c r="M5668" s="73" t="s">
        <v>104</v>
      </c>
      <c r="N5668" s="68" t="str">
        <f>VLOOKUP(K5668,[1]人員授權表!D$3:G$249,4,0)</f>
        <v>有機</v>
      </c>
      <c r="O5668" s="70" t="str">
        <f>IF(J5668=[1]人員授權表!$C$85,"Casper李羿勳",IF(J5668=[1]人員授權表!$C$188,"Iring陳俊明",IF(J5668=[1]人員授權表!$C$189,"Brian陳泓霖",VLOOKUP(K5668,[1]人員授權表!D$2:E$249,2,FALSE))))</f>
        <v>Una林庭瑄</v>
      </c>
      <c r="P5668" s="67">
        <f t="shared" si="308"/>
        <v>44817</v>
      </c>
      <c r="Q5668" s="75" t="str">
        <f t="shared" si="310"/>
        <v>週二</v>
      </c>
      <c r="R5668" s="80">
        <v>44816</v>
      </c>
      <c r="AA5668" s="1"/>
    </row>
    <row r="5669" spans="2:27">
      <c r="B5669" s="66">
        <v>44795</v>
      </c>
      <c r="D5669" s="68" t="s">
        <v>50</v>
      </c>
      <c r="E5669" s="70" t="s">
        <v>82</v>
      </c>
      <c r="F5669" s="4" t="s">
        <v>2289</v>
      </c>
      <c r="G5669" s="67">
        <v>44806</v>
      </c>
      <c r="H5669" s="67">
        <v>44819</v>
      </c>
      <c r="I5669" s="71">
        <f t="shared" si="309"/>
        <v>13</v>
      </c>
      <c r="J5669" s="72" t="s">
        <v>175</v>
      </c>
      <c r="K5669" s="72" t="s">
        <v>2254</v>
      </c>
      <c r="L5669" s="73">
        <v>3</v>
      </c>
      <c r="M5669" s="73" t="s">
        <v>91</v>
      </c>
      <c r="N5669" s="68" t="str">
        <f>VLOOKUP(K5669,[1]人員授權表!D$3:G$249,4,0)</f>
        <v>無機</v>
      </c>
      <c r="O5669" s="70" t="s">
        <v>177</v>
      </c>
      <c r="P5669" s="67">
        <f t="shared" si="308"/>
        <v>44817</v>
      </c>
      <c r="Q5669" s="75" t="str">
        <f t="shared" si="310"/>
        <v>週二</v>
      </c>
      <c r="R5669" s="80">
        <v>44813</v>
      </c>
      <c r="AA5669" s="1"/>
    </row>
    <row r="5670" spans="2:27">
      <c r="B5670" s="66">
        <v>44795</v>
      </c>
      <c r="D5670" s="68" t="s">
        <v>50</v>
      </c>
      <c r="E5670" s="70" t="s">
        <v>82</v>
      </c>
      <c r="F5670" s="4" t="s">
        <v>2289</v>
      </c>
      <c r="G5670" s="67">
        <v>44806</v>
      </c>
      <c r="H5670" s="67">
        <v>44819</v>
      </c>
      <c r="I5670" s="71">
        <f t="shared" si="309"/>
        <v>13</v>
      </c>
      <c r="J5670" s="72" t="s">
        <v>178</v>
      </c>
      <c r="K5670" s="72" t="s">
        <v>179</v>
      </c>
      <c r="L5670" s="73">
        <v>3</v>
      </c>
      <c r="M5670" s="73" t="s">
        <v>91</v>
      </c>
      <c r="N5670" s="68" t="str">
        <f>VLOOKUP(K5670,[1]人員授權表!D$3:G$249,4,0)</f>
        <v>無機</v>
      </c>
      <c r="O5670" s="70" t="s">
        <v>115</v>
      </c>
      <c r="P5670" s="67">
        <f t="shared" si="308"/>
        <v>44817</v>
      </c>
      <c r="Q5670" s="75" t="str">
        <f t="shared" si="310"/>
        <v>週二</v>
      </c>
      <c r="R5670" s="80">
        <v>44813</v>
      </c>
      <c r="AA5670" s="1"/>
    </row>
    <row r="5671" spans="2:27">
      <c r="B5671" s="66">
        <v>44795</v>
      </c>
      <c r="D5671" s="68" t="s">
        <v>50</v>
      </c>
      <c r="E5671" s="70" t="s">
        <v>82</v>
      </c>
      <c r="F5671" s="4" t="s">
        <v>2289</v>
      </c>
      <c r="G5671" s="67">
        <v>44806</v>
      </c>
      <c r="H5671" s="67">
        <v>44819</v>
      </c>
      <c r="I5671" s="71">
        <f t="shared" si="309"/>
        <v>13</v>
      </c>
      <c r="J5671" s="72" t="s">
        <v>141</v>
      </c>
      <c r="K5671" s="72" t="s">
        <v>142</v>
      </c>
      <c r="L5671" s="73">
        <v>3</v>
      </c>
      <c r="M5671" s="73" t="s">
        <v>91</v>
      </c>
      <c r="N5671" s="68" t="str">
        <f>VLOOKUP(K5671,[1]人員授權表!D$3:G$249,4,0)</f>
        <v>無機</v>
      </c>
      <c r="O5671" s="70" t="str">
        <f>IF(J5671=[1]人員授權表!$C$85,"Casper李羿勳",IF(J5671=[1]人員授權表!$C$188,"Iring陳俊明",IF(J5671=[1]人員授權表!$C$189,"Brian陳泓霖",VLOOKUP(K5671,[1]人員授權表!D$2:E$249,2,FALSE))))</f>
        <v>Dennis陳汶宏</v>
      </c>
      <c r="P5671" s="67">
        <f t="shared" si="308"/>
        <v>44817</v>
      </c>
      <c r="Q5671" s="75" t="str">
        <f t="shared" si="310"/>
        <v>週二</v>
      </c>
      <c r="R5671" s="80">
        <v>44813</v>
      </c>
      <c r="AA5671" s="1"/>
    </row>
    <row r="5672" spans="2:27">
      <c r="B5672" s="66">
        <v>44795</v>
      </c>
      <c r="D5672" s="68" t="s">
        <v>50</v>
      </c>
      <c r="E5672" s="70" t="s">
        <v>82</v>
      </c>
      <c r="F5672" s="4" t="s">
        <v>2289</v>
      </c>
      <c r="G5672" s="67">
        <v>44806</v>
      </c>
      <c r="H5672" s="67">
        <v>44819</v>
      </c>
      <c r="I5672" s="71">
        <f t="shared" si="309"/>
        <v>13</v>
      </c>
      <c r="J5672" s="72" t="s">
        <v>188</v>
      </c>
      <c r="K5672" s="72" t="s">
        <v>189</v>
      </c>
      <c r="L5672" s="73">
        <v>3</v>
      </c>
      <c r="M5672" s="73" t="s">
        <v>91</v>
      </c>
      <c r="N5672" s="68" t="str">
        <f>VLOOKUP(K5672,[1]人員授權表!D$3:G$249,4,0)</f>
        <v>無機</v>
      </c>
      <c r="O5672" s="70" t="str">
        <f>IF(J5672=[1]人員授權表!$C$85,"Casper李羿勳",IF(J5672=[1]人員授權表!$C$188,"Iring陳俊明",IF(J5672=[1]人員授權表!$C$189,"Brian陳泓霖",VLOOKUP(K5672,[1]人員授權表!D$2:E$249,2,FALSE))))</f>
        <v>Iring陳俊明</v>
      </c>
      <c r="P5672" s="67">
        <f t="shared" si="308"/>
        <v>44817</v>
      </c>
      <c r="Q5672" s="75" t="str">
        <f t="shared" si="310"/>
        <v>週二</v>
      </c>
      <c r="R5672" s="80">
        <v>44811</v>
      </c>
      <c r="AA5672" s="1"/>
    </row>
    <row r="5673" spans="2:27">
      <c r="B5673" s="66">
        <v>44795</v>
      </c>
      <c r="D5673" s="68" t="s">
        <v>50</v>
      </c>
      <c r="E5673" s="70" t="s">
        <v>82</v>
      </c>
      <c r="F5673" s="4" t="s">
        <v>2289</v>
      </c>
      <c r="G5673" s="67">
        <v>44806</v>
      </c>
      <c r="H5673" s="67">
        <v>44819</v>
      </c>
      <c r="I5673" s="71">
        <f t="shared" si="309"/>
        <v>13</v>
      </c>
      <c r="J5673" s="72" t="s">
        <v>190</v>
      </c>
      <c r="K5673" s="72" t="s">
        <v>140</v>
      </c>
      <c r="L5673" s="73">
        <v>3</v>
      </c>
      <c r="M5673" s="73" t="s">
        <v>91</v>
      </c>
      <c r="N5673" s="68" t="str">
        <f>VLOOKUP(K5673,[1]人員授權表!D$3:G$249,4,0)</f>
        <v>無機</v>
      </c>
      <c r="O5673" s="70" t="str">
        <f>IF(J5673=[1]人員授權表!$C$85,"Casper李羿勳",IF(J5673=[1]人員授權表!$C$188,"Iring陳俊明",IF(J5673=[1]人員授權表!$C$189,"Brian陳泓霖",VLOOKUP(K5673,[1]人員授權表!D$2:E$249,2,FALSE))))</f>
        <v>Iring陳俊明</v>
      </c>
      <c r="P5673" s="67">
        <f t="shared" si="308"/>
        <v>44817</v>
      </c>
      <c r="Q5673" s="75" t="str">
        <f t="shared" si="310"/>
        <v>週二</v>
      </c>
      <c r="R5673" s="80">
        <v>44813</v>
      </c>
      <c r="AA5673" s="1"/>
    </row>
    <row r="5674" spans="2:27">
      <c r="B5674" s="66">
        <v>44795</v>
      </c>
      <c r="D5674" s="68" t="s">
        <v>50</v>
      </c>
      <c r="E5674" s="70" t="s">
        <v>82</v>
      </c>
      <c r="F5674" s="4" t="s">
        <v>2289</v>
      </c>
      <c r="G5674" s="67">
        <v>44806</v>
      </c>
      <c r="H5674" s="67">
        <v>44819</v>
      </c>
      <c r="I5674" s="71">
        <f t="shared" si="309"/>
        <v>13</v>
      </c>
      <c r="J5674" s="72" t="s">
        <v>167</v>
      </c>
      <c r="K5674" s="72" t="s">
        <v>168</v>
      </c>
      <c r="L5674" s="73">
        <v>3</v>
      </c>
      <c r="M5674" s="73" t="s">
        <v>91</v>
      </c>
      <c r="N5674" s="68" t="str">
        <f>VLOOKUP(K5674,[1]人員授權表!D$3:G$249,4,0)</f>
        <v>有機</v>
      </c>
      <c r="O5674" s="70" t="str">
        <f>IF(J5674=[1]人員授權表!$C$85,"Casper李羿勳",IF(J5674=[1]人員授權表!$C$188,"Iring陳俊明",IF(J5674=[1]人員授權表!$C$189,"Brian陳泓霖",VLOOKUP(K5674,[1]人員授權表!D$2:E$249,2,FALSE))))</f>
        <v>Una林庭瑄</v>
      </c>
      <c r="P5674" s="67">
        <f t="shared" si="308"/>
        <v>44817</v>
      </c>
      <c r="Q5674" s="75" t="str">
        <f t="shared" si="310"/>
        <v>週二</v>
      </c>
      <c r="R5674" s="80">
        <v>44811</v>
      </c>
      <c r="AA5674" s="1"/>
    </row>
    <row r="5675" spans="2:27">
      <c r="B5675" s="66">
        <v>44795</v>
      </c>
      <c r="D5675" s="68" t="s">
        <v>1421</v>
      </c>
      <c r="E5675" s="70" t="s">
        <v>82</v>
      </c>
      <c r="F5675" s="70" t="s">
        <v>2290</v>
      </c>
      <c r="G5675" s="67">
        <v>44802</v>
      </c>
      <c r="H5675" s="67">
        <v>44819</v>
      </c>
      <c r="I5675" s="71">
        <f t="shared" si="309"/>
        <v>17</v>
      </c>
      <c r="J5675" s="72" t="s">
        <v>181</v>
      </c>
      <c r="K5675" s="72" t="s">
        <v>182</v>
      </c>
      <c r="L5675" s="73">
        <v>16</v>
      </c>
      <c r="M5675" s="73" t="s">
        <v>104</v>
      </c>
      <c r="N5675" s="68" t="str">
        <f>VLOOKUP(K5675,[1]人員授權表!D$3:G$249,4,0)</f>
        <v>有機</v>
      </c>
      <c r="O5675" s="70" t="str">
        <f>IF(J5675=[1]人員授權表!$C$85,"Casper李羿勳",IF(J5675=[1]人員授權表!$C$188,"Iring陳俊明",IF(J5675=[1]人員授權表!$C$189,"Brian陳泓霖",VLOOKUP(K5675,[1]人員授權表!D$2:E$249,2,FALSE))))</f>
        <v>Sara王淑玲</v>
      </c>
      <c r="P5675" s="67">
        <f t="shared" si="308"/>
        <v>44817</v>
      </c>
      <c r="Q5675" s="75" t="str">
        <f t="shared" si="310"/>
        <v>週二</v>
      </c>
      <c r="R5675" s="80">
        <v>44820</v>
      </c>
      <c r="S5675" s="85">
        <v>44820</v>
      </c>
      <c r="V5675" s="70">
        <v>1</v>
      </c>
      <c r="Y5675" s="78">
        <v>44820</v>
      </c>
      <c r="Z5675" s="79" t="s">
        <v>2291</v>
      </c>
      <c r="AA5675" s="1"/>
    </row>
    <row r="5676" spans="2:27">
      <c r="B5676" s="66">
        <v>44795</v>
      </c>
      <c r="D5676" s="68" t="s">
        <v>50</v>
      </c>
      <c r="E5676" s="70" t="s">
        <v>82</v>
      </c>
      <c r="F5676" s="70" t="s">
        <v>2290</v>
      </c>
      <c r="G5676" s="67">
        <v>44802</v>
      </c>
      <c r="H5676" s="67">
        <v>44819</v>
      </c>
      <c r="I5676" s="71">
        <f t="shared" si="309"/>
        <v>17</v>
      </c>
      <c r="J5676" s="72" t="s">
        <v>204</v>
      </c>
      <c r="K5676" s="72" t="s">
        <v>205</v>
      </c>
      <c r="L5676" s="73">
        <v>16</v>
      </c>
      <c r="M5676" s="73" t="s">
        <v>104</v>
      </c>
      <c r="N5676" s="68" t="str">
        <f>VLOOKUP(K5676,[1]人員授權表!D$3:G$249,4,0)</f>
        <v>無機</v>
      </c>
      <c r="O5676" s="70" t="s">
        <v>956</v>
      </c>
      <c r="P5676" s="67">
        <f t="shared" si="308"/>
        <v>44817</v>
      </c>
      <c r="Q5676" s="75" t="str">
        <f t="shared" si="310"/>
        <v>週二</v>
      </c>
      <c r="R5676" s="80">
        <v>44817</v>
      </c>
      <c r="X5676" s="70">
        <v>1</v>
      </c>
      <c r="Y5676" s="78">
        <v>44817</v>
      </c>
      <c r="Z5676" s="79" t="s">
        <v>2292</v>
      </c>
      <c r="AA5676" s="1"/>
    </row>
    <row r="5677" spans="2:27">
      <c r="B5677" s="66">
        <v>44795</v>
      </c>
      <c r="D5677" s="68" t="s">
        <v>50</v>
      </c>
      <c r="E5677" s="70" t="s">
        <v>82</v>
      </c>
      <c r="F5677" s="70" t="s">
        <v>2293</v>
      </c>
      <c r="G5677" s="67">
        <v>44802</v>
      </c>
      <c r="H5677" s="67">
        <v>44819</v>
      </c>
      <c r="I5677" s="71">
        <f t="shared" si="309"/>
        <v>17</v>
      </c>
      <c r="J5677" s="72" t="s">
        <v>326</v>
      </c>
      <c r="K5677" s="72" t="s">
        <v>170</v>
      </c>
      <c r="L5677" s="73">
        <v>16</v>
      </c>
      <c r="M5677" s="73" t="s">
        <v>104</v>
      </c>
      <c r="N5677" s="68" t="str">
        <f>VLOOKUP(K5677,[1]人員授權表!D$3:G$249,4,0)</f>
        <v>有機</v>
      </c>
      <c r="O5677" s="70" t="str">
        <f>IF(J5677=[1]人員授權表!$C$85,"Casper李羿勳",IF(J5677=[1]人員授權表!$C$188,"Iring陳俊明",IF(J5677=[1]人員授權表!$C$189,"Brian陳泓霖",VLOOKUP(K5677,[1]人員授權表!D$2:E$249,2,FALSE))))</f>
        <v>Elle黃雅琪&amp;
Marco陳鴻鈞</v>
      </c>
      <c r="P5677" s="67">
        <f t="shared" si="308"/>
        <v>44817</v>
      </c>
      <c r="Q5677" s="75" t="str">
        <f t="shared" si="310"/>
        <v>週二</v>
      </c>
      <c r="R5677" s="80">
        <v>44816</v>
      </c>
      <c r="AA5677" s="1"/>
    </row>
    <row r="5678" spans="2:27">
      <c r="B5678" s="66">
        <v>44796</v>
      </c>
      <c r="D5678" s="68" t="s">
        <v>50</v>
      </c>
      <c r="E5678" s="70" t="s">
        <v>51</v>
      </c>
      <c r="F5678" s="4" t="s">
        <v>2294</v>
      </c>
      <c r="G5678" s="67">
        <v>44802</v>
      </c>
      <c r="H5678" s="67">
        <v>44820</v>
      </c>
      <c r="I5678" s="71">
        <f t="shared" si="309"/>
        <v>18</v>
      </c>
      <c r="J5678" s="72" t="s">
        <v>195</v>
      </c>
      <c r="K5678" s="72" t="s">
        <v>1014</v>
      </c>
      <c r="L5678" s="73">
        <v>1</v>
      </c>
      <c r="M5678" s="73" t="s">
        <v>91</v>
      </c>
      <c r="N5678" s="68" t="str">
        <f>VLOOKUP(K5678,[1]人員授權表!D$3:G$249,4,0)</f>
        <v>無機</v>
      </c>
      <c r="O5678" s="70" t="str">
        <f>IF(J5678=[1]人員授權表!$C$85,"Casper李羿勳",IF(J5678=[1]人員授權表!$C$188,"Iring陳俊明",IF(J5678=[1]人員授權表!$C$189,"Brian陳泓霖",VLOOKUP(K5678,[1]人員授權表!D$2:E$249,2,FALSE))))</f>
        <v>Iring陳俊明</v>
      </c>
      <c r="P5678" s="67">
        <f t="shared" si="308"/>
        <v>44818</v>
      </c>
      <c r="Q5678" s="75" t="str">
        <f t="shared" si="310"/>
        <v>週三</v>
      </c>
      <c r="R5678" s="80">
        <v>44818</v>
      </c>
      <c r="AA5678" s="1"/>
    </row>
    <row r="5679" spans="2:27">
      <c r="B5679" s="66">
        <v>44796</v>
      </c>
      <c r="D5679" s="68" t="s">
        <v>50</v>
      </c>
      <c r="E5679" s="70" t="s">
        <v>51</v>
      </c>
      <c r="F5679" s="4" t="s">
        <v>2295</v>
      </c>
      <c r="G5679" s="67">
        <v>44802</v>
      </c>
      <c r="H5679" s="67">
        <v>44820</v>
      </c>
      <c r="I5679" s="71">
        <f t="shared" si="309"/>
        <v>18</v>
      </c>
      <c r="J5679" s="72" t="s">
        <v>66</v>
      </c>
      <c r="K5679" s="72" t="s">
        <v>64</v>
      </c>
      <c r="L5679" s="73">
        <v>1</v>
      </c>
      <c r="M5679" s="73" t="s">
        <v>91</v>
      </c>
      <c r="N5679" s="68" t="str">
        <f>VLOOKUP(K5679,[1]人員授權表!D$3:G$249,4,0)</f>
        <v>有機</v>
      </c>
      <c r="O5679" s="70" t="str">
        <f>IF(J5679=[1]人員授權表!$C$85,"Casper李羿勳",IF(J5679=[1]人員授權表!$C$188,"Iring陳俊明",IF(J5679=[1]人員授權表!$C$189,"Brian陳泓霖",VLOOKUP(K5679,[1]人員授權表!D$2:E$249,2,FALSE))))</f>
        <v>Casper李羿勳</v>
      </c>
      <c r="P5679" s="67">
        <f t="shared" si="308"/>
        <v>44818</v>
      </c>
      <c r="Q5679" s="75" t="str">
        <f t="shared" si="310"/>
        <v>週三</v>
      </c>
      <c r="R5679" s="80">
        <v>44818</v>
      </c>
      <c r="AA5679" s="1"/>
    </row>
    <row r="5680" spans="2:27">
      <c r="B5680" s="66">
        <v>44796</v>
      </c>
      <c r="D5680" s="68" t="s">
        <v>50</v>
      </c>
      <c r="E5680" s="70" t="s">
        <v>51</v>
      </c>
      <c r="F5680" s="4" t="s">
        <v>2295</v>
      </c>
      <c r="G5680" s="67">
        <v>44802</v>
      </c>
      <c r="H5680" s="67">
        <v>44820</v>
      </c>
      <c r="I5680" s="71">
        <f t="shared" si="309"/>
        <v>18</v>
      </c>
      <c r="J5680" s="72" t="s">
        <v>356</v>
      </c>
      <c r="K5680" s="72" t="s">
        <v>70</v>
      </c>
      <c r="L5680" s="73">
        <v>1</v>
      </c>
      <c r="M5680" s="73" t="s">
        <v>91</v>
      </c>
      <c r="N5680" s="68" t="str">
        <f>VLOOKUP(K5680,[1]人員授權表!D$3:G$249,4,0)</f>
        <v>有機</v>
      </c>
      <c r="O5680" s="70" t="str">
        <f>IF(J5680=[1]人員授權表!$C$85,"Casper李羿勳",IF(J5680=[1]人員授權表!$C$188,"Iring陳俊明",IF(J5680=[1]人員授權表!$C$189,"Brian陳泓霖",VLOOKUP(K5680,[1]人員授權表!D$2:E$249,2,FALSE))))</f>
        <v>Casper李羿勳</v>
      </c>
      <c r="P5680" s="67">
        <f t="shared" si="308"/>
        <v>44818</v>
      </c>
      <c r="Q5680" s="75" t="str">
        <f t="shared" si="310"/>
        <v>週三</v>
      </c>
      <c r="R5680" s="80">
        <v>44813</v>
      </c>
      <c r="AA5680" s="1"/>
    </row>
    <row r="5681" spans="2:28">
      <c r="B5681" s="66">
        <v>44796</v>
      </c>
      <c r="D5681" s="68" t="s">
        <v>50</v>
      </c>
      <c r="E5681" s="70" t="s">
        <v>51</v>
      </c>
      <c r="F5681" s="4" t="s">
        <v>2295</v>
      </c>
      <c r="G5681" s="67">
        <v>44802</v>
      </c>
      <c r="H5681" s="67">
        <v>44820</v>
      </c>
      <c r="I5681" s="71">
        <f t="shared" si="309"/>
        <v>18</v>
      </c>
      <c r="J5681" s="72" t="s">
        <v>67</v>
      </c>
      <c r="K5681" s="72" t="s">
        <v>64</v>
      </c>
      <c r="L5681" s="73">
        <v>1</v>
      </c>
      <c r="M5681" s="73" t="s">
        <v>91</v>
      </c>
      <c r="N5681" s="68" t="str">
        <f>VLOOKUP(K5681,[1]人員授權表!D$3:G$249,4,0)</f>
        <v>有機</v>
      </c>
      <c r="O5681" s="70" t="str">
        <f>IF(J5681=[1]人員授權表!$C$85,"Casper李羿勳",IF(J5681=[1]人員授權表!$C$188,"Iring陳俊明",IF(J5681=[1]人員授權表!$C$189,"Brian陳泓霖",VLOOKUP(K5681,[1]人員授權表!D$2:E$249,2,FALSE))))</f>
        <v>Casper李羿勳</v>
      </c>
      <c r="P5681" s="67">
        <f t="shared" si="308"/>
        <v>44818</v>
      </c>
      <c r="Q5681" s="75" t="str">
        <f t="shared" si="310"/>
        <v>週三</v>
      </c>
      <c r="R5681" s="80">
        <v>44818</v>
      </c>
      <c r="AA5681" s="1"/>
    </row>
    <row r="5682" spans="2:28">
      <c r="B5682" s="66">
        <v>44796</v>
      </c>
      <c r="D5682" s="68" t="s">
        <v>50</v>
      </c>
      <c r="E5682" s="70" t="s">
        <v>51</v>
      </c>
      <c r="F5682" s="4" t="s">
        <v>2295</v>
      </c>
      <c r="G5682" s="67">
        <v>44802</v>
      </c>
      <c r="H5682" s="67">
        <v>44820</v>
      </c>
      <c r="I5682" s="71">
        <f t="shared" si="309"/>
        <v>18</v>
      </c>
      <c r="J5682" s="72" t="s">
        <v>425</v>
      </c>
      <c r="K5682" s="72" t="s">
        <v>426</v>
      </c>
      <c r="L5682" s="73">
        <v>1</v>
      </c>
      <c r="M5682" s="73" t="s">
        <v>91</v>
      </c>
      <c r="N5682" s="68" t="str">
        <f>VLOOKUP(K5682,[1]人員授權表!D$3:G$249,4,0)</f>
        <v>有機</v>
      </c>
      <c r="O5682" s="70" t="str">
        <f>IF(J5682=[1]人員授權表!$C$85,"Casper李羿勳",IF(J5682=[1]人員授權表!$C$188,"Iring陳俊明",IF(J5682=[1]人員授權表!$C$189,"Brian陳泓霖",VLOOKUP(K5682,[1]人員授權表!D$2:E$249,2,FALSE))))</f>
        <v>Mei林春美</v>
      </c>
      <c r="P5682" s="67">
        <f t="shared" si="308"/>
        <v>44818</v>
      </c>
      <c r="Q5682" s="75" t="str">
        <f t="shared" si="310"/>
        <v>週三</v>
      </c>
      <c r="R5682" s="80">
        <v>44812</v>
      </c>
      <c r="U5682" s="70">
        <v>1</v>
      </c>
      <c r="Y5682" s="78">
        <v>44837</v>
      </c>
      <c r="Z5682" s="79" t="s">
        <v>2296</v>
      </c>
      <c r="AA5682" s="1"/>
    </row>
    <row r="5683" spans="2:28">
      <c r="B5683" s="66">
        <v>44796</v>
      </c>
      <c r="D5683" s="68" t="s">
        <v>50</v>
      </c>
      <c r="E5683" s="70" t="s">
        <v>51</v>
      </c>
      <c r="F5683" s="4" t="s">
        <v>2297</v>
      </c>
      <c r="G5683" s="67">
        <v>44803</v>
      </c>
      <c r="H5683" s="67">
        <v>44820</v>
      </c>
      <c r="I5683" s="71">
        <f t="shared" si="309"/>
        <v>17</v>
      </c>
      <c r="J5683" s="72" t="s">
        <v>53</v>
      </c>
      <c r="K5683" s="72" t="s">
        <v>54</v>
      </c>
      <c r="L5683" s="73">
        <v>2</v>
      </c>
      <c r="M5683" s="73" t="s">
        <v>91</v>
      </c>
      <c r="N5683" s="68" t="str">
        <f>VLOOKUP(K5683,[1]人員授權表!D$3:G$249,4,0)</f>
        <v>有機</v>
      </c>
      <c r="O5683" s="70" t="str">
        <f>IF(J5683=[1]人員授權表!$C$85,"Casper李羿勳",IF(J5683=[1]人員授權表!$C$188,"Iring陳俊明",IF(J5683=[1]人員授權表!$C$189,"Brian陳泓霖",VLOOKUP(K5683,[1]人員授權表!D$2:E$249,2,FALSE))))</f>
        <v>Marco陳鴻鈞</v>
      </c>
      <c r="P5683" s="67">
        <f t="shared" si="308"/>
        <v>44818</v>
      </c>
      <c r="Q5683" s="75" t="str">
        <f t="shared" si="310"/>
        <v>週三</v>
      </c>
      <c r="R5683" s="80">
        <v>44813</v>
      </c>
      <c r="AA5683" s="1"/>
    </row>
    <row r="5684" spans="2:28">
      <c r="B5684" s="66">
        <v>44796</v>
      </c>
      <c r="D5684" s="68" t="s">
        <v>50</v>
      </c>
      <c r="E5684" s="70" t="s">
        <v>51</v>
      </c>
      <c r="F5684" s="4" t="s">
        <v>2297</v>
      </c>
      <c r="G5684" s="67">
        <v>44803</v>
      </c>
      <c r="H5684" s="67">
        <v>44820</v>
      </c>
      <c r="I5684" s="71">
        <f t="shared" si="309"/>
        <v>17</v>
      </c>
      <c r="J5684" s="72" t="s">
        <v>60</v>
      </c>
      <c r="K5684" s="72" t="s">
        <v>61</v>
      </c>
      <c r="L5684" s="73">
        <v>2</v>
      </c>
      <c r="M5684" s="73" t="s">
        <v>91</v>
      </c>
      <c r="N5684" s="68" t="str">
        <f>VLOOKUP(K5684,[1]人員授權表!D$3:G$249,4,0)</f>
        <v>有機</v>
      </c>
      <c r="O5684" s="70" t="str">
        <f>IF(J5684=[1]人員授權表!$C$85,"Casper李羿勳",IF(J5684=[1]人員授權表!$C$188,"Iring陳俊明",IF(J5684=[1]人員授權表!$C$189,"Brian陳泓霖",VLOOKUP(K5684,[1]人員授權表!D$2:E$249,2,FALSE))))</f>
        <v>Marco陳鴻鈞</v>
      </c>
      <c r="P5684" s="67">
        <f t="shared" si="308"/>
        <v>44818</v>
      </c>
      <c r="Q5684" s="75" t="str">
        <f t="shared" si="310"/>
        <v>週三</v>
      </c>
      <c r="R5684" s="80">
        <v>44813</v>
      </c>
      <c r="AA5684" s="1"/>
    </row>
    <row r="5685" spans="2:28">
      <c r="B5685" s="66">
        <v>44806</v>
      </c>
      <c r="D5685" s="68" t="s">
        <v>50</v>
      </c>
      <c r="E5685" s="70" t="s">
        <v>879</v>
      </c>
      <c r="F5685" s="4" t="s">
        <v>2298</v>
      </c>
      <c r="G5685" s="67">
        <v>44804</v>
      </c>
      <c r="H5685" s="67">
        <v>44820</v>
      </c>
      <c r="I5685" s="71">
        <f t="shared" si="309"/>
        <v>16</v>
      </c>
      <c r="J5685" s="72" t="s">
        <v>240</v>
      </c>
      <c r="K5685" s="72" t="s">
        <v>248</v>
      </c>
      <c r="L5685" s="73">
        <v>2</v>
      </c>
      <c r="M5685" s="73" t="s">
        <v>91</v>
      </c>
      <c r="N5685" s="68" t="str">
        <f>VLOOKUP(K5685,[1]人員授權表!D$3:G$249,4,0)</f>
        <v>有機</v>
      </c>
      <c r="O5685" s="70" t="str">
        <f>IF(J5685=[1]人員授權表!$C$85,"Casper李羿勳",IF(J5685=[1]人員授權表!$C$188,"Iring陳俊明",IF(J5685=[1]人員授權表!$C$189,"Brian陳泓霖",VLOOKUP(K5685,[1]人員授權表!D$2:E$249,2,FALSE))))</f>
        <v>Marco陳鴻鈞</v>
      </c>
      <c r="P5685" s="67">
        <f t="shared" si="308"/>
        <v>44818</v>
      </c>
      <c r="Q5685" s="75" t="str">
        <f t="shared" si="310"/>
        <v>週三</v>
      </c>
      <c r="R5685" s="80">
        <v>44813</v>
      </c>
      <c r="AA5685" s="102">
        <v>15</v>
      </c>
      <c r="AB5685" s="103" t="s">
        <v>1955</v>
      </c>
    </row>
    <row r="5686" spans="2:28">
      <c r="B5686" s="66">
        <v>44806</v>
      </c>
      <c r="D5686" s="68" t="s">
        <v>50</v>
      </c>
      <c r="E5686" s="70" t="s">
        <v>879</v>
      </c>
      <c r="F5686" s="4" t="s">
        <v>2298</v>
      </c>
      <c r="G5686" s="67">
        <v>44804</v>
      </c>
      <c r="H5686" s="67">
        <v>44820</v>
      </c>
      <c r="I5686" s="71">
        <f t="shared" si="309"/>
        <v>16</v>
      </c>
      <c r="J5686" s="72" t="s">
        <v>261</v>
      </c>
      <c r="K5686" s="72" t="s">
        <v>248</v>
      </c>
      <c r="L5686" s="73">
        <v>2</v>
      </c>
      <c r="M5686" s="73" t="s">
        <v>91</v>
      </c>
      <c r="N5686" s="68" t="str">
        <f>VLOOKUP(K5686,[1]人員授權表!D$3:G$249,4,0)</f>
        <v>有機</v>
      </c>
      <c r="O5686" s="70" t="str">
        <f>IF(J5686=[1]人員授權表!$C$85,"Casper李羿勳",IF(J5686=[1]人員授權表!$C$188,"Iring陳俊明",IF(J5686=[1]人員授權表!$C$189,"Brian陳泓霖",VLOOKUP(K5686,[1]人員授權表!D$2:E$249,2,FALSE))))</f>
        <v>Marco陳鴻鈞</v>
      </c>
      <c r="P5686" s="67">
        <f t="shared" si="308"/>
        <v>44818</v>
      </c>
      <c r="Q5686" s="75" t="str">
        <f t="shared" si="310"/>
        <v>週三</v>
      </c>
      <c r="R5686" s="80">
        <v>44813</v>
      </c>
      <c r="AA5686" s="102">
        <v>15</v>
      </c>
      <c r="AB5686" s="103" t="s">
        <v>1955</v>
      </c>
    </row>
    <row r="5687" spans="2:28">
      <c r="B5687" s="66">
        <v>44806</v>
      </c>
      <c r="D5687" s="68" t="s">
        <v>50</v>
      </c>
      <c r="E5687" s="70" t="s">
        <v>879</v>
      </c>
      <c r="F5687" s="4" t="s">
        <v>2298</v>
      </c>
      <c r="G5687" s="67">
        <v>44804</v>
      </c>
      <c r="H5687" s="67">
        <v>44820</v>
      </c>
      <c r="I5687" s="71">
        <f t="shared" si="309"/>
        <v>16</v>
      </c>
      <c r="J5687" s="72" t="s">
        <v>350</v>
      </c>
      <c r="K5687" s="72" t="s">
        <v>250</v>
      </c>
      <c r="L5687" s="73">
        <v>2</v>
      </c>
      <c r="M5687" s="73" t="s">
        <v>91</v>
      </c>
      <c r="N5687" s="68" t="str">
        <f>VLOOKUP(K5687,[1]人員授權表!D$3:G$249,4,0)</f>
        <v>有機</v>
      </c>
      <c r="O5687" s="70" t="str">
        <f>IF(J5687=[1]人員授權表!$C$85,"Casper李羿勳",IF(J5687=[1]人員授權表!$C$188,"Iring陳俊明",IF(J5687=[1]人員授權表!$C$189,"Brian陳泓霖",VLOOKUP(K5687,[1]人員授權表!D$2:E$249,2,FALSE))))</f>
        <v>Marco陳鴻鈞</v>
      </c>
      <c r="P5687" s="67">
        <f t="shared" si="308"/>
        <v>44818</v>
      </c>
      <c r="Q5687" s="75" t="str">
        <f t="shared" si="310"/>
        <v>週三</v>
      </c>
      <c r="R5687" s="80">
        <v>44810</v>
      </c>
      <c r="AA5687" s="102">
        <v>15</v>
      </c>
      <c r="AB5687" s="103" t="s">
        <v>1955</v>
      </c>
    </row>
    <row r="5688" spans="2:28">
      <c r="B5688" s="66">
        <v>44806</v>
      </c>
      <c r="D5688" s="68" t="s">
        <v>50</v>
      </c>
      <c r="E5688" s="70" t="s">
        <v>879</v>
      </c>
      <c r="F5688" s="4" t="s">
        <v>2298</v>
      </c>
      <c r="G5688" s="67">
        <v>44804</v>
      </c>
      <c r="H5688" s="67">
        <v>44820</v>
      </c>
      <c r="I5688" s="71">
        <f t="shared" si="309"/>
        <v>16</v>
      </c>
      <c r="J5688" s="72" t="s">
        <v>2197</v>
      </c>
      <c r="K5688" s="72" t="s">
        <v>250</v>
      </c>
      <c r="L5688" s="73">
        <v>2</v>
      </c>
      <c r="M5688" s="73" t="s">
        <v>91</v>
      </c>
      <c r="N5688" s="68" t="str">
        <f>VLOOKUP(K5688,[1]人員授權表!D$3:G$249,4,0)</f>
        <v>有機</v>
      </c>
      <c r="O5688" s="70" t="str">
        <f>IF(J5688=[1]人員授權表!$C$85,"Casper李羿勳",IF(J5688=[1]人員授權表!$C$188,"Iring陳俊明",IF(J5688=[1]人員授權表!$C$189,"Brian陳泓霖",VLOOKUP(K5688,[1]人員授權表!D$2:E$249,2,FALSE))))</f>
        <v>Marco陳鴻鈞</v>
      </c>
      <c r="P5688" s="67">
        <f t="shared" ref="P5688:P5715" si="311">H5688-2</f>
        <v>44818</v>
      </c>
      <c r="Q5688" s="75" t="str">
        <f t="shared" si="310"/>
        <v>週三</v>
      </c>
      <c r="R5688" s="80">
        <v>44810</v>
      </c>
      <c r="AA5688" s="102">
        <v>15</v>
      </c>
      <c r="AB5688" s="103" t="s">
        <v>1955</v>
      </c>
    </row>
    <row r="5689" spans="2:28">
      <c r="B5689" s="66">
        <v>44806</v>
      </c>
      <c r="D5689" s="68" t="s">
        <v>50</v>
      </c>
      <c r="E5689" s="70" t="s">
        <v>879</v>
      </c>
      <c r="F5689" s="4" t="s">
        <v>2298</v>
      </c>
      <c r="G5689" s="67">
        <v>44804</v>
      </c>
      <c r="H5689" s="67">
        <v>44820</v>
      </c>
      <c r="I5689" s="71">
        <f t="shared" si="309"/>
        <v>16</v>
      </c>
      <c r="J5689" s="72" t="s">
        <v>2299</v>
      </c>
      <c r="K5689" s="72" t="s">
        <v>54</v>
      </c>
      <c r="L5689" s="73">
        <v>1</v>
      </c>
      <c r="M5689" s="73" t="s">
        <v>91</v>
      </c>
      <c r="N5689" s="68" t="str">
        <f>VLOOKUP(K5689,[1]人員授權表!D$3:G$249,4,0)</f>
        <v>有機</v>
      </c>
      <c r="O5689" s="70" t="str">
        <f>IF(J5689=[1]人員授權表!$C$85,"Casper李羿勳",IF(J5689=[1]人員授權表!$C$188,"Iring陳俊明",IF(J5689=[1]人員授權表!$C$189,"Brian陳泓霖",VLOOKUP(K5689,[1]人員授權表!D$2:E$249,2,FALSE))))</f>
        <v>Marco陳鴻鈞</v>
      </c>
      <c r="P5689" s="67">
        <f t="shared" si="311"/>
        <v>44818</v>
      </c>
      <c r="Q5689" s="75" t="str">
        <f t="shared" si="310"/>
        <v>週三</v>
      </c>
      <c r="R5689" s="80">
        <v>44813</v>
      </c>
      <c r="AA5689" s="102">
        <v>15</v>
      </c>
      <c r="AB5689" s="103" t="s">
        <v>1955</v>
      </c>
    </row>
    <row r="5690" spans="2:28">
      <c r="B5690" s="66">
        <v>44806</v>
      </c>
      <c r="D5690" s="68" t="s">
        <v>50</v>
      </c>
      <c r="E5690" s="70" t="s">
        <v>879</v>
      </c>
      <c r="F5690" s="4" t="s">
        <v>2300</v>
      </c>
      <c r="G5690" s="67">
        <v>44804</v>
      </c>
      <c r="H5690" s="67">
        <v>44820</v>
      </c>
      <c r="I5690" s="71">
        <f t="shared" si="309"/>
        <v>16</v>
      </c>
      <c r="J5690" s="72" t="s">
        <v>350</v>
      </c>
      <c r="K5690" s="72" t="s">
        <v>250</v>
      </c>
      <c r="L5690" s="73">
        <v>1</v>
      </c>
      <c r="M5690" s="73" t="s">
        <v>91</v>
      </c>
      <c r="N5690" s="68" t="str">
        <f>VLOOKUP(K5690,[1]人員授權表!D$3:G$249,4,0)</f>
        <v>有機</v>
      </c>
      <c r="O5690" s="70" t="str">
        <f>IF(J5690=[1]人員授權表!$C$85,"Casper李羿勳",IF(J5690=[1]人員授權表!$C$188,"Iring陳俊明",IF(J5690=[1]人員授權表!$C$189,"Brian陳泓霖",VLOOKUP(K5690,[1]人員授權表!D$2:E$249,2,FALSE))))</f>
        <v>Marco陳鴻鈞</v>
      </c>
      <c r="P5690" s="67">
        <f t="shared" si="311"/>
        <v>44818</v>
      </c>
      <c r="Q5690" s="75" t="str">
        <f t="shared" si="310"/>
        <v>週三</v>
      </c>
      <c r="R5690" s="80">
        <v>44811</v>
      </c>
      <c r="AA5690" s="102">
        <v>15</v>
      </c>
      <c r="AB5690" s="103" t="s">
        <v>1955</v>
      </c>
    </row>
    <row r="5691" spans="2:28">
      <c r="B5691" s="66">
        <v>44792</v>
      </c>
      <c r="D5691" s="68" t="s">
        <v>50</v>
      </c>
      <c r="E5691" s="70" t="s">
        <v>51</v>
      </c>
      <c r="F5691" s="70" t="s">
        <v>2301</v>
      </c>
      <c r="G5691" s="67">
        <v>44806</v>
      </c>
      <c r="H5691" s="67">
        <v>44820</v>
      </c>
      <c r="I5691" s="71">
        <f t="shared" si="309"/>
        <v>14</v>
      </c>
      <c r="J5691" s="72" t="s">
        <v>118</v>
      </c>
      <c r="K5691" s="72" t="s">
        <v>119</v>
      </c>
      <c r="L5691" s="73">
        <v>4</v>
      </c>
      <c r="M5691" s="73" t="s">
        <v>79</v>
      </c>
      <c r="N5691" s="68" t="str">
        <f>VLOOKUP(K5691,[1]人員授權表!D$3:G$249,4,0)</f>
        <v>無機</v>
      </c>
      <c r="O5691" s="70" t="str">
        <f>IF(J5691=[1]人員授權表!$C$85,"Casper李羿勳",IF(J5691=[1]人員授權表!$C$188,"Iring陳俊明",IF(J5691=[1]人員授權表!$C$189,"Brian陳泓霖",VLOOKUP(K5691,[1]人員授權表!D$2:E$249,2,FALSE))))</f>
        <v>Ken張智凱</v>
      </c>
      <c r="P5691" s="67">
        <f t="shared" si="311"/>
        <v>44818</v>
      </c>
      <c r="Q5691" s="75" t="str">
        <f t="shared" si="310"/>
        <v>週三</v>
      </c>
      <c r="R5691" s="80">
        <v>44812</v>
      </c>
      <c r="AA5691" s="1"/>
    </row>
    <row r="5692" spans="2:28">
      <c r="B5692" s="66">
        <v>44802</v>
      </c>
      <c r="C5692" s="67">
        <v>44806</v>
      </c>
      <c r="D5692" s="68" t="s">
        <v>50</v>
      </c>
      <c r="E5692" s="70" t="s">
        <v>82</v>
      </c>
      <c r="F5692" s="70" t="s">
        <v>2302</v>
      </c>
      <c r="G5692" s="101">
        <v>44806</v>
      </c>
      <c r="H5692" s="67">
        <v>44820</v>
      </c>
      <c r="I5692" s="71">
        <f t="shared" si="309"/>
        <v>14</v>
      </c>
      <c r="J5692" s="72" t="s">
        <v>120</v>
      </c>
      <c r="K5692" s="72" t="s">
        <v>121</v>
      </c>
      <c r="L5692" s="73">
        <v>1</v>
      </c>
      <c r="M5692" s="73" t="s">
        <v>79</v>
      </c>
      <c r="N5692" s="68" t="str">
        <f>VLOOKUP(K5692,[1]人員授權表!D$3:G$249,4,0)</f>
        <v>無機</v>
      </c>
      <c r="O5692" s="70" t="str">
        <f>IF(J5692=[1]人員授權表!$C$85,"Casper李羿勳",IF(J5692=[1]人員授權表!$C$188,"Iring陳俊明",IF(J5692=[1]人員授權表!$C$189,"Brian陳泓霖",VLOOKUP(K5692,[1]人員授權表!D$2:E$249,2,FALSE))))</f>
        <v>Ken張智凱</v>
      </c>
      <c r="P5692" s="67">
        <f t="shared" si="311"/>
        <v>44818</v>
      </c>
      <c r="Q5692" s="75" t="str">
        <f t="shared" si="310"/>
        <v>週三</v>
      </c>
      <c r="R5692" s="80">
        <v>44811</v>
      </c>
      <c r="AA5692" s="1"/>
    </row>
    <row r="5693" spans="2:28">
      <c r="B5693" s="66">
        <v>44802</v>
      </c>
      <c r="C5693" s="67">
        <v>44812</v>
      </c>
      <c r="D5693" s="68" t="s">
        <v>50</v>
      </c>
      <c r="E5693" s="70" t="s">
        <v>82</v>
      </c>
      <c r="F5693" s="70" t="s">
        <v>2303</v>
      </c>
      <c r="G5693" s="67">
        <v>44805</v>
      </c>
      <c r="H5693" s="67">
        <v>44820</v>
      </c>
      <c r="I5693" s="71">
        <f t="shared" si="309"/>
        <v>15</v>
      </c>
      <c r="J5693" s="72" t="s">
        <v>84</v>
      </c>
      <c r="K5693" s="72" t="s">
        <v>85</v>
      </c>
      <c r="L5693" s="110">
        <v>3</v>
      </c>
      <c r="M5693" s="73" t="s">
        <v>86</v>
      </c>
      <c r="N5693" s="68" t="str">
        <f>VLOOKUP(K5693,[1]人員授權表!D$3:G$249,4,0)</f>
        <v>有機</v>
      </c>
      <c r="O5693" s="70" t="str">
        <f>IF(J5693=[1]人員授權表!$C$85,"Casper李羿勳",IF(J5693=[1]人員授權表!$C$188,"Iring陳俊明",IF(J5693=[1]人員授權表!$C$189,"Brian陳泓霖",VLOOKUP(K5693,[1]人員授權表!D$2:E$249,2,FALSE))))</f>
        <v>Lucy黃詩婷</v>
      </c>
      <c r="P5693" s="67">
        <f t="shared" si="311"/>
        <v>44818</v>
      </c>
      <c r="Q5693" s="75" t="str">
        <f t="shared" si="310"/>
        <v>週三</v>
      </c>
      <c r="R5693" s="80">
        <v>44813</v>
      </c>
      <c r="AA5693" s="102">
        <v>5</v>
      </c>
      <c r="AB5693" s="103" t="s">
        <v>1961</v>
      </c>
    </row>
    <row r="5694" spans="2:28">
      <c r="B5694" s="66">
        <v>44809</v>
      </c>
      <c r="D5694" s="68" t="s">
        <v>50</v>
      </c>
      <c r="E5694" s="70" t="s">
        <v>82</v>
      </c>
      <c r="F5694" s="70" t="s">
        <v>2304</v>
      </c>
      <c r="G5694" s="67">
        <v>44805</v>
      </c>
      <c r="H5694" s="67">
        <v>44820</v>
      </c>
      <c r="I5694" s="71">
        <f t="shared" si="309"/>
        <v>15</v>
      </c>
      <c r="J5694" s="72" t="s">
        <v>139</v>
      </c>
      <c r="K5694" s="72" t="s">
        <v>140</v>
      </c>
      <c r="L5694" s="73">
        <v>2</v>
      </c>
      <c r="M5694" s="73" t="s">
        <v>104</v>
      </c>
      <c r="N5694" s="68" t="str">
        <f>VLOOKUP(K5694,[1]人員授權表!D$3:G$249,4,0)</f>
        <v>無機</v>
      </c>
      <c r="O5694" s="70" t="str">
        <f>IF(J5694=[1]人員授權表!$C$85,"Casper李羿勳",IF(J5694=[1]人員授權表!$C$188,"Iring陳俊明",IF(J5694=[1]人員授權表!$C$189,"Brian陳泓霖",VLOOKUP(K5694,[1]人員授權表!D$2:E$249,2,FALSE))))</f>
        <v>Brian陳泓霖</v>
      </c>
      <c r="P5694" s="67">
        <f t="shared" si="311"/>
        <v>44818</v>
      </c>
      <c r="Q5694" s="75" t="str">
        <f t="shared" si="310"/>
        <v>週三</v>
      </c>
      <c r="R5694" s="80">
        <v>44812</v>
      </c>
      <c r="AA5694" s="1"/>
    </row>
    <row r="5695" spans="2:28">
      <c r="B5695" s="66">
        <v>44809</v>
      </c>
      <c r="D5695" s="68" t="s">
        <v>50</v>
      </c>
      <c r="E5695" s="70" t="s">
        <v>82</v>
      </c>
      <c r="F5695" s="70" t="s">
        <v>2304</v>
      </c>
      <c r="G5695" s="67">
        <v>44805</v>
      </c>
      <c r="H5695" s="67">
        <v>44820</v>
      </c>
      <c r="I5695" s="71">
        <f t="shared" si="309"/>
        <v>15</v>
      </c>
      <c r="J5695" s="72" t="s">
        <v>137</v>
      </c>
      <c r="K5695" s="72" t="s">
        <v>138</v>
      </c>
      <c r="L5695" s="73">
        <v>2</v>
      </c>
      <c r="M5695" s="73" t="s">
        <v>104</v>
      </c>
      <c r="N5695" s="68" t="str">
        <f>VLOOKUP(K5695,[1]人員授權表!D$3:G$249,4,0)</f>
        <v>無機</v>
      </c>
      <c r="O5695" s="70" t="s">
        <v>99</v>
      </c>
      <c r="P5695" s="67">
        <f t="shared" si="311"/>
        <v>44818</v>
      </c>
      <c r="Q5695" s="75" t="str">
        <f t="shared" si="310"/>
        <v>週三</v>
      </c>
      <c r="R5695" s="80">
        <v>44813</v>
      </c>
      <c r="AA5695" s="1"/>
    </row>
    <row r="5696" spans="2:28">
      <c r="B5696" s="66">
        <v>44809</v>
      </c>
      <c r="D5696" s="68" t="s">
        <v>50</v>
      </c>
      <c r="E5696" s="70" t="s">
        <v>82</v>
      </c>
      <c r="F5696" s="70" t="s">
        <v>2304</v>
      </c>
      <c r="G5696" s="67">
        <v>44805</v>
      </c>
      <c r="H5696" s="67">
        <v>44820</v>
      </c>
      <c r="I5696" s="71">
        <f t="shared" si="309"/>
        <v>15</v>
      </c>
      <c r="J5696" s="72" t="s">
        <v>148</v>
      </c>
      <c r="K5696" s="72" t="s">
        <v>149</v>
      </c>
      <c r="L5696" s="73">
        <v>2</v>
      </c>
      <c r="M5696" s="73" t="s">
        <v>104</v>
      </c>
      <c r="N5696" s="68" t="str">
        <f>VLOOKUP(K5696,[1]人員授權表!D$3:G$249,4,0)</f>
        <v>無機</v>
      </c>
      <c r="O5696" s="70" t="str">
        <f>IF(J5696=[1]人員授權表!$C$85,"Casper李羿勳",IF(J5696=[1]人員授權表!$C$188,"Iring陳俊明",IF(J5696=[1]人員授權表!$C$189,"Brian陳泓霖",VLOOKUP(K5696,[1]人員授權表!D$2:E$249,2,FALSE))))</f>
        <v>Vicky游崴涵</v>
      </c>
      <c r="P5696" s="67">
        <f t="shared" si="311"/>
        <v>44818</v>
      </c>
      <c r="Q5696" s="75" t="str">
        <f t="shared" si="310"/>
        <v>週三</v>
      </c>
      <c r="R5696" s="80">
        <v>44812</v>
      </c>
      <c r="AA5696" s="1"/>
    </row>
    <row r="5697" spans="2:27">
      <c r="B5697" s="66">
        <v>44809</v>
      </c>
      <c r="D5697" s="68" t="s">
        <v>50</v>
      </c>
      <c r="E5697" s="70" t="s">
        <v>82</v>
      </c>
      <c r="F5697" s="70" t="s">
        <v>2304</v>
      </c>
      <c r="G5697" s="67">
        <v>44805</v>
      </c>
      <c r="H5697" s="67">
        <v>44820</v>
      </c>
      <c r="I5697" s="71">
        <f t="shared" si="309"/>
        <v>15</v>
      </c>
      <c r="J5697" s="72" t="s">
        <v>153</v>
      </c>
      <c r="K5697" s="72" t="s">
        <v>154</v>
      </c>
      <c r="L5697" s="73">
        <v>2</v>
      </c>
      <c r="M5697" s="73" t="s">
        <v>104</v>
      </c>
      <c r="N5697" s="68" t="str">
        <f>VLOOKUP(K5697,[1]人員授權表!D$3:G$249,4,0)</f>
        <v>無機</v>
      </c>
      <c r="O5697" s="70" t="str">
        <f>IF(J5697=[1]人員授權表!$C$85,"Casper李羿勳",IF(J5697=[1]人員授權表!$C$188,"Iring陳俊明",IF(J5697=[1]人員授權表!$C$189,"Brian陳泓霖",VLOOKUP(K5697,[1]人員授權表!D$2:E$249,2,FALSE))))</f>
        <v>Ken張智凱</v>
      </c>
      <c r="P5697" s="67">
        <f t="shared" si="311"/>
        <v>44818</v>
      </c>
      <c r="Q5697" s="75" t="str">
        <f t="shared" si="310"/>
        <v>週三</v>
      </c>
      <c r="R5697" s="80">
        <v>44811</v>
      </c>
      <c r="AA5697" s="1"/>
    </row>
    <row r="5698" spans="2:27">
      <c r="B5698" s="66">
        <v>44809</v>
      </c>
      <c r="D5698" s="68" t="s">
        <v>50</v>
      </c>
      <c r="E5698" s="70" t="s">
        <v>82</v>
      </c>
      <c r="F5698" s="70" t="s">
        <v>2304</v>
      </c>
      <c r="G5698" s="67">
        <v>44805</v>
      </c>
      <c r="H5698" s="67">
        <v>44820</v>
      </c>
      <c r="I5698" s="71">
        <f t="shared" si="309"/>
        <v>15</v>
      </c>
      <c r="J5698" s="72" t="s">
        <v>125</v>
      </c>
      <c r="K5698" s="72" t="s">
        <v>144</v>
      </c>
      <c r="L5698" s="73">
        <v>2</v>
      </c>
      <c r="M5698" s="73" t="s">
        <v>104</v>
      </c>
      <c r="N5698" s="68" t="str">
        <f>VLOOKUP(K5698,[1]人員授權表!D$3:G$249,4,0)</f>
        <v>有機</v>
      </c>
      <c r="O5698" s="70" t="str">
        <f>IF(J5698=[1]人員授權表!$C$85,"Casper李羿勳",IF(J5698=[1]人員授權表!$C$188,"Iring陳俊明",IF(J5698=[1]人員授權表!$C$189,"Brian陳泓霖",VLOOKUP(K5698,[1]人員授權表!D$2:E$249,2,FALSE))))</f>
        <v>Lucy黃詩婷</v>
      </c>
      <c r="P5698" s="67">
        <f t="shared" si="311"/>
        <v>44818</v>
      </c>
      <c r="Q5698" s="75" t="str">
        <f t="shared" si="310"/>
        <v>週三</v>
      </c>
      <c r="R5698" s="80">
        <v>44811</v>
      </c>
      <c r="AA5698" s="1"/>
    </row>
    <row r="5699" spans="2:27">
      <c r="B5699" s="66">
        <v>44797</v>
      </c>
      <c r="D5699" s="68" t="s">
        <v>50</v>
      </c>
      <c r="E5699" s="70" t="s">
        <v>82</v>
      </c>
      <c r="F5699" s="70" t="s">
        <v>2305</v>
      </c>
      <c r="G5699" s="67">
        <v>44806</v>
      </c>
      <c r="H5699" s="67">
        <v>44820</v>
      </c>
      <c r="I5699" s="71">
        <f t="shared" si="309"/>
        <v>14</v>
      </c>
      <c r="J5699" s="72" t="s">
        <v>125</v>
      </c>
      <c r="K5699" s="72" t="s">
        <v>126</v>
      </c>
      <c r="L5699" s="73">
        <v>3</v>
      </c>
      <c r="M5699" s="73" t="s">
        <v>2273</v>
      </c>
      <c r="N5699" s="68" t="str">
        <f>VLOOKUP(K5699,[1]人員授權表!D$3:G$249,4,0)</f>
        <v>有機</v>
      </c>
      <c r="O5699" s="70" t="str">
        <f>IF(J5699=[1]人員授權表!$C$85,"Casper李羿勳",IF(J5699=[1]人員授權表!$C$188,"Iring陳俊明",IF(J5699=[1]人員授權表!$C$189,"Brian陳泓霖",VLOOKUP(K5699,[1]人員授權表!D$2:E$249,2,FALSE))))</f>
        <v>Lucy黃詩婷</v>
      </c>
      <c r="P5699" s="67">
        <f t="shared" si="311"/>
        <v>44818</v>
      </c>
      <c r="Q5699" s="75" t="str">
        <f t="shared" si="310"/>
        <v>週三</v>
      </c>
      <c r="R5699" s="80">
        <v>44812</v>
      </c>
      <c r="AA5699" s="1"/>
    </row>
    <row r="5700" spans="2:27">
      <c r="B5700" s="66">
        <v>44797</v>
      </c>
      <c r="D5700" s="68" t="s">
        <v>50</v>
      </c>
      <c r="E5700" s="70" t="s">
        <v>82</v>
      </c>
      <c r="F5700" s="70" t="s">
        <v>2305</v>
      </c>
      <c r="G5700" s="67">
        <v>44806</v>
      </c>
      <c r="H5700" s="67">
        <v>44820</v>
      </c>
      <c r="I5700" s="71">
        <f t="shared" si="309"/>
        <v>14</v>
      </c>
      <c r="J5700" s="72" t="s">
        <v>453</v>
      </c>
      <c r="K5700" s="72" t="s">
        <v>332</v>
      </c>
      <c r="L5700" s="73">
        <v>3</v>
      </c>
      <c r="M5700" s="73" t="s">
        <v>2273</v>
      </c>
      <c r="N5700" s="68" t="str">
        <f>VLOOKUP(K5700,[1]人員授權表!D$3:G$249,4,0)</f>
        <v>有機</v>
      </c>
      <c r="O5700" s="70" t="str">
        <f>IF(J5700=[1]人員授權表!$C$85,"Casper李羿勳",IF(J5700=[1]人員授權表!$C$188,"Iring陳俊明",IF(J5700=[1]人員授權表!$C$189,"Brian陳泓霖",VLOOKUP(K5700,[1]人員授權表!D$2:E$249,2,FALSE))))</f>
        <v>Lucy黃詩婷</v>
      </c>
      <c r="P5700" s="67">
        <f t="shared" si="311"/>
        <v>44818</v>
      </c>
      <c r="Q5700" s="75" t="str">
        <f t="shared" si="310"/>
        <v>週三</v>
      </c>
      <c r="R5700" s="80">
        <v>44812</v>
      </c>
      <c r="AA5700" s="1"/>
    </row>
    <row r="5701" spans="2:27">
      <c r="B5701" s="66">
        <v>44797</v>
      </c>
      <c r="D5701" s="68" t="s">
        <v>50</v>
      </c>
      <c r="E5701" s="70" t="s">
        <v>82</v>
      </c>
      <c r="F5701" s="70" t="s">
        <v>2306</v>
      </c>
      <c r="G5701" s="67">
        <v>44806</v>
      </c>
      <c r="H5701" s="67">
        <v>44820</v>
      </c>
      <c r="I5701" s="71">
        <f t="shared" si="309"/>
        <v>14</v>
      </c>
      <c r="J5701" s="72" t="s">
        <v>125</v>
      </c>
      <c r="K5701" s="72" t="s">
        <v>126</v>
      </c>
      <c r="L5701" s="73">
        <v>3</v>
      </c>
      <c r="M5701" s="73" t="s">
        <v>2273</v>
      </c>
      <c r="N5701" s="68" t="str">
        <f>VLOOKUP(K5701,[1]人員授權表!D$3:G$249,4,0)</f>
        <v>有機</v>
      </c>
      <c r="O5701" s="70" t="str">
        <f>IF(J5701=[1]人員授權表!$C$85,"Casper李羿勳",IF(J5701=[1]人員授權表!$C$188,"Iring陳俊明",IF(J5701=[1]人員授權表!$C$189,"Brian陳泓霖",VLOOKUP(K5701,[1]人員授權表!D$2:E$249,2,FALSE))))</f>
        <v>Lucy黃詩婷</v>
      </c>
      <c r="P5701" s="67">
        <f t="shared" si="311"/>
        <v>44818</v>
      </c>
      <c r="Q5701" s="75" t="str">
        <f t="shared" si="310"/>
        <v>週三</v>
      </c>
      <c r="R5701" s="80">
        <v>44812</v>
      </c>
      <c r="AA5701" s="1"/>
    </row>
    <row r="5702" spans="2:27">
      <c r="B5702" s="66">
        <v>44797</v>
      </c>
      <c r="D5702" s="68" t="s">
        <v>50</v>
      </c>
      <c r="E5702" s="70" t="s">
        <v>82</v>
      </c>
      <c r="F5702" s="70" t="s">
        <v>2306</v>
      </c>
      <c r="G5702" s="67">
        <v>44806</v>
      </c>
      <c r="H5702" s="67">
        <v>44820</v>
      </c>
      <c r="I5702" s="71">
        <f t="shared" si="309"/>
        <v>14</v>
      </c>
      <c r="J5702" s="72" t="s">
        <v>453</v>
      </c>
      <c r="K5702" s="72" t="s">
        <v>332</v>
      </c>
      <c r="L5702" s="73">
        <v>3</v>
      </c>
      <c r="M5702" s="73" t="s">
        <v>2273</v>
      </c>
      <c r="N5702" s="68" t="str">
        <f>VLOOKUP(K5702,[1]人員授權表!D$3:G$249,4,0)</f>
        <v>有機</v>
      </c>
      <c r="O5702" s="70" t="str">
        <f>IF(J5702=[1]人員授權表!$C$85,"Casper李羿勳",IF(J5702=[1]人員授權表!$C$188,"Iring陳俊明",IF(J5702=[1]人員授權表!$C$189,"Brian陳泓霖",VLOOKUP(K5702,[1]人員授權表!D$2:E$249,2,FALSE))))</f>
        <v>Lucy黃詩婷</v>
      </c>
      <c r="P5702" s="67">
        <f t="shared" si="311"/>
        <v>44818</v>
      </c>
      <c r="Q5702" s="75" t="str">
        <f t="shared" si="310"/>
        <v>週三</v>
      </c>
      <c r="R5702" s="80">
        <v>44812</v>
      </c>
      <c r="AA5702" s="1"/>
    </row>
    <row r="5703" spans="2:27">
      <c r="B5703" s="66">
        <v>44797</v>
      </c>
      <c r="D5703" s="68" t="s">
        <v>50</v>
      </c>
      <c r="E5703" s="70" t="s">
        <v>82</v>
      </c>
      <c r="F5703" s="70" t="s">
        <v>2307</v>
      </c>
      <c r="G5703" s="67">
        <v>44806</v>
      </c>
      <c r="H5703" s="67">
        <v>44820</v>
      </c>
      <c r="I5703" s="71">
        <f t="shared" ref="I5703:I5766" si="312">_xlfn.DAYS(H5703,G5703)</f>
        <v>14</v>
      </c>
      <c r="J5703" s="72" t="s">
        <v>125</v>
      </c>
      <c r="K5703" s="72" t="s">
        <v>126</v>
      </c>
      <c r="L5703" s="73">
        <v>2</v>
      </c>
      <c r="M5703" s="73" t="s">
        <v>2273</v>
      </c>
      <c r="N5703" s="68" t="str">
        <f>VLOOKUP(K5703,[1]人員授權表!D$3:G$249,4,0)</f>
        <v>有機</v>
      </c>
      <c r="O5703" s="70" t="str">
        <f>IF(J5703=[1]人員授權表!$C$85,"Casper李羿勳",IF(J5703=[1]人員授權表!$C$188,"Iring陳俊明",IF(J5703=[1]人員授權表!$C$189,"Brian陳泓霖",VLOOKUP(K5703,[1]人員授權表!D$2:E$249,2,FALSE))))</f>
        <v>Lucy黃詩婷</v>
      </c>
      <c r="P5703" s="67">
        <f t="shared" si="311"/>
        <v>44818</v>
      </c>
      <c r="Q5703" s="75" t="str">
        <f t="shared" ref="Q5703:Q5766" si="313">TEXT(P5703,"aaa")</f>
        <v>週三</v>
      </c>
      <c r="R5703" s="80">
        <v>44812</v>
      </c>
      <c r="AA5703" s="1"/>
    </row>
    <row r="5704" spans="2:27">
      <c r="B5704" s="66">
        <v>44797</v>
      </c>
      <c r="D5704" s="68" t="s">
        <v>50</v>
      </c>
      <c r="E5704" s="70" t="s">
        <v>82</v>
      </c>
      <c r="F5704" s="70" t="s">
        <v>2307</v>
      </c>
      <c r="G5704" s="67">
        <v>44806</v>
      </c>
      <c r="H5704" s="67">
        <v>44820</v>
      </c>
      <c r="I5704" s="71">
        <f t="shared" si="312"/>
        <v>14</v>
      </c>
      <c r="J5704" s="72" t="s">
        <v>453</v>
      </c>
      <c r="K5704" s="72" t="s">
        <v>332</v>
      </c>
      <c r="L5704" s="73">
        <v>2</v>
      </c>
      <c r="M5704" s="73" t="s">
        <v>2273</v>
      </c>
      <c r="N5704" s="68" t="str">
        <f>VLOOKUP(K5704,[1]人員授權表!D$3:G$249,4,0)</f>
        <v>有機</v>
      </c>
      <c r="O5704" s="70" t="str">
        <f>IF(J5704=[1]人員授權表!$C$85,"Casper李羿勳",IF(J5704=[1]人員授權表!$C$188,"Iring陳俊明",IF(J5704=[1]人員授權表!$C$189,"Brian陳泓霖",VLOOKUP(K5704,[1]人員授權表!D$2:E$249,2,FALSE))))</f>
        <v>Lucy黃詩婷</v>
      </c>
      <c r="P5704" s="67">
        <f t="shared" si="311"/>
        <v>44818</v>
      </c>
      <c r="Q5704" s="75" t="str">
        <f t="shared" si="313"/>
        <v>週三</v>
      </c>
      <c r="R5704" s="80">
        <v>44812</v>
      </c>
      <c r="AA5704" s="1"/>
    </row>
    <row r="5705" spans="2:27">
      <c r="B5705" s="66">
        <v>44797</v>
      </c>
      <c r="D5705" s="68" t="s">
        <v>50</v>
      </c>
      <c r="E5705" s="70" t="s">
        <v>82</v>
      </c>
      <c r="F5705" s="70" t="s">
        <v>2308</v>
      </c>
      <c r="G5705" s="67">
        <v>44806</v>
      </c>
      <c r="H5705" s="67">
        <v>44820</v>
      </c>
      <c r="I5705" s="71">
        <f t="shared" si="312"/>
        <v>14</v>
      </c>
      <c r="J5705" s="72" t="s">
        <v>125</v>
      </c>
      <c r="K5705" s="72" t="s">
        <v>126</v>
      </c>
      <c r="L5705" s="73">
        <v>2</v>
      </c>
      <c r="M5705" s="73" t="s">
        <v>2273</v>
      </c>
      <c r="N5705" s="68" t="str">
        <f>VLOOKUP(K5705,[1]人員授權表!D$3:G$249,4,0)</f>
        <v>有機</v>
      </c>
      <c r="O5705" s="70" t="str">
        <f>IF(J5705=[1]人員授權表!$C$85,"Casper李羿勳",IF(J5705=[1]人員授權表!$C$188,"Iring陳俊明",IF(J5705=[1]人員授權表!$C$189,"Brian陳泓霖",VLOOKUP(K5705,[1]人員授權表!D$2:E$249,2,FALSE))))</f>
        <v>Lucy黃詩婷</v>
      </c>
      <c r="P5705" s="67">
        <f t="shared" si="311"/>
        <v>44818</v>
      </c>
      <c r="Q5705" s="75" t="str">
        <f t="shared" si="313"/>
        <v>週三</v>
      </c>
      <c r="R5705" s="80">
        <v>44812</v>
      </c>
      <c r="AA5705" s="1"/>
    </row>
    <row r="5706" spans="2:27">
      <c r="B5706" s="66">
        <v>44797</v>
      </c>
      <c r="D5706" s="68" t="s">
        <v>50</v>
      </c>
      <c r="E5706" s="70" t="s">
        <v>82</v>
      </c>
      <c r="F5706" s="70" t="s">
        <v>2308</v>
      </c>
      <c r="G5706" s="67">
        <v>44806</v>
      </c>
      <c r="H5706" s="67">
        <v>44820</v>
      </c>
      <c r="I5706" s="71">
        <f t="shared" si="312"/>
        <v>14</v>
      </c>
      <c r="J5706" s="72" t="s">
        <v>453</v>
      </c>
      <c r="K5706" s="72" t="s">
        <v>332</v>
      </c>
      <c r="L5706" s="73">
        <v>2</v>
      </c>
      <c r="M5706" s="73" t="s">
        <v>2273</v>
      </c>
      <c r="N5706" s="68" t="str">
        <f>VLOOKUP(K5706,[1]人員授權表!D$3:G$249,4,0)</f>
        <v>有機</v>
      </c>
      <c r="O5706" s="70" t="str">
        <f>IF(J5706=[1]人員授權表!$C$85,"Casper李羿勳",IF(J5706=[1]人員授權表!$C$188,"Iring陳俊明",IF(J5706=[1]人員授權表!$C$189,"Brian陳泓霖",VLOOKUP(K5706,[1]人員授權表!D$2:E$249,2,FALSE))))</f>
        <v>Lucy黃詩婷</v>
      </c>
      <c r="P5706" s="67">
        <f t="shared" si="311"/>
        <v>44818</v>
      </c>
      <c r="Q5706" s="75" t="str">
        <f t="shared" si="313"/>
        <v>週三</v>
      </c>
      <c r="R5706" s="80">
        <v>44812</v>
      </c>
      <c r="AA5706" s="1"/>
    </row>
    <row r="5707" spans="2:27">
      <c r="B5707" s="66">
        <v>44797</v>
      </c>
      <c r="D5707" s="68" t="s">
        <v>50</v>
      </c>
      <c r="E5707" s="70" t="s">
        <v>82</v>
      </c>
      <c r="F5707" s="70" t="s">
        <v>2309</v>
      </c>
      <c r="G5707" s="67">
        <v>44806</v>
      </c>
      <c r="H5707" s="67">
        <v>44820</v>
      </c>
      <c r="I5707" s="71">
        <f t="shared" si="312"/>
        <v>14</v>
      </c>
      <c r="J5707" s="72" t="s">
        <v>125</v>
      </c>
      <c r="K5707" s="72" t="s">
        <v>126</v>
      </c>
      <c r="L5707" s="73">
        <v>3</v>
      </c>
      <c r="M5707" s="73" t="s">
        <v>2273</v>
      </c>
      <c r="N5707" s="68" t="str">
        <f>VLOOKUP(K5707,[1]人員授權表!D$3:G$249,4,0)</f>
        <v>有機</v>
      </c>
      <c r="O5707" s="70" t="str">
        <f>IF(J5707=[1]人員授權表!$C$85,"Casper李羿勳",IF(J5707=[1]人員授權表!$C$188,"Iring陳俊明",IF(J5707=[1]人員授權表!$C$189,"Brian陳泓霖",VLOOKUP(K5707,[1]人員授權表!D$2:E$249,2,FALSE))))</f>
        <v>Lucy黃詩婷</v>
      </c>
      <c r="P5707" s="67">
        <f t="shared" si="311"/>
        <v>44818</v>
      </c>
      <c r="Q5707" s="75" t="str">
        <f t="shared" si="313"/>
        <v>週三</v>
      </c>
      <c r="R5707" s="80">
        <v>44812</v>
      </c>
      <c r="AA5707" s="1"/>
    </row>
    <row r="5708" spans="2:27">
      <c r="B5708" s="66">
        <v>44797</v>
      </c>
      <c r="D5708" s="68" t="s">
        <v>50</v>
      </c>
      <c r="E5708" s="70" t="s">
        <v>82</v>
      </c>
      <c r="F5708" s="70" t="s">
        <v>2309</v>
      </c>
      <c r="G5708" s="67">
        <v>44806</v>
      </c>
      <c r="H5708" s="67">
        <v>44820</v>
      </c>
      <c r="I5708" s="71">
        <f t="shared" si="312"/>
        <v>14</v>
      </c>
      <c r="J5708" s="72" t="s">
        <v>453</v>
      </c>
      <c r="K5708" s="72" t="s">
        <v>332</v>
      </c>
      <c r="L5708" s="73">
        <v>3</v>
      </c>
      <c r="M5708" s="73" t="s">
        <v>2273</v>
      </c>
      <c r="N5708" s="68" t="str">
        <f>VLOOKUP(K5708,[1]人員授權表!D$3:G$249,4,0)</f>
        <v>有機</v>
      </c>
      <c r="O5708" s="70" t="str">
        <f>IF(J5708=[1]人員授權表!$C$85,"Casper李羿勳",IF(J5708=[1]人員授權表!$C$188,"Iring陳俊明",IF(J5708=[1]人員授權表!$C$189,"Brian陳泓霖",VLOOKUP(K5708,[1]人員授權表!D$2:E$249,2,FALSE))))</f>
        <v>Lucy黃詩婷</v>
      </c>
      <c r="P5708" s="67">
        <f t="shared" si="311"/>
        <v>44818</v>
      </c>
      <c r="Q5708" s="75" t="str">
        <f t="shared" si="313"/>
        <v>週三</v>
      </c>
      <c r="R5708" s="80">
        <v>44812</v>
      </c>
      <c r="AA5708" s="1"/>
    </row>
    <row r="5709" spans="2:27">
      <c r="B5709" s="66">
        <v>44797</v>
      </c>
      <c r="D5709" s="68" t="s">
        <v>50</v>
      </c>
      <c r="E5709" s="70" t="s">
        <v>82</v>
      </c>
      <c r="F5709" s="70" t="s">
        <v>2310</v>
      </c>
      <c r="G5709" s="67">
        <v>44806</v>
      </c>
      <c r="H5709" s="67">
        <v>44820</v>
      </c>
      <c r="I5709" s="71">
        <f t="shared" si="312"/>
        <v>14</v>
      </c>
      <c r="J5709" s="72" t="s">
        <v>125</v>
      </c>
      <c r="K5709" s="72" t="s">
        <v>126</v>
      </c>
      <c r="L5709" s="73">
        <v>2</v>
      </c>
      <c r="M5709" s="73" t="s">
        <v>2273</v>
      </c>
      <c r="N5709" s="68" t="str">
        <f>VLOOKUP(K5709,[1]人員授權表!D$3:G$249,4,0)</f>
        <v>有機</v>
      </c>
      <c r="O5709" s="70" t="str">
        <f>IF(J5709=[1]人員授權表!$C$85,"Casper李羿勳",IF(J5709=[1]人員授權表!$C$188,"Iring陳俊明",IF(J5709=[1]人員授權表!$C$189,"Brian陳泓霖",VLOOKUP(K5709,[1]人員授權表!D$2:E$249,2,FALSE))))</f>
        <v>Lucy黃詩婷</v>
      </c>
      <c r="P5709" s="67">
        <f t="shared" si="311"/>
        <v>44818</v>
      </c>
      <c r="Q5709" s="75" t="str">
        <f t="shared" si="313"/>
        <v>週三</v>
      </c>
      <c r="R5709" s="80">
        <v>44811</v>
      </c>
      <c r="AA5709" s="1"/>
    </row>
    <row r="5710" spans="2:27">
      <c r="B5710" s="66">
        <v>44797</v>
      </c>
      <c r="D5710" s="68" t="s">
        <v>50</v>
      </c>
      <c r="E5710" s="70" t="s">
        <v>82</v>
      </c>
      <c r="F5710" s="70" t="s">
        <v>2310</v>
      </c>
      <c r="G5710" s="67">
        <v>44806</v>
      </c>
      <c r="H5710" s="67">
        <v>44820</v>
      </c>
      <c r="I5710" s="71">
        <f t="shared" si="312"/>
        <v>14</v>
      </c>
      <c r="J5710" s="72" t="s">
        <v>453</v>
      </c>
      <c r="K5710" s="72" t="s">
        <v>332</v>
      </c>
      <c r="L5710" s="73">
        <v>2</v>
      </c>
      <c r="M5710" s="73" t="s">
        <v>2273</v>
      </c>
      <c r="N5710" s="68" t="str">
        <f>VLOOKUP(K5710,[1]人員授權表!D$3:G$249,4,0)</f>
        <v>有機</v>
      </c>
      <c r="O5710" s="70" t="str">
        <f>IF(J5710=[1]人員授權表!$C$85,"Casper李羿勳",IF(J5710=[1]人員授權表!$C$188,"Iring陳俊明",IF(J5710=[1]人員授權表!$C$189,"Brian陳泓霖",VLOOKUP(K5710,[1]人員授權表!D$2:E$249,2,FALSE))))</f>
        <v>Lucy黃詩婷</v>
      </c>
      <c r="P5710" s="67">
        <f t="shared" si="311"/>
        <v>44818</v>
      </c>
      <c r="Q5710" s="75" t="str">
        <f t="shared" si="313"/>
        <v>週三</v>
      </c>
      <c r="R5710" s="80">
        <v>44811</v>
      </c>
      <c r="AA5710" s="1"/>
    </row>
    <row r="5711" spans="2:27">
      <c r="B5711" s="66">
        <v>44797</v>
      </c>
      <c r="D5711" s="68" t="s">
        <v>50</v>
      </c>
      <c r="E5711" s="70" t="s">
        <v>82</v>
      </c>
      <c r="F5711" s="70" t="s">
        <v>2311</v>
      </c>
      <c r="G5711" s="67">
        <v>44806</v>
      </c>
      <c r="H5711" s="67">
        <v>44820</v>
      </c>
      <c r="I5711" s="71">
        <f t="shared" si="312"/>
        <v>14</v>
      </c>
      <c r="J5711" s="72" t="s">
        <v>125</v>
      </c>
      <c r="K5711" s="72" t="s">
        <v>126</v>
      </c>
      <c r="L5711" s="73">
        <v>3</v>
      </c>
      <c r="M5711" s="73" t="s">
        <v>2273</v>
      </c>
      <c r="N5711" s="68" t="str">
        <f>VLOOKUP(K5711,[1]人員授權表!D$3:G$249,4,0)</f>
        <v>有機</v>
      </c>
      <c r="O5711" s="70" t="str">
        <f>IF(J5711=[1]人員授權表!$C$85,"Casper李羿勳",IF(J5711=[1]人員授權表!$C$188,"Iring陳俊明",IF(J5711=[1]人員授權表!$C$189,"Brian陳泓霖",VLOOKUP(K5711,[1]人員授權表!D$2:E$249,2,FALSE))))</f>
        <v>Lucy黃詩婷</v>
      </c>
      <c r="P5711" s="67">
        <f t="shared" si="311"/>
        <v>44818</v>
      </c>
      <c r="Q5711" s="75" t="str">
        <f t="shared" si="313"/>
        <v>週三</v>
      </c>
      <c r="R5711" s="80">
        <v>44812</v>
      </c>
      <c r="AA5711" s="1"/>
    </row>
    <row r="5712" spans="2:27">
      <c r="B5712" s="66">
        <v>44797</v>
      </c>
      <c r="D5712" s="68" t="s">
        <v>50</v>
      </c>
      <c r="E5712" s="70" t="s">
        <v>82</v>
      </c>
      <c r="F5712" s="70" t="s">
        <v>2311</v>
      </c>
      <c r="G5712" s="67">
        <v>44806</v>
      </c>
      <c r="H5712" s="67">
        <v>44820</v>
      </c>
      <c r="I5712" s="71">
        <f t="shared" si="312"/>
        <v>14</v>
      </c>
      <c r="J5712" s="72" t="s">
        <v>453</v>
      </c>
      <c r="K5712" s="72" t="s">
        <v>332</v>
      </c>
      <c r="L5712" s="73">
        <v>3</v>
      </c>
      <c r="M5712" s="73" t="s">
        <v>2273</v>
      </c>
      <c r="N5712" s="68" t="str">
        <f>VLOOKUP(K5712,[1]人員授權表!D$3:G$249,4,0)</f>
        <v>有機</v>
      </c>
      <c r="O5712" s="70" t="str">
        <f>IF(J5712=[1]人員授權表!$C$85,"Casper李羿勳",IF(J5712=[1]人員授權表!$C$188,"Iring陳俊明",IF(J5712=[1]人員授權表!$C$189,"Brian陳泓霖",VLOOKUP(K5712,[1]人員授權表!D$2:E$249,2,FALSE))))</f>
        <v>Lucy黃詩婷</v>
      </c>
      <c r="P5712" s="67">
        <f t="shared" si="311"/>
        <v>44818</v>
      </c>
      <c r="Q5712" s="75" t="str">
        <f t="shared" si="313"/>
        <v>週三</v>
      </c>
      <c r="R5712" s="80">
        <v>44812</v>
      </c>
      <c r="AA5712" s="1"/>
    </row>
    <row r="5713" spans="2:28">
      <c r="B5713" s="66">
        <v>44806</v>
      </c>
      <c r="D5713" s="68" t="s">
        <v>50</v>
      </c>
      <c r="E5713" s="70" t="s">
        <v>879</v>
      </c>
      <c r="F5713" s="4" t="s">
        <v>2312</v>
      </c>
      <c r="G5713" s="67">
        <v>44801</v>
      </c>
      <c r="H5713" s="67">
        <v>44820</v>
      </c>
      <c r="I5713" s="71">
        <f t="shared" si="312"/>
        <v>19</v>
      </c>
      <c r="J5713" s="72" t="s">
        <v>186</v>
      </c>
      <c r="K5713" s="72" t="s">
        <v>98</v>
      </c>
      <c r="L5713" s="73">
        <v>1</v>
      </c>
      <c r="M5713" s="73" t="s">
        <v>104</v>
      </c>
      <c r="N5713" s="68" t="str">
        <f>VLOOKUP(K5713,[1]人員授權表!D$3:G$249,4,0)</f>
        <v>無機</v>
      </c>
      <c r="O5713" s="70" t="str">
        <f>IF(J5713=[1]人員授權表!$C$85,"Casper李羿勳",IF(J5713=[1]人員授權表!$C$188,"Iring陳俊明",IF(J5713=[1]人員授權表!$C$189,"Brian陳泓霖",VLOOKUP(K5713,[1]人員授權表!D$2:E$249,2,FALSE))))</f>
        <v>Brian陳泓霖</v>
      </c>
      <c r="P5713" s="67">
        <f t="shared" si="311"/>
        <v>44818</v>
      </c>
      <c r="Q5713" s="75" t="str">
        <f t="shared" si="313"/>
        <v>週三</v>
      </c>
      <c r="R5713" s="80">
        <v>44813</v>
      </c>
      <c r="AA5713" s="1"/>
    </row>
    <row r="5714" spans="2:28">
      <c r="B5714" s="66">
        <v>44806</v>
      </c>
      <c r="D5714" s="68" t="s">
        <v>50</v>
      </c>
      <c r="E5714" s="70" t="s">
        <v>879</v>
      </c>
      <c r="F5714" s="4" t="s">
        <v>2312</v>
      </c>
      <c r="G5714" s="67">
        <v>44801</v>
      </c>
      <c r="H5714" s="67">
        <v>44820</v>
      </c>
      <c r="I5714" s="71">
        <f t="shared" si="312"/>
        <v>19</v>
      </c>
      <c r="J5714" s="72" t="s">
        <v>195</v>
      </c>
      <c r="K5714" s="72" t="s">
        <v>345</v>
      </c>
      <c r="L5714" s="73">
        <v>1</v>
      </c>
      <c r="M5714" s="73" t="s">
        <v>104</v>
      </c>
      <c r="N5714" s="68" t="str">
        <f>VLOOKUP(K5714,[1]人員授權表!D$3:G$249,4,0)</f>
        <v>無機</v>
      </c>
      <c r="O5714" s="70" t="str">
        <f>IF(J5714=[1]人員授權表!$C$85,"Casper李羿勳",IF(J5714=[1]人員授權表!$C$188,"Iring陳俊明",IF(J5714=[1]人員授權表!$C$189,"Brian陳泓霖",VLOOKUP(K5714,[1]人員授權表!D$2:E$249,2,FALSE))))</f>
        <v>Debby胡萱黛</v>
      </c>
      <c r="P5714" s="67">
        <f t="shared" si="311"/>
        <v>44818</v>
      </c>
      <c r="Q5714" s="75" t="str">
        <f t="shared" si="313"/>
        <v>週三</v>
      </c>
      <c r="R5714" s="80">
        <v>44816</v>
      </c>
      <c r="AA5714" s="1"/>
    </row>
    <row r="5715" spans="2:28">
      <c r="B5715" s="66">
        <v>44806</v>
      </c>
      <c r="D5715" s="68" t="s">
        <v>50</v>
      </c>
      <c r="E5715" s="70" t="s">
        <v>879</v>
      </c>
      <c r="F5715" s="4" t="s">
        <v>2312</v>
      </c>
      <c r="G5715" s="67">
        <v>44801</v>
      </c>
      <c r="H5715" s="67">
        <v>44820</v>
      </c>
      <c r="I5715" s="71">
        <f t="shared" si="312"/>
        <v>19</v>
      </c>
      <c r="J5715" s="72" t="s">
        <v>204</v>
      </c>
      <c r="K5715" s="72" t="s">
        <v>1688</v>
      </c>
      <c r="L5715" s="73">
        <v>1</v>
      </c>
      <c r="M5715" s="73" t="s">
        <v>104</v>
      </c>
      <c r="N5715" s="68" t="str">
        <f>VLOOKUP(K5715,[1]人員授權表!D$3:G$249,4,0)</f>
        <v>無機</v>
      </c>
      <c r="O5715" s="70" t="str">
        <f>IF(J5715=[1]人員授權表!$C$85,"Casper李羿勳",IF(J5715=[1]人員授權表!$C$188,"Iring陳俊明",IF(J5715=[1]人員授權表!$C$189,"Brian陳泓霖",VLOOKUP(K5715,[1]人員授權表!D$2:E$249,2,FALSE))))</f>
        <v>Iring陳俊明</v>
      </c>
      <c r="P5715" s="67">
        <f t="shared" si="311"/>
        <v>44818</v>
      </c>
      <c r="Q5715" s="75" t="str">
        <f t="shared" si="313"/>
        <v>週三</v>
      </c>
      <c r="R5715" s="80">
        <v>44812</v>
      </c>
      <c r="AA5715" s="1"/>
    </row>
    <row r="5716" spans="2:28">
      <c r="B5716" s="66">
        <v>44803</v>
      </c>
      <c r="D5716" s="68" t="s">
        <v>50</v>
      </c>
      <c r="E5716" s="70" t="s">
        <v>51</v>
      </c>
      <c r="F5716" s="70" t="s">
        <v>496</v>
      </c>
      <c r="G5716" s="67">
        <v>44820</v>
      </c>
      <c r="H5716" s="67">
        <v>44820</v>
      </c>
      <c r="I5716" s="71">
        <f t="shared" si="312"/>
        <v>0</v>
      </c>
      <c r="J5716" s="72" t="s">
        <v>497</v>
      </c>
      <c r="K5716" s="72" t="s">
        <v>1501</v>
      </c>
      <c r="L5716" s="73" t="s">
        <v>2068</v>
      </c>
      <c r="M5716" s="73" t="s">
        <v>114</v>
      </c>
      <c r="N5716" s="68" t="s">
        <v>245</v>
      </c>
      <c r="O5716" s="70" t="s">
        <v>848</v>
      </c>
      <c r="P5716" s="67">
        <v>44820</v>
      </c>
      <c r="Q5716" s="75" t="str">
        <f t="shared" si="313"/>
        <v>週五</v>
      </c>
      <c r="R5716" s="80">
        <v>44820</v>
      </c>
      <c r="AA5716" s="1"/>
    </row>
    <row r="5717" spans="2:28">
      <c r="B5717" s="66">
        <v>44803</v>
      </c>
      <c r="D5717" s="68" t="s">
        <v>50</v>
      </c>
      <c r="E5717" s="70" t="s">
        <v>51</v>
      </c>
      <c r="F5717" s="70" t="s">
        <v>653</v>
      </c>
      <c r="G5717" s="67">
        <v>44820</v>
      </c>
      <c r="H5717" s="67">
        <v>44820</v>
      </c>
      <c r="I5717" s="71">
        <f t="shared" si="312"/>
        <v>0</v>
      </c>
      <c r="J5717" s="72" t="s">
        <v>654</v>
      </c>
      <c r="K5717" s="72" t="s">
        <v>1501</v>
      </c>
      <c r="L5717" s="73" t="s">
        <v>2068</v>
      </c>
      <c r="M5717" s="73" t="s">
        <v>313</v>
      </c>
      <c r="N5717" s="68" t="s">
        <v>253</v>
      </c>
      <c r="O5717" s="70" t="s">
        <v>842</v>
      </c>
      <c r="P5717" s="67">
        <v>44820</v>
      </c>
      <c r="Q5717" s="75" t="str">
        <f t="shared" si="313"/>
        <v>週五</v>
      </c>
      <c r="R5717" s="80">
        <v>44820</v>
      </c>
      <c r="AA5717" s="1"/>
    </row>
    <row r="5718" spans="2:28">
      <c r="B5718" s="66">
        <v>44803</v>
      </c>
      <c r="D5718" s="68" t="s">
        <v>50</v>
      </c>
      <c r="E5718" s="70" t="s">
        <v>51</v>
      </c>
      <c r="F5718" s="70" t="s">
        <v>655</v>
      </c>
      <c r="G5718" s="67">
        <v>44820</v>
      </c>
      <c r="H5718" s="67">
        <v>44820</v>
      </c>
      <c r="I5718" s="71">
        <f t="shared" si="312"/>
        <v>0</v>
      </c>
      <c r="J5718" s="72" t="s">
        <v>654</v>
      </c>
      <c r="K5718" s="72" t="s">
        <v>1501</v>
      </c>
      <c r="L5718" s="73" t="s">
        <v>2068</v>
      </c>
      <c r="M5718" s="73" t="s">
        <v>313</v>
      </c>
      <c r="N5718" s="68" t="s">
        <v>253</v>
      </c>
      <c r="O5718" s="70" t="s">
        <v>842</v>
      </c>
      <c r="P5718" s="67">
        <v>44820</v>
      </c>
      <c r="Q5718" s="75" t="str">
        <f t="shared" si="313"/>
        <v>週五</v>
      </c>
      <c r="R5718" s="80">
        <v>44820</v>
      </c>
      <c r="AA5718" s="1"/>
    </row>
    <row r="5719" spans="2:28">
      <c r="B5719" s="66">
        <v>44796</v>
      </c>
      <c r="C5719" s="67">
        <v>44809</v>
      </c>
      <c r="D5719" s="68" t="s">
        <v>50</v>
      </c>
      <c r="E5719" s="70" t="s">
        <v>51</v>
      </c>
      <c r="F5719" s="4" t="s">
        <v>2313</v>
      </c>
      <c r="G5719" s="67">
        <v>44805</v>
      </c>
      <c r="H5719" s="101">
        <v>44821</v>
      </c>
      <c r="I5719" s="71">
        <f t="shared" si="312"/>
        <v>16</v>
      </c>
      <c r="J5719" s="72" t="s">
        <v>60</v>
      </c>
      <c r="K5719" s="72" t="s">
        <v>61</v>
      </c>
      <c r="L5719" s="73">
        <v>6</v>
      </c>
      <c r="M5719" s="73" t="s">
        <v>91</v>
      </c>
      <c r="N5719" s="68" t="str">
        <f>VLOOKUP(K5719,[1]人員授權表!D$3:G$249,4,0)</f>
        <v>有機</v>
      </c>
      <c r="O5719" s="70" t="str">
        <f>IF(J5719=[1]人員授權表!$C$85,"Casper李羿勳",IF(J5719=[1]人員授權表!$C$188,"Iring陳俊明",IF(J5719=[1]人員授權表!$C$189,"Brian陳泓霖",VLOOKUP(K5719,[1]人員授權表!D$2:E$249,2,FALSE))))</f>
        <v>Marco陳鴻鈞</v>
      </c>
      <c r="P5719" s="67">
        <f t="shared" ref="P5719:P5764" si="314">H5719-2</f>
        <v>44819</v>
      </c>
      <c r="Q5719" s="75" t="str">
        <f t="shared" si="313"/>
        <v>週四</v>
      </c>
      <c r="R5719" s="80">
        <v>44813</v>
      </c>
      <c r="AA5719" s="1"/>
    </row>
    <row r="5720" spans="2:28">
      <c r="B5720" s="66">
        <v>44796</v>
      </c>
      <c r="C5720" s="67">
        <v>44809</v>
      </c>
      <c r="D5720" s="68" t="s">
        <v>50</v>
      </c>
      <c r="E5720" s="70" t="s">
        <v>51</v>
      </c>
      <c r="F5720" s="4" t="s">
        <v>2314</v>
      </c>
      <c r="G5720" s="67">
        <v>44805</v>
      </c>
      <c r="H5720" s="101">
        <v>44821</v>
      </c>
      <c r="I5720" s="71">
        <f t="shared" si="312"/>
        <v>16</v>
      </c>
      <c r="J5720" s="72" t="s">
        <v>350</v>
      </c>
      <c r="K5720" s="72" t="s">
        <v>250</v>
      </c>
      <c r="L5720" s="73">
        <v>2</v>
      </c>
      <c r="M5720" s="73" t="s">
        <v>91</v>
      </c>
      <c r="N5720" s="68" t="str">
        <f>VLOOKUP(K5720,[1]人員授權表!D$3:G$249,4,0)</f>
        <v>有機</v>
      </c>
      <c r="O5720" s="70" t="str">
        <f>IF(J5720=[1]人員授權表!$C$85,"Casper李羿勳",IF(J5720=[1]人員授權表!$C$188,"Iring陳俊明",IF(J5720=[1]人員授權表!$C$189,"Brian陳泓霖",VLOOKUP(K5720,[1]人員授權表!D$2:E$249,2,FALSE))))</f>
        <v>Marco陳鴻鈞</v>
      </c>
      <c r="P5720" s="67">
        <f t="shared" si="314"/>
        <v>44819</v>
      </c>
      <c r="Q5720" s="75" t="str">
        <f t="shared" si="313"/>
        <v>週四</v>
      </c>
      <c r="R5720" s="80">
        <v>44811</v>
      </c>
      <c r="AA5720" s="1"/>
    </row>
    <row r="5721" spans="2:28">
      <c r="B5721" s="66">
        <v>44796</v>
      </c>
      <c r="C5721" s="67">
        <v>44809</v>
      </c>
      <c r="D5721" s="68" t="s">
        <v>50</v>
      </c>
      <c r="E5721" s="70" t="s">
        <v>51</v>
      </c>
      <c r="F5721" s="4" t="s">
        <v>2314</v>
      </c>
      <c r="G5721" s="67">
        <v>44805</v>
      </c>
      <c r="H5721" s="101">
        <v>44821</v>
      </c>
      <c r="I5721" s="71">
        <f t="shared" si="312"/>
        <v>16</v>
      </c>
      <c r="J5721" s="72" t="s">
        <v>366</v>
      </c>
      <c r="K5721" s="72" t="s">
        <v>248</v>
      </c>
      <c r="L5721" s="73">
        <v>2</v>
      </c>
      <c r="M5721" s="73" t="s">
        <v>91</v>
      </c>
      <c r="N5721" s="68" t="str">
        <f>VLOOKUP(K5721,[1]人員授權表!D$3:G$249,4,0)</f>
        <v>有機</v>
      </c>
      <c r="O5721" s="70" t="str">
        <f>IF(J5721=[1]人員授權表!$C$85,"Casper李羿勳",IF(J5721=[1]人員授權表!$C$188,"Iring陳俊明",IF(J5721=[1]人員授權表!$C$189,"Brian陳泓霖",VLOOKUP(K5721,[1]人員授權表!D$2:E$249,2,FALSE))))</f>
        <v>Marco陳鴻鈞</v>
      </c>
      <c r="P5721" s="67">
        <f t="shared" si="314"/>
        <v>44819</v>
      </c>
      <c r="Q5721" s="75" t="str">
        <f t="shared" si="313"/>
        <v>週四</v>
      </c>
      <c r="R5721" s="80">
        <v>44813</v>
      </c>
      <c r="AA5721" s="1"/>
    </row>
    <row r="5722" spans="2:28">
      <c r="B5722" s="66">
        <v>44796</v>
      </c>
      <c r="C5722" s="67">
        <v>44809</v>
      </c>
      <c r="D5722" s="68" t="s">
        <v>50</v>
      </c>
      <c r="E5722" s="70" t="s">
        <v>51</v>
      </c>
      <c r="F5722" s="4" t="s">
        <v>2314</v>
      </c>
      <c r="G5722" s="67">
        <v>44805</v>
      </c>
      <c r="H5722" s="101">
        <v>44821</v>
      </c>
      <c r="I5722" s="71">
        <f t="shared" si="312"/>
        <v>16</v>
      </c>
      <c r="J5722" s="72" t="s">
        <v>238</v>
      </c>
      <c r="K5722" s="72" t="s">
        <v>239</v>
      </c>
      <c r="L5722" s="73">
        <v>1</v>
      </c>
      <c r="M5722" s="73" t="s">
        <v>91</v>
      </c>
      <c r="N5722" s="68" t="str">
        <f>VLOOKUP(K5722,[1]人員授權表!D$3:G$249,4,0)</f>
        <v>有機</v>
      </c>
      <c r="O5722" s="70" t="str">
        <f>IF(J5722=[1]人員授權表!$C$85,"Casper李羿勳",IF(J5722=[1]人員授權表!$C$188,"Iring陳俊明",IF(J5722=[1]人員授權表!$C$189,"Brian陳泓霖",VLOOKUP(K5722,[1]人員授權表!D$2:E$249,2,FALSE))))</f>
        <v>Casper李羿勳</v>
      </c>
      <c r="P5722" s="67">
        <f t="shared" si="314"/>
        <v>44819</v>
      </c>
      <c r="Q5722" s="75" t="str">
        <f t="shared" si="313"/>
        <v>週四</v>
      </c>
      <c r="R5722" s="80">
        <v>44819</v>
      </c>
      <c r="AA5722" s="1"/>
    </row>
    <row r="5723" spans="2:28">
      <c r="B5723" s="66">
        <v>44796</v>
      </c>
      <c r="C5723" s="67">
        <v>44809</v>
      </c>
      <c r="D5723" s="68" t="s">
        <v>50</v>
      </c>
      <c r="E5723" s="70" t="s">
        <v>51</v>
      </c>
      <c r="F5723" s="4" t="s">
        <v>2314</v>
      </c>
      <c r="G5723" s="67">
        <v>44805</v>
      </c>
      <c r="H5723" s="101">
        <v>44821</v>
      </c>
      <c r="I5723" s="71">
        <f t="shared" si="312"/>
        <v>16</v>
      </c>
      <c r="J5723" s="72" t="s">
        <v>69</v>
      </c>
      <c r="K5723" s="72" t="s">
        <v>1412</v>
      </c>
      <c r="L5723" s="73">
        <v>1</v>
      </c>
      <c r="M5723" s="73" t="s">
        <v>91</v>
      </c>
      <c r="N5723" s="68" t="str">
        <f>VLOOKUP(K5723,[1]人員授權表!D$3:G$249,4,0)</f>
        <v>有機</v>
      </c>
      <c r="O5723" s="70" t="str">
        <f>IF(J5723=[1]人員授權表!$C$85,"Casper李羿勳",IF(J5723=[1]人員授權表!$C$188,"Iring陳俊明",IF(J5723=[1]人員授權表!$C$189,"Brian陳泓霖",VLOOKUP(K5723,[1]人員授權表!D$2:E$249,2,FALSE))))</f>
        <v>Casper李羿勳</v>
      </c>
      <c r="P5723" s="67">
        <f t="shared" si="314"/>
        <v>44819</v>
      </c>
      <c r="Q5723" s="75" t="str">
        <f t="shared" si="313"/>
        <v>週四</v>
      </c>
      <c r="R5723" s="80">
        <v>44819</v>
      </c>
      <c r="AA5723" s="1"/>
    </row>
    <row r="5724" spans="2:28">
      <c r="B5724" s="66">
        <v>44796</v>
      </c>
      <c r="C5724" s="67">
        <v>44809</v>
      </c>
      <c r="D5724" s="68" t="s">
        <v>50</v>
      </c>
      <c r="E5724" s="70" t="s">
        <v>51</v>
      </c>
      <c r="F5724" s="4" t="s">
        <v>2314</v>
      </c>
      <c r="G5724" s="67">
        <v>44805</v>
      </c>
      <c r="H5724" s="101">
        <v>44821</v>
      </c>
      <c r="I5724" s="71">
        <f t="shared" si="312"/>
        <v>16</v>
      </c>
      <c r="J5724" s="72" t="s">
        <v>244</v>
      </c>
      <c r="K5724" s="72" t="s">
        <v>241</v>
      </c>
      <c r="L5724" s="73">
        <v>1</v>
      </c>
      <c r="M5724" s="73" t="s">
        <v>91</v>
      </c>
      <c r="N5724" s="68" t="str">
        <f>VLOOKUP(K5724,[1]人員授權表!D$3:G$249,4,0)</f>
        <v>有機</v>
      </c>
      <c r="O5724" s="70" t="str">
        <f>IF(J5724=[1]人員授權表!$C$85,"Casper李羿勳",IF(J5724=[1]人員授權表!$C$188,"Iring陳俊明",IF(J5724=[1]人員授權表!$C$189,"Brian陳泓霖",VLOOKUP(K5724,[1]人員授權表!D$2:E$249,2,FALSE))))</f>
        <v>Casper李羿勳</v>
      </c>
      <c r="P5724" s="67">
        <f t="shared" si="314"/>
        <v>44819</v>
      </c>
      <c r="Q5724" s="75" t="str">
        <f t="shared" si="313"/>
        <v>週四</v>
      </c>
      <c r="R5724" s="80">
        <v>44819</v>
      </c>
      <c r="AA5724" s="1"/>
    </row>
    <row r="5725" spans="2:28">
      <c r="B5725" s="66">
        <v>44796</v>
      </c>
      <c r="C5725" s="67">
        <v>44809</v>
      </c>
      <c r="D5725" s="68" t="s">
        <v>50</v>
      </c>
      <c r="E5725" s="70" t="s">
        <v>51</v>
      </c>
      <c r="F5725" s="4" t="s">
        <v>2314</v>
      </c>
      <c r="G5725" s="67">
        <v>44805</v>
      </c>
      <c r="H5725" s="101">
        <v>44821</v>
      </c>
      <c r="I5725" s="71">
        <f t="shared" si="312"/>
        <v>16</v>
      </c>
      <c r="J5725" s="72" t="s">
        <v>243</v>
      </c>
      <c r="K5725" s="72" t="s">
        <v>241</v>
      </c>
      <c r="L5725" s="73">
        <v>1</v>
      </c>
      <c r="M5725" s="73" t="s">
        <v>91</v>
      </c>
      <c r="N5725" s="68" t="str">
        <f>VLOOKUP(K5725,[1]人員授權表!D$3:G$249,4,0)</f>
        <v>有機</v>
      </c>
      <c r="O5725" s="70" t="str">
        <f>IF(J5725=[1]人員授權表!$C$85,"Casper李羿勳",IF(J5725=[1]人員授權表!$C$188,"Iring陳俊明",IF(J5725=[1]人員授權表!$C$189,"Brian陳泓霖",VLOOKUP(K5725,[1]人員授權表!D$2:E$249,2,FALSE))))</f>
        <v>Casper李羿勳</v>
      </c>
      <c r="P5725" s="67">
        <f t="shared" si="314"/>
        <v>44819</v>
      </c>
      <c r="Q5725" s="75" t="str">
        <f t="shared" si="313"/>
        <v>週四</v>
      </c>
      <c r="R5725" s="80">
        <v>44819</v>
      </c>
      <c r="AA5725" s="1"/>
    </row>
    <row r="5726" spans="2:28">
      <c r="B5726" s="66">
        <v>44805</v>
      </c>
      <c r="C5726" s="67">
        <v>44809</v>
      </c>
      <c r="D5726" s="68" t="s">
        <v>50</v>
      </c>
      <c r="E5726" s="70" t="s">
        <v>879</v>
      </c>
      <c r="F5726" s="4" t="s">
        <v>2315</v>
      </c>
      <c r="G5726" s="67">
        <v>44803</v>
      </c>
      <c r="H5726" s="101">
        <v>44821</v>
      </c>
      <c r="I5726" s="71">
        <f t="shared" si="312"/>
        <v>18</v>
      </c>
      <c r="J5726" s="72" t="s">
        <v>238</v>
      </c>
      <c r="K5726" s="72" t="s">
        <v>239</v>
      </c>
      <c r="L5726" s="73">
        <v>1</v>
      </c>
      <c r="M5726" s="73" t="s">
        <v>91</v>
      </c>
      <c r="N5726" s="68" t="str">
        <f>VLOOKUP(K5726,[1]人員授權表!D$3:G$249,4,0)</f>
        <v>有機</v>
      </c>
      <c r="O5726" s="70" t="str">
        <f>IF(J5726=[1]人員授權表!$C$85,"Casper李羿勳",IF(J5726=[1]人員授權表!$C$188,"Iring陳俊明",IF(J5726=[1]人員授權表!$C$189,"Brian陳泓霖",VLOOKUP(K5726,[1]人員授權表!D$2:E$249,2,FALSE))))</f>
        <v>Casper李羿勳</v>
      </c>
      <c r="P5726" s="67">
        <f t="shared" si="314"/>
        <v>44819</v>
      </c>
      <c r="Q5726" s="75" t="str">
        <f t="shared" si="313"/>
        <v>週四</v>
      </c>
      <c r="R5726" s="80">
        <v>44819</v>
      </c>
      <c r="AA5726" s="102">
        <v>15</v>
      </c>
      <c r="AB5726" s="103" t="s">
        <v>1955</v>
      </c>
    </row>
    <row r="5727" spans="2:28">
      <c r="B5727" s="66">
        <v>44805</v>
      </c>
      <c r="C5727" s="67">
        <v>44809</v>
      </c>
      <c r="D5727" s="68" t="s">
        <v>50</v>
      </c>
      <c r="E5727" s="70" t="s">
        <v>879</v>
      </c>
      <c r="F5727" s="4" t="s">
        <v>2315</v>
      </c>
      <c r="G5727" s="67">
        <v>44803</v>
      </c>
      <c r="H5727" s="101">
        <v>44821</v>
      </c>
      <c r="I5727" s="71">
        <f t="shared" si="312"/>
        <v>18</v>
      </c>
      <c r="J5727" s="72" t="s">
        <v>240</v>
      </c>
      <c r="K5727" s="72" t="s">
        <v>248</v>
      </c>
      <c r="L5727" s="73">
        <v>1</v>
      </c>
      <c r="M5727" s="73" t="s">
        <v>91</v>
      </c>
      <c r="N5727" s="68" t="str">
        <f>VLOOKUP(K5727,[1]人員授權表!D$3:G$249,4,0)</f>
        <v>有機</v>
      </c>
      <c r="O5727" s="70" t="str">
        <f>IF(J5727=[1]人員授權表!$C$85,"Casper李羿勳",IF(J5727=[1]人員授權表!$C$188,"Iring陳俊明",IF(J5727=[1]人員授權表!$C$189,"Brian陳泓霖",VLOOKUP(K5727,[1]人員授權表!D$2:E$249,2,FALSE))))</f>
        <v>Marco陳鴻鈞</v>
      </c>
      <c r="P5727" s="67">
        <f t="shared" si="314"/>
        <v>44819</v>
      </c>
      <c r="Q5727" s="75" t="str">
        <f t="shared" si="313"/>
        <v>週四</v>
      </c>
      <c r="R5727" s="80">
        <v>44813</v>
      </c>
      <c r="AA5727" s="102">
        <v>15</v>
      </c>
      <c r="AB5727" s="103" t="s">
        <v>1955</v>
      </c>
    </row>
    <row r="5728" spans="2:28">
      <c r="B5728" s="66">
        <v>44805</v>
      </c>
      <c r="C5728" s="67">
        <v>44809</v>
      </c>
      <c r="D5728" s="68" t="s">
        <v>50</v>
      </c>
      <c r="E5728" s="70" t="s">
        <v>879</v>
      </c>
      <c r="F5728" s="4" t="s">
        <v>2315</v>
      </c>
      <c r="G5728" s="67">
        <v>44803</v>
      </c>
      <c r="H5728" s="101">
        <v>44821</v>
      </c>
      <c r="I5728" s="71">
        <f t="shared" si="312"/>
        <v>18</v>
      </c>
      <c r="J5728" s="72" t="s">
        <v>927</v>
      </c>
      <c r="K5728" s="72" t="s">
        <v>248</v>
      </c>
      <c r="L5728" s="73">
        <v>1</v>
      </c>
      <c r="M5728" s="73" t="s">
        <v>91</v>
      </c>
      <c r="N5728" s="68" t="str">
        <f>VLOOKUP(K5728,[1]人員授權表!D$3:G$249,4,0)</f>
        <v>有機</v>
      </c>
      <c r="O5728" s="70" t="str">
        <f>IF(J5728=[1]人員授權表!$C$85,"Casper李羿勳",IF(J5728=[1]人員授權表!$C$188,"Iring陳俊明",IF(J5728=[1]人員授權表!$C$189,"Brian陳泓霖",VLOOKUP(K5728,[1]人員授權表!D$2:E$249,2,FALSE))))</f>
        <v>Marco陳鴻鈞</v>
      </c>
      <c r="P5728" s="67">
        <f t="shared" si="314"/>
        <v>44819</v>
      </c>
      <c r="Q5728" s="75" t="str">
        <f t="shared" si="313"/>
        <v>週四</v>
      </c>
      <c r="R5728" s="80">
        <v>44813</v>
      </c>
      <c r="AA5728" s="102">
        <v>15</v>
      </c>
      <c r="AB5728" s="103" t="s">
        <v>1955</v>
      </c>
    </row>
    <row r="5729" spans="2:28">
      <c r="B5729" s="66">
        <v>44805</v>
      </c>
      <c r="C5729" s="67">
        <v>44809</v>
      </c>
      <c r="D5729" s="68" t="s">
        <v>50</v>
      </c>
      <c r="E5729" s="70" t="s">
        <v>879</v>
      </c>
      <c r="F5729" s="4" t="s">
        <v>2315</v>
      </c>
      <c r="G5729" s="67">
        <v>44803</v>
      </c>
      <c r="H5729" s="101">
        <v>44821</v>
      </c>
      <c r="I5729" s="71">
        <f t="shared" si="312"/>
        <v>18</v>
      </c>
      <c r="J5729" s="72" t="s">
        <v>1312</v>
      </c>
      <c r="K5729" s="72" t="s">
        <v>1313</v>
      </c>
      <c r="L5729" s="73">
        <v>1</v>
      </c>
      <c r="M5729" s="73" t="s">
        <v>91</v>
      </c>
      <c r="N5729" s="68" t="str">
        <f>VLOOKUP(K5729,[1]人員授權表!D$3:G$249,4,0)</f>
        <v>有機</v>
      </c>
      <c r="O5729" s="70" t="str">
        <f>IF(J5729=[1]人員授權表!$C$85,"Casper李羿勳",IF(J5729=[1]人員授權表!$C$188,"Iring陳俊明",IF(J5729=[1]人員授權表!$C$189,"Brian陳泓霖",VLOOKUP(K5729,[1]人員授權表!D$2:E$249,2,FALSE))))</f>
        <v>Casper李羿勳</v>
      </c>
      <c r="P5729" s="67">
        <f t="shared" si="314"/>
        <v>44819</v>
      </c>
      <c r="Q5729" s="75" t="str">
        <f t="shared" si="313"/>
        <v>週四</v>
      </c>
      <c r="R5729" s="80">
        <v>44819</v>
      </c>
      <c r="AA5729" s="102">
        <v>15</v>
      </c>
      <c r="AB5729" s="103" t="s">
        <v>1955</v>
      </c>
    </row>
    <row r="5730" spans="2:28">
      <c r="B5730" s="66">
        <v>44805</v>
      </c>
      <c r="C5730" s="67">
        <v>44809</v>
      </c>
      <c r="D5730" s="68" t="s">
        <v>50</v>
      </c>
      <c r="E5730" s="70" t="s">
        <v>879</v>
      </c>
      <c r="F5730" s="4" t="s">
        <v>2315</v>
      </c>
      <c r="G5730" s="67">
        <v>44803</v>
      </c>
      <c r="H5730" s="101">
        <v>44821</v>
      </c>
      <c r="I5730" s="71">
        <f t="shared" si="312"/>
        <v>18</v>
      </c>
      <c r="J5730" s="72" t="s">
        <v>243</v>
      </c>
      <c r="K5730" s="72" t="s">
        <v>241</v>
      </c>
      <c r="L5730" s="73">
        <v>1</v>
      </c>
      <c r="M5730" s="73" t="s">
        <v>91</v>
      </c>
      <c r="N5730" s="68" t="str">
        <f>VLOOKUP(K5730,[1]人員授權表!D$3:G$249,4,0)</f>
        <v>有機</v>
      </c>
      <c r="O5730" s="70" t="str">
        <f>IF(J5730=[1]人員授權表!$C$85,"Casper李羿勳",IF(J5730=[1]人員授權表!$C$188,"Iring陳俊明",IF(J5730=[1]人員授權表!$C$189,"Brian陳泓霖",VLOOKUP(K5730,[1]人員授權表!D$2:E$249,2,FALSE))))</f>
        <v>Casper李羿勳</v>
      </c>
      <c r="P5730" s="67">
        <f t="shared" si="314"/>
        <v>44819</v>
      </c>
      <c r="Q5730" s="75" t="str">
        <f t="shared" si="313"/>
        <v>週四</v>
      </c>
      <c r="R5730" s="80">
        <v>44819</v>
      </c>
      <c r="AA5730" s="102">
        <v>15</v>
      </c>
      <c r="AB5730" s="103" t="s">
        <v>1955</v>
      </c>
    </row>
    <row r="5731" spans="2:28">
      <c r="B5731" s="66">
        <v>44806</v>
      </c>
      <c r="D5731" s="68" t="s">
        <v>50</v>
      </c>
      <c r="E5731" s="70" t="s">
        <v>879</v>
      </c>
      <c r="F5731" s="4" t="s">
        <v>2316</v>
      </c>
      <c r="G5731" s="67">
        <v>44803</v>
      </c>
      <c r="H5731" s="67">
        <v>44821</v>
      </c>
      <c r="I5731" s="71">
        <f t="shared" si="312"/>
        <v>18</v>
      </c>
      <c r="J5731" s="72" t="s">
        <v>353</v>
      </c>
      <c r="K5731" s="72" t="s">
        <v>64</v>
      </c>
      <c r="L5731" s="73">
        <v>9</v>
      </c>
      <c r="M5731" s="73" t="s">
        <v>91</v>
      </c>
      <c r="N5731" s="68" t="str">
        <f>VLOOKUP(K5731,[1]人員授權表!D$3:G$249,4,0)</f>
        <v>有機</v>
      </c>
      <c r="O5731" s="70" t="str">
        <f>IF(J5731=[1]人員授權表!$C$85,"Casper李羿勳",IF(J5731=[1]人員授權表!$C$188,"Iring陳俊明",IF(J5731=[1]人員授權表!$C$189,"Brian陳泓霖",VLOOKUP(K5731,[1]人員授權表!D$2:E$249,2,FALSE))))</f>
        <v>Casper李羿勳</v>
      </c>
      <c r="P5731" s="67">
        <f t="shared" si="314"/>
        <v>44819</v>
      </c>
      <c r="Q5731" s="75" t="str">
        <f t="shared" si="313"/>
        <v>週四</v>
      </c>
      <c r="R5731" s="80">
        <v>44818</v>
      </c>
      <c r="AA5731" s="1"/>
    </row>
    <row r="5732" spans="2:28">
      <c r="B5732" s="66">
        <v>44806</v>
      </c>
      <c r="D5732" s="68" t="s">
        <v>50</v>
      </c>
      <c r="E5732" s="70" t="s">
        <v>879</v>
      </c>
      <c r="F5732" s="4" t="s">
        <v>2316</v>
      </c>
      <c r="G5732" s="67">
        <v>44803</v>
      </c>
      <c r="H5732" s="67">
        <v>44821</v>
      </c>
      <c r="I5732" s="71">
        <f t="shared" si="312"/>
        <v>18</v>
      </c>
      <c r="J5732" s="72" t="s">
        <v>63</v>
      </c>
      <c r="K5732" s="72" t="s">
        <v>64</v>
      </c>
      <c r="L5732" s="73">
        <v>1</v>
      </c>
      <c r="M5732" s="73" t="s">
        <v>91</v>
      </c>
      <c r="N5732" s="68" t="str">
        <f>VLOOKUP(K5732,[1]人員授權表!D$3:G$249,4,0)</f>
        <v>有機</v>
      </c>
      <c r="O5732" s="70" t="str">
        <f>IF(J5732=[1]人員授權表!$C$85,"Casper李羿勳",IF(J5732=[1]人員授權表!$C$188,"Iring陳俊明",IF(J5732=[1]人員授權表!$C$189,"Brian陳泓霖",VLOOKUP(K5732,[1]人員授權表!D$2:E$249,2,FALSE))))</f>
        <v>Casper李羿勳</v>
      </c>
      <c r="P5732" s="67">
        <f t="shared" si="314"/>
        <v>44819</v>
      </c>
      <c r="Q5732" s="75" t="str">
        <f t="shared" si="313"/>
        <v>週四</v>
      </c>
      <c r="R5732" s="80">
        <v>44818</v>
      </c>
      <c r="AA5732" s="1"/>
    </row>
    <row r="5733" spans="2:28">
      <c r="B5733" s="66">
        <v>44806</v>
      </c>
      <c r="D5733" s="68" t="s">
        <v>50</v>
      </c>
      <c r="E5733" s="70" t="s">
        <v>879</v>
      </c>
      <c r="F5733" s="4" t="s">
        <v>2316</v>
      </c>
      <c r="G5733" s="67">
        <v>44803</v>
      </c>
      <c r="H5733" s="67">
        <v>44821</v>
      </c>
      <c r="I5733" s="71">
        <f t="shared" si="312"/>
        <v>18</v>
      </c>
      <c r="J5733" s="72" t="s">
        <v>66</v>
      </c>
      <c r="K5733" s="72" t="s">
        <v>64</v>
      </c>
      <c r="L5733" s="73">
        <v>1</v>
      </c>
      <c r="M5733" s="73" t="s">
        <v>91</v>
      </c>
      <c r="N5733" s="68" t="str">
        <f>VLOOKUP(K5733,[1]人員授權表!D$3:G$249,4,0)</f>
        <v>有機</v>
      </c>
      <c r="O5733" s="70" t="str">
        <f>IF(J5733=[1]人員授權表!$C$85,"Casper李羿勳",IF(J5733=[1]人員授權表!$C$188,"Iring陳俊明",IF(J5733=[1]人員授權表!$C$189,"Brian陳泓霖",VLOOKUP(K5733,[1]人員授權表!D$2:E$249,2,FALSE))))</f>
        <v>Casper李羿勳</v>
      </c>
      <c r="P5733" s="67">
        <f t="shared" si="314"/>
        <v>44819</v>
      </c>
      <c r="Q5733" s="75" t="str">
        <f t="shared" si="313"/>
        <v>週四</v>
      </c>
      <c r="R5733" s="80">
        <v>44818</v>
      </c>
      <c r="AA5733" s="1"/>
    </row>
    <row r="5734" spans="2:28">
      <c r="B5734" s="66">
        <v>44806</v>
      </c>
      <c r="D5734" s="68" t="s">
        <v>50</v>
      </c>
      <c r="E5734" s="70" t="s">
        <v>879</v>
      </c>
      <c r="F5734" s="4" t="s">
        <v>2316</v>
      </c>
      <c r="G5734" s="67">
        <v>44803</v>
      </c>
      <c r="H5734" s="67">
        <v>44821</v>
      </c>
      <c r="I5734" s="71">
        <f t="shared" si="312"/>
        <v>18</v>
      </c>
      <c r="J5734" s="72" t="s">
        <v>354</v>
      </c>
      <c r="K5734" s="72" t="s">
        <v>355</v>
      </c>
      <c r="L5734" s="73">
        <v>1</v>
      </c>
      <c r="M5734" s="73" t="s">
        <v>91</v>
      </c>
      <c r="N5734" s="68" t="str">
        <f>VLOOKUP(K5734,[1]人員授權表!D$3:G$249,4,0)</f>
        <v>有機</v>
      </c>
      <c r="O5734" s="70" t="str">
        <f>IF(J5734=[1]人員授權表!$C$85,"Casper李羿勳",IF(J5734=[1]人員授權表!$C$188,"Iring陳俊明",IF(J5734=[1]人員授權表!$C$189,"Brian陳泓霖",VLOOKUP(K5734,[1]人員授權表!D$2:E$249,2,FALSE))))</f>
        <v>Casper李羿勳</v>
      </c>
      <c r="P5734" s="67">
        <f t="shared" si="314"/>
        <v>44819</v>
      </c>
      <c r="Q5734" s="75" t="str">
        <f t="shared" si="313"/>
        <v>週四</v>
      </c>
      <c r="R5734" s="80">
        <v>44818</v>
      </c>
      <c r="AA5734" s="1"/>
    </row>
    <row r="5735" spans="2:28">
      <c r="B5735" s="66">
        <v>44806</v>
      </c>
      <c r="D5735" s="68" t="s">
        <v>50</v>
      </c>
      <c r="E5735" s="70" t="s">
        <v>879</v>
      </c>
      <c r="F5735" s="4" t="s">
        <v>2316</v>
      </c>
      <c r="G5735" s="67">
        <v>44803</v>
      </c>
      <c r="H5735" s="67">
        <v>44821</v>
      </c>
      <c r="I5735" s="71">
        <f t="shared" si="312"/>
        <v>18</v>
      </c>
      <c r="J5735" s="72" t="s">
        <v>540</v>
      </c>
      <c r="K5735" s="72" t="s">
        <v>541</v>
      </c>
      <c r="L5735" s="73">
        <v>1</v>
      </c>
      <c r="M5735" s="73" t="s">
        <v>91</v>
      </c>
      <c r="N5735" s="68" t="str">
        <f>VLOOKUP(K5735,[1]人員授權表!D$3:G$249,4,0)</f>
        <v>有機</v>
      </c>
      <c r="O5735" s="70" t="str">
        <f>IF(J5735=[1]人員授權表!$C$85,"Casper李羿勳",IF(J5735=[1]人員授權表!$C$188,"Iring陳俊明",IF(J5735=[1]人員授權表!$C$189,"Brian陳泓霖",VLOOKUP(K5735,[1]人員授權表!D$2:E$249,2,FALSE))))</f>
        <v>Casper李羿勳</v>
      </c>
      <c r="P5735" s="67">
        <f t="shared" si="314"/>
        <v>44819</v>
      </c>
      <c r="Q5735" s="75" t="str">
        <f t="shared" si="313"/>
        <v>週四</v>
      </c>
      <c r="R5735" s="80">
        <v>44813</v>
      </c>
      <c r="AA5735" s="1"/>
    </row>
    <row r="5736" spans="2:28">
      <c r="B5736" s="66">
        <v>44806</v>
      </c>
      <c r="D5736" s="68" t="s">
        <v>50</v>
      </c>
      <c r="E5736" s="70" t="s">
        <v>879</v>
      </c>
      <c r="F5736" s="4" t="s">
        <v>2317</v>
      </c>
      <c r="G5736" s="67">
        <v>44804</v>
      </c>
      <c r="H5736" s="67">
        <v>44821</v>
      </c>
      <c r="I5736" s="71">
        <f t="shared" si="312"/>
        <v>17</v>
      </c>
      <c r="J5736" s="72" t="s">
        <v>353</v>
      </c>
      <c r="K5736" s="72" t="s">
        <v>64</v>
      </c>
      <c r="L5736" s="73">
        <v>7</v>
      </c>
      <c r="M5736" s="73" t="s">
        <v>91</v>
      </c>
      <c r="N5736" s="68" t="str">
        <f>VLOOKUP(K5736,[1]人員授權表!D$3:G$249,4,0)</f>
        <v>有機</v>
      </c>
      <c r="O5736" s="70" t="str">
        <f>IF(J5736=[1]人員授權表!$C$85,"Casper李羿勳",IF(J5736=[1]人員授權表!$C$188,"Iring陳俊明",IF(J5736=[1]人員授權表!$C$189,"Brian陳泓霖",VLOOKUP(K5736,[1]人員授權表!D$2:E$249,2,FALSE))))</f>
        <v>Casper李羿勳</v>
      </c>
      <c r="P5736" s="67">
        <f t="shared" si="314"/>
        <v>44819</v>
      </c>
      <c r="Q5736" s="75" t="str">
        <f t="shared" si="313"/>
        <v>週四</v>
      </c>
      <c r="R5736" s="80">
        <v>44818</v>
      </c>
      <c r="AA5736" s="1"/>
    </row>
    <row r="5737" spans="2:28">
      <c r="B5737" s="66">
        <v>44806</v>
      </c>
      <c r="D5737" s="68" t="s">
        <v>50</v>
      </c>
      <c r="E5737" s="70" t="s">
        <v>879</v>
      </c>
      <c r="F5737" s="4" t="s">
        <v>2317</v>
      </c>
      <c r="G5737" s="67">
        <v>44804</v>
      </c>
      <c r="H5737" s="67">
        <v>44821</v>
      </c>
      <c r="I5737" s="71">
        <f t="shared" si="312"/>
        <v>17</v>
      </c>
      <c r="J5737" s="72" t="s">
        <v>67</v>
      </c>
      <c r="K5737" s="72" t="s">
        <v>64</v>
      </c>
      <c r="L5737" s="73">
        <v>1</v>
      </c>
      <c r="M5737" s="73" t="s">
        <v>91</v>
      </c>
      <c r="N5737" s="68" t="str">
        <f>VLOOKUP(K5737,[1]人員授權表!D$3:G$249,4,0)</f>
        <v>有機</v>
      </c>
      <c r="O5737" s="70" t="str">
        <f>IF(J5737=[1]人員授權表!$C$85,"Casper李羿勳",IF(J5737=[1]人員授權表!$C$188,"Iring陳俊明",IF(J5737=[1]人員授權表!$C$189,"Brian陳泓霖",VLOOKUP(K5737,[1]人員授權表!D$2:E$249,2,FALSE))))</f>
        <v>Casper李羿勳</v>
      </c>
      <c r="P5737" s="67">
        <f t="shared" si="314"/>
        <v>44819</v>
      </c>
      <c r="Q5737" s="75" t="str">
        <f t="shared" si="313"/>
        <v>週四</v>
      </c>
      <c r="R5737" s="80">
        <v>44818</v>
      </c>
      <c r="AA5737" s="1"/>
    </row>
    <row r="5738" spans="2:28">
      <c r="B5738" s="66">
        <v>44790</v>
      </c>
      <c r="D5738" s="68" t="s">
        <v>50</v>
      </c>
      <c r="E5738" s="70" t="s">
        <v>51</v>
      </c>
      <c r="F5738" s="70" t="s">
        <v>2318</v>
      </c>
      <c r="G5738" s="67">
        <v>44805</v>
      </c>
      <c r="H5738" s="67">
        <v>44821</v>
      </c>
      <c r="I5738" s="71">
        <f t="shared" si="312"/>
        <v>16</v>
      </c>
      <c r="J5738" s="72" t="s">
        <v>186</v>
      </c>
      <c r="K5738" s="72" t="s">
        <v>187</v>
      </c>
      <c r="L5738" s="73">
        <v>2</v>
      </c>
      <c r="M5738" s="73" t="s">
        <v>104</v>
      </c>
      <c r="N5738" s="68" t="str">
        <f>VLOOKUP(K5738,[1]人員授權表!D$3:G$249,4,0)</f>
        <v>無機</v>
      </c>
      <c r="O5738" s="70" t="s">
        <v>191</v>
      </c>
      <c r="P5738" s="67">
        <f t="shared" si="314"/>
        <v>44819</v>
      </c>
      <c r="Q5738" s="75" t="str">
        <f t="shared" si="313"/>
        <v>週四</v>
      </c>
      <c r="R5738" s="80">
        <v>44818</v>
      </c>
      <c r="AA5738" s="1"/>
    </row>
    <row r="5739" spans="2:28">
      <c r="B5739" s="66">
        <v>44790</v>
      </c>
      <c r="D5739" s="68" t="s">
        <v>50</v>
      </c>
      <c r="E5739" s="70" t="s">
        <v>51</v>
      </c>
      <c r="F5739" s="70" t="s">
        <v>2318</v>
      </c>
      <c r="G5739" s="67">
        <v>44805</v>
      </c>
      <c r="H5739" s="67">
        <v>44821</v>
      </c>
      <c r="I5739" s="71">
        <f t="shared" si="312"/>
        <v>16</v>
      </c>
      <c r="J5739" s="72" t="s">
        <v>195</v>
      </c>
      <c r="K5739" s="72" t="s">
        <v>196</v>
      </c>
      <c r="L5739" s="73">
        <v>2</v>
      </c>
      <c r="M5739" s="73" t="s">
        <v>104</v>
      </c>
      <c r="N5739" s="68" t="str">
        <f>VLOOKUP(K5739,[1]人員授權表!D$3:G$249,4,0)</f>
        <v>無機</v>
      </c>
      <c r="O5739" s="70" t="str">
        <f>IF(J5739=[1]人員授權表!$C$85,"Casper李羿勳",IF(J5739=[1]人員授權表!$C$188,"Iring陳俊明",IF(J5739=[1]人員授權表!$C$189,"Brian陳泓霖",VLOOKUP(K5739,[1]人員授權表!D$2:E$249,2,FALSE))))</f>
        <v>Debby胡萱黛</v>
      </c>
      <c r="P5739" s="67">
        <f t="shared" si="314"/>
        <v>44819</v>
      </c>
      <c r="Q5739" s="75" t="str">
        <f t="shared" si="313"/>
        <v>週四</v>
      </c>
      <c r="R5739" s="80">
        <v>44811</v>
      </c>
      <c r="AA5739" s="1"/>
    </row>
    <row r="5740" spans="2:28">
      <c r="B5740" s="66">
        <v>44790</v>
      </c>
      <c r="D5740" s="68" t="s">
        <v>50</v>
      </c>
      <c r="E5740" s="70" t="s">
        <v>51</v>
      </c>
      <c r="F5740" s="70" t="s">
        <v>2318</v>
      </c>
      <c r="G5740" s="67">
        <v>44805</v>
      </c>
      <c r="H5740" s="67">
        <v>44821</v>
      </c>
      <c r="I5740" s="71">
        <f t="shared" si="312"/>
        <v>16</v>
      </c>
      <c r="J5740" s="72" t="s">
        <v>204</v>
      </c>
      <c r="K5740" s="72" t="s">
        <v>205</v>
      </c>
      <c r="L5740" s="73">
        <v>2</v>
      </c>
      <c r="M5740" s="73" t="s">
        <v>104</v>
      </c>
      <c r="N5740" s="68" t="str">
        <f>VLOOKUP(K5740,[1]人員授權表!D$3:G$249,4,0)</f>
        <v>無機</v>
      </c>
      <c r="O5740" s="70" t="str">
        <f>IF(J5740=[1]人員授權表!$C$85,"Casper李羿勳",IF(J5740=[1]人員授權表!$C$188,"Iring陳俊明",IF(J5740=[1]人員授權表!$C$189,"Brian陳泓霖",VLOOKUP(K5740,[1]人員授權表!D$2:E$249,2,FALSE))))</f>
        <v>Iring陳俊明</v>
      </c>
      <c r="P5740" s="67">
        <f t="shared" si="314"/>
        <v>44819</v>
      </c>
      <c r="Q5740" s="75" t="str">
        <f t="shared" si="313"/>
        <v>週四</v>
      </c>
      <c r="R5740" s="80">
        <v>44813</v>
      </c>
      <c r="AA5740" s="1"/>
    </row>
    <row r="5741" spans="2:28">
      <c r="B5741" s="66">
        <v>44790</v>
      </c>
      <c r="D5741" s="68" t="s">
        <v>50</v>
      </c>
      <c r="E5741" s="70" t="s">
        <v>51</v>
      </c>
      <c r="F5741" s="70" t="s">
        <v>2318</v>
      </c>
      <c r="G5741" s="67">
        <v>44805</v>
      </c>
      <c r="H5741" s="67">
        <v>44821</v>
      </c>
      <c r="I5741" s="71">
        <f t="shared" si="312"/>
        <v>16</v>
      </c>
      <c r="J5741" s="72" t="s">
        <v>148</v>
      </c>
      <c r="K5741" s="72" t="s">
        <v>149</v>
      </c>
      <c r="L5741" s="73">
        <v>2</v>
      </c>
      <c r="M5741" s="73" t="s">
        <v>104</v>
      </c>
      <c r="N5741" s="68" t="str">
        <f>VLOOKUP(K5741,[1]人員授權表!D$3:G$249,4,0)</f>
        <v>無機</v>
      </c>
      <c r="O5741" s="70" t="str">
        <f>IF(J5741=[1]人員授權表!$C$85,"Casper李羿勳",IF(J5741=[1]人員授權表!$C$188,"Iring陳俊明",IF(J5741=[1]人員授權表!$C$189,"Brian陳泓霖",VLOOKUP(K5741,[1]人員授權表!D$2:E$249,2,FALSE))))</f>
        <v>Vicky游崴涵</v>
      </c>
      <c r="P5741" s="67">
        <f t="shared" si="314"/>
        <v>44819</v>
      </c>
      <c r="Q5741" s="75" t="str">
        <f t="shared" si="313"/>
        <v>週四</v>
      </c>
      <c r="R5741" s="80">
        <v>44812</v>
      </c>
      <c r="AA5741" s="1"/>
    </row>
    <row r="5742" spans="2:28">
      <c r="B5742" s="66">
        <v>44790</v>
      </c>
      <c r="D5742" s="68" t="s">
        <v>50</v>
      </c>
      <c r="E5742" s="70" t="s">
        <v>51</v>
      </c>
      <c r="F5742" s="70" t="s">
        <v>2318</v>
      </c>
      <c r="G5742" s="67">
        <v>44805</v>
      </c>
      <c r="H5742" s="67">
        <v>44821</v>
      </c>
      <c r="I5742" s="71">
        <f t="shared" si="312"/>
        <v>16</v>
      </c>
      <c r="J5742" s="72" t="s">
        <v>137</v>
      </c>
      <c r="K5742" s="72" t="s">
        <v>138</v>
      </c>
      <c r="L5742" s="73">
        <v>2</v>
      </c>
      <c r="M5742" s="73" t="s">
        <v>104</v>
      </c>
      <c r="N5742" s="68" t="str">
        <f>VLOOKUP(K5742,[1]人員授權表!D$3:G$249,4,0)</f>
        <v>無機</v>
      </c>
      <c r="O5742" s="70" t="s">
        <v>99</v>
      </c>
      <c r="P5742" s="67">
        <f t="shared" si="314"/>
        <v>44819</v>
      </c>
      <c r="Q5742" s="75" t="str">
        <f t="shared" si="313"/>
        <v>週四</v>
      </c>
      <c r="R5742" s="80">
        <v>44813</v>
      </c>
      <c r="AA5742" s="1"/>
    </row>
    <row r="5743" spans="2:28">
      <c r="B5743" s="66">
        <v>44790</v>
      </c>
      <c r="D5743" s="68" t="s">
        <v>50</v>
      </c>
      <c r="E5743" s="70" t="s">
        <v>51</v>
      </c>
      <c r="F5743" s="70" t="s">
        <v>2318</v>
      </c>
      <c r="G5743" s="67">
        <v>44805</v>
      </c>
      <c r="H5743" s="67">
        <v>44821</v>
      </c>
      <c r="I5743" s="71">
        <f t="shared" si="312"/>
        <v>16</v>
      </c>
      <c r="J5743" s="72" t="s">
        <v>139</v>
      </c>
      <c r="K5743" s="72" t="s">
        <v>140</v>
      </c>
      <c r="L5743" s="73">
        <v>2</v>
      </c>
      <c r="M5743" s="73" t="s">
        <v>104</v>
      </c>
      <c r="N5743" s="68" t="str">
        <f>VLOOKUP(K5743,[1]人員授權表!D$3:G$249,4,0)</f>
        <v>無機</v>
      </c>
      <c r="O5743" s="70" t="str">
        <f>IF(J5743=[1]人員授權表!$C$85,"Casper李羿勳",IF(J5743=[1]人員授權表!$C$188,"Iring陳俊明",IF(J5743=[1]人員授權表!$C$189,"Brian陳泓霖",VLOOKUP(K5743,[1]人員授權表!D$2:E$249,2,FALSE))))</f>
        <v>Brian陳泓霖</v>
      </c>
      <c r="P5743" s="67">
        <f t="shared" si="314"/>
        <v>44819</v>
      </c>
      <c r="Q5743" s="75" t="str">
        <f t="shared" si="313"/>
        <v>週四</v>
      </c>
      <c r="R5743" s="80">
        <v>44812</v>
      </c>
      <c r="AA5743" s="1"/>
    </row>
    <row r="5744" spans="2:28">
      <c r="B5744" s="66">
        <v>44790</v>
      </c>
      <c r="D5744" s="68" t="s">
        <v>50</v>
      </c>
      <c r="E5744" s="70" t="s">
        <v>51</v>
      </c>
      <c r="F5744" s="70" t="s">
        <v>2318</v>
      </c>
      <c r="G5744" s="67">
        <v>44805</v>
      </c>
      <c r="H5744" s="67">
        <v>44821</v>
      </c>
      <c r="I5744" s="71">
        <f t="shared" si="312"/>
        <v>16</v>
      </c>
      <c r="J5744" s="72" t="s">
        <v>125</v>
      </c>
      <c r="K5744" s="72" t="s">
        <v>144</v>
      </c>
      <c r="L5744" s="73">
        <v>2</v>
      </c>
      <c r="M5744" s="73" t="s">
        <v>104</v>
      </c>
      <c r="N5744" s="68" t="str">
        <f>VLOOKUP(K5744,[1]人員授權表!D$3:G$249,4,0)</f>
        <v>有機</v>
      </c>
      <c r="O5744" s="70" t="str">
        <f>IF(J5744=[1]人員授權表!$C$85,"Casper李羿勳",IF(J5744=[1]人員授權表!$C$188,"Iring陳俊明",IF(J5744=[1]人員授權表!$C$189,"Brian陳泓霖",VLOOKUP(K5744,[1]人員授權表!D$2:E$249,2,FALSE))))</f>
        <v>Lucy黃詩婷</v>
      </c>
      <c r="P5744" s="67">
        <f t="shared" si="314"/>
        <v>44819</v>
      </c>
      <c r="Q5744" s="75" t="str">
        <f t="shared" si="313"/>
        <v>週四</v>
      </c>
      <c r="R5744" s="80">
        <v>44811</v>
      </c>
      <c r="AA5744" s="1"/>
    </row>
    <row r="5745" spans="2:27">
      <c r="B5745" s="66">
        <v>44790</v>
      </c>
      <c r="D5745" s="68" t="s">
        <v>50</v>
      </c>
      <c r="E5745" s="70" t="s">
        <v>51</v>
      </c>
      <c r="F5745" s="70" t="s">
        <v>2318</v>
      </c>
      <c r="G5745" s="67">
        <v>44805</v>
      </c>
      <c r="H5745" s="67">
        <v>44821</v>
      </c>
      <c r="I5745" s="71">
        <f t="shared" si="312"/>
        <v>16</v>
      </c>
      <c r="J5745" s="72" t="s">
        <v>206</v>
      </c>
      <c r="K5745" s="72" t="s">
        <v>179</v>
      </c>
      <c r="L5745" s="73">
        <v>2</v>
      </c>
      <c r="M5745" s="73" t="s">
        <v>104</v>
      </c>
      <c r="N5745" s="68" t="str">
        <f>VLOOKUP(K5745,[1]人員授權表!D$3:G$249,4,0)</f>
        <v>無機</v>
      </c>
      <c r="O5745" s="70" t="s">
        <v>115</v>
      </c>
      <c r="P5745" s="67">
        <f t="shared" si="314"/>
        <v>44819</v>
      </c>
      <c r="Q5745" s="75" t="str">
        <f t="shared" si="313"/>
        <v>週四</v>
      </c>
      <c r="R5745" s="80">
        <v>44813</v>
      </c>
      <c r="AA5745" s="1"/>
    </row>
    <row r="5746" spans="2:27">
      <c r="B5746" s="66">
        <v>44790</v>
      </c>
      <c r="D5746" s="68" t="s">
        <v>50</v>
      </c>
      <c r="E5746" s="70" t="s">
        <v>51</v>
      </c>
      <c r="F5746" s="70" t="s">
        <v>2318</v>
      </c>
      <c r="G5746" s="67">
        <v>44805</v>
      </c>
      <c r="H5746" s="67">
        <v>44821</v>
      </c>
      <c r="I5746" s="71">
        <f t="shared" si="312"/>
        <v>16</v>
      </c>
      <c r="J5746" s="72" t="s">
        <v>178</v>
      </c>
      <c r="K5746" s="72" t="s">
        <v>179</v>
      </c>
      <c r="L5746" s="73">
        <v>2</v>
      </c>
      <c r="M5746" s="73" t="s">
        <v>104</v>
      </c>
      <c r="N5746" s="68" t="str">
        <f>VLOOKUP(K5746,[1]人員授權表!D$3:G$249,4,0)</f>
        <v>無機</v>
      </c>
      <c r="O5746" s="70" t="s">
        <v>115</v>
      </c>
      <c r="P5746" s="67">
        <f t="shared" si="314"/>
        <v>44819</v>
      </c>
      <c r="Q5746" s="75" t="str">
        <f t="shared" si="313"/>
        <v>週四</v>
      </c>
      <c r="R5746" s="80">
        <v>44813</v>
      </c>
      <c r="AA5746" s="1"/>
    </row>
    <row r="5747" spans="2:27">
      <c r="B5747" s="66">
        <v>44790</v>
      </c>
      <c r="D5747" s="68" t="s">
        <v>50</v>
      </c>
      <c r="E5747" s="70" t="s">
        <v>51</v>
      </c>
      <c r="F5747" s="70" t="s">
        <v>2318</v>
      </c>
      <c r="G5747" s="67">
        <v>44805</v>
      </c>
      <c r="H5747" s="67">
        <v>44821</v>
      </c>
      <c r="I5747" s="71">
        <f t="shared" si="312"/>
        <v>16</v>
      </c>
      <c r="J5747" s="72" t="s">
        <v>164</v>
      </c>
      <c r="K5747" s="72" t="s">
        <v>146</v>
      </c>
      <c r="L5747" s="73">
        <v>2</v>
      </c>
      <c r="M5747" s="73" t="s">
        <v>104</v>
      </c>
      <c r="N5747" s="68" t="str">
        <f>VLOOKUP(K5747,[1]人員授權表!D$3:G$249,4,0)</f>
        <v>無機</v>
      </c>
      <c r="O5747" s="70" t="str">
        <f>IF(J5747=[1]人員授權表!$C$85,"Casper李羿勳",IF(J5747=[1]人員授權表!$C$188,"Iring陳俊明",IF(J5747=[1]人員授權表!$C$189,"Brian陳泓霖",VLOOKUP(K5747,[1]人員授權表!D$2:E$249,2,FALSE))))</f>
        <v>Jack劉念忻</v>
      </c>
      <c r="P5747" s="67">
        <f t="shared" si="314"/>
        <v>44819</v>
      </c>
      <c r="Q5747" s="75" t="str">
        <f t="shared" si="313"/>
        <v>週四</v>
      </c>
      <c r="R5747" s="80">
        <v>44813</v>
      </c>
      <c r="AA5747" s="1"/>
    </row>
    <row r="5748" spans="2:27">
      <c r="B5748" s="66">
        <v>44790</v>
      </c>
      <c r="D5748" s="68" t="s">
        <v>50</v>
      </c>
      <c r="E5748" s="70" t="s">
        <v>51</v>
      </c>
      <c r="F5748" s="70" t="s">
        <v>2318</v>
      </c>
      <c r="G5748" s="67">
        <v>44805</v>
      </c>
      <c r="H5748" s="67">
        <v>44821</v>
      </c>
      <c r="I5748" s="71">
        <f t="shared" si="312"/>
        <v>16</v>
      </c>
      <c r="J5748" s="72" t="s">
        <v>153</v>
      </c>
      <c r="K5748" s="72" t="s">
        <v>154</v>
      </c>
      <c r="L5748" s="73">
        <v>2</v>
      </c>
      <c r="M5748" s="73" t="s">
        <v>104</v>
      </c>
      <c r="N5748" s="68" t="str">
        <f>VLOOKUP(K5748,[1]人員授權表!D$3:G$249,4,0)</f>
        <v>無機</v>
      </c>
      <c r="O5748" s="70" t="str">
        <f>IF(J5748=[1]人員授權表!$C$85,"Casper李羿勳",IF(J5748=[1]人員授權表!$C$188,"Iring陳俊明",IF(J5748=[1]人員授權表!$C$189,"Brian陳泓霖",VLOOKUP(K5748,[1]人員授權表!D$2:E$249,2,FALSE))))</f>
        <v>Ken張智凱</v>
      </c>
      <c r="P5748" s="67">
        <f t="shared" si="314"/>
        <v>44819</v>
      </c>
      <c r="Q5748" s="75" t="str">
        <f t="shared" si="313"/>
        <v>週四</v>
      </c>
      <c r="R5748" s="80">
        <v>44811</v>
      </c>
      <c r="AA5748" s="1"/>
    </row>
    <row r="5749" spans="2:27">
      <c r="B5749" s="66">
        <v>44790</v>
      </c>
      <c r="D5749" s="68" t="s">
        <v>50</v>
      </c>
      <c r="E5749" s="70" t="s">
        <v>51</v>
      </c>
      <c r="F5749" s="70" t="s">
        <v>2318</v>
      </c>
      <c r="G5749" s="67">
        <v>44805</v>
      </c>
      <c r="H5749" s="67">
        <v>44821</v>
      </c>
      <c r="I5749" s="71">
        <f t="shared" si="312"/>
        <v>16</v>
      </c>
      <c r="J5749" s="72" t="s">
        <v>1026</v>
      </c>
      <c r="K5749" s="72" t="s">
        <v>210</v>
      </c>
      <c r="L5749" s="73">
        <v>2</v>
      </c>
      <c r="M5749" s="73" t="s">
        <v>104</v>
      </c>
      <c r="N5749" s="68" t="str">
        <f>VLOOKUP(K5749,[1]人員授權表!D$3:G$249,4,0)</f>
        <v>無機</v>
      </c>
      <c r="O5749" s="70" t="str">
        <f>IF(J5749=[1]人員授權表!$C$85,"Casper李羿勳",IF(J5749=[1]人員授權表!$C$188,"Iring陳俊明",IF(J5749=[1]人員授權表!$C$189,"Brian陳泓霖",VLOOKUP(K5749,[1]人員授權表!D$2:E$249,2,FALSE))))</f>
        <v>Vicky游崴涵</v>
      </c>
      <c r="P5749" s="67">
        <f t="shared" si="314"/>
        <v>44819</v>
      </c>
      <c r="Q5749" s="75" t="str">
        <f t="shared" si="313"/>
        <v>週四</v>
      </c>
      <c r="R5749" s="80">
        <v>44816</v>
      </c>
      <c r="AA5749" s="1"/>
    </row>
    <row r="5750" spans="2:27">
      <c r="B5750" s="66">
        <v>44790</v>
      </c>
      <c r="D5750" s="68" t="s">
        <v>50</v>
      </c>
      <c r="E5750" s="70" t="s">
        <v>51</v>
      </c>
      <c r="F5750" s="70" t="s">
        <v>2318</v>
      </c>
      <c r="G5750" s="67">
        <v>44805</v>
      </c>
      <c r="H5750" s="67">
        <v>44821</v>
      </c>
      <c r="I5750" s="71">
        <f t="shared" si="312"/>
        <v>16</v>
      </c>
      <c r="J5750" s="72" t="s">
        <v>371</v>
      </c>
      <c r="K5750" s="72" t="s">
        <v>372</v>
      </c>
      <c r="L5750" s="73">
        <v>2</v>
      </c>
      <c r="M5750" s="73" t="s">
        <v>104</v>
      </c>
      <c r="N5750" s="68" t="str">
        <f>VLOOKUP(K5750,[1]人員授權表!D$3:G$249,4,0)</f>
        <v>無機</v>
      </c>
      <c r="O5750" s="70" t="str">
        <f>IF(J5750=[1]人員授權表!$C$85,"Casper李羿勳",IF(J5750=[1]人員授權表!$C$188,"Iring陳俊明",IF(J5750=[1]人員授權表!$C$189,"Brian陳泓霖",VLOOKUP(K5750,[1]人員授權表!D$2:E$249,2,FALSE))))</f>
        <v>Dennis陳汶宏</v>
      </c>
      <c r="P5750" s="67">
        <f t="shared" si="314"/>
        <v>44819</v>
      </c>
      <c r="Q5750" s="75" t="str">
        <f t="shared" si="313"/>
        <v>週四</v>
      </c>
      <c r="R5750" s="80">
        <v>44813</v>
      </c>
      <c r="AA5750" s="1"/>
    </row>
    <row r="5751" spans="2:27">
      <c r="B5751" s="66">
        <v>44790</v>
      </c>
      <c r="D5751" s="68" t="s">
        <v>50</v>
      </c>
      <c r="E5751" s="70" t="s">
        <v>51</v>
      </c>
      <c r="F5751" s="70" t="s">
        <v>2318</v>
      </c>
      <c r="G5751" s="67">
        <v>44805</v>
      </c>
      <c r="H5751" s="67">
        <v>44821</v>
      </c>
      <c r="I5751" s="71">
        <f t="shared" si="312"/>
        <v>16</v>
      </c>
      <c r="J5751" s="72" t="s">
        <v>141</v>
      </c>
      <c r="K5751" s="72" t="s">
        <v>142</v>
      </c>
      <c r="L5751" s="73">
        <v>2</v>
      </c>
      <c r="M5751" s="73" t="s">
        <v>104</v>
      </c>
      <c r="N5751" s="68" t="str">
        <f>VLOOKUP(K5751,[1]人員授權表!D$3:G$249,4,0)</f>
        <v>無機</v>
      </c>
      <c r="O5751" s="70" t="str">
        <f>IF(J5751=[1]人員授權表!$C$85,"Casper李羿勳",IF(J5751=[1]人員授權表!$C$188,"Iring陳俊明",IF(J5751=[1]人員授權表!$C$189,"Brian陳泓霖",VLOOKUP(K5751,[1]人員授權表!D$2:E$249,2,FALSE))))</f>
        <v>Dennis陳汶宏</v>
      </c>
      <c r="P5751" s="67">
        <f t="shared" si="314"/>
        <v>44819</v>
      </c>
      <c r="Q5751" s="75" t="str">
        <f t="shared" si="313"/>
        <v>週四</v>
      </c>
      <c r="R5751" s="80">
        <v>44811</v>
      </c>
      <c r="W5751" s="70">
        <v>1</v>
      </c>
      <c r="Z5751" s="79" t="s">
        <v>2208</v>
      </c>
      <c r="AA5751" s="1"/>
    </row>
    <row r="5752" spans="2:27">
      <c r="B5752" s="66">
        <v>44790</v>
      </c>
      <c r="D5752" s="68" t="s">
        <v>50</v>
      </c>
      <c r="E5752" s="70" t="s">
        <v>51</v>
      </c>
      <c r="F5752" s="70" t="s">
        <v>2318</v>
      </c>
      <c r="G5752" s="67">
        <v>44805</v>
      </c>
      <c r="H5752" s="67">
        <v>44821</v>
      </c>
      <c r="I5752" s="71">
        <f t="shared" si="312"/>
        <v>16</v>
      </c>
      <c r="J5752" s="72" t="s">
        <v>160</v>
      </c>
      <c r="K5752" s="72" t="s">
        <v>161</v>
      </c>
      <c r="L5752" s="73">
        <v>2</v>
      </c>
      <c r="M5752" s="73" t="s">
        <v>104</v>
      </c>
      <c r="N5752" s="68" t="str">
        <f>VLOOKUP(K5752,[1]人員授權表!D$3:G$249,4,0)</f>
        <v>無機</v>
      </c>
      <c r="O5752" s="70" t="str">
        <f>IF(J5752=[1]人員授權表!$C$85,"Casper李羿勳",IF(J5752=[1]人員授權表!$C$188,"Iring陳俊明",IF(J5752=[1]人員授權表!$C$189,"Brian陳泓霖",VLOOKUP(K5752,[1]人員授權表!D$2:E$249,2,FALSE))))</f>
        <v>Dennis陳汶宏</v>
      </c>
      <c r="P5752" s="67">
        <f t="shared" si="314"/>
        <v>44819</v>
      </c>
      <c r="Q5752" s="75" t="str">
        <f t="shared" si="313"/>
        <v>週四</v>
      </c>
      <c r="R5752" s="80">
        <v>44813</v>
      </c>
      <c r="AA5752" s="1"/>
    </row>
    <row r="5753" spans="2:27">
      <c r="B5753" s="66">
        <v>44809</v>
      </c>
      <c r="D5753" s="68" t="s">
        <v>50</v>
      </c>
      <c r="E5753" s="70" t="s">
        <v>82</v>
      </c>
      <c r="F5753" s="70" t="s">
        <v>2319</v>
      </c>
      <c r="G5753" s="67">
        <v>44806</v>
      </c>
      <c r="H5753" s="67">
        <v>44822</v>
      </c>
      <c r="I5753" s="71">
        <f t="shared" si="312"/>
        <v>16</v>
      </c>
      <c r="J5753" s="72" t="s">
        <v>2320</v>
      </c>
      <c r="K5753" s="72" t="s">
        <v>395</v>
      </c>
      <c r="L5753" s="73">
        <v>1</v>
      </c>
      <c r="M5753" s="73" t="s">
        <v>324</v>
      </c>
      <c r="N5753" s="68" t="str">
        <f>VLOOKUP(K5753,[1]人員授權表!D$3:G$249,4,0)</f>
        <v>無機</v>
      </c>
      <c r="O5753" s="70" t="str">
        <f>IF(J5753=[1]人員授權表!$C$85,"Casper李羿勳",IF(J5753=[1]人員授權表!$C$188,"Iring陳俊明",IF(J5753=[1]人員授權表!$C$189,"Brian陳泓霖",VLOOKUP(K5753,[1]人員授權表!D$2:E$249,2,FALSE))))</f>
        <v>Ken張智凱</v>
      </c>
      <c r="P5753" s="67">
        <f t="shared" si="314"/>
        <v>44820</v>
      </c>
      <c r="Q5753" s="75" t="str">
        <f t="shared" si="313"/>
        <v>週五</v>
      </c>
      <c r="R5753" s="80">
        <v>44811</v>
      </c>
      <c r="AA5753" s="1"/>
    </row>
    <row r="5754" spans="2:27">
      <c r="B5754" s="66">
        <v>44798</v>
      </c>
      <c r="D5754" s="68" t="s">
        <v>50</v>
      </c>
      <c r="E5754" s="70" t="s">
        <v>82</v>
      </c>
      <c r="F5754" s="70" t="s">
        <v>2321</v>
      </c>
      <c r="G5754" s="67">
        <v>44808</v>
      </c>
      <c r="H5754" s="67">
        <v>44822</v>
      </c>
      <c r="I5754" s="71">
        <f t="shared" si="312"/>
        <v>14</v>
      </c>
      <c r="J5754" s="72" t="s">
        <v>516</v>
      </c>
      <c r="K5754" s="72" t="s">
        <v>332</v>
      </c>
      <c r="L5754" s="73">
        <v>1</v>
      </c>
      <c r="M5754" s="73" t="s">
        <v>79</v>
      </c>
      <c r="N5754" s="68" t="str">
        <f>VLOOKUP(K5754,[1]人員授權表!D$3:G$249,4,0)</f>
        <v>有機</v>
      </c>
      <c r="O5754" s="70" t="str">
        <f>IF(J5754=[1]人員授權表!$C$85,"Casper李羿勳",IF(J5754=[1]人員授權表!$C$188,"Iring陳俊明",IF(J5754=[1]人員授權表!$C$189,"Brian陳泓霖",VLOOKUP(K5754,[1]人員授權表!D$2:E$249,2,FALSE))))</f>
        <v>Lucy黃詩婷</v>
      </c>
      <c r="P5754" s="67">
        <f t="shared" si="314"/>
        <v>44820</v>
      </c>
      <c r="Q5754" s="75" t="str">
        <f t="shared" si="313"/>
        <v>週五</v>
      </c>
      <c r="R5754" s="80">
        <v>44813</v>
      </c>
      <c r="AA5754" s="1"/>
    </row>
    <row r="5755" spans="2:27">
      <c r="B5755" s="66">
        <v>44798</v>
      </c>
      <c r="D5755" s="68" t="s">
        <v>50</v>
      </c>
      <c r="E5755" s="70" t="s">
        <v>82</v>
      </c>
      <c r="F5755" s="70" t="s">
        <v>2321</v>
      </c>
      <c r="G5755" s="67">
        <v>44808</v>
      </c>
      <c r="H5755" s="67">
        <v>44822</v>
      </c>
      <c r="I5755" s="71">
        <f t="shared" si="312"/>
        <v>14</v>
      </c>
      <c r="J5755" s="72" t="s">
        <v>125</v>
      </c>
      <c r="K5755" s="72" t="s">
        <v>126</v>
      </c>
      <c r="L5755" s="73">
        <v>1</v>
      </c>
      <c r="M5755" s="73" t="s">
        <v>79</v>
      </c>
      <c r="N5755" s="68" t="str">
        <f>VLOOKUP(K5755,[1]人員授權表!D$3:G$249,4,0)</f>
        <v>有機</v>
      </c>
      <c r="O5755" s="70" t="str">
        <f>IF(J5755=[1]人員授權表!$C$85,"Casper李羿勳",IF(J5755=[1]人員授權表!$C$188,"Iring陳俊明",IF(J5755=[1]人員授權表!$C$189,"Brian陳泓霖",VLOOKUP(K5755,[1]人員授權表!D$2:E$249,2,FALSE))))</f>
        <v>Lucy黃詩婷</v>
      </c>
      <c r="P5755" s="67">
        <f t="shared" si="314"/>
        <v>44820</v>
      </c>
      <c r="Q5755" s="75" t="str">
        <f t="shared" si="313"/>
        <v>週五</v>
      </c>
      <c r="R5755" s="80">
        <v>44813</v>
      </c>
      <c r="AA5755" s="1"/>
    </row>
    <row r="5756" spans="2:27">
      <c r="B5756" s="66">
        <v>44803</v>
      </c>
      <c r="D5756" s="68" t="s">
        <v>50</v>
      </c>
      <c r="E5756" s="70" t="s">
        <v>82</v>
      </c>
      <c r="F5756" s="4" t="s">
        <v>2322</v>
      </c>
      <c r="G5756" s="67">
        <v>44809</v>
      </c>
      <c r="H5756" s="67">
        <v>44822</v>
      </c>
      <c r="I5756" s="71">
        <f t="shared" si="312"/>
        <v>13</v>
      </c>
      <c r="J5756" s="72" t="s">
        <v>137</v>
      </c>
      <c r="K5756" s="72" t="s">
        <v>1049</v>
      </c>
      <c r="L5756" s="73">
        <v>1</v>
      </c>
      <c r="M5756" s="73" t="s">
        <v>91</v>
      </c>
      <c r="N5756" s="68" t="str">
        <f>VLOOKUP(K5756,[1]人員授權表!D$3:G$249,4,0)</f>
        <v>無機</v>
      </c>
      <c r="O5756" s="70" t="s">
        <v>99</v>
      </c>
      <c r="P5756" s="67">
        <f t="shared" si="314"/>
        <v>44820</v>
      </c>
      <c r="Q5756" s="75" t="str">
        <f t="shared" si="313"/>
        <v>週五</v>
      </c>
      <c r="R5756" s="80">
        <v>44823</v>
      </c>
      <c r="S5756" s="85">
        <v>44823</v>
      </c>
      <c r="T5756" s="70">
        <v>1</v>
      </c>
      <c r="AA5756" s="1"/>
    </row>
    <row r="5757" spans="2:27">
      <c r="B5757" s="66">
        <v>44803</v>
      </c>
      <c r="D5757" s="68" t="s">
        <v>50</v>
      </c>
      <c r="E5757" s="70" t="s">
        <v>82</v>
      </c>
      <c r="F5757" s="4" t="s">
        <v>2322</v>
      </c>
      <c r="G5757" s="67">
        <v>44809</v>
      </c>
      <c r="H5757" s="67">
        <v>44822</v>
      </c>
      <c r="I5757" s="71">
        <f t="shared" si="312"/>
        <v>13</v>
      </c>
      <c r="J5757" s="72" t="s">
        <v>139</v>
      </c>
      <c r="K5757" s="72" t="s">
        <v>140</v>
      </c>
      <c r="L5757" s="73">
        <v>1</v>
      </c>
      <c r="M5757" s="73" t="s">
        <v>91</v>
      </c>
      <c r="N5757" s="68" t="str">
        <f>VLOOKUP(K5757,[1]人員授權表!D$3:G$249,4,0)</f>
        <v>無機</v>
      </c>
      <c r="O5757" s="70" t="str">
        <f>IF(J5757=[1]人員授權表!$C$85,"Casper李羿勳",IF(J5757=[1]人員授權表!$C$188,"Iring陳俊明",IF(J5757=[1]人員授權表!$C$189,"Brian陳泓霖",VLOOKUP(K5757,[1]人員授權表!D$2:E$249,2,FALSE))))</f>
        <v>Brian陳泓霖</v>
      </c>
      <c r="P5757" s="67">
        <f t="shared" si="314"/>
        <v>44820</v>
      </c>
      <c r="Q5757" s="75" t="str">
        <f t="shared" si="313"/>
        <v>週五</v>
      </c>
      <c r="R5757" s="80">
        <v>44812</v>
      </c>
      <c r="AA5757" s="1"/>
    </row>
    <row r="5758" spans="2:27">
      <c r="B5758" s="66">
        <v>44803</v>
      </c>
      <c r="D5758" s="68" t="s">
        <v>50</v>
      </c>
      <c r="E5758" s="70" t="s">
        <v>82</v>
      </c>
      <c r="F5758" s="4" t="s">
        <v>2322</v>
      </c>
      <c r="G5758" s="67">
        <v>44809</v>
      </c>
      <c r="H5758" s="67">
        <v>44822</v>
      </c>
      <c r="I5758" s="71">
        <f t="shared" si="312"/>
        <v>13</v>
      </c>
      <c r="J5758" s="72" t="s">
        <v>141</v>
      </c>
      <c r="K5758" s="72" t="s">
        <v>142</v>
      </c>
      <c r="L5758" s="73">
        <v>1</v>
      </c>
      <c r="M5758" s="73" t="s">
        <v>91</v>
      </c>
      <c r="N5758" s="68" t="str">
        <f>VLOOKUP(K5758,[1]人員授權表!D$3:G$249,4,0)</f>
        <v>無機</v>
      </c>
      <c r="O5758" s="70" t="str">
        <f>IF(J5758=[1]人員授權表!$C$85,"Casper李羿勳",IF(J5758=[1]人員授權表!$C$188,"Iring陳俊明",IF(J5758=[1]人員授權表!$C$189,"Brian陳泓霖",VLOOKUP(K5758,[1]人員授權表!D$2:E$249,2,FALSE))))</f>
        <v>Dennis陳汶宏</v>
      </c>
      <c r="P5758" s="67">
        <f t="shared" si="314"/>
        <v>44820</v>
      </c>
      <c r="Q5758" s="75" t="str">
        <f t="shared" si="313"/>
        <v>週五</v>
      </c>
      <c r="R5758" s="80">
        <v>44813</v>
      </c>
      <c r="AA5758" s="1"/>
    </row>
    <row r="5759" spans="2:27">
      <c r="B5759" s="66">
        <v>44803</v>
      </c>
      <c r="D5759" s="68" t="s">
        <v>50</v>
      </c>
      <c r="E5759" s="70" t="s">
        <v>82</v>
      </c>
      <c r="F5759" s="4" t="s">
        <v>2322</v>
      </c>
      <c r="G5759" s="67">
        <v>44809</v>
      </c>
      <c r="H5759" s="67">
        <v>44822</v>
      </c>
      <c r="I5759" s="71">
        <f t="shared" si="312"/>
        <v>13</v>
      </c>
      <c r="J5759" s="72" t="s">
        <v>178</v>
      </c>
      <c r="K5759" s="72" t="s">
        <v>2253</v>
      </c>
      <c r="L5759" s="73">
        <v>1</v>
      </c>
      <c r="M5759" s="73" t="s">
        <v>91</v>
      </c>
      <c r="N5759" s="68" t="str">
        <f>VLOOKUP(K5759,[1]人員授權表!D$3:G$249,4,0)</f>
        <v>無機</v>
      </c>
      <c r="O5759" s="70" t="s">
        <v>115</v>
      </c>
      <c r="P5759" s="67">
        <f t="shared" si="314"/>
        <v>44820</v>
      </c>
      <c r="Q5759" s="75" t="str">
        <f t="shared" si="313"/>
        <v>週五</v>
      </c>
      <c r="R5759" s="80">
        <v>44813</v>
      </c>
      <c r="AA5759" s="1"/>
    </row>
    <row r="5760" spans="2:27">
      <c r="B5760" s="66">
        <v>44803</v>
      </c>
      <c r="D5760" s="68" t="s">
        <v>50</v>
      </c>
      <c r="E5760" s="70" t="s">
        <v>82</v>
      </c>
      <c r="F5760" s="4" t="s">
        <v>2322</v>
      </c>
      <c r="G5760" s="67">
        <v>44809</v>
      </c>
      <c r="H5760" s="67">
        <v>44822</v>
      </c>
      <c r="I5760" s="71">
        <f t="shared" si="312"/>
        <v>13</v>
      </c>
      <c r="J5760" s="72" t="s">
        <v>164</v>
      </c>
      <c r="K5760" s="72" t="s">
        <v>146</v>
      </c>
      <c r="L5760" s="73">
        <v>1</v>
      </c>
      <c r="M5760" s="73" t="s">
        <v>91</v>
      </c>
      <c r="N5760" s="68" t="str">
        <f>VLOOKUP(K5760,[1]人員授權表!D$3:G$249,4,0)</f>
        <v>無機</v>
      </c>
      <c r="O5760" s="70" t="str">
        <f>IF(J5760=[1]人員授權表!$C$85,"Casper李羿勳",IF(J5760=[1]人員授權表!$C$188,"Iring陳俊明",IF(J5760=[1]人員授權表!$C$189,"Brian陳泓霖",VLOOKUP(K5760,[1]人員授權表!D$2:E$249,2,FALSE))))</f>
        <v>Jack劉念忻</v>
      </c>
      <c r="P5760" s="67">
        <f t="shared" si="314"/>
        <v>44820</v>
      </c>
      <c r="Q5760" s="75" t="str">
        <f t="shared" si="313"/>
        <v>週五</v>
      </c>
      <c r="R5760" s="80">
        <v>44818</v>
      </c>
      <c r="AA5760" s="1"/>
    </row>
    <row r="5761" spans="2:28">
      <c r="B5761" s="66">
        <v>44803</v>
      </c>
      <c r="D5761" s="68" t="s">
        <v>50</v>
      </c>
      <c r="E5761" s="70" t="s">
        <v>82</v>
      </c>
      <c r="F5761" s="4" t="s">
        <v>2322</v>
      </c>
      <c r="G5761" s="67">
        <v>44809</v>
      </c>
      <c r="H5761" s="67">
        <v>44822</v>
      </c>
      <c r="I5761" s="71">
        <f t="shared" si="312"/>
        <v>13</v>
      </c>
      <c r="J5761" s="72" t="s">
        <v>125</v>
      </c>
      <c r="K5761" s="72" t="s">
        <v>144</v>
      </c>
      <c r="L5761" s="73">
        <v>1</v>
      </c>
      <c r="M5761" s="73" t="s">
        <v>91</v>
      </c>
      <c r="N5761" s="68" t="str">
        <f>VLOOKUP(K5761,[1]人員授權表!D$3:G$249,4,0)</f>
        <v>有機</v>
      </c>
      <c r="O5761" s="70" t="str">
        <f>IF(J5761=[1]人員授權表!$C$85,"Casper李羿勳",IF(J5761=[1]人員授權表!$C$188,"Iring陳俊明",IF(J5761=[1]人員授權表!$C$189,"Brian陳泓霖",VLOOKUP(K5761,[1]人員授權表!D$2:E$249,2,FALSE))))</f>
        <v>Lucy黃詩婷</v>
      </c>
      <c r="P5761" s="67">
        <f t="shared" si="314"/>
        <v>44820</v>
      </c>
      <c r="Q5761" s="75" t="str">
        <f t="shared" si="313"/>
        <v>週五</v>
      </c>
      <c r="R5761" s="80">
        <v>44813</v>
      </c>
      <c r="AA5761" s="1"/>
    </row>
    <row r="5762" spans="2:28">
      <c r="B5762" s="66">
        <v>44809</v>
      </c>
      <c r="D5762" s="68" t="s">
        <v>50</v>
      </c>
      <c r="E5762" s="70" t="s">
        <v>879</v>
      </c>
      <c r="F5762" s="4" t="s">
        <v>2323</v>
      </c>
      <c r="G5762" s="67">
        <v>44809</v>
      </c>
      <c r="H5762" s="67">
        <v>44822</v>
      </c>
      <c r="I5762" s="71">
        <f t="shared" si="312"/>
        <v>13</v>
      </c>
      <c r="J5762" s="72" t="s">
        <v>139</v>
      </c>
      <c r="K5762" s="72" t="s">
        <v>140</v>
      </c>
      <c r="L5762" s="73">
        <v>2</v>
      </c>
      <c r="M5762" s="73" t="s">
        <v>91</v>
      </c>
      <c r="N5762" s="68" t="str">
        <f>VLOOKUP(K5762,[1]人員授權表!D$3:G$249,4,0)</f>
        <v>無機</v>
      </c>
      <c r="O5762" s="70" t="str">
        <f>IF(J5762=[1]人員授權表!$C$85,"Casper李羿勳",IF(J5762=[1]人員授權表!$C$188,"Iring陳俊明",IF(J5762=[1]人員授權表!$C$189,"Brian陳泓霖",VLOOKUP(K5762,[1]人員授權表!D$2:E$249,2,FALSE))))</f>
        <v>Brian陳泓霖</v>
      </c>
      <c r="P5762" s="67">
        <f t="shared" si="314"/>
        <v>44820</v>
      </c>
      <c r="Q5762" s="75" t="str">
        <f t="shared" si="313"/>
        <v>週五</v>
      </c>
      <c r="R5762" s="80">
        <v>44812</v>
      </c>
      <c r="AA5762" s="102">
        <v>15</v>
      </c>
      <c r="AB5762" s="103" t="s">
        <v>1955</v>
      </c>
    </row>
    <row r="5763" spans="2:28">
      <c r="B5763" s="66">
        <v>44809</v>
      </c>
      <c r="D5763" s="68" t="s">
        <v>50</v>
      </c>
      <c r="E5763" s="70" t="s">
        <v>879</v>
      </c>
      <c r="F5763" s="4" t="s">
        <v>2323</v>
      </c>
      <c r="G5763" s="67">
        <v>44809</v>
      </c>
      <c r="H5763" s="67">
        <v>44822</v>
      </c>
      <c r="I5763" s="71">
        <f t="shared" si="312"/>
        <v>13</v>
      </c>
      <c r="J5763" s="72" t="s">
        <v>148</v>
      </c>
      <c r="K5763" s="72" t="s">
        <v>1525</v>
      </c>
      <c r="L5763" s="73">
        <v>2</v>
      </c>
      <c r="M5763" s="73" t="s">
        <v>91</v>
      </c>
      <c r="N5763" s="68" t="str">
        <f>VLOOKUP(K5763,[1]人員授權表!D$3:G$249,4,0)</f>
        <v>無機</v>
      </c>
      <c r="O5763" s="70" t="str">
        <f>IF(J5763=[1]人員授權表!$C$85,"Casper李羿勳",IF(J5763=[1]人員授權表!$C$188,"Iring陳俊明",IF(J5763=[1]人員授權表!$C$189,"Brian陳泓霖",VLOOKUP(K5763,[1]人員授權表!D$2:E$249,2,FALSE))))</f>
        <v>Vicky游崴涵</v>
      </c>
      <c r="P5763" s="67">
        <f t="shared" si="314"/>
        <v>44820</v>
      </c>
      <c r="Q5763" s="75" t="str">
        <f t="shared" si="313"/>
        <v>週五</v>
      </c>
      <c r="R5763" s="80">
        <v>44812</v>
      </c>
      <c r="AA5763" s="102">
        <v>15</v>
      </c>
      <c r="AB5763" s="103" t="s">
        <v>1955</v>
      </c>
    </row>
    <row r="5764" spans="2:28">
      <c r="B5764" s="66">
        <v>44809</v>
      </c>
      <c r="D5764" s="68" t="s">
        <v>50</v>
      </c>
      <c r="E5764" s="70" t="s">
        <v>879</v>
      </c>
      <c r="F5764" s="4" t="s">
        <v>2323</v>
      </c>
      <c r="G5764" s="67">
        <v>44809</v>
      </c>
      <c r="H5764" s="67">
        <v>44822</v>
      </c>
      <c r="I5764" s="71">
        <f t="shared" si="312"/>
        <v>13</v>
      </c>
      <c r="J5764" s="72" t="s">
        <v>137</v>
      </c>
      <c r="K5764" s="72" t="s">
        <v>1049</v>
      </c>
      <c r="L5764" s="73">
        <v>2</v>
      </c>
      <c r="M5764" s="73" t="s">
        <v>91</v>
      </c>
      <c r="N5764" s="68" t="str">
        <f>VLOOKUP(K5764,[1]人員授權表!D$3:G$249,4,0)</f>
        <v>無機</v>
      </c>
      <c r="O5764" s="70" t="s">
        <v>99</v>
      </c>
      <c r="P5764" s="67">
        <f t="shared" si="314"/>
        <v>44820</v>
      </c>
      <c r="Q5764" s="75" t="str">
        <f t="shared" si="313"/>
        <v>週五</v>
      </c>
      <c r="R5764" s="80">
        <v>44823</v>
      </c>
      <c r="S5764" s="85">
        <v>44823</v>
      </c>
      <c r="T5764" s="70">
        <v>1</v>
      </c>
      <c r="AA5764" s="102">
        <v>15</v>
      </c>
      <c r="AB5764" s="103" t="s">
        <v>1955</v>
      </c>
    </row>
    <row r="5765" spans="2:28">
      <c r="B5765" s="66">
        <v>44817</v>
      </c>
      <c r="D5765" s="68" t="s">
        <v>50</v>
      </c>
      <c r="E5765" s="70" t="s">
        <v>1418</v>
      </c>
      <c r="F5765" s="4" t="s">
        <v>2324</v>
      </c>
      <c r="G5765" s="67">
        <v>44816</v>
      </c>
      <c r="H5765" s="67">
        <v>44823</v>
      </c>
      <c r="I5765" s="71">
        <f t="shared" si="312"/>
        <v>7</v>
      </c>
      <c r="J5765" s="72" t="s">
        <v>102</v>
      </c>
      <c r="K5765" s="72" t="s">
        <v>103</v>
      </c>
      <c r="L5765" s="73">
        <v>1</v>
      </c>
      <c r="M5765" s="73" t="s">
        <v>108</v>
      </c>
      <c r="N5765" s="68" t="str">
        <f>VLOOKUP(K5765,[1]人員授權表!D$3:G$249,4,0)</f>
        <v>無機</v>
      </c>
      <c r="O5765" s="70" t="s">
        <v>191</v>
      </c>
      <c r="P5765" s="67">
        <f>H5765-1</f>
        <v>44822</v>
      </c>
      <c r="Q5765" s="75" t="str">
        <f t="shared" si="313"/>
        <v>週日</v>
      </c>
      <c r="R5765" s="80">
        <v>44819</v>
      </c>
      <c r="AA5765" s="102">
        <v>15</v>
      </c>
      <c r="AB5765" s="123" t="s">
        <v>2325</v>
      </c>
    </row>
    <row r="5766" spans="2:28">
      <c r="B5766" s="66">
        <v>44816</v>
      </c>
      <c r="D5766" s="68" t="s">
        <v>50</v>
      </c>
      <c r="E5766" s="70" t="s">
        <v>1418</v>
      </c>
      <c r="F5766" s="4" t="s">
        <v>2326</v>
      </c>
      <c r="G5766" s="67">
        <v>44812</v>
      </c>
      <c r="H5766" s="67">
        <v>44823</v>
      </c>
      <c r="I5766" s="71">
        <f t="shared" si="312"/>
        <v>11</v>
      </c>
      <c r="J5766" s="72" t="s">
        <v>102</v>
      </c>
      <c r="K5766" s="72" t="s">
        <v>103</v>
      </c>
      <c r="L5766" s="73">
        <v>1</v>
      </c>
      <c r="M5766" s="73" t="s">
        <v>108</v>
      </c>
      <c r="N5766" s="68" t="str">
        <f>VLOOKUP(K5766,[1]人員授權表!D$3:G$249,4,0)</f>
        <v>無機</v>
      </c>
      <c r="O5766" s="70" t="s">
        <v>191</v>
      </c>
      <c r="P5766" s="67">
        <f>H5766-1</f>
        <v>44822</v>
      </c>
      <c r="Q5766" s="75" t="str">
        <f t="shared" si="313"/>
        <v>週日</v>
      </c>
      <c r="R5766" s="80">
        <v>44819</v>
      </c>
      <c r="AA5766" s="102">
        <v>15</v>
      </c>
      <c r="AB5766" s="123" t="s">
        <v>2325</v>
      </c>
    </row>
    <row r="5767" spans="2:28">
      <c r="B5767" s="66">
        <v>44798</v>
      </c>
      <c r="D5767" s="68" t="s">
        <v>50</v>
      </c>
      <c r="E5767" s="70" t="s">
        <v>82</v>
      </c>
      <c r="F5767" s="70" t="s">
        <v>2327</v>
      </c>
      <c r="G5767" s="67">
        <v>44809</v>
      </c>
      <c r="H5767" s="67">
        <v>44823</v>
      </c>
      <c r="I5767" s="71">
        <f t="shared" ref="I5767:I5830" si="315">_xlfn.DAYS(H5767,G5767)</f>
        <v>14</v>
      </c>
      <c r="J5767" s="72" t="s">
        <v>139</v>
      </c>
      <c r="K5767" s="72" t="s">
        <v>140</v>
      </c>
      <c r="L5767" s="73">
        <v>1</v>
      </c>
      <c r="M5767" s="73" t="s">
        <v>322</v>
      </c>
      <c r="N5767" s="68" t="str">
        <f>VLOOKUP(K5767,[1]人員授權表!D$3:G$249,4,0)</f>
        <v>無機</v>
      </c>
      <c r="O5767" s="70" t="str">
        <f>IF(J5767=[1]人員授權表!$C$85,"Casper李羿勳",IF(J5767=[1]人員授權表!$C$188,"Iring陳俊明",IF(J5767=[1]人員授權表!$C$189,"Brian陳泓霖",VLOOKUP(K5767,[1]人員授權表!D$2:E$249,2,FALSE))))</f>
        <v>Brian陳泓霖</v>
      </c>
      <c r="P5767" s="67">
        <f t="shared" ref="P5767:P5798" si="316">H5767-2</f>
        <v>44821</v>
      </c>
      <c r="Q5767" s="75" t="str">
        <f t="shared" ref="Q5767:Q5830" si="317">TEXT(P5767,"aaa")</f>
        <v>週六</v>
      </c>
      <c r="R5767" s="80">
        <v>44812</v>
      </c>
      <c r="AA5767" s="1"/>
    </row>
    <row r="5768" spans="2:28">
      <c r="B5768" s="66">
        <v>44798</v>
      </c>
      <c r="D5768" s="68" t="s">
        <v>50</v>
      </c>
      <c r="E5768" s="70" t="s">
        <v>82</v>
      </c>
      <c r="F5768" s="70" t="s">
        <v>2327</v>
      </c>
      <c r="G5768" s="67">
        <v>44809</v>
      </c>
      <c r="H5768" s="67">
        <v>44823</v>
      </c>
      <c r="I5768" s="71">
        <f t="shared" si="315"/>
        <v>14</v>
      </c>
      <c r="J5768" s="72" t="s">
        <v>269</v>
      </c>
      <c r="K5768" s="72" t="s">
        <v>270</v>
      </c>
      <c r="L5768" s="73">
        <v>1</v>
      </c>
      <c r="M5768" s="73" t="s">
        <v>322</v>
      </c>
      <c r="N5768" s="68" t="str">
        <f>VLOOKUP(K5768,[1]人員授權表!D$3:G$249,4,0)</f>
        <v>無機</v>
      </c>
      <c r="O5768" s="70" t="str">
        <f>IF(J5768=[1]人員授權表!$C$85,"Casper李羿勳",IF(J5768=[1]人員授權表!$C$188,"Iring陳俊明",IF(J5768=[1]人員授權表!$C$189,"Brian陳泓霖",VLOOKUP(K5768,[1]人員授權表!D$2:E$249,2,FALSE))))</f>
        <v>George陳志昇&amp;Vicky游崴涵</v>
      </c>
      <c r="P5768" s="67">
        <f t="shared" si="316"/>
        <v>44821</v>
      </c>
      <c r="Q5768" s="75" t="str">
        <f t="shared" si="317"/>
        <v>週六</v>
      </c>
      <c r="R5768" s="80">
        <v>44816</v>
      </c>
      <c r="AA5768" s="1"/>
    </row>
    <row r="5769" spans="2:28">
      <c r="B5769" s="66">
        <v>44798</v>
      </c>
      <c r="D5769" s="68" t="s">
        <v>50</v>
      </c>
      <c r="E5769" s="70" t="s">
        <v>82</v>
      </c>
      <c r="F5769" s="70" t="s">
        <v>2327</v>
      </c>
      <c r="G5769" s="67">
        <v>44809</v>
      </c>
      <c r="H5769" s="67">
        <v>44823</v>
      </c>
      <c r="I5769" s="71">
        <f t="shared" si="315"/>
        <v>14</v>
      </c>
      <c r="J5769" s="72" t="s">
        <v>137</v>
      </c>
      <c r="K5769" s="72" t="s">
        <v>138</v>
      </c>
      <c r="L5769" s="73">
        <v>1</v>
      </c>
      <c r="M5769" s="73" t="s">
        <v>322</v>
      </c>
      <c r="N5769" s="68" t="str">
        <f>VLOOKUP(K5769,[1]人員授權表!D$3:G$249,4,0)</f>
        <v>無機</v>
      </c>
      <c r="O5769" s="70" t="str">
        <f>IF(J5769=[1]人員授權表!$C$85,"Casper李羿勳",IF(J5769=[1]人員授權表!$C$188,"Iring陳俊明",IF(J5769=[1]人員授權表!$C$189,"Brian陳泓霖",VLOOKUP(K5769,[1]人員授權表!D$2:E$249,2,FALSE))))</f>
        <v>Jack劉念忻</v>
      </c>
      <c r="P5769" s="67">
        <f t="shared" si="316"/>
        <v>44821</v>
      </c>
      <c r="Q5769" s="75" t="str">
        <f t="shared" si="317"/>
        <v>週六</v>
      </c>
      <c r="R5769" s="80">
        <v>44823</v>
      </c>
      <c r="S5769" s="85">
        <v>44823</v>
      </c>
      <c r="T5769" s="70">
        <v>1</v>
      </c>
      <c r="AA5769" s="1"/>
    </row>
    <row r="5770" spans="2:28">
      <c r="B5770" s="66">
        <v>44798</v>
      </c>
      <c r="D5770" s="68" t="s">
        <v>50</v>
      </c>
      <c r="E5770" s="70" t="s">
        <v>82</v>
      </c>
      <c r="F5770" s="70" t="s">
        <v>2327</v>
      </c>
      <c r="G5770" s="67">
        <v>44809</v>
      </c>
      <c r="H5770" s="67">
        <v>44823</v>
      </c>
      <c r="I5770" s="71">
        <f t="shared" si="315"/>
        <v>14</v>
      </c>
      <c r="J5770" s="72" t="s">
        <v>148</v>
      </c>
      <c r="K5770" s="72" t="s">
        <v>1525</v>
      </c>
      <c r="L5770" s="73">
        <v>1</v>
      </c>
      <c r="M5770" s="73" t="s">
        <v>322</v>
      </c>
      <c r="N5770" s="68" t="str">
        <f>VLOOKUP(K5770,[1]人員授權表!D$3:G$249,4,0)</f>
        <v>無機</v>
      </c>
      <c r="O5770" s="70" t="str">
        <f>IF(J5770=[1]人員授權表!$C$85,"Casper李羿勳",IF(J5770=[1]人員授權表!$C$188,"Iring陳俊明",IF(J5770=[1]人員授權表!$C$189,"Brian陳泓霖",VLOOKUP(K5770,[1]人員授權表!D$2:E$249,2,FALSE))))</f>
        <v>Vicky游崴涵</v>
      </c>
      <c r="P5770" s="67">
        <f t="shared" si="316"/>
        <v>44821</v>
      </c>
      <c r="Q5770" s="75" t="str">
        <f t="shared" si="317"/>
        <v>週六</v>
      </c>
      <c r="R5770" s="80">
        <v>44819</v>
      </c>
      <c r="AA5770" s="1"/>
    </row>
    <row r="5771" spans="2:28">
      <c r="B5771" s="66">
        <v>44803</v>
      </c>
      <c r="C5771" s="67">
        <v>44809</v>
      </c>
      <c r="D5771" s="68" t="s">
        <v>50</v>
      </c>
      <c r="E5771" s="70" t="s">
        <v>82</v>
      </c>
      <c r="F5771" s="4" t="s">
        <v>2328</v>
      </c>
      <c r="G5771" s="67">
        <v>44805</v>
      </c>
      <c r="H5771" s="101">
        <v>44823</v>
      </c>
      <c r="I5771" s="71">
        <f t="shared" si="315"/>
        <v>18</v>
      </c>
      <c r="J5771" s="72" t="s">
        <v>173</v>
      </c>
      <c r="K5771" s="72" t="s">
        <v>386</v>
      </c>
      <c r="L5771" s="73">
        <v>10</v>
      </c>
      <c r="M5771" s="73" t="s">
        <v>104</v>
      </c>
      <c r="N5771" s="68" t="str">
        <f>VLOOKUP(K5771,[1]人員授權表!D$3:G$249,4,0)</f>
        <v>有機</v>
      </c>
      <c r="O5771" s="70" t="str">
        <f>IF(J5771=[1]人員授權表!$C$85,"Casper李羿勳",IF(J5771=[1]人員授權表!$C$188,"Iring陳俊明",IF(J5771=[1]人員授權表!$C$189,"Brian陳泓霖",VLOOKUP(K5771,[1]人員授權表!D$2:E$249,2,FALSE))))</f>
        <v>Una林庭瑄</v>
      </c>
      <c r="P5771" s="67">
        <f t="shared" si="316"/>
        <v>44821</v>
      </c>
      <c r="Q5771" s="75" t="str">
        <f t="shared" si="317"/>
        <v>週六</v>
      </c>
      <c r="R5771" s="80">
        <v>44819</v>
      </c>
      <c r="AA5771" s="1"/>
    </row>
    <row r="5772" spans="2:28">
      <c r="B5772" s="66">
        <v>44775</v>
      </c>
      <c r="D5772" s="68" t="s">
        <v>50</v>
      </c>
      <c r="E5772" s="70" t="s">
        <v>51</v>
      </c>
      <c r="F5772" s="70" t="s">
        <v>2329</v>
      </c>
      <c r="G5772" s="67">
        <v>44810</v>
      </c>
      <c r="H5772" s="67">
        <v>44823</v>
      </c>
      <c r="I5772" s="71">
        <f t="shared" si="315"/>
        <v>13</v>
      </c>
      <c r="J5772" s="72" t="s">
        <v>490</v>
      </c>
      <c r="K5772" s="72" t="s">
        <v>182</v>
      </c>
      <c r="L5772" s="73">
        <v>4</v>
      </c>
      <c r="M5772" s="73" t="s">
        <v>584</v>
      </c>
      <c r="N5772" s="68" t="str">
        <f>VLOOKUP(K5772,[1]人員授權表!D$3:G$249,4,0)</f>
        <v>有機</v>
      </c>
      <c r="O5772" s="70" t="str">
        <f>IF(J5772=[1]人員授權表!$C$85,"Casper李羿勳",IF(J5772=[1]人員授權表!$C$188,"Iring陳俊明",IF(J5772=[1]人員授權表!$C$189,"Brian陳泓霖",VLOOKUP(K5772,[1]人員授權表!D$2:E$249,2,FALSE))))</f>
        <v>Sara王淑玲</v>
      </c>
      <c r="P5772" s="67">
        <f t="shared" si="316"/>
        <v>44821</v>
      </c>
      <c r="Q5772" s="75" t="str">
        <f t="shared" si="317"/>
        <v>週六</v>
      </c>
      <c r="R5772" s="80">
        <v>44819</v>
      </c>
      <c r="AA5772" s="1"/>
    </row>
    <row r="5773" spans="2:28">
      <c r="B5773" s="66">
        <v>44775</v>
      </c>
      <c r="D5773" s="68" t="s">
        <v>50</v>
      </c>
      <c r="E5773" s="70" t="s">
        <v>51</v>
      </c>
      <c r="F5773" s="70" t="s">
        <v>2329</v>
      </c>
      <c r="G5773" s="67">
        <v>44810</v>
      </c>
      <c r="H5773" s="67">
        <v>44823</v>
      </c>
      <c r="I5773" s="71">
        <f t="shared" si="315"/>
        <v>13</v>
      </c>
      <c r="J5773" s="72" t="s">
        <v>139</v>
      </c>
      <c r="K5773" s="72" t="s">
        <v>140</v>
      </c>
      <c r="L5773" s="73">
        <v>4</v>
      </c>
      <c r="M5773" s="73" t="s">
        <v>104</v>
      </c>
      <c r="N5773" s="68" t="str">
        <f>VLOOKUP(K5773,[1]人員授權表!D$3:G$249,4,0)</f>
        <v>無機</v>
      </c>
      <c r="O5773" s="70" t="str">
        <f>IF(J5773=[1]人員授權表!$C$85,"Casper李羿勳",IF(J5773=[1]人員授權表!$C$188,"Iring陳俊明",IF(J5773=[1]人員授權表!$C$189,"Brian陳泓霖",VLOOKUP(K5773,[1]人員授權表!D$2:E$249,2,FALSE))))</f>
        <v>Brian陳泓霖</v>
      </c>
      <c r="P5773" s="67">
        <f t="shared" si="316"/>
        <v>44821</v>
      </c>
      <c r="Q5773" s="75" t="str">
        <f t="shared" si="317"/>
        <v>週六</v>
      </c>
      <c r="R5773" s="80">
        <v>44817</v>
      </c>
      <c r="AA5773" s="1"/>
    </row>
    <row r="5774" spans="2:28">
      <c r="B5774" s="66">
        <v>44775</v>
      </c>
      <c r="D5774" s="68" t="s">
        <v>50</v>
      </c>
      <c r="E5774" s="70" t="s">
        <v>51</v>
      </c>
      <c r="F5774" s="70" t="s">
        <v>2329</v>
      </c>
      <c r="G5774" s="67">
        <v>44810</v>
      </c>
      <c r="H5774" s="67">
        <v>44823</v>
      </c>
      <c r="I5774" s="71">
        <f t="shared" si="315"/>
        <v>13</v>
      </c>
      <c r="J5774" s="72" t="s">
        <v>491</v>
      </c>
      <c r="K5774" s="72" t="s">
        <v>187</v>
      </c>
      <c r="L5774" s="73">
        <v>2</v>
      </c>
      <c r="M5774" s="73" t="s">
        <v>104</v>
      </c>
      <c r="N5774" s="68" t="str">
        <f>VLOOKUP(K5774,[1]人員授權表!D$3:G$249,4,0)</f>
        <v>無機</v>
      </c>
      <c r="O5774" s="70" t="str">
        <f>IF(J5774=[1]人員授權表!$C$85,"Casper李羿勳",IF(J5774=[1]人員授權表!$C$188,"Iring陳俊明",IF(J5774=[1]人員授權表!$C$189,"Brian陳泓霖",VLOOKUP(K5774,[1]人員授權表!D$2:E$249,2,FALSE))))</f>
        <v>Ruby黃家蓁</v>
      </c>
      <c r="P5774" s="67">
        <f t="shared" si="316"/>
        <v>44821</v>
      </c>
      <c r="Q5774" s="75" t="str">
        <f t="shared" si="317"/>
        <v>週六</v>
      </c>
      <c r="R5774" s="80">
        <v>44820</v>
      </c>
      <c r="AA5774" s="1"/>
    </row>
    <row r="5775" spans="2:28">
      <c r="B5775" s="66">
        <v>44775</v>
      </c>
      <c r="D5775" s="68" t="s">
        <v>50</v>
      </c>
      <c r="E5775" s="70" t="s">
        <v>51</v>
      </c>
      <c r="F5775" s="70" t="s">
        <v>2329</v>
      </c>
      <c r="G5775" s="67">
        <v>44810</v>
      </c>
      <c r="H5775" s="67">
        <v>44823</v>
      </c>
      <c r="I5775" s="71">
        <f t="shared" si="315"/>
        <v>13</v>
      </c>
      <c r="J5775" s="72" t="s">
        <v>97</v>
      </c>
      <c r="K5775" s="72" t="s">
        <v>187</v>
      </c>
      <c r="L5775" s="73">
        <v>4</v>
      </c>
      <c r="M5775" s="73" t="s">
        <v>104</v>
      </c>
      <c r="N5775" s="68" t="str">
        <f>VLOOKUP(K5775,[1]人員授權表!D$3:G$249,4,0)</f>
        <v>無機</v>
      </c>
      <c r="O5775" s="70" t="str">
        <f>IF(J5775=[1]人員授權表!$C$85,"Casper李羿勳",IF(J5775=[1]人員授權表!$C$188,"Iring陳俊明",IF(J5775=[1]人員授權表!$C$189,"Brian陳泓霖",VLOOKUP(K5775,[1]人員授權表!D$2:E$249,2,FALSE))))</f>
        <v>Ruby黃家蓁</v>
      </c>
      <c r="P5775" s="67">
        <f t="shared" si="316"/>
        <v>44821</v>
      </c>
      <c r="Q5775" s="75" t="str">
        <f t="shared" si="317"/>
        <v>週六</v>
      </c>
      <c r="R5775" s="80">
        <v>44820</v>
      </c>
      <c r="AA5775" s="1"/>
    </row>
    <row r="5776" spans="2:28">
      <c r="B5776" s="66">
        <v>44775</v>
      </c>
      <c r="D5776" s="68" t="s">
        <v>50</v>
      </c>
      <c r="E5776" s="70" t="s">
        <v>51</v>
      </c>
      <c r="F5776" s="70" t="s">
        <v>2329</v>
      </c>
      <c r="G5776" s="67">
        <v>44810</v>
      </c>
      <c r="H5776" s="67">
        <v>44823</v>
      </c>
      <c r="I5776" s="71">
        <f t="shared" si="315"/>
        <v>13</v>
      </c>
      <c r="J5776" s="72" t="s">
        <v>492</v>
      </c>
      <c r="K5776" s="72" t="s">
        <v>187</v>
      </c>
      <c r="L5776" s="73">
        <v>4</v>
      </c>
      <c r="M5776" s="73" t="s">
        <v>104</v>
      </c>
      <c r="N5776" s="68" t="str">
        <f>VLOOKUP(K5776,[1]人員授權表!D$3:G$249,4,0)</f>
        <v>無機</v>
      </c>
      <c r="O5776" s="70" t="str">
        <f>IF(J5776=[1]人員授權表!$C$85,"Casper李羿勳",IF(J5776=[1]人員授權表!$C$188,"Iring陳俊明",IF(J5776=[1]人員授權表!$C$189,"Brian陳泓霖",VLOOKUP(K5776,[1]人員授權表!D$2:E$249,2,FALSE))))</f>
        <v>Ruby黃家蓁</v>
      </c>
      <c r="P5776" s="67">
        <f t="shared" si="316"/>
        <v>44821</v>
      </c>
      <c r="Q5776" s="75" t="str">
        <f t="shared" si="317"/>
        <v>週六</v>
      </c>
      <c r="R5776" s="80">
        <v>44820</v>
      </c>
      <c r="AA5776" s="1"/>
    </row>
    <row r="5777" spans="2:28">
      <c r="B5777" s="66">
        <v>44775</v>
      </c>
      <c r="D5777" s="68" t="s">
        <v>50</v>
      </c>
      <c r="E5777" s="70" t="s">
        <v>51</v>
      </c>
      <c r="F5777" s="70" t="s">
        <v>2329</v>
      </c>
      <c r="G5777" s="67">
        <v>44810</v>
      </c>
      <c r="H5777" s="67">
        <v>44823</v>
      </c>
      <c r="I5777" s="71">
        <f t="shared" si="315"/>
        <v>13</v>
      </c>
      <c r="J5777" s="72" t="s">
        <v>133</v>
      </c>
      <c r="K5777" s="72" t="s">
        <v>187</v>
      </c>
      <c r="L5777" s="73">
        <v>4</v>
      </c>
      <c r="M5777" s="73" t="s">
        <v>104</v>
      </c>
      <c r="N5777" s="68" t="str">
        <f>VLOOKUP(K5777,[1]人員授權表!D$3:G$249,4,0)</f>
        <v>無機</v>
      </c>
      <c r="O5777" s="70" t="str">
        <f>IF(J5777=[1]人員授權表!$C$85,"Casper李羿勳",IF(J5777=[1]人員授權表!$C$188,"Iring陳俊明",IF(J5777=[1]人員授權表!$C$189,"Brian陳泓霖",VLOOKUP(K5777,[1]人員授權表!D$2:E$249,2,FALSE))))</f>
        <v>Ruby黃家蓁</v>
      </c>
      <c r="P5777" s="67">
        <f t="shared" si="316"/>
        <v>44821</v>
      </c>
      <c r="Q5777" s="75" t="str">
        <f t="shared" si="317"/>
        <v>週六</v>
      </c>
      <c r="R5777" s="80">
        <v>44820</v>
      </c>
      <c r="AA5777" s="1"/>
    </row>
    <row r="5778" spans="2:28">
      <c r="B5778" s="66">
        <v>44775</v>
      </c>
      <c r="D5778" s="68" t="s">
        <v>50</v>
      </c>
      <c r="E5778" s="70" t="s">
        <v>51</v>
      </c>
      <c r="F5778" s="70" t="s">
        <v>2329</v>
      </c>
      <c r="G5778" s="67">
        <v>44810</v>
      </c>
      <c r="H5778" s="67">
        <v>44823</v>
      </c>
      <c r="I5778" s="71">
        <f t="shared" si="315"/>
        <v>13</v>
      </c>
      <c r="J5778" s="72" t="s">
        <v>192</v>
      </c>
      <c r="K5778" s="72" t="s">
        <v>187</v>
      </c>
      <c r="L5778" s="73">
        <v>4</v>
      </c>
      <c r="M5778" s="73" t="s">
        <v>104</v>
      </c>
      <c r="N5778" s="68" t="str">
        <f>VLOOKUP(K5778,[1]人員授權表!D$3:G$249,4,0)</f>
        <v>無機</v>
      </c>
      <c r="O5778" s="70" t="str">
        <f>IF(J5778=[1]人員授權表!$C$85,"Casper李羿勳",IF(J5778=[1]人員授權表!$C$188,"Iring陳俊明",IF(J5778=[1]人員授權表!$C$189,"Brian陳泓霖",VLOOKUP(K5778,[1]人員授權表!D$2:E$249,2,FALSE))))</f>
        <v>Ruby黃家蓁</v>
      </c>
      <c r="P5778" s="67">
        <f t="shared" si="316"/>
        <v>44821</v>
      </c>
      <c r="Q5778" s="75" t="str">
        <f t="shared" si="317"/>
        <v>週六</v>
      </c>
      <c r="R5778" s="80">
        <v>44820</v>
      </c>
      <c r="AA5778" s="1"/>
    </row>
    <row r="5779" spans="2:28">
      <c r="B5779" s="66">
        <v>44775</v>
      </c>
      <c r="D5779" s="68" t="s">
        <v>50</v>
      </c>
      <c r="E5779" s="70" t="s">
        <v>51</v>
      </c>
      <c r="F5779" s="70" t="s">
        <v>2329</v>
      </c>
      <c r="G5779" s="67">
        <v>44810</v>
      </c>
      <c r="H5779" s="67">
        <v>44823</v>
      </c>
      <c r="I5779" s="71">
        <f t="shared" si="315"/>
        <v>13</v>
      </c>
      <c r="J5779" s="72" t="s">
        <v>340</v>
      </c>
      <c r="K5779" s="72" t="s">
        <v>187</v>
      </c>
      <c r="L5779" s="73">
        <v>4</v>
      </c>
      <c r="M5779" s="73" t="s">
        <v>104</v>
      </c>
      <c r="N5779" s="68" t="str">
        <f>VLOOKUP(K5779,[1]人員授權表!D$3:G$249,4,0)</f>
        <v>無機</v>
      </c>
      <c r="O5779" s="70" t="str">
        <f>IF(J5779=[1]人員授權表!$C$85,"Casper李羿勳",IF(J5779=[1]人員授權表!$C$188,"Iring陳俊明",IF(J5779=[1]人員授權表!$C$189,"Brian陳泓霖",VLOOKUP(K5779,[1]人員授權表!D$2:E$249,2,FALSE))))</f>
        <v>Ruby黃家蓁</v>
      </c>
      <c r="P5779" s="67">
        <f t="shared" si="316"/>
        <v>44821</v>
      </c>
      <c r="Q5779" s="75" t="str">
        <f t="shared" si="317"/>
        <v>週六</v>
      </c>
      <c r="R5779" s="80">
        <v>44820</v>
      </c>
      <c r="AA5779" s="1"/>
    </row>
    <row r="5780" spans="2:28">
      <c r="B5780" s="66">
        <v>44775</v>
      </c>
      <c r="D5780" s="68" t="s">
        <v>50</v>
      </c>
      <c r="E5780" s="70" t="s">
        <v>51</v>
      </c>
      <c r="F5780" s="70" t="s">
        <v>2329</v>
      </c>
      <c r="G5780" s="67">
        <v>44810</v>
      </c>
      <c r="H5780" s="67">
        <v>44823</v>
      </c>
      <c r="I5780" s="71">
        <f t="shared" si="315"/>
        <v>13</v>
      </c>
      <c r="J5780" s="72" t="s">
        <v>299</v>
      </c>
      <c r="K5780" s="72" t="s">
        <v>187</v>
      </c>
      <c r="L5780" s="73">
        <v>2</v>
      </c>
      <c r="M5780" s="73" t="s">
        <v>104</v>
      </c>
      <c r="N5780" s="68" t="str">
        <f>VLOOKUP(K5780,[1]人員授權表!D$3:G$249,4,0)</f>
        <v>無機</v>
      </c>
      <c r="O5780" s="70" t="str">
        <f>IF(J5780=[1]人員授權表!$C$85,"Casper李羿勳",IF(J5780=[1]人員授權表!$C$188,"Iring陳俊明",IF(J5780=[1]人員授權表!$C$189,"Brian陳泓霖",VLOOKUP(K5780,[1]人員授權表!D$2:E$249,2,FALSE))))</f>
        <v>Ruby黃家蓁</v>
      </c>
      <c r="P5780" s="67">
        <f t="shared" si="316"/>
        <v>44821</v>
      </c>
      <c r="Q5780" s="75" t="str">
        <f t="shared" si="317"/>
        <v>週六</v>
      </c>
      <c r="R5780" s="80">
        <v>44820</v>
      </c>
      <c r="AA5780" s="1"/>
    </row>
    <row r="5781" spans="2:28">
      <c r="B5781" s="66">
        <v>44775</v>
      </c>
      <c r="D5781" s="68" t="s">
        <v>50</v>
      </c>
      <c r="E5781" s="70" t="s">
        <v>51</v>
      </c>
      <c r="F5781" s="70" t="s">
        <v>2329</v>
      </c>
      <c r="G5781" s="67">
        <v>44810</v>
      </c>
      <c r="H5781" s="67">
        <v>44823</v>
      </c>
      <c r="I5781" s="71">
        <f t="shared" si="315"/>
        <v>13</v>
      </c>
      <c r="J5781" s="72" t="s">
        <v>341</v>
      </c>
      <c r="K5781" s="72" t="s">
        <v>187</v>
      </c>
      <c r="L5781" s="73">
        <v>4</v>
      </c>
      <c r="M5781" s="73" t="s">
        <v>104</v>
      </c>
      <c r="N5781" s="68" t="str">
        <f>VLOOKUP(K5781,[1]人員授權表!D$3:G$249,4,0)</f>
        <v>無機</v>
      </c>
      <c r="O5781" s="70" t="str">
        <f>IF(J5781=[1]人員授權表!$C$85,"Casper李羿勳",IF(J5781=[1]人員授權表!$C$188,"Iring陳俊明",IF(J5781=[1]人員授權表!$C$189,"Brian陳泓霖",VLOOKUP(K5781,[1]人員授權表!D$2:E$249,2,FALSE))))</f>
        <v>Ruby黃家蓁</v>
      </c>
      <c r="P5781" s="67">
        <f t="shared" si="316"/>
        <v>44821</v>
      </c>
      <c r="Q5781" s="75" t="str">
        <f t="shared" si="317"/>
        <v>週六</v>
      </c>
      <c r="R5781" s="80">
        <v>44820</v>
      </c>
      <c r="AA5781" s="1"/>
    </row>
    <row r="5782" spans="2:28">
      <c r="B5782" s="66">
        <v>44775</v>
      </c>
      <c r="D5782" s="68" t="s">
        <v>50</v>
      </c>
      <c r="E5782" s="70" t="s">
        <v>51</v>
      </c>
      <c r="F5782" s="70" t="s">
        <v>2330</v>
      </c>
      <c r="G5782" s="67">
        <v>44810</v>
      </c>
      <c r="H5782" s="67">
        <v>44823</v>
      </c>
      <c r="I5782" s="71">
        <f t="shared" si="315"/>
        <v>13</v>
      </c>
      <c r="J5782" s="72" t="s">
        <v>288</v>
      </c>
      <c r="K5782" s="72" t="s">
        <v>289</v>
      </c>
      <c r="L5782" s="73">
        <v>4</v>
      </c>
      <c r="M5782" s="73" t="s">
        <v>104</v>
      </c>
      <c r="N5782" s="68" t="str">
        <f>VLOOKUP(K5782,[1]人員授權表!D$3:G$249,4,0)</f>
        <v>無機</v>
      </c>
      <c r="O5782" s="70" t="str">
        <f>IF(J5782=[1]人員授權表!$C$85,"Casper李羿勳",IF(J5782=[1]人員授權表!$C$188,"Iring陳俊明",IF(J5782=[1]人員授權表!$C$189,"Brian陳泓霖",VLOOKUP(K5782,[1]人員授權表!D$2:E$249,2,FALSE))))</f>
        <v>Jack劉念忻</v>
      </c>
      <c r="P5782" s="67">
        <f t="shared" si="316"/>
        <v>44821</v>
      </c>
      <c r="Q5782" s="75" t="str">
        <f t="shared" si="317"/>
        <v>週六</v>
      </c>
      <c r="R5782" s="80">
        <v>44818</v>
      </c>
      <c r="AA5782" s="1"/>
    </row>
    <row r="5783" spans="2:28">
      <c r="B5783" s="66">
        <v>44775</v>
      </c>
      <c r="D5783" s="68" t="s">
        <v>50</v>
      </c>
      <c r="E5783" s="70" t="s">
        <v>51</v>
      </c>
      <c r="F5783" s="70" t="s">
        <v>2329</v>
      </c>
      <c r="G5783" s="67">
        <v>44810</v>
      </c>
      <c r="H5783" s="67">
        <v>44823</v>
      </c>
      <c r="I5783" s="71">
        <f t="shared" si="315"/>
        <v>13</v>
      </c>
      <c r="J5783" s="72" t="s">
        <v>195</v>
      </c>
      <c r="K5783" s="72" t="s">
        <v>196</v>
      </c>
      <c r="L5783" s="73">
        <v>4</v>
      </c>
      <c r="M5783" s="73" t="s">
        <v>104</v>
      </c>
      <c r="N5783" s="68" t="str">
        <f>VLOOKUP(K5783,[1]人員授權表!D$3:G$249,4,0)</f>
        <v>無機</v>
      </c>
      <c r="O5783" s="70" t="str">
        <f>IF(J5783=[1]人員授權表!$C$85,"Casper李羿勳",IF(J5783=[1]人員授權表!$C$188,"Iring陳俊明",IF(J5783=[1]人員授權表!$C$189,"Brian陳泓霖",VLOOKUP(K5783,[1]人員授權表!D$2:E$249,2,FALSE))))</f>
        <v>Debby胡萱黛</v>
      </c>
      <c r="P5783" s="67">
        <f t="shared" si="316"/>
        <v>44821</v>
      </c>
      <c r="Q5783" s="75" t="str">
        <f t="shared" si="317"/>
        <v>週六</v>
      </c>
      <c r="R5783" s="80">
        <v>44819</v>
      </c>
      <c r="AA5783" s="1"/>
    </row>
    <row r="5784" spans="2:28">
      <c r="B5784" s="66">
        <v>44775</v>
      </c>
      <c r="D5784" s="68" t="s">
        <v>50</v>
      </c>
      <c r="E5784" s="70" t="s">
        <v>51</v>
      </c>
      <c r="F5784" s="70" t="s">
        <v>2329</v>
      </c>
      <c r="G5784" s="67">
        <v>44810</v>
      </c>
      <c r="H5784" s="67">
        <v>44823</v>
      </c>
      <c r="I5784" s="71">
        <f t="shared" si="315"/>
        <v>13</v>
      </c>
      <c r="J5784" s="72" t="s">
        <v>198</v>
      </c>
      <c r="K5784" s="72" t="s">
        <v>199</v>
      </c>
      <c r="L5784" s="73">
        <v>4</v>
      </c>
      <c r="M5784" s="73" t="s">
        <v>104</v>
      </c>
      <c r="N5784" s="68" t="str">
        <f>VLOOKUP(K5784,[1]人員授權表!D$3:G$249,4,0)</f>
        <v>無機</v>
      </c>
      <c r="O5784" s="70" t="str">
        <f>IF(J5784=[1]人員授權表!$C$85,"Casper李羿勳",IF(J5784=[1]人員授權表!$C$188,"Iring陳俊明",IF(J5784=[1]人員授權表!$C$189,"Brian陳泓霖",VLOOKUP(K5784,[1]人員授權表!D$2:E$249,2,FALSE))))</f>
        <v>Vicky游崴涵</v>
      </c>
      <c r="P5784" s="67">
        <f t="shared" si="316"/>
        <v>44821</v>
      </c>
      <c r="Q5784" s="75" t="str">
        <f t="shared" si="317"/>
        <v>週六</v>
      </c>
      <c r="R5784" s="80">
        <v>44812</v>
      </c>
      <c r="AA5784" s="1"/>
    </row>
    <row r="5785" spans="2:28">
      <c r="B5785" s="66">
        <v>44775</v>
      </c>
      <c r="D5785" s="68" t="s">
        <v>50</v>
      </c>
      <c r="E5785" s="70" t="s">
        <v>51</v>
      </c>
      <c r="F5785" s="70" t="s">
        <v>2329</v>
      </c>
      <c r="G5785" s="67">
        <v>44810</v>
      </c>
      <c r="H5785" s="67">
        <v>44823</v>
      </c>
      <c r="I5785" s="71">
        <f t="shared" si="315"/>
        <v>13</v>
      </c>
      <c r="J5785" s="72" t="s">
        <v>175</v>
      </c>
      <c r="K5785" s="72" t="s">
        <v>176</v>
      </c>
      <c r="L5785" s="73">
        <v>4</v>
      </c>
      <c r="M5785" s="73" t="s">
        <v>104</v>
      </c>
      <c r="N5785" s="68" t="str">
        <f>VLOOKUP(K5785,[1]人員授權表!D$3:G$249,4,0)</f>
        <v>無機</v>
      </c>
      <c r="O5785" s="70" t="s">
        <v>177</v>
      </c>
      <c r="P5785" s="67">
        <f t="shared" si="316"/>
        <v>44821</v>
      </c>
      <c r="Q5785" s="75" t="str">
        <f t="shared" si="317"/>
        <v>週六</v>
      </c>
      <c r="R5785" s="80">
        <v>44825</v>
      </c>
      <c r="S5785" s="85">
        <v>44825</v>
      </c>
      <c r="T5785" s="70">
        <v>1</v>
      </c>
      <c r="AA5785" s="1"/>
    </row>
    <row r="5786" spans="2:28">
      <c r="B5786" s="66">
        <v>44775</v>
      </c>
      <c r="D5786" s="68" t="s">
        <v>50</v>
      </c>
      <c r="E5786" s="70" t="s">
        <v>51</v>
      </c>
      <c r="F5786" s="70" t="s">
        <v>2329</v>
      </c>
      <c r="G5786" s="67">
        <v>44810</v>
      </c>
      <c r="H5786" s="67">
        <v>44823</v>
      </c>
      <c r="I5786" s="71">
        <f t="shared" si="315"/>
        <v>13</v>
      </c>
      <c r="J5786" s="72" t="s">
        <v>204</v>
      </c>
      <c r="K5786" s="72" t="s">
        <v>205</v>
      </c>
      <c r="L5786" s="73">
        <v>4</v>
      </c>
      <c r="M5786" s="73" t="s">
        <v>104</v>
      </c>
      <c r="N5786" s="68" t="str">
        <f>VLOOKUP(K5786,[1]人員授權表!D$3:G$249,4,0)</f>
        <v>無機</v>
      </c>
      <c r="O5786" s="70" t="str">
        <f>IF(J5786=[1]人員授權表!$C$85,"Casper李羿勳",IF(J5786=[1]人員授權表!$C$188,"Iring陳俊明",IF(J5786=[1]人員授權表!$C$189,"Brian陳泓霖",VLOOKUP(K5786,[1]人員授權表!D$2:E$249,2,FALSE))))</f>
        <v>Iring陳俊明</v>
      </c>
      <c r="P5786" s="67">
        <f t="shared" si="316"/>
        <v>44821</v>
      </c>
      <c r="Q5786" s="75" t="str">
        <f t="shared" si="317"/>
        <v>週六</v>
      </c>
      <c r="R5786" s="80">
        <v>44819</v>
      </c>
      <c r="AA5786" s="1"/>
    </row>
    <row r="5787" spans="2:28">
      <c r="B5787" s="66">
        <v>44775</v>
      </c>
      <c r="D5787" s="68" t="s">
        <v>50</v>
      </c>
      <c r="E5787" s="70" t="s">
        <v>51</v>
      </c>
      <c r="F5787" s="70" t="s">
        <v>2329</v>
      </c>
      <c r="G5787" s="67">
        <v>44810</v>
      </c>
      <c r="H5787" s="67">
        <v>44823</v>
      </c>
      <c r="I5787" s="71">
        <f t="shared" si="315"/>
        <v>13</v>
      </c>
      <c r="J5787" s="72" t="s">
        <v>141</v>
      </c>
      <c r="K5787" s="72" t="s">
        <v>142</v>
      </c>
      <c r="L5787" s="73">
        <v>4</v>
      </c>
      <c r="M5787" s="73" t="s">
        <v>104</v>
      </c>
      <c r="N5787" s="68" t="str">
        <f>VLOOKUP(K5787,[1]人員授權表!D$3:G$249,4,0)</f>
        <v>無機</v>
      </c>
      <c r="O5787" s="70" t="str">
        <f>IF(J5787=[1]人員授權表!$C$85,"Casper李羿勳",IF(J5787=[1]人員授權表!$C$188,"Iring陳俊明",IF(J5787=[1]人員授權表!$C$189,"Brian陳泓霖",VLOOKUP(K5787,[1]人員授權表!D$2:E$249,2,FALSE))))</f>
        <v>Dennis陳汶宏</v>
      </c>
      <c r="P5787" s="67">
        <f t="shared" si="316"/>
        <v>44821</v>
      </c>
      <c r="Q5787" s="75" t="str">
        <f t="shared" si="317"/>
        <v>週六</v>
      </c>
      <c r="R5787" s="80">
        <v>44817</v>
      </c>
      <c r="AA5787" s="1"/>
    </row>
    <row r="5788" spans="2:28">
      <c r="B5788" s="66">
        <v>44775</v>
      </c>
      <c r="D5788" s="68" t="s">
        <v>50</v>
      </c>
      <c r="E5788" s="70" t="s">
        <v>51</v>
      </c>
      <c r="F5788" s="70" t="s">
        <v>2329</v>
      </c>
      <c r="G5788" s="67">
        <v>44810</v>
      </c>
      <c r="H5788" s="67">
        <v>44823</v>
      </c>
      <c r="I5788" s="71">
        <f t="shared" si="315"/>
        <v>13</v>
      </c>
      <c r="J5788" s="72" t="s">
        <v>148</v>
      </c>
      <c r="K5788" s="72" t="s">
        <v>149</v>
      </c>
      <c r="L5788" s="73">
        <v>4</v>
      </c>
      <c r="M5788" s="73" t="s">
        <v>104</v>
      </c>
      <c r="N5788" s="68" t="str">
        <f>VLOOKUP(K5788,[1]人員授權表!D$3:G$249,4,0)</f>
        <v>無機</v>
      </c>
      <c r="O5788" s="70" t="str">
        <f>IF(J5788=[1]人員授權表!$C$85,"Casper李羿勳",IF(J5788=[1]人員授權表!$C$188,"Iring陳俊明",IF(J5788=[1]人員授權表!$C$189,"Brian陳泓霖",VLOOKUP(K5788,[1]人員授權表!D$2:E$249,2,FALSE))))</f>
        <v>Vicky游崴涵</v>
      </c>
      <c r="P5788" s="67">
        <f t="shared" si="316"/>
        <v>44821</v>
      </c>
      <c r="Q5788" s="75" t="str">
        <f t="shared" si="317"/>
        <v>週六</v>
      </c>
      <c r="R5788" s="80">
        <v>44819</v>
      </c>
      <c r="AA5788" s="1"/>
    </row>
    <row r="5789" spans="2:28">
      <c r="B5789" s="66">
        <v>44775</v>
      </c>
      <c r="D5789" s="68" t="s">
        <v>50</v>
      </c>
      <c r="E5789" s="70" t="s">
        <v>51</v>
      </c>
      <c r="F5789" s="70" t="s">
        <v>2330</v>
      </c>
      <c r="G5789" s="67">
        <v>44810</v>
      </c>
      <c r="H5789" s="67">
        <v>44823</v>
      </c>
      <c r="I5789" s="71">
        <f t="shared" si="315"/>
        <v>13</v>
      </c>
      <c r="J5789" s="72" t="s">
        <v>167</v>
      </c>
      <c r="K5789" s="72" t="s">
        <v>168</v>
      </c>
      <c r="L5789" s="73">
        <v>4</v>
      </c>
      <c r="M5789" s="73" t="s">
        <v>104</v>
      </c>
      <c r="N5789" s="68" t="str">
        <f>VLOOKUP(K5789,[1]人員授權表!D$3:G$249,4,0)</f>
        <v>有機</v>
      </c>
      <c r="O5789" s="70" t="str">
        <f>IF(J5789=[1]人員授權表!$C$85,"Casper李羿勳",IF(J5789=[1]人員授權表!$C$188,"Iring陳俊明",IF(J5789=[1]人員授權表!$C$189,"Brian陳泓霖",VLOOKUP(K5789,[1]人員授權表!D$2:E$249,2,FALSE))))</f>
        <v>Una林庭瑄</v>
      </c>
      <c r="P5789" s="67">
        <f t="shared" si="316"/>
        <v>44821</v>
      </c>
      <c r="Q5789" s="75" t="str">
        <f t="shared" si="317"/>
        <v>週六</v>
      </c>
      <c r="R5789" s="80">
        <v>44816</v>
      </c>
      <c r="AA5789" s="1"/>
    </row>
    <row r="5790" spans="2:28">
      <c r="B5790" s="66">
        <v>44809</v>
      </c>
      <c r="D5790" s="68" t="s">
        <v>50</v>
      </c>
      <c r="E5790" s="70" t="s">
        <v>879</v>
      </c>
      <c r="F5790" s="4" t="s">
        <v>2331</v>
      </c>
      <c r="G5790" s="67">
        <v>44781</v>
      </c>
      <c r="H5790" s="67">
        <v>44823</v>
      </c>
      <c r="I5790" s="71">
        <f t="shared" si="315"/>
        <v>42</v>
      </c>
      <c r="J5790" s="72" t="s">
        <v>186</v>
      </c>
      <c r="K5790" s="72" t="s">
        <v>187</v>
      </c>
      <c r="L5790" s="73">
        <v>1</v>
      </c>
      <c r="M5790" s="73" t="s">
        <v>91</v>
      </c>
      <c r="N5790" s="68" t="str">
        <f>VLOOKUP(K5790,[1]人員授權表!D$3:G$249,4,0)</f>
        <v>無機</v>
      </c>
      <c r="O5790" s="70" t="str">
        <f>IF(J5790=[1]人員授權表!$C$85,"Casper李羿勳",IF(J5790=[1]人員授權表!$C$188,"Iring陳俊明",IF(J5790=[1]人員授權表!$C$189,"Brian陳泓霖",VLOOKUP(K5790,[1]人員授權表!D$2:E$249,2,FALSE))))</f>
        <v>Ruby黃家蓁</v>
      </c>
      <c r="P5790" s="67">
        <f t="shared" si="316"/>
        <v>44821</v>
      </c>
      <c r="Q5790" s="75" t="str">
        <f t="shared" si="317"/>
        <v>週六</v>
      </c>
      <c r="R5790" s="80">
        <v>44820</v>
      </c>
      <c r="AA5790" s="102">
        <v>15</v>
      </c>
      <c r="AB5790" s="103" t="s">
        <v>1955</v>
      </c>
    </row>
    <row r="5791" spans="2:28">
      <c r="B5791" s="66">
        <v>44809</v>
      </c>
      <c r="D5791" s="68" t="s">
        <v>50</v>
      </c>
      <c r="E5791" s="70" t="s">
        <v>879</v>
      </c>
      <c r="F5791" s="4" t="s">
        <v>2331</v>
      </c>
      <c r="G5791" s="67">
        <v>44781</v>
      </c>
      <c r="H5791" s="67">
        <v>44823</v>
      </c>
      <c r="I5791" s="71">
        <f t="shared" si="315"/>
        <v>42</v>
      </c>
      <c r="J5791" s="72" t="s">
        <v>195</v>
      </c>
      <c r="K5791" s="72" t="s">
        <v>196</v>
      </c>
      <c r="L5791" s="73">
        <v>1</v>
      </c>
      <c r="M5791" s="73" t="s">
        <v>91</v>
      </c>
      <c r="N5791" s="68" t="str">
        <f>VLOOKUP(K5791,[1]人員授權表!D$3:G$249,4,0)</f>
        <v>無機</v>
      </c>
      <c r="O5791" s="70" t="str">
        <f>IF(J5791=[1]人員授權表!$C$85,"Casper李羿勳",IF(J5791=[1]人員授權表!$C$188,"Iring陳俊明",IF(J5791=[1]人員授權表!$C$189,"Brian陳泓霖",VLOOKUP(K5791,[1]人員授權表!D$2:E$249,2,FALSE))))</f>
        <v>Debby胡萱黛</v>
      </c>
      <c r="P5791" s="67">
        <f t="shared" si="316"/>
        <v>44821</v>
      </c>
      <c r="Q5791" s="75" t="str">
        <f t="shared" si="317"/>
        <v>週六</v>
      </c>
      <c r="R5791" s="80">
        <v>44819</v>
      </c>
      <c r="AA5791" s="102">
        <v>15</v>
      </c>
      <c r="AB5791" s="103" t="s">
        <v>1955</v>
      </c>
    </row>
    <row r="5792" spans="2:28">
      <c r="B5792" s="66">
        <v>44809</v>
      </c>
      <c r="D5792" s="68" t="s">
        <v>50</v>
      </c>
      <c r="E5792" s="70" t="s">
        <v>879</v>
      </c>
      <c r="F5792" s="4" t="s">
        <v>2331</v>
      </c>
      <c r="G5792" s="67">
        <v>44781</v>
      </c>
      <c r="H5792" s="67">
        <v>44823</v>
      </c>
      <c r="I5792" s="71">
        <f t="shared" si="315"/>
        <v>42</v>
      </c>
      <c r="J5792" s="72" t="s">
        <v>204</v>
      </c>
      <c r="K5792" s="72" t="s">
        <v>205</v>
      </c>
      <c r="L5792" s="73">
        <v>1</v>
      </c>
      <c r="M5792" s="73" t="s">
        <v>91</v>
      </c>
      <c r="N5792" s="68" t="str">
        <f>VLOOKUP(K5792,[1]人員授權表!D$3:G$249,4,0)</f>
        <v>無機</v>
      </c>
      <c r="O5792" s="70" t="str">
        <f>IF(J5792=[1]人員授權表!$C$85,"Casper李羿勳",IF(J5792=[1]人員授權表!$C$188,"Iring陳俊明",IF(J5792=[1]人員授權表!$C$189,"Brian陳泓霖",VLOOKUP(K5792,[1]人員授權表!D$2:E$249,2,FALSE))))</f>
        <v>Iring陳俊明</v>
      </c>
      <c r="P5792" s="67">
        <f t="shared" si="316"/>
        <v>44821</v>
      </c>
      <c r="Q5792" s="75" t="str">
        <f t="shared" si="317"/>
        <v>週六</v>
      </c>
      <c r="R5792" s="80">
        <v>44819</v>
      </c>
      <c r="AA5792" s="102">
        <v>15</v>
      </c>
      <c r="AB5792" s="103" t="s">
        <v>1955</v>
      </c>
    </row>
    <row r="5793" spans="2:28">
      <c r="B5793" s="66">
        <v>44796</v>
      </c>
      <c r="D5793" s="68" t="s">
        <v>50</v>
      </c>
      <c r="E5793" s="70" t="s">
        <v>51</v>
      </c>
      <c r="F5793" s="4" t="s">
        <v>2332</v>
      </c>
      <c r="G5793" s="67">
        <v>44805</v>
      </c>
      <c r="H5793" s="67">
        <v>44824</v>
      </c>
      <c r="I5793" s="71">
        <f t="shared" si="315"/>
        <v>19</v>
      </c>
      <c r="J5793" s="72" t="s">
        <v>66</v>
      </c>
      <c r="K5793" s="72" t="s">
        <v>64</v>
      </c>
      <c r="L5793" s="73">
        <v>2</v>
      </c>
      <c r="M5793" s="73" t="s">
        <v>91</v>
      </c>
      <c r="N5793" s="68" t="str">
        <f>VLOOKUP(K5793,[1]人員授權表!D$3:G$249,4,0)</f>
        <v>有機</v>
      </c>
      <c r="O5793" s="70" t="str">
        <f>IF(J5793=[1]人員授權表!$C$85,"Casper李羿勳",IF(J5793=[1]人員授權表!$C$188,"Iring陳俊明",IF(J5793=[1]人員授權表!$C$189,"Brian陳泓霖",VLOOKUP(K5793,[1]人員授權表!D$2:E$249,2,FALSE))))</f>
        <v>Casper李羿勳</v>
      </c>
      <c r="P5793" s="67">
        <f t="shared" si="316"/>
        <v>44822</v>
      </c>
      <c r="Q5793" s="75" t="str">
        <f t="shared" si="317"/>
        <v>週日</v>
      </c>
      <c r="R5793" s="80">
        <v>44818</v>
      </c>
      <c r="AA5793" s="1"/>
    </row>
    <row r="5794" spans="2:28">
      <c r="B5794" s="66">
        <v>44796</v>
      </c>
      <c r="D5794" s="68" t="s">
        <v>50</v>
      </c>
      <c r="E5794" s="70" t="s">
        <v>51</v>
      </c>
      <c r="F5794" s="4" t="s">
        <v>2332</v>
      </c>
      <c r="G5794" s="67">
        <v>44805</v>
      </c>
      <c r="H5794" s="67">
        <v>44824</v>
      </c>
      <c r="I5794" s="71">
        <f t="shared" si="315"/>
        <v>19</v>
      </c>
      <c r="J5794" s="72" t="s">
        <v>257</v>
      </c>
      <c r="K5794" s="72" t="s">
        <v>258</v>
      </c>
      <c r="L5794" s="73">
        <v>2</v>
      </c>
      <c r="M5794" s="73" t="s">
        <v>91</v>
      </c>
      <c r="N5794" s="68" t="str">
        <f>VLOOKUP(K5794,[1]人員授權表!D$3:G$249,4,0)</f>
        <v>有機</v>
      </c>
      <c r="O5794" s="70" t="str">
        <f>IF(J5794=[1]人員授權表!$C$85,"Casper李羿勳",IF(J5794=[1]人員授權表!$C$188,"Iring陳俊明",IF(J5794=[1]人員授權表!$C$189,"Brian陳泓霖",VLOOKUP(K5794,[1]人員授權表!D$2:E$249,2,FALSE))))</f>
        <v>Casper李羿勳</v>
      </c>
      <c r="P5794" s="67">
        <f t="shared" si="316"/>
        <v>44822</v>
      </c>
      <c r="Q5794" s="75" t="str">
        <f t="shared" si="317"/>
        <v>週日</v>
      </c>
      <c r="R5794" s="80">
        <v>44820</v>
      </c>
      <c r="AA5794" s="1"/>
    </row>
    <row r="5795" spans="2:28">
      <c r="B5795" s="66">
        <v>44796</v>
      </c>
      <c r="D5795" s="68" t="s">
        <v>50</v>
      </c>
      <c r="E5795" s="70" t="s">
        <v>51</v>
      </c>
      <c r="F5795" s="4" t="s">
        <v>2332</v>
      </c>
      <c r="G5795" s="67">
        <v>44805</v>
      </c>
      <c r="H5795" s="67">
        <v>44824</v>
      </c>
      <c r="I5795" s="71">
        <f t="shared" si="315"/>
        <v>19</v>
      </c>
      <c r="J5795" s="72" t="s">
        <v>673</v>
      </c>
      <c r="K5795" s="72" t="s">
        <v>470</v>
      </c>
      <c r="L5795" s="73">
        <v>2</v>
      </c>
      <c r="M5795" s="73" t="s">
        <v>91</v>
      </c>
      <c r="N5795" s="68" t="str">
        <f>VLOOKUP(K5795,[1]人員授權表!D$3:G$249,4,0)</f>
        <v>無機</v>
      </c>
      <c r="O5795" s="70" t="str">
        <f>IF(J5795=[1]人員授權表!$C$85,"Casper李羿勳",IF(J5795=[1]人員授權表!$C$188,"Iring陳俊明",IF(J5795=[1]人員授權表!$C$189,"Brian陳泓霖",VLOOKUP(K5795,[1]人員授權表!D$2:E$249,2,FALSE))))</f>
        <v>Iring陳俊明</v>
      </c>
      <c r="P5795" s="67">
        <f t="shared" si="316"/>
        <v>44822</v>
      </c>
      <c r="Q5795" s="75" t="str">
        <f t="shared" si="317"/>
        <v>週日</v>
      </c>
      <c r="R5795" s="80">
        <v>44819</v>
      </c>
      <c r="AA5795" s="1"/>
    </row>
    <row r="5796" spans="2:28">
      <c r="B5796" s="66">
        <v>44796</v>
      </c>
      <c r="D5796" s="68" t="s">
        <v>50</v>
      </c>
      <c r="E5796" s="70" t="s">
        <v>51</v>
      </c>
      <c r="F5796" s="4" t="s">
        <v>2332</v>
      </c>
      <c r="G5796" s="67">
        <v>44805</v>
      </c>
      <c r="H5796" s="67">
        <v>44824</v>
      </c>
      <c r="I5796" s="71">
        <f t="shared" si="315"/>
        <v>19</v>
      </c>
      <c r="J5796" s="72" t="s">
        <v>63</v>
      </c>
      <c r="K5796" s="72" t="s">
        <v>64</v>
      </c>
      <c r="L5796" s="73">
        <v>1</v>
      </c>
      <c r="M5796" s="73" t="s">
        <v>91</v>
      </c>
      <c r="N5796" s="68" t="str">
        <f>VLOOKUP(K5796,[1]人員授權表!D$3:G$249,4,0)</f>
        <v>有機</v>
      </c>
      <c r="O5796" s="70" t="str">
        <f>IF(J5796=[1]人員授權表!$C$85,"Casper李羿勳",IF(J5796=[1]人員授權表!$C$188,"Iring陳俊明",IF(J5796=[1]人員授權表!$C$189,"Brian陳泓霖",VLOOKUP(K5796,[1]人員授權表!D$2:E$249,2,FALSE))))</f>
        <v>Casper李羿勳</v>
      </c>
      <c r="P5796" s="67">
        <f t="shared" si="316"/>
        <v>44822</v>
      </c>
      <c r="Q5796" s="75" t="str">
        <f t="shared" si="317"/>
        <v>週日</v>
      </c>
      <c r="R5796" s="80">
        <v>44818</v>
      </c>
      <c r="AA5796" s="1"/>
    </row>
    <row r="5797" spans="2:28">
      <c r="B5797" s="66">
        <v>44796</v>
      </c>
      <c r="D5797" s="68" t="s">
        <v>50</v>
      </c>
      <c r="E5797" s="70" t="s">
        <v>51</v>
      </c>
      <c r="F5797" s="4" t="s">
        <v>2333</v>
      </c>
      <c r="G5797" s="67">
        <v>44806</v>
      </c>
      <c r="H5797" s="67">
        <v>44824</v>
      </c>
      <c r="I5797" s="71">
        <f t="shared" si="315"/>
        <v>18</v>
      </c>
      <c r="J5797" s="72" t="s">
        <v>356</v>
      </c>
      <c r="K5797" s="72" t="s">
        <v>70</v>
      </c>
      <c r="L5797" s="73">
        <v>1</v>
      </c>
      <c r="M5797" s="73" t="s">
        <v>91</v>
      </c>
      <c r="N5797" s="68" t="str">
        <f>VLOOKUP(K5797,[1]人員授權表!D$3:G$249,4,0)</f>
        <v>有機</v>
      </c>
      <c r="O5797" s="70" t="str">
        <f>IF(J5797=[1]人員授權表!$C$85,"Casper李羿勳",IF(J5797=[1]人員授權表!$C$188,"Iring陳俊明",IF(J5797=[1]人員授權表!$C$189,"Brian陳泓霖",VLOOKUP(K5797,[1]人員授權表!D$2:E$249,2,FALSE))))</f>
        <v>Casper李羿勳</v>
      </c>
      <c r="P5797" s="67">
        <f t="shared" si="316"/>
        <v>44822</v>
      </c>
      <c r="Q5797" s="75" t="str">
        <f t="shared" si="317"/>
        <v>週日</v>
      </c>
      <c r="R5797" s="80">
        <v>44819</v>
      </c>
      <c r="AA5797" s="1"/>
    </row>
    <row r="5798" spans="2:28">
      <c r="B5798" s="66">
        <v>44796</v>
      </c>
      <c r="D5798" s="68" t="s">
        <v>50</v>
      </c>
      <c r="E5798" s="70" t="s">
        <v>51</v>
      </c>
      <c r="F5798" s="4" t="s">
        <v>2333</v>
      </c>
      <c r="G5798" s="67">
        <v>44806</v>
      </c>
      <c r="H5798" s="67">
        <v>44824</v>
      </c>
      <c r="I5798" s="71">
        <f t="shared" si="315"/>
        <v>18</v>
      </c>
      <c r="J5798" s="72" t="s">
        <v>240</v>
      </c>
      <c r="K5798" s="72" t="s">
        <v>248</v>
      </c>
      <c r="L5798" s="73">
        <v>1</v>
      </c>
      <c r="M5798" s="73" t="s">
        <v>91</v>
      </c>
      <c r="N5798" s="68" t="str">
        <f>VLOOKUP(K5798,[1]人員授權表!D$3:G$249,4,0)</f>
        <v>有機</v>
      </c>
      <c r="O5798" s="70" t="str">
        <f>IF(J5798=[1]人員授權表!$C$85,"Casper李羿勳",IF(J5798=[1]人員授權表!$C$188,"Iring陳俊明",IF(J5798=[1]人員授權表!$C$189,"Brian陳泓霖",VLOOKUP(K5798,[1]人員授權表!D$2:E$249,2,FALSE))))</f>
        <v>Marco陳鴻鈞</v>
      </c>
      <c r="P5798" s="67">
        <f t="shared" si="316"/>
        <v>44822</v>
      </c>
      <c r="Q5798" s="75" t="str">
        <f t="shared" si="317"/>
        <v>週日</v>
      </c>
      <c r="R5798" s="80">
        <v>44819</v>
      </c>
      <c r="AA5798" s="1"/>
    </row>
    <row r="5799" spans="2:28">
      <c r="B5799" s="66">
        <v>44818</v>
      </c>
      <c r="D5799" s="68" t="s">
        <v>50</v>
      </c>
      <c r="E5799" s="70" t="s">
        <v>1418</v>
      </c>
      <c r="F5799" s="4" t="s">
        <v>2334</v>
      </c>
      <c r="G5799" s="67">
        <v>44817</v>
      </c>
      <c r="H5799" s="67">
        <v>44824</v>
      </c>
      <c r="I5799" s="71">
        <f t="shared" si="315"/>
        <v>7</v>
      </c>
      <c r="J5799" s="72" t="s">
        <v>102</v>
      </c>
      <c r="K5799" s="72" t="s">
        <v>103</v>
      </c>
      <c r="L5799" s="73">
        <v>1</v>
      </c>
      <c r="M5799" s="73" t="s">
        <v>108</v>
      </c>
      <c r="N5799" s="68" t="str">
        <f>VLOOKUP(K5799,[1]人員授權表!D$3:G$249,4,0)</f>
        <v>無機</v>
      </c>
      <c r="O5799" s="70" t="s">
        <v>99</v>
      </c>
      <c r="P5799" s="67">
        <f>H5799-1</f>
        <v>44823</v>
      </c>
      <c r="Q5799" s="75" t="str">
        <f t="shared" si="317"/>
        <v>週一</v>
      </c>
      <c r="R5799" s="80">
        <v>44823</v>
      </c>
      <c r="AA5799" s="1"/>
    </row>
    <row r="5800" spans="2:28">
      <c r="B5800" s="66">
        <v>44810</v>
      </c>
      <c r="D5800" s="68" t="s">
        <v>50</v>
      </c>
      <c r="E5800" s="70" t="s">
        <v>1418</v>
      </c>
      <c r="F5800" s="4" t="s">
        <v>2236</v>
      </c>
      <c r="G5800" s="67">
        <v>44809</v>
      </c>
      <c r="H5800" s="67">
        <v>44824</v>
      </c>
      <c r="I5800" s="71">
        <f t="shared" si="315"/>
        <v>15</v>
      </c>
      <c r="J5800" s="72" t="s">
        <v>133</v>
      </c>
      <c r="K5800" s="72" t="s">
        <v>134</v>
      </c>
      <c r="L5800" s="73">
        <v>1</v>
      </c>
      <c r="M5800" s="73" t="s">
        <v>108</v>
      </c>
      <c r="N5800" s="68" t="str">
        <f>VLOOKUP(K5800,[1]人員授權表!D$3:G$249,4,0)</f>
        <v>無機</v>
      </c>
      <c r="O5800" s="70" t="str">
        <f>IF(J5800=[1]人員授權表!$C$85,"Casper李羿勳",IF(J5800=[1]人員授權表!$C$188,"Iring陳俊明",IF(J5800=[1]人員授權表!$C$189,"Brian陳泓霖",VLOOKUP(K5800,[1]人員授權表!D$2:E$249,2,FALSE))))</f>
        <v>Brian陳泓霖</v>
      </c>
      <c r="P5800" s="67">
        <f t="shared" ref="P5800:P5855" si="318">H5800-2</f>
        <v>44822</v>
      </c>
      <c r="Q5800" s="75" t="str">
        <f t="shared" si="317"/>
        <v>週日</v>
      </c>
      <c r="R5800" s="80">
        <v>44813</v>
      </c>
      <c r="AA5800" s="102">
        <v>15</v>
      </c>
      <c r="AB5800" s="103" t="s">
        <v>1955</v>
      </c>
    </row>
    <row r="5801" spans="2:28">
      <c r="B5801" s="66">
        <v>44810</v>
      </c>
      <c r="D5801" s="68" t="s">
        <v>50</v>
      </c>
      <c r="E5801" s="70" t="s">
        <v>1418</v>
      </c>
      <c r="F5801" s="4" t="s">
        <v>2237</v>
      </c>
      <c r="G5801" s="67">
        <v>44809</v>
      </c>
      <c r="H5801" s="67">
        <v>44824</v>
      </c>
      <c r="I5801" s="71">
        <f t="shared" si="315"/>
        <v>15</v>
      </c>
      <c r="J5801" s="72" t="s">
        <v>133</v>
      </c>
      <c r="K5801" s="72" t="s">
        <v>134</v>
      </c>
      <c r="L5801" s="73">
        <v>1</v>
      </c>
      <c r="M5801" s="73" t="s">
        <v>108</v>
      </c>
      <c r="N5801" s="68" t="str">
        <f>VLOOKUP(K5801,[1]人員授權表!D$3:G$249,4,0)</f>
        <v>無機</v>
      </c>
      <c r="O5801" s="70" t="str">
        <f>IF(J5801=[1]人員授權表!$C$85,"Casper李羿勳",IF(J5801=[1]人員授權表!$C$188,"Iring陳俊明",IF(J5801=[1]人員授權表!$C$189,"Brian陳泓霖",VLOOKUP(K5801,[1]人員授權表!D$2:E$249,2,FALSE))))</f>
        <v>Brian陳泓霖</v>
      </c>
      <c r="P5801" s="67">
        <f t="shared" si="318"/>
        <v>44822</v>
      </c>
      <c r="Q5801" s="75" t="str">
        <f t="shared" si="317"/>
        <v>週日</v>
      </c>
      <c r="R5801" s="80">
        <v>44813</v>
      </c>
      <c r="AA5801" s="102">
        <v>15</v>
      </c>
      <c r="AB5801" s="103" t="s">
        <v>1955</v>
      </c>
    </row>
    <row r="5802" spans="2:28">
      <c r="B5802" s="66">
        <v>44810</v>
      </c>
      <c r="D5802" s="68" t="s">
        <v>50</v>
      </c>
      <c r="E5802" s="70" t="s">
        <v>879</v>
      </c>
      <c r="F5802" s="4" t="s">
        <v>2335</v>
      </c>
      <c r="G5802" s="67">
        <v>44810</v>
      </c>
      <c r="H5802" s="67">
        <v>44824</v>
      </c>
      <c r="I5802" s="71">
        <f t="shared" si="315"/>
        <v>14</v>
      </c>
      <c r="J5802" s="72" t="s">
        <v>281</v>
      </c>
      <c r="K5802" s="72" t="s">
        <v>282</v>
      </c>
      <c r="L5802" s="73">
        <v>5</v>
      </c>
      <c r="M5802" s="73" t="s">
        <v>91</v>
      </c>
      <c r="N5802" s="68" t="str">
        <f>VLOOKUP(K5802,[1]人員授權表!D$3:G$249,4,0)</f>
        <v>有機</v>
      </c>
      <c r="O5802" s="70" t="str">
        <f>IF(J5802=[1]人員授權表!$C$85,"Casper李羿勳",IF(J5802=[1]人員授權表!$C$188,"Iring陳俊明",IF(J5802=[1]人員授權表!$C$189,"Brian陳泓霖",VLOOKUP(K5802,[1]人員授權表!D$2:E$249,2,FALSE))))</f>
        <v>Marco陳鴻鈞</v>
      </c>
      <c r="P5802" s="67">
        <f t="shared" si="318"/>
        <v>44822</v>
      </c>
      <c r="Q5802" s="75" t="str">
        <f t="shared" si="317"/>
        <v>週日</v>
      </c>
      <c r="R5802" s="80">
        <v>44817</v>
      </c>
      <c r="AA5802" s="102">
        <v>15</v>
      </c>
      <c r="AB5802" s="103" t="s">
        <v>1955</v>
      </c>
    </row>
    <row r="5803" spans="2:28">
      <c r="B5803" s="66">
        <v>44810</v>
      </c>
      <c r="D5803" s="68" t="s">
        <v>50</v>
      </c>
      <c r="E5803" s="70" t="s">
        <v>879</v>
      </c>
      <c r="F5803" s="4" t="s">
        <v>2335</v>
      </c>
      <c r="G5803" s="67">
        <v>44810</v>
      </c>
      <c r="H5803" s="67">
        <v>44824</v>
      </c>
      <c r="I5803" s="71">
        <f t="shared" si="315"/>
        <v>14</v>
      </c>
      <c r="J5803" s="72" t="s">
        <v>137</v>
      </c>
      <c r="K5803" s="72" t="s">
        <v>1049</v>
      </c>
      <c r="L5803" s="73">
        <v>5</v>
      </c>
      <c r="M5803" s="73" t="s">
        <v>91</v>
      </c>
      <c r="N5803" s="68" t="str">
        <f>VLOOKUP(K5803,[1]人員授權表!D$3:G$249,4,0)</f>
        <v>無機</v>
      </c>
      <c r="O5803" s="70" t="s">
        <v>99</v>
      </c>
      <c r="P5803" s="67">
        <f t="shared" si="318"/>
        <v>44822</v>
      </c>
      <c r="Q5803" s="75" t="str">
        <f t="shared" si="317"/>
        <v>週日</v>
      </c>
      <c r="R5803" s="80">
        <v>44823</v>
      </c>
      <c r="S5803" s="85">
        <v>44823</v>
      </c>
      <c r="T5803" s="70">
        <v>1</v>
      </c>
      <c r="AA5803" s="102">
        <v>15</v>
      </c>
      <c r="AB5803" s="103" t="s">
        <v>1955</v>
      </c>
    </row>
    <row r="5804" spans="2:28">
      <c r="B5804" s="66">
        <v>44810</v>
      </c>
      <c r="D5804" s="68" t="s">
        <v>50</v>
      </c>
      <c r="E5804" s="70" t="s">
        <v>879</v>
      </c>
      <c r="F5804" s="4" t="s">
        <v>2335</v>
      </c>
      <c r="G5804" s="67">
        <v>44810</v>
      </c>
      <c r="H5804" s="67">
        <v>44824</v>
      </c>
      <c r="I5804" s="71">
        <f t="shared" si="315"/>
        <v>14</v>
      </c>
      <c r="J5804" s="72" t="s">
        <v>139</v>
      </c>
      <c r="K5804" s="72" t="s">
        <v>1048</v>
      </c>
      <c r="L5804" s="73">
        <v>5</v>
      </c>
      <c r="M5804" s="73" t="s">
        <v>91</v>
      </c>
      <c r="N5804" s="68" t="str">
        <f>VLOOKUP(K5804,[1]人員授權表!D$3:G$249,4,0)</f>
        <v>無機</v>
      </c>
      <c r="O5804" s="70" t="str">
        <f>IF(J5804=[1]人員授權表!$C$85,"Casper李羿勳",IF(J5804=[1]人員授權表!$C$188,"Iring陳俊明",IF(J5804=[1]人員授權表!$C$189,"Brian陳泓霖",VLOOKUP(K5804,[1]人員授權表!D$2:E$249,2,FALSE))))</f>
        <v>Brian陳泓霖</v>
      </c>
      <c r="P5804" s="67">
        <f t="shared" si="318"/>
        <v>44822</v>
      </c>
      <c r="Q5804" s="75" t="str">
        <f t="shared" si="317"/>
        <v>週日</v>
      </c>
      <c r="R5804" s="80">
        <v>44817</v>
      </c>
      <c r="AA5804" s="102">
        <v>15</v>
      </c>
      <c r="AB5804" s="103" t="s">
        <v>1955</v>
      </c>
    </row>
    <row r="5805" spans="2:28">
      <c r="B5805" s="66">
        <v>44810</v>
      </c>
      <c r="D5805" s="68" t="s">
        <v>50</v>
      </c>
      <c r="E5805" s="70" t="s">
        <v>879</v>
      </c>
      <c r="F5805" s="4" t="s">
        <v>2335</v>
      </c>
      <c r="G5805" s="67">
        <v>44810</v>
      </c>
      <c r="H5805" s="67">
        <v>44824</v>
      </c>
      <c r="I5805" s="71">
        <f t="shared" si="315"/>
        <v>14</v>
      </c>
      <c r="J5805" s="72" t="s">
        <v>141</v>
      </c>
      <c r="K5805" s="72" t="s">
        <v>142</v>
      </c>
      <c r="L5805" s="73">
        <v>5</v>
      </c>
      <c r="M5805" s="73" t="s">
        <v>91</v>
      </c>
      <c r="N5805" s="68" t="str">
        <f>VLOOKUP(K5805,[1]人員授權表!D$3:G$249,4,0)</f>
        <v>無機</v>
      </c>
      <c r="O5805" s="70" t="str">
        <f>IF(J5805=[1]人員授權表!$C$85,"Casper李羿勳",IF(J5805=[1]人員授權表!$C$188,"Iring陳俊明",IF(J5805=[1]人員授權表!$C$189,"Brian陳泓霖",VLOOKUP(K5805,[1]人員授權表!D$2:E$249,2,FALSE))))</f>
        <v>Dennis陳汶宏</v>
      </c>
      <c r="P5805" s="67">
        <f t="shared" si="318"/>
        <v>44822</v>
      </c>
      <c r="Q5805" s="75" t="str">
        <f t="shared" si="317"/>
        <v>週日</v>
      </c>
      <c r="R5805" s="80">
        <v>44817</v>
      </c>
      <c r="AA5805" s="102">
        <v>15</v>
      </c>
      <c r="AB5805" s="103" t="s">
        <v>1955</v>
      </c>
    </row>
    <row r="5806" spans="2:28">
      <c r="B5806" s="66">
        <v>44810</v>
      </c>
      <c r="D5806" s="68" t="s">
        <v>50</v>
      </c>
      <c r="E5806" s="70" t="s">
        <v>879</v>
      </c>
      <c r="F5806" s="4" t="s">
        <v>2335</v>
      </c>
      <c r="G5806" s="67">
        <v>44810</v>
      </c>
      <c r="H5806" s="67">
        <v>44824</v>
      </c>
      <c r="I5806" s="71">
        <f t="shared" si="315"/>
        <v>14</v>
      </c>
      <c r="J5806" s="72" t="s">
        <v>160</v>
      </c>
      <c r="K5806" s="72" t="s">
        <v>161</v>
      </c>
      <c r="L5806" s="73">
        <v>5</v>
      </c>
      <c r="M5806" s="73" t="s">
        <v>91</v>
      </c>
      <c r="N5806" s="68" t="str">
        <f>VLOOKUP(K5806,[1]人員授權表!D$3:G$249,4,0)</f>
        <v>無機</v>
      </c>
      <c r="O5806" s="70" t="str">
        <f>IF(J5806=[1]人員授權表!$C$85,"Casper李羿勳",IF(J5806=[1]人員授權表!$C$188,"Iring陳俊明",IF(J5806=[1]人員授權表!$C$189,"Brian陳泓霖",VLOOKUP(K5806,[1]人員授權表!D$2:E$249,2,FALSE))))</f>
        <v>Dennis陳汶宏</v>
      </c>
      <c r="P5806" s="67">
        <f t="shared" si="318"/>
        <v>44822</v>
      </c>
      <c r="Q5806" s="75" t="str">
        <f t="shared" si="317"/>
        <v>週日</v>
      </c>
      <c r="R5806" s="80">
        <v>44813</v>
      </c>
      <c r="AA5806" s="102">
        <v>15</v>
      </c>
      <c r="AB5806" s="103" t="s">
        <v>1955</v>
      </c>
    </row>
    <row r="5807" spans="2:28">
      <c r="B5807" s="66">
        <v>44810</v>
      </c>
      <c r="D5807" s="68" t="s">
        <v>50</v>
      </c>
      <c r="E5807" s="70" t="s">
        <v>879</v>
      </c>
      <c r="F5807" s="4" t="s">
        <v>2335</v>
      </c>
      <c r="G5807" s="67">
        <v>44810</v>
      </c>
      <c r="H5807" s="67">
        <v>44824</v>
      </c>
      <c r="I5807" s="71">
        <f t="shared" si="315"/>
        <v>14</v>
      </c>
      <c r="J5807" s="72" t="s">
        <v>178</v>
      </c>
      <c r="K5807" s="72" t="s">
        <v>179</v>
      </c>
      <c r="L5807" s="73">
        <v>5</v>
      </c>
      <c r="M5807" s="73" t="s">
        <v>91</v>
      </c>
      <c r="N5807" s="68" t="str">
        <f>VLOOKUP(K5807,[1]人員授權表!D$3:G$249,4,0)</f>
        <v>無機</v>
      </c>
      <c r="O5807" s="70" t="s">
        <v>115</v>
      </c>
      <c r="P5807" s="67">
        <f t="shared" si="318"/>
        <v>44822</v>
      </c>
      <c r="Q5807" s="75" t="str">
        <f t="shared" si="317"/>
        <v>週日</v>
      </c>
      <c r="R5807" s="80">
        <v>44813</v>
      </c>
      <c r="AA5807" s="102">
        <v>15</v>
      </c>
      <c r="AB5807" s="103" t="s">
        <v>1955</v>
      </c>
    </row>
    <row r="5808" spans="2:28">
      <c r="B5808" s="66">
        <v>44810</v>
      </c>
      <c r="D5808" s="68" t="s">
        <v>50</v>
      </c>
      <c r="E5808" s="70" t="s">
        <v>879</v>
      </c>
      <c r="F5808" s="4" t="s">
        <v>2335</v>
      </c>
      <c r="G5808" s="67">
        <v>44810</v>
      </c>
      <c r="H5808" s="67">
        <v>44824</v>
      </c>
      <c r="I5808" s="71">
        <f t="shared" si="315"/>
        <v>14</v>
      </c>
      <c r="J5808" s="72" t="s">
        <v>206</v>
      </c>
      <c r="K5808" s="72" t="s">
        <v>179</v>
      </c>
      <c r="L5808" s="73">
        <v>5</v>
      </c>
      <c r="M5808" s="73" t="s">
        <v>91</v>
      </c>
      <c r="N5808" s="68" t="str">
        <f>VLOOKUP(K5808,[1]人員授權表!D$3:G$249,4,0)</f>
        <v>無機</v>
      </c>
      <c r="O5808" s="70" t="s">
        <v>115</v>
      </c>
      <c r="P5808" s="67">
        <f t="shared" si="318"/>
        <v>44822</v>
      </c>
      <c r="Q5808" s="75" t="str">
        <f t="shared" si="317"/>
        <v>週日</v>
      </c>
      <c r="R5808" s="80">
        <v>44813</v>
      </c>
      <c r="AA5808" s="102">
        <v>15</v>
      </c>
      <c r="AB5808" s="103" t="s">
        <v>1955</v>
      </c>
    </row>
    <row r="5809" spans="2:28">
      <c r="B5809" s="66">
        <v>44810</v>
      </c>
      <c r="D5809" s="68" t="s">
        <v>50</v>
      </c>
      <c r="E5809" s="70" t="s">
        <v>879</v>
      </c>
      <c r="F5809" s="4" t="s">
        <v>2335</v>
      </c>
      <c r="G5809" s="67">
        <v>44810</v>
      </c>
      <c r="H5809" s="67">
        <v>44824</v>
      </c>
      <c r="I5809" s="71">
        <f t="shared" si="315"/>
        <v>14</v>
      </c>
      <c r="J5809" s="72" t="s">
        <v>371</v>
      </c>
      <c r="K5809" s="72" t="s">
        <v>2336</v>
      </c>
      <c r="L5809" s="73">
        <v>5</v>
      </c>
      <c r="M5809" s="73" t="s">
        <v>91</v>
      </c>
      <c r="N5809" s="68" t="str">
        <f>VLOOKUP(K5809,[1]人員授權表!D$3:G$249,4,0)</f>
        <v>無機</v>
      </c>
      <c r="O5809" s="70" t="str">
        <f>IF(J5809=[1]人員授權表!$C$85,"Casper李羿勳",IF(J5809=[1]人員授權表!$C$188,"Iring陳俊明",IF(J5809=[1]人員授權表!$C$189,"Brian陳泓霖",VLOOKUP(K5809,[1]人員授權表!D$2:E$249,2,FALSE))))</f>
        <v>Dennis陳汶宏</v>
      </c>
      <c r="P5809" s="67">
        <f t="shared" si="318"/>
        <v>44822</v>
      </c>
      <c r="Q5809" s="75" t="str">
        <f t="shared" si="317"/>
        <v>週日</v>
      </c>
      <c r="R5809" s="80">
        <v>44813</v>
      </c>
      <c r="AA5809" s="102">
        <v>15</v>
      </c>
      <c r="AB5809" s="103" t="s">
        <v>1955</v>
      </c>
    </row>
    <row r="5810" spans="2:28">
      <c r="B5810" s="66">
        <v>44810</v>
      </c>
      <c r="D5810" s="68" t="s">
        <v>50</v>
      </c>
      <c r="E5810" s="70" t="s">
        <v>879</v>
      </c>
      <c r="F5810" s="4" t="s">
        <v>2335</v>
      </c>
      <c r="G5810" s="67">
        <v>44810</v>
      </c>
      <c r="H5810" s="67">
        <v>44824</v>
      </c>
      <c r="I5810" s="71">
        <f t="shared" si="315"/>
        <v>14</v>
      </c>
      <c r="J5810" s="72" t="s">
        <v>164</v>
      </c>
      <c r="K5810" s="72" t="s">
        <v>146</v>
      </c>
      <c r="L5810" s="73">
        <v>5</v>
      </c>
      <c r="M5810" s="73" t="s">
        <v>91</v>
      </c>
      <c r="N5810" s="68" t="str">
        <f>VLOOKUP(K5810,[1]人員授權表!D$3:G$249,4,0)</f>
        <v>無機</v>
      </c>
      <c r="O5810" s="70" t="str">
        <f>IF(J5810=[1]人員授權表!$C$85,"Casper李羿勳",IF(J5810=[1]人員授權表!$C$188,"Iring陳俊明",IF(J5810=[1]人員授權表!$C$189,"Brian陳泓霖",VLOOKUP(K5810,[1]人員授權表!D$2:E$249,2,FALSE))))</f>
        <v>Jack劉念忻</v>
      </c>
      <c r="P5810" s="67">
        <f t="shared" si="318"/>
        <v>44822</v>
      </c>
      <c r="Q5810" s="75" t="str">
        <f t="shared" si="317"/>
        <v>週日</v>
      </c>
      <c r="R5810" s="80">
        <v>44818</v>
      </c>
      <c r="AA5810" s="102">
        <v>15</v>
      </c>
      <c r="AB5810" s="103" t="s">
        <v>1955</v>
      </c>
    </row>
    <row r="5811" spans="2:28">
      <c r="B5811" s="66">
        <v>44810</v>
      </c>
      <c r="D5811" s="68" t="s">
        <v>50</v>
      </c>
      <c r="E5811" s="70" t="s">
        <v>879</v>
      </c>
      <c r="F5811" s="4" t="s">
        <v>2335</v>
      </c>
      <c r="G5811" s="67">
        <v>44810</v>
      </c>
      <c r="H5811" s="67">
        <v>44824</v>
      </c>
      <c r="I5811" s="71">
        <f t="shared" si="315"/>
        <v>14</v>
      </c>
      <c r="J5811" s="72" t="s">
        <v>148</v>
      </c>
      <c r="K5811" s="72" t="s">
        <v>149</v>
      </c>
      <c r="L5811" s="73">
        <v>5</v>
      </c>
      <c r="M5811" s="73" t="s">
        <v>91</v>
      </c>
      <c r="N5811" s="68" t="str">
        <f>VLOOKUP(K5811,[1]人員授權表!D$3:G$249,4,0)</f>
        <v>無機</v>
      </c>
      <c r="O5811" s="70" t="str">
        <f>IF(J5811=[1]人員授權表!$C$85,"Casper李羿勳",IF(J5811=[1]人員授權表!$C$188,"Iring陳俊明",IF(J5811=[1]人員授權表!$C$189,"Brian陳泓霖",VLOOKUP(K5811,[1]人員授權表!D$2:E$249,2,FALSE))))</f>
        <v>Vicky游崴涵</v>
      </c>
      <c r="P5811" s="67">
        <f t="shared" si="318"/>
        <v>44822</v>
      </c>
      <c r="Q5811" s="75" t="str">
        <f t="shared" si="317"/>
        <v>週日</v>
      </c>
      <c r="R5811" s="80">
        <v>44819</v>
      </c>
      <c r="AA5811" s="102">
        <v>15</v>
      </c>
      <c r="AB5811" s="103" t="s">
        <v>1955</v>
      </c>
    </row>
    <row r="5812" spans="2:28">
      <c r="B5812" s="66">
        <v>44810</v>
      </c>
      <c r="D5812" s="68" t="s">
        <v>50</v>
      </c>
      <c r="E5812" s="70" t="s">
        <v>879</v>
      </c>
      <c r="F5812" s="4" t="s">
        <v>2335</v>
      </c>
      <c r="G5812" s="67">
        <v>44810</v>
      </c>
      <c r="H5812" s="67">
        <v>44824</v>
      </c>
      <c r="I5812" s="71">
        <f t="shared" si="315"/>
        <v>14</v>
      </c>
      <c r="J5812" s="72" t="s">
        <v>125</v>
      </c>
      <c r="K5812" s="72" t="s">
        <v>144</v>
      </c>
      <c r="L5812" s="73">
        <v>5</v>
      </c>
      <c r="M5812" s="73" t="s">
        <v>91</v>
      </c>
      <c r="N5812" s="68" t="str">
        <f>VLOOKUP(K5812,[1]人員授權表!D$3:G$249,4,0)</f>
        <v>有機</v>
      </c>
      <c r="O5812" s="70" t="str">
        <f>IF(J5812=[1]人員授權表!$C$85,"Casper李羿勳",IF(J5812=[1]人員授權表!$C$188,"Iring陳俊明",IF(J5812=[1]人員授權表!$C$189,"Brian陳泓霖",VLOOKUP(K5812,[1]人員授權表!D$2:E$249,2,FALSE))))</f>
        <v>Lucy黃詩婷</v>
      </c>
      <c r="P5812" s="67">
        <f t="shared" si="318"/>
        <v>44822</v>
      </c>
      <c r="Q5812" s="75" t="str">
        <f t="shared" si="317"/>
        <v>週日</v>
      </c>
      <c r="R5812" s="80">
        <v>44819</v>
      </c>
      <c r="AA5812" s="102">
        <v>15</v>
      </c>
      <c r="AB5812" s="103" t="s">
        <v>1955</v>
      </c>
    </row>
    <row r="5813" spans="2:28">
      <c r="B5813" s="66">
        <v>44810</v>
      </c>
      <c r="D5813" s="68" t="s">
        <v>50</v>
      </c>
      <c r="E5813" s="70" t="s">
        <v>879</v>
      </c>
      <c r="F5813" s="4" t="s">
        <v>2337</v>
      </c>
      <c r="G5813" s="67">
        <v>44809</v>
      </c>
      <c r="H5813" s="67">
        <v>44824</v>
      </c>
      <c r="I5813" s="71">
        <f t="shared" si="315"/>
        <v>15</v>
      </c>
      <c r="J5813" s="72" t="s">
        <v>125</v>
      </c>
      <c r="K5813" s="72" t="s">
        <v>144</v>
      </c>
      <c r="L5813" s="73">
        <v>1</v>
      </c>
      <c r="M5813" s="73" t="s">
        <v>91</v>
      </c>
      <c r="N5813" s="68" t="str">
        <f>VLOOKUP(K5813,[1]人員授權表!D$3:G$249,4,0)</f>
        <v>有機</v>
      </c>
      <c r="O5813" s="70" t="str">
        <f>IF(J5813=[1]人員授權表!$C$85,"Casper李羿勳",IF(J5813=[1]人員授權表!$C$188,"Iring陳俊明",IF(J5813=[1]人員授權表!$C$189,"Brian陳泓霖",VLOOKUP(K5813,[1]人員授權表!D$2:E$249,2,FALSE))))</f>
        <v>Lucy黃詩婷</v>
      </c>
      <c r="P5813" s="67">
        <f t="shared" si="318"/>
        <v>44822</v>
      </c>
      <c r="Q5813" s="75" t="str">
        <f t="shared" si="317"/>
        <v>週日</v>
      </c>
      <c r="R5813" s="80">
        <v>44819</v>
      </c>
      <c r="AA5813" s="102">
        <v>15</v>
      </c>
      <c r="AB5813" s="103" t="s">
        <v>1955</v>
      </c>
    </row>
    <row r="5814" spans="2:28">
      <c r="B5814" s="66">
        <v>44810</v>
      </c>
      <c r="D5814" s="68" t="s">
        <v>50</v>
      </c>
      <c r="E5814" s="70" t="s">
        <v>879</v>
      </c>
      <c r="F5814" s="4" t="s">
        <v>2337</v>
      </c>
      <c r="G5814" s="67">
        <v>44809</v>
      </c>
      <c r="H5814" s="67">
        <v>44824</v>
      </c>
      <c r="I5814" s="71">
        <f t="shared" si="315"/>
        <v>15</v>
      </c>
      <c r="J5814" s="72" t="s">
        <v>453</v>
      </c>
      <c r="K5814" s="72" t="s">
        <v>332</v>
      </c>
      <c r="L5814" s="73">
        <v>1</v>
      </c>
      <c r="M5814" s="73" t="s">
        <v>91</v>
      </c>
      <c r="N5814" s="68" t="str">
        <f>VLOOKUP(K5814,[1]人員授權表!D$3:G$249,4,0)</f>
        <v>有機</v>
      </c>
      <c r="O5814" s="70" t="str">
        <f>IF(J5814=[1]人員授權表!$C$85,"Casper李羿勳",IF(J5814=[1]人員授權表!$C$188,"Iring陳俊明",IF(J5814=[1]人員授權表!$C$189,"Brian陳泓霖",VLOOKUP(K5814,[1]人員授權表!D$2:E$249,2,FALSE))))</f>
        <v>Lucy黃詩婷</v>
      </c>
      <c r="P5814" s="67">
        <f t="shared" si="318"/>
        <v>44822</v>
      </c>
      <c r="Q5814" s="75" t="str">
        <f t="shared" si="317"/>
        <v>週日</v>
      </c>
      <c r="R5814" s="80">
        <v>44819</v>
      </c>
      <c r="AA5814" s="102">
        <v>15</v>
      </c>
      <c r="AB5814" s="103" t="s">
        <v>1955</v>
      </c>
    </row>
    <row r="5815" spans="2:28">
      <c r="B5815" s="66">
        <v>44810</v>
      </c>
      <c r="D5815" s="68" t="s">
        <v>50</v>
      </c>
      <c r="E5815" s="70" t="s">
        <v>879</v>
      </c>
      <c r="F5815" s="4" t="s">
        <v>2338</v>
      </c>
      <c r="G5815" s="67">
        <v>44809</v>
      </c>
      <c r="H5815" s="67">
        <v>44824</v>
      </c>
      <c r="I5815" s="71">
        <f t="shared" si="315"/>
        <v>15</v>
      </c>
      <c r="J5815" s="72" t="s">
        <v>125</v>
      </c>
      <c r="K5815" s="72" t="s">
        <v>144</v>
      </c>
      <c r="L5815" s="73">
        <v>1</v>
      </c>
      <c r="M5815" s="73" t="s">
        <v>91</v>
      </c>
      <c r="N5815" s="68" t="str">
        <f>VLOOKUP(K5815,[1]人員授權表!D$3:G$249,4,0)</f>
        <v>有機</v>
      </c>
      <c r="O5815" s="70" t="str">
        <f>IF(J5815=[1]人員授權表!$C$85,"Casper李羿勳",IF(J5815=[1]人員授權表!$C$188,"Iring陳俊明",IF(J5815=[1]人員授權表!$C$189,"Brian陳泓霖",VLOOKUP(K5815,[1]人員授權表!D$2:E$249,2,FALSE))))</f>
        <v>Lucy黃詩婷</v>
      </c>
      <c r="P5815" s="67">
        <f t="shared" si="318"/>
        <v>44822</v>
      </c>
      <c r="Q5815" s="75" t="str">
        <f t="shared" si="317"/>
        <v>週日</v>
      </c>
      <c r="R5815" s="80">
        <v>44819</v>
      </c>
      <c r="AA5815" s="102">
        <v>15</v>
      </c>
      <c r="AB5815" s="103" t="s">
        <v>1955</v>
      </c>
    </row>
    <row r="5816" spans="2:28">
      <c r="B5816" s="66">
        <v>44810</v>
      </c>
      <c r="D5816" s="68" t="s">
        <v>50</v>
      </c>
      <c r="E5816" s="70" t="s">
        <v>879</v>
      </c>
      <c r="F5816" s="4" t="s">
        <v>2338</v>
      </c>
      <c r="G5816" s="67">
        <v>44809</v>
      </c>
      <c r="H5816" s="67">
        <v>44824</v>
      </c>
      <c r="I5816" s="71">
        <f t="shared" si="315"/>
        <v>15</v>
      </c>
      <c r="J5816" s="72" t="s">
        <v>453</v>
      </c>
      <c r="K5816" s="72" t="s">
        <v>332</v>
      </c>
      <c r="L5816" s="73">
        <v>1</v>
      </c>
      <c r="M5816" s="73" t="s">
        <v>91</v>
      </c>
      <c r="N5816" s="68" t="str">
        <f>VLOOKUP(K5816,[1]人員授權表!D$3:G$249,4,0)</f>
        <v>有機</v>
      </c>
      <c r="O5816" s="70" t="str">
        <f>IF(J5816=[1]人員授權表!$C$85,"Casper李羿勳",IF(J5816=[1]人員授權表!$C$188,"Iring陳俊明",IF(J5816=[1]人員授權表!$C$189,"Brian陳泓霖",VLOOKUP(K5816,[1]人員授權表!D$2:E$249,2,FALSE))))</f>
        <v>Lucy黃詩婷</v>
      </c>
      <c r="P5816" s="67">
        <f t="shared" si="318"/>
        <v>44822</v>
      </c>
      <c r="Q5816" s="75" t="str">
        <f t="shared" si="317"/>
        <v>週日</v>
      </c>
      <c r="R5816" s="80">
        <v>44819</v>
      </c>
      <c r="AA5816" s="102">
        <v>15</v>
      </c>
      <c r="AB5816" s="103" t="s">
        <v>1955</v>
      </c>
    </row>
    <row r="5817" spans="2:28">
      <c r="B5817" s="66">
        <v>44810</v>
      </c>
      <c r="D5817" s="68" t="s">
        <v>50</v>
      </c>
      <c r="E5817" s="70" t="s">
        <v>879</v>
      </c>
      <c r="F5817" s="4" t="s">
        <v>2339</v>
      </c>
      <c r="G5817" s="67">
        <v>44809</v>
      </c>
      <c r="H5817" s="67">
        <v>44824</v>
      </c>
      <c r="I5817" s="71">
        <f t="shared" si="315"/>
        <v>15</v>
      </c>
      <c r="J5817" s="72" t="s">
        <v>125</v>
      </c>
      <c r="K5817" s="72" t="s">
        <v>144</v>
      </c>
      <c r="L5817" s="73">
        <v>1</v>
      </c>
      <c r="M5817" s="73" t="s">
        <v>91</v>
      </c>
      <c r="N5817" s="68" t="str">
        <f>VLOOKUP(K5817,[1]人員授權表!D$3:G$249,4,0)</f>
        <v>有機</v>
      </c>
      <c r="O5817" s="70" t="str">
        <f>IF(J5817=[1]人員授權表!$C$85,"Casper李羿勳",IF(J5817=[1]人員授權表!$C$188,"Iring陳俊明",IF(J5817=[1]人員授權表!$C$189,"Brian陳泓霖",VLOOKUP(K5817,[1]人員授權表!D$2:E$249,2,FALSE))))</f>
        <v>Lucy黃詩婷</v>
      </c>
      <c r="P5817" s="67">
        <f t="shared" si="318"/>
        <v>44822</v>
      </c>
      <c r="Q5817" s="75" t="str">
        <f t="shared" si="317"/>
        <v>週日</v>
      </c>
      <c r="R5817" s="80">
        <v>44819</v>
      </c>
      <c r="AA5817" s="102">
        <v>15</v>
      </c>
      <c r="AB5817" s="103" t="s">
        <v>1955</v>
      </c>
    </row>
    <row r="5818" spans="2:28">
      <c r="B5818" s="66">
        <v>44810</v>
      </c>
      <c r="D5818" s="68" t="s">
        <v>50</v>
      </c>
      <c r="E5818" s="70" t="s">
        <v>879</v>
      </c>
      <c r="F5818" s="4" t="s">
        <v>2339</v>
      </c>
      <c r="G5818" s="67">
        <v>44809</v>
      </c>
      <c r="H5818" s="67">
        <v>44824</v>
      </c>
      <c r="I5818" s="71">
        <f t="shared" si="315"/>
        <v>15</v>
      </c>
      <c r="J5818" s="72" t="s">
        <v>453</v>
      </c>
      <c r="K5818" s="72" t="s">
        <v>332</v>
      </c>
      <c r="L5818" s="73">
        <v>1</v>
      </c>
      <c r="M5818" s="73" t="s">
        <v>91</v>
      </c>
      <c r="N5818" s="68" t="str">
        <f>VLOOKUP(K5818,[1]人員授權表!D$3:G$249,4,0)</f>
        <v>有機</v>
      </c>
      <c r="O5818" s="70" t="str">
        <f>IF(J5818=[1]人員授權表!$C$85,"Casper李羿勳",IF(J5818=[1]人員授權表!$C$188,"Iring陳俊明",IF(J5818=[1]人員授權表!$C$189,"Brian陳泓霖",VLOOKUP(K5818,[1]人員授權表!D$2:E$249,2,FALSE))))</f>
        <v>Lucy黃詩婷</v>
      </c>
      <c r="P5818" s="67">
        <f t="shared" si="318"/>
        <v>44822</v>
      </c>
      <c r="Q5818" s="75" t="str">
        <f t="shared" si="317"/>
        <v>週日</v>
      </c>
      <c r="R5818" s="80">
        <v>44819</v>
      </c>
      <c r="AA5818" s="102">
        <v>15</v>
      </c>
      <c r="AB5818" s="103" t="s">
        <v>1955</v>
      </c>
    </row>
    <row r="5819" spans="2:28">
      <c r="B5819" s="66">
        <v>44810</v>
      </c>
      <c r="D5819" s="68" t="s">
        <v>50</v>
      </c>
      <c r="E5819" s="70" t="s">
        <v>879</v>
      </c>
      <c r="F5819" s="4" t="s">
        <v>2340</v>
      </c>
      <c r="G5819" s="67">
        <v>44809</v>
      </c>
      <c r="H5819" s="67">
        <v>44824</v>
      </c>
      <c r="I5819" s="71">
        <f t="shared" si="315"/>
        <v>15</v>
      </c>
      <c r="J5819" s="72" t="s">
        <v>125</v>
      </c>
      <c r="K5819" s="72" t="s">
        <v>144</v>
      </c>
      <c r="L5819" s="73">
        <v>1</v>
      </c>
      <c r="M5819" s="73" t="s">
        <v>91</v>
      </c>
      <c r="N5819" s="68" t="str">
        <f>VLOOKUP(K5819,[1]人員授權表!D$3:G$249,4,0)</f>
        <v>有機</v>
      </c>
      <c r="O5819" s="70" t="str">
        <f>IF(J5819=[1]人員授權表!$C$85,"Casper李羿勳",IF(J5819=[1]人員授權表!$C$188,"Iring陳俊明",IF(J5819=[1]人員授權表!$C$189,"Brian陳泓霖",VLOOKUP(K5819,[1]人員授權表!D$2:E$249,2,FALSE))))</f>
        <v>Lucy黃詩婷</v>
      </c>
      <c r="P5819" s="67">
        <f t="shared" si="318"/>
        <v>44822</v>
      </c>
      <c r="Q5819" s="75" t="str">
        <f t="shared" si="317"/>
        <v>週日</v>
      </c>
      <c r="R5819" s="80">
        <v>44819</v>
      </c>
      <c r="AA5819" s="102">
        <v>15</v>
      </c>
      <c r="AB5819" s="103" t="s">
        <v>1955</v>
      </c>
    </row>
    <row r="5820" spans="2:28">
      <c r="B5820" s="66">
        <v>44810</v>
      </c>
      <c r="D5820" s="68" t="s">
        <v>50</v>
      </c>
      <c r="E5820" s="70" t="s">
        <v>879</v>
      </c>
      <c r="F5820" s="4" t="s">
        <v>2340</v>
      </c>
      <c r="G5820" s="67">
        <v>44809</v>
      </c>
      <c r="H5820" s="67">
        <v>44824</v>
      </c>
      <c r="I5820" s="71">
        <f t="shared" si="315"/>
        <v>15</v>
      </c>
      <c r="J5820" s="72" t="s">
        <v>453</v>
      </c>
      <c r="K5820" s="72" t="s">
        <v>332</v>
      </c>
      <c r="L5820" s="73">
        <v>1</v>
      </c>
      <c r="M5820" s="73" t="s">
        <v>91</v>
      </c>
      <c r="N5820" s="68" t="str">
        <f>VLOOKUP(K5820,[1]人員授權表!D$3:G$249,4,0)</f>
        <v>有機</v>
      </c>
      <c r="O5820" s="70" t="str">
        <f>IF(J5820=[1]人員授權表!$C$85,"Casper李羿勳",IF(J5820=[1]人員授權表!$C$188,"Iring陳俊明",IF(J5820=[1]人員授權表!$C$189,"Brian陳泓霖",VLOOKUP(K5820,[1]人員授權表!D$2:E$249,2,FALSE))))</f>
        <v>Lucy黃詩婷</v>
      </c>
      <c r="P5820" s="67">
        <f t="shared" si="318"/>
        <v>44822</v>
      </c>
      <c r="Q5820" s="75" t="str">
        <f t="shared" si="317"/>
        <v>週日</v>
      </c>
      <c r="R5820" s="80">
        <v>44819</v>
      </c>
      <c r="AA5820" s="102">
        <v>15</v>
      </c>
      <c r="AB5820" s="103" t="s">
        <v>1955</v>
      </c>
    </row>
    <row r="5821" spans="2:28">
      <c r="B5821" s="66">
        <v>44810</v>
      </c>
      <c r="D5821" s="68" t="s">
        <v>50</v>
      </c>
      <c r="E5821" s="70" t="s">
        <v>879</v>
      </c>
      <c r="F5821" s="4" t="s">
        <v>2341</v>
      </c>
      <c r="G5821" s="67">
        <v>44809</v>
      </c>
      <c r="H5821" s="67">
        <v>44824</v>
      </c>
      <c r="I5821" s="71">
        <f t="shared" si="315"/>
        <v>15</v>
      </c>
      <c r="J5821" s="72" t="s">
        <v>125</v>
      </c>
      <c r="K5821" s="72" t="s">
        <v>144</v>
      </c>
      <c r="L5821" s="73">
        <v>1</v>
      </c>
      <c r="M5821" s="73" t="s">
        <v>91</v>
      </c>
      <c r="N5821" s="68" t="str">
        <f>VLOOKUP(K5821,[1]人員授權表!D$3:G$249,4,0)</f>
        <v>有機</v>
      </c>
      <c r="O5821" s="70" t="str">
        <f>IF(J5821=[1]人員授權表!$C$85,"Casper李羿勳",IF(J5821=[1]人員授權表!$C$188,"Iring陳俊明",IF(J5821=[1]人員授權表!$C$189,"Brian陳泓霖",VLOOKUP(K5821,[1]人員授權表!D$2:E$249,2,FALSE))))</f>
        <v>Lucy黃詩婷</v>
      </c>
      <c r="P5821" s="67">
        <f t="shared" si="318"/>
        <v>44822</v>
      </c>
      <c r="Q5821" s="75" t="str">
        <f t="shared" si="317"/>
        <v>週日</v>
      </c>
      <c r="R5821" s="80">
        <v>44819</v>
      </c>
      <c r="AA5821" s="102">
        <v>15</v>
      </c>
      <c r="AB5821" s="103" t="s">
        <v>1955</v>
      </c>
    </row>
    <row r="5822" spans="2:28">
      <c r="B5822" s="66">
        <v>44810</v>
      </c>
      <c r="D5822" s="68" t="s">
        <v>50</v>
      </c>
      <c r="E5822" s="70" t="s">
        <v>879</v>
      </c>
      <c r="F5822" s="4" t="s">
        <v>2341</v>
      </c>
      <c r="G5822" s="67">
        <v>44809</v>
      </c>
      <c r="H5822" s="67">
        <v>44824</v>
      </c>
      <c r="I5822" s="71">
        <f t="shared" si="315"/>
        <v>15</v>
      </c>
      <c r="J5822" s="72" t="s">
        <v>453</v>
      </c>
      <c r="K5822" s="72" t="s">
        <v>332</v>
      </c>
      <c r="L5822" s="73">
        <v>1</v>
      </c>
      <c r="M5822" s="73" t="s">
        <v>91</v>
      </c>
      <c r="N5822" s="68" t="str">
        <f>VLOOKUP(K5822,[1]人員授權表!D$3:G$249,4,0)</f>
        <v>有機</v>
      </c>
      <c r="O5822" s="70" t="str">
        <f>IF(J5822=[1]人員授權表!$C$85,"Casper李羿勳",IF(J5822=[1]人員授權表!$C$188,"Iring陳俊明",IF(J5822=[1]人員授權表!$C$189,"Brian陳泓霖",VLOOKUP(K5822,[1]人員授權表!D$2:E$249,2,FALSE))))</f>
        <v>Lucy黃詩婷</v>
      </c>
      <c r="P5822" s="67">
        <f t="shared" si="318"/>
        <v>44822</v>
      </c>
      <c r="Q5822" s="75" t="str">
        <f t="shared" si="317"/>
        <v>週日</v>
      </c>
      <c r="R5822" s="80">
        <v>44819</v>
      </c>
      <c r="AA5822" s="102">
        <v>15</v>
      </c>
      <c r="AB5822" s="103" t="s">
        <v>1955</v>
      </c>
    </row>
    <row r="5823" spans="2:28">
      <c r="B5823" s="66">
        <v>44810</v>
      </c>
      <c r="D5823" s="68" t="s">
        <v>50</v>
      </c>
      <c r="E5823" s="70" t="s">
        <v>879</v>
      </c>
      <c r="F5823" s="4" t="s">
        <v>2342</v>
      </c>
      <c r="G5823" s="67">
        <v>44809</v>
      </c>
      <c r="H5823" s="67">
        <v>44824</v>
      </c>
      <c r="I5823" s="71">
        <f t="shared" si="315"/>
        <v>15</v>
      </c>
      <c r="J5823" s="72" t="s">
        <v>125</v>
      </c>
      <c r="K5823" s="72" t="s">
        <v>144</v>
      </c>
      <c r="L5823" s="73">
        <v>1</v>
      </c>
      <c r="M5823" s="73" t="s">
        <v>91</v>
      </c>
      <c r="N5823" s="68" t="str">
        <f>VLOOKUP(K5823,[1]人員授權表!D$3:G$249,4,0)</f>
        <v>有機</v>
      </c>
      <c r="O5823" s="70" t="str">
        <f>IF(J5823=[1]人員授權表!$C$85,"Casper李羿勳",IF(J5823=[1]人員授權表!$C$188,"Iring陳俊明",IF(J5823=[1]人員授權表!$C$189,"Brian陳泓霖",VLOOKUP(K5823,[1]人員授權表!D$2:E$249,2,FALSE))))</f>
        <v>Lucy黃詩婷</v>
      </c>
      <c r="P5823" s="67">
        <f t="shared" si="318"/>
        <v>44822</v>
      </c>
      <c r="Q5823" s="75" t="str">
        <f t="shared" si="317"/>
        <v>週日</v>
      </c>
      <c r="R5823" s="80">
        <v>44819</v>
      </c>
      <c r="AA5823" s="102">
        <v>15</v>
      </c>
      <c r="AB5823" s="103" t="s">
        <v>1955</v>
      </c>
    </row>
    <row r="5824" spans="2:28">
      <c r="B5824" s="66">
        <v>44810</v>
      </c>
      <c r="D5824" s="68" t="s">
        <v>50</v>
      </c>
      <c r="E5824" s="70" t="s">
        <v>879</v>
      </c>
      <c r="F5824" s="4" t="s">
        <v>2342</v>
      </c>
      <c r="G5824" s="67">
        <v>44809</v>
      </c>
      <c r="H5824" s="67">
        <v>44824</v>
      </c>
      <c r="I5824" s="71">
        <f t="shared" si="315"/>
        <v>15</v>
      </c>
      <c r="J5824" s="72" t="s">
        <v>453</v>
      </c>
      <c r="K5824" s="72" t="s">
        <v>332</v>
      </c>
      <c r="L5824" s="73">
        <v>1</v>
      </c>
      <c r="M5824" s="73" t="s">
        <v>91</v>
      </c>
      <c r="N5824" s="68" t="str">
        <f>VLOOKUP(K5824,[1]人員授權表!D$3:G$249,4,0)</f>
        <v>有機</v>
      </c>
      <c r="O5824" s="70" t="str">
        <f>IF(J5824=[1]人員授權表!$C$85,"Casper李羿勳",IF(J5824=[1]人員授權表!$C$188,"Iring陳俊明",IF(J5824=[1]人員授權表!$C$189,"Brian陳泓霖",VLOOKUP(K5824,[1]人員授權表!D$2:E$249,2,FALSE))))</f>
        <v>Lucy黃詩婷</v>
      </c>
      <c r="P5824" s="67">
        <f t="shared" si="318"/>
        <v>44822</v>
      </c>
      <c r="Q5824" s="75" t="str">
        <f t="shared" si="317"/>
        <v>週日</v>
      </c>
      <c r="R5824" s="80">
        <v>44819</v>
      </c>
      <c r="AA5824" s="102">
        <v>15</v>
      </c>
      <c r="AB5824" s="103" t="s">
        <v>1955</v>
      </c>
    </row>
    <row r="5825" spans="2:28">
      <c r="B5825" s="66">
        <v>44810</v>
      </c>
      <c r="D5825" s="68" t="s">
        <v>50</v>
      </c>
      <c r="E5825" s="70" t="s">
        <v>879</v>
      </c>
      <c r="F5825" s="4" t="s">
        <v>2343</v>
      </c>
      <c r="G5825" s="67">
        <v>44809</v>
      </c>
      <c r="H5825" s="67">
        <v>44824</v>
      </c>
      <c r="I5825" s="71">
        <f t="shared" si="315"/>
        <v>15</v>
      </c>
      <c r="J5825" s="72" t="s">
        <v>125</v>
      </c>
      <c r="K5825" s="72" t="s">
        <v>144</v>
      </c>
      <c r="L5825" s="73">
        <v>1</v>
      </c>
      <c r="M5825" s="73" t="s">
        <v>91</v>
      </c>
      <c r="N5825" s="68" t="str">
        <f>VLOOKUP(K5825,[1]人員授權表!D$3:G$249,4,0)</f>
        <v>有機</v>
      </c>
      <c r="O5825" s="70" t="str">
        <f>IF(J5825=[1]人員授權表!$C$85,"Casper李羿勳",IF(J5825=[1]人員授權表!$C$188,"Iring陳俊明",IF(J5825=[1]人員授權表!$C$189,"Brian陳泓霖",VLOOKUP(K5825,[1]人員授權表!D$2:E$249,2,FALSE))))</f>
        <v>Lucy黃詩婷</v>
      </c>
      <c r="P5825" s="67">
        <f t="shared" si="318"/>
        <v>44822</v>
      </c>
      <c r="Q5825" s="75" t="str">
        <f t="shared" si="317"/>
        <v>週日</v>
      </c>
      <c r="R5825" s="80">
        <v>44819</v>
      </c>
      <c r="AA5825" s="102">
        <v>15</v>
      </c>
      <c r="AB5825" s="103" t="s">
        <v>1955</v>
      </c>
    </row>
    <row r="5826" spans="2:28">
      <c r="B5826" s="66">
        <v>44810</v>
      </c>
      <c r="D5826" s="68" t="s">
        <v>50</v>
      </c>
      <c r="E5826" s="70" t="s">
        <v>879</v>
      </c>
      <c r="F5826" s="4" t="s">
        <v>2343</v>
      </c>
      <c r="G5826" s="67">
        <v>44809</v>
      </c>
      <c r="H5826" s="67">
        <v>44824</v>
      </c>
      <c r="I5826" s="71">
        <f t="shared" si="315"/>
        <v>15</v>
      </c>
      <c r="J5826" s="72" t="s">
        <v>453</v>
      </c>
      <c r="K5826" s="72" t="s">
        <v>332</v>
      </c>
      <c r="L5826" s="73">
        <v>1</v>
      </c>
      <c r="M5826" s="73" t="s">
        <v>91</v>
      </c>
      <c r="N5826" s="68" t="str">
        <f>VLOOKUP(K5826,[1]人員授權表!D$3:G$249,4,0)</f>
        <v>有機</v>
      </c>
      <c r="O5826" s="70" t="str">
        <f>IF(J5826=[1]人員授權表!$C$85,"Casper李羿勳",IF(J5826=[1]人員授權表!$C$188,"Iring陳俊明",IF(J5826=[1]人員授權表!$C$189,"Brian陳泓霖",VLOOKUP(K5826,[1]人員授權表!D$2:E$249,2,FALSE))))</f>
        <v>Lucy黃詩婷</v>
      </c>
      <c r="P5826" s="67">
        <f t="shared" si="318"/>
        <v>44822</v>
      </c>
      <c r="Q5826" s="75" t="str">
        <f t="shared" si="317"/>
        <v>週日</v>
      </c>
      <c r="R5826" s="80">
        <v>44819</v>
      </c>
      <c r="AA5826" s="102">
        <v>15</v>
      </c>
      <c r="AB5826" s="103" t="s">
        <v>1955</v>
      </c>
    </row>
    <row r="5827" spans="2:28">
      <c r="B5827" s="66">
        <v>44810</v>
      </c>
      <c r="D5827" s="68" t="s">
        <v>50</v>
      </c>
      <c r="E5827" s="70" t="s">
        <v>879</v>
      </c>
      <c r="F5827" s="4" t="s">
        <v>2344</v>
      </c>
      <c r="G5827" s="67">
        <v>44809</v>
      </c>
      <c r="H5827" s="67">
        <v>44824</v>
      </c>
      <c r="I5827" s="71">
        <f t="shared" si="315"/>
        <v>15</v>
      </c>
      <c r="J5827" s="72" t="s">
        <v>125</v>
      </c>
      <c r="K5827" s="72" t="s">
        <v>144</v>
      </c>
      <c r="L5827" s="73">
        <v>1</v>
      </c>
      <c r="M5827" s="73" t="s">
        <v>91</v>
      </c>
      <c r="N5827" s="68" t="str">
        <f>VLOOKUP(K5827,[1]人員授權表!D$3:G$249,4,0)</f>
        <v>有機</v>
      </c>
      <c r="O5827" s="70" t="str">
        <f>IF(J5827=[1]人員授權表!$C$85,"Casper李羿勳",IF(J5827=[1]人員授權表!$C$188,"Iring陳俊明",IF(J5827=[1]人員授權表!$C$189,"Brian陳泓霖",VLOOKUP(K5827,[1]人員授權表!D$2:E$249,2,FALSE))))</f>
        <v>Lucy黃詩婷</v>
      </c>
      <c r="P5827" s="67">
        <f t="shared" si="318"/>
        <v>44822</v>
      </c>
      <c r="Q5827" s="75" t="str">
        <f t="shared" si="317"/>
        <v>週日</v>
      </c>
      <c r="R5827" s="80">
        <v>44819</v>
      </c>
      <c r="AA5827" s="102">
        <v>15</v>
      </c>
      <c r="AB5827" s="103" t="s">
        <v>1955</v>
      </c>
    </row>
    <row r="5828" spans="2:28">
      <c r="B5828" s="66">
        <v>44810</v>
      </c>
      <c r="D5828" s="68" t="s">
        <v>50</v>
      </c>
      <c r="E5828" s="70" t="s">
        <v>879</v>
      </c>
      <c r="F5828" s="4" t="s">
        <v>2344</v>
      </c>
      <c r="G5828" s="67">
        <v>44809</v>
      </c>
      <c r="H5828" s="67">
        <v>44824</v>
      </c>
      <c r="I5828" s="71">
        <f t="shared" si="315"/>
        <v>15</v>
      </c>
      <c r="J5828" s="72" t="s">
        <v>453</v>
      </c>
      <c r="K5828" s="72" t="s">
        <v>332</v>
      </c>
      <c r="L5828" s="73">
        <v>1</v>
      </c>
      <c r="M5828" s="73" t="s">
        <v>91</v>
      </c>
      <c r="N5828" s="68" t="str">
        <f>VLOOKUP(K5828,[1]人員授權表!D$3:G$249,4,0)</f>
        <v>有機</v>
      </c>
      <c r="O5828" s="70" t="str">
        <f>IF(J5828=[1]人員授權表!$C$85,"Casper李羿勳",IF(J5828=[1]人員授權表!$C$188,"Iring陳俊明",IF(J5828=[1]人員授權表!$C$189,"Brian陳泓霖",VLOOKUP(K5828,[1]人員授權表!D$2:E$249,2,FALSE))))</f>
        <v>Lucy黃詩婷</v>
      </c>
      <c r="P5828" s="67">
        <f t="shared" si="318"/>
        <v>44822</v>
      </c>
      <c r="Q5828" s="75" t="str">
        <f t="shared" si="317"/>
        <v>週日</v>
      </c>
      <c r="R5828" s="80">
        <v>44819</v>
      </c>
      <c r="AA5828" s="102">
        <v>15</v>
      </c>
      <c r="AB5828" s="103" t="s">
        <v>1955</v>
      </c>
    </row>
    <row r="5829" spans="2:28">
      <c r="B5829" s="66">
        <v>44810</v>
      </c>
      <c r="D5829" s="68" t="s">
        <v>50</v>
      </c>
      <c r="E5829" s="70" t="s">
        <v>879</v>
      </c>
      <c r="F5829" s="4" t="s">
        <v>2345</v>
      </c>
      <c r="G5829" s="67">
        <v>44809</v>
      </c>
      <c r="H5829" s="67">
        <v>44824</v>
      </c>
      <c r="I5829" s="71">
        <f t="shared" si="315"/>
        <v>15</v>
      </c>
      <c r="J5829" s="72" t="s">
        <v>125</v>
      </c>
      <c r="K5829" s="72" t="s">
        <v>144</v>
      </c>
      <c r="L5829" s="73">
        <v>1</v>
      </c>
      <c r="M5829" s="73" t="s">
        <v>91</v>
      </c>
      <c r="N5829" s="68" t="str">
        <f>VLOOKUP(K5829,[1]人員授權表!D$3:G$249,4,0)</f>
        <v>有機</v>
      </c>
      <c r="O5829" s="70" t="str">
        <f>IF(J5829=[1]人員授權表!$C$85,"Casper李羿勳",IF(J5829=[1]人員授權表!$C$188,"Iring陳俊明",IF(J5829=[1]人員授權表!$C$189,"Brian陳泓霖",VLOOKUP(K5829,[1]人員授權表!D$2:E$249,2,FALSE))))</f>
        <v>Lucy黃詩婷</v>
      </c>
      <c r="P5829" s="67">
        <f t="shared" si="318"/>
        <v>44822</v>
      </c>
      <c r="Q5829" s="75" t="str">
        <f t="shared" si="317"/>
        <v>週日</v>
      </c>
      <c r="R5829" s="80">
        <v>44819</v>
      </c>
      <c r="AA5829" s="102">
        <v>15</v>
      </c>
      <c r="AB5829" s="103" t="s">
        <v>1955</v>
      </c>
    </row>
    <row r="5830" spans="2:28">
      <c r="B5830" s="66">
        <v>44810</v>
      </c>
      <c r="D5830" s="68" t="s">
        <v>50</v>
      </c>
      <c r="E5830" s="70" t="s">
        <v>879</v>
      </c>
      <c r="F5830" s="4" t="s">
        <v>2345</v>
      </c>
      <c r="G5830" s="67">
        <v>44809</v>
      </c>
      <c r="H5830" s="67">
        <v>44824</v>
      </c>
      <c r="I5830" s="71">
        <f t="shared" si="315"/>
        <v>15</v>
      </c>
      <c r="J5830" s="72" t="s">
        <v>453</v>
      </c>
      <c r="K5830" s="72" t="s">
        <v>332</v>
      </c>
      <c r="L5830" s="73">
        <v>1</v>
      </c>
      <c r="M5830" s="73" t="s">
        <v>91</v>
      </c>
      <c r="N5830" s="68" t="str">
        <f>VLOOKUP(K5830,[1]人員授權表!D$3:G$249,4,0)</f>
        <v>有機</v>
      </c>
      <c r="O5830" s="70" t="str">
        <f>IF(J5830=[1]人員授權表!$C$85,"Casper李羿勳",IF(J5830=[1]人員授權表!$C$188,"Iring陳俊明",IF(J5830=[1]人員授權表!$C$189,"Brian陳泓霖",VLOOKUP(K5830,[1]人員授權表!D$2:E$249,2,FALSE))))</f>
        <v>Lucy黃詩婷</v>
      </c>
      <c r="P5830" s="67">
        <f t="shared" si="318"/>
        <v>44822</v>
      </c>
      <c r="Q5830" s="75" t="str">
        <f t="shared" si="317"/>
        <v>週日</v>
      </c>
      <c r="R5830" s="80">
        <v>44819</v>
      </c>
      <c r="AA5830" s="102">
        <v>15</v>
      </c>
      <c r="AB5830" s="103" t="s">
        <v>1955</v>
      </c>
    </row>
    <row r="5831" spans="2:28">
      <c r="B5831" s="66">
        <v>44810</v>
      </c>
      <c r="D5831" s="68" t="s">
        <v>50</v>
      </c>
      <c r="E5831" s="70" t="s">
        <v>879</v>
      </c>
      <c r="F5831" s="4" t="s">
        <v>2346</v>
      </c>
      <c r="G5831" s="67">
        <v>44809</v>
      </c>
      <c r="H5831" s="67">
        <v>44824</v>
      </c>
      <c r="I5831" s="71">
        <f t="shared" ref="I5831:I5894" si="319">_xlfn.DAYS(H5831,G5831)</f>
        <v>15</v>
      </c>
      <c r="J5831" s="72" t="s">
        <v>125</v>
      </c>
      <c r="K5831" s="72" t="s">
        <v>144</v>
      </c>
      <c r="L5831" s="73">
        <v>1</v>
      </c>
      <c r="M5831" s="73" t="s">
        <v>91</v>
      </c>
      <c r="N5831" s="68" t="str">
        <f>VLOOKUP(K5831,[1]人員授權表!D$3:G$249,4,0)</f>
        <v>有機</v>
      </c>
      <c r="O5831" s="70" t="str">
        <f>IF(J5831=[1]人員授權表!$C$85,"Casper李羿勳",IF(J5831=[1]人員授權表!$C$188,"Iring陳俊明",IF(J5831=[1]人員授權表!$C$189,"Brian陳泓霖",VLOOKUP(K5831,[1]人員授權表!D$2:E$249,2,FALSE))))</f>
        <v>Lucy黃詩婷</v>
      </c>
      <c r="P5831" s="67">
        <f t="shared" si="318"/>
        <v>44822</v>
      </c>
      <c r="Q5831" s="75" t="str">
        <f t="shared" ref="Q5831:Q5894" si="320">TEXT(P5831,"aaa")</f>
        <v>週日</v>
      </c>
      <c r="R5831" s="80">
        <v>44819</v>
      </c>
      <c r="AA5831" s="102">
        <v>15</v>
      </c>
      <c r="AB5831" s="103" t="s">
        <v>1955</v>
      </c>
    </row>
    <row r="5832" spans="2:28">
      <c r="B5832" s="66">
        <v>44810</v>
      </c>
      <c r="D5832" s="68" t="s">
        <v>50</v>
      </c>
      <c r="E5832" s="70" t="s">
        <v>879</v>
      </c>
      <c r="F5832" s="4" t="s">
        <v>2346</v>
      </c>
      <c r="G5832" s="67">
        <v>44809</v>
      </c>
      <c r="H5832" s="67">
        <v>44824</v>
      </c>
      <c r="I5832" s="71">
        <f t="shared" si="319"/>
        <v>15</v>
      </c>
      <c r="J5832" s="72" t="s">
        <v>453</v>
      </c>
      <c r="K5832" s="72" t="s">
        <v>332</v>
      </c>
      <c r="L5832" s="73">
        <v>1</v>
      </c>
      <c r="M5832" s="73" t="s">
        <v>91</v>
      </c>
      <c r="N5832" s="68" t="str">
        <f>VLOOKUP(K5832,[1]人員授權表!D$3:G$249,4,0)</f>
        <v>有機</v>
      </c>
      <c r="O5832" s="70" t="str">
        <f>IF(J5832=[1]人員授權表!$C$85,"Casper李羿勳",IF(J5832=[1]人員授權表!$C$188,"Iring陳俊明",IF(J5832=[1]人員授權表!$C$189,"Brian陳泓霖",VLOOKUP(K5832,[1]人員授權表!D$2:E$249,2,FALSE))))</f>
        <v>Lucy黃詩婷</v>
      </c>
      <c r="P5832" s="67">
        <f t="shared" si="318"/>
        <v>44822</v>
      </c>
      <c r="Q5832" s="75" t="str">
        <f t="shared" si="320"/>
        <v>週日</v>
      </c>
      <c r="R5832" s="80">
        <v>44819</v>
      </c>
      <c r="AA5832" s="102">
        <v>15</v>
      </c>
      <c r="AB5832" s="103" t="s">
        <v>1955</v>
      </c>
    </row>
    <row r="5833" spans="2:28">
      <c r="B5833" s="66">
        <v>44810</v>
      </c>
      <c r="D5833" s="68" t="s">
        <v>50</v>
      </c>
      <c r="E5833" s="70" t="s">
        <v>879</v>
      </c>
      <c r="F5833" s="4" t="s">
        <v>2347</v>
      </c>
      <c r="G5833" s="67">
        <v>44809</v>
      </c>
      <c r="H5833" s="67">
        <v>44824</v>
      </c>
      <c r="I5833" s="71">
        <f t="shared" si="319"/>
        <v>15</v>
      </c>
      <c r="J5833" s="72" t="s">
        <v>125</v>
      </c>
      <c r="K5833" s="72" t="s">
        <v>144</v>
      </c>
      <c r="L5833" s="73">
        <v>1</v>
      </c>
      <c r="M5833" s="73" t="s">
        <v>91</v>
      </c>
      <c r="N5833" s="68" t="str">
        <f>VLOOKUP(K5833,[1]人員授權表!D$3:G$249,4,0)</f>
        <v>有機</v>
      </c>
      <c r="O5833" s="70" t="str">
        <f>IF(J5833=[1]人員授權表!$C$85,"Casper李羿勳",IF(J5833=[1]人員授權表!$C$188,"Iring陳俊明",IF(J5833=[1]人員授權表!$C$189,"Brian陳泓霖",VLOOKUP(K5833,[1]人員授權表!D$2:E$249,2,FALSE))))</f>
        <v>Lucy黃詩婷</v>
      </c>
      <c r="P5833" s="67">
        <f t="shared" si="318"/>
        <v>44822</v>
      </c>
      <c r="Q5833" s="75" t="str">
        <f t="shared" si="320"/>
        <v>週日</v>
      </c>
      <c r="R5833" s="80">
        <v>44819</v>
      </c>
      <c r="AA5833" s="102">
        <v>15</v>
      </c>
      <c r="AB5833" s="103" t="s">
        <v>1955</v>
      </c>
    </row>
    <row r="5834" spans="2:28">
      <c r="B5834" s="66">
        <v>44810</v>
      </c>
      <c r="D5834" s="68" t="s">
        <v>50</v>
      </c>
      <c r="E5834" s="70" t="s">
        <v>879</v>
      </c>
      <c r="F5834" s="4" t="s">
        <v>2347</v>
      </c>
      <c r="G5834" s="67">
        <v>44809</v>
      </c>
      <c r="H5834" s="67">
        <v>44824</v>
      </c>
      <c r="I5834" s="71">
        <f t="shared" si="319"/>
        <v>15</v>
      </c>
      <c r="J5834" s="72" t="s">
        <v>453</v>
      </c>
      <c r="K5834" s="72" t="s">
        <v>332</v>
      </c>
      <c r="L5834" s="73">
        <v>1</v>
      </c>
      <c r="M5834" s="73" t="s">
        <v>91</v>
      </c>
      <c r="N5834" s="68" t="str">
        <f>VLOOKUP(K5834,[1]人員授權表!D$3:G$249,4,0)</f>
        <v>有機</v>
      </c>
      <c r="O5834" s="70" t="str">
        <f>IF(J5834=[1]人員授權表!$C$85,"Casper李羿勳",IF(J5834=[1]人員授權表!$C$188,"Iring陳俊明",IF(J5834=[1]人員授權表!$C$189,"Brian陳泓霖",VLOOKUP(K5834,[1]人員授權表!D$2:E$249,2,FALSE))))</f>
        <v>Lucy黃詩婷</v>
      </c>
      <c r="P5834" s="67">
        <f t="shared" si="318"/>
        <v>44822</v>
      </c>
      <c r="Q5834" s="75" t="str">
        <f t="shared" si="320"/>
        <v>週日</v>
      </c>
      <c r="R5834" s="80">
        <v>44819</v>
      </c>
      <c r="AA5834" s="102">
        <v>15</v>
      </c>
      <c r="AB5834" s="103" t="s">
        <v>1955</v>
      </c>
    </row>
    <row r="5835" spans="2:28">
      <c r="B5835" s="66">
        <v>44806</v>
      </c>
      <c r="D5835" s="68" t="s">
        <v>50</v>
      </c>
      <c r="E5835" s="70" t="s">
        <v>879</v>
      </c>
      <c r="F5835" s="4" t="s">
        <v>2348</v>
      </c>
      <c r="G5835" s="67">
        <v>44798</v>
      </c>
      <c r="H5835" s="67">
        <v>44824</v>
      </c>
      <c r="I5835" s="71">
        <f t="shared" si="319"/>
        <v>26</v>
      </c>
      <c r="J5835" s="72" t="s">
        <v>987</v>
      </c>
      <c r="K5835" s="72" t="s">
        <v>988</v>
      </c>
      <c r="L5835" s="73">
        <v>1</v>
      </c>
      <c r="M5835" s="73" t="s">
        <v>108</v>
      </c>
      <c r="N5835" s="68" t="str">
        <f>VLOOKUP(K5835,[1]人員授權表!D$3:G$249,4,0)</f>
        <v>無機</v>
      </c>
      <c r="O5835" s="70" t="str">
        <f>IF(J5835=[1]人員授權表!$C$85,"Casper李羿勳",IF(J5835=[1]人員授權表!$C$188,"Iring陳俊明",IF(J5835=[1]人員授權表!$C$189,"Brian陳泓霖",VLOOKUP(K5835,[1]人員授權表!D$2:E$249,2,FALSE))))</f>
        <v>George陳志昇</v>
      </c>
      <c r="P5835" s="67">
        <f t="shared" si="318"/>
        <v>44822</v>
      </c>
      <c r="Q5835" s="75" t="str">
        <f t="shared" si="320"/>
        <v>週日</v>
      </c>
      <c r="R5835" s="80">
        <v>44819</v>
      </c>
      <c r="AA5835" s="1"/>
    </row>
    <row r="5836" spans="2:28">
      <c r="B5836" s="66">
        <v>44806</v>
      </c>
      <c r="D5836" s="68" t="s">
        <v>50</v>
      </c>
      <c r="E5836" s="70" t="s">
        <v>879</v>
      </c>
      <c r="F5836" s="4" t="s">
        <v>2348</v>
      </c>
      <c r="G5836" s="67">
        <v>44798</v>
      </c>
      <c r="H5836" s="67">
        <v>44824</v>
      </c>
      <c r="I5836" s="71">
        <f t="shared" si="319"/>
        <v>26</v>
      </c>
      <c r="J5836" s="72" t="s">
        <v>1861</v>
      </c>
      <c r="K5836" s="72" t="s">
        <v>2049</v>
      </c>
      <c r="L5836" s="73">
        <v>1</v>
      </c>
      <c r="M5836" s="73" t="s">
        <v>108</v>
      </c>
      <c r="N5836" s="68" t="s">
        <v>245</v>
      </c>
      <c r="O5836" s="70" t="s">
        <v>829</v>
      </c>
      <c r="P5836" s="67">
        <f t="shared" si="318"/>
        <v>44822</v>
      </c>
      <c r="Q5836" s="75" t="str">
        <f t="shared" si="320"/>
        <v>週日</v>
      </c>
      <c r="R5836" s="80">
        <v>44819</v>
      </c>
      <c r="AA5836" s="1"/>
    </row>
    <row r="5837" spans="2:28">
      <c r="B5837" s="66">
        <v>44806</v>
      </c>
      <c r="D5837" s="68" t="s">
        <v>50</v>
      </c>
      <c r="E5837" s="70" t="s">
        <v>879</v>
      </c>
      <c r="F5837" s="4" t="s">
        <v>2348</v>
      </c>
      <c r="G5837" s="67">
        <v>44798</v>
      </c>
      <c r="H5837" s="67">
        <v>44824</v>
      </c>
      <c r="I5837" s="71">
        <f t="shared" si="319"/>
        <v>26</v>
      </c>
      <c r="J5837" s="72" t="s">
        <v>1861</v>
      </c>
      <c r="K5837" s="72" t="s">
        <v>2049</v>
      </c>
      <c r="L5837" s="73">
        <v>1</v>
      </c>
      <c r="M5837" s="73" t="s">
        <v>108</v>
      </c>
      <c r="N5837" s="68" t="s">
        <v>245</v>
      </c>
      <c r="O5837" s="70" t="s">
        <v>829</v>
      </c>
      <c r="P5837" s="67">
        <f t="shared" si="318"/>
        <v>44822</v>
      </c>
      <c r="Q5837" s="75" t="str">
        <f t="shared" si="320"/>
        <v>週日</v>
      </c>
      <c r="R5837" s="80">
        <v>44819</v>
      </c>
      <c r="AA5837" s="1"/>
    </row>
    <row r="5838" spans="2:28">
      <c r="B5838" s="66">
        <v>44806</v>
      </c>
      <c r="D5838" s="68" t="s">
        <v>50</v>
      </c>
      <c r="E5838" s="70" t="s">
        <v>879</v>
      </c>
      <c r="F5838" s="4" t="s">
        <v>2348</v>
      </c>
      <c r="G5838" s="67">
        <v>44798</v>
      </c>
      <c r="H5838" s="67">
        <v>44824</v>
      </c>
      <c r="I5838" s="71">
        <f t="shared" si="319"/>
        <v>26</v>
      </c>
      <c r="J5838" s="72" t="s">
        <v>2349</v>
      </c>
      <c r="K5838" s="72" t="s">
        <v>236</v>
      </c>
      <c r="L5838" s="73">
        <v>1</v>
      </c>
      <c r="M5838" s="73" t="s">
        <v>108</v>
      </c>
      <c r="N5838" s="68" t="str">
        <f>VLOOKUP(K5838,[1]人員授權表!D$3:G$249,4,0)</f>
        <v>無機</v>
      </c>
      <c r="O5838" s="70" t="str">
        <f>IF(J5838=[1]人員授權表!$C$85,"Casper李羿勳",IF(J5838=[1]人員授權表!$C$188,"Iring陳俊明",IF(J5838=[1]人員授權表!$C$189,"Brian陳泓霖",VLOOKUP(K5838,[1]人員授權表!D$2:E$249,2,FALSE))))</f>
        <v>Vicky游崴涵</v>
      </c>
      <c r="P5838" s="67">
        <f t="shared" si="318"/>
        <v>44822</v>
      </c>
      <c r="Q5838" s="75" t="str">
        <f t="shared" si="320"/>
        <v>週日</v>
      </c>
      <c r="R5838" s="80">
        <v>44818</v>
      </c>
      <c r="AA5838" s="1"/>
    </row>
    <row r="5839" spans="2:28">
      <c r="B5839" s="66">
        <v>44806</v>
      </c>
      <c r="D5839" s="68" t="s">
        <v>50</v>
      </c>
      <c r="E5839" s="70" t="s">
        <v>879</v>
      </c>
      <c r="F5839" s="4" t="s">
        <v>2348</v>
      </c>
      <c r="G5839" s="67">
        <v>44798</v>
      </c>
      <c r="H5839" s="67">
        <v>44824</v>
      </c>
      <c r="I5839" s="71">
        <f t="shared" si="319"/>
        <v>26</v>
      </c>
      <c r="J5839" s="72" t="s">
        <v>175</v>
      </c>
      <c r="K5839" s="72" t="s">
        <v>2350</v>
      </c>
      <c r="L5839" s="73">
        <v>1</v>
      </c>
      <c r="M5839" s="73" t="s">
        <v>108</v>
      </c>
      <c r="N5839" s="68" t="str">
        <f>VLOOKUP(K5839,[1]人員授權表!D$3:G$249,4,0)</f>
        <v>無機</v>
      </c>
      <c r="O5839" s="70" t="s">
        <v>177</v>
      </c>
      <c r="P5839" s="67">
        <f t="shared" si="318"/>
        <v>44822</v>
      </c>
      <c r="Q5839" s="75" t="str">
        <f t="shared" si="320"/>
        <v>週日</v>
      </c>
      <c r="R5839" s="80">
        <v>44825</v>
      </c>
      <c r="S5839" s="85">
        <v>44825</v>
      </c>
      <c r="T5839" s="70">
        <v>1</v>
      </c>
      <c r="AA5839" s="1"/>
    </row>
    <row r="5840" spans="2:28">
      <c r="B5840" s="66">
        <v>44806</v>
      </c>
      <c r="D5840" s="68" t="s">
        <v>50</v>
      </c>
      <c r="E5840" s="70" t="s">
        <v>879</v>
      </c>
      <c r="F5840" s="4" t="s">
        <v>2348</v>
      </c>
      <c r="G5840" s="67">
        <v>44798</v>
      </c>
      <c r="H5840" s="67">
        <v>44824</v>
      </c>
      <c r="I5840" s="71">
        <f t="shared" si="319"/>
        <v>26</v>
      </c>
      <c r="J5840" s="72" t="s">
        <v>2351</v>
      </c>
      <c r="K5840" s="72" t="s">
        <v>2352</v>
      </c>
      <c r="L5840" s="73">
        <v>1</v>
      </c>
      <c r="M5840" s="73" t="s">
        <v>108</v>
      </c>
      <c r="N5840" s="68" t="str">
        <f>VLOOKUP(K5840,[1]人員授權表!D$3:G$249,4,0)</f>
        <v>有機</v>
      </c>
      <c r="O5840" s="70" t="str">
        <f>IF(J5840=[1]人員授權表!$C$85,"Casper李羿勳",IF(J5840=[1]人員授權表!$C$188,"Iring陳俊明",IF(J5840=[1]人員授權表!$C$189,"Brian陳泓霖",VLOOKUP(K5840,[1]人員授權表!D$2:E$249,2,FALSE))))</f>
        <v>Elle黃雅琪</v>
      </c>
      <c r="P5840" s="67">
        <f t="shared" si="318"/>
        <v>44822</v>
      </c>
      <c r="Q5840" s="75" t="str">
        <f t="shared" si="320"/>
        <v>週日</v>
      </c>
      <c r="R5840" s="80">
        <v>44816</v>
      </c>
      <c r="AA5840" s="1"/>
    </row>
    <row r="5841" spans="2:28">
      <c r="B5841" s="66">
        <v>44803</v>
      </c>
      <c r="C5841" s="67">
        <v>44804</v>
      </c>
      <c r="D5841" s="68" t="s">
        <v>1251</v>
      </c>
      <c r="E5841" s="89" t="s">
        <v>879</v>
      </c>
      <c r="F5841" s="115" t="s">
        <v>2353</v>
      </c>
      <c r="G5841" s="105">
        <v>44802</v>
      </c>
      <c r="H5841" s="105">
        <v>44824</v>
      </c>
      <c r="I5841" s="71">
        <f t="shared" si="319"/>
        <v>22</v>
      </c>
      <c r="J5841" s="106" t="s">
        <v>340</v>
      </c>
      <c r="K5841" s="106" t="s">
        <v>187</v>
      </c>
      <c r="L5841" s="100"/>
      <c r="M5841" s="73" t="s">
        <v>108</v>
      </c>
      <c r="N5841" s="107" t="str">
        <f>VLOOKUP(K5841,[1]人員授權表!D$3:G$249,4,0)</f>
        <v>無機</v>
      </c>
      <c r="O5841" s="90" t="str">
        <f>IF(J5841=[1]人員授權表!$C$85,"Casper李羿勳",IF(J5841=[1]人員授權表!$C$188,"Iring陳俊明",IF(J5841=[1]人員授權表!$C$189,"Brian陳泓霖",VLOOKUP(K5841,[1]人員授權表!D$2:E$249,2,FALSE))))</f>
        <v>Ruby黃家蓁</v>
      </c>
      <c r="P5841" s="105">
        <f t="shared" si="318"/>
        <v>44822</v>
      </c>
      <c r="Q5841" s="75" t="str">
        <f t="shared" si="320"/>
        <v>週日</v>
      </c>
      <c r="R5841" s="80" t="s">
        <v>3</v>
      </c>
      <c r="AA5841" s="102">
        <v>15</v>
      </c>
      <c r="AB5841" s="103" t="s">
        <v>1955</v>
      </c>
    </row>
    <row r="5842" spans="2:28">
      <c r="B5842" s="66">
        <v>44803</v>
      </c>
      <c r="D5842" s="68" t="s">
        <v>50</v>
      </c>
      <c r="E5842" s="70" t="s">
        <v>879</v>
      </c>
      <c r="F5842" s="4" t="s">
        <v>2353</v>
      </c>
      <c r="G5842" s="67">
        <v>44802</v>
      </c>
      <c r="H5842" s="67">
        <v>44824</v>
      </c>
      <c r="I5842" s="71">
        <f t="shared" si="319"/>
        <v>22</v>
      </c>
      <c r="J5842" s="72" t="s">
        <v>188</v>
      </c>
      <c r="K5842" s="72" t="s">
        <v>189</v>
      </c>
      <c r="L5842" s="73">
        <v>2</v>
      </c>
      <c r="M5842" s="73" t="s">
        <v>108</v>
      </c>
      <c r="N5842" s="68" t="str">
        <f>VLOOKUP(K5842,[1]人員授權表!D$3:G$249,4,0)</f>
        <v>無機</v>
      </c>
      <c r="O5842" s="70" t="str">
        <f>IF(J5842=[1]人員授權表!$C$85,"Casper李羿勳",IF(J5842=[1]人員授權表!$C$188,"Iring陳俊明",IF(J5842=[1]人員授權表!$C$189,"Brian陳泓霖",VLOOKUP(K5842,[1]人員授權表!D$2:E$249,2,FALSE))))</f>
        <v>Iring陳俊明</v>
      </c>
      <c r="P5842" s="67">
        <f t="shared" si="318"/>
        <v>44822</v>
      </c>
      <c r="Q5842" s="75" t="str">
        <f t="shared" si="320"/>
        <v>週日</v>
      </c>
      <c r="R5842" s="80">
        <v>44805</v>
      </c>
      <c r="AA5842" s="102">
        <v>15</v>
      </c>
      <c r="AB5842" s="103" t="s">
        <v>1955</v>
      </c>
    </row>
    <row r="5843" spans="2:28">
      <c r="B5843" s="66">
        <v>44803</v>
      </c>
      <c r="D5843" s="68" t="s">
        <v>50</v>
      </c>
      <c r="E5843" s="70" t="s">
        <v>879</v>
      </c>
      <c r="F5843" s="4" t="s">
        <v>2353</v>
      </c>
      <c r="G5843" s="67">
        <v>44802</v>
      </c>
      <c r="H5843" s="67">
        <v>44824</v>
      </c>
      <c r="I5843" s="71">
        <f t="shared" si="319"/>
        <v>22</v>
      </c>
      <c r="J5843" s="72" t="s">
        <v>190</v>
      </c>
      <c r="K5843" s="72" t="s">
        <v>140</v>
      </c>
      <c r="L5843" s="73">
        <v>2</v>
      </c>
      <c r="M5843" s="73" t="s">
        <v>108</v>
      </c>
      <c r="N5843" s="68" t="str">
        <f>VLOOKUP(K5843,[1]人員授權表!D$3:G$249,4,0)</f>
        <v>無機</v>
      </c>
      <c r="O5843" s="70" t="str">
        <f>IF(J5843=[1]人員授權表!$C$85,"Casper李羿勳",IF(J5843=[1]人員授權表!$C$188,"Iring陳俊明",IF(J5843=[1]人員授權表!$C$189,"Brian陳泓霖",VLOOKUP(K5843,[1]人員授權表!D$2:E$249,2,FALSE))))</f>
        <v>Iring陳俊明</v>
      </c>
      <c r="P5843" s="67">
        <f t="shared" si="318"/>
        <v>44822</v>
      </c>
      <c r="Q5843" s="75" t="str">
        <f t="shared" si="320"/>
        <v>週日</v>
      </c>
      <c r="R5843" s="80">
        <v>44810</v>
      </c>
      <c r="AA5843" s="102">
        <v>15</v>
      </c>
      <c r="AB5843" s="103" t="s">
        <v>1955</v>
      </c>
    </row>
    <row r="5844" spans="2:28">
      <c r="B5844" s="66">
        <v>44803</v>
      </c>
      <c r="D5844" s="68" t="s">
        <v>50</v>
      </c>
      <c r="E5844" s="70" t="s">
        <v>879</v>
      </c>
      <c r="F5844" s="4" t="s">
        <v>2353</v>
      </c>
      <c r="G5844" s="67">
        <v>44802</v>
      </c>
      <c r="H5844" s="67">
        <v>44824</v>
      </c>
      <c r="I5844" s="71">
        <f t="shared" si="319"/>
        <v>22</v>
      </c>
      <c r="J5844" s="72" t="s">
        <v>198</v>
      </c>
      <c r="K5844" s="72" t="s">
        <v>199</v>
      </c>
      <c r="L5844" s="73">
        <v>2</v>
      </c>
      <c r="M5844" s="73" t="s">
        <v>108</v>
      </c>
      <c r="N5844" s="68" t="str">
        <f>VLOOKUP(K5844,[1]人員授權表!D$3:G$249,4,0)</f>
        <v>無機</v>
      </c>
      <c r="O5844" s="70" t="str">
        <f>IF(J5844=[1]人員授權表!$C$85,"Casper李羿勳",IF(J5844=[1]人員授權表!$C$188,"Iring陳俊明",IF(J5844=[1]人員授權表!$C$189,"Brian陳泓霖",VLOOKUP(K5844,[1]人員授權表!D$2:E$249,2,FALSE))))</f>
        <v>Vicky游崴涵</v>
      </c>
      <c r="P5844" s="67">
        <f t="shared" si="318"/>
        <v>44822</v>
      </c>
      <c r="Q5844" s="75" t="str">
        <f t="shared" si="320"/>
        <v>週日</v>
      </c>
      <c r="R5844" s="80">
        <v>44806</v>
      </c>
      <c r="AA5844" s="102">
        <v>15</v>
      </c>
      <c r="AB5844" s="103" t="s">
        <v>1955</v>
      </c>
    </row>
    <row r="5845" spans="2:28">
      <c r="B5845" s="66">
        <v>44803</v>
      </c>
      <c r="D5845" s="68" t="s">
        <v>50</v>
      </c>
      <c r="E5845" s="70" t="s">
        <v>879</v>
      </c>
      <c r="F5845" s="4" t="s">
        <v>2353</v>
      </c>
      <c r="G5845" s="67">
        <v>44802</v>
      </c>
      <c r="H5845" s="67">
        <v>44824</v>
      </c>
      <c r="I5845" s="71">
        <f t="shared" si="319"/>
        <v>22</v>
      </c>
      <c r="J5845" s="72" t="s">
        <v>175</v>
      </c>
      <c r="K5845" s="72" t="s">
        <v>176</v>
      </c>
      <c r="L5845" s="73">
        <v>2</v>
      </c>
      <c r="M5845" s="73" t="s">
        <v>108</v>
      </c>
      <c r="N5845" s="68" t="str">
        <f>VLOOKUP(K5845,[1]人員授權表!D$3:G$249,4,0)</f>
        <v>無機</v>
      </c>
      <c r="O5845" s="70" t="s">
        <v>177</v>
      </c>
      <c r="P5845" s="67">
        <f t="shared" si="318"/>
        <v>44822</v>
      </c>
      <c r="Q5845" s="75" t="str">
        <f t="shared" si="320"/>
        <v>週日</v>
      </c>
      <c r="R5845" s="80">
        <v>44813</v>
      </c>
      <c r="AA5845" s="102">
        <v>15</v>
      </c>
      <c r="AB5845" s="103" t="s">
        <v>1955</v>
      </c>
    </row>
    <row r="5846" spans="2:28">
      <c r="B5846" s="66">
        <v>44803</v>
      </c>
      <c r="D5846" s="68" t="s">
        <v>50</v>
      </c>
      <c r="E5846" s="70" t="s">
        <v>879</v>
      </c>
      <c r="F5846" s="4" t="s">
        <v>2353</v>
      </c>
      <c r="G5846" s="67">
        <v>44802</v>
      </c>
      <c r="H5846" s="67">
        <v>44824</v>
      </c>
      <c r="I5846" s="71">
        <f t="shared" si="319"/>
        <v>22</v>
      </c>
      <c r="J5846" s="72" t="s">
        <v>204</v>
      </c>
      <c r="K5846" s="72" t="s">
        <v>205</v>
      </c>
      <c r="L5846" s="73">
        <v>2</v>
      </c>
      <c r="M5846" s="73" t="s">
        <v>108</v>
      </c>
      <c r="N5846" s="68" t="str">
        <f>VLOOKUP(K5846,[1]人員授權表!D$3:G$249,4,0)</f>
        <v>無機</v>
      </c>
      <c r="O5846" s="70" t="str">
        <f>IF(J5846=[1]人員授權表!$C$85,"Casper李羿勳",IF(J5846=[1]人員授權表!$C$188,"Iring陳俊明",IF(J5846=[1]人員授權表!$C$189,"Brian陳泓霖",VLOOKUP(K5846,[1]人員授權表!D$2:E$249,2,FALSE))))</f>
        <v>Iring陳俊明</v>
      </c>
      <c r="P5846" s="67">
        <f t="shared" si="318"/>
        <v>44822</v>
      </c>
      <c r="Q5846" s="75" t="str">
        <f t="shared" si="320"/>
        <v>週日</v>
      </c>
      <c r="R5846" s="80">
        <v>44824</v>
      </c>
      <c r="S5846" s="85">
        <v>44824</v>
      </c>
      <c r="T5846" s="70">
        <v>1</v>
      </c>
      <c r="AA5846" s="102">
        <v>15</v>
      </c>
      <c r="AB5846" s="103" t="s">
        <v>1955</v>
      </c>
    </row>
    <row r="5847" spans="2:28">
      <c r="B5847" s="66">
        <v>44803</v>
      </c>
      <c r="C5847" s="67">
        <v>44804</v>
      </c>
      <c r="D5847" s="68" t="s">
        <v>1251</v>
      </c>
      <c r="E5847" s="89" t="s">
        <v>879</v>
      </c>
      <c r="F5847" s="115" t="s">
        <v>2353</v>
      </c>
      <c r="G5847" s="105">
        <v>44802</v>
      </c>
      <c r="H5847" s="105">
        <v>44824</v>
      </c>
      <c r="I5847" s="71">
        <f t="shared" si="319"/>
        <v>22</v>
      </c>
      <c r="J5847" s="106" t="s">
        <v>97</v>
      </c>
      <c r="K5847" s="106" t="s">
        <v>187</v>
      </c>
      <c r="L5847" s="100"/>
      <c r="M5847" s="73" t="s">
        <v>108</v>
      </c>
      <c r="N5847" s="107" t="str">
        <f>VLOOKUP(K5847,[1]人員授權表!D$3:G$249,4,0)</f>
        <v>無機</v>
      </c>
      <c r="O5847" s="90" t="str">
        <f>IF(J5847=[1]人員授權表!$C$85,"Casper李羿勳",IF(J5847=[1]人員授權表!$C$188,"Iring陳俊明",IF(J5847=[1]人員授權表!$C$189,"Brian陳泓霖",VLOOKUP(K5847,[1]人員授權表!D$2:E$249,2,FALSE))))</f>
        <v>Ruby黃家蓁</v>
      </c>
      <c r="P5847" s="105">
        <f t="shared" si="318"/>
        <v>44822</v>
      </c>
      <c r="Q5847" s="75" t="str">
        <f t="shared" si="320"/>
        <v>週日</v>
      </c>
      <c r="R5847" s="80" t="s">
        <v>3</v>
      </c>
      <c r="AA5847" s="102">
        <v>15</v>
      </c>
      <c r="AB5847" s="103" t="s">
        <v>1955</v>
      </c>
    </row>
    <row r="5848" spans="2:28">
      <c r="B5848" s="66">
        <v>44803</v>
      </c>
      <c r="C5848" s="67">
        <v>44804</v>
      </c>
      <c r="D5848" s="68" t="s">
        <v>1251</v>
      </c>
      <c r="E5848" s="89" t="s">
        <v>879</v>
      </c>
      <c r="F5848" s="115" t="s">
        <v>2353</v>
      </c>
      <c r="G5848" s="105">
        <v>44802</v>
      </c>
      <c r="H5848" s="105">
        <v>44824</v>
      </c>
      <c r="I5848" s="71">
        <f t="shared" si="319"/>
        <v>22</v>
      </c>
      <c r="J5848" s="106" t="s">
        <v>492</v>
      </c>
      <c r="K5848" s="106" t="s">
        <v>187</v>
      </c>
      <c r="L5848" s="100"/>
      <c r="M5848" s="73" t="s">
        <v>108</v>
      </c>
      <c r="N5848" s="107" t="str">
        <f>VLOOKUP(K5848,[1]人員授權表!D$3:G$249,4,0)</f>
        <v>無機</v>
      </c>
      <c r="O5848" s="90" t="str">
        <f>IF(J5848=[1]人員授權表!$C$85,"Casper李羿勳",IF(J5848=[1]人員授權表!$C$188,"Iring陳俊明",IF(J5848=[1]人員授權表!$C$189,"Brian陳泓霖",VLOOKUP(K5848,[1]人員授權表!D$2:E$249,2,FALSE))))</f>
        <v>Ruby黃家蓁</v>
      </c>
      <c r="P5848" s="105">
        <f t="shared" si="318"/>
        <v>44822</v>
      </c>
      <c r="Q5848" s="75" t="str">
        <f t="shared" si="320"/>
        <v>週日</v>
      </c>
      <c r="R5848" s="80" t="s">
        <v>3</v>
      </c>
      <c r="AA5848" s="102">
        <v>15</v>
      </c>
      <c r="AB5848" s="103" t="s">
        <v>1955</v>
      </c>
    </row>
    <row r="5849" spans="2:28">
      <c r="B5849" s="66">
        <v>44803</v>
      </c>
      <c r="C5849" s="67">
        <v>44804</v>
      </c>
      <c r="D5849" s="68" t="s">
        <v>1251</v>
      </c>
      <c r="E5849" s="89" t="s">
        <v>879</v>
      </c>
      <c r="F5849" s="115" t="s">
        <v>2353</v>
      </c>
      <c r="G5849" s="105">
        <v>44802</v>
      </c>
      <c r="H5849" s="105">
        <v>44824</v>
      </c>
      <c r="I5849" s="71">
        <f t="shared" si="319"/>
        <v>22</v>
      </c>
      <c r="J5849" s="106" t="s">
        <v>133</v>
      </c>
      <c r="K5849" s="106" t="s">
        <v>187</v>
      </c>
      <c r="L5849" s="100"/>
      <c r="M5849" s="73" t="s">
        <v>108</v>
      </c>
      <c r="N5849" s="107" t="str">
        <f>VLOOKUP(K5849,[1]人員授權表!D$3:G$249,4,0)</f>
        <v>無機</v>
      </c>
      <c r="O5849" s="90" t="str">
        <f>IF(J5849=[1]人員授權表!$C$85,"Casper李羿勳",IF(J5849=[1]人員授權表!$C$188,"Iring陳俊明",IF(J5849=[1]人員授權表!$C$189,"Brian陳泓霖",VLOOKUP(K5849,[1]人員授權表!D$2:E$249,2,FALSE))))</f>
        <v>Ruby黃家蓁</v>
      </c>
      <c r="P5849" s="105">
        <f t="shared" si="318"/>
        <v>44822</v>
      </c>
      <c r="Q5849" s="75" t="str">
        <f t="shared" si="320"/>
        <v>週日</v>
      </c>
      <c r="R5849" s="80" t="s">
        <v>3</v>
      </c>
      <c r="AA5849" s="102">
        <v>15</v>
      </c>
      <c r="AB5849" s="103" t="s">
        <v>1955</v>
      </c>
    </row>
    <row r="5850" spans="2:28">
      <c r="B5850" s="66">
        <v>44803</v>
      </c>
      <c r="C5850" s="67">
        <v>44804</v>
      </c>
      <c r="D5850" s="68" t="s">
        <v>1251</v>
      </c>
      <c r="E5850" s="89" t="s">
        <v>879</v>
      </c>
      <c r="F5850" s="115" t="s">
        <v>2353</v>
      </c>
      <c r="G5850" s="105">
        <v>44802</v>
      </c>
      <c r="H5850" s="105">
        <v>44824</v>
      </c>
      <c r="I5850" s="71">
        <f t="shared" si="319"/>
        <v>22</v>
      </c>
      <c r="J5850" s="106" t="s">
        <v>341</v>
      </c>
      <c r="K5850" s="106" t="s">
        <v>187</v>
      </c>
      <c r="L5850" s="100"/>
      <c r="M5850" s="73" t="s">
        <v>108</v>
      </c>
      <c r="N5850" s="107" t="str">
        <f>VLOOKUP(K5850,[1]人員授權表!D$3:G$249,4,0)</f>
        <v>無機</v>
      </c>
      <c r="O5850" s="90" t="str">
        <f>IF(J5850=[1]人員授權表!$C$85,"Casper李羿勳",IF(J5850=[1]人員授權表!$C$188,"Iring陳俊明",IF(J5850=[1]人員授權表!$C$189,"Brian陳泓霖",VLOOKUP(K5850,[1]人員授權表!D$2:E$249,2,FALSE))))</f>
        <v>Ruby黃家蓁</v>
      </c>
      <c r="P5850" s="105">
        <f t="shared" si="318"/>
        <v>44822</v>
      </c>
      <c r="Q5850" s="75" t="str">
        <f t="shared" si="320"/>
        <v>週日</v>
      </c>
      <c r="R5850" s="80" t="s">
        <v>3</v>
      </c>
      <c r="AA5850" s="102">
        <v>15</v>
      </c>
      <c r="AB5850" s="103" t="s">
        <v>1955</v>
      </c>
    </row>
    <row r="5851" spans="2:28">
      <c r="B5851" s="66">
        <v>44803</v>
      </c>
      <c r="C5851" s="67">
        <v>44804</v>
      </c>
      <c r="D5851" s="68" t="s">
        <v>1251</v>
      </c>
      <c r="E5851" s="89" t="s">
        <v>879</v>
      </c>
      <c r="F5851" s="115" t="s">
        <v>2353</v>
      </c>
      <c r="G5851" s="105">
        <v>44802</v>
      </c>
      <c r="H5851" s="105">
        <v>44824</v>
      </c>
      <c r="I5851" s="71">
        <f t="shared" si="319"/>
        <v>22</v>
      </c>
      <c r="J5851" s="106" t="s">
        <v>192</v>
      </c>
      <c r="K5851" s="106" t="s">
        <v>187</v>
      </c>
      <c r="L5851" s="100"/>
      <c r="M5851" s="73" t="s">
        <v>108</v>
      </c>
      <c r="N5851" s="107" t="str">
        <f>VLOOKUP(K5851,[1]人員授權表!D$3:G$249,4,0)</f>
        <v>無機</v>
      </c>
      <c r="O5851" s="90" t="str">
        <f>IF(J5851=[1]人員授權表!$C$85,"Casper李羿勳",IF(J5851=[1]人員授權表!$C$188,"Iring陳俊明",IF(J5851=[1]人員授權表!$C$189,"Brian陳泓霖",VLOOKUP(K5851,[1]人員授權表!D$2:E$249,2,FALSE))))</f>
        <v>Ruby黃家蓁</v>
      </c>
      <c r="P5851" s="105">
        <f t="shared" si="318"/>
        <v>44822</v>
      </c>
      <c r="Q5851" s="75" t="str">
        <f t="shared" si="320"/>
        <v>週日</v>
      </c>
      <c r="R5851" s="80" t="s">
        <v>3</v>
      </c>
      <c r="AA5851" s="102">
        <v>15</v>
      </c>
      <c r="AB5851" s="103" t="s">
        <v>1955</v>
      </c>
    </row>
    <row r="5852" spans="2:28">
      <c r="B5852" s="66">
        <v>44803</v>
      </c>
      <c r="C5852" s="67">
        <v>44804</v>
      </c>
      <c r="D5852" s="68" t="s">
        <v>1251</v>
      </c>
      <c r="E5852" s="89" t="s">
        <v>879</v>
      </c>
      <c r="F5852" s="115" t="s">
        <v>2353</v>
      </c>
      <c r="G5852" s="105">
        <v>44802</v>
      </c>
      <c r="H5852" s="105">
        <v>44824</v>
      </c>
      <c r="I5852" s="71">
        <f t="shared" si="319"/>
        <v>22</v>
      </c>
      <c r="J5852" s="106" t="s">
        <v>193</v>
      </c>
      <c r="K5852" s="106" t="s">
        <v>187</v>
      </c>
      <c r="L5852" s="100"/>
      <c r="M5852" s="73" t="s">
        <v>108</v>
      </c>
      <c r="N5852" s="107" t="str">
        <f>VLOOKUP(K5852,[1]人員授權表!D$3:G$249,4,0)</f>
        <v>無機</v>
      </c>
      <c r="O5852" s="90" t="str">
        <f>IF(J5852=[1]人員授權表!$C$85,"Casper李羿勳",IF(J5852=[1]人員授權表!$C$188,"Iring陳俊明",IF(J5852=[1]人員授權表!$C$189,"Brian陳泓霖",VLOOKUP(K5852,[1]人員授權表!D$2:E$249,2,FALSE))))</f>
        <v>Ruby黃家蓁</v>
      </c>
      <c r="P5852" s="105">
        <f t="shared" si="318"/>
        <v>44822</v>
      </c>
      <c r="Q5852" s="75" t="str">
        <f t="shared" si="320"/>
        <v>週日</v>
      </c>
      <c r="R5852" s="80" t="s">
        <v>3</v>
      </c>
      <c r="AA5852" s="102">
        <v>15</v>
      </c>
      <c r="AB5852" s="103" t="s">
        <v>1955</v>
      </c>
    </row>
    <row r="5853" spans="2:28">
      <c r="B5853" s="66">
        <v>44803</v>
      </c>
      <c r="D5853" s="68" t="s">
        <v>50</v>
      </c>
      <c r="E5853" s="70" t="s">
        <v>879</v>
      </c>
      <c r="F5853" s="4" t="s">
        <v>2353</v>
      </c>
      <c r="G5853" s="67">
        <v>44802</v>
      </c>
      <c r="H5853" s="67">
        <v>44824</v>
      </c>
      <c r="I5853" s="71">
        <f t="shared" si="319"/>
        <v>22</v>
      </c>
      <c r="J5853" s="72" t="s">
        <v>178</v>
      </c>
      <c r="K5853" s="72" t="s">
        <v>179</v>
      </c>
      <c r="L5853" s="73">
        <v>2</v>
      </c>
      <c r="M5853" s="73" t="s">
        <v>108</v>
      </c>
      <c r="N5853" s="68" t="str">
        <f>VLOOKUP(K5853,[1]人員授權表!D$3:G$249,4,0)</f>
        <v>無機</v>
      </c>
      <c r="O5853" s="70" t="s">
        <v>115</v>
      </c>
      <c r="P5853" s="67">
        <f t="shared" si="318"/>
        <v>44822</v>
      </c>
      <c r="Q5853" s="75" t="str">
        <f t="shared" si="320"/>
        <v>週日</v>
      </c>
      <c r="R5853" s="80">
        <v>44806</v>
      </c>
      <c r="AA5853" s="102">
        <v>15</v>
      </c>
      <c r="AB5853" s="103" t="s">
        <v>1955</v>
      </c>
    </row>
    <row r="5854" spans="2:28">
      <c r="B5854" s="66">
        <v>44803</v>
      </c>
      <c r="D5854" s="68" t="s">
        <v>50</v>
      </c>
      <c r="E5854" s="70" t="s">
        <v>879</v>
      </c>
      <c r="F5854" s="4" t="s">
        <v>2353</v>
      </c>
      <c r="G5854" s="67">
        <v>44802</v>
      </c>
      <c r="H5854" s="67">
        <v>44824</v>
      </c>
      <c r="I5854" s="71">
        <f t="shared" si="319"/>
        <v>22</v>
      </c>
      <c r="J5854" s="72" t="s">
        <v>141</v>
      </c>
      <c r="K5854" s="72" t="s">
        <v>142</v>
      </c>
      <c r="L5854" s="73">
        <v>2</v>
      </c>
      <c r="M5854" s="73" t="s">
        <v>108</v>
      </c>
      <c r="N5854" s="68" t="str">
        <f>VLOOKUP(K5854,[1]人員授權表!D$3:G$249,4,0)</f>
        <v>無機</v>
      </c>
      <c r="O5854" s="70" t="str">
        <f>IF(J5854=[1]人員授權表!$C$85,"Casper李羿勳",IF(J5854=[1]人員授權表!$C$188,"Iring陳俊明",IF(J5854=[1]人員授權表!$C$189,"Brian陳泓霖",VLOOKUP(K5854,[1]人員授權表!D$2:E$249,2,FALSE))))</f>
        <v>Dennis陳汶宏</v>
      </c>
      <c r="P5854" s="67">
        <f t="shared" si="318"/>
        <v>44822</v>
      </c>
      <c r="Q5854" s="75" t="str">
        <f t="shared" si="320"/>
        <v>週日</v>
      </c>
      <c r="R5854" s="80">
        <v>44811</v>
      </c>
      <c r="W5854" s="70">
        <v>1</v>
      </c>
      <c r="Z5854" s="79" t="s">
        <v>2208</v>
      </c>
      <c r="AA5854" s="102">
        <v>15</v>
      </c>
      <c r="AB5854" s="103" t="s">
        <v>1955</v>
      </c>
    </row>
    <row r="5855" spans="2:28">
      <c r="B5855" s="66">
        <v>44803</v>
      </c>
      <c r="D5855" s="68" t="s">
        <v>50</v>
      </c>
      <c r="E5855" s="70" t="s">
        <v>879</v>
      </c>
      <c r="F5855" s="4" t="s">
        <v>2353</v>
      </c>
      <c r="G5855" s="67">
        <v>44802</v>
      </c>
      <c r="H5855" s="67">
        <v>44824</v>
      </c>
      <c r="I5855" s="71">
        <f t="shared" si="319"/>
        <v>22</v>
      </c>
      <c r="J5855" s="72" t="s">
        <v>167</v>
      </c>
      <c r="K5855" s="72" t="s">
        <v>1470</v>
      </c>
      <c r="L5855" s="73">
        <v>2</v>
      </c>
      <c r="M5855" s="73" t="s">
        <v>108</v>
      </c>
      <c r="N5855" s="68" t="str">
        <f>VLOOKUP(K5855,[1]人員授權表!D$3:G$249,4,0)</f>
        <v>有機</v>
      </c>
      <c r="O5855" s="70" t="str">
        <f>IF(J5855=[1]人員授權表!$C$85,"Casper李羿勳",IF(J5855=[1]人員授權表!$C$188,"Iring陳俊明",IF(J5855=[1]人員授權表!$C$189,"Brian陳泓霖",VLOOKUP(K5855,[1]人員授權表!D$2:E$249,2,FALSE))))</f>
        <v>Una林庭瑄</v>
      </c>
      <c r="P5855" s="67">
        <f t="shared" si="318"/>
        <v>44822</v>
      </c>
      <c r="Q5855" s="75" t="str">
        <f t="shared" si="320"/>
        <v>週日</v>
      </c>
      <c r="R5855" s="80">
        <v>44810</v>
      </c>
      <c r="AA5855" s="102">
        <v>15</v>
      </c>
      <c r="AB5855" s="103" t="s">
        <v>1955</v>
      </c>
    </row>
    <row r="5856" spans="2:28">
      <c r="B5856" s="66">
        <v>44803</v>
      </c>
      <c r="D5856" s="68" t="s">
        <v>50</v>
      </c>
      <c r="E5856" s="70" t="s">
        <v>51</v>
      </c>
      <c r="F5856" s="70" t="s">
        <v>496</v>
      </c>
      <c r="G5856" s="67">
        <v>44824</v>
      </c>
      <c r="H5856" s="67">
        <v>44824</v>
      </c>
      <c r="I5856" s="71">
        <f t="shared" si="319"/>
        <v>0</v>
      </c>
      <c r="J5856" s="72" t="s">
        <v>652</v>
      </c>
      <c r="K5856" s="72" t="s">
        <v>1501</v>
      </c>
      <c r="L5856" s="73" t="s">
        <v>2068</v>
      </c>
      <c r="M5856" s="73" t="s">
        <v>114</v>
      </c>
      <c r="N5856" s="68" t="s">
        <v>245</v>
      </c>
      <c r="O5856" s="70" t="s">
        <v>848</v>
      </c>
      <c r="P5856" s="67">
        <v>44824</v>
      </c>
      <c r="Q5856" s="75" t="str">
        <f t="shared" si="320"/>
        <v>週二</v>
      </c>
      <c r="R5856" s="80">
        <v>44825</v>
      </c>
      <c r="AA5856" s="1"/>
    </row>
    <row r="5857" spans="2:27">
      <c r="B5857" s="66">
        <v>44803</v>
      </c>
      <c r="D5857" s="68" t="s">
        <v>50</v>
      </c>
      <c r="E5857" s="70" t="s">
        <v>51</v>
      </c>
      <c r="F5857" s="70" t="s">
        <v>603</v>
      </c>
      <c r="G5857" s="67">
        <v>44824</v>
      </c>
      <c r="H5857" s="67">
        <v>44824</v>
      </c>
      <c r="I5857" s="71">
        <f t="shared" si="319"/>
        <v>0</v>
      </c>
      <c r="J5857" s="72" t="s">
        <v>604</v>
      </c>
      <c r="K5857" s="72" t="s">
        <v>1501</v>
      </c>
      <c r="L5857" s="73" t="s">
        <v>2068</v>
      </c>
      <c r="M5857" s="73" t="s">
        <v>1074</v>
      </c>
      <c r="N5857" s="68" t="s">
        <v>245</v>
      </c>
      <c r="O5857" s="70" t="s">
        <v>1075</v>
      </c>
      <c r="P5857" s="67">
        <v>44824</v>
      </c>
      <c r="Q5857" s="75" t="str">
        <f t="shared" si="320"/>
        <v>週二</v>
      </c>
      <c r="R5857" s="80">
        <v>44826</v>
      </c>
      <c r="AA5857" s="1"/>
    </row>
    <row r="5858" spans="2:27">
      <c r="B5858" s="66">
        <v>44803</v>
      </c>
      <c r="D5858" s="68" t="s">
        <v>50</v>
      </c>
      <c r="E5858" s="70" t="s">
        <v>51</v>
      </c>
      <c r="F5858" s="70" t="s">
        <v>606</v>
      </c>
      <c r="G5858" s="67">
        <v>44824</v>
      </c>
      <c r="H5858" s="67">
        <v>44824</v>
      </c>
      <c r="I5858" s="71">
        <f t="shared" si="319"/>
        <v>0</v>
      </c>
      <c r="J5858" s="72" t="s">
        <v>607</v>
      </c>
      <c r="K5858" s="72" t="s">
        <v>1501</v>
      </c>
      <c r="L5858" s="73" t="s">
        <v>2068</v>
      </c>
      <c r="M5858" s="73" t="s">
        <v>1074</v>
      </c>
      <c r="N5858" s="68" t="s">
        <v>245</v>
      </c>
      <c r="O5858" s="70" t="s">
        <v>1075</v>
      </c>
      <c r="P5858" s="67">
        <v>44824</v>
      </c>
      <c r="Q5858" s="75" t="str">
        <f t="shared" si="320"/>
        <v>週二</v>
      </c>
      <c r="R5858" s="80">
        <v>44826</v>
      </c>
      <c r="AA5858" s="1"/>
    </row>
    <row r="5859" spans="2:27">
      <c r="B5859" s="66">
        <v>44775</v>
      </c>
      <c r="D5859" s="68" t="s">
        <v>50</v>
      </c>
      <c r="E5859" s="70" t="s">
        <v>51</v>
      </c>
      <c r="F5859" s="70" t="s">
        <v>2354</v>
      </c>
      <c r="G5859" s="67">
        <v>44809</v>
      </c>
      <c r="H5859" s="67">
        <v>44825</v>
      </c>
      <c r="I5859" s="71">
        <f t="shared" si="319"/>
        <v>16</v>
      </c>
      <c r="J5859" s="72" t="s">
        <v>546</v>
      </c>
      <c r="K5859" s="72" t="s">
        <v>337</v>
      </c>
      <c r="L5859" s="73">
        <v>1</v>
      </c>
      <c r="M5859" s="73" t="s">
        <v>104</v>
      </c>
      <c r="N5859" s="68" t="str">
        <f>VLOOKUP(K5859,[1]人員授權表!D$3:G$249,4,0)</f>
        <v>無機</v>
      </c>
      <c r="O5859" s="70" t="str">
        <f>IF(J5859=[1]人員授權表!$C$85,"Casper李羿勳",IF(J5859=[1]人員授權表!$C$188,"Iring陳俊明",IF(J5859=[1]人員授權表!$C$189,"Brian陳泓霖",VLOOKUP(K5859,[1]人員授權表!D$2:E$249,2,FALSE))))</f>
        <v>Iring陳俊明</v>
      </c>
      <c r="P5859" s="67">
        <f t="shared" ref="P5859:P5886" si="321">H5859-2</f>
        <v>44823</v>
      </c>
      <c r="Q5859" s="75" t="str">
        <f t="shared" si="320"/>
        <v>週一</v>
      </c>
      <c r="R5859" s="80">
        <v>44823</v>
      </c>
      <c r="U5859" s="70">
        <v>1</v>
      </c>
      <c r="Y5859" s="78">
        <v>44824</v>
      </c>
      <c r="Z5859" s="79" t="s">
        <v>2355</v>
      </c>
      <c r="AA5859" s="1"/>
    </row>
    <row r="5860" spans="2:27">
      <c r="B5860" s="66">
        <v>44775</v>
      </c>
      <c r="D5860" s="68" t="s">
        <v>50</v>
      </c>
      <c r="E5860" s="70" t="s">
        <v>51</v>
      </c>
      <c r="F5860" s="70" t="s">
        <v>2356</v>
      </c>
      <c r="G5860" s="67">
        <v>44809</v>
      </c>
      <c r="H5860" s="67">
        <v>44825</v>
      </c>
      <c r="I5860" s="71">
        <f t="shared" si="319"/>
        <v>16</v>
      </c>
      <c r="J5860" s="72" t="s">
        <v>547</v>
      </c>
      <c r="K5860" s="72" t="s">
        <v>337</v>
      </c>
      <c r="L5860" s="73">
        <v>1</v>
      </c>
      <c r="M5860" s="73" t="s">
        <v>104</v>
      </c>
      <c r="N5860" s="68" t="str">
        <f>VLOOKUP(K5860,[1]人員授權表!D$3:G$249,4,0)</f>
        <v>無機</v>
      </c>
      <c r="O5860" s="70" t="str">
        <f>IF(J5860=[1]人員授權表!$C$85,"Casper李羿勳",IF(J5860=[1]人員授權表!$C$188,"Iring陳俊明",IF(J5860=[1]人員授權表!$C$189,"Brian陳泓霖",VLOOKUP(K5860,[1]人員授權表!D$2:E$249,2,FALSE))))</f>
        <v>Iring陳俊明</v>
      </c>
      <c r="P5860" s="67">
        <f t="shared" si="321"/>
        <v>44823</v>
      </c>
      <c r="Q5860" s="75" t="str">
        <f t="shared" si="320"/>
        <v>週一</v>
      </c>
      <c r="R5860" s="80">
        <v>44823</v>
      </c>
      <c r="U5860" s="70">
        <v>1</v>
      </c>
      <c r="Y5860" s="78">
        <v>44824</v>
      </c>
      <c r="AA5860" s="1"/>
    </row>
    <row r="5861" spans="2:27">
      <c r="B5861" s="66">
        <v>44775</v>
      </c>
      <c r="D5861" s="68" t="s">
        <v>50</v>
      </c>
      <c r="E5861" s="70" t="s">
        <v>51</v>
      </c>
      <c r="F5861" s="70" t="s">
        <v>2356</v>
      </c>
      <c r="G5861" s="67">
        <v>44809</v>
      </c>
      <c r="H5861" s="67">
        <v>44825</v>
      </c>
      <c r="I5861" s="71">
        <f t="shared" si="319"/>
        <v>16</v>
      </c>
      <c r="J5861" s="72" t="s">
        <v>548</v>
      </c>
      <c r="K5861" s="72" t="s">
        <v>337</v>
      </c>
      <c r="L5861" s="73">
        <v>1</v>
      </c>
      <c r="M5861" s="73" t="s">
        <v>104</v>
      </c>
      <c r="N5861" s="68" t="str">
        <f>VLOOKUP(K5861,[1]人員授權表!D$3:G$249,4,0)</f>
        <v>無機</v>
      </c>
      <c r="O5861" s="70" t="str">
        <f>IF(J5861=[1]人員授權表!$C$85,"Casper李羿勳",IF(J5861=[1]人員授權表!$C$188,"Iring陳俊明",IF(J5861=[1]人員授權表!$C$189,"Brian陳泓霖",VLOOKUP(K5861,[1]人員授權表!D$2:E$249,2,FALSE))))</f>
        <v>Iring陳俊明</v>
      </c>
      <c r="P5861" s="67">
        <f t="shared" si="321"/>
        <v>44823</v>
      </c>
      <c r="Q5861" s="75" t="str">
        <f t="shared" si="320"/>
        <v>週一</v>
      </c>
      <c r="R5861" s="80">
        <v>44823</v>
      </c>
      <c r="U5861" s="70">
        <v>1</v>
      </c>
      <c r="Y5861" s="78">
        <v>44824</v>
      </c>
      <c r="AA5861" s="1"/>
    </row>
    <row r="5862" spans="2:27">
      <c r="B5862" s="66">
        <v>44775</v>
      </c>
      <c r="D5862" s="68" t="s">
        <v>50</v>
      </c>
      <c r="E5862" s="70" t="s">
        <v>51</v>
      </c>
      <c r="F5862" s="70" t="s">
        <v>2356</v>
      </c>
      <c r="G5862" s="67">
        <v>44809</v>
      </c>
      <c r="H5862" s="67">
        <v>44825</v>
      </c>
      <c r="I5862" s="71">
        <f t="shared" si="319"/>
        <v>16</v>
      </c>
      <c r="J5862" s="72" t="s">
        <v>549</v>
      </c>
      <c r="K5862" s="72" t="s">
        <v>337</v>
      </c>
      <c r="L5862" s="73">
        <v>1</v>
      </c>
      <c r="M5862" s="73" t="s">
        <v>104</v>
      </c>
      <c r="N5862" s="68" t="str">
        <f>VLOOKUP(K5862,[1]人員授權表!D$3:G$249,4,0)</f>
        <v>無機</v>
      </c>
      <c r="O5862" s="70" t="str">
        <f>IF(J5862=[1]人員授權表!$C$85,"Casper李羿勳",IF(J5862=[1]人員授權表!$C$188,"Iring陳俊明",IF(J5862=[1]人員授權表!$C$189,"Brian陳泓霖",VLOOKUP(K5862,[1]人員授權表!D$2:E$249,2,FALSE))))</f>
        <v>Iring陳俊明</v>
      </c>
      <c r="P5862" s="67">
        <f t="shared" si="321"/>
        <v>44823</v>
      </c>
      <c r="Q5862" s="75" t="str">
        <f t="shared" si="320"/>
        <v>週一</v>
      </c>
      <c r="R5862" s="80">
        <v>44823</v>
      </c>
      <c r="U5862" s="70">
        <v>1</v>
      </c>
      <c r="Y5862" s="78">
        <v>44824</v>
      </c>
      <c r="AA5862" s="1"/>
    </row>
    <row r="5863" spans="2:27">
      <c r="B5863" s="66">
        <v>44775</v>
      </c>
      <c r="D5863" s="68" t="s">
        <v>50</v>
      </c>
      <c r="E5863" s="70" t="s">
        <v>51</v>
      </c>
      <c r="F5863" s="70" t="s">
        <v>2356</v>
      </c>
      <c r="G5863" s="67">
        <v>44809</v>
      </c>
      <c r="H5863" s="67">
        <v>44825</v>
      </c>
      <c r="I5863" s="71">
        <f t="shared" si="319"/>
        <v>16</v>
      </c>
      <c r="J5863" s="72" t="s">
        <v>550</v>
      </c>
      <c r="K5863" s="72" t="s">
        <v>337</v>
      </c>
      <c r="L5863" s="73">
        <v>1</v>
      </c>
      <c r="M5863" s="73" t="s">
        <v>104</v>
      </c>
      <c r="N5863" s="68" t="str">
        <f>VLOOKUP(K5863,[1]人員授權表!D$3:G$249,4,0)</f>
        <v>無機</v>
      </c>
      <c r="O5863" s="70" t="str">
        <f>IF(J5863=[1]人員授權表!$C$85,"Casper李羿勳",IF(J5863=[1]人員授權表!$C$188,"Iring陳俊明",IF(J5863=[1]人員授權表!$C$189,"Brian陳泓霖",VLOOKUP(K5863,[1]人員授權表!D$2:E$249,2,FALSE))))</f>
        <v>Iring陳俊明</v>
      </c>
      <c r="P5863" s="67">
        <f t="shared" si="321"/>
        <v>44823</v>
      </c>
      <c r="Q5863" s="75" t="str">
        <f t="shared" si="320"/>
        <v>週一</v>
      </c>
      <c r="R5863" s="80">
        <v>44823</v>
      </c>
      <c r="U5863" s="70">
        <v>1</v>
      </c>
      <c r="Y5863" s="78">
        <v>44824</v>
      </c>
      <c r="AA5863" s="1"/>
    </row>
    <row r="5864" spans="2:27">
      <c r="B5864" s="66">
        <v>44775</v>
      </c>
      <c r="D5864" s="68" t="s">
        <v>50</v>
      </c>
      <c r="E5864" s="70" t="s">
        <v>51</v>
      </c>
      <c r="F5864" s="70" t="s">
        <v>2356</v>
      </c>
      <c r="G5864" s="67">
        <v>44809</v>
      </c>
      <c r="H5864" s="67">
        <v>44825</v>
      </c>
      <c r="I5864" s="71">
        <f t="shared" si="319"/>
        <v>16</v>
      </c>
      <c r="J5864" s="72" t="s">
        <v>551</v>
      </c>
      <c r="K5864" s="72" t="s">
        <v>337</v>
      </c>
      <c r="L5864" s="73">
        <v>1</v>
      </c>
      <c r="M5864" s="73" t="s">
        <v>104</v>
      </c>
      <c r="N5864" s="68" t="str">
        <f>VLOOKUP(K5864,[1]人員授權表!D$3:G$249,4,0)</f>
        <v>無機</v>
      </c>
      <c r="O5864" s="70" t="str">
        <f>IF(J5864=[1]人員授權表!$C$85,"Casper李羿勳",IF(J5864=[1]人員授權表!$C$188,"Iring陳俊明",IF(J5864=[1]人員授權表!$C$189,"Brian陳泓霖",VLOOKUP(K5864,[1]人員授權表!D$2:E$249,2,FALSE))))</f>
        <v>Iring陳俊明</v>
      </c>
      <c r="P5864" s="67">
        <f t="shared" si="321"/>
        <v>44823</v>
      </c>
      <c r="Q5864" s="75" t="str">
        <f t="shared" si="320"/>
        <v>週一</v>
      </c>
      <c r="R5864" s="80">
        <v>44823</v>
      </c>
      <c r="U5864" s="70">
        <v>1</v>
      </c>
      <c r="Y5864" s="78">
        <v>44824</v>
      </c>
      <c r="AA5864" s="1"/>
    </row>
    <row r="5865" spans="2:27">
      <c r="B5865" s="66">
        <v>44775</v>
      </c>
      <c r="D5865" s="68" t="s">
        <v>50</v>
      </c>
      <c r="E5865" s="70" t="s">
        <v>51</v>
      </c>
      <c r="F5865" s="70" t="s">
        <v>2356</v>
      </c>
      <c r="G5865" s="67">
        <v>44809</v>
      </c>
      <c r="H5865" s="67">
        <v>44825</v>
      </c>
      <c r="I5865" s="71">
        <f t="shared" si="319"/>
        <v>16</v>
      </c>
      <c r="J5865" s="72" t="s">
        <v>552</v>
      </c>
      <c r="K5865" s="72" t="s">
        <v>337</v>
      </c>
      <c r="L5865" s="73">
        <v>1</v>
      </c>
      <c r="M5865" s="73" t="s">
        <v>104</v>
      </c>
      <c r="N5865" s="68" t="str">
        <f>VLOOKUP(K5865,[1]人員授權表!D$3:G$249,4,0)</f>
        <v>無機</v>
      </c>
      <c r="O5865" s="70" t="str">
        <f>IF(J5865=[1]人員授權表!$C$85,"Casper李羿勳",IF(J5865=[1]人員授權表!$C$188,"Iring陳俊明",IF(J5865=[1]人員授權表!$C$189,"Brian陳泓霖",VLOOKUP(K5865,[1]人員授權表!D$2:E$249,2,FALSE))))</f>
        <v>Iring陳俊明</v>
      </c>
      <c r="P5865" s="67">
        <f t="shared" si="321"/>
        <v>44823</v>
      </c>
      <c r="Q5865" s="75" t="str">
        <f t="shared" si="320"/>
        <v>週一</v>
      </c>
      <c r="R5865" s="80">
        <v>44823</v>
      </c>
      <c r="U5865" s="70">
        <v>1</v>
      </c>
      <c r="Y5865" s="78">
        <v>44824</v>
      </c>
      <c r="AA5865" s="1"/>
    </row>
    <row r="5866" spans="2:27">
      <c r="B5866" s="66">
        <v>44775</v>
      </c>
      <c r="D5866" s="68" t="s">
        <v>50</v>
      </c>
      <c r="E5866" s="70" t="s">
        <v>51</v>
      </c>
      <c r="F5866" s="70" t="s">
        <v>2356</v>
      </c>
      <c r="G5866" s="67">
        <v>44809</v>
      </c>
      <c r="H5866" s="67">
        <v>44825</v>
      </c>
      <c r="I5866" s="71">
        <f t="shared" si="319"/>
        <v>16</v>
      </c>
      <c r="J5866" s="72" t="s">
        <v>553</v>
      </c>
      <c r="K5866" s="72" t="s">
        <v>337</v>
      </c>
      <c r="L5866" s="73">
        <v>1</v>
      </c>
      <c r="M5866" s="73" t="s">
        <v>104</v>
      </c>
      <c r="N5866" s="68" t="str">
        <f>VLOOKUP(K5866,[1]人員授權表!D$3:G$249,4,0)</f>
        <v>無機</v>
      </c>
      <c r="O5866" s="70" t="str">
        <f>IF(J5866=[1]人員授權表!$C$85,"Casper李羿勳",IF(J5866=[1]人員授權表!$C$188,"Iring陳俊明",IF(J5866=[1]人員授權表!$C$189,"Brian陳泓霖",VLOOKUP(K5866,[1]人員授權表!D$2:E$249,2,FALSE))))</f>
        <v>Iring陳俊明</v>
      </c>
      <c r="P5866" s="67">
        <f t="shared" si="321"/>
        <v>44823</v>
      </c>
      <c r="Q5866" s="75" t="str">
        <f t="shared" si="320"/>
        <v>週一</v>
      </c>
      <c r="R5866" s="80">
        <v>44823</v>
      </c>
      <c r="U5866" s="70">
        <v>1</v>
      </c>
      <c r="Y5866" s="78">
        <v>44824</v>
      </c>
      <c r="AA5866" s="1"/>
    </row>
    <row r="5867" spans="2:27">
      <c r="B5867" s="66">
        <v>44775</v>
      </c>
      <c r="D5867" s="68" t="s">
        <v>50</v>
      </c>
      <c r="E5867" s="70" t="s">
        <v>51</v>
      </c>
      <c r="F5867" s="70" t="s">
        <v>2356</v>
      </c>
      <c r="G5867" s="67">
        <v>44809</v>
      </c>
      <c r="H5867" s="67">
        <v>44825</v>
      </c>
      <c r="I5867" s="71">
        <f t="shared" si="319"/>
        <v>16</v>
      </c>
      <c r="J5867" s="72" t="s">
        <v>554</v>
      </c>
      <c r="K5867" s="72" t="s">
        <v>436</v>
      </c>
      <c r="L5867" s="73">
        <v>1</v>
      </c>
      <c r="M5867" s="73" t="s">
        <v>104</v>
      </c>
      <c r="N5867" s="68" t="str">
        <f>VLOOKUP(K5867,[1]人員授權表!D$3:G$249,4,0)</f>
        <v>無機</v>
      </c>
      <c r="O5867" s="70" t="str">
        <f>IF(J5867=[1]人員授權表!$C$85,"Casper李羿勳",IF(J5867=[1]人員授權表!$C$188,"Iring陳俊明",IF(J5867=[1]人員授權表!$C$189,"Brian陳泓霖",VLOOKUP(K5867,[1]人員授權表!D$2:E$249,2,FALSE))))</f>
        <v>Dennis陳汶宏</v>
      </c>
      <c r="P5867" s="67">
        <f t="shared" si="321"/>
        <v>44823</v>
      </c>
      <c r="Q5867" s="75" t="str">
        <f t="shared" si="320"/>
        <v>週一</v>
      </c>
      <c r="R5867" s="80">
        <v>44823</v>
      </c>
      <c r="AA5867" s="1"/>
    </row>
    <row r="5868" spans="2:27">
      <c r="B5868" s="66">
        <v>44775</v>
      </c>
      <c r="D5868" s="68" t="s">
        <v>50</v>
      </c>
      <c r="E5868" s="70" t="s">
        <v>51</v>
      </c>
      <c r="F5868" s="70" t="s">
        <v>2357</v>
      </c>
      <c r="G5868" s="67">
        <v>44809</v>
      </c>
      <c r="H5868" s="67">
        <v>44825</v>
      </c>
      <c r="I5868" s="71">
        <f t="shared" si="319"/>
        <v>16</v>
      </c>
      <c r="J5868" s="72" t="s">
        <v>139</v>
      </c>
      <c r="K5868" s="72" t="s">
        <v>1048</v>
      </c>
      <c r="L5868" s="73">
        <v>2</v>
      </c>
      <c r="M5868" s="73" t="s">
        <v>104</v>
      </c>
      <c r="N5868" s="68" t="str">
        <f>VLOOKUP(K5868,[1]人員授權表!D$3:G$249,4,0)</f>
        <v>無機</v>
      </c>
      <c r="O5868" s="70" t="str">
        <f>IF(J5868=[1]人員授權表!$C$85,"Casper李羿勳",IF(J5868=[1]人員授權表!$C$188,"Iring陳俊明",IF(J5868=[1]人員授權表!$C$189,"Brian陳泓霖",VLOOKUP(K5868,[1]人員授權表!D$2:E$249,2,FALSE))))</f>
        <v>Brian陳泓霖</v>
      </c>
      <c r="P5868" s="67">
        <f t="shared" si="321"/>
        <v>44823</v>
      </c>
      <c r="Q5868" s="75" t="str">
        <f t="shared" si="320"/>
        <v>週一</v>
      </c>
      <c r="R5868" s="80">
        <v>44812</v>
      </c>
      <c r="AA5868" s="1"/>
    </row>
    <row r="5869" spans="2:27">
      <c r="B5869" s="66">
        <v>44775</v>
      </c>
      <c r="D5869" s="68" t="s">
        <v>50</v>
      </c>
      <c r="E5869" s="70" t="s">
        <v>51</v>
      </c>
      <c r="F5869" s="70" t="s">
        <v>2357</v>
      </c>
      <c r="G5869" s="67">
        <v>44809</v>
      </c>
      <c r="H5869" s="67">
        <v>44825</v>
      </c>
      <c r="I5869" s="71">
        <f t="shared" si="319"/>
        <v>16</v>
      </c>
      <c r="J5869" s="72" t="s">
        <v>97</v>
      </c>
      <c r="K5869" s="72" t="s">
        <v>187</v>
      </c>
      <c r="L5869" s="73">
        <v>2</v>
      </c>
      <c r="M5869" s="73" t="s">
        <v>104</v>
      </c>
      <c r="N5869" s="68" t="str">
        <f>VLOOKUP(K5869,[1]人員授權表!D$3:G$249,4,0)</f>
        <v>無機</v>
      </c>
      <c r="O5869" s="70" t="str">
        <f>IF(J5869=[1]人員授權表!$C$85,"Casper李羿勳",IF(J5869=[1]人員授權表!$C$188,"Iring陳俊明",IF(J5869=[1]人員授權表!$C$189,"Brian陳泓霖",VLOOKUP(K5869,[1]人員授權表!D$2:E$249,2,FALSE))))</f>
        <v>Ruby黃家蓁</v>
      </c>
      <c r="P5869" s="67">
        <f t="shared" si="321"/>
        <v>44823</v>
      </c>
      <c r="Q5869" s="75" t="str">
        <f t="shared" si="320"/>
        <v>週一</v>
      </c>
      <c r="R5869" s="80">
        <v>44823</v>
      </c>
      <c r="AA5869" s="1"/>
    </row>
    <row r="5870" spans="2:27">
      <c r="B5870" s="66">
        <v>44775</v>
      </c>
      <c r="D5870" s="68" t="s">
        <v>50</v>
      </c>
      <c r="E5870" s="70" t="s">
        <v>51</v>
      </c>
      <c r="F5870" s="70" t="s">
        <v>2357</v>
      </c>
      <c r="G5870" s="67">
        <v>44809</v>
      </c>
      <c r="H5870" s="67">
        <v>44825</v>
      </c>
      <c r="I5870" s="71">
        <f t="shared" si="319"/>
        <v>16</v>
      </c>
      <c r="J5870" s="72" t="s">
        <v>343</v>
      </c>
      <c r="K5870" s="72" t="s">
        <v>187</v>
      </c>
      <c r="L5870" s="73">
        <v>2</v>
      </c>
      <c r="M5870" s="73" t="s">
        <v>104</v>
      </c>
      <c r="N5870" s="68" t="str">
        <f>VLOOKUP(K5870,[1]人員授權表!D$3:G$249,4,0)</f>
        <v>無機</v>
      </c>
      <c r="O5870" s="70" t="str">
        <f>IF(J5870=[1]人員授權表!$C$85,"Casper李羿勳",IF(J5870=[1]人員授權表!$C$188,"Iring陳俊明",IF(J5870=[1]人員授權表!$C$189,"Brian陳泓霖",VLOOKUP(K5870,[1]人員授權表!D$2:E$249,2,FALSE))))</f>
        <v>Ruby黃家蓁</v>
      </c>
      <c r="P5870" s="67">
        <f t="shared" si="321"/>
        <v>44823</v>
      </c>
      <c r="Q5870" s="75" t="str">
        <f t="shared" si="320"/>
        <v>週一</v>
      </c>
      <c r="R5870" s="80">
        <v>44823</v>
      </c>
      <c r="AA5870" s="1"/>
    </row>
    <row r="5871" spans="2:27">
      <c r="B5871" s="66">
        <v>44775</v>
      </c>
      <c r="D5871" s="68" t="s">
        <v>50</v>
      </c>
      <c r="E5871" s="70" t="s">
        <v>51</v>
      </c>
      <c r="F5871" s="70" t="s">
        <v>2357</v>
      </c>
      <c r="G5871" s="67">
        <v>44809</v>
      </c>
      <c r="H5871" s="67">
        <v>44825</v>
      </c>
      <c r="I5871" s="71">
        <f t="shared" si="319"/>
        <v>16</v>
      </c>
      <c r="J5871" s="72" t="s">
        <v>133</v>
      </c>
      <c r="K5871" s="72" t="s">
        <v>187</v>
      </c>
      <c r="L5871" s="73">
        <v>2</v>
      </c>
      <c r="M5871" s="73" t="s">
        <v>104</v>
      </c>
      <c r="N5871" s="68" t="str">
        <f>VLOOKUP(K5871,[1]人員授權表!D$3:G$249,4,0)</f>
        <v>無機</v>
      </c>
      <c r="O5871" s="70" t="str">
        <f>IF(J5871=[1]人員授權表!$C$85,"Casper李羿勳",IF(J5871=[1]人員授權表!$C$188,"Iring陳俊明",IF(J5871=[1]人員授權表!$C$189,"Brian陳泓霖",VLOOKUP(K5871,[1]人員授權表!D$2:E$249,2,FALSE))))</f>
        <v>Ruby黃家蓁</v>
      </c>
      <c r="P5871" s="67">
        <f t="shared" si="321"/>
        <v>44823</v>
      </c>
      <c r="Q5871" s="75" t="str">
        <f t="shared" si="320"/>
        <v>週一</v>
      </c>
      <c r="R5871" s="80">
        <v>44823</v>
      </c>
      <c r="AA5871" s="1"/>
    </row>
    <row r="5872" spans="2:27">
      <c r="B5872" s="66">
        <v>44775</v>
      </c>
      <c r="D5872" s="68" t="s">
        <v>50</v>
      </c>
      <c r="E5872" s="70" t="s">
        <v>51</v>
      </c>
      <c r="F5872" s="70" t="s">
        <v>2357</v>
      </c>
      <c r="G5872" s="67">
        <v>44809</v>
      </c>
      <c r="H5872" s="67">
        <v>44825</v>
      </c>
      <c r="I5872" s="71">
        <f t="shared" si="319"/>
        <v>16</v>
      </c>
      <c r="J5872" s="72" t="s">
        <v>340</v>
      </c>
      <c r="K5872" s="72" t="s">
        <v>187</v>
      </c>
      <c r="L5872" s="73">
        <v>2</v>
      </c>
      <c r="M5872" s="73" t="s">
        <v>104</v>
      </c>
      <c r="N5872" s="68" t="str">
        <f>VLOOKUP(K5872,[1]人員授權表!D$3:G$249,4,0)</f>
        <v>無機</v>
      </c>
      <c r="O5872" s="70" t="str">
        <f>IF(J5872=[1]人員授權表!$C$85,"Casper李羿勳",IF(J5872=[1]人員授權表!$C$188,"Iring陳俊明",IF(J5872=[1]人員授權表!$C$189,"Brian陳泓霖",VLOOKUP(K5872,[1]人員授權表!D$2:E$249,2,FALSE))))</f>
        <v>Ruby黃家蓁</v>
      </c>
      <c r="P5872" s="67">
        <f t="shared" si="321"/>
        <v>44823</v>
      </c>
      <c r="Q5872" s="75" t="str">
        <f t="shared" si="320"/>
        <v>週一</v>
      </c>
      <c r="R5872" s="80">
        <v>44823</v>
      </c>
      <c r="AA5872" s="1"/>
    </row>
    <row r="5873" spans="2:28">
      <c r="B5873" s="66">
        <v>44775</v>
      </c>
      <c r="D5873" s="68" t="s">
        <v>50</v>
      </c>
      <c r="E5873" s="70" t="s">
        <v>51</v>
      </c>
      <c r="F5873" s="70" t="s">
        <v>2357</v>
      </c>
      <c r="G5873" s="67">
        <v>44809</v>
      </c>
      <c r="H5873" s="67">
        <v>44825</v>
      </c>
      <c r="I5873" s="71">
        <f t="shared" si="319"/>
        <v>16</v>
      </c>
      <c r="J5873" s="72" t="s">
        <v>299</v>
      </c>
      <c r="K5873" s="72" t="s">
        <v>187</v>
      </c>
      <c r="L5873" s="73">
        <v>2</v>
      </c>
      <c r="M5873" s="73" t="s">
        <v>104</v>
      </c>
      <c r="N5873" s="68" t="str">
        <f>VLOOKUP(K5873,[1]人員授權表!D$3:G$249,4,0)</f>
        <v>無機</v>
      </c>
      <c r="O5873" s="70" t="str">
        <f>IF(J5873=[1]人員授權表!$C$85,"Casper李羿勳",IF(J5873=[1]人員授權表!$C$188,"Iring陳俊明",IF(J5873=[1]人員授權表!$C$189,"Brian陳泓霖",VLOOKUP(K5873,[1]人員授權表!D$2:E$249,2,FALSE))))</f>
        <v>Ruby黃家蓁</v>
      </c>
      <c r="P5873" s="67">
        <f t="shared" si="321"/>
        <v>44823</v>
      </c>
      <c r="Q5873" s="75" t="str">
        <f t="shared" si="320"/>
        <v>週一</v>
      </c>
      <c r="R5873" s="80">
        <v>44823</v>
      </c>
      <c r="AA5873" s="1"/>
    </row>
    <row r="5874" spans="2:28">
      <c r="B5874" s="66">
        <v>44775</v>
      </c>
      <c r="D5874" s="68" t="s">
        <v>50</v>
      </c>
      <c r="E5874" s="70" t="s">
        <v>51</v>
      </c>
      <c r="F5874" s="70" t="s">
        <v>2357</v>
      </c>
      <c r="G5874" s="67">
        <v>44809</v>
      </c>
      <c r="H5874" s="67">
        <v>44825</v>
      </c>
      <c r="I5874" s="71">
        <f t="shared" si="319"/>
        <v>16</v>
      </c>
      <c r="J5874" s="72" t="s">
        <v>341</v>
      </c>
      <c r="K5874" s="72" t="s">
        <v>187</v>
      </c>
      <c r="L5874" s="73">
        <v>2</v>
      </c>
      <c r="M5874" s="73" t="s">
        <v>104</v>
      </c>
      <c r="N5874" s="68" t="str">
        <f>VLOOKUP(K5874,[1]人員授權表!D$3:G$249,4,0)</f>
        <v>無機</v>
      </c>
      <c r="O5874" s="70" t="str">
        <f>IF(J5874=[1]人員授權表!$C$85,"Casper李羿勳",IF(J5874=[1]人員授權表!$C$188,"Iring陳俊明",IF(J5874=[1]人員授權表!$C$189,"Brian陳泓霖",VLOOKUP(K5874,[1]人員授權表!D$2:E$249,2,FALSE))))</f>
        <v>Ruby黃家蓁</v>
      </c>
      <c r="P5874" s="67">
        <f t="shared" si="321"/>
        <v>44823</v>
      </c>
      <c r="Q5874" s="75" t="str">
        <f t="shared" si="320"/>
        <v>週一</v>
      </c>
      <c r="R5874" s="80">
        <v>44823</v>
      </c>
      <c r="AA5874" s="1"/>
    </row>
    <row r="5875" spans="2:28">
      <c r="B5875" s="66">
        <v>44775</v>
      </c>
      <c r="D5875" s="68" t="s">
        <v>50</v>
      </c>
      <c r="E5875" s="70" t="s">
        <v>51</v>
      </c>
      <c r="F5875" s="70" t="s">
        <v>2357</v>
      </c>
      <c r="G5875" s="67">
        <v>44809</v>
      </c>
      <c r="H5875" s="67">
        <v>44825</v>
      </c>
      <c r="I5875" s="71">
        <f t="shared" si="319"/>
        <v>16</v>
      </c>
      <c r="J5875" s="72" t="s">
        <v>288</v>
      </c>
      <c r="K5875" s="72" t="s">
        <v>289</v>
      </c>
      <c r="L5875" s="73">
        <v>2</v>
      </c>
      <c r="M5875" s="73" t="s">
        <v>584</v>
      </c>
      <c r="N5875" s="68" t="str">
        <f>VLOOKUP(K5875,[1]人員授權表!D$3:G$249,4,0)</f>
        <v>無機</v>
      </c>
      <c r="O5875" s="70" t="str">
        <f>IF(J5875=[1]人員授權表!$C$85,"Casper李羿勳",IF(J5875=[1]人員授權表!$C$188,"Iring陳俊明",IF(J5875=[1]人員授權表!$C$189,"Brian陳泓霖",VLOOKUP(K5875,[1]人員授權表!D$2:E$249,2,FALSE))))</f>
        <v>Jack劉念忻</v>
      </c>
      <c r="P5875" s="67">
        <f t="shared" si="321"/>
        <v>44823</v>
      </c>
      <c r="Q5875" s="75" t="str">
        <f t="shared" si="320"/>
        <v>週一</v>
      </c>
      <c r="R5875" s="80">
        <v>44813</v>
      </c>
      <c r="AA5875" s="1"/>
    </row>
    <row r="5876" spans="2:28">
      <c r="B5876" s="66">
        <v>44775</v>
      </c>
      <c r="D5876" s="68" t="s">
        <v>50</v>
      </c>
      <c r="E5876" s="70" t="s">
        <v>51</v>
      </c>
      <c r="F5876" s="70" t="s">
        <v>2357</v>
      </c>
      <c r="G5876" s="67">
        <v>44809</v>
      </c>
      <c r="H5876" s="67">
        <v>44825</v>
      </c>
      <c r="I5876" s="71">
        <f t="shared" si="319"/>
        <v>16</v>
      </c>
      <c r="J5876" s="72" t="s">
        <v>195</v>
      </c>
      <c r="K5876" s="72" t="s">
        <v>196</v>
      </c>
      <c r="L5876" s="73">
        <v>2</v>
      </c>
      <c r="M5876" s="73" t="s">
        <v>104</v>
      </c>
      <c r="N5876" s="68" t="str">
        <f>VLOOKUP(K5876,[1]人員授權表!D$3:G$249,4,0)</f>
        <v>無機</v>
      </c>
      <c r="O5876" s="70" t="str">
        <f>IF(J5876=[1]人員授權表!$C$85,"Casper李羿勳",IF(J5876=[1]人員授權表!$C$188,"Iring陳俊明",IF(J5876=[1]人員授權表!$C$189,"Brian陳泓霖",VLOOKUP(K5876,[1]人員授權表!D$2:E$249,2,FALSE))))</f>
        <v>Debby胡萱黛</v>
      </c>
      <c r="P5876" s="67">
        <f t="shared" si="321"/>
        <v>44823</v>
      </c>
      <c r="Q5876" s="75" t="str">
        <f t="shared" si="320"/>
        <v>週一</v>
      </c>
      <c r="R5876" s="80">
        <v>44819</v>
      </c>
      <c r="AA5876" s="1"/>
    </row>
    <row r="5877" spans="2:28">
      <c r="B5877" s="66">
        <v>44775</v>
      </c>
      <c r="D5877" s="68" t="s">
        <v>50</v>
      </c>
      <c r="E5877" s="70" t="s">
        <v>51</v>
      </c>
      <c r="F5877" s="70" t="s">
        <v>2357</v>
      </c>
      <c r="G5877" s="67">
        <v>44809</v>
      </c>
      <c r="H5877" s="67">
        <v>44825</v>
      </c>
      <c r="I5877" s="71">
        <f t="shared" si="319"/>
        <v>16</v>
      </c>
      <c r="J5877" s="72" t="s">
        <v>204</v>
      </c>
      <c r="K5877" s="72" t="s">
        <v>205</v>
      </c>
      <c r="L5877" s="73">
        <v>2</v>
      </c>
      <c r="M5877" s="73" t="s">
        <v>104</v>
      </c>
      <c r="N5877" s="68" t="str">
        <f>VLOOKUP(K5877,[1]人員授權表!D$3:G$249,4,0)</f>
        <v>無機</v>
      </c>
      <c r="O5877" s="70" t="str">
        <f>IF(J5877=[1]人員授權表!$C$85,"Casper李羿勳",IF(J5877=[1]人員授權表!$C$188,"Iring陳俊明",IF(J5877=[1]人員授權表!$C$189,"Brian陳泓霖",VLOOKUP(K5877,[1]人員授權表!D$2:E$249,2,FALSE))))</f>
        <v>Iring陳俊明</v>
      </c>
      <c r="P5877" s="67">
        <f t="shared" si="321"/>
        <v>44823</v>
      </c>
      <c r="Q5877" s="75" t="str">
        <f t="shared" si="320"/>
        <v>週一</v>
      </c>
      <c r="R5877" s="80">
        <v>44819</v>
      </c>
      <c r="AA5877" s="1"/>
    </row>
    <row r="5878" spans="2:28">
      <c r="B5878" s="66">
        <v>44775</v>
      </c>
      <c r="D5878" s="68" t="s">
        <v>50</v>
      </c>
      <c r="E5878" s="70" t="s">
        <v>51</v>
      </c>
      <c r="F5878" s="70" t="s">
        <v>2357</v>
      </c>
      <c r="G5878" s="67">
        <v>44809</v>
      </c>
      <c r="H5878" s="67">
        <v>44825</v>
      </c>
      <c r="I5878" s="71">
        <f t="shared" si="319"/>
        <v>16</v>
      </c>
      <c r="J5878" s="72" t="s">
        <v>141</v>
      </c>
      <c r="K5878" s="72" t="s">
        <v>142</v>
      </c>
      <c r="L5878" s="73">
        <v>2</v>
      </c>
      <c r="M5878" s="73" t="s">
        <v>104</v>
      </c>
      <c r="N5878" s="68" t="str">
        <f>VLOOKUP(K5878,[1]人員授權表!D$3:G$249,4,0)</f>
        <v>無機</v>
      </c>
      <c r="O5878" s="70" t="str">
        <f>IF(J5878=[1]人員授權表!$C$85,"Casper李羿勳",IF(J5878=[1]人員授權表!$C$188,"Iring陳俊明",IF(J5878=[1]人員授權表!$C$189,"Brian陳泓霖",VLOOKUP(K5878,[1]人員授權表!D$2:E$249,2,FALSE))))</f>
        <v>Dennis陳汶宏</v>
      </c>
      <c r="P5878" s="67">
        <f t="shared" si="321"/>
        <v>44823</v>
      </c>
      <c r="Q5878" s="75" t="str">
        <f t="shared" si="320"/>
        <v>週一</v>
      </c>
      <c r="R5878" s="80">
        <v>44817</v>
      </c>
      <c r="AA5878" s="1"/>
    </row>
    <row r="5879" spans="2:28">
      <c r="B5879" s="66">
        <v>44775</v>
      </c>
      <c r="D5879" s="68" t="s">
        <v>50</v>
      </c>
      <c r="E5879" s="70" t="s">
        <v>51</v>
      </c>
      <c r="F5879" s="70" t="s">
        <v>2357</v>
      </c>
      <c r="G5879" s="67">
        <v>44809</v>
      </c>
      <c r="H5879" s="67">
        <v>44825</v>
      </c>
      <c r="I5879" s="71">
        <f t="shared" si="319"/>
        <v>16</v>
      </c>
      <c r="J5879" s="72" t="s">
        <v>137</v>
      </c>
      <c r="K5879" s="72" t="s">
        <v>138</v>
      </c>
      <c r="L5879" s="73">
        <v>2</v>
      </c>
      <c r="M5879" s="73" t="s">
        <v>104</v>
      </c>
      <c r="N5879" s="68" t="str">
        <f>VLOOKUP(K5879,[1]人員授權表!D$3:G$249,4,0)</f>
        <v>無機</v>
      </c>
      <c r="O5879" s="70" t="str">
        <f>IF(J5879=[1]人員授權表!$C$85,"Casper李羿勳",IF(J5879=[1]人員授權表!$C$188,"Iring陳俊明",IF(J5879=[1]人員授權表!$C$189,"Brian陳泓霖",VLOOKUP(K5879,[1]人員授權表!D$2:E$249,2,FALSE))))</f>
        <v>Jack劉念忻</v>
      </c>
      <c r="P5879" s="67">
        <f t="shared" si="321"/>
        <v>44823</v>
      </c>
      <c r="Q5879" s="75" t="str">
        <f t="shared" si="320"/>
        <v>週一</v>
      </c>
      <c r="R5879" s="80">
        <v>44823</v>
      </c>
      <c r="AA5879" s="1"/>
    </row>
    <row r="5880" spans="2:28">
      <c r="B5880" s="66">
        <v>44775</v>
      </c>
      <c r="D5880" s="68" t="s">
        <v>50</v>
      </c>
      <c r="E5880" s="70" t="s">
        <v>51</v>
      </c>
      <c r="F5880" s="70" t="s">
        <v>2357</v>
      </c>
      <c r="G5880" s="67">
        <v>44809</v>
      </c>
      <c r="H5880" s="67">
        <v>44825</v>
      </c>
      <c r="I5880" s="71">
        <f t="shared" si="319"/>
        <v>16</v>
      </c>
      <c r="J5880" s="72" t="s">
        <v>557</v>
      </c>
      <c r="K5880" s="72" t="s">
        <v>294</v>
      </c>
      <c r="L5880" s="73">
        <v>2</v>
      </c>
      <c r="M5880" s="73" t="s">
        <v>104</v>
      </c>
      <c r="N5880" s="68" t="str">
        <f>VLOOKUP(K5880,[1]人員授權表!D$3:G$249,4,0)</f>
        <v>無機</v>
      </c>
      <c r="O5880" s="70" t="str">
        <f>IF(J5880=[1]人員授權表!$C$85,"Casper李羿勳",IF(J5880=[1]人員授權表!$C$188,"Iring陳俊明",IF(J5880=[1]人員授權表!$C$189,"Brian陳泓霖",VLOOKUP(K5880,[1]人員授權表!D$2:E$249,2,FALSE))))</f>
        <v>Vicky游崴涵</v>
      </c>
      <c r="P5880" s="67">
        <f t="shared" si="321"/>
        <v>44823</v>
      </c>
      <c r="Q5880" s="75" t="str">
        <f t="shared" si="320"/>
        <v>週一</v>
      </c>
      <c r="R5880" s="80">
        <v>44816</v>
      </c>
      <c r="AA5880" s="1"/>
    </row>
    <row r="5881" spans="2:28">
      <c r="B5881" s="66">
        <v>44775</v>
      </c>
      <c r="D5881" s="68" t="s">
        <v>50</v>
      </c>
      <c r="E5881" s="70" t="s">
        <v>51</v>
      </c>
      <c r="F5881" s="70" t="s">
        <v>2357</v>
      </c>
      <c r="G5881" s="67">
        <v>44809</v>
      </c>
      <c r="H5881" s="67">
        <v>44825</v>
      </c>
      <c r="I5881" s="71">
        <f t="shared" si="319"/>
        <v>16</v>
      </c>
      <c r="J5881" s="72" t="s">
        <v>558</v>
      </c>
      <c r="K5881" s="72" t="s">
        <v>168</v>
      </c>
      <c r="L5881" s="73">
        <v>2</v>
      </c>
      <c r="M5881" s="73" t="s">
        <v>104</v>
      </c>
      <c r="N5881" s="68" t="str">
        <f>VLOOKUP(K5881,[1]人員授權表!D$3:G$249,4,0)</f>
        <v>有機</v>
      </c>
      <c r="O5881" s="70" t="str">
        <f>IF(J5881=[1]人員授權表!$C$85,"Casper李羿勳",IF(J5881=[1]人員授權表!$C$188,"Iring陳俊明",IF(J5881=[1]人員授權表!$C$189,"Brian陳泓霖",VLOOKUP(K5881,[1]人員授權表!D$2:E$249,2,FALSE))))</f>
        <v>Una林庭瑄</v>
      </c>
      <c r="P5881" s="67">
        <f t="shared" si="321"/>
        <v>44823</v>
      </c>
      <c r="Q5881" s="75" t="str">
        <f t="shared" si="320"/>
        <v>週一</v>
      </c>
      <c r="R5881" s="80">
        <v>44816</v>
      </c>
      <c r="AA5881" s="1"/>
    </row>
    <row r="5882" spans="2:28">
      <c r="B5882" s="66">
        <v>44806</v>
      </c>
      <c r="D5882" s="68" t="s">
        <v>50</v>
      </c>
      <c r="E5882" s="70" t="s">
        <v>82</v>
      </c>
      <c r="F5882" s="70" t="s">
        <v>2358</v>
      </c>
      <c r="G5882" s="67">
        <v>44811</v>
      </c>
      <c r="H5882" s="67">
        <v>44825</v>
      </c>
      <c r="I5882" s="71">
        <f t="shared" si="319"/>
        <v>14</v>
      </c>
      <c r="J5882" s="72" t="s">
        <v>139</v>
      </c>
      <c r="K5882" s="72" t="s">
        <v>140</v>
      </c>
      <c r="L5882" s="73">
        <v>7</v>
      </c>
      <c r="M5882" s="73" t="s">
        <v>79</v>
      </c>
      <c r="N5882" s="68" t="str">
        <f>VLOOKUP(K5882,[1]人員授權表!D$3:G$249,4,0)</f>
        <v>無機</v>
      </c>
      <c r="O5882" s="70" t="str">
        <f>IF(J5882=[1]人員授權表!$C$85,"Casper李羿勳",IF(J5882=[1]人員授權表!$C$188,"Iring陳俊明",IF(J5882=[1]人員授權表!$C$189,"Brian陳泓霖",VLOOKUP(K5882,[1]人員授權表!D$2:E$249,2,FALSE))))</f>
        <v>Brian陳泓霖</v>
      </c>
      <c r="P5882" s="67">
        <f t="shared" si="321"/>
        <v>44823</v>
      </c>
      <c r="Q5882" s="75" t="str">
        <f t="shared" si="320"/>
        <v>週一</v>
      </c>
      <c r="R5882" s="80">
        <v>44817</v>
      </c>
      <c r="AA5882" s="1"/>
    </row>
    <row r="5883" spans="2:28">
      <c r="B5883" s="66">
        <v>44806</v>
      </c>
      <c r="D5883" s="68" t="s">
        <v>50</v>
      </c>
      <c r="E5883" s="70" t="s">
        <v>82</v>
      </c>
      <c r="F5883" s="70" t="s">
        <v>2358</v>
      </c>
      <c r="G5883" s="67">
        <v>44811</v>
      </c>
      <c r="H5883" s="67">
        <v>44825</v>
      </c>
      <c r="I5883" s="71">
        <f t="shared" si="319"/>
        <v>14</v>
      </c>
      <c r="J5883" s="72" t="s">
        <v>153</v>
      </c>
      <c r="K5883" s="72" t="s">
        <v>154</v>
      </c>
      <c r="L5883" s="73">
        <v>7</v>
      </c>
      <c r="M5883" s="73" t="s">
        <v>79</v>
      </c>
      <c r="N5883" s="68" t="str">
        <f>VLOOKUP(K5883,[1]人員授權表!D$3:G$249,4,0)</f>
        <v>無機</v>
      </c>
      <c r="O5883" s="70" t="str">
        <f>IF(J5883=[1]人員授權表!$C$85,"Casper李羿勳",IF(J5883=[1]人員授權表!$C$188,"Iring陳俊明",IF(J5883=[1]人員授權表!$C$189,"Brian陳泓霖",VLOOKUP(K5883,[1]人員授權表!D$2:E$249,2,FALSE))))</f>
        <v>Ken張智凱</v>
      </c>
      <c r="P5883" s="67">
        <f t="shared" si="321"/>
        <v>44823</v>
      </c>
      <c r="Q5883" s="75" t="str">
        <f t="shared" si="320"/>
        <v>週一</v>
      </c>
      <c r="R5883" s="80">
        <v>44819</v>
      </c>
      <c r="AA5883" s="1"/>
    </row>
    <row r="5884" spans="2:28">
      <c r="B5884" s="66">
        <v>44806</v>
      </c>
      <c r="D5884" s="68" t="s">
        <v>50</v>
      </c>
      <c r="E5884" s="70" t="s">
        <v>82</v>
      </c>
      <c r="F5884" s="70" t="s">
        <v>2358</v>
      </c>
      <c r="G5884" s="67">
        <v>44811</v>
      </c>
      <c r="H5884" s="67">
        <v>44825</v>
      </c>
      <c r="I5884" s="71">
        <f t="shared" si="319"/>
        <v>14</v>
      </c>
      <c r="J5884" s="72" t="s">
        <v>148</v>
      </c>
      <c r="K5884" s="72" t="s">
        <v>149</v>
      </c>
      <c r="L5884" s="73">
        <v>7</v>
      </c>
      <c r="M5884" s="73" t="s">
        <v>79</v>
      </c>
      <c r="N5884" s="68" t="str">
        <f>VLOOKUP(K5884,[1]人員授權表!D$3:G$249,4,0)</f>
        <v>無機</v>
      </c>
      <c r="O5884" s="70" t="str">
        <f>IF(J5884=[1]人員授權表!$C$85,"Casper李羿勳",IF(J5884=[1]人員授權表!$C$188,"Iring陳俊明",IF(J5884=[1]人員授權表!$C$189,"Brian陳泓霖",VLOOKUP(K5884,[1]人員授權表!D$2:E$249,2,FALSE))))</f>
        <v>Vicky游崴涵</v>
      </c>
      <c r="P5884" s="67">
        <f t="shared" si="321"/>
        <v>44823</v>
      </c>
      <c r="Q5884" s="75" t="str">
        <f t="shared" si="320"/>
        <v>週一</v>
      </c>
      <c r="R5884" s="80">
        <v>44819</v>
      </c>
      <c r="AA5884" s="1"/>
    </row>
    <row r="5885" spans="2:28">
      <c r="B5885" s="66">
        <v>44806</v>
      </c>
      <c r="D5885" s="68" t="s">
        <v>50</v>
      </c>
      <c r="E5885" s="70" t="s">
        <v>82</v>
      </c>
      <c r="F5885" s="70" t="s">
        <v>2358</v>
      </c>
      <c r="G5885" s="67">
        <v>44811</v>
      </c>
      <c r="H5885" s="67">
        <v>44825</v>
      </c>
      <c r="I5885" s="71">
        <f t="shared" si="319"/>
        <v>14</v>
      </c>
      <c r="J5885" s="72" t="s">
        <v>137</v>
      </c>
      <c r="K5885" s="72" t="s">
        <v>138</v>
      </c>
      <c r="L5885" s="73">
        <v>7</v>
      </c>
      <c r="M5885" s="73" t="s">
        <v>79</v>
      </c>
      <c r="N5885" s="68" t="str">
        <f>VLOOKUP(K5885,[1]人員授權表!D$3:G$249,4,0)</f>
        <v>無機</v>
      </c>
      <c r="O5885" s="70" t="str">
        <f>IF(J5885=[1]人員授權表!$C$85,"Casper李羿勳",IF(J5885=[1]人員授權表!$C$188,"Iring陳俊明",IF(J5885=[1]人員授權表!$C$189,"Brian陳泓霖",VLOOKUP(K5885,[1]人員授權表!D$2:E$249,2,FALSE))))</f>
        <v>Jack劉念忻</v>
      </c>
      <c r="P5885" s="67">
        <f t="shared" si="321"/>
        <v>44823</v>
      </c>
      <c r="Q5885" s="75" t="str">
        <f t="shared" si="320"/>
        <v>週一</v>
      </c>
      <c r="R5885" s="80">
        <v>44824</v>
      </c>
      <c r="S5885" s="85">
        <v>44824</v>
      </c>
      <c r="T5885" s="70">
        <v>1</v>
      </c>
      <c r="AA5885" s="1"/>
    </row>
    <row r="5886" spans="2:28">
      <c r="B5886" s="66">
        <v>44810</v>
      </c>
      <c r="D5886" s="68" t="s">
        <v>50</v>
      </c>
      <c r="E5886" s="70" t="s">
        <v>879</v>
      </c>
      <c r="F5886" s="4" t="s">
        <v>2359</v>
      </c>
      <c r="G5886" s="67">
        <v>44810</v>
      </c>
      <c r="H5886" s="67">
        <v>44825</v>
      </c>
      <c r="I5886" s="71">
        <f t="shared" si="319"/>
        <v>15</v>
      </c>
      <c r="J5886" s="72" t="s">
        <v>137</v>
      </c>
      <c r="K5886" s="72" t="s">
        <v>138</v>
      </c>
      <c r="L5886" s="73">
        <v>1</v>
      </c>
      <c r="M5886" s="73" t="s">
        <v>104</v>
      </c>
      <c r="N5886" s="68" t="str">
        <f>VLOOKUP(K5886,[1]人員授權表!D$3:G$249,4,0)</f>
        <v>無機</v>
      </c>
      <c r="O5886" s="70" t="s">
        <v>99</v>
      </c>
      <c r="P5886" s="67">
        <f t="shared" si="321"/>
        <v>44823</v>
      </c>
      <c r="Q5886" s="75" t="str">
        <f t="shared" si="320"/>
        <v>週一</v>
      </c>
      <c r="R5886" s="80">
        <v>44823</v>
      </c>
      <c r="AA5886" s="102">
        <v>15</v>
      </c>
      <c r="AB5886" s="103" t="s">
        <v>1955</v>
      </c>
    </row>
    <row r="5887" spans="2:28">
      <c r="B5887" s="66">
        <v>44803</v>
      </c>
      <c r="D5887" s="68" t="s">
        <v>50</v>
      </c>
      <c r="E5887" s="70" t="s">
        <v>51</v>
      </c>
      <c r="F5887" s="70" t="s">
        <v>2360</v>
      </c>
      <c r="G5887" s="67">
        <v>44825</v>
      </c>
      <c r="H5887" s="67">
        <v>44825</v>
      </c>
      <c r="I5887" s="71">
        <f t="shared" si="319"/>
        <v>0</v>
      </c>
      <c r="J5887" s="72" t="s">
        <v>2361</v>
      </c>
      <c r="K5887" s="72" t="s">
        <v>1501</v>
      </c>
      <c r="L5887" s="73" t="s">
        <v>2068</v>
      </c>
      <c r="M5887" s="73" t="s">
        <v>955</v>
      </c>
      <c r="N5887" s="68" t="s">
        <v>245</v>
      </c>
      <c r="O5887" s="70" t="s">
        <v>956</v>
      </c>
      <c r="P5887" s="67">
        <v>44825</v>
      </c>
      <c r="Q5887" s="75" t="str">
        <f t="shared" si="320"/>
        <v>週三</v>
      </c>
      <c r="R5887" s="80">
        <v>44825</v>
      </c>
      <c r="AA5887" s="1"/>
    </row>
    <row r="5888" spans="2:28">
      <c r="B5888" s="66">
        <v>44803</v>
      </c>
      <c r="D5888" s="68" t="s">
        <v>50</v>
      </c>
      <c r="E5888" s="70" t="s">
        <v>51</v>
      </c>
      <c r="F5888" s="70" t="s">
        <v>2362</v>
      </c>
      <c r="G5888" s="67">
        <v>44825</v>
      </c>
      <c r="H5888" s="67">
        <v>44825</v>
      </c>
      <c r="I5888" s="71">
        <f t="shared" si="319"/>
        <v>0</v>
      </c>
      <c r="J5888" s="72" t="s">
        <v>2361</v>
      </c>
      <c r="K5888" s="72" t="s">
        <v>1501</v>
      </c>
      <c r="L5888" s="73" t="s">
        <v>2068</v>
      </c>
      <c r="M5888" s="73" t="s">
        <v>955</v>
      </c>
      <c r="N5888" s="68" t="s">
        <v>245</v>
      </c>
      <c r="O5888" s="70" t="s">
        <v>956</v>
      </c>
      <c r="P5888" s="67">
        <v>44825</v>
      </c>
      <c r="Q5888" s="75" t="str">
        <f t="shared" si="320"/>
        <v>週三</v>
      </c>
      <c r="R5888" s="80">
        <v>44825</v>
      </c>
      <c r="AA5888" s="1"/>
    </row>
    <row r="5889" spans="2:28">
      <c r="B5889" s="66">
        <v>44803</v>
      </c>
      <c r="D5889" s="68" t="s">
        <v>50</v>
      </c>
      <c r="E5889" s="70" t="s">
        <v>51</v>
      </c>
      <c r="F5889" s="70" t="s">
        <v>2363</v>
      </c>
      <c r="G5889" s="67">
        <v>44825</v>
      </c>
      <c r="H5889" s="67">
        <v>44825</v>
      </c>
      <c r="I5889" s="71">
        <f t="shared" si="319"/>
        <v>0</v>
      </c>
      <c r="J5889" s="72" t="s">
        <v>2364</v>
      </c>
      <c r="K5889" s="72" t="s">
        <v>1501</v>
      </c>
      <c r="L5889" s="73" t="s">
        <v>2068</v>
      </c>
      <c r="M5889" s="73" t="s">
        <v>955</v>
      </c>
      <c r="N5889" s="68" t="s">
        <v>245</v>
      </c>
      <c r="O5889" s="70" t="s">
        <v>956</v>
      </c>
      <c r="P5889" s="67">
        <v>44825</v>
      </c>
      <c r="Q5889" s="75" t="str">
        <f t="shared" si="320"/>
        <v>週三</v>
      </c>
      <c r="R5889" s="80">
        <v>44825</v>
      </c>
      <c r="AA5889" s="1"/>
    </row>
    <row r="5890" spans="2:28">
      <c r="B5890" s="66">
        <v>44802</v>
      </c>
      <c r="D5890" s="68" t="s">
        <v>50</v>
      </c>
      <c r="E5890" s="70" t="s">
        <v>82</v>
      </c>
      <c r="F5890" s="70" t="s">
        <v>2365</v>
      </c>
      <c r="G5890" s="67">
        <v>44809</v>
      </c>
      <c r="H5890" s="67">
        <v>44826</v>
      </c>
      <c r="I5890" s="71">
        <f t="shared" si="319"/>
        <v>17</v>
      </c>
      <c r="J5890" s="72" t="s">
        <v>84</v>
      </c>
      <c r="K5890" s="72" t="s">
        <v>85</v>
      </c>
      <c r="L5890" s="73">
        <v>1</v>
      </c>
      <c r="M5890" s="73" t="s">
        <v>86</v>
      </c>
      <c r="N5890" s="68" t="str">
        <f>VLOOKUP(K5890,[1]人員授權表!D$3:G$249,4,0)</f>
        <v>有機</v>
      </c>
      <c r="O5890" s="70" t="str">
        <f>IF(J5890=[1]人員授權表!$C$85,"Casper李羿勳",IF(J5890=[1]人員授權表!$C$188,"Iring陳俊明",IF(J5890=[1]人員授權表!$C$189,"Brian陳泓霖",VLOOKUP(K5890,[1]人員授權表!D$2:E$249,2,FALSE))))</f>
        <v>Lucy黃詩婷</v>
      </c>
      <c r="P5890" s="67">
        <f t="shared" ref="P5890:P5909" si="322">H5890-2</f>
        <v>44824</v>
      </c>
      <c r="Q5890" s="75" t="str">
        <f t="shared" si="320"/>
        <v>週二</v>
      </c>
      <c r="R5890" s="80">
        <v>44825</v>
      </c>
      <c r="W5890" s="70">
        <v>1</v>
      </c>
      <c r="Z5890" s="111" t="s">
        <v>2366</v>
      </c>
      <c r="AA5890" s="1"/>
    </row>
    <row r="5891" spans="2:28">
      <c r="B5891" s="66">
        <v>44802</v>
      </c>
      <c r="D5891" s="68" t="s">
        <v>50</v>
      </c>
      <c r="E5891" s="70" t="s">
        <v>82</v>
      </c>
      <c r="F5891" s="70" t="s">
        <v>2367</v>
      </c>
      <c r="G5891" s="67">
        <v>44809</v>
      </c>
      <c r="H5891" s="67">
        <v>44826</v>
      </c>
      <c r="I5891" s="71">
        <f t="shared" si="319"/>
        <v>17</v>
      </c>
      <c r="J5891" s="72" t="s">
        <v>84</v>
      </c>
      <c r="K5891" s="72" t="s">
        <v>85</v>
      </c>
      <c r="L5891" s="73">
        <v>3</v>
      </c>
      <c r="M5891" s="73" t="s">
        <v>86</v>
      </c>
      <c r="N5891" s="68" t="str">
        <f>VLOOKUP(K5891,[1]人員授權表!D$3:G$249,4,0)</f>
        <v>有機</v>
      </c>
      <c r="O5891" s="70" t="str">
        <f>IF(J5891=[1]人員授權表!$C$85,"Casper李羿勳",IF(J5891=[1]人員授權表!$C$188,"Iring陳俊明",IF(J5891=[1]人員授權表!$C$189,"Brian陳泓霖",VLOOKUP(K5891,[1]人員授權表!D$2:E$249,2,FALSE))))</f>
        <v>Lucy黃詩婷</v>
      </c>
      <c r="P5891" s="67">
        <f t="shared" si="322"/>
        <v>44824</v>
      </c>
      <c r="Q5891" s="75" t="str">
        <f t="shared" si="320"/>
        <v>週二</v>
      </c>
      <c r="R5891" s="80">
        <v>44819</v>
      </c>
      <c r="AA5891" s="1"/>
    </row>
    <row r="5892" spans="2:28">
      <c r="B5892" s="66">
        <v>44809</v>
      </c>
      <c r="D5892" s="68" t="s">
        <v>50</v>
      </c>
      <c r="E5892" s="70" t="s">
        <v>82</v>
      </c>
      <c r="F5892" s="19" t="s">
        <v>2368</v>
      </c>
      <c r="G5892" s="67">
        <v>44805</v>
      </c>
      <c r="H5892" s="67">
        <v>44826</v>
      </c>
      <c r="I5892" s="71">
        <f t="shared" si="319"/>
        <v>21</v>
      </c>
      <c r="J5892" s="72" t="s">
        <v>2369</v>
      </c>
      <c r="K5892" s="72" t="s">
        <v>332</v>
      </c>
      <c r="L5892" s="73">
        <v>1</v>
      </c>
      <c r="M5892" s="73" t="s">
        <v>2273</v>
      </c>
      <c r="N5892" s="68" t="str">
        <f>VLOOKUP(K5892,[1]人員授權表!D$3:G$249,4,0)</f>
        <v>有機</v>
      </c>
      <c r="O5892" s="70" t="str">
        <f>IF(J5892=[1]人員授權表!$C$85,"Casper李羿勳",IF(J5892=[1]人員授權表!$C$188,"Iring陳俊明",IF(J5892=[1]人員授權表!$C$189,"Brian陳泓霖",VLOOKUP(K5892,[1]人員授權表!D$2:E$249,2,FALSE))))</f>
        <v>Lucy黃詩婷</v>
      </c>
      <c r="P5892" s="67">
        <f t="shared" si="322"/>
        <v>44824</v>
      </c>
      <c r="Q5892" s="75" t="str">
        <f t="shared" si="320"/>
        <v>週二</v>
      </c>
      <c r="R5892" s="80">
        <v>44812</v>
      </c>
      <c r="AA5892" s="102">
        <v>11</v>
      </c>
      <c r="AB5892" s="103" t="s">
        <v>1062</v>
      </c>
    </row>
    <row r="5893" spans="2:28">
      <c r="B5893" s="66">
        <v>44809</v>
      </c>
      <c r="D5893" s="68" t="s">
        <v>50</v>
      </c>
      <c r="E5893" s="70" t="s">
        <v>82</v>
      </c>
      <c r="F5893" s="19" t="s">
        <v>2368</v>
      </c>
      <c r="G5893" s="67">
        <v>44805</v>
      </c>
      <c r="H5893" s="67">
        <v>44826</v>
      </c>
      <c r="I5893" s="71">
        <f t="shared" si="319"/>
        <v>21</v>
      </c>
      <c r="J5893" s="72" t="s">
        <v>629</v>
      </c>
      <c r="K5893" s="72" t="s">
        <v>1046</v>
      </c>
      <c r="L5893" s="73">
        <v>1</v>
      </c>
      <c r="M5893" s="73" t="s">
        <v>2273</v>
      </c>
      <c r="N5893" s="68" t="str">
        <f>VLOOKUP(K5893,[1]人員授權表!D$3:G$249,4,0)</f>
        <v>有機</v>
      </c>
      <c r="O5893" s="70" t="str">
        <f>IF(J5893=[1]人員授權表!$C$85,"Casper李羿勳",IF(J5893=[1]人員授權表!$C$188,"Iring陳俊明",IF(J5893=[1]人員授權表!$C$189,"Brian陳泓霖",VLOOKUP(K5893,[1]人員授權表!D$2:E$249,2,FALSE))))</f>
        <v>Lucy黃詩婷</v>
      </c>
      <c r="P5893" s="67">
        <f t="shared" si="322"/>
        <v>44824</v>
      </c>
      <c r="Q5893" s="75" t="str">
        <f t="shared" si="320"/>
        <v>週二</v>
      </c>
      <c r="R5893" s="80">
        <v>44812</v>
      </c>
      <c r="AA5893" s="102">
        <v>11</v>
      </c>
      <c r="AB5893" s="103" t="s">
        <v>1062</v>
      </c>
    </row>
    <row r="5894" spans="2:28">
      <c r="B5894" s="66">
        <v>44809</v>
      </c>
      <c r="D5894" s="68" t="s">
        <v>50</v>
      </c>
      <c r="E5894" s="70" t="s">
        <v>82</v>
      </c>
      <c r="F5894" s="70" t="s">
        <v>2370</v>
      </c>
      <c r="G5894" s="67">
        <v>44811</v>
      </c>
      <c r="H5894" s="67">
        <v>44826</v>
      </c>
      <c r="I5894" s="71">
        <f t="shared" si="319"/>
        <v>15</v>
      </c>
      <c r="J5894" s="72" t="s">
        <v>2369</v>
      </c>
      <c r="K5894" s="72" t="s">
        <v>332</v>
      </c>
      <c r="L5894" s="73">
        <v>1</v>
      </c>
      <c r="M5894" s="73" t="s">
        <v>2273</v>
      </c>
      <c r="N5894" s="68" t="str">
        <f>VLOOKUP(K5894,[1]人員授權表!D$3:G$249,4,0)</f>
        <v>有機</v>
      </c>
      <c r="O5894" s="70" t="str">
        <f>IF(J5894=[1]人員授權表!$C$85,"Casper李羿勳",IF(J5894=[1]人員授權表!$C$188,"Iring陳俊明",IF(J5894=[1]人員授權表!$C$189,"Brian陳泓霖",VLOOKUP(K5894,[1]人員授權表!D$2:E$249,2,FALSE))))</f>
        <v>Lucy黃詩婷</v>
      </c>
      <c r="P5894" s="67">
        <f t="shared" si="322"/>
        <v>44824</v>
      </c>
      <c r="Q5894" s="75" t="str">
        <f t="shared" si="320"/>
        <v>週二</v>
      </c>
      <c r="R5894" s="80">
        <v>44825</v>
      </c>
      <c r="W5894" s="70">
        <v>1</v>
      </c>
      <c r="Z5894" s="111" t="s">
        <v>2366</v>
      </c>
      <c r="AA5894" s="1"/>
    </row>
    <row r="5895" spans="2:28">
      <c r="B5895" s="66">
        <v>44809</v>
      </c>
      <c r="D5895" s="68" t="s">
        <v>50</v>
      </c>
      <c r="E5895" s="70" t="s">
        <v>82</v>
      </c>
      <c r="F5895" s="70" t="s">
        <v>2370</v>
      </c>
      <c r="G5895" s="67">
        <v>44811</v>
      </c>
      <c r="H5895" s="67">
        <v>44826</v>
      </c>
      <c r="I5895" s="71">
        <f t="shared" ref="I5895:I5958" si="323">_xlfn.DAYS(H5895,G5895)</f>
        <v>15</v>
      </c>
      <c r="J5895" s="72" t="s">
        <v>629</v>
      </c>
      <c r="K5895" s="72" t="s">
        <v>1046</v>
      </c>
      <c r="L5895" s="73">
        <v>1</v>
      </c>
      <c r="M5895" s="73" t="s">
        <v>2273</v>
      </c>
      <c r="N5895" s="68" t="str">
        <f>VLOOKUP(K5895,[1]人員授權表!D$3:G$249,4,0)</f>
        <v>有機</v>
      </c>
      <c r="O5895" s="70" t="str">
        <f>IF(J5895=[1]人員授權表!$C$85,"Casper李羿勳",IF(J5895=[1]人員授權表!$C$188,"Iring陳俊明",IF(J5895=[1]人員授權表!$C$189,"Brian陳泓霖",VLOOKUP(K5895,[1]人員授權表!D$2:E$249,2,FALSE))))</f>
        <v>Lucy黃詩婷</v>
      </c>
      <c r="P5895" s="67">
        <f t="shared" si="322"/>
        <v>44824</v>
      </c>
      <c r="Q5895" s="75" t="str">
        <f t="shared" ref="Q5895:Q5958" si="324">TEXT(P5895,"aaa")</f>
        <v>週二</v>
      </c>
      <c r="R5895" s="80">
        <v>44823</v>
      </c>
      <c r="AA5895" s="1"/>
    </row>
    <row r="5896" spans="2:28">
      <c r="B5896" s="66">
        <v>44809</v>
      </c>
      <c r="D5896" s="68" t="s">
        <v>50</v>
      </c>
      <c r="E5896" s="70" t="s">
        <v>82</v>
      </c>
      <c r="F5896" s="19" t="s">
        <v>2371</v>
      </c>
      <c r="G5896" s="67">
        <v>44805</v>
      </c>
      <c r="H5896" s="67">
        <v>44826</v>
      </c>
      <c r="I5896" s="71">
        <f t="shared" si="323"/>
        <v>21</v>
      </c>
      <c r="J5896" s="72" t="s">
        <v>2369</v>
      </c>
      <c r="K5896" s="72" t="s">
        <v>332</v>
      </c>
      <c r="L5896" s="73">
        <v>1</v>
      </c>
      <c r="M5896" s="73" t="s">
        <v>2273</v>
      </c>
      <c r="N5896" s="68" t="str">
        <f>VLOOKUP(K5896,[1]人員授權表!D$3:G$249,4,0)</f>
        <v>有機</v>
      </c>
      <c r="O5896" s="70" t="str">
        <f>IF(J5896=[1]人員授權表!$C$85,"Casper李羿勳",IF(J5896=[1]人員授權表!$C$188,"Iring陳俊明",IF(J5896=[1]人員授權表!$C$189,"Brian陳泓霖",VLOOKUP(K5896,[1]人員授權表!D$2:E$249,2,FALSE))))</f>
        <v>Lucy黃詩婷</v>
      </c>
      <c r="P5896" s="67">
        <f t="shared" si="322"/>
        <v>44824</v>
      </c>
      <c r="Q5896" s="75" t="str">
        <f t="shared" si="324"/>
        <v>週二</v>
      </c>
      <c r="R5896" s="80">
        <v>44812</v>
      </c>
      <c r="AA5896" s="102">
        <v>11</v>
      </c>
      <c r="AB5896" s="103" t="s">
        <v>1062</v>
      </c>
    </row>
    <row r="5897" spans="2:28">
      <c r="B5897" s="66">
        <v>44809</v>
      </c>
      <c r="D5897" s="68" t="s">
        <v>50</v>
      </c>
      <c r="E5897" s="70" t="s">
        <v>82</v>
      </c>
      <c r="F5897" s="19" t="s">
        <v>2371</v>
      </c>
      <c r="G5897" s="67">
        <v>44805</v>
      </c>
      <c r="H5897" s="67">
        <v>44826</v>
      </c>
      <c r="I5897" s="71">
        <f t="shared" si="323"/>
        <v>21</v>
      </c>
      <c r="J5897" s="72" t="s">
        <v>629</v>
      </c>
      <c r="K5897" s="72" t="s">
        <v>1046</v>
      </c>
      <c r="L5897" s="73">
        <v>1</v>
      </c>
      <c r="M5897" s="73" t="s">
        <v>2273</v>
      </c>
      <c r="N5897" s="68" t="str">
        <f>VLOOKUP(K5897,[1]人員授權表!D$3:G$249,4,0)</f>
        <v>有機</v>
      </c>
      <c r="O5897" s="70" t="str">
        <f>IF(J5897=[1]人員授權表!$C$85,"Casper李羿勳",IF(J5897=[1]人員授權表!$C$188,"Iring陳俊明",IF(J5897=[1]人員授權表!$C$189,"Brian陳泓霖",VLOOKUP(K5897,[1]人員授權表!D$2:E$249,2,FALSE))))</f>
        <v>Lucy黃詩婷</v>
      </c>
      <c r="P5897" s="67">
        <f t="shared" si="322"/>
        <v>44824</v>
      </c>
      <c r="Q5897" s="75" t="str">
        <f t="shared" si="324"/>
        <v>週二</v>
      </c>
      <c r="R5897" s="80">
        <v>44812</v>
      </c>
      <c r="AA5897" s="102">
        <v>11</v>
      </c>
      <c r="AB5897" s="103" t="s">
        <v>1062</v>
      </c>
    </row>
    <row r="5898" spans="2:28" ht="18" customHeight="1">
      <c r="B5898" s="66">
        <v>44809</v>
      </c>
      <c r="D5898" s="68" t="s">
        <v>50</v>
      </c>
      <c r="E5898" s="70" t="s">
        <v>82</v>
      </c>
      <c r="F5898" s="19" t="s">
        <v>2372</v>
      </c>
      <c r="G5898" s="67">
        <v>44805</v>
      </c>
      <c r="H5898" s="67">
        <v>44826</v>
      </c>
      <c r="I5898" s="71">
        <f t="shared" si="323"/>
        <v>21</v>
      </c>
      <c r="J5898" s="72" t="s">
        <v>2369</v>
      </c>
      <c r="K5898" s="72" t="s">
        <v>332</v>
      </c>
      <c r="L5898" s="73">
        <v>1</v>
      </c>
      <c r="M5898" s="73" t="s">
        <v>2273</v>
      </c>
      <c r="N5898" s="68" t="str">
        <f>VLOOKUP(K5898,[1]人員授權表!D$3:G$249,4,0)</f>
        <v>有機</v>
      </c>
      <c r="O5898" s="70" t="str">
        <f>IF(J5898=[1]人員授權表!$C$85,"Casper李羿勳",IF(J5898=[1]人員授權表!$C$188,"Iring陳俊明",IF(J5898=[1]人員授權表!$C$189,"Brian陳泓霖",VLOOKUP(K5898,[1]人員授權表!D$2:E$249,2,FALSE))))</f>
        <v>Lucy黃詩婷</v>
      </c>
      <c r="P5898" s="67">
        <f t="shared" si="322"/>
        <v>44824</v>
      </c>
      <c r="Q5898" s="75" t="str">
        <f t="shared" si="324"/>
        <v>週二</v>
      </c>
      <c r="R5898" s="80">
        <v>44812</v>
      </c>
      <c r="AA5898" s="102">
        <v>11</v>
      </c>
      <c r="AB5898" s="103" t="s">
        <v>1062</v>
      </c>
    </row>
    <row r="5899" spans="2:28" ht="18" customHeight="1">
      <c r="B5899" s="66">
        <v>44809</v>
      </c>
      <c r="D5899" s="68" t="s">
        <v>50</v>
      </c>
      <c r="E5899" s="70" t="s">
        <v>82</v>
      </c>
      <c r="F5899" s="19" t="s">
        <v>2372</v>
      </c>
      <c r="G5899" s="67">
        <v>44805</v>
      </c>
      <c r="H5899" s="67">
        <v>44826</v>
      </c>
      <c r="I5899" s="71">
        <f t="shared" si="323"/>
        <v>21</v>
      </c>
      <c r="J5899" s="72" t="s">
        <v>629</v>
      </c>
      <c r="K5899" s="72" t="s">
        <v>1046</v>
      </c>
      <c r="L5899" s="73">
        <v>1</v>
      </c>
      <c r="M5899" s="73" t="s">
        <v>2273</v>
      </c>
      <c r="N5899" s="68" t="str">
        <f>VLOOKUP(K5899,[1]人員授權表!D$3:G$249,4,0)</f>
        <v>有機</v>
      </c>
      <c r="O5899" s="70" t="str">
        <f>IF(J5899=[1]人員授權表!$C$85,"Casper李羿勳",IF(J5899=[1]人員授權表!$C$188,"Iring陳俊明",IF(J5899=[1]人員授權表!$C$189,"Brian陳泓霖",VLOOKUP(K5899,[1]人員授權表!D$2:E$249,2,FALSE))))</f>
        <v>Lucy黃詩婷</v>
      </c>
      <c r="P5899" s="67">
        <f t="shared" si="322"/>
        <v>44824</v>
      </c>
      <c r="Q5899" s="75" t="str">
        <f t="shared" si="324"/>
        <v>週二</v>
      </c>
      <c r="R5899" s="80">
        <v>44812</v>
      </c>
      <c r="AA5899" s="102">
        <v>11</v>
      </c>
      <c r="AB5899" s="103" t="s">
        <v>1062</v>
      </c>
    </row>
    <row r="5900" spans="2:28">
      <c r="B5900" s="66">
        <v>44809</v>
      </c>
      <c r="D5900" s="68" t="s">
        <v>50</v>
      </c>
      <c r="E5900" s="70" t="s">
        <v>82</v>
      </c>
      <c r="F5900" s="19" t="s">
        <v>2373</v>
      </c>
      <c r="G5900" s="67">
        <v>44809</v>
      </c>
      <c r="H5900" s="67">
        <v>44826</v>
      </c>
      <c r="I5900" s="71">
        <f t="shared" si="323"/>
        <v>17</v>
      </c>
      <c r="J5900" s="72" t="s">
        <v>2369</v>
      </c>
      <c r="K5900" s="72" t="s">
        <v>332</v>
      </c>
      <c r="L5900" s="73">
        <v>1</v>
      </c>
      <c r="M5900" s="73" t="s">
        <v>2273</v>
      </c>
      <c r="N5900" s="68" t="str">
        <f>VLOOKUP(K5900,[1]人員授權表!D$3:G$249,4,0)</f>
        <v>有機</v>
      </c>
      <c r="O5900" s="70" t="str">
        <f>IF(J5900=[1]人員授權表!$C$85,"Casper李羿勳",IF(J5900=[1]人員授權表!$C$188,"Iring陳俊明",IF(J5900=[1]人員授權表!$C$189,"Brian陳泓霖",VLOOKUP(K5900,[1]人員授權表!D$2:E$249,2,FALSE))))</f>
        <v>Lucy黃詩婷</v>
      </c>
      <c r="P5900" s="67">
        <f t="shared" si="322"/>
        <v>44824</v>
      </c>
      <c r="Q5900" s="75" t="str">
        <f t="shared" si="324"/>
        <v>週二</v>
      </c>
      <c r="R5900" s="80">
        <v>44819</v>
      </c>
      <c r="AA5900" s="102">
        <v>11</v>
      </c>
      <c r="AB5900" s="103" t="s">
        <v>1062</v>
      </c>
    </row>
    <row r="5901" spans="2:28">
      <c r="B5901" s="66">
        <v>44809</v>
      </c>
      <c r="D5901" s="68" t="s">
        <v>50</v>
      </c>
      <c r="E5901" s="70" t="s">
        <v>82</v>
      </c>
      <c r="F5901" s="19" t="s">
        <v>2373</v>
      </c>
      <c r="G5901" s="67">
        <v>44809</v>
      </c>
      <c r="H5901" s="67">
        <v>44826</v>
      </c>
      <c r="I5901" s="71">
        <f t="shared" si="323"/>
        <v>17</v>
      </c>
      <c r="J5901" s="72" t="s">
        <v>629</v>
      </c>
      <c r="K5901" s="72" t="s">
        <v>1046</v>
      </c>
      <c r="L5901" s="73">
        <v>1</v>
      </c>
      <c r="M5901" s="73" t="s">
        <v>2273</v>
      </c>
      <c r="N5901" s="68" t="str">
        <f>VLOOKUP(K5901,[1]人員授權表!D$3:G$249,4,0)</f>
        <v>有機</v>
      </c>
      <c r="O5901" s="70" t="str">
        <f>IF(J5901=[1]人員授權表!$C$85,"Casper李羿勳",IF(J5901=[1]人員授權表!$C$188,"Iring陳俊明",IF(J5901=[1]人員授權表!$C$189,"Brian陳泓霖",VLOOKUP(K5901,[1]人員授權表!D$2:E$249,2,FALSE))))</f>
        <v>Lucy黃詩婷</v>
      </c>
      <c r="P5901" s="67">
        <f t="shared" si="322"/>
        <v>44824</v>
      </c>
      <c r="Q5901" s="75" t="str">
        <f t="shared" si="324"/>
        <v>週二</v>
      </c>
      <c r="R5901" s="80">
        <v>44819</v>
      </c>
      <c r="AA5901" s="102">
        <v>11</v>
      </c>
      <c r="AB5901" s="103" t="s">
        <v>1062</v>
      </c>
    </row>
    <row r="5902" spans="2:28">
      <c r="B5902" s="66">
        <v>44809</v>
      </c>
      <c r="D5902" s="68" t="s">
        <v>50</v>
      </c>
      <c r="E5902" s="70" t="s">
        <v>82</v>
      </c>
      <c r="F5902" s="70" t="s">
        <v>2374</v>
      </c>
      <c r="G5902" s="67">
        <v>44811</v>
      </c>
      <c r="H5902" s="67">
        <v>44826</v>
      </c>
      <c r="I5902" s="71">
        <f t="shared" si="323"/>
        <v>15</v>
      </c>
      <c r="J5902" s="72" t="s">
        <v>2369</v>
      </c>
      <c r="K5902" s="72" t="s">
        <v>332</v>
      </c>
      <c r="L5902" s="73">
        <v>1</v>
      </c>
      <c r="M5902" s="73" t="s">
        <v>2273</v>
      </c>
      <c r="N5902" s="68" t="str">
        <f>VLOOKUP(K5902,[1]人員授權表!D$3:G$249,4,0)</f>
        <v>有機</v>
      </c>
      <c r="O5902" s="70" t="str">
        <f>IF(J5902=[1]人員授權表!$C$85,"Casper李羿勳",IF(J5902=[1]人員授權表!$C$188,"Iring陳俊明",IF(J5902=[1]人員授權表!$C$189,"Brian陳泓霖",VLOOKUP(K5902,[1]人員授權表!D$2:E$249,2,FALSE))))</f>
        <v>Lucy黃詩婷</v>
      </c>
      <c r="P5902" s="67">
        <f t="shared" si="322"/>
        <v>44824</v>
      </c>
      <c r="Q5902" s="75" t="str">
        <f t="shared" si="324"/>
        <v>週二</v>
      </c>
      <c r="R5902" s="80">
        <v>44823</v>
      </c>
      <c r="AA5902" s="1"/>
    </row>
    <row r="5903" spans="2:28">
      <c r="B5903" s="66">
        <v>44809</v>
      </c>
      <c r="D5903" s="68" t="s">
        <v>50</v>
      </c>
      <c r="E5903" s="70" t="s">
        <v>82</v>
      </c>
      <c r="F5903" s="70" t="s">
        <v>2374</v>
      </c>
      <c r="G5903" s="67">
        <v>44811</v>
      </c>
      <c r="H5903" s="67">
        <v>44826</v>
      </c>
      <c r="I5903" s="71">
        <f t="shared" si="323"/>
        <v>15</v>
      </c>
      <c r="J5903" s="72" t="s">
        <v>629</v>
      </c>
      <c r="K5903" s="72" t="s">
        <v>1046</v>
      </c>
      <c r="L5903" s="73">
        <v>1</v>
      </c>
      <c r="M5903" s="73" t="s">
        <v>2273</v>
      </c>
      <c r="N5903" s="68" t="str">
        <f>VLOOKUP(K5903,[1]人員授權表!D$3:G$249,4,0)</f>
        <v>有機</v>
      </c>
      <c r="O5903" s="70" t="str">
        <f>IF(J5903=[1]人員授權表!$C$85,"Casper李羿勳",IF(J5903=[1]人員授權表!$C$188,"Iring陳俊明",IF(J5903=[1]人員授權表!$C$189,"Brian陳泓霖",VLOOKUP(K5903,[1]人員授權表!D$2:E$249,2,FALSE))))</f>
        <v>Lucy黃詩婷</v>
      </c>
      <c r="P5903" s="67">
        <f t="shared" si="322"/>
        <v>44824</v>
      </c>
      <c r="Q5903" s="75" t="str">
        <f t="shared" si="324"/>
        <v>週二</v>
      </c>
      <c r="R5903" s="80">
        <v>44823</v>
      </c>
      <c r="AA5903" s="1"/>
    </row>
    <row r="5904" spans="2:28">
      <c r="B5904" s="66">
        <v>44809</v>
      </c>
      <c r="D5904" s="68" t="s">
        <v>50</v>
      </c>
      <c r="E5904" s="70" t="s">
        <v>82</v>
      </c>
      <c r="F5904" s="70" t="s">
        <v>2375</v>
      </c>
      <c r="G5904" s="67">
        <v>44811</v>
      </c>
      <c r="H5904" s="67">
        <v>44826</v>
      </c>
      <c r="I5904" s="71">
        <f t="shared" si="323"/>
        <v>15</v>
      </c>
      <c r="J5904" s="72" t="s">
        <v>2369</v>
      </c>
      <c r="K5904" s="72" t="s">
        <v>332</v>
      </c>
      <c r="L5904" s="73">
        <v>1</v>
      </c>
      <c r="M5904" s="73" t="s">
        <v>2273</v>
      </c>
      <c r="N5904" s="68" t="str">
        <f>VLOOKUP(K5904,[1]人員授權表!D$3:G$249,4,0)</f>
        <v>有機</v>
      </c>
      <c r="O5904" s="70" t="str">
        <f>IF(J5904=[1]人員授權表!$C$85,"Casper李羿勳",IF(J5904=[1]人員授權表!$C$188,"Iring陳俊明",IF(J5904=[1]人員授權表!$C$189,"Brian陳泓霖",VLOOKUP(K5904,[1]人員授權表!D$2:E$249,2,FALSE))))</f>
        <v>Lucy黃詩婷</v>
      </c>
      <c r="P5904" s="67">
        <f t="shared" si="322"/>
        <v>44824</v>
      </c>
      <c r="Q5904" s="75" t="str">
        <f t="shared" si="324"/>
        <v>週二</v>
      </c>
      <c r="R5904" s="80">
        <v>44823</v>
      </c>
      <c r="AA5904" s="1"/>
    </row>
    <row r="5905" spans="2:28">
      <c r="B5905" s="66">
        <v>44809</v>
      </c>
      <c r="D5905" s="68" t="s">
        <v>50</v>
      </c>
      <c r="E5905" s="70" t="s">
        <v>82</v>
      </c>
      <c r="F5905" s="70" t="s">
        <v>2375</v>
      </c>
      <c r="G5905" s="67">
        <v>44811</v>
      </c>
      <c r="H5905" s="67">
        <v>44826</v>
      </c>
      <c r="I5905" s="71">
        <f t="shared" si="323"/>
        <v>15</v>
      </c>
      <c r="J5905" s="72" t="s">
        <v>629</v>
      </c>
      <c r="K5905" s="72" t="s">
        <v>1046</v>
      </c>
      <c r="L5905" s="73">
        <v>1</v>
      </c>
      <c r="M5905" s="73" t="s">
        <v>2273</v>
      </c>
      <c r="N5905" s="68" t="str">
        <f>VLOOKUP(K5905,[1]人員授權表!D$3:G$249,4,0)</f>
        <v>有機</v>
      </c>
      <c r="O5905" s="70" t="str">
        <f>IF(J5905=[1]人員授權表!$C$85,"Casper李羿勳",IF(J5905=[1]人員授權表!$C$188,"Iring陳俊明",IF(J5905=[1]人員授權表!$C$189,"Brian陳泓霖",VLOOKUP(K5905,[1]人員授權表!D$2:E$249,2,FALSE))))</f>
        <v>Lucy黃詩婷</v>
      </c>
      <c r="P5905" s="67">
        <f t="shared" si="322"/>
        <v>44824</v>
      </c>
      <c r="Q5905" s="75" t="str">
        <f t="shared" si="324"/>
        <v>週二</v>
      </c>
      <c r="R5905" s="80">
        <v>44823</v>
      </c>
      <c r="AA5905" s="1"/>
    </row>
    <row r="5906" spans="2:28">
      <c r="B5906" s="66">
        <v>44809</v>
      </c>
      <c r="D5906" s="68" t="s">
        <v>50</v>
      </c>
      <c r="E5906" s="70" t="s">
        <v>82</v>
      </c>
      <c r="F5906" s="70" t="s">
        <v>2376</v>
      </c>
      <c r="G5906" s="67">
        <v>44811</v>
      </c>
      <c r="H5906" s="67">
        <v>44826</v>
      </c>
      <c r="I5906" s="71">
        <f t="shared" si="323"/>
        <v>15</v>
      </c>
      <c r="J5906" s="72" t="s">
        <v>2369</v>
      </c>
      <c r="K5906" s="72" t="s">
        <v>332</v>
      </c>
      <c r="L5906" s="73">
        <v>1</v>
      </c>
      <c r="M5906" s="73" t="s">
        <v>2273</v>
      </c>
      <c r="N5906" s="68" t="str">
        <f>VLOOKUP(K5906,[1]人員授權表!D$3:G$249,4,0)</f>
        <v>有機</v>
      </c>
      <c r="O5906" s="70" t="str">
        <f>IF(J5906=[1]人員授權表!$C$85,"Casper李羿勳",IF(J5906=[1]人員授權表!$C$188,"Iring陳俊明",IF(J5906=[1]人員授權表!$C$189,"Brian陳泓霖",VLOOKUP(K5906,[1]人員授權表!D$2:E$249,2,FALSE))))</f>
        <v>Lucy黃詩婷</v>
      </c>
      <c r="P5906" s="67">
        <f t="shared" si="322"/>
        <v>44824</v>
      </c>
      <c r="Q5906" s="75" t="str">
        <f t="shared" si="324"/>
        <v>週二</v>
      </c>
      <c r="R5906" s="80">
        <v>44823</v>
      </c>
      <c r="AA5906" s="1"/>
    </row>
    <row r="5907" spans="2:28">
      <c r="B5907" s="66">
        <v>44809</v>
      </c>
      <c r="D5907" s="68" t="s">
        <v>50</v>
      </c>
      <c r="E5907" s="70" t="s">
        <v>82</v>
      </c>
      <c r="F5907" s="70" t="s">
        <v>2376</v>
      </c>
      <c r="G5907" s="67">
        <v>44811</v>
      </c>
      <c r="H5907" s="67">
        <v>44826</v>
      </c>
      <c r="I5907" s="71">
        <f t="shared" si="323"/>
        <v>15</v>
      </c>
      <c r="J5907" s="72" t="s">
        <v>629</v>
      </c>
      <c r="K5907" s="72" t="s">
        <v>1046</v>
      </c>
      <c r="L5907" s="73">
        <v>1</v>
      </c>
      <c r="M5907" s="73" t="s">
        <v>2273</v>
      </c>
      <c r="N5907" s="68" t="str">
        <f>VLOOKUP(K5907,[1]人員授權表!D$3:G$249,4,0)</f>
        <v>有機</v>
      </c>
      <c r="O5907" s="70" t="str">
        <f>IF(J5907=[1]人員授權表!$C$85,"Casper李羿勳",IF(J5907=[1]人員授權表!$C$188,"Iring陳俊明",IF(J5907=[1]人員授權表!$C$189,"Brian陳泓霖",VLOOKUP(K5907,[1]人員授權表!D$2:E$249,2,FALSE))))</f>
        <v>Lucy黃詩婷</v>
      </c>
      <c r="P5907" s="67">
        <f t="shared" si="322"/>
        <v>44824</v>
      </c>
      <c r="Q5907" s="75" t="str">
        <f t="shared" si="324"/>
        <v>週二</v>
      </c>
      <c r="R5907" s="80">
        <v>44823</v>
      </c>
      <c r="AA5907" s="1"/>
    </row>
    <row r="5908" spans="2:28">
      <c r="B5908" s="66">
        <v>44809</v>
      </c>
      <c r="C5908" s="67">
        <v>44811</v>
      </c>
      <c r="D5908" s="68" t="s">
        <v>50</v>
      </c>
      <c r="E5908" s="70" t="s">
        <v>82</v>
      </c>
      <c r="F5908" s="70" t="s">
        <v>2377</v>
      </c>
      <c r="G5908" s="101">
        <v>44810</v>
      </c>
      <c r="H5908" s="67">
        <v>44826</v>
      </c>
      <c r="I5908" s="71">
        <f t="shared" si="323"/>
        <v>16</v>
      </c>
      <c r="J5908" s="72" t="s">
        <v>2369</v>
      </c>
      <c r="K5908" s="72" t="s">
        <v>332</v>
      </c>
      <c r="L5908" s="73">
        <v>1</v>
      </c>
      <c r="M5908" s="73" t="s">
        <v>2273</v>
      </c>
      <c r="N5908" s="68" t="str">
        <f>VLOOKUP(K5908,[1]人員授權表!D$3:G$249,4,0)</f>
        <v>有機</v>
      </c>
      <c r="O5908" s="70" t="str">
        <f>IF(J5908=[1]人員授權表!$C$85,"Casper李羿勳",IF(J5908=[1]人員授權表!$C$188,"Iring陳俊明",IF(J5908=[1]人員授權表!$C$189,"Brian陳泓霖",VLOOKUP(K5908,[1]人員授權表!D$2:E$249,2,FALSE))))</f>
        <v>Lucy黃詩婷</v>
      </c>
      <c r="P5908" s="67">
        <f t="shared" si="322"/>
        <v>44824</v>
      </c>
      <c r="Q5908" s="75" t="str">
        <f t="shared" si="324"/>
        <v>週二</v>
      </c>
      <c r="R5908" s="80">
        <v>44819</v>
      </c>
      <c r="AA5908" s="1"/>
    </row>
    <row r="5909" spans="2:28">
      <c r="B5909" s="66">
        <v>44809</v>
      </c>
      <c r="C5909" s="67">
        <v>44811</v>
      </c>
      <c r="D5909" s="68" t="s">
        <v>50</v>
      </c>
      <c r="E5909" s="70" t="s">
        <v>82</v>
      </c>
      <c r="F5909" s="70" t="s">
        <v>2377</v>
      </c>
      <c r="G5909" s="101">
        <v>44810</v>
      </c>
      <c r="H5909" s="67">
        <v>44826</v>
      </c>
      <c r="I5909" s="71">
        <f t="shared" si="323"/>
        <v>16</v>
      </c>
      <c r="J5909" s="72" t="s">
        <v>629</v>
      </c>
      <c r="K5909" s="72" t="s">
        <v>1046</v>
      </c>
      <c r="L5909" s="73">
        <v>1</v>
      </c>
      <c r="M5909" s="73" t="s">
        <v>2273</v>
      </c>
      <c r="N5909" s="68" t="str">
        <f>VLOOKUP(K5909,[1]人員授權表!D$3:G$249,4,0)</f>
        <v>有機</v>
      </c>
      <c r="O5909" s="70" t="str">
        <f>IF(J5909=[1]人員授權表!$C$85,"Casper李羿勳",IF(J5909=[1]人員授權表!$C$188,"Iring陳俊明",IF(J5909=[1]人員授權表!$C$189,"Brian陳泓霖",VLOOKUP(K5909,[1]人員授權表!D$2:E$249,2,FALSE))))</f>
        <v>Lucy黃詩婷</v>
      </c>
      <c r="P5909" s="67">
        <f t="shared" si="322"/>
        <v>44824</v>
      </c>
      <c r="Q5909" s="75" t="str">
        <f t="shared" si="324"/>
        <v>週二</v>
      </c>
      <c r="R5909" s="80">
        <v>44819</v>
      </c>
      <c r="AA5909" s="1"/>
    </row>
    <row r="5910" spans="2:28">
      <c r="B5910" s="66">
        <v>44825</v>
      </c>
      <c r="D5910" s="68" t="s">
        <v>50</v>
      </c>
      <c r="E5910" s="70" t="s">
        <v>1418</v>
      </c>
      <c r="F5910" s="4" t="s">
        <v>2378</v>
      </c>
      <c r="G5910" s="67">
        <v>44819</v>
      </c>
      <c r="H5910" s="67">
        <v>44826</v>
      </c>
      <c r="I5910" s="71">
        <f t="shared" si="323"/>
        <v>7</v>
      </c>
      <c r="J5910" s="72" t="s">
        <v>102</v>
      </c>
      <c r="K5910" s="72" t="s">
        <v>103</v>
      </c>
      <c r="L5910" s="73">
        <v>1</v>
      </c>
      <c r="M5910" s="73" t="s">
        <v>108</v>
      </c>
      <c r="N5910" s="68" t="str">
        <f>VLOOKUP(K5910,[1]人員授權表!D$3:G$249,4,0)</f>
        <v>無機</v>
      </c>
      <c r="O5910" s="70" t="s">
        <v>99</v>
      </c>
      <c r="P5910" s="67">
        <f>H5910-1</f>
        <v>44825</v>
      </c>
      <c r="Q5910" s="75" t="str">
        <f t="shared" si="324"/>
        <v>週三</v>
      </c>
      <c r="R5910" s="80">
        <v>44825</v>
      </c>
      <c r="AA5910" s="1"/>
    </row>
    <row r="5911" spans="2:28">
      <c r="B5911" s="66">
        <v>44816</v>
      </c>
      <c r="D5911" s="68" t="s">
        <v>50</v>
      </c>
      <c r="E5911" s="70" t="s">
        <v>82</v>
      </c>
      <c r="F5911" s="4" t="s">
        <v>2379</v>
      </c>
      <c r="G5911" s="67">
        <v>44810</v>
      </c>
      <c r="H5911" s="67">
        <v>44826</v>
      </c>
      <c r="I5911" s="71">
        <f t="shared" si="323"/>
        <v>16</v>
      </c>
      <c r="J5911" s="72" t="s">
        <v>934</v>
      </c>
      <c r="K5911" s="72" t="s">
        <v>935</v>
      </c>
      <c r="L5911" s="73">
        <v>1</v>
      </c>
      <c r="M5911" s="73" t="s">
        <v>324</v>
      </c>
      <c r="N5911" s="68" t="str">
        <f>VLOOKUP(K5911,[1]人員授權表!D$3:G$249,4,0)</f>
        <v>無機</v>
      </c>
      <c r="O5911" s="70" t="str">
        <f>IF(J5911=[1]人員授權表!$C$85,"Casper李羿勳",IF(J5911=[1]人員授權表!$C$188,"Iring陳俊明",IF(J5911=[1]人員授權表!$C$189,"Brian陳泓霖",VLOOKUP(K5911,[1]人員授權表!D$2:E$249,2,FALSE))))</f>
        <v>Ken張智凱</v>
      </c>
      <c r="P5911" s="67">
        <f t="shared" ref="P5911:P5974" si="325">H5911-2</f>
        <v>44824</v>
      </c>
      <c r="Q5911" s="75" t="str">
        <f t="shared" si="324"/>
        <v>週二</v>
      </c>
      <c r="R5911" s="80">
        <v>44816</v>
      </c>
      <c r="AA5911" s="102">
        <v>12</v>
      </c>
      <c r="AB5911" s="123" t="s">
        <v>2380</v>
      </c>
    </row>
    <row r="5912" spans="2:28">
      <c r="B5912" s="66">
        <v>44816</v>
      </c>
      <c r="D5912" s="68" t="s">
        <v>50</v>
      </c>
      <c r="E5912" s="70" t="s">
        <v>82</v>
      </c>
      <c r="F5912" s="4" t="s">
        <v>2379</v>
      </c>
      <c r="G5912" s="67">
        <v>44810</v>
      </c>
      <c r="H5912" s="67">
        <v>44826</v>
      </c>
      <c r="I5912" s="71">
        <f t="shared" si="323"/>
        <v>16</v>
      </c>
      <c r="J5912" s="72" t="s">
        <v>938</v>
      </c>
      <c r="K5912" s="72" t="s">
        <v>935</v>
      </c>
      <c r="L5912" s="73">
        <v>1</v>
      </c>
      <c r="M5912" s="73" t="s">
        <v>324</v>
      </c>
      <c r="N5912" s="68" t="str">
        <f>VLOOKUP(K5912,[1]人員授權表!D$3:G$249,4,0)</f>
        <v>無機</v>
      </c>
      <c r="O5912" s="70" t="str">
        <f>IF(J5912=[1]人員授權表!$C$85,"Casper李羿勳",IF(J5912=[1]人員授權表!$C$188,"Iring陳俊明",IF(J5912=[1]人員授權表!$C$189,"Brian陳泓霖",VLOOKUP(K5912,[1]人員授權表!D$2:E$249,2,FALSE))))</f>
        <v>Ken張智凱</v>
      </c>
      <c r="P5912" s="67">
        <f t="shared" si="325"/>
        <v>44824</v>
      </c>
      <c r="Q5912" s="75" t="str">
        <f t="shared" si="324"/>
        <v>週二</v>
      </c>
      <c r="R5912" s="80">
        <v>44816</v>
      </c>
      <c r="AA5912" s="102">
        <v>12</v>
      </c>
      <c r="AB5912" s="123" t="s">
        <v>2380</v>
      </c>
    </row>
    <row r="5913" spans="2:28">
      <c r="B5913" s="66">
        <v>44816</v>
      </c>
      <c r="D5913" s="68" t="s">
        <v>50</v>
      </c>
      <c r="E5913" s="70" t="s">
        <v>82</v>
      </c>
      <c r="F5913" s="4" t="s">
        <v>2381</v>
      </c>
      <c r="G5913" s="67">
        <v>44810</v>
      </c>
      <c r="H5913" s="67">
        <v>44826</v>
      </c>
      <c r="I5913" s="71">
        <f t="shared" si="323"/>
        <v>16</v>
      </c>
      <c r="J5913" s="72" t="s">
        <v>934</v>
      </c>
      <c r="K5913" s="72" t="s">
        <v>935</v>
      </c>
      <c r="L5913" s="73">
        <v>1</v>
      </c>
      <c r="M5913" s="73" t="s">
        <v>324</v>
      </c>
      <c r="N5913" s="68" t="str">
        <f>VLOOKUP(K5913,[1]人員授權表!D$3:G$249,4,0)</f>
        <v>無機</v>
      </c>
      <c r="O5913" s="70" t="str">
        <f>IF(J5913=[1]人員授權表!$C$85,"Casper李羿勳",IF(J5913=[1]人員授權表!$C$188,"Iring陳俊明",IF(J5913=[1]人員授權表!$C$189,"Brian陳泓霖",VLOOKUP(K5913,[1]人員授權表!D$2:E$249,2,FALSE))))</f>
        <v>Ken張智凱</v>
      </c>
      <c r="P5913" s="67">
        <f t="shared" si="325"/>
        <v>44824</v>
      </c>
      <c r="Q5913" s="75" t="str">
        <f t="shared" si="324"/>
        <v>週二</v>
      </c>
      <c r="R5913" s="80">
        <v>44816</v>
      </c>
      <c r="AA5913" s="102">
        <v>12</v>
      </c>
      <c r="AB5913" s="123" t="s">
        <v>2380</v>
      </c>
    </row>
    <row r="5914" spans="2:28">
      <c r="B5914" s="66">
        <v>44816</v>
      </c>
      <c r="D5914" s="68" t="s">
        <v>50</v>
      </c>
      <c r="E5914" s="70" t="s">
        <v>82</v>
      </c>
      <c r="F5914" s="4" t="s">
        <v>2381</v>
      </c>
      <c r="G5914" s="67">
        <v>44810</v>
      </c>
      <c r="H5914" s="67">
        <v>44826</v>
      </c>
      <c r="I5914" s="71">
        <f t="shared" si="323"/>
        <v>16</v>
      </c>
      <c r="J5914" s="72" t="s">
        <v>938</v>
      </c>
      <c r="K5914" s="72" t="s">
        <v>935</v>
      </c>
      <c r="L5914" s="73">
        <v>1</v>
      </c>
      <c r="M5914" s="73" t="s">
        <v>324</v>
      </c>
      <c r="N5914" s="68" t="str">
        <f>VLOOKUP(K5914,[1]人員授權表!D$3:G$249,4,0)</f>
        <v>無機</v>
      </c>
      <c r="O5914" s="70" t="str">
        <f>IF(J5914=[1]人員授權表!$C$85,"Casper李羿勳",IF(J5914=[1]人員授權表!$C$188,"Iring陳俊明",IF(J5914=[1]人員授權表!$C$189,"Brian陳泓霖",VLOOKUP(K5914,[1]人員授權表!D$2:E$249,2,FALSE))))</f>
        <v>Ken張智凱</v>
      </c>
      <c r="P5914" s="67">
        <f t="shared" si="325"/>
        <v>44824</v>
      </c>
      <c r="Q5914" s="75" t="str">
        <f t="shared" si="324"/>
        <v>週二</v>
      </c>
      <c r="R5914" s="80">
        <v>44816</v>
      </c>
      <c r="AA5914" s="102">
        <v>12</v>
      </c>
      <c r="AB5914" s="123" t="s">
        <v>2380</v>
      </c>
    </row>
    <row r="5915" spans="2:28">
      <c r="B5915" s="66">
        <v>44816</v>
      </c>
      <c r="D5915" s="68" t="s">
        <v>50</v>
      </c>
      <c r="E5915" s="70" t="s">
        <v>82</v>
      </c>
      <c r="F5915" s="4" t="s">
        <v>2382</v>
      </c>
      <c r="G5915" s="67">
        <v>44812</v>
      </c>
      <c r="H5915" s="67">
        <v>44826</v>
      </c>
      <c r="I5915" s="71">
        <f t="shared" si="323"/>
        <v>14</v>
      </c>
      <c r="J5915" s="72" t="s">
        <v>139</v>
      </c>
      <c r="K5915" s="72" t="s">
        <v>140</v>
      </c>
      <c r="L5915" s="73">
        <v>2</v>
      </c>
      <c r="M5915" s="73" t="s">
        <v>91</v>
      </c>
      <c r="N5915" s="68" t="str">
        <f>VLOOKUP(K5915,[1]人員授權表!D$3:G$249,4,0)</f>
        <v>無機</v>
      </c>
      <c r="O5915" s="70" t="str">
        <f>IF(J5915=[1]人員授權表!$C$85,"Casper李羿勳",IF(J5915=[1]人員授權表!$C$188,"Iring陳俊明",IF(J5915=[1]人員授權表!$C$189,"Brian陳泓霖",VLOOKUP(K5915,[1]人員授權表!D$2:E$249,2,FALSE))))</f>
        <v>Brian陳泓霖</v>
      </c>
      <c r="P5915" s="67">
        <f t="shared" si="325"/>
        <v>44824</v>
      </c>
      <c r="Q5915" s="75" t="str">
        <f t="shared" si="324"/>
        <v>週二</v>
      </c>
      <c r="R5915" s="80">
        <v>44817</v>
      </c>
      <c r="AA5915" s="1"/>
    </row>
    <row r="5916" spans="2:28">
      <c r="B5916" s="66">
        <v>44816</v>
      </c>
      <c r="D5916" s="68" t="s">
        <v>50</v>
      </c>
      <c r="E5916" s="70" t="s">
        <v>82</v>
      </c>
      <c r="F5916" s="4" t="s">
        <v>2382</v>
      </c>
      <c r="G5916" s="67">
        <v>44812</v>
      </c>
      <c r="H5916" s="67">
        <v>44826</v>
      </c>
      <c r="I5916" s="71">
        <f t="shared" si="323"/>
        <v>14</v>
      </c>
      <c r="J5916" s="72" t="s">
        <v>137</v>
      </c>
      <c r="K5916" s="72" t="s">
        <v>1049</v>
      </c>
      <c r="L5916" s="73">
        <v>2</v>
      </c>
      <c r="M5916" s="73" t="s">
        <v>91</v>
      </c>
      <c r="N5916" s="68" t="str">
        <f>VLOOKUP(K5916,[1]人員授權表!D$3:G$249,4,0)</f>
        <v>無機</v>
      </c>
      <c r="O5916" s="70" t="str">
        <f>IF(J5916=[1]人員授權表!$C$85,"Casper李羿勳",IF(J5916=[1]人員授權表!$C$188,"Iring陳俊明",IF(J5916=[1]人員授權表!$C$189,"Brian陳泓霖",VLOOKUP(K5916,[1]人員授權表!D$2:E$249,2,FALSE))))</f>
        <v>Jack劉念忻</v>
      </c>
      <c r="P5916" s="67">
        <f t="shared" si="325"/>
        <v>44824</v>
      </c>
      <c r="Q5916" s="75" t="str">
        <f t="shared" si="324"/>
        <v>週二</v>
      </c>
      <c r="R5916" s="80">
        <v>44824</v>
      </c>
      <c r="AA5916" s="1"/>
    </row>
    <row r="5917" spans="2:28">
      <c r="B5917" s="66">
        <v>44816</v>
      </c>
      <c r="D5917" s="68" t="s">
        <v>50</v>
      </c>
      <c r="E5917" s="70" t="s">
        <v>82</v>
      </c>
      <c r="F5917" s="4" t="s">
        <v>2382</v>
      </c>
      <c r="G5917" s="67">
        <v>44812</v>
      </c>
      <c r="H5917" s="67">
        <v>44826</v>
      </c>
      <c r="I5917" s="71">
        <f t="shared" si="323"/>
        <v>14</v>
      </c>
      <c r="J5917" s="72" t="s">
        <v>148</v>
      </c>
      <c r="K5917" s="72" t="s">
        <v>1525</v>
      </c>
      <c r="L5917" s="73">
        <v>2</v>
      </c>
      <c r="M5917" s="73" t="s">
        <v>91</v>
      </c>
      <c r="N5917" s="68" t="str">
        <f>VLOOKUP(K5917,[1]人員授權表!D$3:G$249,4,0)</f>
        <v>無機</v>
      </c>
      <c r="O5917" s="70" t="str">
        <f>IF(J5917=[1]人員授權表!$C$85,"Casper李羿勳",IF(J5917=[1]人員授權表!$C$188,"Iring陳俊明",IF(J5917=[1]人員授權表!$C$189,"Brian陳泓霖",VLOOKUP(K5917,[1]人員授權表!D$2:E$249,2,FALSE))))</f>
        <v>Vicky游崴涵</v>
      </c>
      <c r="P5917" s="67">
        <f t="shared" si="325"/>
        <v>44824</v>
      </c>
      <c r="Q5917" s="75" t="str">
        <f t="shared" si="324"/>
        <v>週二</v>
      </c>
      <c r="R5917" s="80">
        <v>44819</v>
      </c>
      <c r="AA5917" s="1"/>
    </row>
    <row r="5918" spans="2:28">
      <c r="B5918" s="66">
        <v>44816</v>
      </c>
      <c r="D5918" s="68" t="s">
        <v>50</v>
      </c>
      <c r="E5918" s="70" t="s">
        <v>82</v>
      </c>
      <c r="F5918" s="4" t="s">
        <v>2382</v>
      </c>
      <c r="G5918" s="67">
        <v>44812</v>
      </c>
      <c r="H5918" s="67">
        <v>44826</v>
      </c>
      <c r="I5918" s="71">
        <f t="shared" si="323"/>
        <v>14</v>
      </c>
      <c r="J5918" s="72" t="s">
        <v>141</v>
      </c>
      <c r="K5918" s="72" t="s">
        <v>142</v>
      </c>
      <c r="L5918" s="73">
        <v>2</v>
      </c>
      <c r="M5918" s="73" t="s">
        <v>91</v>
      </c>
      <c r="N5918" s="68" t="str">
        <f>VLOOKUP(K5918,[1]人員授權表!D$3:G$249,4,0)</f>
        <v>無機</v>
      </c>
      <c r="O5918" s="70" t="str">
        <f>IF(J5918=[1]人員授權表!$C$85,"Casper李羿勳",IF(J5918=[1]人員授權表!$C$188,"Iring陳俊明",IF(J5918=[1]人員授權表!$C$189,"Brian陳泓霖",VLOOKUP(K5918,[1]人員授權表!D$2:E$249,2,FALSE))))</f>
        <v>Dennis陳汶宏</v>
      </c>
      <c r="P5918" s="67">
        <f t="shared" si="325"/>
        <v>44824</v>
      </c>
      <c r="Q5918" s="75" t="str">
        <f t="shared" si="324"/>
        <v>週二</v>
      </c>
      <c r="R5918" s="80">
        <v>44819</v>
      </c>
      <c r="AA5918" s="1"/>
    </row>
    <row r="5919" spans="2:28">
      <c r="B5919" s="66">
        <v>44816</v>
      </c>
      <c r="D5919" s="68" t="s">
        <v>50</v>
      </c>
      <c r="E5919" s="70" t="s">
        <v>82</v>
      </c>
      <c r="F5919" s="4" t="s">
        <v>2382</v>
      </c>
      <c r="G5919" s="67">
        <v>44812</v>
      </c>
      <c r="H5919" s="67">
        <v>44826</v>
      </c>
      <c r="I5919" s="71">
        <f t="shared" si="323"/>
        <v>14</v>
      </c>
      <c r="J5919" s="72" t="s">
        <v>966</v>
      </c>
      <c r="K5919" s="72" t="s">
        <v>154</v>
      </c>
      <c r="L5919" s="73">
        <v>2</v>
      </c>
      <c r="M5919" s="73" t="s">
        <v>91</v>
      </c>
      <c r="N5919" s="68" t="str">
        <f>VLOOKUP(K5919,[1]人員授權表!D$3:G$249,4,0)</f>
        <v>無機</v>
      </c>
      <c r="O5919" s="70" t="str">
        <f>IF(J5919=[1]人員授權表!$C$85,"Casper李羿勳",IF(J5919=[1]人員授權表!$C$188,"Iring陳俊明",IF(J5919=[1]人員授權表!$C$189,"Brian陳泓霖",VLOOKUP(K5919,[1]人員授權表!D$2:E$249,2,FALSE))))</f>
        <v>Ken張智凱</v>
      </c>
      <c r="P5919" s="67">
        <f t="shared" si="325"/>
        <v>44824</v>
      </c>
      <c r="Q5919" s="75" t="str">
        <f t="shared" si="324"/>
        <v>週二</v>
      </c>
      <c r="R5919" s="80">
        <v>44819</v>
      </c>
      <c r="AA5919" s="1"/>
    </row>
    <row r="5920" spans="2:28">
      <c r="B5920" s="66">
        <v>44810</v>
      </c>
      <c r="D5920" s="68" t="s">
        <v>50</v>
      </c>
      <c r="E5920" s="70" t="s">
        <v>82</v>
      </c>
      <c r="F5920" s="4" t="s">
        <v>2383</v>
      </c>
      <c r="G5920" s="67">
        <v>44811</v>
      </c>
      <c r="H5920" s="67">
        <v>44826</v>
      </c>
      <c r="I5920" s="71">
        <f t="shared" si="323"/>
        <v>15</v>
      </c>
      <c r="J5920" s="72" t="s">
        <v>125</v>
      </c>
      <c r="K5920" s="72" t="s">
        <v>144</v>
      </c>
      <c r="L5920" s="73">
        <v>1</v>
      </c>
      <c r="M5920" s="73" t="s">
        <v>91</v>
      </c>
      <c r="N5920" s="68" t="str">
        <f>VLOOKUP(K5920,[1]人員授權表!D$3:G$249,4,0)</f>
        <v>有機</v>
      </c>
      <c r="O5920" s="70" t="str">
        <f>IF(J5920=[1]人員授權表!$C$85,"Casper李羿勳",IF(J5920=[1]人員授權表!$C$188,"Iring陳俊明",IF(J5920=[1]人員授權表!$C$189,"Brian陳泓霖",VLOOKUP(K5920,[1]人員授權表!D$2:E$249,2,FALSE))))</f>
        <v>Lucy黃詩婷</v>
      </c>
      <c r="P5920" s="67">
        <f t="shared" si="325"/>
        <v>44824</v>
      </c>
      <c r="Q5920" s="75" t="str">
        <f t="shared" si="324"/>
        <v>週二</v>
      </c>
      <c r="R5920" s="80">
        <v>44823</v>
      </c>
      <c r="AA5920" s="102">
        <v>15</v>
      </c>
      <c r="AB5920" s="103" t="s">
        <v>1955</v>
      </c>
    </row>
    <row r="5921" spans="2:28">
      <c r="B5921" s="66">
        <v>44810</v>
      </c>
      <c r="D5921" s="68" t="s">
        <v>50</v>
      </c>
      <c r="E5921" s="70" t="s">
        <v>82</v>
      </c>
      <c r="F5921" s="4" t="s">
        <v>2383</v>
      </c>
      <c r="G5921" s="67">
        <v>44811</v>
      </c>
      <c r="H5921" s="67">
        <v>44826</v>
      </c>
      <c r="I5921" s="71">
        <f t="shared" si="323"/>
        <v>15</v>
      </c>
      <c r="J5921" s="72" t="s">
        <v>453</v>
      </c>
      <c r="K5921" s="72" t="s">
        <v>332</v>
      </c>
      <c r="L5921" s="73">
        <v>1</v>
      </c>
      <c r="M5921" s="73" t="s">
        <v>91</v>
      </c>
      <c r="N5921" s="68" t="str">
        <f>VLOOKUP(K5921,[1]人員授權表!D$3:G$249,4,0)</f>
        <v>有機</v>
      </c>
      <c r="O5921" s="70" t="str">
        <f>IF(J5921=[1]人員授權表!$C$85,"Casper李羿勳",IF(J5921=[1]人員授權表!$C$188,"Iring陳俊明",IF(J5921=[1]人員授權表!$C$189,"Brian陳泓霖",VLOOKUP(K5921,[1]人員授權表!D$2:E$249,2,FALSE))))</f>
        <v>Lucy黃詩婷</v>
      </c>
      <c r="P5921" s="67">
        <f t="shared" si="325"/>
        <v>44824</v>
      </c>
      <c r="Q5921" s="75" t="str">
        <f t="shared" si="324"/>
        <v>週二</v>
      </c>
      <c r="R5921" s="80">
        <v>44823</v>
      </c>
      <c r="AA5921" s="102">
        <v>15</v>
      </c>
      <c r="AB5921" s="103" t="s">
        <v>1955</v>
      </c>
    </row>
    <row r="5922" spans="2:28">
      <c r="B5922" s="66">
        <v>44810</v>
      </c>
      <c r="D5922" s="68" t="s">
        <v>50</v>
      </c>
      <c r="E5922" s="70" t="s">
        <v>82</v>
      </c>
      <c r="F5922" s="4" t="s">
        <v>2384</v>
      </c>
      <c r="G5922" s="67">
        <v>44811</v>
      </c>
      <c r="H5922" s="67">
        <v>44826</v>
      </c>
      <c r="I5922" s="71">
        <f t="shared" si="323"/>
        <v>15</v>
      </c>
      <c r="J5922" s="72" t="s">
        <v>125</v>
      </c>
      <c r="K5922" s="72" t="s">
        <v>144</v>
      </c>
      <c r="L5922" s="73">
        <v>1</v>
      </c>
      <c r="M5922" s="73" t="s">
        <v>91</v>
      </c>
      <c r="N5922" s="68" t="str">
        <f>VLOOKUP(K5922,[1]人員授權表!D$3:G$249,4,0)</f>
        <v>有機</v>
      </c>
      <c r="O5922" s="70" t="str">
        <f>IF(J5922=[1]人員授權表!$C$85,"Casper李羿勳",IF(J5922=[1]人員授權表!$C$188,"Iring陳俊明",IF(J5922=[1]人員授權表!$C$189,"Brian陳泓霖",VLOOKUP(K5922,[1]人員授權表!D$2:E$249,2,FALSE))))</f>
        <v>Lucy黃詩婷</v>
      </c>
      <c r="P5922" s="67">
        <f t="shared" si="325"/>
        <v>44824</v>
      </c>
      <c r="Q5922" s="75" t="str">
        <f t="shared" si="324"/>
        <v>週二</v>
      </c>
      <c r="R5922" s="80">
        <v>44823</v>
      </c>
      <c r="AA5922" s="102">
        <v>15</v>
      </c>
      <c r="AB5922" s="103" t="s">
        <v>1955</v>
      </c>
    </row>
    <row r="5923" spans="2:28">
      <c r="B5923" s="66">
        <v>44810</v>
      </c>
      <c r="D5923" s="68" t="s">
        <v>50</v>
      </c>
      <c r="E5923" s="70" t="s">
        <v>82</v>
      </c>
      <c r="F5923" s="4" t="s">
        <v>2384</v>
      </c>
      <c r="G5923" s="67">
        <v>44811</v>
      </c>
      <c r="H5923" s="67">
        <v>44826</v>
      </c>
      <c r="I5923" s="71">
        <f t="shared" si="323"/>
        <v>15</v>
      </c>
      <c r="J5923" s="72" t="s">
        <v>453</v>
      </c>
      <c r="K5923" s="72" t="s">
        <v>332</v>
      </c>
      <c r="L5923" s="73">
        <v>1</v>
      </c>
      <c r="M5923" s="73" t="s">
        <v>91</v>
      </c>
      <c r="N5923" s="68" t="str">
        <f>VLOOKUP(K5923,[1]人員授權表!D$3:G$249,4,0)</f>
        <v>有機</v>
      </c>
      <c r="O5923" s="70" t="str">
        <f>IF(J5923=[1]人員授權表!$C$85,"Casper李羿勳",IF(J5923=[1]人員授權表!$C$188,"Iring陳俊明",IF(J5923=[1]人員授權表!$C$189,"Brian陳泓霖",VLOOKUP(K5923,[1]人員授權表!D$2:E$249,2,FALSE))))</f>
        <v>Lucy黃詩婷</v>
      </c>
      <c r="P5923" s="67">
        <f t="shared" si="325"/>
        <v>44824</v>
      </c>
      <c r="Q5923" s="75" t="str">
        <f t="shared" si="324"/>
        <v>週二</v>
      </c>
      <c r="R5923" s="80">
        <v>44823</v>
      </c>
      <c r="AA5923" s="102">
        <v>15</v>
      </c>
      <c r="AB5923" s="103" t="s">
        <v>1955</v>
      </c>
    </row>
    <row r="5924" spans="2:28">
      <c r="B5924" s="66">
        <v>44810</v>
      </c>
      <c r="D5924" s="68" t="s">
        <v>50</v>
      </c>
      <c r="E5924" s="70" t="s">
        <v>82</v>
      </c>
      <c r="F5924" s="4" t="s">
        <v>2385</v>
      </c>
      <c r="G5924" s="67">
        <v>44811</v>
      </c>
      <c r="H5924" s="67">
        <v>44826</v>
      </c>
      <c r="I5924" s="71">
        <f t="shared" si="323"/>
        <v>15</v>
      </c>
      <c r="J5924" s="72" t="s">
        <v>125</v>
      </c>
      <c r="K5924" s="72" t="s">
        <v>144</v>
      </c>
      <c r="L5924" s="73">
        <v>1</v>
      </c>
      <c r="M5924" s="73" t="s">
        <v>91</v>
      </c>
      <c r="N5924" s="68" t="str">
        <f>VLOOKUP(K5924,[1]人員授權表!D$3:G$249,4,0)</f>
        <v>有機</v>
      </c>
      <c r="O5924" s="70" t="str">
        <f>IF(J5924=[1]人員授權表!$C$85,"Casper李羿勳",IF(J5924=[1]人員授權表!$C$188,"Iring陳俊明",IF(J5924=[1]人員授權表!$C$189,"Brian陳泓霖",VLOOKUP(K5924,[1]人員授權表!D$2:E$249,2,FALSE))))</f>
        <v>Lucy黃詩婷</v>
      </c>
      <c r="P5924" s="67">
        <f t="shared" si="325"/>
        <v>44824</v>
      </c>
      <c r="Q5924" s="75" t="str">
        <f t="shared" si="324"/>
        <v>週二</v>
      </c>
      <c r="R5924" s="80">
        <v>44823</v>
      </c>
      <c r="AA5924" s="102">
        <v>15</v>
      </c>
      <c r="AB5924" s="103" t="s">
        <v>1955</v>
      </c>
    </row>
    <row r="5925" spans="2:28">
      <c r="B5925" s="66">
        <v>44810</v>
      </c>
      <c r="D5925" s="68" t="s">
        <v>50</v>
      </c>
      <c r="E5925" s="70" t="s">
        <v>82</v>
      </c>
      <c r="F5925" s="4" t="s">
        <v>2385</v>
      </c>
      <c r="G5925" s="67">
        <v>44811</v>
      </c>
      <c r="H5925" s="67">
        <v>44826</v>
      </c>
      <c r="I5925" s="71">
        <f t="shared" si="323"/>
        <v>15</v>
      </c>
      <c r="J5925" s="72" t="s">
        <v>453</v>
      </c>
      <c r="K5925" s="72" t="s">
        <v>332</v>
      </c>
      <c r="L5925" s="73">
        <v>1</v>
      </c>
      <c r="M5925" s="73" t="s">
        <v>91</v>
      </c>
      <c r="N5925" s="68" t="str">
        <f>VLOOKUP(K5925,[1]人員授權表!D$3:G$249,4,0)</f>
        <v>有機</v>
      </c>
      <c r="O5925" s="70" t="str">
        <f>IF(J5925=[1]人員授權表!$C$85,"Casper李羿勳",IF(J5925=[1]人員授權表!$C$188,"Iring陳俊明",IF(J5925=[1]人員授權表!$C$189,"Brian陳泓霖",VLOOKUP(K5925,[1]人員授權表!D$2:E$249,2,FALSE))))</f>
        <v>Lucy黃詩婷</v>
      </c>
      <c r="P5925" s="67">
        <f t="shared" si="325"/>
        <v>44824</v>
      </c>
      <c r="Q5925" s="75" t="str">
        <f t="shared" si="324"/>
        <v>週二</v>
      </c>
      <c r="R5925" s="80">
        <v>44823</v>
      </c>
      <c r="AA5925" s="102">
        <v>15</v>
      </c>
      <c r="AB5925" s="103" t="s">
        <v>1955</v>
      </c>
    </row>
    <row r="5926" spans="2:28">
      <c r="B5926" s="66">
        <v>44810</v>
      </c>
      <c r="D5926" s="68" t="s">
        <v>50</v>
      </c>
      <c r="E5926" s="70" t="s">
        <v>82</v>
      </c>
      <c r="F5926" s="4" t="s">
        <v>2386</v>
      </c>
      <c r="G5926" s="67">
        <v>44811</v>
      </c>
      <c r="H5926" s="67">
        <v>44826</v>
      </c>
      <c r="I5926" s="71">
        <f t="shared" si="323"/>
        <v>15</v>
      </c>
      <c r="J5926" s="72" t="s">
        <v>125</v>
      </c>
      <c r="K5926" s="72" t="s">
        <v>144</v>
      </c>
      <c r="L5926" s="73">
        <v>1</v>
      </c>
      <c r="M5926" s="73" t="s">
        <v>91</v>
      </c>
      <c r="N5926" s="68" t="str">
        <f>VLOOKUP(K5926,[1]人員授權表!D$3:G$249,4,0)</f>
        <v>有機</v>
      </c>
      <c r="O5926" s="70" t="str">
        <f>IF(J5926=[1]人員授權表!$C$85,"Casper李羿勳",IF(J5926=[1]人員授權表!$C$188,"Iring陳俊明",IF(J5926=[1]人員授權表!$C$189,"Brian陳泓霖",VLOOKUP(K5926,[1]人員授權表!D$2:E$249,2,FALSE))))</f>
        <v>Lucy黃詩婷</v>
      </c>
      <c r="P5926" s="67">
        <f t="shared" si="325"/>
        <v>44824</v>
      </c>
      <c r="Q5926" s="75" t="str">
        <f t="shared" si="324"/>
        <v>週二</v>
      </c>
      <c r="R5926" s="80">
        <v>44823</v>
      </c>
      <c r="AA5926" s="102">
        <v>15</v>
      </c>
      <c r="AB5926" s="103" t="s">
        <v>1955</v>
      </c>
    </row>
    <row r="5927" spans="2:28">
      <c r="B5927" s="66">
        <v>44810</v>
      </c>
      <c r="D5927" s="68" t="s">
        <v>50</v>
      </c>
      <c r="E5927" s="70" t="s">
        <v>82</v>
      </c>
      <c r="F5927" s="4" t="s">
        <v>2386</v>
      </c>
      <c r="G5927" s="67">
        <v>44811</v>
      </c>
      <c r="H5927" s="67">
        <v>44826</v>
      </c>
      <c r="I5927" s="71">
        <f t="shared" si="323"/>
        <v>15</v>
      </c>
      <c r="J5927" s="72" t="s">
        <v>453</v>
      </c>
      <c r="K5927" s="72" t="s">
        <v>332</v>
      </c>
      <c r="L5927" s="73">
        <v>1</v>
      </c>
      <c r="M5927" s="73" t="s">
        <v>91</v>
      </c>
      <c r="N5927" s="68" t="str">
        <f>VLOOKUP(K5927,[1]人員授權表!D$3:G$249,4,0)</f>
        <v>有機</v>
      </c>
      <c r="O5927" s="70" t="str">
        <f>IF(J5927=[1]人員授權表!$C$85,"Casper李羿勳",IF(J5927=[1]人員授權表!$C$188,"Iring陳俊明",IF(J5927=[1]人員授權表!$C$189,"Brian陳泓霖",VLOOKUP(K5927,[1]人員授權表!D$2:E$249,2,FALSE))))</f>
        <v>Lucy黃詩婷</v>
      </c>
      <c r="P5927" s="67">
        <f t="shared" si="325"/>
        <v>44824</v>
      </c>
      <c r="Q5927" s="75" t="str">
        <f t="shared" si="324"/>
        <v>週二</v>
      </c>
      <c r="R5927" s="80">
        <v>44823</v>
      </c>
      <c r="AA5927" s="102">
        <v>15</v>
      </c>
      <c r="AB5927" s="103" t="s">
        <v>1955</v>
      </c>
    </row>
    <row r="5928" spans="2:28">
      <c r="B5928" s="66">
        <v>44797</v>
      </c>
      <c r="D5928" s="68" t="s">
        <v>50</v>
      </c>
      <c r="E5928" s="70" t="s">
        <v>82</v>
      </c>
      <c r="F5928" s="70" t="s">
        <v>2387</v>
      </c>
      <c r="G5928" s="67">
        <v>44812</v>
      </c>
      <c r="H5928" s="67">
        <v>44826</v>
      </c>
      <c r="I5928" s="71">
        <f t="shared" si="323"/>
        <v>14</v>
      </c>
      <c r="J5928" s="72" t="s">
        <v>453</v>
      </c>
      <c r="K5928" s="72" t="s">
        <v>332</v>
      </c>
      <c r="L5928" s="73">
        <v>2</v>
      </c>
      <c r="M5928" s="73" t="s">
        <v>2273</v>
      </c>
      <c r="N5928" s="68" t="str">
        <f>VLOOKUP(K5928,[1]人員授權表!D$3:G$249,4,0)</f>
        <v>有機</v>
      </c>
      <c r="O5928" s="70" t="str">
        <f>IF(J5928=[1]人員授權表!$C$85,"Casper李羿勳",IF(J5928=[1]人員授權表!$C$188,"Iring陳俊明",IF(J5928=[1]人員授權表!$C$189,"Brian陳泓霖",VLOOKUP(K5928,[1]人員授權表!D$2:E$249,2,FALSE))))</f>
        <v>Lucy黃詩婷</v>
      </c>
      <c r="P5928" s="67">
        <f t="shared" si="325"/>
        <v>44824</v>
      </c>
      <c r="Q5928" s="75" t="str">
        <f t="shared" si="324"/>
        <v>週二</v>
      </c>
      <c r="R5928" s="80">
        <v>44820</v>
      </c>
      <c r="AA5928" s="1"/>
    </row>
    <row r="5929" spans="2:28">
      <c r="B5929" s="66">
        <v>44797</v>
      </c>
      <c r="D5929" s="68" t="s">
        <v>50</v>
      </c>
      <c r="E5929" s="70" t="s">
        <v>82</v>
      </c>
      <c r="F5929" s="70" t="s">
        <v>2387</v>
      </c>
      <c r="G5929" s="67">
        <v>44812</v>
      </c>
      <c r="H5929" s="67">
        <v>44826</v>
      </c>
      <c r="I5929" s="71">
        <f t="shared" si="323"/>
        <v>14</v>
      </c>
      <c r="J5929" s="72" t="s">
        <v>125</v>
      </c>
      <c r="K5929" s="72" t="s">
        <v>126</v>
      </c>
      <c r="L5929" s="73">
        <v>2</v>
      </c>
      <c r="M5929" s="73" t="s">
        <v>2273</v>
      </c>
      <c r="N5929" s="68" t="str">
        <f>VLOOKUP(K5929,[1]人員授權表!D$3:G$249,4,0)</f>
        <v>有機</v>
      </c>
      <c r="O5929" s="70" t="str">
        <f>IF(J5929=[1]人員授權表!$C$85,"Casper李羿勳",IF(J5929=[1]人員授權表!$C$188,"Iring陳俊明",IF(J5929=[1]人員授權表!$C$189,"Brian陳泓霖",VLOOKUP(K5929,[1]人員授權表!D$2:E$249,2,FALSE))))</f>
        <v>Lucy黃詩婷</v>
      </c>
      <c r="P5929" s="67">
        <f t="shared" si="325"/>
        <v>44824</v>
      </c>
      <c r="Q5929" s="75" t="str">
        <f t="shared" si="324"/>
        <v>週二</v>
      </c>
      <c r="R5929" s="80">
        <v>44820</v>
      </c>
      <c r="AA5929" s="1"/>
    </row>
    <row r="5930" spans="2:28">
      <c r="B5930" s="66">
        <v>44797</v>
      </c>
      <c r="D5930" s="68" t="s">
        <v>50</v>
      </c>
      <c r="E5930" s="70" t="s">
        <v>82</v>
      </c>
      <c r="F5930" s="70" t="s">
        <v>2388</v>
      </c>
      <c r="G5930" s="67">
        <v>44812</v>
      </c>
      <c r="H5930" s="67">
        <v>44826</v>
      </c>
      <c r="I5930" s="71">
        <f t="shared" si="323"/>
        <v>14</v>
      </c>
      <c r="J5930" s="72" t="s">
        <v>453</v>
      </c>
      <c r="K5930" s="72" t="s">
        <v>332</v>
      </c>
      <c r="L5930" s="73">
        <v>2</v>
      </c>
      <c r="M5930" s="73" t="s">
        <v>2273</v>
      </c>
      <c r="N5930" s="68" t="str">
        <f>VLOOKUP(K5930,[1]人員授權表!D$3:G$249,4,0)</f>
        <v>有機</v>
      </c>
      <c r="O5930" s="70" t="str">
        <f>IF(J5930=[1]人員授權表!$C$85,"Casper李羿勳",IF(J5930=[1]人員授權表!$C$188,"Iring陳俊明",IF(J5930=[1]人員授權表!$C$189,"Brian陳泓霖",VLOOKUP(K5930,[1]人員授權表!D$2:E$249,2,FALSE))))</f>
        <v>Lucy黃詩婷</v>
      </c>
      <c r="P5930" s="67">
        <f t="shared" si="325"/>
        <v>44824</v>
      </c>
      <c r="Q5930" s="75" t="str">
        <f t="shared" si="324"/>
        <v>週二</v>
      </c>
      <c r="R5930" s="80">
        <v>44820</v>
      </c>
      <c r="AA5930" s="1"/>
    </row>
    <row r="5931" spans="2:28">
      <c r="B5931" s="66">
        <v>44797</v>
      </c>
      <c r="D5931" s="68" t="s">
        <v>50</v>
      </c>
      <c r="E5931" s="70" t="s">
        <v>82</v>
      </c>
      <c r="F5931" s="70" t="s">
        <v>2388</v>
      </c>
      <c r="G5931" s="67">
        <v>44812</v>
      </c>
      <c r="H5931" s="67">
        <v>44826</v>
      </c>
      <c r="I5931" s="71">
        <f t="shared" si="323"/>
        <v>14</v>
      </c>
      <c r="J5931" s="72" t="s">
        <v>125</v>
      </c>
      <c r="K5931" s="72" t="s">
        <v>126</v>
      </c>
      <c r="L5931" s="73">
        <v>2</v>
      </c>
      <c r="M5931" s="73" t="s">
        <v>2273</v>
      </c>
      <c r="N5931" s="68" t="str">
        <f>VLOOKUP(K5931,[1]人員授權表!D$3:G$249,4,0)</f>
        <v>有機</v>
      </c>
      <c r="O5931" s="70" t="str">
        <f>IF(J5931=[1]人員授權表!$C$85,"Casper李羿勳",IF(J5931=[1]人員授權表!$C$188,"Iring陳俊明",IF(J5931=[1]人員授權表!$C$189,"Brian陳泓霖",VLOOKUP(K5931,[1]人員授權表!D$2:E$249,2,FALSE))))</f>
        <v>Lucy黃詩婷</v>
      </c>
      <c r="P5931" s="67">
        <f t="shared" si="325"/>
        <v>44824</v>
      </c>
      <c r="Q5931" s="75" t="str">
        <f t="shared" si="324"/>
        <v>週二</v>
      </c>
      <c r="R5931" s="80">
        <v>44820</v>
      </c>
      <c r="AA5931" s="1"/>
    </row>
    <row r="5932" spans="2:28">
      <c r="B5932" s="66">
        <v>44797</v>
      </c>
      <c r="D5932" s="68" t="s">
        <v>50</v>
      </c>
      <c r="E5932" s="70" t="s">
        <v>82</v>
      </c>
      <c r="F5932" s="70" t="s">
        <v>2389</v>
      </c>
      <c r="G5932" s="67">
        <v>44812</v>
      </c>
      <c r="H5932" s="67">
        <v>44826</v>
      </c>
      <c r="I5932" s="71">
        <f t="shared" si="323"/>
        <v>14</v>
      </c>
      <c r="J5932" s="72" t="s">
        <v>453</v>
      </c>
      <c r="K5932" s="72" t="s">
        <v>332</v>
      </c>
      <c r="L5932" s="73">
        <v>2</v>
      </c>
      <c r="M5932" s="73" t="s">
        <v>2273</v>
      </c>
      <c r="N5932" s="68" t="str">
        <f>VLOOKUP(K5932,[1]人員授權表!D$3:G$249,4,0)</f>
        <v>有機</v>
      </c>
      <c r="O5932" s="70" t="str">
        <f>IF(J5932=[1]人員授權表!$C$85,"Casper李羿勳",IF(J5932=[1]人員授權表!$C$188,"Iring陳俊明",IF(J5932=[1]人員授權表!$C$189,"Brian陳泓霖",VLOOKUP(K5932,[1]人員授權表!D$2:E$249,2,FALSE))))</f>
        <v>Lucy黃詩婷</v>
      </c>
      <c r="P5932" s="67">
        <f t="shared" si="325"/>
        <v>44824</v>
      </c>
      <c r="Q5932" s="75" t="str">
        <f t="shared" si="324"/>
        <v>週二</v>
      </c>
      <c r="R5932" s="80">
        <v>44820</v>
      </c>
      <c r="AA5932" s="1"/>
    </row>
    <row r="5933" spans="2:28">
      <c r="B5933" s="66">
        <v>44797</v>
      </c>
      <c r="D5933" s="68" t="s">
        <v>50</v>
      </c>
      <c r="E5933" s="70" t="s">
        <v>82</v>
      </c>
      <c r="F5933" s="70" t="s">
        <v>2389</v>
      </c>
      <c r="G5933" s="67">
        <v>44812</v>
      </c>
      <c r="H5933" s="67">
        <v>44826</v>
      </c>
      <c r="I5933" s="71">
        <f t="shared" si="323"/>
        <v>14</v>
      </c>
      <c r="J5933" s="72" t="s">
        <v>125</v>
      </c>
      <c r="K5933" s="72" t="s">
        <v>126</v>
      </c>
      <c r="L5933" s="73">
        <v>2</v>
      </c>
      <c r="M5933" s="73" t="s">
        <v>2273</v>
      </c>
      <c r="N5933" s="68" t="str">
        <f>VLOOKUP(K5933,[1]人員授權表!D$3:G$249,4,0)</f>
        <v>有機</v>
      </c>
      <c r="O5933" s="70" t="str">
        <f>IF(J5933=[1]人員授權表!$C$85,"Casper李羿勳",IF(J5933=[1]人員授權表!$C$188,"Iring陳俊明",IF(J5933=[1]人員授權表!$C$189,"Brian陳泓霖",VLOOKUP(K5933,[1]人員授權表!D$2:E$249,2,FALSE))))</f>
        <v>Lucy黃詩婷</v>
      </c>
      <c r="P5933" s="67">
        <f t="shared" si="325"/>
        <v>44824</v>
      </c>
      <c r="Q5933" s="75" t="str">
        <f t="shared" si="324"/>
        <v>週二</v>
      </c>
      <c r="R5933" s="80">
        <v>44820</v>
      </c>
      <c r="AA5933" s="1"/>
    </row>
    <row r="5934" spans="2:28">
      <c r="B5934" s="66">
        <v>44797</v>
      </c>
      <c r="D5934" s="68" t="s">
        <v>50</v>
      </c>
      <c r="E5934" s="70" t="s">
        <v>82</v>
      </c>
      <c r="F5934" s="70" t="s">
        <v>2390</v>
      </c>
      <c r="G5934" s="67">
        <v>44812</v>
      </c>
      <c r="H5934" s="67">
        <v>44826</v>
      </c>
      <c r="I5934" s="71">
        <f t="shared" si="323"/>
        <v>14</v>
      </c>
      <c r="J5934" s="72" t="s">
        <v>453</v>
      </c>
      <c r="K5934" s="72" t="s">
        <v>332</v>
      </c>
      <c r="L5934" s="73">
        <v>2</v>
      </c>
      <c r="M5934" s="73" t="s">
        <v>2273</v>
      </c>
      <c r="N5934" s="68" t="str">
        <f>VLOOKUP(K5934,[1]人員授權表!D$3:G$249,4,0)</f>
        <v>有機</v>
      </c>
      <c r="O5934" s="70" t="str">
        <f>IF(J5934=[1]人員授權表!$C$85,"Casper李羿勳",IF(J5934=[1]人員授權表!$C$188,"Iring陳俊明",IF(J5934=[1]人員授權表!$C$189,"Brian陳泓霖",VLOOKUP(K5934,[1]人員授權表!D$2:E$249,2,FALSE))))</f>
        <v>Lucy黃詩婷</v>
      </c>
      <c r="P5934" s="67">
        <f t="shared" si="325"/>
        <v>44824</v>
      </c>
      <c r="Q5934" s="75" t="str">
        <f t="shared" si="324"/>
        <v>週二</v>
      </c>
      <c r="R5934" s="80">
        <v>44820</v>
      </c>
      <c r="AA5934" s="1"/>
    </row>
    <row r="5935" spans="2:28">
      <c r="B5935" s="66">
        <v>44797</v>
      </c>
      <c r="D5935" s="68" t="s">
        <v>50</v>
      </c>
      <c r="E5935" s="70" t="s">
        <v>82</v>
      </c>
      <c r="F5935" s="70" t="s">
        <v>2390</v>
      </c>
      <c r="G5935" s="67">
        <v>44812</v>
      </c>
      <c r="H5935" s="67">
        <v>44826</v>
      </c>
      <c r="I5935" s="71">
        <f t="shared" si="323"/>
        <v>14</v>
      </c>
      <c r="J5935" s="72" t="s">
        <v>125</v>
      </c>
      <c r="K5935" s="72" t="s">
        <v>126</v>
      </c>
      <c r="L5935" s="73">
        <v>2</v>
      </c>
      <c r="M5935" s="73" t="s">
        <v>2273</v>
      </c>
      <c r="N5935" s="68" t="str">
        <f>VLOOKUP(K5935,[1]人員授權表!D$3:G$249,4,0)</f>
        <v>有機</v>
      </c>
      <c r="O5935" s="70" t="str">
        <f>IF(J5935=[1]人員授權表!$C$85,"Casper李羿勳",IF(J5935=[1]人員授權表!$C$188,"Iring陳俊明",IF(J5935=[1]人員授權表!$C$189,"Brian陳泓霖",VLOOKUP(K5935,[1]人員授權表!D$2:E$249,2,FALSE))))</f>
        <v>Lucy黃詩婷</v>
      </c>
      <c r="P5935" s="67">
        <f t="shared" si="325"/>
        <v>44824</v>
      </c>
      <c r="Q5935" s="75" t="str">
        <f t="shared" si="324"/>
        <v>週二</v>
      </c>
      <c r="R5935" s="80">
        <v>44820</v>
      </c>
      <c r="AA5935" s="1"/>
    </row>
    <row r="5936" spans="2:28">
      <c r="B5936" s="66">
        <v>44797</v>
      </c>
      <c r="D5936" s="68" t="s">
        <v>50</v>
      </c>
      <c r="E5936" s="70" t="s">
        <v>82</v>
      </c>
      <c r="F5936" s="70" t="s">
        <v>2391</v>
      </c>
      <c r="G5936" s="67">
        <v>44812</v>
      </c>
      <c r="H5936" s="67">
        <v>44826</v>
      </c>
      <c r="I5936" s="71">
        <f t="shared" si="323"/>
        <v>14</v>
      </c>
      <c r="J5936" s="72" t="s">
        <v>453</v>
      </c>
      <c r="K5936" s="72" t="s">
        <v>332</v>
      </c>
      <c r="L5936" s="73">
        <v>4</v>
      </c>
      <c r="M5936" s="73" t="s">
        <v>2273</v>
      </c>
      <c r="N5936" s="68" t="str">
        <f>VLOOKUP(K5936,[1]人員授權表!D$3:G$249,4,0)</f>
        <v>有機</v>
      </c>
      <c r="O5936" s="70" t="str">
        <f>IF(J5936=[1]人員授權表!$C$85,"Casper李羿勳",IF(J5936=[1]人員授權表!$C$188,"Iring陳俊明",IF(J5936=[1]人員授權表!$C$189,"Brian陳泓霖",VLOOKUP(K5936,[1]人員授權表!D$2:E$249,2,FALSE))))</f>
        <v>Lucy黃詩婷</v>
      </c>
      <c r="P5936" s="67">
        <f t="shared" si="325"/>
        <v>44824</v>
      </c>
      <c r="Q5936" s="75" t="str">
        <f t="shared" si="324"/>
        <v>週二</v>
      </c>
      <c r="R5936" s="80">
        <v>44823</v>
      </c>
      <c r="AA5936" s="1"/>
    </row>
    <row r="5937" spans="2:28">
      <c r="B5937" s="66">
        <v>44797</v>
      </c>
      <c r="D5937" s="68" t="s">
        <v>50</v>
      </c>
      <c r="E5937" s="70" t="s">
        <v>82</v>
      </c>
      <c r="F5937" s="70" t="s">
        <v>2392</v>
      </c>
      <c r="G5937" s="67">
        <v>44812</v>
      </c>
      <c r="H5937" s="67">
        <v>44826</v>
      </c>
      <c r="I5937" s="71">
        <f t="shared" si="323"/>
        <v>14</v>
      </c>
      <c r="J5937" s="72" t="s">
        <v>125</v>
      </c>
      <c r="K5937" s="72" t="s">
        <v>126</v>
      </c>
      <c r="L5937" s="73">
        <v>4</v>
      </c>
      <c r="M5937" s="73" t="s">
        <v>2273</v>
      </c>
      <c r="N5937" s="68" t="str">
        <f>VLOOKUP(K5937,[1]人員授權表!D$3:G$249,4,0)</f>
        <v>有機</v>
      </c>
      <c r="O5937" s="70" t="str">
        <f>IF(J5937=[1]人員授權表!$C$85,"Casper李羿勳",IF(J5937=[1]人員授權表!$C$188,"Iring陳俊明",IF(J5937=[1]人員授權表!$C$189,"Brian陳泓霖",VLOOKUP(K5937,[1]人員授權表!D$2:E$249,2,FALSE))))</f>
        <v>Lucy黃詩婷</v>
      </c>
      <c r="P5937" s="67">
        <f t="shared" si="325"/>
        <v>44824</v>
      </c>
      <c r="Q5937" s="75" t="str">
        <f t="shared" si="324"/>
        <v>週二</v>
      </c>
      <c r="R5937" s="80">
        <v>44823</v>
      </c>
      <c r="AA5937" s="1"/>
    </row>
    <row r="5938" spans="2:28">
      <c r="B5938" s="66">
        <v>44797</v>
      </c>
      <c r="D5938" s="68" t="s">
        <v>50</v>
      </c>
      <c r="E5938" s="70" t="s">
        <v>82</v>
      </c>
      <c r="F5938" s="70" t="s">
        <v>2393</v>
      </c>
      <c r="G5938" s="67">
        <v>44812</v>
      </c>
      <c r="H5938" s="67">
        <v>44826</v>
      </c>
      <c r="I5938" s="71">
        <f t="shared" si="323"/>
        <v>14</v>
      </c>
      <c r="J5938" s="72" t="s">
        <v>453</v>
      </c>
      <c r="K5938" s="72" t="s">
        <v>332</v>
      </c>
      <c r="L5938" s="73">
        <v>7</v>
      </c>
      <c r="M5938" s="73" t="s">
        <v>2273</v>
      </c>
      <c r="N5938" s="68" t="str">
        <f>VLOOKUP(K5938,[1]人員授權表!D$3:G$249,4,0)</f>
        <v>有機</v>
      </c>
      <c r="O5938" s="70" t="str">
        <f>IF(J5938=[1]人員授權表!$C$85,"Casper李羿勳",IF(J5938=[1]人員授權表!$C$188,"Iring陳俊明",IF(J5938=[1]人員授權表!$C$189,"Brian陳泓霖",VLOOKUP(K5938,[1]人員授權表!D$2:E$249,2,FALSE))))</f>
        <v>Lucy黃詩婷</v>
      </c>
      <c r="P5938" s="67">
        <f t="shared" si="325"/>
        <v>44824</v>
      </c>
      <c r="Q5938" s="75" t="str">
        <f t="shared" si="324"/>
        <v>週二</v>
      </c>
      <c r="R5938" s="80">
        <v>44820</v>
      </c>
      <c r="AA5938" s="1"/>
    </row>
    <row r="5939" spans="2:28">
      <c r="B5939" s="66">
        <v>44797</v>
      </c>
      <c r="D5939" s="68" t="s">
        <v>50</v>
      </c>
      <c r="E5939" s="70" t="s">
        <v>82</v>
      </c>
      <c r="F5939" s="70" t="s">
        <v>2393</v>
      </c>
      <c r="G5939" s="67">
        <v>44812</v>
      </c>
      <c r="H5939" s="67">
        <v>44826</v>
      </c>
      <c r="I5939" s="71">
        <f t="shared" si="323"/>
        <v>14</v>
      </c>
      <c r="J5939" s="72" t="s">
        <v>125</v>
      </c>
      <c r="K5939" s="72" t="s">
        <v>126</v>
      </c>
      <c r="L5939" s="73">
        <v>7</v>
      </c>
      <c r="M5939" s="73" t="s">
        <v>2273</v>
      </c>
      <c r="N5939" s="68" t="str">
        <f>VLOOKUP(K5939,[1]人員授權表!D$3:G$249,4,0)</f>
        <v>有機</v>
      </c>
      <c r="O5939" s="70" t="str">
        <f>IF(J5939=[1]人員授權表!$C$85,"Casper李羿勳",IF(J5939=[1]人員授權表!$C$188,"Iring陳俊明",IF(J5939=[1]人員授權表!$C$189,"Brian陳泓霖",VLOOKUP(K5939,[1]人員授權表!D$2:E$249,2,FALSE))))</f>
        <v>Lucy黃詩婷</v>
      </c>
      <c r="P5939" s="67">
        <f t="shared" si="325"/>
        <v>44824</v>
      </c>
      <c r="Q5939" s="75" t="str">
        <f t="shared" si="324"/>
        <v>週二</v>
      </c>
      <c r="R5939" s="80">
        <v>44820</v>
      </c>
      <c r="AA5939" s="1"/>
    </row>
    <row r="5940" spans="2:28">
      <c r="B5940" s="66">
        <v>44797</v>
      </c>
      <c r="D5940" s="68" t="s">
        <v>50</v>
      </c>
      <c r="E5940" s="70" t="s">
        <v>82</v>
      </c>
      <c r="F5940" s="70" t="s">
        <v>2394</v>
      </c>
      <c r="G5940" s="67">
        <v>44812</v>
      </c>
      <c r="H5940" s="67">
        <v>44826</v>
      </c>
      <c r="I5940" s="71">
        <f t="shared" si="323"/>
        <v>14</v>
      </c>
      <c r="J5940" s="72" t="s">
        <v>453</v>
      </c>
      <c r="K5940" s="72" t="s">
        <v>332</v>
      </c>
      <c r="L5940" s="73">
        <v>2</v>
      </c>
      <c r="M5940" s="73" t="s">
        <v>2273</v>
      </c>
      <c r="N5940" s="68" t="str">
        <f>VLOOKUP(K5940,[1]人員授權表!D$3:G$249,4,0)</f>
        <v>有機</v>
      </c>
      <c r="O5940" s="70" t="str">
        <f>IF(J5940=[1]人員授權表!$C$85,"Casper李羿勳",IF(J5940=[1]人員授權表!$C$188,"Iring陳俊明",IF(J5940=[1]人員授權表!$C$189,"Brian陳泓霖",VLOOKUP(K5940,[1]人員授權表!D$2:E$249,2,FALSE))))</f>
        <v>Lucy黃詩婷</v>
      </c>
      <c r="P5940" s="67">
        <f t="shared" si="325"/>
        <v>44824</v>
      </c>
      <c r="Q5940" s="75" t="str">
        <f t="shared" si="324"/>
        <v>週二</v>
      </c>
      <c r="R5940" s="80">
        <v>44823</v>
      </c>
      <c r="AA5940" s="1"/>
    </row>
    <row r="5941" spans="2:28">
      <c r="B5941" s="66">
        <v>44797</v>
      </c>
      <c r="D5941" s="68" t="s">
        <v>50</v>
      </c>
      <c r="E5941" s="70" t="s">
        <v>82</v>
      </c>
      <c r="F5941" s="70" t="s">
        <v>2395</v>
      </c>
      <c r="G5941" s="67">
        <v>44812</v>
      </c>
      <c r="H5941" s="67">
        <v>44826</v>
      </c>
      <c r="I5941" s="71">
        <f t="shared" si="323"/>
        <v>14</v>
      </c>
      <c r="J5941" s="72" t="s">
        <v>125</v>
      </c>
      <c r="K5941" s="72" t="s">
        <v>126</v>
      </c>
      <c r="L5941" s="73">
        <v>2</v>
      </c>
      <c r="M5941" s="73" t="s">
        <v>2273</v>
      </c>
      <c r="N5941" s="68" t="str">
        <f>VLOOKUP(K5941,[1]人員授權表!D$3:G$249,4,0)</f>
        <v>有機</v>
      </c>
      <c r="O5941" s="70" t="str">
        <f>IF(J5941=[1]人員授權表!$C$85,"Casper李羿勳",IF(J5941=[1]人員授權表!$C$188,"Iring陳俊明",IF(J5941=[1]人員授權表!$C$189,"Brian陳泓霖",VLOOKUP(K5941,[1]人員授權表!D$2:E$249,2,FALSE))))</f>
        <v>Lucy黃詩婷</v>
      </c>
      <c r="P5941" s="67">
        <f t="shared" si="325"/>
        <v>44824</v>
      </c>
      <c r="Q5941" s="75" t="str">
        <f t="shared" si="324"/>
        <v>週二</v>
      </c>
      <c r="R5941" s="80">
        <v>44823</v>
      </c>
      <c r="AA5941" s="1"/>
    </row>
    <row r="5942" spans="2:28">
      <c r="B5942" s="66">
        <v>44797</v>
      </c>
      <c r="D5942" s="68" t="s">
        <v>50</v>
      </c>
      <c r="E5942" s="70" t="s">
        <v>82</v>
      </c>
      <c r="F5942" s="70" t="s">
        <v>2287</v>
      </c>
      <c r="G5942" s="67">
        <v>44812</v>
      </c>
      <c r="H5942" s="67">
        <v>44826</v>
      </c>
      <c r="I5942" s="71">
        <f t="shared" si="323"/>
        <v>14</v>
      </c>
      <c r="J5942" s="72" t="s">
        <v>453</v>
      </c>
      <c r="K5942" s="72" t="s">
        <v>332</v>
      </c>
      <c r="L5942" s="73">
        <v>5</v>
      </c>
      <c r="M5942" s="73" t="s">
        <v>2273</v>
      </c>
      <c r="N5942" s="68" t="str">
        <f>VLOOKUP(K5942,[1]人員授權表!D$3:G$249,4,0)</f>
        <v>有機</v>
      </c>
      <c r="O5942" s="70" t="str">
        <f>IF(J5942=[1]人員授權表!$C$85,"Casper李羿勳",IF(J5942=[1]人員授權表!$C$188,"Iring陳俊明",IF(J5942=[1]人員授權表!$C$189,"Brian陳泓霖",VLOOKUP(K5942,[1]人員授權表!D$2:E$249,2,FALSE))))</f>
        <v>Lucy黃詩婷</v>
      </c>
      <c r="P5942" s="67">
        <f t="shared" si="325"/>
        <v>44824</v>
      </c>
      <c r="Q5942" s="75" t="str">
        <f t="shared" si="324"/>
        <v>週二</v>
      </c>
      <c r="R5942" s="80">
        <v>44820</v>
      </c>
      <c r="AA5942" s="1"/>
    </row>
    <row r="5943" spans="2:28">
      <c r="B5943" s="66">
        <v>44797</v>
      </c>
      <c r="D5943" s="68" t="s">
        <v>50</v>
      </c>
      <c r="E5943" s="70" t="s">
        <v>82</v>
      </c>
      <c r="F5943" s="70" t="s">
        <v>2287</v>
      </c>
      <c r="G5943" s="67">
        <v>44812</v>
      </c>
      <c r="H5943" s="67">
        <v>44826</v>
      </c>
      <c r="I5943" s="71">
        <f t="shared" si="323"/>
        <v>14</v>
      </c>
      <c r="J5943" s="72" t="s">
        <v>125</v>
      </c>
      <c r="K5943" s="72" t="s">
        <v>126</v>
      </c>
      <c r="L5943" s="73">
        <v>5</v>
      </c>
      <c r="M5943" s="73" t="s">
        <v>2273</v>
      </c>
      <c r="N5943" s="68" t="str">
        <f>VLOOKUP(K5943,[1]人員授權表!D$3:G$249,4,0)</f>
        <v>有機</v>
      </c>
      <c r="O5943" s="70" t="str">
        <f>IF(J5943=[1]人員授權表!$C$85,"Casper李羿勳",IF(J5943=[1]人員授權表!$C$188,"Iring陳俊明",IF(J5943=[1]人員授權表!$C$189,"Brian陳泓霖",VLOOKUP(K5943,[1]人員授權表!D$2:E$249,2,FALSE))))</f>
        <v>Lucy黃詩婷</v>
      </c>
      <c r="P5943" s="67">
        <f t="shared" si="325"/>
        <v>44824</v>
      </c>
      <c r="Q5943" s="75" t="str">
        <f t="shared" si="324"/>
        <v>週二</v>
      </c>
      <c r="R5943" s="80">
        <v>44820</v>
      </c>
      <c r="AA5943" s="1"/>
    </row>
    <row r="5944" spans="2:28">
      <c r="B5944" s="66">
        <v>44784</v>
      </c>
      <c r="D5944" s="68" t="s">
        <v>50</v>
      </c>
      <c r="E5944" s="70" t="s">
        <v>82</v>
      </c>
      <c r="F5944" s="70" t="s">
        <v>2396</v>
      </c>
      <c r="G5944" s="67">
        <v>44812</v>
      </c>
      <c r="H5944" s="67">
        <v>44826</v>
      </c>
      <c r="I5944" s="71">
        <f t="shared" si="323"/>
        <v>14</v>
      </c>
      <c r="J5944" s="72" t="s">
        <v>169</v>
      </c>
      <c r="K5944" s="72" t="s">
        <v>170</v>
      </c>
      <c r="L5944" s="73">
        <v>19</v>
      </c>
      <c r="M5944" s="73" t="s">
        <v>108</v>
      </c>
      <c r="N5944" s="68" t="str">
        <f>VLOOKUP(K5944,[1]人員授權表!D$3:G$249,4,0)</f>
        <v>有機</v>
      </c>
      <c r="O5944" s="70" t="str">
        <f>IF(J5944=[1]人員授權表!$C$85,"Casper李羿勳",IF(J5944=[1]人員授權表!$C$188,"Iring陳俊明",IF(J5944=[1]人員授權表!$C$189,"Brian陳泓霖",VLOOKUP(K5944,[1]人員授權表!D$2:E$249,2,FALSE))))</f>
        <v>Elle黃雅琪&amp;
Marco陳鴻鈞</v>
      </c>
      <c r="P5944" s="67">
        <f t="shared" si="325"/>
        <v>44824</v>
      </c>
      <c r="Q5944" s="75" t="str">
        <f t="shared" si="324"/>
        <v>週二</v>
      </c>
      <c r="R5944" s="80">
        <v>44825</v>
      </c>
      <c r="W5944" s="70">
        <v>1</v>
      </c>
      <c r="Z5944" s="79" t="s">
        <v>2397</v>
      </c>
      <c r="AA5944" s="1"/>
    </row>
    <row r="5945" spans="2:28">
      <c r="B5945" s="66">
        <v>44816</v>
      </c>
      <c r="D5945" s="68" t="s">
        <v>50</v>
      </c>
      <c r="E5945" s="70" t="s">
        <v>82</v>
      </c>
      <c r="F5945" s="4" t="s">
        <v>2398</v>
      </c>
      <c r="G5945" s="67">
        <v>44812</v>
      </c>
      <c r="H5945" s="67">
        <v>44826</v>
      </c>
      <c r="I5945" s="71">
        <f t="shared" si="323"/>
        <v>14</v>
      </c>
      <c r="J5945" s="72" t="s">
        <v>148</v>
      </c>
      <c r="K5945" s="72" t="s">
        <v>149</v>
      </c>
      <c r="L5945" s="73">
        <v>1</v>
      </c>
      <c r="M5945" s="73" t="s">
        <v>91</v>
      </c>
      <c r="N5945" s="68" t="str">
        <f>VLOOKUP(K5945,[1]人員授權表!D$3:G$249,4,0)</f>
        <v>無機</v>
      </c>
      <c r="O5945" s="70" t="str">
        <f>IF(J5945=[1]人員授權表!$C$85,"Casper李羿勳",IF(J5945=[1]人員授權表!$C$188,"Iring陳俊明",IF(J5945=[1]人員授權表!$C$189,"Brian陳泓霖",VLOOKUP(K5945,[1]人員授權表!D$2:E$249,2,FALSE))))</f>
        <v>Vicky游崴涵</v>
      </c>
      <c r="P5945" s="67">
        <f t="shared" si="325"/>
        <v>44824</v>
      </c>
      <c r="Q5945" s="75" t="str">
        <f t="shared" si="324"/>
        <v>週二</v>
      </c>
      <c r="R5945" s="80">
        <v>44819</v>
      </c>
      <c r="AA5945" s="102">
        <v>15</v>
      </c>
      <c r="AB5945" s="103" t="s">
        <v>1955</v>
      </c>
    </row>
    <row r="5946" spans="2:28">
      <c r="B5946" s="66">
        <v>44816</v>
      </c>
      <c r="D5946" s="68" t="s">
        <v>50</v>
      </c>
      <c r="E5946" s="70" t="s">
        <v>82</v>
      </c>
      <c r="F5946" s="4" t="s">
        <v>2398</v>
      </c>
      <c r="G5946" s="67">
        <v>44812</v>
      </c>
      <c r="H5946" s="67">
        <v>44826</v>
      </c>
      <c r="I5946" s="71">
        <f t="shared" si="323"/>
        <v>14</v>
      </c>
      <c r="J5946" s="72" t="s">
        <v>141</v>
      </c>
      <c r="K5946" s="72" t="s">
        <v>142</v>
      </c>
      <c r="L5946" s="73">
        <v>1</v>
      </c>
      <c r="M5946" s="73" t="s">
        <v>91</v>
      </c>
      <c r="N5946" s="68" t="str">
        <f>VLOOKUP(K5946,[1]人員授權表!D$3:G$249,4,0)</f>
        <v>無機</v>
      </c>
      <c r="O5946" s="70" t="str">
        <f>IF(J5946=[1]人員授權表!$C$85,"Casper李羿勳",IF(J5946=[1]人員授權表!$C$188,"Iring陳俊明",IF(J5946=[1]人員授權表!$C$189,"Brian陳泓霖",VLOOKUP(K5946,[1]人員授權表!D$2:E$249,2,FALSE))))</f>
        <v>Dennis陳汶宏</v>
      </c>
      <c r="P5946" s="67">
        <f t="shared" si="325"/>
        <v>44824</v>
      </c>
      <c r="Q5946" s="75" t="str">
        <f t="shared" si="324"/>
        <v>週二</v>
      </c>
      <c r="R5946" s="80">
        <v>44819</v>
      </c>
      <c r="AA5946" s="102">
        <v>15</v>
      </c>
      <c r="AB5946" s="103" t="s">
        <v>1955</v>
      </c>
    </row>
    <row r="5947" spans="2:28">
      <c r="B5947" s="66">
        <v>44810</v>
      </c>
      <c r="D5947" s="68" t="s">
        <v>50</v>
      </c>
      <c r="E5947" s="70" t="s">
        <v>82</v>
      </c>
      <c r="F5947" s="4" t="s">
        <v>2399</v>
      </c>
      <c r="G5947" s="67">
        <v>44811</v>
      </c>
      <c r="H5947" s="67">
        <v>44826</v>
      </c>
      <c r="I5947" s="71">
        <f t="shared" si="323"/>
        <v>15</v>
      </c>
      <c r="J5947" s="72" t="s">
        <v>125</v>
      </c>
      <c r="K5947" s="72" t="s">
        <v>144</v>
      </c>
      <c r="L5947" s="73">
        <v>1</v>
      </c>
      <c r="M5947" s="73" t="s">
        <v>91</v>
      </c>
      <c r="N5947" s="68" t="str">
        <f>VLOOKUP(K5947,[1]人員授權表!D$3:G$249,4,0)</f>
        <v>有機</v>
      </c>
      <c r="O5947" s="70" t="str">
        <f>IF(J5947=[1]人員授權表!$C$85,"Casper李羿勳",IF(J5947=[1]人員授權表!$C$188,"Iring陳俊明",IF(J5947=[1]人員授權表!$C$189,"Brian陳泓霖",VLOOKUP(K5947,[1]人員授權表!D$2:E$249,2,FALSE))))</f>
        <v>Lucy黃詩婷</v>
      </c>
      <c r="P5947" s="67">
        <f t="shared" si="325"/>
        <v>44824</v>
      </c>
      <c r="Q5947" s="75" t="str">
        <f t="shared" si="324"/>
        <v>週二</v>
      </c>
      <c r="R5947" s="80">
        <v>44823</v>
      </c>
      <c r="AA5947" s="102">
        <v>15</v>
      </c>
      <c r="AB5947" s="103" t="s">
        <v>1955</v>
      </c>
    </row>
    <row r="5948" spans="2:28">
      <c r="B5948" s="66">
        <v>44810</v>
      </c>
      <c r="D5948" s="68" t="s">
        <v>50</v>
      </c>
      <c r="E5948" s="70" t="s">
        <v>82</v>
      </c>
      <c r="F5948" s="4" t="s">
        <v>2399</v>
      </c>
      <c r="G5948" s="67">
        <v>44811</v>
      </c>
      <c r="H5948" s="67">
        <v>44826</v>
      </c>
      <c r="I5948" s="71">
        <f t="shared" si="323"/>
        <v>15</v>
      </c>
      <c r="J5948" s="72" t="s">
        <v>516</v>
      </c>
      <c r="K5948" s="72" t="s">
        <v>332</v>
      </c>
      <c r="L5948" s="73">
        <v>1</v>
      </c>
      <c r="M5948" s="73" t="s">
        <v>91</v>
      </c>
      <c r="N5948" s="68" t="str">
        <f>VLOOKUP(K5948,[1]人員授權表!D$3:G$249,4,0)</f>
        <v>有機</v>
      </c>
      <c r="O5948" s="70" t="str">
        <f>IF(J5948=[1]人員授權表!$C$85,"Casper李羿勳",IF(J5948=[1]人員授權表!$C$188,"Iring陳俊明",IF(J5948=[1]人員授權表!$C$189,"Brian陳泓霖",VLOOKUP(K5948,[1]人員授權表!D$2:E$249,2,FALSE))))</f>
        <v>Lucy黃詩婷</v>
      </c>
      <c r="P5948" s="67">
        <f t="shared" si="325"/>
        <v>44824</v>
      </c>
      <c r="Q5948" s="75" t="str">
        <f t="shared" si="324"/>
        <v>週二</v>
      </c>
      <c r="R5948" s="80">
        <v>44823</v>
      </c>
      <c r="AA5948" s="102">
        <v>15</v>
      </c>
      <c r="AB5948" s="103" t="s">
        <v>1955</v>
      </c>
    </row>
    <row r="5949" spans="2:28">
      <c r="B5949" s="66">
        <v>44810</v>
      </c>
      <c r="D5949" s="68" t="s">
        <v>50</v>
      </c>
      <c r="E5949" s="70" t="s">
        <v>82</v>
      </c>
      <c r="F5949" s="4" t="s">
        <v>2399</v>
      </c>
      <c r="G5949" s="67">
        <v>44811</v>
      </c>
      <c r="H5949" s="67">
        <v>44826</v>
      </c>
      <c r="I5949" s="71">
        <f t="shared" si="323"/>
        <v>15</v>
      </c>
      <c r="J5949" s="72" t="s">
        <v>281</v>
      </c>
      <c r="K5949" s="72" t="s">
        <v>282</v>
      </c>
      <c r="L5949" s="73">
        <v>1</v>
      </c>
      <c r="M5949" s="73" t="s">
        <v>91</v>
      </c>
      <c r="N5949" s="68" t="str">
        <f>VLOOKUP(K5949,[1]人員授權表!D$3:G$249,4,0)</f>
        <v>有機</v>
      </c>
      <c r="O5949" s="70" t="str">
        <f>IF(J5949=[1]人員授權表!$C$85,"Casper李羿勳",IF(J5949=[1]人員授權表!$C$188,"Iring陳俊明",IF(J5949=[1]人員授權表!$C$189,"Brian陳泓霖",VLOOKUP(K5949,[1]人員授權表!D$2:E$249,2,FALSE))))</f>
        <v>Marco陳鴻鈞</v>
      </c>
      <c r="P5949" s="67">
        <f t="shared" si="325"/>
        <v>44824</v>
      </c>
      <c r="Q5949" s="75" t="str">
        <f t="shared" si="324"/>
        <v>週二</v>
      </c>
      <c r="R5949" s="80">
        <v>44819</v>
      </c>
      <c r="AA5949" s="102">
        <v>15</v>
      </c>
      <c r="AB5949" s="103" t="s">
        <v>1955</v>
      </c>
    </row>
    <row r="5950" spans="2:28">
      <c r="B5950" s="66">
        <v>44810</v>
      </c>
      <c r="D5950" s="68" t="s">
        <v>50</v>
      </c>
      <c r="E5950" s="70" t="s">
        <v>82</v>
      </c>
      <c r="F5950" s="4" t="s">
        <v>2400</v>
      </c>
      <c r="G5950" s="67">
        <v>44811</v>
      </c>
      <c r="H5950" s="67">
        <v>44826</v>
      </c>
      <c r="I5950" s="71">
        <f t="shared" si="323"/>
        <v>15</v>
      </c>
      <c r="J5950" s="72" t="s">
        <v>125</v>
      </c>
      <c r="K5950" s="72" t="s">
        <v>144</v>
      </c>
      <c r="L5950" s="73">
        <v>1</v>
      </c>
      <c r="M5950" s="73" t="s">
        <v>91</v>
      </c>
      <c r="N5950" s="68" t="str">
        <f>VLOOKUP(K5950,[1]人員授權表!D$3:G$249,4,0)</f>
        <v>有機</v>
      </c>
      <c r="O5950" s="70" t="str">
        <f>IF(J5950=[1]人員授權表!$C$85,"Casper李羿勳",IF(J5950=[1]人員授權表!$C$188,"Iring陳俊明",IF(J5950=[1]人員授權表!$C$189,"Brian陳泓霖",VLOOKUP(K5950,[1]人員授權表!D$2:E$249,2,FALSE))))</f>
        <v>Lucy黃詩婷</v>
      </c>
      <c r="P5950" s="67">
        <f t="shared" si="325"/>
        <v>44824</v>
      </c>
      <c r="Q5950" s="75" t="str">
        <f t="shared" si="324"/>
        <v>週二</v>
      </c>
      <c r="R5950" s="80">
        <v>44823</v>
      </c>
      <c r="AA5950" s="102">
        <v>15</v>
      </c>
      <c r="AB5950" s="103" t="s">
        <v>1955</v>
      </c>
    </row>
    <row r="5951" spans="2:28">
      <c r="B5951" s="66">
        <v>44810</v>
      </c>
      <c r="D5951" s="68" t="s">
        <v>50</v>
      </c>
      <c r="E5951" s="70" t="s">
        <v>82</v>
      </c>
      <c r="F5951" s="4" t="s">
        <v>2400</v>
      </c>
      <c r="G5951" s="67">
        <v>44811</v>
      </c>
      <c r="H5951" s="67">
        <v>44826</v>
      </c>
      <c r="I5951" s="71">
        <f t="shared" si="323"/>
        <v>15</v>
      </c>
      <c r="J5951" s="72" t="s">
        <v>516</v>
      </c>
      <c r="K5951" s="72" t="s">
        <v>332</v>
      </c>
      <c r="L5951" s="73">
        <v>1</v>
      </c>
      <c r="M5951" s="73" t="s">
        <v>91</v>
      </c>
      <c r="N5951" s="68" t="str">
        <f>VLOOKUP(K5951,[1]人員授權表!D$3:G$249,4,0)</f>
        <v>有機</v>
      </c>
      <c r="O5951" s="70" t="str">
        <f>IF(J5951=[1]人員授權表!$C$85,"Casper李羿勳",IF(J5951=[1]人員授權表!$C$188,"Iring陳俊明",IF(J5951=[1]人員授權表!$C$189,"Brian陳泓霖",VLOOKUP(K5951,[1]人員授權表!D$2:E$249,2,FALSE))))</f>
        <v>Lucy黃詩婷</v>
      </c>
      <c r="P5951" s="67">
        <f t="shared" si="325"/>
        <v>44824</v>
      </c>
      <c r="Q5951" s="75" t="str">
        <f t="shared" si="324"/>
        <v>週二</v>
      </c>
      <c r="R5951" s="80">
        <v>44823</v>
      </c>
      <c r="AA5951" s="102">
        <v>15</v>
      </c>
      <c r="AB5951" s="103" t="s">
        <v>1955</v>
      </c>
    </row>
    <row r="5952" spans="2:28">
      <c r="B5952" s="66">
        <v>44810</v>
      </c>
      <c r="D5952" s="68" t="s">
        <v>50</v>
      </c>
      <c r="E5952" s="70" t="s">
        <v>82</v>
      </c>
      <c r="F5952" s="4" t="s">
        <v>2400</v>
      </c>
      <c r="G5952" s="67">
        <v>44811</v>
      </c>
      <c r="H5952" s="67">
        <v>44826</v>
      </c>
      <c r="I5952" s="71">
        <f t="shared" si="323"/>
        <v>15</v>
      </c>
      <c r="J5952" s="72" t="s">
        <v>281</v>
      </c>
      <c r="K5952" s="72" t="s">
        <v>282</v>
      </c>
      <c r="L5952" s="73">
        <v>1</v>
      </c>
      <c r="M5952" s="73" t="s">
        <v>91</v>
      </c>
      <c r="N5952" s="68" t="str">
        <f>VLOOKUP(K5952,[1]人員授權表!D$3:G$249,4,0)</f>
        <v>有機</v>
      </c>
      <c r="O5952" s="70" t="str">
        <f>IF(J5952=[1]人員授權表!$C$85,"Casper李羿勳",IF(J5952=[1]人員授權表!$C$188,"Iring陳俊明",IF(J5952=[1]人員授權表!$C$189,"Brian陳泓霖",VLOOKUP(K5952,[1]人員授權表!D$2:E$249,2,FALSE))))</f>
        <v>Marco陳鴻鈞</v>
      </c>
      <c r="P5952" s="67">
        <f t="shared" si="325"/>
        <v>44824</v>
      </c>
      <c r="Q5952" s="75" t="str">
        <f t="shared" si="324"/>
        <v>週二</v>
      </c>
      <c r="R5952" s="80">
        <v>44819</v>
      </c>
      <c r="AA5952" s="102">
        <v>15</v>
      </c>
      <c r="AB5952" s="103" t="s">
        <v>1955</v>
      </c>
    </row>
    <row r="5953" spans="2:28">
      <c r="B5953" s="66">
        <v>44810</v>
      </c>
      <c r="D5953" s="68" t="s">
        <v>50</v>
      </c>
      <c r="E5953" s="70" t="s">
        <v>82</v>
      </c>
      <c r="F5953" s="4" t="s">
        <v>2401</v>
      </c>
      <c r="G5953" s="67">
        <v>44811</v>
      </c>
      <c r="H5953" s="67">
        <v>44826</v>
      </c>
      <c r="I5953" s="71">
        <f t="shared" si="323"/>
        <v>15</v>
      </c>
      <c r="J5953" s="72" t="s">
        <v>125</v>
      </c>
      <c r="K5953" s="72" t="s">
        <v>144</v>
      </c>
      <c r="L5953" s="73">
        <v>1</v>
      </c>
      <c r="M5953" s="73" t="s">
        <v>91</v>
      </c>
      <c r="N5953" s="68" t="str">
        <f>VLOOKUP(K5953,[1]人員授權表!D$3:G$249,4,0)</f>
        <v>有機</v>
      </c>
      <c r="O5953" s="70" t="str">
        <f>IF(J5953=[1]人員授權表!$C$85,"Casper李羿勳",IF(J5953=[1]人員授權表!$C$188,"Iring陳俊明",IF(J5953=[1]人員授權表!$C$189,"Brian陳泓霖",VLOOKUP(K5953,[1]人員授權表!D$2:E$249,2,FALSE))))</f>
        <v>Lucy黃詩婷</v>
      </c>
      <c r="P5953" s="67">
        <f t="shared" si="325"/>
        <v>44824</v>
      </c>
      <c r="Q5953" s="75" t="str">
        <f t="shared" si="324"/>
        <v>週二</v>
      </c>
      <c r="R5953" s="80">
        <v>44823</v>
      </c>
      <c r="AA5953" s="102">
        <v>15</v>
      </c>
      <c r="AB5953" s="103" t="s">
        <v>1955</v>
      </c>
    </row>
    <row r="5954" spans="2:28">
      <c r="B5954" s="66">
        <v>44810</v>
      </c>
      <c r="D5954" s="68" t="s">
        <v>50</v>
      </c>
      <c r="E5954" s="70" t="s">
        <v>82</v>
      </c>
      <c r="F5954" s="4" t="s">
        <v>2401</v>
      </c>
      <c r="G5954" s="67">
        <v>44811</v>
      </c>
      <c r="H5954" s="67">
        <v>44826</v>
      </c>
      <c r="I5954" s="71">
        <f t="shared" si="323"/>
        <v>15</v>
      </c>
      <c r="J5954" s="72" t="s">
        <v>516</v>
      </c>
      <c r="K5954" s="72" t="s">
        <v>332</v>
      </c>
      <c r="L5954" s="73">
        <v>1</v>
      </c>
      <c r="M5954" s="73" t="s">
        <v>91</v>
      </c>
      <c r="N5954" s="68" t="str">
        <f>VLOOKUP(K5954,[1]人員授權表!D$3:G$249,4,0)</f>
        <v>有機</v>
      </c>
      <c r="O5954" s="70" t="str">
        <f>IF(J5954=[1]人員授權表!$C$85,"Casper李羿勳",IF(J5954=[1]人員授權表!$C$188,"Iring陳俊明",IF(J5954=[1]人員授權表!$C$189,"Brian陳泓霖",VLOOKUP(K5954,[1]人員授權表!D$2:E$249,2,FALSE))))</f>
        <v>Lucy黃詩婷</v>
      </c>
      <c r="P5954" s="67">
        <f t="shared" si="325"/>
        <v>44824</v>
      </c>
      <c r="Q5954" s="75" t="str">
        <f t="shared" si="324"/>
        <v>週二</v>
      </c>
      <c r="R5954" s="80">
        <v>44823</v>
      </c>
      <c r="AA5954" s="102">
        <v>15</v>
      </c>
      <c r="AB5954" s="103" t="s">
        <v>1955</v>
      </c>
    </row>
    <row r="5955" spans="2:28">
      <c r="B5955" s="66">
        <v>44810</v>
      </c>
      <c r="D5955" s="68" t="s">
        <v>50</v>
      </c>
      <c r="E5955" s="70" t="s">
        <v>82</v>
      </c>
      <c r="F5955" s="4" t="s">
        <v>2401</v>
      </c>
      <c r="G5955" s="67">
        <v>44811</v>
      </c>
      <c r="H5955" s="67">
        <v>44826</v>
      </c>
      <c r="I5955" s="71">
        <f t="shared" si="323"/>
        <v>15</v>
      </c>
      <c r="J5955" s="72" t="s">
        <v>281</v>
      </c>
      <c r="K5955" s="72" t="s">
        <v>282</v>
      </c>
      <c r="L5955" s="73">
        <v>1</v>
      </c>
      <c r="M5955" s="73" t="s">
        <v>91</v>
      </c>
      <c r="N5955" s="68" t="str">
        <f>VLOOKUP(K5955,[1]人員授權表!D$3:G$249,4,0)</f>
        <v>有機</v>
      </c>
      <c r="O5955" s="70" t="str">
        <f>IF(J5955=[1]人員授權表!$C$85,"Casper李羿勳",IF(J5955=[1]人員授權表!$C$188,"Iring陳俊明",IF(J5955=[1]人員授權表!$C$189,"Brian陳泓霖",VLOOKUP(K5955,[1]人員授權表!D$2:E$249,2,FALSE))))</f>
        <v>Marco陳鴻鈞</v>
      </c>
      <c r="P5955" s="67">
        <f t="shared" si="325"/>
        <v>44824</v>
      </c>
      <c r="Q5955" s="75" t="str">
        <f t="shared" si="324"/>
        <v>週二</v>
      </c>
      <c r="R5955" s="80">
        <v>44819</v>
      </c>
      <c r="AA5955" s="102">
        <v>15</v>
      </c>
      <c r="AB5955" s="103" t="s">
        <v>1955</v>
      </c>
    </row>
    <row r="5956" spans="2:28">
      <c r="B5956" s="66">
        <v>44810</v>
      </c>
      <c r="D5956" s="68" t="s">
        <v>50</v>
      </c>
      <c r="E5956" s="70" t="s">
        <v>82</v>
      </c>
      <c r="F5956" s="4" t="s">
        <v>2402</v>
      </c>
      <c r="G5956" s="67">
        <v>44811</v>
      </c>
      <c r="H5956" s="67">
        <v>44826</v>
      </c>
      <c r="I5956" s="71">
        <f t="shared" si="323"/>
        <v>15</v>
      </c>
      <c r="J5956" s="72" t="s">
        <v>125</v>
      </c>
      <c r="K5956" s="72" t="s">
        <v>144</v>
      </c>
      <c r="L5956" s="73">
        <v>1</v>
      </c>
      <c r="M5956" s="73" t="s">
        <v>91</v>
      </c>
      <c r="N5956" s="68" t="str">
        <f>VLOOKUP(K5956,[1]人員授權表!D$3:G$249,4,0)</f>
        <v>有機</v>
      </c>
      <c r="O5956" s="70" t="str">
        <f>IF(J5956=[1]人員授權表!$C$85,"Casper李羿勳",IF(J5956=[1]人員授權表!$C$188,"Iring陳俊明",IF(J5956=[1]人員授權表!$C$189,"Brian陳泓霖",VLOOKUP(K5956,[1]人員授權表!D$2:E$249,2,FALSE))))</f>
        <v>Lucy黃詩婷</v>
      </c>
      <c r="P5956" s="67">
        <f t="shared" si="325"/>
        <v>44824</v>
      </c>
      <c r="Q5956" s="75" t="str">
        <f t="shared" si="324"/>
        <v>週二</v>
      </c>
      <c r="R5956" s="80">
        <v>44823</v>
      </c>
      <c r="AA5956" s="102">
        <v>15</v>
      </c>
      <c r="AB5956" s="103" t="s">
        <v>1955</v>
      </c>
    </row>
    <row r="5957" spans="2:28">
      <c r="B5957" s="66">
        <v>44810</v>
      </c>
      <c r="D5957" s="68" t="s">
        <v>50</v>
      </c>
      <c r="E5957" s="70" t="s">
        <v>82</v>
      </c>
      <c r="F5957" s="4" t="s">
        <v>2402</v>
      </c>
      <c r="G5957" s="67">
        <v>44811</v>
      </c>
      <c r="H5957" s="67">
        <v>44826</v>
      </c>
      <c r="I5957" s="71">
        <f t="shared" si="323"/>
        <v>15</v>
      </c>
      <c r="J5957" s="72" t="s">
        <v>516</v>
      </c>
      <c r="K5957" s="72" t="s">
        <v>332</v>
      </c>
      <c r="L5957" s="73">
        <v>1</v>
      </c>
      <c r="M5957" s="73" t="s">
        <v>91</v>
      </c>
      <c r="N5957" s="68" t="str">
        <f>VLOOKUP(K5957,[1]人員授權表!D$3:G$249,4,0)</f>
        <v>有機</v>
      </c>
      <c r="O5957" s="70" t="str">
        <f>IF(J5957=[1]人員授權表!$C$85,"Casper李羿勳",IF(J5957=[1]人員授權表!$C$188,"Iring陳俊明",IF(J5957=[1]人員授權表!$C$189,"Brian陳泓霖",VLOOKUP(K5957,[1]人員授權表!D$2:E$249,2,FALSE))))</f>
        <v>Lucy黃詩婷</v>
      </c>
      <c r="P5957" s="67">
        <f t="shared" si="325"/>
        <v>44824</v>
      </c>
      <c r="Q5957" s="75" t="str">
        <f t="shared" si="324"/>
        <v>週二</v>
      </c>
      <c r="R5957" s="80">
        <v>44823</v>
      </c>
      <c r="AA5957" s="102">
        <v>15</v>
      </c>
      <c r="AB5957" s="103" t="s">
        <v>1955</v>
      </c>
    </row>
    <row r="5958" spans="2:28">
      <c r="B5958" s="66">
        <v>44810</v>
      </c>
      <c r="D5958" s="68" t="s">
        <v>50</v>
      </c>
      <c r="E5958" s="70" t="s">
        <v>82</v>
      </c>
      <c r="F5958" s="4" t="s">
        <v>2402</v>
      </c>
      <c r="G5958" s="67">
        <v>44811</v>
      </c>
      <c r="H5958" s="67">
        <v>44826</v>
      </c>
      <c r="I5958" s="71">
        <f t="shared" si="323"/>
        <v>15</v>
      </c>
      <c r="J5958" s="72" t="s">
        <v>281</v>
      </c>
      <c r="K5958" s="72" t="s">
        <v>282</v>
      </c>
      <c r="L5958" s="73">
        <v>1</v>
      </c>
      <c r="M5958" s="73" t="s">
        <v>91</v>
      </c>
      <c r="N5958" s="68" t="str">
        <f>VLOOKUP(K5958,[1]人員授權表!D$3:G$249,4,0)</f>
        <v>有機</v>
      </c>
      <c r="O5958" s="70" t="str">
        <f>IF(J5958=[1]人員授權表!$C$85,"Casper李羿勳",IF(J5958=[1]人員授權表!$C$188,"Iring陳俊明",IF(J5958=[1]人員授權表!$C$189,"Brian陳泓霖",VLOOKUP(K5958,[1]人員授權表!D$2:E$249,2,FALSE))))</f>
        <v>Marco陳鴻鈞</v>
      </c>
      <c r="P5958" s="67">
        <f t="shared" si="325"/>
        <v>44824</v>
      </c>
      <c r="Q5958" s="75" t="str">
        <f t="shared" si="324"/>
        <v>週二</v>
      </c>
      <c r="R5958" s="80">
        <v>44819</v>
      </c>
      <c r="AA5958" s="102">
        <v>15</v>
      </c>
      <c r="AB5958" s="103" t="s">
        <v>1955</v>
      </c>
    </row>
    <row r="5959" spans="2:28">
      <c r="B5959" s="66">
        <v>44803</v>
      </c>
      <c r="C5959" s="67">
        <v>44816</v>
      </c>
      <c r="D5959" s="68" t="s">
        <v>50</v>
      </c>
      <c r="E5959" s="70" t="s">
        <v>51</v>
      </c>
      <c r="F5959" s="4" t="s">
        <v>2403</v>
      </c>
      <c r="G5959" s="67">
        <v>44809</v>
      </c>
      <c r="H5959" s="101">
        <v>44827</v>
      </c>
      <c r="I5959" s="71">
        <f t="shared" ref="I5959:I6022" si="326">_xlfn.DAYS(H5959,G5959)</f>
        <v>18</v>
      </c>
      <c r="J5959" s="72" t="s">
        <v>350</v>
      </c>
      <c r="K5959" s="72" t="s">
        <v>250</v>
      </c>
      <c r="L5959" s="73">
        <v>2</v>
      </c>
      <c r="M5959" s="73" t="s">
        <v>91</v>
      </c>
      <c r="N5959" s="68" t="str">
        <f>VLOOKUP(K5959,[1]人員授權表!D$3:G$249,4,0)</f>
        <v>有機</v>
      </c>
      <c r="O5959" s="70" t="str">
        <f>IF(J5959=[1]人員授權表!$C$85,"Casper李羿勳",IF(J5959=[1]人員授權表!$C$188,"Iring陳俊明",IF(J5959=[1]人員授權表!$C$189,"Brian陳泓霖",VLOOKUP(K5959,[1]人員授權表!D$2:E$249,2,FALSE))))</f>
        <v>Marco陳鴻鈞</v>
      </c>
      <c r="P5959" s="67">
        <f t="shared" si="325"/>
        <v>44825</v>
      </c>
      <c r="Q5959" s="75" t="str">
        <f t="shared" ref="Q5959:Q6022" si="327">TEXT(P5959,"aaa")</f>
        <v>週三</v>
      </c>
      <c r="R5959" s="80">
        <v>44820</v>
      </c>
      <c r="AA5959" s="1"/>
    </row>
    <row r="5960" spans="2:28">
      <c r="B5960" s="66">
        <v>44803</v>
      </c>
      <c r="C5960" s="67">
        <v>44816</v>
      </c>
      <c r="D5960" s="68" t="s">
        <v>50</v>
      </c>
      <c r="E5960" s="70" t="s">
        <v>51</v>
      </c>
      <c r="F5960" s="4" t="s">
        <v>2403</v>
      </c>
      <c r="G5960" s="67">
        <v>44809</v>
      </c>
      <c r="H5960" s="101">
        <v>44827</v>
      </c>
      <c r="I5960" s="71">
        <f t="shared" si="326"/>
        <v>18</v>
      </c>
      <c r="J5960" s="72" t="s">
        <v>240</v>
      </c>
      <c r="K5960" s="72" t="s">
        <v>248</v>
      </c>
      <c r="L5960" s="73">
        <v>2</v>
      </c>
      <c r="M5960" s="73" t="s">
        <v>91</v>
      </c>
      <c r="N5960" s="68" t="str">
        <f>VLOOKUP(K5960,[1]人員授權表!D$3:G$249,4,0)</f>
        <v>有機</v>
      </c>
      <c r="O5960" s="70" t="str">
        <f>IF(J5960=[1]人員授權表!$C$85,"Casper李羿勳",IF(J5960=[1]人員授權表!$C$188,"Iring陳俊明",IF(J5960=[1]人員授權表!$C$189,"Brian陳泓霖",VLOOKUP(K5960,[1]人員授權表!D$2:E$249,2,FALSE))))</f>
        <v>Marco陳鴻鈞</v>
      </c>
      <c r="P5960" s="67">
        <f t="shared" si="325"/>
        <v>44825</v>
      </c>
      <c r="Q5960" s="75" t="str">
        <f t="shared" si="327"/>
        <v>週三</v>
      </c>
      <c r="R5960" s="80">
        <v>44819</v>
      </c>
      <c r="AA5960" s="1"/>
    </row>
    <row r="5961" spans="2:28">
      <c r="B5961" s="66">
        <v>44804</v>
      </c>
      <c r="C5961" s="67">
        <v>44816</v>
      </c>
      <c r="D5961" s="68" t="s">
        <v>50</v>
      </c>
      <c r="E5961" s="70" t="s">
        <v>51</v>
      </c>
      <c r="F5961" s="4" t="s">
        <v>2403</v>
      </c>
      <c r="G5961" s="67">
        <v>44809</v>
      </c>
      <c r="H5961" s="67">
        <v>44827</v>
      </c>
      <c r="I5961" s="71">
        <f t="shared" si="326"/>
        <v>18</v>
      </c>
      <c r="J5961" s="98" t="s">
        <v>249</v>
      </c>
      <c r="K5961" s="98" t="s">
        <v>1263</v>
      </c>
      <c r="L5961" s="110">
        <v>1</v>
      </c>
      <c r="M5961" s="73" t="s">
        <v>91</v>
      </c>
      <c r="N5961" s="68" t="str">
        <f>VLOOKUP(K5961,[1]人員授權表!D$3:G$249,4,0)</f>
        <v>有機</v>
      </c>
      <c r="O5961" s="70" t="str">
        <f>IF(J5961=[1]人員授權表!$C$85,"Casper李羿勳",IF(J5961=[1]人員授權表!$C$188,"Iring陳俊明",IF(J5961=[1]人員授權表!$C$189,"Brian陳泓霖",VLOOKUP(K5961,[1]人員授權表!D$2:E$249,2,FALSE))))</f>
        <v>Marco陳鴻鈞</v>
      </c>
      <c r="P5961" s="67">
        <f t="shared" si="325"/>
        <v>44825</v>
      </c>
      <c r="Q5961" s="75" t="str">
        <f t="shared" si="327"/>
        <v>週三</v>
      </c>
      <c r="R5961" s="80">
        <v>44820</v>
      </c>
      <c r="AA5961" s="1"/>
    </row>
    <row r="5962" spans="2:28">
      <c r="B5962" s="66">
        <v>44804</v>
      </c>
      <c r="C5962" s="67">
        <v>44816</v>
      </c>
      <c r="D5962" s="68" t="s">
        <v>50</v>
      </c>
      <c r="E5962" s="70" t="s">
        <v>51</v>
      </c>
      <c r="F5962" s="4" t="s">
        <v>2403</v>
      </c>
      <c r="G5962" s="67">
        <v>44809</v>
      </c>
      <c r="H5962" s="67">
        <v>44827</v>
      </c>
      <c r="I5962" s="71">
        <f t="shared" si="326"/>
        <v>18</v>
      </c>
      <c r="J5962" s="98" t="s">
        <v>1930</v>
      </c>
      <c r="K5962" s="98" t="s">
        <v>250</v>
      </c>
      <c r="L5962" s="110">
        <v>1</v>
      </c>
      <c r="M5962" s="73" t="s">
        <v>91</v>
      </c>
      <c r="N5962" s="68" t="str">
        <f>VLOOKUP(K5962,[1]人員授權表!D$3:G$249,4,0)</f>
        <v>有機</v>
      </c>
      <c r="O5962" s="70" t="str">
        <f>IF(J5962=[1]人員授權表!$C$85,"Casper李羿勳",IF(J5962=[1]人員授權表!$C$188,"Iring陳俊明",IF(J5962=[1]人員授權表!$C$189,"Brian陳泓霖",VLOOKUP(K5962,[1]人員授權表!D$2:E$249,2,FALSE))))</f>
        <v>Marco陳鴻鈞</v>
      </c>
      <c r="P5962" s="67">
        <f t="shared" si="325"/>
        <v>44825</v>
      </c>
      <c r="Q5962" s="75" t="str">
        <f t="shared" si="327"/>
        <v>週三</v>
      </c>
      <c r="R5962" s="80">
        <v>44820</v>
      </c>
      <c r="AA5962" s="1"/>
    </row>
    <row r="5963" spans="2:28">
      <c r="B5963" s="66">
        <v>44804</v>
      </c>
      <c r="D5963" s="68" t="s">
        <v>50</v>
      </c>
      <c r="E5963" s="70" t="s">
        <v>51</v>
      </c>
      <c r="F5963" s="4" t="s">
        <v>2404</v>
      </c>
      <c r="G5963" s="67">
        <v>44809</v>
      </c>
      <c r="H5963" s="67">
        <v>44827</v>
      </c>
      <c r="I5963" s="71">
        <f t="shared" si="326"/>
        <v>18</v>
      </c>
      <c r="J5963" s="72" t="s">
        <v>60</v>
      </c>
      <c r="K5963" s="72" t="s">
        <v>61</v>
      </c>
      <c r="L5963" s="73">
        <v>1</v>
      </c>
      <c r="M5963" s="73" t="s">
        <v>91</v>
      </c>
      <c r="N5963" s="68" t="str">
        <f>VLOOKUP(K5963,[1]人員授權表!D$3:G$249,4,0)</f>
        <v>有機</v>
      </c>
      <c r="O5963" s="70" t="str">
        <f>IF(J5963=[1]人員授權表!$C$85,"Casper李羿勳",IF(J5963=[1]人員授權表!$C$188,"Iring陳俊明",IF(J5963=[1]人員授權表!$C$189,"Brian陳泓霖",VLOOKUP(K5963,[1]人員授權表!D$2:E$249,2,FALSE))))</f>
        <v>Marco陳鴻鈞</v>
      </c>
      <c r="P5963" s="67">
        <f t="shared" si="325"/>
        <v>44825</v>
      </c>
      <c r="Q5963" s="75" t="str">
        <f t="shared" si="327"/>
        <v>週三</v>
      </c>
      <c r="R5963" s="80">
        <v>44819</v>
      </c>
      <c r="AA5963" s="1"/>
    </row>
    <row r="5964" spans="2:28">
      <c r="B5964" s="66">
        <v>44804</v>
      </c>
      <c r="D5964" s="68" t="s">
        <v>50</v>
      </c>
      <c r="E5964" s="70" t="s">
        <v>51</v>
      </c>
      <c r="F5964" s="4" t="s">
        <v>2405</v>
      </c>
      <c r="G5964" s="67">
        <v>44809</v>
      </c>
      <c r="H5964" s="67">
        <v>44827</v>
      </c>
      <c r="I5964" s="71">
        <f t="shared" si="326"/>
        <v>18</v>
      </c>
      <c r="J5964" s="72" t="s">
        <v>60</v>
      </c>
      <c r="K5964" s="72" t="s">
        <v>61</v>
      </c>
      <c r="L5964" s="73">
        <v>2</v>
      </c>
      <c r="M5964" s="73" t="s">
        <v>91</v>
      </c>
      <c r="N5964" s="68" t="str">
        <f>VLOOKUP(K5964,[1]人員授權表!D$3:G$249,4,0)</f>
        <v>有機</v>
      </c>
      <c r="O5964" s="70" t="str">
        <f>IF(J5964=[1]人員授權表!$C$85,"Casper李羿勳",IF(J5964=[1]人員授權表!$C$188,"Iring陳俊明",IF(J5964=[1]人員授權表!$C$189,"Brian陳泓霖",VLOOKUP(K5964,[1]人員授權表!D$2:E$249,2,FALSE))))</f>
        <v>Marco陳鴻鈞</v>
      </c>
      <c r="P5964" s="67">
        <f t="shared" si="325"/>
        <v>44825</v>
      </c>
      <c r="Q5964" s="75" t="str">
        <f t="shared" si="327"/>
        <v>週三</v>
      </c>
      <c r="R5964" s="80">
        <v>44819</v>
      </c>
      <c r="AA5964" s="1"/>
    </row>
    <row r="5965" spans="2:28">
      <c r="B5965" s="66">
        <v>44804</v>
      </c>
      <c r="D5965" s="68" t="s">
        <v>50</v>
      </c>
      <c r="E5965" s="70" t="s">
        <v>51</v>
      </c>
      <c r="F5965" s="4" t="s">
        <v>2406</v>
      </c>
      <c r="G5965" s="67">
        <v>44810</v>
      </c>
      <c r="H5965" s="67">
        <v>44827</v>
      </c>
      <c r="I5965" s="71">
        <f t="shared" si="326"/>
        <v>17</v>
      </c>
      <c r="J5965" s="72" t="s">
        <v>60</v>
      </c>
      <c r="K5965" s="72" t="s">
        <v>61</v>
      </c>
      <c r="L5965" s="73">
        <v>5</v>
      </c>
      <c r="M5965" s="73" t="s">
        <v>91</v>
      </c>
      <c r="N5965" s="68" t="str">
        <f>VLOOKUP(K5965,[1]人員授權表!D$3:G$249,4,0)</f>
        <v>有機</v>
      </c>
      <c r="O5965" s="70" t="str">
        <f>IF(J5965=[1]人員授權表!$C$85,"Casper李羿勳",IF(J5965=[1]人員授權表!$C$188,"Iring陳俊明",IF(J5965=[1]人員授權表!$C$189,"Brian陳泓霖",VLOOKUP(K5965,[1]人員授權表!D$2:E$249,2,FALSE))))</f>
        <v>Marco陳鴻鈞</v>
      </c>
      <c r="P5965" s="67">
        <f t="shared" si="325"/>
        <v>44825</v>
      </c>
      <c r="Q5965" s="75" t="str">
        <f t="shared" si="327"/>
        <v>週三</v>
      </c>
      <c r="R5965" s="80">
        <v>44819</v>
      </c>
      <c r="AA5965" s="1"/>
    </row>
    <row r="5966" spans="2:28">
      <c r="B5966" s="66">
        <v>44804</v>
      </c>
      <c r="D5966" s="68" t="s">
        <v>50</v>
      </c>
      <c r="E5966" s="70" t="s">
        <v>51</v>
      </c>
      <c r="F5966" s="4" t="s">
        <v>2406</v>
      </c>
      <c r="G5966" s="67">
        <v>44810</v>
      </c>
      <c r="H5966" s="67">
        <v>44827</v>
      </c>
      <c r="I5966" s="71">
        <f t="shared" si="326"/>
        <v>17</v>
      </c>
      <c r="J5966" s="72" t="s">
        <v>53</v>
      </c>
      <c r="K5966" s="72" t="s">
        <v>1713</v>
      </c>
      <c r="L5966" s="73">
        <v>2</v>
      </c>
      <c r="M5966" s="73" t="s">
        <v>91</v>
      </c>
      <c r="N5966" s="68" t="str">
        <f>VLOOKUP(K5966,[1]人員授權表!D$3:G$249,4,0)</f>
        <v>有機</v>
      </c>
      <c r="O5966" s="70" t="str">
        <f>IF(J5966=[1]人員授權表!$C$85,"Casper李羿勳",IF(J5966=[1]人員授權表!$C$188,"Iring陳俊明",IF(J5966=[1]人員授權表!$C$189,"Brian陳泓霖",VLOOKUP(K5966,[1]人員授權表!D$2:E$249,2,FALSE))))</f>
        <v>Marco陳鴻鈞</v>
      </c>
      <c r="P5966" s="67">
        <f t="shared" si="325"/>
        <v>44825</v>
      </c>
      <c r="Q5966" s="75" t="str">
        <f t="shared" si="327"/>
        <v>週三</v>
      </c>
      <c r="R5966" s="80">
        <v>44819</v>
      </c>
      <c r="AA5966" s="1"/>
    </row>
    <row r="5967" spans="2:28">
      <c r="B5967" s="66">
        <v>44804</v>
      </c>
      <c r="D5967" s="68" t="s">
        <v>50</v>
      </c>
      <c r="E5967" s="70" t="s">
        <v>51</v>
      </c>
      <c r="F5967" s="4" t="s">
        <v>2406</v>
      </c>
      <c r="G5967" s="67">
        <v>44810</v>
      </c>
      <c r="H5967" s="67">
        <v>44827</v>
      </c>
      <c r="I5967" s="71">
        <f t="shared" si="326"/>
        <v>17</v>
      </c>
      <c r="J5967" s="72" t="s">
        <v>891</v>
      </c>
      <c r="K5967" s="72" t="s">
        <v>617</v>
      </c>
      <c r="L5967" s="73">
        <v>1</v>
      </c>
      <c r="M5967" s="73" t="s">
        <v>91</v>
      </c>
      <c r="N5967" s="68" t="str">
        <f>VLOOKUP(K5967,[1]人員授權表!D$3:G$249,4,0)</f>
        <v>有機</v>
      </c>
      <c r="O5967" s="70" t="str">
        <f>IF(J5967=[1]人員授權表!$C$85,"Casper李羿勳",IF(J5967=[1]人員授權表!$C$188,"Iring陳俊明",IF(J5967=[1]人員授權表!$C$189,"Brian陳泓霖",VLOOKUP(K5967,[1]人員授權表!D$2:E$249,2,FALSE))))</f>
        <v>Casper李羿勳</v>
      </c>
      <c r="P5967" s="67">
        <f t="shared" si="325"/>
        <v>44825</v>
      </c>
      <c r="Q5967" s="75" t="str">
        <f t="shared" si="327"/>
        <v>週三</v>
      </c>
      <c r="R5967" s="80">
        <v>44826</v>
      </c>
      <c r="W5967" s="70">
        <v>1</v>
      </c>
      <c r="Z5967" s="79" t="s">
        <v>2407</v>
      </c>
      <c r="AA5967" s="1"/>
    </row>
    <row r="5968" spans="2:28">
      <c r="B5968" s="66">
        <v>44804</v>
      </c>
      <c r="D5968" s="68" t="s">
        <v>50</v>
      </c>
      <c r="E5968" s="70" t="s">
        <v>51</v>
      </c>
      <c r="F5968" s="4" t="s">
        <v>2408</v>
      </c>
      <c r="G5968" s="67">
        <v>44810</v>
      </c>
      <c r="H5968" s="67">
        <v>44827</v>
      </c>
      <c r="I5968" s="71">
        <f t="shared" si="326"/>
        <v>17</v>
      </c>
      <c r="J5968" s="72" t="s">
        <v>60</v>
      </c>
      <c r="K5968" s="72" t="s">
        <v>61</v>
      </c>
      <c r="L5968" s="73">
        <v>2</v>
      </c>
      <c r="M5968" s="73" t="s">
        <v>91</v>
      </c>
      <c r="N5968" s="68" t="str">
        <f>VLOOKUP(K5968,[1]人員授權表!D$3:G$249,4,0)</f>
        <v>有機</v>
      </c>
      <c r="O5968" s="70" t="str">
        <f>IF(J5968=[1]人員授權表!$C$85,"Casper李羿勳",IF(J5968=[1]人員授權表!$C$188,"Iring陳俊明",IF(J5968=[1]人員授權表!$C$189,"Brian陳泓霖",VLOOKUP(K5968,[1]人員授權表!D$2:E$249,2,FALSE))))</f>
        <v>Marco陳鴻鈞</v>
      </c>
      <c r="P5968" s="67">
        <f t="shared" si="325"/>
        <v>44825</v>
      </c>
      <c r="Q5968" s="75" t="str">
        <f t="shared" si="327"/>
        <v>週三</v>
      </c>
      <c r="R5968" s="80">
        <v>44823</v>
      </c>
      <c r="AA5968" s="1"/>
    </row>
    <row r="5969" spans="2:28">
      <c r="B5969" s="66">
        <v>44804</v>
      </c>
      <c r="D5969" s="68" t="s">
        <v>50</v>
      </c>
      <c r="E5969" s="70" t="s">
        <v>51</v>
      </c>
      <c r="F5969" s="4" t="s">
        <v>2409</v>
      </c>
      <c r="G5969" s="67">
        <v>44810</v>
      </c>
      <c r="H5969" s="67">
        <v>44827</v>
      </c>
      <c r="I5969" s="71">
        <f t="shared" si="326"/>
        <v>17</v>
      </c>
      <c r="J5969" s="72" t="s">
        <v>53</v>
      </c>
      <c r="K5969" s="72" t="s">
        <v>1713</v>
      </c>
      <c r="L5969" s="73">
        <v>1</v>
      </c>
      <c r="M5969" s="73" t="s">
        <v>91</v>
      </c>
      <c r="N5969" s="68" t="str">
        <f>VLOOKUP(K5969,[1]人員授權表!D$3:G$249,4,0)</f>
        <v>有機</v>
      </c>
      <c r="O5969" s="70" t="str">
        <f>IF(J5969=[1]人員授權表!$C$85,"Casper李羿勳",IF(J5969=[1]人員授權表!$C$188,"Iring陳俊明",IF(J5969=[1]人員授權表!$C$189,"Brian陳泓霖",VLOOKUP(K5969,[1]人員授權表!D$2:E$249,2,FALSE))))</f>
        <v>Marco陳鴻鈞</v>
      </c>
      <c r="P5969" s="67">
        <f t="shared" si="325"/>
        <v>44825</v>
      </c>
      <c r="Q5969" s="75" t="str">
        <f t="shared" si="327"/>
        <v>週三</v>
      </c>
      <c r="R5969" s="80">
        <v>44823</v>
      </c>
      <c r="AA5969" s="1"/>
    </row>
    <row r="5970" spans="2:28">
      <c r="B5970" s="66">
        <v>44804</v>
      </c>
      <c r="C5970" s="67">
        <v>44816</v>
      </c>
      <c r="D5970" s="68" t="s">
        <v>50</v>
      </c>
      <c r="E5970" s="70" t="s">
        <v>51</v>
      </c>
      <c r="F5970" s="4" t="s">
        <v>2410</v>
      </c>
      <c r="G5970" s="67">
        <v>44811</v>
      </c>
      <c r="H5970" s="101">
        <v>44827</v>
      </c>
      <c r="I5970" s="71">
        <f t="shared" si="326"/>
        <v>16</v>
      </c>
      <c r="J5970" s="72" t="s">
        <v>350</v>
      </c>
      <c r="K5970" s="72" t="s">
        <v>250</v>
      </c>
      <c r="L5970" s="73">
        <v>1</v>
      </c>
      <c r="M5970" s="73" t="s">
        <v>91</v>
      </c>
      <c r="N5970" s="68" t="str">
        <f>VLOOKUP(K5970,[1]人員授權表!D$3:G$249,4,0)</f>
        <v>有機</v>
      </c>
      <c r="O5970" s="70" t="str">
        <f>IF(J5970=[1]人員授權表!$C$85,"Casper李羿勳",IF(J5970=[1]人員授權表!$C$188,"Iring陳俊明",IF(J5970=[1]人員授權表!$C$189,"Brian陳泓霖",VLOOKUP(K5970,[1]人員授權表!D$2:E$249,2,FALSE))))</f>
        <v>Marco陳鴻鈞</v>
      </c>
      <c r="P5970" s="67">
        <f t="shared" si="325"/>
        <v>44825</v>
      </c>
      <c r="Q5970" s="75" t="str">
        <f t="shared" si="327"/>
        <v>週三</v>
      </c>
      <c r="R5970" s="80">
        <v>44823</v>
      </c>
      <c r="AA5970" s="1"/>
    </row>
    <row r="5971" spans="2:28">
      <c r="B5971" s="66">
        <v>44804</v>
      </c>
      <c r="C5971" s="67">
        <v>44816</v>
      </c>
      <c r="D5971" s="68" t="s">
        <v>50</v>
      </c>
      <c r="E5971" s="70" t="s">
        <v>51</v>
      </c>
      <c r="F5971" s="4" t="s">
        <v>2410</v>
      </c>
      <c r="G5971" s="67">
        <v>44811</v>
      </c>
      <c r="H5971" s="101">
        <v>44827</v>
      </c>
      <c r="I5971" s="71">
        <f t="shared" si="326"/>
        <v>16</v>
      </c>
      <c r="J5971" s="72" t="s">
        <v>60</v>
      </c>
      <c r="K5971" s="72" t="s">
        <v>61</v>
      </c>
      <c r="L5971" s="73">
        <v>1</v>
      </c>
      <c r="M5971" s="73" t="s">
        <v>91</v>
      </c>
      <c r="N5971" s="68" t="str">
        <f>VLOOKUP(K5971,[1]人員授權表!D$3:G$249,4,0)</f>
        <v>有機</v>
      </c>
      <c r="O5971" s="70" t="str">
        <f>IF(J5971=[1]人員授權表!$C$85,"Casper李羿勳",IF(J5971=[1]人員授權表!$C$188,"Iring陳俊明",IF(J5971=[1]人員授權表!$C$189,"Brian陳泓霖",VLOOKUP(K5971,[1]人員授權表!D$2:E$249,2,FALSE))))</f>
        <v>Marco陳鴻鈞</v>
      </c>
      <c r="P5971" s="67">
        <f t="shared" si="325"/>
        <v>44825</v>
      </c>
      <c r="Q5971" s="75" t="str">
        <f t="shared" si="327"/>
        <v>週三</v>
      </c>
      <c r="R5971" s="80">
        <v>44819</v>
      </c>
      <c r="AA5971" s="1"/>
    </row>
    <row r="5972" spans="2:28">
      <c r="B5972" s="66">
        <v>44804</v>
      </c>
      <c r="C5972" s="67">
        <v>44816</v>
      </c>
      <c r="D5972" s="68" t="s">
        <v>50</v>
      </c>
      <c r="E5972" s="70" t="s">
        <v>51</v>
      </c>
      <c r="F5972" s="4" t="s">
        <v>2410</v>
      </c>
      <c r="G5972" s="67">
        <v>44811</v>
      </c>
      <c r="H5972" s="101">
        <v>44827</v>
      </c>
      <c r="I5972" s="71">
        <f t="shared" si="326"/>
        <v>16</v>
      </c>
      <c r="J5972" s="72" t="s">
        <v>353</v>
      </c>
      <c r="K5972" s="72" t="s">
        <v>922</v>
      </c>
      <c r="L5972" s="73">
        <v>1</v>
      </c>
      <c r="M5972" s="73" t="s">
        <v>91</v>
      </c>
      <c r="N5972" s="68" t="str">
        <f>VLOOKUP(K5972,[1]人員授權表!D$3:G$249,4,0)</f>
        <v>有機</v>
      </c>
      <c r="O5972" s="70" t="str">
        <f>IF(J5972=[1]人員授權表!$C$85,"Casper李羿勳",IF(J5972=[1]人員授權表!$C$188,"Iring陳俊明",IF(J5972=[1]人員授權表!$C$189,"Brian陳泓霖",VLOOKUP(K5972,[1]人員授權表!D$2:E$249,2,FALSE))))</f>
        <v>Casper李羿勳</v>
      </c>
      <c r="P5972" s="67">
        <f t="shared" si="325"/>
        <v>44825</v>
      </c>
      <c r="Q5972" s="75" t="str">
        <f t="shared" si="327"/>
        <v>週三</v>
      </c>
      <c r="R5972" s="80">
        <v>44826</v>
      </c>
      <c r="W5972" s="70">
        <v>1</v>
      </c>
      <c r="Z5972" s="79" t="s">
        <v>2407</v>
      </c>
      <c r="AA5972" s="1"/>
    </row>
    <row r="5973" spans="2:28">
      <c r="B5973" s="66">
        <v>44804</v>
      </c>
      <c r="C5973" s="67">
        <v>44812</v>
      </c>
      <c r="D5973" s="68" t="s">
        <v>50</v>
      </c>
      <c r="E5973" s="70" t="s">
        <v>51</v>
      </c>
      <c r="F5973" s="4" t="s">
        <v>2411</v>
      </c>
      <c r="G5973" s="67">
        <v>44811</v>
      </c>
      <c r="H5973" s="101">
        <v>44827</v>
      </c>
      <c r="I5973" s="71">
        <f t="shared" si="326"/>
        <v>16</v>
      </c>
      <c r="J5973" s="72" t="s">
        <v>240</v>
      </c>
      <c r="K5973" s="98" t="s">
        <v>248</v>
      </c>
      <c r="L5973" s="73">
        <v>1</v>
      </c>
      <c r="M5973" s="73" t="s">
        <v>91</v>
      </c>
      <c r="N5973" s="68" t="str">
        <f>VLOOKUP(K5973,[1]人員授權表!D$3:G$249,4,0)</f>
        <v>有機</v>
      </c>
      <c r="O5973" s="70" t="str">
        <f>IF(J5973=[1]人員授權表!$C$85,"Casper李羿勳",IF(J5973=[1]人員授權表!$C$188,"Iring陳俊明",IF(J5973=[1]人員授權表!$C$189,"Brian陳泓霖",VLOOKUP(K5973,[1]人員授權表!D$2:E$249,2,FALSE))))</f>
        <v>Marco陳鴻鈞</v>
      </c>
      <c r="P5973" s="67">
        <f t="shared" si="325"/>
        <v>44825</v>
      </c>
      <c r="Q5973" s="75" t="str">
        <f t="shared" si="327"/>
        <v>週三</v>
      </c>
      <c r="R5973" s="80">
        <v>44819</v>
      </c>
      <c r="AA5973" s="1"/>
    </row>
    <row r="5974" spans="2:28">
      <c r="B5974" s="66">
        <v>44804</v>
      </c>
      <c r="C5974" s="67">
        <v>44812</v>
      </c>
      <c r="D5974" s="68" t="s">
        <v>50</v>
      </c>
      <c r="E5974" s="70" t="s">
        <v>51</v>
      </c>
      <c r="F5974" s="4" t="s">
        <v>2411</v>
      </c>
      <c r="G5974" s="67">
        <v>44811</v>
      </c>
      <c r="H5974" s="101">
        <v>44827</v>
      </c>
      <c r="I5974" s="71">
        <f t="shared" si="326"/>
        <v>16</v>
      </c>
      <c r="J5974" s="72" t="s">
        <v>60</v>
      </c>
      <c r="K5974" s="72" t="s">
        <v>61</v>
      </c>
      <c r="L5974" s="73">
        <v>2</v>
      </c>
      <c r="M5974" s="73" t="s">
        <v>91</v>
      </c>
      <c r="N5974" s="68" t="str">
        <f>VLOOKUP(K5974,[1]人員授權表!D$3:G$249,4,0)</f>
        <v>有機</v>
      </c>
      <c r="O5974" s="70" t="str">
        <f>IF(J5974=[1]人員授權表!$C$85,"Casper李羿勳",IF(J5974=[1]人員授權表!$C$188,"Iring陳俊明",IF(J5974=[1]人員授權表!$C$189,"Brian陳泓霖",VLOOKUP(K5974,[1]人員授權表!D$2:E$249,2,FALSE))))</f>
        <v>Marco陳鴻鈞</v>
      </c>
      <c r="P5974" s="67">
        <f t="shared" si="325"/>
        <v>44825</v>
      </c>
      <c r="Q5974" s="75" t="str">
        <f t="shared" si="327"/>
        <v>週三</v>
      </c>
      <c r="R5974" s="80">
        <v>44819</v>
      </c>
      <c r="AA5974" s="1"/>
    </row>
    <row r="5975" spans="2:28">
      <c r="B5975" s="66">
        <v>44804</v>
      </c>
      <c r="C5975" s="67">
        <v>44812</v>
      </c>
      <c r="D5975" s="68" t="s">
        <v>50</v>
      </c>
      <c r="E5975" s="70" t="s">
        <v>51</v>
      </c>
      <c r="F5975" s="4" t="s">
        <v>2411</v>
      </c>
      <c r="G5975" s="67">
        <v>44811</v>
      </c>
      <c r="H5975" s="101">
        <v>44827</v>
      </c>
      <c r="I5975" s="71">
        <f t="shared" si="326"/>
        <v>16</v>
      </c>
      <c r="J5975" s="72" t="s">
        <v>66</v>
      </c>
      <c r="K5975" s="72" t="s">
        <v>922</v>
      </c>
      <c r="L5975" s="73">
        <v>2</v>
      </c>
      <c r="M5975" s="73" t="s">
        <v>91</v>
      </c>
      <c r="N5975" s="68" t="str">
        <f>VLOOKUP(K5975,[1]人員授權表!D$3:G$249,4,0)</f>
        <v>有機</v>
      </c>
      <c r="O5975" s="70" t="str">
        <f>IF(J5975=[1]人員授權表!$C$85,"Casper李羿勳",IF(J5975=[1]人員授權表!$C$188,"Iring陳俊明",IF(J5975=[1]人員授權表!$C$189,"Brian陳泓霖",VLOOKUP(K5975,[1]人員授權表!D$2:E$249,2,FALSE))))</f>
        <v>Casper李羿勳</v>
      </c>
      <c r="P5975" s="67">
        <f t="shared" ref="P5975:P6010" si="328">H5975-2</f>
        <v>44825</v>
      </c>
      <c r="Q5975" s="75" t="str">
        <f t="shared" si="327"/>
        <v>週三</v>
      </c>
      <c r="R5975" s="80">
        <v>44826</v>
      </c>
      <c r="W5975" s="70">
        <v>1</v>
      </c>
      <c r="Z5975" s="79" t="s">
        <v>2407</v>
      </c>
      <c r="AA5975" s="1"/>
    </row>
    <row r="5976" spans="2:28">
      <c r="B5976" s="66">
        <v>44804</v>
      </c>
      <c r="C5976" s="67">
        <v>44812</v>
      </c>
      <c r="D5976" s="68" t="s">
        <v>50</v>
      </c>
      <c r="E5976" s="70" t="s">
        <v>51</v>
      </c>
      <c r="F5976" s="4" t="s">
        <v>2411</v>
      </c>
      <c r="G5976" s="67">
        <v>44811</v>
      </c>
      <c r="H5976" s="101">
        <v>44827</v>
      </c>
      <c r="I5976" s="71">
        <f t="shared" si="326"/>
        <v>16</v>
      </c>
      <c r="J5976" s="72" t="s">
        <v>69</v>
      </c>
      <c r="K5976" s="72" t="s">
        <v>70</v>
      </c>
      <c r="L5976" s="73">
        <v>1</v>
      </c>
      <c r="M5976" s="73" t="s">
        <v>91</v>
      </c>
      <c r="N5976" s="68" t="str">
        <f>VLOOKUP(K5976,[1]人員授權表!D$3:G$249,4,0)</f>
        <v>有機</v>
      </c>
      <c r="O5976" s="70" t="str">
        <f>IF(J5976=[1]人員授權表!$C$85,"Casper李羿勳",IF(J5976=[1]人員授權表!$C$188,"Iring陳俊明",IF(J5976=[1]人員授權表!$C$189,"Brian陳泓霖",VLOOKUP(K5976,[1]人員授權表!D$2:E$249,2,FALSE))))</f>
        <v>Casper李羿勳</v>
      </c>
      <c r="P5976" s="67">
        <f t="shared" si="328"/>
        <v>44825</v>
      </c>
      <c r="Q5976" s="75" t="str">
        <f t="shared" si="327"/>
        <v>週三</v>
      </c>
      <c r="R5976" s="80">
        <v>44825</v>
      </c>
      <c r="AA5976" s="1"/>
    </row>
    <row r="5977" spans="2:28">
      <c r="B5977" s="66">
        <v>44804</v>
      </c>
      <c r="C5977" s="67">
        <v>44812</v>
      </c>
      <c r="D5977" s="68" t="s">
        <v>50</v>
      </c>
      <c r="E5977" s="70" t="s">
        <v>51</v>
      </c>
      <c r="F5977" s="4" t="s">
        <v>2411</v>
      </c>
      <c r="G5977" s="67">
        <v>44811</v>
      </c>
      <c r="H5977" s="101">
        <v>44827</v>
      </c>
      <c r="I5977" s="71">
        <f t="shared" si="326"/>
        <v>16</v>
      </c>
      <c r="J5977" s="72" t="s">
        <v>242</v>
      </c>
      <c r="K5977" s="72" t="s">
        <v>241</v>
      </c>
      <c r="L5977" s="73">
        <v>1</v>
      </c>
      <c r="M5977" s="73" t="s">
        <v>91</v>
      </c>
      <c r="N5977" s="68" t="str">
        <f>VLOOKUP(K5977,[1]人員授權表!D$3:G$249,4,0)</f>
        <v>有機</v>
      </c>
      <c r="O5977" s="70" t="str">
        <f>IF(J5977=[1]人員授權表!$C$85,"Casper李羿勳",IF(J5977=[1]人員授權表!$C$188,"Iring陳俊明",IF(J5977=[1]人員授權表!$C$189,"Brian陳泓霖",VLOOKUP(K5977,[1]人員授權表!D$2:E$249,2,FALSE))))</f>
        <v>Casper李羿勳</v>
      </c>
      <c r="P5977" s="67">
        <f t="shared" si="328"/>
        <v>44825</v>
      </c>
      <c r="Q5977" s="75" t="str">
        <f t="shared" si="327"/>
        <v>週三</v>
      </c>
      <c r="R5977" s="80">
        <v>44825</v>
      </c>
      <c r="AA5977" s="1"/>
    </row>
    <row r="5978" spans="2:28">
      <c r="B5978" s="66">
        <v>44804</v>
      </c>
      <c r="C5978" s="67">
        <v>44812</v>
      </c>
      <c r="D5978" s="68" t="s">
        <v>50</v>
      </c>
      <c r="E5978" s="70" t="s">
        <v>51</v>
      </c>
      <c r="F5978" s="4" t="s">
        <v>2412</v>
      </c>
      <c r="G5978" s="67">
        <v>44811</v>
      </c>
      <c r="H5978" s="101">
        <v>44827</v>
      </c>
      <c r="I5978" s="71">
        <f t="shared" si="326"/>
        <v>16</v>
      </c>
      <c r="J5978" s="72" t="s">
        <v>60</v>
      </c>
      <c r="K5978" s="72" t="s">
        <v>61</v>
      </c>
      <c r="L5978" s="73">
        <v>1</v>
      </c>
      <c r="M5978" s="73" t="s">
        <v>91</v>
      </c>
      <c r="N5978" s="68" t="str">
        <f>VLOOKUP(K5978,[1]人員授權表!D$3:G$249,4,0)</f>
        <v>有機</v>
      </c>
      <c r="O5978" s="70" t="str">
        <f>IF(J5978=[1]人員授權表!$C$85,"Casper李羿勳",IF(J5978=[1]人員授權表!$C$188,"Iring陳俊明",IF(J5978=[1]人員授權表!$C$189,"Brian陳泓霖",VLOOKUP(K5978,[1]人員授權表!D$2:E$249,2,FALSE))))</f>
        <v>Marco陳鴻鈞</v>
      </c>
      <c r="P5978" s="67">
        <f t="shared" si="328"/>
        <v>44825</v>
      </c>
      <c r="Q5978" s="75" t="str">
        <f t="shared" si="327"/>
        <v>週三</v>
      </c>
      <c r="R5978" s="80">
        <v>44823</v>
      </c>
      <c r="U5978" s="70">
        <v>1</v>
      </c>
      <c r="Y5978" s="78">
        <v>44825</v>
      </c>
      <c r="Z5978" s="79" t="s">
        <v>2413</v>
      </c>
      <c r="AA5978" s="1"/>
    </row>
    <row r="5979" spans="2:28">
      <c r="B5979" s="66">
        <v>44804</v>
      </c>
      <c r="C5979" s="67">
        <v>44812</v>
      </c>
      <c r="D5979" s="68" t="s">
        <v>50</v>
      </c>
      <c r="E5979" s="70" t="s">
        <v>51</v>
      </c>
      <c r="F5979" s="4" t="s">
        <v>2414</v>
      </c>
      <c r="G5979" s="67">
        <v>44811</v>
      </c>
      <c r="H5979" s="101">
        <v>44827</v>
      </c>
      <c r="I5979" s="71">
        <f t="shared" si="326"/>
        <v>16</v>
      </c>
      <c r="J5979" s="72" t="s">
        <v>616</v>
      </c>
      <c r="K5979" s="72" t="s">
        <v>617</v>
      </c>
      <c r="L5979" s="73">
        <v>2</v>
      </c>
      <c r="M5979" s="73" t="s">
        <v>91</v>
      </c>
      <c r="N5979" s="68" t="str">
        <f>VLOOKUP(K5979,[1]人員授權表!D$3:G$249,4,0)</f>
        <v>有機</v>
      </c>
      <c r="O5979" s="70" t="str">
        <f>IF(J5979=[1]人員授權表!$C$85,"Casper李羿勳",IF(J5979=[1]人員授權表!$C$188,"Iring陳俊明",IF(J5979=[1]人員授權表!$C$189,"Brian陳泓霖",VLOOKUP(K5979,[1]人員授權表!D$2:E$249,2,FALSE))))</f>
        <v>Casper李羿勳</v>
      </c>
      <c r="P5979" s="67">
        <f t="shared" si="328"/>
        <v>44825</v>
      </c>
      <c r="Q5979" s="75" t="str">
        <f t="shared" si="327"/>
        <v>週三</v>
      </c>
      <c r="R5979" s="80">
        <v>44826</v>
      </c>
      <c r="W5979" s="70">
        <v>1</v>
      </c>
      <c r="Z5979" s="79" t="s">
        <v>2407</v>
      </c>
      <c r="AA5979" s="1"/>
    </row>
    <row r="5980" spans="2:28">
      <c r="B5980" s="66">
        <v>44804</v>
      </c>
      <c r="C5980" s="67">
        <v>44812</v>
      </c>
      <c r="D5980" s="68" t="s">
        <v>50</v>
      </c>
      <c r="E5980" s="70" t="s">
        <v>51</v>
      </c>
      <c r="F5980" s="4" t="s">
        <v>2414</v>
      </c>
      <c r="G5980" s="67">
        <v>44811</v>
      </c>
      <c r="H5980" s="101">
        <v>44827</v>
      </c>
      <c r="I5980" s="71">
        <f t="shared" si="326"/>
        <v>16</v>
      </c>
      <c r="J5980" s="72" t="s">
        <v>74</v>
      </c>
      <c r="K5980" s="72" t="s">
        <v>75</v>
      </c>
      <c r="L5980" s="73">
        <v>1</v>
      </c>
      <c r="M5980" s="73" t="s">
        <v>91</v>
      </c>
      <c r="N5980" s="68" t="str">
        <f>VLOOKUP(K5980,[1]人員授權表!D$3:G$249,4,0)</f>
        <v>有機</v>
      </c>
      <c r="O5980" s="70" t="str">
        <f>IF(J5980=[1]人員授權表!$C$85,"Casper李羿勳",IF(J5980=[1]人員授權表!$C$188,"Iring陳俊明",IF(J5980=[1]人員授權表!$C$189,"Brian陳泓霖",VLOOKUP(K5980,[1]人員授權表!D$2:E$249,2,FALSE))))</f>
        <v>Casper李羿勳</v>
      </c>
      <c r="P5980" s="67">
        <f t="shared" si="328"/>
        <v>44825</v>
      </c>
      <c r="Q5980" s="75" t="str">
        <f t="shared" si="327"/>
        <v>週三</v>
      </c>
      <c r="R5980" s="80">
        <v>44826</v>
      </c>
      <c r="U5980" s="70">
        <v>1</v>
      </c>
      <c r="W5980" s="70">
        <v>1</v>
      </c>
      <c r="Y5980" s="78">
        <v>44846</v>
      </c>
      <c r="Z5980" s="79" t="s">
        <v>2415</v>
      </c>
      <c r="AA5980" s="1"/>
    </row>
    <row r="5981" spans="2:28">
      <c r="B5981" s="66">
        <v>44804</v>
      </c>
      <c r="C5981" s="67">
        <v>44812</v>
      </c>
      <c r="D5981" s="68" t="s">
        <v>50</v>
      </c>
      <c r="E5981" s="70" t="s">
        <v>51</v>
      </c>
      <c r="F5981" s="4" t="s">
        <v>2414</v>
      </c>
      <c r="G5981" s="67">
        <v>44811</v>
      </c>
      <c r="H5981" s="101">
        <v>44827</v>
      </c>
      <c r="I5981" s="71">
        <f t="shared" si="326"/>
        <v>16</v>
      </c>
      <c r="J5981" s="72" t="s">
        <v>262</v>
      </c>
      <c r="K5981" s="72" t="s">
        <v>75</v>
      </c>
      <c r="L5981" s="73">
        <v>1</v>
      </c>
      <c r="M5981" s="73" t="s">
        <v>91</v>
      </c>
      <c r="N5981" s="68" t="str">
        <f>VLOOKUP(K5981,[1]人員授權表!D$3:G$249,4,0)</f>
        <v>有機</v>
      </c>
      <c r="O5981" s="70" t="str">
        <f>IF(J5981=[1]人員授權表!$C$85,"Casper李羿勳",IF(J5981=[1]人員授權表!$C$188,"Iring陳俊明",IF(J5981=[1]人員授權表!$C$189,"Brian陳泓霖",VLOOKUP(K5981,[1]人員授權表!D$2:E$249,2,FALSE))))</f>
        <v>Casper李羿勳</v>
      </c>
      <c r="P5981" s="67">
        <f t="shared" si="328"/>
        <v>44825</v>
      </c>
      <c r="Q5981" s="75" t="str">
        <f t="shared" si="327"/>
        <v>週三</v>
      </c>
      <c r="R5981" s="80">
        <v>44826</v>
      </c>
      <c r="U5981" s="70">
        <v>1</v>
      </c>
      <c r="W5981" s="70">
        <v>1</v>
      </c>
      <c r="Y5981" s="78">
        <v>44846</v>
      </c>
      <c r="Z5981" s="79" t="s">
        <v>2415</v>
      </c>
      <c r="AA5981" s="1"/>
    </row>
    <row r="5982" spans="2:28">
      <c r="B5982" s="66">
        <v>44804</v>
      </c>
      <c r="C5982" s="67">
        <v>44812</v>
      </c>
      <c r="D5982" s="68" t="s">
        <v>50</v>
      </c>
      <c r="E5982" s="70" t="s">
        <v>51</v>
      </c>
      <c r="F5982" s="4" t="s">
        <v>2414</v>
      </c>
      <c r="G5982" s="67">
        <v>44811</v>
      </c>
      <c r="H5982" s="101">
        <v>44827</v>
      </c>
      <c r="I5982" s="71">
        <f t="shared" si="326"/>
        <v>16</v>
      </c>
      <c r="J5982" s="72" t="s">
        <v>261</v>
      </c>
      <c r="K5982" s="72" t="s">
        <v>248</v>
      </c>
      <c r="L5982" s="73">
        <v>1</v>
      </c>
      <c r="M5982" s="73" t="s">
        <v>91</v>
      </c>
      <c r="N5982" s="68" t="str">
        <f>VLOOKUP(K5982,[1]人員授權表!D$3:G$249,4,0)</f>
        <v>有機</v>
      </c>
      <c r="O5982" s="70" t="str">
        <f>IF(J5982=[1]人員授權表!$C$85,"Casper李羿勳",IF(J5982=[1]人員授權表!$C$188,"Iring陳俊明",IF(J5982=[1]人員授權表!$C$189,"Brian陳泓霖",VLOOKUP(K5982,[1]人員授權表!D$2:E$249,2,FALSE))))</f>
        <v>Marco陳鴻鈞</v>
      </c>
      <c r="P5982" s="67">
        <f t="shared" si="328"/>
        <v>44825</v>
      </c>
      <c r="Q5982" s="75" t="str">
        <f t="shared" si="327"/>
        <v>週三</v>
      </c>
      <c r="R5982" s="80">
        <v>44819</v>
      </c>
      <c r="AA5982" s="1"/>
    </row>
    <row r="5983" spans="2:28">
      <c r="B5983" s="66">
        <v>44804</v>
      </c>
      <c r="C5983" s="67">
        <v>44812</v>
      </c>
      <c r="D5983" s="68" t="s">
        <v>50</v>
      </c>
      <c r="E5983" s="70" t="s">
        <v>51</v>
      </c>
      <c r="F5983" s="4" t="s">
        <v>2414</v>
      </c>
      <c r="G5983" s="67">
        <v>44811</v>
      </c>
      <c r="H5983" s="101">
        <v>44827</v>
      </c>
      <c r="I5983" s="71">
        <f t="shared" si="326"/>
        <v>16</v>
      </c>
      <c r="J5983" s="72" t="s">
        <v>66</v>
      </c>
      <c r="K5983" s="72" t="s">
        <v>64</v>
      </c>
      <c r="L5983" s="73">
        <v>1</v>
      </c>
      <c r="M5983" s="73" t="s">
        <v>91</v>
      </c>
      <c r="N5983" s="68" t="str">
        <f>VLOOKUP(K5983,[1]人員授權表!D$3:G$249,4,0)</f>
        <v>有機</v>
      </c>
      <c r="O5983" s="70" t="str">
        <f>IF(J5983=[1]人員授權表!$C$85,"Casper李羿勳",IF(J5983=[1]人員授權表!$C$188,"Iring陳俊明",IF(J5983=[1]人員授權表!$C$189,"Brian陳泓霖",VLOOKUP(K5983,[1]人員授權表!D$2:E$249,2,FALSE))))</f>
        <v>Casper李羿勳</v>
      </c>
      <c r="P5983" s="67">
        <f t="shared" si="328"/>
        <v>44825</v>
      </c>
      <c r="Q5983" s="75" t="str">
        <f t="shared" si="327"/>
        <v>週三</v>
      </c>
      <c r="R5983" s="80">
        <v>44826</v>
      </c>
      <c r="W5983" s="70">
        <v>1</v>
      </c>
      <c r="Z5983" s="79" t="s">
        <v>2407</v>
      </c>
      <c r="AA5983" s="1"/>
    </row>
    <row r="5984" spans="2:28">
      <c r="B5984" s="66">
        <v>44816</v>
      </c>
      <c r="D5984" s="68" t="s">
        <v>50</v>
      </c>
      <c r="E5984" s="70" t="s">
        <v>1418</v>
      </c>
      <c r="F5984" s="4" t="s">
        <v>2326</v>
      </c>
      <c r="G5984" s="67">
        <v>44812</v>
      </c>
      <c r="H5984" s="67">
        <v>44827</v>
      </c>
      <c r="I5984" s="71">
        <f t="shared" si="326"/>
        <v>15</v>
      </c>
      <c r="J5984" s="72" t="s">
        <v>133</v>
      </c>
      <c r="K5984" s="72" t="s">
        <v>134</v>
      </c>
      <c r="L5984" s="73">
        <v>1</v>
      </c>
      <c r="M5984" s="73" t="s">
        <v>108</v>
      </c>
      <c r="N5984" s="68" t="str">
        <f>VLOOKUP(K5984,[1]人員授權表!D$3:G$249,4,0)</f>
        <v>無機</v>
      </c>
      <c r="O5984" s="70" t="str">
        <f>IF(J5984=[1]人員授權表!$C$85,"Casper李羿勳",IF(J5984=[1]人員授權表!$C$188,"Iring陳俊明",IF(J5984=[1]人員授權表!$C$189,"Brian陳泓霖",VLOOKUP(K5984,[1]人員授權表!D$2:E$249,2,FALSE))))</f>
        <v>Brian陳泓霖</v>
      </c>
      <c r="P5984" s="67">
        <f t="shared" si="328"/>
        <v>44825</v>
      </c>
      <c r="Q5984" s="75" t="str">
        <f t="shared" si="327"/>
        <v>週三</v>
      </c>
      <c r="R5984" s="80">
        <v>44819</v>
      </c>
      <c r="AA5984" s="102">
        <v>15</v>
      </c>
      <c r="AB5984" s="123" t="s">
        <v>2325</v>
      </c>
    </row>
    <row r="5985" spans="2:28">
      <c r="B5985" s="66">
        <v>44799</v>
      </c>
      <c r="C5985" s="67">
        <v>44805</v>
      </c>
      <c r="D5985" s="68" t="s">
        <v>50</v>
      </c>
      <c r="E5985" s="70" t="s">
        <v>82</v>
      </c>
      <c r="F5985" s="4" t="s">
        <v>2416</v>
      </c>
      <c r="G5985" s="67">
        <v>44802</v>
      </c>
      <c r="H5985" s="101">
        <v>44827</v>
      </c>
      <c r="I5985" s="71">
        <f t="shared" si="326"/>
        <v>25</v>
      </c>
      <c r="J5985" s="72" t="s">
        <v>89</v>
      </c>
      <c r="K5985" s="72" t="s">
        <v>480</v>
      </c>
      <c r="L5985" s="73">
        <v>3</v>
      </c>
      <c r="M5985" s="73" t="s">
        <v>108</v>
      </c>
      <c r="N5985" s="68" t="str">
        <f>VLOOKUP(K5985,[1]人員授權表!D$3:G$249,4,0)</f>
        <v>無機</v>
      </c>
      <c r="O5985" s="70" t="str">
        <f>IF(J5985=[1]人員授權表!$C$85,"Casper李羿勳",IF(J5985=[1]人員授權表!$C$188,"Iring陳俊明",IF(J5985=[1]人員授權表!$C$189,"Brian陳泓霖",VLOOKUP(K5985,[1]人員授權表!D$2:E$249,2,FALSE))))</f>
        <v>Iring陳俊明</v>
      </c>
      <c r="P5985" s="67">
        <f t="shared" si="328"/>
        <v>44825</v>
      </c>
      <c r="Q5985" s="75" t="str">
        <f t="shared" si="327"/>
        <v>週三</v>
      </c>
      <c r="R5985" s="80">
        <v>44810</v>
      </c>
      <c r="AA5985" s="1"/>
    </row>
    <row r="5986" spans="2:28">
      <c r="B5986" s="66">
        <v>44799</v>
      </c>
      <c r="C5986" s="67">
        <v>44805</v>
      </c>
      <c r="D5986" s="68" t="s">
        <v>50</v>
      </c>
      <c r="E5986" s="70" t="s">
        <v>82</v>
      </c>
      <c r="F5986" s="4" t="s">
        <v>2416</v>
      </c>
      <c r="G5986" s="67">
        <v>44802</v>
      </c>
      <c r="H5986" s="101">
        <v>44827</v>
      </c>
      <c r="I5986" s="71">
        <f t="shared" si="326"/>
        <v>25</v>
      </c>
      <c r="J5986" s="72" t="s">
        <v>93</v>
      </c>
      <c r="K5986" s="72" t="s">
        <v>436</v>
      </c>
      <c r="L5986" s="73">
        <v>3</v>
      </c>
      <c r="M5986" s="73" t="s">
        <v>108</v>
      </c>
      <c r="N5986" s="68" t="str">
        <f>VLOOKUP(K5986,[1]人員授權表!D$3:G$249,4,0)</f>
        <v>無機</v>
      </c>
      <c r="O5986" s="70" t="str">
        <f>IF(J5986=[1]人員授權表!$C$85,"Casper李羿勳",IF(J5986=[1]人員授權表!$C$188,"Iring陳俊明",IF(J5986=[1]人員授權表!$C$189,"Brian陳泓霖",VLOOKUP(K5986,[1]人員授權表!D$2:E$249,2,FALSE))))</f>
        <v>Dennis陳汶宏</v>
      </c>
      <c r="P5986" s="67">
        <f t="shared" si="328"/>
        <v>44825</v>
      </c>
      <c r="Q5986" s="75" t="str">
        <f t="shared" si="327"/>
        <v>週三</v>
      </c>
      <c r="R5986" s="80">
        <v>44811</v>
      </c>
      <c r="W5986" s="70">
        <v>1</v>
      </c>
      <c r="Z5986" s="79" t="s">
        <v>2208</v>
      </c>
      <c r="AA5986" s="1"/>
    </row>
    <row r="5987" spans="2:28">
      <c r="B5987" s="66">
        <v>44799</v>
      </c>
      <c r="C5987" s="67">
        <v>44805</v>
      </c>
      <c r="D5987" s="68" t="s">
        <v>50</v>
      </c>
      <c r="E5987" s="70" t="s">
        <v>82</v>
      </c>
      <c r="F5987" s="4" t="s">
        <v>2416</v>
      </c>
      <c r="G5987" s="67">
        <v>44802</v>
      </c>
      <c r="H5987" s="101">
        <v>44827</v>
      </c>
      <c r="I5987" s="71">
        <f t="shared" si="326"/>
        <v>25</v>
      </c>
      <c r="J5987" s="72" t="s">
        <v>102</v>
      </c>
      <c r="K5987" s="72" t="s">
        <v>103</v>
      </c>
      <c r="L5987" s="73">
        <v>3</v>
      </c>
      <c r="M5987" s="73" t="s">
        <v>108</v>
      </c>
      <c r="N5987" s="68" t="str">
        <f>VLOOKUP(K5987,[1]人員授權表!D$3:G$249,4,0)</f>
        <v>無機</v>
      </c>
      <c r="O5987" s="70" t="s">
        <v>99</v>
      </c>
      <c r="P5987" s="67">
        <f t="shared" si="328"/>
        <v>44825</v>
      </c>
      <c r="Q5987" s="75" t="str">
        <f t="shared" si="327"/>
        <v>週三</v>
      </c>
      <c r="R5987" s="80">
        <v>44805</v>
      </c>
      <c r="AA5987" s="1"/>
    </row>
    <row r="5988" spans="2:28">
      <c r="B5988" s="66">
        <v>44799</v>
      </c>
      <c r="C5988" s="67">
        <v>44805</v>
      </c>
      <c r="D5988" s="68" t="s">
        <v>50</v>
      </c>
      <c r="E5988" s="70" t="s">
        <v>82</v>
      </c>
      <c r="F5988" s="4" t="s">
        <v>2416</v>
      </c>
      <c r="G5988" s="67">
        <v>44802</v>
      </c>
      <c r="H5988" s="101">
        <v>44827</v>
      </c>
      <c r="I5988" s="71">
        <f t="shared" si="326"/>
        <v>25</v>
      </c>
      <c r="J5988" s="72" t="s">
        <v>485</v>
      </c>
      <c r="K5988" s="72" t="s">
        <v>337</v>
      </c>
      <c r="L5988" s="73">
        <v>3</v>
      </c>
      <c r="M5988" s="73" t="s">
        <v>108</v>
      </c>
      <c r="N5988" s="68" t="str">
        <f>VLOOKUP(K5988,[1]人員授權表!D$3:G$249,4,0)</f>
        <v>無機</v>
      </c>
      <c r="O5988" s="70" t="str">
        <f>IF(J5988=[1]人員授權表!$C$85,"Casper李羿勳",IF(J5988=[1]人員授權表!$C$188,"Iring陳俊明",IF(J5988=[1]人員授權表!$C$189,"Brian陳泓霖",VLOOKUP(K5988,[1]人員授權表!D$2:E$249,2,FALSE))))</f>
        <v>Iring陳俊明</v>
      </c>
      <c r="P5988" s="67">
        <f t="shared" si="328"/>
        <v>44825</v>
      </c>
      <c r="Q5988" s="75" t="str">
        <f t="shared" si="327"/>
        <v>週三</v>
      </c>
      <c r="R5988" s="80">
        <v>44810</v>
      </c>
      <c r="AA5988" s="1"/>
    </row>
    <row r="5989" spans="2:28">
      <c r="B5989" s="66">
        <v>44805</v>
      </c>
      <c r="D5989" s="68" t="s">
        <v>50</v>
      </c>
      <c r="E5989" s="70" t="s">
        <v>82</v>
      </c>
      <c r="F5989" s="4" t="s">
        <v>2417</v>
      </c>
      <c r="G5989" s="67">
        <v>44802</v>
      </c>
      <c r="H5989" s="101">
        <v>44827</v>
      </c>
      <c r="I5989" s="71">
        <f t="shared" si="326"/>
        <v>25</v>
      </c>
      <c r="J5989" s="72" t="s">
        <v>867</v>
      </c>
      <c r="K5989" s="72" t="s">
        <v>868</v>
      </c>
      <c r="L5989" s="73">
        <v>2</v>
      </c>
      <c r="M5989" s="73" t="s">
        <v>108</v>
      </c>
      <c r="N5989" s="68" t="str">
        <f>VLOOKUP(K5989,[1]人員授權表!D$3:G$249,4,0)</f>
        <v>無機</v>
      </c>
      <c r="O5989" s="70" t="str">
        <f>IF(J5989=[1]人員授權表!$C$85,"Casper李羿勳",IF(J5989=[1]人員授權表!$C$188,"Iring陳俊明",IF(J5989=[1]人員授權表!$C$189,"Brian陳泓霖",VLOOKUP(K5989,[1]人員授權表!D$2:E$249,2,FALSE))))</f>
        <v>Jack劉念忻</v>
      </c>
      <c r="P5989" s="67">
        <f t="shared" si="328"/>
        <v>44825</v>
      </c>
      <c r="Q5989" s="75" t="str">
        <f t="shared" si="327"/>
        <v>週三</v>
      </c>
      <c r="R5989" s="80">
        <v>44810</v>
      </c>
      <c r="AA5989" s="1"/>
    </row>
    <row r="5990" spans="2:28">
      <c r="B5990" s="66">
        <v>44799</v>
      </c>
      <c r="C5990" s="67">
        <v>44804</v>
      </c>
      <c r="D5990" s="68" t="s">
        <v>1251</v>
      </c>
      <c r="E5990" s="89" t="s">
        <v>82</v>
      </c>
      <c r="F5990" s="115" t="s">
        <v>2416</v>
      </c>
      <c r="G5990" s="105">
        <v>44802</v>
      </c>
      <c r="H5990" s="105">
        <v>44827</v>
      </c>
      <c r="I5990" s="71">
        <f t="shared" si="326"/>
        <v>25</v>
      </c>
      <c r="J5990" s="106" t="s">
        <v>867</v>
      </c>
      <c r="K5990" s="106" t="s">
        <v>2418</v>
      </c>
      <c r="L5990" s="100"/>
      <c r="M5990" s="73" t="s">
        <v>108</v>
      </c>
      <c r="N5990" s="107" t="s">
        <v>245</v>
      </c>
      <c r="O5990" s="90" t="s">
        <v>848</v>
      </c>
      <c r="P5990" s="105">
        <f t="shared" si="328"/>
        <v>44825</v>
      </c>
      <c r="Q5990" s="75" t="str">
        <f t="shared" si="327"/>
        <v>週三</v>
      </c>
      <c r="R5990" s="80" t="s">
        <v>3</v>
      </c>
      <c r="AA5990" s="1"/>
    </row>
    <row r="5991" spans="2:28">
      <c r="C5991" s="67">
        <v>44805</v>
      </c>
      <c r="D5991" s="68" t="s">
        <v>50</v>
      </c>
      <c r="E5991" s="70" t="s">
        <v>82</v>
      </c>
      <c r="F5991" s="70" t="s">
        <v>2419</v>
      </c>
      <c r="G5991" s="101">
        <v>44799</v>
      </c>
      <c r="H5991" s="101">
        <v>44827</v>
      </c>
      <c r="I5991" s="71">
        <f t="shared" si="326"/>
        <v>28</v>
      </c>
      <c r="J5991" s="72" t="s">
        <v>139</v>
      </c>
      <c r="K5991" s="72" t="s">
        <v>140</v>
      </c>
      <c r="L5991" s="110">
        <v>14</v>
      </c>
      <c r="M5991" s="73" t="s">
        <v>268</v>
      </c>
      <c r="N5991" s="68" t="str">
        <f>VLOOKUP(K5991,[1]人員授權表!D$3:G$249,4,0)</f>
        <v>無機</v>
      </c>
      <c r="O5991" s="70" t="str">
        <f>IF(J5991=[1]人員授權表!$C$85,"Casper李羿勳",IF(J5991=[1]人員授權表!$C$188,"Iring陳俊明",IF(J5991=[1]人員授權表!$C$189,"Brian陳泓霖",VLOOKUP(K5991,[1]人員授權表!D$2:E$249,2,FALSE))))</f>
        <v>Brian陳泓霖</v>
      </c>
      <c r="P5991" s="67">
        <f t="shared" si="328"/>
        <v>44825</v>
      </c>
      <c r="Q5991" s="75" t="str">
        <f t="shared" si="327"/>
        <v>週三</v>
      </c>
      <c r="R5991" s="80">
        <v>44806</v>
      </c>
      <c r="Z5991" s="79" t="s">
        <v>2420</v>
      </c>
      <c r="AA5991" s="102" t="s">
        <v>2421</v>
      </c>
      <c r="AB5991" s="103" t="s">
        <v>2422</v>
      </c>
    </row>
    <row r="5992" spans="2:28">
      <c r="C5992" s="67">
        <v>44805</v>
      </c>
      <c r="D5992" s="68" t="s">
        <v>50</v>
      </c>
      <c r="E5992" s="70" t="s">
        <v>82</v>
      </c>
      <c r="F5992" s="70" t="s">
        <v>2419</v>
      </c>
      <c r="G5992" s="101">
        <v>44799</v>
      </c>
      <c r="H5992" s="101">
        <v>44827</v>
      </c>
      <c r="I5992" s="71">
        <f t="shared" si="326"/>
        <v>28</v>
      </c>
      <c r="J5992" s="72" t="s">
        <v>269</v>
      </c>
      <c r="K5992" s="72" t="s">
        <v>270</v>
      </c>
      <c r="L5992" s="110">
        <v>14</v>
      </c>
      <c r="M5992" s="73" t="s">
        <v>268</v>
      </c>
      <c r="N5992" s="68" t="str">
        <f>VLOOKUP(K5992,[1]人員授權表!D$3:G$249,4,0)</f>
        <v>無機</v>
      </c>
      <c r="O5992" s="70" t="str">
        <f>IF(J5992=[1]人員授權表!$C$85,"Casper李羿勳",IF(J5992=[1]人員授權表!$C$188,"Iring陳俊明",IF(J5992=[1]人員授權表!$C$189,"Brian陳泓霖",VLOOKUP(K5992,[1]人員授權表!D$2:E$249,2,FALSE))))</f>
        <v>George陳志昇&amp;Vicky游崴涵</v>
      </c>
      <c r="P5992" s="67">
        <f t="shared" si="328"/>
        <v>44825</v>
      </c>
      <c r="Q5992" s="75" t="str">
        <f t="shared" si="327"/>
        <v>週三</v>
      </c>
      <c r="R5992" s="80">
        <v>44805</v>
      </c>
      <c r="Z5992" s="79" t="s">
        <v>2420</v>
      </c>
      <c r="AA5992" s="102" t="s">
        <v>2421</v>
      </c>
      <c r="AB5992" s="103" t="s">
        <v>2423</v>
      </c>
    </row>
    <row r="5993" spans="2:28">
      <c r="C5993" s="67">
        <v>44805</v>
      </c>
      <c r="D5993" s="68" t="s">
        <v>50</v>
      </c>
      <c r="E5993" s="70" t="s">
        <v>82</v>
      </c>
      <c r="F5993" s="70" t="s">
        <v>2424</v>
      </c>
      <c r="G5993" s="101">
        <v>44799</v>
      </c>
      <c r="H5993" s="101">
        <v>44827</v>
      </c>
      <c r="I5993" s="71">
        <f t="shared" si="326"/>
        <v>28</v>
      </c>
      <c r="J5993" s="72" t="s">
        <v>151</v>
      </c>
      <c r="K5993" s="72" t="s">
        <v>152</v>
      </c>
      <c r="L5993" s="110">
        <v>14</v>
      </c>
      <c r="M5993" s="73" t="s">
        <v>268</v>
      </c>
      <c r="N5993" s="68" t="str">
        <f>VLOOKUP(K5993,[1]人員授權表!D$3:G$249,4,0)</f>
        <v>無機</v>
      </c>
      <c r="O5993" s="70" t="str">
        <f>IF(J5993=[1]人員授權表!$C$85,"Casper李羿勳",IF(J5993=[1]人員授權表!$C$188,"Iring陳俊明",IF(J5993=[1]人員授權表!$C$189,"Brian陳泓霖",VLOOKUP(K5993,[1]人員授權表!D$2:E$249,2,FALSE))))</f>
        <v>Vicky游崴涵</v>
      </c>
      <c r="P5993" s="67">
        <f t="shared" si="328"/>
        <v>44825</v>
      </c>
      <c r="Q5993" s="75" t="str">
        <f t="shared" si="327"/>
        <v>週三</v>
      </c>
      <c r="R5993" s="80">
        <v>44805</v>
      </c>
      <c r="Z5993" s="79" t="s">
        <v>2420</v>
      </c>
      <c r="AA5993" s="102" t="s">
        <v>2421</v>
      </c>
      <c r="AB5993" s="103" t="s">
        <v>2423</v>
      </c>
    </row>
    <row r="5994" spans="2:28">
      <c r="C5994" s="67">
        <v>44805</v>
      </c>
      <c r="D5994" s="68" t="s">
        <v>50</v>
      </c>
      <c r="E5994" s="70" t="s">
        <v>82</v>
      </c>
      <c r="F5994" s="70" t="s">
        <v>2419</v>
      </c>
      <c r="G5994" s="101">
        <v>44799</v>
      </c>
      <c r="H5994" s="101">
        <v>44827</v>
      </c>
      <c r="I5994" s="71">
        <f t="shared" si="326"/>
        <v>28</v>
      </c>
      <c r="J5994" s="72" t="s">
        <v>141</v>
      </c>
      <c r="K5994" s="72" t="s">
        <v>142</v>
      </c>
      <c r="L5994" s="110">
        <v>14</v>
      </c>
      <c r="M5994" s="73" t="s">
        <v>268</v>
      </c>
      <c r="N5994" s="68" t="str">
        <f>VLOOKUP(K5994,[1]人員授權表!D$3:G$249,4,0)</f>
        <v>無機</v>
      </c>
      <c r="O5994" s="70" t="str">
        <f>IF(J5994=[1]人員授權表!$C$85,"Casper李羿勳",IF(J5994=[1]人員授權表!$C$188,"Iring陳俊明",IF(J5994=[1]人員授權表!$C$189,"Brian陳泓霖",VLOOKUP(K5994,[1]人員授權表!D$2:E$249,2,FALSE))))</f>
        <v>Dennis陳汶宏</v>
      </c>
      <c r="P5994" s="67">
        <f t="shared" si="328"/>
        <v>44825</v>
      </c>
      <c r="Q5994" s="75" t="str">
        <f t="shared" si="327"/>
        <v>週三</v>
      </c>
      <c r="R5994" s="80">
        <v>44806</v>
      </c>
      <c r="Z5994" s="79" t="s">
        <v>2420</v>
      </c>
      <c r="AA5994" s="102" t="s">
        <v>2421</v>
      </c>
      <c r="AB5994" s="103" t="s">
        <v>2423</v>
      </c>
    </row>
    <row r="5995" spans="2:28">
      <c r="C5995" s="67">
        <v>44805</v>
      </c>
      <c r="D5995" s="68" t="s">
        <v>50</v>
      </c>
      <c r="E5995" s="70" t="s">
        <v>82</v>
      </c>
      <c r="F5995" s="70" t="s">
        <v>2424</v>
      </c>
      <c r="G5995" s="101">
        <v>44799</v>
      </c>
      <c r="H5995" s="101">
        <v>44827</v>
      </c>
      <c r="I5995" s="71">
        <f t="shared" si="326"/>
        <v>28</v>
      </c>
      <c r="J5995" s="72" t="s">
        <v>137</v>
      </c>
      <c r="K5995" s="72" t="s">
        <v>138</v>
      </c>
      <c r="L5995" s="110">
        <v>14</v>
      </c>
      <c r="M5995" s="73" t="s">
        <v>268</v>
      </c>
      <c r="N5995" s="68" t="str">
        <f>VLOOKUP(K5995,[1]人員授權表!D$3:G$249,4,0)</f>
        <v>無機</v>
      </c>
      <c r="O5995" s="70" t="s">
        <v>99</v>
      </c>
      <c r="P5995" s="67">
        <f t="shared" si="328"/>
        <v>44825</v>
      </c>
      <c r="Q5995" s="75" t="str">
        <f t="shared" si="327"/>
        <v>週三</v>
      </c>
      <c r="R5995" s="80">
        <v>44810</v>
      </c>
      <c r="Z5995" s="79" t="s">
        <v>2420</v>
      </c>
      <c r="AA5995" s="102" t="s">
        <v>2421</v>
      </c>
      <c r="AB5995" s="103" t="s">
        <v>2423</v>
      </c>
    </row>
    <row r="5996" spans="2:28">
      <c r="C5996" s="67">
        <v>44805</v>
      </c>
      <c r="D5996" s="68" t="s">
        <v>50</v>
      </c>
      <c r="E5996" s="70" t="s">
        <v>82</v>
      </c>
      <c r="F5996" s="70" t="s">
        <v>2424</v>
      </c>
      <c r="G5996" s="101">
        <v>44799</v>
      </c>
      <c r="H5996" s="101">
        <v>44827</v>
      </c>
      <c r="I5996" s="71">
        <f t="shared" si="326"/>
        <v>28</v>
      </c>
      <c r="J5996" s="72" t="s">
        <v>148</v>
      </c>
      <c r="K5996" s="72" t="s">
        <v>149</v>
      </c>
      <c r="L5996" s="110">
        <v>14</v>
      </c>
      <c r="M5996" s="73" t="s">
        <v>268</v>
      </c>
      <c r="N5996" s="68" t="str">
        <f>VLOOKUP(K5996,[1]人員授權表!D$3:G$249,4,0)</f>
        <v>無機</v>
      </c>
      <c r="O5996" s="70" t="str">
        <f>IF(J5996=[1]人員授權表!$C$85,"Casper李羿勳",IF(J5996=[1]人員授權表!$C$188,"Iring陳俊明",IF(J5996=[1]人員授權表!$C$189,"Brian陳泓霖",VLOOKUP(K5996,[1]人員授權表!D$2:E$249,2,FALSE))))</f>
        <v>Vicky游崴涵</v>
      </c>
      <c r="P5996" s="67">
        <f t="shared" si="328"/>
        <v>44825</v>
      </c>
      <c r="Q5996" s="75" t="str">
        <f t="shared" si="327"/>
        <v>週三</v>
      </c>
      <c r="R5996" s="80">
        <v>44805</v>
      </c>
      <c r="Z5996" s="79" t="s">
        <v>2420</v>
      </c>
      <c r="AA5996" s="102" t="s">
        <v>2421</v>
      </c>
      <c r="AB5996" s="103" t="s">
        <v>2423</v>
      </c>
    </row>
    <row r="5997" spans="2:28">
      <c r="B5997" s="66">
        <v>44791</v>
      </c>
      <c r="D5997" s="68" t="s">
        <v>50</v>
      </c>
      <c r="E5997" s="70" t="s">
        <v>82</v>
      </c>
      <c r="F5997" s="70" t="s">
        <v>2425</v>
      </c>
      <c r="G5997" s="67">
        <v>44812</v>
      </c>
      <c r="H5997" s="67">
        <v>44827</v>
      </c>
      <c r="I5997" s="71">
        <f t="shared" si="326"/>
        <v>15</v>
      </c>
      <c r="J5997" s="72" t="s">
        <v>139</v>
      </c>
      <c r="K5997" s="72" t="s">
        <v>140</v>
      </c>
      <c r="L5997" s="73">
        <v>1</v>
      </c>
      <c r="M5997" s="73" t="s">
        <v>127</v>
      </c>
      <c r="N5997" s="68" t="str">
        <f>VLOOKUP(K5997,[1]人員授權表!D$3:G$249,4,0)</f>
        <v>無機</v>
      </c>
      <c r="O5997" s="70" t="str">
        <f>IF(J5997=[1]人員授權表!$C$85,"Casper李羿勳",IF(J5997=[1]人員授權表!$C$188,"Iring陳俊明",IF(J5997=[1]人員授權表!$C$189,"Brian陳泓霖",VLOOKUP(K5997,[1]人員授權表!D$2:E$249,2,FALSE))))</f>
        <v>Brian陳泓霖</v>
      </c>
      <c r="P5997" s="67">
        <f t="shared" si="328"/>
        <v>44825</v>
      </c>
      <c r="Q5997" s="75" t="str">
        <f t="shared" si="327"/>
        <v>週三</v>
      </c>
      <c r="R5997" s="80">
        <v>44817</v>
      </c>
      <c r="AA5997" s="1"/>
    </row>
    <row r="5998" spans="2:28">
      <c r="B5998" s="66">
        <v>44791</v>
      </c>
      <c r="D5998" s="68" t="s">
        <v>50</v>
      </c>
      <c r="E5998" s="70" t="s">
        <v>82</v>
      </c>
      <c r="F5998" s="70" t="s">
        <v>2425</v>
      </c>
      <c r="G5998" s="67">
        <v>44812</v>
      </c>
      <c r="H5998" s="67">
        <v>44827</v>
      </c>
      <c r="I5998" s="71">
        <f t="shared" si="326"/>
        <v>15</v>
      </c>
      <c r="J5998" s="72" t="s">
        <v>269</v>
      </c>
      <c r="K5998" s="72" t="s">
        <v>270</v>
      </c>
      <c r="L5998" s="73">
        <v>1</v>
      </c>
      <c r="M5998" s="73" t="s">
        <v>127</v>
      </c>
      <c r="N5998" s="68" t="str">
        <f>VLOOKUP(K5998,[1]人員授權表!D$3:G$249,4,0)</f>
        <v>無機</v>
      </c>
      <c r="O5998" s="70" t="str">
        <f>IF(J5998=[1]人員授權表!$C$85,"Casper李羿勳",IF(J5998=[1]人員授權表!$C$188,"Iring陳俊明",IF(J5998=[1]人員授權表!$C$189,"Brian陳泓霖",VLOOKUP(K5998,[1]人員授權表!D$2:E$249,2,FALSE))))</f>
        <v>George陳志昇&amp;Vicky游崴涵</v>
      </c>
      <c r="P5998" s="67">
        <f t="shared" si="328"/>
        <v>44825</v>
      </c>
      <c r="Q5998" s="75" t="str">
        <f t="shared" si="327"/>
        <v>週三</v>
      </c>
      <c r="R5998" s="80">
        <v>44819</v>
      </c>
      <c r="AA5998" s="1"/>
    </row>
    <row r="5999" spans="2:28">
      <c r="B5999" s="66">
        <v>44791</v>
      </c>
      <c r="D5999" s="68" t="s">
        <v>50</v>
      </c>
      <c r="E5999" s="70" t="s">
        <v>82</v>
      </c>
      <c r="F5999" s="70" t="s">
        <v>2425</v>
      </c>
      <c r="G5999" s="67">
        <v>44812</v>
      </c>
      <c r="H5999" s="67">
        <v>44827</v>
      </c>
      <c r="I5999" s="71">
        <f t="shared" si="326"/>
        <v>15</v>
      </c>
      <c r="J5999" s="72" t="s">
        <v>137</v>
      </c>
      <c r="K5999" s="72" t="s">
        <v>138</v>
      </c>
      <c r="L5999" s="73">
        <v>1</v>
      </c>
      <c r="M5999" s="73" t="s">
        <v>127</v>
      </c>
      <c r="N5999" s="68" t="str">
        <f>VLOOKUP(K5999,[1]人員授權表!D$3:G$249,4,0)</f>
        <v>無機</v>
      </c>
      <c r="O5999" s="70" t="str">
        <f>IF(J5999=[1]人員授權表!$C$85,"Casper李羿勳",IF(J5999=[1]人員授權表!$C$188,"Iring陳俊明",IF(J5999=[1]人員授權表!$C$189,"Brian陳泓霖",VLOOKUP(K5999,[1]人員授權表!D$2:E$249,2,FALSE))))</f>
        <v>Jack劉念忻</v>
      </c>
      <c r="P5999" s="67">
        <f t="shared" si="328"/>
        <v>44825</v>
      </c>
      <c r="Q5999" s="75" t="str">
        <f t="shared" si="327"/>
        <v>週三</v>
      </c>
      <c r="R5999" s="80">
        <v>44824</v>
      </c>
      <c r="AA5999" s="1"/>
    </row>
    <row r="6000" spans="2:28">
      <c r="B6000" s="66">
        <v>44804</v>
      </c>
      <c r="D6000" s="68" t="s">
        <v>50</v>
      </c>
      <c r="E6000" s="70" t="s">
        <v>51</v>
      </c>
      <c r="F6000" s="70" t="s">
        <v>2426</v>
      </c>
      <c r="G6000" s="67">
        <v>44816</v>
      </c>
      <c r="H6000" s="67">
        <v>44827</v>
      </c>
      <c r="I6000" s="71">
        <f t="shared" si="326"/>
        <v>11</v>
      </c>
      <c r="J6000" s="72" t="s">
        <v>125</v>
      </c>
      <c r="K6000" s="72" t="s">
        <v>144</v>
      </c>
      <c r="L6000" s="73">
        <v>5</v>
      </c>
      <c r="M6000" s="73" t="s">
        <v>79</v>
      </c>
      <c r="N6000" s="68" t="str">
        <f>VLOOKUP(K6000,[1]人員授權表!D$3:G$249,4,0)</f>
        <v>有機</v>
      </c>
      <c r="O6000" s="70" t="str">
        <f>IF(J6000=[1]人員授權表!$C$85,"Casper李羿勳",IF(J6000=[1]人員授權表!$C$188,"Iring陳俊明",IF(J6000=[1]人員授權表!$C$189,"Brian陳泓霖",VLOOKUP(K6000,[1]人員授權表!D$2:E$249,2,FALSE))))</f>
        <v>Lucy黃詩婷</v>
      </c>
      <c r="P6000" s="67">
        <f t="shared" si="328"/>
        <v>44825</v>
      </c>
      <c r="Q6000" s="75" t="str">
        <f t="shared" si="327"/>
        <v>週三</v>
      </c>
      <c r="R6000" s="80">
        <v>44825</v>
      </c>
      <c r="AA6000" s="1"/>
    </row>
    <row r="6001" spans="2:27">
      <c r="B6001" s="66">
        <v>44804</v>
      </c>
      <c r="D6001" s="68" t="s">
        <v>50</v>
      </c>
      <c r="E6001" s="70" t="s">
        <v>51</v>
      </c>
      <c r="F6001" s="70" t="s">
        <v>2426</v>
      </c>
      <c r="G6001" s="67">
        <v>44816</v>
      </c>
      <c r="H6001" s="67">
        <v>44827</v>
      </c>
      <c r="I6001" s="71">
        <f t="shared" si="326"/>
        <v>11</v>
      </c>
      <c r="J6001" s="72" t="s">
        <v>139</v>
      </c>
      <c r="K6001" s="72" t="s">
        <v>140</v>
      </c>
      <c r="L6001" s="73">
        <v>5</v>
      </c>
      <c r="M6001" s="73" t="s">
        <v>79</v>
      </c>
      <c r="N6001" s="68" t="str">
        <f>VLOOKUP(K6001,[1]人員授權表!D$3:G$249,4,0)</f>
        <v>無機</v>
      </c>
      <c r="O6001" s="70" t="str">
        <f>IF(J6001=[1]人員授權表!$C$85,"Casper李羿勳",IF(J6001=[1]人員授權表!$C$188,"Iring陳俊明",IF(J6001=[1]人員授權表!$C$189,"Brian陳泓霖",VLOOKUP(K6001,[1]人員授權表!D$2:E$249,2,FALSE))))</f>
        <v>Brian陳泓霖</v>
      </c>
      <c r="P6001" s="67">
        <f t="shared" si="328"/>
        <v>44825</v>
      </c>
      <c r="Q6001" s="75" t="str">
        <f t="shared" si="327"/>
        <v>週三</v>
      </c>
      <c r="R6001" s="80">
        <v>44825</v>
      </c>
      <c r="AA6001" s="1"/>
    </row>
    <row r="6002" spans="2:27">
      <c r="B6002" s="66">
        <v>44804</v>
      </c>
      <c r="D6002" s="68" t="s">
        <v>50</v>
      </c>
      <c r="E6002" s="70" t="s">
        <v>51</v>
      </c>
      <c r="F6002" s="70" t="s">
        <v>2426</v>
      </c>
      <c r="G6002" s="67">
        <v>44816</v>
      </c>
      <c r="H6002" s="67">
        <v>44827</v>
      </c>
      <c r="I6002" s="71">
        <f t="shared" si="326"/>
        <v>11</v>
      </c>
      <c r="J6002" s="72" t="s">
        <v>160</v>
      </c>
      <c r="K6002" s="72" t="s">
        <v>161</v>
      </c>
      <c r="L6002" s="73">
        <v>5</v>
      </c>
      <c r="M6002" s="73" t="s">
        <v>79</v>
      </c>
      <c r="N6002" s="68" t="str">
        <f>VLOOKUP(K6002,[1]人員授權表!D$3:G$249,4,0)</f>
        <v>無機</v>
      </c>
      <c r="O6002" s="70" t="str">
        <f>IF(J6002=[1]人員授權表!$C$85,"Casper李羿勳",IF(J6002=[1]人員授權表!$C$188,"Iring陳俊明",IF(J6002=[1]人員授權表!$C$189,"Brian陳泓霖",VLOOKUP(K6002,[1]人員授權表!D$2:E$249,2,FALSE))))</f>
        <v>Dennis陳汶宏</v>
      </c>
      <c r="P6002" s="67">
        <f t="shared" si="328"/>
        <v>44825</v>
      </c>
      <c r="Q6002" s="75" t="str">
        <f t="shared" si="327"/>
        <v>週三</v>
      </c>
      <c r="R6002" s="80">
        <v>44825</v>
      </c>
      <c r="AA6002" s="1"/>
    </row>
    <row r="6003" spans="2:27">
      <c r="B6003" s="66">
        <v>44804</v>
      </c>
      <c r="D6003" s="68" t="s">
        <v>50</v>
      </c>
      <c r="E6003" s="70" t="s">
        <v>51</v>
      </c>
      <c r="F6003" s="70" t="s">
        <v>2426</v>
      </c>
      <c r="G6003" s="67">
        <v>44816</v>
      </c>
      <c r="H6003" s="67">
        <v>44827</v>
      </c>
      <c r="I6003" s="71">
        <f t="shared" si="326"/>
        <v>11</v>
      </c>
      <c r="J6003" s="72" t="s">
        <v>145</v>
      </c>
      <c r="K6003" s="72" t="s">
        <v>146</v>
      </c>
      <c r="L6003" s="73">
        <v>5</v>
      </c>
      <c r="M6003" s="73" t="s">
        <v>79</v>
      </c>
      <c r="N6003" s="68" t="str">
        <f>VLOOKUP(K6003,[1]人員授權表!D$3:G$249,4,0)</f>
        <v>無機</v>
      </c>
      <c r="O6003" s="70" t="str">
        <f>IF(J6003=[1]人員授權表!$C$85,"Casper李羿勳",IF(J6003=[1]人員授權表!$C$188,"Iring陳俊明",IF(J6003=[1]人員授權表!$C$189,"Brian陳泓霖",VLOOKUP(K6003,[1]人員授權表!D$2:E$249,2,FALSE))))</f>
        <v>Jack劉念忻</v>
      </c>
      <c r="P6003" s="67">
        <f t="shared" si="328"/>
        <v>44825</v>
      </c>
      <c r="Q6003" s="75" t="str">
        <f t="shared" si="327"/>
        <v>週三</v>
      </c>
      <c r="R6003" s="80">
        <v>44827</v>
      </c>
      <c r="S6003" s="85">
        <v>44827</v>
      </c>
      <c r="T6003" s="70">
        <v>1</v>
      </c>
      <c r="AA6003" s="1"/>
    </row>
    <row r="6004" spans="2:27">
      <c r="B6004" s="66">
        <v>44804</v>
      </c>
      <c r="D6004" s="68" t="s">
        <v>50</v>
      </c>
      <c r="E6004" s="70" t="s">
        <v>51</v>
      </c>
      <c r="F6004" s="70" t="s">
        <v>2426</v>
      </c>
      <c r="G6004" s="67">
        <v>44816</v>
      </c>
      <c r="H6004" s="67">
        <v>44827</v>
      </c>
      <c r="I6004" s="71">
        <f t="shared" si="326"/>
        <v>11</v>
      </c>
      <c r="J6004" s="72" t="s">
        <v>164</v>
      </c>
      <c r="K6004" s="72" t="s">
        <v>146</v>
      </c>
      <c r="L6004" s="73">
        <v>5</v>
      </c>
      <c r="M6004" s="73" t="s">
        <v>79</v>
      </c>
      <c r="N6004" s="68" t="str">
        <f>VLOOKUP(K6004,[1]人員授權表!D$3:G$249,4,0)</f>
        <v>無機</v>
      </c>
      <c r="O6004" s="70" t="str">
        <f>IF(J6004=[1]人員授權表!$C$85,"Casper李羿勳",IF(J6004=[1]人員授權表!$C$188,"Iring陳俊明",IF(J6004=[1]人員授權表!$C$189,"Brian陳泓霖",VLOOKUP(K6004,[1]人員授權表!D$2:E$249,2,FALSE))))</f>
        <v>Jack劉念忻</v>
      </c>
      <c r="P6004" s="67">
        <f t="shared" si="328"/>
        <v>44825</v>
      </c>
      <c r="Q6004" s="75" t="str">
        <f t="shared" si="327"/>
        <v>週三</v>
      </c>
      <c r="R6004" s="80">
        <v>44827</v>
      </c>
      <c r="S6004" s="85">
        <v>44827</v>
      </c>
      <c r="T6004" s="70">
        <v>1</v>
      </c>
      <c r="AA6004" s="1"/>
    </row>
    <row r="6005" spans="2:27">
      <c r="B6005" s="66">
        <v>44804</v>
      </c>
      <c r="D6005" s="68" t="s">
        <v>50</v>
      </c>
      <c r="E6005" s="70" t="s">
        <v>51</v>
      </c>
      <c r="F6005" s="70" t="s">
        <v>2426</v>
      </c>
      <c r="G6005" s="67">
        <v>44816</v>
      </c>
      <c r="H6005" s="67">
        <v>44827</v>
      </c>
      <c r="I6005" s="71">
        <f t="shared" si="326"/>
        <v>11</v>
      </c>
      <c r="J6005" s="72" t="s">
        <v>141</v>
      </c>
      <c r="K6005" s="72" t="s">
        <v>142</v>
      </c>
      <c r="L6005" s="73">
        <v>5</v>
      </c>
      <c r="M6005" s="73" t="s">
        <v>79</v>
      </c>
      <c r="N6005" s="68" t="str">
        <f>VLOOKUP(K6005,[1]人員授權表!D$3:G$249,4,0)</f>
        <v>無機</v>
      </c>
      <c r="O6005" s="70" t="str">
        <f>IF(J6005=[1]人員授權表!$C$85,"Casper李羿勳",IF(J6005=[1]人員授權表!$C$188,"Iring陳俊明",IF(J6005=[1]人員授權表!$C$189,"Brian陳泓霖",VLOOKUP(K6005,[1]人員授權表!D$2:E$249,2,FALSE))))</f>
        <v>Dennis陳汶宏</v>
      </c>
      <c r="P6005" s="67">
        <f t="shared" si="328"/>
        <v>44825</v>
      </c>
      <c r="Q6005" s="75" t="str">
        <f t="shared" si="327"/>
        <v>週三</v>
      </c>
      <c r="R6005" s="80">
        <v>44819</v>
      </c>
      <c r="AA6005" s="1"/>
    </row>
    <row r="6006" spans="2:27">
      <c r="B6006" s="66">
        <v>44804</v>
      </c>
      <c r="D6006" s="68" t="s">
        <v>50</v>
      </c>
      <c r="E6006" s="70" t="s">
        <v>51</v>
      </c>
      <c r="F6006" s="70" t="s">
        <v>2426</v>
      </c>
      <c r="G6006" s="67">
        <v>44816</v>
      </c>
      <c r="H6006" s="67">
        <v>44827</v>
      </c>
      <c r="I6006" s="71">
        <f t="shared" si="326"/>
        <v>11</v>
      </c>
      <c r="J6006" s="72" t="s">
        <v>153</v>
      </c>
      <c r="K6006" s="72" t="s">
        <v>154</v>
      </c>
      <c r="L6006" s="73">
        <v>5</v>
      </c>
      <c r="M6006" s="73" t="s">
        <v>79</v>
      </c>
      <c r="N6006" s="68" t="str">
        <f>VLOOKUP(K6006,[1]人員授權表!D$3:G$249,4,0)</f>
        <v>無機</v>
      </c>
      <c r="O6006" s="70" t="str">
        <f>IF(J6006=[1]人員授權表!$C$85,"Casper李羿勳",IF(J6006=[1]人員授權表!$C$188,"Iring陳俊明",IF(J6006=[1]人員授權表!$C$189,"Brian陳泓霖",VLOOKUP(K6006,[1]人員授權表!D$2:E$249,2,FALSE))))</f>
        <v>Ken張智凱</v>
      </c>
      <c r="P6006" s="67">
        <f t="shared" si="328"/>
        <v>44825</v>
      </c>
      <c r="Q6006" s="75" t="str">
        <f t="shared" si="327"/>
        <v>週三</v>
      </c>
      <c r="R6006" s="80">
        <v>44819</v>
      </c>
      <c r="AA6006" s="1"/>
    </row>
    <row r="6007" spans="2:27">
      <c r="B6007" s="66">
        <v>44804</v>
      </c>
      <c r="D6007" s="68" t="s">
        <v>50</v>
      </c>
      <c r="E6007" s="70" t="s">
        <v>51</v>
      </c>
      <c r="F6007" s="70" t="s">
        <v>2426</v>
      </c>
      <c r="G6007" s="67">
        <v>44816</v>
      </c>
      <c r="H6007" s="67">
        <v>44827</v>
      </c>
      <c r="I6007" s="71">
        <f t="shared" si="326"/>
        <v>11</v>
      </c>
      <c r="J6007" s="72" t="s">
        <v>137</v>
      </c>
      <c r="K6007" s="72" t="s">
        <v>138</v>
      </c>
      <c r="L6007" s="73">
        <v>5</v>
      </c>
      <c r="M6007" s="73" t="s">
        <v>79</v>
      </c>
      <c r="N6007" s="68" t="str">
        <f>VLOOKUP(K6007,[1]人員授權表!D$3:G$249,4,0)</f>
        <v>無機</v>
      </c>
      <c r="O6007" s="70" t="str">
        <f>IF(J6007=[1]人員授權表!$C$85,"Casper李羿勳",IF(J6007=[1]人員授權表!$C$188,"Iring陳俊明",IF(J6007=[1]人員授權表!$C$189,"Brian陳泓霖",VLOOKUP(K6007,[1]人員授權表!D$2:E$249,2,FALSE))))</f>
        <v>Jack劉念忻</v>
      </c>
      <c r="P6007" s="67">
        <f t="shared" si="328"/>
        <v>44825</v>
      </c>
      <c r="Q6007" s="75" t="str">
        <f t="shared" si="327"/>
        <v>週三</v>
      </c>
      <c r="R6007" s="80">
        <v>44827</v>
      </c>
      <c r="S6007" s="85">
        <v>44827</v>
      </c>
      <c r="T6007" s="70">
        <v>1</v>
      </c>
      <c r="AA6007" s="1"/>
    </row>
    <row r="6008" spans="2:27">
      <c r="B6008" s="66">
        <v>44804</v>
      </c>
      <c r="D6008" s="68" t="s">
        <v>50</v>
      </c>
      <c r="E6008" s="70" t="s">
        <v>51</v>
      </c>
      <c r="F6008" s="70" t="s">
        <v>2426</v>
      </c>
      <c r="G6008" s="67">
        <v>44816</v>
      </c>
      <c r="H6008" s="67">
        <v>44827</v>
      </c>
      <c r="I6008" s="71">
        <f t="shared" si="326"/>
        <v>11</v>
      </c>
      <c r="J6008" s="72" t="s">
        <v>148</v>
      </c>
      <c r="K6008" s="72" t="s">
        <v>149</v>
      </c>
      <c r="L6008" s="73">
        <v>5</v>
      </c>
      <c r="M6008" s="73" t="s">
        <v>79</v>
      </c>
      <c r="N6008" s="68" t="str">
        <f>VLOOKUP(K6008,[1]人員授權表!D$3:G$249,4,0)</f>
        <v>無機</v>
      </c>
      <c r="O6008" s="70" t="str">
        <f>IF(J6008=[1]人員授權表!$C$85,"Casper李羿勳",IF(J6008=[1]人員授權表!$C$188,"Iring陳俊明",IF(J6008=[1]人員授權表!$C$189,"Brian陳泓霖",VLOOKUP(K6008,[1]人員授權表!D$2:E$249,2,FALSE))))</f>
        <v>Vicky游崴涵</v>
      </c>
      <c r="P6008" s="67">
        <f t="shared" si="328"/>
        <v>44825</v>
      </c>
      <c r="Q6008" s="75" t="str">
        <f t="shared" si="327"/>
        <v>週三</v>
      </c>
      <c r="R6008" s="80">
        <v>44823</v>
      </c>
      <c r="AA6008" s="1"/>
    </row>
    <row r="6009" spans="2:27">
      <c r="B6009" s="66">
        <v>44804</v>
      </c>
      <c r="D6009" s="68" t="s">
        <v>50</v>
      </c>
      <c r="E6009" s="70" t="s">
        <v>51</v>
      </c>
      <c r="F6009" s="70" t="s">
        <v>2426</v>
      </c>
      <c r="G6009" s="67">
        <v>44816</v>
      </c>
      <c r="H6009" s="67">
        <v>44827</v>
      </c>
      <c r="I6009" s="71">
        <f t="shared" si="326"/>
        <v>11</v>
      </c>
      <c r="J6009" s="72" t="s">
        <v>295</v>
      </c>
      <c r="K6009" s="72" t="s">
        <v>296</v>
      </c>
      <c r="L6009" s="73">
        <v>5</v>
      </c>
      <c r="M6009" s="73" t="s">
        <v>79</v>
      </c>
      <c r="N6009" s="68" t="str">
        <f>VLOOKUP(K6009,[1]人員授權表!D$3:G$249,4,0)</f>
        <v>無機</v>
      </c>
      <c r="O6009" s="70" t="str">
        <f>IF(J6009=[1]人員授權表!$C$85,"Casper李羿勳",IF(J6009=[1]人員授權表!$C$188,"Iring陳俊明",IF(J6009=[1]人員授權表!$C$189,"Brian陳泓霖",VLOOKUP(K6009,[1]人員授權表!D$2:E$249,2,FALSE))))</f>
        <v>Ken張智凱</v>
      </c>
      <c r="P6009" s="67">
        <f t="shared" si="328"/>
        <v>44825</v>
      </c>
      <c r="Q6009" s="75" t="str">
        <f t="shared" si="327"/>
        <v>週三</v>
      </c>
      <c r="R6009" s="80">
        <v>44817</v>
      </c>
      <c r="AA6009" s="1"/>
    </row>
    <row r="6010" spans="2:27">
      <c r="B6010" s="66">
        <v>44804</v>
      </c>
      <c r="D6010" s="68" t="s">
        <v>50</v>
      </c>
      <c r="E6010" s="70" t="s">
        <v>51</v>
      </c>
      <c r="F6010" s="70" t="s">
        <v>2426</v>
      </c>
      <c r="G6010" s="67">
        <v>44816</v>
      </c>
      <c r="H6010" s="67">
        <v>44827</v>
      </c>
      <c r="I6010" s="71">
        <f t="shared" si="326"/>
        <v>11</v>
      </c>
      <c r="J6010" s="72" t="s">
        <v>167</v>
      </c>
      <c r="K6010" s="72" t="s">
        <v>168</v>
      </c>
      <c r="L6010" s="73">
        <v>5</v>
      </c>
      <c r="M6010" s="73" t="s">
        <v>79</v>
      </c>
      <c r="N6010" s="68" t="str">
        <f>VLOOKUP(K6010,[1]人員授權表!D$3:G$249,4,0)</f>
        <v>有機</v>
      </c>
      <c r="O6010" s="70" t="str">
        <f>IF(J6010=[1]人員授權表!$C$85,"Casper李羿勳",IF(J6010=[1]人員授權表!$C$188,"Iring陳俊明",IF(J6010=[1]人員授權表!$C$189,"Brian陳泓霖",VLOOKUP(K6010,[1]人員授權表!D$2:E$249,2,FALSE))))</f>
        <v>Una林庭瑄</v>
      </c>
      <c r="P6010" s="67">
        <f t="shared" si="328"/>
        <v>44825</v>
      </c>
      <c r="Q6010" s="75" t="str">
        <f t="shared" si="327"/>
        <v>週三</v>
      </c>
      <c r="R6010" s="80">
        <v>44825</v>
      </c>
      <c r="AA6010" s="1"/>
    </row>
    <row r="6011" spans="2:27">
      <c r="B6011" s="66">
        <v>44803</v>
      </c>
      <c r="D6011" s="68" t="s">
        <v>50</v>
      </c>
      <c r="E6011" s="70" t="s">
        <v>51</v>
      </c>
      <c r="F6011" s="70" t="s">
        <v>211</v>
      </c>
      <c r="G6011" s="67">
        <v>44827</v>
      </c>
      <c r="H6011" s="67">
        <v>44827</v>
      </c>
      <c r="I6011" s="71">
        <f t="shared" si="326"/>
        <v>0</v>
      </c>
      <c r="J6011" s="72" t="s">
        <v>212</v>
      </c>
      <c r="K6011" s="72" t="s">
        <v>1501</v>
      </c>
      <c r="L6011" s="73" t="s">
        <v>2068</v>
      </c>
      <c r="M6011" s="73" t="s">
        <v>508</v>
      </c>
      <c r="N6011" s="68" t="s">
        <v>245</v>
      </c>
      <c r="O6011" s="70" t="s">
        <v>318</v>
      </c>
      <c r="P6011" s="67">
        <v>44827</v>
      </c>
      <c r="Q6011" s="75" t="str">
        <f t="shared" si="327"/>
        <v>週五</v>
      </c>
      <c r="R6011" s="80">
        <v>44827</v>
      </c>
      <c r="Z6011" s="111" t="s">
        <v>2427</v>
      </c>
      <c r="AA6011" s="1"/>
    </row>
    <row r="6012" spans="2:27">
      <c r="B6012" s="66">
        <v>44803</v>
      </c>
      <c r="D6012" s="68" t="s">
        <v>50</v>
      </c>
      <c r="E6012" s="70" t="s">
        <v>51</v>
      </c>
      <c r="F6012" s="70" t="s">
        <v>215</v>
      </c>
      <c r="G6012" s="67">
        <v>44827</v>
      </c>
      <c r="H6012" s="67">
        <v>44827</v>
      </c>
      <c r="I6012" s="71">
        <f t="shared" si="326"/>
        <v>0</v>
      </c>
      <c r="J6012" s="72" t="s">
        <v>216</v>
      </c>
      <c r="K6012" s="72" t="s">
        <v>1501</v>
      </c>
      <c r="L6012" s="73" t="s">
        <v>2068</v>
      </c>
      <c r="M6012" s="73" t="s">
        <v>406</v>
      </c>
      <c r="N6012" s="68" t="s">
        <v>245</v>
      </c>
      <c r="O6012" s="70" t="s">
        <v>318</v>
      </c>
      <c r="P6012" s="67">
        <v>44827</v>
      </c>
      <c r="Q6012" s="75" t="str">
        <f t="shared" si="327"/>
        <v>週五</v>
      </c>
      <c r="R6012" s="80">
        <v>44827</v>
      </c>
      <c r="AA6012" s="1"/>
    </row>
    <row r="6013" spans="2:27">
      <c r="B6013" s="66">
        <v>44803</v>
      </c>
      <c r="D6013" s="68" t="s">
        <v>50</v>
      </c>
      <c r="E6013" s="70" t="s">
        <v>51</v>
      </c>
      <c r="F6013" s="70" t="s">
        <v>217</v>
      </c>
      <c r="G6013" s="67">
        <v>44827</v>
      </c>
      <c r="H6013" s="67">
        <v>44827</v>
      </c>
      <c r="I6013" s="71">
        <f t="shared" si="326"/>
        <v>0</v>
      </c>
      <c r="J6013" s="72" t="s">
        <v>218</v>
      </c>
      <c r="K6013" s="72" t="s">
        <v>1501</v>
      </c>
      <c r="L6013" s="73" t="s">
        <v>2068</v>
      </c>
      <c r="M6013" s="73" t="s">
        <v>508</v>
      </c>
      <c r="N6013" s="68" t="s">
        <v>245</v>
      </c>
      <c r="O6013" s="70" t="s">
        <v>318</v>
      </c>
      <c r="P6013" s="67">
        <v>44827</v>
      </c>
      <c r="Q6013" s="75" t="str">
        <f t="shared" si="327"/>
        <v>週五</v>
      </c>
      <c r="R6013" s="80">
        <v>44827</v>
      </c>
      <c r="AA6013" s="1"/>
    </row>
    <row r="6014" spans="2:27">
      <c r="B6014" s="66">
        <v>44803</v>
      </c>
      <c r="D6014" s="68" t="s">
        <v>50</v>
      </c>
      <c r="E6014" s="70" t="s">
        <v>51</v>
      </c>
      <c r="F6014" s="70" t="s">
        <v>219</v>
      </c>
      <c r="G6014" s="67">
        <v>44827</v>
      </c>
      <c r="H6014" s="67">
        <v>44827</v>
      </c>
      <c r="I6014" s="71">
        <f t="shared" si="326"/>
        <v>0</v>
      </c>
      <c r="J6014" s="72" t="s">
        <v>212</v>
      </c>
      <c r="K6014" s="72" t="s">
        <v>1501</v>
      </c>
      <c r="L6014" s="73" t="s">
        <v>2068</v>
      </c>
      <c r="M6014" s="73" t="s">
        <v>406</v>
      </c>
      <c r="N6014" s="68" t="s">
        <v>245</v>
      </c>
      <c r="O6014" s="70" t="s">
        <v>318</v>
      </c>
      <c r="P6014" s="67">
        <v>44827</v>
      </c>
      <c r="Q6014" s="75" t="str">
        <f t="shared" si="327"/>
        <v>週五</v>
      </c>
      <c r="R6014" s="80">
        <v>44827</v>
      </c>
      <c r="AA6014" s="1"/>
    </row>
    <row r="6015" spans="2:27">
      <c r="B6015" s="66">
        <v>44803</v>
      </c>
      <c r="D6015" s="68" t="s">
        <v>50</v>
      </c>
      <c r="E6015" s="70" t="s">
        <v>51</v>
      </c>
      <c r="F6015" s="70" t="s">
        <v>225</v>
      </c>
      <c r="G6015" s="67">
        <v>44827</v>
      </c>
      <c r="H6015" s="67">
        <v>44827</v>
      </c>
      <c r="I6015" s="71">
        <f t="shared" si="326"/>
        <v>0</v>
      </c>
      <c r="J6015" s="72" t="s">
        <v>212</v>
      </c>
      <c r="K6015" s="72" t="s">
        <v>1501</v>
      </c>
      <c r="L6015" s="73" t="s">
        <v>2068</v>
      </c>
      <c r="M6015" s="73" t="s">
        <v>508</v>
      </c>
      <c r="N6015" s="68" t="s">
        <v>245</v>
      </c>
      <c r="O6015" s="70" t="s">
        <v>318</v>
      </c>
      <c r="P6015" s="67">
        <v>44827</v>
      </c>
      <c r="Q6015" s="75" t="str">
        <f t="shared" si="327"/>
        <v>週五</v>
      </c>
      <c r="R6015" s="80">
        <v>44827</v>
      </c>
      <c r="AA6015" s="1"/>
    </row>
    <row r="6016" spans="2:27">
      <c r="B6016" s="66">
        <v>44803</v>
      </c>
      <c r="D6016" s="68" t="s">
        <v>50</v>
      </c>
      <c r="E6016" s="70" t="s">
        <v>51</v>
      </c>
      <c r="F6016" s="70" t="s">
        <v>230</v>
      </c>
      <c r="G6016" s="67">
        <v>44827</v>
      </c>
      <c r="H6016" s="67">
        <v>44827</v>
      </c>
      <c r="I6016" s="71">
        <f t="shared" si="326"/>
        <v>0</v>
      </c>
      <c r="J6016" s="72" t="s">
        <v>212</v>
      </c>
      <c r="K6016" s="72" t="s">
        <v>1501</v>
      </c>
      <c r="L6016" s="73" t="s">
        <v>2068</v>
      </c>
      <c r="M6016" s="73" t="s">
        <v>508</v>
      </c>
      <c r="N6016" s="68" t="s">
        <v>245</v>
      </c>
      <c r="O6016" s="70" t="s">
        <v>318</v>
      </c>
      <c r="P6016" s="67">
        <v>44827</v>
      </c>
      <c r="Q6016" s="75" t="str">
        <f t="shared" si="327"/>
        <v>週五</v>
      </c>
      <c r="R6016" s="80">
        <v>44827</v>
      </c>
      <c r="AA6016" s="1"/>
    </row>
    <row r="6017" spans="2:27">
      <c r="B6017" s="66">
        <v>44803</v>
      </c>
      <c r="D6017" s="68" t="s">
        <v>50</v>
      </c>
      <c r="E6017" s="70" t="s">
        <v>51</v>
      </c>
      <c r="F6017" s="70" t="s">
        <v>231</v>
      </c>
      <c r="G6017" s="67">
        <v>44827</v>
      </c>
      <c r="H6017" s="67">
        <v>44827</v>
      </c>
      <c r="I6017" s="71">
        <f t="shared" si="326"/>
        <v>0</v>
      </c>
      <c r="J6017" s="72" t="s">
        <v>212</v>
      </c>
      <c r="K6017" s="72" t="s">
        <v>1501</v>
      </c>
      <c r="L6017" s="73" t="s">
        <v>2068</v>
      </c>
      <c r="M6017" s="73" t="s">
        <v>406</v>
      </c>
      <c r="N6017" s="68" t="s">
        <v>245</v>
      </c>
      <c r="O6017" s="70" t="s">
        <v>318</v>
      </c>
      <c r="P6017" s="67">
        <v>44827</v>
      </c>
      <c r="Q6017" s="75" t="str">
        <f t="shared" si="327"/>
        <v>週五</v>
      </c>
      <c r="R6017" s="80">
        <v>44827</v>
      </c>
      <c r="AA6017" s="1"/>
    </row>
    <row r="6018" spans="2:27">
      <c r="B6018" s="66">
        <v>44803</v>
      </c>
      <c r="D6018" s="68" t="s">
        <v>50</v>
      </c>
      <c r="E6018" s="70" t="s">
        <v>51</v>
      </c>
      <c r="F6018" s="70" t="s">
        <v>232</v>
      </c>
      <c r="G6018" s="67">
        <v>44827</v>
      </c>
      <c r="H6018" s="67">
        <v>44827</v>
      </c>
      <c r="I6018" s="71">
        <f t="shared" si="326"/>
        <v>0</v>
      </c>
      <c r="J6018" s="72" t="s">
        <v>233</v>
      </c>
      <c r="K6018" s="72" t="s">
        <v>1501</v>
      </c>
      <c r="L6018" s="73" t="s">
        <v>2068</v>
      </c>
      <c r="M6018" s="73" t="s">
        <v>406</v>
      </c>
      <c r="N6018" s="68" t="s">
        <v>245</v>
      </c>
      <c r="O6018" s="70" t="s">
        <v>318</v>
      </c>
      <c r="P6018" s="67">
        <v>44827</v>
      </c>
      <c r="Q6018" s="75" t="str">
        <f t="shared" si="327"/>
        <v>週五</v>
      </c>
      <c r="R6018" s="80">
        <v>44827</v>
      </c>
      <c r="AA6018" s="1"/>
    </row>
    <row r="6019" spans="2:27">
      <c r="B6019" s="66">
        <v>44805</v>
      </c>
      <c r="C6019" s="67">
        <v>44827</v>
      </c>
      <c r="D6019" s="68" t="s">
        <v>1251</v>
      </c>
      <c r="E6019" s="70" t="s">
        <v>82</v>
      </c>
      <c r="F6019" s="90" t="s">
        <v>2428</v>
      </c>
      <c r="G6019" s="92">
        <v>44812</v>
      </c>
      <c r="H6019" s="92">
        <v>44828</v>
      </c>
      <c r="I6019" s="71">
        <f t="shared" si="326"/>
        <v>16</v>
      </c>
      <c r="J6019" s="93" t="s">
        <v>858</v>
      </c>
      <c r="K6019" s="93" t="s">
        <v>825</v>
      </c>
      <c r="M6019" s="73" t="s">
        <v>108</v>
      </c>
      <c r="N6019" s="94" t="str">
        <f>VLOOKUP(K6019,[1]人員授權表!D$3:G$249,4,0)</f>
        <v>無機</v>
      </c>
      <c r="O6019" s="89" t="str">
        <f>IF(J6019=[1]人員授權表!$C$85,"Casper李羿勳",IF(J6019=[1]人員授權表!$C$188,"Iring陳俊明",IF(J6019=[1]人員授權表!$C$189,"Brian陳泓霖",VLOOKUP(K6019,[1]人員授權表!D$2:E$249,2,FALSE))))</f>
        <v>George陳志昇</v>
      </c>
      <c r="P6019" s="92">
        <f t="shared" ref="P6019:P6035" si="329">H6019-2</f>
        <v>44826</v>
      </c>
      <c r="Q6019" s="75" t="str">
        <f t="shared" si="327"/>
        <v>週四</v>
      </c>
      <c r="R6019" s="80" t="s">
        <v>3</v>
      </c>
      <c r="Z6019" s="79" t="s">
        <v>2429</v>
      </c>
      <c r="AA6019" s="1"/>
    </row>
    <row r="6020" spans="2:27">
      <c r="B6020" s="66">
        <v>44791</v>
      </c>
      <c r="D6020" s="68" t="s">
        <v>50</v>
      </c>
      <c r="E6020" s="70" t="s">
        <v>82</v>
      </c>
      <c r="F6020" s="70" t="s">
        <v>2430</v>
      </c>
      <c r="G6020" s="67">
        <v>44811</v>
      </c>
      <c r="H6020" s="67">
        <v>44828</v>
      </c>
      <c r="I6020" s="71">
        <f t="shared" si="326"/>
        <v>17</v>
      </c>
      <c r="J6020" s="72" t="s">
        <v>139</v>
      </c>
      <c r="K6020" s="72" t="s">
        <v>140</v>
      </c>
      <c r="L6020" s="73">
        <v>1</v>
      </c>
      <c r="M6020" s="73" t="s">
        <v>127</v>
      </c>
      <c r="N6020" s="68" t="str">
        <f>VLOOKUP(K6020,[1]人員授權表!D$3:G$249,4,0)</f>
        <v>無機</v>
      </c>
      <c r="O6020" s="70" t="str">
        <f>IF(J6020=[1]人員授權表!$C$85,"Casper李羿勳",IF(J6020=[1]人員授權表!$C$188,"Iring陳俊明",IF(J6020=[1]人員授權表!$C$189,"Brian陳泓霖",VLOOKUP(K6020,[1]人員授權表!D$2:E$249,2,FALSE))))</f>
        <v>Brian陳泓霖</v>
      </c>
      <c r="P6020" s="67">
        <f t="shared" si="329"/>
        <v>44826</v>
      </c>
      <c r="Q6020" s="75" t="str">
        <f t="shared" si="327"/>
        <v>週四</v>
      </c>
      <c r="R6020" s="80">
        <v>44812</v>
      </c>
      <c r="AA6020" s="1"/>
    </row>
    <row r="6021" spans="2:27">
      <c r="B6021" s="66">
        <v>44791</v>
      </c>
      <c r="D6021" s="68" t="s">
        <v>50</v>
      </c>
      <c r="E6021" s="70" t="s">
        <v>82</v>
      </c>
      <c r="F6021" s="70" t="s">
        <v>2430</v>
      </c>
      <c r="G6021" s="67">
        <v>44811</v>
      </c>
      <c r="H6021" s="67">
        <v>44828</v>
      </c>
      <c r="I6021" s="71">
        <f t="shared" si="326"/>
        <v>17</v>
      </c>
      <c r="J6021" s="72" t="s">
        <v>269</v>
      </c>
      <c r="K6021" s="72" t="s">
        <v>270</v>
      </c>
      <c r="L6021" s="73">
        <v>1</v>
      </c>
      <c r="M6021" s="73" t="s">
        <v>127</v>
      </c>
      <c r="N6021" s="68" t="str">
        <f>VLOOKUP(K6021,[1]人員授權表!D$3:G$249,4,0)</f>
        <v>無機</v>
      </c>
      <c r="O6021" s="70" t="str">
        <f>IF(J6021=[1]人員授權表!$C$85,"Casper李羿勳",IF(J6021=[1]人員授權表!$C$188,"Iring陳俊明",IF(J6021=[1]人員授權表!$C$189,"Brian陳泓霖",VLOOKUP(K6021,[1]人員授權表!D$2:E$249,2,FALSE))))</f>
        <v>George陳志昇&amp;Vicky游崴涵</v>
      </c>
      <c r="P6021" s="67">
        <f t="shared" si="329"/>
        <v>44826</v>
      </c>
      <c r="Q6021" s="75" t="str">
        <f t="shared" si="327"/>
        <v>週四</v>
      </c>
      <c r="R6021" s="80">
        <v>44816</v>
      </c>
      <c r="AA6021" s="1"/>
    </row>
    <row r="6022" spans="2:27">
      <c r="B6022" s="66">
        <v>44791</v>
      </c>
      <c r="D6022" s="68" t="s">
        <v>50</v>
      </c>
      <c r="E6022" s="70" t="s">
        <v>82</v>
      </c>
      <c r="F6022" s="70" t="s">
        <v>2430</v>
      </c>
      <c r="G6022" s="67">
        <v>44811</v>
      </c>
      <c r="H6022" s="67">
        <v>44828</v>
      </c>
      <c r="I6022" s="71">
        <f t="shared" si="326"/>
        <v>17</v>
      </c>
      <c r="J6022" s="72" t="s">
        <v>137</v>
      </c>
      <c r="K6022" s="72" t="s">
        <v>138</v>
      </c>
      <c r="L6022" s="73">
        <v>1</v>
      </c>
      <c r="M6022" s="73" t="s">
        <v>127</v>
      </c>
      <c r="N6022" s="68" t="str">
        <f>VLOOKUP(K6022,[1]人員授權表!D$3:G$249,4,0)</f>
        <v>無機</v>
      </c>
      <c r="O6022" s="70" t="s">
        <v>99</v>
      </c>
      <c r="P6022" s="67">
        <f t="shared" si="329"/>
        <v>44826</v>
      </c>
      <c r="Q6022" s="75" t="str">
        <f t="shared" si="327"/>
        <v>週四</v>
      </c>
      <c r="R6022" s="80">
        <v>44823</v>
      </c>
      <c r="AA6022" s="1"/>
    </row>
    <row r="6023" spans="2:27">
      <c r="B6023" s="66">
        <v>44791</v>
      </c>
      <c r="D6023" s="68" t="s">
        <v>50</v>
      </c>
      <c r="E6023" s="70" t="s">
        <v>82</v>
      </c>
      <c r="F6023" s="70" t="s">
        <v>2430</v>
      </c>
      <c r="G6023" s="67">
        <v>44811</v>
      </c>
      <c r="H6023" s="67">
        <v>44828</v>
      </c>
      <c r="I6023" s="71">
        <f t="shared" ref="I6023:I6086" si="330">_xlfn.DAYS(H6023,G6023)</f>
        <v>17</v>
      </c>
      <c r="J6023" s="72" t="s">
        <v>148</v>
      </c>
      <c r="K6023" s="72" t="s">
        <v>149</v>
      </c>
      <c r="L6023" s="73">
        <v>1</v>
      </c>
      <c r="M6023" s="73" t="s">
        <v>127</v>
      </c>
      <c r="N6023" s="68" t="str">
        <f>VLOOKUP(K6023,[1]人員授權表!D$3:G$249,4,0)</f>
        <v>無機</v>
      </c>
      <c r="O6023" s="70" t="str">
        <f>IF(J6023=[1]人員授權表!$C$85,"Casper李羿勳",IF(J6023=[1]人員授權表!$C$188,"Iring陳俊明",IF(J6023=[1]人員授權表!$C$189,"Brian陳泓霖",VLOOKUP(K6023,[1]人員授權表!D$2:E$249,2,FALSE))))</f>
        <v>Vicky游崴涵</v>
      </c>
      <c r="P6023" s="67">
        <f t="shared" si="329"/>
        <v>44826</v>
      </c>
      <c r="Q6023" s="75" t="str">
        <f t="shared" ref="Q6023:Q6086" si="331">TEXT(P6023,"aaa")</f>
        <v>週四</v>
      </c>
      <c r="R6023" s="80">
        <v>44819</v>
      </c>
      <c r="AA6023" s="1"/>
    </row>
    <row r="6024" spans="2:27">
      <c r="B6024" s="66">
        <v>44768</v>
      </c>
      <c r="D6024" s="68" t="s">
        <v>50</v>
      </c>
      <c r="E6024" s="70" t="s">
        <v>82</v>
      </c>
      <c r="F6024" s="72" t="s">
        <v>2431</v>
      </c>
      <c r="G6024" s="67">
        <v>44768</v>
      </c>
      <c r="H6024" s="67">
        <v>44828</v>
      </c>
      <c r="I6024" s="71">
        <f t="shared" si="330"/>
        <v>60</v>
      </c>
      <c r="J6024" s="112" t="s">
        <v>2432</v>
      </c>
      <c r="K6024" s="72" t="s">
        <v>372</v>
      </c>
      <c r="L6024" s="73" t="s">
        <v>113</v>
      </c>
      <c r="M6024" s="73" t="s">
        <v>2433</v>
      </c>
      <c r="N6024" s="68" t="str">
        <f>VLOOKUP(K6024,[1]人員授權表!D$3:G$249,4,0)</f>
        <v>無機</v>
      </c>
      <c r="O6024" s="70" t="str">
        <f>IF(J6024=[1]人員授權表!$C$85,"Casper李羿勳",IF(J6024=[1]人員授權表!$C$188,"Iring陳俊明",IF(J6024=[1]人員授權表!$C$189,"Brian陳泓霖",VLOOKUP(K6024,[1]人員授權表!D$2:E$249,2,FALSE))))</f>
        <v>Dennis陳汶宏</v>
      </c>
      <c r="P6024" s="67">
        <f t="shared" si="329"/>
        <v>44826</v>
      </c>
      <c r="Q6024" s="75" t="str">
        <f t="shared" si="331"/>
        <v>週四</v>
      </c>
      <c r="R6024" s="80" t="s">
        <v>50</v>
      </c>
      <c r="AA6024" s="1"/>
    </row>
    <row r="6025" spans="2:27">
      <c r="B6025" s="66">
        <v>44810</v>
      </c>
      <c r="D6025" s="68" t="s">
        <v>50</v>
      </c>
      <c r="E6025" s="70" t="s">
        <v>82</v>
      </c>
      <c r="F6025" s="4" t="s">
        <v>2434</v>
      </c>
      <c r="G6025" s="67">
        <v>44816</v>
      </c>
      <c r="H6025" s="67">
        <v>44830</v>
      </c>
      <c r="I6025" s="71">
        <f t="shared" si="330"/>
        <v>14</v>
      </c>
      <c r="J6025" s="72" t="s">
        <v>528</v>
      </c>
      <c r="K6025" s="72" t="s">
        <v>126</v>
      </c>
      <c r="L6025" s="73">
        <v>1</v>
      </c>
      <c r="M6025" s="73" t="s">
        <v>91</v>
      </c>
      <c r="N6025" s="68" t="str">
        <f>VLOOKUP(K6025,[1]人員授權表!D$3:G$249,4,0)</f>
        <v>有機</v>
      </c>
      <c r="O6025" s="70" t="str">
        <f>IF(J6025=[1]人員授權表!$C$85,"Casper李羿勳",IF(J6025=[1]人員授權表!$C$188,"Iring陳俊明",IF(J6025=[1]人員授權表!$C$189,"Brian陳泓霖",VLOOKUP(K6025,[1]人員授權表!D$2:E$249,2,FALSE))))</f>
        <v>Lucy黃詩婷</v>
      </c>
      <c r="P6025" s="67">
        <f t="shared" si="329"/>
        <v>44828</v>
      </c>
      <c r="Q6025" s="75" t="str">
        <f t="shared" si="331"/>
        <v>週六</v>
      </c>
      <c r="R6025" s="80">
        <v>44825</v>
      </c>
      <c r="AA6025" s="1"/>
    </row>
    <row r="6026" spans="2:27">
      <c r="B6026" s="66">
        <v>44810</v>
      </c>
      <c r="D6026" s="68" t="s">
        <v>50</v>
      </c>
      <c r="E6026" s="70" t="s">
        <v>82</v>
      </c>
      <c r="F6026" s="4" t="s">
        <v>2435</v>
      </c>
      <c r="G6026" s="67">
        <v>44816</v>
      </c>
      <c r="H6026" s="67">
        <v>44830</v>
      </c>
      <c r="I6026" s="71">
        <f t="shared" si="330"/>
        <v>14</v>
      </c>
      <c r="J6026" s="72" t="s">
        <v>528</v>
      </c>
      <c r="K6026" s="72" t="s">
        <v>126</v>
      </c>
      <c r="L6026" s="73">
        <v>1</v>
      </c>
      <c r="M6026" s="73" t="s">
        <v>91</v>
      </c>
      <c r="N6026" s="68" t="str">
        <f>VLOOKUP(K6026,[1]人員授權表!D$3:G$249,4,0)</f>
        <v>有機</v>
      </c>
      <c r="O6026" s="70" t="str">
        <f>IF(J6026=[1]人員授權表!$C$85,"Casper李羿勳",IF(J6026=[1]人員授權表!$C$188,"Iring陳俊明",IF(J6026=[1]人員授權表!$C$189,"Brian陳泓霖",VLOOKUP(K6026,[1]人員授權表!D$2:E$249,2,FALSE))))</f>
        <v>Lucy黃詩婷</v>
      </c>
      <c r="P6026" s="67">
        <f t="shared" si="329"/>
        <v>44828</v>
      </c>
      <c r="Q6026" s="75" t="str">
        <f t="shared" si="331"/>
        <v>週六</v>
      </c>
      <c r="R6026" s="80">
        <v>44825</v>
      </c>
      <c r="AA6026" s="1"/>
    </row>
    <row r="6027" spans="2:27">
      <c r="B6027" s="66">
        <v>44810</v>
      </c>
      <c r="D6027" s="68" t="s">
        <v>50</v>
      </c>
      <c r="E6027" s="70" t="s">
        <v>82</v>
      </c>
      <c r="F6027" s="4" t="s">
        <v>2436</v>
      </c>
      <c r="G6027" s="67">
        <v>44816</v>
      </c>
      <c r="H6027" s="67">
        <v>44830</v>
      </c>
      <c r="I6027" s="71">
        <f t="shared" si="330"/>
        <v>14</v>
      </c>
      <c r="J6027" s="72" t="s">
        <v>528</v>
      </c>
      <c r="K6027" s="72" t="s">
        <v>126</v>
      </c>
      <c r="L6027" s="73">
        <v>1</v>
      </c>
      <c r="M6027" s="73" t="s">
        <v>91</v>
      </c>
      <c r="N6027" s="68" t="str">
        <f>VLOOKUP(K6027,[1]人員授權表!D$3:G$249,4,0)</f>
        <v>有機</v>
      </c>
      <c r="O6027" s="70" t="str">
        <f>IF(J6027=[1]人員授權表!$C$85,"Casper李羿勳",IF(J6027=[1]人員授權表!$C$188,"Iring陳俊明",IF(J6027=[1]人員授權表!$C$189,"Brian陳泓霖",VLOOKUP(K6027,[1]人員授權表!D$2:E$249,2,FALSE))))</f>
        <v>Lucy黃詩婷</v>
      </c>
      <c r="P6027" s="67">
        <f t="shared" si="329"/>
        <v>44828</v>
      </c>
      <c r="Q6027" s="75" t="str">
        <f t="shared" si="331"/>
        <v>週六</v>
      </c>
      <c r="R6027" s="80">
        <v>44825</v>
      </c>
      <c r="AA6027" s="1"/>
    </row>
    <row r="6028" spans="2:27">
      <c r="B6028" s="66">
        <v>44810</v>
      </c>
      <c r="D6028" s="68" t="s">
        <v>50</v>
      </c>
      <c r="E6028" s="70" t="s">
        <v>82</v>
      </c>
      <c r="F6028" s="4" t="s">
        <v>2437</v>
      </c>
      <c r="G6028" s="67">
        <v>44816</v>
      </c>
      <c r="H6028" s="67">
        <v>44830</v>
      </c>
      <c r="I6028" s="71">
        <f t="shared" si="330"/>
        <v>14</v>
      </c>
      <c r="J6028" s="72" t="s">
        <v>528</v>
      </c>
      <c r="K6028" s="72" t="s">
        <v>126</v>
      </c>
      <c r="L6028" s="73">
        <v>1</v>
      </c>
      <c r="M6028" s="73" t="s">
        <v>91</v>
      </c>
      <c r="N6028" s="68" t="str">
        <f>VLOOKUP(K6028,[1]人員授權表!D$3:G$249,4,0)</f>
        <v>有機</v>
      </c>
      <c r="O6028" s="70" t="str">
        <f>IF(J6028=[1]人員授權表!$C$85,"Casper李羿勳",IF(J6028=[1]人員授權表!$C$188,"Iring陳俊明",IF(J6028=[1]人員授權表!$C$189,"Brian陳泓霖",VLOOKUP(K6028,[1]人員授權表!D$2:E$249,2,FALSE))))</f>
        <v>Lucy黃詩婷</v>
      </c>
      <c r="P6028" s="67">
        <f t="shared" si="329"/>
        <v>44828</v>
      </c>
      <c r="Q6028" s="75" t="str">
        <f t="shared" si="331"/>
        <v>週六</v>
      </c>
      <c r="R6028" s="80">
        <v>44825</v>
      </c>
      <c r="AA6028" s="1"/>
    </row>
    <row r="6029" spans="2:27">
      <c r="B6029" s="66">
        <v>44810</v>
      </c>
      <c r="D6029" s="68" t="s">
        <v>50</v>
      </c>
      <c r="E6029" s="70" t="s">
        <v>82</v>
      </c>
      <c r="F6029" s="4" t="s">
        <v>2438</v>
      </c>
      <c r="G6029" s="67">
        <v>44816</v>
      </c>
      <c r="H6029" s="67">
        <v>44830</v>
      </c>
      <c r="I6029" s="71">
        <f t="shared" si="330"/>
        <v>14</v>
      </c>
      <c r="J6029" s="72" t="s">
        <v>528</v>
      </c>
      <c r="K6029" s="72" t="s">
        <v>126</v>
      </c>
      <c r="L6029" s="73">
        <v>1</v>
      </c>
      <c r="M6029" s="73" t="s">
        <v>91</v>
      </c>
      <c r="N6029" s="68" t="str">
        <f>VLOOKUP(K6029,[1]人員授權表!D$3:G$249,4,0)</f>
        <v>有機</v>
      </c>
      <c r="O6029" s="70" t="str">
        <f>IF(J6029=[1]人員授權表!$C$85,"Casper李羿勳",IF(J6029=[1]人員授權表!$C$188,"Iring陳俊明",IF(J6029=[1]人員授權表!$C$189,"Brian陳泓霖",VLOOKUP(K6029,[1]人員授權表!D$2:E$249,2,FALSE))))</f>
        <v>Lucy黃詩婷</v>
      </c>
      <c r="P6029" s="67">
        <f t="shared" si="329"/>
        <v>44828</v>
      </c>
      <c r="Q6029" s="75" t="str">
        <f t="shared" si="331"/>
        <v>週六</v>
      </c>
      <c r="R6029" s="80">
        <v>44825</v>
      </c>
      <c r="AA6029" s="1"/>
    </row>
    <row r="6030" spans="2:27">
      <c r="B6030" s="66">
        <v>44810</v>
      </c>
      <c r="D6030" s="68" t="s">
        <v>50</v>
      </c>
      <c r="E6030" s="70" t="s">
        <v>82</v>
      </c>
      <c r="F6030" s="4" t="s">
        <v>2439</v>
      </c>
      <c r="G6030" s="67">
        <v>44816</v>
      </c>
      <c r="H6030" s="67">
        <v>44830</v>
      </c>
      <c r="I6030" s="71">
        <f t="shared" si="330"/>
        <v>14</v>
      </c>
      <c r="J6030" s="72" t="s">
        <v>528</v>
      </c>
      <c r="K6030" s="72" t="s">
        <v>126</v>
      </c>
      <c r="L6030" s="73">
        <v>1</v>
      </c>
      <c r="M6030" s="73" t="s">
        <v>91</v>
      </c>
      <c r="N6030" s="68" t="str">
        <f>VLOOKUP(K6030,[1]人員授權表!D$3:G$249,4,0)</f>
        <v>有機</v>
      </c>
      <c r="O6030" s="70" t="str">
        <f>IF(J6030=[1]人員授權表!$C$85,"Casper李羿勳",IF(J6030=[1]人員授權表!$C$188,"Iring陳俊明",IF(J6030=[1]人員授權表!$C$189,"Brian陳泓霖",VLOOKUP(K6030,[1]人員授權表!D$2:E$249,2,FALSE))))</f>
        <v>Lucy黃詩婷</v>
      </c>
      <c r="P6030" s="67">
        <f t="shared" si="329"/>
        <v>44828</v>
      </c>
      <c r="Q6030" s="75" t="str">
        <f t="shared" si="331"/>
        <v>週六</v>
      </c>
      <c r="R6030" s="80">
        <v>44825</v>
      </c>
      <c r="AA6030" s="1"/>
    </row>
    <row r="6031" spans="2:27">
      <c r="B6031" s="66">
        <v>44810</v>
      </c>
      <c r="D6031" s="68" t="s">
        <v>50</v>
      </c>
      <c r="E6031" s="70" t="s">
        <v>82</v>
      </c>
      <c r="F6031" s="4" t="s">
        <v>2440</v>
      </c>
      <c r="G6031" s="67">
        <v>44816</v>
      </c>
      <c r="H6031" s="67">
        <v>44830</v>
      </c>
      <c r="I6031" s="71">
        <f t="shared" si="330"/>
        <v>14</v>
      </c>
      <c r="J6031" s="72" t="s">
        <v>528</v>
      </c>
      <c r="K6031" s="72" t="s">
        <v>126</v>
      </c>
      <c r="L6031" s="73">
        <v>1</v>
      </c>
      <c r="M6031" s="73" t="s">
        <v>91</v>
      </c>
      <c r="N6031" s="68" t="str">
        <f>VLOOKUP(K6031,[1]人員授權表!D$3:G$249,4,0)</f>
        <v>有機</v>
      </c>
      <c r="O6031" s="70" t="str">
        <f>IF(J6031=[1]人員授權表!$C$85,"Casper李羿勳",IF(J6031=[1]人員授權表!$C$188,"Iring陳俊明",IF(J6031=[1]人員授權表!$C$189,"Brian陳泓霖",VLOOKUP(K6031,[1]人員授權表!D$2:E$249,2,FALSE))))</f>
        <v>Lucy黃詩婷</v>
      </c>
      <c r="P6031" s="67">
        <f t="shared" si="329"/>
        <v>44828</v>
      </c>
      <c r="Q6031" s="75" t="str">
        <f t="shared" si="331"/>
        <v>週六</v>
      </c>
      <c r="R6031" s="80">
        <v>44825</v>
      </c>
      <c r="AA6031" s="1"/>
    </row>
    <row r="6032" spans="2:27">
      <c r="B6032" s="66">
        <v>44810</v>
      </c>
      <c r="D6032" s="68" t="s">
        <v>50</v>
      </c>
      <c r="E6032" s="70" t="s">
        <v>82</v>
      </c>
      <c r="F6032" s="4" t="s">
        <v>2441</v>
      </c>
      <c r="G6032" s="67">
        <v>44816</v>
      </c>
      <c r="H6032" s="67">
        <v>44830</v>
      </c>
      <c r="I6032" s="71">
        <f t="shared" si="330"/>
        <v>14</v>
      </c>
      <c r="J6032" s="72" t="s">
        <v>528</v>
      </c>
      <c r="K6032" s="72" t="s">
        <v>126</v>
      </c>
      <c r="L6032" s="73">
        <v>1</v>
      </c>
      <c r="M6032" s="73" t="s">
        <v>91</v>
      </c>
      <c r="N6032" s="68" t="str">
        <f>VLOOKUP(K6032,[1]人員授權表!D$3:G$249,4,0)</f>
        <v>有機</v>
      </c>
      <c r="O6032" s="70" t="str">
        <f>IF(J6032=[1]人員授權表!$C$85,"Casper李羿勳",IF(J6032=[1]人員授權表!$C$188,"Iring陳俊明",IF(J6032=[1]人員授權表!$C$189,"Brian陳泓霖",VLOOKUP(K6032,[1]人員授權表!D$2:E$249,2,FALSE))))</f>
        <v>Lucy黃詩婷</v>
      </c>
      <c r="P6032" s="67">
        <f t="shared" si="329"/>
        <v>44828</v>
      </c>
      <c r="Q6032" s="75" t="str">
        <f t="shared" si="331"/>
        <v>週六</v>
      </c>
      <c r="R6032" s="80">
        <v>44825</v>
      </c>
      <c r="AA6032" s="1"/>
    </row>
    <row r="6033" spans="2:28">
      <c r="B6033" s="66">
        <v>44810</v>
      </c>
      <c r="D6033" s="68" t="s">
        <v>50</v>
      </c>
      <c r="E6033" s="70" t="s">
        <v>82</v>
      </c>
      <c r="F6033" s="4" t="s">
        <v>2442</v>
      </c>
      <c r="G6033" s="67">
        <v>44816</v>
      </c>
      <c r="H6033" s="67">
        <v>44830</v>
      </c>
      <c r="I6033" s="71">
        <f t="shared" si="330"/>
        <v>14</v>
      </c>
      <c r="J6033" s="72" t="s">
        <v>528</v>
      </c>
      <c r="K6033" s="72" t="s">
        <v>126</v>
      </c>
      <c r="L6033" s="73">
        <v>1</v>
      </c>
      <c r="M6033" s="73" t="s">
        <v>91</v>
      </c>
      <c r="N6033" s="68" t="str">
        <f>VLOOKUP(K6033,[1]人員授權表!D$3:G$249,4,0)</f>
        <v>有機</v>
      </c>
      <c r="O6033" s="70" t="str">
        <f>IF(J6033=[1]人員授權表!$C$85,"Casper李羿勳",IF(J6033=[1]人員授權表!$C$188,"Iring陳俊明",IF(J6033=[1]人員授權表!$C$189,"Brian陳泓霖",VLOOKUP(K6033,[1]人員授權表!D$2:E$249,2,FALSE))))</f>
        <v>Lucy黃詩婷</v>
      </c>
      <c r="P6033" s="67">
        <f t="shared" si="329"/>
        <v>44828</v>
      </c>
      <c r="Q6033" s="75" t="str">
        <f t="shared" si="331"/>
        <v>週六</v>
      </c>
      <c r="R6033" s="80">
        <v>44825</v>
      </c>
      <c r="AA6033" s="1"/>
    </row>
    <row r="6034" spans="2:28">
      <c r="B6034" s="66">
        <v>44810</v>
      </c>
      <c r="D6034" s="68" t="s">
        <v>50</v>
      </c>
      <c r="E6034" s="70" t="s">
        <v>82</v>
      </c>
      <c r="F6034" s="4" t="s">
        <v>2443</v>
      </c>
      <c r="G6034" s="67">
        <v>44816</v>
      </c>
      <c r="H6034" s="67">
        <v>44830</v>
      </c>
      <c r="I6034" s="71">
        <f t="shared" si="330"/>
        <v>14</v>
      </c>
      <c r="J6034" s="72" t="s">
        <v>528</v>
      </c>
      <c r="K6034" s="72" t="s">
        <v>126</v>
      </c>
      <c r="L6034" s="73">
        <v>1</v>
      </c>
      <c r="M6034" s="73" t="s">
        <v>91</v>
      </c>
      <c r="N6034" s="68" t="str">
        <f>VLOOKUP(K6034,[1]人員授權表!D$3:G$249,4,0)</f>
        <v>有機</v>
      </c>
      <c r="O6034" s="70" t="str">
        <f>IF(J6034=[1]人員授權表!$C$85,"Casper李羿勳",IF(J6034=[1]人員授權表!$C$188,"Iring陳俊明",IF(J6034=[1]人員授權表!$C$189,"Brian陳泓霖",VLOOKUP(K6034,[1]人員授權表!D$2:E$249,2,FALSE))))</f>
        <v>Lucy黃詩婷</v>
      </c>
      <c r="P6034" s="67">
        <f t="shared" si="329"/>
        <v>44828</v>
      </c>
      <c r="Q6034" s="75" t="str">
        <f t="shared" si="331"/>
        <v>週六</v>
      </c>
      <c r="R6034" s="80">
        <v>44825</v>
      </c>
      <c r="AA6034" s="1"/>
    </row>
    <row r="6035" spans="2:28">
      <c r="B6035" s="66">
        <v>44817</v>
      </c>
      <c r="D6035" s="68" t="s">
        <v>50</v>
      </c>
      <c r="E6035" s="70" t="s">
        <v>1418</v>
      </c>
      <c r="F6035" s="4" t="s">
        <v>2324</v>
      </c>
      <c r="G6035" s="67">
        <v>44816</v>
      </c>
      <c r="H6035" s="67">
        <v>44830</v>
      </c>
      <c r="I6035" s="71">
        <f t="shared" si="330"/>
        <v>14</v>
      </c>
      <c r="J6035" s="72" t="s">
        <v>133</v>
      </c>
      <c r="K6035" s="72" t="s">
        <v>134</v>
      </c>
      <c r="L6035" s="73">
        <v>1</v>
      </c>
      <c r="M6035" s="73" t="s">
        <v>108</v>
      </c>
      <c r="N6035" s="68" t="str">
        <f>VLOOKUP(K6035,[1]人員授權表!D$3:G$249,4,0)</f>
        <v>無機</v>
      </c>
      <c r="O6035" s="70" t="str">
        <f>IF(J6035=[1]人員授權表!$C$85,"Casper李羿勳",IF(J6035=[1]人員授權表!$C$188,"Iring陳俊明",IF(J6035=[1]人員授權表!$C$189,"Brian陳泓霖",VLOOKUP(K6035,[1]人員授權表!D$2:E$249,2,FALSE))))</f>
        <v>Brian陳泓霖</v>
      </c>
      <c r="P6035" s="67">
        <f t="shared" si="329"/>
        <v>44828</v>
      </c>
      <c r="Q6035" s="75" t="str">
        <f t="shared" si="331"/>
        <v>週六</v>
      </c>
      <c r="R6035" s="80">
        <v>44819</v>
      </c>
      <c r="AA6035" s="102">
        <v>15</v>
      </c>
      <c r="AB6035" s="123" t="s">
        <v>2325</v>
      </c>
    </row>
    <row r="6036" spans="2:28">
      <c r="B6036" s="66">
        <v>44824</v>
      </c>
      <c r="D6036" s="68" t="s">
        <v>50</v>
      </c>
      <c r="E6036" s="70" t="s">
        <v>1418</v>
      </c>
      <c r="F6036" s="4" t="s">
        <v>2444</v>
      </c>
      <c r="G6036" s="67">
        <v>44823</v>
      </c>
      <c r="H6036" s="67">
        <v>44830</v>
      </c>
      <c r="I6036" s="71">
        <f t="shared" si="330"/>
        <v>7</v>
      </c>
      <c r="J6036" s="72" t="s">
        <v>102</v>
      </c>
      <c r="K6036" s="72" t="s">
        <v>103</v>
      </c>
      <c r="L6036" s="73">
        <v>1</v>
      </c>
      <c r="M6036" s="73" t="s">
        <v>108</v>
      </c>
      <c r="N6036" s="68" t="str">
        <f>VLOOKUP(K6036,[1]人員授權表!D$3:G$249,4,0)</f>
        <v>無機</v>
      </c>
      <c r="O6036" s="70" t="s">
        <v>99</v>
      </c>
      <c r="P6036" s="67">
        <f>H6036-1</f>
        <v>44829</v>
      </c>
      <c r="Q6036" s="75" t="str">
        <f t="shared" si="331"/>
        <v>週日</v>
      </c>
      <c r="R6036" s="80">
        <v>44825</v>
      </c>
      <c r="AA6036" s="1"/>
    </row>
    <row r="6037" spans="2:28">
      <c r="B6037" s="66">
        <v>44824</v>
      </c>
      <c r="D6037" s="68" t="s">
        <v>50</v>
      </c>
      <c r="E6037" s="70" t="s">
        <v>1418</v>
      </c>
      <c r="F6037" s="4" t="s">
        <v>2445</v>
      </c>
      <c r="G6037" s="67">
        <v>44823</v>
      </c>
      <c r="H6037" s="67">
        <v>44830</v>
      </c>
      <c r="I6037" s="71">
        <f t="shared" si="330"/>
        <v>7</v>
      </c>
      <c r="J6037" s="72" t="s">
        <v>102</v>
      </c>
      <c r="K6037" s="72" t="s">
        <v>103</v>
      </c>
      <c r="L6037" s="73">
        <v>1</v>
      </c>
      <c r="M6037" s="73" t="s">
        <v>108</v>
      </c>
      <c r="N6037" s="68" t="str">
        <f>VLOOKUP(K6037,[1]人員授權表!D$3:G$249,4,0)</f>
        <v>無機</v>
      </c>
      <c r="O6037" s="70" t="s">
        <v>99</v>
      </c>
      <c r="P6037" s="67">
        <f>H6037-1</f>
        <v>44829</v>
      </c>
      <c r="Q6037" s="75" t="str">
        <f t="shared" si="331"/>
        <v>週日</v>
      </c>
      <c r="R6037" s="80">
        <v>44825</v>
      </c>
      <c r="AA6037" s="1"/>
    </row>
    <row r="6038" spans="2:28">
      <c r="B6038" s="66">
        <v>44816</v>
      </c>
      <c r="D6038" s="68" t="s">
        <v>50</v>
      </c>
      <c r="E6038" s="70" t="s">
        <v>879</v>
      </c>
      <c r="F6038" s="4" t="s">
        <v>2446</v>
      </c>
      <c r="G6038" s="67">
        <v>44803</v>
      </c>
      <c r="H6038" s="67">
        <v>44830</v>
      </c>
      <c r="I6038" s="71">
        <f t="shared" si="330"/>
        <v>27</v>
      </c>
      <c r="J6038" s="72" t="s">
        <v>102</v>
      </c>
      <c r="K6038" s="72" t="s">
        <v>103</v>
      </c>
      <c r="L6038" s="73">
        <v>9</v>
      </c>
      <c r="M6038" s="73" t="s">
        <v>104</v>
      </c>
      <c r="N6038" s="68" t="str">
        <f>VLOOKUP(K6038,[1]人員授權表!D$3:G$249,4,0)</f>
        <v>無機</v>
      </c>
      <c r="O6038" s="70" t="s">
        <v>99</v>
      </c>
      <c r="P6038" s="67">
        <f t="shared" ref="P6038:P6099" si="332">H6038-2</f>
        <v>44828</v>
      </c>
      <c r="Q6038" s="75" t="str">
        <f t="shared" si="331"/>
        <v>週六</v>
      </c>
      <c r="R6038" s="80">
        <v>44823</v>
      </c>
      <c r="AA6038" s="102">
        <v>15</v>
      </c>
      <c r="AB6038" s="123" t="s">
        <v>2325</v>
      </c>
    </row>
    <row r="6039" spans="2:28">
      <c r="B6039" s="66">
        <v>44816</v>
      </c>
      <c r="D6039" s="68" t="s">
        <v>50</v>
      </c>
      <c r="E6039" s="70" t="s">
        <v>879</v>
      </c>
      <c r="F6039" s="4" t="s">
        <v>2447</v>
      </c>
      <c r="G6039" s="67">
        <v>44806</v>
      </c>
      <c r="H6039" s="67">
        <v>44830</v>
      </c>
      <c r="I6039" s="71">
        <f t="shared" si="330"/>
        <v>24</v>
      </c>
      <c r="J6039" s="72" t="s">
        <v>102</v>
      </c>
      <c r="K6039" s="72" t="s">
        <v>103</v>
      </c>
      <c r="L6039" s="73">
        <v>9</v>
      </c>
      <c r="M6039" s="73" t="s">
        <v>104</v>
      </c>
      <c r="N6039" s="68" t="str">
        <f>VLOOKUP(K6039,[1]人員授權表!D$3:G$249,4,0)</f>
        <v>無機</v>
      </c>
      <c r="O6039" s="70" t="s">
        <v>99</v>
      </c>
      <c r="P6039" s="67">
        <f t="shared" si="332"/>
        <v>44828</v>
      </c>
      <c r="Q6039" s="75" t="str">
        <f t="shared" si="331"/>
        <v>週六</v>
      </c>
      <c r="R6039" s="80">
        <v>44823</v>
      </c>
      <c r="AA6039" s="102">
        <v>15</v>
      </c>
      <c r="AB6039" s="123" t="s">
        <v>2325</v>
      </c>
    </row>
    <row r="6040" spans="2:28">
      <c r="B6040" s="66">
        <v>44817</v>
      </c>
      <c r="D6040" s="68" t="s">
        <v>50</v>
      </c>
      <c r="E6040" s="70" t="s">
        <v>879</v>
      </c>
      <c r="F6040" s="4" t="s">
        <v>2448</v>
      </c>
      <c r="G6040" s="67">
        <v>44817</v>
      </c>
      <c r="H6040" s="67">
        <v>44830</v>
      </c>
      <c r="I6040" s="71">
        <f t="shared" si="330"/>
        <v>13</v>
      </c>
      <c r="J6040" s="72" t="s">
        <v>102</v>
      </c>
      <c r="K6040" s="72" t="s">
        <v>103</v>
      </c>
      <c r="L6040" s="73">
        <v>5</v>
      </c>
      <c r="M6040" s="73" t="s">
        <v>104</v>
      </c>
      <c r="N6040" s="68" t="str">
        <f>VLOOKUP(K6040,[1]人員授權表!D$3:G$249,4,0)</f>
        <v>無機</v>
      </c>
      <c r="O6040" s="70" t="s">
        <v>99</v>
      </c>
      <c r="P6040" s="67">
        <f t="shared" si="332"/>
        <v>44828</v>
      </c>
      <c r="Q6040" s="75" t="str">
        <f t="shared" si="331"/>
        <v>週六</v>
      </c>
      <c r="R6040" s="80">
        <v>44823</v>
      </c>
      <c r="AA6040" s="102">
        <v>15</v>
      </c>
      <c r="AB6040" s="123" t="s">
        <v>2325</v>
      </c>
    </row>
    <row r="6041" spans="2:28">
      <c r="B6041" s="66">
        <v>44810</v>
      </c>
      <c r="C6041" s="67">
        <v>44816</v>
      </c>
      <c r="D6041" s="68" t="s">
        <v>50</v>
      </c>
      <c r="E6041" s="70" t="s">
        <v>82</v>
      </c>
      <c r="F6041" s="4" t="s">
        <v>2449</v>
      </c>
      <c r="G6041" s="101">
        <v>44817</v>
      </c>
      <c r="H6041" s="67">
        <v>44830</v>
      </c>
      <c r="I6041" s="71">
        <f t="shared" si="330"/>
        <v>13</v>
      </c>
      <c r="J6041" s="72" t="s">
        <v>137</v>
      </c>
      <c r="K6041" s="72" t="s">
        <v>138</v>
      </c>
      <c r="L6041" s="73">
        <v>3</v>
      </c>
      <c r="M6041" s="73" t="s">
        <v>91</v>
      </c>
      <c r="N6041" s="68" t="str">
        <f>VLOOKUP(K6041,[1]人員授權表!D$3:G$249,4,0)</f>
        <v>無機</v>
      </c>
      <c r="O6041" s="70" t="str">
        <f>IF(J6041=[1]人員授權表!$C$85,"Casper李羿勳",IF(J6041=[1]人員授權表!$C$188,"Iring陳俊明",IF(J6041=[1]人員授權表!$C$189,"Brian陳泓霖",VLOOKUP(K6041,[1]人員授權表!D$2:E$249,2,FALSE))))</f>
        <v>Jack劉念忻</v>
      </c>
      <c r="P6041" s="67">
        <f t="shared" si="332"/>
        <v>44828</v>
      </c>
      <c r="Q6041" s="75" t="str">
        <f t="shared" si="331"/>
        <v>週六</v>
      </c>
      <c r="R6041" s="80">
        <v>44827</v>
      </c>
      <c r="AA6041" s="1"/>
    </row>
    <row r="6042" spans="2:28">
      <c r="B6042" s="66">
        <v>44810</v>
      </c>
      <c r="C6042" s="67">
        <v>44816</v>
      </c>
      <c r="D6042" s="68" t="s">
        <v>50</v>
      </c>
      <c r="E6042" s="70" t="s">
        <v>82</v>
      </c>
      <c r="F6042" s="4" t="s">
        <v>2449</v>
      </c>
      <c r="G6042" s="101">
        <v>44817</v>
      </c>
      <c r="H6042" s="67">
        <v>44830</v>
      </c>
      <c r="I6042" s="71">
        <f t="shared" si="330"/>
        <v>13</v>
      </c>
      <c r="J6042" s="72" t="s">
        <v>148</v>
      </c>
      <c r="K6042" s="72" t="s">
        <v>149</v>
      </c>
      <c r="L6042" s="73">
        <v>3</v>
      </c>
      <c r="M6042" s="73" t="s">
        <v>91</v>
      </c>
      <c r="N6042" s="68" t="str">
        <f>VLOOKUP(K6042,[1]人員授權表!D$3:G$249,4,0)</f>
        <v>無機</v>
      </c>
      <c r="O6042" s="70" t="str">
        <f>IF(J6042=[1]人員授權表!$C$85,"Casper李羿勳",IF(J6042=[1]人員授權表!$C$188,"Iring陳俊明",IF(J6042=[1]人員授權表!$C$189,"Brian陳泓霖",VLOOKUP(K6042,[1]人員授權表!D$2:E$249,2,FALSE))))</f>
        <v>Vicky游崴涵</v>
      </c>
      <c r="P6042" s="67">
        <f t="shared" si="332"/>
        <v>44828</v>
      </c>
      <c r="Q6042" s="75" t="str">
        <f t="shared" si="331"/>
        <v>週六</v>
      </c>
      <c r="R6042" s="80">
        <v>44823</v>
      </c>
      <c r="AA6042" s="1"/>
    </row>
    <row r="6043" spans="2:28">
      <c r="B6043" s="66">
        <v>44810</v>
      </c>
      <c r="C6043" s="67">
        <v>44816</v>
      </c>
      <c r="D6043" s="68" t="s">
        <v>50</v>
      </c>
      <c r="E6043" s="70" t="s">
        <v>82</v>
      </c>
      <c r="F6043" s="4" t="s">
        <v>2449</v>
      </c>
      <c r="G6043" s="101">
        <v>44817</v>
      </c>
      <c r="H6043" s="67">
        <v>44830</v>
      </c>
      <c r="I6043" s="71">
        <f t="shared" si="330"/>
        <v>13</v>
      </c>
      <c r="J6043" s="72" t="s">
        <v>139</v>
      </c>
      <c r="K6043" s="72" t="s">
        <v>140</v>
      </c>
      <c r="L6043" s="73">
        <v>3</v>
      </c>
      <c r="M6043" s="73" t="s">
        <v>91</v>
      </c>
      <c r="N6043" s="68" t="str">
        <f>VLOOKUP(K6043,[1]人員授權表!D$3:G$249,4,0)</f>
        <v>無機</v>
      </c>
      <c r="O6043" s="70" t="str">
        <f>IF(J6043=[1]人員授權表!$C$85,"Casper李羿勳",IF(J6043=[1]人員授權表!$C$188,"Iring陳俊明",IF(J6043=[1]人員授權表!$C$189,"Brian陳泓霖",VLOOKUP(K6043,[1]人員授權表!D$2:E$249,2,FALSE))))</f>
        <v>Brian陳泓霖</v>
      </c>
      <c r="P6043" s="67">
        <f t="shared" si="332"/>
        <v>44828</v>
      </c>
      <c r="Q6043" s="75" t="str">
        <f t="shared" si="331"/>
        <v>週六</v>
      </c>
      <c r="R6043" s="80">
        <v>44825</v>
      </c>
      <c r="AA6043" s="1"/>
    </row>
    <row r="6044" spans="2:28">
      <c r="B6044" s="66">
        <v>44810</v>
      </c>
      <c r="C6044" s="67">
        <v>44816</v>
      </c>
      <c r="D6044" s="68" t="s">
        <v>50</v>
      </c>
      <c r="E6044" s="70" t="s">
        <v>82</v>
      </c>
      <c r="F6044" s="4" t="s">
        <v>2449</v>
      </c>
      <c r="G6044" s="101">
        <v>44817</v>
      </c>
      <c r="H6044" s="67">
        <v>44830</v>
      </c>
      <c r="I6044" s="71">
        <f t="shared" si="330"/>
        <v>13</v>
      </c>
      <c r="J6044" s="72" t="s">
        <v>141</v>
      </c>
      <c r="K6044" s="72" t="s">
        <v>142</v>
      </c>
      <c r="L6044" s="73">
        <v>3</v>
      </c>
      <c r="M6044" s="73" t="s">
        <v>91</v>
      </c>
      <c r="N6044" s="68" t="str">
        <f>VLOOKUP(K6044,[1]人員授權表!D$3:G$249,4,0)</f>
        <v>無機</v>
      </c>
      <c r="O6044" s="70" t="str">
        <f>IF(J6044=[1]人員授權表!$C$85,"Casper李羿勳",IF(J6044=[1]人員授權表!$C$188,"Iring陳俊明",IF(J6044=[1]人員授權表!$C$189,"Brian陳泓霖",VLOOKUP(K6044,[1]人員授權表!D$2:E$249,2,FALSE))))</f>
        <v>Dennis陳汶宏</v>
      </c>
      <c r="P6044" s="67">
        <f t="shared" si="332"/>
        <v>44828</v>
      </c>
      <c r="Q6044" s="75" t="str">
        <f t="shared" si="331"/>
        <v>週六</v>
      </c>
      <c r="R6044" s="80">
        <v>44826</v>
      </c>
      <c r="AA6044" s="1"/>
    </row>
    <row r="6045" spans="2:28">
      <c r="B6045" s="66">
        <v>44810</v>
      </c>
      <c r="C6045" s="67">
        <v>44816</v>
      </c>
      <c r="D6045" s="68" t="s">
        <v>50</v>
      </c>
      <c r="E6045" s="70" t="s">
        <v>82</v>
      </c>
      <c r="F6045" s="4" t="s">
        <v>2449</v>
      </c>
      <c r="G6045" s="101">
        <v>44817</v>
      </c>
      <c r="H6045" s="67">
        <v>44830</v>
      </c>
      <c r="I6045" s="71">
        <f t="shared" si="330"/>
        <v>13</v>
      </c>
      <c r="J6045" s="72" t="s">
        <v>125</v>
      </c>
      <c r="K6045" s="72" t="s">
        <v>144</v>
      </c>
      <c r="L6045" s="73">
        <v>3</v>
      </c>
      <c r="M6045" s="73" t="s">
        <v>91</v>
      </c>
      <c r="N6045" s="68" t="str">
        <f>VLOOKUP(K6045,[1]人員授權表!D$3:G$249,4,0)</f>
        <v>有機</v>
      </c>
      <c r="O6045" s="70" t="str">
        <f>IF(J6045=[1]人員授權表!$C$85,"Casper李羿勳",IF(J6045=[1]人員授權表!$C$188,"Iring陳俊明",IF(J6045=[1]人員授權表!$C$189,"Brian陳泓霖",VLOOKUP(K6045,[1]人員授權表!D$2:E$249,2,FALSE))))</f>
        <v>Lucy黃詩婷</v>
      </c>
      <c r="P6045" s="67">
        <f t="shared" si="332"/>
        <v>44828</v>
      </c>
      <c r="Q6045" s="75" t="str">
        <f t="shared" si="331"/>
        <v>週六</v>
      </c>
      <c r="R6045" s="80">
        <v>44825</v>
      </c>
      <c r="AA6045" s="1"/>
    </row>
    <row r="6046" spans="2:28">
      <c r="B6046" s="66">
        <v>44810</v>
      </c>
      <c r="C6046" s="67">
        <v>44816</v>
      </c>
      <c r="D6046" s="68" t="s">
        <v>50</v>
      </c>
      <c r="E6046" s="70" t="s">
        <v>82</v>
      </c>
      <c r="F6046" s="4" t="s">
        <v>2450</v>
      </c>
      <c r="G6046" s="101">
        <v>44817</v>
      </c>
      <c r="H6046" s="67">
        <v>44830</v>
      </c>
      <c r="I6046" s="71">
        <f t="shared" si="330"/>
        <v>13</v>
      </c>
      <c r="J6046" s="72" t="s">
        <v>145</v>
      </c>
      <c r="K6046" s="72" t="s">
        <v>146</v>
      </c>
      <c r="L6046" s="73">
        <v>3</v>
      </c>
      <c r="M6046" s="73" t="s">
        <v>91</v>
      </c>
      <c r="N6046" s="68" t="str">
        <f>VLOOKUP(K6046,[1]人員授權表!D$3:G$249,4,0)</f>
        <v>無機</v>
      </c>
      <c r="O6046" s="70" t="str">
        <f>IF(J6046=[1]人員授權表!$C$85,"Casper李羿勳",IF(J6046=[1]人員授權表!$C$188,"Iring陳俊明",IF(J6046=[1]人員授權表!$C$189,"Brian陳泓霖",VLOOKUP(K6046,[1]人員授權表!D$2:E$249,2,FALSE))))</f>
        <v>Jack劉念忻</v>
      </c>
      <c r="P6046" s="67">
        <f t="shared" si="332"/>
        <v>44828</v>
      </c>
      <c r="Q6046" s="75" t="str">
        <f t="shared" si="331"/>
        <v>週六</v>
      </c>
      <c r="R6046" s="80">
        <v>44828</v>
      </c>
      <c r="AA6046" s="1"/>
    </row>
    <row r="6047" spans="2:28">
      <c r="B6047" s="66">
        <v>44810</v>
      </c>
      <c r="D6047" s="68" t="s">
        <v>50</v>
      </c>
      <c r="E6047" s="70" t="s">
        <v>82</v>
      </c>
      <c r="F6047" s="4" t="s">
        <v>2451</v>
      </c>
      <c r="G6047" s="67">
        <v>44816</v>
      </c>
      <c r="H6047" s="67">
        <v>44830</v>
      </c>
      <c r="I6047" s="71">
        <f t="shared" si="330"/>
        <v>14</v>
      </c>
      <c r="J6047" s="72" t="s">
        <v>139</v>
      </c>
      <c r="K6047" s="72" t="s">
        <v>140</v>
      </c>
      <c r="L6047" s="73">
        <v>1</v>
      </c>
      <c r="M6047" s="73" t="s">
        <v>91</v>
      </c>
      <c r="N6047" s="68" t="str">
        <f>VLOOKUP(K6047,[1]人員授權表!D$3:G$249,4,0)</f>
        <v>無機</v>
      </c>
      <c r="O6047" s="70" t="str">
        <f>IF(J6047=[1]人員授權表!$C$85,"Casper李羿勳",IF(J6047=[1]人員授權表!$C$188,"Iring陳俊明",IF(J6047=[1]人員授權表!$C$189,"Brian陳泓霖",VLOOKUP(K6047,[1]人員授權表!D$2:E$249,2,FALSE))))</f>
        <v>Brian陳泓霖</v>
      </c>
      <c r="P6047" s="67">
        <f t="shared" si="332"/>
        <v>44828</v>
      </c>
      <c r="Q6047" s="75" t="str">
        <f t="shared" si="331"/>
        <v>週六</v>
      </c>
      <c r="R6047" s="80">
        <v>44825</v>
      </c>
      <c r="AA6047" s="1"/>
    </row>
    <row r="6048" spans="2:28">
      <c r="B6048" s="66">
        <v>44810</v>
      </c>
      <c r="D6048" s="68" t="s">
        <v>50</v>
      </c>
      <c r="E6048" s="70" t="s">
        <v>82</v>
      </c>
      <c r="F6048" s="4" t="s">
        <v>2451</v>
      </c>
      <c r="G6048" s="67">
        <v>44816</v>
      </c>
      <c r="H6048" s="67">
        <v>44830</v>
      </c>
      <c r="I6048" s="71">
        <f t="shared" si="330"/>
        <v>14</v>
      </c>
      <c r="J6048" s="72" t="s">
        <v>137</v>
      </c>
      <c r="K6048" s="72" t="s">
        <v>138</v>
      </c>
      <c r="L6048" s="73">
        <v>1</v>
      </c>
      <c r="M6048" s="73" t="s">
        <v>91</v>
      </c>
      <c r="N6048" s="68" t="str">
        <f>VLOOKUP(K6048,[1]人員授權表!D$3:G$249,4,0)</f>
        <v>無機</v>
      </c>
      <c r="O6048" s="70" t="str">
        <f>IF(J6048=[1]人員授權表!$C$85,"Casper李羿勳",IF(J6048=[1]人員授權表!$C$188,"Iring陳俊明",IF(J6048=[1]人員授權表!$C$189,"Brian陳泓霖",VLOOKUP(K6048,[1]人員授權表!D$2:E$249,2,FALSE))))</f>
        <v>Jack劉念忻</v>
      </c>
      <c r="P6048" s="67">
        <f t="shared" si="332"/>
        <v>44828</v>
      </c>
      <c r="Q6048" s="75" t="str">
        <f t="shared" si="331"/>
        <v>週六</v>
      </c>
      <c r="R6048" s="80">
        <v>44827</v>
      </c>
      <c r="AA6048" s="1"/>
    </row>
    <row r="6049" spans="2:27">
      <c r="B6049" s="66">
        <v>44810</v>
      </c>
      <c r="D6049" s="68" t="s">
        <v>50</v>
      </c>
      <c r="E6049" s="70" t="s">
        <v>82</v>
      </c>
      <c r="F6049" s="4" t="s">
        <v>2451</v>
      </c>
      <c r="G6049" s="67">
        <v>44816</v>
      </c>
      <c r="H6049" s="67">
        <v>44830</v>
      </c>
      <c r="I6049" s="71">
        <f t="shared" si="330"/>
        <v>14</v>
      </c>
      <c r="J6049" s="72" t="s">
        <v>148</v>
      </c>
      <c r="K6049" s="72" t="s">
        <v>149</v>
      </c>
      <c r="L6049" s="73">
        <v>1</v>
      </c>
      <c r="M6049" s="73" t="s">
        <v>91</v>
      </c>
      <c r="N6049" s="68" t="str">
        <f>VLOOKUP(K6049,[1]人員授權表!D$3:G$249,4,0)</f>
        <v>無機</v>
      </c>
      <c r="O6049" s="70" t="str">
        <f>IF(J6049=[1]人員授權表!$C$85,"Casper李羿勳",IF(J6049=[1]人員授權表!$C$188,"Iring陳俊明",IF(J6049=[1]人員授權表!$C$189,"Brian陳泓霖",VLOOKUP(K6049,[1]人員授權表!D$2:E$249,2,FALSE))))</f>
        <v>Vicky游崴涵</v>
      </c>
      <c r="P6049" s="67">
        <f t="shared" si="332"/>
        <v>44828</v>
      </c>
      <c r="Q6049" s="75" t="str">
        <f t="shared" si="331"/>
        <v>週六</v>
      </c>
      <c r="R6049" s="80">
        <v>44827</v>
      </c>
      <c r="AA6049" s="1"/>
    </row>
    <row r="6050" spans="2:27">
      <c r="B6050" s="66">
        <v>44802</v>
      </c>
      <c r="C6050" s="67">
        <v>44818</v>
      </c>
      <c r="D6050" s="68" t="s">
        <v>50</v>
      </c>
      <c r="E6050" s="70" t="s">
        <v>51</v>
      </c>
      <c r="F6050" s="70" t="s">
        <v>2452</v>
      </c>
      <c r="G6050" s="67">
        <v>44817</v>
      </c>
      <c r="H6050" s="67">
        <v>44830</v>
      </c>
      <c r="I6050" s="71">
        <f t="shared" si="330"/>
        <v>13</v>
      </c>
      <c r="J6050" s="72" t="s">
        <v>125</v>
      </c>
      <c r="K6050" s="72" t="s">
        <v>144</v>
      </c>
      <c r="L6050" s="110">
        <v>5</v>
      </c>
      <c r="M6050" s="73" t="s">
        <v>79</v>
      </c>
      <c r="N6050" s="68" t="str">
        <f>VLOOKUP(K6050,[1]人員授權表!D$3:G$249,4,0)</f>
        <v>有機</v>
      </c>
      <c r="O6050" s="70" t="str">
        <f>IF(J6050=[1]人員授權表!$C$85,"Casper李羿勳",IF(J6050=[1]人員授權表!$C$188,"Iring陳俊明",IF(J6050=[1]人員授權表!$C$189,"Brian陳泓霖",VLOOKUP(K6050,[1]人員授權表!D$2:E$249,2,FALSE))))</f>
        <v>Lucy黃詩婷</v>
      </c>
      <c r="P6050" s="67">
        <f t="shared" si="332"/>
        <v>44828</v>
      </c>
      <c r="Q6050" s="75" t="str">
        <f t="shared" si="331"/>
        <v>週六</v>
      </c>
      <c r="R6050" s="80">
        <v>44825</v>
      </c>
      <c r="AA6050" s="1"/>
    </row>
    <row r="6051" spans="2:27">
      <c r="B6051" s="66">
        <v>44802</v>
      </c>
      <c r="C6051" s="67">
        <v>44818</v>
      </c>
      <c r="D6051" s="68" t="s">
        <v>50</v>
      </c>
      <c r="E6051" s="70" t="s">
        <v>51</v>
      </c>
      <c r="F6051" s="70" t="s">
        <v>2453</v>
      </c>
      <c r="G6051" s="67">
        <v>44817</v>
      </c>
      <c r="H6051" s="67">
        <v>44830</v>
      </c>
      <c r="I6051" s="71">
        <f t="shared" si="330"/>
        <v>13</v>
      </c>
      <c r="J6051" s="72" t="s">
        <v>139</v>
      </c>
      <c r="K6051" s="72" t="s">
        <v>140</v>
      </c>
      <c r="L6051" s="110">
        <v>5</v>
      </c>
      <c r="M6051" s="73" t="s">
        <v>79</v>
      </c>
      <c r="N6051" s="68" t="str">
        <f>VLOOKUP(K6051,[1]人員授權表!D$3:G$249,4,0)</f>
        <v>無機</v>
      </c>
      <c r="O6051" s="70" t="str">
        <f>IF(J6051=[1]人員授權表!$C$85,"Casper李羿勳",IF(J6051=[1]人員授權表!$C$188,"Iring陳俊明",IF(J6051=[1]人員授權表!$C$189,"Brian陳泓霖",VLOOKUP(K6051,[1]人員授權表!D$2:E$249,2,FALSE))))</f>
        <v>Brian陳泓霖</v>
      </c>
      <c r="P6051" s="67">
        <f t="shared" si="332"/>
        <v>44828</v>
      </c>
      <c r="Q6051" s="75" t="str">
        <f t="shared" si="331"/>
        <v>週六</v>
      </c>
      <c r="R6051" s="80">
        <v>44825</v>
      </c>
      <c r="AA6051" s="1"/>
    </row>
    <row r="6052" spans="2:27">
      <c r="B6052" s="66">
        <v>44802</v>
      </c>
      <c r="C6052" s="67">
        <v>44818</v>
      </c>
      <c r="D6052" s="68" t="s">
        <v>50</v>
      </c>
      <c r="E6052" s="70" t="s">
        <v>51</v>
      </c>
      <c r="F6052" s="70" t="s">
        <v>2453</v>
      </c>
      <c r="G6052" s="67">
        <v>44817</v>
      </c>
      <c r="H6052" s="67">
        <v>44830</v>
      </c>
      <c r="I6052" s="71">
        <f t="shared" si="330"/>
        <v>13</v>
      </c>
      <c r="J6052" s="72" t="s">
        <v>160</v>
      </c>
      <c r="K6052" s="72" t="s">
        <v>161</v>
      </c>
      <c r="L6052" s="110">
        <v>5</v>
      </c>
      <c r="M6052" s="73" t="s">
        <v>79</v>
      </c>
      <c r="N6052" s="68" t="str">
        <f>VLOOKUP(K6052,[1]人員授權表!D$3:G$249,4,0)</f>
        <v>無機</v>
      </c>
      <c r="O6052" s="70" t="str">
        <f>IF(J6052=[1]人員授權表!$C$85,"Casper李羿勳",IF(J6052=[1]人員授權表!$C$188,"Iring陳俊明",IF(J6052=[1]人員授權表!$C$189,"Brian陳泓霖",VLOOKUP(K6052,[1]人員授權表!D$2:E$249,2,FALSE))))</f>
        <v>Dennis陳汶宏</v>
      </c>
      <c r="P6052" s="67">
        <f t="shared" si="332"/>
        <v>44828</v>
      </c>
      <c r="Q6052" s="75" t="str">
        <f t="shared" si="331"/>
        <v>週六</v>
      </c>
      <c r="R6052" s="80">
        <v>44825</v>
      </c>
      <c r="AA6052" s="1"/>
    </row>
    <row r="6053" spans="2:27">
      <c r="B6053" s="66">
        <v>44802</v>
      </c>
      <c r="C6053" s="67">
        <v>44818</v>
      </c>
      <c r="D6053" s="68" t="s">
        <v>50</v>
      </c>
      <c r="E6053" s="70" t="s">
        <v>51</v>
      </c>
      <c r="F6053" s="70" t="s">
        <v>2453</v>
      </c>
      <c r="G6053" s="67">
        <v>44817</v>
      </c>
      <c r="H6053" s="67">
        <v>44830</v>
      </c>
      <c r="I6053" s="71">
        <f t="shared" si="330"/>
        <v>13</v>
      </c>
      <c r="J6053" s="72" t="s">
        <v>145</v>
      </c>
      <c r="K6053" s="72" t="s">
        <v>146</v>
      </c>
      <c r="L6053" s="110">
        <v>5</v>
      </c>
      <c r="M6053" s="73" t="s">
        <v>79</v>
      </c>
      <c r="N6053" s="68" t="str">
        <f>VLOOKUP(K6053,[1]人員授權表!D$3:G$249,4,0)</f>
        <v>無機</v>
      </c>
      <c r="O6053" s="70" t="str">
        <f>IF(J6053=[1]人員授權表!$C$85,"Casper李羿勳",IF(J6053=[1]人員授權表!$C$188,"Iring陳俊明",IF(J6053=[1]人員授權表!$C$189,"Brian陳泓霖",VLOOKUP(K6053,[1]人員授權表!D$2:E$249,2,FALSE))))</f>
        <v>Jack劉念忻</v>
      </c>
      <c r="P6053" s="67">
        <f t="shared" si="332"/>
        <v>44828</v>
      </c>
      <c r="Q6053" s="75" t="str">
        <f t="shared" si="331"/>
        <v>週六</v>
      </c>
      <c r="R6053" s="80">
        <v>44828</v>
      </c>
      <c r="AA6053" s="1"/>
    </row>
    <row r="6054" spans="2:27">
      <c r="B6054" s="66">
        <v>44802</v>
      </c>
      <c r="C6054" s="67">
        <v>44818</v>
      </c>
      <c r="D6054" s="68" t="s">
        <v>50</v>
      </c>
      <c r="E6054" s="70" t="s">
        <v>51</v>
      </c>
      <c r="F6054" s="70" t="s">
        <v>2453</v>
      </c>
      <c r="G6054" s="67">
        <v>44817</v>
      </c>
      <c r="H6054" s="67">
        <v>44830</v>
      </c>
      <c r="I6054" s="71">
        <f t="shared" si="330"/>
        <v>13</v>
      </c>
      <c r="J6054" s="72" t="s">
        <v>141</v>
      </c>
      <c r="K6054" s="72" t="s">
        <v>142</v>
      </c>
      <c r="L6054" s="110">
        <v>5</v>
      </c>
      <c r="M6054" s="73" t="s">
        <v>79</v>
      </c>
      <c r="N6054" s="68" t="str">
        <f>VLOOKUP(K6054,[1]人員授權表!D$3:G$249,4,0)</f>
        <v>無機</v>
      </c>
      <c r="O6054" s="70" t="str">
        <f>IF(J6054=[1]人員授權表!$C$85,"Casper李羿勳",IF(J6054=[1]人員授權表!$C$188,"Iring陳俊明",IF(J6054=[1]人員授權表!$C$189,"Brian陳泓霖",VLOOKUP(K6054,[1]人員授權表!D$2:E$249,2,FALSE))))</f>
        <v>Dennis陳汶宏</v>
      </c>
      <c r="P6054" s="67">
        <f t="shared" si="332"/>
        <v>44828</v>
      </c>
      <c r="Q6054" s="75" t="str">
        <f t="shared" si="331"/>
        <v>週六</v>
      </c>
      <c r="R6054" s="80">
        <v>44826</v>
      </c>
      <c r="AA6054" s="1"/>
    </row>
    <row r="6055" spans="2:27">
      <c r="B6055" s="66">
        <v>44802</v>
      </c>
      <c r="C6055" s="67">
        <v>44818</v>
      </c>
      <c r="D6055" s="68" t="s">
        <v>50</v>
      </c>
      <c r="E6055" s="70" t="s">
        <v>51</v>
      </c>
      <c r="F6055" s="70" t="s">
        <v>2453</v>
      </c>
      <c r="G6055" s="67">
        <v>44817</v>
      </c>
      <c r="H6055" s="67">
        <v>44830</v>
      </c>
      <c r="I6055" s="71">
        <f t="shared" si="330"/>
        <v>13</v>
      </c>
      <c r="J6055" s="72" t="s">
        <v>153</v>
      </c>
      <c r="K6055" s="72" t="s">
        <v>154</v>
      </c>
      <c r="L6055" s="110">
        <v>5</v>
      </c>
      <c r="M6055" s="73" t="s">
        <v>79</v>
      </c>
      <c r="N6055" s="68" t="str">
        <f>VLOOKUP(K6055,[1]人員授權表!D$3:G$249,4,0)</f>
        <v>無機</v>
      </c>
      <c r="O6055" s="70" t="str">
        <f>IF(J6055=[1]人員授權表!$C$85,"Casper李羿勳",IF(J6055=[1]人員授權表!$C$188,"Iring陳俊明",IF(J6055=[1]人員授權表!$C$189,"Brian陳泓霖",VLOOKUP(K6055,[1]人員授權表!D$2:E$249,2,FALSE))))</f>
        <v>Ken張智凱</v>
      </c>
      <c r="P6055" s="67">
        <f t="shared" si="332"/>
        <v>44828</v>
      </c>
      <c r="Q6055" s="75" t="str">
        <f t="shared" si="331"/>
        <v>週六</v>
      </c>
      <c r="R6055" s="80">
        <v>44819</v>
      </c>
      <c r="AA6055" s="1"/>
    </row>
    <row r="6056" spans="2:27">
      <c r="B6056" s="66">
        <v>44802</v>
      </c>
      <c r="C6056" s="67">
        <v>44818</v>
      </c>
      <c r="D6056" s="68" t="s">
        <v>50</v>
      </c>
      <c r="E6056" s="70" t="s">
        <v>51</v>
      </c>
      <c r="F6056" s="70" t="s">
        <v>2453</v>
      </c>
      <c r="G6056" s="67">
        <v>44817</v>
      </c>
      <c r="H6056" s="67">
        <v>44830</v>
      </c>
      <c r="I6056" s="71">
        <f t="shared" si="330"/>
        <v>13</v>
      </c>
      <c r="J6056" s="72" t="s">
        <v>137</v>
      </c>
      <c r="K6056" s="72" t="s">
        <v>138</v>
      </c>
      <c r="L6056" s="110">
        <v>5</v>
      </c>
      <c r="M6056" s="73" t="s">
        <v>79</v>
      </c>
      <c r="N6056" s="68" t="str">
        <f>VLOOKUP(K6056,[1]人員授權表!D$3:G$249,4,0)</f>
        <v>無機</v>
      </c>
      <c r="O6056" s="70" t="str">
        <f>IF(J6056=[1]人員授權表!$C$85,"Casper李羿勳",IF(J6056=[1]人員授權表!$C$188,"Iring陳俊明",IF(J6056=[1]人員授權表!$C$189,"Brian陳泓霖",VLOOKUP(K6056,[1]人員授權表!D$2:E$249,2,FALSE))))</f>
        <v>Jack劉念忻</v>
      </c>
      <c r="P6056" s="67">
        <f t="shared" si="332"/>
        <v>44828</v>
      </c>
      <c r="Q6056" s="75" t="str">
        <f t="shared" si="331"/>
        <v>週六</v>
      </c>
      <c r="R6056" s="80">
        <v>44827</v>
      </c>
      <c r="AA6056" s="1"/>
    </row>
    <row r="6057" spans="2:27">
      <c r="B6057" s="66">
        <v>44802</v>
      </c>
      <c r="C6057" s="67">
        <v>44818</v>
      </c>
      <c r="D6057" s="68" t="s">
        <v>50</v>
      </c>
      <c r="E6057" s="70" t="s">
        <v>51</v>
      </c>
      <c r="F6057" s="70" t="s">
        <v>2452</v>
      </c>
      <c r="G6057" s="67">
        <v>44817</v>
      </c>
      <c r="H6057" s="67">
        <v>44830</v>
      </c>
      <c r="I6057" s="71">
        <f t="shared" si="330"/>
        <v>13</v>
      </c>
      <c r="J6057" s="72" t="s">
        <v>148</v>
      </c>
      <c r="K6057" s="72" t="s">
        <v>149</v>
      </c>
      <c r="L6057" s="110">
        <v>5</v>
      </c>
      <c r="M6057" s="73" t="s">
        <v>79</v>
      </c>
      <c r="N6057" s="68" t="str">
        <f>VLOOKUP(K6057,[1]人員授權表!D$3:G$249,4,0)</f>
        <v>無機</v>
      </c>
      <c r="O6057" s="70" t="str">
        <f>IF(J6057=[1]人員授權表!$C$85,"Casper李羿勳",IF(J6057=[1]人員授權表!$C$188,"Iring陳俊明",IF(J6057=[1]人員授權表!$C$189,"Brian陳泓霖",VLOOKUP(K6057,[1]人員授權表!D$2:E$249,2,FALSE))))</f>
        <v>Vicky游崴涵</v>
      </c>
      <c r="P6057" s="67">
        <f t="shared" si="332"/>
        <v>44828</v>
      </c>
      <c r="Q6057" s="75" t="str">
        <f t="shared" si="331"/>
        <v>週六</v>
      </c>
      <c r="R6057" s="80">
        <v>44823</v>
      </c>
      <c r="AA6057" s="1"/>
    </row>
    <row r="6058" spans="2:27">
      <c r="B6058" s="66">
        <v>44802</v>
      </c>
      <c r="C6058" s="67">
        <v>44818</v>
      </c>
      <c r="D6058" s="68" t="s">
        <v>50</v>
      </c>
      <c r="E6058" s="70" t="s">
        <v>51</v>
      </c>
      <c r="F6058" s="70" t="s">
        <v>2453</v>
      </c>
      <c r="G6058" s="67">
        <v>44817</v>
      </c>
      <c r="H6058" s="67">
        <v>44830</v>
      </c>
      <c r="I6058" s="71">
        <f t="shared" si="330"/>
        <v>13</v>
      </c>
      <c r="J6058" s="72" t="s">
        <v>295</v>
      </c>
      <c r="K6058" s="72" t="s">
        <v>296</v>
      </c>
      <c r="L6058" s="110">
        <v>5</v>
      </c>
      <c r="M6058" s="73" t="s">
        <v>79</v>
      </c>
      <c r="N6058" s="68" t="str">
        <f>VLOOKUP(K6058,[1]人員授權表!D$3:G$249,4,0)</f>
        <v>無機</v>
      </c>
      <c r="O6058" s="70" t="str">
        <f>IF(J6058=[1]人員授權表!$C$85,"Casper李羿勳",IF(J6058=[1]人員授權表!$C$188,"Iring陳俊明",IF(J6058=[1]人員授權表!$C$189,"Brian陳泓霖",VLOOKUP(K6058,[1]人員授權表!D$2:E$249,2,FALSE))))</f>
        <v>Ken張智凱</v>
      </c>
      <c r="P6058" s="67">
        <f t="shared" si="332"/>
        <v>44828</v>
      </c>
      <c r="Q6058" s="75" t="str">
        <f t="shared" si="331"/>
        <v>週六</v>
      </c>
      <c r="R6058" s="80">
        <v>44819</v>
      </c>
      <c r="AA6058" s="1"/>
    </row>
    <row r="6059" spans="2:27">
      <c r="B6059" s="66">
        <v>44802</v>
      </c>
      <c r="C6059" s="67">
        <v>44818</v>
      </c>
      <c r="D6059" s="68" t="s">
        <v>50</v>
      </c>
      <c r="E6059" s="70" t="s">
        <v>51</v>
      </c>
      <c r="F6059" s="70" t="s">
        <v>2453</v>
      </c>
      <c r="G6059" s="67">
        <v>44817</v>
      </c>
      <c r="H6059" s="67">
        <v>44830</v>
      </c>
      <c r="I6059" s="71">
        <f t="shared" si="330"/>
        <v>13</v>
      </c>
      <c r="J6059" s="72" t="s">
        <v>167</v>
      </c>
      <c r="K6059" s="72" t="s">
        <v>168</v>
      </c>
      <c r="L6059" s="110">
        <v>5</v>
      </c>
      <c r="M6059" s="73" t="s">
        <v>79</v>
      </c>
      <c r="N6059" s="68" t="str">
        <f>VLOOKUP(K6059,[1]人員授權表!D$3:G$249,4,0)</f>
        <v>有機</v>
      </c>
      <c r="O6059" s="70" t="str">
        <f>IF(J6059=[1]人員授權表!$C$85,"Casper李羿勳",IF(J6059=[1]人員授權表!$C$188,"Iring陳俊明",IF(J6059=[1]人員授權表!$C$189,"Brian陳泓霖",VLOOKUP(K6059,[1]人員授權表!D$2:E$249,2,FALSE))))</f>
        <v>Una林庭瑄</v>
      </c>
      <c r="P6059" s="67">
        <f t="shared" si="332"/>
        <v>44828</v>
      </c>
      <c r="Q6059" s="75" t="str">
        <f t="shared" si="331"/>
        <v>週六</v>
      </c>
      <c r="R6059" s="80">
        <v>44826</v>
      </c>
      <c r="AA6059" s="1"/>
    </row>
    <row r="6060" spans="2:27">
      <c r="B6060" s="66">
        <v>44802</v>
      </c>
      <c r="C6060" s="67">
        <v>44818</v>
      </c>
      <c r="D6060" s="68" t="s">
        <v>50</v>
      </c>
      <c r="E6060" s="70" t="s">
        <v>51</v>
      </c>
      <c r="F6060" s="70" t="s">
        <v>2453</v>
      </c>
      <c r="G6060" s="67">
        <v>44817</v>
      </c>
      <c r="H6060" s="67">
        <v>44830</v>
      </c>
      <c r="I6060" s="71">
        <f t="shared" si="330"/>
        <v>13</v>
      </c>
      <c r="J6060" s="72" t="s">
        <v>164</v>
      </c>
      <c r="K6060" s="72" t="s">
        <v>146</v>
      </c>
      <c r="L6060" s="110">
        <v>5</v>
      </c>
      <c r="M6060" s="73" t="s">
        <v>79</v>
      </c>
      <c r="N6060" s="68" t="str">
        <f>VLOOKUP(K6060,[1]人員授權表!D$3:G$249,4,0)</f>
        <v>無機</v>
      </c>
      <c r="O6060" s="70" t="str">
        <f>IF(J6060=[1]人員授權表!$C$85,"Casper李羿勳",IF(J6060=[1]人員授權表!$C$188,"Iring陳俊明",IF(J6060=[1]人員授權表!$C$189,"Brian陳泓霖",VLOOKUP(K6060,[1]人員授權表!D$2:E$249,2,FALSE))))</f>
        <v>Jack劉念忻</v>
      </c>
      <c r="P6060" s="67">
        <f t="shared" si="332"/>
        <v>44828</v>
      </c>
      <c r="Q6060" s="75" t="str">
        <f t="shared" si="331"/>
        <v>週六</v>
      </c>
      <c r="R6060" s="80">
        <v>44828</v>
      </c>
      <c r="AA6060" s="1"/>
    </row>
    <row r="6061" spans="2:27">
      <c r="B6061" s="66">
        <v>44810</v>
      </c>
      <c r="D6061" s="68" t="s">
        <v>50</v>
      </c>
      <c r="E6061" s="70" t="s">
        <v>82</v>
      </c>
      <c r="F6061" s="4" t="s">
        <v>2454</v>
      </c>
      <c r="G6061" s="67">
        <v>44816</v>
      </c>
      <c r="H6061" s="67">
        <v>44830</v>
      </c>
      <c r="I6061" s="71">
        <f t="shared" si="330"/>
        <v>14</v>
      </c>
      <c r="J6061" s="72" t="s">
        <v>148</v>
      </c>
      <c r="K6061" s="72" t="s">
        <v>149</v>
      </c>
      <c r="L6061" s="73">
        <v>1</v>
      </c>
      <c r="M6061" s="73" t="s">
        <v>91</v>
      </c>
      <c r="N6061" s="68" t="str">
        <f>VLOOKUP(K6061,[1]人員授權表!D$3:G$249,4,0)</f>
        <v>無機</v>
      </c>
      <c r="O6061" s="70" t="str">
        <f>IF(J6061=[1]人員授權表!$C$85,"Casper李羿勳",IF(J6061=[1]人員授權表!$C$188,"Iring陳俊明",IF(J6061=[1]人員授權表!$C$189,"Brian陳泓霖",VLOOKUP(K6061,[1]人員授權表!D$2:E$249,2,FALSE))))</f>
        <v>Vicky游崴涵</v>
      </c>
      <c r="P6061" s="67">
        <f t="shared" si="332"/>
        <v>44828</v>
      </c>
      <c r="Q6061" s="75" t="str">
        <f t="shared" si="331"/>
        <v>週六</v>
      </c>
      <c r="R6061" s="80">
        <v>44827</v>
      </c>
      <c r="AA6061" s="1"/>
    </row>
    <row r="6062" spans="2:27">
      <c r="B6062" s="66">
        <v>44810</v>
      </c>
      <c r="D6062" s="68" t="s">
        <v>50</v>
      </c>
      <c r="E6062" s="70" t="s">
        <v>82</v>
      </c>
      <c r="F6062" s="4" t="s">
        <v>2454</v>
      </c>
      <c r="G6062" s="67">
        <v>44816</v>
      </c>
      <c r="H6062" s="67">
        <v>44830</v>
      </c>
      <c r="I6062" s="71">
        <f t="shared" si="330"/>
        <v>14</v>
      </c>
      <c r="J6062" s="72" t="s">
        <v>137</v>
      </c>
      <c r="K6062" s="72" t="s">
        <v>138</v>
      </c>
      <c r="L6062" s="73">
        <v>1</v>
      </c>
      <c r="M6062" s="73" t="s">
        <v>91</v>
      </c>
      <c r="N6062" s="68" t="str">
        <f>VLOOKUP(K6062,[1]人員授權表!D$3:G$249,4,0)</f>
        <v>無機</v>
      </c>
      <c r="O6062" s="70" t="str">
        <f>IF(J6062=[1]人員授權表!$C$85,"Casper李羿勳",IF(J6062=[1]人員授權表!$C$188,"Iring陳俊明",IF(J6062=[1]人員授權表!$C$189,"Brian陳泓霖",VLOOKUP(K6062,[1]人員授權表!D$2:E$249,2,FALSE))))</f>
        <v>Jack劉念忻</v>
      </c>
      <c r="P6062" s="67">
        <f t="shared" si="332"/>
        <v>44828</v>
      </c>
      <c r="Q6062" s="75" t="str">
        <f t="shared" si="331"/>
        <v>週六</v>
      </c>
      <c r="R6062" s="80">
        <v>44827</v>
      </c>
      <c r="AA6062" s="1"/>
    </row>
    <row r="6063" spans="2:27">
      <c r="B6063" s="66">
        <v>44810</v>
      </c>
      <c r="D6063" s="68" t="s">
        <v>50</v>
      </c>
      <c r="E6063" s="70" t="s">
        <v>82</v>
      </c>
      <c r="F6063" s="4" t="s">
        <v>2454</v>
      </c>
      <c r="G6063" s="67">
        <v>44816</v>
      </c>
      <c r="H6063" s="67">
        <v>44830</v>
      </c>
      <c r="I6063" s="71">
        <f t="shared" si="330"/>
        <v>14</v>
      </c>
      <c r="J6063" s="72" t="s">
        <v>139</v>
      </c>
      <c r="K6063" s="72" t="s">
        <v>140</v>
      </c>
      <c r="L6063" s="73">
        <v>1</v>
      </c>
      <c r="M6063" s="73" t="s">
        <v>91</v>
      </c>
      <c r="N6063" s="68" t="str">
        <f>VLOOKUP(K6063,[1]人員授權表!D$3:G$249,4,0)</f>
        <v>無機</v>
      </c>
      <c r="O6063" s="70" t="str">
        <f>IF(J6063=[1]人員授權表!$C$85,"Casper李羿勳",IF(J6063=[1]人員授權表!$C$188,"Iring陳俊明",IF(J6063=[1]人員授權表!$C$189,"Brian陳泓霖",VLOOKUP(K6063,[1]人員授權表!D$2:E$249,2,FALSE))))</f>
        <v>Brian陳泓霖</v>
      </c>
      <c r="P6063" s="67">
        <f t="shared" si="332"/>
        <v>44828</v>
      </c>
      <c r="Q6063" s="75" t="str">
        <f t="shared" si="331"/>
        <v>週六</v>
      </c>
      <c r="R6063" s="80">
        <v>44825</v>
      </c>
      <c r="AA6063" s="1"/>
    </row>
    <row r="6064" spans="2:27">
      <c r="B6064" s="66">
        <v>44791</v>
      </c>
      <c r="D6064" s="68" t="s">
        <v>50</v>
      </c>
      <c r="E6064" s="70" t="s">
        <v>82</v>
      </c>
      <c r="F6064" s="70" t="s">
        <v>2455</v>
      </c>
      <c r="G6064" s="67">
        <v>44816</v>
      </c>
      <c r="H6064" s="67">
        <v>44830</v>
      </c>
      <c r="I6064" s="71">
        <f t="shared" si="330"/>
        <v>14</v>
      </c>
      <c r="J6064" s="72" t="s">
        <v>188</v>
      </c>
      <c r="K6064" s="72" t="s">
        <v>189</v>
      </c>
      <c r="L6064" s="73">
        <v>2</v>
      </c>
      <c r="M6064" s="73" t="s">
        <v>268</v>
      </c>
      <c r="N6064" s="68" t="str">
        <f>VLOOKUP(K6064,[1]人員授權表!D$3:G$249,4,0)</f>
        <v>無機</v>
      </c>
      <c r="O6064" s="70" t="str">
        <f>IF(J6064=[1]人員授權表!$C$85,"Casper李羿勳",IF(J6064=[1]人員授權表!$C$188,"Iring陳俊明",IF(J6064=[1]人員授權表!$C$189,"Brian陳泓霖",VLOOKUP(K6064,[1]人員授權表!D$2:E$249,2,FALSE))))</f>
        <v>Iring陳俊明</v>
      </c>
      <c r="P6064" s="67">
        <f t="shared" si="332"/>
        <v>44828</v>
      </c>
      <c r="Q6064" s="75" t="str">
        <f t="shared" si="331"/>
        <v>週六</v>
      </c>
      <c r="R6064" s="80">
        <v>44824</v>
      </c>
      <c r="AA6064" s="1"/>
    </row>
    <row r="6065" spans="2:27">
      <c r="B6065" s="66">
        <v>44791</v>
      </c>
      <c r="D6065" s="68" t="s">
        <v>50</v>
      </c>
      <c r="E6065" s="70" t="s">
        <v>82</v>
      </c>
      <c r="F6065" s="70" t="s">
        <v>2455</v>
      </c>
      <c r="G6065" s="67">
        <v>44816</v>
      </c>
      <c r="H6065" s="67">
        <v>44830</v>
      </c>
      <c r="I6065" s="71">
        <f t="shared" si="330"/>
        <v>14</v>
      </c>
      <c r="J6065" s="72" t="s">
        <v>133</v>
      </c>
      <c r="K6065" s="72" t="s">
        <v>187</v>
      </c>
      <c r="L6065" s="73">
        <v>2</v>
      </c>
      <c r="M6065" s="73" t="s">
        <v>268</v>
      </c>
      <c r="N6065" s="68" t="str">
        <f>VLOOKUP(K6065,[1]人員授權表!D$3:G$249,4,0)</f>
        <v>無機</v>
      </c>
      <c r="O6065" s="70" t="str">
        <f>IF(J6065=[1]人員授權表!$C$85,"Casper李羿勳",IF(J6065=[1]人員授權表!$C$188,"Iring陳俊明",IF(J6065=[1]人員授權表!$C$189,"Brian陳泓霖",VLOOKUP(K6065,[1]人員授權表!D$2:E$249,2,FALSE))))</f>
        <v>Ruby黃家蓁</v>
      </c>
      <c r="P6065" s="67">
        <f t="shared" si="332"/>
        <v>44828</v>
      </c>
      <c r="Q6065" s="75" t="str">
        <f t="shared" si="331"/>
        <v>週六</v>
      </c>
      <c r="R6065" s="80">
        <v>44820</v>
      </c>
      <c r="AA6065" s="1"/>
    </row>
    <row r="6066" spans="2:27">
      <c r="B6066" s="66">
        <v>44791</v>
      </c>
      <c r="D6066" s="68" t="s">
        <v>50</v>
      </c>
      <c r="E6066" s="70" t="s">
        <v>82</v>
      </c>
      <c r="F6066" s="70" t="s">
        <v>2455</v>
      </c>
      <c r="G6066" s="67">
        <v>44816</v>
      </c>
      <c r="H6066" s="67">
        <v>44830</v>
      </c>
      <c r="I6066" s="71">
        <f t="shared" si="330"/>
        <v>14</v>
      </c>
      <c r="J6066" s="72" t="s">
        <v>192</v>
      </c>
      <c r="K6066" s="72" t="s">
        <v>187</v>
      </c>
      <c r="L6066" s="73">
        <v>2</v>
      </c>
      <c r="M6066" s="73" t="s">
        <v>268</v>
      </c>
      <c r="N6066" s="68" t="str">
        <f>VLOOKUP(K6066,[1]人員授權表!D$3:G$249,4,0)</f>
        <v>無機</v>
      </c>
      <c r="O6066" s="70" t="str">
        <f>IF(J6066=[1]人員授權表!$C$85,"Casper李羿勳",IF(J6066=[1]人員授權表!$C$188,"Iring陳俊明",IF(J6066=[1]人員授權表!$C$189,"Brian陳泓霖",VLOOKUP(K6066,[1]人員授權表!D$2:E$249,2,FALSE))))</f>
        <v>Ruby黃家蓁</v>
      </c>
      <c r="P6066" s="67">
        <f t="shared" si="332"/>
        <v>44828</v>
      </c>
      <c r="Q6066" s="75" t="str">
        <f t="shared" si="331"/>
        <v>週六</v>
      </c>
      <c r="R6066" s="80">
        <v>44820</v>
      </c>
      <c r="AA6066" s="1"/>
    </row>
    <row r="6067" spans="2:27">
      <c r="B6067" s="66">
        <v>44791</v>
      </c>
      <c r="D6067" s="68" t="s">
        <v>50</v>
      </c>
      <c r="E6067" s="70" t="s">
        <v>82</v>
      </c>
      <c r="F6067" s="70" t="s">
        <v>2455</v>
      </c>
      <c r="G6067" s="67">
        <v>44816</v>
      </c>
      <c r="H6067" s="67">
        <v>44830</v>
      </c>
      <c r="I6067" s="71">
        <f t="shared" si="330"/>
        <v>14</v>
      </c>
      <c r="J6067" s="72" t="s">
        <v>193</v>
      </c>
      <c r="K6067" s="72" t="s">
        <v>187</v>
      </c>
      <c r="L6067" s="73">
        <v>2</v>
      </c>
      <c r="M6067" s="73" t="s">
        <v>268</v>
      </c>
      <c r="N6067" s="68" t="str">
        <f>VLOOKUP(K6067,[1]人員授權表!D$3:G$249,4,0)</f>
        <v>無機</v>
      </c>
      <c r="O6067" s="70" t="str">
        <f>IF(J6067=[1]人員授權表!$C$85,"Casper李羿勳",IF(J6067=[1]人員授權表!$C$188,"Iring陳俊明",IF(J6067=[1]人員授權表!$C$189,"Brian陳泓霖",VLOOKUP(K6067,[1]人員授權表!D$2:E$249,2,FALSE))))</f>
        <v>Ruby黃家蓁</v>
      </c>
      <c r="P6067" s="67">
        <f t="shared" si="332"/>
        <v>44828</v>
      </c>
      <c r="Q6067" s="75" t="str">
        <f t="shared" si="331"/>
        <v>週六</v>
      </c>
      <c r="R6067" s="80">
        <v>44820</v>
      </c>
      <c r="AA6067" s="1"/>
    </row>
    <row r="6068" spans="2:27">
      <c r="B6068" s="66">
        <v>44791</v>
      </c>
      <c r="D6068" s="68" t="s">
        <v>50</v>
      </c>
      <c r="E6068" s="70" t="s">
        <v>82</v>
      </c>
      <c r="F6068" s="70" t="s">
        <v>2455</v>
      </c>
      <c r="G6068" s="67">
        <v>44816</v>
      </c>
      <c r="H6068" s="67">
        <v>44830</v>
      </c>
      <c r="I6068" s="71">
        <f t="shared" si="330"/>
        <v>14</v>
      </c>
      <c r="J6068" s="72" t="s">
        <v>341</v>
      </c>
      <c r="K6068" s="72" t="s">
        <v>187</v>
      </c>
      <c r="L6068" s="73">
        <v>2</v>
      </c>
      <c r="M6068" s="73" t="s">
        <v>268</v>
      </c>
      <c r="N6068" s="68" t="str">
        <f>VLOOKUP(K6068,[1]人員授權表!D$3:G$249,4,0)</f>
        <v>無機</v>
      </c>
      <c r="O6068" s="70" t="str">
        <f>IF(J6068=[1]人員授權表!$C$85,"Casper李羿勳",IF(J6068=[1]人員授權表!$C$188,"Iring陳俊明",IF(J6068=[1]人員授權表!$C$189,"Brian陳泓霖",VLOOKUP(K6068,[1]人員授權表!D$2:E$249,2,FALSE))))</f>
        <v>Ruby黃家蓁</v>
      </c>
      <c r="P6068" s="67">
        <f t="shared" si="332"/>
        <v>44828</v>
      </c>
      <c r="Q6068" s="75" t="str">
        <f t="shared" si="331"/>
        <v>週六</v>
      </c>
      <c r="R6068" s="80">
        <v>44820</v>
      </c>
      <c r="AA6068" s="1"/>
    </row>
    <row r="6069" spans="2:27">
      <c r="B6069" s="66">
        <v>44791</v>
      </c>
      <c r="D6069" s="68" t="s">
        <v>50</v>
      </c>
      <c r="E6069" s="70" t="s">
        <v>82</v>
      </c>
      <c r="F6069" s="70" t="s">
        <v>2455</v>
      </c>
      <c r="G6069" s="67">
        <v>44816</v>
      </c>
      <c r="H6069" s="67">
        <v>44830</v>
      </c>
      <c r="I6069" s="71">
        <f t="shared" si="330"/>
        <v>14</v>
      </c>
      <c r="J6069" s="72" t="s">
        <v>178</v>
      </c>
      <c r="K6069" s="72" t="s">
        <v>179</v>
      </c>
      <c r="L6069" s="73">
        <v>2</v>
      </c>
      <c r="M6069" s="73" t="s">
        <v>268</v>
      </c>
      <c r="N6069" s="68" t="str">
        <f>VLOOKUP(K6069,[1]人員授權表!D$3:G$249,4,0)</f>
        <v>無機</v>
      </c>
      <c r="O6069" s="70" t="s">
        <v>115</v>
      </c>
      <c r="P6069" s="67">
        <f t="shared" si="332"/>
        <v>44828</v>
      </c>
      <c r="Q6069" s="75" t="str">
        <f t="shared" si="331"/>
        <v>週六</v>
      </c>
      <c r="R6069" s="80">
        <v>44827</v>
      </c>
      <c r="U6069" s="70">
        <v>1</v>
      </c>
      <c r="Y6069" s="78">
        <v>44827</v>
      </c>
      <c r="Z6069" s="79" t="s">
        <v>2456</v>
      </c>
      <c r="AA6069" s="1"/>
    </row>
    <row r="6070" spans="2:27">
      <c r="B6070" s="66">
        <v>44791</v>
      </c>
      <c r="D6070" s="68" t="s">
        <v>50</v>
      </c>
      <c r="E6070" s="70" t="s">
        <v>82</v>
      </c>
      <c r="F6070" s="70" t="s">
        <v>2455</v>
      </c>
      <c r="G6070" s="67">
        <v>44816</v>
      </c>
      <c r="H6070" s="67">
        <v>44830</v>
      </c>
      <c r="I6070" s="71">
        <f t="shared" si="330"/>
        <v>14</v>
      </c>
      <c r="J6070" s="72" t="s">
        <v>190</v>
      </c>
      <c r="K6070" s="72" t="s">
        <v>140</v>
      </c>
      <c r="L6070" s="73">
        <v>2</v>
      </c>
      <c r="M6070" s="73" t="s">
        <v>268</v>
      </c>
      <c r="N6070" s="68" t="str">
        <f>VLOOKUP(K6070,[1]人員授權表!D$3:G$249,4,0)</f>
        <v>無機</v>
      </c>
      <c r="O6070" s="70" t="str">
        <f>IF(J6070=[1]人員授權表!$C$85,"Casper李羿勳",IF(J6070=[1]人員授權表!$C$188,"Iring陳俊明",IF(J6070=[1]人員授權表!$C$189,"Brian陳泓霖",VLOOKUP(K6070,[1]人員授權表!D$2:E$249,2,FALSE))))</f>
        <v>Iring陳俊明</v>
      </c>
      <c r="P6070" s="67">
        <f t="shared" si="332"/>
        <v>44828</v>
      </c>
      <c r="Q6070" s="75" t="str">
        <f t="shared" si="331"/>
        <v>週六</v>
      </c>
      <c r="R6070" s="80">
        <v>44820</v>
      </c>
      <c r="AA6070" s="1"/>
    </row>
    <row r="6071" spans="2:27">
      <c r="B6071" s="66">
        <v>44804</v>
      </c>
      <c r="D6071" s="68" t="s">
        <v>50</v>
      </c>
      <c r="E6071" s="70" t="s">
        <v>51</v>
      </c>
      <c r="F6071" s="4" t="s">
        <v>2457</v>
      </c>
      <c r="G6071" s="67">
        <v>44812</v>
      </c>
      <c r="H6071" s="67">
        <v>44831</v>
      </c>
      <c r="I6071" s="71">
        <f t="shared" si="330"/>
        <v>19</v>
      </c>
      <c r="J6071" s="72" t="s">
        <v>60</v>
      </c>
      <c r="K6071" s="72" t="s">
        <v>61</v>
      </c>
      <c r="L6071" s="73">
        <v>2</v>
      </c>
      <c r="M6071" s="73" t="s">
        <v>91</v>
      </c>
      <c r="N6071" s="68" t="str">
        <f>VLOOKUP(K6071,[1]人員授權表!D$3:G$249,4,0)</f>
        <v>有機</v>
      </c>
      <c r="O6071" s="70" t="str">
        <f>IF(J6071=[1]人員授權表!$C$85,"Casper李羿勳",IF(J6071=[1]人員授權表!$C$188,"Iring陳俊明",IF(J6071=[1]人員授權表!$C$189,"Brian陳泓霖",VLOOKUP(K6071,[1]人員授權表!D$2:E$249,2,FALSE))))</f>
        <v>Marco陳鴻鈞</v>
      </c>
      <c r="P6071" s="67">
        <f t="shared" si="332"/>
        <v>44829</v>
      </c>
      <c r="Q6071" s="75" t="str">
        <f t="shared" si="331"/>
        <v>週日</v>
      </c>
      <c r="R6071" s="80">
        <v>44825</v>
      </c>
      <c r="AA6071" s="1"/>
    </row>
    <row r="6072" spans="2:27">
      <c r="B6072" s="66">
        <v>44804</v>
      </c>
      <c r="D6072" s="68" t="s">
        <v>50</v>
      </c>
      <c r="E6072" s="70" t="s">
        <v>51</v>
      </c>
      <c r="F6072" s="4" t="s">
        <v>2457</v>
      </c>
      <c r="G6072" s="67">
        <v>44812</v>
      </c>
      <c r="H6072" s="67">
        <v>44831</v>
      </c>
      <c r="I6072" s="71">
        <f t="shared" si="330"/>
        <v>19</v>
      </c>
      <c r="J6072" s="72" t="s">
        <v>53</v>
      </c>
      <c r="K6072" s="72" t="s">
        <v>54</v>
      </c>
      <c r="L6072" s="73">
        <v>2</v>
      </c>
      <c r="M6072" s="73" t="s">
        <v>91</v>
      </c>
      <c r="N6072" s="68" t="str">
        <f>VLOOKUP(K6072,[1]人員授權表!D$3:G$249,4,0)</f>
        <v>有機</v>
      </c>
      <c r="O6072" s="70" t="str">
        <f>IF(J6072=[1]人員授權表!$C$85,"Casper李羿勳",IF(J6072=[1]人員授權表!$C$188,"Iring陳俊明",IF(J6072=[1]人員授權表!$C$189,"Brian陳泓霖",VLOOKUP(K6072,[1]人員授權表!D$2:E$249,2,FALSE))))</f>
        <v>Marco陳鴻鈞</v>
      </c>
      <c r="P6072" s="67">
        <f t="shared" si="332"/>
        <v>44829</v>
      </c>
      <c r="Q6072" s="75" t="str">
        <f t="shared" si="331"/>
        <v>週日</v>
      </c>
      <c r="R6072" s="80">
        <v>44825</v>
      </c>
      <c r="AA6072" s="1"/>
    </row>
    <row r="6073" spans="2:27">
      <c r="B6073" s="66">
        <v>44804</v>
      </c>
      <c r="D6073" s="68" t="s">
        <v>50</v>
      </c>
      <c r="E6073" s="70" t="s">
        <v>51</v>
      </c>
      <c r="F6073" s="4" t="s">
        <v>2457</v>
      </c>
      <c r="G6073" s="67">
        <v>44812</v>
      </c>
      <c r="H6073" s="67">
        <v>44831</v>
      </c>
      <c r="I6073" s="71">
        <f t="shared" si="330"/>
        <v>19</v>
      </c>
      <c r="J6073" s="72" t="s">
        <v>66</v>
      </c>
      <c r="K6073" s="72" t="s">
        <v>922</v>
      </c>
      <c r="L6073" s="73">
        <v>4</v>
      </c>
      <c r="M6073" s="73" t="s">
        <v>91</v>
      </c>
      <c r="N6073" s="68" t="str">
        <f>VLOOKUP(K6073,[1]人員授權表!D$3:G$249,4,0)</f>
        <v>有機</v>
      </c>
      <c r="O6073" s="70" t="str">
        <f>IF(J6073=[1]人員授權表!$C$85,"Casper李羿勳",IF(J6073=[1]人員授權表!$C$188,"Iring陳俊明",IF(J6073=[1]人員授權表!$C$189,"Brian陳泓霖",VLOOKUP(K6073,[1]人員授權表!D$2:E$249,2,FALSE))))</f>
        <v>Casper李羿勳</v>
      </c>
      <c r="P6073" s="67">
        <f t="shared" si="332"/>
        <v>44829</v>
      </c>
      <c r="Q6073" s="75" t="str">
        <f t="shared" si="331"/>
        <v>週日</v>
      </c>
      <c r="R6073" s="80">
        <v>44826</v>
      </c>
      <c r="AA6073" s="1"/>
    </row>
    <row r="6074" spans="2:27">
      <c r="B6074" s="66">
        <v>44804</v>
      </c>
      <c r="D6074" s="68" t="s">
        <v>50</v>
      </c>
      <c r="E6074" s="70" t="s">
        <v>51</v>
      </c>
      <c r="F6074" s="4" t="s">
        <v>2457</v>
      </c>
      <c r="G6074" s="67">
        <v>44812</v>
      </c>
      <c r="H6074" s="67">
        <v>44831</v>
      </c>
      <c r="I6074" s="71">
        <f t="shared" si="330"/>
        <v>19</v>
      </c>
      <c r="J6074" s="72" t="s">
        <v>242</v>
      </c>
      <c r="K6074" s="72" t="s">
        <v>241</v>
      </c>
      <c r="L6074" s="73">
        <v>1</v>
      </c>
      <c r="M6074" s="73" t="s">
        <v>91</v>
      </c>
      <c r="N6074" s="68" t="str">
        <f>VLOOKUP(K6074,[1]人員授權表!D$3:G$249,4,0)</f>
        <v>有機</v>
      </c>
      <c r="O6074" s="70" t="str">
        <f>IF(J6074=[1]人員授權表!$C$85,"Casper李羿勳",IF(J6074=[1]人員授權表!$C$188,"Iring陳俊明",IF(J6074=[1]人員授權表!$C$189,"Brian陳泓霖",VLOOKUP(K6074,[1]人員授權表!D$2:E$249,2,FALSE))))</f>
        <v>Casper李羿勳</v>
      </c>
      <c r="P6074" s="67">
        <f t="shared" si="332"/>
        <v>44829</v>
      </c>
      <c r="Q6074" s="75" t="str">
        <f t="shared" si="331"/>
        <v>週日</v>
      </c>
      <c r="R6074" s="80">
        <v>44826</v>
      </c>
      <c r="AA6074" s="1"/>
    </row>
    <row r="6075" spans="2:27">
      <c r="B6075" s="66">
        <v>44804</v>
      </c>
      <c r="D6075" s="68" t="s">
        <v>50</v>
      </c>
      <c r="E6075" s="70" t="s">
        <v>51</v>
      </c>
      <c r="F6075" s="4" t="s">
        <v>2457</v>
      </c>
      <c r="G6075" s="67">
        <v>44812</v>
      </c>
      <c r="H6075" s="67">
        <v>44831</v>
      </c>
      <c r="I6075" s="71">
        <f t="shared" si="330"/>
        <v>19</v>
      </c>
      <c r="J6075" s="72" t="s">
        <v>63</v>
      </c>
      <c r="K6075" s="72" t="s">
        <v>64</v>
      </c>
      <c r="L6075" s="73">
        <v>4</v>
      </c>
      <c r="M6075" s="73" t="s">
        <v>91</v>
      </c>
      <c r="N6075" s="68" t="str">
        <f>VLOOKUP(K6075,[1]人員授權表!D$3:G$249,4,0)</f>
        <v>有機</v>
      </c>
      <c r="O6075" s="70" t="str">
        <f>IF(J6075=[1]人員授權表!$C$85,"Casper李羿勳",IF(J6075=[1]人員授權表!$C$188,"Iring陳俊明",IF(J6075=[1]人員授權表!$C$189,"Brian陳泓霖",VLOOKUP(K6075,[1]人員授權表!D$2:E$249,2,FALSE))))</f>
        <v>Casper李羿勳</v>
      </c>
      <c r="P6075" s="67">
        <f t="shared" si="332"/>
        <v>44829</v>
      </c>
      <c r="Q6075" s="75" t="str">
        <f t="shared" si="331"/>
        <v>週日</v>
      </c>
      <c r="R6075" s="80">
        <v>44826</v>
      </c>
      <c r="AA6075" s="1"/>
    </row>
    <row r="6076" spans="2:27">
      <c r="B6076" s="66">
        <v>44804</v>
      </c>
      <c r="D6076" s="68" t="s">
        <v>50</v>
      </c>
      <c r="E6076" s="70" t="s">
        <v>51</v>
      </c>
      <c r="F6076" s="4" t="s">
        <v>2457</v>
      </c>
      <c r="G6076" s="67">
        <v>44812</v>
      </c>
      <c r="H6076" s="67">
        <v>44831</v>
      </c>
      <c r="I6076" s="71">
        <f t="shared" si="330"/>
        <v>19</v>
      </c>
      <c r="J6076" s="72" t="s">
        <v>67</v>
      </c>
      <c r="K6076" s="72" t="s">
        <v>64</v>
      </c>
      <c r="L6076" s="73">
        <v>4</v>
      </c>
      <c r="M6076" s="73" t="s">
        <v>91</v>
      </c>
      <c r="N6076" s="68" t="str">
        <f>VLOOKUP(K6076,[1]人員授權表!D$3:G$249,4,0)</f>
        <v>有機</v>
      </c>
      <c r="O6076" s="70" t="str">
        <f>IF(J6076=[1]人員授權表!$C$85,"Casper李羿勳",IF(J6076=[1]人員授權表!$C$188,"Iring陳俊明",IF(J6076=[1]人員授權表!$C$189,"Brian陳泓霖",VLOOKUP(K6076,[1]人員授權表!D$2:E$249,2,FALSE))))</f>
        <v>Casper李羿勳</v>
      </c>
      <c r="P6076" s="67">
        <f t="shared" si="332"/>
        <v>44829</v>
      </c>
      <c r="Q6076" s="75" t="str">
        <f t="shared" si="331"/>
        <v>週日</v>
      </c>
      <c r="R6076" s="80">
        <v>44826</v>
      </c>
      <c r="AA6076" s="1"/>
    </row>
    <row r="6077" spans="2:27">
      <c r="B6077" s="66">
        <v>44804</v>
      </c>
      <c r="D6077" s="68" t="s">
        <v>50</v>
      </c>
      <c r="E6077" s="70" t="s">
        <v>51</v>
      </c>
      <c r="F6077" s="4" t="s">
        <v>2457</v>
      </c>
      <c r="G6077" s="67">
        <v>44812</v>
      </c>
      <c r="H6077" s="67">
        <v>44831</v>
      </c>
      <c r="I6077" s="71">
        <f t="shared" si="330"/>
        <v>19</v>
      </c>
      <c r="J6077" s="72" t="s">
        <v>238</v>
      </c>
      <c r="K6077" s="72" t="s">
        <v>239</v>
      </c>
      <c r="L6077" s="73">
        <v>1</v>
      </c>
      <c r="M6077" s="73" t="s">
        <v>91</v>
      </c>
      <c r="N6077" s="68" t="str">
        <f>VLOOKUP(K6077,[1]人員授權表!D$3:G$249,4,0)</f>
        <v>有機</v>
      </c>
      <c r="O6077" s="70" t="str">
        <f>IF(J6077=[1]人員授權表!$C$85,"Casper李羿勳",IF(J6077=[1]人員授權表!$C$188,"Iring陳俊明",IF(J6077=[1]人員授權表!$C$189,"Brian陳泓霖",VLOOKUP(K6077,[1]人員授權表!D$2:E$249,2,FALSE))))</f>
        <v>Casper李羿勳</v>
      </c>
      <c r="P6077" s="67">
        <f t="shared" si="332"/>
        <v>44829</v>
      </c>
      <c r="Q6077" s="75" t="str">
        <f t="shared" si="331"/>
        <v>週日</v>
      </c>
      <c r="R6077" s="80">
        <v>44826</v>
      </c>
      <c r="AA6077" s="1"/>
    </row>
    <row r="6078" spans="2:27">
      <c r="B6078" s="66">
        <v>44804</v>
      </c>
      <c r="D6078" s="68" t="s">
        <v>50</v>
      </c>
      <c r="E6078" s="70" t="s">
        <v>51</v>
      </c>
      <c r="F6078" s="4" t="s">
        <v>2458</v>
      </c>
      <c r="G6078" s="67">
        <v>44812</v>
      </c>
      <c r="H6078" s="67">
        <v>44831</v>
      </c>
      <c r="I6078" s="71">
        <f t="shared" si="330"/>
        <v>19</v>
      </c>
      <c r="J6078" s="72" t="s">
        <v>60</v>
      </c>
      <c r="K6078" s="72" t="s">
        <v>61</v>
      </c>
      <c r="L6078" s="73">
        <v>7</v>
      </c>
      <c r="M6078" s="73" t="s">
        <v>91</v>
      </c>
      <c r="N6078" s="68" t="str">
        <f>VLOOKUP(K6078,[1]人員授權表!D$3:G$249,4,0)</f>
        <v>有機</v>
      </c>
      <c r="O6078" s="70" t="str">
        <f>IF(J6078=[1]人員授權表!$C$85,"Casper李羿勳",IF(J6078=[1]人員授權表!$C$188,"Iring陳俊明",IF(J6078=[1]人員授權表!$C$189,"Brian陳泓霖",VLOOKUP(K6078,[1]人員授權表!D$2:E$249,2,FALSE))))</f>
        <v>Marco陳鴻鈞</v>
      </c>
      <c r="P6078" s="67">
        <f t="shared" si="332"/>
        <v>44829</v>
      </c>
      <c r="Q6078" s="75" t="str">
        <f t="shared" si="331"/>
        <v>週日</v>
      </c>
      <c r="R6078" s="80">
        <v>44823</v>
      </c>
      <c r="AA6078" s="1"/>
    </row>
    <row r="6079" spans="2:27">
      <c r="B6079" s="66">
        <v>44804</v>
      </c>
      <c r="D6079" s="68" t="s">
        <v>50</v>
      </c>
      <c r="E6079" s="70" t="s">
        <v>51</v>
      </c>
      <c r="F6079" s="4" t="s">
        <v>2458</v>
      </c>
      <c r="G6079" s="67">
        <v>44812</v>
      </c>
      <c r="H6079" s="67">
        <v>44831</v>
      </c>
      <c r="I6079" s="71">
        <f t="shared" si="330"/>
        <v>19</v>
      </c>
      <c r="J6079" s="72" t="s">
        <v>66</v>
      </c>
      <c r="K6079" s="72" t="s">
        <v>64</v>
      </c>
      <c r="L6079" s="73">
        <v>1</v>
      </c>
      <c r="M6079" s="73" t="s">
        <v>91</v>
      </c>
      <c r="N6079" s="68" t="str">
        <f>VLOOKUP(K6079,[1]人員授權表!D$3:G$249,4,0)</f>
        <v>有機</v>
      </c>
      <c r="O6079" s="70" t="str">
        <f>IF(J6079=[1]人員授權表!$C$85,"Casper李羿勳",IF(J6079=[1]人員授權表!$C$188,"Iring陳俊明",IF(J6079=[1]人員授權表!$C$189,"Brian陳泓霖",VLOOKUP(K6079,[1]人員授權表!D$2:E$249,2,FALSE))))</f>
        <v>Casper李羿勳</v>
      </c>
      <c r="P6079" s="67">
        <f t="shared" si="332"/>
        <v>44829</v>
      </c>
      <c r="Q6079" s="75" t="str">
        <f t="shared" si="331"/>
        <v>週日</v>
      </c>
      <c r="R6079" s="80">
        <v>44826</v>
      </c>
      <c r="AA6079" s="1"/>
    </row>
    <row r="6080" spans="2:27">
      <c r="B6080" s="66">
        <v>44804</v>
      </c>
      <c r="D6080" s="68" t="s">
        <v>50</v>
      </c>
      <c r="E6080" s="70" t="s">
        <v>51</v>
      </c>
      <c r="F6080" s="4" t="s">
        <v>2458</v>
      </c>
      <c r="G6080" s="67">
        <v>44812</v>
      </c>
      <c r="H6080" s="67">
        <v>44831</v>
      </c>
      <c r="I6080" s="71">
        <f t="shared" si="330"/>
        <v>19</v>
      </c>
      <c r="J6080" s="72" t="s">
        <v>69</v>
      </c>
      <c r="K6080" s="72" t="s">
        <v>70</v>
      </c>
      <c r="L6080" s="73">
        <v>3</v>
      </c>
      <c r="M6080" s="73" t="s">
        <v>91</v>
      </c>
      <c r="N6080" s="68" t="str">
        <f>VLOOKUP(K6080,[1]人員授權表!D$3:G$249,4,0)</f>
        <v>有機</v>
      </c>
      <c r="O6080" s="70" t="str">
        <f>IF(J6080=[1]人員授權表!$C$85,"Casper李羿勳",IF(J6080=[1]人員授權表!$C$188,"Iring陳俊明",IF(J6080=[1]人員授權表!$C$189,"Brian陳泓霖",VLOOKUP(K6080,[1]人員授權表!D$2:E$249,2,FALSE))))</f>
        <v>Casper李羿勳</v>
      </c>
      <c r="P6080" s="67">
        <f t="shared" si="332"/>
        <v>44829</v>
      </c>
      <c r="Q6080" s="75" t="str">
        <f t="shared" si="331"/>
        <v>週日</v>
      </c>
      <c r="R6080" s="80">
        <v>44825</v>
      </c>
      <c r="AA6080" s="1"/>
    </row>
    <row r="6081" spans="2:28">
      <c r="B6081" s="66">
        <v>44804</v>
      </c>
      <c r="D6081" s="68" t="s">
        <v>50</v>
      </c>
      <c r="E6081" s="70" t="s">
        <v>51</v>
      </c>
      <c r="F6081" s="4" t="s">
        <v>2458</v>
      </c>
      <c r="G6081" s="67">
        <v>44812</v>
      </c>
      <c r="H6081" s="67">
        <v>44831</v>
      </c>
      <c r="I6081" s="71">
        <f t="shared" si="330"/>
        <v>19</v>
      </c>
      <c r="J6081" s="72" t="s">
        <v>242</v>
      </c>
      <c r="K6081" s="72" t="s">
        <v>241</v>
      </c>
      <c r="L6081" s="73">
        <v>2</v>
      </c>
      <c r="M6081" s="73" t="s">
        <v>91</v>
      </c>
      <c r="N6081" s="68" t="str">
        <f>VLOOKUP(K6081,[1]人員授權表!D$3:G$249,4,0)</f>
        <v>有機</v>
      </c>
      <c r="O6081" s="70" t="str">
        <f>IF(J6081=[1]人員授權表!$C$85,"Casper李羿勳",IF(J6081=[1]人員授權表!$C$188,"Iring陳俊明",IF(J6081=[1]人員授權表!$C$189,"Brian陳泓霖",VLOOKUP(K6081,[1]人員授權表!D$2:E$249,2,FALSE))))</f>
        <v>Casper李羿勳</v>
      </c>
      <c r="P6081" s="67">
        <f t="shared" si="332"/>
        <v>44829</v>
      </c>
      <c r="Q6081" s="75" t="str">
        <f t="shared" si="331"/>
        <v>週日</v>
      </c>
      <c r="R6081" s="80">
        <v>44825</v>
      </c>
      <c r="AA6081" s="1"/>
    </row>
    <row r="6082" spans="2:28">
      <c r="B6082" s="66">
        <v>44804</v>
      </c>
      <c r="D6082" s="68" t="s">
        <v>50</v>
      </c>
      <c r="E6082" s="70" t="s">
        <v>51</v>
      </c>
      <c r="F6082" s="4" t="s">
        <v>2458</v>
      </c>
      <c r="G6082" s="67">
        <v>44812</v>
      </c>
      <c r="H6082" s="67">
        <v>44831</v>
      </c>
      <c r="I6082" s="71">
        <f t="shared" si="330"/>
        <v>19</v>
      </c>
      <c r="J6082" s="72" t="s">
        <v>614</v>
      </c>
      <c r="K6082" s="72" t="s">
        <v>248</v>
      </c>
      <c r="L6082" s="73">
        <v>1</v>
      </c>
      <c r="M6082" s="73" t="s">
        <v>91</v>
      </c>
      <c r="N6082" s="68" t="str">
        <f>VLOOKUP(K6082,[1]人員授權表!D$3:G$249,4,0)</f>
        <v>有機</v>
      </c>
      <c r="O6082" s="70" t="str">
        <f>IF(J6082=[1]人員授權表!$C$85,"Casper李羿勳",IF(J6082=[1]人員授權表!$C$188,"Iring陳俊明",IF(J6082=[1]人員授權表!$C$189,"Brian陳泓霖",VLOOKUP(K6082,[1]人員授權表!D$2:E$249,2,FALSE))))</f>
        <v>Marco陳鴻鈞</v>
      </c>
      <c r="P6082" s="67">
        <f t="shared" si="332"/>
        <v>44829</v>
      </c>
      <c r="Q6082" s="75" t="str">
        <f t="shared" si="331"/>
        <v>週日</v>
      </c>
      <c r="R6082" s="80">
        <v>44825</v>
      </c>
      <c r="AA6082" s="1"/>
    </row>
    <row r="6083" spans="2:28">
      <c r="B6083" s="66">
        <v>44804</v>
      </c>
      <c r="D6083" s="68" t="s">
        <v>50</v>
      </c>
      <c r="E6083" s="70" t="s">
        <v>51</v>
      </c>
      <c r="F6083" s="4" t="s">
        <v>2458</v>
      </c>
      <c r="G6083" s="67">
        <v>44812</v>
      </c>
      <c r="H6083" s="67">
        <v>44831</v>
      </c>
      <c r="I6083" s="71">
        <f t="shared" si="330"/>
        <v>19</v>
      </c>
      <c r="J6083" s="72" t="s">
        <v>244</v>
      </c>
      <c r="K6083" s="72" t="s">
        <v>241</v>
      </c>
      <c r="L6083" s="73">
        <v>1</v>
      </c>
      <c r="M6083" s="73" t="s">
        <v>91</v>
      </c>
      <c r="N6083" s="68" t="str">
        <f>VLOOKUP(K6083,[1]人員授權表!D$3:G$249,4,0)</f>
        <v>有機</v>
      </c>
      <c r="O6083" s="70" t="str">
        <f>IF(J6083=[1]人員授權表!$C$85,"Casper李羿勳",IF(J6083=[1]人員授權表!$C$188,"Iring陳俊明",IF(J6083=[1]人員授權表!$C$189,"Brian陳泓霖",VLOOKUP(K6083,[1]人員授權表!D$2:E$249,2,FALSE))))</f>
        <v>Casper李羿勳</v>
      </c>
      <c r="P6083" s="67">
        <f t="shared" si="332"/>
        <v>44829</v>
      </c>
      <c r="Q6083" s="75" t="str">
        <f t="shared" si="331"/>
        <v>週日</v>
      </c>
      <c r="R6083" s="80">
        <v>44825</v>
      </c>
      <c r="AA6083" s="1"/>
    </row>
    <row r="6084" spans="2:28">
      <c r="B6084" s="66">
        <v>44804</v>
      </c>
      <c r="D6084" s="68" t="s">
        <v>50</v>
      </c>
      <c r="E6084" s="70" t="s">
        <v>51</v>
      </c>
      <c r="F6084" s="4" t="s">
        <v>2459</v>
      </c>
      <c r="G6084" s="67">
        <v>44812</v>
      </c>
      <c r="H6084" s="67">
        <v>44831</v>
      </c>
      <c r="I6084" s="71">
        <f t="shared" si="330"/>
        <v>19</v>
      </c>
      <c r="J6084" s="72" t="s">
        <v>616</v>
      </c>
      <c r="K6084" s="72" t="s">
        <v>617</v>
      </c>
      <c r="L6084" s="73">
        <v>1</v>
      </c>
      <c r="M6084" s="73" t="s">
        <v>91</v>
      </c>
      <c r="N6084" s="68" t="str">
        <f>VLOOKUP(K6084,[1]人員授權表!D$3:G$249,4,0)</f>
        <v>有機</v>
      </c>
      <c r="O6084" s="70" t="str">
        <f>IF(J6084=[1]人員授權表!$C$85,"Casper李羿勳",IF(J6084=[1]人員授權表!$C$188,"Iring陳俊明",IF(J6084=[1]人員授權表!$C$189,"Brian陳泓霖",VLOOKUP(K6084,[1]人員授權表!D$2:E$249,2,FALSE))))</f>
        <v>Casper李羿勳</v>
      </c>
      <c r="P6084" s="67">
        <f t="shared" si="332"/>
        <v>44829</v>
      </c>
      <c r="Q6084" s="75" t="str">
        <f t="shared" si="331"/>
        <v>週日</v>
      </c>
      <c r="R6084" s="80">
        <v>44826</v>
      </c>
      <c r="AA6084" s="1"/>
    </row>
    <row r="6085" spans="2:28">
      <c r="B6085" s="66">
        <v>44804</v>
      </c>
      <c r="D6085" s="68" t="s">
        <v>50</v>
      </c>
      <c r="E6085" s="70" t="s">
        <v>51</v>
      </c>
      <c r="F6085" s="4" t="s">
        <v>2459</v>
      </c>
      <c r="G6085" s="67">
        <v>44812</v>
      </c>
      <c r="H6085" s="67">
        <v>44831</v>
      </c>
      <c r="I6085" s="71">
        <f t="shared" si="330"/>
        <v>19</v>
      </c>
      <c r="J6085" s="72" t="s">
        <v>242</v>
      </c>
      <c r="K6085" s="72" t="s">
        <v>241</v>
      </c>
      <c r="L6085" s="73">
        <v>1</v>
      </c>
      <c r="M6085" s="73" t="s">
        <v>91</v>
      </c>
      <c r="N6085" s="68" t="str">
        <f>VLOOKUP(K6085,[1]人員授權表!D$3:G$249,4,0)</f>
        <v>有機</v>
      </c>
      <c r="O6085" s="70" t="str">
        <f>IF(J6085=[1]人員授權表!$C$85,"Casper李羿勳",IF(J6085=[1]人員授權表!$C$188,"Iring陳俊明",IF(J6085=[1]人員授權表!$C$189,"Brian陳泓霖",VLOOKUP(K6085,[1]人員授權表!D$2:E$249,2,FALSE))))</f>
        <v>Casper李羿勳</v>
      </c>
      <c r="P6085" s="67">
        <f t="shared" si="332"/>
        <v>44829</v>
      </c>
      <c r="Q6085" s="75" t="str">
        <f t="shared" si="331"/>
        <v>週日</v>
      </c>
      <c r="R6085" s="80">
        <v>44825</v>
      </c>
      <c r="AA6085" s="1"/>
    </row>
    <row r="6086" spans="2:28">
      <c r="B6086" s="66">
        <v>44804</v>
      </c>
      <c r="D6086" s="68" t="s">
        <v>50</v>
      </c>
      <c r="E6086" s="70" t="s">
        <v>51</v>
      </c>
      <c r="F6086" s="4" t="s">
        <v>2459</v>
      </c>
      <c r="G6086" s="67">
        <v>44812</v>
      </c>
      <c r="H6086" s="67">
        <v>44831</v>
      </c>
      <c r="I6086" s="71">
        <f t="shared" si="330"/>
        <v>19</v>
      </c>
      <c r="J6086" s="72" t="s">
        <v>246</v>
      </c>
      <c r="K6086" s="72" t="s">
        <v>241</v>
      </c>
      <c r="L6086" s="73">
        <v>1</v>
      </c>
      <c r="M6086" s="73" t="s">
        <v>91</v>
      </c>
      <c r="N6086" s="68" t="str">
        <f>VLOOKUP(K6086,[1]人員授權表!D$3:G$249,4,0)</f>
        <v>有機</v>
      </c>
      <c r="O6086" s="70" t="str">
        <f>IF(J6086=[1]人員授權表!$C$85,"Casper李羿勳",IF(J6086=[1]人員授權表!$C$188,"Iring陳俊明",IF(J6086=[1]人員授權表!$C$189,"Brian陳泓霖",VLOOKUP(K6086,[1]人員授權表!D$2:E$249,2,FALSE))))</f>
        <v>Casper李羿勳</v>
      </c>
      <c r="P6086" s="67">
        <f t="shared" si="332"/>
        <v>44829</v>
      </c>
      <c r="Q6086" s="75" t="str">
        <f t="shared" si="331"/>
        <v>週日</v>
      </c>
      <c r="R6086" s="80">
        <v>44825</v>
      </c>
      <c r="U6086" s="70">
        <v>1</v>
      </c>
      <c r="Y6086" s="78">
        <v>44846</v>
      </c>
      <c r="Z6086" s="79" t="s">
        <v>2460</v>
      </c>
      <c r="AA6086" s="1"/>
    </row>
    <row r="6087" spans="2:28">
      <c r="B6087" s="66">
        <v>44804</v>
      </c>
      <c r="D6087" s="68" t="s">
        <v>50</v>
      </c>
      <c r="E6087" s="70" t="s">
        <v>51</v>
      </c>
      <c r="F6087" s="4" t="s">
        <v>2459</v>
      </c>
      <c r="G6087" s="67">
        <v>44812</v>
      </c>
      <c r="H6087" s="67">
        <v>44831</v>
      </c>
      <c r="I6087" s="71">
        <f t="shared" ref="I6087:I6150" si="333">_xlfn.DAYS(H6087,G6087)</f>
        <v>19</v>
      </c>
      <c r="J6087" s="72" t="s">
        <v>53</v>
      </c>
      <c r="K6087" s="72" t="s">
        <v>54</v>
      </c>
      <c r="L6087" s="73">
        <v>1</v>
      </c>
      <c r="M6087" s="73" t="s">
        <v>91</v>
      </c>
      <c r="N6087" s="68" t="str">
        <f>VLOOKUP(K6087,[1]人員授權表!D$3:G$249,4,0)</f>
        <v>有機</v>
      </c>
      <c r="O6087" s="70" t="str">
        <f>IF(J6087=[1]人員授權表!$C$85,"Casper李羿勳",IF(J6087=[1]人員授權表!$C$188,"Iring陳俊明",IF(J6087=[1]人員授權表!$C$189,"Brian陳泓霖",VLOOKUP(K6087,[1]人員授權表!D$2:E$249,2,FALSE))))</f>
        <v>Marco陳鴻鈞</v>
      </c>
      <c r="P6087" s="67">
        <f t="shared" si="332"/>
        <v>44829</v>
      </c>
      <c r="Q6087" s="75" t="str">
        <f t="shared" ref="Q6087:Q6150" si="334">TEXT(P6087,"aaa")</f>
        <v>週日</v>
      </c>
      <c r="R6087" s="80">
        <v>44823</v>
      </c>
      <c r="AA6087" s="1"/>
    </row>
    <row r="6088" spans="2:28">
      <c r="B6088" s="66">
        <v>44816</v>
      </c>
      <c r="D6088" s="68" t="s">
        <v>50</v>
      </c>
      <c r="E6088" s="70" t="s">
        <v>879</v>
      </c>
      <c r="F6088" s="4" t="s">
        <v>2461</v>
      </c>
      <c r="G6088" s="67">
        <v>44809</v>
      </c>
      <c r="H6088" s="67">
        <v>44831</v>
      </c>
      <c r="I6088" s="71">
        <f t="shared" si="333"/>
        <v>22</v>
      </c>
      <c r="J6088" s="72" t="s">
        <v>53</v>
      </c>
      <c r="K6088" s="72" t="s">
        <v>54</v>
      </c>
      <c r="L6088" s="73">
        <v>3</v>
      </c>
      <c r="M6088" s="73" t="s">
        <v>91</v>
      </c>
      <c r="N6088" s="68" t="str">
        <f>VLOOKUP(K6088,[1]人員授權表!D$3:G$249,4,0)</f>
        <v>有機</v>
      </c>
      <c r="O6088" s="70" t="str">
        <f>IF(J6088=[1]人員授權表!$C$85,"Casper李羿勳",IF(J6088=[1]人員授權表!$C$188,"Iring陳俊明",IF(J6088=[1]人員授權表!$C$189,"Brian陳泓霖",VLOOKUP(K6088,[1]人員授權表!D$2:E$249,2,FALSE))))</f>
        <v>Marco陳鴻鈞</v>
      </c>
      <c r="P6088" s="67">
        <f t="shared" si="332"/>
        <v>44829</v>
      </c>
      <c r="Q6088" s="75" t="str">
        <f t="shared" si="334"/>
        <v>週日</v>
      </c>
      <c r="R6088" s="80">
        <v>44825</v>
      </c>
      <c r="AA6088" s="102">
        <v>15</v>
      </c>
      <c r="AB6088" s="123" t="s">
        <v>2325</v>
      </c>
    </row>
    <row r="6089" spans="2:28">
      <c r="B6089" s="66">
        <v>44816</v>
      </c>
      <c r="D6089" s="68" t="s">
        <v>50</v>
      </c>
      <c r="E6089" s="70" t="s">
        <v>879</v>
      </c>
      <c r="F6089" s="4" t="s">
        <v>2461</v>
      </c>
      <c r="G6089" s="67">
        <v>44809</v>
      </c>
      <c r="H6089" s="67">
        <v>44831</v>
      </c>
      <c r="I6089" s="71">
        <f t="shared" si="333"/>
        <v>22</v>
      </c>
      <c r="J6089" s="72" t="s">
        <v>350</v>
      </c>
      <c r="K6089" s="72" t="s">
        <v>250</v>
      </c>
      <c r="L6089" s="73">
        <v>1</v>
      </c>
      <c r="M6089" s="73" t="s">
        <v>91</v>
      </c>
      <c r="N6089" s="68" t="str">
        <f>VLOOKUP(K6089,[1]人員授權表!D$3:G$249,4,0)</f>
        <v>有機</v>
      </c>
      <c r="O6089" s="70" t="str">
        <f>IF(J6089=[1]人員授權表!$C$85,"Casper李羿勳",IF(J6089=[1]人員授權表!$C$188,"Iring陳俊明",IF(J6089=[1]人員授權表!$C$189,"Brian陳泓霖",VLOOKUP(K6089,[1]人員授權表!D$2:E$249,2,FALSE))))</f>
        <v>Marco陳鴻鈞</v>
      </c>
      <c r="P6089" s="67">
        <f t="shared" si="332"/>
        <v>44829</v>
      </c>
      <c r="Q6089" s="75" t="str">
        <f t="shared" si="334"/>
        <v>週日</v>
      </c>
      <c r="R6089" s="80">
        <v>44820</v>
      </c>
      <c r="AA6089" s="102">
        <v>15</v>
      </c>
      <c r="AB6089" s="123" t="s">
        <v>2325</v>
      </c>
    </row>
    <row r="6090" spans="2:28">
      <c r="B6090" s="66">
        <v>44816</v>
      </c>
      <c r="D6090" s="68" t="s">
        <v>50</v>
      </c>
      <c r="E6090" s="70" t="s">
        <v>879</v>
      </c>
      <c r="F6090" s="4" t="s">
        <v>2461</v>
      </c>
      <c r="G6090" s="67">
        <v>44809</v>
      </c>
      <c r="H6090" s="67">
        <v>44831</v>
      </c>
      <c r="I6090" s="71">
        <f t="shared" si="333"/>
        <v>22</v>
      </c>
      <c r="J6090" s="72" t="s">
        <v>249</v>
      </c>
      <c r="K6090" s="72" t="s">
        <v>250</v>
      </c>
      <c r="L6090" s="73">
        <v>1</v>
      </c>
      <c r="M6090" s="73" t="s">
        <v>91</v>
      </c>
      <c r="N6090" s="68" t="str">
        <f>VLOOKUP(K6090,[1]人員授權表!D$3:G$249,4,0)</f>
        <v>有機</v>
      </c>
      <c r="O6090" s="70" t="str">
        <f>IF(J6090=[1]人員授權表!$C$85,"Casper李羿勳",IF(J6090=[1]人員授權表!$C$188,"Iring陳俊明",IF(J6090=[1]人員授權表!$C$189,"Brian陳泓霖",VLOOKUP(K6090,[1]人員授權表!D$2:E$249,2,FALSE))))</f>
        <v>Marco陳鴻鈞</v>
      </c>
      <c r="P6090" s="67">
        <f t="shared" si="332"/>
        <v>44829</v>
      </c>
      <c r="Q6090" s="75" t="str">
        <f t="shared" si="334"/>
        <v>週日</v>
      </c>
      <c r="R6090" s="80">
        <v>44820</v>
      </c>
      <c r="AA6090" s="102">
        <v>15</v>
      </c>
      <c r="AB6090" s="123" t="s">
        <v>2325</v>
      </c>
    </row>
    <row r="6091" spans="2:28">
      <c r="B6091" s="66">
        <v>44816</v>
      </c>
      <c r="D6091" s="68" t="s">
        <v>50</v>
      </c>
      <c r="E6091" s="70" t="s">
        <v>879</v>
      </c>
      <c r="F6091" s="4" t="s">
        <v>2461</v>
      </c>
      <c r="G6091" s="67">
        <v>44809</v>
      </c>
      <c r="H6091" s="67">
        <v>44831</v>
      </c>
      <c r="I6091" s="71">
        <f t="shared" si="333"/>
        <v>22</v>
      </c>
      <c r="J6091" s="72" t="s">
        <v>67</v>
      </c>
      <c r="K6091" s="72" t="s">
        <v>64</v>
      </c>
      <c r="L6091" s="73">
        <v>1</v>
      </c>
      <c r="M6091" s="73" t="s">
        <v>91</v>
      </c>
      <c r="N6091" s="68" t="str">
        <f>VLOOKUP(K6091,[1]人員授權表!D$3:G$249,4,0)</f>
        <v>有機</v>
      </c>
      <c r="O6091" s="70" t="str">
        <f>IF(J6091=[1]人員授權表!$C$85,"Casper李羿勳",IF(J6091=[1]人員授權表!$C$188,"Iring陳俊明",IF(J6091=[1]人員授權表!$C$189,"Brian陳泓霖",VLOOKUP(K6091,[1]人員授權表!D$2:E$249,2,FALSE))))</f>
        <v>Casper李羿勳</v>
      </c>
      <c r="P6091" s="67">
        <f t="shared" si="332"/>
        <v>44829</v>
      </c>
      <c r="Q6091" s="75" t="str">
        <f t="shared" si="334"/>
        <v>週日</v>
      </c>
      <c r="R6091" s="80">
        <v>44826</v>
      </c>
      <c r="AA6091" s="102">
        <v>15</v>
      </c>
      <c r="AB6091" s="123" t="s">
        <v>2325</v>
      </c>
    </row>
    <row r="6092" spans="2:28">
      <c r="B6092" s="66">
        <v>44816</v>
      </c>
      <c r="D6092" s="68" t="s">
        <v>50</v>
      </c>
      <c r="E6092" s="70" t="s">
        <v>879</v>
      </c>
      <c r="F6092" s="4" t="s">
        <v>2462</v>
      </c>
      <c r="G6092" s="67">
        <v>44810</v>
      </c>
      <c r="H6092" s="67">
        <v>44831</v>
      </c>
      <c r="I6092" s="71">
        <f t="shared" si="333"/>
        <v>21</v>
      </c>
      <c r="J6092" s="72" t="s">
        <v>240</v>
      </c>
      <c r="K6092" s="72" t="s">
        <v>241</v>
      </c>
      <c r="L6092" s="73">
        <v>1</v>
      </c>
      <c r="M6092" s="73" t="s">
        <v>91</v>
      </c>
      <c r="N6092" s="68" t="str">
        <f>VLOOKUP(K6092,[1]人員授權表!D$3:G$249,4,0)</f>
        <v>有機</v>
      </c>
      <c r="O6092" s="70" t="str">
        <f>IF(J6092=[1]人員授權表!$C$85,"Casper李羿勳",IF(J6092=[1]人員授權表!$C$188,"Iring陳俊明",IF(J6092=[1]人員授權表!$C$189,"Brian陳泓霖",VLOOKUP(K6092,[1]人員授權表!D$2:E$249,2,FALSE))))</f>
        <v>Casper李羿勳</v>
      </c>
      <c r="P6092" s="67">
        <f t="shared" si="332"/>
        <v>44829</v>
      </c>
      <c r="Q6092" s="75" t="str">
        <f t="shared" si="334"/>
        <v>週日</v>
      </c>
      <c r="R6092" s="80">
        <v>44826</v>
      </c>
      <c r="AA6092" s="102">
        <v>15</v>
      </c>
      <c r="AB6092" s="123" t="s">
        <v>2325</v>
      </c>
    </row>
    <row r="6093" spans="2:28">
      <c r="B6093" s="66">
        <v>44816</v>
      </c>
      <c r="D6093" s="68" t="s">
        <v>50</v>
      </c>
      <c r="E6093" s="70" t="s">
        <v>879</v>
      </c>
      <c r="F6093" s="4" t="s">
        <v>2462</v>
      </c>
      <c r="G6093" s="67">
        <v>44810</v>
      </c>
      <c r="H6093" s="67">
        <v>44831</v>
      </c>
      <c r="I6093" s="71">
        <f t="shared" si="333"/>
        <v>21</v>
      </c>
      <c r="J6093" s="72" t="s">
        <v>243</v>
      </c>
      <c r="K6093" s="72" t="s">
        <v>241</v>
      </c>
      <c r="L6093" s="73">
        <v>1</v>
      </c>
      <c r="M6093" s="73" t="s">
        <v>91</v>
      </c>
      <c r="N6093" s="68" t="str">
        <f>VLOOKUP(K6093,[1]人員授權表!D$3:G$249,4,0)</f>
        <v>有機</v>
      </c>
      <c r="O6093" s="70" t="str">
        <f>IF(J6093=[1]人員授權表!$C$85,"Casper李羿勳",IF(J6093=[1]人員授權表!$C$188,"Iring陳俊明",IF(J6093=[1]人員授權表!$C$189,"Brian陳泓霖",VLOOKUP(K6093,[1]人員授權表!D$2:E$249,2,FALSE))))</f>
        <v>Casper李羿勳</v>
      </c>
      <c r="P6093" s="67">
        <f t="shared" si="332"/>
        <v>44829</v>
      </c>
      <c r="Q6093" s="75" t="str">
        <f t="shared" si="334"/>
        <v>週日</v>
      </c>
      <c r="R6093" s="80">
        <v>44826</v>
      </c>
      <c r="AA6093" s="102">
        <v>15</v>
      </c>
      <c r="AB6093" s="123" t="s">
        <v>2325</v>
      </c>
    </row>
    <row r="6094" spans="2:28">
      <c r="B6094" s="66">
        <v>44816</v>
      </c>
      <c r="D6094" s="68" t="s">
        <v>50</v>
      </c>
      <c r="E6094" s="70" t="s">
        <v>879</v>
      </c>
      <c r="F6094" s="4" t="s">
        <v>2462</v>
      </c>
      <c r="G6094" s="67">
        <v>44810</v>
      </c>
      <c r="H6094" s="67">
        <v>44831</v>
      </c>
      <c r="I6094" s="71">
        <f t="shared" si="333"/>
        <v>21</v>
      </c>
      <c r="J6094" s="72" t="s">
        <v>242</v>
      </c>
      <c r="K6094" s="72" t="s">
        <v>241</v>
      </c>
      <c r="L6094" s="73">
        <v>1</v>
      </c>
      <c r="M6094" s="73" t="s">
        <v>91</v>
      </c>
      <c r="N6094" s="68" t="str">
        <f>VLOOKUP(K6094,[1]人員授權表!D$3:G$249,4,0)</f>
        <v>有機</v>
      </c>
      <c r="O6094" s="70" t="str">
        <f>IF(J6094=[1]人員授權表!$C$85,"Casper李羿勳",IF(J6094=[1]人員授權表!$C$188,"Iring陳俊明",IF(J6094=[1]人員授權表!$C$189,"Brian陳泓霖",VLOOKUP(K6094,[1]人員授權表!D$2:E$249,2,FALSE))))</f>
        <v>Casper李羿勳</v>
      </c>
      <c r="P6094" s="67">
        <f t="shared" si="332"/>
        <v>44829</v>
      </c>
      <c r="Q6094" s="75" t="str">
        <f t="shared" si="334"/>
        <v>週日</v>
      </c>
      <c r="R6094" s="80">
        <v>44826</v>
      </c>
      <c r="U6094" s="70">
        <v>1</v>
      </c>
      <c r="Y6094" s="78">
        <v>44846</v>
      </c>
      <c r="Z6094" s="79" t="s">
        <v>2463</v>
      </c>
      <c r="AA6094" s="102">
        <v>15</v>
      </c>
      <c r="AB6094" s="123" t="s">
        <v>2325</v>
      </c>
    </row>
    <row r="6095" spans="2:28">
      <c r="B6095" s="66">
        <v>44816</v>
      </c>
      <c r="D6095" s="68" t="s">
        <v>50</v>
      </c>
      <c r="E6095" s="70" t="s">
        <v>879</v>
      </c>
      <c r="F6095" s="4" t="s">
        <v>2462</v>
      </c>
      <c r="G6095" s="67">
        <v>44810</v>
      </c>
      <c r="H6095" s="67">
        <v>44831</v>
      </c>
      <c r="I6095" s="71">
        <f t="shared" si="333"/>
        <v>21</v>
      </c>
      <c r="J6095" s="72" t="s">
        <v>261</v>
      </c>
      <c r="K6095" s="72" t="s">
        <v>248</v>
      </c>
      <c r="L6095" s="73">
        <v>1</v>
      </c>
      <c r="M6095" s="73" t="s">
        <v>91</v>
      </c>
      <c r="N6095" s="68" t="str">
        <f>VLOOKUP(K6095,[1]人員授權表!D$3:G$249,4,0)</f>
        <v>有機</v>
      </c>
      <c r="O6095" s="70" t="str">
        <f>IF(J6095=[1]人員授權表!$C$85,"Casper李羿勳",IF(J6095=[1]人員授權表!$C$188,"Iring陳俊明",IF(J6095=[1]人員授權表!$C$189,"Brian陳泓霖",VLOOKUP(K6095,[1]人員授權表!D$2:E$249,2,FALSE))))</f>
        <v>Marco陳鴻鈞</v>
      </c>
      <c r="P6095" s="67">
        <f t="shared" si="332"/>
        <v>44829</v>
      </c>
      <c r="Q6095" s="75" t="str">
        <f t="shared" si="334"/>
        <v>週日</v>
      </c>
      <c r="R6095" s="80">
        <v>44825</v>
      </c>
      <c r="AA6095" s="102">
        <v>15</v>
      </c>
      <c r="AB6095" s="123" t="s">
        <v>2325</v>
      </c>
    </row>
    <row r="6096" spans="2:28">
      <c r="B6096" s="66">
        <v>44816</v>
      </c>
      <c r="D6096" s="68" t="s">
        <v>50</v>
      </c>
      <c r="E6096" s="70" t="s">
        <v>879</v>
      </c>
      <c r="F6096" s="4" t="s">
        <v>2462</v>
      </c>
      <c r="G6096" s="67">
        <v>44810</v>
      </c>
      <c r="H6096" s="67">
        <v>44831</v>
      </c>
      <c r="I6096" s="71">
        <f t="shared" si="333"/>
        <v>21</v>
      </c>
      <c r="J6096" s="72" t="s">
        <v>262</v>
      </c>
      <c r="K6096" s="72" t="s">
        <v>75</v>
      </c>
      <c r="L6096" s="73">
        <v>1</v>
      </c>
      <c r="M6096" s="73" t="s">
        <v>91</v>
      </c>
      <c r="N6096" s="68" t="str">
        <f>VLOOKUP(K6096,[1]人員授權表!D$3:G$249,4,0)</f>
        <v>有機</v>
      </c>
      <c r="O6096" s="70" t="str">
        <f>IF(J6096=[1]人員授權表!$C$85,"Casper李羿勳",IF(J6096=[1]人員授權表!$C$188,"Iring陳俊明",IF(J6096=[1]人員授權表!$C$189,"Brian陳泓霖",VLOOKUP(K6096,[1]人員授權表!D$2:E$249,2,FALSE))))</f>
        <v>Casper李羿勳</v>
      </c>
      <c r="P6096" s="67">
        <f t="shared" si="332"/>
        <v>44829</v>
      </c>
      <c r="Q6096" s="75" t="str">
        <f t="shared" si="334"/>
        <v>週日</v>
      </c>
      <c r="R6096" s="80">
        <v>44826</v>
      </c>
      <c r="U6096" s="70">
        <v>1</v>
      </c>
      <c r="Y6096" s="78">
        <v>44846</v>
      </c>
      <c r="Z6096" s="79" t="s">
        <v>2464</v>
      </c>
      <c r="AA6096" s="102">
        <v>15</v>
      </c>
      <c r="AB6096" s="123" t="s">
        <v>2325</v>
      </c>
    </row>
    <row r="6097" spans="2:28">
      <c r="B6097" s="66">
        <v>44816</v>
      </c>
      <c r="D6097" s="68" t="s">
        <v>50</v>
      </c>
      <c r="E6097" s="70" t="s">
        <v>879</v>
      </c>
      <c r="F6097" s="4" t="s">
        <v>2465</v>
      </c>
      <c r="G6097" s="67">
        <v>44811</v>
      </c>
      <c r="H6097" s="67">
        <v>44831</v>
      </c>
      <c r="I6097" s="71">
        <f t="shared" si="333"/>
        <v>20</v>
      </c>
      <c r="J6097" s="72" t="s">
        <v>350</v>
      </c>
      <c r="K6097" s="72" t="s">
        <v>250</v>
      </c>
      <c r="L6097" s="73">
        <v>1</v>
      </c>
      <c r="M6097" s="73" t="s">
        <v>91</v>
      </c>
      <c r="N6097" s="68" t="str">
        <f>VLOOKUP(K6097,[1]人員授權表!D$3:G$249,4,0)</f>
        <v>有機</v>
      </c>
      <c r="O6097" s="70" t="str">
        <f>IF(J6097=[1]人員授權表!$C$85,"Casper李羿勳",IF(J6097=[1]人員授權表!$C$188,"Iring陳俊明",IF(J6097=[1]人員授權表!$C$189,"Brian陳泓霖",VLOOKUP(K6097,[1]人員授權表!D$2:E$249,2,FALSE))))</f>
        <v>Marco陳鴻鈞</v>
      </c>
      <c r="P6097" s="67">
        <f t="shared" si="332"/>
        <v>44829</v>
      </c>
      <c r="Q6097" s="75" t="str">
        <f t="shared" si="334"/>
        <v>週日</v>
      </c>
      <c r="R6097" s="80">
        <v>44823</v>
      </c>
      <c r="AA6097" s="102">
        <v>15</v>
      </c>
      <c r="AB6097" s="123" t="s">
        <v>2325</v>
      </c>
    </row>
    <row r="6098" spans="2:28">
      <c r="B6098" s="66">
        <v>44816</v>
      </c>
      <c r="D6098" s="68" t="s">
        <v>50</v>
      </c>
      <c r="E6098" s="70" t="s">
        <v>879</v>
      </c>
      <c r="F6098" s="4" t="s">
        <v>2465</v>
      </c>
      <c r="G6098" s="67">
        <v>44811</v>
      </c>
      <c r="H6098" s="67">
        <v>44831</v>
      </c>
      <c r="I6098" s="71">
        <f t="shared" si="333"/>
        <v>20</v>
      </c>
      <c r="J6098" s="72" t="s">
        <v>618</v>
      </c>
      <c r="K6098" s="72" t="s">
        <v>241</v>
      </c>
      <c r="L6098" s="73">
        <v>1</v>
      </c>
      <c r="M6098" s="73" t="s">
        <v>91</v>
      </c>
      <c r="N6098" s="68" t="str">
        <f>VLOOKUP(K6098,[1]人員授權表!D$3:G$249,4,0)</f>
        <v>有機</v>
      </c>
      <c r="O6098" s="70" t="str">
        <f>IF(J6098=[1]人員授權表!$C$85,"Casper李羿勳",IF(J6098=[1]人員授權表!$C$188,"Iring陳俊明",IF(J6098=[1]人員授權表!$C$189,"Brian陳泓霖",VLOOKUP(K6098,[1]人員授權表!D$2:E$249,2,FALSE))))</f>
        <v>Casper李羿勳</v>
      </c>
      <c r="P6098" s="67">
        <f t="shared" si="332"/>
        <v>44829</v>
      </c>
      <c r="Q6098" s="75" t="str">
        <f t="shared" si="334"/>
        <v>週日</v>
      </c>
      <c r="R6098" s="80">
        <v>44826</v>
      </c>
      <c r="AA6098" s="102">
        <v>15</v>
      </c>
      <c r="AB6098" s="123" t="s">
        <v>2325</v>
      </c>
    </row>
    <row r="6099" spans="2:28">
      <c r="B6099" s="66">
        <v>44816</v>
      </c>
      <c r="D6099" s="68" t="s">
        <v>50</v>
      </c>
      <c r="E6099" s="70" t="s">
        <v>879</v>
      </c>
      <c r="F6099" s="4" t="s">
        <v>2466</v>
      </c>
      <c r="G6099" s="67">
        <v>44812</v>
      </c>
      <c r="H6099" s="67">
        <v>44831</v>
      </c>
      <c r="I6099" s="71">
        <f t="shared" si="333"/>
        <v>19</v>
      </c>
      <c r="J6099" s="72" t="s">
        <v>350</v>
      </c>
      <c r="K6099" s="72" t="s">
        <v>250</v>
      </c>
      <c r="L6099" s="73">
        <v>1</v>
      </c>
      <c r="M6099" s="73" t="s">
        <v>91</v>
      </c>
      <c r="N6099" s="68" t="str">
        <f>VLOOKUP(K6099,[1]人員授權表!D$3:G$249,4,0)</f>
        <v>有機</v>
      </c>
      <c r="O6099" s="70" t="str">
        <f>IF(J6099=[1]人員授權表!$C$85,"Casper李羿勳",IF(J6099=[1]人員授權表!$C$188,"Iring陳俊明",IF(J6099=[1]人員授權表!$C$189,"Brian陳泓霖",VLOOKUP(K6099,[1]人員授權表!D$2:E$249,2,FALSE))))</f>
        <v>Marco陳鴻鈞</v>
      </c>
      <c r="P6099" s="67">
        <f t="shared" si="332"/>
        <v>44829</v>
      </c>
      <c r="Q6099" s="75" t="str">
        <f t="shared" si="334"/>
        <v>週日</v>
      </c>
      <c r="R6099" s="80">
        <v>44823</v>
      </c>
      <c r="AA6099" s="102">
        <v>15</v>
      </c>
      <c r="AB6099" s="123" t="s">
        <v>2325</v>
      </c>
    </row>
    <row r="6100" spans="2:28">
      <c r="B6100" s="108">
        <v>44824</v>
      </c>
      <c r="D6100" s="68" t="s">
        <v>50</v>
      </c>
      <c r="E6100" s="70" t="s">
        <v>1418</v>
      </c>
      <c r="F6100" s="70" t="s">
        <v>2467</v>
      </c>
      <c r="G6100" s="67">
        <v>44825</v>
      </c>
      <c r="H6100" s="67">
        <v>44831</v>
      </c>
      <c r="I6100" s="71">
        <f t="shared" si="333"/>
        <v>6</v>
      </c>
      <c r="J6100" s="72" t="s">
        <v>84</v>
      </c>
      <c r="K6100" s="72" t="s">
        <v>85</v>
      </c>
      <c r="L6100" s="73">
        <v>2</v>
      </c>
      <c r="M6100" s="73" t="s">
        <v>86</v>
      </c>
      <c r="N6100" s="68" t="str">
        <f>VLOOKUP(K6100,[1]人員授權表!D$3:G$249,4,0)</f>
        <v>有機</v>
      </c>
      <c r="O6100" s="70" t="str">
        <f>IF(J6100=[1]人員授權表!$C$85,"Casper李羿勳",IF(J6100=[1]人員授權表!$C$188,"Iring陳俊明",IF(J6100=[1]人員授權表!$C$189,"Brian陳泓霖",VLOOKUP(K6100,[1]人員授權表!D$2:E$249,2,FALSE))))</f>
        <v>Lucy黃詩婷</v>
      </c>
      <c r="P6100" s="67">
        <f>H6100-1</f>
        <v>44830</v>
      </c>
      <c r="Q6100" s="75" t="str">
        <f t="shared" si="334"/>
        <v>週一</v>
      </c>
      <c r="R6100" s="80">
        <v>44830</v>
      </c>
      <c r="S6100" s="85"/>
      <c r="Z6100" s="79" t="s">
        <v>2468</v>
      </c>
      <c r="AA6100" s="1"/>
    </row>
    <row r="6101" spans="2:28">
      <c r="B6101" s="66">
        <v>44818</v>
      </c>
      <c r="D6101" s="68" t="s">
        <v>50</v>
      </c>
      <c r="E6101" s="70" t="s">
        <v>1418</v>
      </c>
      <c r="F6101" s="4" t="s">
        <v>2334</v>
      </c>
      <c r="G6101" s="67">
        <v>44817</v>
      </c>
      <c r="H6101" s="67">
        <v>44831</v>
      </c>
      <c r="I6101" s="71">
        <f t="shared" si="333"/>
        <v>14</v>
      </c>
      <c r="J6101" s="72" t="s">
        <v>133</v>
      </c>
      <c r="K6101" s="72" t="s">
        <v>134</v>
      </c>
      <c r="L6101" s="73">
        <v>1</v>
      </c>
      <c r="M6101" s="73" t="s">
        <v>108</v>
      </c>
      <c r="N6101" s="68" t="str">
        <f>VLOOKUP(K6101,[1]人員授權表!D$3:G$249,4,0)</f>
        <v>無機</v>
      </c>
      <c r="O6101" s="70" t="str">
        <f>IF(J6101=[1]人員授權表!$C$85,"Casper李羿勳",IF(J6101=[1]人員授權表!$C$188,"Iring陳俊明",IF(J6101=[1]人員授權表!$C$189,"Brian陳泓霖",VLOOKUP(K6101,[1]人員授權表!D$2:E$249,2,FALSE))))</f>
        <v>Brian陳泓霖</v>
      </c>
      <c r="P6101" s="67">
        <f t="shared" ref="P6101:P6155" si="335">H6101-2</f>
        <v>44829</v>
      </c>
      <c r="Q6101" s="75" t="str">
        <f t="shared" si="334"/>
        <v>週日</v>
      </c>
      <c r="R6101" s="80">
        <v>44827</v>
      </c>
      <c r="AA6101" s="102">
        <v>15</v>
      </c>
      <c r="AB6101" s="123" t="s">
        <v>2325</v>
      </c>
    </row>
    <row r="6102" spans="2:28">
      <c r="B6102" s="66">
        <v>44791</v>
      </c>
      <c r="C6102" s="67">
        <v>44824</v>
      </c>
      <c r="D6102" s="68" t="s">
        <v>50</v>
      </c>
      <c r="E6102" s="70" t="s">
        <v>82</v>
      </c>
      <c r="F6102" s="70" t="s">
        <v>2469</v>
      </c>
      <c r="G6102" s="67">
        <v>44817</v>
      </c>
      <c r="H6102" s="67">
        <v>44831</v>
      </c>
      <c r="I6102" s="71">
        <f t="shared" si="333"/>
        <v>14</v>
      </c>
      <c r="J6102" s="72" t="s">
        <v>125</v>
      </c>
      <c r="K6102" s="72" t="s">
        <v>1791</v>
      </c>
      <c r="L6102" s="110">
        <v>2</v>
      </c>
      <c r="M6102" s="73" t="s">
        <v>127</v>
      </c>
      <c r="N6102" s="68" t="str">
        <f>VLOOKUP(K6102,[1]人員授權表!D$3:G$249,4,0)</f>
        <v>有機</v>
      </c>
      <c r="O6102" s="70" t="str">
        <f>IF(J6102=[1]人員授權表!$C$85,"Casper李羿勳",IF(J6102=[1]人員授權表!$C$188,"Iring陳俊明",IF(J6102=[1]人員授權表!$C$189,"Brian陳泓霖",VLOOKUP(K6102,[1]人員授權表!D$2:E$249,2,FALSE))))</f>
        <v>Lucy黃詩婷</v>
      </c>
      <c r="P6102" s="67">
        <f t="shared" si="335"/>
        <v>44829</v>
      </c>
      <c r="Q6102" s="75" t="str">
        <f t="shared" si="334"/>
        <v>週日</v>
      </c>
      <c r="R6102" s="80">
        <v>44826</v>
      </c>
      <c r="Z6102" s="79" t="s">
        <v>2470</v>
      </c>
      <c r="AA6102" s="102">
        <v>5</v>
      </c>
      <c r="AB6102" s="123" t="s">
        <v>2471</v>
      </c>
    </row>
    <row r="6103" spans="2:28">
      <c r="B6103" s="66">
        <v>44791</v>
      </c>
      <c r="C6103" s="67">
        <v>44824</v>
      </c>
      <c r="D6103" s="68" t="s">
        <v>50</v>
      </c>
      <c r="E6103" s="70" t="s">
        <v>82</v>
      </c>
      <c r="F6103" s="70" t="s">
        <v>2472</v>
      </c>
      <c r="G6103" s="67">
        <v>44817</v>
      </c>
      <c r="H6103" s="67">
        <v>44831</v>
      </c>
      <c r="I6103" s="71">
        <f t="shared" si="333"/>
        <v>14</v>
      </c>
      <c r="J6103" s="72" t="s">
        <v>139</v>
      </c>
      <c r="K6103" s="72" t="s">
        <v>140</v>
      </c>
      <c r="L6103" s="110">
        <v>2</v>
      </c>
      <c r="M6103" s="73" t="s">
        <v>127</v>
      </c>
      <c r="N6103" s="68" t="str">
        <f>VLOOKUP(K6103,[1]人員授權表!D$3:G$249,4,0)</f>
        <v>無機</v>
      </c>
      <c r="O6103" s="70" t="str">
        <f>IF(J6103=[1]人員授權表!$C$85,"Casper李羿勳",IF(J6103=[1]人員授權表!$C$188,"Iring陳俊明",IF(J6103=[1]人員授權表!$C$189,"Brian陳泓霖",VLOOKUP(K6103,[1]人員授權表!D$2:E$249,2,FALSE))))</f>
        <v>Brian陳泓霖</v>
      </c>
      <c r="P6103" s="67">
        <f t="shared" si="335"/>
        <v>44829</v>
      </c>
      <c r="Q6103" s="75" t="str">
        <f t="shared" si="334"/>
        <v>週日</v>
      </c>
      <c r="R6103" s="80">
        <v>44825</v>
      </c>
      <c r="Z6103" s="79" t="s">
        <v>2470</v>
      </c>
      <c r="AA6103" s="102">
        <v>5</v>
      </c>
      <c r="AB6103" s="123" t="s">
        <v>2471</v>
      </c>
    </row>
    <row r="6104" spans="2:28">
      <c r="B6104" s="66">
        <v>44791</v>
      </c>
      <c r="C6104" s="67">
        <v>44824</v>
      </c>
      <c r="D6104" s="68" t="s">
        <v>50</v>
      </c>
      <c r="E6104" s="70" t="s">
        <v>82</v>
      </c>
      <c r="F6104" s="70" t="s">
        <v>2472</v>
      </c>
      <c r="G6104" s="67">
        <v>44817</v>
      </c>
      <c r="H6104" s="67">
        <v>44831</v>
      </c>
      <c r="I6104" s="71">
        <f t="shared" si="333"/>
        <v>14</v>
      </c>
      <c r="J6104" s="72" t="s">
        <v>198</v>
      </c>
      <c r="K6104" s="72" t="s">
        <v>199</v>
      </c>
      <c r="L6104" s="110">
        <v>2</v>
      </c>
      <c r="M6104" s="73" t="s">
        <v>127</v>
      </c>
      <c r="N6104" s="68" t="str">
        <f>VLOOKUP(K6104,[1]人員授權表!D$3:G$249,4,0)</f>
        <v>無機</v>
      </c>
      <c r="O6104" s="70" t="str">
        <f>IF(J6104=[1]人員授權表!$C$85,"Casper李羿勳",IF(J6104=[1]人員授權表!$C$188,"Iring陳俊明",IF(J6104=[1]人員授權表!$C$189,"Brian陳泓霖",VLOOKUP(K6104,[1]人員授權表!D$2:E$249,2,FALSE))))</f>
        <v>Vicky游崴涵</v>
      </c>
      <c r="P6104" s="67">
        <f t="shared" si="335"/>
        <v>44829</v>
      </c>
      <c r="Q6104" s="75" t="str">
        <f t="shared" si="334"/>
        <v>週日</v>
      </c>
      <c r="R6104" s="80">
        <v>44823</v>
      </c>
      <c r="Z6104" s="79" t="s">
        <v>2470</v>
      </c>
      <c r="AA6104" s="102">
        <v>5</v>
      </c>
      <c r="AB6104" s="123" t="s">
        <v>2471</v>
      </c>
    </row>
    <row r="6105" spans="2:28">
      <c r="B6105" s="66">
        <v>44791</v>
      </c>
      <c r="C6105" s="67">
        <v>44824</v>
      </c>
      <c r="D6105" s="68" t="s">
        <v>50</v>
      </c>
      <c r="E6105" s="70" t="s">
        <v>82</v>
      </c>
      <c r="F6105" s="70" t="s">
        <v>2472</v>
      </c>
      <c r="G6105" s="67">
        <v>44817</v>
      </c>
      <c r="H6105" s="67">
        <v>44831</v>
      </c>
      <c r="I6105" s="71">
        <f t="shared" si="333"/>
        <v>14</v>
      </c>
      <c r="J6105" s="72" t="s">
        <v>141</v>
      </c>
      <c r="K6105" s="72" t="s">
        <v>142</v>
      </c>
      <c r="L6105" s="110">
        <v>2</v>
      </c>
      <c r="M6105" s="73" t="s">
        <v>127</v>
      </c>
      <c r="N6105" s="68" t="str">
        <f>VLOOKUP(K6105,[1]人員授權表!D$3:G$249,4,0)</f>
        <v>無機</v>
      </c>
      <c r="O6105" s="70" t="str">
        <f>IF(J6105=[1]人員授權表!$C$85,"Casper李羿勳",IF(J6105=[1]人員授權表!$C$188,"Iring陳俊明",IF(J6105=[1]人員授權表!$C$189,"Brian陳泓霖",VLOOKUP(K6105,[1]人員授權表!D$2:E$249,2,FALSE))))</f>
        <v>Dennis陳汶宏</v>
      </c>
      <c r="P6105" s="67">
        <f t="shared" si="335"/>
        <v>44829</v>
      </c>
      <c r="Q6105" s="75" t="str">
        <f t="shared" si="334"/>
        <v>週日</v>
      </c>
      <c r="R6105" s="80">
        <v>44826</v>
      </c>
      <c r="Z6105" s="79" t="s">
        <v>2470</v>
      </c>
      <c r="AA6105" s="102">
        <v>5</v>
      </c>
      <c r="AB6105" s="123" t="s">
        <v>2471</v>
      </c>
    </row>
    <row r="6106" spans="2:28">
      <c r="B6106" s="66">
        <v>44791</v>
      </c>
      <c r="C6106" s="67">
        <v>44824</v>
      </c>
      <c r="D6106" s="68" t="s">
        <v>50</v>
      </c>
      <c r="E6106" s="70" t="s">
        <v>82</v>
      </c>
      <c r="F6106" s="70" t="s">
        <v>2472</v>
      </c>
      <c r="G6106" s="67">
        <v>44817</v>
      </c>
      <c r="H6106" s="67">
        <v>44831</v>
      </c>
      <c r="I6106" s="71">
        <f t="shared" si="333"/>
        <v>14</v>
      </c>
      <c r="J6106" s="72" t="s">
        <v>164</v>
      </c>
      <c r="K6106" s="72" t="s">
        <v>1795</v>
      </c>
      <c r="L6106" s="110">
        <v>2</v>
      </c>
      <c r="M6106" s="73" t="s">
        <v>127</v>
      </c>
      <c r="N6106" s="68" t="str">
        <f>VLOOKUP(K6106,[1]人員授權表!D$3:G$249,4,0)</f>
        <v>無機</v>
      </c>
      <c r="O6106" s="70" t="str">
        <f>IF(J6106=[1]人員授權表!$C$85,"Casper李羿勳",IF(J6106=[1]人員授權表!$C$188,"Iring陳俊明",IF(J6106=[1]人員授權表!$C$189,"Brian陳泓霖",VLOOKUP(K6106,[1]人員授權表!D$2:E$249,2,FALSE))))</f>
        <v>Jack劉念忻</v>
      </c>
      <c r="P6106" s="67">
        <f t="shared" si="335"/>
        <v>44829</v>
      </c>
      <c r="Q6106" s="75" t="str">
        <f t="shared" si="334"/>
        <v>週日</v>
      </c>
      <c r="R6106" s="80">
        <v>44829</v>
      </c>
      <c r="Z6106" s="79" t="s">
        <v>2470</v>
      </c>
      <c r="AA6106" s="102">
        <v>5</v>
      </c>
      <c r="AB6106" s="123" t="s">
        <v>2471</v>
      </c>
    </row>
    <row r="6107" spans="2:28">
      <c r="B6107" s="66">
        <v>44791</v>
      </c>
      <c r="C6107" s="67">
        <v>44824</v>
      </c>
      <c r="D6107" s="68" t="s">
        <v>50</v>
      </c>
      <c r="E6107" s="70" t="s">
        <v>82</v>
      </c>
      <c r="F6107" s="70" t="s">
        <v>2469</v>
      </c>
      <c r="G6107" s="67">
        <v>44817</v>
      </c>
      <c r="H6107" s="67">
        <v>44831</v>
      </c>
      <c r="I6107" s="71">
        <f t="shared" si="333"/>
        <v>14</v>
      </c>
      <c r="J6107" s="72" t="s">
        <v>148</v>
      </c>
      <c r="K6107" s="72" t="s">
        <v>149</v>
      </c>
      <c r="L6107" s="110">
        <v>2</v>
      </c>
      <c r="M6107" s="73" t="s">
        <v>127</v>
      </c>
      <c r="N6107" s="68" t="str">
        <f>VLOOKUP(K6107,[1]人員授權表!D$3:G$249,4,0)</f>
        <v>無機</v>
      </c>
      <c r="O6107" s="70" t="str">
        <f>IF(J6107=[1]人員授權表!$C$85,"Casper李羿勳",IF(J6107=[1]人員授權表!$C$188,"Iring陳俊明",IF(J6107=[1]人員授權表!$C$189,"Brian陳泓霖",VLOOKUP(K6107,[1]人員授權表!D$2:E$249,2,FALSE))))</f>
        <v>Vicky游崴涵</v>
      </c>
      <c r="P6107" s="67">
        <f t="shared" si="335"/>
        <v>44829</v>
      </c>
      <c r="Q6107" s="75" t="str">
        <f t="shared" si="334"/>
        <v>週日</v>
      </c>
      <c r="R6107" s="80">
        <v>44823</v>
      </c>
      <c r="Z6107" s="79" t="s">
        <v>2470</v>
      </c>
      <c r="AA6107" s="102">
        <v>5</v>
      </c>
      <c r="AB6107" s="123" t="s">
        <v>2471</v>
      </c>
    </row>
    <row r="6108" spans="2:28">
      <c r="B6108" s="66">
        <v>44791</v>
      </c>
      <c r="C6108" s="67">
        <v>44824</v>
      </c>
      <c r="D6108" s="68" t="s">
        <v>50</v>
      </c>
      <c r="E6108" s="70" t="s">
        <v>82</v>
      </c>
      <c r="F6108" s="70" t="s">
        <v>2472</v>
      </c>
      <c r="G6108" s="67">
        <v>44817</v>
      </c>
      <c r="H6108" s="67">
        <v>44831</v>
      </c>
      <c r="I6108" s="71">
        <f t="shared" si="333"/>
        <v>14</v>
      </c>
      <c r="J6108" s="72" t="s">
        <v>137</v>
      </c>
      <c r="K6108" s="72" t="s">
        <v>138</v>
      </c>
      <c r="L6108" s="110">
        <v>2</v>
      </c>
      <c r="M6108" s="73" t="s">
        <v>127</v>
      </c>
      <c r="N6108" s="68" t="str">
        <f>VLOOKUP(K6108,[1]人員授權表!D$3:G$249,4,0)</f>
        <v>無機</v>
      </c>
      <c r="O6108" s="70" t="str">
        <f>IF(J6108=[1]人員授權表!$C$85,"Casper李羿勳",IF(J6108=[1]人員授權表!$C$188,"Iring陳俊明",IF(J6108=[1]人員授權表!$C$189,"Brian陳泓霖",VLOOKUP(K6108,[1]人員授權表!D$2:E$249,2,FALSE))))</f>
        <v>Jack劉念忻</v>
      </c>
      <c r="P6108" s="67">
        <f t="shared" si="335"/>
        <v>44829</v>
      </c>
      <c r="Q6108" s="75" t="str">
        <f t="shared" si="334"/>
        <v>週日</v>
      </c>
      <c r="R6108" s="80">
        <v>44828</v>
      </c>
      <c r="Z6108" s="79" t="s">
        <v>2470</v>
      </c>
      <c r="AA6108" s="102">
        <v>5</v>
      </c>
      <c r="AB6108" s="123" t="s">
        <v>2471</v>
      </c>
    </row>
    <row r="6109" spans="2:28">
      <c r="B6109" s="66">
        <v>44791</v>
      </c>
      <c r="D6109" s="68" t="s">
        <v>50</v>
      </c>
      <c r="E6109" s="70" t="s">
        <v>82</v>
      </c>
      <c r="F6109" s="70" t="s">
        <v>2473</v>
      </c>
      <c r="G6109" s="67">
        <v>44817</v>
      </c>
      <c r="H6109" s="67">
        <v>44831</v>
      </c>
      <c r="I6109" s="71">
        <f t="shared" si="333"/>
        <v>14</v>
      </c>
      <c r="J6109" s="72" t="s">
        <v>125</v>
      </c>
      <c r="K6109" s="72" t="s">
        <v>144</v>
      </c>
      <c r="L6109" s="73">
        <v>1</v>
      </c>
      <c r="M6109" s="73" t="s">
        <v>127</v>
      </c>
      <c r="N6109" s="68" t="str">
        <f>VLOOKUP(K6109,[1]人員授權表!D$3:G$249,4,0)</f>
        <v>有機</v>
      </c>
      <c r="O6109" s="70" t="str">
        <f>IF(J6109=[1]人員授權表!$C$85,"Casper李羿勳",IF(J6109=[1]人員授權表!$C$188,"Iring陳俊明",IF(J6109=[1]人員授權表!$C$189,"Brian陳泓霖",VLOOKUP(K6109,[1]人員授權表!D$2:E$249,2,FALSE))))</f>
        <v>Lucy黃詩婷</v>
      </c>
      <c r="P6109" s="67">
        <f t="shared" si="335"/>
        <v>44829</v>
      </c>
      <c r="Q6109" s="75" t="str">
        <f t="shared" si="334"/>
        <v>週日</v>
      </c>
      <c r="R6109" s="80">
        <v>44826</v>
      </c>
      <c r="AA6109" s="1"/>
    </row>
    <row r="6110" spans="2:28">
      <c r="B6110" s="66">
        <v>44791</v>
      </c>
      <c r="D6110" s="68" t="s">
        <v>50</v>
      </c>
      <c r="E6110" s="70" t="s">
        <v>82</v>
      </c>
      <c r="F6110" s="70" t="s">
        <v>2473</v>
      </c>
      <c r="G6110" s="67">
        <v>44817</v>
      </c>
      <c r="H6110" s="67">
        <v>44831</v>
      </c>
      <c r="I6110" s="71">
        <f t="shared" si="333"/>
        <v>14</v>
      </c>
      <c r="J6110" s="72" t="s">
        <v>139</v>
      </c>
      <c r="K6110" s="72" t="s">
        <v>140</v>
      </c>
      <c r="L6110" s="73">
        <v>1</v>
      </c>
      <c r="M6110" s="73" t="s">
        <v>127</v>
      </c>
      <c r="N6110" s="68" t="str">
        <f>VLOOKUP(K6110,[1]人員授權表!D$3:G$249,4,0)</f>
        <v>無機</v>
      </c>
      <c r="O6110" s="70" t="str">
        <f>IF(J6110=[1]人員授權表!$C$85,"Casper李羿勳",IF(J6110=[1]人員授權表!$C$188,"Iring陳俊明",IF(J6110=[1]人員授權表!$C$189,"Brian陳泓霖",VLOOKUP(K6110,[1]人員授權表!D$2:E$249,2,FALSE))))</f>
        <v>Brian陳泓霖</v>
      </c>
      <c r="P6110" s="67">
        <f t="shared" si="335"/>
        <v>44829</v>
      </c>
      <c r="Q6110" s="75" t="str">
        <f t="shared" si="334"/>
        <v>週日</v>
      </c>
      <c r="R6110" s="80">
        <v>44825</v>
      </c>
      <c r="AA6110" s="1"/>
    </row>
    <row r="6111" spans="2:28">
      <c r="B6111" s="66">
        <v>44791</v>
      </c>
      <c r="D6111" s="68" t="s">
        <v>50</v>
      </c>
      <c r="E6111" s="70" t="s">
        <v>82</v>
      </c>
      <c r="F6111" s="70" t="s">
        <v>2473</v>
      </c>
      <c r="G6111" s="67">
        <v>44817</v>
      </c>
      <c r="H6111" s="67">
        <v>44831</v>
      </c>
      <c r="I6111" s="71">
        <f t="shared" si="333"/>
        <v>14</v>
      </c>
      <c r="J6111" s="72" t="s">
        <v>198</v>
      </c>
      <c r="K6111" s="72" t="s">
        <v>199</v>
      </c>
      <c r="L6111" s="73">
        <v>1</v>
      </c>
      <c r="M6111" s="73" t="s">
        <v>127</v>
      </c>
      <c r="N6111" s="68" t="str">
        <f>VLOOKUP(K6111,[1]人員授權表!D$3:G$249,4,0)</f>
        <v>無機</v>
      </c>
      <c r="O6111" s="70" t="str">
        <f>IF(J6111=[1]人員授權表!$C$85,"Casper李羿勳",IF(J6111=[1]人員授權表!$C$188,"Iring陳俊明",IF(J6111=[1]人員授權表!$C$189,"Brian陳泓霖",VLOOKUP(K6111,[1]人員授權表!D$2:E$249,2,FALSE))))</f>
        <v>Vicky游崴涵</v>
      </c>
      <c r="P6111" s="67">
        <f t="shared" si="335"/>
        <v>44829</v>
      </c>
      <c r="Q6111" s="75" t="str">
        <f t="shared" si="334"/>
        <v>週日</v>
      </c>
      <c r="R6111" s="80">
        <v>44823</v>
      </c>
      <c r="AA6111" s="1"/>
    </row>
    <row r="6112" spans="2:28">
      <c r="B6112" s="66">
        <v>44791</v>
      </c>
      <c r="D6112" s="68" t="s">
        <v>50</v>
      </c>
      <c r="E6112" s="70" t="s">
        <v>82</v>
      </c>
      <c r="F6112" s="70" t="s">
        <v>2473</v>
      </c>
      <c r="G6112" s="67">
        <v>44817</v>
      </c>
      <c r="H6112" s="67">
        <v>44831</v>
      </c>
      <c r="I6112" s="71">
        <f t="shared" si="333"/>
        <v>14</v>
      </c>
      <c r="J6112" s="72" t="s">
        <v>141</v>
      </c>
      <c r="K6112" s="72" t="s">
        <v>142</v>
      </c>
      <c r="L6112" s="73">
        <v>1</v>
      </c>
      <c r="M6112" s="73" t="s">
        <v>127</v>
      </c>
      <c r="N6112" s="68" t="str">
        <f>VLOOKUP(K6112,[1]人員授權表!D$3:G$249,4,0)</f>
        <v>無機</v>
      </c>
      <c r="O6112" s="70" t="str">
        <f>IF(J6112=[1]人員授權表!$C$85,"Casper李羿勳",IF(J6112=[1]人員授權表!$C$188,"Iring陳俊明",IF(J6112=[1]人員授權表!$C$189,"Brian陳泓霖",VLOOKUP(K6112,[1]人員授權表!D$2:E$249,2,FALSE))))</f>
        <v>Dennis陳汶宏</v>
      </c>
      <c r="P6112" s="67">
        <f t="shared" si="335"/>
        <v>44829</v>
      </c>
      <c r="Q6112" s="75" t="str">
        <f t="shared" si="334"/>
        <v>週日</v>
      </c>
      <c r="R6112" s="80">
        <v>44826</v>
      </c>
      <c r="AA6112" s="1"/>
    </row>
    <row r="6113" spans="2:27">
      <c r="B6113" s="66">
        <v>44791</v>
      </c>
      <c r="D6113" s="68" t="s">
        <v>50</v>
      </c>
      <c r="E6113" s="70" t="s">
        <v>82</v>
      </c>
      <c r="F6113" s="70" t="s">
        <v>2473</v>
      </c>
      <c r="G6113" s="67">
        <v>44817</v>
      </c>
      <c r="H6113" s="67">
        <v>44831</v>
      </c>
      <c r="I6113" s="71">
        <f t="shared" si="333"/>
        <v>14</v>
      </c>
      <c r="J6113" s="72" t="s">
        <v>164</v>
      </c>
      <c r="K6113" s="72" t="s">
        <v>146</v>
      </c>
      <c r="L6113" s="73">
        <v>1</v>
      </c>
      <c r="M6113" s="73" t="s">
        <v>127</v>
      </c>
      <c r="N6113" s="68" t="str">
        <f>VLOOKUP(K6113,[1]人員授權表!D$3:G$249,4,0)</f>
        <v>無機</v>
      </c>
      <c r="O6113" s="70" t="str">
        <f>IF(J6113=[1]人員授權表!$C$85,"Casper李羿勳",IF(J6113=[1]人員授權表!$C$188,"Iring陳俊明",IF(J6113=[1]人員授權表!$C$189,"Brian陳泓霖",VLOOKUP(K6113,[1]人員授權表!D$2:E$249,2,FALSE))))</f>
        <v>Jack劉念忻</v>
      </c>
      <c r="P6113" s="67">
        <f t="shared" si="335"/>
        <v>44829</v>
      </c>
      <c r="Q6113" s="75" t="str">
        <f t="shared" si="334"/>
        <v>週日</v>
      </c>
      <c r="R6113" s="80">
        <v>44829</v>
      </c>
      <c r="AA6113" s="1"/>
    </row>
    <row r="6114" spans="2:27">
      <c r="B6114" s="66">
        <v>44791</v>
      </c>
      <c r="D6114" s="68" t="s">
        <v>50</v>
      </c>
      <c r="E6114" s="70" t="s">
        <v>82</v>
      </c>
      <c r="F6114" s="70" t="s">
        <v>2473</v>
      </c>
      <c r="G6114" s="67">
        <v>44817</v>
      </c>
      <c r="H6114" s="67">
        <v>44831</v>
      </c>
      <c r="I6114" s="71">
        <f t="shared" si="333"/>
        <v>14</v>
      </c>
      <c r="J6114" s="72" t="s">
        <v>148</v>
      </c>
      <c r="K6114" s="72" t="s">
        <v>149</v>
      </c>
      <c r="L6114" s="73">
        <v>1</v>
      </c>
      <c r="M6114" s="73" t="s">
        <v>127</v>
      </c>
      <c r="N6114" s="68" t="str">
        <f>VLOOKUP(K6114,[1]人員授權表!D$3:G$249,4,0)</f>
        <v>無機</v>
      </c>
      <c r="O6114" s="70" t="str">
        <f>IF(J6114=[1]人員授權表!$C$85,"Casper李羿勳",IF(J6114=[1]人員授權表!$C$188,"Iring陳俊明",IF(J6114=[1]人員授權表!$C$189,"Brian陳泓霖",VLOOKUP(K6114,[1]人員授權表!D$2:E$249,2,FALSE))))</f>
        <v>Vicky游崴涵</v>
      </c>
      <c r="P6114" s="67">
        <f t="shared" si="335"/>
        <v>44829</v>
      </c>
      <c r="Q6114" s="75" t="str">
        <f t="shared" si="334"/>
        <v>週日</v>
      </c>
      <c r="R6114" s="80">
        <v>44823</v>
      </c>
      <c r="AA6114" s="1"/>
    </row>
    <row r="6115" spans="2:27">
      <c r="B6115" s="66">
        <v>44791</v>
      </c>
      <c r="D6115" s="68" t="s">
        <v>50</v>
      </c>
      <c r="E6115" s="70" t="s">
        <v>82</v>
      </c>
      <c r="F6115" s="70" t="s">
        <v>2473</v>
      </c>
      <c r="G6115" s="67">
        <v>44817</v>
      </c>
      <c r="H6115" s="67">
        <v>44831</v>
      </c>
      <c r="I6115" s="71">
        <f t="shared" si="333"/>
        <v>14</v>
      </c>
      <c r="J6115" s="72" t="s">
        <v>137</v>
      </c>
      <c r="K6115" s="72" t="s">
        <v>138</v>
      </c>
      <c r="L6115" s="73">
        <v>1</v>
      </c>
      <c r="M6115" s="73" t="s">
        <v>127</v>
      </c>
      <c r="N6115" s="68" t="str">
        <f>VLOOKUP(K6115,[1]人員授權表!D$3:G$249,4,0)</f>
        <v>無機</v>
      </c>
      <c r="O6115" s="70" t="str">
        <f>IF(J6115=[1]人員授權表!$C$85,"Casper李羿勳",IF(J6115=[1]人員授權表!$C$188,"Iring陳俊明",IF(J6115=[1]人員授權表!$C$189,"Brian陳泓霖",VLOOKUP(K6115,[1]人員授權表!D$2:E$249,2,FALSE))))</f>
        <v>Jack劉念忻</v>
      </c>
      <c r="P6115" s="67">
        <f t="shared" si="335"/>
        <v>44829</v>
      </c>
      <c r="Q6115" s="75" t="str">
        <f t="shared" si="334"/>
        <v>週日</v>
      </c>
      <c r="R6115" s="80">
        <v>44828</v>
      </c>
      <c r="AA6115" s="1"/>
    </row>
    <row r="6116" spans="2:27">
      <c r="B6116" s="66">
        <v>44810</v>
      </c>
      <c r="D6116" s="68" t="s">
        <v>50</v>
      </c>
      <c r="E6116" s="70" t="s">
        <v>82</v>
      </c>
      <c r="F6116" s="4" t="s">
        <v>2474</v>
      </c>
      <c r="G6116" s="67">
        <v>44817</v>
      </c>
      <c r="H6116" s="67">
        <v>44831</v>
      </c>
      <c r="I6116" s="71">
        <f t="shared" si="333"/>
        <v>14</v>
      </c>
      <c r="J6116" s="72" t="s">
        <v>148</v>
      </c>
      <c r="K6116" s="72" t="s">
        <v>149</v>
      </c>
      <c r="L6116" s="73">
        <v>3</v>
      </c>
      <c r="M6116" s="73" t="s">
        <v>91</v>
      </c>
      <c r="N6116" s="68" t="str">
        <f>VLOOKUP(K6116,[1]人員授權表!D$3:G$249,4,0)</f>
        <v>無機</v>
      </c>
      <c r="O6116" s="70" t="str">
        <f>IF(J6116=[1]人員授權表!$C$85,"Casper李羿勳",IF(J6116=[1]人員授權表!$C$188,"Iring陳俊明",IF(J6116=[1]人員授權表!$C$189,"Brian陳泓霖",VLOOKUP(K6116,[1]人員授權表!D$2:E$249,2,FALSE))))</f>
        <v>Vicky游崴涵</v>
      </c>
      <c r="P6116" s="67">
        <f t="shared" si="335"/>
        <v>44829</v>
      </c>
      <c r="Q6116" s="75" t="str">
        <f t="shared" si="334"/>
        <v>週日</v>
      </c>
      <c r="R6116" s="80">
        <v>44823</v>
      </c>
      <c r="AA6116" s="1"/>
    </row>
    <row r="6117" spans="2:27">
      <c r="B6117" s="66">
        <v>44810</v>
      </c>
      <c r="D6117" s="68" t="s">
        <v>50</v>
      </c>
      <c r="E6117" s="70" t="s">
        <v>82</v>
      </c>
      <c r="F6117" s="4" t="s">
        <v>2474</v>
      </c>
      <c r="G6117" s="67">
        <v>44817</v>
      </c>
      <c r="H6117" s="67">
        <v>44831</v>
      </c>
      <c r="I6117" s="71">
        <f t="shared" si="333"/>
        <v>14</v>
      </c>
      <c r="J6117" s="72" t="s">
        <v>139</v>
      </c>
      <c r="K6117" s="72" t="s">
        <v>140</v>
      </c>
      <c r="L6117" s="73">
        <v>3</v>
      </c>
      <c r="M6117" s="73" t="s">
        <v>91</v>
      </c>
      <c r="N6117" s="68" t="str">
        <f>VLOOKUP(K6117,[1]人員授權表!D$3:G$249,4,0)</f>
        <v>無機</v>
      </c>
      <c r="O6117" s="70" t="str">
        <f>IF(J6117=[1]人員授權表!$C$85,"Casper李羿勳",IF(J6117=[1]人員授權表!$C$188,"Iring陳俊明",IF(J6117=[1]人員授權表!$C$189,"Brian陳泓霖",VLOOKUP(K6117,[1]人員授權表!D$2:E$249,2,FALSE))))</f>
        <v>Brian陳泓霖</v>
      </c>
      <c r="P6117" s="67">
        <f t="shared" si="335"/>
        <v>44829</v>
      </c>
      <c r="Q6117" s="75" t="str">
        <f t="shared" si="334"/>
        <v>週日</v>
      </c>
      <c r="R6117" s="80">
        <v>44825</v>
      </c>
      <c r="AA6117" s="1"/>
    </row>
    <row r="6118" spans="2:27">
      <c r="B6118" s="66">
        <v>44810</v>
      </c>
      <c r="D6118" s="68" t="s">
        <v>50</v>
      </c>
      <c r="E6118" s="70" t="s">
        <v>82</v>
      </c>
      <c r="F6118" s="4" t="s">
        <v>2474</v>
      </c>
      <c r="G6118" s="67">
        <v>44817</v>
      </c>
      <c r="H6118" s="67">
        <v>44831</v>
      </c>
      <c r="I6118" s="71">
        <f t="shared" si="333"/>
        <v>14</v>
      </c>
      <c r="J6118" s="72" t="s">
        <v>137</v>
      </c>
      <c r="K6118" s="72" t="s">
        <v>138</v>
      </c>
      <c r="L6118" s="73">
        <v>3</v>
      </c>
      <c r="M6118" s="73" t="s">
        <v>91</v>
      </c>
      <c r="N6118" s="68" t="str">
        <f>VLOOKUP(K6118,[1]人員授權表!D$3:G$249,4,0)</f>
        <v>無機</v>
      </c>
      <c r="O6118" s="70" t="str">
        <f>IF(J6118=[1]人員授權表!$C$85,"Casper李羿勳",IF(J6118=[1]人員授權表!$C$188,"Iring陳俊明",IF(J6118=[1]人員授權表!$C$189,"Brian陳泓霖",VLOOKUP(K6118,[1]人員授權表!D$2:E$249,2,FALSE))))</f>
        <v>Jack劉念忻</v>
      </c>
      <c r="P6118" s="67">
        <f t="shared" si="335"/>
        <v>44829</v>
      </c>
      <c r="Q6118" s="75" t="str">
        <f t="shared" si="334"/>
        <v>週日</v>
      </c>
      <c r="R6118" s="80">
        <v>44828</v>
      </c>
      <c r="AA6118" s="1"/>
    </row>
    <row r="6119" spans="2:27">
      <c r="B6119" s="66">
        <v>44810</v>
      </c>
      <c r="D6119" s="68" t="s">
        <v>50</v>
      </c>
      <c r="E6119" s="70" t="s">
        <v>82</v>
      </c>
      <c r="F6119" s="4" t="s">
        <v>2474</v>
      </c>
      <c r="G6119" s="67">
        <v>44817</v>
      </c>
      <c r="H6119" s="67">
        <v>44831</v>
      </c>
      <c r="I6119" s="71">
        <f t="shared" si="333"/>
        <v>14</v>
      </c>
      <c r="J6119" s="72" t="s">
        <v>125</v>
      </c>
      <c r="K6119" s="72" t="s">
        <v>144</v>
      </c>
      <c r="L6119" s="73">
        <v>3</v>
      </c>
      <c r="M6119" s="73" t="s">
        <v>91</v>
      </c>
      <c r="N6119" s="68" t="str">
        <f>VLOOKUP(K6119,[1]人員授權表!D$3:G$249,4,0)</f>
        <v>有機</v>
      </c>
      <c r="O6119" s="70" t="str">
        <f>IF(J6119=[1]人員授權表!$C$85,"Casper李羿勳",IF(J6119=[1]人員授權表!$C$188,"Iring陳俊明",IF(J6119=[1]人員授權表!$C$189,"Brian陳泓霖",VLOOKUP(K6119,[1]人員授權表!D$2:E$249,2,FALSE))))</f>
        <v>Lucy黃詩婷</v>
      </c>
      <c r="P6119" s="67">
        <f t="shared" si="335"/>
        <v>44829</v>
      </c>
      <c r="Q6119" s="75" t="str">
        <f t="shared" si="334"/>
        <v>週日</v>
      </c>
      <c r="R6119" s="80">
        <v>44825</v>
      </c>
      <c r="AA6119" s="1"/>
    </row>
    <row r="6120" spans="2:27">
      <c r="B6120" s="66">
        <v>44810</v>
      </c>
      <c r="D6120" s="68" t="s">
        <v>50</v>
      </c>
      <c r="E6120" s="70" t="s">
        <v>82</v>
      </c>
      <c r="F6120" s="4" t="s">
        <v>2474</v>
      </c>
      <c r="G6120" s="67">
        <v>44817</v>
      </c>
      <c r="H6120" s="67">
        <v>44831</v>
      </c>
      <c r="I6120" s="71">
        <f t="shared" si="333"/>
        <v>14</v>
      </c>
      <c r="J6120" s="72" t="s">
        <v>141</v>
      </c>
      <c r="K6120" s="72" t="s">
        <v>142</v>
      </c>
      <c r="L6120" s="73">
        <v>3</v>
      </c>
      <c r="M6120" s="73" t="s">
        <v>91</v>
      </c>
      <c r="N6120" s="68" t="str">
        <f>VLOOKUP(K6120,[1]人員授權表!D$3:G$249,4,0)</f>
        <v>無機</v>
      </c>
      <c r="O6120" s="70" t="str">
        <f>IF(J6120=[1]人員授權表!$C$85,"Casper李羿勳",IF(J6120=[1]人員授權表!$C$188,"Iring陳俊明",IF(J6120=[1]人員授權表!$C$189,"Brian陳泓霖",VLOOKUP(K6120,[1]人員授權表!D$2:E$249,2,FALSE))))</f>
        <v>Dennis陳汶宏</v>
      </c>
      <c r="P6120" s="67">
        <f t="shared" si="335"/>
        <v>44829</v>
      </c>
      <c r="Q6120" s="75" t="str">
        <f t="shared" si="334"/>
        <v>週日</v>
      </c>
      <c r="R6120" s="80">
        <v>44826</v>
      </c>
      <c r="AA6120" s="1"/>
    </row>
    <row r="6121" spans="2:27">
      <c r="B6121" s="66">
        <v>44810</v>
      </c>
      <c r="D6121" s="68" t="s">
        <v>50</v>
      </c>
      <c r="E6121" s="70" t="s">
        <v>82</v>
      </c>
      <c r="F6121" s="4" t="s">
        <v>2474</v>
      </c>
      <c r="G6121" s="67">
        <v>44817</v>
      </c>
      <c r="H6121" s="67">
        <v>44831</v>
      </c>
      <c r="I6121" s="71">
        <f t="shared" si="333"/>
        <v>14</v>
      </c>
      <c r="J6121" s="72" t="s">
        <v>178</v>
      </c>
      <c r="K6121" s="72" t="s">
        <v>179</v>
      </c>
      <c r="L6121" s="73">
        <v>3</v>
      </c>
      <c r="M6121" s="73" t="s">
        <v>91</v>
      </c>
      <c r="N6121" s="68" t="str">
        <f>VLOOKUP(K6121,[1]人員授權表!D$3:G$249,4,0)</f>
        <v>無機</v>
      </c>
      <c r="O6121" s="70" t="s">
        <v>115</v>
      </c>
      <c r="P6121" s="67">
        <f t="shared" si="335"/>
        <v>44829</v>
      </c>
      <c r="Q6121" s="75" t="str">
        <f t="shared" si="334"/>
        <v>週日</v>
      </c>
      <c r="R6121" s="80">
        <v>44827</v>
      </c>
      <c r="AA6121" s="1"/>
    </row>
    <row r="6122" spans="2:27">
      <c r="B6122" s="66">
        <v>44810</v>
      </c>
      <c r="D6122" s="68" t="s">
        <v>50</v>
      </c>
      <c r="E6122" s="70" t="s">
        <v>82</v>
      </c>
      <c r="F6122" s="4" t="s">
        <v>2474</v>
      </c>
      <c r="G6122" s="67">
        <v>44817</v>
      </c>
      <c r="H6122" s="67">
        <v>44831</v>
      </c>
      <c r="I6122" s="71">
        <f t="shared" si="333"/>
        <v>14</v>
      </c>
      <c r="J6122" s="72" t="s">
        <v>164</v>
      </c>
      <c r="K6122" s="72" t="s">
        <v>146</v>
      </c>
      <c r="L6122" s="73">
        <v>3</v>
      </c>
      <c r="M6122" s="73" t="s">
        <v>91</v>
      </c>
      <c r="N6122" s="68" t="str">
        <f>VLOOKUP(K6122,[1]人員授權表!D$3:G$249,4,0)</f>
        <v>無機</v>
      </c>
      <c r="O6122" s="70" t="str">
        <f>IF(J6122=[1]人員授權表!$C$85,"Casper李羿勳",IF(J6122=[1]人員授權表!$C$188,"Iring陳俊明",IF(J6122=[1]人員授權表!$C$189,"Brian陳泓霖",VLOOKUP(K6122,[1]人員授權表!D$2:E$249,2,FALSE))))</f>
        <v>Jack劉念忻</v>
      </c>
      <c r="P6122" s="67">
        <f t="shared" si="335"/>
        <v>44829</v>
      </c>
      <c r="Q6122" s="75" t="str">
        <f t="shared" si="334"/>
        <v>週日</v>
      </c>
      <c r="R6122" s="80">
        <v>44829</v>
      </c>
      <c r="AA6122" s="1"/>
    </row>
    <row r="6123" spans="2:27">
      <c r="B6123" s="66">
        <v>44791</v>
      </c>
      <c r="D6123" s="68" t="s">
        <v>50</v>
      </c>
      <c r="E6123" s="70" t="s">
        <v>82</v>
      </c>
      <c r="F6123" s="70" t="s">
        <v>2475</v>
      </c>
      <c r="G6123" s="67">
        <v>44817</v>
      </c>
      <c r="H6123" s="67">
        <v>44831</v>
      </c>
      <c r="I6123" s="71">
        <f t="shared" si="333"/>
        <v>14</v>
      </c>
      <c r="J6123" s="72" t="s">
        <v>139</v>
      </c>
      <c r="K6123" s="72" t="s">
        <v>140</v>
      </c>
      <c r="L6123" s="73">
        <v>2</v>
      </c>
      <c r="M6123" s="73" t="s">
        <v>268</v>
      </c>
      <c r="N6123" s="68" t="str">
        <f>VLOOKUP(K6123,[1]人員授權表!D$3:G$249,4,0)</f>
        <v>無機</v>
      </c>
      <c r="O6123" s="70" t="str">
        <f>IF(J6123=[1]人員授權表!$C$85,"Casper李羿勳",IF(J6123=[1]人員授權表!$C$188,"Iring陳俊明",IF(J6123=[1]人員授權表!$C$189,"Brian陳泓霖",VLOOKUP(K6123,[1]人員授權表!D$2:E$249,2,FALSE))))</f>
        <v>Brian陳泓霖</v>
      </c>
      <c r="P6123" s="67">
        <f t="shared" si="335"/>
        <v>44829</v>
      </c>
      <c r="Q6123" s="75" t="str">
        <f t="shared" si="334"/>
        <v>週日</v>
      </c>
      <c r="R6123" s="80">
        <v>44825</v>
      </c>
      <c r="AA6123" s="1"/>
    </row>
    <row r="6124" spans="2:27">
      <c r="B6124" s="66">
        <v>44791</v>
      </c>
      <c r="D6124" s="68" t="s">
        <v>50</v>
      </c>
      <c r="E6124" s="70" t="s">
        <v>82</v>
      </c>
      <c r="F6124" s="70" t="s">
        <v>2475</v>
      </c>
      <c r="G6124" s="67">
        <v>44817</v>
      </c>
      <c r="H6124" s="67">
        <v>44831</v>
      </c>
      <c r="I6124" s="71">
        <f t="shared" si="333"/>
        <v>14</v>
      </c>
      <c r="J6124" s="72" t="s">
        <v>141</v>
      </c>
      <c r="K6124" s="72" t="s">
        <v>142</v>
      </c>
      <c r="L6124" s="73">
        <v>2</v>
      </c>
      <c r="M6124" s="73" t="s">
        <v>268</v>
      </c>
      <c r="N6124" s="68" t="str">
        <f>VLOOKUP(K6124,[1]人員授權表!D$3:G$249,4,0)</f>
        <v>無機</v>
      </c>
      <c r="O6124" s="70" t="str">
        <f>IF(J6124=[1]人員授權表!$C$85,"Casper李羿勳",IF(J6124=[1]人員授權表!$C$188,"Iring陳俊明",IF(J6124=[1]人員授權表!$C$189,"Brian陳泓霖",VLOOKUP(K6124,[1]人員授權表!D$2:E$249,2,FALSE))))</f>
        <v>Dennis陳汶宏</v>
      </c>
      <c r="P6124" s="67">
        <f t="shared" si="335"/>
        <v>44829</v>
      </c>
      <c r="Q6124" s="75" t="str">
        <f t="shared" si="334"/>
        <v>週日</v>
      </c>
      <c r="R6124" s="80">
        <v>44826</v>
      </c>
      <c r="AA6124" s="1"/>
    </row>
    <row r="6125" spans="2:27">
      <c r="B6125" s="66">
        <v>44791</v>
      </c>
      <c r="D6125" s="68" t="s">
        <v>50</v>
      </c>
      <c r="E6125" s="70" t="s">
        <v>82</v>
      </c>
      <c r="F6125" s="70" t="s">
        <v>2475</v>
      </c>
      <c r="G6125" s="67">
        <v>44817</v>
      </c>
      <c r="H6125" s="67">
        <v>44831</v>
      </c>
      <c r="I6125" s="71">
        <f t="shared" si="333"/>
        <v>14</v>
      </c>
      <c r="J6125" s="72" t="s">
        <v>153</v>
      </c>
      <c r="K6125" s="72" t="s">
        <v>154</v>
      </c>
      <c r="L6125" s="73">
        <v>2</v>
      </c>
      <c r="M6125" s="73" t="s">
        <v>268</v>
      </c>
      <c r="N6125" s="68" t="str">
        <f>VLOOKUP(K6125,[1]人員授權表!D$3:G$249,4,0)</f>
        <v>無機</v>
      </c>
      <c r="O6125" s="70" t="str">
        <f>IF(J6125=[1]人員授權表!$C$85,"Casper李羿勳",IF(J6125=[1]人員授權表!$C$188,"Iring陳俊明",IF(J6125=[1]人員授權表!$C$189,"Brian陳泓霖",VLOOKUP(K6125,[1]人員授權表!D$2:E$249,2,FALSE))))</f>
        <v>Ken張智凱</v>
      </c>
      <c r="P6125" s="67">
        <f t="shared" si="335"/>
        <v>44829</v>
      </c>
      <c r="Q6125" s="75" t="str">
        <f t="shared" si="334"/>
        <v>週日</v>
      </c>
      <c r="R6125" s="80">
        <v>44824</v>
      </c>
      <c r="AA6125" s="1"/>
    </row>
    <row r="6126" spans="2:27">
      <c r="B6126" s="66">
        <v>44791</v>
      </c>
      <c r="D6126" s="68" t="s">
        <v>50</v>
      </c>
      <c r="E6126" s="70" t="s">
        <v>82</v>
      </c>
      <c r="F6126" s="70" t="s">
        <v>2475</v>
      </c>
      <c r="G6126" s="67">
        <v>44817</v>
      </c>
      <c r="H6126" s="67">
        <v>44831</v>
      </c>
      <c r="I6126" s="71">
        <f t="shared" si="333"/>
        <v>14</v>
      </c>
      <c r="J6126" s="72" t="s">
        <v>137</v>
      </c>
      <c r="K6126" s="72" t="s">
        <v>1049</v>
      </c>
      <c r="L6126" s="73">
        <v>2</v>
      </c>
      <c r="M6126" s="73" t="s">
        <v>268</v>
      </c>
      <c r="N6126" s="68" t="str">
        <f>VLOOKUP(K6126,[1]人員授權表!D$3:G$249,4,0)</f>
        <v>無機</v>
      </c>
      <c r="O6126" s="70" t="str">
        <f>IF(J6126=[1]人員授權表!$C$85,"Casper李羿勳",IF(J6126=[1]人員授權表!$C$188,"Iring陳俊明",IF(J6126=[1]人員授權表!$C$189,"Brian陳泓霖",VLOOKUP(K6126,[1]人員授權表!D$2:E$249,2,FALSE))))</f>
        <v>Jack劉念忻</v>
      </c>
      <c r="P6126" s="67">
        <f t="shared" si="335"/>
        <v>44829</v>
      </c>
      <c r="Q6126" s="75" t="str">
        <f t="shared" si="334"/>
        <v>週日</v>
      </c>
      <c r="R6126" s="80">
        <v>44827</v>
      </c>
      <c r="AA6126" s="1"/>
    </row>
    <row r="6127" spans="2:27">
      <c r="B6127" s="66">
        <v>44791</v>
      </c>
      <c r="D6127" s="68" t="s">
        <v>50</v>
      </c>
      <c r="E6127" s="70" t="s">
        <v>82</v>
      </c>
      <c r="F6127" s="70" t="s">
        <v>2475</v>
      </c>
      <c r="G6127" s="67">
        <v>44817</v>
      </c>
      <c r="H6127" s="67">
        <v>44831</v>
      </c>
      <c r="I6127" s="71">
        <f t="shared" si="333"/>
        <v>14</v>
      </c>
      <c r="J6127" s="72" t="s">
        <v>164</v>
      </c>
      <c r="K6127" s="72" t="s">
        <v>146</v>
      </c>
      <c r="L6127" s="73">
        <v>2</v>
      </c>
      <c r="M6127" s="73" t="s">
        <v>268</v>
      </c>
      <c r="N6127" s="68" t="str">
        <f>VLOOKUP(K6127,[1]人員授權表!D$3:G$249,4,0)</f>
        <v>無機</v>
      </c>
      <c r="O6127" s="70" t="str">
        <f>IF(J6127=[1]人員授權表!$C$85,"Casper李羿勳",IF(J6127=[1]人員授權表!$C$188,"Iring陳俊明",IF(J6127=[1]人員授權表!$C$189,"Brian陳泓霖",VLOOKUP(K6127,[1]人員授權表!D$2:E$249,2,FALSE))))</f>
        <v>Jack劉念忻</v>
      </c>
      <c r="P6127" s="67">
        <f t="shared" si="335"/>
        <v>44829</v>
      </c>
      <c r="Q6127" s="75" t="str">
        <f t="shared" si="334"/>
        <v>週日</v>
      </c>
      <c r="R6127" s="80">
        <v>44829</v>
      </c>
      <c r="AA6127" s="1"/>
    </row>
    <row r="6128" spans="2:27">
      <c r="B6128" s="66">
        <v>44802</v>
      </c>
      <c r="C6128" s="67">
        <v>44824</v>
      </c>
      <c r="D6128" s="68" t="s">
        <v>50</v>
      </c>
      <c r="E6128" s="70" t="s">
        <v>51</v>
      </c>
      <c r="F6128" s="70" t="s">
        <v>2476</v>
      </c>
      <c r="G6128" s="67">
        <v>44818</v>
      </c>
      <c r="H6128" s="67">
        <v>44831</v>
      </c>
      <c r="I6128" s="71">
        <f t="shared" si="333"/>
        <v>13</v>
      </c>
      <c r="J6128" s="72" t="s">
        <v>125</v>
      </c>
      <c r="K6128" s="72" t="s">
        <v>144</v>
      </c>
      <c r="L6128" s="110">
        <v>7</v>
      </c>
      <c r="M6128" s="73" t="s">
        <v>79</v>
      </c>
      <c r="N6128" s="68" t="str">
        <f>VLOOKUP(K6128,[1]人員授權表!D$3:G$249,4,0)</f>
        <v>有機</v>
      </c>
      <c r="O6128" s="70" t="str">
        <f>IF(J6128=[1]人員授權表!$C$85,"Casper李羿勳",IF(J6128=[1]人員授權表!$C$188,"Iring陳俊明",IF(J6128=[1]人員授權表!$C$189,"Brian陳泓霖",VLOOKUP(K6128,[1]人員授權表!D$2:E$249,2,FALSE))))</f>
        <v>Lucy黃詩婷</v>
      </c>
      <c r="P6128" s="67">
        <f t="shared" si="335"/>
        <v>44829</v>
      </c>
      <c r="Q6128" s="75" t="str">
        <f t="shared" si="334"/>
        <v>週日</v>
      </c>
      <c r="R6128" s="80">
        <v>44826</v>
      </c>
      <c r="AA6128" s="1"/>
    </row>
    <row r="6129" spans="2:27">
      <c r="B6129" s="66">
        <v>44802</v>
      </c>
      <c r="C6129" s="67">
        <v>44824</v>
      </c>
      <c r="D6129" s="68" t="s">
        <v>50</v>
      </c>
      <c r="E6129" s="70" t="s">
        <v>51</v>
      </c>
      <c r="F6129" s="70" t="s">
        <v>2476</v>
      </c>
      <c r="G6129" s="67">
        <v>44818</v>
      </c>
      <c r="H6129" s="67">
        <v>44831</v>
      </c>
      <c r="I6129" s="71">
        <f t="shared" si="333"/>
        <v>13</v>
      </c>
      <c r="J6129" s="72" t="s">
        <v>139</v>
      </c>
      <c r="K6129" s="72" t="s">
        <v>140</v>
      </c>
      <c r="L6129" s="110">
        <v>7</v>
      </c>
      <c r="M6129" s="73" t="s">
        <v>79</v>
      </c>
      <c r="N6129" s="68" t="str">
        <f>VLOOKUP(K6129,[1]人員授權表!D$3:G$249,4,0)</f>
        <v>無機</v>
      </c>
      <c r="O6129" s="70" t="str">
        <f>IF(J6129=[1]人員授權表!$C$85,"Casper李羿勳",IF(J6129=[1]人員授權表!$C$188,"Iring陳俊明",IF(J6129=[1]人員授權表!$C$189,"Brian陳泓霖",VLOOKUP(K6129,[1]人員授權表!D$2:E$249,2,FALSE))))</f>
        <v>Brian陳泓霖</v>
      </c>
      <c r="P6129" s="67">
        <f t="shared" si="335"/>
        <v>44829</v>
      </c>
      <c r="Q6129" s="75" t="str">
        <f t="shared" si="334"/>
        <v>週日</v>
      </c>
      <c r="R6129" s="80">
        <v>44825</v>
      </c>
      <c r="AA6129" s="1"/>
    </row>
    <row r="6130" spans="2:27">
      <c r="B6130" s="66">
        <v>44802</v>
      </c>
      <c r="C6130" s="67">
        <v>44824</v>
      </c>
      <c r="D6130" s="68" t="s">
        <v>50</v>
      </c>
      <c r="E6130" s="70" t="s">
        <v>51</v>
      </c>
      <c r="F6130" s="70" t="s">
        <v>2476</v>
      </c>
      <c r="G6130" s="67">
        <v>44818</v>
      </c>
      <c r="H6130" s="67">
        <v>44831</v>
      </c>
      <c r="I6130" s="71">
        <f t="shared" si="333"/>
        <v>13</v>
      </c>
      <c r="J6130" s="72" t="s">
        <v>160</v>
      </c>
      <c r="K6130" s="72" t="s">
        <v>161</v>
      </c>
      <c r="L6130" s="110">
        <v>7</v>
      </c>
      <c r="M6130" s="73" t="s">
        <v>79</v>
      </c>
      <c r="N6130" s="68" t="str">
        <f>VLOOKUP(K6130,[1]人員授權表!D$3:G$249,4,0)</f>
        <v>無機</v>
      </c>
      <c r="O6130" s="70" t="str">
        <f>IF(J6130=[1]人員授權表!$C$85,"Casper李羿勳",IF(J6130=[1]人員授權表!$C$188,"Iring陳俊明",IF(J6130=[1]人員授權表!$C$189,"Brian陳泓霖",VLOOKUP(K6130,[1]人員授權表!D$2:E$249,2,FALSE))))</f>
        <v>Dennis陳汶宏</v>
      </c>
      <c r="P6130" s="67">
        <f t="shared" si="335"/>
        <v>44829</v>
      </c>
      <c r="Q6130" s="75" t="str">
        <f t="shared" si="334"/>
        <v>週日</v>
      </c>
      <c r="R6130" s="80">
        <v>44825</v>
      </c>
      <c r="AA6130" s="1"/>
    </row>
    <row r="6131" spans="2:27">
      <c r="B6131" s="66">
        <v>44802</v>
      </c>
      <c r="C6131" s="67">
        <v>44824</v>
      </c>
      <c r="D6131" s="68" t="s">
        <v>50</v>
      </c>
      <c r="E6131" s="70" t="s">
        <v>51</v>
      </c>
      <c r="F6131" s="70" t="s">
        <v>2476</v>
      </c>
      <c r="G6131" s="67">
        <v>44818</v>
      </c>
      <c r="H6131" s="67">
        <v>44831</v>
      </c>
      <c r="I6131" s="71">
        <f t="shared" si="333"/>
        <v>13</v>
      </c>
      <c r="J6131" s="72" t="s">
        <v>145</v>
      </c>
      <c r="K6131" s="72" t="s">
        <v>146</v>
      </c>
      <c r="L6131" s="110">
        <v>7</v>
      </c>
      <c r="M6131" s="73" t="s">
        <v>79</v>
      </c>
      <c r="N6131" s="68" t="str">
        <f>VLOOKUP(K6131,[1]人員授權表!D$3:G$249,4,0)</f>
        <v>無機</v>
      </c>
      <c r="O6131" s="70" t="str">
        <f>IF(J6131=[1]人員授權表!$C$85,"Casper李羿勳",IF(J6131=[1]人員授權表!$C$188,"Iring陳俊明",IF(J6131=[1]人員授權表!$C$189,"Brian陳泓霖",VLOOKUP(K6131,[1]人員授權表!D$2:E$249,2,FALSE))))</f>
        <v>Jack劉念忻</v>
      </c>
      <c r="P6131" s="67">
        <f t="shared" si="335"/>
        <v>44829</v>
      </c>
      <c r="Q6131" s="75" t="str">
        <f t="shared" si="334"/>
        <v>週日</v>
      </c>
      <c r="R6131" s="80">
        <v>44829</v>
      </c>
      <c r="AA6131" s="1"/>
    </row>
    <row r="6132" spans="2:27">
      <c r="B6132" s="66">
        <v>44802</v>
      </c>
      <c r="C6132" s="67">
        <v>44824</v>
      </c>
      <c r="D6132" s="68" t="s">
        <v>50</v>
      </c>
      <c r="E6132" s="70" t="s">
        <v>51</v>
      </c>
      <c r="F6132" s="70" t="s">
        <v>2476</v>
      </c>
      <c r="G6132" s="67">
        <v>44818</v>
      </c>
      <c r="H6132" s="67">
        <v>44831</v>
      </c>
      <c r="I6132" s="71">
        <f t="shared" si="333"/>
        <v>13</v>
      </c>
      <c r="J6132" s="72" t="s">
        <v>141</v>
      </c>
      <c r="K6132" s="72" t="s">
        <v>142</v>
      </c>
      <c r="L6132" s="110">
        <v>7</v>
      </c>
      <c r="M6132" s="73" t="s">
        <v>79</v>
      </c>
      <c r="N6132" s="68" t="str">
        <f>VLOOKUP(K6132,[1]人員授權表!D$3:G$249,4,0)</f>
        <v>無機</v>
      </c>
      <c r="O6132" s="70" t="str">
        <f>IF(J6132=[1]人員授權表!$C$85,"Casper李羿勳",IF(J6132=[1]人員授權表!$C$188,"Iring陳俊明",IF(J6132=[1]人員授權表!$C$189,"Brian陳泓霖",VLOOKUP(K6132,[1]人員授權表!D$2:E$249,2,FALSE))))</f>
        <v>Dennis陳汶宏</v>
      </c>
      <c r="P6132" s="67">
        <f t="shared" si="335"/>
        <v>44829</v>
      </c>
      <c r="Q6132" s="75" t="str">
        <f t="shared" si="334"/>
        <v>週日</v>
      </c>
      <c r="R6132" s="80">
        <v>44826</v>
      </c>
      <c r="AA6132" s="1"/>
    </row>
    <row r="6133" spans="2:27">
      <c r="B6133" s="66">
        <v>44802</v>
      </c>
      <c r="C6133" s="67">
        <v>44824</v>
      </c>
      <c r="D6133" s="68" t="s">
        <v>50</v>
      </c>
      <c r="E6133" s="70" t="s">
        <v>51</v>
      </c>
      <c r="F6133" s="70" t="s">
        <v>2476</v>
      </c>
      <c r="G6133" s="67">
        <v>44818</v>
      </c>
      <c r="H6133" s="67">
        <v>44831</v>
      </c>
      <c r="I6133" s="71">
        <f t="shared" si="333"/>
        <v>13</v>
      </c>
      <c r="J6133" s="72" t="s">
        <v>153</v>
      </c>
      <c r="K6133" s="72" t="s">
        <v>154</v>
      </c>
      <c r="L6133" s="110">
        <v>7</v>
      </c>
      <c r="M6133" s="73" t="s">
        <v>79</v>
      </c>
      <c r="N6133" s="68" t="str">
        <f>VLOOKUP(K6133,[1]人員授權表!D$3:G$249,4,0)</f>
        <v>無機</v>
      </c>
      <c r="O6133" s="70" t="str">
        <f>IF(J6133=[1]人員授權表!$C$85,"Casper李羿勳",IF(J6133=[1]人員授權表!$C$188,"Iring陳俊明",IF(J6133=[1]人員授權表!$C$189,"Brian陳泓霖",VLOOKUP(K6133,[1]人員授權表!D$2:E$249,2,FALSE))))</f>
        <v>Ken張智凱</v>
      </c>
      <c r="P6133" s="67">
        <f t="shared" si="335"/>
        <v>44829</v>
      </c>
      <c r="Q6133" s="75" t="str">
        <f t="shared" si="334"/>
        <v>週日</v>
      </c>
      <c r="R6133" s="80">
        <v>44824</v>
      </c>
      <c r="AA6133" s="1"/>
    </row>
    <row r="6134" spans="2:27">
      <c r="B6134" s="66">
        <v>44802</v>
      </c>
      <c r="C6134" s="67">
        <v>44824</v>
      </c>
      <c r="D6134" s="68" t="s">
        <v>50</v>
      </c>
      <c r="E6134" s="70" t="s">
        <v>51</v>
      </c>
      <c r="F6134" s="70" t="s">
        <v>2476</v>
      </c>
      <c r="G6134" s="67">
        <v>44818</v>
      </c>
      <c r="H6134" s="67">
        <v>44831</v>
      </c>
      <c r="I6134" s="71">
        <f t="shared" si="333"/>
        <v>13</v>
      </c>
      <c r="J6134" s="72" t="s">
        <v>164</v>
      </c>
      <c r="K6134" s="72" t="s">
        <v>146</v>
      </c>
      <c r="L6134" s="110">
        <v>7</v>
      </c>
      <c r="M6134" s="73" t="s">
        <v>79</v>
      </c>
      <c r="N6134" s="68" t="str">
        <f>VLOOKUP(K6134,[1]人員授權表!D$3:G$249,4,0)</f>
        <v>無機</v>
      </c>
      <c r="O6134" s="70" t="str">
        <f>IF(J6134=[1]人員授權表!$C$85,"Casper李羿勳",IF(J6134=[1]人員授權表!$C$188,"Iring陳俊明",IF(J6134=[1]人員授權表!$C$189,"Brian陳泓霖",VLOOKUP(K6134,[1]人員授權表!D$2:E$249,2,FALSE))))</f>
        <v>Jack劉念忻</v>
      </c>
      <c r="P6134" s="67">
        <f t="shared" si="335"/>
        <v>44829</v>
      </c>
      <c r="Q6134" s="75" t="str">
        <f t="shared" si="334"/>
        <v>週日</v>
      </c>
      <c r="R6134" s="80">
        <v>44829</v>
      </c>
      <c r="AA6134" s="1"/>
    </row>
    <row r="6135" spans="2:27">
      <c r="B6135" s="66">
        <v>44802</v>
      </c>
      <c r="C6135" s="67">
        <v>44824</v>
      </c>
      <c r="D6135" s="68" t="s">
        <v>50</v>
      </c>
      <c r="E6135" s="70" t="s">
        <v>51</v>
      </c>
      <c r="F6135" s="70" t="s">
        <v>2477</v>
      </c>
      <c r="G6135" s="67">
        <v>44818</v>
      </c>
      <c r="H6135" s="67">
        <v>44831</v>
      </c>
      <c r="I6135" s="71">
        <f t="shared" si="333"/>
        <v>13</v>
      </c>
      <c r="J6135" s="72" t="s">
        <v>148</v>
      </c>
      <c r="K6135" s="72" t="s">
        <v>149</v>
      </c>
      <c r="L6135" s="110">
        <v>7</v>
      </c>
      <c r="M6135" s="73" t="s">
        <v>79</v>
      </c>
      <c r="N6135" s="68" t="str">
        <f>VLOOKUP(K6135,[1]人員授權表!D$3:G$249,4,0)</f>
        <v>無機</v>
      </c>
      <c r="O6135" s="70" t="str">
        <f>IF(J6135=[1]人員授權表!$C$85,"Casper李羿勳",IF(J6135=[1]人員授權表!$C$188,"Iring陳俊明",IF(J6135=[1]人員授權表!$C$189,"Brian陳泓霖",VLOOKUP(K6135,[1]人員授權表!D$2:E$249,2,FALSE))))</f>
        <v>Vicky游崴涵</v>
      </c>
      <c r="P6135" s="67">
        <f t="shared" si="335"/>
        <v>44829</v>
      </c>
      <c r="Q6135" s="75" t="str">
        <f t="shared" si="334"/>
        <v>週日</v>
      </c>
      <c r="R6135" s="80">
        <v>44823</v>
      </c>
      <c r="AA6135" s="1"/>
    </row>
    <row r="6136" spans="2:27">
      <c r="B6136" s="66">
        <v>44802</v>
      </c>
      <c r="C6136" s="67">
        <v>44824</v>
      </c>
      <c r="D6136" s="68" t="s">
        <v>50</v>
      </c>
      <c r="E6136" s="70" t="s">
        <v>51</v>
      </c>
      <c r="F6136" s="70" t="s">
        <v>2476</v>
      </c>
      <c r="G6136" s="67">
        <v>44818</v>
      </c>
      <c r="H6136" s="67">
        <v>44831</v>
      </c>
      <c r="I6136" s="71">
        <f t="shared" si="333"/>
        <v>13</v>
      </c>
      <c r="J6136" s="72" t="s">
        <v>295</v>
      </c>
      <c r="K6136" s="72" t="s">
        <v>296</v>
      </c>
      <c r="L6136" s="110">
        <v>7</v>
      </c>
      <c r="M6136" s="73" t="s">
        <v>79</v>
      </c>
      <c r="N6136" s="68" t="str">
        <f>VLOOKUP(K6136,[1]人員授權表!D$3:G$249,4,0)</f>
        <v>無機</v>
      </c>
      <c r="O6136" s="70" t="str">
        <f>IF(J6136=[1]人員授權表!$C$85,"Casper李羿勳",IF(J6136=[1]人員授權表!$C$188,"Iring陳俊明",IF(J6136=[1]人員授權表!$C$189,"Brian陳泓霖",VLOOKUP(K6136,[1]人員授權表!D$2:E$249,2,FALSE))))</f>
        <v>Ken張智凱</v>
      </c>
      <c r="P6136" s="67">
        <f t="shared" si="335"/>
        <v>44829</v>
      </c>
      <c r="Q6136" s="75" t="str">
        <f t="shared" si="334"/>
        <v>週日</v>
      </c>
      <c r="R6136" s="80">
        <v>44823</v>
      </c>
      <c r="AA6136" s="1"/>
    </row>
    <row r="6137" spans="2:27">
      <c r="B6137" s="66">
        <v>44802</v>
      </c>
      <c r="C6137" s="67">
        <v>44824</v>
      </c>
      <c r="D6137" s="68" t="s">
        <v>50</v>
      </c>
      <c r="E6137" s="70" t="s">
        <v>51</v>
      </c>
      <c r="F6137" s="70" t="s">
        <v>2476</v>
      </c>
      <c r="G6137" s="67">
        <v>44818</v>
      </c>
      <c r="H6137" s="67">
        <v>44831</v>
      </c>
      <c r="I6137" s="71">
        <f t="shared" si="333"/>
        <v>13</v>
      </c>
      <c r="J6137" s="72" t="s">
        <v>167</v>
      </c>
      <c r="K6137" s="72" t="s">
        <v>168</v>
      </c>
      <c r="L6137" s="110">
        <v>7</v>
      </c>
      <c r="M6137" s="73" t="s">
        <v>79</v>
      </c>
      <c r="N6137" s="68" t="str">
        <f>VLOOKUP(K6137,[1]人員授權表!D$3:G$249,4,0)</f>
        <v>有機</v>
      </c>
      <c r="O6137" s="70" t="str">
        <f>IF(J6137=[1]人員授權表!$C$85,"Casper李羿勳",IF(J6137=[1]人員授權表!$C$188,"Iring陳俊明",IF(J6137=[1]人員授權表!$C$189,"Brian陳泓霖",VLOOKUP(K6137,[1]人員授權表!D$2:E$249,2,FALSE))))</f>
        <v>Una林庭瑄</v>
      </c>
      <c r="P6137" s="67">
        <f t="shared" si="335"/>
        <v>44829</v>
      </c>
      <c r="Q6137" s="75" t="str">
        <f t="shared" si="334"/>
        <v>週日</v>
      </c>
      <c r="R6137" s="80">
        <v>44826</v>
      </c>
      <c r="AA6137" s="1"/>
    </row>
    <row r="6138" spans="2:27">
      <c r="B6138" s="66">
        <v>44802</v>
      </c>
      <c r="C6138" s="67">
        <v>44824</v>
      </c>
      <c r="D6138" s="68" t="s">
        <v>50</v>
      </c>
      <c r="E6138" s="70" t="s">
        <v>51</v>
      </c>
      <c r="F6138" s="70" t="s">
        <v>2476</v>
      </c>
      <c r="G6138" s="67">
        <v>44818</v>
      </c>
      <c r="H6138" s="67">
        <v>44831</v>
      </c>
      <c r="I6138" s="71">
        <f t="shared" si="333"/>
        <v>13</v>
      </c>
      <c r="J6138" s="72" t="s">
        <v>137</v>
      </c>
      <c r="K6138" s="72" t="s">
        <v>138</v>
      </c>
      <c r="L6138" s="110">
        <v>7</v>
      </c>
      <c r="M6138" s="73" t="s">
        <v>79</v>
      </c>
      <c r="N6138" s="68" t="str">
        <f>VLOOKUP(K6138,[1]人員授權表!D$3:G$249,4,0)</f>
        <v>無機</v>
      </c>
      <c r="O6138" s="70" t="str">
        <f>IF(J6138=[1]人員授權表!$C$85,"Casper李羿勳",IF(J6138=[1]人員授權表!$C$188,"Iring陳俊明",IF(J6138=[1]人員授權表!$C$189,"Brian陳泓霖",VLOOKUP(K6138,[1]人員授權表!D$2:E$249,2,FALSE))))</f>
        <v>Jack劉念忻</v>
      </c>
      <c r="P6138" s="67">
        <f t="shared" si="335"/>
        <v>44829</v>
      </c>
      <c r="Q6138" s="75" t="str">
        <f t="shared" si="334"/>
        <v>週日</v>
      </c>
      <c r="R6138" s="80">
        <v>44828</v>
      </c>
      <c r="AA6138" s="1"/>
    </row>
    <row r="6139" spans="2:27">
      <c r="B6139" s="66">
        <v>44791</v>
      </c>
      <c r="D6139" s="68" t="s">
        <v>50</v>
      </c>
      <c r="E6139" s="70" t="s">
        <v>82</v>
      </c>
      <c r="F6139" s="70" t="s">
        <v>2478</v>
      </c>
      <c r="G6139" s="67">
        <v>44817</v>
      </c>
      <c r="H6139" s="67">
        <v>44831</v>
      </c>
      <c r="I6139" s="71">
        <f t="shared" si="333"/>
        <v>14</v>
      </c>
      <c r="J6139" s="72" t="s">
        <v>125</v>
      </c>
      <c r="K6139" s="72" t="s">
        <v>144</v>
      </c>
      <c r="L6139" s="73">
        <v>2</v>
      </c>
      <c r="M6139" s="73" t="s">
        <v>127</v>
      </c>
      <c r="N6139" s="68" t="str">
        <f>VLOOKUP(K6139,[1]人員授權表!D$3:G$249,4,0)</f>
        <v>有機</v>
      </c>
      <c r="O6139" s="70" t="str">
        <f>IF(J6139=[1]人員授權表!$C$85,"Casper李羿勳",IF(J6139=[1]人員授權表!$C$188,"Iring陳俊明",IF(J6139=[1]人員授權表!$C$189,"Brian陳泓霖",VLOOKUP(K6139,[1]人員授權表!D$2:E$249,2,FALSE))))</f>
        <v>Lucy黃詩婷</v>
      </c>
      <c r="P6139" s="67">
        <f t="shared" si="335"/>
        <v>44829</v>
      </c>
      <c r="Q6139" s="75" t="str">
        <f t="shared" si="334"/>
        <v>週日</v>
      </c>
      <c r="R6139" s="80">
        <v>44825</v>
      </c>
      <c r="AA6139" s="1"/>
    </row>
    <row r="6140" spans="2:27">
      <c r="B6140" s="66">
        <v>44791</v>
      </c>
      <c r="D6140" s="68" t="s">
        <v>50</v>
      </c>
      <c r="E6140" s="70" t="s">
        <v>82</v>
      </c>
      <c r="F6140" s="70" t="s">
        <v>2478</v>
      </c>
      <c r="G6140" s="67">
        <v>44817</v>
      </c>
      <c r="H6140" s="67">
        <v>44831</v>
      </c>
      <c r="I6140" s="71">
        <f t="shared" si="333"/>
        <v>14</v>
      </c>
      <c r="J6140" s="72" t="s">
        <v>139</v>
      </c>
      <c r="K6140" s="72" t="s">
        <v>140</v>
      </c>
      <c r="L6140" s="73">
        <v>2</v>
      </c>
      <c r="M6140" s="73" t="s">
        <v>127</v>
      </c>
      <c r="N6140" s="68" t="str">
        <f>VLOOKUP(K6140,[1]人員授權表!D$3:G$249,4,0)</f>
        <v>無機</v>
      </c>
      <c r="O6140" s="70" t="str">
        <f>IF(J6140=[1]人員授權表!$C$85,"Casper李羿勳",IF(J6140=[1]人員授權表!$C$188,"Iring陳俊明",IF(J6140=[1]人員授權表!$C$189,"Brian陳泓霖",VLOOKUP(K6140,[1]人員授權表!D$2:E$249,2,FALSE))))</f>
        <v>Brian陳泓霖</v>
      </c>
      <c r="P6140" s="67">
        <f t="shared" si="335"/>
        <v>44829</v>
      </c>
      <c r="Q6140" s="75" t="str">
        <f t="shared" si="334"/>
        <v>週日</v>
      </c>
      <c r="R6140" s="80">
        <v>44825</v>
      </c>
      <c r="AA6140" s="1"/>
    </row>
    <row r="6141" spans="2:27">
      <c r="B6141" s="66">
        <v>44791</v>
      </c>
      <c r="D6141" s="68" t="s">
        <v>50</v>
      </c>
      <c r="E6141" s="70" t="s">
        <v>82</v>
      </c>
      <c r="F6141" s="70" t="s">
        <v>2479</v>
      </c>
      <c r="G6141" s="67">
        <v>44817</v>
      </c>
      <c r="H6141" s="67">
        <v>44831</v>
      </c>
      <c r="I6141" s="71">
        <f t="shared" si="333"/>
        <v>14</v>
      </c>
      <c r="J6141" s="72" t="s">
        <v>192</v>
      </c>
      <c r="K6141" s="72" t="s">
        <v>187</v>
      </c>
      <c r="L6141" s="73">
        <v>2</v>
      </c>
      <c r="M6141" s="73" t="s">
        <v>127</v>
      </c>
      <c r="N6141" s="68" t="str">
        <f>VLOOKUP(K6141,[1]人員授權表!D$3:G$249,4,0)</f>
        <v>無機</v>
      </c>
      <c r="O6141" s="70" t="str">
        <f>IF(J6141=[1]人員授權表!$C$85,"Casper李羿勳",IF(J6141=[1]人員授權表!$C$188,"Iring陳俊明",IF(J6141=[1]人員授權表!$C$189,"Brian陳泓霖",VLOOKUP(K6141,[1]人員授權表!D$2:E$249,2,FALSE))))</f>
        <v>Ruby黃家蓁</v>
      </c>
      <c r="P6141" s="67">
        <f t="shared" si="335"/>
        <v>44829</v>
      </c>
      <c r="Q6141" s="75" t="str">
        <f t="shared" si="334"/>
        <v>週日</v>
      </c>
      <c r="R6141" s="80">
        <v>44820</v>
      </c>
      <c r="AA6141" s="1"/>
    </row>
    <row r="6142" spans="2:27">
      <c r="B6142" s="66">
        <v>44791</v>
      </c>
      <c r="D6142" s="68" t="s">
        <v>50</v>
      </c>
      <c r="E6142" s="70" t="s">
        <v>82</v>
      </c>
      <c r="F6142" s="70" t="s">
        <v>2478</v>
      </c>
      <c r="G6142" s="67">
        <v>44817</v>
      </c>
      <c r="H6142" s="67">
        <v>44831</v>
      </c>
      <c r="I6142" s="71">
        <f t="shared" si="333"/>
        <v>14</v>
      </c>
      <c r="J6142" s="72" t="s">
        <v>193</v>
      </c>
      <c r="K6142" s="72" t="s">
        <v>187</v>
      </c>
      <c r="L6142" s="73">
        <v>2</v>
      </c>
      <c r="M6142" s="73" t="s">
        <v>127</v>
      </c>
      <c r="N6142" s="68" t="str">
        <f>VLOOKUP(K6142,[1]人員授權表!D$3:G$249,4,0)</f>
        <v>無機</v>
      </c>
      <c r="O6142" s="70" t="str">
        <f>IF(J6142=[1]人員授權表!$C$85,"Casper李羿勳",IF(J6142=[1]人員授權表!$C$188,"Iring陳俊明",IF(J6142=[1]人員授權表!$C$189,"Brian陳泓霖",VLOOKUP(K6142,[1]人員授權表!D$2:E$249,2,FALSE))))</f>
        <v>Ruby黃家蓁</v>
      </c>
      <c r="P6142" s="67">
        <f t="shared" si="335"/>
        <v>44829</v>
      </c>
      <c r="Q6142" s="75" t="str">
        <f t="shared" si="334"/>
        <v>週日</v>
      </c>
      <c r="R6142" s="80">
        <v>44820</v>
      </c>
      <c r="AA6142" s="1"/>
    </row>
    <row r="6143" spans="2:27">
      <c r="B6143" s="66">
        <v>44791</v>
      </c>
      <c r="D6143" s="68" t="s">
        <v>50</v>
      </c>
      <c r="E6143" s="70" t="s">
        <v>82</v>
      </c>
      <c r="F6143" s="70" t="s">
        <v>2478</v>
      </c>
      <c r="G6143" s="67">
        <v>44817</v>
      </c>
      <c r="H6143" s="67">
        <v>44831</v>
      </c>
      <c r="I6143" s="71">
        <f t="shared" si="333"/>
        <v>14</v>
      </c>
      <c r="J6143" s="72" t="s">
        <v>198</v>
      </c>
      <c r="K6143" s="72" t="s">
        <v>199</v>
      </c>
      <c r="L6143" s="73">
        <v>2</v>
      </c>
      <c r="M6143" s="73" t="s">
        <v>127</v>
      </c>
      <c r="N6143" s="68" t="str">
        <f>VLOOKUP(K6143,[1]人員授權表!D$3:G$249,4,0)</f>
        <v>無機</v>
      </c>
      <c r="O6143" s="70" t="str">
        <f>IF(J6143=[1]人員授權表!$C$85,"Casper李羿勳",IF(J6143=[1]人員授權表!$C$188,"Iring陳俊明",IF(J6143=[1]人員授權表!$C$189,"Brian陳泓霖",VLOOKUP(K6143,[1]人員授權表!D$2:E$249,2,FALSE))))</f>
        <v>Vicky游崴涵</v>
      </c>
      <c r="P6143" s="67">
        <f t="shared" si="335"/>
        <v>44829</v>
      </c>
      <c r="Q6143" s="75" t="str">
        <f t="shared" si="334"/>
        <v>週日</v>
      </c>
      <c r="R6143" s="80">
        <v>44819</v>
      </c>
      <c r="AA6143" s="1"/>
    </row>
    <row r="6144" spans="2:27">
      <c r="B6144" s="66">
        <v>44791</v>
      </c>
      <c r="D6144" s="68" t="s">
        <v>50</v>
      </c>
      <c r="E6144" s="70" t="s">
        <v>82</v>
      </c>
      <c r="F6144" s="70" t="s">
        <v>2478</v>
      </c>
      <c r="G6144" s="67">
        <v>44817</v>
      </c>
      <c r="H6144" s="67">
        <v>44831</v>
      </c>
      <c r="I6144" s="71">
        <f t="shared" si="333"/>
        <v>14</v>
      </c>
      <c r="J6144" s="72" t="s">
        <v>175</v>
      </c>
      <c r="K6144" s="72" t="s">
        <v>176</v>
      </c>
      <c r="L6144" s="73">
        <v>2</v>
      </c>
      <c r="M6144" s="73" t="s">
        <v>127</v>
      </c>
      <c r="N6144" s="68" t="str">
        <f>VLOOKUP(K6144,[1]人員授權表!D$3:G$249,4,0)</f>
        <v>無機</v>
      </c>
      <c r="O6144" s="70" t="s">
        <v>177</v>
      </c>
      <c r="P6144" s="67">
        <f t="shared" si="335"/>
        <v>44829</v>
      </c>
      <c r="Q6144" s="75" t="str">
        <f t="shared" si="334"/>
        <v>週日</v>
      </c>
      <c r="R6144" s="80">
        <v>44825</v>
      </c>
      <c r="AA6144" s="1"/>
    </row>
    <row r="6145" spans="2:27">
      <c r="B6145" s="66">
        <v>44791</v>
      </c>
      <c r="D6145" s="68" t="s">
        <v>50</v>
      </c>
      <c r="E6145" s="70" t="s">
        <v>82</v>
      </c>
      <c r="F6145" s="70" t="s">
        <v>2478</v>
      </c>
      <c r="G6145" s="67">
        <v>44817</v>
      </c>
      <c r="H6145" s="67">
        <v>44831</v>
      </c>
      <c r="I6145" s="71">
        <f t="shared" si="333"/>
        <v>14</v>
      </c>
      <c r="J6145" s="72" t="s">
        <v>178</v>
      </c>
      <c r="K6145" s="72" t="s">
        <v>179</v>
      </c>
      <c r="L6145" s="73">
        <v>2</v>
      </c>
      <c r="M6145" s="73" t="s">
        <v>127</v>
      </c>
      <c r="N6145" s="68" t="str">
        <f>VLOOKUP(K6145,[1]人員授權表!D$3:G$249,4,0)</f>
        <v>無機</v>
      </c>
      <c r="O6145" s="70" t="s">
        <v>115</v>
      </c>
      <c r="P6145" s="67">
        <f t="shared" si="335"/>
        <v>44829</v>
      </c>
      <c r="Q6145" s="75" t="str">
        <f t="shared" si="334"/>
        <v>週日</v>
      </c>
      <c r="R6145" s="80">
        <v>44827</v>
      </c>
      <c r="U6145" s="70">
        <v>1</v>
      </c>
      <c r="Y6145" s="78">
        <v>44827</v>
      </c>
      <c r="Z6145" s="79" t="s">
        <v>2456</v>
      </c>
      <c r="AA6145" s="1"/>
    </row>
    <row r="6146" spans="2:27">
      <c r="B6146" s="66">
        <v>44791</v>
      </c>
      <c r="D6146" s="68" t="s">
        <v>50</v>
      </c>
      <c r="E6146" s="70" t="s">
        <v>82</v>
      </c>
      <c r="F6146" s="70" t="s">
        <v>2478</v>
      </c>
      <c r="G6146" s="67">
        <v>44817</v>
      </c>
      <c r="H6146" s="67">
        <v>44831</v>
      </c>
      <c r="I6146" s="71">
        <f t="shared" si="333"/>
        <v>14</v>
      </c>
      <c r="J6146" s="72" t="s">
        <v>141</v>
      </c>
      <c r="K6146" s="72" t="s">
        <v>142</v>
      </c>
      <c r="L6146" s="73">
        <v>2</v>
      </c>
      <c r="M6146" s="73" t="s">
        <v>127</v>
      </c>
      <c r="N6146" s="68" t="str">
        <f>VLOOKUP(K6146,[1]人員授權表!D$3:G$249,4,0)</f>
        <v>無機</v>
      </c>
      <c r="O6146" s="70" t="str">
        <f>IF(J6146=[1]人員授權表!$C$85,"Casper李羿勳",IF(J6146=[1]人員授權表!$C$188,"Iring陳俊明",IF(J6146=[1]人員授權表!$C$189,"Brian陳泓霖",VLOOKUP(K6146,[1]人員授權表!D$2:E$249,2,FALSE))))</f>
        <v>Dennis陳汶宏</v>
      </c>
      <c r="P6146" s="67">
        <f t="shared" si="335"/>
        <v>44829</v>
      </c>
      <c r="Q6146" s="75" t="str">
        <f t="shared" si="334"/>
        <v>週日</v>
      </c>
      <c r="R6146" s="80">
        <v>44819</v>
      </c>
      <c r="AA6146" s="1"/>
    </row>
    <row r="6147" spans="2:27">
      <c r="B6147" s="66">
        <v>44791</v>
      </c>
      <c r="D6147" s="68" t="s">
        <v>50</v>
      </c>
      <c r="E6147" s="70" t="s">
        <v>82</v>
      </c>
      <c r="F6147" s="70" t="s">
        <v>2478</v>
      </c>
      <c r="G6147" s="67">
        <v>44817</v>
      </c>
      <c r="H6147" s="67">
        <v>44831</v>
      </c>
      <c r="I6147" s="71">
        <f t="shared" si="333"/>
        <v>14</v>
      </c>
      <c r="J6147" s="72" t="s">
        <v>137</v>
      </c>
      <c r="K6147" s="72" t="s">
        <v>138</v>
      </c>
      <c r="L6147" s="73">
        <v>2</v>
      </c>
      <c r="M6147" s="73" t="s">
        <v>127</v>
      </c>
      <c r="N6147" s="68" t="str">
        <f>VLOOKUP(K6147,[1]人員授權表!D$3:G$249,4,0)</f>
        <v>無機</v>
      </c>
      <c r="O6147" s="70" t="str">
        <f>IF(J6147=[1]人員授權表!$C$85,"Casper李羿勳",IF(J6147=[1]人員授權表!$C$188,"Iring陳俊明",IF(J6147=[1]人員授權表!$C$189,"Brian陳泓霖",VLOOKUP(K6147,[1]人員授權表!D$2:E$249,2,FALSE))))</f>
        <v>Jack劉念忻</v>
      </c>
      <c r="P6147" s="67">
        <f t="shared" si="335"/>
        <v>44829</v>
      </c>
      <c r="Q6147" s="75" t="str">
        <f t="shared" si="334"/>
        <v>週日</v>
      </c>
      <c r="R6147" s="80">
        <v>44827</v>
      </c>
      <c r="AA6147" s="1"/>
    </row>
    <row r="6148" spans="2:27">
      <c r="B6148" s="66">
        <v>44810</v>
      </c>
      <c r="C6148" s="67">
        <v>44817</v>
      </c>
      <c r="D6148" s="114" t="s">
        <v>1854</v>
      </c>
      <c r="E6148" s="89" t="s">
        <v>82</v>
      </c>
      <c r="F6148" s="115" t="s">
        <v>2480</v>
      </c>
      <c r="G6148" s="105">
        <v>44817</v>
      </c>
      <c r="H6148" s="105">
        <v>44831</v>
      </c>
      <c r="I6148" s="71">
        <f t="shared" si="333"/>
        <v>14</v>
      </c>
      <c r="J6148" s="106" t="s">
        <v>178</v>
      </c>
      <c r="K6148" s="106" t="s">
        <v>179</v>
      </c>
      <c r="L6148" s="100"/>
      <c r="M6148" s="73" t="s">
        <v>91</v>
      </c>
      <c r="N6148" s="107" t="str">
        <f>VLOOKUP(K6148,[1]人員授權表!D$3:G$249,4,0)</f>
        <v>無機</v>
      </c>
      <c r="O6148" s="105" t="s">
        <v>115</v>
      </c>
      <c r="P6148" s="105">
        <f t="shared" si="335"/>
        <v>44829</v>
      </c>
      <c r="Q6148" s="75" t="str">
        <f t="shared" si="334"/>
        <v>週日</v>
      </c>
      <c r="R6148" s="116" t="s">
        <v>1854</v>
      </c>
      <c r="Z6148" s="79" t="s">
        <v>2481</v>
      </c>
      <c r="AA6148" s="1"/>
    </row>
    <row r="6149" spans="2:27">
      <c r="B6149" s="66">
        <v>44810</v>
      </c>
      <c r="C6149" s="67">
        <v>44817</v>
      </c>
      <c r="D6149" s="114" t="s">
        <v>1854</v>
      </c>
      <c r="E6149" s="89" t="s">
        <v>82</v>
      </c>
      <c r="F6149" s="115" t="s">
        <v>2480</v>
      </c>
      <c r="G6149" s="105">
        <v>44817</v>
      </c>
      <c r="H6149" s="105">
        <v>44831</v>
      </c>
      <c r="I6149" s="71">
        <f t="shared" si="333"/>
        <v>14</v>
      </c>
      <c r="J6149" s="106" t="s">
        <v>141</v>
      </c>
      <c r="K6149" s="106" t="s">
        <v>142</v>
      </c>
      <c r="L6149" s="100"/>
      <c r="M6149" s="73" t="s">
        <v>91</v>
      </c>
      <c r="N6149" s="107" t="str">
        <f>VLOOKUP(K6149,[1]人員授權表!D$3:G$249,4,0)</f>
        <v>無機</v>
      </c>
      <c r="O6149" s="90" t="str">
        <f>IF(J6149=[1]人員授權表!$C$85,"Casper李羿勳",IF(J6149=[1]人員授權表!$C$188,"Iring陳俊明",IF(J6149=[1]人員授權表!$C$189,"Brian陳泓霖",VLOOKUP(K6149,[1]人員授權表!D$2:E$249,2,FALSE))))</f>
        <v>Dennis陳汶宏</v>
      </c>
      <c r="P6149" s="105">
        <f t="shared" si="335"/>
        <v>44829</v>
      </c>
      <c r="Q6149" s="75" t="str">
        <f t="shared" si="334"/>
        <v>週日</v>
      </c>
      <c r="R6149" s="116" t="s">
        <v>1854</v>
      </c>
      <c r="Z6149" s="79" t="s">
        <v>2481</v>
      </c>
      <c r="AA6149" s="1"/>
    </row>
    <row r="6150" spans="2:27">
      <c r="B6150" s="66">
        <v>44810</v>
      </c>
      <c r="C6150" s="67">
        <v>44817</v>
      </c>
      <c r="D6150" s="114" t="s">
        <v>1854</v>
      </c>
      <c r="E6150" s="89" t="s">
        <v>82</v>
      </c>
      <c r="F6150" s="115" t="s">
        <v>2480</v>
      </c>
      <c r="G6150" s="105">
        <v>44817</v>
      </c>
      <c r="H6150" s="105">
        <v>44831</v>
      </c>
      <c r="I6150" s="71">
        <f t="shared" si="333"/>
        <v>14</v>
      </c>
      <c r="J6150" s="106" t="s">
        <v>188</v>
      </c>
      <c r="K6150" s="106" t="s">
        <v>189</v>
      </c>
      <c r="L6150" s="100"/>
      <c r="M6150" s="73" t="s">
        <v>91</v>
      </c>
      <c r="N6150" s="107" t="str">
        <f>VLOOKUP(K6150,[1]人員授權表!D$3:G$249,4,0)</f>
        <v>無機</v>
      </c>
      <c r="O6150" s="90" t="str">
        <f>IF(J6150=[1]人員授權表!$C$85,"Casper李羿勳",IF(J6150=[1]人員授權表!$C$188,"Iring陳俊明",IF(J6150=[1]人員授權表!$C$189,"Brian陳泓霖",VLOOKUP(K6150,[1]人員授權表!D$2:E$249,2,FALSE))))</f>
        <v>Iring陳俊明</v>
      </c>
      <c r="P6150" s="105">
        <f t="shared" si="335"/>
        <v>44829</v>
      </c>
      <c r="Q6150" s="75" t="str">
        <f t="shared" si="334"/>
        <v>週日</v>
      </c>
      <c r="R6150" s="116" t="s">
        <v>1854</v>
      </c>
      <c r="Z6150" s="79" t="s">
        <v>2481</v>
      </c>
      <c r="AA6150" s="1"/>
    </row>
    <row r="6151" spans="2:27">
      <c r="B6151" s="66">
        <v>44810</v>
      </c>
      <c r="C6151" s="67">
        <v>44817</v>
      </c>
      <c r="D6151" s="114" t="s">
        <v>1854</v>
      </c>
      <c r="E6151" s="89" t="s">
        <v>82</v>
      </c>
      <c r="F6151" s="115" t="s">
        <v>2480</v>
      </c>
      <c r="G6151" s="105">
        <v>44817</v>
      </c>
      <c r="H6151" s="105">
        <v>44831</v>
      </c>
      <c r="I6151" s="71">
        <f t="shared" ref="I6151:I6214" si="336">_xlfn.DAYS(H6151,G6151)</f>
        <v>14</v>
      </c>
      <c r="J6151" s="106" t="s">
        <v>175</v>
      </c>
      <c r="K6151" s="106" t="s">
        <v>176</v>
      </c>
      <c r="L6151" s="100"/>
      <c r="M6151" s="73" t="s">
        <v>91</v>
      </c>
      <c r="N6151" s="107" t="str">
        <f>VLOOKUP(K6151,[1]人員授權表!D$3:G$249,4,0)</f>
        <v>無機</v>
      </c>
      <c r="O6151" s="70" t="s">
        <v>177</v>
      </c>
      <c r="P6151" s="105">
        <f t="shared" si="335"/>
        <v>44829</v>
      </c>
      <c r="Q6151" s="75" t="str">
        <f t="shared" ref="Q6151:Q6214" si="337">TEXT(P6151,"aaa")</f>
        <v>週日</v>
      </c>
      <c r="R6151" s="116" t="s">
        <v>1854</v>
      </c>
      <c r="Z6151" s="79" t="s">
        <v>2481</v>
      </c>
      <c r="AA6151" s="1"/>
    </row>
    <row r="6152" spans="2:27">
      <c r="B6152" s="66">
        <v>44810</v>
      </c>
      <c r="C6152" s="67">
        <v>44817</v>
      </c>
      <c r="D6152" s="114" t="s">
        <v>1854</v>
      </c>
      <c r="E6152" s="89" t="s">
        <v>82</v>
      </c>
      <c r="F6152" s="115" t="s">
        <v>2480</v>
      </c>
      <c r="G6152" s="105">
        <v>44817</v>
      </c>
      <c r="H6152" s="105">
        <v>44831</v>
      </c>
      <c r="I6152" s="71">
        <f t="shared" si="336"/>
        <v>14</v>
      </c>
      <c r="J6152" s="106" t="s">
        <v>209</v>
      </c>
      <c r="K6152" s="106" t="s">
        <v>210</v>
      </c>
      <c r="L6152" s="100"/>
      <c r="M6152" s="73" t="s">
        <v>91</v>
      </c>
      <c r="N6152" s="107" t="str">
        <f>VLOOKUP(K6152,[1]人員授權表!D$3:G$249,4,0)</f>
        <v>無機</v>
      </c>
      <c r="O6152" s="90" t="str">
        <f>IF(J6152=[1]人員授權表!$C$85,"Casper李羿勳",IF(J6152=[1]人員授權表!$C$188,"Iring陳俊明",IF(J6152=[1]人員授權表!$C$189,"Brian陳泓霖",VLOOKUP(K6152,[1]人員授權表!D$2:E$249,2,FALSE))))</f>
        <v>Vicky游崴涵</v>
      </c>
      <c r="P6152" s="105">
        <f t="shared" si="335"/>
        <v>44829</v>
      </c>
      <c r="Q6152" s="75" t="str">
        <f t="shared" si="337"/>
        <v>週日</v>
      </c>
      <c r="R6152" s="116" t="s">
        <v>1854</v>
      </c>
      <c r="Z6152" s="79" t="s">
        <v>2481</v>
      </c>
      <c r="AA6152" s="1"/>
    </row>
    <row r="6153" spans="2:27">
      <c r="B6153" s="66">
        <v>44810</v>
      </c>
      <c r="C6153" s="67">
        <v>44817</v>
      </c>
      <c r="D6153" s="114" t="s">
        <v>1854</v>
      </c>
      <c r="E6153" s="89" t="s">
        <v>82</v>
      </c>
      <c r="F6153" s="115" t="s">
        <v>2480</v>
      </c>
      <c r="G6153" s="105">
        <v>44817</v>
      </c>
      <c r="H6153" s="105">
        <v>44831</v>
      </c>
      <c r="I6153" s="71">
        <f t="shared" si="336"/>
        <v>14</v>
      </c>
      <c r="J6153" s="106" t="s">
        <v>198</v>
      </c>
      <c r="K6153" s="106" t="s">
        <v>199</v>
      </c>
      <c r="L6153" s="100"/>
      <c r="M6153" s="73" t="s">
        <v>91</v>
      </c>
      <c r="N6153" s="107" t="str">
        <f>VLOOKUP(K6153,[1]人員授權表!D$3:G$249,4,0)</f>
        <v>無機</v>
      </c>
      <c r="O6153" s="90" t="str">
        <f>IF(J6153=[1]人員授權表!$C$85,"Casper李羿勳",IF(J6153=[1]人員授權表!$C$188,"Iring陳俊明",IF(J6153=[1]人員授權表!$C$189,"Brian陳泓霖",VLOOKUP(K6153,[1]人員授權表!D$2:E$249,2,FALSE))))</f>
        <v>Vicky游崴涵</v>
      </c>
      <c r="P6153" s="105">
        <f t="shared" si="335"/>
        <v>44829</v>
      </c>
      <c r="Q6153" s="75" t="str">
        <f t="shared" si="337"/>
        <v>週日</v>
      </c>
      <c r="R6153" s="116" t="s">
        <v>1854</v>
      </c>
      <c r="Z6153" s="79" t="s">
        <v>2481</v>
      </c>
      <c r="AA6153" s="1"/>
    </row>
    <row r="6154" spans="2:27">
      <c r="B6154" s="66">
        <v>44810</v>
      </c>
      <c r="C6154" s="67">
        <v>44817</v>
      </c>
      <c r="D6154" s="114" t="s">
        <v>1854</v>
      </c>
      <c r="E6154" s="89" t="s">
        <v>82</v>
      </c>
      <c r="F6154" s="115" t="s">
        <v>2480</v>
      </c>
      <c r="G6154" s="105">
        <v>44817</v>
      </c>
      <c r="H6154" s="105">
        <v>44831</v>
      </c>
      <c r="I6154" s="71">
        <f t="shared" si="336"/>
        <v>14</v>
      </c>
      <c r="J6154" s="106" t="s">
        <v>190</v>
      </c>
      <c r="K6154" s="106" t="s">
        <v>140</v>
      </c>
      <c r="L6154" s="100"/>
      <c r="M6154" s="73" t="s">
        <v>91</v>
      </c>
      <c r="N6154" s="107" t="str">
        <f>VLOOKUP(K6154,[1]人員授權表!D$3:G$249,4,0)</f>
        <v>無機</v>
      </c>
      <c r="O6154" s="90" t="str">
        <f>IF(J6154=[1]人員授權表!$C$85,"Casper李羿勳",IF(J6154=[1]人員授權表!$C$188,"Iring陳俊明",IF(J6154=[1]人員授權表!$C$189,"Brian陳泓霖",VLOOKUP(K6154,[1]人員授權表!D$2:E$249,2,FALSE))))</f>
        <v>Iring陳俊明</v>
      </c>
      <c r="P6154" s="105">
        <f t="shared" si="335"/>
        <v>44829</v>
      </c>
      <c r="Q6154" s="75" t="str">
        <f t="shared" si="337"/>
        <v>週日</v>
      </c>
      <c r="R6154" s="116" t="s">
        <v>1854</v>
      </c>
      <c r="Z6154" s="79" t="s">
        <v>2481</v>
      </c>
      <c r="AA6154" s="1"/>
    </row>
    <row r="6155" spans="2:27">
      <c r="B6155" s="66">
        <v>44810</v>
      </c>
      <c r="C6155" s="67">
        <v>44817</v>
      </c>
      <c r="D6155" s="114" t="s">
        <v>1854</v>
      </c>
      <c r="E6155" s="89" t="s">
        <v>82</v>
      </c>
      <c r="F6155" s="115" t="s">
        <v>2480</v>
      </c>
      <c r="G6155" s="105">
        <v>44817</v>
      </c>
      <c r="H6155" s="105">
        <v>44831</v>
      </c>
      <c r="I6155" s="71">
        <f t="shared" si="336"/>
        <v>14</v>
      </c>
      <c r="J6155" s="106" t="s">
        <v>137</v>
      </c>
      <c r="K6155" s="106" t="s">
        <v>138</v>
      </c>
      <c r="L6155" s="100"/>
      <c r="M6155" s="73" t="s">
        <v>91</v>
      </c>
      <c r="N6155" s="107" t="str">
        <f>VLOOKUP(K6155,[1]人員授權表!D$3:G$249,4,0)</f>
        <v>無機</v>
      </c>
      <c r="O6155" s="90" t="s">
        <v>99</v>
      </c>
      <c r="P6155" s="105">
        <f t="shared" si="335"/>
        <v>44829</v>
      </c>
      <c r="Q6155" s="75" t="str">
        <f t="shared" si="337"/>
        <v>週日</v>
      </c>
      <c r="R6155" s="116" t="s">
        <v>1854</v>
      </c>
      <c r="Z6155" s="79" t="s">
        <v>2481</v>
      </c>
      <c r="AA6155" s="1"/>
    </row>
    <row r="6156" spans="2:27">
      <c r="B6156" s="66">
        <v>44819</v>
      </c>
      <c r="D6156" s="68" t="s">
        <v>50</v>
      </c>
      <c r="E6156" s="70" t="s">
        <v>51</v>
      </c>
      <c r="F6156" s="31" t="s">
        <v>2482</v>
      </c>
      <c r="G6156" s="67">
        <v>44818</v>
      </c>
      <c r="H6156" s="67">
        <v>44832</v>
      </c>
      <c r="I6156" s="71">
        <f t="shared" si="336"/>
        <v>14</v>
      </c>
      <c r="J6156" s="72" t="s">
        <v>167</v>
      </c>
      <c r="K6156" s="72" t="s">
        <v>1470</v>
      </c>
      <c r="L6156" s="73">
        <v>1</v>
      </c>
      <c r="M6156" s="73" t="s">
        <v>222</v>
      </c>
      <c r="N6156" s="68" t="str">
        <f>VLOOKUP(K6156,[1]人員授權表!D$3:G$249,4,0)</f>
        <v>有機</v>
      </c>
      <c r="O6156" s="70" t="str">
        <f>IF(J6156=[1]人員授權表!$C$85,"Casper李羿勳",IF(J6156=[1]人員授權表!$C$188,"Iring陳俊明",IF(J6156=[1]人員授權表!$C$189,"Brian陳泓霖",VLOOKUP(K6156,[1]人員授權表!D$2:E$249,2,FALSE))))</f>
        <v>Una林庭瑄</v>
      </c>
      <c r="P6156" s="67">
        <f t="shared" ref="P6156:P6175" si="338">H6156-5</f>
        <v>44827</v>
      </c>
      <c r="Q6156" s="75" t="str">
        <f t="shared" si="337"/>
        <v>週五</v>
      </c>
      <c r="R6156" s="80">
        <v>44827</v>
      </c>
      <c r="S6156" s="85"/>
      <c r="AA6156" s="1"/>
    </row>
    <row r="6157" spans="2:27">
      <c r="B6157" s="66">
        <v>44819</v>
      </c>
      <c r="D6157" s="68" t="s">
        <v>50</v>
      </c>
      <c r="E6157" s="70" t="s">
        <v>51</v>
      </c>
      <c r="F6157" s="31" t="s">
        <v>2483</v>
      </c>
      <c r="G6157" s="67">
        <v>44818</v>
      </c>
      <c r="H6157" s="67">
        <v>44832</v>
      </c>
      <c r="I6157" s="71">
        <f t="shared" si="336"/>
        <v>14</v>
      </c>
      <c r="J6157" s="72" t="s">
        <v>2259</v>
      </c>
      <c r="K6157" s="72" t="s">
        <v>1051</v>
      </c>
      <c r="L6157" s="73">
        <v>1</v>
      </c>
      <c r="M6157" s="73" t="s">
        <v>2222</v>
      </c>
      <c r="N6157" s="68" t="str">
        <f>VLOOKUP(K6157,[1]人員授權表!D$3:G$249,4,0)</f>
        <v>有機</v>
      </c>
      <c r="O6157" s="70" t="str">
        <f>IF(J6157=[1]人員授權表!$C$85,"Casper李羿勳",IF(J6157=[1]人員授權表!$C$188,"Iring陳俊明",IF(J6157=[1]人員授權表!$C$189,"Brian陳泓霖",VLOOKUP(K6157,[1]人員授權表!D$2:E$249,2,FALSE))))</f>
        <v>Sara王淑玲</v>
      </c>
      <c r="P6157" s="67">
        <f t="shared" si="338"/>
        <v>44827</v>
      </c>
      <c r="Q6157" s="75" t="str">
        <f t="shared" si="337"/>
        <v>週五</v>
      </c>
      <c r="R6157" s="80">
        <v>44833</v>
      </c>
      <c r="S6157" s="85">
        <v>44833</v>
      </c>
      <c r="AA6157" s="1"/>
    </row>
    <row r="6158" spans="2:27">
      <c r="B6158" s="66">
        <v>44819</v>
      </c>
      <c r="D6158" s="68" t="s">
        <v>50</v>
      </c>
      <c r="E6158" s="70" t="s">
        <v>51</v>
      </c>
      <c r="F6158" s="31" t="s">
        <v>2483</v>
      </c>
      <c r="G6158" s="67">
        <v>44818</v>
      </c>
      <c r="H6158" s="67">
        <v>44832</v>
      </c>
      <c r="I6158" s="71">
        <f t="shared" si="336"/>
        <v>14</v>
      </c>
      <c r="J6158" s="72" t="s">
        <v>2261</v>
      </c>
      <c r="K6158" s="72" t="s">
        <v>1051</v>
      </c>
      <c r="L6158" s="73">
        <v>1</v>
      </c>
      <c r="M6158" s="73" t="s">
        <v>2222</v>
      </c>
      <c r="N6158" s="68" t="str">
        <f>VLOOKUP(K6158,[1]人員授權表!D$3:G$249,4,0)</f>
        <v>有機</v>
      </c>
      <c r="O6158" s="70" t="str">
        <f>IF(J6158=[1]人員授權表!$C$85,"Casper李羿勳",IF(J6158=[1]人員授權表!$C$188,"Iring陳俊明",IF(J6158=[1]人員授權表!$C$189,"Brian陳泓霖",VLOOKUP(K6158,[1]人員授權表!D$2:E$249,2,FALSE))))</f>
        <v>Sara王淑玲</v>
      </c>
      <c r="P6158" s="67">
        <f t="shared" si="338"/>
        <v>44827</v>
      </c>
      <c r="Q6158" s="75" t="str">
        <f t="shared" si="337"/>
        <v>週五</v>
      </c>
      <c r="R6158" s="80">
        <v>44833</v>
      </c>
      <c r="S6158" s="85">
        <v>44833</v>
      </c>
      <c r="AA6158" s="1"/>
    </row>
    <row r="6159" spans="2:27">
      <c r="B6159" s="66">
        <v>44819</v>
      </c>
      <c r="D6159" s="68" t="s">
        <v>50</v>
      </c>
      <c r="E6159" s="70" t="s">
        <v>51</v>
      </c>
      <c r="F6159" s="31" t="s">
        <v>2483</v>
      </c>
      <c r="G6159" s="67">
        <v>44818</v>
      </c>
      <c r="H6159" s="67">
        <v>44832</v>
      </c>
      <c r="I6159" s="71">
        <f t="shared" si="336"/>
        <v>14</v>
      </c>
      <c r="J6159" s="72" t="s">
        <v>477</v>
      </c>
      <c r="K6159" s="72" t="s">
        <v>1051</v>
      </c>
      <c r="L6159" s="73">
        <v>1</v>
      </c>
      <c r="M6159" s="73" t="s">
        <v>2222</v>
      </c>
      <c r="N6159" s="68" t="str">
        <f>VLOOKUP(K6159,[1]人員授權表!D$3:G$249,4,0)</f>
        <v>有機</v>
      </c>
      <c r="O6159" s="70" t="str">
        <f>IF(J6159=[1]人員授權表!$C$85,"Casper李羿勳",IF(J6159=[1]人員授權表!$C$188,"Iring陳俊明",IF(J6159=[1]人員授權表!$C$189,"Brian陳泓霖",VLOOKUP(K6159,[1]人員授權表!D$2:E$249,2,FALSE))))</f>
        <v>Sara王淑玲</v>
      </c>
      <c r="P6159" s="67">
        <f t="shared" si="338"/>
        <v>44827</v>
      </c>
      <c r="Q6159" s="75" t="str">
        <f t="shared" si="337"/>
        <v>週五</v>
      </c>
      <c r="R6159" s="80">
        <v>44833</v>
      </c>
      <c r="S6159" s="85">
        <v>44833</v>
      </c>
      <c r="AA6159" s="1"/>
    </row>
    <row r="6160" spans="2:27">
      <c r="B6160" s="66">
        <v>44819</v>
      </c>
      <c r="D6160" s="68" t="s">
        <v>50</v>
      </c>
      <c r="E6160" s="70" t="s">
        <v>51</v>
      </c>
      <c r="F6160" s="31" t="s">
        <v>2483</v>
      </c>
      <c r="G6160" s="67">
        <v>44818</v>
      </c>
      <c r="H6160" s="67">
        <v>44832</v>
      </c>
      <c r="I6160" s="71">
        <f t="shared" si="336"/>
        <v>14</v>
      </c>
      <c r="J6160" s="72" t="s">
        <v>2484</v>
      </c>
      <c r="K6160" s="72" t="s">
        <v>1051</v>
      </c>
      <c r="L6160" s="73">
        <v>1</v>
      </c>
      <c r="M6160" s="73" t="s">
        <v>2222</v>
      </c>
      <c r="N6160" s="68" t="str">
        <f>VLOOKUP(K6160,[1]人員授權表!D$3:G$249,4,0)</f>
        <v>有機</v>
      </c>
      <c r="O6160" s="70" t="str">
        <f>IF(J6160=[1]人員授權表!$C$85,"Casper李羿勳",IF(J6160=[1]人員授權表!$C$188,"Iring陳俊明",IF(J6160=[1]人員授權表!$C$189,"Brian陳泓霖",VLOOKUP(K6160,[1]人員授權表!D$2:E$249,2,FALSE))))</f>
        <v>Sara王淑玲</v>
      </c>
      <c r="P6160" s="67">
        <f t="shared" si="338"/>
        <v>44827</v>
      </c>
      <c r="Q6160" s="75" t="str">
        <f t="shared" si="337"/>
        <v>週五</v>
      </c>
      <c r="R6160" s="80">
        <v>44833</v>
      </c>
      <c r="S6160" s="85">
        <v>44833</v>
      </c>
      <c r="AA6160" s="1"/>
    </row>
    <row r="6161" spans="2:27">
      <c r="B6161" s="66">
        <v>44819</v>
      </c>
      <c r="D6161" s="68" t="s">
        <v>50</v>
      </c>
      <c r="E6161" s="70" t="s">
        <v>51</v>
      </c>
      <c r="F6161" s="31" t="s">
        <v>2483</v>
      </c>
      <c r="G6161" s="67">
        <v>44818</v>
      </c>
      <c r="H6161" s="67">
        <v>44832</v>
      </c>
      <c r="I6161" s="71">
        <f t="shared" si="336"/>
        <v>14</v>
      </c>
      <c r="J6161" s="72" t="s">
        <v>2485</v>
      </c>
      <c r="K6161" s="72" t="s">
        <v>1051</v>
      </c>
      <c r="L6161" s="73">
        <v>1</v>
      </c>
      <c r="M6161" s="73" t="s">
        <v>2222</v>
      </c>
      <c r="N6161" s="68" t="str">
        <f>VLOOKUP(K6161,[1]人員授權表!D$3:G$249,4,0)</f>
        <v>有機</v>
      </c>
      <c r="O6161" s="70" t="str">
        <f>IF(J6161=[1]人員授權表!$C$85,"Casper李羿勳",IF(J6161=[1]人員授權表!$C$188,"Iring陳俊明",IF(J6161=[1]人員授權表!$C$189,"Brian陳泓霖",VLOOKUP(K6161,[1]人員授權表!D$2:E$249,2,FALSE))))</f>
        <v>Sara王淑玲</v>
      </c>
      <c r="P6161" s="67">
        <f t="shared" si="338"/>
        <v>44827</v>
      </c>
      <c r="Q6161" s="75" t="str">
        <f t="shared" si="337"/>
        <v>週五</v>
      </c>
      <c r="R6161" s="80">
        <v>44833</v>
      </c>
      <c r="S6161" s="85">
        <v>44833</v>
      </c>
      <c r="AA6161" s="1"/>
    </row>
    <row r="6162" spans="2:27">
      <c r="B6162" s="66">
        <v>44819</v>
      </c>
      <c r="D6162" s="68" t="s">
        <v>50</v>
      </c>
      <c r="E6162" s="70" t="s">
        <v>51</v>
      </c>
      <c r="F6162" s="31" t="s">
        <v>2483</v>
      </c>
      <c r="G6162" s="67">
        <v>44818</v>
      </c>
      <c r="H6162" s="67">
        <v>44832</v>
      </c>
      <c r="I6162" s="71">
        <f t="shared" si="336"/>
        <v>14</v>
      </c>
      <c r="J6162" s="72" t="s">
        <v>1396</v>
      </c>
      <c r="K6162" s="72" t="s">
        <v>1051</v>
      </c>
      <c r="L6162" s="73">
        <v>1</v>
      </c>
      <c r="M6162" s="73" t="s">
        <v>2222</v>
      </c>
      <c r="N6162" s="68" t="str">
        <f>VLOOKUP(K6162,[1]人員授權表!D$3:G$249,4,0)</f>
        <v>有機</v>
      </c>
      <c r="O6162" s="70" t="str">
        <f>IF(J6162=[1]人員授權表!$C$85,"Casper李羿勳",IF(J6162=[1]人員授權表!$C$188,"Iring陳俊明",IF(J6162=[1]人員授權表!$C$189,"Brian陳泓霖",VLOOKUP(K6162,[1]人員授權表!D$2:E$249,2,FALSE))))</f>
        <v>Sara王淑玲</v>
      </c>
      <c r="P6162" s="67">
        <f t="shared" si="338"/>
        <v>44827</v>
      </c>
      <c r="Q6162" s="75" t="str">
        <f t="shared" si="337"/>
        <v>週五</v>
      </c>
      <c r="R6162" s="80">
        <v>44833</v>
      </c>
      <c r="S6162" s="85">
        <v>44833</v>
      </c>
      <c r="AA6162" s="1"/>
    </row>
    <row r="6163" spans="2:27">
      <c r="B6163" s="66">
        <v>44819</v>
      </c>
      <c r="D6163" s="68" t="s">
        <v>50</v>
      </c>
      <c r="E6163" s="70" t="s">
        <v>51</v>
      </c>
      <c r="F6163" s="31" t="s">
        <v>2483</v>
      </c>
      <c r="G6163" s="67">
        <v>44818</v>
      </c>
      <c r="H6163" s="67">
        <v>44832</v>
      </c>
      <c r="I6163" s="71">
        <f t="shared" si="336"/>
        <v>14</v>
      </c>
      <c r="J6163" s="72" t="s">
        <v>2486</v>
      </c>
      <c r="K6163" s="72" t="s">
        <v>1051</v>
      </c>
      <c r="L6163" s="73">
        <v>1</v>
      </c>
      <c r="M6163" s="73" t="s">
        <v>2222</v>
      </c>
      <c r="N6163" s="68" t="str">
        <f>VLOOKUP(K6163,[1]人員授權表!D$3:G$249,4,0)</f>
        <v>有機</v>
      </c>
      <c r="O6163" s="70" t="str">
        <f>IF(J6163=[1]人員授權表!$C$85,"Casper李羿勳",IF(J6163=[1]人員授權表!$C$188,"Iring陳俊明",IF(J6163=[1]人員授權表!$C$189,"Brian陳泓霖",VLOOKUP(K6163,[1]人員授權表!D$2:E$249,2,FALSE))))</f>
        <v>Sara王淑玲</v>
      </c>
      <c r="P6163" s="67">
        <f t="shared" si="338"/>
        <v>44827</v>
      </c>
      <c r="Q6163" s="75" t="str">
        <f t="shared" si="337"/>
        <v>週五</v>
      </c>
      <c r="R6163" s="80">
        <v>44833</v>
      </c>
      <c r="S6163" s="85">
        <v>44833</v>
      </c>
      <c r="AA6163" s="1"/>
    </row>
    <row r="6164" spans="2:27">
      <c r="B6164" s="66">
        <v>44819</v>
      </c>
      <c r="D6164" s="68" t="s">
        <v>50</v>
      </c>
      <c r="E6164" s="70" t="s">
        <v>51</v>
      </c>
      <c r="F6164" s="31" t="s">
        <v>2483</v>
      </c>
      <c r="G6164" s="67">
        <v>44818</v>
      </c>
      <c r="H6164" s="67">
        <v>44832</v>
      </c>
      <c r="I6164" s="71">
        <f t="shared" si="336"/>
        <v>14</v>
      </c>
      <c r="J6164" s="72" t="s">
        <v>2487</v>
      </c>
      <c r="K6164" s="72" t="s">
        <v>1051</v>
      </c>
      <c r="L6164" s="73">
        <v>1</v>
      </c>
      <c r="M6164" s="73" t="s">
        <v>2222</v>
      </c>
      <c r="N6164" s="68" t="str">
        <f>VLOOKUP(K6164,[1]人員授權表!D$3:G$249,4,0)</f>
        <v>有機</v>
      </c>
      <c r="O6164" s="70" t="str">
        <f>IF(J6164=[1]人員授權表!$C$85,"Casper李羿勳",IF(J6164=[1]人員授權表!$C$188,"Iring陳俊明",IF(J6164=[1]人員授權表!$C$189,"Brian陳泓霖",VLOOKUP(K6164,[1]人員授權表!D$2:E$249,2,FALSE))))</f>
        <v>Sara王淑玲</v>
      </c>
      <c r="P6164" s="67">
        <f t="shared" si="338"/>
        <v>44827</v>
      </c>
      <c r="Q6164" s="75" t="str">
        <f t="shared" si="337"/>
        <v>週五</v>
      </c>
      <c r="R6164" s="80">
        <v>44833</v>
      </c>
      <c r="S6164" s="85">
        <v>44833</v>
      </c>
      <c r="AA6164" s="1"/>
    </row>
    <row r="6165" spans="2:27">
      <c r="B6165" s="66">
        <v>44819</v>
      </c>
      <c r="D6165" s="68" t="s">
        <v>50</v>
      </c>
      <c r="E6165" s="70" t="s">
        <v>51</v>
      </c>
      <c r="F6165" s="31" t="s">
        <v>2483</v>
      </c>
      <c r="G6165" s="67">
        <v>44818</v>
      </c>
      <c r="H6165" s="67">
        <v>44832</v>
      </c>
      <c r="I6165" s="71">
        <f t="shared" si="336"/>
        <v>14</v>
      </c>
      <c r="J6165" s="72" t="s">
        <v>366</v>
      </c>
      <c r="K6165" s="72" t="s">
        <v>1051</v>
      </c>
      <c r="L6165" s="73">
        <v>1</v>
      </c>
      <c r="M6165" s="73" t="s">
        <v>2222</v>
      </c>
      <c r="N6165" s="68" t="str">
        <f>VLOOKUP(K6165,[1]人員授權表!D$3:G$249,4,0)</f>
        <v>有機</v>
      </c>
      <c r="O6165" s="70" t="str">
        <f>IF(J6165=[1]人員授權表!$C$85,"Casper李羿勳",IF(J6165=[1]人員授權表!$C$188,"Iring陳俊明",IF(J6165=[1]人員授權表!$C$189,"Brian陳泓霖",VLOOKUP(K6165,[1]人員授權表!D$2:E$249,2,FALSE))))</f>
        <v>Sara王淑玲</v>
      </c>
      <c r="P6165" s="67">
        <f t="shared" si="338"/>
        <v>44827</v>
      </c>
      <c r="Q6165" s="75" t="str">
        <f t="shared" si="337"/>
        <v>週五</v>
      </c>
      <c r="R6165" s="80">
        <v>44833</v>
      </c>
      <c r="S6165" s="85">
        <v>44833</v>
      </c>
      <c r="AA6165" s="1"/>
    </row>
    <row r="6166" spans="2:27">
      <c r="B6166" s="66">
        <v>44819</v>
      </c>
      <c r="D6166" s="68" t="s">
        <v>50</v>
      </c>
      <c r="E6166" s="70" t="s">
        <v>51</v>
      </c>
      <c r="F6166" s="31" t="s">
        <v>2483</v>
      </c>
      <c r="G6166" s="67">
        <v>44818</v>
      </c>
      <c r="H6166" s="67">
        <v>44832</v>
      </c>
      <c r="I6166" s="71">
        <f t="shared" si="336"/>
        <v>14</v>
      </c>
      <c r="J6166" s="72" t="s">
        <v>1851</v>
      </c>
      <c r="K6166" s="72" t="s">
        <v>1051</v>
      </c>
      <c r="L6166" s="73">
        <v>1</v>
      </c>
      <c r="M6166" s="73" t="s">
        <v>2222</v>
      </c>
      <c r="N6166" s="68" t="str">
        <f>VLOOKUP(K6166,[1]人員授權表!D$3:G$249,4,0)</f>
        <v>有機</v>
      </c>
      <c r="O6166" s="70" t="str">
        <f>IF(J6166=[1]人員授權表!$C$85,"Casper李羿勳",IF(J6166=[1]人員授權表!$C$188,"Iring陳俊明",IF(J6166=[1]人員授權表!$C$189,"Brian陳泓霖",VLOOKUP(K6166,[1]人員授權表!D$2:E$249,2,FALSE))))</f>
        <v>Sara王淑玲</v>
      </c>
      <c r="P6166" s="67">
        <f t="shared" si="338"/>
        <v>44827</v>
      </c>
      <c r="Q6166" s="75" t="str">
        <f t="shared" si="337"/>
        <v>週五</v>
      </c>
      <c r="R6166" s="80">
        <v>44833</v>
      </c>
      <c r="S6166" s="85">
        <v>44833</v>
      </c>
      <c r="AA6166" s="1"/>
    </row>
    <row r="6167" spans="2:27">
      <c r="B6167" s="66">
        <v>44819</v>
      </c>
      <c r="D6167" s="68" t="s">
        <v>50</v>
      </c>
      <c r="E6167" s="70" t="s">
        <v>51</v>
      </c>
      <c r="F6167" s="31" t="s">
        <v>2483</v>
      </c>
      <c r="G6167" s="67">
        <v>44818</v>
      </c>
      <c r="H6167" s="67">
        <v>44832</v>
      </c>
      <c r="I6167" s="71">
        <f t="shared" si="336"/>
        <v>14</v>
      </c>
      <c r="J6167" s="72" t="s">
        <v>2488</v>
      </c>
      <c r="K6167" s="72" t="s">
        <v>1051</v>
      </c>
      <c r="L6167" s="73">
        <v>1</v>
      </c>
      <c r="M6167" s="73" t="s">
        <v>2222</v>
      </c>
      <c r="N6167" s="68" t="str">
        <f>VLOOKUP(K6167,[1]人員授權表!D$3:G$249,4,0)</f>
        <v>有機</v>
      </c>
      <c r="O6167" s="70" t="str">
        <f>IF(J6167=[1]人員授權表!$C$85,"Casper李羿勳",IF(J6167=[1]人員授權表!$C$188,"Iring陳俊明",IF(J6167=[1]人員授權表!$C$189,"Brian陳泓霖",VLOOKUP(K6167,[1]人員授權表!D$2:E$249,2,FALSE))))</f>
        <v>Sara王淑玲</v>
      </c>
      <c r="P6167" s="67">
        <f t="shared" si="338"/>
        <v>44827</v>
      </c>
      <c r="Q6167" s="75" t="str">
        <f t="shared" si="337"/>
        <v>週五</v>
      </c>
      <c r="R6167" s="80">
        <v>44833</v>
      </c>
      <c r="S6167" s="85">
        <v>44833</v>
      </c>
      <c r="AA6167" s="1"/>
    </row>
    <row r="6168" spans="2:27">
      <c r="B6168" s="66">
        <v>44819</v>
      </c>
      <c r="D6168" s="68" t="s">
        <v>50</v>
      </c>
      <c r="E6168" s="70" t="s">
        <v>51</v>
      </c>
      <c r="F6168" s="31" t="s">
        <v>2483</v>
      </c>
      <c r="G6168" s="67">
        <v>44818</v>
      </c>
      <c r="H6168" s="67">
        <v>44832</v>
      </c>
      <c r="I6168" s="71">
        <f t="shared" si="336"/>
        <v>14</v>
      </c>
      <c r="J6168" s="72" t="s">
        <v>2489</v>
      </c>
      <c r="K6168" s="72" t="s">
        <v>1051</v>
      </c>
      <c r="L6168" s="73">
        <v>1</v>
      </c>
      <c r="M6168" s="73" t="s">
        <v>2222</v>
      </c>
      <c r="N6168" s="68" t="str">
        <f>VLOOKUP(K6168,[1]人員授權表!D$3:G$249,4,0)</f>
        <v>有機</v>
      </c>
      <c r="O6168" s="70" t="str">
        <f>IF(J6168=[1]人員授權表!$C$85,"Casper李羿勳",IF(J6168=[1]人員授權表!$C$188,"Iring陳俊明",IF(J6168=[1]人員授權表!$C$189,"Brian陳泓霖",VLOOKUP(K6168,[1]人員授權表!D$2:E$249,2,FALSE))))</f>
        <v>Sara王淑玲</v>
      </c>
      <c r="P6168" s="67">
        <f t="shared" si="338"/>
        <v>44827</v>
      </c>
      <c r="Q6168" s="75" t="str">
        <f t="shared" si="337"/>
        <v>週五</v>
      </c>
      <c r="R6168" s="80">
        <v>44833</v>
      </c>
      <c r="S6168" s="85">
        <v>44833</v>
      </c>
      <c r="AA6168" s="1"/>
    </row>
    <row r="6169" spans="2:27">
      <c r="B6169" s="66">
        <v>44819</v>
      </c>
      <c r="D6169" s="68" t="s">
        <v>50</v>
      </c>
      <c r="E6169" s="70" t="s">
        <v>51</v>
      </c>
      <c r="F6169" s="31" t="s">
        <v>2483</v>
      </c>
      <c r="G6169" s="67">
        <v>44818</v>
      </c>
      <c r="H6169" s="67">
        <v>44832</v>
      </c>
      <c r="I6169" s="71">
        <f t="shared" si="336"/>
        <v>14</v>
      </c>
      <c r="J6169" s="72" t="s">
        <v>240</v>
      </c>
      <c r="K6169" s="72" t="s">
        <v>1051</v>
      </c>
      <c r="L6169" s="73">
        <v>1</v>
      </c>
      <c r="M6169" s="73" t="s">
        <v>2222</v>
      </c>
      <c r="N6169" s="68" t="str">
        <f>VLOOKUP(K6169,[1]人員授權表!D$3:G$249,4,0)</f>
        <v>有機</v>
      </c>
      <c r="O6169" s="70" t="str">
        <f>IF(J6169=[1]人員授權表!$C$85,"Casper李羿勳",IF(J6169=[1]人員授權表!$C$188,"Iring陳俊明",IF(J6169=[1]人員授權表!$C$189,"Brian陳泓霖",VLOOKUP(K6169,[1]人員授權表!D$2:E$249,2,FALSE))))</f>
        <v>Sara王淑玲</v>
      </c>
      <c r="P6169" s="67">
        <f t="shared" si="338"/>
        <v>44827</v>
      </c>
      <c r="Q6169" s="75" t="str">
        <f t="shared" si="337"/>
        <v>週五</v>
      </c>
      <c r="R6169" s="80">
        <v>44833</v>
      </c>
      <c r="S6169" s="85">
        <v>44833</v>
      </c>
      <c r="AA6169" s="1"/>
    </row>
    <row r="6170" spans="2:27">
      <c r="B6170" s="66">
        <v>44819</v>
      </c>
      <c r="D6170" s="68" t="s">
        <v>50</v>
      </c>
      <c r="E6170" s="70" t="s">
        <v>51</v>
      </c>
      <c r="F6170" s="31" t="s">
        <v>2483</v>
      </c>
      <c r="G6170" s="67">
        <v>44818</v>
      </c>
      <c r="H6170" s="67">
        <v>44832</v>
      </c>
      <c r="I6170" s="71">
        <f t="shared" si="336"/>
        <v>14</v>
      </c>
      <c r="J6170" s="72" t="s">
        <v>2490</v>
      </c>
      <c r="K6170" s="72" t="s">
        <v>1051</v>
      </c>
      <c r="L6170" s="73">
        <v>1</v>
      </c>
      <c r="M6170" s="73" t="s">
        <v>2222</v>
      </c>
      <c r="N6170" s="68" t="str">
        <f>VLOOKUP(K6170,[1]人員授權表!D$3:G$249,4,0)</f>
        <v>有機</v>
      </c>
      <c r="O6170" s="70" t="str">
        <f>IF(J6170=[1]人員授權表!$C$85,"Casper李羿勳",IF(J6170=[1]人員授權表!$C$188,"Iring陳俊明",IF(J6170=[1]人員授權表!$C$189,"Brian陳泓霖",VLOOKUP(K6170,[1]人員授權表!D$2:E$249,2,FALSE))))</f>
        <v>Sara王淑玲</v>
      </c>
      <c r="P6170" s="67">
        <f t="shared" si="338"/>
        <v>44827</v>
      </c>
      <c r="Q6170" s="75" t="str">
        <f t="shared" si="337"/>
        <v>週五</v>
      </c>
      <c r="R6170" s="80">
        <v>44833</v>
      </c>
      <c r="S6170" s="85">
        <v>44833</v>
      </c>
      <c r="AA6170" s="1"/>
    </row>
    <row r="6171" spans="2:27">
      <c r="B6171" s="66">
        <v>44819</v>
      </c>
      <c r="D6171" s="68" t="s">
        <v>50</v>
      </c>
      <c r="E6171" s="70" t="s">
        <v>51</v>
      </c>
      <c r="F6171" s="31" t="s">
        <v>2483</v>
      </c>
      <c r="G6171" s="67">
        <v>44818</v>
      </c>
      <c r="H6171" s="67">
        <v>44832</v>
      </c>
      <c r="I6171" s="71">
        <f t="shared" si="336"/>
        <v>14</v>
      </c>
      <c r="J6171" s="72" t="s">
        <v>2491</v>
      </c>
      <c r="K6171" s="72" t="s">
        <v>1051</v>
      </c>
      <c r="L6171" s="73">
        <v>1</v>
      </c>
      <c r="M6171" s="73" t="s">
        <v>2222</v>
      </c>
      <c r="N6171" s="68" t="str">
        <f>VLOOKUP(K6171,[1]人員授權表!D$3:G$249,4,0)</f>
        <v>有機</v>
      </c>
      <c r="O6171" s="70" t="str">
        <f>IF(J6171=[1]人員授權表!$C$85,"Casper李羿勳",IF(J6171=[1]人員授權表!$C$188,"Iring陳俊明",IF(J6171=[1]人員授權表!$C$189,"Brian陳泓霖",VLOOKUP(K6171,[1]人員授權表!D$2:E$249,2,FALSE))))</f>
        <v>Sara王淑玲</v>
      </c>
      <c r="P6171" s="67">
        <f t="shared" si="338"/>
        <v>44827</v>
      </c>
      <c r="Q6171" s="75" t="str">
        <f t="shared" si="337"/>
        <v>週五</v>
      </c>
      <c r="R6171" s="80">
        <v>44833</v>
      </c>
      <c r="S6171" s="85">
        <v>44833</v>
      </c>
      <c r="AA6171" s="1"/>
    </row>
    <row r="6172" spans="2:27">
      <c r="B6172" s="66">
        <v>44819</v>
      </c>
      <c r="D6172" s="68" t="s">
        <v>50</v>
      </c>
      <c r="E6172" s="70" t="s">
        <v>51</v>
      </c>
      <c r="F6172" s="31" t="s">
        <v>2483</v>
      </c>
      <c r="G6172" s="67">
        <v>44818</v>
      </c>
      <c r="H6172" s="67">
        <v>44832</v>
      </c>
      <c r="I6172" s="71">
        <f t="shared" si="336"/>
        <v>14</v>
      </c>
      <c r="J6172" s="72" t="s">
        <v>2492</v>
      </c>
      <c r="K6172" s="72" t="s">
        <v>1051</v>
      </c>
      <c r="L6172" s="73">
        <v>1</v>
      </c>
      <c r="M6172" s="73" t="s">
        <v>2222</v>
      </c>
      <c r="N6172" s="68" t="str">
        <f>VLOOKUP(K6172,[1]人員授權表!D$3:G$249,4,0)</f>
        <v>有機</v>
      </c>
      <c r="O6172" s="70" t="str">
        <f>IF(J6172=[1]人員授權表!$C$85,"Casper李羿勳",IF(J6172=[1]人員授權表!$C$188,"Iring陳俊明",IF(J6172=[1]人員授權表!$C$189,"Brian陳泓霖",VLOOKUP(K6172,[1]人員授權表!D$2:E$249,2,FALSE))))</f>
        <v>Sara王淑玲</v>
      </c>
      <c r="P6172" s="67">
        <f t="shared" si="338"/>
        <v>44827</v>
      </c>
      <c r="Q6172" s="75" t="str">
        <f t="shared" si="337"/>
        <v>週五</v>
      </c>
      <c r="R6172" s="80">
        <v>44833</v>
      </c>
      <c r="S6172" s="85">
        <v>44833</v>
      </c>
      <c r="AA6172" s="1"/>
    </row>
    <row r="6173" spans="2:27">
      <c r="B6173" s="66">
        <v>44819</v>
      </c>
      <c r="D6173" s="68" t="s">
        <v>50</v>
      </c>
      <c r="E6173" s="70" t="s">
        <v>51</v>
      </c>
      <c r="F6173" s="31" t="s">
        <v>2483</v>
      </c>
      <c r="G6173" s="67">
        <v>44818</v>
      </c>
      <c r="H6173" s="67">
        <v>44832</v>
      </c>
      <c r="I6173" s="71">
        <f t="shared" si="336"/>
        <v>14</v>
      </c>
      <c r="J6173" s="72" t="s">
        <v>2493</v>
      </c>
      <c r="K6173" s="72" t="s">
        <v>1051</v>
      </c>
      <c r="L6173" s="73">
        <v>1</v>
      </c>
      <c r="M6173" s="73" t="s">
        <v>2222</v>
      </c>
      <c r="N6173" s="68" t="str">
        <f>VLOOKUP(K6173,[1]人員授權表!D$3:G$249,4,0)</f>
        <v>有機</v>
      </c>
      <c r="O6173" s="70" t="str">
        <f>IF(J6173=[1]人員授權表!$C$85,"Casper李羿勳",IF(J6173=[1]人員授權表!$C$188,"Iring陳俊明",IF(J6173=[1]人員授權表!$C$189,"Brian陳泓霖",VLOOKUP(K6173,[1]人員授權表!D$2:E$249,2,FALSE))))</f>
        <v>Sara王淑玲</v>
      </c>
      <c r="P6173" s="67">
        <f t="shared" si="338"/>
        <v>44827</v>
      </c>
      <c r="Q6173" s="75" t="str">
        <f t="shared" si="337"/>
        <v>週五</v>
      </c>
      <c r="R6173" s="80">
        <v>44833</v>
      </c>
      <c r="S6173" s="85">
        <v>44833</v>
      </c>
      <c r="AA6173" s="1"/>
    </row>
    <row r="6174" spans="2:27">
      <c r="B6174" s="66">
        <v>44819</v>
      </c>
      <c r="D6174" s="68" t="s">
        <v>50</v>
      </c>
      <c r="E6174" s="70" t="s">
        <v>51</v>
      </c>
      <c r="F6174" s="31" t="s">
        <v>2483</v>
      </c>
      <c r="G6174" s="67">
        <v>44818</v>
      </c>
      <c r="H6174" s="67">
        <v>44832</v>
      </c>
      <c r="I6174" s="71">
        <f t="shared" si="336"/>
        <v>14</v>
      </c>
      <c r="J6174" s="72" t="s">
        <v>2494</v>
      </c>
      <c r="K6174" s="72" t="s">
        <v>1051</v>
      </c>
      <c r="L6174" s="73">
        <v>1</v>
      </c>
      <c r="M6174" s="73" t="s">
        <v>2222</v>
      </c>
      <c r="N6174" s="68" t="str">
        <f>VLOOKUP(K6174,[1]人員授權表!D$3:G$249,4,0)</f>
        <v>有機</v>
      </c>
      <c r="O6174" s="70" t="str">
        <f>IF(J6174=[1]人員授權表!$C$85,"Casper李羿勳",IF(J6174=[1]人員授權表!$C$188,"Iring陳俊明",IF(J6174=[1]人員授權表!$C$189,"Brian陳泓霖",VLOOKUP(K6174,[1]人員授權表!D$2:E$249,2,FALSE))))</f>
        <v>Sara王淑玲</v>
      </c>
      <c r="P6174" s="67">
        <f t="shared" si="338"/>
        <v>44827</v>
      </c>
      <c r="Q6174" s="75" t="str">
        <f t="shared" si="337"/>
        <v>週五</v>
      </c>
      <c r="R6174" s="80">
        <v>44833</v>
      </c>
      <c r="S6174" s="85">
        <v>44833</v>
      </c>
      <c r="AA6174" s="1"/>
    </row>
    <row r="6175" spans="2:27">
      <c r="B6175" s="66">
        <v>44819</v>
      </c>
      <c r="D6175" s="68" t="s">
        <v>50</v>
      </c>
      <c r="E6175" s="70" t="s">
        <v>51</v>
      </c>
      <c r="F6175" s="31" t="s">
        <v>2483</v>
      </c>
      <c r="G6175" s="67">
        <v>44818</v>
      </c>
      <c r="H6175" s="67">
        <v>44832</v>
      </c>
      <c r="I6175" s="71">
        <f t="shared" si="336"/>
        <v>14</v>
      </c>
      <c r="J6175" s="72" t="s">
        <v>469</v>
      </c>
      <c r="K6175" s="72" t="s">
        <v>1051</v>
      </c>
      <c r="L6175" s="73">
        <v>1</v>
      </c>
      <c r="M6175" s="73" t="s">
        <v>2222</v>
      </c>
      <c r="N6175" s="68" t="str">
        <f>VLOOKUP(K6175,[1]人員授權表!D$3:G$249,4,0)</f>
        <v>有機</v>
      </c>
      <c r="O6175" s="70" t="str">
        <f>IF(J6175=[1]人員授權表!$C$85,"Casper李羿勳",IF(J6175=[1]人員授權表!$C$188,"Iring陳俊明",IF(J6175=[1]人員授權表!$C$189,"Brian陳泓霖",VLOOKUP(K6175,[1]人員授權表!D$2:E$249,2,FALSE))))</f>
        <v>Sara王淑玲</v>
      </c>
      <c r="P6175" s="67">
        <f t="shared" si="338"/>
        <v>44827</v>
      </c>
      <c r="Q6175" s="75" t="str">
        <f t="shared" si="337"/>
        <v>週五</v>
      </c>
      <c r="R6175" s="80">
        <v>44833</v>
      </c>
      <c r="S6175" s="85">
        <v>44833</v>
      </c>
      <c r="AA6175" s="1"/>
    </row>
    <row r="6176" spans="2:27">
      <c r="B6176" s="66">
        <v>44812</v>
      </c>
      <c r="D6176" s="68" t="s">
        <v>50</v>
      </c>
      <c r="E6176" s="70" t="s">
        <v>82</v>
      </c>
      <c r="F6176" s="4" t="s">
        <v>2495</v>
      </c>
      <c r="G6176" s="67">
        <v>44812</v>
      </c>
      <c r="H6176" s="67">
        <v>44832</v>
      </c>
      <c r="I6176" s="71">
        <f t="shared" si="336"/>
        <v>20</v>
      </c>
      <c r="J6176" s="72" t="s">
        <v>89</v>
      </c>
      <c r="K6176" s="72" t="s">
        <v>480</v>
      </c>
      <c r="L6176" s="73">
        <v>1</v>
      </c>
      <c r="M6176" s="73" t="s">
        <v>91</v>
      </c>
      <c r="N6176" s="68" t="str">
        <f>VLOOKUP(K6176,[1]人員授權表!D$3:G$249,4,0)</f>
        <v>無機</v>
      </c>
      <c r="O6176" s="70" t="str">
        <f>IF(J6176=[1]人員授權表!$C$85,"Casper李羿勳",IF(J6176=[1]人員授權表!$C$188,"Iring陳俊明",IF(J6176=[1]人員授權表!$C$189,"Brian陳泓霖",VLOOKUP(K6176,[1]人員授權表!D$2:E$249,2,FALSE))))</f>
        <v>Iring陳俊明</v>
      </c>
      <c r="P6176" s="67">
        <f>H6176-2</f>
        <v>44830</v>
      </c>
      <c r="Q6176" s="75" t="str">
        <f t="shared" si="337"/>
        <v>週一</v>
      </c>
      <c r="R6176" s="80">
        <v>44823</v>
      </c>
      <c r="AA6176" s="1"/>
    </row>
    <row r="6177" spans="2:27">
      <c r="B6177" s="66">
        <v>44812</v>
      </c>
      <c r="D6177" s="68" t="s">
        <v>50</v>
      </c>
      <c r="E6177" s="70" t="s">
        <v>82</v>
      </c>
      <c r="F6177" s="4" t="s">
        <v>2495</v>
      </c>
      <c r="G6177" s="67">
        <v>44812</v>
      </c>
      <c r="H6177" s="67">
        <v>44832</v>
      </c>
      <c r="I6177" s="71">
        <f t="shared" si="336"/>
        <v>20</v>
      </c>
      <c r="J6177" s="72" t="s">
        <v>93</v>
      </c>
      <c r="K6177" s="72" t="s">
        <v>436</v>
      </c>
      <c r="L6177" s="73">
        <v>1</v>
      </c>
      <c r="M6177" s="73" t="s">
        <v>91</v>
      </c>
      <c r="N6177" s="68" t="str">
        <f>VLOOKUP(K6177,[1]人員授權表!D$3:G$249,4,0)</f>
        <v>無機</v>
      </c>
      <c r="O6177" s="70" t="str">
        <f>IF(J6177=[1]人員授權表!$C$85,"Casper李羿勳",IF(J6177=[1]人員授權表!$C$188,"Iring陳俊明",IF(J6177=[1]人員授權表!$C$189,"Brian陳泓霖",VLOOKUP(K6177,[1]人員授權表!D$2:E$249,2,FALSE))))</f>
        <v>Dennis陳汶宏</v>
      </c>
      <c r="P6177" s="67">
        <f>H6177-2</f>
        <v>44830</v>
      </c>
      <c r="Q6177" s="75" t="str">
        <f t="shared" si="337"/>
        <v>週一</v>
      </c>
      <c r="R6177" s="80">
        <v>44823</v>
      </c>
      <c r="AA6177" s="1"/>
    </row>
    <row r="6178" spans="2:27">
      <c r="B6178" s="66">
        <v>44812</v>
      </c>
      <c r="D6178" s="68" t="s">
        <v>50</v>
      </c>
      <c r="E6178" s="70" t="s">
        <v>82</v>
      </c>
      <c r="F6178" s="4" t="s">
        <v>2496</v>
      </c>
      <c r="G6178" s="67">
        <v>44812</v>
      </c>
      <c r="H6178" s="67">
        <v>44832</v>
      </c>
      <c r="I6178" s="71">
        <f t="shared" si="336"/>
        <v>20</v>
      </c>
      <c r="J6178" s="72" t="s">
        <v>89</v>
      </c>
      <c r="K6178" s="72" t="s">
        <v>480</v>
      </c>
      <c r="L6178" s="73">
        <v>1</v>
      </c>
      <c r="M6178" s="73" t="s">
        <v>91</v>
      </c>
      <c r="N6178" s="68" t="str">
        <f>VLOOKUP(K6178,[1]人員授權表!D$3:G$249,4,0)</f>
        <v>無機</v>
      </c>
      <c r="O6178" s="70" t="str">
        <f>IF(J6178=[1]人員授權表!$C$85,"Casper李羿勳",IF(J6178=[1]人員授權表!$C$188,"Iring陳俊明",IF(J6178=[1]人員授權表!$C$189,"Brian陳泓霖",VLOOKUP(K6178,[1]人員授權表!D$2:E$249,2,FALSE))))</f>
        <v>Iring陳俊明</v>
      </c>
      <c r="P6178" s="67">
        <f>H6178-2</f>
        <v>44830</v>
      </c>
      <c r="Q6178" s="75" t="str">
        <f t="shared" si="337"/>
        <v>週一</v>
      </c>
      <c r="R6178" s="80">
        <v>44823</v>
      </c>
      <c r="AA6178" s="1"/>
    </row>
    <row r="6179" spans="2:27">
      <c r="B6179" s="66">
        <v>44812</v>
      </c>
      <c r="D6179" s="68" t="s">
        <v>50</v>
      </c>
      <c r="E6179" s="70" t="s">
        <v>82</v>
      </c>
      <c r="F6179" s="4" t="s">
        <v>2496</v>
      </c>
      <c r="G6179" s="67">
        <v>44812</v>
      </c>
      <c r="H6179" s="67">
        <v>44832</v>
      </c>
      <c r="I6179" s="71">
        <f t="shared" si="336"/>
        <v>20</v>
      </c>
      <c r="J6179" s="72" t="s">
        <v>93</v>
      </c>
      <c r="K6179" s="72" t="s">
        <v>436</v>
      </c>
      <c r="L6179" s="73">
        <v>1</v>
      </c>
      <c r="M6179" s="73" t="s">
        <v>91</v>
      </c>
      <c r="N6179" s="68" t="str">
        <f>VLOOKUP(K6179,[1]人員授權表!D$3:G$249,4,0)</f>
        <v>無機</v>
      </c>
      <c r="O6179" s="70" t="str">
        <f>IF(J6179=[1]人員授權表!$C$85,"Casper李羿勳",IF(J6179=[1]人員授權表!$C$188,"Iring陳俊明",IF(J6179=[1]人員授權表!$C$189,"Brian陳泓霖",VLOOKUP(K6179,[1]人員授權表!D$2:E$249,2,FALSE))))</f>
        <v>Dennis陳汶宏</v>
      </c>
      <c r="P6179" s="67">
        <f>H6179-2</f>
        <v>44830</v>
      </c>
      <c r="Q6179" s="75" t="str">
        <f t="shared" si="337"/>
        <v>週一</v>
      </c>
      <c r="R6179" s="80">
        <v>44823</v>
      </c>
      <c r="AA6179" s="1"/>
    </row>
    <row r="6180" spans="2:27">
      <c r="B6180" s="66">
        <v>44819</v>
      </c>
      <c r="D6180" s="68" t="s">
        <v>50</v>
      </c>
      <c r="E6180" s="70" t="s">
        <v>51</v>
      </c>
      <c r="F6180" s="31" t="s">
        <v>2497</v>
      </c>
      <c r="G6180" s="67">
        <v>44818</v>
      </c>
      <c r="H6180" s="67">
        <v>44832</v>
      </c>
      <c r="I6180" s="71">
        <f t="shared" si="336"/>
        <v>14</v>
      </c>
      <c r="J6180" s="72" t="s">
        <v>867</v>
      </c>
      <c r="K6180" s="72" t="s">
        <v>2498</v>
      </c>
      <c r="L6180" s="73">
        <v>1</v>
      </c>
      <c r="M6180" s="73" t="s">
        <v>114</v>
      </c>
      <c r="N6180" s="68" t="str">
        <f>VLOOKUP(K6180,[1]人員授權表!D$3:G$249,4,0)</f>
        <v>無機</v>
      </c>
      <c r="O6180" s="70" t="str">
        <f>IF(J6180=[1]人員授權表!$C$85,"Casper李羿勳",IF(J6180=[1]人員授權表!$C$188,"Iring陳俊明",IF(J6180=[1]人員授權表!$C$189,"Brian陳泓霖",VLOOKUP(K6180,[1]人員授權表!D$2:E$249,2,FALSE))))</f>
        <v>Jack劉念忻</v>
      </c>
      <c r="P6180" s="67">
        <f>H6180-5</f>
        <v>44827</v>
      </c>
      <c r="Q6180" s="75" t="str">
        <f t="shared" si="337"/>
        <v>週五</v>
      </c>
      <c r="R6180" s="80">
        <v>44832</v>
      </c>
      <c r="AA6180" s="1"/>
    </row>
    <row r="6181" spans="2:27">
      <c r="B6181" s="66">
        <v>44798</v>
      </c>
      <c r="D6181" s="68" t="s">
        <v>50</v>
      </c>
      <c r="E6181" s="70" t="s">
        <v>82</v>
      </c>
      <c r="F6181" s="70" t="s">
        <v>2499</v>
      </c>
      <c r="G6181" s="67">
        <v>44818</v>
      </c>
      <c r="H6181" s="67">
        <v>44832</v>
      </c>
      <c r="I6181" s="71">
        <f t="shared" si="336"/>
        <v>14</v>
      </c>
      <c r="J6181" s="72" t="s">
        <v>139</v>
      </c>
      <c r="K6181" s="72" t="s">
        <v>140</v>
      </c>
      <c r="L6181" s="73">
        <v>1</v>
      </c>
      <c r="M6181" s="73" t="s">
        <v>322</v>
      </c>
      <c r="N6181" s="68" t="str">
        <f>VLOOKUP(K6181,[1]人員授權表!D$3:G$249,4,0)</f>
        <v>無機</v>
      </c>
      <c r="O6181" s="70" t="str">
        <f>IF(J6181=[1]人員授權表!$C$85,"Casper李羿勳",IF(J6181=[1]人員授權表!$C$188,"Iring陳俊明",IF(J6181=[1]人員授權表!$C$189,"Brian陳泓霖",VLOOKUP(K6181,[1]人員授權表!D$2:E$249,2,FALSE))))</f>
        <v>Brian陳泓霖</v>
      </c>
      <c r="P6181" s="67">
        <f>H6181-2</f>
        <v>44830</v>
      </c>
      <c r="Q6181" s="75" t="str">
        <f t="shared" si="337"/>
        <v>週一</v>
      </c>
      <c r="R6181" s="80">
        <v>44825</v>
      </c>
      <c r="AA6181" s="1"/>
    </row>
    <row r="6182" spans="2:27">
      <c r="B6182" s="66">
        <v>44798</v>
      </c>
      <c r="D6182" s="68" t="s">
        <v>50</v>
      </c>
      <c r="E6182" s="70" t="s">
        <v>82</v>
      </c>
      <c r="F6182" s="70" t="s">
        <v>2499</v>
      </c>
      <c r="G6182" s="67">
        <v>44818</v>
      </c>
      <c r="H6182" s="67">
        <v>44832</v>
      </c>
      <c r="I6182" s="71">
        <f t="shared" si="336"/>
        <v>14</v>
      </c>
      <c r="J6182" s="72" t="s">
        <v>269</v>
      </c>
      <c r="K6182" s="72" t="s">
        <v>270</v>
      </c>
      <c r="L6182" s="73">
        <v>1</v>
      </c>
      <c r="M6182" s="73" t="s">
        <v>322</v>
      </c>
      <c r="N6182" s="68" t="str">
        <f>VLOOKUP(K6182,[1]人員授權表!D$3:G$249,4,0)</f>
        <v>無機</v>
      </c>
      <c r="O6182" s="70" t="str">
        <f>IF(J6182=[1]人員授權表!$C$85,"Casper李羿勳",IF(J6182=[1]人員授權表!$C$188,"Iring陳俊明",IF(J6182=[1]人員授權表!$C$189,"Brian陳泓霖",VLOOKUP(K6182,[1]人員授權表!D$2:E$249,2,FALSE))))</f>
        <v>George陳志昇&amp;Vicky游崴涵</v>
      </c>
      <c r="P6182" s="67">
        <f>H6182-2</f>
        <v>44830</v>
      </c>
      <c r="Q6182" s="75" t="str">
        <f t="shared" si="337"/>
        <v>週一</v>
      </c>
      <c r="R6182" s="80">
        <v>44823</v>
      </c>
      <c r="AA6182" s="1"/>
    </row>
    <row r="6183" spans="2:27">
      <c r="B6183" s="66">
        <v>44798</v>
      </c>
      <c r="D6183" s="68" t="s">
        <v>50</v>
      </c>
      <c r="E6183" s="70" t="s">
        <v>82</v>
      </c>
      <c r="F6183" s="70" t="s">
        <v>2499</v>
      </c>
      <c r="G6183" s="67">
        <v>44818</v>
      </c>
      <c r="H6183" s="67">
        <v>44832</v>
      </c>
      <c r="I6183" s="71">
        <f t="shared" si="336"/>
        <v>14</v>
      </c>
      <c r="J6183" s="72" t="s">
        <v>148</v>
      </c>
      <c r="K6183" s="72" t="s">
        <v>149</v>
      </c>
      <c r="L6183" s="73">
        <v>1</v>
      </c>
      <c r="M6183" s="73" t="s">
        <v>322</v>
      </c>
      <c r="N6183" s="68" t="str">
        <f>VLOOKUP(K6183,[1]人員授權表!D$3:G$249,4,0)</f>
        <v>無機</v>
      </c>
      <c r="O6183" s="70" t="str">
        <f>IF(J6183=[1]人員授權表!$C$85,"Casper李羿勳",IF(J6183=[1]人員授權表!$C$188,"Iring陳俊明",IF(J6183=[1]人員授權表!$C$189,"Brian陳泓霖",VLOOKUP(K6183,[1]人員授權表!D$2:E$249,2,FALSE))))</f>
        <v>Vicky游崴涵</v>
      </c>
      <c r="P6183" s="67">
        <f>H6183-2</f>
        <v>44830</v>
      </c>
      <c r="Q6183" s="75" t="str">
        <f t="shared" si="337"/>
        <v>週一</v>
      </c>
      <c r="R6183" s="80">
        <v>44823</v>
      </c>
      <c r="AA6183" s="1"/>
    </row>
    <row r="6184" spans="2:27">
      <c r="B6184" s="66">
        <v>44798</v>
      </c>
      <c r="D6184" s="68" t="s">
        <v>50</v>
      </c>
      <c r="E6184" s="70" t="s">
        <v>82</v>
      </c>
      <c r="F6184" s="70" t="s">
        <v>2499</v>
      </c>
      <c r="G6184" s="67">
        <v>44818</v>
      </c>
      <c r="H6184" s="67">
        <v>44832</v>
      </c>
      <c r="I6184" s="71">
        <f t="shared" si="336"/>
        <v>14</v>
      </c>
      <c r="J6184" s="72" t="s">
        <v>137</v>
      </c>
      <c r="K6184" s="72" t="s">
        <v>138</v>
      </c>
      <c r="L6184" s="73">
        <v>1</v>
      </c>
      <c r="M6184" s="73" t="s">
        <v>322</v>
      </c>
      <c r="N6184" s="68" t="str">
        <f>VLOOKUP(K6184,[1]人員授權表!D$3:G$249,4,0)</f>
        <v>無機</v>
      </c>
      <c r="O6184" s="70" t="str">
        <f>IF(J6184=[1]人員授權表!$C$85,"Casper李羿勳",IF(J6184=[1]人員授權表!$C$188,"Iring陳俊明",IF(J6184=[1]人員授權表!$C$189,"Brian陳泓霖",VLOOKUP(K6184,[1]人員授權表!D$2:E$249,2,FALSE))))</f>
        <v>Jack劉念忻</v>
      </c>
      <c r="P6184" s="67">
        <f>H6184-2</f>
        <v>44830</v>
      </c>
      <c r="Q6184" s="75" t="str">
        <f t="shared" si="337"/>
        <v>週一</v>
      </c>
      <c r="R6184" s="80">
        <v>44828</v>
      </c>
      <c r="AA6184" s="1"/>
    </row>
    <row r="6185" spans="2:27">
      <c r="B6185" s="66">
        <v>44819</v>
      </c>
      <c r="D6185" s="68" t="s">
        <v>50</v>
      </c>
      <c r="E6185" s="70" t="s">
        <v>51</v>
      </c>
      <c r="F6185" s="31" t="s">
        <v>2500</v>
      </c>
      <c r="G6185" s="67">
        <v>44818</v>
      </c>
      <c r="H6185" s="67">
        <v>44832</v>
      </c>
      <c r="I6185" s="71">
        <f t="shared" si="336"/>
        <v>14</v>
      </c>
      <c r="J6185" s="72" t="s">
        <v>2501</v>
      </c>
      <c r="K6185" s="72" t="s">
        <v>2502</v>
      </c>
      <c r="L6185" s="73">
        <v>1</v>
      </c>
      <c r="M6185" s="73" t="s">
        <v>1074</v>
      </c>
      <c r="N6185" s="68" t="str">
        <f>VLOOKUP(K6185,[1]人員授權表!D$3:G$249,4,0)</f>
        <v>無機</v>
      </c>
      <c r="O6185" s="70" t="str">
        <f>IF(J6185=[1]人員授權表!$C$85,"Casper李羿勳",IF(J6185=[1]人員授權表!$C$188,"Iring陳俊明",IF(J6185=[1]人員授權表!$C$189,"Brian陳泓霖",VLOOKUP(K6185,[1]人員授權表!D$2:E$249,2,FALSE))))</f>
        <v>Ruby黃家蓁</v>
      </c>
      <c r="P6185" s="67">
        <f t="shared" ref="P6185:P6198" si="339">H6185-5</f>
        <v>44827</v>
      </c>
      <c r="Q6185" s="75" t="str">
        <f t="shared" si="337"/>
        <v>週五</v>
      </c>
      <c r="R6185" s="80">
        <v>44827</v>
      </c>
      <c r="AA6185" s="1"/>
    </row>
    <row r="6186" spans="2:27">
      <c r="B6186" s="66">
        <v>44819</v>
      </c>
      <c r="D6186" s="68" t="s">
        <v>50</v>
      </c>
      <c r="E6186" s="70" t="s">
        <v>51</v>
      </c>
      <c r="F6186" s="31" t="s">
        <v>2503</v>
      </c>
      <c r="G6186" s="67">
        <v>44818</v>
      </c>
      <c r="H6186" s="67">
        <v>44832</v>
      </c>
      <c r="I6186" s="71">
        <f t="shared" si="336"/>
        <v>14</v>
      </c>
      <c r="J6186" s="72" t="s">
        <v>167</v>
      </c>
      <c r="K6186" s="72" t="s">
        <v>1470</v>
      </c>
      <c r="L6186" s="73">
        <v>1</v>
      </c>
      <c r="M6186" s="73" t="s">
        <v>222</v>
      </c>
      <c r="N6186" s="68" t="str">
        <f>VLOOKUP(K6186,[1]人員授權表!D$3:G$249,4,0)</f>
        <v>有機</v>
      </c>
      <c r="O6186" s="70" t="str">
        <f>IF(J6186=[1]人員授權表!$C$85,"Casper李羿勳",IF(J6186=[1]人員授權表!$C$188,"Iring陳俊明",IF(J6186=[1]人員授權表!$C$189,"Brian陳泓霖",VLOOKUP(K6186,[1]人員授權表!D$2:E$249,2,FALSE))))</f>
        <v>Una林庭瑄</v>
      </c>
      <c r="P6186" s="67">
        <f t="shared" si="339"/>
        <v>44827</v>
      </c>
      <c r="Q6186" s="75" t="str">
        <f t="shared" si="337"/>
        <v>週五</v>
      </c>
      <c r="R6186" s="80">
        <v>44827</v>
      </c>
      <c r="AA6186" s="1"/>
    </row>
    <row r="6187" spans="2:27">
      <c r="B6187" s="66">
        <v>44819</v>
      </c>
      <c r="D6187" s="68" t="s">
        <v>50</v>
      </c>
      <c r="E6187" s="70" t="s">
        <v>51</v>
      </c>
      <c r="F6187" s="31" t="s">
        <v>2503</v>
      </c>
      <c r="G6187" s="67">
        <v>44818</v>
      </c>
      <c r="H6187" s="67">
        <v>44832</v>
      </c>
      <c r="I6187" s="71">
        <f t="shared" si="336"/>
        <v>14</v>
      </c>
      <c r="J6187" s="72" t="s">
        <v>1396</v>
      </c>
      <c r="K6187" s="72" t="s">
        <v>1051</v>
      </c>
      <c r="L6187" s="73">
        <v>1</v>
      </c>
      <c r="M6187" s="73" t="s">
        <v>2222</v>
      </c>
      <c r="N6187" s="68" t="str">
        <f>VLOOKUP(K6187,[1]人員授權表!D$3:G$249,4,0)</f>
        <v>有機</v>
      </c>
      <c r="O6187" s="70" t="str">
        <f>IF(J6187=[1]人員授權表!$C$85,"Casper李羿勳",IF(J6187=[1]人員授權表!$C$188,"Iring陳俊明",IF(J6187=[1]人員授權表!$C$189,"Brian陳泓霖",VLOOKUP(K6187,[1]人員授權表!D$2:E$249,2,FALSE))))</f>
        <v>Sara王淑玲</v>
      </c>
      <c r="P6187" s="67">
        <f t="shared" si="339"/>
        <v>44827</v>
      </c>
      <c r="Q6187" s="75" t="str">
        <f t="shared" si="337"/>
        <v>週五</v>
      </c>
      <c r="R6187" s="80">
        <v>44833</v>
      </c>
      <c r="S6187" s="85">
        <v>44833</v>
      </c>
      <c r="AA6187" s="1"/>
    </row>
    <row r="6188" spans="2:27">
      <c r="B6188" s="66">
        <v>44819</v>
      </c>
      <c r="D6188" s="68" t="s">
        <v>50</v>
      </c>
      <c r="E6188" s="70" t="s">
        <v>51</v>
      </c>
      <c r="F6188" s="31" t="s">
        <v>2503</v>
      </c>
      <c r="G6188" s="67">
        <v>44818</v>
      </c>
      <c r="H6188" s="67">
        <v>44832</v>
      </c>
      <c r="I6188" s="71">
        <f t="shared" si="336"/>
        <v>14</v>
      </c>
      <c r="J6188" s="72" t="s">
        <v>2489</v>
      </c>
      <c r="K6188" s="72" t="s">
        <v>1051</v>
      </c>
      <c r="L6188" s="73">
        <v>1</v>
      </c>
      <c r="M6188" s="73" t="s">
        <v>2222</v>
      </c>
      <c r="N6188" s="68" t="str">
        <f>VLOOKUP(K6188,[1]人員授權表!D$3:G$249,4,0)</f>
        <v>有機</v>
      </c>
      <c r="O6188" s="70" t="str">
        <f>IF(J6188=[1]人員授權表!$C$85,"Casper李羿勳",IF(J6188=[1]人員授權表!$C$188,"Iring陳俊明",IF(J6188=[1]人員授權表!$C$189,"Brian陳泓霖",VLOOKUP(K6188,[1]人員授權表!D$2:E$249,2,FALSE))))</f>
        <v>Sara王淑玲</v>
      </c>
      <c r="P6188" s="67">
        <f t="shared" si="339"/>
        <v>44827</v>
      </c>
      <c r="Q6188" s="75" t="str">
        <f t="shared" si="337"/>
        <v>週五</v>
      </c>
      <c r="R6188" s="80">
        <v>44833</v>
      </c>
      <c r="S6188" s="85">
        <v>44833</v>
      </c>
      <c r="AA6188" s="1"/>
    </row>
    <row r="6189" spans="2:27">
      <c r="B6189" s="66">
        <v>44819</v>
      </c>
      <c r="D6189" s="68" t="s">
        <v>50</v>
      </c>
      <c r="E6189" s="70" t="s">
        <v>51</v>
      </c>
      <c r="F6189" s="31" t="s">
        <v>2503</v>
      </c>
      <c r="G6189" s="67">
        <v>44818</v>
      </c>
      <c r="H6189" s="67">
        <v>44832</v>
      </c>
      <c r="I6189" s="71">
        <f t="shared" si="336"/>
        <v>14</v>
      </c>
      <c r="J6189" s="72" t="s">
        <v>2491</v>
      </c>
      <c r="K6189" s="72" t="s">
        <v>1051</v>
      </c>
      <c r="L6189" s="73">
        <v>1</v>
      </c>
      <c r="M6189" s="73" t="s">
        <v>2222</v>
      </c>
      <c r="N6189" s="68" t="str">
        <f>VLOOKUP(K6189,[1]人員授權表!D$3:G$249,4,0)</f>
        <v>有機</v>
      </c>
      <c r="O6189" s="70" t="str">
        <f>IF(J6189=[1]人員授權表!$C$85,"Casper李羿勳",IF(J6189=[1]人員授權表!$C$188,"Iring陳俊明",IF(J6189=[1]人員授權表!$C$189,"Brian陳泓霖",VLOOKUP(K6189,[1]人員授權表!D$2:E$249,2,FALSE))))</f>
        <v>Sara王淑玲</v>
      </c>
      <c r="P6189" s="67">
        <f t="shared" si="339"/>
        <v>44827</v>
      </c>
      <c r="Q6189" s="75" t="str">
        <f t="shared" si="337"/>
        <v>週五</v>
      </c>
      <c r="R6189" s="80">
        <v>44833</v>
      </c>
      <c r="S6189" s="85">
        <v>44833</v>
      </c>
      <c r="AA6189" s="1"/>
    </row>
    <row r="6190" spans="2:27">
      <c r="B6190" s="66">
        <v>44819</v>
      </c>
      <c r="D6190" s="68" t="s">
        <v>50</v>
      </c>
      <c r="E6190" s="70" t="s">
        <v>51</v>
      </c>
      <c r="F6190" s="31" t="s">
        <v>2503</v>
      </c>
      <c r="G6190" s="67">
        <v>44818</v>
      </c>
      <c r="H6190" s="67">
        <v>44832</v>
      </c>
      <c r="I6190" s="71">
        <f t="shared" si="336"/>
        <v>14</v>
      </c>
      <c r="J6190" s="72" t="s">
        <v>2492</v>
      </c>
      <c r="K6190" s="72" t="s">
        <v>1051</v>
      </c>
      <c r="L6190" s="73">
        <v>1</v>
      </c>
      <c r="M6190" s="73" t="s">
        <v>2222</v>
      </c>
      <c r="N6190" s="68" t="str">
        <f>VLOOKUP(K6190,[1]人員授權表!D$3:G$249,4,0)</f>
        <v>有機</v>
      </c>
      <c r="O6190" s="70" t="str">
        <f>IF(J6190=[1]人員授權表!$C$85,"Casper李羿勳",IF(J6190=[1]人員授權表!$C$188,"Iring陳俊明",IF(J6190=[1]人員授權表!$C$189,"Brian陳泓霖",VLOOKUP(K6190,[1]人員授權表!D$2:E$249,2,FALSE))))</f>
        <v>Sara王淑玲</v>
      </c>
      <c r="P6190" s="67">
        <f t="shared" si="339"/>
        <v>44827</v>
      </c>
      <c r="Q6190" s="75" t="str">
        <f t="shared" si="337"/>
        <v>週五</v>
      </c>
      <c r="R6190" s="80">
        <v>44833</v>
      </c>
      <c r="S6190" s="85">
        <v>44833</v>
      </c>
      <c r="AA6190" s="1"/>
    </row>
    <row r="6191" spans="2:27">
      <c r="B6191" s="66">
        <v>44819</v>
      </c>
      <c r="D6191" s="68" t="s">
        <v>50</v>
      </c>
      <c r="E6191" s="70" t="s">
        <v>51</v>
      </c>
      <c r="F6191" s="31" t="s">
        <v>2504</v>
      </c>
      <c r="G6191" s="67">
        <v>44818</v>
      </c>
      <c r="H6191" s="67">
        <v>44832</v>
      </c>
      <c r="I6191" s="71">
        <f t="shared" si="336"/>
        <v>14</v>
      </c>
      <c r="J6191" s="72" t="s">
        <v>195</v>
      </c>
      <c r="K6191" s="72" t="s">
        <v>2505</v>
      </c>
      <c r="L6191" s="73">
        <v>1</v>
      </c>
      <c r="M6191" s="73" t="s">
        <v>955</v>
      </c>
      <c r="N6191" s="68" t="str">
        <f>VLOOKUP(K6191,[1]人員授權表!D$3:G$249,4,0)</f>
        <v>無機</v>
      </c>
      <c r="O6191" s="70" t="str">
        <f>IF(J6191=[1]人員授權表!$C$85,"Casper李羿勳",IF(J6191=[1]人員授權表!$C$188,"Iring陳俊明",IF(J6191=[1]人員授權表!$C$189,"Brian陳泓霖",VLOOKUP(K6191,[1]人員授權表!D$2:E$249,2,FALSE))))</f>
        <v>Debby胡萱黛</v>
      </c>
      <c r="P6191" s="67">
        <f t="shared" si="339"/>
        <v>44827</v>
      </c>
      <c r="Q6191" s="75" t="str">
        <f t="shared" si="337"/>
        <v>週五</v>
      </c>
      <c r="R6191" s="80">
        <v>44827</v>
      </c>
      <c r="AA6191" s="1"/>
    </row>
    <row r="6192" spans="2:27">
      <c r="B6192" s="66">
        <v>44819</v>
      </c>
      <c r="D6192" s="68" t="s">
        <v>50</v>
      </c>
      <c r="E6192" s="70" t="s">
        <v>51</v>
      </c>
      <c r="F6192" s="31" t="s">
        <v>2506</v>
      </c>
      <c r="G6192" s="67">
        <v>44818</v>
      </c>
      <c r="H6192" s="67">
        <v>44832</v>
      </c>
      <c r="I6192" s="71">
        <f t="shared" si="336"/>
        <v>14</v>
      </c>
      <c r="J6192" s="72" t="s">
        <v>97</v>
      </c>
      <c r="K6192" s="72" t="s">
        <v>2507</v>
      </c>
      <c r="L6192" s="73">
        <v>1</v>
      </c>
      <c r="M6192" s="73" t="s">
        <v>508</v>
      </c>
      <c r="N6192" s="68" t="str">
        <f>VLOOKUP(K6192,[1]人員授權表!D$3:G$249,4,0)</f>
        <v>無機</v>
      </c>
      <c r="O6192" s="70" t="str">
        <f>IF(J6192=[1]人員授權表!$C$85,"Casper李羿勳",IF(J6192=[1]人員授權表!$C$188,"Iring陳俊明",IF(J6192=[1]人員授權表!$C$189,"Brian陳泓霖",VLOOKUP(K6192,[1]人員授權表!D$2:E$249,2,FALSE))))</f>
        <v>Brian陳泓霖</v>
      </c>
      <c r="P6192" s="67">
        <f t="shared" si="339"/>
        <v>44827</v>
      </c>
      <c r="Q6192" s="75" t="str">
        <f t="shared" si="337"/>
        <v>週五</v>
      </c>
      <c r="R6192" s="80">
        <v>44827</v>
      </c>
      <c r="AA6192" s="1"/>
    </row>
    <row r="6193" spans="2:27">
      <c r="B6193" s="66">
        <v>44819</v>
      </c>
      <c r="D6193" s="68" t="s">
        <v>50</v>
      </c>
      <c r="E6193" s="70" t="s">
        <v>51</v>
      </c>
      <c r="F6193" s="31" t="s">
        <v>2506</v>
      </c>
      <c r="G6193" s="67">
        <v>44818</v>
      </c>
      <c r="H6193" s="67">
        <v>44832</v>
      </c>
      <c r="I6193" s="71">
        <f t="shared" si="336"/>
        <v>14</v>
      </c>
      <c r="J6193" s="72" t="s">
        <v>492</v>
      </c>
      <c r="K6193" s="72" t="s">
        <v>2507</v>
      </c>
      <c r="L6193" s="73">
        <v>1</v>
      </c>
      <c r="M6193" s="73" t="s">
        <v>508</v>
      </c>
      <c r="N6193" s="68" t="str">
        <f>VLOOKUP(K6193,[1]人員授權表!D$3:G$249,4,0)</f>
        <v>無機</v>
      </c>
      <c r="O6193" s="70" t="str">
        <f>IF(J6193=[1]人員授權表!$C$85,"Casper李羿勳",IF(J6193=[1]人員授權表!$C$188,"Iring陳俊明",IF(J6193=[1]人員授權表!$C$189,"Brian陳泓霖",VLOOKUP(K6193,[1]人員授權表!D$2:E$249,2,FALSE))))</f>
        <v>Brian陳泓霖</v>
      </c>
      <c r="P6193" s="67">
        <f t="shared" si="339"/>
        <v>44827</v>
      </c>
      <c r="Q6193" s="75" t="str">
        <f t="shared" si="337"/>
        <v>週五</v>
      </c>
      <c r="R6193" s="80">
        <v>44827</v>
      </c>
      <c r="AA6193" s="1"/>
    </row>
    <row r="6194" spans="2:27">
      <c r="B6194" s="66">
        <v>44819</v>
      </c>
      <c r="D6194" s="68" t="s">
        <v>50</v>
      </c>
      <c r="E6194" s="70" t="s">
        <v>51</v>
      </c>
      <c r="F6194" s="31" t="s">
        <v>2504</v>
      </c>
      <c r="G6194" s="67">
        <v>44818</v>
      </c>
      <c r="H6194" s="67">
        <v>44832</v>
      </c>
      <c r="I6194" s="71">
        <f t="shared" si="336"/>
        <v>14</v>
      </c>
      <c r="J6194" s="72" t="s">
        <v>133</v>
      </c>
      <c r="K6194" s="72" t="s">
        <v>2507</v>
      </c>
      <c r="L6194" s="73">
        <v>1</v>
      </c>
      <c r="M6194" s="73" t="s">
        <v>508</v>
      </c>
      <c r="N6194" s="68" t="str">
        <f>VLOOKUP(K6194,[1]人員授權表!D$3:G$249,4,0)</f>
        <v>無機</v>
      </c>
      <c r="O6194" s="70" t="str">
        <f>IF(J6194=[1]人員授權表!$C$85,"Casper李羿勳",IF(J6194=[1]人員授權表!$C$188,"Iring陳俊明",IF(J6194=[1]人員授權表!$C$189,"Brian陳泓霖",VLOOKUP(K6194,[1]人員授權表!D$2:E$249,2,FALSE))))</f>
        <v>Brian陳泓霖</v>
      </c>
      <c r="P6194" s="67">
        <f t="shared" si="339"/>
        <v>44827</v>
      </c>
      <c r="Q6194" s="75" t="str">
        <f t="shared" si="337"/>
        <v>週五</v>
      </c>
      <c r="R6194" s="80">
        <v>44827</v>
      </c>
      <c r="AA6194" s="1"/>
    </row>
    <row r="6195" spans="2:27">
      <c r="B6195" s="66">
        <v>44819</v>
      </c>
      <c r="D6195" s="68" t="s">
        <v>50</v>
      </c>
      <c r="E6195" s="70" t="s">
        <v>51</v>
      </c>
      <c r="F6195" s="31" t="s">
        <v>2506</v>
      </c>
      <c r="G6195" s="67">
        <v>44818</v>
      </c>
      <c r="H6195" s="67">
        <v>44832</v>
      </c>
      <c r="I6195" s="71">
        <f t="shared" si="336"/>
        <v>14</v>
      </c>
      <c r="J6195" s="72" t="s">
        <v>342</v>
      </c>
      <c r="K6195" s="72" t="s">
        <v>2507</v>
      </c>
      <c r="L6195" s="73">
        <v>1</v>
      </c>
      <c r="M6195" s="73" t="s">
        <v>508</v>
      </c>
      <c r="N6195" s="68" t="str">
        <f>VLOOKUP(K6195,[1]人員授權表!D$3:G$249,4,0)</f>
        <v>無機</v>
      </c>
      <c r="O6195" s="70" t="str">
        <f>IF(J6195=[1]人員授權表!$C$85,"Casper李羿勳",IF(J6195=[1]人員授權表!$C$188,"Iring陳俊明",IF(J6195=[1]人員授權表!$C$189,"Brian陳泓霖",VLOOKUP(K6195,[1]人員授權表!D$2:E$249,2,FALSE))))</f>
        <v>Brian陳泓霖</v>
      </c>
      <c r="P6195" s="67">
        <f t="shared" si="339"/>
        <v>44827</v>
      </c>
      <c r="Q6195" s="75" t="str">
        <f t="shared" si="337"/>
        <v>週五</v>
      </c>
      <c r="R6195" s="80">
        <v>44827</v>
      </c>
      <c r="AA6195" s="1"/>
    </row>
    <row r="6196" spans="2:27">
      <c r="B6196" s="66">
        <v>44819</v>
      </c>
      <c r="D6196" s="68" t="s">
        <v>50</v>
      </c>
      <c r="E6196" s="70" t="s">
        <v>51</v>
      </c>
      <c r="F6196" s="31" t="s">
        <v>2506</v>
      </c>
      <c r="G6196" s="67">
        <v>44818</v>
      </c>
      <c r="H6196" s="67">
        <v>44832</v>
      </c>
      <c r="I6196" s="71">
        <f t="shared" si="336"/>
        <v>14</v>
      </c>
      <c r="J6196" s="72" t="s">
        <v>340</v>
      </c>
      <c r="K6196" s="72" t="s">
        <v>2507</v>
      </c>
      <c r="L6196" s="73">
        <v>1</v>
      </c>
      <c r="M6196" s="73" t="s">
        <v>508</v>
      </c>
      <c r="N6196" s="68" t="str">
        <f>VLOOKUP(K6196,[1]人員授權表!D$3:G$249,4,0)</f>
        <v>無機</v>
      </c>
      <c r="O6196" s="70" t="str">
        <f>IF(J6196=[1]人員授權表!$C$85,"Casper李羿勳",IF(J6196=[1]人員授權表!$C$188,"Iring陳俊明",IF(J6196=[1]人員授權表!$C$189,"Brian陳泓霖",VLOOKUP(K6196,[1]人員授權表!D$2:E$249,2,FALSE))))</f>
        <v>Brian陳泓霖</v>
      </c>
      <c r="P6196" s="67">
        <f t="shared" si="339"/>
        <v>44827</v>
      </c>
      <c r="Q6196" s="75" t="str">
        <f t="shared" si="337"/>
        <v>週五</v>
      </c>
      <c r="R6196" s="80">
        <v>44827</v>
      </c>
      <c r="AA6196" s="1"/>
    </row>
    <row r="6197" spans="2:27">
      <c r="B6197" s="66">
        <v>44819</v>
      </c>
      <c r="D6197" s="68" t="s">
        <v>50</v>
      </c>
      <c r="E6197" s="70" t="s">
        <v>51</v>
      </c>
      <c r="F6197" s="31" t="s">
        <v>2506</v>
      </c>
      <c r="G6197" s="67">
        <v>44818</v>
      </c>
      <c r="H6197" s="67">
        <v>44832</v>
      </c>
      <c r="I6197" s="71">
        <f t="shared" si="336"/>
        <v>14</v>
      </c>
      <c r="J6197" s="72" t="s">
        <v>341</v>
      </c>
      <c r="K6197" s="72" t="s">
        <v>2507</v>
      </c>
      <c r="L6197" s="73">
        <v>1</v>
      </c>
      <c r="M6197" s="73" t="s">
        <v>508</v>
      </c>
      <c r="N6197" s="68" t="str">
        <f>VLOOKUP(K6197,[1]人員授權表!D$3:G$249,4,0)</f>
        <v>無機</v>
      </c>
      <c r="O6197" s="70" t="str">
        <f>IF(J6197=[1]人員授權表!$C$85,"Casper李羿勳",IF(J6197=[1]人員授權表!$C$188,"Iring陳俊明",IF(J6197=[1]人員授權表!$C$189,"Brian陳泓霖",VLOOKUP(K6197,[1]人員授權表!D$2:E$249,2,FALSE))))</f>
        <v>Brian陳泓霖</v>
      </c>
      <c r="P6197" s="67">
        <f t="shared" si="339"/>
        <v>44827</v>
      </c>
      <c r="Q6197" s="75" t="str">
        <f t="shared" si="337"/>
        <v>週五</v>
      </c>
      <c r="R6197" s="80">
        <v>44827</v>
      </c>
      <c r="AA6197" s="1"/>
    </row>
    <row r="6198" spans="2:27">
      <c r="B6198" s="66">
        <v>44819</v>
      </c>
      <c r="D6198" s="68" t="s">
        <v>50</v>
      </c>
      <c r="E6198" s="70" t="s">
        <v>51</v>
      </c>
      <c r="F6198" s="31" t="s">
        <v>2506</v>
      </c>
      <c r="G6198" s="67">
        <v>44818</v>
      </c>
      <c r="H6198" s="67">
        <v>44832</v>
      </c>
      <c r="I6198" s="71">
        <f t="shared" si="336"/>
        <v>14</v>
      </c>
      <c r="J6198" s="72" t="s">
        <v>204</v>
      </c>
      <c r="K6198" s="72" t="s">
        <v>1688</v>
      </c>
      <c r="L6198" s="73">
        <v>1</v>
      </c>
      <c r="M6198" s="73" t="s">
        <v>883</v>
      </c>
      <c r="N6198" s="68" t="str">
        <f>VLOOKUP(K6198,[1]人員授權表!D$3:G$249,4,0)</f>
        <v>無機</v>
      </c>
      <c r="O6198" s="70" t="str">
        <f>IF(J6198=[1]人員授權表!$C$85,"Casper李羿勳",IF(J6198=[1]人員授權表!$C$188,"Iring陳俊明",IF(J6198=[1]人員授權表!$C$189,"Brian陳泓霖",VLOOKUP(K6198,[1]人員授權表!D$2:E$249,2,FALSE))))</f>
        <v>Iring陳俊明</v>
      </c>
      <c r="P6198" s="67">
        <f t="shared" si="339"/>
        <v>44827</v>
      </c>
      <c r="Q6198" s="75" t="str">
        <f t="shared" si="337"/>
        <v>週五</v>
      </c>
      <c r="R6198" s="80">
        <v>44831</v>
      </c>
      <c r="AA6198" s="1"/>
    </row>
    <row r="6199" spans="2:27">
      <c r="B6199" s="66">
        <v>44827</v>
      </c>
      <c r="D6199" s="68" t="s">
        <v>50</v>
      </c>
      <c r="E6199" s="70" t="s">
        <v>1418</v>
      </c>
      <c r="F6199" s="4" t="s">
        <v>2508</v>
      </c>
      <c r="G6199" s="67">
        <v>44824</v>
      </c>
      <c r="H6199" s="67">
        <v>44832</v>
      </c>
      <c r="I6199" s="71">
        <f t="shared" si="336"/>
        <v>8</v>
      </c>
      <c r="J6199" s="72" t="s">
        <v>490</v>
      </c>
      <c r="K6199" s="72" t="s">
        <v>2509</v>
      </c>
      <c r="L6199" s="73">
        <v>40</v>
      </c>
      <c r="M6199" s="73" t="s">
        <v>104</v>
      </c>
      <c r="N6199" s="68" t="str">
        <f>VLOOKUP(K6199,[1]人員授權表!D$3:G$249,4,0)</f>
        <v>有機</v>
      </c>
      <c r="O6199" s="70" t="str">
        <f>IF(J6199=[1]人員授權表!$C$85,"Casper李羿勳",IF(J6199=[1]人員授權表!$C$188,"Iring陳俊明",IF(J6199=[1]人員授權表!$C$189,"Brian陳泓霖",VLOOKUP(K6199,[1]人員授權表!D$2:E$249,2,FALSE))))</f>
        <v>Elle黃雅琪</v>
      </c>
      <c r="P6199" s="67">
        <f>H6199-1</f>
        <v>44831</v>
      </c>
      <c r="Q6199" s="75" t="str">
        <f t="shared" si="337"/>
        <v>週二</v>
      </c>
      <c r="R6199" s="80">
        <v>44831</v>
      </c>
      <c r="AA6199" s="1"/>
    </row>
    <row r="6200" spans="2:27">
      <c r="B6200" s="66">
        <v>44819</v>
      </c>
      <c r="D6200" s="68" t="s">
        <v>50</v>
      </c>
      <c r="E6200" s="70" t="s">
        <v>51</v>
      </c>
      <c r="F6200" s="31" t="s">
        <v>2510</v>
      </c>
      <c r="G6200" s="67">
        <v>44818</v>
      </c>
      <c r="H6200" s="67">
        <v>44832</v>
      </c>
      <c r="I6200" s="71">
        <f t="shared" si="336"/>
        <v>14</v>
      </c>
      <c r="J6200" s="72" t="s">
        <v>2259</v>
      </c>
      <c r="K6200" s="72" t="s">
        <v>2509</v>
      </c>
      <c r="L6200" s="73">
        <v>1</v>
      </c>
      <c r="M6200" s="73" t="s">
        <v>213</v>
      </c>
      <c r="N6200" s="68" t="str">
        <f>VLOOKUP(K6200,[1]人員授權表!D$3:G$249,4,0)</f>
        <v>有機</v>
      </c>
      <c r="O6200" s="70" t="str">
        <f>IF(J6200=[1]人員授權表!$C$85,"Casper李羿勳",IF(J6200=[1]人員授權表!$C$188,"Iring陳俊明",IF(J6200=[1]人員授權表!$C$189,"Brian陳泓霖",VLOOKUP(K6200,[1]人員授權表!D$2:E$249,2,FALSE))))</f>
        <v>Elle黃雅琪</v>
      </c>
      <c r="P6200" s="67">
        <f t="shared" ref="P6200:P6237" si="340">H6200-5</f>
        <v>44827</v>
      </c>
      <c r="Q6200" s="75" t="str">
        <f t="shared" si="337"/>
        <v>週五</v>
      </c>
      <c r="R6200" s="80">
        <v>44833</v>
      </c>
      <c r="S6200" s="85">
        <v>44833</v>
      </c>
      <c r="Z6200" s="79" t="s">
        <v>2511</v>
      </c>
      <c r="AA6200" s="1"/>
    </row>
    <row r="6201" spans="2:27" ht="16.5" customHeight="1">
      <c r="B6201" s="66">
        <v>44819</v>
      </c>
      <c r="D6201" s="68" t="s">
        <v>50</v>
      </c>
      <c r="E6201" s="70" t="s">
        <v>51</v>
      </c>
      <c r="F6201" s="31" t="s">
        <v>2512</v>
      </c>
      <c r="G6201" s="67">
        <v>44818</v>
      </c>
      <c r="H6201" s="67">
        <v>44832</v>
      </c>
      <c r="I6201" s="71">
        <f t="shared" si="336"/>
        <v>14</v>
      </c>
      <c r="J6201" s="72" t="s">
        <v>2484</v>
      </c>
      <c r="K6201" s="72" t="s">
        <v>2509</v>
      </c>
      <c r="L6201" s="73">
        <v>1</v>
      </c>
      <c r="M6201" s="73" t="s">
        <v>213</v>
      </c>
      <c r="N6201" s="68" t="str">
        <f>VLOOKUP(K6201,[1]人員授權表!D$3:G$249,4,0)</f>
        <v>有機</v>
      </c>
      <c r="O6201" s="70" t="str">
        <f>IF(J6201=[1]人員授權表!$C$85,"Casper李羿勳",IF(J6201=[1]人員授權表!$C$188,"Iring陳俊明",IF(J6201=[1]人員授權表!$C$189,"Brian陳泓霖",VLOOKUP(K6201,[1]人員授權表!D$2:E$249,2,FALSE))))</f>
        <v>Elle黃雅琪</v>
      </c>
      <c r="P6201" s="67">
        <f t="shared" si="340"/>
        <v>44827</v>
      </c>
      <c r="Q6201" s="75" t="str">
        <f t="shared" si="337"/>
        <v>週五</v>
      </c>
      <c r="R6201" s="80">
        <v>44833</v>
      </c>
      <c r="S6201" s="85">
        <v>44833</v>
      </c>
      <c r="Z6201" s="79" t="s">
        <v>2511</v>
      </c>
      <c r="AA6201" s="1"/>
    </row>
    <row r="6202" spans="2:27" ht="16.5" customHeight="1">
      <c r="B6202" s="66">
        <v>44819</v>
      </c>
      <c r="D6202" s="68" t="s">
        <v>50</v>
      </c>
      <c r="E6202" s="70" t="s">
        <v>51</v>
      </c>
      <c r="F6202" s="31" t="s">
        <v>2512</v>
      </c>
      <c r="G6202" s="67">
        <v>44818</v>
      </c>
      <c r="H6202" s="67">
        <v>44832</v>
      </c>
      <c r="I6202" s="71">
        <f t="shared" si="336"/>
        <v>14</v>
      </c>
      <c r="J6202" s="72" t="s">
        <v>2485</v>
      </c>
      <c r="K6202" s="72" t="s">
        <v>2509</v>
      </c>
      <c r="L6202" s="73">
        <v>1</v>
      </c>
      <c r="M6202" s="73" t="s">
        <v>213</v>
      </c>
      <c r="N6202" s="68" t="str">
        <f>VLOOKUP(K6202,[1]人員授權表!D$3:G$249,4,0)</f>
        <v>有機</v>
      </c>
      <c r="O6202" s="70" t="str">
        <f>IF(J6202=[1]人員授權表!$C$85,"Casper李羿勳",IF(J6202=[1]人員授權表!$C$188,"Iring陳俊明",IF(J6202=[1]人員授權表!$C$189,"Brian陳泓霖",VLOOKUP(K6202,[1]人員授權表!D$2:E$249,2,FALSE))))</f>
        <v>Elle黃雅琪</v>
      </c>
      <c r="P6202" s="67">
        <f t="shared" si="340"/>
        <v>44827</v>
      </c>
      <c r="Q6202" s="75" t="str">
        <f t="shared" si="337"/>
        <v>週五</v>
      </c>
      <c r="R6202" s="80">
        <v>44833</v>
      </c>
      <c r="S6202" s="85">
        <v>44833</v>
      </c>
      <c r="Z6202" s="79" t="s">
        <v>2511</v>
      </c>
      <c r="AA6202" s="1"/>
    </row>
    <row r="6203" spans="2:27">
      <c r="B6203" s="66">
        <v>44819</v>
      </c>
      <c r="D6203" s="68" t="s">
        <v>50</v>
      </c>
      <c r="E6203" s="70" t="s">
        <v>51</v>
      </c>
      <c r="F6203" s="31" t="s">
        <v>2512</v>
      </c>
      <c r="G6203" s="67">
        <v>44818</v>
      </c>
      <c r="H6203" s="67">
        <v>44832</v>
      </c>
      <c r="I6203" s="71">
        <f t="shared" si="336"/>
        <v>14</v>
      </c>
      <c r="J6203" s="72" t="s">
        <v>1396</v>
      </c>
      <c r="K6203" s="72" t="s">
        <v>2509</v>
      </c>
      <c r="L6203" s="73">
        <v>1</v>
      </c>
      <c r="M6203" s="73" t="s">
        <v>213</v>
      </c>
      <c r="N6203" s="68" t="str">
        <f>VLOOKUP(K6203,[1]人員授權表!D$3:G$249,4,0)</f>
        <v>有機</v>
      </c>
      <c r="O6203" s="70" t="str">
        <f>IF(J6203=[1]人員授權表!$C$85,"Casper李羿勳",IF(J6203=[1]人員授權表!$C$188,"Iring陳俊明",IF(J6203=[1]人員授權表!$C$189,"Brian陳泓霖",VLOOKUP(K6203,[1]人員授權表!D$2:E$249,2,FALSE))))</f>
        <v>Elle黃雅琪</v>
      </c>
      <c r="P6203" s="67">
        <f t="shared" si="340"/>
        <v>44827</v>
      </c>
      <c r="Q6203" s="75" t="str">
        <f t="shared" si="337"/>
        <v>週五</v>
      </c>
      <c r="R6203" s="80">
        <v>44833</v>
      </c>
      <c r="S6203" s="85">
        <v>44833</v>
      </c>
      <c r="Z6203" s="79" t="s">
        <v>2511</v>
      </c>
      <c r="AA6203" s="1"/>
    </row>
    <row r="6204" spans="2:27">
      <c r="B6204" s="66">
        <v>44819</v>
      </c>
      <c r="D6204" s="68" t="s">
        <v>50</v>
      </c>
      <c r="E6204" s="70" t="s">
        <v>51</v>
      </c>
      <c r="F6204" s="31" t="s">
        <v>2512</v>
      </c>
      <c r="G6204" s="67">
        <v>44818</v>
      </c>
      <c r="H6204" s="67">
        <v>44832</v>
      </c>
      <c r="I6204" s="71">
        <f t="shared" si="336"/>
        <v>14</v>
      </c>
      <c r="J6204" s="72" t="s">
        <v>2487</v>
      </c>
      <c r="K6204" s="72" t="s">
        <v>2509</v>
      </c>
      <c r="L6204" s="73">
        <v>1</v>
      </c>
      <c r="M6204" s="73" t="s">
        <v>213</v>
      </c>
      <c r="N6204" s="68" t="str">
        <f>VLOOKUP(K6204,[1]人員授權表!D$3:G$249,4,0)</f>
        <v>有機</v>
      </c>
      <c r="O6204" s="70" t="str">
        <f>IF(J6204=[1]人員授權表!$C$85,"Casper李羿勳",IF(J6204=[1]人員授權表!$C$188,"Iring陳俊明",IF(J6204=[1]人員授權表!$C$189,"Brian陳泓霖",VLOOKUP(K6204,[1]人員授權表!D$2:E$249,2,FALSE))))</f>
        <v>Elle黃雅琪</v>
      </c>
      <c r="P6204" s="67">
        <f t="shared" si="340"/>
        <v>44827</v>
      </c>
      <c r="Q6204" s="75" t="str">
        <f t="shared" si="337"/>
        <v>週五</v>
      </c>
      <c r="R6204" s="80">
        <v>44833</v>
      </c>
      <c r="S6204" s="85">
        <v>44833</v>
      </c>
      <c r="Z6204" s="79" t="s">
        <v>2511</v>
      </c>
      <c r="AA6204" s="1"/>
    </row>
    <row r="6205" spans="2:27">
      <c r="B6205" s="66">
        <v>44819</v>
      </c>
      <c r="D6205" s="68" t="s">
        <v>50</v>
      </c>
      <c r="E6205" s="70" t="s">
        <v>51</v>
      </c>
      <c r="F6205" s="31" t="s">
        <v>2512</v>
      </c>
      <c r="G6205" s="67">
        <v>44818</v>
      </c>
      <c r="H6205" s="67">
        <v>44832</v>
      </c>
      <c r="I6205" s="71">
        <f t="shared" si="336"/>
        <v>14</v>
      </c>
      <c r="J6205" s="72" t="s">
        <v>366</v>
      </c>
      <c r="K6205" s="72" t="s">
        <v>2509</v>
      </c>
      <c r="L6205" s="73">
        <v>1</v>
      </c>
      <c r="M6205" s="73" t="s">
        <v>213</v>
      </c>
      <c r="N6205" s="68" t="str">
        <f>VLOOKUP(K6205,[1]人員授權表!D$3:G$249,4,0)</f>
        <v>有機</v>
      </c>
      <c r="O6205" s="70" t="str">
        <f>IF(J6205=[1]人員授權表!$C$85,"Casper李羿勳",IF(J6205=[1]人員授權表!$C$188,"Iring陳俊明",IF(J6205=[1]人員授權表!$C$189,"Brian陳泓霖",VLOOKUP(K6205,[1]人員授權表!D$2:E$249,2,FALSE))))</f>
        <v>Elle黃雅琪</v>
      </c>
      <c r="P6205" s="67">
        <f t="shared" si="340"/>
        <v>44827</v>
      </c>
      <c r="Q6205" s="75" t="str">
        <f t="shared" si="337"/>
        <v>週五</v>
      </c>
      <c r="R6205" s="80">
        <v>44833</v>
      </c>
      <c r="S6205" s="85">
        <v>44833</v>
      </c>
      <c r="Z6205" s="79" t="s">
        <v>2511</v>
      </c>
      <c r="AA6205" s="1"/>
    </row>
    <row r="6206" spans="2:27">
      <c r="B6206" s="66">
        <v>44819</v>
      </c>
      <c r="D6206" s="68" t="s">
        <v>50</v>
      </c>
      <c r="E6206" s="70" t="s">
        <v>51</v>
      </c>
      <c r="F6206" s="31" t="s">
        <v>2512</v>
      </c>
      <c r="G6206" s="67">
        <v>44818</v>
      </c>
      <c r="H6206" s="67">
        <v>44832</v>
      </c>
      <c r="I6206" s="71">
        <f t="shared" si="336"/>
        <v>14</v>
      </c>
      <c r="J6206" s="72" t="s">
        <v>1851</v>
      </c>
      <c r="K6206" s="72" t="s">
        <v>2509</v>
      </c>
      <c r="L6206" s="73">
        <v>1</v>
      </c>
      <c r="M6206" s="73" t="s">
        <v>213</v>
      </c>
      <c r="N6206" s="68" t="str">
        <f>VLOOKUP(K6206,[1]人員授權表!D$3:G$249,4,0)</f>
        <v>有機</v>
      </c>
      <c r="O6206" s="70" t="str">
        <f>IF(J6206=[1]人員授權表!$C$85,"Casper李羿勳",IF(J6206=[1]人員授權表!$C$188,"Iring陳俊明",IF(J6206=[1]人員授權表!$C$189,"Brian陳泓霖",VLOOKUP(K6206,[1]人員授權表!D$2:E$249,2,FALSE))))</f>
        <v>Elle黃雅琪</v>
      </c>
      <c r="P6206" s="67">
        <f t="shared" si="340"/>
        <v>44827</v>
      </c>
      <c r="Q6206" s="75" t="str">
        <f t="shared" si="337"/>
        <v>週五</v>
      </c>
      <c r="R6206" s="80">
        <v>44833</v>
      </c>
      <c r="S6206" s="85">
        <v>44833</v>
      </c>
      <c r="Z6206" s="79" t="s">
        <v>2511</v>
      </c>
      <c r="AA6206" s="1"/>
    </row>
    <row r="6207" spans="2:27">
      <c r="B6207" s="66">
        <v>44819</v>
      </c>
      <c r="D6207" s="68" t="s">
        <v>50</v>
      </c>
      <c r="E6207" s="70" t="s">
        <v>51</v>
      </c>
      <c r="F6207" s="31" t="s">
        <v>2512</v>
      </c>
      <c r="G6207" s="67">
        <v>44818</v>
      </c>
      <c r="H6207" s="67">
        <v>44832</v>
      </c>
      <c r="I6207" s="71">
        <f t="shared" si="336"/>
        <v>14</v>
      </c>
      <c r="J6207" s="72" t="s">
        <v>2488</v>
      </c>
      <c r="K6207" s="72" t="s">
        <v>2509</v>
      </c>
      <c r="L6207" s="73">
        <v>1</v>
      </c>
      <c r="M6207" s="73" t="s">
        <v>213</v>
      </c>
      <c r="N6207" s="68" t="str">
        <f>VLOOKUP(K6207,[1]人員授權表!D$3:G$249,4,0)</f>
        <v>有機</v>
      </c>
      <c r="O6207" s="70" t="str">
        <f>IF(J6207=[1]人員授權表!$C$85,"Casper李羿勳",IF(J6207=[1]人員授權表!$C$188,"Iring陳俊明",IF(J6207=[1]人員授權表!$C$189,"Brian陳泓霖",VLOOKUP(K6207,[1]人員授權表!D$2:E$249,2,FALSE))))</f>
        <v>Elle黃雅琪</v>
      </c>
      <c r="P6207" s="67">
        <f t="shared" si="340"/>
        <v>44827</v>
      </c>
      <c r="Q6207" s="75" t="str">
        <f t="shared" si="337"/>
        <v>週五</v>
      </c>
      <c r="R6207" s="80">
        <v>44833</v>
      </c>
      <c r="S6207" s="85">
        <v>44833</v>
      </c>
      <c r="Z6207" s="79" t="s">
        <v>2511</v>
      </c>
      <c r="AA6207" s="1"/>
    </row>
    <row r="6208" spans="2:27">
      <c r="B6208" s="66">
        <v>44819</v>
      </c>
      <c r="D6208" s="68" t="s">
        <v>50</v>
      </c>
      <c r="E6208" s="70" t="s">
        <v>51</v>
      </c>
      <c r="F6208" s="31" t="s">
        <v>2512</v>
      </c>
      <c r="G6208" s="67">
        <v>44818</v>
      </c>
      <c r="H6208" s="67">
        <v>44832</v>
      </c>
      <c r="I6208" s="71">
        <f t="shared" si="336"/>
        <v>14</v>
      </c>
      <c r="J6208" s="72" t="s">
        <v>2513</v>
      </c>
      <c r="K6208" s="72" t="s">
        <v>2509</v>
      </c>
      <c r="L6208" s="73">
        <v>1</v>
      </c>
      <c r="M6208" s="73" t="s">
        <v>213</v>
      </c>
      <c r="N6208" s="68" t="str">
        <f>VLOOKUP(K6208,[1]人員授權表!D$3:G$249,4,0)</f>
        <v>有機</v>
      </c>
      <c r="O6208" s="70" t="str">
        <f>IF(J6208=[1]人員授權表!$C$85,"Casper李羿勳",IF(J6208=[1]人員授權表!$C$188,"Iring陳俊明",IF(J6208=[1]人員授權表!$C$189,"Brian陳泓霖",VLOOKUP(K6208,[1]人員授權表!D$2:E$249,2,FALSE))))</f>
        <v>Elle黃雅琪</v>
      </c>
      <c r="P6208" s="67">
        <f t="shared" si="340"/>
        <v>44827</v>
      </c>
      <c r="Q6208" s="75" t="str">
        <f t="shared" si="337"/>
        <v>週五</v>
      </c>
      <c r="R6208" s="80">
        <v>44833</v>
      </c>
      <c r="S6208" s="85">
        <v>44833</v>
      </c>
      <c r="Z6208" s="79" t="s">
        <v>2511</v>
      </c>
      <c r="AA6208" s="1"/>
    </row>
    <row r="6209" spans="2:27">
      <c r="B6209" s="66">
        <v>44819</v>
      </c>
      <c r="D6209" s="68" t="s">
        <v>50</v>
      </c>
      <c r="E6209" s="70" t="s">
        <v>51</v>
      </c>
      <c r="F6209" s="31" t="s">
        <v>2512</v>
      </c>
      <c r="G6209" s="67">
        <v>44818</v>
      </c>
      <c r="H6209" s="67">
        <v>44832</v>
      </c>
      <c r="I6209" s="71">
        <f t="shared" si="336"/>
        <v>14</v>
      </c>
      <c r="J6209" s="72" t="s">
        <v>240</v>
      </c>
      <c r="K6209" s="72" t="s">
        <v>2509</v>
      </c>
      <c r="L6209" s="73">
        <v>1</v>
      </c>
      <c r="M6209" s="73" t="s">
        <v>213</v>
      </c>
      <c r="N6209" s="68" t="str">
        <f>VLOOKUP(K6209,[1]人員授權表!D$3:G$249,4,0)</f>
        <v>有機</v>
      </c>
      <c r="O6209" s="70" t="str">
        <f>IF(J6209=[1]人員授權表!$C$85,"Casper李羿勳",IF(J6209=[1]人員授權表!$C$188,"Iring陳俊明",IF(J6209=[1]人員授權表!$C$189,"Brian陳泓霖",VLOOKUP(K6209,[1]人員授權表!D$2:E$249,2,FALSE))))</f>
        <v>Elle黃雅琪</v>
      </c>
      <c r="P6209" s="67">
        <f t="shared" si="340"/>
        <v>44827</v>
      </c>
      <c r="Q6209" s="75" t="str">
        <f t="shared" si="337"/>
        <v>週五</v>
      </c>
      <c r="R6209" s="80">
        <v>44833</v>
      </c>
      <c r="S6209" s="85">
        <v>44833</v>
      </c>
      <c r="Z6209" s="79" t="s">
        <v>2511</v>
      </c>
      <c r="AA6209" s="1"/>
    </row>
    <row r="6210" spans="2:27">
      <c r="B6210" s="66">
        <v>44819</v>
      </c>
      <c r="D6210" s="68" t="s">
        <v>50</v>
      </c>
      <c r="E6210" s="70" t="s">
        <v>51</v>
      </c>
      <c r="F6210" s="31" t="s">
        <v>2512</v>
      </c>
      <c r="G6210" s="67">
        <v>44818</v>
      </c>
      <c r="H6210" s="67">
        <v>44832</v>
      </c>
      <c r="I6210" s="71">
        <f t="shared" si="336"/>
        <v>14</v>
      </c>
      <c r="J6210" s="72" t="s">
        <v>2490</v>
      </c>
      <c r="K6210" s="72" t="s">
        <v>2509</v>
      </c>
      <c r="L6210" s="73">
        <v>1</v>
      </c>
      <c r="M6210" s="73" t="s">
        <v>213</v>
      </c>
      <c r="N6210" s="68" t="str">
        <f>VLOOKUP(K6210,[1]人員授權表!D$3:G$249,4,0)</f>
        <v>有機</v>
      </c>
      <c r="O6210" s="70" t="str">
        <f>IF(J6210=[1]人員授權表!$C$85,"Casper李羿勳",IF(J6210=[1]人員授權表!$C$188,"Iring陳俊明",IF(J6210=[1]人員授權表!$C$189,"Brian陳泓霖",VLOOKUP(K6210,[1]人員授權表!D$2:E$249,2,FALSE))))</f>
        <v>Elle黃雅琪</v>
      </c>
      <c r="P6210" s="67">
        <f t="shared" si="340"/>
        <v>44827</v>
      </c>
      <c r="Q6210" s="75" t="str">
        <f t="shared" si="337"/>
        <v>週五</v>
      </c>
      <c r="R6210" s="80">
        <v>44833</v>
      </c>
      <c r="S6210" s="85">
        <v>44833</v>
      </c>
      <c r="Z6210" s="79" t="s">
        <v>2511</v>
      </c>
      <c r="AA6210" s="1"/>
    </row>
    <row r="6211" spans="2:27">
      <c r="B6211" s="66">
        <v>44819</v>
      </c>
      <c r="D6211" s="68" t="s">
        <v>50</v>
      </c>
      <c r="E6211" s="70" t="s">
        <v>51</v>
      </c>
      <c r="F6211" s="31" t="s">
        <v>2512</v>
      </c>
      <c r="G6211" s="67">
        <v>44818</v>
      </c>
      <c r="H6211" s="67">
        <v>44832</v>
      </c>
      <c r="I6211" s="71">
        <f t="shared" si="336"/>
        <v>14</v>
      </c>
      <c r="J6211" s="72" t="s">
        <v>792</v>
      </c>
      <c r="K6211" s="72" t="s">
        <v>2509</v>
      </c>
      <c r="L6211" s="73">
        <v>1</v>
      </c>
      <c r="M6211" s="73" t="s">
        <v>213</v>
      </c>
      <c r="N6211" s="68" t="str">
        <f>VLOOKUP(K6211,[1]人員授權表!D$3:G$249,4,0)</f>
        <v>有機</v>
      </c>
      <c r="O6211" s="70" t="str">
        <f>IF(J6211=[1]人員授權表!$C$85,"Casper李羿勳",IF(J6211=[1]人員授權表!$C$188,"Iring陳俊明",IF(J6211=[1]人員授權表!$C$189,"Brian陳泓霖",VLOOKUP(K6211,[1]人員授權表!D$2:E$249,2,FALSE))))</f>
        <v>Elle黃雅琪</v>
      </c>
      <c r="P6211" s="67">
        <f t="shared" si="340"/>
        <v>44827</v>
      </c>
      <c r="Q6211" s="75" t="str">
        <f t="shared" si="337"/>
        <v>週五</v>
      </c>
      <c r="R6211" s="80">
        <v>44833</v>
      </c>
      <c r="S6211" s="85">
        <v>44833</v>
      </c>
      <c r="Z6211" s="79" t="s">
        <v>2511</v>
      </c>
      <c r="AA6211" s="1"/>
    </row>
    <row r="6212" spans="2:27">
      <c r="B6212" s="66">
        <v>44819</v>
      </c>
      <c r="D6212" s="68" t="s">
        <v>50</v>
      </c>
      <c r="E6212" s="70" t="s">
        <v>51</v>
      </c>
      <c r="F6212" s="31" t="s">
        <v>2512</v>
      </c>
      <c r="G6212" s="67">
        <v>44818</v>
      </c>
      <c r="H6212" s="67">
        <v>44832</v>
      </c>
      <c r="I6212" s="71">
        <f t="shared" si="336"/>
        <v>14</v>
      </c>
      <c r="J6212" s="72" t="s">
        <v>2514</v>
      </c>
      <c r="K6212" s="72" t="s">
        <v>2509</v>
      </c>
      <c r="L6212" s="73">
        <v>1</v>
      </c>
      <c r="M6212" s="73" t="s">
        <v>213</v>
      </c>
      <c r="N6212" s="68" t="str">
        <f>VLOOKUP(K6212,[1]人員授權表!D$3:G$249,4,0)</f>
        <v>有機</v>
      </c>
      <c r="O6212" s="70" t="str">
        <f>IF(J6212=[1]人員授權表!$C$85,"Casper李羿勳",IF(J6212=[1]人員授權表!$C$188,"Iring陳俊明",IF(J6212=[1]人員授權表!$C$189,"Brian陳泓霖",VLOOKUP(K6212,[1]人員授權表!D$2:E$249,2,FALSE))))</f>
        <v>Elle黃雅琪</v>
      </c>
      <c r="P6212" s="67">
        <f t="shared" si="340"/>
        <v>44827</v>
      </c>
      <c r="Q6212" s="75" t="str">
        <f t="shared" si="337"/>
        <v>週五</v>
      </c>
      <c r="R6212" s="80">
        <v>44833</v>
      </c>
      <c r="S6212" s="85">
        <v>44833</v>
      </c>
      <c r="Z6212" s="79" t="s">
        <v>2511</v>
      </c>
      <c r="AA6212" s="1"/>
    </row>
    <row r="6213" spans="2:27">
      <c r="B6213" s="66">
        <v>44819</v>
      </c>
      <c r="D6213" s="68" t="s">
        <v>50</v>
      </c>
      <c r="E6213" s="70" t="s">
        <v>51</v>
      </c>
      <c r="F6213" s="31" t="s">
        <v>2512</v>
      </c>
      <c r="G6213" s="67">
        <v>44818</v>
      </c>
      <c r="H6213" s="67">
        <v>44832</v>
      </c>
      <c r="I6213" s="71">
        <f t="shared" si="336"/>
        <v>14</v>
      </c>
      <c r="J6213" s="72" t="s">
        <v>2494</v>
      </c>
      <c r="K6213" s="72" t="s">
        <v>2509</v>
      </c>
      <c r="L6213" s="73">
        <v>1</v>
      </c>
      <c r="M6213" s="73" t="s">
        <v>213</v>
      </c>
      <c r="N6213" s="68" t="str">
        <f>VLOOKUP(K6213,[1]人員授權表!D$3:G$249,4,0)</f>
        <v>有機</v>
      </c>
      <c r="O6213" s="70" t="str">
        <f>IF(J6213=[1]人員授權表!$C$85,"Casper李羿勳",IF(J6213=[1]人員授權表!$C$188,"Iring陳俊明",IF(J6213=[1]人員授權表!$C$189,"Brian陳泓霖",VLOOKUP(K6213,[1]人員授權表!D$2:E$249,2,FALSE))))</f>
        <v>Elle黃雅琪</v>
      </c>
      <c r="P6213" s="67">
        <f t="shared" si="340"/>
        <v>44827</v>
      </c>
      <c r="Q6213" s="75" t="str">
        <f t="shared" si="337"/>
        <v>週五</v>
      </c>
      <c r="R6213" s="80">
        <v>44833</v>
      </c>
      <c r="S6213" s="85">
        <v>44833</v>
      </c>
      <c r="Z6213" s="79" t="s">
        <v>2511</v>
      </c>
      <c r="AA6213" s="1"/>
    </row>
    <row r="6214" spans="2:27">
      <c r="B6214" s="66">
        <v>44819</v>
      </c>
      <c r="D6214" s="68" t="s">
        <v>50</v>
      </c>
      <c r="E6214" s="70" t="s">
        <v>51</v>
      </c>
      <c r="F6214" s="31" t="s">
        <v>2512</v>
      </c>
      <c r="G6214" s="67">
        <v>44818</v>
      </c>
      <c r="H6214" s="67">
        <v>44832</v>
      </c>
      <c r="I6214" s="71">
        <f t="shared" si="336"/>
        <v>14</v>
      </c>
      <c r="J6214" s="72" t="s">
        <v>469</v>
      </c>
      <c r="K6214" s="72" t="s">
        <v>2509</v>
      </c>
      <c r="L6214" s="73">
        <v>1</v>
      </c>
      <c r="M6214" s="73" t="s">
        <v>213</v>
      </c>
      <c r="N6214" s="68" t="str">
        <f>VLOOKUP(K6214,[1]人員授權表!D$3:G$249,4,0)</f>
        <v>有機</v>
      </c>
      <c r="O6214" s="70" t="str">
        <f>IF(J6214=[1]人員授權表!$C$85,"Casper李羿勳",IF(J6214=[1]人員授權表!$C$188,"Iring陳俊明",IF(J6214=[1]人員授權表!$C$189,"Brian陳泓霖",VLOOKUP(K6214,[1]人員授權表!D$2:E$249,2,FALSE))))</f>
        <v>Elle黃雅琪</v>
      </c>
      <c r="P6214" s="67">
        <f t="shared" si="340"/>
        <v>44827</v>
      </c>
      <c r="Q6214" s="75" t="str">
        <f t="shared" si="337"/>
        <v>週五</v>
      </c>
      <c r="R6214" s="80">
        <v>44833</v>
      </c>
      <c r="S6214" s="85">
        <v>44833</v>
      </c>
      <c r="Z6214" s="79" t="s">
        <v>2511</v>
      </c>
      <c r="AA6214" s="1"/>
    </row>
    <row r="6215" spans="2:27">
      <c r="B6215" s="66">
        <v>44819</v>
      </c>
      <c r="D6215" s="68" t="s">
        <v>50</v>
      </c>
      <c r="E6215" s="70" t="s">
        <v>51</v>
      </c>
      <c r="F6215" s="31" t="s">
        <v>2515</v>
      </c>
      <c r="G6215" s="67">
        <v>44818</v>
      </c>
      <c r="H6215" s="67">
        <v>44832</v>
      </c>
      <c r="I6215" s="71">
        <f t="shared" ref="I6215:I6278" si="341">_xlfn.DAYS(H6215,G6215)</f>
        <v>14</v>
      </c>
      <c r="J6215" s="72" t="s">
        <v>2516</v>
      </c>
      <c r="K6215" s="72" t="s">
        <v>1051</v>
      </c>
      <c r="L6215" s="73">
        <v>1</v>
      </c>
      <c r="M6215" s="73" t="s">
        <v>2222</v>
      </c>
      <c r="N6215" s="68" t="str">
        <f>VLOOKUP(K6215,[1]人員授權表!D$3:G$249,4,0)</f>
        <v>有機</v>
      </c>
      <c r="O6215" s="70" t="str">
        <f>IF(J6215=[1]人員授權表!$C$85,"Casper李羿勳",IF(J6215=[1]人員授權表!$C$188,"Iring陳俊明",IF(J6215=[1]人員授權表!$C$189,"Brian陳泓霖",VLOOKUP(K6215,[1]人員授權表!D$2:E$249,2,FALSE))))</f>
        <v>Sara王淑玲</v>
      </c>
      <c r="P6215" s="67">
        <f t="shared" si="340"/>
        <v>44827</v>
      </c>
      <c r="Q6215" s="75" t="str">
        <f t="shared" ref="Q6215:Q6278" si="342">TEXT(P6215,"aaa")</f>
        <v>週五</v>
      </c>
      <c r="R6215" s="80">
        <v>44833</v>
      </c>
      <c r="S6215" s="85">
        <v>44833</v>
      </c>
      <c r="AA6215" s="1"/>
    </row>
    <row r="6216" spans="2:27">
      <c r="B6216" s="66">
        <v>44819</v>
      </c>
      <c r="D6216" s="68" t="s">
        <v>50</v>
      </c>
      <c r="E6216" s="70" t="s">
        <v>51</v>
      </c>
      <c r="F6216" s="31" t="s">
        <v>2517</v>
      </c>
      <c r="G6216" s="67">
        <v>44818</v>
      </c>
      <c r="H6216" s="67">
        <v>44832</v>
      </c>
      <c r="I6216" s="71">
        <f t="shared" si="341"/>
        <v>14</v>
      </c>
      <c r="J6216" s="72" t="s">
        <v>2259</v>
      </c>
      <c r="K6216" s="72" t="s">
        <v>1051</v>
      </c>
      <c r="L6216" s="73">
        <v>1</v>
      </c>
      <c r="M6216" s="73" t="s">
        <v>2222</v>
      </c>
      <c r="N6216" s="68" t="str">
        <f>VLOOKUP(K6216,[1]人員授權表!D$3:G$249,4,0)</f>
        <v>有機</v>
      </c>
      <c r="O6216" s="70" t="str">
        <f>IF(J6216=[1]人員授權表!$C$85,"Casper李羿勳",IF(J6216=[1]人員授權表!$C$188,"Iring陳俊明",IF(J6216=[1]人員授權表!$C$189,"Brian陳泓霖",VLOOKUP(K6216,[1]人員授權表!D$2:E$249,2,FALSE))))</f>
        <v>Sara王淑玲</v>
      </c>
      <c r="P6216" s="67">
        <f t="shared" si="340"/>
        <v>44827</v>
      </c>
      <c r="Q6216" s="75" t="str">
        <f t="shared" si="342"/>
        <v>週五</v>
      </c>
      <c r="R6216" s="80">
        <v>44833</v>
      </c>
      <c r="S6216" s="85">
        <v>44833</v>
      </c>
      <c r="AA6216" s="1"/>
    </row>
    <row r="6217" spans="2:27">
      <c r="B6217" s="66">
        <v>44819</v>
      </c>
      <c r="D6217" s="68" t="s">
        <v>50</v>
      </c>
      <c r="E6217" s="70" t="s">
        <v>51</v>
      </c>
      <c r="F6217" s="31" t="s">
        <v>2517</v>
      </c>
      <c r="G6217" s="67">
        <v>44818</v>
      </c>
      <c r="H6217" s="67">
        <v>44832</v>
      </c>
      <c r="I6217" s="71">
        <f t="shared" si="341"/>
        <v>14</v>
      </c>
      <c r="J6217" s="72" t="s">
        <v>2261</v>
      </c>
      <c r="K6217" s="72" t="s">
        <v>1051</v>
      </c>
      <c r="L6217" s="73">
        <v>1</v>
      </c>
      <c r="M6217" s="73" t="s">
        <v>2222</v>
      </c>
      <c r="N6217" s="68" t="str">
        <f>VLOOKUP(K6217,[1]人員授權表!D$3:G$249,4,0)</f>
        <v>有機</v>
      </c>
      <c r="O6217" s="70" t="str">
        <f>IF(J6217=[1]人員授權表!$C$85,"Casper李羿勳",IF(J6217=[1]人員授權表!$C$188,"Iring陳俊明",IF(J6217=[1]人員授權表!$C$189,"Brian陳泓霖",VLOOKUP(K6217,[1]人員授權表!D$2:E$249,2,FALSE))))</f>
        <v>Sara王淑玲</v>
      </c>
      <c r="P6217" s="67">
        <f t="shared" si="340"/>
        <v>44827</v>
      </c>
      <c r="Q6217" s="75" t="str">
        <f t="shared" si="342"/>
        <v>週五</v>
      </c>
      <c r="R6217" s="80">
        <v>44833</v>
      </c>
      <c r="S6217" s="85">
        <v>44833</v>
      </c>
      <c r="AA6217" s="1"/>
    </row>
    <row r="6218" spans="2:27">
      <c r="B6218" s="66">
        <v>44819</v>
      </c>
      <c r="D6218" s="68" t="s">
        <v>50</v>
      </c>
      <c r="E6218" s="70" t="s">
        <v>51</v>
      </c>
      <c r="F6218" s="31" t="s">
        <v>2517</v>
      </c>
      <c r="G6218" s="67">
        <v>44818</v>
      </c>
      <c r="H6218" s="67">
        <v>44832</v>
      </c>
      <c r="I6218" s="71">
        <f t="shared" si="341"/>
        <v>14</v>
      </c>
      <c r="J6218" s="72" t="s">
        <v>477</v>
      </c>
      <c r="K6218" s="72" t="s">
        <v>1051</v>
      </c>
      <c r="L6218" s="73">
        <v>1</v>
      </c>
      <c r="M6218" s="73" t="s">
        <v>2222</v>
      </c>
      <c r="N6218" s="68" t="str">
        <f>VLOOKUP(K6218,[1]人員授權表!D$3:G$249,4,0)</f>
        <v>有機</v>
      </c>
      <c r="O6218" s="70" t="str">
        <f>IF(J6218=[1]人員授權表!$C$85,"Casper李羿勳",IF(J6218=[1]人員授權表!$C$188,"Iring陳俊明",IF(J6218=[1]人員授權表!$C$189,"Brian陳泓霖",VLOOKUP(K6218,[1]人員授權表!D$2:E$249,2,FALSE))))</f>
        <v>Sara王淑玲</v>
      </c>
      <c r="P6218" s="67">
        <f t="shared" si="340"/>
        <v>44827</v>
      </c>
      <c r="Q6218" s="75" t="str">
        <f t="shared" si="342"/>
        <v>週五</v>
      </c>
      <c r="R6218" s="80">
        <v>44833</v>
      </c>
      <c r="S6218" s="85">
        <v>44833</v>
      </c>
      <c r="AA6218" s="1"/>
    </row>
    <row r="6219" spans="2:27">
      <c r="B6219" s="66">
        <v>44819</v>
      </c>
      <c r="D6219" s="68" t="s">
        <v>50</v>
      </c>
      <c r="E6219" s="70" t="s">
        <v>51</v>
      </c>
      <c r="F6219" s="31" t="s">
        <v>2517</v>
      </c>
      <c r="G6219" s="67">
        <v>44818</v>
      </c>
      <c r="H6219" s="67">
        <v>44832</v>
      </c>
      <c r="I6219" s="71">
        <f t="shared" si="341"/>
        <v>14</v>
      </c>
      <c r="J6219" s="72" t="s">
        <v>2262</v>
      </c>
      <c r="K6219" s="72" t="s">
        <v>1051</v>
      </c>
      <c r="L6219" s="73">
        <v>1</v>
      </c>
      <c r="M6219" s="73" t="s">
        <v>2222</v>
      </c>
      <c r="N6219" s="68" t="str">
        <f>VLOOKUP(K6219,[1]人員授權表!D$3:G$249,4,0)</f>
        <v>有機</v>
      </c>
      <c r="O6219" s="70" t="str">
        <f>IF(J6219=[1]人員授權表!$C$85,"Casper李羿勳",IF(J6219=[1]人員授權表!$C$188,"Iring陳俊明",IF(J6219=[1]人員授權表!$C$189,"Brian陳泓霖",VLOOKUP(K6219,[1]人員授權表!D$2:E$249,2,FALSE))))</f>
        <v>Sara王淑玲</v>
      </c>
      <c r="P6219" s="67">
        <f t="shared" si="340"/>
        <v>44827</v>
      </c>
      <c r="Q6219" s="75" t="str">
        <f t="shared" si="342"/>
        <v>週五</v>
      </c>
      <c r="R6219" s="80">
        <v>44833</v>
      </c>
      <c r="S6219" s="85">
        <v>44833</v>
      </c>
      <c r="AA6219" s="1"/>
    </row>
    <row r="6220" spans="2:27">
      <c r="B6220" s="66">
        <v>44819</v>
      </c>
      <c r="D6220" s="68" t="s">
        <v>50</v>
      </c>
      <c r="E6220" s="70" t="s">
        <v>51</v>
      </c>
      <c r="F6220" s="31" t="s">
        <v>2517</v>
      </c>
      <c r="G6220" s="67">
        <v>44818</v>
      </c>
      <c r="H6220" s="67">
        <v>44832</v>
      </c>
      <c r="I6220" s="71">
        <f t="shared" si="341"/>
        <v>14</v>
      </c>
      <c r="J6220" s="72" t="s">
        <v>2484</v>
      </c>
      <c r="K6220" s="72" t="s">
        <v>1051</v>
      </c>
      <c r="L6220" s="73">
        <v>1</v>
      </c>
      <c r="M6220" s="73" t="s">
        <v>2222</v>
      </c>
      <c r="N6220" s="68" t="str">
        <f>VLOOKUP(K6220,[1]人員授權表!D$3:G$249,4,0)</f>
        <v>有機</v>
      </c>
      <c r="O6220" s="70" t="str">
        <f>IF(J6220=[1]人員授權表!$C$85,"Casper李羿勳",IF(J6220=[1]人員授權表!$C$188,"Iring陳俊明",IF(J6220=[1]人員授權表!$C$189,"Brian陳泓霖",VLOOKUP(K6220,[1]人員授權表!D$2:E$249,2,FALSE))))</f>
        <v>Sara王淑玲</v>
      </c>
      <c r="P6220" s="67">
        <f t="shared" si="340"/>
        <v>44827</v>
      </c>
      <c r="Q6220" s="75" t="str">
        <f t="shared" si="342"/>
        <v>週五</v>
      </c>
      <c r="R6220" s="80">
        <v>44833</v>
      </c>
      <c r="S6220" s="85">
        <v>44833</v>
      </c>
      <c r="AA6220" s="1"/>
    </row>
    <row r="6221" spans="2:27">
      <c r="B6221" s="66">
        <v>44819</v>
      </c>
      <c r="D6221" s="68" t="s">
        <v>50</v>
      </c>
      <c r="E6221" s="70" t="s">
        <v>51</v>
      </c>
      <c r="F6221" s="31" t="s">
        <v>2517</v>
      </c>
      <c r="G6221" s="67">
        <v>44818</v>
      </c>
      <c r="H6221" s="67">
        <v>44832</v>
      </c>
      <c r="I6221" s="71">
        <f t="shared" si="341"/>
        <v>14</v>
      </c>
      <c r="J6221" s="72" t="s">
        <v>2263</v>
      </c>
      <c r="K6221" s="72" t="s">
        <v>1051</v>
      </c>
      <c r="L6221" s="73">
        <v>1</v>
      </c>
      <c r="M6221" s="73" t="s">
        <v>2222</v>
      </c>
      <c r="N6221" s="68" t="str">
        <f>VLOOKUP(K6221,[1]人員授權表!D$3:G$249,4,0)</f>
        <v>有機</v>
      </c>
      <c r="O6221" s="70" t="str">
        <f>IF(J6221=[1]人員授權表!$C$85,"Casper李羿勳",IF(J6221=[1]人員授權表!$C$188,"Iring陳俊明",IF(J6221=[1]人員授權表!$C$189,"Brian陳泓霖",VLOOKUP(K6221,[1]人員授權表!D$2:E$249,2,FALSE))))</f>
        <v>Sara王淑玲</v>
      </c>
      <c r="P6221" s="67">
        <f t="shared" si="340"/>
        <v>44827</v>
      </c>
      <c r="Q6221" s="75" t="str">
        <f t="shared" si="342"/>
        <v>週五</v>
      </c>
      <c r="R6221" s="80">
        <v>44833</v>
      </c>
      <c r="S6221" s="85">
        <v>44833</v>
      </c>
      <c r="AA6221" s="1"/>
    </row>
    <row r="6222" spans="2:27">
      <c r="B6222" s="66">
        <v>44819</v>
      </c>
      <c r="D6222" s="68" t="s">
        <v>50</v>
      </c>
      <c r="E6222" s="70" t="s">
        <v>51</v>
      </c>
      <c r="F6222" s="31" t="s">
        <v>2517</v>
      </c>
      <c r="G6222" s="67">
        <v>44818</v>
      </c>
      <c r="H6222" s="67">
        <v>44832</v>
      </c>
      <c r="I6222" s="71">
        <f t="shared" si="341"/>
        <v>14</v>
      </c>
      <c r="J6222" s="72" t="s">
        <v>2485</v>
      </c>
      <c r="K6222" s="72" t="s">
        <v>1051</v>
      </c>
      <c r="L6222" s="73">
        <v>1</v>
      </c>
      <c r="M6222" s="73" t="s">
        <v>2222</v>
      </c>
      <c r="N6222" s="68" t="str">
        <f>VLOOKUP(K6222,[1]人員授權表!D$3:G$249,4,0)</f>
        <v>有機</v>
      </c>
      <c r="O6222" s="70" t="str">
        <f>IF(J6222=[1]人員授權表!$C$85,"Casper李羿勳",IF(J6222=[1]人員授權表!$C$188,"Iring陳俊明",IF(J6222=[1]人員授權表!$C$189,"Brian陳泓霖",VLOOKUP(K6222,[1]人員授權表!D$2:E$249,2,FALSE))))</f>
        <v>Sara王淑玲</v>
      </c>
      <c r="P6222" s="67">
        <f t="shared" si="340"/>
        <v>44827</v>
      </c>
      <c r="Q6222" s="75" t="str">
        <f t="shared" si="342"/>
        <v>週五</v>
      </c>
      <c r="R6222" s="80">
        <v>44833</v>
      </c>
      <c r="S6222" s="85">
        <v>44833</v>
      </c>
      <c r="AA6222" s="1"/>
    </row>
    <row r="6223" spans="2:27">
      <c r="B6223" s="66">
        <v>44819</v>
      </c>
      <c r="D6223" s="68" t="s">
        <v>50</v>
      </c>
      <c r="E6223" s="70" t="s">
        <v>51</v>
      </c>
      <c r="F6223" s="31" t="s">
        <v>2517</v>
      </c>
      <c r="G6223" s="67">
        <v>44818</v>
      </c>
      <c r="H6223" s="67">
        <v>44832</v>
      </c>
      <c r="I6223" s="71">
        <f t="shared" si="341"/>
        <v>14</v>
      </c>
      <c r="J6223" s="72" t="s">
        <v>1396</v>
      </c>
      <c r="K6223" s="72" t="s">
        <v>1051</v>
      </c>
      <c r="L6223" s="73">
        <v>1</v>
      </c>
      <c r="M6223" s="73" t="s">
        <v>2222</v>
      </c>
      <c r="N6223" s="68" t="str">
        <f>VLOOKUP(K6223,[1]人員授權表!D$3:G$249,4,0)</f>
        <v>有機</v>
      </c>
      <c r="O6223" s="70" t="str">
        <f>IF(J6223=[1]人員授權表!$C$85,"Casper李羿勳",IF(J6223=[1]人員授權表!$C$188,"Iring陳俊明",IF(J6223=[1]人員授權表!$C$189,"Brian陳泓霖",VLOOKUP(K6223,[1]人員授權表!D$2:E$249,2,FALSE))))</f>
        <v>Sara王淑玲</v>
      </c>
      <c r="P6223" s="67">
        <f t="shared" si="340"/>
        <v>44827</v>
      </c>
      <c r="Q6223" s="75" t="str">
        <f t="shared" si="342"/>
        <v>週五</v>
      </c>
      <c r="R6223" s="80">
        <v>44833</v>
      </c>
      <c r="S6223" s="85">
        <v>44833</v>
      </c>
      <c r="AA6223" s="1"/>
    </row>
    <row r="6224" spans="2:27">
      <c r="B6224" s="66">
        <v>44819</v>
      </c>
      <c r="D6224" s="68" t="s">
        <v>50</v>
      </c>
      <c r="E6224" s="70" t="s">
        <v>51</v>
      </c>
      <c r="F6224" s="31" t="s">
        <v>2517</v>
      </c>
      <c r="G6224" s="67">
        <v>44818</v>
      </c>
      <c r="H6224" s="67">
        <v>44832</v>
      </c>
      <c r="I6224" s="71">
        <f t="shared" si="341"/>
        <v>14</v>
      </c>
      <c r="J6224" s="72" t="s">
        <v>2486</v>
      </c>
      <c r="K6224" s="72" t="s">
        <v>1051</v>
      </c>
      <c r="L6224" s="73">
        <v>1</v>
      </c>
      <c r="M6224" s="73" t="s">
        <v>2222</v>
      </c>
      <c r="N6224" s="68" t="str">
        <f>VLOOKUP(K6224,[1]人員授權表!D$3:G$249,4,0)</f>
        <v>有機</v>
      </c>
      <c r="O6224" s="70" t="str">
        <f>IF(J6224=[1]人員授權表!$C$85,"Casper李羿勳",IF(J6224=[1]人員授權表!$C$188,"Iring陳俊明",IF(J6224=[1]人員授權表!$C$189,"Brian陳泓霖",VLOOKUP(K6224,[1]人員授權表!D$2:E$249,2,FALSE))))</f>
        <v>Sara王淑玲</v>
      </c>
      <c r="P6224" s="67">
        <f t="shared" si="340"/>
        <v>44827</v>
      </c>
      <c r="Q6224" s="75" t="str">
        <f t="shared" si="342"/>
        <v>週五</v>
      </c>
      <c r="R6224" s="80">
        <v>44833</v>
      </c>
      <c r="S6224" s="85">
        <v>44833</v>
      </c>
      <c r="AA6224" s="1"/>
    </row>
    <row r="6225" spans="2:27">
      <c r="B6225" s="66">
        <v>44819</v>
      </c>
      <c r="D6225" s="68" t="s">
        <v>50</v>
      </c>
      <c r="E6225" s="70" t="s">
        <v>51</v>
      </c>
      <c r="F6225" s="31" t="s">
        <v>2517</v>
      </c>
      <c r="G6225" s="67">
        <v>44818</v>
      </c>
      <c r="H6225" s="67">
        <v>44832</v>
      </c>
      <c r="I6225" s="71">
        <f t="shared" si="341"/>
        <v>14</v>
      </c>
      <c r="J6225" s="72" t="s">
        <v>2487</v>
      </c>
      <c r="K6225" s="72" t="s">
        <v>1051</v>
      </c>
      <c r="L6225" s="73">
        <v>1</v>
      </c>
      <c r="M6225" s="73" t="s">
        <v>2222</v>
      </c>
      <c r="N6225" s="68" t="str">
        <f>VLOOKUP(K6225,[1]人員授權表!D$3:G$249,4,0)</f>
        <v>有機</v>
      </c>
      <c r="O6225" s="70" t="str">
        <f>IF(J6225=[1]人員授權表!$C$85,"Casper李羿勳",IF(J6225=[1]人員授權表!$C$188,"Iring陳俊明",IF(J6225=[1]人員授權表!$C$189,"Brian陳泓霖",VLOOKUP(K6225,[1]人員授權表!D$2:E$249,2,FALSE))))</f>
        <v>Sara王淑玲</v>
      </c>
      <c r="P6225" s="67">
        <f t="shared" si="340"/>
        <v>44827</v>
      </c>
      <c r="Q6225" s="75" t="str">
        <f t="shared" si="342"/>
        <v>週五</v>
      </c>
      <c r="R6225" s="80">
        <v>44833</v>
      </c>
      <c r="S6225" s="85">
        <v>44833</v>
      </c>
      <c r="AA6225" s="1"/>
    </row>
    <row r="6226" spans="2:27">
      <c r="B6226" s="66">
        <v>44819</v>
      </c>
      <c r="D6226" s="68" t="s">
        <v>50</v>
      </c>
      <c r="E6226" s="70" t="s">
        <v>51</v>
      </c>
      <c r="F6226" s="31" t="s">
        <v>2517</v>
      </c>
      <c r="G6226" s="67">
        <v>44818</v>
      </c>
      <c r="H6226" s="67">
        <v>44832</v>
      </c>
      <c r="I6226" s="71">
        <f t="shared" si="341"/>
        <v>14</v>
      </c>
      <c r="J6226" s="72" t="s">
        <v>366</v>
      </c>
      <c r="K6226" s="72" t="s">
        <v>1051</v>
      </c>
      <c r="L6226" s="73">
        <v>1</v>
      </c>
      <c r="M6226" s="73" t="s">
        <v>2222</v>
      </c>
      <c r="N6226" s="68" t="str">
        <f>VLOOKUP(K6226,[1]人員授權表!D$3:G$249,4,0)</f>
        <v>有機</v>
      </c>
      <c r="O6226" s="70" t="str">
        <f>IF(J6226=[1]人員授權表!$C$85,"Casper李羿勳",IF(J6226=[1]人員授權表!$C$188,"Iring陳俊明",IF(J6226=[1]人員授權表!$C$189,"Brian陳泓霖",VLOOKUP(K6226,[1]人員授權表!D$2:E$249,2,FALSE))))</f>
        <v>Sara王淑玲</v>
      </c>
      <c r="P6226" s="67">
        <f t="shared" si="340"/>
        <v>44827</v>
      </c>
      <c r="Q6226" s="75" t="str">
        <f t="shared" si="342"/>
        <v>週五</v>
      </c>
      <c r="R6226" s="80">
        <v>44833</v>
      </c>
      <c r="S6226" s="85">
        <v>44833</v>
      </c>
      <c r="AA6226" s="1"/>
    </row>
    <row r="6227" spans="2:27">
      <c r="B6227" s="66">
        <v>44819</v>
      </c>
      <c r="D6227" s="68" t="s">
        <v>50</v>
      </c>
      <c r="E6227" s="70" t="s">
        <v>51</v>
      </c>
      <c r="F6227" s="31" t="s">
        <v>2517</v>
      </c>
      <c r="G6227" s="67">
        <v>44818</v>
      </c>
      <c r="H6227" s="67">
        <v>44832</v>
      </c>
      <c r="I6227" s="71">
        <f t="shared" si="341"/>
        <v>14</v>
      </c>
      <c r="J6227" s="72" t="s">
        <v>1851</v>
      </c>
      <c r="K6227" s="72" t="s">
        <v>1051</v>
      </c>
      <c r="L6227" s="73">
        <v>1</v>
      </c>
      <c r="M6227" s="73" t="s">
        <v>2222</v>
      </c>
      <c r="N6227" s="68" t="str">
        <f>VLOOKUP(K6227,[1]人員授權表!D$3:G$249,4,0)</f>
        <v>有機</v>
      </c>
      <c r="O6227" s="70" t="str">
        <f>IF(J6227=[1]人員授權表!$C$85,"Casper李羿勳",IF(J6227=[1]人員授權表!$C$188,"Iring陳俊明",IF(J6227=[1]人員授權表!$C$189,"Brian陳泓霖",VLOOKUP(K6227,[1]人員授權表!D$2:E$249,2,FALSE))))</f>
        <v>Sara王淑玲</v>
      </c>
      <c r="P6227" s="67">
        <f t="shared" si="340"/>
        <v>44827</v>
      </c>
      <c r="Q6227" s="75" t="str">
        <f t="shared" si="342"/>
        <v>週五</v>
      </c>
      <c r="R6227" s="80">
        <v>44833</v>
      </c>
      <c r="S6227" s="85">
        <v>44833</v>
      </c>
      <c r="AA6227" s="1"/>
    </row>
    <row r="6228" spans="2:27">
      <c r="B6228" s="66">
        <v>44819</v>
      </c>
      <c r="D6228" s="68" t="s">
        <v>50</v>
      </c>
      <c r="E6228" s="70" t="s">
        <v>51</v>
      </c>
      <c r="F6228" s="31" t="s">
        <v>2517</v>
      </c>
      <c r="G6228" s="67">
        <v>44818</v>
      </c>
      <c r="H6228" s="67">
        <v>44832</v>
      </c>
      <c r="I6228" s="71">
        <f t="shared" si="341"/>
        <v>14</v>
      </c>
      <c r="J6228" s="72" t="s">
        <v>2488</v>
      </c>
      <c r="K6228" s="72" t="s">
        <v>1051</v>
      </c>
      <c r="L6228" s="73">
        <v>1</v>
      </c>
      <c r="M6228" s="73" t="s">
        <v>2222</v>
      </c>
      <c r="N6228" s="68" t="str">
        <f>VLOOKUP(K6228,[1]人員授權表!D$3:G$249,4,0)</f>
        <v>有機</v>
      </c>
      <c r="O6228" s="70" t="str">
        <f>IF(J6228=[1]人員授權表!$C$85,"Casper李羿勳",IF(J6228=[1]人員授權表!$C$188,"Iring陳俊明",IF(J6228=[1]人員授權表!$C$189,"Brian陳泓霖",VLOOKUP(K6228,[1]人員授權表!D$2:E$249,2,FALSE))))</f>
        <v>Sara王淑玲</v>
      </c>
      <c r="P6228" s="67">
        <f t="shared" si="340"/>
        <v>44827</v>
      </c>
      <c r="Q6228" s="75" t="str">
        <f t="shared" si="342"/>
        <v>週五</v>
      </c>
      <c r="R6228" s="80">
        <v>44833</v>
      </c>
      <c r="S6228" s="85">
        <v>44833</v>
      </c>
      <c r="AA6228" s="1"/>
    </row>
    <row r="6229" spans="2:27">
      <c r="B6229" s="66">
        <v>44819</v>
      </c>
      <c r="D6229" s="68" t="s">
        <v>50</v>
      </c>
      <c r="E6229" s="70" t="s">
        <v>51</v>
      </c>
      <c r="F6229" s="31" t="s">
        <v>2517</v>
      </c>
      <c r="G6229" s="67">
        <v>44818</v>
      </c>
      <c r="H6229" s="67">
        <v>44832</v>
      </c>
      <c r="I6229" s="71">
        <f t="shared" si="341"/>
        <v>14</v>
      </c>
      <c r="J6229" s="72" t="s">
        <v>240</v>
      </c>
      <c r="K6229" s="72" t="s">
        <v>1051</v>
      </c>
      <c r="L6229" s="73">
        <v>1</v>
      </c>
      <c r="M6229" s="73" t="s">
        <v>2222</v>
      </c>
      <c r="N6229" s="68" t="str">
        <f>VLOOKUP(K6229,[1]人員授權表!D$3:G$249,4,0)</f>
        <v>有機</v>
      </c>
      <c r="O6229" s="70" t="str">
        <f>IF(J6229=[1]人員授權表!$C$85,"Casper李羿勳",IF(J6229=[1]人員授權表!$C$188,"Iring陳俊明",IF(J6229=[1]人員授權表!$C$189,"Brian陳泓霖",VLOOKUP(K6229,[1]人員授權表!D$2:E$249,2,FALSE))))</f>
        <v>Sara王淑玲</v>
      </c>
      <c r="P6229" s="67">
        <f t="shared" si="340"/>
        <v>44827</v>
      </c>
      <c r="Q6229" s="75" t="str">
        <f t="shared" si="342"/>
        <v>週五</v>
      </c>
      <c r="R6229" s="80">
        <v>44833</v>
      </c>
      <c r="S6229" s="85">
        <v>44833</v>
      </c>
      <c r="AA6229" s="1"/>
    </row>
    <row r="6230" spans="2:27">
      <c r="B6230" s="66">
        <v>44819</v>
      </c>
      <c r="D6230" s="68" t="s">
        <v>50</v>
      </c>
      <c r="E6230" s="70" t="s">
        <v>51</v>
      </c>
      <c r="F6230" s="31" t="s">
        <v>2517</v>
      </c>
      <c r="G6230" s="67">
        <v>44818</v>
      </c>
      <c r="H6230" s="67">
        <v>44832</v>
      </c>
      <c r="I6230" s="71">
        <f t="shared" si="341"/>
        <v>14</v>
      </c>
      <c r="J6230" s="72" t="s">
        <v>2264</v>
      </c>
      <c r="K6230" s="72" t="s">
        <v>1051</v>
      </c>
      <c r="L6230" s="73">
        <v>1</v>
      </c>
      <c r="M6230" s="73" t="s">
        <v>2222</v>
      </c>
      <c r="N6230" s="68" t="str">
        <f>VLOOKUP(K6230,[1]人員授權表!D$3:G$249,4,0)</f>
        <v>有機</v>
      </c>
      <c r="O6230" s="70" t="str">
        <f>IF(J6230=[1]人員授權表!$C$85,"Casper李羿勳",IF(J6230=[1]人員授權表!$C$188,"Iring陳俊明",IF(J6230=[1]人員授權表!$C$189,"Brian陳泓霖",VLOOKUP(K6230,[1]人員授權表!D$2:E$249,2,FALSE))))</f>
        <v>Sara王淑玲</v>
      </c>
      <c r="P6230" s="67">
        <f t="shared" si="340"/>
        <v>44827</v>
      </c>
      <c r="Q6230" s="75" t="str">
        <f t="shared" si="342"/>
        <v>週五</v>
      </c>
      <c r="R6230" s="80">
        <v>44833</v>
      </c>
      <c r="S6230" s="85">
        <v>44833</v>
      </c>
      <c r="AA6230" s="1"/>
    </row>
    <row r="6231" spans="2:27">
      <c r="B6231" s="66">
        <v>44819</v>
      </c>
      <c r="D6231" s="68" t="s">
        <v>50</v>
      </c>
      <c r="E6231" s="70" t="s">
        <v>51</v>
      </c>
      <c r="F6231" s="31" t="s">
        <v>2517</v>
      </c>
      <c r="G6231" s="67">
        <v>44818</v>
      </c>
      <c r="H6231" s="67">
        <v>44832</v>
      </c>
      <c r="I6231" s="71">
        <f t="shared" si="341"/>
        <v>14</v>
      </c>
      <c r="J6231" s="72" t="s">
        <v>2490</v>
      </c>
      <c r="K6231" s="72" t="s">
        <v>1051</v>
      </c>
      <c r="L6231" s="73">
        <v>1</v>
      </c>
      <c r="M6231" s="73" t="s">
        <v>2222</v>
      </c>
      <c r="N6231" s="68" t="str">
        <f>VLOOKUP(K6231,[1]人員授權表!D$3:G$249,4,0)</f>
        <v>有機</v>
      </c>
      <c r="O6231" s="70" t="str">
        <f>IF(J6231=[1]人員授權表!$C$85,"Casper李羿勳",IF(J6231=[1]人員授權表!$C$188,"Iring陳俊明",IF(J6231=[1]人員授權表!$C$189,"Brian陳泓霖",VLOOKUP(K6231,[1]人員授權表!D$2:E$249,2,FALSE))))</f>
        <v>Sara王淑玲</v>
      </c>
      <c r="P6231" s="67">
        <f t="shared" si="340"/>
        <v>44827</v>
      </c>
      <c r="Q6231" s="75" t="str">
        <f t="shared" si="342"/>
        <v>週五</v>
      </c>
      <c r="R6231" s="80">
        <v>44833</v>
      </c>
      <c r="S6231" s="85">
        <v>44833</v>
      </c>
      <c r="AA6231" s="1"/>
    </row>
    <row r="6232" spans="2:27">
      <c r="B6232" s="66">
        <v>44819</v>
      </c>
      <c r="D6232" s="68" t="s">
        <v>50</v>
      </c>
      <c r="E6232" s="70" t="s">
        <v>51</v>
      </c>
      <c r="F6232" s="31" t="s">
        <v>2517</v>
      </c>
      <c r="G6232" s="67">
        <v>44818</v>
      </c>
      <c r="H6232" s="67">
        <v>44832</v>
      </c>
      <c r="I6232" s="71">
        <f t="shared" si="341"/>
        <v>14</v>
      </c>
      <c r="J6232" s="72" t="s">
        <v>1856</v>
      </c>
      <c r="K6232" s="72" t="s">
        <v>1051</v>
      </c>
      <c r="L6232" s="73">
        <v>1</v>
      </c>
      <c r="M6232" s="73" t="s">
        <v>2222</v>
      </c>
      <c r="N6232" s="68" t="str">
        <f>VLOOKUP(K6232,[1]人員授權表!D$3:G$249,4,0)</f>
        <v>有機</v>
      </c>
      <c r="O6232" s="70" t="str">
        <f>IF(J6232=[1]人員授權表!$C$85,"Casper李羿勳",IF(J6232=[1]人員授權表!$C$188,"Iring陳俊明",IF(J6232=[1]人員授權表!$C$189,"Brian陳泓霖",VLOOKUP(K6232,[1]人員授權表!D$2:E$249,2,FALSE))))</f>
        <v>Sara王淑玲</v>
      </c>
      <c r="P6232" s="67">
        <f t="shared" si="340"/>
        <v>44827</v>
      </c>
      <c r="Q6232" s="75" t="str">
        <f t="shared" si="342"/>
        <v>週五</v>
      </c>
      <c r="R6232" s="80">
        <v>44833</v>
      </c>
      <c r="S6232" s="85">
        <v>44833</v>
      </c>
      <c r="AA6232" s="1"/>
    </row>
    <row r="6233" spans="2:27">
      <c r="B6233" s="66">
        <v>44819</v>
      </c>
      <c r="D6233" s="68" t="s">
        <v>50</v>
      </c>
      <c r="E6233" s="70" t="s">
        <v>51</v>
      </c>
      <c r="F6233" s="31" t="s">
        <v>2517</v>
      </c>
      <c r="G6233" s="67">
        <v>44818</v>
      </c>
      <c r="H6233" s="67">
        <v>44832</v>
      </c>
      <c r="I6233" s="71">
        <f t="shared" si="341"/>
        <v>14</v>
      </c>
      <c r="J6233" s="72" t="s">
        <v>792</v>
      </c>
      <c r="K6233" s="72" t="s">
        <v>1051</v>
      </c>
      <c r="L6233" s="73">
        <v>1</v>
      </c>
      <c r="M6233" s="73" t="s">
        <v>2222</v>
      </c>
      <c r="N6233" s="68" t="str">
        <f>VLOOKUP(K6233,[1]人員授權表!D$3:G$249,4,0)</f>
        <v>有機</v>
      </c>
      <c r="O6233" s="70" t="str">
        <f>IF(J6233=[1]人員授權表!$C$85,"Casper李羿勳",IF(J6233=[1]人員授權表!$C$188,"Iring陳俊明",IF(J6233=[1]人員授權表!$C$189,"Brian陳泓霖",VLOOKUP(K6233,[1]人員授權表!D$2:E$249,2,FALSE))))</f>
        <v>Sara王淑玲</v>
      </c>
      <c r="P6233" s="67">
        <f t="shared" si="340"/>
        <v>44827</v>
      </c>
      <c r="Q6233" s="75" t="str">
        <f t="shared" si="342"/>
        <v>週五</v>
      </c>
      <c r="R6233" s="80">
        <v>44833</v>
      </c>
      <c r="S6233" s="85">
        <v>44833</v>
      </c>
      <c r="AA6233" s="1"/>
    </row>
    <row r="6234" spans="2:27">
      <c r="B6234" s="66">
        <v>44819</v>
      </c>
      <c r="D6234" s="68" t="s">
        <v>50</v>
      </c>
      <c r="E6234" s="70" t="s">
        <v>51</v>
      </c>
      <c r="F6234" s="31" t="s">
        <v>2517</v>
      </c>
      <c r="G6234" s="67">
        <v>44818</v>
      </c>
      <c r="H6234" s="67">
        <v>44832</v>
      </c>
      <c r="I6234" s="71">
        <f t="shared" si="341"/>
        <v>14</v>
      </c>
      <c r="J6234" s="72" t="s">
        <v>2493</v>
      </c>
      <c r="K6234" s="72" t="s">
        <v>1051</v>
      </c>
      <c r="L6234" s="73">
        <v>1</v>
      </c>
      <c r="M6234" s="73" t="s">
        <v>2222</v>
      </c>
      <c r="N6234" s="68" t="str">
        <f>VLOOKUP(K6234,[1]人員授權表!D$3:G$249,4,0)</f>
        <v>有機</v>
      </c>
      <c r="O6234" s="70" t="str">
        <f>IF(J6234=[1]人員授權表!$C$85,"Casper李羿勳",IF(J6234=[1]人員授權表!$C$188,"Iring陳俊明",IF(J6234=[1]人員授權表!$C$189,"Brian陳泓霖",VLOOKUP(K6234,[1]人員授權表!D$2:E$249,2,FALSE))))</f>
        <v>Sara王淑玲</v>
      </c>
      <c r="P6234" s="67">
        <f t="shared" si="340"/>
        <v>44827</v>
      </c>
      <c r="Q6234" s="75" t="str">
        <f t="shared" si="342"/>
        <v>週五</v>
      </c>
      <c r="R6234" s="80">
        <v>44833</v>
      </c>
      <c r="S6234" s="85">
        <v>44833</v>
      </c>
      <c r="AA6234" s="1"/>
    </row>
    <row r="6235" spans="2:27">
      <c r="B6235" s="66">
        <v>44819</v>
      </c>
      <c r="D6235" s="68" t="s">
        <v>50</v>
      </c>
      <c r="E6235" s="70" t="s">
        <v>51</v>
      </c>
      <c r="F6235" s="31" t="s">
        <v>2517</v>
      </c>
      <c r="G6235" s="67">
        <v>44818</v>
      </c>
      <c r="H6235" s="67">
        <v>44832</v>
      </c>
      <c r="I6235" s="71">
        <f t="shared" si="341"/>
        <v>14</v>
      </c>
      <c r="J6235" s="72" t="s">
        <v>2494</v>
      </c>
      <c r="K6235" s="72" t="s">
        <v>1051</v>
      </c>
      <c r="L6235" s="73">
        <v>1</v>
      </c>
      <c r="M6235" s="73" t="s">
        <v>2222</v>
      </c>
      <c r="N6235" s="68" t="str">
        <f>VLOOKUP(K6235,[1]人員授權表!D$3:G$249,4,0)</f>
        <v>有機</v>
      </c>
      <c r="O6235" s="70" t="str">
        <f>IF(J6235=[1]人員授權表!$C$85,"Casper李羿勳",IF(J6235=[1]人員授權表!$C$188,"Iring陳俊明",IF(J6235=[1]人員授權表!$C$189,"Brian陳泓霖",VLOOKUP(K6235,[1]人員授權表!D$2:E$249,2,FALSE))))</f>
        <v>Sara王淑玲</v>
      </c>
      <c r="P6235" s="67">
        <f t="shared" si="340"/>
        <v>44827</v>
      </c>
      <c r="Q6235" s="75" t="str">
        <f t="shared" si="342"/>
        <v>週五</v>
      </c>
      <c r="R6235" s="80">
        <v>44833</v>
      </c>
      <c r="S6235" s="85">
        <v>44833</v>
      </c>
      <c r="AA6235" s="1"/>
    </row>
    <row r="6236" spans="2:27">
      <c r="B6236" s="66">
        <v>44819</v>
      </c>
      <c r="D6236" s="68" t="s">
        <v>50</v>
      </c>
      <c r="E6236" s="70" t="s">
        <v>51</v>
      </c>
      <c r="F6236" s="31" t="s">
        <v>2517</v>
      </c>
      <c r="G6236" s="67">
        <v>44818</v>
      </c>
      <c r="H6236" s="67">
        <v>44832</v>
      </c>
      <c r="I6236" s="71">
        <f t="shared" si="341"/>
        <v>14</v>
      </c>
      <c r="J6236" s="72" t="s">
        <v>367</v>
      </c>
      <c r="K6236" s="72" t="s">
        <v>1051</v>
      </c>
      <c r="L6236" s="73">
        <v>1</v>
      </c>
      <c r="M6236" s="73" t="s">
        <v>2222</v>
      </c>
      <c r="N6236" s="68" t="str">
        <f>VLOOKUP(K6236,[1]人員授權表!D$3:G$249,4,0)</f>
        <v>有機</v>
      </c>
      <c r="O6236" s="70" t="str">
        <f>IF(J6236=[1]人員授權表!$C$85,"Casper李羿勳",IF(J6236=[1]人員授權表!$C$188,"Iring陳俊明",IF(J6236=[1]人員授權表!$C$189,"Brian陳泓霖",VLOOKUP(K6236,[1]人員授權表!D$2:E$249,2,FALSE))))</f>
        <v>Sara王淑玲</v>
      </c>
      <c r="P6236" s="67">
        <f t="shared" si="340"/>
        <v>44827</v>
      </c>
      <c r="Q6236" s="75" t="str">
        <f t="shared" si="342"/>
        <v>週五</v>
      </c>
      <c r="R6236" s="80">
        <v>44833</v>
      </c>
      <c r="S6236" s="85">
        <v>44833</v>
      </c>
      <c r="AA6236" s="1"/>
    </row>
    <row r="6237" spans="2:27">
      <c r="B6237" s="66">
        <v>44819</v>
      </c>
      <c r="D6237" s="68" t="s">
        <v>50</v>
      </c>
      <c r="E6237" s="70" t="s">
        <v>51</v>
      </c>
      <c r="F6237" s="31" t="s">
        <v>2517</v>
      </c>
      <c r="G6237" s="67">
        <v>44818</v>
      </c>
      <c r="H6237" s="67">
        <v>44832</v>
      </c>
      <c r="I6237" s="71">
        <f t="shared" si="341"/>
        <v>14</v>
      </c>
      <c r="J6237" s="72" t="s">
        <v>469</v>
      </c>
      <c r="K6237" s="72" t="s">
        <v>1051</v>
      </c>
      <c r="L6237" s="73">
        <v>1</v>
      </c>
      <c r="M6237" s="73" t="s">
        <v>2222</v>
      </c>
      <c r="N6237" s="68" t="str">
        <f>VLOOKUP(K6237,[1]人員授權表!D$3:G$249,4,0)</f>
        <v>有機</v>
      </c>
      <c r="O6237" s="70" t="str">
        <f>IF(J6237=[1]人員授權表!$C$85,"Casper李羿勳",IF(J6237=[1]人員授權表!$C$188,"Iring陳俊明",IF(J6237=[1]人員授權表!$C$189,"Brian陳泓霖",VLOOKUP(K6237,[1]人員授權表!D$2:E$249,2,FALSE))))</f>
        <v>Sara王淑玲</v>
      </c>
      <c r="P6237" s="67">
        <f t="shared" si="340"/>
        <v>44827</v>
      </c>
      <c r="Q6237" s="75" t="str">
        <f t="shared" si="342"/>
        <v>週五</v>
      </c>
      <c r="R6237" s="80">
        <v>44833</v>
      </c>
      <c r="S6237" s="85">
        <v>44833</v>
      </c>
      <c r="AA6237" s="1"/>
    </row>
    <row r="6238" spans="2:27">
      <c r="B6238" s="66">
        <v>44757</v>
      </c>
      <c r="D6238" s="68" t="s">
        <v>50</v>
      </c>
      <c r="E6238" s="70" t="s">
        <v>51</v>
      </c>
      <c r="F6238" s="70" t="s">
        <v>2518</v>
      </c>
      <c r="G6238" s="67">
        <v>44819</v>
      </c>
      <c r="H6238" s="67">
        <v>44833</v>
      </c>
      <c r="I6238" s="71">
        <f t="shared" si="341"/>
        <v>14</v>
      </c>
      <c r="J6238" s="72" t="s">
        <v>77</v>
      </c>
      <c r="K6238" s="72" t="s">
        <v>854</v>
      </c>
      <c r="L6238" s="73">
        <v>4</v>
      </c>
      <c r="M6238" s="73" t="s">
        <v>79</v>
      </c>
      <c r="N6238" s="68" t="str">
        <f>VLOOKUP(K6238,[1]人員授權表!D$3:G$249,4,0)</f>
        <v>無機</v>
      </c>
      <c r="O6238" s="70" t="str">
        <f>IF(J6238=[1]人員授權表!$C$85,"Casper李羿勳",IF(J6238=[1]人員授權表!$C$188,"Iring陳俊明",IF(J6238=[1]人員授權表!$C$189,"Brian陳泓霖",VLOOKUP(K6238,[1]人員授權表!D$2:E$249,2,FALSE))))</f>
        <v>Ken張智凱</v>
      </c>
      <c r="P6238" s="67">
        <f>H6238-2</f>
        <v>44831</v>
      </c>
      <c r="Q6238" s="75" t="str">
        <f t="shared" si="342"/>
        <v>週二</v>
      </c>
      <c r="R6238" s="80">
        <v>44825</v>
      </c>
      <c r="AA6238" s="1"/>
    </row>
    <row r="6239" spans="2:27">
      <c r="B6239" s="66">
        <v>44825</v>
      </c>
      <c r="D6239" s="68" t="s">
        <v>50</v>
      </c>
      <c r="E6239" s="70" t="s">
        <v>1418</v>
      </c>
      <c r="F6239" s="4" t="s">
        <v>2378</v>
      </c>
      <c r="G6239" s="67">
        <v>44819</v>
      </c>
      <c r="H6239" s="67">
        <v>44833</v>
      </c>
      <c r="I6239" s="71">
        <f t="shared" si="341"/>
        <v>14</v>
      </c>
      <c r="J6239" s="72" t="s">
        <v>133</v>
      </c>
      <c r="K6239" s="72" t="s">
        <v>134</v>
      </c>
      <c r="L6239" s="73">
        <v>1</v>
      </c>
      <c r="M6239" s="73" t="s">
        <v>108</v>
      </c>
      <c r="N6239" s="68" t="str">
        <f>VLOOKUP(K6239,[1]人員授權表!D$3:G$249,4,0)</f>
        <v>無機</v>
      </c>
      <c r="O6239" s="70" t="str">
        <f>IF(J6239=[1]人員授權表!$C$85,"Casper李羿勳",IF(J6239=[1]人員授權表!$C$188,"Iring陳俊明",IF(J6239=[1]人員授權表!$C$189,"Brian陳泓霖",VLOOKUP(K6239,[1]人員授權表!D$2:E$249,2,FALSE))))</f>
        <v>Brian陳泓霖</v>
      </c>
      <c r="P6239" s="67">
        <f>H6239-2</f>
        <v>44831</v>
      </c>
      <c r="Q6239" s="75" t="str">
        <f t="shared" si="342"/>
        <v>週二</v>
      </c>
      <c r="R6239" s="80">
        <v>44827</v>
      </c>
      <c r="AA6239" s="1"/>
    </row>
    <row r="6240" spans="2:27">
      <c r="B6240" s="66">
        <v>44827</v>
      </c>
      <c r="D6240" s="68" t="s">
        <v>50</v>
      </c>
      <c r="E6240" s="70" t="s">
        <v>1418</v>
      </c>
      <c r="F6240" s="4" t="s">
        <v>2519</v>
      </c>
      <c r="G6240" s="67">
        <v>44826</v>
      </c>
      <c r="H6240" s="67">
        <v>44833</v>
      </c>
      <c r="I6240" s="71">
        <f t="shared" si="341"/>
        <v>7</v>
      </c>
      <c r="J6240" s="72" t="s">
        <v>102</v>
      </c>
      <c r="K6240" s="72" t="s">
        <v>103</v>
      </c>
      <c r="L6240" s="73">
        <v>1</v>
      </c>
      <c r="M6240" s="73" t="s">
        <v>108</v>
      </c>
      <c r="N6240" s="68" t="str">
        <f>VLOOKUP(K6240,[1]人員授權表!D$3:G$249,4,0)</f>
        <v>無機</v>
      </c>
      <c r="O6240" s="70" t="s">
        <v>99</v>
      </c>
      <c r="P6240" s="67">
        <f>H6240-1</f>
        <v>44832</v>
      </c>
      <c r="Q6240" s="75" t="str">
        <f t="shared" si="342"/>
        <v>週三</v>
      </c>
      <c r="R6240" s="80">
        <v>44832</v>
      </c>
      <c r="AA6240" s="1"/>
    </row>
    <row r="6241" spans="2:28">
      <c r="B6241" s="66">
        <v>44791</v>
      </c>
      <c r="D6241" s="68" t="s">
        <v>50</v>
      </c>
      <c r="E6241" s="70" t="s">
        <v>82</v>
      </c>
      <c r="F6241" s="70" t="s">
        <v>2520</v>
      </c>
      <c r="G6241" s="67">
        <v>44819</v>
      </c>
      <c r="H6241" s="67">
        <v>44833</v>
      </c>
      <c r="I6241" s="71">
        <f t="shared" si="341"/>
        <v>14</v>
      </c>
      <c r="J6241" s="72" t="s">
        <v>139</v>
      </c>
      <c r="K6241" s="72" t="s">
        <v>140</v>
      </c>
      <c r="L6241" s="73">
        <v>3</v>
      </c>
      <c r="M6241" s="73" t="s">
        <v>324</v>
      </c>
      <c r="N6241" s="68" t="str">
        <f>VLOOKUP(K6241,[1]人員授權表!D$3:G$249,4,0)</f>
        <v>無機</v>
      </c>
      <c r="O6241" s="70" t="str">
        <f>IF(J6241=[1]人員授權表!$C$85,"Casper李羿勳",IF(J6241=[1]人員授權表!$C$188,"Iring陳俊明",IF(J6241=[1]人員授權表!$C$189,"Brian陳泓霖",VLOOKUP(K6241,[1]人員授權表!D$2:E$249,2,FALSE))))</f>
        <v>Brian陳泓霖</v>
      </c>
      <c r="P6241" s="67">
        <f t="shared" ref="P6241:P6304" si="343">H6241-2</f>
        <v>44831</v>
      </c>
      <c r="Q6241" s="75" t="str">
        <f t="shared" si="342"/>
        <v>週二</v>
      </c>
      <c r="R6241" s="80">
        <v>44826</v>
      </c>
      <c r="AA6241" s="1"/>
    </row>
    <row r="6242" spans="2:28">
      <c r="B6242" s="66">
        <v>44791</v>
      </c>
      <c r="D6242" s="68" t="s">
        <v>50</v>
      </c>
      <c r="E6242" s="70" t="s">
        <v>82</v>
      </c>
      <c r="F6242" s="70" t="s">
        <v>2520</v>
      </c>
      <c r="G6242" s="67">
        <v>44819</v>
      </c>
      <c r="H6242" s="67">
        <v>44833</v>
      </c>
      <c r="I6242" s="71">
        <f t="shared" si="341"/>
        <v>14</v>
      </c>
      <c r="J6242" s="72" t="s">
        <v>198</v>
      </c>
      <c r="K6242" s="72" t="s">
        <v>199</v>
      </c>
      <c r="L6242" s="73">
        <v>3</v>
      </c>
      <c r="M6242" s="73" t="s">
        <v>324</v>
      </c>
      <c r="N6242" s="68" t="str">
        <f>VLOOKUP(K6242,[1]人員授權表!D$3:G$249,4,0)</f>
        <v>無機</v>
      </c>
      <c r="O6242" s="70" t="str">
        <f>IF(J6242=[1]人員授權表!$C$85,"Casper李羿勳",IF(J6242=[1]人員授權表!$C$188,"Iring陳俊明",IF(J6242=[1]人員授權表!$C$189,"Brian陳泓霖",VLOOKUP(K6242,[1]人員授權表!D$2:E$249,2,FALSE))))</f>
        <v>Vicky游崴涵</v>
      </c>
      <c r="P6242" s="67">
        <f t="shared" si="343"/>
        <v>44831</v>
      </c>
      <c r="Q6242" s="75" t="str">
        <f t="shared" si="342"/>
        <v>週二</v>
      </c>
      <c r="R6242" s="80">
        <v>44825</v>
      </c>
      <c r="AA6242" s="1"/>
    </row>
    <row r="6243" spans="2:28">
      <c r="B6243" s="66">
        <v>44791</v>
      </c>
      <c r="D6243" s="68" t="s">
        <v>50</v>
      </c>
      <c r="E6243" s="70" t="s">
        <v>82</v>
      </c>
      <c r="F6243" s="70" t="s">
        <v>2520</v>
      </c>
      <c r="G6243" s="67">
        <v>44819</v>
      </c>
      <c r="H6243" s="67">
        <v>44833</v>
      </c>
      <c r="I6243" s="71">
        <f t="shared" si="341"/>
        <v>14</v>
      </c>
      <c r="J6243" s="72" t="s">
        <v>334</v>
      </c>
      <c r="K6243" s="72" t="s">
        <v>144</v>
      </c>
      <c r="L6243" s="73">
        <v>3</v>
      </c>
      <c r="M6243" s="73" t="s">
        <v>324</v>
      </c>
      <c r="N6243" s="68" t="str">
        <f>VLOOKUP(K6243,[1]人員授權表!D$3:G$249,4,0)</f>
        <v>有機</v>
      </c>
      <c r="O6243" s="70" t="str">
        <f>IF(J6243=[1]人員授權表!$C$85,"Casper李羿勳",IF(J6243=[1]人員授權表!$C$188,"Iring陳俊明",IF(J6243=[1]人員授權表!$C$189,"Brian陳泓霖",VLOOKUP(K6243,[1]人員授權表!D$2:E$249,2,FALSE))))</f>
        <v>Lucy黃詩婷</v>
      </c>
      <c r="P6243" s="67">
        <f t="shared" si="343"/>
        <v>44831</v>
      </c>
      <c r="Q6243" s="75" t="str">
        <f t="shared" si="342"/>
        <v>週二</v>
      </c>
      <c r="R6243" s="80">
        <v>44831</v>
      </c>
      <c r="AA6243" s="1"/>
    </row>
    <row r="6244" spans="2:28">
      <c r="B6244" s="66">
        <v>44791</v>
      </c>
      <c r="D6244" s="68" t="s">
        <v>50</v>
      </c>
      <c r="E6244" s="70" t="s">
        <v>82</v>
      </c>
      <c r="F6244" s="70" t="s">
        <v>2520</v>
      </c>
      <c r="G6244" s="67">
        <v>44819</v>
      </c>
      <c r="H6244" s="67">
        <v>44833</v>
      </c>
      <c r="I6244" s="71">
        <f t="shared" si="341"/>
        <v>14</v>
      </c>
      <c r="J6244" s="72" t="s">
        <v>2078</v>
      </c>
      <c r="K6244" s="72" t="s">
        <v>146</v>
      </c>
      <c r="L6244" s="73">
        <v>3</v>
      </c>
      <c r="M6244" s="73" t="s">
        <v>324</v>
      </c>
      <c r="N6244" s="68" t="str">
        <f>VLOOKUP(K6244,[1]人員授權表!D$3:G$249,4,0)</f>
        <v>無機</v>
      </c>
      <c r="O6244" s="70" t="str">
        <f>IF(J6244=[1]人員授權表!$C$85,"Casper李羿勳",IF(J6244=[1]人員授權表!$C$188,"Iring陳俊明",IF(J6244=[1]人員授權表!$C$189,"Brian陳泓霖",VLOOKUP(K6244,[1]人員授權表!D$2:E$249,2,FALSE))))</f>
        <v>Jack劉念忻</v>
      </c>
      <c r="P6244" s="67">
        <f t="shared" si="343"/>
        <v>44831</v>
      </c>
      <c r="Q6244" s="75" t="str">
        <f t="shared" si="342"/>
        <v>週二</v>
      </c>
      <c r="R6244" s="80">
        <v>44832</v>
      </c>
      <c r="S6244" s="85">
        <v>44832</v>
      </c>
      <c r="T6244" s="70">
        <v>1</v>
      </c>
      <c r="AA6244" s="1"/>
    </row>
    <row r="6245" spans="2:28">
      <c r="B6245" s="66">
        <v>44791</v>
      </c>
      <c r="D6245" s="68" t="s">
        <v>50</v>
      </c>
      <c r="E6245" s="70" t="s">
        <v>82</v>
      </c>
      <c r="F6245" s="70" t="s">
        <v>2520</v>
      </c>
      <c r="G6245" s="67">
        <v>44819</v>
      </c>
      <c r="H6245" s="67">
        <v>44833</v>
      </c>
      <c r="I6245" s="71">
        <f t="shared" si="341"/>
        <v>14</v>
      </c>
      <c r="J6245" s="72" t="s">
        <v>634</v>
      </c>
      <c r="K6245" s="72" t="s">
        <v>142</v>
      </c>
      <c r="L6245" s="73">
        <v>3</v>
      </c>
      <c r="M6245" s="73" t="s">
        <v>324</v>
      </c>
      <c r="N6245" s="68" t="str">
        <f>VLOOKUP(K6245,[1]人員授權表!D$3:G$249,4,0)</f>
        <v>無機</v>
      </c>
      <c r="O6245" s="70" t="str">
        <f>IF(J6245=[1]人員授權表!$C$85,"Casper李羿勳",IF(J6245=[1]人員授權表!$C$188,"Iring陳俊明",IF(J6245=[1]人員授權表!$C$189,"Brian陳泓霖",VLOOKUP(K6245,[1]人員授權表!D$2:E$249,2,FALSE))))</f>
        <v>Dennis陳汶宏</v>
      </c>
      <c r="P6245" s="67">
        <f t="shared" si="343"/>
        <v>44831</v>
      </c>
      <c r="Q6245" s="75" t="str">
        <f t="shared" si="342"/>
        <v>週二</v>
      </c>
      <c r="R6245" s="80">
        <v>44827</v>
      </c>
      <c r="AA6245" s="1"/>
    </row>
    <row r="6246" spans="2:28">
      <c r="B6246" s="66">
        <v>44791</v>
      </c>
      <c r="D6246" s="68" t="s">
        <v>50</v>
      </c>
      <c r="E6246" s="70" t="s">
        <v>82</v>
      </c>
      <c r="F6246" s="70" t="s">
        <v>2520</v>
      </c>
      <c r="G6246" s="67">
        <v>44819</v>
      </c>
      <c r="H6246" s="67">
        <v>44833</v>
      </c>
      <c r="I6246" s="71">
        <f t="shared" si="341"/>
        <v>14</v>
      </c>
      <c r="J6246" s="72" t="s">
        <v>633</v>
      </c>
      <c r="K6246" s="72" t="s">
        <v>179</v>
      </c>
      <c r="L6246" s="73">
        <v>3</v>
      </c>
      <c r="M6246" s="73" t="s">
        <v>324</v>
      </c>
      <c r="N6246" s="68" t="str">
        <f>VLOOKUP(K6246,[1]人員授權表!D$3:G$249,4,0)</f>
        <v>無機</v>
      </c>
      <c r="O6246" s="70" t="str">
        <f>IF(J6246=[1]人員授權表!$C$85,"Casper李羿勳",IF(J6246=[1]人員授權表!$C$188,"Iring陳俊明",IF(J6246=[1]人員授權表!$C$189,"Brian陳泓霖",VLOOKUP(K6246,[1]人員授權表!D$2:E$249,2,FALSE))))</f>
        <v>Dennis陳汶宏</v>
      </c>
      <c r="P6246" s="67">
        <f t="shared" si="343"/>
        <v>44831</v>
      </c>
      <c r="Q6246" s="75" t="str">
        <f t="shared" si="342"/>
        <v>週二</v>
      </c>
      <c r="R6246" s="80">
        <v>44828</v>
      </c>
      <c r="AA6246" s="1"/>
    </row>
    <row r="6247" spans="2:28">
      <c r="B6247" s="66">
        <v>44791</v>
      </c>
      <c r="D6247" s="68" t="s">
        <v>50</v>
      </c>
      <c r="E6247" s="70" t="s">
        <v>82</v>
      </c>
      <c r="F6247" s="70" t="s">
        <v>2520</v>
      </c>
      <c r="G6247" s="67">
        <v>44819</v>
      </c>
      <c r="H6247" s="67">
        <v>44833</v>
      </c>
      <c r="I6247" s="71">
        <f t="shared" si="341"/>
        <v>14</v>
      </c>
      <c r="J6247" s="72" t="s">
        <v>137</v>
      </c>
      <c r="K6247" s="72" t="s">
        <v>138</v>
      </c>
      <c r="L6247" s="73">
        <v>3</v>
      </c>
      <c r="M6247" s="73" t="s">
        <v>324</v>
      </c>
      <c r="N6247" s="68" t="str">
        <f>VLOOKUP(K6247,[1]人員授權表!D$3:G$249,4,0)</f>
        <v>無機</v>
      </c>
      <c r="O6247" s="70" t="str">
        <f>IF(J6247=[1]人員授權表!$C$85,"Casper李羿勳",IF(J6247=[1]人員授權表!$C$188,"Iring陳俊明",IF(J6247=[1]人員授權表!$C$189,"Brian陳泓霖",VLOOKUP(K6247,[1]人員授權表!D$2:E$249,2,FALSE))))</f>
        <v>Jack劉念忻</v>
      </c>
      <c r="P6247" s="67">
        <f t="shared" si="343"/>
        <v>44831</v>
      </c>
      <c r="Q6247" s="75" t="str">
        <f t="shared" si="342"/>
        <v>週二</v>
      </c>
      <c r="R6247" s="80">
        <v>44831</v>
      </c>
      <c r="AA6247" s="1"/>
    </row>
    <row r="6248" spans="2:28">
      <c r="B6248" s="66">
        <v>44736</v>
      </c>
      <c r="C6248" s="67">
        <v>44824</v>
      </c>
      <c r="D6248" s="68" t="s">
        <v>50</v>
      </c>
      <c r="E6248" s="70" t="s">
        <v>82</v>
      </c>
      <c r="F6248" s="70" t="s">
        <v>2521</v>
      </c>
      <c r="G6248" s="101">
        <v>44819</v>
      </c>
      <c r="H6248" s="101">
        <v>44833</v>
      </c>
      <c r="I6248" s="71">
        <f t="shared" si="341"/>
        <v>14</v>
      </c>
      <c r="J6248" s="72" t="s">
        <v>139</v>
      </c>
      <c r="K6248" s="72" t="s">
        <v>140</v>
      </c>
      <c r="L6248" s="73">
        <v>2</v>
      </c>
      <c r="M6248" s="73" t="s">
        <v>268</v>
      </c>
      <c r="N6248" s="68" t="str">
        <f>VLOOKUP(K6248,[1]人員授權表!D$3:G$249,4,0)</f>
        <v>無機</v>
      </c>
      <c r="O6248" s="70" t="str">
        <f>IF(J6248=[1]人員授權表!$C$85,"Casper李羿勳",IF(J6248=[1]人員授權表!$C$188,"Iring陳俊明",IF(J6248=[1]人員授權表!$C$189,"Brian陳泓霖",VLOOKUP(K6248,[1]人員授權表!D$2:E$249,2,FALSE))))</f>
        <v>Brian陳泓霖</v>
      </c>
      <c r="P6248" s="67">
        <f t="shared" si="343"/>
        <v>44831</v>
      </c>
      <c r="Q6248" s="75" t="str">
        <f t="shared" si="342"/>
        <v>週二</v>
      </c>
      <c r="R6248" s="80">
        <v>44826</v>
      </c>
      <c r="Z6248" s="79" t="s">
        <v>2522</v>
      </c>
      <c r="AA6248" s="102">
        <v>9</v>
      </c>
      <c r="AB6248" s="123" t="s">
        <v>2523</v>
      </c>
    </row>
    <row r="6249" spans="2:28">
      <c r="B6249" s="66">
        <v>44736</v>
      </c>
      <c r="C6249" s="67">
        <v>44824</v>
      </c>
      <c r="D6249" s="68" t="s">
        <v>50</v>
      </c>
      <c r="E6249" s="70" t="s">
        <v>82</v>
      </c>
      <c r="F6249" s="70" t="s">
        <v>2521</v>
      </c>
      <c r="G6249" s="101">
        <v>44819</v>
      </c>
      <c r="H6249" s="101">
        <v>44833</v>
      </c>
      <c r="I6249" s="71">
        <f t="shared" si="341"/>
        <v>14</v>
      </c>
      <c r="J6249" s="72" t="s">
        <v>125</v>
      </c>
      <c r="K6249" s="72" t="s">
        <v>144</v>
      </c>
      <c r="L6249" s="73">
        <v>2</v>
      </c>
      <c r="M6249" s="73" t="s">
        <v>268</v>
      </c>
      <c r="N6249" s="68" t="str">
        <f>VLOOKUP(K6249,[1]人員授權表!D$3:G$249,4,0)</f>
        <v>有機</v>
      </c>
      <c r="O6249" s="70" t="str">
        <f>VLOOKUP(K6249,[1]人員授權表!D$2:E$249,2,FALSE)</f>
        <v>Lucy黃詩婷</v>
      </c>
      <c r="P6249" s="67">
        <f t="shared" si="343"/>
        <v>44831</v>
      </c>
      <c r="Q6249" s="75" t="str">
        <f t="shared" si="342"/>
        <v>週二</v>
      </c>
      <c r="R6249" s="80">
        <v>44831</v>
      </c>
      <c r="Z6249" s="79" t="s">
        <v>2522</v>
      </c>
      <c r="AA6249" s="102">
        <v>9</v>
      </c>
      <c r="AB6249" s="123" t="s">
        <v>2523</v>
      </c>
    </row>
    <row r="6250" spans="2:28">
      <c r="B6250" s="66">
        <v>44736</v>
      </c>
      <c r="C6250" s="67">
        <v>44824</v>
      </c>
      <c r="D6250" s="68" t="s">
        <v>50</v>
      </c>
      <c r="E6250" s="70" t="s">
        <v>82</v>
      </c>
      <c r="F6250" s="70" t="s">
        <v>2524</v>
      </c>
      <c r="G6250" s="101">
        <v>44819</v>
      </c>
      <c r="H6250" s="101">
        <v>44833</v>
      </c>
      <c r="I6250" s="71">
        <f t="shared" si="341"/>
        <v>14</v>
      </c>
      <c r="J6250" s="72" t="s">
        <v>269</v>
      </c>
      <c r="K6250" s="72" t="s">
        <v>270</v>
      </c>
      <c r="L6250" s="73">
        <v>2</v>
      </c>
      <c r="M6250" s="73" t="s">
        <v>268</v>
      </c>
      <c r="N6250" s="68" t="str">
        <f>VLOOKUP(K6250,[1]人員授權表!D$3:G$249,4,0)</f>
        <v>無機</v>
      </c>
      <c r="O6250" s="70" t="str">
        <f>VLOOKUP(K6250,[1]人員授權表!D$2:E$249,2,FALSE)</f>
        <v>George陳志昇&amp;Vicky游崴涵</v>
      </c>
      <c r="P6250" s="67">
        <f t="shared" si="343"/>
        <v>44831</v>
      </c>
      <c r="Q6250" s="75" t="str">
        <f t="shared" si="342"/>
        <v>週二</v>
      </c>
      <c r="R6250" s="80">
        <v>44831</v>
      </c>
      <c r="Z6250" s="79" t="s">
        <v>2522</v>
      </c>
      <c r="AA6250" s="102">
        <v>9</v>
      </c>
      <c r="AB6250" s="123" t="s">
        <v>2523</v>
      </c>
    </row>
    <row r="6251" spans="2:28">
      <c r="B6251" s="66">
        <v>44736</v>
      </c>
      <c r="C6251" s="67">
        <v>44824</v>
      </c>
      <c r="D6251" s="68" t="s">
        <v>50</v>
      </c>
      <c r="E6251" s="70" t="s">
        <v>82</v>
      </c>
      <c r="F6251" s="70" t="s">
        <v>2524</v>
      </c>
      <c r="G6251" s="101">
        <v>44819</v>
      </c>
      <c r="H6251" s="101">
        <v>44833</v>
      </c>
      <c r="I6251" s="71">
        <f t="shared" si="341"/>
        <v>14</v>
      </c>
      <c r="J6251" s="72" t="s">
        <v>141</v>
      </c>
      <c r="K6251" s="72" t="s">
        <v>142</v>
      </c>
      <c r="L6251" s="73">
        <v>2</v>
      </c>
      <c r="M6251" s="73" t="s">
        <v>268</v>
      </c>
      <c r="N6251" s="68" t="str">
        <f>VLOOKUP(K6251,[1]人員授權表!D$3:G$249,4,0)</f>
        <v>無機</v>
      </c>
      <c r="O6251" s="70" t="str">
        <f>VLOOKUP(K6251,[1]人員授權表!D$2:E$249,2,FALSE)</f>
        <v>Dennis陳汶宏</v>
      </c>
      <c r="P6251" s="67">
        <f t="shared" si="343"/>
        <v>44831</v>
      </c>
      <c r="Q6251" s="75" t="str">
        <f t="shared" si="342"/>
        <v>週二</v>
      </c>
      <c r="R6251" s="80">
        <v>44827</v>
      </c>
      <c r="Z6251" s="79" t="s">
        <v>2522</v>
      </c>
      <c r="AA6251" s="102">
        <v>9</v>
      </c>
      <c r="AB6251" s="123" t="s">
        <v>2523</v>
      </c>
    </row>
    <row r="6252" spans="2:28">
      <c r="B6252" s="66">
        <v>44736</v>
      </c>
      <c r="C6252" s="67">
        <v>44824</v>
      </c>
      <c r="D6252" s="68" t="s">
        <v>50</v>
      </c>
      <c r="E6252" s="70" t="s">
        <v>82</v>
      </c>
      <c r="F6252" s="70" t="s">
        <v>2521</v>
      </c>
      <c r="G6252" s="101">
        <v>44819</v>
      </c>
      <c r="H6252" s="101">
        <v>44833</v>
      </c>
      <c r="I6252" s="71">
        <f t="shared" si="341"/>
        <v>14</v>
      </c>
      <c r="J6252" s="72" t="s">
        <v>153</v>
      </c>
      <c r="K6252" s="72" t="s">
        <v>154</v>
      </c>
      <c r="L6252" s="73">
        <v>2</v>
      </c>
      <c r="M6252" s="73" t="s">
        <v>268</v>
      </c>
      <c r="N6252" s="68" t="str">
        <f>VLOOKUP(K6252,[1]人員授權表!D$3:G$249,4,0)</f>
        <v>無機</v>
      </c>
      <c r="O6252" s="70" t="str">
        <f>VLOOKUP(K6252,[1]人員授權表!D$2:E$249,2,FALSE)</f>
        <v>Ken張智凱</v>
      </c>
      <c r="P6252" s="67">
        <f t="shared" si="343"/>
        <v>44831</v>
      </c>
      <c r="Q6252" s="75" t="str">
        <f t="shared" si="342"/>
        <v>週二</v>
      </c>
      <c r="R6252" s="80">
        <v>44824</v>
      </c>
      <c r="Z6252" s="79" t="s">
        <v>2522</v>
      </c>
      <c r="AA6252" s="102">
        <v>9</v>
      </c>
      <c r="AB6252" s="123" t="s">
        <v>2523</v>
      </c>
    </row>
    <row r="6253" spans="2:28">
      <c r="B6253" s="66">
        <v>44736</v>
      </c>
      <c r="C6253" s="67">
        <v>44824</v>
      </c>
      <c r="D6253" s="68" t="s">
        <v>50</v>
      </c>
      <c r="E6253" s="70" t="s">
        <v>82</v>
      </c>
      <c r="F6253" s="70" t="s">
        <v>2524</v>
      </c>
      <c r="G6253" s="101">
        <v>44819</v>
      </c>
      <c r="H6253" s="101">
        <v>44833</v>
      </c>
      <c r="I6253" s="71">
        <f t="shared" si="341"/>
        <v>14</v>
      </c>
      <c r="J6253" s="72" t="s">
        <v>164</v>
      </c>
      <c r="K6253" s="72" t="s">
        <v>146</v>
      </c>
      <c r="L6253" s="73">
        <v>2</v>
      </c>
      <c r="M6253" s="73" t="s">
        <v>268</v>
      </c>
      <c r="N6253" s="68" t="str">
        <f>VLOOKUP(K6253,[1]人員授權表!D$3:G$249,4,0)</f>
        <v>無機</v>
      </c>
      <c r="O6253" s="70" t="str">
        <f>VLOOKUP(K6253,[1]人員授權表!D$2:E$249,2,FALSE)</f>
        <v>Jack劉念忻</v>
      </c>
      <c r="P6253" s="67">
        <f t="shared" si="343"/>
        <v>44831</v>
      </c>
      <c r="Q6253" s="75" t="str">
        <f t="shared" si="342"/>
        <v>週二</v>
      </c>
      <c r="R6253" s="80">
        <v>44832</v>
      </c>
      <c r="S6253" s="85">
        <v>44832</v>
      </c>
      <c r="T6253" s="70">
        <v>1</v>
      </c>
      <c r="Z6253" s="79" t="s">
        <v>2522</v>
      </c>
      <c r="AA6253" s="102">
        <v>9</v>
      </c>
      <c r="AB6253" s="123" t="s">
        <v>2523</v>
      </c>
    </row>
    <row r="6254" spans="2:28">
      <c r="B6254" s="66">
        <v>44736</v>
      </c>
      <c r="C6254" s="67">
        <v>44824</v>
      </c>
      <c r="D6254" s="68" t="s">
        <v>50</v>
      </c>
      <c r="E6254" s="70" t="s">
        <v>82</v>
      </c>
      <c r="F6254" s="70" t="s">
        <v>2524</v>
      </c>
      <c r="G6254" s="101">
        <v>44819</v>
      </c>
      <c r="H6254" s="101">
        <v>44833</v>
      </c>
      <c r="I6254" s="71">
        <f t="shared" si="341"/>
        <v>14</v>
      </c>
      <c r="J6254" s="72" t="s">
        <v>148</v>
      </c>
      <c r="K6254" s="72" t="s">
        <v>149</v>
      </c>
      <c r="L6254" s="73">
        <v>2</v>
      </c>
      <c r="M6254" s="73" t="s">
        <v>268</v>
      </c>
      <c r="N6254" s="68" t="str">
        <f>VLOOKUP(K6254,[1]人員授權表!D$3:G$249,4,0)</f>
        <v>無機</v>
      </c>
      <c r="O6254" s="70" t="str">
        <f>VLOOKUP(K6254,[1]人員授權表!D$2:E$249,2,FALSE)</f>
        <v>Vicky游崴涵</v>
      </c>
      <c r="P6254" s="67">
        <f t="shared" si="343"/>
        <v>44831</v>
      </c>
      <c r="Q6254" s="75" t="str">
        <f t="shared" si="342"/>
        <v>週二</v>
      </c>
      <c r="R6254" s="80">
        <v>44825</v>
      </c>
      <c r="Z6254" s="79" t="s">
        <v>2522</v>
      </c>
      <c r="AA6254" s="102">
        <v>9</v>
      </c>
      <c r="AB6254" s="123" t="s">
        <v>2523</v>
      </c>
    </row>
    <row r="6255" spans="2:28">
      <c r="B6255" s="66">
        <v>44736</v>
      </c>
      <c r="C6255" s="67">
        <v>44824</v>
      </c>
      <c r="D6255" s="68" t="s">
        <v>50</v>
      </c>
      <c r="E6255" s="70" t="s">
        <v>82</v>
      </c>
      <c r="F6255" s="70" t="s">
        <v>2524</v>
      </c>
      <c r="G6255" s="101">
        <v>44819</v>
      </c>
      <c r="H6255" s="101">
        <v>44833</v>
      </c>
      <c r="I6255" s="71">
        <f t="shared" si="341"/>
        <v>14</v>
      </c>
      <c r="J6255" s="72" t="s">
        <v>137</v>
      </c>
      <c r="K6255" s="72" t="s">
        <v>138</v>
      </c>
      <c r="L6255" s="73">
        <v>2</v>
      </c>
      <c r="M6255" s="73" t="s">
        <v>268</v>
      </c>
      <c r="N6255" s="68" t="str">
        <f>VLOOKUP(K6255,[1]人員授權表!D$3:G$249,4,0)</f>
        <v>無機</v>
      </c>
      <c r="O6255" s="70" t="str">
        <f>VLOOKUP(K6255,[1]人員授權表!D$2:E$249,2,FALSE)</f>
        <v>Jack劉念忻</v>
      </c>
      <c r="P6255" s="67">
        <f t="shared" si="343"/>
        <v>44831</v>
      </c>
      <c r="Q6255" s="75" t="str">
        <f t="shared" si="342"/>
        <v>週二</v>
      </c>
      <c r="R6255" s="80">
        <v>44831</v>
      </c>
      <c r="Z6255" s="79" t="s">
        <v>2522</v>
      </c>
      <c r="AA6255" s="102">
        <v>9</v>
      </c>
      <c r="AB6255" s="123" t="s">
        <v>2523</v>
      </c>
    </row>
    <row r="6256" spans="2:28">
      <c r="B6256" s="66">
        <v>44791</v>
      </c>
      <c r="D6256" s="68" t="s">
        <v>50</v>
      </c>
      <c r="E6256" s="70" t="s">
        <v>82</v>
      </c>
      <c r="F6256" s="70" t="s">
        <v>2525</v>
      </c>
      <c r="G6256" s="67">
        <v>44819</v>
      </c>
      <c r="H6256" s="67">
        <v>44833</v>
      </c>
      <c r="I6256" s="71">
        <f t="shared" si="341"/>
        <v>14</v>
      </c>
      <c r="J6256" s="72" t="s">
        <v>139</v>
      </c>
      <c r="K6256" s="72" t="s">
        <v>140</v>
      </c>
      <c r="L6256" s="73">
        <v>1</v>
      </c>
      <c r="M6256" s="73" t="s">
        <v>268</v>
      </c>
      <c r="N6256" s="68" t="str">
        <f>VLOOKUP(K6256,[1]人員授權表!D$3:G$249,4,0)</f>
        <v>無機</v>
      </c>
      <c r="O6256" s="70" t="str">
        <f>IF(J6256=[1]人員授權表!$C$85,"Casper李羿勳",IF(J6256=[1]人員授權表!$C$188,"Iring陳俊明",IF(J6256=[1]人員授權表!$C$189,"Brian陳泓霖",VLOOKUP(K6256,[1]人員授權表!D$2:E$249,2,FALSE))))</f>
        <v>Brian陳泓霖</v>
      </c>
      <c r="P6256" s="67">
        <f t="shared" si="343"/>
        <v>44831</v>
      </c>
      <c r="Q6256" s="75" t="str">
        <f t="shared" si="342"/>
        <v>週二</v>
      </c>
      <c r="R6256" s="80">
        <v>44826</v>
      </c>
      <c r="AA6256" s="1"/>
    </row>
    <row r="6257" spans="2:27">
      <c r="B6257" s="66">
        <v>44791</v>
      </c>
      <c r="D6257" s="68" t="s">
        <v>50</v>
      </c>
      <c r="E6257" s="70" t="s">
        <v>82</v>
      </c>
      <c r="F6257" s="70" t="s">
        <v>2525</v>
      </c>
      <c r="G6257" s="67">
        <v>44819</v>
      </c>
      <c r="H6257" s="67">
        <v>44833</v>
      </c>
      <c r="I6257" s="71">
        <f t="shared" si="341"/>
        <v>14</v>
      </c>
      <c r="J6257" s="72" t="s">
        <v>137</v>
      </c>
      <c r="K6257" s="72" t="s">
        <v>138</v>
      </c>
      <c r="L6257" s="73">
        <v>1</v>
      </c>
      <c r="M6257" s="73" t="s">
        <v>268</v>
      </c>
      <c r="N6257" s="68" t="str">
        <f>VLOOKUP(K6257,[1]人員授權表!D$3:G$249,4,0)</f>
        <v>無機</v>
      </c>
      <c r="O6257" s="70" t="str">
        <f>IF(J6257=[1]人員授權表!$C$85,"Casper李羿勳",IF(J6257=[1]人員授權表!$C$188,"Iring陳俊明",IF(J6257=[1]人員授權表!$C$189,"Brian陳泓霖",VLOOKUP(K6257,[1]人員授權表!D$2:E$249,2,FALSE))))</f>
        <v>Jack劉念忻</v>
      </c>
      <c r="P6257" s="67">
        <f t="shared" si="343"/>
        <v>44831</v>
      </c>
      <c r="Q6257" s="75" t="str">
        <f t="shared" si="342"/>
        <v>週二</v>
      </c>
      <c r="R6257" s="80">
        <v>44831</v>
      </c>
      <c r="AA6257" s="1"/>
    </row>
    <row r="6258" spans="2:27">
      <c r="B6258" s="66">
        <v>44791</v>
      </c>
      <c r="D6258" s="68" t="s">
        <v>50</v>
      </c>
      <c r="E6258" s="70" t="s">
        <v>82</v>
      </c>
      <c r="F6258" s="70" t="s">
        <v>2526</v>
      </c>
      <c r="G6258" s="67">
        <v>44819</v>
      </c>
      <c r="H6258" s="67">
        <v>44833</v>
      </c>
      <c r="I6258" s="71">
        <f t="shared" si="341"/>
        <v>14</v>
      </c>
      <c r="J6258" s="72" t="s">
        <v>139</v>
      </c>
      <c r="K6258" s="72" t="s">
        <v>140</v>
      </c>
      <c r="L6258" s="73">
        <v>3</v>
      </c>
      <c r="M6258" s="73" t="s">
        <v>324</v>
      </c>
      <c r="N6258" s="68" t="str">
        <f>VLOOKUP(K6258,[1]人員授權表!D$3:G$249,4,0)</f>
        <v>無機</v>
      </c>
      <c r="O6258" s="70" t="str">
        <f>IF(J6258=[1]人員授權表!$C$85,"Casper李羿勳",IF(J6258=[1]人員授權表!$C$188,"Iring陳俊明",IF(J6258=[1]人員授權表!$C$189,"Brian陳泓霖",VLOOKUP(K6258,[1]人員授權表!D$2:E$249,2,FALSE))))</f>
        <v>Brian陳泓霖</v>
      </c>
      <c r="P6258" s="67">
        <f t="shared" si="343"/>
        <v>44831</v>
      </c>
      <c r="Q6258" s="75" t="str">
        <f t="shared" si="342"/>
        <v>週二</v>
      </c>
      <c r="R6258" s="80">
        <v>44826</v>
      </c>
      <c r="AA6258" s="1"/>
    </row>
    <row r="6259" spans="2:27">
      <c r="B6259" s="66">
        <v>44791</v>
      </c>
      <c r="D6259" s="68" t="s">
        <v>50</v>
      </c>
      <c r="E6259" s="70" t="s">
        <v>82</v>
      </c>
      <c r="F6259" s="70" t="s">
        <v>2526</v>
      </c>
      <c r="G6259" s="67">
        <v>44819</v>
      </c>
      <c r="H6259" s="67">
        <v>44833</v>
      </c>
      <c r="I6259" s="71">
        <f t="shared" si="341"/>
        <v>14</v>
      </c>
      <c r="J6259" s="72" t="s">
        <v>125</v>
      </c>
      <c r="K6259" s="72" t="s">
        <v>144</v>
      </c>
      <c r="L6259" s="73">
        <v>3</v>
      </c>
      <c r="M6259" s="73" t="s">
        <v>324</v>
      </c>
      <c r="N6259" s="68" t="str">
        <f>VLOOKUP(K6259,[1]人員授權表!D$3:G$249,4,0)</f>
        <v>有機</v>
      </c>
      <c r="O6259" s="70" t="str">
        <f>IF(J6259=[1]人員授權表!$C$85,"Casper李羿勳",IF(J6259=[1]人員授權表!$C$188,"Iring陳俊明",IF(J6259=[1]人員授權表!$C$189,"Brian陳泓霖",VLOOKUP(K6259,[1]人員授權表!D$2:E$249,2,FALSE))))</f>
        <v>Lucy黃詩婷</v>
      </c>
      <c r="P6259" s="67">
        <f t="shared" si="343"/>
        <v>44831</v>
      </c>
      <c r="Q6259" s="75" t="str">
        <f t="shared" si="342"/>
        <v>週二</v>
      </c>
      <c r="R6259" s="80">
        <v>44831</v>
      </c>
      <c r="AA6259" s="1"/>
    </row>
    <row r="6260" spans="2:27">
      <c r="B6260" s="66">
        <v>44791</v>
      </c>
      <c r="D6260" s="68" t="s">
        <v>50</v>
      </c>
      <c r="E6260" s="70" t="s">
        <v>82</v>
      </c>
      <c r="F6260" s="70" t="s">
        <v>2526</v>
      </c>
      <c r="G6260" s="67">
        <v>44819</v>
      </c>
      <c r="H6260" s="67">
        <v>44833</v>
      </c>
      <c r="I6260" s="71">
        <f t="shared" si="341"/>
        <v>14</v>
      </c>
      <c r="J6260" s="72" t="s">
        <v>97</v>
      </c>
      <c r="K6260" s="72" t="s">
        <v>187</v>
      </c>
      <c r="L6260" s="73">
        <v>3</v>
      </c>
      <c r="M6260" s="73" t="s">
        <v>324</v>
      </c>
      <c r="N6260" s="68" t="str">
        <f>VLOOKUP(K6260,[1]人員授權表!D$3:G$249,4,0)</f>
        <v>無機</v>
      </c>
      <c r="O6260" s="70" t="str">
        <f>IF(J6260=[1]人員授權表!$C$85,"Casper李羿勳",IF(J6260=[1]人員授權表!$C$188,"Iring陳俊明",IF(J6260=[1]人員授權表!$C$189,"Brian陳泓霖",VLOOKUP(K6260,[1]人員授權表!D$2:E$249,2,FALSE))))</f>
        <v>Ruby黃家蓁</v>
      </c>
      <c r="P6260" s="67">
        <f t="shared" si="343"/>
        <v>44831</v>
      </c>
      <c r="Q6260" s="75" t="str">
        <f t="shared" si="342"/>
        <v>週二</v>
      </c>
      <c r="R6260" s="80">
        <v>44826</v>
      </c>
      <c r="AA6260" s="1"/>
    </row>
    <row r="6261" spans="2:27">
      <c r="B6261" s="66">
        <v>44791</v>
      </c>
      <c r="D6261" s="68" t="s">
        <v>50</v>
      </c>
      <c r="E6261" s="70" t="s">
        <v>82</v>
      </c>
      <c r="F6261" s="70" t="s">
        <v>2526</v>
      </c>
      <c r="G6261" s="67">
        <v>44819</v>
      </c>
      <c r="H6261" s="67">
        <v>44833</v>
      </c>
      <c r="I6261" s="71">
        <f t="shared" si="341"/>
        <v>14</v>
      </c>
      <c r="J6261" s="72" t="s">
        <v>343</v>
      </c>
      <c r="K6261" s="72" t="s">
        <v>187</v>
      </c>
      <c r="L6261" s="73">
        <v>3</v>
      </c>
      <c r="M6261" s="73" t="s">
        <v>324</v>
      </c>
      <c r="N6261" s="68" t="str">
        <f>VLOOKUP(K6261,[1]人員授權表!D$3:G$249,4,0)</f>
        <v>無機</v>
      </c>
      <c r="O6261" s="70" t="str">
        <f>IF(J6261=[1]人員授權表!$C$85,"Casper李羿勳",IF(J6261=[1]人員授權表!$C$188,"Iring陳俊明",IF(J6261=[1]人員授權表!$C$189,"Brian陳泓霖",VLOOKUP(K6261,[1]人員授權表!D$2:E$249,2,FALSE))))</f>
        <v>Ruby黃家蓁</v>
      </c>
      <c r="P6261" s="67">
        <f t="shared" si="343"/>
        <v>44831</v>
      </c>
      <c r="Q6261" s="75" t="str">
        <f t="shared" si="342"/>
        <v>週二</v>
      </c>
      <c r="R6261" s="80">
        <v>44826</v>
      </c>
      <c r="AA6261" s="1"/>
    </row>
    <row r="6262" spans="2:27">
      <c r="B6262" s="66">
        <v>44791</v>
      </c>
      <c r="D6262" s="68" t="s">
        <v>50</v>
      </c>
      <c r="E6262" s="70" t="s">
        <v>82</v>
      </c>
      <c r="F6262" s="70" t="s">
        <v>2526</v>
      </c>
      <c r="G6262" s="67">
        <v>44819</v>
      </c>
      <c r="H6262" s="67">
        <v>44833</v>
      </c>
      <c r="I6262" s="71">
        <f t="shared" si="341"/>
        <v>14</v>
      </c>
      <c r="J6262" s="72" t="s">
        <v>133</v>
      </c>
      <c r="K6262" s="72" t="s">
        <v>187</v>
      </c>
      <c r="L6262" s="73">
        <v>3</v>
      </c>
      <c r="M6262" s="73" t="s">
        <v>324</v>
      </c>
      <c r="N6262" s="68" t="str">
        <f>VLOOKUP(K6262,[1]人員授權表!D$3:G$249,4,0)</f>
        <v>無機</v>
      </c>
      <c r="O6262" s="70" t="str">
        <f>IF(J6262=[1]人員授權表!$C$85,"Casper李羿勳",IF(J6262=[1]人員授權表!$C$188,"Iring陳俊明",IF(J6262=[1]人員授權表!$C$189,"Brian陳泓霖",VLOOKUP(K6262,[1]人員授權表!D$2:E$249,2,FALSE))))</f>
        <v>Ruby黃家蓁</v>
      </c>
      <c r="P6262" s="67">
        <f t="shared" si="343"/>
        <v>44831</v>
      </c>
      <c r="Q6262" s="75" t="str">
        <f t="shared" si="342"/>
        <v>週二</v>
      </c>
      <c r="R6262" s="80">
        <v>44826</v>
      </c>
      <c r="AA6262" s="1"/>
    </row>
    <row r="6263" spans="2:27">
      <c r="B6263" s="66">
        <v>44791</v>
      </c>
      <c r="D6263" s="68" t="s">
        <v>50</v>
      </c>
      <c r="E6263" s="70" t="s">
        <v>82</v>
      </c>
      <c r="F6263" s="70" t="s">
        <v>2526</v>
      </c>
      <c r="G6263" s="67">
        <v>44819</v>
      </c>
      <c r="H6263" s="67">
        <v>44833</v>
      </c>
      <c r="I6263" s="71">
        <f t="shared" si="341"/>
        <v>14</v>
      </c>
      <c r="J6263" s="72" t="s">
        <v>342</v>
      </c>
      <c r="K6263" s="72" t="s">
        <v>187</v>
      </c>
      <c r="L6263" s="73">
        <v>3</v>
      </c>
      <c r="M6263" s="73" t="s">
        <v>324</v>
      </c>
      <c r="N6263" s="68" t="str">
        <f>VLOOKUP(K6263,[1]人員授權表!D$3:G$249,4,0)</f>
        <v>無機</v>
      </c>
      <c r="O6263" s="70" t="str">
        <f>IF(J6263=[1]人員授權表!$C$85,"Casper李羿勳",IF(J6263=[1]人員授權表!$C$188,"Iring陳俊明",IF(J6263=[1]人員授權表!$C$189,"Brian陳泓霖",VLOOKUP(K6263,[1]人員授權表!D$2:E$249,2,FALSE))))</f>
        <v>Ruby黃家蓁</v>
      </c>
      <c r="P6263" s="67">
        <f t="shared" si="343"/>
        <v>44831</v>
      </c>
      <c r="Q6263" s="75" t="str">
        <f t="shared" si="342"/>
        <v>週二</v>
      </c>
      <c r="R6263" s="80">
        <v>44826</v>
      </c>
      <c r="AA6263" s="1"/>
    </row>
    <row r="6264" spans="2:27">
      <c r="B6264" s="66">
        <v>44791</v>
      </c>
      <c r="D6264" s="68" t="s">
        <v>50</v>
      </c>
      <c r="E6264" s="70" t="s">
        <v>82</v>
      </c>
      <c r="F6264" s="70" t="s">
        <v>2526</v>
      </c>
      <c r="G6264" s="67">
        <v>44819</v>
      </c>
      <c r="H6264" s="67">
        <v>44833</v>
      </c>
      <c r="I6264" s="71">
        <f t="shared" si="341"/>
        <v>14</v>
      </c>
      <c r="J6264" s="72" t="s">
        <v>340</v>
      </c>
      <c r="K6264" s="72" t="s">
        <v>187</v>
      </c>
      <c r="L6264" s="73">
        <v>3</v>
      </c>
      <c r="M6264" s="73" t="s">
        <v>324</v>
      </c>
      <c r="N6264" s="68" t="str">
        <f>VLOOKUP(K6264,[1]人員授權表!D$3:G$249,4,0)</f>
        <v>無機</v>
      </c>
      <c r="O6264" s="70" t="str">
        <f>IF(J6264=[1]人員授權表!$C$85,"Casper李羿勳",IF(J6264=[1]人員授權表!$C$188,"Iring陳俊明",IF(J6264=[1]人員授權表!$C$189,"Brian陳泓霖",VLOOKUP(K6264,[1]人員授權表!D$2:E$249,2,FALSE))))</f>
        <v>Ruby黃家蓁</v>
      </c>
      <c r="P6264" s="67">
        <f t="shared" si="343"/>
        <v>44831</v>
      </c>
      <c r="Q6264" s="75" t="str">
        <f t="shared" si="342"/>
        <v>週二</v>
      </c>
      <c r="R6264" s="80">
        <v>44826</v>
      </c>
      <c r="AA6264" s="1"/>
    </row>
    <row r="6265" spans="2:27">
      <c r="B6265" s="66">
        <v>44791</v>
      </c>
      <c r="D6265" s="68" t="s">
        <v>50</v>
      </c>
      <c r="E6265" s="70" t="s">
        <v>82</v>
      </c>
      <c r="F6265" s="70" t="s">
        <v>2526</v>
      </c>
      <c r="G6265" s="67">
        <v>44819</v>
      </c>
      <c r="H6265" s="67">
        <v>44833</v>
      </c>
      <c r="I6265" s="71">
        <f t="shared" si="341"/>
        <v>14</v>
      </c>
      <c r="J6265" s="72" t="s">
        <v>299</v>
      </c>
      <c r="K6265" s="72" t="s">
        <v>187</v>
      </c>
      <c r="L6265" s="73">
        <v>3</v>
      </c>
      <c r="M6265" s="73" t="s">
        <v>324</v>
      </c>
      <c r="N6265" s="68" t="str">
        <f>VLOOKUP(K6265,[1]人員授權表!D$3:G$249,4,0)</f>
        <v>無機</v>
      </c>
      <c r="O6265" s="70" t="str">
        <f>IF(J6265=[1]人員授權表!$C$85,"Casper李羿勳",IF(J6265=[1]人員授權表!$C$188,"Iring陳俊明",IF(J6265=[1]人員授權表!$C$189,"Brian陳泓霖",VLOOKUP(K6265,[1]人員授權表!D$2:E$249,2,FALSE))))</f>
        <v>Ruby黃家蓁</v>
      </c>
      <c r="P6265" s="67">
        <f t="shared" si="343"/>
        <v>44831</v>
      </c>
      <c r="Q6265" s="75" t="str">
        <f t="shared" si="342"/>
        <v>週二</v>
      </c>
      <c r="R6265" s="80">
        <v>44826</v>
      </c>
      <c r="AA6265" s="1"/>
    </row>
    <row r="6266" spans="2:27">
      <c r="B6266" s="66">
        <v>44791</v>
      </c>
      <c r="D6266" s="68" t="s">
        <v>50</v>
      </c>
      <c r="E6266" s="70" t="s">
        <v>82</v>
      </c>
      <c r="F6266" s="70" t="s">
        <v>2526</v>
      </c>
      <c r="G6266" s="67">
        <v>44819</v>
      </c>
      <c r="H6266" s="67">
        <v>44833</v>
      </c>
      <c r="I6266" s="71">
        <f t="shared" si="341"/>
        <v>14</v>
      </c>
      <c r="J6266" s="72" t="s">
        <v>341</v>
      </c>
      <c r="K6266" s="72" t="s">
        <v>187</v>
      </c>
      <c r="L6266" s="73">
        <v>3</v>
      </c>
      <c r="M6266" s="73" t="s">
        <v>324</v>
      </c>
      <c r="N6266" s="68" t="str">
        <f>VLOOKUP(K6266,[1]人員授權表!D$3:G$249,4,0)</f>
        <v>無機</v>
      </c>
      <c r="O6266" s="70" t="str">
        <f>IF(J6266=[1]人員授權表!$C$85,"Casper李羿勳",IF(J6266=[1]人員授權表!$C$188,"Iring陳俊明",IF(J6266=[1]人員授權表!$C$189,"Brian陳泓霖",VLOOKUP(K6266,[1]人員授權表!D$2:E$249,2,FALSE))))</f>
        <v>Ruby黃家蓁</v>
      </c>
      <c r="P6266" s="67">
        <f t="shared" si="343"/>
        <v>44831</v>
      </c>
      <c r="Q6266" s="75" t="str">
        <f t="shared" si="342"/>
        <v>週二</v>
      </c>
      <c r="R6266" s="80">
        <v>44826</v>
      </c>
      <c r="AA6266" s="1"/>
    </row>
    <row r="6267" spans="2:27">
      <c r="B6267" s="66">
        <v>44791</v>
      </c>
      <c r="D6267" s="68" t="s">
        <v>50</v>
      </c>
      <c r="E6267" s="70" t="s">
        <v>82</v>
      </c>
      <c r="F6267" s="70" t="s">
        <v>2526</v>
      </c>
      <c r="G6267" s="67">
        <v>44819</v>
      </c>
      <c r="H6267" s="67">
        <v>44833</v>
      </c>
      <c r="I6267" s="71">
        <f t="shared" si="341"/>
        <v>14</v>
      </c>
      <c r="J6267" s="72" t="s">
        <v>198</v>
      </c>
      <c r="K6267" s="72" t="s">
        <v>199</v>
      </c>
      <c r="L6267" s="73">
        <v>3</v>
      </c>
      <c r="M6267" s="73" t="s">
        <v>324</v>
      </c>
      <c r="N6267" s="68" t="str">
        <f>VLOOKUP(K6267,[1]人員授權表!D$3:G$249,4,0)</f>
        <v>無機</v>
      </c>
      <c r="O6267" s="70" t="str">
        <f>IF(J6267=[1]人員授權表!$C$85,"Casper李羿勳",IF(J6267=[1]人員授權表!$C$188,"Iring陳俊明",IF(J6267=[1]人員授權表!$C$189,"Brian陳泓霖",VLOOKUP(K6267,[1]人員授權表!D$2:E$249,2,FALSE))))</f>
        <v>Vicky游崴涵</v>
      </c>
      <c r="P6267" s="67">
        <f t="shared" si="343"/>
        <v>44831</v>
      </c>
      <c r="Q6267" s="75" t="str">
        <f t="shared" si="342"/>
        <v>週二</v>
      </c>
      <c r="R6267" s="80">
        <v>44825</v>
      </c>
      <c r="AA6267" s="1"/>
    </row>
    <row r="6268" spans="2:27">
      <c r="B6268" s="66">
        <v>44791</v>
      </c>
      <c r="D6268" s="68" t="s">
        <v>50</v>
      </c>
      <c r="E6268" s="70" t="s">
        <v>82</v>
      </c>
      <c r="F6268" s="70" t="s">
        <v>2526</v>
      </c>
      <c r="G6268" s="67">
        <v>44819</v>
      </c>
      <c r="H6268" s="67">
        <v>44833</v>
      </c>
      <c r="I6268" s="71">
        <f t="shared" si="341"/>
        <v>14</v>
      </c>
      <c r="J6268" s="72" t="s">
        <v>195</v>
      </c>
      <c r="K6268" s="72" t="s">
        <v>196</v>
      </c>
      <c r="L6268" s="73">
        <v>3</v>
      </c>
      <c r="M6268" s="73" t="s">
        <v>324</v>
      </c>
      <c r="N6268" s="68" t="str">
        <f>VLOOKUP(K6268,[1]人員授權表!D$3:G$249,4,0)</f>
        <v>無機</v>
      </c>
      <c r="O6268" s="70" t="str">
        <f>IF(J6268=[1]人員授權表!$C$85,"Casper李羿勳",IF(J6268=[1]人員授權表!$C$188,"Iring陳俊明",IF(J6268=[1]人員授權表!$C$189,"Brian陳泓霖",VLOOKUP(K6268,[1]人員授權表!D$2:E$249,2,FALSE))))</f>
        <v>Debby胡萱黛</v>
      </c>
      <c r="P6268" s="67">
        <f t="shared" si="343"/>
        <v>44831</v>
      </c>
      <c r="Q6268" s="75" t="str">
        <f t="shared" si="342"/>
        <v>週二</v>
      </c>
      <c r="R6268" s="80">
        <v>44831</v>
      </c>
      <c r="AA6268" s="1"/>
    </row>
    <row r="6269" spans="2:27">
      <c r="B6269" s="66">
        <v>44791</v>
      </c>
      <c r="D6269" s="68" t="s">
        <v>50</v>
      </c>
      <c r="E6269" s="70" t="s">
        <v>82</v>
      </c>
      <c r="F6269" s="70" t="s">
        <v>2526</v>
      </c>
      <c r="G6269" s="67">
        <v>44819</v>
      </c>
      <c r="H6269" s="67">
        <v>44833</v>
      </c>
      <c r="I6269" s="71">
        <f t="shared" si="341"/>
        <v>14</v>
      </c>
      <c r="J6269" s="72" t="s">
        <v>164</v>
      </c>
      <c r="K6269" s="72" t="s">
        <v>146</v>
      </c>
      <c r="L6269" s="73">
        <v>3</v>
      </c>
      <c r="M6269" s="73" t="s">
        <v>324</v>
      </c>
      <c r="N6269" s="68" t="str">
        <f>VLOOKUP(K6269,[1]人員授權表!D$3:G$249,4,0)</f>
        <v>無機</v>
      </c>
      <c r="O6269" s="70" t="str">
        <f>IF(J6269=[1]人員授權表!$C$85,"Casper李羿勳",IF(J6269=[1]人員授權表!$C$188,"Iring陳俊明",IF(J6269=[1]人員授權表!$C$189,"Brian陳泓霖",VLOOKUP(K6269,[1]人員授權表!D$2:E$249,2,FALSE))))</f>
        <v>Jack劉念忻</v>
      </c>
      <c r="P6269" s="67">
        <f t="shared" si="343"/>
        <v>44831</v>
      </c>
      <c r="Q6269" s="75" t="str">
        <f t="shared" si="342"/>
        <v>週二</v>
      </c>
      <c r="R6269" s="80">
        <v>44832</v>
      </c>
      <c r="S6269" s="85">
        <v>44832</v>
      </c>
      <c r="T6269" s="70">
        <v>1</v>
      </c>
      <c r="AA6269" s="1"/>
    </row>
    <row r="6270" spans="2:27">
      <c r="B6270" s="66">
        <v>44791</v>
      </c>
      <c r="D6270" s="68" t="s">
        <v>50</v>
      </c>
      <c r="E6270" s="70" t="s">
        <v>82</v>
      </c>
      <c r="F6270" s="70" t="s">
        <v>2526</v>
      </c>
      <c r="G6270" s="67">
        <v>44819</v>
      </c>
      <c r="H6270" s="67">
        <v>44833</v>
      </c>
      <c r="I6270" s="71">
        <f t="shared" si="341"/>
        <v>14</v>
      </c>
      <c r="J6270" s="72" t="s">
        <v>204</v>
      </c>
      <c r="K6270" s="72" t="s">
        <v>205</v>
      </c>
      <c r="L6270" s="73">
        <v>3</v>
      </c>
      <c r="M6270" s="73" t="s">
        <v>324</v>
      </c>
      <c r="N6270" s="68" t="str">
        <f>VLOOKUP(K6270,[1]人員授權表!D$3:G$249,4,0)</f>
        <v>無機</v>
      </c>
      <c r="O6270" s="70" t="str">
        <f>IF(J6270=[1]人員授權表!$C$85,"Casper李羿勳",IF(J6270=[1]人員授權表!$C$188,"Iring陳俊明",IF(J6270=[1]人員授權表!$C$189,"Brian陳泓霖",VLOOKUP(K6270,[1]人員授權表!D$2:E$249,2,FALSE))))</f>
        <v>Iring陳俊明</v>
      </c>
      <c r="P6270" s="67">
        <f t="shared" si="343"/>
        <v>44831</v>
      </c>
      <c r="Q6270" s="75" t="str">
        <f t="shared" si="342"/>
        <v>週二</v>
      </c>
      <c r="R6270" s="80">
        <v>44831</v>
      </c>
      <c r="AA6270" s="1"/>
    </row>
    <row r="6271" spans="2:27">
      <c r="B6271" s="66">
        <v>44791</v>
      </c>
      <c r="D6271" s="68" t="s">
        <v>50</v>
      </c>
      <c r="E6271" s="70" t="s">
        <v>82</v>
      </c>
      <c r="F6271" s="70" t="s">
        <v>2526</v>
      </c>
      <c r="G6271" s="67">
        <v>44819</v>
      </c>
      <c r="H6271" s="67">
        <v>44833</v>
      </c>
      <c r="I6271" s="71">
        <f t="shared" si="341"/>
        <v>14</v>
      </c>
      <c r="J6271" s="72" t="s">
        <v>141</v>
      </c>
      <c r="K6271" s="72" t="s">
        <v>142</v>
      </c>
      <c r="L6271" s="73">
        <v>3</v>
      </c>
      <c r="M6271" s="73" t="s">
        <v>324</v>
      </c>
      <c r="N6271" s="68" t="str">
        <f>VLOOKUP(K6271,[1]人員授權表!D$3:G$249,4,0)</f>
        <v>無機</v>
      </c>
      <c r="O6271" s="70" t="str">
        <f>IF(J6271=[1]人員授權表!$C$85,"Casper李羿勳",IF(J6271=[1]人員授權表!$C$188,"Iring陳俊明",IF(J6271=[1]人員授權表!$C$189,"Brian陳泓霖",VLOOKUP(K6271,[1]人員授權表!D$2:E$249,2,FALSE))))</f>
        <v>Dennis陳汶宏</v>
      </c>
      <c r="P6271" s="67">
        <f t="shared" si="343"/>
        <v>44831</v>
      </c>
      <c r="Q6271" s="75" t="str">
        <f t="shared" si="342"/>
        <v>週二</v>
      </c>
      <c r="R6271" s="80">
        <v>44827</v>
      </c>
      <c r="AA6271" s="1"/>
    </row>
    <row r="6272" spans="2:27">
      <c r="B6272" s="66">
        <v>44791</v>
      </c>
      <c r="D6272" s="68" t="s">
        <v>50</v>
      </c>
      <c r="E6272" s="70" t="s">
        <v>82</v>
      </c>
      <c r="F6272" s="70" t="s">
        <v>2526</v>
      </c>
      <c r="G6272" s="67">
        <v>44819</v>
      </c>
      <c r="H6272" s="67">
        <v>44833</v>
      </c>
      <c r="I6272" s="71">
        <f t="shared" si="341"/>
        <v>14</v>
      </c>
      <c r="J6272" s="72" t="s">
        <v>178</v>
      </c>
      <c r="K6272" s="72" t="s">
        <v>179</v>
      </c>
      <c r="L6272" s="73">
        <v>3</v>
      </c>
      <c r="M6272" s="73" t="s">
        <v>324</v>
      </c>
      <c r="N6272" s="68" t="str">
        <f>VLOOKUP(K6272,[1]人員授權表!D$3:G$249,4,0)</f>
        <v>無機</v>
      </c>
      <c r="O6272" s="70" t="str">
        <f>IF(J6272=[1]人員授權表!$C$85,"Casper李羿勳",IF(J6272=[1]人員授權表!$C$188,"Iring陳俊明",IF(J6272=[1]人員授權表!$C$189,"Brian陳泓霖",VLOOKUP(K6272,[1]人員授權表!D$2:E$249,2,FALSE))))</f>
        <v>Dennis陳汶宏</v>
      </c>
      <c r="P6272" s="67">
        <f t="shared" si="343"/>
        <v>44831</v>
      </c>
      <c r="Q6272" s="75" t="str">
        <f t="shared" si="342"/>
        <v>週二</v>
      </c>
      <c r="R6272" s="80">
        <v>44828</v>
      </c>
      <c r="AA6272" s="1"/>
    </row>
    <row r="6273" spans="2:27">
      <c r="B6273" s="66">
        <v>44791</v>
      </c>
      <c r="D6273" s="68" t="s">
        <v>50</v>
      </c>
      <c r="E6273" s="70" t="s">
        <v>82</v>
      </c>
      <c r="F6273" s="70" t="s">
        <v>2526</v>
      </c>
      <c r="G6273" s="67">
        <v>44819</v>
      </c>
      <c r="H6273" s="67">
        <v>44833</v>
      </c>
      <c r="I6273" s="71">
        <f t="shared" si="341"/>
        <v>14</v>
      </c>
      <c r="J6273" s="72" t="s">
        <v>137</v>
      </c>
      <c r="K6273" s="72" t="s">
        <v>138</v>
      </c>
      <c r="L6273" s="73">
        <v>3</v>
      </c>
      <c r="M6273" s="73" t="s">
        <v>324</v>
      </c>
      <c r="N6273" s="68" t="str">
        <f>VLOOKUP(K6273,[1]人員授權表!D$3:G$249,4,0)</f>
        <v>無機</v>
      </c>
      <c r="O6273" s="70" t="str">
        <f>IF(J6273=[1]人員授權表!$C$85,"Casper李羿勳",IF(J6273=[1]人員授權表!$C$188,"Iring陳俊明",IF(J6273=[1]人員授權表!$C$189,"Brian陳泓霖",VLOOKUP(K6273,[1]人員授權表!D$2:E$249,2,FALSE))))</f>
        <v>Jack劉念忻</v>
      </c>
      <c r="P6273" s="67">
        <f t="shared" si="343"/>
        <v>44831</v>
      </c>
      <c r="Q6273" s="75" t="str">
        <f t="shared" si="342"/>
        <v>週二</v>
      </c>
      <c r="R6273" s="80">
        <v>44831</v>
      </c>
      <c r="AA6273" s="1"/>
    </row>
    <row r="6274" spans="2:27">
      <c r="B6274" s="66">
        <v>44791</v>
      </c>
      <c r="D6274" s="68" t="s">
        <v>50</v>
      </c>
      <c r="E6274" s="70" t="s">
        <v>82</v>
      </c>
      <c r="F6274" s="70" t="s">
        <v>2526</v>
      </c>
      <c r="G6274" s="67">
        <v>44819</v>
      </c>
      <c r="H6274" s="67">
        <v>44833</v>
      </c>
      <c r="I6274" s="71">
        <f t="shared" si="341"/>
        <v>14</v>
      </c>
      <c r="J6274" s="72" t="s">
        <v>293</v>
      </c>
      <c r="K6274" s="72" t="s">
        <v>1508</v>
      </c>
      <c r="L6274" s="73">
        <v>3</v>
      </c>
      <c r="M6274" s="73" t="s">
        <v>324</v>
      </c>
      <c r="N6274" s="68" t="str">
        <f>VLOOKUP(K6274,[1]人員授權表!D$3:G$249,4,0)</f>
        <v>無機</v>
      </c>
      <c r="O6274" s="70" t="str">
        <f>IF(J6274=[1]人員授權表!$C$85,"Casper李羿勳",IF(J6274=[1]人員授權表!$C$188,"Iring陳俊明",IF(J6274=[1]人員授權表!$C$189,"Brian陳泓霖",VLOOKUP(K6274,[1]人員授權表!D$2:E$249,2,FALSE))))</f>
        <v>Vicky游崴涵</v>
      </c>
      <c r="P6274" s="67">
        <f t="shared" si="343"/>
        <v>44831</v>
      </c>
      <c r="Q6274" s="75" t="str">
        <f t="shared" si="342"/>
        <v>週二</v>
      </c>
      <c r="R6274" s="80">
        <v>44832</v>
      </c>
      <c r="S6274" s="85">
        <v>44832</v>
      </c>
      <c r="T6274" s="70">
        <v>1</v>
      </c>
      <c r="AA6274" s="1"/>
    </row>
    <row r="6275" spans="2:27">
      <c r="B6275" s="66">
        <v>44810</v>
      </c>
      <c r="D6275" s="68" t="s">
        <v>50</v>
      </c>
      <c r="E6275" s="70" t="s">
        <v>82</v>
      </c>
      <c r="F6275" s="4" t="s">
        <v>2527</v>
      </c>
      <c r="G6275" s="67">
        <v>44820</v>
      </c>
      <c r="H6275" s="67">
        <v>44833</v>
      </c>
      <c r="I6275" s="71">
        <f t="shared" si="341"/>
        <v>13</v>
      </c>
      <c r="J6275" s="72" t="s">
        <v>139</v>
      </c>
      <c r="K6275" s="72" t="s">
        <v>140</v>
      </c>
      <c r="L6275" s="73">
        <v>2</v>
      </c>
      <c r="M6275" s="73" t="s">
        <v>91</v>
      </c>
      <c r="N6275" s="68" t="str">
        <f>VLOOKUP(K6275,[1]人員授權表!D$3:G$249,4,0)</f>
        <v>無機</v>
      </c>
      <c r="O6275" s="70" t="str">
        <f>IF(J6275=[1]人員授權表!$C$85,"Casper李羿勳",IF(J6275=[1]人員授權表!$C$188,"Iring陳俊明",IF(J6275=[1]人員授權表!$C$189,"Brian陳泓霖",VLOOKUP(K6275,[1]人員授權表!D$2:E$249,2,FALSE))))</f>
        <v>Brian陳泓霖</v>
      </c>
      <c r="P6275" s="67">
        <f t="shared" si="343"/>
        <v>44831</v>
      </c>
      <c r="Q6275" s="75" t="str">
        <f t="shared" si="342"/>
        <v>週二</v>
      </c>
      <c r="R6275" s="80">
        <v>44826</v>
      </c>
      <c r="AA6275" s="1"/>
    </row>
    <row r="6276" spans="2:27">
      <c r="B6276" s="66">
        <v>44831</v>
      </c>
      <c r="D6276" s="68" t="s">
        <v>50</v>
      </c>
      <c r="E6276" s="70" t="s">
        <v>82</v>
      </c>
      <c r="F6276" s="4" t="s">
        <v>2527</v>
      </c>
      <c r="G6276" s="67">
        <v>44820</v>
      </c>
      <c r="H6276" s="67">
        <v>44833</v>
      </c>
      <c r="I6276" s="71">
        <f t="shared" si="341"/>
        <v>13</v>
      </c>
      <c r="J6276" s="72" t="s">
        <v>125</v>
      </c>
      <c r="K6276" s="72" t="s">
        <v>144</v>
      </c>
      <c r="L6276" s="73">
        <v>2</v>
      </c>
      <c r="M6276" s="73" t="s">
        <v>91</v>
      </c>
      <c r="N6276" s="68" t="str">
        <f>VLOOKUP(K6276,[1]人員授權表!D$3:G$249,4,0)</f>
        <v>有機</v>
      </c>
      <c r="O6276" s="70" t="str">
        <f>IF(J6276=[1]人員授權表!$C$85,"Casper李羿勳",IF(J6276=[1]人員授權表!$C$188,"Iring陳俊明",IF(J6276=[1]人員授權表!$C$189,"Brian陳泓霖",VLOOKUP(K6276,[1]人員授權表!D$2:E$249,2,FALSE))))</f>
        <v>Lucy黃詩婷</v>
      </c>
      <c r="P6276" s="67">
        <f t="shared" si="343"/>
        <v>44831</v>
      </c>
      <c r="Q6276" s="75" t="str">
        <f t="shared" si="342"/>
        <v>週二</v>
      </c>
      <c r="R6276" s="80">
        <v>44831</v>
      </c>
      <c r="AA6276" s="1"/>
    </row>
    <row r="6277" spans="2:27">
      <c r="B6277" s="66">
        <v>44810</v>
      </c>
      <c r="D6277" s="68" t="s">
        <v>50</v>
      </c>
      <c r="E6277" s="70" t="s">
        <v>82</v>
      </c>
      <c r="F6277" s="4" t="s">
        <v>2527</v>
      </c>
      <c r="G6277" s="67">
        <v>44820</v>
      </c>
      <c r="H6277" s="67">
        <v>44833</v>
      </c>
      <c r="I6277" s="71">
        <f t="shared" si="341"/>
        <v>13</v>
      </c>
      <c r="J6277" s="72" t="s">
        <v>164</v>
      </c>
      <c r="K6277" s="72" t="s">
        <v>146</v>
      </c>
      <c r="L6277" s="73">
        <v>2</v>
      </c>
      <c r="M6277" s="73" t="s">
        <v>91</v>
      </c>
      <c r="N6277" s="68" t="str">
        <f>VLOOKUP(K6277,[1]人員授權表!D$3:G$249,4,0)</f>
        <v>無機</v>
      </c>
      <c r="O6277" s="70" t="str">
        <f>IF(J6277=[1]人員授權表!$C$85,"Casper李羿勳",IF(J6277=[1]人員授權表!$C$188,"Iring陳俊明",IF(J6277=[1]人員授權表!$C$189,"Brian陳泓霖",VLOOKUP(K6277,[1]人員授權表!D$2:E$249,2,FALSE))))</f>
        <v>Jack劉念忻</v>
      </c>
      <c r="P6277" s="67">
        <f t="shared" si="343"/>
        <v>44831</v>
      </c>
      <c r="Q6277" s="75" t="str">
        <f t="shared" si="342"/>
        <v>週二</v>
      </c>
      <c r="R6277" s="80">
        <v>44832</v>
      </c>
      <c r="S6277" s="85">
        <v>44832</v>
      </c>
      <c r="T6277" s="70">
        <v>1</v>
      </c>
      <c r="AA6277" s="1"/>
    </row>
    <row r="6278" spans="2:27">
      <c r="B6278" s="66">
        <v>44810</v>
      </c>
      <c r="D6278" s="68" t="s">
        <v>50</v>
      </c>
      <c r="E6278" s="70" t="s">
        <v>82</v>
      </c>
      <c r="F6278" s="4" t="s">
        <v>2527</v>
      </c>
      <c r="G6278" s="67">
        <v>44820</v>
      </c>
      <c r="H6278" s="67">
        <v>44833</v>
      </c>
      <c r="I6278" s="71">
        <f t="shared" si="341"/>
        <v>13</v>
      </c>
      <c r="J6278" s="72" t="s">
        <v>141</v>
      </c>
      <c r="K6278" s="72" t="s">
        <v>142</v>
      </c>
      <c r="L6278" s="73">
        <v>2</v>
      </c>
      <c r="M6278" s="73" t="s">
        <v>91</v>
      </c>
      <c r="N6278" s="68" t="str">
        <f>VLOOKUP(K6278,[1]人員授權表!D$3:G$249,4,0)</f>
        <v>無機</v>
      </c>
      <c r="O6278" s="70" t="str">
        <f>IF(J6278=[1]人員授權表!$C$85,"Casper李羿勳",IF(J6278=[1]人員授權表!$C$188,"Iring陳俊明",IF(J6278=[1]人員授權表!$C$189,"Brian陳泓霖",VLOOKUP(K6278,[1]人員授權表!D$2:E$249,2,FALSE))))</f>
        <v>Dennis陳汶宏</v>
      </c>
      <c r="P6278" s="67">
        <f t="shared" si="343"/>
        <v>44831</v>
      </c>
      <c r="Q6278" s="75" t="str">
        <f t="shared" si="342"/>
        <v>週二</v>
      </c>
      <c r="R6278" s="80">
        <v>44827</v>
      </c>
      <c r="AA6278" s="1"/>
    </row>
    <row r="6279" spans="2:27">
      <c r="B6279" s="66">
        <v>44810</v>
      </c>
      <c r="D6279" s="68" t="s">
        <v>50</v>
      </c>
      <c r="E6279" s="70" t="s">
        <v>82</v>
      </c>
      <c r="F6279" s="4" t="s">
        <v>2527</v>
      </c>
      <c r="G6279" s="67">
        <v>44820</v>
      </c>
      <c r="H6279" s="67">
        <v>44833</v>
      </c>
      <c r="I6279" s="71">
        <f t="shared" ref="I6279:I6342" si="344">_xlfn.DAYS(H6279,G6279)</f>
        <v>13</v>
      </c>
      <c r="J6279" s="72" t="s">
        <v>178</v>
      </c>
      <c r="K6279" s="72" t="s">
        <v>179</v>
      </c>
      <c r="L6279" s="73">
        <v>2</v>
      </c>
      <c r="M6279" s="73" t="s">
        <v>91</v>
      </c>
      <c r="N6279" s="68" t="str">
        <f>VLOOKUP(K6279,[1]人員授權表!D$3:G$249,4,0)</f>
        <v>無機</v>
      </c>
      <c r="O6279" s="70" t="str">
        <f>IF(J6279=[1]人員授權表!$C$85,"Casper李羿勳",IF(J6279=[1]人員授權表!$C$188,"Iring陳俊明",IF(J6279=[1]人員授權表!$C$189,"Brian陳泓霖",VLOOKUP(K6279,[1]人員授權表!D$2:E$249,2,FALSE))))</f>
        <v>Dennis陳汶宏</v>
      </c>
      <c r="P6279" s="67">
        <f t="shared" si="343"/>
        <v>44831</v>
      </c>
      <c r="Q6279" s="75" t="str">
        <f t="shared" ref="Q6279:Q6342" si="345">TEXT(P6279,"aaa")</f>
        <v>週二</v>
      </c>
      <c r="R6279" s="80">
        <v>44828</v>
      </c>
      <c r="AA6279" s="1"/>
    </row>
    <row r="6280" spans="2:27">
      <c r="B6280" s="66">
        <v>44810</v>
      </c>
      <c r="D6280" s="68" t="s">
        <v>50</v>
      </c>
      <c r="E6280" s="70" t="s">
        <v>82</v>
      </c>
      <c r="F6280" s="4" t="s">
        <v>2527</v>
      </c>
      <c r="G6280" s="67">
        <v>44820</v>
      </c>
      <c r="H6280" s="67">
        <v>44833</v>
      </c>
      <c r="I6280" s="71">
        <f t="shared" si="344"/>
        <v>13</v>
      </c>
      <c r="J6280" s="72" t="s">
        <v>137</v>
      </c>
      <c r="K6280" s="72" t="s">
        <v>138</v>
      </c>
      <c r="L6280" s="73">
        <v>2</v>
      </c>
      <c r="M6280" s="73" t="s">
        <v>91</v>
      </c>
      <c r="N6280" s="68" t="str">
        <f>VLOOKUP(K6280,[1]人員授權表!D$3:G$249,4,0)</f>
        <v>無機</v>
      </c>
      <c r="O6280" s="70" t="str">
        <f>IF(J6280=[1]人員授權表!$C$85,"Casper李羿勳",IF(J6280=[1]人員授權表!$C$188,"Iring陳俊明",IF(J6280=[1]人員授權表!$C$189,"Brian陳泓霖",VLOOKUP(K6280,[1]人員授權表!D$2:E$249,2,FALSE))))</f>
        <v>Jack劉念忻</v>
      </c>
      <c r="P6280" s="67">
        <f t="shared" si="343"/>
        <v>44831</v>
      </c>
      <c r="Q6280" s="75" t="str">
        <f t="shared" si="345"/>
        <v>週二</v>
      </c>
      <c r="R6280" s="80">
        <v>44831</v>
      </c>
      <c r="AA6280" s="1"/>
    </row>
    <row r="6281" spans="2:27">
      <c r="B6281" s="66">
        <v>44810</v>
      </c>
      <c r="D6281" s="68" t="s">
        <v>50</v>
      </c>
      <c r="E6281" s="70" t="s">
        <v>82</v>
      </c>
      <c r="F6281" s="4" t="s">
        <v>2528</v>
      </c>
      <c r="G6281" s="67">
        <v>44820</v>
      </c>
      <c r="H6281" s="67">
        <v>44833</v>
      </c>
      <c r="I6281" s="71">
        <f t="shared" si="344"/>
        <v>13</v>
      </c>
      <c r="J6281" s="72" t="s">
        <v>139</v>
      </c>
      <c r="K6281" s="72" t="s">
        <v>140</v>
      </c>
      <c r="L6281" s="73">
        <v>1</v>
      </c>
      <c r="M6281" s="73" t="s">
        <v>91</v>
      </c>
      <c r="N6281" s="68" t="str">
        <f>VLOOKUP(K6281,[1]人員授權表!D$3:G$249,4,0)</f>
        <v>無機</v>
      </c>
      <c r="O6281" s="70" t="str">
        <f>IF(J6281=[1]人員授權表!$C$85,"Casper李羿勳",IF(J6281=[1]人員授權表!$C$188,"Iring陳俊明",IF(J6281=[1]人員授權表!$C$189,"Brian陳泓霖",VLOOKUP(K6281,[1]人員授權表!D$2:E$249,2,FALSE))))</f>
        <v>Brian陳泓霖</v>
      </c>
      <c r="P6281" s="67">
        <f t="shared" si="343"/>
        <v>44831</v>
      </c>
      <c r="Q6281" s="75" t="str">
        <f t="shared" si="345"/>
        <v>週二</v>
      </c>
      <c r="R6281" s="80">
        <v>44826</v>
      </c>
      <c r="AA6281" s="1"/>
    </row>
    <row r="6282" spans="2:27">
      <c r="B6282" s="66">
        <v>44810</v>
      </c>
      <c r="D6282" s="68" t="s">
        <v>50</v>
      </c>
      <c r="E6282" s="70" t="s">
        <v>82</v>
      </c>
      <c r="F6282" s="4" t="s">
        <v>2528</v>
      </c>
      <c r="G6282" s="67">
        <v>44820</v>
      </c>
      <c r="H6282" s="67">
        <v>44833</v>
      </c>
      <c r="I6282" s="71">
        <f t="shared" si="344"/>
        <v>13</v>
      </c>
      <c r="J6282" s="72" t="s">
        <v>125</v>
      </c>
      <c r="K6282" s="72" t="s">
        <v>144</v>
      </c>
      <c r="L6282" s="73">
        <v>1</v>
      </c>
      <c r="M6282" s="73" t="s">
        <v>91</v>
      </c>
      <c r="N6282" s="68" t="str">
        <f>VLOOKUP(K6282,[1]人員授權表!D$3:G$249,4,0)</f>
        <v>有機</v>
      </c>
      <c r="O6282" s="70" t="str">
        <f>IF(J6282=[1]人員授權表!$C$85,"Casper李羿勳",IF(J6282=[1]人員授權表!$C$188,"Iring陳俊明",IF(J6282=[1]人員授權表!$C$189,"Brian陳泓霖",VLOOKUP(K6282,[1]人員授權表!D$2:E$249,2,FALSE))))</f>
        <v>Lucy黃詩婷</v>
      </c>
      <c r="P6282" s="67">
        <f t="shared" si="343"/>
        <v>44831</v>
      </c>
      <c r="Q6282" s="75" t="str">
        <f t="shared" si="345"/>
        <v>週二</v>
      </c>
      <c r="R6282" s="80">
        <v>44831</v>
      </c>
      <c r="AA6282" s="1"/>
    </row>
    <row r="6283" spans="2:27">
      <c r="B6283" s="66">
        <v>44810</v>
      </c>
      <c r="D6283" s="68" t="s">
        <v>50</v>
      </c>
      <c r="E6283" s="70" t="s">
        <v>82</v>
      </c>
      <c r="F6283" s="4" t="s">
        <v>2528</v>
      </c>
      <c r="G6283" s="67">
        <v>44820</v>
      </c>
      <c r="H6283" s="67">
        <v>44833</v>
      </c>
      <c r="I6283" s="71">
        <f t="shared" si="344"/>
        <v>13</v>
      </c>
      <c r="J6283" s="72" t="s">
        <v>164</v>
      </c>
      <c r="K6283" s="72" t="s">
        <v>146</v>
      </c>
      <c r="L6283" s="73">
        <v>1</v>
      </c>
      <c r="M6283" s="73" t="s">
        <v>91</v>
      </c>
      <c r="N6283" s="68" t="str">
        <f>VLOOKUP(K6283,[1]人員授權表!D$3:G$249,4,0)</f>
        <v>無機</v>
      </c>
      <c r="O6283" s="70" t="str">
        <f>IF(J6283=[1]人員授權表!$C$85,"Casper李羿勳",IF(J6283=[1]人員授權表!$C$188,"Iring陳俊明",IF(J6283=[1]人員授權表!$C$189,"Brian陳泓霖",VLOOKUP(K6283,[1]人員授權表!D$2:E$249,2,FALSE))))</f>
        <v>Jack劉念忻</v>
      </c>
      <c r="P6283" s="67">
        <f t="shared" si="343"/>
        <v>44831</v>
      </c>
      <c r="Q6283" s="75" t="str">
        <f t="shared" si="345"/>
        <v>週二</v>
      </c>
      <c r="R6283" s="80">
        <v>44832</v>
      </c>
      <c r="S6283" s="85">
        <v>44832</v>
      </c>
      <c r="T6283" s="70">
        <v>1</v>
      </c>
      <c r="AA6283" s="1"/>
    </row>
    <row r="6284" spans="2:27">
      <c r="B6284" s="66">
        <v>44810</v>
      </c>
      <c r="D6284" s="68" t="s">
        <v>50</v>
      </c>
      <c r="E6284" s="70" t="s">
        <v>82</v>
      </c>
      <c r="F6284" s="4" t="s">
        <v>2528</v>
      </c>
      <c r="G6284" s="67">
        <v>44820</v>
      </c>
      <c r="H6284" s="67">
        <v>44833</v>
      </c>
      <c r="I6284" s="71">
        <f t="shared" si="344"/>
        <v>13</v>
      </c>
      <c r="J6284" s="72" t="s">
        <v>141</v>
      </c>
      <c r="K6284" s="72" t="s">
        <v>142</v>
      </c>
      <c r="L6284" s="73">
        <v>1</v>
      </c>
      <c r="M6284" s="73" t="s">
        <v>91</v>
      </c>
      <c r="N6284" s="68" t="str">
        <f>VLOOKUP(K6284,[1]人員授權表!D$3:G$249,4,0)</f>
        <v>無機</v>
      </c>
      <c r="O6284" s="70" t="str">
        <f>IF(J6284=[1]人員授權表!$C$85,"Casper李羿勳",IF(J6284=[1]人員授權表!$C$188,"Iring陳俊明",IF(J6284=[1]人員授權表!$C$189,"Brian陳泓霖",VLOOKUP(K6284,[1]人員授權表!D$2:E$249,2,FALSE))))</f>
        <v>Dennis陳汶宏</v>
      </c>
      <c r="P6284" s="67">
        <f t="shared" si="343"/>
        <v>44831</v>
      </c>
      <c r="Q6284" s="75" t="str">
        <f t="shared" si="345"/>
        <v>週二</v>
      </c>
      <c r="R6284" s="80">
        <v>44827</v>
      </c>
      <c r="AA6284" s="1"/>
    </row>
    <row r="6285" spans="2:27">
      <c r="B6285" s="66">
        <v>44810</v>
      </c>
      <c r="D6285" s="68" t="s">
        <v>50</v>
      </c>
      <c r="E6285" s="70" t="s">
        <v>82</v>
      </c>
      <c r="F6285" s="4" t="s">
        <v>2528</v>
      </c>
      <c r="G6285" s="67">
        <v>44820</v>
      </c>
      <c r="H6285" s="67">
        <v>44833</v>
      </c>
      <c r="I6285" s="71">
        <f t="shared" si="344"/>
        <v>13</v>
      </c>
      <c r="J6285" s="72" t="s">
        <v>178</v>
      </c>
      <c r="K6285" s="72" t="s">
        <v>179</v>
      </c>
      <c r="L6285" s="73">
        <v>1</v>
      </c>
      <c r="M6285" s="73" t="s">
        <v>91</v>
      </c>
      <c r="N6285" s="68" t="str">
        <f>VLOOKUP(K6285,[1]人員授權表!D$3:G$249,4,0)</f>
        <v>無機</v>
      </c>
      <c r="O6285" s="70" t="str">
        <f>IF(J6285=[1]人員授權表!$C$85,"Casper李羿勳",IF(J6285=[1]人員授權表!$C$188,"Iring陳俊明",IF(J6285=[1]人員授權表!$C$189,"Brian陳泓霖",VLOOKUP(K6285,[1]人員授權表!D$2:E$249,2,FALSE))))</f>
        <v>Dennis陳汶宏</v>
      </c>
      <c r="P6285" s="67">
        <f t="shared" si="343"/>
        <v>44831</v>
      </c>
      <c r="Q6285" s="75" t="str">
        <f t="shared" si="345"/>
        <v>週二</v>
      </c>
      <c r="R6285" s="80">
        <v>44828</v>
      </c>
      <c r="AA6285" s="1"/>
    </row>
    <row r="6286" spans="2:27">
      <c r="B6286" s="66">
        <v>44810</v>
      </c>
      <c r="D6286" s="68" t="s">
        <v>50</v>
      </c>
      <c r="E6286" s="70" t="s">
        <v>82</v>
      </c>
      <c r="F6286" s="4" t="s">
        <v>2528</v>
      </c>
      <c r="G6286" s="67">
        <v>44820</v>
      </c>
      <c r="H6286" s="67">
        <v>44833</v>
      </c>
      <c r="I6286" s="71">
        <f t="shared" si="344"/>
        <v>13</v>
      </c>
      <c r="J6286" s="72" t="s">
        <v>137</v>
      </c>
      <c r="K6286" s="72" t="s">
        <v>138</v>
      </c>
      <c r="L6286" s="73">
        <v>1</v>
      </c>
      <c r="M6286" s="73" t="s">
        <v>91</v>
      </c>
      <c r="N6286" s="68" t="str">
        <f>VLOOKUP(K6286,[1]人員授權表!D$3:G$249,4,0)</f>
        <v>無機</v>
      </c>
      <c r="O6286" s="70" t="str">
        <f>IF(J6286=[1]人員授權表!$C$85,"Casper李羿勳",IF(J6286=[1]人員授權表!$C$188,"Iring陳俊明",IF(J6286=[1]人員授權表!$C$189,"Brian陳泓霖",VLOOKUP(K6286,[1]人員授權表!D$2:E$249,2,FALSE))))</f>
        <v>Jack劉念忻</v>
      </c>
      <c r="P6286" s="67">
        <f t="shared" si="343"/>
        <v>44831</v>
      </c>
      <c r="Q6286" s="75" t="str">
        <f t="shared" si="345"/>
        <v>週二</v>
      </c>
      <c r="R6286" s="80">
        <v>44831</v>
      </c>
      <c r="AA6286" s="1"/>
    </row>
    <row r="6287" spans="2:27">
      <c r="B6287" s="66">
        <v>44791</v>
      </c>
      <c r="C6287" s="67">
        <v>44809</v>
      </c>
      <c r="D6287" s="68" t="s">
        <v>50</v>
      </c>
      <c r="E6287" s="70" t="s">
        <v>82</v>
      </c>
      <c r="F6287" s="70" t="s">
        <v>2529</v>
      </c>
      <c r="G6287" s="101">
        <v>44818</v>
      </c>
      <c r="H6287" s="101">
        <v>44833</v>
      </c>
      <c r="I6287" s="71">
        <f t="shared" si="344"/>
        <v>15</v>
      </c>
      <c r="J6287" s="72" t="s">
        <v>139</v>
      </c>
      <c r="K6287" s="72" t="s">
        <v>140</v>
      </c>
      <c r="L6287" s="73">
        <v>1</v>
      </c>
      <c r="M6287" s="73" t="s">
        <v>127</v>
      </c>
      <c r="N6287" s="68" t="str">
        <f>VLOOKUP(K6287,[1]人員授權表!D$3:G$249,4,0)</f>
        <v>無機</v>
      </c>
      <c r="O6287" s="70" t="str">
        <f>IF(J6287=[1]人員授權表!$C$85,"Casper李羿勳",IF(J6287=[1]人員授權表!$C$188,"Iring陳俊明",IF(J6287=[1]人員授權表!$C$189,"Brian陳泓霖",VLOOKUP(K6287,[1]人員授權表!D$2:E$249,2,FALSE))))</f>
        <v>Brian陳泓霖</v>
      </c>
      <c r="P6287" s="67">
        <f t="shared" si="343"/>
        <v>44831</v>
      </c>
      <c r="Q6287" s="75" t="str">
        <f t="shared" si="345"/>
        <v>週二</v>
      </c>
      <c r="R6287" s="80">
        <v>44825</v>
      </c>
      <c r="AA6287" s="1"/>
    </row>
    <row r="6288" spans="2:27">
      <c r="B6288" s="66">
        <v>44791</v>
      </c>
      <c r="C6288" s="67">
        <v>44809</v>
      </c>
      <c r="D6288" s="68" t="s">
        <v>50</v>
      </c>
      <c r="E6288" s="70" t="s">
        <v>82</v>
      </c>
      <c r="F6288" s="70" t="s">
        <v>2529</v>
      </c>
      <c r="G6288" s="101">
        <v>44818</v>
      </c>
      <c r="H6288" s="101">
        <v>44833</v>
      </c>
      <c r="I6288" s="71">
        <f t="shared" si="344"/>
        <v>15</v>
      </c>
      <c r="J6288" s="72" t="s">
        <v>269</v>
      </c>
      <c r="K6288" s="72" t="s">
        <v>270</v>
      </c>
      <c r="L6288" s="73">
        <v>1</v>
      </c>
      <c r="M6288" s="73" t="s">
        <v>127</v>
      </c>
      <c r="N6288" s="68" t="str">
        <f>VLOOKUP(K6288,[1]人員授權表!D$3:G$249,4,0)</f>
        <v>無機</v>
      </c>
      <c r="O6288" s="70" t="str">
        <f>IF(J6288=[1]人員授權表!$C$85,"Casper李羿勳",IF(J6288=[1]人員授權表!$C$188,"Iring陳俊明",IF(J6288=[1]人員授權表!$C$189,"Brian陳泓霖",VLOOKUP(K6288,[1]人員授權表!D$2:E$249,2,FALSE))))</f>
        <v>George陳志昇&amp;Vicky游崴涵</v>
      </c>
      <c r="P6288" s="67">
        <f t="shared" si="343"/>
        <v>44831</v>
      </c>
      <c r="Q6288" s="75" t="str">
        <f t="shared" si="345"/>
        <v>週二</v>
      </c>
      <c r="R6288" s="80">
        <v>44823</v>
      </c>
      <c r="AA6288" s="1"/>
    </row>
    <row r="6289" spans="2:27">
      <c r="B6289" s="66">
        <v>44791</v>
      </c>
      <c r="C6289" s="67">
        <v>44809</v>
      </c>
      <c r="D6289" s="68" t="s">
        <v>50</v>
      </c>
      <c r="E6289" s="70" t="s">
        <v>82</v>
      </c>
      <c r="F6289" s="70" t="s">
        <v>2529</v>
      </c>
      <c r="G6289" s="101">
        <v>44818</v>
      </c>
      <c r="H6289" s="101">
        <v>44833</v>
      </c>
      <c r="I6289" s="71">
        <f t="shared" si="344"/>
        <v>15</v>
      </c>
      <c r="J6289" s="72" t="s">
        <v>141</v>
      </c>
      <c r="K6289" s="72" t="s">
        <v>142</v>
      </c>
      <c r="L6289" s="73">
        <v>1</v>
      </c>
      <c r="M6289" s="73" t="s">
        <v>127</v>
      </c>
      <c r="N6289" s="68" t="str">
        <f>VLOOKUP(K6289,[1]人員授權表!D$3:G$249,4,0)</f>
        <v>無機</v>
      </c>
      <c r="O6289" s="70" t="str">
        <f>IF(J6289=[1]人員授權表!$C$85,"Casper李羿勳",IF(J6289=[1]人員授權表!$C$188,"Iring陳俊明",IF(J6289=[1]人員授權表!$C$189,"Brian陳泓霖",VLOOKUP(K6289,[1]人員授權表!D$2:E$249,2,FALSE))))</f>
        <v>Dennis陳汶宏</v>
      </c>
      <c r="P6289" s="67">
        <f t="shared" si="343"/>
        <v>44831</v>
      </c>
      <c r="Q6289" s="75" t="str">
        <f t="shared" si="345"/>
        <v>週二</v>
      </c>
      <c r="R6289" s="80">
        <v>44826</v>
      </c>
      <c r="AA6289" s="1"/>
    </row>
    <row r="6290" spans="2:27">
      <c r="B6290" s="66">
        <v>44791</v>
      </c>
      <c r="C6290" s="67">
        <v>44809</v>
      </c>
      <c r="D6290" s="68" t="s">
        <v>50</v>
      </c>
      <c r="E6290" s="70" t="s">
        <v>82</v>
      </c>
      <c r="F6290" s="70" t="s">
        <v>2529</v>
      </c>
      <c r="G6290" s="101">
        <v>44818</v>
      </c>
      <c r="H6290" s="101">
        <v>44833</v>
      </c>
      <c r="I6290" s="71">
        <f t="shared" si="344"/>
        <v>15</v>
      </c>
      <c r="J6290" s="72" t="s">
        <v>153</v>
      </c>
      <c r="K6290" s="72" t="s">
        <v>154</v>
      </c>
      <c r="L6290" s="73">
        <v>1</v>
      </c>
      <c r="M6290" s="73" t="s">
        <v>127</v>
      </c>
      <c r="N6290" s="68" t="str">
        <f>VLOOKUP(K6290,[1]人員授權表!D$3:G$249,4,0)</f>
        <v>無機</v>
      </c>
      <c r="O6290" s="70" t="str">
        <f>IF(J6290=[1]人員授權表!$C$85,"Casper李羿勳",IF(J6290=[1]人員授權表!$C$188,"Iring陳俊明",IF(J6290=[1]人員授權表!$C$189,"Brian陳泓霖",VLOOKUP(K6290,[1]人員授權表!D$2:E$249,2,FALSE))))</f>
        <v>Ken張智凱</v>
      </c>
      <c r="P6290" s="67">
        <f t="shared" si="343"/>
        <v>44831</v>
      </c>
      <c r="Q6290" s="75" t="str">
        <f t="shared" si="345"/>
        <v>週二</v>
      </c>
      <c r="R6290" s="80">
        <v>44824</v>
      </c>
      <c r="AA6290" s="1"/>
    </row>
    <row r="6291" spans="2:27">
      <c r="B6291" s="66">
        <v>44791</v>
      </c>
      <c r="C6291" s="67">
        <v>44809</v>
      </c>
      <c r="D6291" s="68" t="s">
        <v>50</v>
      </c>
      <c r="E6291" s="70" t="s">
        <v>82</v>
      </c>
      <c r="F6291" s="70" t="s">
        <v>2529</v>
      </c>
      <c r="G6291" s="101">
        <v>44818</v>
      </c>
      <c r="H6291" s="101">
        <v>44833</v>
      </c>
      <c r="I6291" s="71">
        <f t="shared" si="344"/>
        <v>15</v>
      </c>
      <c r="J6291" s="72" t="s">
        <v>1280</v>
      </c>
      <c r="K6291" s="72" t="s">
        <v>149</v>
      </c>
      <c r="L6291" s="73">
        <v>1</v>
      </c>
      <c r="M6291" s="73" t="s">
        <v>127</v>
      </c>
      <c r="N6291" s="68" t="str">
        <f>VLOOKUP(K6291,[1]人員授權表!D$3:G$249,4,0)</f>
        <v>無機</v>
      </c>
      <c r="O6291" s="70" t="str">
        <f>IF(J6291=[1]人員授權表!$C$85,"Casper李羿勳",IF(J6291=[1]人員授權表!$C$188,"Iring陳俊明",IF(J6291=[1]人員授權表!$C$189,"Brian陳泓霖",VLOOKUP(K6291,[1]人員授權表!D$2:E$249,2,FALSE))))</f>
        <v>Vicky游崴涵</v>
      </c>
      <c r="P6291" s="67">
        <f t="shared" si="343"/>
        <v>44831</v>
      </c>
      <c r="Q6291" s="75" t="str">
        <f t="shared" si="345"/>
        <v>週二</v>
      </c>
      <c r="R6291" s="80">
        <v>44823</v>
      </c>
      <c r="AA6291" s="1"/>
    </row>
    <row r="6292" spans="2:27">
      <c r="B6292" s="66">
        <v>44791</v>
      </c>
      <c r="C6292" s="67">
        <v>44809</v>
      </c>
      <c r="D6292" s="68" t="s">
        <v>50</v>
      </c>
      <c r="E6292" s="70" t="s">
        <v>82</v>
      </c>
      <c r="F6292" s="70" t="s">
        <v>2529</v>
      </c>
      <c r="G6292" s="101">
        <v>44818</v>
      </c>
      <c r="H6292" s="101">
        <v>44833</v>
      </c>
      <c r="I6292" s="71">
        <f t="shared" si="344"/>
        <v>15</v>
      </c>
      <c r="J6292" s="72" t="s">
        <v>137</v>
      </c>
      <c r="K6292" s="72" t="s">
        <v>138</v>
      </c>
      <c r="L6292" s="73">
        <v>1</v>
      </c>
      <c r="M6292" s="73" t="s">
        <v>127</v>
      </c>
      <c r="N6292" s="68" t="str">
        <f>VLOOKUP(K6292,[1]人員授權表!D$3:G$249,4,0)</f>
        <v>無機</v>
      </c>
      <c r="O6292" s="70" t="str">
        <f>IF(J6292=[1]人員授權表!$C$85,"Casper李羿勳",IF(J6292=[1]人員授權表!$C$188,"Iring陳俊明",IF(J6292=[1]人員授權表!$C$189,"Brian陳泓霖",VLOOKUP(K6292,[1]人員授權表!D$2:E$249,2,FALSE))))</f>
        <v>Jack劉念忻</v>
      </c>
      <c r="P6292" s="67">
        <f t="shared" si="343"/>
        <v>44831</v>
      </c>
      <c r="Q6292" s="75" t="str">
        <f t="shared" si="345"/>
        <v>週二</v>
      </c>
      <c r="R6292" s="80">
        <v>44828</v>
      </c>
      <c r="AA6292" s="1"/>
    </row>
    <row r="6293" spans="2:27">
      <c r="B6293" s="66">
        <v>44802</v>
      </c>
      <c r="C6293" s="67">
        <v>44824</v>
      </c>
      <c r="D6293" s="68" t="s">
        <v>50</v>
      </c>
      <c r="E6293" s="70" t="s">
        <v>51</v>
      </c>
      <c r="F6293" s="70" t="s">
        <v>2530</v>
      </c>
      <c r="G6293" s="67">
        <v>44820</v>
      </c>
      <c r="H6293" s="67">
        <v>44833</v>
      </c>
      <c r="I6293" s="71">
        <f t="shared" si="344"/>
        <v>13</v>
      </c>
      <c r="J6293" s="72" t="s">
        <v>139</v>
      </c>
      <c r="K6293" s="72" t="s">
        <v>140</v>
      </c>
      <c r="L6293" s="110">
        <v>5</v>
      </c>
      <c r="M6293" s="73" t="s">
        <v>79</v>
      </c>
      <c r="N6293" s="68" t="str">
        <f>VLOOKUP(K6293,[1]人員授權表!D$3:G$249,4,0)</f>
        <v>無機</v>
      </c>
      <c r="O6293" s="70" t="str">
        <f>IF(J6293=[1]人員授權表!$C$85,"Casper李羿勳",IF(J6293=[1]人員授權表!$C$188,"Iring陳俊明",IF(J6293=[1]人員授權表!$C$189,"Brian陳泓霖",VLOOKUP(K6293,[1]人員授權表!D$2:E$249,2,FALSE))))</f>
        <v>Brian陳泓霖</v>
      </c>
      <c r="P6293" s="67">
        <f t="shared" si="343"/>
        <v>44831</v>
      </c>
      <c r="Q6293" s="75" t="str">
        <f t="shared" si="345"/>
        <v>週二</v>
      </c>
      <c r="R6293" s="80">
        <v>44826</v>
      </c>
      <c r="Z6293" s="79" t="s">
        <v>2531</v>
      </c>
      <c r="AA6293" s="1"/>
    </row>
    <row r="6294" spans="2:27">
      <c r="B6294" s="66">
        <v>44802</v>
      </c>
      <c r="C6294" s="67">
        <v>44824</v>
      </c>
      <c r="D6294" s="68" t="s">
        <v>50</v>
      </c>
      <c r="E6294" s="70" t="s">
        <v>51</v>
      </c>
      <c r="F6294" s="70" t="s">
        <v>2530</v>
      </c>
      <c r="G6294" s="67">
        <v>44820</v>
      </c>
      <c r="H6294" s="67">
        <v>44833</v>
      </c>
      <c r="I6294" s="71">
        <f t="shared" si="344"/>
        <v>13</v>
      </c>
      <c r="J6294" s="72" t="s">
        <v>160</v>
      </c>
      <c r="K6294" s="72" t="s">
        <v>161</v>
      </c>
      <c r="L6294" s="110">
        <v>5</v>
      </c>
      <c r="M6294" s="73" t="s">
        <v>79</v>
      </c>
      <c r="N6294" s="68" t="str">
        <f>VLOOKUP(K6294,[1]人員授權表!D$3:G$249,4,0)</f>
        <v>無機</v>
      </c>
      <c r="O6294" s="70" t="str">
        <f>IF(J6294=[1]人員授權表!$C$85,"Casper李羿勳",IF(J6294=[1]人員授權表!$C$188,"Iring陳俊明",IF(J6294=[1]人員授權表!$C$189,"Brian陳泓霖",VLOOKUP(K6294,[1]人員授權表!D$2:E$249,2,FALSE))))</f>
        <v>Dennis陳汶宏</v>
      </c>
      <c r="P6294" s="67">
        <f t="shared" si="343"/>
        <v>44831</v>
      </c>
      <c r="Q6294" s="75" t="str">
        <f t="shared" si="345"/>
        <v>週二</v>
      </c>
      <c r="R6294" s="80">
        <v>44825</v>
      </c>
      <c r="Z6294" s="79" t="s">
        <v>2531</v>
      </c>
      <c r="AA6294" s="1"/>
    </row>
    <row r="6295" spans="2:27">
      <c r="B6295" s="66">
        <v>44802</v>
      </c>
      <c r="C6295" s="67">
        <v>44824</v>
      </c>
      <c r="D6295" s="68" t="s">
        <v>50</v>
      </c>
      <c r="E6295" s="70" t="s">
        <v>51</v>
      </c>
      <c r="F6295" s="70" t="s">
        <v>2530</v>
      </c>
      <c r="G6295" s="67">
        <v>44820</v>
      </c>
      <c r="H6295" s="67">
        <v>44833</v>
      </c>
      <c r="I6295" s="71">
        <f t="shared" si="344"/>
        <v>13</v>
      </c>
      <c r="J6295" s="72" t="s">
        <v>125</v>
      </c>
      <c r="K6295" s="72" t="s">
        <v>144</v>
      </c>
      <c r="L6295" s="110">
        <v>5</v>
      </c>
      <c r="M6295" s="73" t="s">
        <v>79</v>
      </c>
      <c r="N6295" s="68" t="str">
        <f>VLOOKUP(K6295,[1]人員授權表!D$3:G$249,4,0)</f>
        <v>有機</v>
      </c>
      <c r="O6295" s="70" t="str">
        <f>IF(J6295=[1]人員授權表!$C$85,"Casper李羿勳",IF(J6295=[1]人員授權表!$C$188,"Iring陳俊明",IF(J6295=[1]人員授權表!$C$189,"Brian陳泓霖",VLOOKUP(K6295,[1]人員授權表!D$2:E$249,2,FALSE))))</f>
        <v>Lucy黃詩婷</v>
      </c>
      <c r="P6295" s="67">
        <f t="shared" si="343"/>
        <v>44831</v>
      </c>
      <c r="Q6295" s="75" t="str">
        <f t="shared" si="345"/>
        <v>週二</v>
      </c>
      <c r="R6295" s="80">
        <v>44831</v>
      </c>
      <c r="Z6295" s="79" t="s">
        <v>2531</v>
      </c>
      <c r="AA6295" s="1"/>
    </row>
    <row r="6296" spans="2:27">
      <c r="B6296" s="66">
        <v>44802</v>
      </c>
      <c r="C6296" s="67">
        <v>44824</v>
      </c>
      <c r="D6296" s="68" t="s">
        <v>50</v>
      </c>
      <c r="E6296" s="70" t="s">
        <v>51</v>
      </c>
      <c r="F6296" s="70" t="s">
        <v>2530</v>
      </c>
      <c r="G6296" s="67">
        <v>44820</v>
      </c>
      <c r="H6296" s="67">
        <v>44833</v>
      </c>
      <c r="I6296" s="71">
        <f t="shared" si="344"/>
        <v>13</v>
      </c>
      <c r="J6296" s="72" t="s">
        <v>145</v>
      </c>
      <c r="K6296" s="72" t="s">
        <v>146</v>
      </c>
      <c r="L6296" s="110">
        <v>5</v>
      </c>
      <c r="M6296" s="73" t="s">
        <v>79</v>
      </c>
      <c r="N6296" s="68" t="str">
        <f>VLOOKUP(K6296,[1]人員授權表!D$3:G$249,4,0)</f>
        <v>無機</v>
      </c>
      <c r="O6296" s="70" t="str">
        <f>IF(J6296=[1]人員授權表!$C$85,"Casper李羿勳",IF(J6296=[1]人員授權表!$C$188,"Iring陳俊明",IF(J6296=[1]人員授權表!$C$189,"Brian陳泓霖",VLOOKUP(K6296,[1]人員授權表!D$2:E$249,2,FALSE))))</f>
        <v>Jack劉念忻</v>
      </c>
      <c r="P6296" s="67">
        <f t="shared" si="343"/>
        <v>44831</v>
      </c>
      <c r="Q6296" s="75" t="str">
        <f t="shared" si="345"/>
        <v>週二</v>
      </c>
      <c r="R6296" s="80">
        <v>44832</v>
      </c>
      <c r="S6296" s="85">
        <v>44832</v>
      </c>
      <c r="T6296" s="70">
        <v>1</v>
      </c>
      <c r="U6296" s="70">
        <v>1</v>
      </c>
      <c r="Y6296" s="78">
        <v>44832</v>
      </c>
      <c r="Z6296" s="79" t="s">
        <v>2532</v>
      </c>
      <c r="AA6296" s="1"/>
    </row>
    <row r="6297" spans="2:27">
      <c r="B6297" s="66">
        <v>44802</v>
      </c>
      <c r="C6297" s="67">
        <v>44824</v>
      </c>
      <c r="D6297" s="68" t="s">
        <v>50</v>
      </c>
      <c r="E6297" s="70" t="s">
        <v>51</v>
      </c>
      <c r="F6297" s="70" t="s">
        <v>2530</v>
      </c>
      <c r="G6297" s="67">
        <v>44820</v>
      </c>
      <c r="H6297" s="67">
        <v>44833</v>
      </c>
      <c r="I6297" s="71">
        <f t="shared" si="344"/>
        <v>13</v>
      </c>
      <c r="J6297" s="72" t="s">
        <v>141</v>
      </c>
      <c r="K6297" s="72" t="s">
        <v>142</v>
      </c>
      <c r="L6297" s="110">
        <v>5</v>
      </c>
      <c r="M6297" s="73" t="s">
        <v>79</v>
      </c>
      <c r="N6297" s="68" t="str">
        <f>VLOOKUP(K6297,[1]人員授權表!D$3:G$249,4,0)</f>
        <v>無機</v>
      </c>
      <c r="O6297" s="70" t="str">
        <f>IF(J6297=[1]人員授權表!$C$85,"Casper李羿勳",IF(J6297=[1]人員授權表!$C$188,"Iring陳俊明",IF(J6297=[1]人員授權表!$C$189,"Brian陳泓霖",VLOOKUP(K6297,[1]人員授權表!D$2:E$249,2,FALSE))))</f>
        <v>Dennis陳汶宏</v>
      </c>
      <c r="P6297" s="67">
        <f t="shared" si="343"/>
        <v>44831</v>
      </c>
      <c r="Q6297" s="75" t="str">
        <f t="shared" si="345"/>
        <v>週二</v>
      </c>
      <c r="R6297" s="80">
        <v>44827</v>
      </c>
      <c r="Z6297" s="79" t="s">
        <v>2531</v>
      </c>
      <c r="AA6297" s="1"/>
    </row>
    <row r="6298" spans="2:27">
      <c r="B6298" s="66">
        <v>44802</v>
      </c>
      <c r="C6298" s="67">
        <v>44824</v>
      </c>
      <c r="D6298" s="68" t="s">
        <v>50</v>
      </c>
      <c r="E6298" s="70" t="s">
        <v>51</v>
      </c>
      <c r="F6298" s="70" t="s">
        <v>2530</v>
      </c>
      <c r="G6298" s="67">
        <v>44820</v>
      </c>
      <c r="H6298" s="67">
        <v>44833</v>
      </c>
      <c r="I6298" s="71">
        <f t="shared" si="344"/>
        <v>13</v>
      </c>
      <c r="J6298" s="72" t="s">
        <v>164</v>
      </c>
      <c r="K6298" s="72" t="s">
        <v>146</v>
      </c>
      <c r="L6298" s="110">
        <v>5</v>
      </c>
      <c r="M6298" s="73" t="s">
        <v>79</v>
      </c>
      <c r="N6298" s="68" t="str">
        <f>VLOOKUP(K6298,[1]人員授權表!D$3:G$249,4,0)</f>
        <v>無機</v>
      </c>
      <c r="O6298" s="70" t="str">
        <f>IF(J6298=[1]人員授權表!$C$85,"Casper李羿勳",IF(J6298=[1]人員授權表!$C$188,"Iring陳俊明",IF(J6298=[1]人員授權表!$C$189,"Brian陳泓霖",VLOOKUP(K6298,[1]人員授權表!D$2:E$249,2,FALSE))))</f>
        <v>Jack劉念忻</v>
      </c>
      <c r="P6298" s="67">
        <f t="shared" si="343"/>
        <v>44831</v>
      </c>
      <c r="Q6298" s="75" t="str">
        <f t="shared" si="345"/>
        <v>週二</v>
      </c>
      <c r="R6298" s="80">
        <v>44832</v>
      </c>
      <c r="S6298" s="85">
        <v>44832</v>
      </c>
      <c r="T6298" s="70">
        <v>1</v>
      </c>
      <c r="Z6298" s="79" t="s">
        <v>2531</v>
      </c>
      <c r="AA6298" s="1"/>
    </row>
    <row r="6299" spans="2:27">
      <c r="B6299" s="66">
        <v>44802</v>
      </c>
      <c r="C6299" s="67">
        <v>44824</v>
      </c>
      <c r="D6299" s="68" t="s">
        <v>50</v>
      </c>
      <c r="E6299" s="70" t="s">
        <v>51</v>
      </c>
      <c r="F6299" s="70" t="s">
        <v>2533</v>
      </c>
      <c r="G6299" s="67">
        <v>44820</v>
      </c>
      <c r="H6299" s="67">
        <v>44833</v>
      </c>
      <c r="I6299" s="71">
        <f t="shared" si="344"/>
        <v>13</v>
      </c>
      <c r="J6299" s="72" t="s">
        <v>153</v>
      </c>
      <c r="K6299" s="72" t="s">
        <v>154</v>
      </c>
      <c r="L6299" s="110">
        <v>5</v>
      </c>
      <c r="M6299" s="73" t="s">
        <v>79</v>
      </c>
      <c r="N6299" s="68" t="str">
        <f>VLOOKUP(K6299,[1]人員授權表!D$3:G$249,4,0)</f>
        <v>無機</v>
      </c>
      <c r="O6299" s="70" t="str">
        <f>IF(J6299=[1]人員授權表!$C$85,"Casper李羿勳",IF(J6299=[1]人員授權表!$C$188,"Iring陳俊明",IF(J6299=[1]人員授權表!$C$189,"Brian陳泓霖",VLOOKUP(K6299,[1]人員授權表!D$2:E$249,2,FALSE))))</f>
        <v>Ken張智凱</v>
      </c>
      <c r="P6299" s="67">
        <f t="shared" si="343"/>
        <v>44831</v>
      </c>
      <c r="Q6299" s="75" t="str">
        <f t="shared" si="345"/>
        <v>週二</v>
      </c>
      <c r="R6299" s="80">
        <v>44827</v>
      </c>
      <c r="Z6299" s="79" t="s">
        <v>2531</v>
      </c>
      <c r="AA6299" s="1"/>
    </row>
    <row r="6300" spans="2:27">
      <c r="B6300" s="66">
        <v>44802</v>
      </c>
      <c r="C6300" s="67">
        <v>44824</v>
      </c>
      <c r="D6300" s="68" t="s">
        <v>50</v>
      </c>
      <c r="E6300" s="70" t="s">
        <v>51</v>
      </c>
      <c r="F6300" s="70" t="s">
        <v>2533</v>
      </c>
      <c r="G6300" s="67">
        <v>44820</v>
      </c>
      <c r="H6300" s="67">
        <v>44833</v>
      </c>
      <c r="I6300" s="71">
        <f t="shared" si="344"/>
        <v>13</v>
      </c>
      <c r="J6300" s="72" t="s">
        <v>148</v>
      </c>
      <c r="K6300" s="72" t="s">
        <v>149</v>
      </c>
      <c r="L6300" s="110">
        <v>5</v>
      </c>
      <c r="M6300" s="73" t="s">
        <v>79</v>
      </c>
      <c r="N6300" s="68" t="str">
        <f>VLOOKUP(K6300,[1]人員授權表!D$3:G$249,4,0)</f>
        <v>無機</v>
      </c>
      <c r="O6300" s="70" t="str">
        <f>IF(J6300=[1]人員授權表!$C$85,"Casper李羿勳",IF(J6300=[1]人員授權表!$C$188,"Iring陳俊明",IF(J6300=[1]人員授權表!$C$189,"Brian陳泓霖",VLOOKUP(K6300,[1]人員授權表!D$2:E$249,2,FALSE))))</f>
        <v>Vicky游崴涵</v>
      </c>
      <c r="P6300" s="67">
        <f t="shared" si="343"/>
        <v>44831</v>
      </c>
      <c r="Q6300" s="75" t="str">
        <f t="shared" si="345"/>
        <v>週二</v>
      </c>
      <c r="R6300" s="80">
        <v>44825</v>
      </c>
      <c r="Z6300" s="79" t="s">
        <v>2531</v>
      </c>
      <c r="AA6300" s="1"/>
    </row>
    <row r="6301" spans="2:27">
      <c r="B6301" s="66">
        <v>44802</v>
      </c>
      <c r="C6301" s="67">
        <v>44824</v>
      </c>
      <c r="D6301" s="68" t="s">
        <v>50</v>
      </c>
      <c r="E6301" s="70" t="s">
        <v>51</v>
      </c>
      <c r="F6301" s="70" t="s">
        <v>2530</v>
      </c>
      <c r="G6301" s="67">
        <v>44820</v>
      </c>
      <c r="H6301" s="67">
        <v>44833</v>
      </c>
      <c r="I6301" s="71">
        <f t="shared" si="344"/>
        <v>13</v>
      </c>
      <c r="J6301" s="72" t="s">
        <v>295</v>
      </c>
      <c r="K6301" s="72" t="s">
        <v>296</v>
      </c>
      <c r="L6301" s="110">
        <v>5</v>
      </c>
      <c r="M6301" s="73" t="s">
        <v>79</v>
      </c>
      <c r="N6301" s="68" t="str">
        <f>VLOOKUP(K6301,[1]人員授權表!D$3:G$249,4,0)</f>
        <v>無機</v>
      </c>
      <c r="O6301" s="70" t="str">
        <f>IF(J6301=[1]人員授權表!$C$85,"Casper李羿勳",IF(J6301=[1]人員授權表!$C$188,"Iring陳俊明",IF(J6301=[1]人員授權表!$C$189,"Brian陳泓霖",VLOOKUP(K6301,[1]人員授權表!D$2:E$249,2,FALSE))))</f>
        <v>Ken張智凱</v>
      </c>
      <c r="P6301" s="67">
        <f t="shared" si="343"/>
        <v>44831</v>
      </c>
      <c r="Q6301" s="75" t="str">
        <f t="shared" si="345"/>
        <v>週二</v>
      </c>
      <c r="R6301" s="80">
        <v>44824</v>
      </c>
      <c r="Z6301" s="79" t="s">
        <v>2531</v>
      </c>
      <c r="AA6301" s="1"/>
    </row>
    <row r="6302" spans="2:27">
      <c r="B6302" s="66">
        <v>44802</v>
      </c>
      <c r="C6302" s="67">
        <v>44824</v>
      </c>
      <c r="D6302" s="68" t="s">
        <v>50</v>
      </c>
      <c r="E6302" s="70" t="s">
        <v>51</v>
      </c>
      <c r="F6302" s="70" t="s">
        <v>2530</v>
      </c>
      <c r="G6302" s="67">
        <v>44820</v>
      </c>
      <c r="H6302" s="67">
        <v>44833</v>
      </c>
      <c r="I6302" s="71">
        <f t="shared" si="344"/>
        <v>13</v>
      </c>
      <c r="J6302" s="72" t="s">
        <v>167</v>
      </c>
      <c r="K6302" s="72" t="s">
        <v>168</v>
      </c>
      <c r="L6302" s="110">
        <v>5</v>
      </c>
      <c r="M6302" s="73" t="s">
        <v>79</v>
      </c>
      <c r="N6302" s="68" t="str">
        <f>VLOOKUP(K6302,[1]人員授權表!D$3:G$249,4,0)</f>
        <v>有機</v>
      </c>
      <c r="O6302" s="70" t="str">
        <f>IF(J6302=[1]人員授權表!$C$85,"Casper李羿勳",IF(J6302=[1]人員授權表!$C$188,"Iring陳俊明",IF(J6302=[1]人員授權表!$C$189,"Brian陳泓霖",VLOOKUP(K6302,[1]人員授權表!D$2:E$249,2,FALSE))))</f>
        <v>Una林庭瑄</v>
      </c>
      <c r="P6302" s="67">
        <f t="shared" si="343"/>
        <v>44831</v>
      </c>
      <c r="Q6302" s="75" t="str">
        <f t="shared" si="345"/>
        <v>週二</v>
      </c>
      <c r="R6302" s="80">
        <v>44826</v>
      </c>
      <c r="Z6302" s="79" t="s">
        <v>2531</v>
      </c>
      <c r="AA6302" s="1"/>
    </row>
    <row r="6303" spans="2:27">
      <c r="B6303" s="66">
        <v>44802</v>
      </c>
      <c r="C6303" s="67">
        <v>44824</v>
      </c>
      <c r="D6303" s="68" t="s">
        <v>50</v>
      </c>
      <c r="E6303" s="70" t="s">
        <v>51</v>
      </c>
      <c r="F6303" s="70" t="s">
        <v>2530</v>
      </c>
      <c r="G6303" s="67">
        <v>44820</v>
      </c>
      <c r="H6303" s="67">
        <v>44833</v>
      </c>
      <c r="I6303" s="71">
        <f t="shared" si="344"/>
        <v>13</v>
      </c>
      <c r="J6303" s="72" t="s">
        <v>137</v>
      </c>
      <c r="K6303" s="72" t="s">
        <v>138</v>
      </c>
      <c r="L6303" s="110">
        <v>5</v>
      </c>
      <c r="M6303" s="73" t="s">
        <v>79</v>
      </c>
      <c r="N6303" s="68" t="str">
        <f>VLOOKUP(K6303,[1]人員授權表!D$3:G$249,4,0)</f>
        <v>無機</v>
      </c>
      <c r="O6303" s="70" t="str">
        <f>IF(J6303=[1]人員授權表!$C$85,"Casper李羿勳",IF(J6303=[1]人員授權表!$C$188,"Iring陳俊明",IF(J6303=[1]人員授權表!$C$189,"Brian陳泓霖",VLOOKUP(K6303,[1]人員授權表!D$2:E$249,2,FALSE))))</f>
        <v>Jack劉念忻</v>
      </c>
      <c r="P6303" s="67">
        <f t="shared" si="343"/>
        <v>44831</v>
      </c>
      <c r="Q6303" s="75" t="str">
        <f t="shared" si="345"/>
        <v>週二</v>
      </c>
      <c r="R6303" s="80">
        <v>44831</v>
      </c>
      <c r="Z6303" s="79" t="s">
        <v>2531</v>
      </c>
      <c r="AA6303" s="1"/>
    </row>
    <row r="6304" spans="2:27">
      <c r="B6304" s="66">
        <v>44790</v>
      </c>
      <c r="D6304" s="68" t="s">
        <v>50</v>
      </c>
      <c r="E6304" s="70" t="s">
        <v>51</v>
      </c>
      <c r="F6304" s="70" t="s">
        <v>2534</v>
      </c>
      <c r="G6304" s="67">
        <v>44819</v>
      </c>
      <c r="H6304" s="67">
        <v>44833</v>
      </c>
      <c r="I6304" s="71">
        <f t="shared" si="344"/>
        <v>14</v>
      </c>
      <c r="J6304" s="72" t="s">
        <v>139</v>
      </c>
      <c r="K6304" s="72" t="s">
        <v>140</v>
      </c>
      <c r="L6304" s="73">
        <v>4</v>
      </c>
      <c r="M6304" s="73" t="s">
        <v>104</v>
      </c>
      <c r="N6304" s="68" t="str">
        <f>VLOOKUP(K6304,[1]人員授權表!D$3:G$249,4,0)</f>
        <v>無機</v>
      </c>
      <c r="O6304" s="70" t="str">
        <f>IF(J6304=[1]人員授權表!$C$85,"Casper李羿勳",IF(J6304=[1]人員授權表!$C$188,"Iring陳俊明",IF(J6304=[1]人員授權表!$C$189,"Brian陳泓霖",VLOOKUP(K6304,[1]人員授權表!D$2:E$249,2,FALSE))))</f>
        <v>Brian陳泓霖</v>
      </c>
      <c r="P6304" s="67">
        <f t="shared" si="343"/>
        <v>44831</v>
      </c>
      <c r="Q6304" s="75" t="str">
        <f t="shared" si="345"/>
        <v>週二</v>
      </c>
      <c r="R6304" s="80">
        <v>44826</v>
      </c>
      <c r="AA6304" s="1"/>
    </row>
    <row r="6305" spans="2:28">
      <c r="B6305" s="66">
        <v>44790</v>
      </c>
      <c r="D6305" s="68" t="s">
        <v>50</v>
      </c>
      <c r="E6305" s="70" t="s">
        <v>51</v>
      </c>
      <c r="F6305" s="70" t="s">
        <v>2534</v>
      </c>
      <c r="G6305" s="67">
        <v>44819</v>
      </c>
      <c r="H6305" s="67">
        <v>44833</v>
      </c>
      <c r="I6305" s="71">
        <f t="shared" si="344"/>
        <v>14</v>
      </c>
      <c r="J6305" s="72" t="s">
        <v>153</v>
      </c>
      <c r="K6305" s="72" t="s">
        <v>154</v>
      </c>
      <c r="L6305" s="73">
        <v>4</v>
      </c>
      <c r="M6305" s="73" t="s">
        <v>104</v>
      </c>
      <c r="N6305" s="68" t="str">
        <f>VLOOKUP(K6305,[1]人員授權表!D$3:G$249,4,0)</f>
        <v>無機</v>
      </c>
      <c r="O6305" s="70" t="str">
        <f>IF(J6305=[1]人員授權表!$C$85,"Casper李羿勳",IF(J6305=[1]人員授權表!$C$188,"Iring陳俊明",IF(J6305=[1]人員授權表!$C$189,"Brian陳泓霖",VLOOKUP(K6305,[1]人員授權表!D$2:E$249,2,FALSE))))</f>
        <v>Ken張智凱</v>
      </c>
      <c r="P6305" s="67">
        <f t="shared" ref="P6305:P6358" si="346">H6305-2</f>
        <v>44831</v>
      </c>
      <c r="Q6305" s="75" t="str">
        <f t="shared" si="345"/>
        <v>週二</v>
      </c>
      <c r="R6305" s="80">
        <v>44824</v>
      </c>
      <c r="AA6305" s="1"/>
    </row>
    <row r="6306" spans="2:28">
      <c r="B6306" s="66">
        <v>44790</v>
      </c>
      <c r="D6306" s="68" t="s">
        <v>50</v>
      </c>
      <c r="E6306" s="70" t="s">
        <v>51</v>
      </c>
      <c r="F6306" s="70" t="s">
        <v>2534</v>
      </c>
      <c r="G6306" s="67">
        <v>44819</v>
      </c>
      <c r="H6306" s="67">
        <v>44833</v>
      </c>
      <c r="I6306" s="71">
        <f t="shared" si="344"/>
        <v>14</v>
      </c>
      <c r="J6306" s="72" t="s">
        <v>141</v>
      </c>
      <c r="K6306" s="72" t="s">
        <v>142</v>
      </c>
      <c r="L6306" s="73">
        <v>4</v>
      </c>
      <c r="M6306" s="73" t="s">
        <v>104</v>
      </c>
      <c r="N6306" s="68" t="str">
        <f>VLOOKUP(K6306,[1]人員授權表!D$3:G$249,4,0)</f>
        <v>無機</v>
      </c>
      <c r="O6306" s="70" t="str">
        <f>IF(J6306=[1]人員授權表!$C$85,"Casper李羿勳",IF(J6306=[1]人員授權表!$C$188,"Iring陳俊明",IF(J6306=[1]人員授權表!$C$189,"Brian陳泓霖",VLOOKUP(K6306,[1]人員授權表!D$2:E$249,2,FALSE))))</f>
        <v>Dennis陳汶宏</v>
      </c>
      <c r="P6306" s="67">
        <f t="shared" si="346"/>
        <v>44831</v>
      </c>
      <c r="Q6306" s="75" t="str">
        <f t="shared" si="345"/>
        <v>週二</v>
      </c>
      <c r="R6306" s="80">
        <v>44827</v>
      </c>
      <c r="AA6306" s="1"/>
    </row>
    <row r="6307" spans="2:28">
      <c r="B6307" s="66">
        <v>44790</v>
      </c>
      <c r="D6307" s="68" t="s">
        <v>50</v>
      </c>
      <c r="E6307" s="70" t="s">
        <v>51</v>
      </c>
      <c r="F6307" s="70" t="s">
        <v>2534</v>
      </c>
      <c r="G6307" s="67">
        <v>44819</v>
      </c>
      <c r="H6307" s="67">
        <v>44833</v>
      </c>
      <c r="I6307" s="71">
        <f t="shared" si="344"/>
        <v>14</v>
      </c>
      <c r="J6307" s="72" t="s">
        <v>137</v>
      </c>
      <c r="K6307" s="72" t="s">
        <v>138</v>
      </c>
      <c r="L6307" s="73">
        <v>4</v>
      </c>
      <c r="M6307" s="73" t="s">
        <v>104</v>
      </c>
      <c r="N6307" s="68" t="str">
        <f>VLOOKUP(K6307,[1]人員授權表!D$3:G$249,4,0)</f>
        <v>無機</v>
      </c>
      <c r="O6307" s="70" t="str">
        <f>IF(J6307=[1]人員授權表!$C$85,"Casper李羿勳",IF(J6307=[1]人員授權表!$C$188,"Iring陳俊明",IF(J6307=[1]人員授權表!$C$189,"Brian陳泓霖",VLOOKUP(K6307,[1]人員授權表!D$2:E$249,2,FALSE))))</f>
        <v>Jack劉念忻</v>
      </c>
      <c r="P6307" s="67">
        <f t="shared" si="346"/>
        <v>44831</v>
      </c>
      <c r="Q6307" s="75" t="str">
        <f t="shared" si="345"/>
        <v>週二</v>
      </c>
      <c r="R6307" s="80">
        <v>44831</v>
      </c>
      <c r="AA6307" s="1"/>
    </row>
    <row r="6308" spans="2:28">
      <c r="B6308" s="66">
        <v>44790</v>
      </c>
      <c r="D6308" s="68" t="s">
        <v>50</v>
      </c>
      <c r="E6308" s="70" t="s">
        <v>51</v>
      </c>
      <c r="F6308" s="70" t="s">
        <v>2534</v>
      </c>
      <c r="G6308" s="67">
        <v>44819</v>
      </c>
      <c r="H6308" s="67">
        <v>44833</v>
      </c>
      <c r="I6308" s="71">
        <f t="shared" si="344"/>
        <v>14</v>
      </c>
      <c r="J6308" s="72" t="s">
        <v>206</v>
      </c>
      <c r="K6308" s="72" t="s">
        <v>179</v>
      </c>
      <c r="L6308" s="73">
        <v>4</v>
      </c>
      <c r="M6308" s="73" t="s">
        <v>104</v>
      </c>
      <c r="N6308" s="68" t="str">
        <f>VLOOKUP(K6308,[1]人員授權表!D$3:G$249,4,0)</f>
        <v>無機</v>
      </c>
      <c r="O6308" s="70" t="str">
        <f>IF(J6308=[1]人員授權表!$C$85,"Casper李羿勳",IF(J6308=[1]人員授權表!$C$188,"Iring陳俊明",IF(J6308=[1]人員授權表!$C$189,"Brian陳泓霖",VLOOKUP(K6308,[1]人員授權表!D$2:E$249,2,FALSE))))</f>
        <v>Dennis陳汶宏</v>
      </c>
      <c r="P6308" s="67">
        <f t="shared" si="346"/>
        <v>44831</v>
      </c>
      <c r="Q6308" s="75" t="str">
        <f t="shared" si="345"/>
        <v>週二</v>
      </c>
      <c r="R6308" s="80">
        <v>44828</v>
      </c>
      <c r="AA6308" s="1"/>
    </row>
    <row r="6309" spans="2:28">
      <c r="B6309" s="66">
        <v>44790</v>
      </c>
      <c r="D6309" s="68" t="s">
        <v>50</v>
      </c>
      <c r="E6309" s="70" t="s">
        <v>51</v>
      </c>
      <c r="F6309" s="70" t="s">
        <v>2534</v>
      </c>
      <c r="G6309" s="67">
        <v>44819</v>
      </c>
      <c r="H6309" s="67">
        <v>44833</v>
      </c>
      <c r="I6309" s="71">
        <f t="shared" si="344"/>
        <v>14</v>
      </c>
      <c r="J6309" s="72" t="s">
        <v>371</v>
      </c>
      <c r="K6309" s="72" t="s">
        <v>372</v>
      </c>
      <c r="L6309" s="73">
        <v>4</v>
      </c>
      <c r="M6309" s="73" t="s">
        <v>104</v>
      </c>
      <c r="N6309" s="68" t="str">
        <f>VLOOKUP(K6309,[1]人員授權表!D$3:G$249,4,0)</f>
        <v>無機</v>
      </c>
      <c r="O6309" s="70" t="str">
        <f>IF(J6309=[1]人員授權表!$C$85,"Casper李羿勳",IF(J6309=[1]人員授權表!$C$188,"Iring陳俊明",IF(J6309=[1]人員授權表!$C$189,"Brian陳泓霖",VLOOKUP(K6309,[1]人員授權表!D$2:E$249,2,FALSE))))</f>
        <v>Dennis陳汶宏</v>
      </c>
      <c r="P6309" s="67">
        <f t="shared" si="346"/>
        <v>44831</v>
      </c>
      <c r="Q6309" s="75" t="str">
        <f t="shared" si="345"/>
        <v>週二</v>
      </c>
      <c r="R6309" s="80">
        <v>44826</v>
      </c>
      <c r="AA6309" s="1"/>
    </row>
    <row r="6310" spans="2:28">
      <c r="B6310" s="66">
        <v>44790</v>
      </c>
      <c r="D6310" s="68" t="s">
        <v>50</v>
      </c>
      <c r="E6310" s="70" t="s">
        <v>51</v>
      </c>
      <c r="F6310" s="70" t="s">
        <v>2534</v>
      </c>
      <c r="G6310" s="67">
        <v>44819</v>
      </c>
      <c r="H6310" s="67">
        <v>44833</v>
      </c>
      <c r="I6310" s="71">
        <f t="shared" si="344"/>
        <v>14</v>
      </c>
      <c r="J6310" s="72" t="s">
        <v>160</v>
      </c>
      <c r="K6310" s="72" t="s">
        <v>161</v>
      </c>
      <c r="L6310" s="73">
        <v>4</v>
      </c>
      <c r="M6310" s="73" t="s">
        <v>104</v>
      </c>
      <c r="N6310" s="68" t="str">
        <f>VLOOKUP(K6310,[1]人員授權表!D$3:G$249,4,0)</f>
        <v>無機</v>
      </c>
      <c r="O6310" s="70" t="str">
        <f>IF(J6310=[1]人員授權表!$C$85,"Casper李羿勳",IF(J6310=[1]人員授權表!$C$188,"Iring陳俊明",IF(J6310=[1]人員授權表!$C$189,"Brian陳泓霖",VLOOKUP(K6310,[1]人員授權表!D$2:E$249,2,FALSE))))</f>
        <v>Dennis陳汶宏</v>
      </c>
      <c r="P6310" s="67">
        <f t="shared" si="346"/>
        <v>44831</v>
      </c>
      <c r="Q6310" s="75" t="str">
        <f t="shared" si="345"/>
        <v>週二</v>
      </c>
      <c r="R6310" s="80">
        <v>44825</v>
      </c>
      <c r="AA6310" s="1"/>
    </row>
    <row r="6311" spans="2:28">
      <c r="B6311" s="66">
        <v>44790</v>
      </c>
      <c r="D6311" s="68" t="s">
        <v>50</v>
      </c>
      <c r="E6311" s="70" t="s">
        <v>51</v>
      </c>
      <c r="F6311" s="70" t="s">
        <v>2534</v>
      </c>
      <c r="G6311" s="67">
        <v>44819</v>
      </c>
      <c r="H6311" s="67">
        <v>44833</v>
      </c>
      <c r="I6311" s="71">
        <f t="shared" si="344"/>
        <v>14</v>
      </c>
      <c r="J6311" s="72" t="s">
        <v>178</v>
      </c>
      <c r="K6311" s="72" t="s">
        <v>179</v>
      </c>
      <c r="L6311" s="73">
        <v>4</v>
      </c>
      <c r="M6311" s="73" t="s">
        <v>104</v>
      </c>
      <c r="N6311" s="68" t="str">
        <f>VLOOKUP(K6311,[1]人員授權表!D$3:G$249,4,0)</f>
        <v>無機</v>
      </c>
      <c r="O6311" s="70" t="str">
        <f>IF(J6311=[1]人員授權表!$C$85,"Casper李羿勳",IF(J6311=[1]人員授權表!$C$188,"Iring陳俊明",IF(J6311=[1]人員授權表!$C$189,"Brian陳泓霖",VLOOKUP(K6311,[1]人員授權表!D$2:E$249,2,FALSE))))</f>
        <v>Dennis陳汶宏</v>
      </c>
      <c r="P6311" s="67">
        <f t="shared" si="346"/>
        <v>44831</v>
      </c>
      <c r="Q6311" s="75" t="str">
        <f t="shared" si="345"/>
        <v>週二</v>
      </c>
      <c r="R6311" s="80">
        <v>44828</v>
      </c>
      <c r="AA6311" s="1"/>
    </row>
    <row r="6312" spans="2:28">
      <c r="B6312" s="66">
        <v>44790</v>
      </c>
      <c r="D6312" s="68" t="s">
        <v>50</v>
      </c>
      <c r="E6312" s="70" t="s">
        <v>51</v>
      </c>
      <c r="F6312" s="70" t="s">
        <v>2534</v>
      </c>
      <c r="G6312" s="67">
        <v>44819</v>
      </c>
      <c r="H6312" s="67">
        <v>44833</v>
      </c>
      <c r="I6312" s="71">
        <f t="shared" si="344"/>
        <v>14</v>
      </c>
      <c r="J6312" s="72" t="s">
        <v>295</v>
      </c>
      <c r="K6312" s="72" t="s">
        <v>296</v>
      </c>
      <c r="L6312" s="73">
        <v>4</v>
      </c>
      <c r="M6312" s="73" t="s">
        <v>104</v>
      </c>
      <c r="N6312" s="68" t="str">
        <f>VLOOKUP(K6312,[1]人員授權表!D$3:G$249,4,0)</f>
        <v>無機</v>
      </c>
      <c r="O6312" s="70" t="str">
        <f>IF(J6312=[1]人員授權表!$C$85,"Casper李羿勳",IF(J6312=[1]人員授權表!$C$188,"Iring陳俊明",IF(J6312=[1]人員授權表!$C$189,"Brian陳泓霖",VLOOKUP(K6312,[1]人員授權表!D$2:E$249,2,FALSE))))</f>
        <v>Ken張智凱</v>
      </c>
      <c r="P6312" s="67">
        <f t="shared" si="346"/>
        <v>44831</v>
      </c>
      <c r="Q6312" s="75" t="str">
        <f t="shared" si="345"/>
        <v>週二</v>
      </c>
      <c r="R6312" s="80">
        <v>44823</v>
      </c>
      <c r="AA6312" s="1"/>
    </row>
    <row r="6313" spans="2:28">
      <c r="B6313" s="66">
        <v>44790</v>
      </c>
      <c r="D6313" s="68" t="s">
        <v>50</v>
      </c>
      <c r="E6313" s="70" t="s">
        <v>51</v>
      </c>
      <c r="F6313" s="70" t="s">
        <v>2534</v>
      </c>
      <c r="G6313" s="67">
        <v>44819</v>
      </c>
      <c r="H6313" s="67">
        <v>44833</v>
      </c>
      <c r="I6313" s="71">
        <f t="shared" si="344"/>
        <v>14</v>
      </c>
      <c r="J6313" s="72" t="s">
        <v>164</v>
      </c>
      <c r="K6313" s="72" t="s">
        <v>146</v>
      </c>
      <c r="L6313" s="73">
        <v>4</v>
      </c>
      <c r="M6313" s="73" t="s">
        <v>104</v>
      </c>
      <c r="N6313" s="68" t="str">
        <f>VLOOKUP(K6313,[1]人員授權表!D$3:G$249,4,0)</f>
        <v>無機</v>
      </c>
      <c r="O6313" s="70" t="str">
        <f>IF(J6313=[1]人員授權表!$C$85,"Casper李羿勳",IF(J6313=[1]人員授權表!$C$188,"Iring陳俊明",IF(J6313=[1]人員授權表!$C$189,"Brian陳泓霖",VLOOKUP(K6313,[1]人員授權表!D$2:E$249,2,FALSE))))</f>
        <v>Jack劉念忻</v>
      </c>
      <c r="P6313" s="67">
        <f t="shared" si="346"/>
        <v>44831</v>
      </c>
      <c r="Q6313" s="75" t="str">
        <f t="shared" si="345"/>
        <v>週二</v>
      </c>
      <c r="R6313" s="80">
        <v>44832</v>
      </c>
      <c r="S6313" s="85">
        <v>44832</v>
      </c>
      <c r="T6313" s="70">
        <v>1</v>
      </c>
      <c r="AA6313" s="1"/>
    </row>
    <row r="6314" spans="2:28">
      <c r="B6314" s="66">
        <v>44791</v>
      </c>
      <c r="C6314" s="67">
        <v>44826</v>
      </c>
      <c r="D6314" s="68" t="s">
        <v>713</v>
      </c>
      <c r="E6314" s="89" t="s">
        <v>82</v>
      </c>
      <c r="F6314" s="90" t="s">
        <v>2535</v>
      </c>
      <c r="G6314" s="92">
        <v>44819</v>
      </c>
      <c r="H6314" s="92">
        <v>44833</v>
      </c>
      <c r="I6314" s="71">
        <f t="shared" si="344"/>
        <v>14</v>
      </c>
      <c r="J6314" s="93" t="s">
        <v>125</v>
      </c>
      <c r="K6314" s="93" t="s">
        <v>144</v>
      </c>
      <c r="L6314" s="110"/>
      <c r="M6314" s="73" t="s">
        <v>127</v>
      </c>
      <c r="N6314" s="94" t="str">
        <f>VLOOKUP(K6314,[1]人員授權表!D$3:G$249,4,0)</f>
        <v>有機</v>
      </c>
      <c r="O6314" s="89" t="str">
        <f>IF(J6314=[1]人員授權表!$C$85,"Casper李羿勳",IF(J6314=[1]人員授權表!$C$188,"Iring陳俊明",IF(J6314=[1]人員授權表!$C$189,"Brian陳泓霖",VLOOKUP(K6314,[1]人員授權表!D$2:E$249,2,FALSE))))</f>
        <v>Lucy黃詩婷</v>
      </c>
      <c r="P6314" s="92">
        <f t="shared" si="346"/>
        <v>44831</v>
      </c>
      <c r="Q6314" s="75" t="str">
        <f t="shared" si="345"/>
        <v>週二</v>
      </c>
      <c r="R6314" s="80" t="s">
        <v>713</v>
      </c>
      <c r="Z6314" s="79" t="s">
        <v>2536</v>
      </c>
      <c r="AA6314" s="102">
        <v>17</v>
      </c>
      <c r="AB6314" s="123" t="s">
        <v>2537</v>
      </c>
    </row>
    <row r="6315" spans="2:28">
      <c r="B6315" s="66">
        <v>44791</v>
      </c>
      <c r="C6315" s="67">
        <v>44826</v>
      </c>
      <c r="D6315" s="68" t="s">
        <v>713</v>
      </c>
      <c r="E6315" s="89" t="s">
        <v>82</v>
      </c>
      <c r="F6315" s="90" t="s">
        <v>2535</v>
      </c>
      <c r="G6315" s="92">
        <v>44819</v>
      </c>
      <c r="H6315" s="92">
        <v>44833</v>
      </c>
      <c r="I6315" s="71">
        <f t="shared" si="344"/>
        <v>14</v>
      </c>
      <c r="J6315" s="93" t="s">
        <v>139</v>
      </c>
      <c r="K6315" s="93" t="s">
        <v>140</v>
      </c>
      <c r="L6315" s="110"/>
      <c r="M6315" s="73" t="s">
        <v>127</v>
      </c>
      <c r="N6315" s="94" t="str">
        <f>VLOOKUP(K6315,[1]人員授權表!D$3:G$249,4,0)</f>
        <v>無機</v>
      </c>
      <c r="O6315" s="89" t="str">
        <f>IF(J6315=[1]人員授權表!$C$85,"Casper李羿勳",IF(J6315=[1]人員授權表!$C$188,"Iring陳俊明",IF(J6315=[1]人員授權表!$C$189,"Brian陳泓霖",VLOOKUP(K6315,[1]人員授權表!D$2:E$249,2,FALSE))))</f>
        <v>Brian陳泓霖</v>
      </c>
      <c r="P6315" s="92">
        <f t="shared" si="346"/>
        <v>44831</v>
      </c>
      <c r="Q6315" s="75" t="str">
        <f t="shared" si="345"/>
        <v>週二</v>
      </c>
      <c r="R6315" s="80" t="s">
        <v>713</v>
      </c>
      <c r="Z6315" s="79" t="s">
        <v>2536</v>
      </c>
      <c r="AA6315" s="102">
        <v>17</v>
      </c>
      <c r="AB6315" s="123" t="s">
        <v>2537</v>
      </c>
    </row>
    <row r="6316" spans="2:28">
      <c r="B6316" s="66">
        <v>44791</v>
      </c>
      <c r="C6316" s="67">
        <v>44826</v>
      </c>
      <c r="D6316" s="68" t="s">
        <v>713</v>
      </c>
      <c r="E6316" s="89" t="s">
        <v>82</v>
      </c>
      <c r="F6316" s="90" t="s">
        <v>2538</v>
      </c>
      <c r="G6316" s="92">
        <v>44819</v>
      </c>
      <c r="H6316" s="92">
        <v>44833</v>
      </c>
      <c r="I6316" s="71">
        <f t="shared" si="344"/>
        <v>14</v>
      </c>
      <c r="J6316" s="93" t="s">
        <v>190</v>
      </c>
      <c r="K6316" s="93" t="s">
        <v>140</v>
      </c>
      <c r="L6316" s="110"/>
      <c r="M6316" s="73" t="s">
        <v>127</v>
      </c>
      <c r="N6316" s="94" t="str">
        <f>VLOOKUP(K6316,[1]人員授權表!D$3:G$249,4,0)</f>
        <v>無機</v>
      </c>
      <c r="O6316" s="89" t="str">
        <f>IF(J6316=[1]人員授權表!$C$85,"Casper李羿勳",IF(J6316=[1]人員授權表!$C$188,"Iring陳俊明",IF(J6316=[1]人員授權表!$C$189,"Brian陳泓霖",VLOOKUP(K6316,[1]人員授權表!D$2:E$249,2,FALSE))))</f>
        <v>Iring陳俊明</v>
      </c>
      <c r="P6316" s="92">
        <f t="shared" si="346"/>
        <v>44831</v>
      </c>
      <c r="Q6316" s="75" t="str">
        <f t="shared" si="345"/>
        <v>週二</v>
      </c>
      <c r="R6316" s="80" t="s">
        <v>713</v>
      </c>
      <c r="Z6316" s="79" t="s">
        <v>2536</v>
      </c>
      <c r="AA6316" s="102">
        <v>17</v>
      </c>
      <c r="AB6316" s="123" t="s">
        <v>2537</v>
      </c>
    </row>
    <row r="6317" spans="2:28">
      <c r="B6317" s="66">
        <v>44791</v>
      </c>
      <c r="C6317" s="67">
        <v>44826</v>
      </c>
      <c r="D6317" s="68" t="s">
        <v>713</v>
      </c>
      <c r="E6317" s="89" t="s">
        <v>82</v>
      </c>
      <c r="F6317" s="90" t="s">
        <v>2538</v>
      </c>
      <c r="G6317" s="92">
        <v>44819</v>
      </c>
      <c r="H6317" s="92">
        <v>44833</v>
      </c>
      <c r="I6317" s="71">
        <f t="shared" si="344"/>
        <v>14</v>
      </c>
      <c r="J6317" s="93" t="s">
        <v>164</v>
      </c>
      <c r="K6317" s="93" t="s">
        <v>146</v>
      </c>
      <c r="L6317" s="110"/>
      <c r="M6317" s="73" t="s">
        <v>127</v>
      </c>
      <c r="N6317" s="94" t="str">
        <f>VLOOKUP(K6317,[1]人員授權表!D$3:G$249,4,0)</f>
        <v>無機</v>
      </c>
      <c r="O6317" s="89" t="str">
        <f>IF(J6317=[1]人員授權表!$C$85,"Casper李羿勳",IF(J6317=[1]人員授權表!$C$188,"Iring陳俊明",IF(J6317=[1]人員授權表!$C$189,"Brian陳泓霖",VLOOKUP(K6317,[1]人員授權表!D$2:E$249,2,FALSE))))</f>
        <v>Jack劉念忻</v>
      </c>
      <c r="P6317" s="92">
        <f t="shared" si="346"/>
        <v>44831</v>
      </c>
      <c r="Q6317" s="75" t="str">
        <f t="shared" si="345"/>
        <v>週二</v>
      </c>
      <c r="R6317" s="80" t="s">
        <v>713</v>
      </c>
      <c r="Z6317" s="79" t="s">
        <v>2536</v>
      </c>
      <c r="AA6317" s="102">
        <v>17</v>
      </c>
      <c r="AB6317" s="123" t="s">
        <v>2537</v>
      </c>
    </row>
    <row r="6318" spans="2:28">
      <c r="B6318" s="66">
        <v>44791</v>
      </c>
      <c r="C6318" s="67">
        <v>44826</v>
      </c>
      <c r="D6318" s="68" t="s">
        <v>713</v>
      </c>
      <c r="E6318" s="89" t="s">
        <v>82</v>
      </c>
      <c r="F6318" s="90" t="s">
        <v>2538</v>
      </c>
      <c r="G6318" s="92">
        <v>44819</v>
      </c>
      <c r="H6318" s="92">
        <v>44833</v>
      </c>
      <c r="I6318" s="71">
        <f t="shared" si="344"/>
        <v>14</v>
      </c>
      <c r="J6318" s="93" t="s">
        <v>178</v>
      </c>
      <c r="K6318" s="93" t="s">
        <v>179</v>
      </c>
      <c r="L6318" s="110"/>
      <c r="M6318" s="73" t="s">
        <v>127</v>
      </c>
      <c r="N6318" s="94" t="str">
        <f>VLOOKUP(K6318,[1]人員授權表!D$3:G$249,4,0)</f>
        <v>無機</v>
      </c>
      <c r="O6318" s="89" t="str">
        <f>IF(J6318=[1]人員授權表!$C$85,"Casper李羿勳",IF(J6318=[1]人員授權表!$C$188,"Iring陳俊明",IF(J6318=[1]人員授權表!$C$189,"Brian陳泓霖",VLOOKUP(K6318,[1]人員授權表!D$2:E$249,2,FALSE))))</f>
        <v>Dennis陳汶宏</v>
      </c>
      <c r="P6318" s="92">
        <f t="shared" si="346"/>
        <v>44831</v>
      </c>
      <c r="Q6318" s="75" t="str">
        <f t="shared" si="345"/>
        <v>週二</v>
      </c>
      <c r="R6318" s="80" t="s">
        <v>713</v>
      </c>
      <c r="Z6318" s="79" t="s">
        <v>2536</v>
      </c>
      <c r="AA6318" s="102">
        <v>17</v>
      </c>
      <c r="AB6318" s="123" t="s">
        <v>2537</v>
      </c>
    </row>
    <row r="6319" spans="2:28">
      <c r="B6319" s="66">
        <v>44791</v>
      </c>
      <c r="C6319" s="67">
        <v>44826</v>
      </c>
      <c r="D6319" s="68" t="s">
        <v>713</v>
      </c>
      <c r="E6319" s="89" t="s">
        <v>82</v>
      </c>
      <c r="F6319" s="90" t="s">
        <v>2538</v>
      </c>
      <c r="G6319" s="92">
        <v>44819</v>
      </c>
      <c r="H6319" s="92">
        <v>44833</v>
      </c>
      <c r="I6319" s="71">
        <f t="shared" si="344"/>
        <v>14</v>
      </c>
      <c r="J6319" s="93" t="s">
        <v>141</v>
      </c>
      <c r="K6319" s="93" t="s">
        <v>142</v>
      </c>
      <c r="L6319" s="110"/>
      <c r="M6319" s="73" t="s">
        <v>127</v>
      </c>
      <c r="N6319" s="94" t="str">
        <f>VLOOKUP(K6319,[1]人員授權表!D$3:G$249,4,0)</f>
        <v>無機</v>
      </c>
      <c r="O6319" s="89" t="str">
        <f>IF(J6319=[1]人員授權表!$C$85,"Casper李羿勳",IF(J6319=[1]人員授權表!$C$188,"Iring陳俊明",IF(J6319=[1]人員授權表!$C$189,"Brian陳泓霖",VLOOKUP(K6319,[1]人員授權表!D$2:E$249,2,FALSE))))</f>
        <v>Dennis陳汶宏</v>
      </c>
      <c r="P6319" s="92">
        <f t="shared" si="346"/>
        <v>44831</v>
      </c>
      <c r="Q6319" s="75" t="str">
        <f t="shared" si="345"/>
        <v>週二</v>
      </c>
      <c r="R6319" s="80" t="s">
        <v>713</v>
      </c>
      <c r="Z6319" s="79" t="s">
        <v>2536</v>
      </c>
      <c r="AA6319" s="102">
        <v>17</v>
      </c>
      <c r="AB6319" s="123" t="s">
        <v>2537</v>
      </c>
    </row>
    <row r="6320" spans="2:28">
      <c r="B6320" s="66">
        <v>44791</v>
      </c>
      <c r="C6320" s="67">
        <v>44826</v>
      </c>
      <c r="D6320" s="68" t="s">
        <v>713</v>
      </c>
      <c r="E6320" s="89" t="s">
        <v>82</v>
      </c>
      <c r="F6320" s="90" t="s">
        <v>2538</v>
      </c>
      <c r="G6320" s="92">
        <v>44819</v>
      </c>
      <c r="H6320" s="92">
        <v>44833</v>
      </c>
      <c r="I6320" s="71">
        <f t="shared" si="344"/>
        <v>14</v>
      </c>
      <c r="J6320" s="93" t="s">
        <v>137</v>
      </c>
      <c r="K6320" s="93" t="s">
        <v>138</v>
      </c>
      <c r="L6320" s="110"/>
      <c r="M6320" s="73" t="s">
        <v>127</v>
      </c>
      <c r="N6320" s="94" t="str">
        <f>VLOOKUP(K6320,[1]人員授權表!D$3:G$249,4,0)</f>
        <v>無機</v>
      </c>
      <c r="O6320" s="89" t="str">
        <f>IF(J6320=[1]人員授權表!$C$85,"Casper李羿勳",IF(J6320=[1]人員授權表!$C$188,"Iring陳俊明",IF(J6320=[1]人員授權表!$C$189,"Brian陳泓霖",VLOOKUP(K6320,[1]人員授權表!D$2:E$249,2,FALSE))))</f>
        <v>Jack劉念忻</v>
      </c>
      <c r="P6320" s="92">
        <f t="shared" si="346"/>
        <v>44831</v>
      </c>
      <c r="Q6320" s="75" t="str">
        <f t="shared" si="345"/>
        <v>週二</v>
      </c>
      <c r="R6320" s="80" t="s">
        <v>713</v>
      </c>
      <c r="Z6320" s="79" t="s">
        <v>2536</v>
      </c>
      <c r="AA6320" s="102">
        <v>17</v>
      </c>
      <c r="AB6320" s="123" t="s">
        <v>2537</v>
      </c>
    </row>
    <row r="6321" spans="2:28">
      <c r="B6321" s="66">
        <v>44791</v>
      </c>
      <c r="C6321" s="67">
        <v>44826</v>
      </c>
      <c r="D6321" s="68" t="s">
        <v>713</v>
      </c>
      <c r="E6321" s="89" t="s">
        <v>82</v>
      </c>
      <c r="F6321" s="90" t="s">
        <v>2538</v>
      </c>
      <c r="G6321" s="92">
        <v>44819</v>
      </c>
      <c r="H6321" s="92">
        <v>44833</v>
      </c>
      <c r="I6321" s="71">
        <f t="shared" si="344"/>
        <v>14</v>
      </c>
      <c r="J6321" s="93" t="s">
        <v>148</v>
      </c>
      <c r="K6321" s="93" t="s">
        <v>149</v>
      </c>
      <c r="L6321" s="110"/>
      <c r="M6321" s="73" t="s">
        <v>127</v>
      </c>
      <c r="N6321" s="94" t="str">
        <f>VLOOKUP(K6321,[1]人員授權表!D$3:G$249,4,0)</f>
        <v>無機</v>
      </c>
      <c r="O6321" s="89" t="str">
        <f>IF(J6321=[1]人員授權表!$C$85,"Casper李羿勳",IF(J6321=[1]人員授權表!$C$188,"Iring陳俊明",IF(J6321=[1]人員授權表!$C$189,"Brian陳泓霖",VLOOKUP(K6321,[1]人員授權表!D$2:E$249,2,FALSE))))</f>
        <v>Vicky游崴涵</v>
      </c>
      <c r="P6321" s="92">
        <f t="shared" si="346"/>
        <v>44831</v>
      </c>
      <c r="Q6321" s="75" t="str">
        <f t="shared" si="345"/>
        <v>週二</v>
      </c>
      <c r="R6321" s="80" t="s">
        <v>713</v>
      </c>
      <c r="Z6321" s="79" t="s">
        <v>2536</v>
      </c>
      <c r="AA6321" s="102">
        <v>17</v>
      </c>
      <c r="AB6321" s="123" t="s">
        <v>2537</v>
      </c>
    </row>
    <row r="6322" spans="2:28">
      <c r="B6322" s="66">
        <v>44803</v>
      </c>
      <c r="D6322" s="68" t="s">
        <v>50</v>
      </c>
      <c r="E6322" s="70" t="s">
        <v>82</v>
      </c>
      <c r="F6322" s="70" t="s">
        <v>2539</v>
      </c>
      <c r="G6322" s="67">
        <v>44819</v>
      </c>
      <c r="H6322" s="67">
        <v>44833</v>
      </c>
      <c r="I6322" s="71">
        <f t="shared" si="344"/>
        <v>14</v>
      </c>
      <c r="J6322" s="72" t="s">
        <v>139</v>
      </c>
      <c r="K6322" s="72" t="s">
        <v>140</v>
      </c>
      <c r="L6322" s="73">
        <v>1</v>
      </c>
      <c r="M6322" s="73" t="s">
        <v>324</v>
      </c>
      <c r="N6322" s="68" t="str">
        <f>VLOOKUP(K6322,[1]人員授權表!D$3:G$249,4,0)</f>
        <v>無機</v>
      </c>
      <c r="O6322" s="70" t="str">
        <f>IF(J6322=[1]人員授權表!$C$85,"Casper李羿勳",IF(J6322=[1]人員授權表!$C$188,"Iring陳俊明",IF(J6322=[1]人員授權表!$C$189,"Brian陳泓霖",VLOOKUP(K6322,[1]人員授權表!D$2:E$249,2,FALSE))))</f>
        <v>Brian陳泓霖</v>
      </c>
      <c r="P6322" s="67">
        <f t="shared" si="346"/>
        <v>44831</v>
      </c>
      <c r="Q6322" s="75" t="str">
        <f t="shared" si="345"/>
        <v>週二</v>
      </c>
      <c r="R6322" s="80">
        <v>44826</v>
      </c>
      <c r="AA6322" s="1"/>
    </row>
    <row r="6323" spans="2:28">
      <c r="B6323" s="66">
        <v>44803</v>
      </c>
      <c r="D6323" s="68" t="s">
        <v>50</v>
      </c>
      <c r="E6323" s="70" t="s">
        <v>82</v>
      </c>
      <c r="F6323" s="70" t="s">
        <v>2539</v>
      </c>
      <c r="G6323" s="67">
        <v>44819</v>
      </c>
      <c r="H6323" s="67">
        <v>44833</v>
      </c>
      <c r="I6323" s="71">
        <f t="shared" si="344"/>
        <v>14</v>
      </c>
      <c r="J6323" s="72" t="s">
        <v>148</v>
      </c>
      <c r="K6323" s="72" t="s">
        <v>149</v>
      </c>
      <c r="L6323" s="73">
        <v>1</v>
      </c>
      <c r="M6323" s="73" t="s">
        <v>324</v>
      </c>
      <c r="N6323" s="68" t="str">
        <f>VLOOKUP(K6323,[1]人員授權表!D$3:G$249,4,0)</f>
        <v>無機</v>
      </c>
      <c r="O6323" s="70" t="str">
        <f>IF(J6323=[1]人員授權表!$C$85,"Casper李羿勳",IF(J6323=[1]人員授權表!$C$188,"Iring陳俊明",IF(J6323=[1]人員授權表!$C$189,"Brian陳泓霖",VLOOKUP(K6323,[1]人員授權表!D$2:E$249,2,FALSE))))</f>
        <v>Vicky游崴涵</v>
      </c>
      <c r="P6323" s="67">
        <f t="shared" si="346"/>
        <v>44831</v>
      </c>
      <c r="Q6323" s="75" t="str">
        <f t="shared" si="345"/>
        <v>週二</v>
      </c>
      <c r="R6323" s="80">
        <v>44825</v>
      </c>
      <c r="AA6323" s="1"/>
    </row>
    <row r="6324" spans="2:28">
      <c r="B6324" s="66">
        <v>44803</v>
      </c>
      <c r="D6324" s="68" t="s">
        <v>50</v>
      </c>
      <c r="E6324" s="70" t="s">
        <v>82</v>
      </c>
      <c r="F6324" s="70" t="s">
        <v>2539</v>
      </c>
      <c r="G6324" s="67">
        <v>44819</v>
      </c>
      <c r="H6324" s="67">
        <v>44833</v>
      </c>
      <c r="I6324" s="71">
        <f t="shared" si="344"/>
        <v>14</v>
      </c>
      <c r="J6324" s="72" t="s">
        <v>966</v>
      </c>
      <c r="K6324" s="72" t="s">
        <v>154</v>
      </c>
      <c r="L6324" s="73">
        <v>1</v>
      </c>
      <c r="M6324" s="73" t="s">
        <v>324</v>
      </c>
      <c r="N6324" s="68" t="str">
        <f>VLOOKUP(K6324,[1]人員授權表!D$3:G$249,4,0)</f>
        <v>無機</v>
      </c>
      <c r="O6324" s="70" t="str">
        <f>IF(J6324=[1]人員授權表!$C$85,"Casper李羿勳",IF(J6324=[1]人員授權表!$C$188,"Iring陳俊明",IF(J6324=[1]人員授權表!$C$189,"Brian陳泓霖",VLOOKUP(K6324,[1]人員授權表!D$2:E$249,2,FALSE))))</f>
        <v>Ken張智凱</v>
      </c>
      <c r="P6324" s="67">
        <f t="shared" si="346"/>
        <v>44831</v>
      </c>
      <c r="Q6324" s="75" t="str">
        <f t="shared" si="345"/>
        <v>週二</v>
      </c>
      <c r="R6324" s="80">
        <v>44824</v>
      </c>
      <c r="AA6324" s="1"/>
    </row>
    <row r="6325" spans="2:28">
      <c r="B6325" s="66">
        <v>44803</v>
      </c>
      <c r="D6325" s="68" t="s">
        <v>50</v>
      </c>
      <c r="E6325" s="70" t="s">
        <v>82</v>
      </c>
      <c r="F6325" s="70" t="s">
        <v>2539</v>
      </c>
      <c r="G6325" s="67">
        <v>44819</v>
      </c>
      <c r="H6325" s="67">
        <v>44833</v>
      </c>
      <c r="I6325" s="71">
        <f t="shared" si="344"/>
        <v>14</v>
      </c>
      <c r="J6325" s="72" t="s">
        <v>137</v>
      </c>
      <c r="K6325" s="72" t="s">
        <v>138</v>
      </c>
      <c r="L6325" s="73">
        <v>1</v>
      </c>
      <c r="M6325" s="73" t="s">
        <v>324</v>
      </c>
      <c r="N6325" s="68" t="str">
        <f>VLOOKUP(K6325,[1]人員授權表!D$3:G$249,4,0)</f>
        <v>無機</v>
      </c>
      <c r="O6325" s="70" t="str">
        <f>IF(J6325=[1]人員授權表!$C$85,"Casper李羿勳",IF(J6325=[1]人員授權表!$C$188,"Iring陳俊明",IF(J6325=[1]人員授權表!$C$189,"Brian陳泓霖",VLOOKUP(K6325,[1]人員授權表!D$2:E$249,2,FALSE))))</f>
        <v>Jack劉念忻</v>
      </c>
      <c r="P6325" s="67">
        <f t="shared" si="346"/>
        <v>44831</v>
      </c>
      <c r="Q6325" s="75" t="str">
        <f t="shared" si="345"/>
        <v>週二</v>
      </c>
      <c r="R6325" s="80">
        <v>44831</v>
      </c>
      <c r="AA6325" s="1"/>
    </row>
    <row r="6326" spans="2:28">
      <c r="B6326" s="66">
        <v>44797</v>
      </c>
      <c r="D6326" s="68" t="s">
        <v>50</v>
      </c>
      <c r="E6326" s="70" t="s">
        <v>82</v>
      </c>
      <c r="F6326" s="70" t="s">
        <v>2540</v>
      </c>
      <c r="G6326" s="67">
        <v>44819</v>
      </c>
      <c r="H6326" s="67">
        <v>44833</v>
      </c>
      <c r="I6326" s="71">
        <f t="shared" si="344"/>
        <v>14</v>
      </c>
      <c r="J6326" s="72" t="s">
        <v>453</v>
      </c>
      <c r="K6326" s="72" t="s">
        <v>332</v>
      </c>
      <c r="L6326" s="73">
        <v>2</v>
      </c>
      <c r="M6326" s="73" t="s">
        <v>2273</v>
      </c>
      <c r="N6326" s="68" t="str">
        <f>VLOOKUP(K6326,[1]人員授權表!D$3:G$249,4,0)</f>
        <v>有機</v>
      </c>
      <c r="O6326" s="70" t="str">
        <f>IF(J6326=[1]人員授權表!$C$85,"Casper李羿勳",IF(J6326=[1]人員授權表!$C$188,"Iring陳俊明",IF(J6326=[1]人員授權表!$C$189,"Brian陳泓霖",VLOOKUP(K6326,[1]人員授權表!D$2:E$249,2,FALSE))))</f>
        <v>Lucy黃詩婷</v>
      </c>
      <c r="P6326" s="67">
        <f t="shared" si="346"/>
        <v>44831</v>
      </c>
      <c r="Q6326" s="75" t="str">
        <f t="shared" si="345"/>
        <v>週二</v>
      </c>
      <c r="R6326" s="80">
        <v>44831</v>
      </c>
      <c r="AA6326" s="1"/>
    </row>
    <row r="6327" spans="2:28">
      <c r="B6327" s="66">
        <v>44797</v>
      </c>
      <c r="D6327" s="68" t="s">
        <v>50</v>
      </c>
      <c r="E6327" s="70" t="s">
        <v>82</v>
      </c>
      <c r="F6327" s="70" t="s">
        <v>2540</v>
      </c>
      <c r="G6327" s="67">
        <v>44819</v>
      </c>
      <c r="H6327" s="67">
        <v>44833</v>
      </c>
      <c r="I6327" s="71">
        <f t="shared" si="344"/>
        <v>14</v>
      </c>
      <c r="J6327" s="72" t="s">
        <v>125</v>
      </c>
      <c r="K6327" s="72" t="s">
        <v>126</v>
      </c>
      <c r="L6327" s="73">
        <v>2</v>
      </c>
      <c r="M6327" s="73" t="s">
        <v>2273</v>
      </c>
      <c r="N6327" s="68" t="str">
        <f>VLOOKUP(K6327,[1]人員授權表!D$3:G$249,4,0)</f>
        <v>有機</v>
      </c>
      <c r="O6327" s="70" t="str">
        <f>IF(J6327=[1]人員授權表!$C$85,"Casper李羿勳",IF(J6327=[1]人員授權表!$C$188,"Iring陳俊明",IF(J6327=[1]人員授權表!$C$189,"Brian陳泓霖",VLOOKUP(K6327,[1]人員授權表!D$2:E$249,2,FALSE))))</f>
        <v>Lucy黃詩婷</v>
      </c>
      <c r="P6327" s="67">
        <f t="shared" si="346"/>
        <v>44831</v>
      </c>
      <c r="Q6327" s="75" t="str">
        <f t="shared" si="345"/>
        <v>週二</v>
      </c>
      <c r="R6327" s="80">
        <v>44831</v>
      </c>
      <c r="AA6327" s="1"/>
    </row>
    <row r="6328" spans="2:28">
      <c r="B6328" s="66">
        <v>44797</v>
      </c>
      <c r="D6328" s="68" t="s">
        <v>50</v>
      </c>
      <c r="E6328" s="70" t="s">
        <v>82</v>
      </c>
      <c r="F6328" s="70" t="s">
        <v>2541</v>
      </c>
      <c r="G6328" s="67">
        <v>44819</v>
      </c>
      <c r="H6328" s="67">
        <v>44833</v>
      </c>
      <c r="I6328" s="71">
        <f t="shared" si="344"/>
        <v>14</v>
      </c>
      <c r="J6328" s="72" t="s">
        <v>453</v>
      </c>
      <c r="K6328" s="72" t="s">
        <v>332</v>
      </c>
      <c r="L6328" s="73">
        <v>3</v>
      </c>
      <c r="M6328" s="73" t="s">
        <v>2273</v>
      </c>
      <c r="N6328" s="68" t="str">
        <f>VLOOKUP(K6328,[1]人員授權表!D$3:G$249,4,0)</f>
        <v>有機</v>
      </c>
      <c r="O6328" s="70" t="str">
        <f>IF(J6328=[1]人員授權表!$C$85,"Casper李羿勳",IF(J6328=[1]人員授權表!$C$188,"Iring陳俊明",IF(J6328=[1]人員授權表!$C$189,"Brian陳泓霖",VLOOKUP(K6328,[1]人員授權表!D$2:E$249,2,FALSE))))</f>
        <v>Lucy黃詩婷</v>
      </c>
      <c r="P6328" s="67">
        <f t="shared" si="346"/>
        <v>44831</v>
      </c>
      <c r="Q6328" s="75" t="str">
        <f t="shared" si="345"/>
        <v>週二</v>
      </c>
      <c r="R6328" s="80">
        <v>44831</v>
      </c>
      <c r="AA6328" s="1"/>
    </row>
    <row r="6329" spans="2:28">
      <c r="B6329" s="66">
        <v>44797</v>
      </c>
      <c r="D6329" s="68" t="s">
        <v>50</v>
      </c>
      <c r="E6329" s="70" t="s">
        <v>82</v>
      </c>
      <c r="F6329" s="70" t="s">
        <v>2541</v>
      </c>
      <c r="G6329" s="67">
        <v>44819</v>
      </c>
      <c r="H6329" s="67">
        <v>44833</v>
      </c>
      <c r="I6329" s="71">
        <f t="shared" si="344"/>
        <v>14</v>
      </c>
      <c r="J6329" s="72" t="s">
        <v>125</v>
      </c>
      <c r="K6329" s="72" t="s">
        <v>126</v>
      </c>
      <c r="L6329" s="73">
        <v>3</v>
      </c>
      <c r="M6329" s="73" t="s">
        <v>2273</v>
      </c>
      <c r="N6329" s="68" t="str">
        <f>VLOOKUP(K6329,[1]人員授權表!D$3:G$249,4,0)</f>
        <v>有機</v>
      </c>
      <c r="O6329" s="70" t="str">
        <f>IF(J6329=[1]人員授權表!$C$85,"Casper李羿勳",IF(J6329=[1]人員授權表!$C$188,"Iring陳俊明",IF(J6329=[1]人員授權表!$C$189,"Brian陳泓霖",VLOOKUP(K6329,[1]人員授權表!D$2:E$249,2,FALSE))))</f>
        <v>Lucy黃詩婷</v>
      </c>
      <c r="P6329" s="67">
        <f t="shared" si="346"/>
        <v>44831</v>
      </c>
      <c r="Q6329" s="75" t="str">
        <f t="shared" si="345"/>
        <v>週二</v>
      </c>
      <c r="R6329" s="80">
        <v>44831</v>
      </c>
      <c r="AA6329" s="1"/>
    </row>
    <row r="6330" spans="2:28">
      <c r="B6330" s="66">
        <v>44797</v>
      </c>
      <c r="D6330" s="68" t="s">
        <v>50</v>
      </c>
      <c r="E6330" s="70" t="s">
        <v>82</v>
      </c>
      <c r="F6330" s="70" t="s">
        <v>2542</v>
      </c>
      <c r="G6330" s="67">
        <v>44819</v>
      </c>
      <c r="H6330" s="67">
        <v>44833</v>
      </c>
      <c r="I6330" s="71">
        <f t="shared" si="344"/>
        <v>14</v>
      </c>
      <c r="J6330" s="72" t="s">
        <v>453</v>
      </c>
      <c r="K6330" s="72" t="s">
        <v>332</v>
      </c>
      <c r="L6330" s="73">
        <v>3</v>
      </c>
      <c r="M6330" s="73" t="s">
        <v>2273</v>
      </c>
      <c r="N6330" s="68" t="str">
        <f>VLOOKUP(K6330,[1]人員授權表!D$3:G$249,4,0)</f>
        <v>有機</v>
      </c>
      <c r="O6330" s="70" t="str">
        <f>IF(J6330=[1]人員授權表!$C$85,"Casper李羿勳",IF(J6330=[1]人員授權表!$C$188,"Iring陳俊明",IF(J6330=[1]人員授權表!$C$189,"Brian陳泓霖",VLOOKUP(K6330,[1]人員授權表!D$2:E$249,2,FALSE))))</f>
        <v>Lucy黃詩婷</v>
      </c>
      <c r="P6330" s="67">
        <f t="shared" si="346"/>
        <v>44831</v>
      </c>
      <c r="Q6330" s="75" t="str">
        <f t="shared" si="345"/>
        <v>週二</v>
      </c>
      <c r="R6330" s="80">
        <v>44831</v>
      </c>
      <c r="AA6330" s="1"/>
    </row>
    <row r="6331" spans="2:28">
      <c r="B6331" s="66">
        <v>44797</v>
      </c>
      <c r="D6331" s="68" t="s">
        <v>50</v>
      </c>
      <c r="E6331" s="70" t="s">
        <v>82</v>
      </c>
      <c r="F6331" s="70" t="s">
        <v>2542</v>
      </c>
      <c r="G6331" s="67">
        <v>44819</v>
      </c>
      <c r="H6331" s="67">
        <v>44833</v>
      </c>
      <c r="I6331" s="71">
        <f t="shared" si="344"/>
        <v>14</v>
      </c>
      <c r="J6331" s="72" t="s">
        <v>125</v>
      </c>
      <c r="K6331" s="72" t="s">
        <v>126</v>
      </c>
      <c r="L6331" s="73">
        <v>3</v>
      </c>
      <c r="M6331" s="73" t="s">
        <v>2273</v>
      </c>
      <c r="N6331" s="68" t="str">
        <f>VLOOKUP(K6331,[1]人員授權表!D$3:G$249,4,0)</f>
        <v>有機</v>
      </c>
      <c r="O6331" s="70" t="str">
        <f>IF(J6331=[1]人員授權表!$C$85,"Casper李羿勳",IF(J6331=[1]人員授權表!$C$188,"Iring陳俊明",IF(J6331=[1]人員授權表!$C$189,"Brian陳泓霖",VLOOKUP(K6331,[1]人員授權表!D$2:E$249,2,FALSE))))</f>
        <v>Lucy黃詩婷</v>
      </c>
      <c r="P6331" s="67">
        <f t="shared" si="346"/>
        <v>44831</v>
      </c>
      <c r="Q6331" s="75" t="str">
        <f t="shared" si="345"/>
        <v>週二</v>
      </c>
      <c r="R6331" s="80">
        <v>44831</v>
      </c>
      <c r="AA6331" s="1"/>
    </row>
    <row r="6332" spans="2:28">
      <c r="B6332" s="66">
        <v>44797</v>
      </c>
      <c r="D6332" s="68" t="s">
        <v>50</v>
      </c>
      <c r="E6332" s="70" t="s">
        <v>82</v>
      </c>
      <c r="F6332" s="70" t="s">
        <v>2543</v>
      </c>
      <c r="G6332" s="67">
        <v>44819</v>
      </c>
      <c r="H6332" s="67">
        <v>44833</v>
      </c>
      <c r="I6332" s="71">
        <f t="shared" si="344"/>
        <v>14</v>
      </c>
      <c r="J6332" s="72" t="s">
        <v>453</v>
      </c>
      <c r="K6332" s="72" t="s">
        <v>332</v>
      </c>
      <c r="L6332" s="73">
        <v>2</v>
      </c>
      <c r="M6332" s="73" t="s">
        <v>2273</v>
      </c>
      <c r="N6332" s="68" t="str">
        <f>VLOOKUP(K6332,[1]人員授權表!D$3:G$249,4,0)</f>
        <v>有機</v>
      </c>
      <c r="O6332" s="70" t="str">
        <f>IF(J6332=[1]人員授權表!$C$85,"Casper李羿勳",IF(J6332=[1]人員授權表!$C$188,"Iring陳俊明",IF(J6332=[1]人員授權表!$C$189,"Brian陳泓霖",VLOOKUP(K6332,[1]人員授權表!D$2:E$249,2,FALSE))))</f>
        <v>Lucy黃詩婷</v>
      </c>
      <c r="P6332" s="67">
        <f t="shared" si="346"/>
        <v>44831</v>
      </c>
      <c r="Q6332" s="75" t="str">
        <f t="shared" si="345"/>
        <v>週二</v>
      </c>
      <c r="R6332" s="80">
        <v>44831</v>
      </c>
      <c r="AA6332" s="1"/>
    </row>
    <row r="6333" spans="2:28">
      <c r="B6333" s="66">
        <v>44797</v>
      </c>
      <c r="D6333" s="68" t="s">
        <v>50</v>
      </c>
      <c r="E6333" s="70" t="s">
        <v>82</v>
      </c>
      <c r="F6333" s="70" t="s">
        <v>2543</v>
      </c>
      <c r="G6333" s="67">
        <v>44819</v>
      </c>
      <c r="H6333" s="67">
        <v>44833</v>
      </c>
      <c r="I6333" s="71">
        <f t="shared" si="344"/>
        <v>14</v>
      </c>
      <c r="J6333" s="72" t="s">
        <v>125</v>
      </c>
      <c r="K6333" s="72" t="s">
        <v>126</v>
      </c>
      <c r="L6333" s="73">
        <v>2</v>
      </c>
      <c r="M6333" s="73" t="s">
        <v>2273</v>
      </c>
      <c r="N6333" s="68" t="str">
        <f>VLOOKUP(K6333,[1]人員授權表!D$3:G$249,4,0)</f>
        <v>有機</v>
      </c>
      <c r="O6333" s="70" t="str">
        <f>IF(J6333=[1]人員授權表!$C$85,"Casper李羿勳",IF(J6333=[1]人員授權表!$C$188,"Iring陳俊明",IF(J6333=[1]人員授權表!$C$189,"Brian陳泓霖",VLOOKUP(K6333,[1]人員授權表!D$2:E$249,2,FALSE))))</f>
        <v>Lucy黃詩婷</v>
      </c>
      <c r="P6333" s="67">
        <f t="shared" si="346"/>
        <v>44831</v>
      </c>
      <c r="Q6333" s="75" t="str">
        <f t="shared" si="345"/>
        <v>週二</v>
      </c>
      <c r="R6333" s="80">
        <v>44831</v>
      </c>
      <c r="AA6333" s="1"/>
    </row>
    <row r="6334" spans="2:28">
      <c r="B6334" s="66">
        <v>44797</v>
      </c>
      <c r="D6334" s="68" t="s">
        <v>50</v>
      </c>
      <c r="E6334" s="70" t="s">
        <v>82</v>
      </c>
      <c r="F6334" s="70" t="s">
        <v>2544</v>
      </c>
      <c r="G6334" s="67">
        <v>44819</v>
      </c>
      <c r="H6334" s="67">
        <v>44833</v>
      </c>
      <c r="I6334" s="71">
        <f t="shared" si="344"/>
        <v>14</v>
      </c>
      <c r="J6334" s="72" t="s">
        <v>453</v>
      </c>
      <c r="K6334" s="72" t="s">
        <v>332</v>
      </c>
      <c r="L6334" s="73">
        <v>3</v>
      </c>
      <c r="M6334" s="73" t="s">
        <v>2273</v>
      </c>
      <c r="N6334" s="68" t="str">
        <f>VLOOKUP(K6334,[1]人員授權表!D$3:G$249,4,0)</f>
        <v>有機</v>
      </c>
      <c r="O6334" s="70" t="str">
        <f>IF(J6334=[1]人員授權表!$C$85,"Casper李羿勳",IF(J6334=[1]人員授權表!$C$188,"Iring陳俊明",IF(J6334=[1]人員授權表!$C$189,"Brian陳泓霖",VLOOKUP(K6334,[1]人員授權表!D$2:E$249,2,FALSE))))</f>
        <v>Lucy黃詩婷</v>
      </c>
      <c r="P6334" s="67">
        <f t="shared" si="346"/>
        <v>44831</v>
      </c>
      <c r="Q6334" s="75" t="str">
        <f t="shared" si="345"/>
        <v>週二</v>
      </c>
      <c r="R6334" s="80">
        <v>44831</v>
      </c>
      <c r="AA6334" s="1"/>
    </row>
    <row r="6335" spans="2:28">
      <c r="B6335" s="66">
        <v>44797</v>
      </c>
      <c r="D6335" s="68" t="s">
        <v>50</v>
      </c>
      <c r="E6335" s="70" t="s">
        <v>82</v>
      </c>
      <c r="F6335" s="70" t="s">
        <v>2544</v>
      </c>
      <c r="G6335" s="67">
        <v>44819</v>
      </c>
      <c r="H6335" s="67">
        <v>44833</v>
      </c>
      <c r="I6335" s="71">
        <f t="shared" si="344"/>
        <v>14</v>
      </c>
      <c r="J6335" s="72" t="s">
        <v>125</v>
      </c>
      <c r="K6335" s="72" t="s">
        <v>126</v>
      </c>
      <c r="L6335" s="73">
        <v>3</v>
      </c>
      <c r="M6335" s="73" t="s">
        <v>2273</v>
      </c>
      <c r="N6335" s="68" t="str">
        <f>VLOOKUP(K6335,[1]人員授權表!D$3:G$249,4,0)</f>
        <v>有機</v>
      </c>
      <c r="O6335" s="70" t="str">
        <f>IF(J6335=[1]人員授權表!$C$85,"Casper李羿勳",IF(J6335=[1]人員授權表!$C$188,"Iring陳俊明",IF(J6335=[1]人員授權表!$C$189,"Brian陳泓霖",VLOOKUP(K6335,[1]人員授權表!D$2:E$249,2,FALSE))))</f>
        <v>Lucy黃詩婷</v>
      </c>
      <c r="P6335" s="67">
        <f t="shared" si="346"/>
        <v>44831</v>
      </c>
      <c r="Q6335" s="75" t="str">
        <f t="shared" si="345"/>
        <v>週二</v>
      </c>
      <c r="R6335" s="80">
        <v>44831</v>
      </c>
      <c r="AA6335" s="1"/>
    </row>
    <row r="6336" spans="2:28">
      <c r="B6336" s="66">
        <v>44797</v>
      </c>
      <c r="D6336" s="68" t="s">
        <v>50</v>
      </c>
      <c r="E6336" s="70" t="s">
        <v>82</v>
      </c>
      <c r="F6336" s="70" t="s">
        <v>2545</v>
      </c>
      <c r="G6336" s="67">
        <v>44819</v>
      </c>
      <c r="H6336" s="67">
        <v>44833</v>
      </c>
      <c r="I6336" s="71">
        <f t="shared" si="344"/>
        <v>14</v>
      </c>
      <c r="J6336" s="72" t="s">
        <v>453</v>
      </c>
      <c r="K6336" s="72" t="s">
        <v>332</v>
      </c>
      <c r="L6336" s="73">
        <v>2</v>
      </c>
      <c r="M6336" s="73" t="s">
        <v>2273</v>
      </c>
      <c r="N6336" s="68" t="str">
        <f>VLOOKUP(K6336,[1]人員授權表!D$3:G$249,4,0)</f>
        <v>有機</v>
      </c>
      <c r="O6336" s="70" t="str">
        <f>IF(J6336=[1]人員授權表!$C$85,"Casper李羿勳",IF(J6336=[1]人員授權表!$C$188,"Iring陳俊明",IF(J6336=[1]人員授權表!$C$189,"Brian陳泓霖",VLOOKUP(K6336,[1]人員授權表!D$2:E$249,2,FALSE))))</f>
        <v>Lucy黃詩婷</v>
      </c>
      <c r="P6336" s="67">
        <f t="shared" si="346"/>
        <v>44831</v>
      </c>
      <c r="Q6336" s="75" t="str">
        <f t="shared" si="345"/>
        <v>週二</v>
      </c>
      <c r="R6336" s="80">
        <v>44831</v>
      </c>
      <c r="AA6336" s="1"/>
    </row>
    <row r="6337" spans="2:27">
      <c r="B6337" s="66">
        <v>44797</v>
      </c>
      <c r="D6337" s="68" t="s">
        <v>50</v>
      </c>
      <c r="E6337" s="70" t="s">
        <v>82</v>
      </c>
      <c r="F6337" s="70" t="s">
        <v>2545</v>
      </c>
      <c r="G6337" s="67">
        <v>44819</v>
      </c>
      <c r="H6337" s="67">
        <v>44833</v>
      </c>
      <c r="I6337" s="71">
        <f t="shared" si="344"/>
        <v>14</v>
      </c>
      <c r="J6337" s="72" t="s">
        <v>125</v>
      </c>
      <c r="K6337" s="72" t="s">
        <v>126</v>
      </c>
      <c r="L6337" s="73">
        <v>2</v>
      </c>
      <c r="M6337" s="73" t="s">
        <v>2273</v>
      </c>
      <c r="N6337" s="68" t="str">
        <f>VLOOKUP(K6337,[1]人員授權表!D$3:G$249,4,0)</f>
        <v>有機</v>
      </c>
      <c r="O6337" s="70" t="str">
        <f>IF(J6337=[1]人員授權表!$C$85,"Casper李羿勳",IF(J6337=[1]人員授權表!$C$188,"Iring陳俊明",IF(J6337=[1]人員授權表!$C$189,"Brian陳泓霖",VLOOKUP(K6337,[1]人員授權表!D$2:E$249,2,FALSE))))</f>
        <v>Lucy黃詩婷</v>
      </c>
      <c r="P6337" s="67">
        <f t="shared" si="346"/>
        <v>44831</v>
      </c>
      <c r="Q6337" s="75" t="str">
        <f t="shared" si="345"/>
        <v>週二</v>
      </c>
      <c r="R6337" s="80">
        <v>44831</v>
      </c>
      <c r="AA6337" s="1"/>
    </row>
    <row r="6338" spans="2:27">
      <c r="B6338" s="66">
        <v>44797</v>
      </c>
      <c r="D6338" s="68" t="s">
        <v>50</v>
      </c>
      <c r="E6338" s="70" t="s">
        <v>82</v>
      </c>
      <c r="F6338" s="70" t="s">
        <v>2546</v>
      </c>
      <c r="G6338" s="67">
        <v>44819</v>
      </c>
      <c r="H6338" s="67">
        <v>44833</v>
      </c>
      <c r="I6338" s="71">
        <f t="shared" si="344"/>
        <v>14</v>
      </c>
      <c r="J6338" s="72" t="s">
        <v>453</v>
      </c>
      <c r="K6338" s="72" t="s">
        <v>332</v>
      </c>
      <c r="L6338" s="73">
        <v>4</v>
      </c>
      <c r="M6338" s="73" t="s">
        <v>2273</v>
      </c>
      <c r="N6338" s="68" t="str">
        <f>VLOOKUP(K6338,[1]人員授權表!D$3:G$249,4,0)</f>
        <v>有機</v>
      </c>
      <c r="O6338" s="70" t="str">
        <f>IF(J6338=[1]人員授權表!$C$85,"Casper李羿勳",IF(J6338=[1]人員授權表!$C$188,"Iring陳俊明",IF(J6338=[1]人員授權表!$C$189,"Brian陳泓霖",VLOOKUP(K6338,[1]人員授權表!D$2:E$249,2,FALSE))))</f>
        <v>Lucy黃詩婷</v>
      </c>
      <c r="P6338" s="67">
        <f t="shared" si="346"/>
        <v>44831</v>
      </c>
      <c r="Q6338" s="75" t="str">
        <f t="shared" si="345"/>
        <v>週二</v>
      </c>
      <c r="R6338" s="80">
        <v>44831</v>
      </c>
      <c r="AA6338" s="1"/>
    </row>
    <row r="6339" spans="2:27">
      <c r="B6339" s="66">
        <v>44797</v>
      </c>
      <c r="D6339" s="68" t="s">
        <v>50</v>
      </c>
      <c r="E6339" s="70" t="s">
        <v>82</v>
      </c>
      <c r="F6339" s="70" t="s">
        <v>2546</v>
      </c>
      <c r="G6339" s="67">
        <v>44819</v>
      </c>
      <c r="H6339" s="67">
        <v>44833</v>
      </c>
      <c r="I6339" s="71">
        <f t="shared" si="344"/>
        <v>14</v>
      </c>
      <c r="J6339" s="72" t="s">
        <v>125</v>
      </c>
      <c r="K6339" s="72" t="s">
        <v>126</v>
      </c>
      <c r="L6339" s="73">
        <v>4</v>
      </c>
      <c r="M6339" s="73" t="s">
        <v>2273</v>
      </c>
      <c r="N6339" s="68" t="str">
        <f>VLOOKUP(K6339,[1]人員授權表!D$3:G$249,4,0)</f>
        <v>有機</v>
      </c>
      <c r="O6339" s="70" t="str">
        <f>IF(J6339=[1]人員授權表!$C$85,"Casper李羿勳",IF(J6339=[1]人員授權表!$C$188,"Iring陳俊明",IF(J6339=[1]人員授權表!$C$189,"Brian陳泓霖",VLOOKUP(K6339,[1]人員授權表!D$2:E$249,2,FALSE))))</f>
        <v>Lucy黃詩婷</v>
      </c>
      <c r="P6339" s="67">
        <f t="shared" si="346"/>
        <v>44831</v>
      </c>
      <c r="Q6339" s="75" t="str">
        <f t="shared" si="345"/>
        <v>週二</v>
      </c>
      <c r="R6339" s="80">
        <v>44831</v>
      </c>
      <c r="AA6339" s="1"/>
    </row>
    <row r="6340" spans="2:27">
      <c r="B6340" s="66">
        <v>44797</v>
      </c>
      <c r="D6340" s="68" t="s">
        <v>50</v>
      </c>
      <c r="E6340" s="70" t="s">
        <v>82</v>
      </c>
      <c r="F6340" s="70" t="s">
        <v>2547</v>
      </c>
      <c r="G6340" s="67">
        <v>44819</v>
      </c>
      <c r="H6340" s="67">
        <v>44833</v>
      </c>
      <c r="I6340" s="71">
        <f t="shared" si="344"/>
        <v>14</v>
      </c>
      <c r="J6340" s="72" t="s">
        <v>453</v>
      </c>
      <c r="K6340" s="72" t="s">
        <v>332</v>
      </c>
      <c r="L6340" s="73">
        <v>3</v>
      </c>
      <c r="M6340" s="73" t="s">
        <v>2273</v>
      </c>
      <c r="N6340" s="68" t="str">
        <f>VLOOKUP(K6340,[1]人員授權表!D$3:G$249,4,0)</f>
        <v>有機</v>
      </c>
      <c r="O6340" s="70" t="str">
        <f>IF(J6340=[1]人員授權表!$C$85,"Casper李羿勳",IF(J6340=[1]人員授權表!$C$188,"Iring陳俊明",IF(J6340=[1]人員授權表!$C$189,"Brian陳泓霖",VLOOKUP(K6340,[1]人員授權表!D$2:E$249,2,FALSE))))</f>
        <v>Lucy黃詩婷</v>
      </c>
      <c r="P6340" s="67">
        <f t="shared" si="346"/>
        <v>44831</v>
      </c>
      <c r="Q6340" s="75" t="str">
        <f t="shared" si="345"/>
        <v>週二</v>
      </c>
      <c r="R6340" s="80">
        <v>44831</v>
      </c>
      <c r="AA6340" s="1"/>
    </row>
    <row r="6341" spans="2:27">
      <c r="B6341" s="66">
        <v>44797</v>
      </c>
      <c r="D6341" s="68" t="s">
        <v>50</v>
      </c>
      <c r="E6341" s="70" t="s">
        <v>82</v>
      </c>
      <c r="F6341" s="70" t="s">
        <v>2547</v>
      </c>
      <c r="G6341" s="67">
        <v>44819</v>
      </c>
      <c r="H6341" s="67">
        <v>44833</v>
      </c>
      <c r="I6341" s="71">
        <f t="shared" si="344"/>
        <v>14</v>
      </c>
      <c r="J6341" s="72" t="s">
        <v>125</v>
      </c>
      <c r="K6341" s="72" t="s">
        <v>126</v>
      </c>
      <c r="L6341" s="73">
        <v>3</v>
      </c>
      <c r="M6341" s="73" t="s">
        <v>2273</v>
      </c>
      <c r="N6341" s="68" t="str">
        <f>VLOOKUP(K6341,[1]人員授權表!D$3:G$249,4,0)</f>
        <v>有機</v>
      </c>
      <c r="O6341" s="70" t="str">
        <f>IF(J6341=[1]人員授權表!$C$85,"Casper李羿勳",IF(J6341=[1]人員授權表!$C$188,"Iring陳俊明",IF(J6341=[1]人員授權表!$C$189,"Brian陳泓霖",VLOOKUP(K6341,[1]人員授權表!D$2:E$249,2,FALSE))))</f>
        <v>Lucy黃詩婷</v>
      </c>
      <c r="P6341" s="67">
        <f t="shared" si="346"/>
        <v>44831</v>
      </c>
      <c r="Q6341" s="75" t="str">
        <f t="shared" si="345"/>
        <v>週二</v>
      </c>
      <c r="R6341" s="80">
        <v>44831</v>
      </c>
      <c r="AA6341" s="1"/>
    </row>
    <row r="6342" spans="2:27">
      <c r="B6342" s="66">
        <v>44797</v>
      </c>
      <c r="D6342" s="68" t="s">
        <v>50</v>
      </c>
      <c r="E6342" s="70" t="s">
        <v>82</v>
      </c>
      <c r="F6342" s="70" t="s">
        <v>2548</v>
      </c>
      <c r="G6342" s="67">
        <v>44819</v>
      </c>
      <c r="H6342" s="67">
        <v>44833</v>
      </c>
      <c r="I6342" s="71">
        <f t="shared" si="344"/>
        <v>14</v>
      </c>
      <c r="J6342" s="72" t="s">
        <v>453</v>
      </c>
      <c r="K6342" s="72" t="s">
        <v>332</v>
      </c>
      <c r="L6342" s="73">
        <v>2</v>
      </c>
      <c r="M6342" s="73" t="s">
        <v>2273</v>
      </c>
      <c r="N6342" s="68" t="str">
        <f>VLOOKUP(K6342,[1]人員授權表!D$3:G$249,4,0)</f>
        <v>有機</v>
      </c>
      <c r="O6342" s="70" t="str">
        <f>IF(J6342=[1]人員授權表!$C$85,"Casper李羿勳",IF(J6342=[1]人員授權表!$C$188,"Iring陳俊明",IF(J6342=[1]人員授權表!$C$189,"Brian陳泓霖",VLOOKUP(K6342,[1]人員授權表!D$2:E$249,2,FALSE))))</f>
        <v>Lucy黃詩婷</v>
      </c>
      <c r="P6342" s="67">
        <f t="shared" si="346"/>
        <v>44831</v>
      </c>
      <c r="Q6342" s="75" t="str">
        <f t="shared" si="345"/>
        <v>週二</v>
      </c>
      <c r="R6342" s="80">
        <v>44831</v>
      </c>
      <c r="AA6342" s="1"/>
    </row>
    <row r="6343" spans="2:27">
      <c r="B6343" s="66">
        <v>44797</v>
      </c>
      <c r="D6343" s="68" t="s">
        <v>50</v>
      </c>
      <c r="E6343" s="70" t="s">
        <v>82</v>
      </c>
      <c r="F6343" s="70" t="s">
        <v>2548</v>
      </c>
      <c r="G6343" s="67">
        <v>44819</v>
      </c>
      <c r="H6343" s="67">
        <v>44833</v>
      </c>
      <c r="I6343" s="71">
        <f t="shared" ref="I6343:I6406" si="347">_xlfn.DAYS(H6343,G6343)</f>
        <v>14</v>
      </c>
      <c r="J6343" s="72" t="s">
        <v>125</v>
      </c>
      <c r="K6343" s="72" t="s">
        <v>126</v>
      </c>
      <c r="L6343" s="73">
        <v>2</v>
      </c>
      <c r="M6343" s="73" t="s">
        <v>2273</v>
      </c>
      <c r="N6343" s="68" t="str">
        <f>VLOOKUP(K6343,[1]人員授權表!D$3:G$249,4,0)</f>
        <v>有機</v>
      </c>
      <c r="O6343" s="70" t="str">
        <f>IF(J6343=[1]人員授權表!$C$85,"Casper李羿勳",IF(J6343=[1]人員授權表!$C$188,"Iring陳俊明",IF(J6343=[1]人員授權表!$C$189,"Brian陳泓霖",VLOOKUP(K6343,[1]人員授權表!D$2:E$249,2,FALSE))))</f>
        <v>Lucy黃詩婷</v>
      </c>
      <c r="P6343" s="67">
        <f t="shared" si="346"/>
        <v>44831</v>
      </c>
      <c r="Q6343" s="75" t="str">
        <f t="shared" ref="Q6343:Q6406" si="348">TEXT(P6343,"aaa")</f>
        <v>週二</v>
      </c>
      <c r="R6343" s="80">
        <v>44831</v>
      </c>
      <c r="AA6343" s="1"/>
    </row>
    <row r="6344" spans="2:27">
      <c r="B6344" s="66">
        <v>44797</v>
      </c>
      <c r="D6344" s="68" t="s">
        <v>50</v>
      </c>
      <c r="E6344" s="70" t="s">
        <v>82</v>
      </c>
      <c r="F6344" s="70" t="s">
        <v>2549</v>
      </c>
      <c r="G6344" s="67">
        <v>44819</v>
      </c>
      <c r="H6344" s="67">
        <v>44833</v>
      </c>
      <c r="I6344" s="71">
        <f t="shared" si="347"/>
        <v>14</v>
      </c>
      <c r="J6344" s="72" t="s">
        <v>453</v>
      </c>
      <c r="K6344" s="72" t="s">
        <v>332</v>
      </c>
      <c r="L6344" s="73">
        <v>2</v>
      </c>
      <c r="M6344" s="73" t="s">
        <v>2273</v>
      </c>
      <c r="N6344" s="68" t="str">
        <f>VLOOKUP(K6344,[1]人員授權表!D$3:G$249,4,0)</f>
        <v>有機</v>
      </c>
      <c r="O6344" s="70" t="str">
        <f>IF(J6344=[1]人員授權表!$C$85,"Casper李羿勳",IF(J6344=[1]人員授權表!$C$188,"Iring陳俊明",IF(J6344=[1]人員授權表!$C$189,"Brian陳泓霖",VLOOKUP(K6344,[1]人員授權表!D$2:E$249,2,FALSE))))</f>
        <v>Lucy黃詩婷</v>
      </c>
      <c r="P6344" s="67">
        <f t="shared" si="346"/>
        <v>44831</v>
      </c>
      <c r="Q6344" s="75" t="str">
        <f t="shared" si="348"/>
        <v>週二</v>
      </c>
      <c r="R6344" s="80">
        <v>44831</v>
      </c>
      <c r="AA6344" s="1"/>
    </row>
    <row r="6345" spans="2:27">
      <c r="B6345" s="66">
        <v>44797</v>
      </c>
      <c r="D6345" s="68" t="s">
        <v>50</v>
      </c>
      <c r="E6345" s="70" t="s">
        <v>82</v>
      </c>
      <c r="F6345" s="70" t="s">
        <v>2549</v>
      </c>
      <c r="G6345" s="67">
        <v>44819</v>
      </c>
      <c r="H6345" s="67">
        <v>44833</v>
      </c>
      <c r="I6345" s="71">
        <f t="shared" si="347"/>
        <v>14</v>
      </c>
      <c r="J6345" s="72" t="s">
        <v>125</v>
      </c>
      <c r="K6345" s="72" t="s">
        <v>126</v>
      </c>
      <c r="L6345" s="73">
        <v>2</v>
      </c>
      <c r="M6345" s="73" t="s">
        <v>2273</v>
      </c>
      <c r="N6345" s="68" t="str">
        <f>VLOOKUP(K6345,[1]人員授權表!D$3:G$249,4,0)</f>
        <v>有機</v>
      </c>
      <c r="O6345" s="70" t="str">
        <f>IF(J6345=[1]人員授權表!$C$85,"Casper李羿勳",IF(J6345=[1]人員授權表!$C$188,"Iring陳俊明",IF(J6345=[1]人員授權表!$C$189,"Brian陳泓霖",VLOOKUP(K6345,[1]人員授權表!D$2:E$249,2,FALSE))))</f>
        <v>Lucy黃詩婷</v>
      </c>
      <c r="P6345" s="67">
        <f t="shared" si="346"/>
        <v>44831</v>
      </c>
      <c r="Q6345" s="75" t="str">
        <f t="shared" si="348"/>
        <v>週二</v>
      </c>
      <c r="R6345" s="80">
        <v>44831</v>
      </c>
      <c r="AA6345" s="1"/>
    </row>
    <row r="6346" spans="2:27">
      <c r="B6346" s="66">
        <v>44797</v>
      </c>
      <c r="C6346" s="67">
        <v>44811</v>
      </c>
      <c r="D6346" s="114" t="s">
        <v>1854</v>
      </c>
      <c r="E6346" s="89" t="s">
        <v>82</v>
      </c>
      <c r="F6346" s="90" t="s">
        <v>2287</v>
      </c>
      <c r="G6346" s="105">
        <v>44819</v>
      </c>
      <c r="H6346" s="105">
        <v>44833</v>
      </c>
      <c r="I6346" s="71">
        <f t="shared" si="347"/>
        <v>14</v>
      </c>
      <c r="J6346" s="106" t="s">
        <v>453</v>
      </c>
      <c r="K6346" s="106" t="s">
        <v>332</v>
      </c>
      <c r="L6346" s="100"/>
      <c r="M6346" s="73" t="s">
        <v>2273</v>
      </c>
      <c r="N6346" s="107" t="str">
        <f>VLOOKUP(K6346,[1]人員授權表!D$3:G$249,4,0)</f>
        <v>有機</v>
      </c>
      <c r="O6346" s="90" t="str">
        <f>IF(J6346=[1]人員授權表!$C$85,"Casper李羿勳",IF(J6346=[1]人員授權表!$C$188,"Iring陳俊明",IF(J6346=[1]人員授權表!$C$189,"Brian陳泓霖",VLOOKUP(K6346,[1]人員授權表!D$2:E$249,2,FALSE))))</f>
        <v>Lucy黃詩婷</v>
      </c>
      <c r="P6346" s="105">
        <f t="shared" si="346"/>
        <v>44831</v>
      </c>
      <c r="Q6346" s="75" t="str">
        <f t="shared" si="348"/>
        <v>週二</v>
      </c>
      <c r="R6346" s="116" t="s">
        <v>1854</v>
      </c>
      <c r="AA6346" s="1"/>
    </row>
    <row r="6347" spans="2:27">
      <c r="B6347" s="66">
        <v>44797</v>
      </c>
      <c r="C6347" s="67">
        <v>44811</v>
      </c>
      <c r="D6347" s="114" t="s">
        <v>1854</v>
      </c>
      <c r="E6347" s="89" t="s">
        <v>82</v>
      </c>
      <c r="F6347" s="90" t="s">
        <v>2287</v>
      </c>
      <c r="G6347" s="105">
        <v>44819</v>
      </c>
      <c r="H6347" s="105">
        <v>44833</v>
      </c>
      <c r="I6347" s="71">
        <f t="shared" si="347"/>
        <v>14</v>
      </c>
      <c r="J6347" s="106" t="s">
        <v>125</v>
      </c>
      <c r="K6347" s="106" t="s">
        <v>126</v>
      </c>
      <c r="L6347" s="100"/>
      <c r="M6347" s="73" t="s">
        <v>2273</v>
      </c>
      <c r="N6347" s="107" t="str">
        <f>VLOOKUP(K6347,[1]人員授權表!D$3:G$249,4,0)</f>
        <v>有機</v>
      </c>
      <c r="O6347" s="90" t="str">
        <f>IF(J6347=[1]人員授權表!$C$85,"Casper李羿勳",IF(J6347=[1]人員授權表!$C$188,"Iring陳俊明",IF(J6347=[1]人員授權表!$C$189,"Brian陳泓霖",VLOOKUP(K6347,[1]人員授權表!D$2:E$249,2,FALSE))))</f>
        <v>Lucy黃詩婷</v>
      </c>
      <c r="P6347" s="105">
        <f t="shared" si="346"/>
        <v>44831</v>
      </c>
      <c r="Q6347" s="75" t="str">
        <f t="shared" si="348"/>
        <v>週二</v>
      </c>
      <c r="R6347" s="116" t="s">
        <v>1854</v>
      </c>
      <c r="AA6347" s="1"/>
    </row>
    <row r="6348" spans="2:27">
      <c r="B6348" s="66">
        <v>44809</v>
      </c>
      <c r="C6348" s="67">
        <v>44826</v>
      </c>
      <c r="D6348" s="68" t="s">
        <v>713</v>
      </c>
      <c r="E6348" s="89" t="s">
        <v>82</v>
      </c>
      <c r="F6348" s="90" t="s">
        <v>2550</v>
      </c>
      <c r="G6348" s="92">
        <v>44817</v>
      </c>
      <c r="H6348" s="92">
        <v>44833</v>
      </c>
      <c r="I6348" s="71">
        <f t="shared" si="347"/>
        <v>16</v>
      </c>
      <c r="J6348" s="93" t="s">
        <v>186</v>
      </c>
      <c r="K6348" s="93" t="s">
        <v>2551</v>
      </c>
      <c r="L6348" s="100"/>
      <c r="M6348" s="73" t="s">
        <v>104</v>
      </c>
      <c r="N6348" s="94" t="str">
        <f>VLOOKUP(K6348,[1]人員授權表!D$3:G$249,4,0)</f>
        <v>無機</v>
      </c>
      <c r="O6348" s="89" t="str">
        <f>IF(J6348=[1]人員授權表!$C$85,"Casper李羿勳",IF(J6348=[1]人員授權表!$C$188,"Iring陳俊明",IF(J6348=[1]人員授權表!$C$189,"Brian陳泓霖",VLOOKUP(K6348,[1]人員授權表!D$2:E$249,2,FALSE))))</f>
        <v>Brian陳泓霖</v>
      </c>
      <c r="P6348" s="92">
        <f t="shared" si="346"/>
        <v>44831</v>
      </c>
      <c r="Q6348" s="75" t="str">
        <f t="shared" si="348"/>
        <v>週二</v>
      </c>
      <c r="R6348" s="80" t="s">
        <v>713</v>
      </c>
      <c r="Z6348" s="79" t="s">
        <v>2552</v>
      </c>
      <c r="AA6348" s="1"/>
    </row>
    <row r="6349" spans="2:27">
      <c r="B6349" s="66">
        <v>44809</v>
      </c>
      <c r="C6349" s="67">
        <v>44826</v>
      </c>
      <c r="D6349" s="68" t="s">
        <v>713</v>
      </c>
      <c r="E6349" s="89" t="s">
        <v>82</v>
      </c>
      <c r="F6349" s="90" t="s">
        <v>2550</v>
      </c>
      <c r="G6349" s="92">
        <v>44817</v>
      </c>
      <c r="H6349" s="92">
        <v>44833</v>
      </c>
      <c r="I6349" s="71">
        <f t="shared" si="347"/>
        <v>16</v>
      </c>
      <c r="J6349" s="93" t="s">
        <v>195</v>
      </c>
      <c r="K6349" s="93" t="s">
        <v>345</v>
      </c>
      <c r="L6349" s="100"/>
      <c r="M6349" s="73" t="s">
        <v>104</v>
      </c>
      <c r="N6349" s="94" t="str">
        <f>VLOOKUP(K6349,[1]人員授權表!D$3:G$249,4,0)</f>
        <v>無機</v>
      </c>
      <c r="O6349" s="89" t="str">
        <f>IF(J6349=[1]人員授權表!$C$85,"Casper李羿勳",IF(J6349=[1]人員授權表!$C$188,"Iring陳俊明",IF(J6349=[1]人員授權表!$C$189,"Brian陳泓霖",VLOOKUP(K6349,[1]人員授權表!D$2:E$249,2,FALSE))))</f>
        <v>Debby胡萱黛</v>
      </c>
      <c r="P6349" s="92">
        <f t="shared" si="346"/>
        <v>44831</v>
      </c>
      <c r="Q6349" s="75" t="str">
        <f t="shared" si="348"/>
        <v>週二</v>
      </c>
      <c r="R6349" s="80" t="s">
        <v>713</v>
      </c>
      <c r="Z6349" s="79" t="s">
        <v>2552</v>
      </c>
      <c r="AA6349" s="1"/>
    </row>
    <row r="6350" spans="2:27">
      <c r="B6350" s="66">
        <v>44809</v>
      </c>
      <c r="C6350" s="67">
        <v>44826</v>
      </c>
      <c r="D6350" s="68" t="s">
        <v>713</v>
      </c>
      <c r="E6350" s="89" t="s">
        <v>82</v>
      </c>
      <c r="F6350" s="90" t="s">
        <v>2550</v>
      </c>
      <c r="G6350" s="92">
        <v>44817</v>
      </c>
      <c r="H6350" s="92">
        <v>44833</v>
      </c>
      <c r="I6350" s="71">
        <f t="shared" si="347"/>
        <v>16</v>
      </c>
      <c r="J6350" s="93" t="s">
        <v>204</v>
      </c>
      <c r="K6350" s="93" t="s">
        <v>488</v>
      </c>
      <c r="L6350" s="100"/>
      <c r="M6350" s="73" t="s">
        <v>104</v>
      </c>
      <c r="N6350" s="94" t="str">
        <f>VLOOKUP(K6350,[1]人員授權表!D$3:G$249,4,0)</f>
        <v>無機</v>
      </c>
      <c r="O6350" s="89" t="str">
        <f>IF(J6350=[1]人員授權表!$C$85,"Casper李羿勳",IF(J6350=[1]人員授權表!$C$188,"Iring陳俊明",IF(J6350=[1]人員授權表!$C$189,"Brian陳泓霖",VLOOKUP(K6350,[1]人員授權表!D$2:E$249,2,FALSE))))</f>
        <v>Iring陳俊明</v>
      </c>
      <c r="P6350" s="92">
        <f t="shared" si="346"/>
        <v>44831</v>
      </c>
      <c r="Q6350" s="75" t="str">
        <f t="shared" si="348"/>
        <v>週二</v>
      </c>
      <c r="R6350" s="80" t="s">
        <v>713</v>
      </c>
      <c r="Z6350" s="79" t="s">
        <v>2552</v>
      </c>
      <c r="AA6350" s="1"/>
    </row>
    <row r="6351" spans="2:27">
      <c r="B6351" s="66">
        <v>44809</v>
      </c>
      <c r="C6351" s="67">
        <v>44826</v>
      </c>
      <c r="D6351" s="68" t="s">
        <v>713</v>
      </c>
      <c r="E6351" s="89" t="s">
        <v>82</v>
      </c>
      <c r="F6351" s="90" t="s">
        <v>2550</v>
      </c>
      <c r="G6351" s="92">
        <v>44817</v>
      </c>
      <c r="H6351" s="92">
        <v>44833</v>
      </c>
      <c r="I6351" s="71">
        <f t="shared" si="347"/>
        <v>16</v>
      </c>
      <c r="J6351" s="93" t="s">
        <v>987</v>
      </c>
      <c r="K6351" s="93" t="s">
        <v>988</v>
      </c>
      <c r="L6351" s="100"/>
      <c r="M6351" s="73" t="s">
        <v>104</v>
      </c>
      <c r="N6351" s="94" t="str">
        <f>VLOOKUP(K6351,[1]人員授權表!D$3:G$249,4,0)</f>
        <v>無機</v>
      </c>
      <c r="O6351" s="89" t="str">
        <f>IF(J6351=[1]人員授權表!$C$85,"Casper李羿勳",IF(J6351=[1]人員授權表!$C$188,"Iring陳俊明",IF(J6351=[1]人員授權表!$C$189,"Brian陳泓霖",VLOOKUP(K6351,[1]人員授權表!D$2:E$249,2,FALSE))))</f>
        <v>George陳志昇</v>
      </c>
      <c r="P6351" s="92">
        <f t="shared" si="346"/>
        <v>44831</v>
      </c>
      <c r="Q6351" s="75" t="str">
        <f t="shared" si="348"/>
        <v>週二</v>
      </c>
      <c r="R6351" s="80" t="s">
        <v>713</v>
      </c>
      <c r="Z6351" s="79" t="s">
        <v>2552</v>
      </c>
      <c r="AA6351" s="1"/>
    </row>
    <row r="6352" spans="2:27">
      <c r="B6352" s="66">
        <v>44809</v>
      </c>
      <c r="C6352" s="67">
        <v>44826</v>
      </c>
      <c r="D6352" s="68" t="s">
        <v>713</v>
      </c>
      <c r="E6352" s="89" t="s">
        <v>82</v>
      </c>
      <c r="F6352" s="90" t="s">
        <v>2553</v>
      </c>
      <c r="G6352" s="92">
        <v>44817</v>
      </c>
      <c r="H6352" s="92">
        <v>44833</v>
      </c>
      <c r="I6352" s="71">
        <f t="shared" si="347"/>
        <v>16</v>
      </c>
      <c r="J6352" s="93" t="s">
        <v>2554</v>
      </c>
      <c r="K6352" s="93" t="s">
        <v>113</v>
      </c>
      <c r="L6352" s="100"/>
      <c r="M6352" s="73" t="s">
        <v>104</v>
      </c>
      <c r="N6352" s="94" t="s">
        <v>245</v>
      </c>
      <c r="O6352" s="89" t="s">
        <v>1113</v>
      </c>
      <c r="P6352" s="92">
        <f t="shared" si="346"/>
        <v>44831</v>
      </c>
      <c r="Q6352" s="75" t="str">
        <f t="shared" si="348"/>
        <v>週二</v>
      </c>
      <c r="R6352" s="80" t="s">
        <v>713</v>
      </c>
      <c r="Z6352" s="79" t="s">
        <v>2552</v>
      </c>
      <c r="AA6352" s="1"/>
    </row>
    <row r="6353" spans="2:28">
      <c r="B6353" s="66">
        <v>44810</v>
      </c>
      <c r="D6353" s="68" t="s">
        <v>50</v>
      </c>
      <c r="E6353" s="70" t="s">
        <v>82</v>
      </c>
      <c r="F6353" s="4" t="s">
        <v>2555</v>
      </c>
      <c r="G6353" s="67">
        <v>44820</v>
      </c>
      <c r="H6353" s="67">
        <v>44833</v>
      </c>
      <c r="I6353" s="71">
        <f t="shared" si="347"/>
        <v>13</v>
      </c>
      <c r="J6353" s="72" t="s">
        <v>139</v>
      </c>
      <c r="K6353" s="72" t="s">
        <v>140</v>
      </c>
      <c r="L6353" s="73">
        <v>1</v>
      </c>
      <c r="M6353" s="73" t="s">
        <v>91</v>
      </c>
      <c r="N6353" s="68" t="str">
        <f>VLOOKUP(K6353,[1]人員授權表!D$3:G$249,4,0)</f>
        <v>無機</v>
      </c>
      <c r="O6353" s="70" t="str">
        <f>IF(J6353=[1]人員授權表!$C$85,"Casper李羿勳",IF(J6353=[1]人員授權表!$C$188,"Iring陳俊明",IF(J6353=[1]人員授權表!$C$189,"Brian陳泓霖",VLOOKUP(K6353,[1]人員授權表!D$2:E$249,2,FALSE))))</f>
        <v>Brian陳泓霖</v>
      </c>
      <c r="P6353" s="67">
        <f t="shared" si="346"/>
        <v>44831</v>
      </c>
      <c r="Q6353" s="75" t="str">
        <f t="shared" si="348"/>
        <v>週二</v>
      </c>
      <c r="R6353" s="80">
        <v>44826</v>
      </c>
      <c r="AA6353" s="1"/>
    </row>
    <row r="6354" spans="2:28">
      <c r="B6354" s="66">
        <v>44810</v>
      </c>
      <c r="D6354" s="68" t="s">
        <v>50</v>
      </c>
      <c r="E6354" s="70" t="s">
        <v>82</v>
      </c>
      <c r="F6354" s="4" t="s">
        <v>2555</v>
      </c>
      <c r="G6354" s="67">
        <v>44820</v>
      </c>
      <c r="H6354" s="67">
        <v>44833</v>
      </c>
      <c r="I6354" s="71">
        <f t="shared" si="347"/>
        <v>13</v>
      </c>
      <c r="J6354" s="72" t="s">
        <v>125</v>
      </c>
      <c r="K6354" s="72" t="s">
        <v>144</v>
      </c>
      <c r="L6354" s="73">
        <v>1</v>
      </c>
      <c r="M6354" s="73" t="s">
        <v>91</v>
      </c>
      <c r="N6354" s="68" t="str">
        <f>VLOOKUP(K6354,[1]人員授權表!D$3:G$249,4,0)</f>
        <v>有機</v>
      </c>
      <c r="O6354" s="70" t="str">
        <f>IF(J6354=[1]人員授權表!$C$85,"Casper李羿勳",IF(J6354=[1]人員授權表!$C$188,"Iring陳俊明",IF(J6354=[1]人員授權表!$C$189,"Brian陳泓霖",VLOOKUP(K6354,[1]人員授權表!D$2:E$249,2,FALSE))))</f>
        <v>Lucy黃詩婷</v>
      </c>
      <c r="P6354" s="67">
        <f t="shared" si="346"/>
        <v>44831</v>
      </c>
      <c r="Q6354" s="75" t="str">
        <f t="shared" si="348"/>
        <v>週二</v>
      </c>
      <c r="R6354" s="80">
        <v>44831</v>
      </c>
      <c r="AA6354" s="1"/>
    </row>
    <row r="6355" spans="2:28">
      <c r="B6355" s="66">
        <v>44810</v>
      </c>
      <c r="D6355" s="68" t="s">
        <v>50</v>
      </c>
      <c r="E6355" s="70" t="s">
        <v>82</v>
      </c>
      <c r="F6355" s="4" t="s">
        <v>2555</v>
      </c>
      <c r="G6355" s="67">
        <v>44820</v>
      </c>
      <c r="H6355" s="67">
        <v>44833</v>
      </c>
      <c r="I6355" s="71">
        <f t="shared" si="347"/>
        <v>13</v>
      </c>
      <c r="J6355" s="72" t="s">
        <v>164</v>
      </c>
      <c r="K6355" s="72" t="s">
        <v>146</v>
      </c>
      <c r="L6355" s="73">
        <v>1</v>
      </c>
      <c r="M6355" s="73" t="s">
        <v>91</v>
      </c>
      <c r="N6355" s="68" t="str">
        <f>VLOOKUP(K6355,[1]人員授權表!D$3:G$249,4,0)</f>
        <v>無機</v>
      </c>
      <c r="O6355" s="70" t="str">
        <f>IF(J6355=[1]人員授權表!$C$85,"Casper李羿勳",IF(J6355=[1]人員授權表!$C$188,"Iring陳俊明",IF(J6355=[1]人員授權表!$C$189,"Brian陳泓霖",VLOOKUP(K6355,[1]人員授權表!D$2:E$249,2,FALSE))))</f>
        <v>Jack劉念忻</v>
      </c>
      <c r="P6355" s="67">
        <f t="shared" si="346"/>
        <v>44831</v>
      </c>
      <c r="Q6355" s="75" t="str">
        <f t="shared" si="348"/>
        <v>週二</v>
      </c>
      <c r="R6355" s="80">
        <v>44832</v>
      </c>
      <c r="S6355" s="85">
        <v>44832</v>
      </c>
      <c r="T6355" s="70">
        <v>1</v>
      </c>
      <c r="AA6355" s="1"/>
    </row>
    <row r="6356" spans="2:28">
      <c r="B6356" s="66">
        <v>44810</v>
      </c>
      <c r="D6356" s="68" t="s">
        <v>50</v>
      </c>
      <c r="E6356" s="70" t="s">
        <v>82</v>
      </c>
      <c r="F6356" s="4" t="s">
        <v>2555</v>
      </c>
      <c r="G6356" s="67">
        <v>44820</v>
      </c>
      <c r="H6356" s="67">
        <v>44833</v>
      </c>
      <c r="I6356" s="71">
        <f t="shared" si="347"/>
        <v>13</v>
      </c>
      <c r="J6356" s="72" t="s">
        <v>141</v>
      </c>
      <c r="K6356" s="72" t="s">
        <v>142</v>
      </c>
      <c r="L6356" s="73">
        <v>1</v>
      </c>
      <c r="M6356" s="73" t="s">
        <v>91</v>
      </c>
      <c r="N6356" s="68" t="str">
        <f>VLOOKUP(K6356,[1]人員授權表!D$3:G$249,4,0)</f>
        <v>無機</v>
      </c>
      <c r="O6356" s="70" t="str">
        <f>IF(J6356=[1]人員授權表!$C$85,"Casper李羿勳",IF(J6356=[1]人員授權表!$C$188,"Iring陳俊明",IF(J6356=[1]人員授權表!$C$189,"Brian陳泓霖",VLOOKUP(K6356,[1]人員授權表!D$2:E$249,2,FALSE))))</f>
        <v>Dennis陳汶宏</v>
      </c>
      <c r="P6356" s="67">
        <f t="shared" si="346"/>
        <v>44831</v>
      </c>
      <c r="Q6356" s="75" t="str">
        <f t="shared" si="348"/>
        <v>週二</v>
      </c>
      <c r="R6356" s="80">
        <v>44827</v>
      </c>
      <c r="AA6356" s="1"/>
    </row>
    <row r="6357" spans="2:28">
      <c r="B6357" s="66">
        <v>44810</v>
      </c>
      <c r="D6357" s="68" t="s">
        <v>50</v>
      </c>
      <c r="E6357" s="70" t="s">
        <v>82</v>
      </c>
      <c r="F6357" s="4" t="s">
        <v>2555</v>
      </c>
      <c r="G6357" s="67">
        <v>44820</v>
      </c>
      <c r="H6357" s="67">
        <v>44833</v>
      </c>
      <c r="I6357" s="71">
        <f t="shared" si="347"/>
        <v>13</v>
      </c>
      <c r="J6357" s="72" t="s">
        <v>178</v>
      </c>
      <c r="K6357" s="72" t="s">
        <v>179</v>
      </c>
      <c r="L6357" s="73">
        <v>1</v>
      </c>
      <c r="M6357" s="73" t="s">
        <v>91</v>
      </c>
      <c r="N6357" s="68" t="str">
        <f>VLOOKUP(K6357,[1]人員授權表!D$3:G$249,4,0)</f>
        <v>無機</v>
      </c>
      <c r="O6357" s="70" t="str">
        <f>IF(J6357=[1]人員授權表!$C$85,"Casper李羿勳",IF(J6357=[1]人員授權表!$C$188,"Iring陳俊明",IF(J6357=[1]人員授權表!$C$189,"Brian陳泓霖",VLOOKUP(K6357,[1]人員授權表!D$2:E$249,2,FALSE))))</f>
        <v>Dennis陳汶宏</v>
      </c>
      <c r="P6357" s="67">
        <f t="shared" si="346"/>
        <v>44831</v>
      </c>
      <c r="Q6357" s="75" t="str">
        <f t="shared" si="348"/>
        <v>週二</v>
      </c>
      <c r="R6357" s="80">
        <v>44828</v>
      </c>
      <c r="AA6357" s="1"/>
    </row>
    <row r="6358" spans="2:28">
      <c r="B6358" s="66">
        <v>44810</v>
      </c>
      <c r="D6358" s="68" t="s">
        <v>50</v>
      </c>
      <c r="E6358" s="70" t="s">
        <v>82</v>
      </c>
      <c r="F6358" s="4" t="s">
        <v>2555</v>
      </c>
      <c r="G6358" s="67">
        <v>44820</v>
      </c>
      <c r="H6358" s="67">
        <v>44833</v>
      </c>
      <c r="I6358" s="71">
        <f t="shared" si="347"/>
        <v>13</v>
      </c>
      <c r="J6358" s="72" t="s">
        <v>137</v>
      </c>
      <c r="K6358" s="72" t="s">
        <v>138</v>
      </c>
      <c r="L6358" s="73">
        <v>1</v>
      </c>
      <c r="M6358" s="73" t="s">
        <v>91</v>
      </c>
      <c r="N6358" s="68" t="str">
        <f>VLOOKUP(K6358,[1]人員授權表!D$3:G$249,4,0)</f>
        <v>無機</v>
      </c>
      <c r="O6358" s="70" t="str">
        <f>IF(J6358=[1]人員授權表!$C$85,"Casper李羿勳",IF(J6358=[1]人員授權表!$C$188,"Iring陳俊明",IF(J6358=[1]人員授權表!$C$189,"Brian陳泓霖",VLOOKUP(K6358,[1]人員授權表!D$2:E$249,2,FALSE))))</f>
        <v>Jack劉念忻</v>
      </c>
      <c r="P6358" s="67">
        <f t="shared" si="346"/>
        <v>44831</v>
      </c>
      <c r="Q6358" s="75" t="str">
        <f t="shared" si="348"/>
        <v>週二</v>
      </c>
      <c r="R6358" s="80">
        <v>44831</v>
      </c>
      <c r="AA6358" s="1"/>
    </row>
    <row r="6359" spans="2:28">
      <c r="B6359" s="84">
        <v>44830</v>
      </c>
      <c r="C6359" s="124"/>
      <c r="D6359" s="68" t="s">
        <v>50</v>
      </c>
      <c r="E6359" s="70" t="s">
        <v>51</v>
      </c>
      <c r="F6359" s="70" t="s">
        <v>844</v>
      </c>
      <c r="G6359" s="67">
        <v>44833</v>
      </c>
      <c r="H6359" s="67">
        <v>44833</v>
      </c>
      <c r="I6359" s="71">
        <f t="shared" si="347"/>
        <v>0</v>
      </c>
      <c r="J6359" s="72" t="s">
        <v>845</v>
      </c>
      <c r="K6359" s="72" t="s">
        <v>1501</v>
      </c>
      <c r="L6359" s="73" t="s">
        <v>2068</v>
      </c>
      <c r="M6359" s="73" t="s">
        <v>2556</v>
      </c>
      <c r="N6359" s="68" t="s">
        <v>253</v>
      </c>
      <c r="O6359" s="70" t="s">
        <v>2557</v>
      </c>
      <c r="P6359" s="67">
        <v>44839</v>
      </c>
      <c r="Q6359" s="75" t="str">
        <f t="shared" si="348"/>
        <v>週三</v>
      </c>
      <c r="R6359" s="80">
        <v>44839</v>
      </c>
      <c r="AA6359" s="1"/>
    </row>
    <row r="6360" spans="2:28">
      <c r="B6360" s="84">
        <v>44830</v>
      </c>
      <c r="C6360" s="124"/>
      <c r="D6360" s="68" t="s">
        <v>50</v>
      </c>
      <c r="E6360" s="70" t="s">
        <v>51</v>
      </c>
      <c r="F6360" s="70" t="s">
        <v>653</v>
      </c>
      <c r="G6360" s="67">
        <v>44833</v>
      </c>
      <c r="H6360" s="67">
        <v>44833</v>
      </c>
      <c r="I6360" s="71">
        <f t="shared" si="347"/>
        <v>0</v>
      </c>
      <c r="J6360" s="72" t="s">
        <v>846</v>
      </c>
      <c r="K6360" s="72" t="s">
        <v>1501</v>
      </c>
      <c r="L6360" s="73" t="s">
        <v>2068</v>
      </c>
      <c r="M6360" s="73" t="s">
        <v>2556</v>
      </c>
      <c r="N6360" s="68" t="s">
        <v>253</v>
      </c>
      <c r="O6360" s="70" t="s">
        <v>2557</v>
      </c>
      <c r="P6360" s="67">
        <v>44839</v>
      </c>
      <c r="Q6360" s="75" t="str">
        <f t="shared" si="348"/>
        <v>週三</v>
      </c>
      <c r="R6360" s="80">
        <v>44839</v>
      </c>
      <c r="AA6360" s="1"/>
    </row>
    <row r="6361" spans="2:28">
      <c r="B6361" s="84">
        <v>44830</v>
      </c>
      <c r="C6361" s="124"/>
      <c r="D6361" s="68" t="s">
        <v>50</v>
      </c>
      <c r="E6361" s="70" t="s">
        <v>51</v>
      </c>
      <c r="F6361" s="70" t="s">
        <v>655</v>
      </c>
      <c r="G6361" s="67">
        <v>44833</v>
      </c>
      <c r="H6361" s="67">
        <v>44833</v>
      </c>
      <c r="I6361" s="71">
        <f t="shared" si="347"/>
        <v>0</v>
      </c>
      <c r="J6361" s="72" t="s">
        <v>846</v>
      </c>
      <c r="K6361" s="72" t="s">
        <v>1501</v>
      </c>
      <c r="L6361" s="73" t="s">
        <v>2068</v>
      </c>
      <c r="M6361" s="73" t="s">
        <v>2556</v>
      </c>
      <c r="N6361" s="68" t="s">
        <v>253</v>
      </c>
      <c r="O6361" s="70" t="s">
        <v>2557</v>
      </c>
      <c r="P6361" s="67">
        <v>44839</v>
      </c>
      <c r="Q6361" s="75" t="str">
        <f t="shared" si="348"/>
        <v>週三</v>
      </c>
      <c r="R6361" s="80">
        <v>44839</v>
      </c>
      <c r="AA6361" s="1"/>
    </row>
    <row r="6362" spans="2:28">
      <c r="B6362" s="84">
        <v>44830</v>
      </c>
      <c r="C6362" s="124"/>
      <c r="D6362" s="68" t="s">
        <v>50</v>
      </c>
      <c r="E6362" s="70" t="s">
        <v>51</v>
      </c>
      <c r="F6362" s="70" t="s">
        <v>849</v>
      </c>
      <c r="G6362" s="67">
        <v>44833</v>
      </c>
      <c r="H6362" s="67">
        <v>44833</v>
      </c>
      <c r="I6362" s="71">
        <f t="shared" si="347"/>
        <v>0</v>
      </c>
      <c r="J6362" s="72" t="s">
        <v>845</v>
      </c>
      <c r="K6362" s="72" t="s">
        <v>1501</v>
      </c>
      <c r="L6362" s="73" t="s">
        <v>2068</v>
      </c>
      <c r="M6362" s="73" t="s">
        <v>2556</v>
      </c>
      <c r="N6362" s="68" t="s">
        <v>253</v>
      </c>
      <c r="O6362" s="70" t="s">
        <v>2557</v>
      </c>
      <c r="P6362" s="67">
        <v>44839</v>
      </c>
      <c r="Q6362" s="75" t="str">
        <f t="shared" si="348"/>
        <v>週三</v>
      </c>
      <c r="R6362" s="80">
        <v>44839</v>
      </c>
      <c r="AA6362" s="1"/>
    </row>
    <row r="6363" spans="2:28">
      <c r="B6363" s="66">
        <v>44827</v>
      </c>
      <c r="C6363" s="67">
        <v>44832</v>
      </c>
      <c r="D6363" s="68" t="s">
        <v>50</v>
      </c>
      <c r="E6363" s="70" t="s">
        <v>879</v>
      </c>
      <c r="F6363" s="70" t="s">
        <v>2558</v>
      </c>
      <c r="G6363" s="67">
        <v>44819</v>
      </c>
      <c r="H6363" s="67">
        <v>44833</v>
      </c>
      <c r="I6363" s="71">
        <f t="shared" si="347"/>
        <v>14</v>
      </c>
      <c r="J6363" s="72" t="s">
        <v>2349</v>
      </c>
      <c r="K6363" s="72" t="s">
        <v>236</v>
      </c>
      <c r="L6363" s="110">
        <v>2</v>
      </c>
      <c r="M6363" s="73" t="s">
        <v>324</v>
      </c>
      <c r="N6363" s="68" t="str">
        <f>VLOOKUP(K6363,[1]人員授權表!D$3:G$249,4,0)</f>
        <v>無機</v>
      </c>
      <c r="O6363" s="70" t="str">
        <f>IF(J6363=[1]人員授權表!$C$85,"Casper李羿勳",IF(J6363=[1]人員授權表!$C$188,"Iring陳俊明",IF(J6363=[1]人員授權表!$C$189,"Brian陳泓霖",VLOOKUP(K6363,[1]人員授權表!D$2:E$249,2,FALSE))))</f>
        <v>Vicky游崴涵</v>
      </c>
      <c r="P6363" s="67">
        <f t="shared" ref="P6363:P6404" si="349">H6363-2</f>
        <v>44831</v>
      </c>
      <c r="Q6363" s="75" t="str">
        <f t="shared" si="348"/>
        <v>週二</v>
      </c>
      <c r="R6363" s="80">
        <v>44832</v>
      </c>
      <c r="S6363" s="85">
        <v>44832</v>
      </c>
      <c r="T6363" s="70">
        <v>1</v>
      </c>
      <c r="AA6363" s="102" t="s">
        <v>2559</v>
      </c>
      <c r="AB6363" s="123" t="s">
        <v>2560</v>
      </c>
    </row>
    <row r="6364" spans="2:28">
      <c r="B6364" s="66">
        <v>44810</v>
      </c>
      <c r="D6364" s="68" t="s">
        <v>50</v>
      </c>
      <c r="E6364" s="70" t="s">
        <v>51</v>
      </c>
      <c r="F6364" s="4" t="s">
        <v>2561</v>
      </c>
      <c r="G6364" s="67">
        <v>44816</v>
      </c>
      <c r="H6364" s="67">
        <v>44834</v>
      </c>
      <c r="I6364" s="71">
        <f t="shared" si="347"/>
        <v>18</v>
      </c>
      <c r="J6364" s="72" t="s">
        <v>242</v>
      </c>
      <c r="K6364" s="72" t="s">
        <v>241</v>
      </c>
      <c r="L6364" s="73">
        <v>1</v>
      </c>
      <c r="M6364" s="73" t="s">
        <v>91</v>
      </c>
      <c r="N6364" s="68" t="str">
        <f>VLOOKUP(K6364,[1]人員授權表!D$3:G$249,4,0)</f>
        <v>有機</v>
      </c>
      <c r="O6364" s="70" t="str">
        <f>IF(J6364=[1]人員授權表!$C$85,"Casper李羿勳",IF(J6364=[1]人員授權表!$C$188,"Iring陳俊明",IF(J6364=[1]人員授權表!$C$189,"Brian陳泓霖",VLOOKUP(K6364,[1]人員授權表!D$2:E$249,2,FALSE))))</f>
        <v>Casper李羿勳</v>
      </c>
      <c r="P6364" s="67">
        <f t="shared" si="349"/>
        <v>44832</v>
      </c>
      <c r="Q6364" s="75" t="str">
        <f t="shared" si="348"/>
        <v>週三</v>
      </c>
      <c r="R6364" s="80">
        <v>44826</v>
      </c>
      <c r="AA6364" s="1"/>
    </row>
    <row r="6365" spans="2:28">
      <c r="B6365" s="66">
        <v>44810</v>
      </c>
      <c r="D6365" s="68" t="s">
        <v>50</v>
      </c>
      <c r="E6365" s="70" t="s">
        <v>51</v>
      </c>
      <c r="F6365" s="4" t="s">
        <v>2561</v>
      </c>
      <c r="G6365" s="67">
        <v>44816</v>
      </c>
      <c r="H6365" s="67">
        <v>44834</v>
      </c>
      <c r="I6365" s="71">
        <f t="shared" si="347"/>
        <v>18</v>
      </c>
      <c r="J6365" s="72" t="s">
        <v>609</v>
      </c>
      <c r="K6365" s="72" t="s">
        <v>610</v>
      </c>
      <c r="L6365" s="73">
        <v>1</v>
      </c>
      <c r="M6365" s="73" t="s">
        <v>91</v>
      </c>
      <c r="N6365" s="68" t="str">
        <f>VLOOKUP(K6365,[1]人員授權表!D$3:G$249,4,0)</f>
        <v>有機</v>
      </c>
      <c r="O6365" s="70" t="str">
        <f>IF(J6365=[1]人員授權表!$C$85,"Casper李羿勳",IF(J6365=[1]人員授權表!$C$188,"Iring陳俊明",IF(J6365=[1]人員授權表!$C$189,"Brian陳泓霖",VLOOKUP(K6365,[1]人員授權表!D$2:E$249,2,FALSE))))</f>
        <v>Casper李羿勳</v>
      </c>
      <c r="P6365" s="67">
        <f t="shared" si="349"/>
        <v>44832</v>
      </c>
      <c r="Q6365" s="75" t="str">
        <f t="shared" si="348"/>
        <v>週三</v>
      </c>
      <c r="R6365" s="80">
        <v>44831</v>
      </c>
      <c r="AA6365" s="1"/>
    </row>
    <row r="6366" spans="2:28">
      <c r="B6366" s="66">
        <v>44810</v>
      </c>
      <c r="D6366" s="68" t="s">
        <v>50</v>
      </c>
      <c r="E6366" s="70" t="s">
        <v>51</v>
      </c>
      <c r="F6366" s="4" t="s">
        <v>2561</v>
      </c>
      <c r="G6366" s="67">
        <v>44816</v>
      </c>
      <c r="H6366" s="67">
        <v>44834</v>
      </c>
      <c r="I6366" s="71">
        <f t="shared" si="347"/>
        <v>18</v>
      </c>
      <c r="J6366" s="72" t="s">
        <v>1152</v>
      </c>
      <c r="K6366" s="72" t="s">
        <v>1153</v>
      </c>
      <c r="L6366" s="73">
        <v>1</v>
      </c>
      <c r="M6366" s="73" t="s">
        <v>91</v>
      </c>
      <c r="N6366" s="68" t="str">
        <f>VLOOKUP(K6366,[1]人員授權表!D$3:G$249,4,0)</f>
        <v>有機</v>
      </c>
      <c r="O6366" s="70" t="str">
        <f>IF(J6366=[1]人員授權表!$C$85,"Casper李羿勳",IF(J6366=[1]人員授權表!$C$188,"Iring陳俊明",IF(J6366=[1]人員授權表!$C$189,"Brian陳泓霖",VLOOKUP(K6366,[1]人員授權表!D$2:E$249,2,FALSE))))</f>
        <v>Casper李羿勳</v>
      </c>
      <c r="P6366" s="67">
        <f t="shared" si="349"/>
        <v>44832</v>
      </c>
      <c r="Q6366" s="75" t="str">
        <f t="shared" si="348"/>
        <v>週三</v>
      </c>
      <c r="R6366" s="80">
        <v>44833</v>
      </c>
      <c r="W6366" s="70">
        <v>1</v>
      </c>
      <c r="Z6366" s="79" t="s">
        <v>2562</v>
      </c>
      <c r="AA6366" s="1"/>
    </row>
    <row r="6367" spans="2:28">
      <c r="B6367" s="66">
        <v>44810</v>
      </c>
      <c r="D6367" s="68" t="s">
        <v>50</v>
      </c>
      <c r="E6367" s="70" t="s">
        <v>51</v>
      </c>
      <c r="F6367" s="4" t="s">
        <v>2561</v>
      </c>
      <c r="G6367" s="67">
        <v>44816</v>
      </c>
      <c r="H6367" s="67">
        <v>44834</v>
      </c>
      <c r="I6367" s="71">
        <f t="shared" si="347"/>
        <v>18</v>
      </c>
      <c r="J6367" s="72" t="s">
        <v>238</v>
      </c>
      <c r="K6367" s="72" t="s">
        <v>239</v>
      </c>
      <c r="L6367" s="73">
        <v>1</v>
      </c>
      <c r="M6367" s="73" t="s">
        <v>91</v>
      </c>
      <c r="N6367" s="68" t="str">
        <f>VLOOKUP(K6367,[1]人員授權表!D$3:G$249,4,0)</f>
        <v>有機</v>
      </c>
      <c r="O6367" s="70" t="str">
        <f>IF(J6367=[1]人員授權表!$C$85,"Casper李羿勳",IF(J6367=[1]人員授權表!$C$188,"Iring陳俊明",IF(J6367=[1]人員授權表!$C$189,"Brian陳泓霖",VLOOKUP(K6367,[1]人員授權表!D$2:E$249,2,FALSE))))</f>
        <v>Casper李羿勳</v>
      </c>
      <c r="P6367" s="67">
        <f t="shared" si="349"/>
        <v>44832</v>
      </c>
      <c r="Q6367" s="75" t="str">
        <f t="shared" si="348"/>
        <v>週三</v>
      </c>
      <c r="R6367" s="80">
        <v>44831</v>
      </c>
      <c r="AA6367" s="1"/>
    </row>
    <row r="6368" spans="2:28">
      <c r="B6368" s="66">
        <v>44810</v>
      </c>
      <c r="D6368" s="68" t="s">
        <v>50</v>
      </c>
      <c r="E6368" s="70" t="s">
        <v>51</v>
      </c>
      <c r="F6368" s="4" t="s">
        <v>2561</v>
      </c>
      <c r="G6368" s="67">
        <v>44816</v>
      </c>
      <c r="H6368" s="67">
        <v>44834</v>
      </c>
      <c r="I6368" s="71">
        <f t="shared" si="347"/>
        <v>18</v>
      </c>
      <c r="J6368" s="72" t="s">
        <v>366</v>
      </c>
      <c r="K6368" s="72" t="s">
        <v>248</v>
      </c>
      <c r="L6368" s="73">
        <v>1</v>
      </c>
      <c r="M6368" s="73" t="s">
        <v>91</v>
      </c>
      <c r="N6368" s="68" t="str">
        <f>VLOOKUP(K6368,[1]人員授權表!D$3:G$249,4,0)</f>
        <v>有機</v>
      </c>
      <c r="O6368" s="70" t="str">
        <f>IF(J6368=[1]人員授權表!$C$85,"Casper李羿勳",IF(J6368=[1]人員授權表!$C$188,"Iring陳俊明",IF(J6368=[1]人員授權表!$C$189,"Brian陳泓霖",VLOOKUP(K6368,[1]人員授權表!D$2:E$249,2,FALSE))))</f>
        <v>Marco陳鴻鈞</v>
      </c>
      <c r="P6368" s="67">
        <f t="shared" si="349"/>
        <v>44832</v>
      </c>
      <c r="Q6368" s="75" t="str">
        <f t="shared" si="348"/>
        <v>週三</v>
      </c>
      <c r="R6368" s="80">
        <v>44825</v>
      </c>
      <c r="AA6368" s="1"/>
    </row>
    <row r="6369" spans="2:27">
      <c r="B6369" s="66">
        <v>44810</v>
      </c>
      <c r="D6369" s="68" t="s">
        <v>50</v>
      </c>
      <c r="E6369" s="70" t="s">
        <v>51</v>
      </c>
      <c r="F6369" s="4" t="s">
        <v>2561</v>
      </c>
      <c r="G6369" s="67">
        <v>44816</v>
      </c>
      <c r="H6369" s="67">
        <v>44834</v>
      </c>
      <c r="I6369" s="71">
        <f t="shared" si="347"/>
        <v>18</v>
      </c>
      <c r="J6369" s="72" t="s">
        <v>350</v>
      </c>
      <c r="K6369" s="72" t="s">
        <v>250</v>
      </c>
      <c r="L6369" s="73">
        <v>1</v>
      </c>
      <c r="M6369" s="73" t="s">
        <v>91</v>
      </c>
      <c r="N6369" s="68" t="str">
        <f>VLOOKUP(K6369,[1]人員授權表!D$3:G$249,4,0)</f>
        <v>有機</v>
      </c>
      <c r="O6369" s="70" t="str">
        <f>IF(J6369=[1]人員授權表!$C$85,"Casper李羿勳",IF(J6369=[1]人員授權表!$C$188,"Iring陳俊明",IF(J6369=[1]人員授權表!$C$189,"Brian陳泓霖",VLOOKUP(K6369,[1]人員授權表!D$2:E$249,2,FALSE))))</f>
        <v>Marco陳鴻鈞</v>
      </c>
      <c r="P6369" s="67">
        <f t="shared" si="349"/>
        <v>44832</v>
      </c>
      <c r="Q6369" s="75" t="str">
        <f t="shared" si="348"/>
        <v>週三</v>
      </c>
      <c r="R6369" s="80">
        <v>44828</v>
      </c>
      <c r="AA6369" s="1"/>
    </row>
    <row r="6370" spans="2:27">
      <c r="B6370" s="66">
        <v>44810</v>
      </c>
      <c r="D6370" s="68" t="s">
        <v>50</v>
      </c>
      <c r="E6370" s="70" t="s">
        <v>51</v>
      </c>
      <c r="F6370" s="4" t="s">
        <v>2561</v>
      </c>
      <c r="G6370" s="67">
        <v>44816</v>
      </c>
      <c r="H6370" s="67">
        <v>44834</v>
      </c>
      <c r="I6370" s="71">
        <f t="shared" si="347"/>
        <v>18</v>
      </c>
      <c r="J6370" s="72" t="s">
        <v>66</v>
      </c>
      <c r="K6370" s="72" t="s">
        <v>64</v>
      </c>
      <c r="L6370" s="73">
        <v>1</v>
      </c>
      <c r="M6370" s="73" t="s">
        <v>91</v>
      </c>
      <c r="N6370" s="68" t="str">
        <f>VLOOKUP(K6370,[1]人員授權表!D$3:G$249,4,0)</f>
        <v>有機</v>
      </c>
      <c r="O6370" s="70" t="str">
        <f>IF(J6370=[1]人員授權表!$C$85,"Casper李羿勳",IF(J6370=[1]人員授權表!$C$188,"Iring陳俊明",IF(J6370=[1]人員授權表!$C$189,"Brian陳泓霖",VLOOKUP(K6370,[1]人員授權表!D$2:E$249,2,FALSE))))</f>
        <v>Casper李羿勳</v>
      </c>
      <c r="P6370" s="67">
        <f t="shared" si="349"/>
        <v>44832</v>
      </c>
      <c r="Q6370" s="75" t="str">
        <f t="shared" si="348"/>
        <v>週三</v>
      </c>
      <c r="R6370" s="80">
        <v>44833</v>
      </c>
      <c r="W6370" s="70">
        <v>1</v>
      </c>
      <c r="Z6370" s="79" t="s">
        <v>2562</v>
      </c>
      <c r="AA6370" s="1"/>
    </row>
    <row r="6371" spans="2:27">
      <c r="B6371" s="66">
        <v>44810</v>
      </c>
      <c r="D6371" s="68" t="s">
        <v>50</v>
      </c>
      <c r="E6371" s="70" t="s">
        <v>51</v>
      </c>
      <c r="F6371" s="4" t="s">
        <v>2561</v>
      </c>
      <c r="G6371" s="67">
        <v>44816</v>
      </c>
      <c r="H6371" s="67">
        <v>44834</v>
      </c>
      <c r="I6371" s="71">
        <f t="shared" si="347"/>
        <v>18</v>
      </c>
      <c r="J6371" s="72" t="s">
        <v>618</v>
      </c>
      <c r="K6371" s="72" t="s">
        <v>241</v>
      </c>
      <c r="L6371" s="73">
        <v>1</v>
      </c>
      <c r="M6371" s="73" t="s">
        <v>91</v>
      </c>
      <c r="N6371" s="68" t="str">
        <f>VLOOKUP(K6371,[1]人員授權表!D$3:G$249,4,0)</f>
        <v>有機</v>
      </c>
      <c r="O6371" s="70" t="str">
        <f>IF(J6371=[1]人員授權表!$C$85,"Casper李羿勳",IF(J6371=[1]人員授權表!$C$188,"Iring陳俊明",IF(J6371=[1]人員授權表!$C$189,"Brian陳泓霖",VLOOKUP(K6371,[1]人員授權表!D$2:E$249,2,FALSE))))</f>
        <v>Casper李羿勳</v>
      </c>
      <c r="P6371" s="67">
        <f t="shared" si="349"/>
        <v>44832</v>
      </c>
      <c r="Q6371" s="75" t="str">
        <f t="shared" si="348"/>
        <v>週三</v>
      </c>
      <c r="R6371" s="80">
        <v>44826</v>
      </c>
      <c r="AA6371" s="1"/>
    </row>
    <row r="6372" spans="2:27">
      <c r="B6372" s="66">
        <v>44810</v>
      </c>
      <c r="D6372" s="68" t="s">
        <v>50</v>
      </c>
      <c r="E6372" s="70" t="s">
        <v>51</v>
      </c>
      <c r="F6372" s="4" t="s">
        <v>2561</v>
      </c>
      <c r="G6372" s="67">
        <v>44816</v>
      </c>
      <c r="H6372" s="67">
        <v>44834</v>
      </c>
      <c r="I6372" s="71">
        <f t="shared" si="347"/>
        <v>18</v>
      </c>
      <c r="J6372" s="72" t="s">
        <v>63</v>
      </c>
      <c r="K6372" s="72" t="s">
        <v>64</v>
      </c>
      <c r="L6372" s="73">
        <v>1</v>
      </c>
      <c r="M6372" s="73" t="s">
        <v>91</v>
      </c>
      <c r="N6372" s="68" t="str">
        <f>VLOOKUP(K6372,[1]人員授權表!D$3:G$249,4,0)</f>
        <v>有機</v>
      </c>
      <c r="O6372" s="70" t="str">
        <f>IF(J6372=[1]人員授權表!$C$85,"Casper李羿勳",IF(J6372=[1]人員授權表!$C$188,"Iring陳俊明",IF(J6372=[1]人員授權表!$C$189,"Brian陳泓霖",VLOOKUP(K6372,[1]人員授權表!D$2:E$249,2,FALSE))))</f>
        <v>Casper李羿勳</v>
      </c>
      <c r="P6372" s="67">
        <f t="shared" si="349"/>
        <v>44832</v>
      </c>
      <c r="Q6372" s="75" t="str">
        <f t="shared" si="348"/>
        <v>週三</v>
      </c>
      <c r="R6372" s="80">
        <v>44833</v>
      </c>
      <c r="W6372" s="70">
        <v>1</v>
      </c>
      <c r="Z6372" s="79" t="s">
        <v>2562</v>
      </c>
      <c r="AA6372" s="1"/>
    </row>
    <row r="6373" spans="2:27">
      <c r="B6373" s="66">
        <v>44810</v>
      </c>
      <c r="D6373" s="68" t="s">
        <v>50</v>
      </c>
      <c r="E6373" s="70" t="s">
        <v>51</v>
      </c>
      <c r="F6373" s="4" t="s">
        <v>2563</v>
      </c>
      <c r="G6373" s="67">
        <v>44816</v>
      </c>
      <c r="H6373" s="67">
        <v>44834</v>
      </c>
      <c r="I6373" s="71">
        <f t="shared" si="347"/>
        <v>18</v>
      </c>
      <c r="J6373" s="72" t="s">
        <v>350</v>
      </c>
      <c r="K6373" s="72" t="s">
        <v>250</v>
      </c>
      <c r="L6373" s="73">
        <v>1</v>
      </c>
      <c r="M6373" s="73" t="s">
        <v>91</v>
      </c>
      <c r="N6373" s="68" t="str">
        <f>VLOOKUP(K6373,[1]人員授權表!D$3:G$249,4,0)</f>
        <v>有機</v>
      </c>
      <c r="O6373" s="70" t="str">
        <f>IF(J6373=[1]人員授權表!$C$85,"Casper李羿勳",IF(J6373=[1]人員授權表!$C$188,"Iring陳俊明",IF(J6373=[1]人員授權表!$C$189,"Brian陳泓霖",VLOOKUP(K6373,[1]人員授權表!D$2:E$249,2,FALSE))))</f>
        <v>Marco陳鴻鈞</v>
      </c>
      <c r="P6373" s="67">
        <f t="shared" si="349"/>
        <v>44832</v>
      </c>
      <c r="Q6373" s="75" t="str">
        <f t="shared" si="348"/>
        <v>週三</v>
      </c>
      <c r="R6373" s="80">
        <v>44828</v>
      </c>
      <c r="AA6373" s="1"/>
    </row>
    <row r="6374" spans="2:27">
      <c r="B6374" s="66">
        <v>44810</v>
      </c>
      <c r="D6374" s="68" t="s">
        <v>50</v>
      </c>
      <c r="E6374" s="70" t="s">
        <v>51</v>
      </c>
      <c r="F6374" s="4" t="s">
        <v>2563</v>
      </c>
      <c r="G6374" s="67">
        <v>44816</v>
      </c>
      <c r="H6374" s="67">
        <v>44834</v>
      </c>
      <c r="I6374" s="71">
        <f t="shared" si="347"/>
        <v>18</v>
      </c>
      <c r="J6374" s="72" t="s">
        <v>243</v>
      </c>
      <c r="K6374" s="72" t="s">
        <v>241</v>
      </c>
      <c r="L6374" s="73">
        <v>1</v>
      </c>
      <c r="M6374" s="73" t="s">
        <v>91</v>
      </c>
      <c r="N6374" s="68" t="str">
        <f>VLOOKUP(K6374,[1]人員授權表!D$3:G$249,4,0)</f>
        <v>有機</v>
      </c>
      <c r="O6374" s="70" t="str">
        <f>IF(J6374=[1]人員授權表!$C$85,"Casper李羿勳",IF(J6374=[1]人員授權表!$C$188,"Iring陳俊明",IF(J6374=[1]人員授權表!$C$189,"Brian陳泓霖",VLOOKUP(K6374,[1]人員授權表!D$2:E$249,2,FALSE))))</f>
        <v>Casper李羿勳</v>
      </c>
      <c r="P6374" s="67">
        <f t="shared" si="349"/>
        <v>44832</v>
      </c>
      <c r="Q6374" s="75" t="str">
        <f t="shared" si="348"/>
        <v>週三</v>
      </c>
      <c r="R6374" s="80">
        <v>44826</v>
      </c>
      <c r="AA6374" s="1"/>
    </row>
    <row r="6375" spans="2:27">
      <c r="B6375" s="66">
        <v>44810</v>
      </c>
      <c r="D6375" s="68" t="s">
        <v>50</v>
      </c>
      <c r="E6375" s="70" t="s">
        <v>51</v>
      </c>
      <c r="F6375" s="4" t="s">
        <v>2563</v>
      </c>
      <c r="G6375" s="67">
        <v>44816</v>
      </c>
      <c r="H6375" s="67">
        <v>44834</v>
      </c>
      <c r="I6375" s="71">
        <f t="shared" si="347"/>
        <v>18</v>
      </c>
      <c r="J6375" s="72" t="s">
        <v>1416</v>
      </c>
      <c r="K6375" s="72" t="s">
        <v>250</v>
      </c>
      <c r="L6375" s="73">
        <v>1</v>
      </c>
      <c r="M6375" s="73" t="s">
        <v>91</v>
      </c>
      <c r="N6375" s="68" t="str">
        <f>VLOOKUP(K6375,[1]人員授權表!D$3:G$249,4,0)</f>
        <v>有機</v>
      </c>
      <c r="O6375" s="70" t="str">
        <f>IF(J6375=[1]人員授權表!$C$85,"Casper李羿勳",IF(J6375=[1]人員授權表!$C$188,"Iring陳俊明",IF(J6375=[1]人員授權表!$C$189,"Brian陳泓霖",VLOOKUP(K6375,[1]人員授權表!D$2:E$249,2,FALSE))))</f>
        <v>Marco陳鴻鈞</v>
      </c>
      <c r="P6375" s="67">
        <f t="shared" si="349"/>
        <v>44832</v>
      </c>
      <c r="Q6375" s="75" t="str">
        <f t="shared" si="348"/>
        <v>週三</v>
      </c>
      <c r="R6375" s="80">
        <v>44828</v>
      </c>
      <c r="U6375" s="70">
        <v>1</v>
      </c>
      <c r="Y6375" s="78">
        <v>44828</v>
      </c>
      <c r="Z6375" s="79" t="s">
        <v>2564</v>
      </c>
      <c r="AA6375" s="1"/>
    </row>
    <row r="6376" spans="2:27">
      <c r="B6376" s="66">
        <v>44810</v>
      </c>
      <c r="D6376" s="68" t="s">
        <v>50</v>
      </c>
      <c r="E6376" s="70" t="s">
        <v>51</v>
      </c>
      <c r="F6376" s="4" t="s">
        <v>2565</v>
      </c>
      <c r="G6376" s="67">
        <v>44816</v>
      </c>
      <c r="H6376" s="67">
        <v>44834</v>
      </c>
      <c r="I6376" s="71">
        <f t="shared" si="347"/>
        <v>18</v>
      </c>
      <c r="J6376" s="72" t="s">
        <v>60</v>
      </c>
      <c r="K6376" s="72" t="s">
        <v>61</v>
      </c>
      <c r="L6376" s="73">
        <v>2</v>
      </c>
      <c r="M6376" s="73" t="s">
        <v>91</v>
      </c>
      <c r="N6376" s="68" t="str">
        <f>VLOOKUP(K6376,[1]人員授權表!D$3:G$249,4,0)</f>
        <v>有機</v>
      </c>
      <c r="O6376" s="70" t="str">
        <f>IF(J6376=[1]人員授權表!$C$85,"Casper李羿勳",IF(J6376=[1]人員授權表!$C$188,"Iring陳俊明",IF(J6376=[1]人員授權表!$C$189,"Brian陳泓霖",VLOOKUP(K6376,[1]人員授權表!D$2:E$249,2,FALSE))))</f>
        <v>Marco陳鴻鈞</v>
      </c>
      <c r="P6376" s="67">
        <f t="shared" si="349"/>
        <v>44832</v>
      </c>
      <c r="Q6376" s="75" t="str">
        <f t="shared" si="348"/>
        <v>週三</v>
      </c>
      <c r="R6376" s="80">
        <v>44828</v>
      </c>
      <c r="AA6376" s="1"/>
    </row>
    <row r="6377" spans="2:27">
      <c r="B6377" s="66">
        <v>44810</v>
      </c>
      <c r="D6377" s="68" t="s">
        <v>50</v>
      </c>
      <c r="E6377" s="70" t="s">
        <v>51</v>
      </c>
      <c r="F6377" s="4" t="s">
        <v>2565</v>
      </c>
      <c r="G6377" s="67">
        <v>44816</v>
      </c>
      <c r="H6377" s="67">
        <v>44834</v>
      </c>
      <c r="I6377" s="71">
        <f t="shared" si="347"/>
        <v>18</v>
      </c>
      <c r="J6377" s="72" t="s">
        <v>53</v>
      </c>
      <c r="K6377" s="72" t="s">
        <v>54</v>
      </c>
      <c r="L6377" s="73">
        <v>2</v>
      </c>
      <c r="M6377" s="73" t="s">
        <v>91</v>
      </c>
      <c r="N6377" s="68" t="str">
        <f>VLOOKUP(K6377,[1]人員授權表!D$3:G$249,4,0)</f>
        <v>有機</v>
      </c>
      <c r="O6377" s="70" t="str">
        <f>IF(J6377=[1]人員授權表!$C$85,"Casper李羿勳",IF(J6377=[1]人員授權表!$C$188,"Iring陳俊明",IF(J6377=[1]人員授權表!$C$189,"Brian陳泓霖",VLOOKUP(K6377,[1]人員授權表!D$2:E$249,2,FALSE))))</f>
        <v>Marco陳鴻鈞</v>
      </c>
      <c r="P6377" s="67">
        <f t="shared" si="349"/>
        <v>44832</v>
      </c>
      <c r="Q6377" s="75" t="str">
        <f t="shared" si="348"/>
        <v>週三</v>
      </c>
      <c r="R6377" s="80">
        <v>44828</v>
      </c>
      <c r="AA6377" s="1"/>
    </row>
    <row r="6378" spans="2:27">
      <c r="B6378" s="66">
        <v>44810</v>
      </c>
      <c r="D6378" s="68" t="s">
        <v>50</v>
      </c>
      <c r="E6378" s="70" t="s">
        <v>51</v>
      </c>
      <c r="F6378" s="4" t="s">
        <v>2566</v>
      </c>
      <c r="G6378" s="67">
        <v>44816</v>
      </c>
      <c r="H6378" s="67">
        <v>44834</v>
      </c>
      <c r="I6378" s="71">
        <f t="shared" si="347"/>
        <v>18</v>
      </c>
      <c r="J6378" s="72" t="s">
        <v>67</v>
      </c>
      <c r="K6378" s="72" t="s">
        <v>64</v>
      </c>
      <c r="L6378" s="73">
        <v>3</v>
      </c>
      <c r="M6378" s="73" t="s">
        <v>91</v>
      </c>
      <c r="N6378" s="68" t="str">
        <f>VLOOKUP(K6378,[1]人員授權表!D$3:G$249,4,0)</f>
        <v>有機</v>
      </c>
      <c r="O6378" s="70" t="str">
        <f>IF(J6378=[1]人員授權表!$C$85,"Casper李羿勳",IF(J6378=[1]人員授權表!$C$188,"Iring陳俊明",IF(J6378=[1]人員授權表!$C$189,"Brian陳泓霖",VLOOKUP(K6378,[1]人員授權表!D$2:E$249,2,FALSE))))</f>
        <v>Casper李羿勳</v>
      </c>
      <c r="P6378" s="67">
        <f t="shared" si="349"/>
        <v>44832</v>
      </c>
      <c r="Q6378" s="75" t="str">
        <f t="shared" si="348"/>
        <v>週三</v>
      </c>
      <c r="R6378" s="80">
        <v>44833</v>
      </c>
      <c r="W6378" s="70">
        <v>1</v>
      </c>
      <c r="Z6378" s="79" t="s">
        <v>2562</v>
      </c>
      <c r="AA6378" s="1"/>
    </row>
    <row r="6379" spans="2:27">
      <c r="B6379" s="66">
        <v>44810</v>
      </c>
      <c r="D6379" s="68" t="s">
        <v>50</v>
      </c>
      <c r="E6379" s="70" t="s">
        <v>51</v>
      </c>
      <c r="F6379" s="4" t="s">
        <v>2567</v>
      </c>
      <c r="G6379" s="67">
        <v>44817</v>
      </c>
      <c r="H6379" s="67">
        <v>44834</v>
      </c>
      <c r="I6379" s="71">
        <f t="shared" si="347"/>
        <v>17</v>
      </c>
      <c r="J6379" s="72" t="s">
        <v>242</v>
      </c>
      <c r="K6379" s="72" t="s">
        <v>241</v>
      </c>
      <c r="L6379" s="73">
        <v>2</v>
      </c>
      <c r="M6379" s="73" t="s">
        <v>91</v>
      </c>
      <c r="N6379" s="68" t="str">
        <f>VLOOKUP(K6379,[1]人員授權表!D$3:G$249,4,0)</f>
        <v>有機</v>
      </c>
      <c r="O6379" s="70" t="str">
        <f>IF(J6379=[1]人員授權表!$C$85,"Casper李羿勳",IF(J6379=[1]人員授權表!$C$188,"Iring陳俊明",IF(J6379=[1]人員授權表!$C$189,"Brian陳泓霖",VLOOKUP(K6379,[1]人員授權表!D$2:E$249,2,FALSE))))</f>
        <v>Casper李羿勳</v>
      </c>
      <c r="P6379" s="67">
        <f t="shared" si="349"/>
        <v>44832</v>
      </c>
      <c r="Q6379" s="75" t="str">
        <f t="shared" si="348"/>
        <v>週三</v>
      </c>
      <c r="R6379" s="80">
        <v>44833</v>
      </c>
      <c r="W6379" s="70">
        <v>1</v>
      </c>
      <c r="Z6379" s="79" t="s">
        <v>2562</v>
      </c>
      <c r="AA6379" s="1"/>
    </row>
    <row r="6380" spans="2:27">
      <c r="B6380" s="66">
        <v>44810</v>
      </c>
      <c r="D6380" s="68" t="s">
        <v>50</v>
      </c>
      <c r="E6380" s="70" t="s">
        <v>51</v>
      </c>
      <c r="F6380" s="4" t="s">
        <v>2567</v>
      </c>
      <c r="G6380" s="67">
        <v>44817</v>
      </c>
      <c r="H6380" s="67">
        <v>44834</v>
      </c>
      <c r="I6380" s="71">
        <f t="shared" si="347"/>
        <v>17</v>
      </c>
      <c r="J6380" s="72" t="s">
        <v>66</v>
      </c>
      <c r="K6380" s="72" t="s">
        <v>64</v>
      </c>
      <c r="L6380" s="73">
        <v>2</v>
      </c>
      <c r="M6380" s="73" t="s">
        <v>91</v>
      </c>
      <c r="N6380" s="68" t="str">
        <f>VLOOKUP(K6380,[1]人員授權表!D$3:G$249,4,0)</f>
        <v>有機</v>
      </c>
      <c r="O6380" s="70" t="str">
        <f>IF(J6380=[1]人員授權表!$C$85,"Casper李羿勳",IF(J6380=[1]人員授權表!$C$188,"Iring陳俊明",IF(J6380=[1]人員授權表!$C$189,"Brian陳泓霖",VLOOKUP(K6380,[1]人員授權表!D$2:E$249,2,FALSE))))</f>
        <v>Casper李羿勳</v>
      </c>
      <c r="P6380" s="67">
        <f t="shared" si="349"/>
        <v>44832</v>
      </c>
      <c r="Q6380" s="75" t="str">
        <f t="shared" si="348"/>
        <v>週三</v>
      </c>
      <c r="R6380" s="80">
        <v>44833</v>
      </c>
      <c r="W6380" s="70">
        <v>1</v>
      </c>
      <c r="Z6380" s="79" t="s">
        <v>2562</v>
      </c>
      <c r="AA6380" s="1"/>
    </row>
    <row r="6381" spans="2:27">
      <c r="B6381" s="66">
        <v>44810</v>
      </c>
      <c r="D6381" s="68" t="s">
        <v>50</v>
      </c>
      <c r="E6381" s="70" t="s">
        <v>51</v>
      </c>
      <c r="F6381" s="4" t="s">
        <v>2567</v>
      </c>
      <c r="G6381" s="67">
        <v>44817</v>
      </c>
      <c r="H6381" s="67">
        <v>44834</v>
      </c>
      <c r="I6381" s="71">
        <f t="shared" si="347"/>
        <v>17</v>
      </c>
      <c r="J6381" s="72" t="s">
        <v>63</v>
      </c>
      <c r="K6381" s="72" t="s">
        <v>64</v>
      </c>
      <c r="L6381" s="73">
        <v>2</v>
      </c>
      <c r="M6381" s="73" t="s">
        <v>91</v>
      </c>
      <c r="N6381" s="68" t="str">
        <f>VLOOKUP(K6381,[1]人員授權表!D$3:G$249,4,0)</f>
        <v>有機</v>
      </c>
      <c r="O6381" s="70" t="str">
        <f>IF(J6381=[1]人員授權表!$C$85,"Casper李羿勳",IF(J6381=[1]人員授權表!$C$188,"Iring陳俊明",IF(J6381=[1]人員授權表!$C$189,"Brian陳泓霖",VLOOKUP(K6381,[1]人員授權表!D$2:E$249,2,FALSE))))</f>
        <v>Casper李羿勳</v>
      </c>
      <c r="P6381" s="67">
        <f t="shared" si="349"/>
        <v>44832</v>
      </c>
      <c r="Q6381" s="75" t="str">
        <f t="shared" si="348"/>
        <v>週三</v>
      </c>
      <c r="R6381" s="80">
        <v>44833</v>
      </c>
      <c r="W6381" s="70">
        <v>1</v>
      </c>
      <c r="Z6381" s="79" t="s">
        <v>2562</v>
      </c>
      <c r="AA6381" s="1"/>
    </row>
    <row r="6382" spans="2:27">
      <c r="B6382" s="66">
        <v>44810</v>
      </c>
      <c r="D6382" s="68" t="s">
        <v>50</v>
      </c>
      <c r="E6382" s="70" t="s">
        <v>51</v>
      </c>
      <c r="F6382" s="4" t="s">
        <v>2567</v>
      </c>
      <c r="G6382" s="67">
        <v>44817</v>
      </c>
      <c r="H6382" s="67">
        <v>44834</v>
      </c>
      <c r="I6382" s="71">
        <f t="shared" si="347"/>
        <v>17</v>
      </c>
      <c r="J6382" s="72" t="s">
        <v>67</v>
      </c>
      <c r="K6382" s="72" t="s">
        <v>64</v>
      </c>
      <c r="L6382" s="73">
        <v>2</v>
      </c>
      <c r="M6382" s="73" t="s">
        <v>91</v>
      </c>
      <c r="N6382" s="68" t="str">
        <f>VLOOKUP(K6382,[1]人員授權表!D$3:G$249,4,0)</f>
        <v>有機</v>
      </c>
      <c r="O6382" s="70" t="str">
        <f>IF(J6382=[1]人員授權表!$C$85,"Casper李羿勳",IF(J6382=[1]人員授權表!$C$188,"Iring陳俊明",IF(J6382=[1]人員授權表!$C$189,"Brian陳泓霖",VLOOKUP(K6382,[1]人員授權表!D$2:E$249,2,FALSE))))</f>
        <v>Casper李羿勳</v>
      </c>
      <c r="P6382" s="67">
        <f t="shared" si="349"/>
        <v>44832</v>
      </c>
      <c r="Q6382" s="75" t="str">
        <f t="shared" si="348"/>
        <v>週三</v>
      </c>
      <c r="R6382" s="80">
        <v>44833</v>
      </c>
      <c r="W6382" s="70">
        <v>1</v>
      </c>
      <c r="Z6382" s="79" t="s">
        <v>2562</v>
      </c>
      <c r="AA6382" s="1"/>
    </row>
    <row r="6383" spans="2:27">
      <c r="B6383" s="66">
        <v>44810</v>
      </c>
      <c r="D6383" s="68" t="s">
        <v>50</v>
      </c>
      <c r="E6383" s="70" t="s">
        <v>51</v>
      </c>
      <c r="F6383" s="4" t="s">
        <v>2567</v>
      </c>
      <c r="G6383" s="67">
        <v>44817</v>
      </c>
      <c r="H6383" s="67">
        <v>44834</v>
      </c>
      <c r="I6383" s="71">
        <f t="shared" si="347"/>
        <v>17</v>
      </c>
      <c r="J6383" s="72" t="s">
        <v>356</v>
      </c>
      <c r="K6383" s="72" t="s">
        <v>70</v>
      </c>
      <c r="L6383" s="73">
        <v>2</v>
      </c>
      <c r="M6383" s="73" t="s">
        <v>91</v>
      </c>
      <c r="N6383" s="68" t="str">
        <f>VLOOKUP(K6383,[1]人員授權表!D$3:G$249,4,0)</f>
        <v>有機</v>
      </c>
      <c r="O6383" s="70" t="str">
        <f>IF(J6383=[1]人員授權表!$C$85,"Casper李羿勳",IF(J6383=[1]人員授權表!$C$188,"Iring陳俊明",IF(J6383=[1]人員授權表!$C$189,"Brian陳泓霖",VLOOKUP(K6383,[1]人員授權表!D$2:E$249,2,FALSE))))</f>
        <v>Casper李羿勳</v>
      </c>
      <c r="P6383" s="67">
        <f t="shared" si="349"/>
        <v>44832</v>
      </c>
      <c r="Q6383" s="75" t="str">
        <f t="shared" si="348"/>
        <v>週三</v>
      </c>
      <c r="R6383" s="80">
        <v>44831</v>
      </c>
      <c r="AA6383" s="1"/>
    </row>
    <row r="6384" spans="2:27">
      <c r="B6384" s="66">
        <v>44810</v>
      </c>
      <c r="D6384" s="68" t="s">
        <v>50</v>
      </c>
      <c r="E6384" s="70" t="s">
        <v>51</v>
      </c>
      <c r="F6384" s="4" t="s">
        <v>2567</v>
      </c>
      <c r="G6384" s="67">
        <v>44817</v>
      </c>
      <c r="H6384" s="67">
        <v>44834</v>
      </c>
      <c r="I6384" s="71">
        <f t="shared" si="347"/>
        <v>17</v>
      </c>
      <c r="J6384" s="72" t="s">
        <v>425</v>
      </c>
      <c r="K6384" s="72" t="s">
        <v>426</v>
      </c>
      <c r="L6384" s="73">
        <v>2</v>
      </c>
      <c r="M6384" s="73" t="s">
        <v>91</v>
      </c>
      <c r="N6384" s="68" t="str">
        <f>VLOOKUP(K6384,[1]人員授權表!D$3:G$249,4,0)</f>
        <v>有機</v>
      </c>
      <c r="O6384" s="70" t="str">
        <f>IF(J6384=[1]人員授權表!$C$85,"Casper李羿勳",IF(J6384=[1]人員授權表!$C$188,"Iring陳俊明",IF(J6384=[1]人員授權表!$C$189,"Brian陳泓霖",VLOOKUP(K6384,[1]人員授權表!D$2:E$249,2,FALSE))))</f>
        <v>Mei林春美</v>
      </c>
      <c r="P6384" s="67">
        <f t="shared" si="349"/>
        <v>44832</v>
      </c>
      <c r="Q6384" s="75" t="str">
        <f t="shared" si="348"/>
        <v>週三</v>
      </c>
      <c r="R6384" s="80">
        <v>44832</v>
      </c>
      <c r="U6384" s="70">
        <v>1</v>
      </c>
      <c r="Y6384" s="78">
        <v>44837</v>
      </c>
      <c r="Z6384" s="79" t="s">
        <v>2568</v>
      </c>
      <c r="AA6384" s="1"/>
    </row>
    <row r="6385" spans="2:27">
      <c r="B6385" s="66">
        <v>44810</v>
      </c>
      <c r="D6385" s="68" t="s">
        <v>50</v>
      </c>
      <c r="E6385" s="70" t="s">
        <v>51</v>
      </c>
      <c r="F6385" s="4" t="s">
        <v>2567</v>
      </c>
      <c r="G6385" s="67">
        <v>44817</v>
      </c>
      <c r="H6385" s="67">
        <v>44834</v>
      </c>
      <c r="I6385" s="71">
        <f t="shared" si="347"/>
        <v>17</v>
      </c>
      <c r="J6385" s="72" t="s">
        <v>2569</v>
      </c>
      <c r="K6385" s="72" t="s">
        <v>426</v>
      </c>
      <c r="L6385" s="73">
        <v>2</v>
      </c>
      <c r="M6385" s="73" t="s">
        <v>91</v>
      </c>
      <c r="N6385" s="68" t="str">
        <f>VLOOKUP(K6385,[1]人員授權表!D$3:G$249,4,0)</f>
        <v>有機</v>
      </c>
      <c r="O6385" s="70" t="str">
        <f>IF(J6385=[1]人員授權表!$C$85,"Casper李羿勳",IF(J6385=[1]人員授權表!$C$188,"Iring陳俊明",IF(J6385=[1]人員授權表!$C$189,"Brian陳泓霖",VLOOKUP(K6385,[1]人員授權表!D$2:E$249,2,FALSE))))</f>
        <v>Mei林春美</v>
      </c>
      <c r="P6385" s="67">
        <f t="shared" si="349"/>
        <v>44832</v>
      </c>
      <c r="Q6385" s="75" t="str">
        <f t="shared" si="348"/>
        <v>週三</v>
      </c>
      <c r="R6385" s="80">
        <v>44832</v>
      </c>
      <c r="U6385" s="70">
        <v>1</v>
      </c>
      <c r="Y6385" s="78">
        <v>44837</v>
      </c>
      <c r="Z6385" s="79" t="s">
        <v>2568</v>
      </c>
      <c r="AA6385" s="1"/>
    </row>
    <row r="6386" spans="2:27">
      <c r="B6386" s="66">
        <v>44810</v>
      </c>
      <c r="D6386" s="68" t="s">
        <v>50</v>
      </c>
      <c r="E6386" s="70" t="s">
        <v>51</v>
      </c>
      <c r="F6386" s="4" t="s">
        <v>2567</v>
      </c>
      <c r="G6386" s="67">
        <v>44817</v>
      </c>
      <c r="H6386" s="67">
        <v>44834</v>
      </c>
      <c r="I6386" s="71">
        <f t="shared" si="347"/>
        <v>17</v>
      </c>
      <c r="J6386" s="72" t="s">
        <v>999</v>
      </c>
      <c r="K6386" s="72" t="s">
        <v>1000</v>
      </c>
      <c r="L6386" s="73">
        <v>2</v>
      </c>
      <c r="M6386" s="73" t="s">
        <v>91</v>
      </c>
      <c r="N6386" s="68" t="str">
        <f>VLOOKUP(K6386,[1]人員授權表!D$3:G$249,4,0)</f>
        <v>有機</v>
      </c>
      <c r="O6386" s="70" t="str">
        <f>IF(J6386=[1]人員授權表!$C$85,"Casper李羿勳",IF(J6386=[1]人員授權表!$C$188,"Iring陳俊明",IF(J6386=[1]人員授權表!$C$189,"Brian陳泓霖",VLOOKUP(K6386,[1]人員授權表!D$2:E$249,2,FALSE))))</f>
        <v>Mei林春美</v>
      </c>
      <c r="P6386" s="67">
        <f t="shared" si="349"/>
        <v>44832</v>
      </c>
      <c r="Q6386" s="75" t="str">
        <f t="shared" si="348"/>
        <v>週三</v>
      </c>
      <c r="R6386" s="80">
        <v>44832</v>
      </c>
      <c r="AA6386" s="1"/>
    </row>
    <row r="6387" spans="2:27">
      <c r="B6387" s="66">
        <v>44811</v>
      </c>
      <c r="D6387" s="68" t="s">
        <v>50</v>
      </c>
      <c r="E6387" s="70" t="s">
        <v>51</v>
      </c>
      <c r="F6387" s="4" t="s">
        <v>2570</v>
      </c>
      <c r="G6387" s="67">
        <v>44817</v>
      </c>
      <c r="H6387" s="67">
        <v>44834</v>
      </c>
      <c r="I6387" s="71">
        <f t="shared" si="347"/>
        <v>17</v>
      </c>
      <c r="J6387" s="72" t="s">
        <v>238</v>
      </c>
      <c r="K6387" s="72" t="s">
        <v>239</v>
      </c>
      <c r="L6387" s="73">
        <v>1</v>
      </c>
      <c r="M6387" s="73" t="s">
        <v>91</v>
      </c>
      <c r="N6387" s="68" t="str">
        <f>VLOOKUP(K6387,[1]人員授權表!D$3:G$249,4,0)</f>
        <v>有機</v>
      </c>
      <c r="O6387" s="70" t="str">
        <f>IF(J6387=[1]人員授權表!$C$85,"Casper李羿勳",IF(J6387=[1]人員授權表!$C$188,"Iring陳俊明",IF(J6387=[1]人員授權表!$C$189,"Brian陳泓霖",VLOOKUP(K6387,[1]人員授權表!D$2:E$249,2,FALSE))))</f>
        <v>Casper李羿勳</v>
      </c>
      <c r="P6387" s="67">
        <f t="shared" si="349"/>
        <v>44832</v>
      </c>
      <c r="Q6387" s="75" t="str">
        <f t="shared" si="348"/>
        <v>週三</v>
      </c>
      <c r="R6387" s="80">
        <v>44831</v>
      </c>
      <c r="AA6387" s="1"/>
    </row>
    <row r="6388" spans="2:27">
      <c r="B6388" s="66">
        <v>44811</v>
      </c>
      <c r="D6388" s="68" t="s">
        <v>50</v>
      </c>
      <c r="E6388" s="70" t="s">
        <v>51</v>
      </c>
      <c r="F6388" s="4" t="s">
        <v>2570</v>
      </c>
      <c r="G6388" s="67">
        <v>44817</v>
      </c>
      <c r="H6388" s="67">
        <v>44834</v>
      </c>
      <c r="I6388" s="71">
        <f t="shared" si="347"/>
        <v>17</v>
      </c>
      <c r="J6388" s="72" t="s">
        <v>66</v>
      </c>
      <c r="K6388" s="72" t="s">
        <v>64</v>
      </c>
      <c r="L6388" s="73">
        <v>3</v>
      </c>
      <c r="M6388" s="73" t="s">
        <v>91</v>
      </c>
      <c r="N6388" s="68" t="str">
        <f>VLOOKUP(K6388,[1]人員授權表!D$3:G$249,4,0)</f>
        <v>有機</v>
      </c>
      <c r="O6388" s="70" t="str">
        <f>IF(J6388=[1]人員授權表!$C$85,"Casper李羿勳",IF(J6388=[1]人員授權表!$C$188,"Iring陳俊明",IF(J6388=[1]人員授權表!$C$189,"Brian陳泓霖",VLOOKUP(K6388,[1]人員授權表!D$2:E$249,2,FALSE))))</f>
        <v>Casper李羿勳</v>
      </c>
      <c r="P6388" s="67">
        <f t="shared" si="349"/>
        <v>44832</v>
      </c>
      <c r="Q6388" s="75" t="str">
        <f t="shared" si="348"/>
        <v>週三</v>
      </c>
      <c r="R6388" s="80">
        <v>44833</v>
      </c>
      <c r="W6388" s="70">
        <v>1</v>
      </c>
      <c r="Z6388" s="79" t="s">
        <v>2562</v>
      </c>
      <c r="AA6388" s="1"/>
    </row>
    <row r="6389" spans="2:27">
      <c r="B6389" s="66">
        <v>44811</v>
      </c>
      <c r="D6389" s="68" t="s">
        <v>50</v>
      </c>
      <c r="E6389" s="70" t="s">
        <v>51</v>
      </c>
      <c r="F6389" s="4" t="s">
        <v>2570</v>
      </c>
      <c r="G6389" s="67">
        <v>44817</v>
      </c>
      <c r="H6389" s="67">
        <v>44834</v>
      </c>
      <c r="I6389" s="71">
        <f t="shared" si="347"/>
        <v>17</v>
      </c>
      <c r="J6389" s="72" t="s">
        <v>673</v>
      </c>
      <c r="K6389" s="72" t="s">
        <v>470</v>
      </c>
      <c r="L6389" s="73">
        <v>4</v>
      </c>
      <c r="M6389" s="73" t="s">
        <v>91</v>
      </c>
      <c r="N6389" s="68" t="str">
        <f>VLOOKUP(K6389,[1]人員授權表!D$3:G$249,4,0)</f>
        <v>無機</v>
      </c>
      <c r="O6389" s="70" t="str">
        <f>IF(J6389=[1]人員授權表!$C$85,"Casper李羿勳",IF(J6389=[1]人員授權表!$C$188,"Iring陳俊明",IF(J6389=[1]人員授權表!$C$189,"Brian陳泓霖",VLOOKUP(K6389,[1]人員授權表!D$2:E$249,2,FALSE))))</f>
        <v>Iring陳俊明</v>
      </c>
      <c r="P6389" s="67">
        <f t="shared" si="349"/>
        <v>44832</v>
      </c>
      <c r="Q6389" s="75" t="str">
        <f t="shared" si="348"/>
        <v>週三</v>
      </c>
      <c r="R6389" s="80">
        <v>44819</v>
      </c>
      <c r="AA6389" s="1"/>
    </row>
    <row r="6390" spans="2:27">
      <c r="B6390" s="66">
        <v>44811</v>
      </c>
      <c r="D6390" s="68" t="s">
        <v>50</v>
      </c>
      <c r="E6390" s="70" t="s">
        <v>51</v>
      </c>
      <c r="F6390" s="4" t="s">
        <v>2570</v>
      </c>
      <c r="G6390" s="67">
        <v>44817</v>
      </c>
      <c r="H6390" s="67">
        <v>44834</v>
      </c>
      <c r="I6390" s="71">
        <f t="shared" si="347"/>
        <v>17</v>
      </c>
      <c r="J6390" s="72" t="s">
        <v>353</v>
      </c>
      <c r="K6390" s="72" t="s">
        <v>922</v>
      </c>
      <c r="L6390" s="73">
        <v>2</v>
      </c>
      <c r="M6390" s="73" t="s">
        <v>91</v>
      </c>
      <c r="N6390" s="68" t="str">
        <f>VLOOKUP(K6390,[1]人員授權表!D$3:G$249,4,0)</f>
        <v>有機</v>
      </c>
      <c r="O6390" s="70" t="str">
        <f>IF(J6390=[1]人員授權表!$C$85,"Casper李羿勳",IF(J6390=[1]人員授權表!$C$188,"Iring陳俊明",IF(J6390=[1]人員授權表!$C$189,"Brian陳泓霖",VLOOKUP(K6390,[1]人員授權表!D$2:E$249,2,FALSE))))</f>
        <v>Casper李羿勳</v>
      </c>
      <c r="P6390" s="67">
        <f t="shared" si="349"/>
        <v>44832</v>
      </c>
      <c r="Q6390" s="75" t="str">
        <f t="shared" si="348"/>
        <v>週三</v>
      </c>
      <c r="R6390" s="80">
        <v>44833</v>
      </c>
      <c r="W6390" s="70">
        <v>1</v>
      </c>
      <c r="Z6390" s="79" t="s">
        <v>2562</v>
      </c>
      <c r="AA6390" s="1"/>
    </row>
    <row r="6391" spans="2:27">
      <c r="B6391" s="66">
        <v>44811</v>
      </c>
      <c r="D6391" s="68" t="s">
        <v>50</v>
      </c>
      <c r="E6391" s="70" t="s">
        <v>51</v>
      </c>
      <c r="F6391" s="4" t="s">
        <v>2570</v>
      </c>
      <c r="G6391" s="67">
        <v>44817</v>
      </c>
      <c r="H6391" s="67">
        <v>44834</v>
      </c>
      <c r="I6391" s="71">
        <f t="shared" si="347"/>
        <v>17</v>
      </c>
      <c r="J6391" s="72" t="s">
        <v>69</v>
      </c>
      <c r="K6391" s="72" t="s">
        <v>70</v>
      </c>
      <c r="L6391" s="73">
        <v>2</v>
      </c>
      <c r="M6391" s="73" t="s">
        <v>91</v>
      </c>
      <c r="N6391" s="68" t="str">
        <f>VLOOKUP(K6391,[1]人員授權表!D$3:G$249,4,0)</f>
        <v>有機</v>
      </c>
      <c r="O6391" s="70" t="str">
        <f>IF(J6391=[1]人員授權表!$C$85,"Casper李羿勳",IF(J6391=[1]人員授權表!$C$188,"Iring陳俊明",IF(J6391=[1]人員授權表!$C$189,"Brian陳泓霖",VLOOKUP(K6391,[1]人員授權表!D$2:E$249,2,FALSE))))</f>
        <v>Casper李羿勳</v>
      </c>
      <c r="P6391" s="67">
        <f t="shared" si="349"/>
        <v>44832</v>
      </c>
      <c r="Q6391" s="75" t="str">
        <f t="shared" si="348"/>
        <v>週三</v>
      </c>
      <c r="R6391" s="80">
        <v>44831</v>
      </c>
      <c r="AA6391" s="1"/>
    </row>
    <row r="6392" spans="2:27">
      <c r="B6392" s="66">
        <v>44811</v>
      </c>
      <c r="D6392" s="68" t="s">
        <v>50</v>
      </c>
      <c r="E6392" s="70" t="s">
        <v>51</v>
      </c>
      <c r="F6392" s="4" t="s">
        <v>2571</v>
      </c>
      <c r="G6392" s="67">
        <v>44817</v>
      </c>
      <c r="H6392" s="67">
        <v>44834</v>
      </c>
      <c r="I6392" s="71">
        <f t="shared" si="347"/>
        <v>17</v>
      </c>
      <c r="J6392" s="72" t="s">
        <v>60</v>
      </c>
      <c r="K6392" s="72" t="s">
        <v>61</v>
      </c>
      <c r="L6392" s="73">
        <v>2</v>
      </c>
      <c r="M6392" s="73" t="s">
        <v>91</v>
      </c>
      <c r="N6392" s="68" t="str">
        <f>VLOOKUP(K6392,[1]人員授權表!D$3:G$249,4,0)</f>
        <v>有機</v>
      </c>
      <c r="O6392" s="70" t="str">
        <f>IF(J6392=[1]人員授權表!$C$85,"Casper李羿勳",IF(J6392=[1]人員授權表!$C$188,"Iring陳俊明",IF(J6392=[1]人員授權表!$C$189,"Brian陳泓霖",VLOOKUP(K6392,[1]人員授權表!D$2:E$249,2,FALSE))))</f>
        <v>Marco陳鴻鈞</v>
      </c>
      <c r="P6392" s="67">
        <f t="shared" si="349"/>
        <v>44832</v>
      </c>
      <c r="Q6392" s="75" t="str">
        <f t="shared" si="348"/>
        <v>週三</v>
      </c>
      <c r="R6392" s="80">
        <v>44828</v>
      </c>
      <c r="AA6392" s="1"/>
    </row>
    <row r="6393" spans="2:27">
      <c r="B6393" s="66">
        <v>44811</v>
      </c>
      <c r="C6393" s="67">
        <v>44824</v>
      </c>
      <c r="D6393" s="68" t="s">
        <v>50</v>
      </c>
      <c r="E6393" s="70" t="s">
        <v>51</v>
      </c>
      <c r="F6393" s="4" t="s">
        <v>2572</v>
      </c>
      <c r="G6393" s="67">
        <v>44818</v>
      </c>
      <c r="H6393" s="101">
        <v>44834</v>
      </c>
      <c r="I6393" s="71">
        <f t="shared" si="347"/>
        <v>16</v>
      </c>
      <c r="J6393" s="72" t="s">
        <v>242</v>
      </c>
      <c r="K6393" s="72" t="s">
        <v>241</v>
      </c>
      <c r="L6393" s="73">
        <v>2</v>
      </c>
      <c r="M6393" s="73" t="s">
        <v>91</v>
      </c>
      <c r="N6393" s="68" t="str">
        <f>VLOOKUP(K6393,[1]人員授權表!D$3:G$249,4,0)</f>
        <v>有機</v>
      </c>
      <c r="O6393" s="70" t="str">
        <f>IF(J6393=[1]人員授權表!$C$85,"Casper李羿勳",IF(J6393=[1]人員授權表!$C$188,"Iring陳俊明",IF(J6393=[1]人員授權表!$C$189,"Brian陳泓霖",VLOOKUP(K6393,[1]人員授權表!D$2:E$249,2,FALSE))))</f>
        <v>Casper李羿勳</v>
      </c>
      <c r="P6393" s="67">
        <f t="shared" si="349"/>
        <v>44832</v>
      </c>
      <c r="Q6393" s="75" t="str">
        <f t="shared" si="348"/>
        <v>週三</v>
      </c>
      <c r="R6393" s="80">
        <v>44833</v>
      </c>
      <c r="W6393" s="70">
        <v>1</v>
      </c>
      <c r="Z6393" s="79" t="s">
        <v>2562</v>
      </c>
      <c r="AA6393" s="1"/>
    </row>
    <row r="6394" spans="2:27">
      <c r="B6394" s="66">
        <v>44811</v>
      </c>
      <c r="C6394" s="67">
        <v>44824</v>
      </c>
      <c r="D6394" s="68" t="s">
        <v>50</v>
      </c>
      <c r="E6394" s="70" t="s">
        <v>51</v>
      </c>
      <c r="F6394" s="4" t="s">
        <v>2572</v>
      </c>
      <c r="G6394" s="67">
        <v>44818</v>
      </c>
      <c r="H6394" s="101">
        <v>44834</v>
      </c>
      <c r="I6394" s="71">
        <f t="shared" si="347"/>
        <v>16</v>
      </c>
      <c r="J6394" s="72" t="s">
        <v>238</v>
      </c>
      <c r="K6394" s="72" t="s">
        <v>239</v>
      </c>
      <c r="L6394" s="73">
        <v>2</v>
      </c>
      <c r="M6394" s="73" t="s">
        <v>91</v>
      </c>
      <c r="N6394" s="68" t="str">
        <f>VLOOKUP(K6394,[1]人員授權表!D$3:G$249,4,0)</f>
        <v>有機</v>
      </c>
      <c r="O6394" s="70" t="str">
        <f>IF(J6394=[1]人員授權表!$C$85,"Casper李羿勳",IF(J6394=[1]人員授權表!$C$188,"Iring陳俊明",IF(J6394=[1]人員授權表!$C$189,"Brian陳泓霖",VLOOKUP(K6394,[1]人員授權表!D$2:E$249,2,FALSE))))</f>
        <v>Casper李羿勳</v>
      </c>
      <c r="P6394" s="67">
        <f t="shared" si="349"/>
        <v>44832</v>
      </c>
      <c r="Q6394" s="75" t="str">
        <f t="shared" si="348"/>
        <v>週三</v>
      </c>
      <c r="R6394" s="80">
        <v>44831</v>
      </c>
      <c r="AA6394" s="1"/>
    </row>
    <row r="6395" spans="2:27">
      <c r="B6395" s="66">
        <v>44811</v>
      </c>
      <c r="C6395" s="67">
        <v>44824</v>
      </c>
      <c r="D6395" s="68" t="s">
        <v>50</v>
      </c>
      <c r="E6395" s="70" t="s">
        <v>51</v>
      </c>
      <c r="F6395" s="4" t="s">
        <v>2572</v>
      </c>
      <c r="G6395" s="67">
        <v>44818</v>
      </c>
      <c r="H6395" s="101">
        <v>44834</v>
      </c>
      <c r="I6395" s="71">
        <f t="shared" si="347"/>
        <v>16</v>
      </c>
      <c r="J6395" s="72" t="s">
        <v>66</v>
      </c>
      <c r="K6395" s="72" t="s">
        <v>64</v>
      </c>
      <c r="L6395" s="73">
        <v>2</v>
      </c>
      <c r="M6395" s="73" t="s">
        <v>91</v>
      </c>
      <c r="N6395" s="68" t="str">
        <f>VLOOKUP(K6395,[1]人員授權表!D$3:G$249,4,0)</f>
        <v>有機</v>
      </c>
      <c r="O6395" s="70" t="str">
        <f>IF(J6395=[1]人員授權表!$C$85,"Casper李羿勳",IF(J6395=[1]人員授權表!$C$188,"Iring陳俊明",IF(J6395=[1]人員授權表!$C$189,"Brian陳泓霖",VLOOKUP(K6395,[1]人員授權表!D$2:E$249,2,FALSE))))</f>
        <v>Casper李羿勳</v>
      </c>
      <c r="P6395" s="67">
        <f t="shared" si="349"/>
        <v>44832</v>
      </c>
      <c r="Q6395" s="75" t="str">
        <f t="shared" si="348"/>
        <v>週三</v>
      </c>
      <c r="R6395" s="80">
        <v>44833</v>
      </c>
      <c r="W6395" s="70">
        <v>1</v>
      </c>
      <c r="Z6395" s="79" t="s">
        <v>2562</v>
      </c>
      <c r="AA6395" s="1"/>
    </row>
    <row r="6396" spans="2:27">
      <c r="B6396" s="66">
        <v>44811</v>
      </c>
      <c r="C6396" s="67">
        <v>44824</v>
      </c>
      <c r="D6396" s="68" t="s">
        <v>50</v>
      </c>
      <c r="E6396" s="70" t="s">
        <v>51</v>
      </c>
      <c r="F6396" s="4" t="s">
        <v>2572</v>
      </c>
      <c r="G6396" s="67">
        <v>44818</v>
      </c>
      <c r="H6396" s="101">
        <v>44834</v>
      </c>
      <c r="I6396" s="71">
        <f t="shared" si="347"/>
        <v>16</v>
      </c>
      <c r="J6396" s="72" t="s">
        <v>618</v>
      </c>
      <c r="K6396" s="72" t="s">
        <v>241</v>
      </c>
      <c r="L6396" s="73">
        <v>2</v>
      </c>
      <c r="M6396" s="73" t="s">
        <v>91</v>
      </c>
      <c r="N6396" s="68" t="str">
        <f>VLOOKUP(K6396,[1]人員授權表!D$3:G$249,4,0)</f>
        <v>有機</v>
      </c>
      <c r="O6396" s="70" t="str">
        <f>IF(J6396=[1]人員授權表!$C$85,"Casper李羿勳",IF(J6396=[1]人員授權表!$C$188,"Iring陳俊明",IF(J6396=[1]人員授權表!$C$189,"Brian陳泓霖",VLOOKUP(K6396,[1]人員授權表!D$2:E$249,2,FALSE))))</f>
        <v>Casper李羿勳</v>
      </c>
      <c r="P6396" s="67">
        <f t="shared" si="349"/>
        <v>44832</v>
      </c>
      <c r="Q6396" s="75" t="str">
        <f t="shared" si="348"/>
        <v>週三</v>
      </c>
      <c r="R6396" s="80">
        <v>44833</v>
      </c>
      <c r="W6396" s="70">
        <v>1</v>
      </c>
      <c r="Z6396" s="79" t="s">
        <v>2562</v>
      </c>
      <c r="AA6396" s="1"/>
    </row>
    <row r="6397" spans="2:27">
      <c r="B6397" s="66">
        <v>44811</v>
      </c>
      <c r="C6397" s="67">
        <v>44824</v>
      </c>
      <c r="D6397" s="114" t="s">
        <v>1854</v>
      </c>
      <c r="E6397" s="89" t="s">
        <v>51</v>
      </c>
      <c r="F6397" s="115" t="s">
        <v>2572</v>
      </c>
      <c r="G6397" s="92">
        <v>44818</v>
      </c>
      <c r="H6397" s="105">
        <v>44834</v>
      </c>
      <c r="I6397" s="71">
        <f t="shared" si="347"/>
        <v>16</v>
      </c>
      <c r="J6397" s="106" t="s">
        <v>2573</v>
      </c>
      <c r="K6397" s="106" t="s">
        <v>613</v>
      </c>
      <c r="L6397" s="100"/>
      <c r="M6397" s="73" t="s">
        <v>91</v>
      </c>
      <c r="N6397" s="107" t="str">
        <f>VLOOKUP(K6397,[1]人員授權表!D$3:G$249,4,0)</f>
        <v>有機</v>
      </c>
      <c r="O6397" s="90" t="str">
        <f>IF(J6397=[1]人員授權表!$C$85,"Casper李羿勳",IF(J6397=[1]人員授權表!$C$188,"Iring陳俊明",IF(J6397=[1]人員授權表!$C$189,"Brian陳泓霖",VLOOKUP(K6397,[1]人員授權表!D$2:E$249,2,FALSE))))</f>
        <v>Casper李羿勳</v>
      </c>
      <c r="P6397" s="105">
        <f t="shared" si="349"/>
        <v>44832</v>
      </c>
      <c r="Q6397" s="75" t="str">
        <f t="shared" si="348"/>
        <v>週三</v>
      </c>
      <c r="R6397" s="116" t="s">
        <v>1854</v>
      </c>
      <c r="AA6397" s="1"/>
    </row>
    <row r="6398" spans="2:27">
      <c r="B6398" s="66">
        <v>44811</v>
      </c>
      <c r="C6398" s="67">
        <v>44824</v>
      </c>
      <c r="D6398" s="68" t="s">
        <v>50</v>
      </c>
      <c r="E6398" s="70" t="s">
        <v>51</v>
      </c>
      <c r="F6398" s="4" t="s">
        <v>2572</v>
      </c>
      <c r="G6398" s="67">
        <v>44818</v>
      </c>
      <c r="H6398" s="101">
        <v>44834</v>
      </c>
      <c r="I6398" s="71">
        <f t="shared" si="347"/>
        <v>16</v>
      </c>
      <c r="J6398" s="72" t="s">
        <v>614</v>
      </c>
      <c r="K6398" s="72" t="s">
        <v>248</v>
      </c>
      <c r="L6398" s="73">
        <v>4</v>
      </c>
      <c r="M6398" s="73" t="s">
        <v>91</v>
      </c>
      <c r="N6398" s="68" t="str">
        <f>VLOOKUP(K6398,[1]人員授權表!D$3:G$249,4,0)</f>
        <v>有機</v>
      </c>
      <c r="O6398" s="70" t="str">
        <f>IF(J6398=[1]人員授權表!$C$85,"Casper李羿勳",IF(J6398=[1]人員授權表!$C$188,"Iring陳俊明",IF(J6398=[1]人員授權表!$C$189,"Brian陳泓霖",VLOOKUP(K6398,[1]人員授權表!D$2:E$249,2,FALSE))))</f>
        <v>Marco陳鴻鈞</v>
      </c>
      <c r="P6398" s="67">
        <f t="shared" si="349"/>
        <v>44832</v>
      </c>
      <c r="Q6398" s="75" t="str">
        <f t="shared" si="348"/>
        <v>週三</v>
      </c>
      <c r="R6398" s="80">
        <v>44825</v>
      </c>
      <c r="AA6398" s="1"/>
    </row>
    <row r="6399" spans="2:27">
      <c r="B6399" s="66">
        <v>44811</v>
      </c>
      <c r="C6399" s="67">
        <v>44824</v>
      </c>
      <c r="D6399" s="68" t="s">
        <v>50</v>
      </c>
      <c r="E6399" s="70" t="s">
        <v>51</v>
      </c>
      <c r="F6399" s="4" t="s">
        <v>2572</v>
      </c>
      <c r="G6399" s="67">
        <v>44818</v>
      </c>
      <c r="H6399" s="101">
        <v>44834</v>
      </c>
      <c r="I6399" s="71">
        <f t="shared" si="347"/>
        <v>16</v>
      </c>
      <c r="J6399" s="72" t="s">
        <v>69</v>
      </c>
      <c r="K6399" s="72" t="s">
        <v>70</v>
      </c>
      <c r="L6399" s="73">
        <v>2</v>
      </c>
      <c r="M6399" s="73" t="s">
        <v>91</v>
      </c>
      <c r="N6399" s="68" t="str">
        <f>VLOOKUP(K6399,[1]人員授權表!D$3:G$249,4,0)</f>
        <v>有機</v>
      </c>
      <c r="O6399" s="70" t="str">
        <f>IF(J6399=[1]人員授權表!$C$85,"Casper李羿勳",IF(J6399=[1]人員授權表!$C$188,"Iring陳俊明",IF(J6399=[1]人員授權表!$C$189,"Brian陳泓霖",VLOOKUP(K6399,[1]人員授權表!D$2:E$249,2,FALSE))))</f>
        <v>Casper李羿勳</v>
      </c>
      <c r="P6399" s="67">
        <f t="shared" si="349"/>
        <v>44832</v>
      </c>
      <c r="Q6399" s="75" t="str">
        <f t="shared" si="348"/>
        <v>週三</v>
      </c>
      <c r="R6399" s="80">
        <v>44833</v>
      </c>
      <c r="W6399" s="70">
        <v>1</v>
      </c>
      <c r="Z6399" s="79" t="s">
        <v>2562</v>
      </c>
      <c r="AA6399" s="1"/>
    </row>
    <row r="6400" spans="2:27">
      <c r="B6400" s="66">
        <v>44811</v>
      </c>
      <c r="C6400" s="67">
        <v>44824</v>
      </c>
      <c r="D6400" s="68" t="s">
        <v>50</v>
      </c>
      <c r="E6400" s="70" t="s">
        <v>51</v>
      </c>
      <c r="F6400" s="4" t="s">
        <v>2572</v>
      </c>
      <c r="G6400" s="67">
        <v>44818</v>
      </c>
      <c r="H6400" s="101">
        <v>44834</v>
      </c>
      <c r="I6400" s="71">
        <f t="shared" si="347"/>
        <v>16</v>
      </c>
      <c r="J6400" s="72" t="s">
        <v>1505</v>
      </c>
      <c r="K6400" s="72" t="s">
        <v>2574</v>
      </c>
      <c r="L6400" s="73">
        <v>4</v>
      </c>
      <c r="M6400" s="73" t="s">
        <v>91</v>
      </c>
      <c r="N6400" s="68" t="str">
        <f>VLOOKUP(K6400,[1]人員授權表!D$3:G$249,4,0)</f>
        <v>有機</v>
      </c>
      <c r="O6400" s="70" t="str">
        <f>IF(J6400=[1]人員授權表!$C$85,"Casper李羿勳",IF(J6400=[1]人員授權表!$C$188,"Iring陳俊明",IF(J6400=[1]人員授權表!$C$189,"Brian陳泓霖",VLOOKUP(K6400,[1]人員授權表!D$2:E$249,2,FALSE))))</f>
        <v>Casper李羿勳</v>
      </c>
      <c r="P6400" s="67">
        <f t="shared" si="349"/>
        <v>44832</v>
      </c>
      <c r="Q6400" s="75" t="str">
        <f t="shared" si="348"/>
        <v>週三</v>
      </c>
      <c r="R6400" s="80">
        <v>44833</v>
      </c>
      <c r="W6400" s="70">
        <v>1</v>
      </c>
      <c r="Z6400" s="79" t="s">
        <v>2562</v>
      </c>
      <c r="AA6400" s="1"/>
    </row>
    <row r="6401" spans="1:28">
      <c r="B6401" s="66">
        <v>44824</v>
      </c>
      <c r="D6401" s="68" t="s">
        <v>50</v>
      </c>
      <c r="E6401" s="70" t="s">
        <v>51</v>
      </c>
      <c r="F6401" s="4" t="s">
        <v>2575</v>
      </c>
      <c r="G6401" s="67">
        <v>44824</v>
      </c>
      <c r="H6401" s="67">
        <v>44834</v>
      </c>
      <c r="I6401" s="71">
        <f t="shared" si="347"/>
        <v>10</v>
      </c>
      <c r="J6401" s="72" t="s">
        <v>60</v>
      </c>
      <c r="K6401" s="72" t="s">
        <v>61</v>
      </c>
      <c r="L6401" s="73">
        <v>2</v>
      </c>
      <c r="M6401" s="73" t="s">
        <v>91</v>
      </c>
      <c r="N6401" s="68" t="str">
        <f>VLOOKUP(K6401,[1]人員授權表!D$3:G$249,4,0)</f>
        <v>有機</v>
      </c>
      <c r="O6401" s="70" t="str">
        <f>IF(J6401=[1]人員授權表!$C$85,"Casper李羿勳",IF(J6401=[1]人員授權表!$C$188,"Iring陳俊明",IF(J6401=[1]人員授權表!$C$189,"Brian陳泓霖",VLOOKUP(K6401,[1]人員授權表!D$2:E$249,2,FALSE))))</f>
        <v>Marco陳鴻鈞</v>
      </c>
      <c r="P6401" s="67">
        <f t="shared" si="349"/>
        <v>44832</v>
      </c>
      <c r="Q6401" s="75" t="str">
        <f t="shared" si="348"/>
        <v>週三</v>
      </c>
      <c r="R6401" s="80">
        <v>44832</v>
      </c>
      <c r="S6401" s="85"/>
      <c r="W6401" s="70">
        <v>1</v>
      </c>
      <c r="AA6401" s="1"/>
    </row>
    <row r="6402" spans="1:28">
      <c r="B6402" s="66">
        <v>44824</v>
      </c>
      <c r="D6402" s="68" t="s">
        <v>50</v>
      </c>
      <c r="E6402" s="70" t="s">
        <v>879</v>
      </c>
      <c r="F6402" s="4" t="s">
        <v>2576</v>
      </c>
      <c r="G6402" s="67">
        <v>44818</v>
      </c>
      <c r="H6402" s="67">
        <v>44834</v>
      </c>
      <c r="I6402" s="71">
        <f t="shared" si="347"/>
        <v>16</v>
      </c>
      <c r="J6402" s="72" t="s">
        <v>354</v>
      </c>
      <c r="K6402" s="72" t="s">
        <v>355</v>
      </c>
      <c r="L6402" s="73">
        <v>1</v>
      </c>
      <c r="M6402" s="73" t="s">
        <v>91</v>
      </c>
      <c r="N6402" s="68" t="str">
        <f>VLOOKUP(K6402,[1]人員授權表!D$3:G$249,4,0)</f>
        <v>有機</v>
      </c>
      <c r="O6402" s="70" t="str">
        <f>IF(J6402=[1]人員授權表!$C$85,"Casper李羿勳",IF(J6402=[1]人員授權表!$C$188,"Iring陳俊明",IF(J6402=[1]人員授權表!$C$189,"Brian陳泓霖",VLOOKUP(K6402,[1]人員授權表!D$2:E$249,2,FALSE))))</f>
        <v>Casper李羿勳</v>
      </c>
      <c r="P6402" s="67">
        <f t="shared" si="349"/>
        <v>44832</v>
      </c>
      <c r="Q6402" s="75" t="str">
        <f t="shared" si="348"/>
        <v>週三</v>
      </c>
      <c r="R6402" s="80">
        <v>44833</v>
      </c>
      <c r="W6402" s="70">
        <v>1</v>
      </c>
      <c r="Z6402" s="79" t="s">
        <v>2562</v>
      </c>
      <c r="AA6402" s="102">
        <v>15</v>
      </c>
      <c r="AB6402" s="123" t="s">
        <v>2325</v>
      </c>
    </row>
    <row r="6403" spans="1:28">
      <c r="B6403" s="66">
        <v>44824</v>
      </c>
      <c r="D6403" s="68" t="s">
        <v>50</v>
      </c>
      <c r="E6403" s="70" t="s">
        <v>879</v>
      </c>
      <c r="F6403" s="4" t="s">
        <v>2577</v>
      </c>
      <c r="G6403" s="67">
        <v>44818</v>
      </c>
      <c r="H6403" s="67">
        <v>44834</v>
      </c>
      <c r="I6403" s="71">
        <f t="shared" si="347"/>
        <v>16</v>
      </c>
      <c r="J6403" s="72" t="s">
        <v>69</v>
      </c>
      <c r="K6403" s="72" t="s">
        <v>70</v>
      </c>
      <c r="L6403" s="73">
        <v>2</v>
      </c>
      <c r="M6403" s="73" t="s">
        <v>91</v>
      </c>
      <c r="N6403" s="68" t="str">
        <f>VLOOKUP(K6403,[1]人員授權表!D$3:G$249,4,0)</f>
        <v>有機</v>
      </c>
      <c r="O6403" s="70" t="str">
        <f>IF(J6403=[1]人員授權表!$C$85,"Casper李羿勳",IF(J6403=[1]人員授權表!$C$188,"Iring陳俊明",IF(J6403=[1]人員授權表!$C$189,"Brian陳泓霖",VLOOKUP(K6403,[1]人員授權表!D$2:E$249,2,FALSE))))</f>
        <v>Casper李羿勳</v>
      </c>
      <c r="P6403" s="67">
        <f t="shared" si="349"/>
        <v>44832</v>
      </c>
      <c r="Q6403" s="75" t="str">
        <f t="shared" si="348"/>
        <v>週三</v>
      </c>
      <c r="R6403" s="80">
        <v>44833</v>
      </c>
      <c r="W6403" s="70">
        <v>1</v>
      </c>
      <c r="Z6403" s="79" t="s">
        <v>2562</v>
      </c>
      <c r="AA6403" s="102">
        <v>15</v>
      </c>
      <c r="AB6403" s="123" t="s">
        <v>2325</v>
      </c>
    </row>
    <row r="6404" spans="1:28">
      <c r="B6404" s="66">
        <v>44824</v>
      </c>
      <c r="D6404" s="68" t="s">
        <v>50</v>
      </c>
      <c r="E6404" s="70" t="s">
        <v>879</v>
      </c>
      <c r="F6404" s="4" t="s">
        <v>2577</v>
      </c>
      <c r="G6404" s="67">
        <v>44818</v>
      </c>
      <c r="H6404" s="67">
        <v>44834</v>
      </c>
      <c r="I6404" s="71">
        <f t="shared" si="347"/>
        <v>16</v>
      </c>
      <c r="J6404" s="72" t="s">
        <v>341</v>
      </c>
      <c r="K6404" s="72" t="s">
        <v>470</v>
      </c>
      <c r="L6404" s="73">
        <v>2</v>
      </c>
      <c r="M6404" s="73" t="s">
        <v>91</v>
      </c>
      <c r="N6404" s="68" t="str">
        <f>VLOOKUP(K6404,[1]人員授權表!D$3:G$249,4,0)</f>
        <v>無機</v>
      </c>
      <c r="O6404" s="70" t="str">
        <f>IF(J6404=[1]人員授權表!$C$85,"Casper李羿勳",IF(J6404=[1]人員授權表!$C$188,"Iring陳俊明",IF(J6404=[1]人員授權表!$C$189,"Brian陳泓霖",VLOOKUP(K6404,[1]人員授權表!D$2:E$249,2,FALSE))))</f>
        <v>Iring陳俊明</v>
      </c>
      <c r="P6404" s="67">
        <f t="shared" si="349"/>
        <v>44832</v>
      </c>
      <c r="Q6404" s="75" t="str">
        <f t="shared" si="348"/>
        <v>週三</v>
      </c>
      <c r="R6404" s="80">
        <v>44831</v>
      </c>
      <c r="U6404" s="70">
        <v>1</v>
      </c>
      <c r="Y6404" s="78">
        <v>44833</v>
      </c>
      <c r="Z6404" s="79" t="s">
        <v>2578</v>
      </c>
      <c r="AA6404" s="102">
        <v>15</v>
      </c>
      <c r="AB6404" s="123" t="s">
        <v>2325</v>
      </c>
    </row>
    <row r="6405" spans="1:28">
      <c r="A6405" s="1" t="s">
        <v>2579</v>
      </c>
      <c r="B6405" s="66">
        <v>44819</v>
      </c>
      <c r="D6405" s="68" t="s">
        <v>50</v>
      </c>
      <c r="E6405" s="70" t="s">
        <v>51</v>
      </c>
      <c r="F6405" s="31" t="s">
        <v>2580</v>
      </c>
      <c r="G6405" s="67">
        <v>44818</v>
      </c>
      <c r="H6405" s="67">
        <v>44834</v>
      </c>
      <c r="I6405" s="71">
        <f t="shared" si="347"/>
        <v>16</v>
      </c>
      <c r="J6405" s="72" t="s">
        <v>2197</v>
      </c>
      <c r="K6405" s="72" t="s">
        <v>250</v>
      </c>
      <c r="L6405" s="73">
        <v>10</v>
      </c>
      <c r="M6405" s="73" t="s">
        <v>605</v>
      </c>
      <c r="N6405" s="68" t="str">
        <f>VLOOKUP(K6405,[1]人員授權表!D$3:G$249,4,0)</f>
        <v>有機</v>
      </c>
      <c r="O6405" s="70" t="str">
        <f>IF(J6405=[1]人員授權表!$C$85,"Casper李羿勳",IF(J6405=[1]人員授權表!$C$188,"Iring陳俊明",IF(J6405=[1]人員授權表!$C$189,"Brian陳泓霖",VLOOKUP(K6405,[1]人員授權表!D$2:E$249,2,FALSE))))</f>
        <v>Marco陳鴻鈞</v>
      </c>
      <c r="P6405" s="67">
        <f>H6405-3</f>
        <v>44831</v>
      </c>
      <c r="Q6405" s="75" t="str">
        <f t="shared" si="348"/>
        <v>週二</v>
      </c>
      <c r="R6405" s="80">
        <v>44838</v>
      </c>
      <c r="AA6405" s="1"/>
    </row>
    <row r="6406" spans="1:28">
      <c r="B6406" s="66">
        <v>44819</v>
      </c>
      <c r="D6406" s="68" t="s">
        <v>50</v>
      </c>
      <c r="E6406" s="70" t="s">
        <v>51</v>
      </c>
      <c r="F6406" s="31" t="s">
        <v>2581</v>
      </c>
      <c r="G6406" s="67">
        <v>44818</v>
      </c>
      <c r="H6406" s="67">
        <v>44834</v>
      </c>
      <c r="I6406" s="71">
        <f t="shared" si="347"/>
        <v>16</v>
      </c>
      <c r="J6406" s="72" t="s">
        <v>2582</v>
      </c>
      <c r="K6406" s="72" t="s">
        <v>613</v>
      </c>
      <c r="L6406" s="73">
        <v>10</v>
      </c>
      <c r="M6406" s="73" t="s">
        <v>2223</v>
      </c>
      <c r="N6406" s="68" t="str">
        <f>VLOOKUP(K6406,[1]人員授權表!D$3:G$249,4,0)</f>
        <v>有機</v>
      </c>
      <c r="O6406" s="70" t="s">
        <v>615</v>
      </c>
      <c r="P6406" s="67">
        <f>H6406-3</f>
        <v>44831</v>
      </c>
      <c r="Q6406" s="75" t="str">
        <f t="shared" si="348"/>
        <v>週二</v>
      </c>
      <c r="R6406" s="80">
        <v>44838</v>
      </c>
      <c r="AA6406" s="1"/>
    </row>
    <row r="6407" spans="1:28">
      <c r="B6407" s="66">
        <v>44819</v>
      </c>
      <c r="D6407" s="68" t="s">
        <v>50</v>
      </c>
      <c r="E6407" s="70" t="s">
        <v>51</v>
      </c>
      <c r="F6407" s="31" t="s">
        <v>2581</v>
      </c>
      <c r="G6407" s="67">
        <v>44818</v>
      </c>
      <c r="H6407" s="67">
        <v>44834</v>
      </c>
      <c r="I6407" s="71">
        <f t="shared" ref="I6407:I6470" si="350">_xlfn.DAYS(H6407,G6407)</f>
        <v>16</v>
      </c>
      <c r="J6407" s="72" t="s">
        <v>1932</v>
      </c>
      <c r="K6407" s="72" t="s">
        <v>613</v>
      </c>
      <c r="L6407" s="73">
        <v>10</v>
      </c>
      <c r="M6407" s="73" t="s">
        <v>2223</v>
      </c>
      <c r="N6407" s="68" t="str">
        <f>VLOOKUP(K6407,[1]人員授權表!D$3:G$249,4,0)</f>
        <v>有機</v>
      </c>
      <c r="O6407" s="70" t="s">
        <v>615</v>
      </c>
      <c r="P6407" s="67">
        <f>H6407-3</f>
        <v>44831</v>
      </c>
      <c r="Q6407" s="75" t="str">
        <f t="shared" ref="Q6407:Q6470" si="351">TEXT(P6407,"aaa")</f>
        <v>週二</v>
      </c>
      <c r="R6407" s="80">
        <v>44838</v>
      </c>
      <c r="AA6407" s="1"/>
    </row>
    <row r="6408" spans="1:28">
      <c r="B6408" s="66">
        <v>44792</v>
      </c>
      <c r="D6408" s="68" t="s">
        <v>50</v>
      </c>
      <c r="E6408" s="70" t="s">
        <v>51</v>
      </c>
      <c r="F6408" s="70" t="s">
        <v>2583</v>
      </c>
      <c r="G6408" s="67">
        <v>44820</v>
      </c>
      <c r="H6408" s="67">
        <v>44834</v>
      </c>
      <c r="I6408" s="71">
        <f t="shared" si="350"/>
        <v>14</v>
      </c>
      <c r="J6408" s="72" t="s">
        <v>120</v>
      </c>
      <c r="K6408" s="72" t="s">
        <v>121</v>
      </c>
      <c r="L6408" s="73">
        <v>2</v>
      </c>
      <c r="M6408" s="73" t="s">
        <v>79</v>
      </c>
      <c r="N6408" s="68" t="str">
        <f>VLOOKUP(K6408,[1]人員授權表!D$3:G$249,4,0)</f>
        <v>無機</v>
      </c>
      <c r="O6408" s="70" t="str">
        <f>IF(J6408=[1]人員授權表!$C$85,"Casper李羿勳",IF(J6408=[1]人員授權表!$C$188,"Iring陳俊明",IF(J6408=[1]人員授權表!$C$189,"Brian陳泓霖",VLOOKUP(K6408,[1]人員授權表!D$2:E$249,2,FALSE))))</f>
        <v>Ken張智凱</v>
      </c>
      <c r="P6408" s="67">
        <f t="shared" ref="P6408:P6426" si="352">H6408-2</f>
        <v>44832</v>
      </c>
      <c r="Q6408" s="75" t="str">
        <f t="shared" si="351"/>
        <v>週三</v>
      </c>
      <c r="R6408" s="80">
        <v>44825</v>
      </c>
      <c r="AA6408" s="1"/>
    </row>
    <row r="6409" spans="1:28">
      <c r="B6409" s="66">
        <v>44792</v>
      </c>
      <c r="D6409" s="68" t="s">
        <v>50</v>
      </c>
      <c r="E6409" s="70" t="s">
        <v>51</v>
      </c>
      <c r="F6409" s="70" t="s">
        <v>2583</v>
      </c>
      <c r="G6409" s="67">
        <v>44820</v>
      </c>
      <c r="H6409" s="67">
        <v>44834</v>
      </c>
      <c r="I6409" s="71">
        <f t="shared" si="350"/>
        <v>14</v>
      </c>
      <c r="J6409" s="72" t="s">
        <v>118</v>
      </c>
      <c r="K6409" s="72" t="s">
        <v>119</v>
      </c>
      <c r="L6409" s="73">
        <v>4</v>
      </c>
      <c r="M6409" s="73" t="s">
        <v>79</v>
      </c>
      <c r="N6409" s="68" t="str">
        <f>VLOOKUP(K6409,[1]人員授權表!D$3:G$249,4,0)</f>
        <v>無機</v>
      </c>
      <c r="O6409" s="70" t="str">
        <f>IF(J6409=[1]人員授權表!$C$85,"Casper李羿勳",IF(J6409=[1]人員授權表!$C$188,"Iring陳俊明",IF(J6409=[1]人員授權表!$C$189,"Brian陳泓霖",VLOOKUP(K6409,[1]人員授權表!D$2:E$249,2,FALSE))))</f>
        <v>Ken張智凱</v>
      </c>
      <c r="P6409" s="67">
        <f t="shared" si="352"/>
        <v>44832</v>
      </c>
      <c r="Q6409" s="75" t="str">
        <f t="shared" si="351"/>
        <v>週三</v>
      </c>
      <c r="R6409" s="80">
        <v>44831</v>
      </c>
      <c r="AA6409" s="1"/>
    </row>
    <row r="6410" spans="1:28">
      <c r="B6410" s="66">
        <v>44792</v>
      </c>
      <c r="D6410" s="68" t="s">
        <v>50</v>
      </c>
      <c r="E6410" s="70" t="s">
        <v>51</v>
      </c>
      <c r="F6410" s="70" t="s">
        <v>2583</v>
      </c>
      <c r="G6410" s="67">
        <v>44820</v>
      </c>
      <c r="H6410" s="67">
        <v>44834</v>
      </c>
      <c r="I6410" s="71">
        <f t="shared" si="350"/>
        <v>14</v>
      </c>
      <c r="J6410" s="72" t="s">
        <v>785</v>
      </c>
      <c r="K6410" s="72" t="s">
        <v>1491</v>
      </c>
      <c r="L6410" s="73">
        <v>2</v>
      </c>
      <c r="M6410" s="73" t="s">
        <v>79</v>
      </c>
      <c r="N6410" s="68" t="str">
        <f>VLOOKUP(K6410,[1]人員授權表!D$3:G$249,4,0)</f>
        <v>無機</v>
      </c>
      <c r="O6410" s="70" t="str">
        <f>IF(J6410=[1]人員授權表!$C$85,"Casper李羿勳",IF(J6410=[1]人員授權表!$C$188,"Iring陳俊明",IF(J6410=[1]人員授權表!$C$189,"Brian陳泓霖",VLOOKUP(K6410,[1]人員授權表!D$2:E$249,2,FALSE))))</f>
        <v>Ken張智凱</v>
      </c>
      <c r="P6410" s="67">
        <f t="shared" si="352"/>
        <v>44832</v>
      </c>
      <c r="Q6410" s="75" t="str">
        <f t="shared" si="351"/>
        <v>週三</v>
      </c>
      <c r="R6410" s="80">
        <v>44831</v>
      </c>
      <c r="AA6410" s="1"/>
    </row>
    <row r="6411" spans="1:28">
      <c r="B6411" s="66">
        <v>44816</v>
      </c>
      <c r="D6411" s="68" t="s">
        <v>50</v>
      </c>
      <c r="E6411" s="70" t="s">
        <v>51</v>
      </c>
      <c r="F6411" s="70" t="s">
        <v>2584</v>
      </c>
      <c r="G6411" s="67">
        <v>44821</v>
      </c>
      <c r="H6411" s="67">
        <v>44834</v>
      </c>
      <c r="I6411" s="71">
        <f t="shared" si="350"/>
        <v>13</v>
      </c>
      <c r="J6411" s="72" t="s">
        <v>120</v>
      </c>
      <c r="K6411" s="72" t="s">
        <v>121</v>
      </c>
      <c r="L6411" s="73">
        <v>5</v>
      </c>
      <c r="M6411" s="73" t="s">
        <v>79</v>
      </c>
      <c r="N6411" s="68" t="str">
        <f>VLOOKUP(K6411,[1]人員授權表!D$3:G$249,4,0)</f>
        <v>無機</v>
      </c>
      <c r="O6411" s="70" t="str">
        <f>IF(J6411=[1]人員授權表!$C$85,"Casper李羿勳",IF(J6411=[1]人員授權表!$C$188,"Iring陳俊明",IF(J6411=[1]人員授權表!$C$189,"Brian陳泓霖",VLOOKUP(K6411,[1]人員授權表!D$2:E$249,2,FALSE))))</f>
        <v>Ken張智凱</v>
      </c>
      <c r="P6411" s="67">
        <f t="shared" si="352"/>
        <v>44832</v>
      </c>
      <c r="Q6411" s="75" t="str">
        <f t="shared" si="351"/>
        <v>週三</v>
      </c>
      <c r="R6411" s="80">
        <v>44825</v>
      </c>
      <c r="AA6411" s="1"/>
    </row>
    <row r="6412" spans="1:28">
      <c r="B6412" s="66">
        <v>44819</v>
      </c>
      <c r="D6412" s="68" t="s">
        <v>50</v>
      </c>
      <c r="E6412" s="70" t="s">
        <v>82</v>
      </c>
      <c r="F6412" s="70" t="s">
        <v>2585</v>
      </c>
      <c r="G6412" s="67">
        <v>44820</v>
      </c>
      <c r="H6412" s="67">
        <v>44834</v>
      </c>
      <c r="I6412" s="71">
        <f t="shared" si="350"/>
        <v>14</v>
      </c>
      <c r="J6412" s="72" t="s">
        <v>139</v>
      </c>
      <c r="K6412" s="72" t="s">
        <v>140</v>
      </c>
      <c r="L6412" s="73">
        <v>1</v>
      </c>
      <c r="M6412" s="73" t="s">
        <v>322</v>
      </c>
      <c r="N6412" s="68" t="str">
        <f>VLOOKUP(K6412,[1]人員授權表!D$3:G$249,4,0)</f>
        <v>無機</v>
      </c>
      <c r="O6412" s="70" t="str">
        <f>IF(J6412=[1]人員授權表!$C$85,"Casper李羿勳",IF(J6412=[1]人員授權表!$C$188,"Iring陳俊明",IF(J6412=[1]人員授權表!$C$189,"Brian陳泓霖",VLOOKUP(K6412,[1]人員授權表!D$2:E$249,2,FALSE))))</f>
        <v>Brian陳泓霖</v>
      </c>
      <c r="P6412" s="67">
        <f t="shared" si="352"/>
        <v>44832</v>
      </c>
      <c r="Q6412" s="75" t="str">
        <f t="shared" si="351"/>
        <v>週三</v>
      </c>
      <c r="R6412" s="80">
        <v>44826</v>
      </c>
      <c r="AA6412" s="1"/>
    </row>
    <row r="6413" spans="1:28">
      <c r="B6413" s="66">
        <v>44797</v>
      </c>
      <c r="D6413" s="68" t="s">
        <v>50</v>
      </c>
      <c r="E6413" s="70" t="s">
        <v>82</v>
      </c>
      <c r="F6413" s="70" t="s">
        <v>2586</v>
      </c>
      <c r="G6413" s="67">
        <v>44820</v>
      </c>
      <c r="H6413" s="67">
        <v>44834</v>
      </c>
      <c r="I6413" s="71">
        <f t="shared" si="350"/>
        <v>14</v>
      </c>
      <c r="J6413" s="72" t="s">
        <v>453</v>
      </c>
      <c r="K6413" s="72" t="s">
        <v>332</v>
      </c>
      <c r="L6413" s="73">
        <v>2</v>
      </c>
      <c r="M6413" s="73" t="s">
        <v>2273</v>
      </c>
      <c r="N6413" s="68" t="str">
        <f>VLOOKUP(K6413,[1]人員授權表!D$3:G$249,4,0)</f>
        <v>有機</v>
      </c>
      <c r="O6413" s="70" t="str">
        <f>IF(J6413=[1]人員授權表!$C$85,"Casper李羿勳",IF(J6413=[1]人員授權表!$C$188,"Iring陳俊明",IF(J6413=[1]人員授權表!$C$189,"Brian陳泓霖",VLOOKUP(K6413,[1]人員授權表!D$2:E$249,2,FALSE))))</f>
        <v>Lucy黃詩婷</v>
      </c>
      <c r="P6413" s="67">
        <f t="shared" si="352"/>
        <v>44832</v>
      </c>
      <c r="Q6413" s="75" t="str">
        <f t="shared" si="351"/>
        <v>週三</v>
      </c>
      <c r="R6413" s="80">
        <v>44831</v>
      </c>
      <c r="AA6413" s="1"/>
    </row>
    <row r="6414" spans="1:28">
      <c r="B6414" s="66">
        <v>44797</v>
      </c>
      <c r="D6414" s="68" t="s">
        <v>50</v>
      </c>
      <c r="E6414" s="70" t="s">
        <v>82</v>
      </c>
      <c r="F6414" s="70" t="s">
        <v>2586</v>
      </c>
      <c r="G6414" s="67">
        <v>44820</v>
      </c>
      <c r="H6414" s="67">
        <v>44834</v>
      </c>
      <c r="I6414" s="71">
        <f t="shared" si="350"/>
        <v>14</v>
      </c>
      <c r="J6414" s="72" t="s">
        <v>125</v>
      </c>
      <c r="K6414" s="72" t="s">
        <v>126</v>
      </c>
      <c r="L6414" s="73">
        <v>2</v>
      </c>
      <c r="M6414" s="73" t="s">
        <v>2273</v>
      </c>
      <c r="N6414" s="68" t="str">
        <f>VLOOKUP(K6414,[1]人員授權表!D$3:G$249,4,0)</f>
        <v>有機</v>
      </c>
      <c r="O6414" s="70" t="str">
        <f>IF(J6414=[1]人員授權表!$C$85,"Casper李羿勳",IF(J6414=[1]人員授權表!$C$188,"Iring陳俊明",IF(J6414=[1]人員授權表!$C$189,"Brian陳泓霖",VLOOKUP(K6414,[1]人員授權表!D$2:E$249,2,FALSE))))</f>
        <v>Lucy黃詩婷</v>
      </c>
      <c r="P6414" s="67">
        <f t="shared" si="352"/>
        <v>44832</v>
      </c>
      <c r="Q6414" s="75" t="str">
        <f t="shared" si="351"/>
        <v>週三</v>
      </c>
      <c r="R6414" s="80">
        <v>44831</v>
      </c>
      <c r="AA6414" s="1"/>
    </row>
    <row r="6415" spans="1:28">
      <c r="B6415" s="66">
        <v>44797</v>
      </c>
      <c r="D6415" s="68" t="s">
        <v>50</v>
      </c>
      <c r="E6415" s="70" t="s">
        <v>82</v>
      </c>
      <c r="F6415" s="70" t="s">
        <v>2587</v>
      </c>
      <c r="G6415" s="67">
        <v>44820</v>
      </c>
      <c r="H6415" s="67">
        <v>44834</v>
      </c>
      <c r="I6415" s="71">
        <f t="shared" si="350"/>
        <v>14</v>
      </c>
      <c r="J6415" s="72" t="s">
        <v>453</v>
      </c>
      <c r="K6415" s="72" t="s">
        <v>332</v>
      </c>
      <c r="L6415" s="73">
        <v>2</v>
      </c>
      <c r="M6415" s="73" t="s">
        <v>2273</v>
      </c>
      <c r="N6415" s="68" t="str">
        <f>VLOOKUP(K6415,[1]人員授權表!D$3:G$249,4,0)</f>
        <v>有機</v>
      </c>
      <c r="O6415" s="70" t="str">
        <f>IF(J6415=[1]人員授權表!$C$85,"Casper李羿勳",IF(J6415=[1]人員授權表!$C$188,"Iring陳俊明",IF(J6415=[1]人員授權表!$C$189,"Brian陳泓霖",VLOOKUP(K6415,[1]人員授權表!D$2:E$249,2,FALSE))))</f>
        <v>Lucy黃詩婷</v>
      </c>
      <c r="P6415" s="67">
        <f t="shared" si="352"/>
        <v>44832</v>
      </c>
      <c r="Q6415" s="75" t="str">
        <f t="shared" si="351"/>
        <v>週三</v>
      </c>
      <c r="R6415" s="80">
        <v>44831</v>
      </c>
      <c r="AA6415" s="1"/>
    </row>
    <row r="6416" spans="1:28">
      <c r="B6416" s="66">
        <v>44797</v>
      </c>
      <c r="D6416" s="68" t="s">
        <v>50</v>
      </c>
      <c r="E6416" s="70" t="s">
        <v>82</v>
      </c>
      <c r="F6416" s="70" t="s">
        <v>2587</v>
      </c>
      <c r="G6416" s="67">
        <v>44820</v>
      </c>
      <c r="H6416" s="67">
        <v>44834</v>
      </c>
      <c r="I6416" s="71">
        <f t="shared" si="350"/>
        <v>14</v>
      </c>
      <c r="J6416" s="72" t="s">
        <v>125</v>
      </c>
      <c r="K6416" s="72" t="s">
        <v>126</v>
      </c>
      <c r="L6416" s="73">
        <v>2</v>
      </c>
      <c r="M6416" s="73" t="s">
        <v>2273</v>
      </c>
      <c r="N6416" s="68" t="str">
        <f>VLOOKUP(K6416,[1]人員授權表!D$3:G$249,4,0)</f>
        <v>有機</v>
      </c>
      <c r="O6416" s="70" t="str">
        <f>IF(J6416=[1]人員授權表!$C$85,"Casper李羿勳",IF(J6416=[1]人員授權表!$C$188,"Iring陳俊明",IF(J6416=[1]人員授權表!$C$189,"Brian陳泓霖",VLOOKUP(K6416,[1]人員授權表!D$2:E$249,2,FALSE))))</f>
        <v>Lucy黃詩婷</v>
      </c>
      <c r="P6416" s="67">
        <f t="shared" si="352"/>
        <v>44832</v>
      </c>
      <c r="Q6416" s="75" t="str">
        <f t="shared" si="351"/>
        <v>週三</v>
      </c>
      <c r="R6416" s="80">
        <v>44831</v>
      </c>
      <c r="AA6416" s="1"/>
    </row>
    <row r="6417" spans="2:27">
      <c r="B6417" s="66">
        <v>44797</v>
      </c>
      <c r="D6417" s="68" t="s">
        <v>50</v>
      </c>
      <c r="E6417" s="70" t="s">
        <v>82</v>
      </c>
      <c r="F6417" s="70" t="s">
        <v>2588</v>
      </c>
      <c r="G6417" s="67">
        <v>44820</v>
      </c>
      <c r="H6417" s="67">
        <v>44834</v>
      </c>
      <c r="I6417" s="71">
        <f t="shared" si="350"/>
        <v>14</v>
      </c>
      <c r="J6417" s="72" t="s">
        <v>453</v>
      </c>
      <c r="K6417" s="72" t="s">
        <v>332</v>
      </c>
      <c r="L6417" s="73">
        <v>2</v>
      </c>
      <c r="M6417" s="73" t="s">
        <v>2273</v>
      </c>
      <c r="N6417" s="68" t="str">
        <f>VLOOKUP(K6417,[1]人員授權表!D$3:G$249,4,0)</f>
        <v>有機</v>
      </c>
      <c r="O6417" s="70" t="str">
        <f>IF(J6417=[1]人員授權表!$C$85,"Casper李羿勳",IF(J6417=[1]人員授權表!$C$188,"Iring陳俊明",IF(J6417=[1]人員授權表!$C$189,"Brian陳泓霖",VLOOKUP(K6417,[1]人員授權表!D$2:E$249,2,FALSE))))</f>
        <v>Lucy黃詩婷</v>
      </c>
      <c r="P6417" s="67">
        <f t="shared" si="352"/>
        <v>44832</v>
      </c>
      <c r="Q6417" s="75" t="str">
        <f t="shared" si="351"/>
        <v>週三</v>
      </c>
      <c r="R6417" s="80">
        <v>44831</v>
      </c>
      <c r="AA6417" s="1"/>
    </row>
    <row r="6418" spans="2:27">
      <c r="B6418" s="66">
        <v>44797</v>
      </c>
      <c r="D6418" s="68" t="s">
        <v>50</v>
      </c>
      <c r="E6418" s="70" t="s">
        <v>82</v>
      </c>
      <c r="F6418" s="70" t="s">
        <v>2588</v>
      </c>
      <c r="G6418" s="67">
        <v>44820</v>
      </c>
      <c r="H6418" s="67">
        <v>44834</v>
      </c>
      <c r="I6418" s="71">
        <f t="shared" si="350"/>
        <v>14</v>
      </c>
      <c r="J6418" s="72" t="s">
        <v>125</v>
      </c>
      <c r="K6418" s="72" t="s">
        <v>126</v>
      </c>
      <c r="L6418" s="73">
        <v>2</v>
      </c>
      <c r="M6418" s="73" t="s">
        <v>2273</v>
      </c>
      <c r="N6418" s="68" t="str">
        <f>VLOOKUP(K6418,[1]人員授權表!D$3:G$249,4,0)</f>
        <v>有機</v>
      </c>
      <c r="O6418" s="70" t="str">
        <f>IF(J6418=[1]人員授權表!$C$85,"Casper李羿勳",IF(J6418=[1]人員授權表!$C$188,"Iring陳俊明",IF(J6418=[1]人員授權表!$C$189,"Brian陳泓霖",VLOOKUP(K6418,[1]人員授權表!D$2:E$249,2,FALSE))))</f>
        <v>Lucy黃詩婷</v>
      </c>
      <c r="P6418" s="67">
        <f t="shared" si="352"/>
        <v>44832</v>
      </c>
      <c r="Q6418" s="75" t="str">
        <f t="shared" si="351"/>
        <v>週三</v>
      </c>
      <c r="R6418" s="80">
        <v>44831</v>
      </c>
      <c r="AA6418" s="1"/>
    </row>
    <row r="6419" spans="2:27">
      <c r="B6419" s="66">
        <v>44797</v>
      </c>
      <c r="D6419" s="68" t="s">
        <v>50</v>
      </c>
      <c r="E6419" s="70" t="s">
        <v>82</v>
      </c>
      <c r="F6419" s="70" t="s">
        <v>2589</v>
      </c>
      <c r="G6419" s="67">
        <v>44820</v>
      </c>
      <c r="H6419" s="67">
        <v>44834</v>
      </c>
      <c r="I6419" s="71">
        <f t="shared" si="350"/>
        <v>14</v>
      </c>
      <c r="J6419" s="72" t="s">
        <v>453</v>
      </c>
      <c r="K6419" s="72" t="s">
        <v>332</v>
      </c>
      <c r="L6419" s="73">
        <v>2</v>
      </c>
      <c r="M6419" s="73" t="s">
        <v>2273</v>
      </c>
      <c r="N6419" s="68" t="str">
        <f>VLOOKUP(K6419,[1]人員授權表!D$3:G$249,4,0)</f>
        <v>有機</v>
      </c>
      <c r="O6419" s="70" t="str">
        <f>IF(J6419=[1]人員授權表!$C$85,"Casper李羿勳",IF(J6419=[1]人員授權表!$C$188,"Iring陳俊明",IF(J6419=[1]人員授權表!$C$189,"Brian陳泓霖",VLOOKUP(K6419,[1]人員授權表!D$2:E$249,2,FALSE))))</f>
        <v>Lucy黃詩婷</v>
      </c>
      <c r="P6419" s="67">
        <f t="shared" si="352"/>
        <v>44832</v>
      </c>
      <c r="Q6419" s="75" t="str">
        <f t="shared" si="351"/>
        <v>週三</v>
      </c>
      <c r="R6419" s="80">
        <v>44831</v>
      </c>
      <c r="AA6419" s="1"/>
    </row>
    <row r="6420" spans="2:27">
      <c r="B6420" s="66">
        <v>44797</v>
      </c>
      <c r="D6420" s="68" t="s">
        <v>50</v>
      </c>
      <c r="E6420" s="70" t="s">
        <v>82</v>
      </c>
      <c r="F6420" s="70" t="s">
        <v>2589</v>
      </c>
      <c r="G6420" s="67">
        <v>44820</v>
      </c>
      <c r="H6420" s="67">
        <v>44834</v>
      </c>
      <c r="I6420" s="71">
        <f t="shared" si="350"/>
        <v>14</v>
      </c>
      <c r="J6420" s="72" t="s">
        <v>125</v>
      </c>
      <c r="K6420" s="72" t="s">
        <v>126</v>
      </c>
      <c r="L6420" s="73">
        <v>2</v>
      </c>
      <c r="M6420" s="73" t="s">
        <v>2273</v>
      </c>
      <c r="N6420" s="68" t="str">
        <f>VLOOKUP(K6420,[1]人員授權表!D$3:G$249,4,0)</f>
        <v>有機</v>
      </c>
      <c r="O6420" s="70" t="str">
        <f>IF(J6420=[1]人員授權表!$C$85,"Casper李羿勳",IF(J6420=[1]人員授權表!$C$188,"Iring陳俊明",IF(J6420=[1]人員授權表!$C$189,"Brian陳泓霖",VLOOKUP(K6420,[1]人員授權表!D$2:E$249,2,FALSE))))</f>
        <v>Lucy黃詩婷</v>
      </c>
      <c r="P6420" s="67">
        <f t="shared" si="352"/>
        <v>44832</v>
      </c>
      <c r="Q6420" s="75" t="str">
        <f t="shared" si="351"/>
        <v>週三</v>
      </c>
      <c r="R6420" s="80">
        <v>44831</v>
      </c>
      <c r="AA6420" s="1"/>
    </row>
    <row r="6421" spans="2:27">
      <c r="B6421" s="66">
        <v>44797</v>
      </c>
      <c r="D6421" s="68" t="s">
        <v>50</v>
      </c>
      <c r="E6421" s="70" t="s">
        <v>82</v>
      </c>
      <c r="F6421" s="70" t="s">
        <v>2590</v>
      </c>
      <c r="G6421" s="67">
        <v>44820</v>
      </c>
      <c r="H6421" s="67">
        <v>44834</v>
      </c>
      <c r="I6421" s="71">
        <f t="shared" si="350"/>
        <v>14</v>
      </c>
      <c r="J6421" s="72" t="s">
        <v>453</v>
      </c>
      <c r="K6421" s="72" t="s">
        <v>332</v>
      </c>
      <c r="L6421" s="73">
        <v>2</v>
      </c>
      <c r="M6421" s="73" t="s">
        <v>2273</v>
      </c>
      <c r="N6421" s="68" t="str">
        <f>VLOOKUP(K6421,[1]人員授權表!D$3:G$249,4,0)</f>
        <v>有機</v>
      </c>
      <c r="O6421" s="70" t="str">
        <f>IF(J6421=[1]人員授權表!$C$85,"Casper李羿勳",IF(J6421=[1]人員授權表!$C$188,"Iring陳俊明",IF(J6421=[1]人員授權表!$C$189,"Brian陳泓霖",VLOOKUP(K6421,[1]人員授權表!D$2:E$249,2,FALSE))))</f>
        <v>Lucy黃詩婷</v>
      </c>
      <c r="P6421" s="67">
        <f t="shared" si="352"/>
        <v>44832</v>
      </c>
      <c r="Q6421" s="75" t="str">
        <f t="shared" si="351"/>
        <v>週三</v>
      </c>
      <c r="R6421" s="80">
        <v>44831</v>
      </c>
      <c r="AA6421" s="1"/>
    </row>
    <row r="6422" spans="2:27">
      <c r="B6422" s="66">
        <v>44797</v>
      </c>
      <c r="D6422" s="68" t="s">
        <v>50</v>
      </c>
      <c r="E6422" s="70" t="s">
        <v>82</v>
      </c>
      <c r="F6422" s="70" t="s">
        <v>2590</v>
      </c>
      <c r="G6422" s="67">
        <v>44820</v>
      </c>
      <c r="H6422" s="67">
        <v>44834</v>
      </c>
      <c r="I6422" s="71">
        <f t="shared" si="350"/>
        <v>14</v>
      </c>
      <c r="J6422" s="72" t="s">
        <v>125</v>
      </c>
      <c r="K6422" s="72" t="s">
        <v>126</v>
      </c>
      <c r="L6422" s="73">
        <v>2</v>
      </c>
      <c r="M6422" s="73" t="s">
        <v>2273</v>
      </c>
      <c r="N6422" s="68" t="str">
        <f>VLOOKUP(K6422,[1]人員授權表!D$3:G$249,4,0)</f>
        <v>有機</v>
      </c>
      <c r="O6422" s="70" t="str">
        <f>IF(J6422=[1]人員授權表!$C$85,"Casper李羿勳",IF(J6422=[1]人員授權表!$C$188,"Iring陳俊明",IF(J6422=[1]人員授權表!$C$189,"Brian陳泓霖",VLOOKUP(K6422,[1]人員授權表!D$2:E$249,2,FALSE))))</f>
        <v>Lucy黃詩婷</v>
      </c>
      <c r="P6422" s="67">
        <f t="shared" si="352"/>
        <v>44832</v>
      </c>
      <c r="Q6422" s="75" t="str">
        <f t="shared" si="351"/>
        <v>週三</v>
      </c>
      <c r="R6422" s="80">
        <v>44831</v>
      </c>
      <c r="AA6422" s="1"/>
    </row>
    <row r="6423" spans="2:27">
      <c r="B6423" s="66">
        <v>44797</v>
      </c>
      <c r="D6423" s="68" t="s">
        <v>50</v>
      </c>
      <c r="E6423" s="70" t="s">
        <v>82</v>
      </c>
      <c r="F6423" s="70" t="s">
        <v>2591</v>
      </c>
      <c r="G6423" s="67">
        <v>44820</v>
      </c>
      <c r="H6423" s="67">
        <v>44834</v>
      </c>
      <c r="I6423" s="71">
        <f t="shared" si="350"/>
        <v>14</v>
      </c>
      <c r="J6423" s="72" t="s">
        <v>453</v>
      </c>
      <c r="K6423" s="72" t="s">
        <v>332</v>
      </c>
      <c r="L6423" s="73">
        <v>3</v>
      </c>
      <c r="M6423" s="73" t="s">
        <v>2273</v>
      </c>
      <c r="N6423" s="68" t="str">
        <f>VLOOKUP(K6423,[1]人員授權表!D$3:G$249,4,0)</f>
        <v>有機</v>
      </c>
      <c r="O6423" s="70" t="str">
        <f>IF(J6423=[1]人員授權表!$C$85,"Casper李羿勳",IF(J6423=[1]人員授權表!$C$188,"Iring陳俊明",IF(J6423=[1]人員授權表!$C$189,"Brian陳泓霖",VLOOKUP(K6423,[1]人員授權表!D$2:E$249,2,FALSE))))</f>
        <v>Lucy黃詩婷</v>
      </c>
      <c r="P6423" s="67">
        <f t="shared" si="352"/>
        <v>44832</v>
      </c>
      <c r="Q6423" s="75" t="str">
        <f t="shared" si="351"/>
        <v>週三</v>
      </c>
      <c r="R6423" s="80">
        <v>44831</v>
      </c>
      <c r="AA6423" s="1"/>
    </row>
    <row r="6424" spans="2:27">
      <c r="B6424" s="66">
        <v>44797</v>
      </c>
      <c r="D6424" s="68" t="s">
        <v>50</v>
      </c>
      <c r="E6424" s="70" t="s">
        <v>82</v>
      </c>
      <c r="F6424" s="70" t="s">
        <v>2591</v>
      </c>
      <c r="G6424" s="67">
        <v>44820</v>
      </c>
      <c r="H6424" s="67">
        <v>44834</v>
      </c>
      <c r="I6424" s="71">
        <f t="shared" si="350"/>
        <v>14</v>
      </c>
      <c r="J6424" s="72" t="s">
        <v>125</v>
      </c>
      <c r="K6424" s="72" t="s">
        <v>126</v>
      </c>
      <c r="L6424" s="73">
        <v>3</v>
      </c>
      <c r="M6424" s="73" t="s">
        <v>2273</v>
      </c>
      <c r="N6424" s="68" t="str">
        <f>VLOOKUP(K6424,[1]人員授權表!D$3:G$249,4,0)</f>
        <v>有機</v>
      </c>
      <c r="O6424" s="70" t="str">
        <f>IF(J6424=[1]人員授權表!$C$85,"Casper李羿勳",IF(J6424=[1]人員授權表!$C$188,"Iring陳俊明",IF(J6424=[1]人員授權表!$C$189,"Brian陳泓霖",VLOOKUP(K6424,[1]人員授權表!D$2:E$249,2,FALSE))))</f>
        <v>Lucy黃詩婷</v>
      </c>
      <c r="P6424" s="67">
        <f t="shared" si="352"/>
        <v>44832</v>
      </c>
      <c r="Q6424" s="75" t="str">
        <f t="shared" si="351"/>
        <v>週三</v>
      </c>
      <c r="R6424" s="80">
        <v>44831</v>
      </c>
      <c r="AA6424" s="1"/>
    </row>
    <row r="6425" spans="2:27">
      <c r="B6425" s="66">
        <v>44797</v>
      </c>
      <c r="D6425" s="68" t="s">
        <v>50</v>
      </c>
      <c r="E6425" s="70" t="s">
        <v>82</v>
      </c>
      <c r="F6425" s="70" t="s">
        <v>2592</v>
      </c>
      <c r="G6425" s="67">
        <v>44820</v>
      </c>
      <c r="H6425" s="67">
        <v>44834</v>
      </c>
      <c r="I6425" s="71">
        <f t="shared" si="350"/>
        <v>14</v>
      </c>
      <c r="J6425" s="72" t="s">
        <v>453</v>
      </c>
      <c r="K6425" s="72" t="s">
        <v>332</v>
      </c>
      <c r="L6425" s="73">
        <v>2</v>
      </c>
      <c r="M6425" s="73" t="s">
        <v>2273</v>
      </c>
      <c r="N6425" s="68" t="str">
        <f>VLOOKUP(K6425,[1]人員授權表!D$3:G$249,4,0)</f>
        <v>有機</v>
      </c>
      <c r="O6425" s="70" t="str">
        <f>IF(J6425=[1]人員授權表!$C$85,"Casper李羿勳",IF(J6425=[1]人員授權表!$C$188,"Iring陳俊明",IF(J6425=[1]人員授權表!$C$189,"Brian陳泓霖",VLOOKUP(K6425,[1]人員授權表!D$2:E$249,2,FALSE))))</f>
        <v>Lucy黃詩婷</v>
      </c>
      <c r="P6425" s="67">
        <f t="shared" si="352"/>
        <v>44832</v>
      </c>
      <c r="Q6425" s="75" t="str">
        <f t="shared" si="351"/>
        <v>週三</v>
      </c>
      <c r="R6425" s="80">
        <v>44831</v>
      </c>
      <c r="AA6425" s="1"/>
    </row>
    <row r="6426" spans="2:27">
      <c r="B6426" s="66">
        <v>44797</v>
      </c>
      <c r="D6426" s="68" t="s">
        <v>50</v>
      </c>
      <c r="E6426" s="70" t="s">
        <v>82</v>
      </c>
      <c r="F6426" s="70" t="s">
        <v>2592</v>
      </c>
      <c r="G6426" s="67">
        <v>44820</v>
      </c>
      <c r="H6426" s="67">
        <v>44834</v>
      </c>
      <c r="I6426" s="71">
        <f t="shared" si="350"/>
        <v>14</v>
      </c>
      <c r="J6426" s="72" t="s">
        <v>125</v>
      </c>
      <c r="K6426" s="72" t="s">
        <v>126</v>
      </c>
      <c r="L6426" s="73">
        <v>2</v>
      </c>
      <c r="M6426" s="73" t="s">
        <v>2273</v>
      </c>
      <c r="N6426" s="68" t="str">
        <f>VLOOKUP(K6426,[1]人員授權表!D$3:G$249,4,0)</f>
        <v>有機</v>
      </c>
      <c r="O6426" s="70" t="str">
        <f>IF(J6426=[1]人員授權表!$C$85,"Casper李羿勳",IF(J6426=[1]人員授權表!$C$188,"Iring陳俊明",IF(J6426=[1]人員授權表!$C$189,"Brian陳泓霖",VLOOKUP(K6426,[1]人員授權表!D$2:E$249,2,FALSE))))</f>
        <v>Lucy黃詩婷</v>
      </c>
      <c r="P6426" s="67">
        <f t="shared" si="352"/>
        <v>44832</v>
      </c>
      <c r="Q6426" s="75" t="str">
        <f t="shared" si="351"/>
        <v>週三</v>
      </c>
      <c r="R6426" s="80">
        <v>44831</v>
      </c>
      <c r="AA6426" s="1"/>
    </row>
    <row r="6427" spans="2:27">
      <c r="B6427" s="84">
        <v>44830</v>
      </c>
      <c r="C6427" s="124"/>
      <c r="D6427" s="68" t="s">
        <v>50</v>
      </c>
      <c r="E6427" s="70" t="s">
        <v>51</v>
      </c>
      <c r="F6427" s="70" t="s">
        <v>835</v>
      </c>
      <c r="G6427" s="67">
        <v>44834</v>
      </c>
      <c r="H6427" s="67">
        <v>44834</v>
      </c>
      <c r="I6427" s="71">
        <f t="shared" si="350"/>
        <v>0</v>
      </c>
      <c r="J6427" s="72" t="s">
        <v>836</v>
      </c>
      <c r="K6427" s="72" t="s">
        <v>1501</v>
      </c>
      <c r="L6427" s="73" t="s">
        <v>2068</v>
      </c>
      <c r="M6427" s="125" t="s">
        <v>955</v>
      </c>
      <c r="N6427" s="68" t="s">
        <v>245</v>
      </c>
      <c r="O6427" s="70" t="s">
        <v>956</v>
      </c>
      <c r="P6427" s="67">
        <v>44839</v>
      </c>
      <c r="Q6427" s="75" t="str">
        <f t="shared" si="351"/>
        <v>週三</v>
      </c>
      <c r="R6427" s="80">
        <v>44840</v>
      </c>
      <c r="AA6427" s="1"/>
    </row>
    <row r="6428" spans="2:27">
      <c r="B6428" s="84">
        <v>44830</v>
      </c>
      <c r="C6428" s="124"/>
      <c r="D6428" s="68" t="s">
        <v>50</v>
      </c>
      <c r="E6428" s="70" t="s">
        <v>51</v>
      </c>
      <c r="F6428" s="70" t="s">
        <v>837</v>
      </c>
      <c r="G6428" s="67">
        <v>44834</v>
      </c>
      <c r="H6428" s="67">
        <v>44834</v>
      </c>
      <c r="I6428" s="71">
        <f t="shared" si="350"/>
        <v>0</v>
      </c>
      <c r="J6428" s="72" t="s">
        <v>838</v>
      </c>
      <c r="K6428" s="72" t="s">
        <v>1501</v>
      </c>
      <c r="L6428" s="73" t="s">
        <v>2068</v>
      </c>
      <c r="M6428" s="125" t="s">
        <v>955</v>
      </c>
      <c r="N6428" s="68" t="s">
        <v>245</v>
      </c>
      <c r="O6428" s="70" t="s">
        <v>956</v>
      </c>
      <c r="P6428" s="67">
        <v>44839</v>
      </c>
      <c r="Q6428" s="75" t="str">
        <f t="shared" si="351"/>
        <v>週三</v>
      </c>
      <c r="R6428" s="80">
        <v>44840</v>
      </c>
      <c r="AA6428" s="1"/>
    </row>
    <row r="6429" spans="2:27">
      <c r="B6429" s="84">
        <v>44830</v>
      </c>
      <c r="C6429" s="124"/>
      <c r="D6429" s="68" t="s">
        <v>50</v>
      </c>
      <c r="E6429" s="70" t="s">
        <v>51</v>
      </c>
      <c r="F6429" s="70" t="s">
        <v>839</v>
      </c>
      <c r="G6429" s="67">
        <v>44834</v>
      </c>
      <c r="H6429" s="67">
        <v>44834</v>
      </c>
      <c r="I6429" s="71">
        <f t="shared" si="350"/>
        <v>0</v>
      </c>
      <c r="J6429" s="72" t="s">
        <v>224</v>
      </c>
      <c r="K6429" s="72" t="s">
        <v>1501</v>
      </c>
      <c r="L6429" s="73" t="s">
        <v>2068</v>
      </c>
      <c r="M6429" s="125" t="s">
        <v>955</v>
      </c>
      <c r="N6429" s="68" t="s">
        <v>245</v>
      </c>
      <c r="O6429" s="70" t="s">
        <v>956</v>
      </c>
      <c r="P6429" s="67">
        <v>44839</v>
      </c>
      <c r="Q6429" s="75" t="str">
        <f t="shared" si="351"/>
        <v>週三</v>
      </c>
      <c r="R6429" s="80">
        <v>44840</v>
      </c>
      <c r="AA6429" s="1"/>
    </row>
    <row r="6430" spans="2:27">
      <c r="B6430" s="84">
        <v>44830</v>
      </c>
      <c r="C6430" s="67">
        <v>44839</v>
      </c>
      <c r="D6430" s="126" t="s">
        <v>1854</v>
      </c>
      <c r="E6430" s="89" t="s">
        <v>51</v>
      </c>
      <c r="F6430" s="90" t="s">
        <v>2593</v>
      </c>
      <c r="G6430" s="92">
        <v>44834</v>
      </c>
      <c r="H6430" s="92">
        <v>44834</v>
      </c>
      <c r="I6430" s="127">
        <f t="shared" si="350"/>
        <v>0</v>
      </c>
      <c r="J6430" s="93" t="s">
        <v>2594</v>
      </c>
      <c r="K6430" s="93" t="s">
        <v>1501</v>
      </c>
      <c r="L6430" s="97"/>
      <c r="M6430" s="125" t="s">
        <v>498</v>
      </c>
      <c r="N6430" s="94" t="s">
        <v>245</v>
      </c>
      <c r="O6430" s="89" t="s">
        <v>1038</v>
      </c>
      <c r="P6430" s="92">
        <v>44839</v>
      </c>
      <c r="Q6430" s="75" t="str">
        <f t="shared" si="351"/>
        <v>週三</v>
      </c>
      <c r="R6430" s="128" t="s">
        <v>1854</v>
      </c>
      <c r="Z6430" s="79" t="s">
        <v>2595</v>
      </c>
      <c r="AA6430" s="1"/>
    </row>
    <row r="6431" spans="2:27">
      <c r="B6431" s="84">
        <v>44830</v>
      </c>
      <c r="C6431" s="124"/>
      <c r="D6431" s="68" t="s">
        <v>50</v>
      </c>
      <c r="E6431" s="70" t="s">
        <v>51</v>
      </c>
      <c r="F6431" s="70" t="s">
        <v>2596</v>
      </c>
      <c r="G6431" s="67">
        <v>44834</v>
      </c>
      <c r="H6431" s="67">
        <v>44834</v>
      </c>
      <c r="I6431" s="71">
        <f t="shared" si="350"/>
        <v>0</v>
      </c>
      <c r="J6431" s="72" t="s">
        <v>2597</v>
      </c>
      <c r="K6431" s="72" t="s">
        <v>1501</v>
      </c>
      <c r="L6431" s="73" t="s">
        <v>2068</v>
      </c>
      <c r="M6431" s="73" t="s">
        <v>2598</v>
      </c>
      <c r="N6431" s="68" t="s">
        <v>245</v>
      </c>
      <c r="O6431" s="70" t="s">
        <v>2599</v>
      </c>
      <c r="P6431" s="67">
        <v>44839</v>
      </c>
      <c r="Q6431" s="75" t="str">
        <f t="shared" si="351"/>
        <v>週三</v>
      </c>
      <c r="R6431" s="80">
        <v>44851</v>
      </c>
      <c r="U6431" s="70">
        <v>2</v>
      </c>
      <c r="Y6431" s="78">
        <v>44858</v>
      </c>
      <c r="Z6431" s="79" t="s">
        <v>2600</v>
      </c>
      <c r="AA6431" s="1"/>
    </row>
    <row r="6432" spans="2:27">
      <c r="B6432" s="66">
        <v>44816</v>
      </c>
      <c r="D6432" s="68" t="s">
        <v>50</v>
      </c>
      <c r="E6432" s="70" t="s">
        <v>82</v>
      </c>
      <c r="F6432" s="70" t="s">
        <v>2601</v>
      </c>
      <c r="G6432" s="67">
        <v>44824</v>
      </c>
      <c r="H6432" s="67">
        <v>44837</v>
      </c>
      <c r="I6432" s="71">
        <f t="shared" si="350"/>
        <v>13</v>
      </c>
      <c r="J6432" s="72" t="s">
        <v>84</v>
      </c>
      <c r="K6432" s="72" t="s">
        <v>85</v>
      </c>
      <c r="L6432" s="73">
        <v>3</v>
      </c>
      <c r="M6432" s="73" t="s">
        <v>86</v>
      </c>
      <c r="N6432" s="68" t="str">
        <f>VLOOKUP(K6432,[1]人員授權表!D$3:G$249,4,0)</f>
        <v>有機</v>
      </c>
      <c r="O6432" s="70" t="str">
        <f>IF(J6432=[1]人員授權表!$C$85,"Casper李羿勳",IF(J6432=[1]人員授權表!$C$188,"Iring陳俊明",IF(J6432=[1]人員授權表!$C$189,"Brian陳泓霖",VLOOKUP(K6432,[1]人員授權表!D$2:E$249,2,FALSE))))</f>
        <v>Lucy黃詩婷</v>
      </c>
      <c r="P6432" s="67">
        <f>H6432-2</f>
        <v>44835</v>
      </c>
      <c r="Q6432" s="75" t="str">
        <f t="shared" si="351"/>
        <v>週六</v>
      </c>
      <c r="R6432" s="80">
        <v>44834</v>
      </c>
      <c r="AA6432" s="1"/>
    </row>
    <row r="6433" spans="2:28">
      <c r="B6433" s="66">
        <v>44824</v>
      </c>
      <c r="D6433" s="68" t="s">
        <v>50</v>
      </c>
      <c r="E6433" s="70" t="s">
        <v>1418</v>
      </c>
      <c r="F6433" s="4" t="s">
        <v>2444</v>
      </c>
      <c r="G6433" s="67">
        <v>44823</v>
      </c>
      <c r="H6433" s="67">
        <v>44837</v>
      </c>
      <c r="I6433" s="71">
        <f t="shared" si="350"/>
        <v>14</v>
      </c>
      <c r="J6433" s="72" t="s">
        <v>133</v>
      </c>
      <c r="K6433" s="72" t="s">
        <v>134</v>
      </c>
      <c r="L6433" s="73">
        <v>1</v>
      </c>
      <c r="M6433" s="73" t="s">
        <v>108</v>
      </c>
      <c r="N6433" s="68" t="str">
        <f>VLOOKUP(K6433,[1]人員授權表!D$3:G$249,4,0)</f>
        <v>無機</v>
      </c>
      <c r="O6433" s="70" t="str">
        <f>IF(J6433=[1]人員授權表!$C$85,"Casper李羿勳",IF(J6433=[1]人員授權表!$C$188,"Iring陳俊明",IF(J6433=[1]人員授權表!$C$189,"Brian陳泓霖",VLOOKUP(K6433,[1]人員授權表!D$2:E$249,2,FALSE))))</f>
        <v>Brian陳泓霖</v>
      </c>
      <c r="P6433" s="67">
        <f>H6433-2</f>
        <v>44835</v>
      </c>
      <c r="Q6433" s="75" t="str">
        <f t="shared" si="351"/>
        <v>週六</v>
      </c>
      <c r="R6433" s="80">
        <v>44827</v>
      </c>
      <c r="AA6433" s="1"/>
    </row>
    <row r="6434" spans="2:28">
      <c r="B6434" s="66">
        <v>44824</v>
      </c>
      <c r="D6434" s="68" t="s">
        <v>50</v>
      </c>
      <c r="E6434" s="70" t="s">
        <v>1418</v>
      </c>
      <c r="F6434" s="4" t="s">
        <v>2445</v>
      </c>
      <c r="G6434" s="67">
        <v>44823</v>
      </c>
      <c r="H6434" s="67">
        <v>44837</v>
      </c>
      <c r="I6434" s="71">
        <f t="shared" si="350"/>
        <v>14</v>
      </c>
      <c r="J6434" s="72" t="s">
        <v>133</v>
      </c>
      <c r="K6434" s="72" t="s">
        <v>134</v>
      </c>
      <c r="L6434" s="73">
        <v>1</v>
      </c>
      <c r="M6434" s="73" t="s">
        <v>108</v>
      </c>
      <c r="N6434" s="68" t="str">
        <f>VLOOKUP(K6434,[1]人員授權表!D$3:G$249,4,0)</f>
        <v>無機</v>
      </c>
      <c r="O6434" s="70" t="str">
        <f>IF(J6434=[1]人員授權表!$C$85,"Casper李羿勳",IF(J6434=[1]人員授權表!$C$188,"Iring陳俊明",IF(J6434=[1]人員授權表!$C$189,"Brian陳泓霖",VLOOKUP(K6434,[1]人員授權表!D$2:E$249,2,FALSE))))</f>
        <v>Brian陳泓霖</v>
      </c>
      <c r="P6434" s="67">
        <f>H6434-2</f>
        <v>44835</v>
      </c>
      <c r="Q6434" s="75" t="str">
        <f t="shared" si="351"/>
        <v>週六</v>
      </c>
      <c r="R6434" s="80">
        <v>44827</v>
      </c>
      <c r="AA6434" s="1"/>
    </row>
    <row r="6435" spans="2:28">
      <c r="B6435" s="66">
        <v>44831</v>
      </c>
      <c r="D6435" s="68" t="s">
        <v>50</v>
      </c>
      <c r="E6435" s="70" t="s">
        <v>1418</v>
      </c>
      <c r="F6435" s="4" t="s">
        <v>2602</v>
      </c>
      <c r="G6435" s="67">
        <v>44830</v>
      </c>
      <c r="H6435" s="67">
        <v>44837</v>
      </c>
      <c r="I6435" s="71">
        <f t="shared" si="350"/>
        <v>7</v>
      </c>
      <c r="J6435" s="72" t="s">
        <v>102</v>
      </c>
      <c r="K6435" s="72" t="s">
        <v>103</v>
      </c>
      <c r="L6435" s="73">
        <v>1</v>
      </c>
      <c r="M6435" s="73" t="s">
        <v>108</v>
      </c>
      <c r="N6435" s="68" t="str">
        <f>VLOOKUP(K6435,[1]人員授權表!D$3:G$249,4,0)</f>
        <v>無機</v>
      </c>
      <c r="O6435" s="70" t="s">
        <v>99</v>
      </c>
      <c r="P6435" s="67">
        <f>H6435-1</f>
        <v>44836</v>
      </c>
      <c r="Q6435" s="75" t="str">
        <f t="shared" si="351"/>
        <v>週日</v>
      </c>
      <c r="R6435" s="80">
        <v>44834</v>
      </c>
      <c r="AA6435" s="1"/>
    </row>
    <row r="6436" spans="2:28">
      <c r="B6436" s="66">
        <v>44824</v>
      </c>
      <c r="D6436" s="68" t="s">
        <v>50</v>
      </c>
      <c r="E6436" s="70" t="s">
        <v>879</v>
      </c>
      <c r="F6436" s="4" t="s">
        <v>2603</v>
      </c>
      <c r="G6436" s="67">
        <v>44824</v>
      </c>
      <c r="H6436" s="67">
        <v>44837</v>
      </c>
      <c r="I6436" s="71">
        <f t="shared" si="350"/>
        <v>13</v>
      </c>
      <c r="J6436" s="72" t="s">
        <v>156</v>
      </c>
      <c r="K6436" s="72" t="s">
        <v>157</v>
      </c>
      <c r="L6436" s="73">
        <v>3</v>
      </c>
      <c r="M6436" s="73" t="s">
        <v>104</v>
      </c>
      <c r="N6436" s="68" t="str">
        <f>VLOOKUP(K6436,[1]人員授權表!D$3:G$249,4,0)</f>
        <v>無機</v>
      </c>
      <c r="O6436" s="70" t="str">
        <f>IF(J6436=[1]人員授權表!$C$85,"Casper李羿勳",IF(J6436=[1]人員授權表!$C$188,"Iring陳俊明",IF(J6436=[1]人員授權表!$C$189,"Brian陳泓霖",VLOOKUP(K6436,[1]人員授權表!D$2:E$249,2,FALSE))))</f>
        <v>George陳志昇</v>
      </c>
      <c r="P6436" s="67">
        <f t="shared" ref="P6436:P6499" si="353">H6436-2</f>
        <v>44835</v>
      </c>
      <c r="Q6436" s="75" t="str">
        <f t="shared" si="351"/>
        <v>週六</v>
      </c>
      <c r="R6436" s="80">
        <v>44832</v>
      </c>
      <c r="AA6436" s="102">
        <v>15</v>
      </c>
      <c r="AB6436" s="123" t="s">
        <v>2325</v>
      </c>
    </row>
    <row r="6437" spans="2:28">
      <c r="B6437" s="66">
        <v>44824</v>
      </c>
      <c r="D6437" s="68" t="s">
        <v>50</v>
      </c>
      <c r="E6437" s="70" t="s">
        <v>879</v>
      </c>
      <c r="F6437" s="4" t="s">
        <v>2603</v>
      </c>
      <c r="G6437" s="67">
        <v>44824</v>
      </c>
      <c r="H6437" s="67">
        <v>44837</v>
      </c>
      <c r="I6437" s="71">
        <f t="shared" si="350"/>
        <v>13</v>
      </c>
      <c r="J6437" s="72" t="s">
        <v>158</v>
      </c>
      <c r="K6437" s="72" t="s">
        <v>159</v>
      </c>
      <c r="L6437" s="73">
        <v>3</v>
      </c>
      <c r="M6437" s="73" t="s">
        <v>104</v>
      </c>
      <c r="N6437" s="68" t="str">
        <f>VLOOKUP(K6437,[1]人員授權表!D$3:G$249,4,0)</f>
        <v>無機</v>
      </c>
      <c r="O6437" s="70" t="str">
        <f>IF(J6437=[1]人員授權表!$C$85,"Casper李羿勳",IF(J6437=[1]人員授權表!$C$188,"Iring陳俊明",IF(J6437=[1]人員授權表!$C$189,"Brian陳泓霖",VLOOKUP(K6437,[1]人員授權表!D$2:E$249,2,FALSE))))</f>
        <v>George陳志昇</v>
      </c>
      <c r="P6437" s="67">
        <f t="shared" si="353"/>
        <v>44835</v>
      </c>
      <c r="Q6437" s="75" t="str">
        <f t="shared" si="351"/>
        <v>週六</v>
      </c>
      <c r="R6437" s="80">
        <v>44832</v>
      </c>
      <c r="AA6437" s="102">
        <v>15</v>
      </c>
      <c r="AB6437" s="123" t="s">
        <v>2325</v>
      </c>
    </row>
    <row r="6438" spans="2:28">
      <c r="B6438" s="66">
        <v>44824</v>
      </c>
      <c r="D6438" s="68" t="s">
        <v>50</v>
      </c>
      <c r="E6438" s="70" t="s">
        <v>879</v>
      </c>
      <c r="F6438" s="4" t="s">
        <v>2603</v>
      </c>
      <c r="G6438" s="67">
        <v>44824</v>
      </c>
      <c r="H6438" s="67">
        <v>44837</v>
      </c>
      <c r="I6438" s="71">
        <f t="shared" si="350"/>
        <v>13</v>
      </c>
      <c r="J6438" s="72" t="s">
        <v>160</v>
      </c>
      <c r="K6438" s="72" t="s">
        <v>161</v>
      </c>
      <c r="L6438" s="73">
        <v>3</v>
      </c>
      <c r="M6438" s="73" t="s">
        <v>104</v>
      </c>
      <c r="N6438" s="68" t="str">
        <f>VLOOKUP(K6438,[1]人員授權表!D$3:G$249,4,0)</f>
        <v>無機</v>
      </c>
      <c r="O6438" s="70" t="str">
        <f>IF(J6438=[1]人員授權表!$C$85,"Casper李羿勳",IF(J6438=[1]人員授權表!$C$188,"Iring陳俊明",IF(J6438=[1]人員授權表!$C$189,"Brian陳泓霖",VLOOKUP(K6438,[1]人員授權表!D$2:E$249,2,FALSE))))</f>
        <v>Dennis陳汶宏</v>
      </c>
      <c r="P6438" s="67">
        <f t="shared" si="353"/>
        <v>44835</v>
      </c>
      <c r="Q6438" s="75" t="str">
        <f t="shared" si="351"/>
        <v>週六</v>
      </c>
      <c r="R6438" s="80">
        <v>44830</v>
      </c>
      <c r="AA6438" s="102">
        <v>15</v>
      </c>
      <c r="AB6438" s="123" t="s">
        <v>2325</v>
      </c>
    </row>
    <row r="6439" spans="2:28">
      <c r="B6439" s="66">
        <v>44824</v>
      </c>
      <c r="D6439" s="68" t="s">
        <v>50</v>
      </c>
      <c r="E6439" s="70" t="s">
        <v>879</v>
      </c>
      <c r="F6439" s="4" t="s">
        <v>2603</v>
      </c>
      <c r="G6439" s="67">
        <v>44824</v>
      </c>
      <c r="H6439" s="67">
        <v>44837</v>
      </c>
      <c r="I6439" s="71">
        <f t="shared" si="350"/>
        <v>13</v>
      </c>
      <c r="J6439" s="72" t="s">
        <v>162</v>
      </c>
      <c r="K6439" s="72" t="s">
        <v>163</v>
      </c>
      <c r="L6439" s="73">
        <v>3</v>
      </c>
      <c r="M6439" s="73" t="s">
        <v>104</v>
      </c>
      <c r="N6439" s="68" t="str">
        <f>VLOOKUP(K6439,[1]人員授權表!D$3:G$249,4,0)</f>
        <v>無機</v>
      </c>
      <c r="O6439" s="70" t="str">
        <f>IF(J6439=[1]人員授權表!$C$85,"Casper李羿勳",IF(J6439=[1]人員授權表!$C$188,"Iring陳俊明",IF(J6439=[1]人員授權表!$C$189,"Brian陳泓霖",VLOOKUP(K6439,[1]人員授權表!D$2:E$249,2,FALSE))))</f>
        <v>Dennis陳汶宏</v>
      </c>
      <c r="P6439" s="67">
        <f t="shared" si="353"/>
        <v>44835</v>
      </c>
      <c r="Q6439" s="75" t="str">
        <f t="shared" si="351"/>
        <v>週六</v>
      </c>
      <c r="R6439" s="80">
        <v>44832</v>
      </c>
      <c r="AA6439" s="102">
        <v>15</v>
      </c>
      <c r="AB6439" s="123" t="s">
        <v>2325</v>
      </c>
    </row>
    <row r="6440" spans="2:28">
      <c r="B6440" s="66">
        <v>44824</v>
      </c>
      <c r="D6440" s="68" t="s">
        <v>50</v>
      </c>
      <c r="E6440" s="70" t="s">
        <v>879</v>
      </c>
      <c r="F6440" s="4" t="s">
        <v>2604</v>
      </c>
      <c r="G6440" s="67">
        <v>44824</v>
      </c>
      <c r="H6440" s="67">
        <v>44837</v>
      </c>
      <c r="I6440" s="71">
        <f t="shared" si="350"/>
        <v>13</v>
      </c>
      <c r="J6440" s="72" t="s">
        <v>164</v>
      </c>
      <c r="K6440" s="72" t="s">
        <v>146</v>
      </c>
      <c r="L6440" s="73">
        <v>3</v>
      </c>
      <c r="M6440" s="73" t="s">
        <v>104</v>
      </c>
      <c r="N6440" s="68" t="str">
        <f>VLOOKUP(K6440,[1]人員授權表!D$3:G$249,4,0)</f>
        <v>無機</v>
      </c>
      <c r="O6440" s="70" t="str">
        <f>IF(J6440=[1]人員授權表!$C$85,"Casper李羿勳",IF(J6440=[1]人員授權表!$C$188,"Iring陳俊明",IF(J6440=[1]人員授權表!$C$189,"Brian陳泓霖",VLOOKUP(K6440,[1]人員授權表!D$2:E$249,2,FALSE))))</f>
        <v>Jack劉念忻</v>
      </c>
      <c r="P6440" s="67">
        <f t="shared" si="353"/>
        <v>44835</v>
      </c>
      <c r="Q6440" s="75" t="str">
        <f t="shared" si="351"/>
        <v>週六</v>
      </c>
      <c r="R6440" s="80">
        <v>44835</v>
      </c>
      <c r="AA6440" s="102">
        <v>15</v>
      </c>
      <c r="AB6440" s="123" t="s">
        <v>2325</v>
      </c>
    </row>
    <row r="6441" spans="2:28">
      <c r="B6441" s="66">
        <v>44824</v>
      </c>
      <c r="D6441" s="68" t="s">
        <v>50</v>
      </c>
      <c r="E6441" s="70" t="s">
        <v>879</v>
      </c>
      <c r="F6441" s="4" t="s">
        <v>2603</v>
      </c>
      <c r="G6441" s="67">
        <v>44824</v>
      </c>
      <c r="H6441" s="67">
        <v>44837</v>
      </c>
      <c r="I6441" s="71">
        <f t="shared" si="350"/>
        <v>13</v>
      </c>
      <c r="J6441" s="72" t="s">
        <v>165</v>
      </c>
      <c r="K6441" s="72" t="s">
        <v>166</v>
      </c>
      <c r="L6441" s="73">
        <v>3</v>
      </c>
      <c r="M6441" s="73" t="s">
        <v>104</v>
      </c>
      <c r="N6441" s="68" t="str">
        <f>VLOOKUP(K6441,[1]人員授權表!D$3:G$249,4,0)</f>
        <v>無機</v>
      </c>
      <c r="O6441" s="70" t="str">
        <f>IF(J6441=[1]人員授權表!$C$85,"Casper李羿勳",IF(J6441=[1]人員授權表!$C$188,"Iring陳俊明",IF(J6441=[1]人員授權表!$C$189,"Brian陳泓霖",VLOOKUP(K6441,[1]人員授權表!D$2:E$249,2,FALSE))))</f>
        <v>George陳志昇</v>
      </c>
      <c r="P6441" s="67">
        <f t="shared" si="353"/>
        <v>44835</v>
      </c>
      <c r="Q6441" s="75" t="str">
        <f t="shared" si="351"/>
        <v>週六</v>
      </c>
      <c r="R6441" s="80">
        <v>44832</v>
      </c>
      <c r="AA6441" s="102">
        <v>15</v>
      </c>
      <c r="AB6441" s="123" t="s">
        <v>2325</v>
      </c>
    </row>
    <row r="6442" spans="2:28">
      <c r="B6442" s="66">
        <v>44824</v>
      </c>
      <c r="D6442" s="68" t="s">
        <v>50</v>
      </c>
      <c r="E6442" s="70" t="s">
        <v>879</v>
      </c>
      <c r="F6442" s="4" t="s">
        <v>2603</v>
      </c>
      <c r="G6442" s="67">
        <v>44824</v>
      </c>
      <c r="H6442" s="67">
        <v>44837</v>
      </c>
      <c r="I6442" s="71">
        <f t="shared" si="350"/>
        <v>13</v>
      </c>
      <c r="J6442" s="72" t="s">
        <v>167</v>
      </c>
      <c r="K6442" s="72" t="s">
        <v>168</v>
      </c>
      <c r="L6442" s="73">
        <v>3</v>
      </c>
      <c r="M6442" s="73" t="s">
        <v>104</v>
      </c>
      <c r="N6442" s="68" t="str">
        <f>VLOOKUP(K6442,[1]人員授權表!D$3:G$249,4,0)</f>
        <v>有機</v>
      </c>
      <c r="O6442" s="70" t="str">
        <f>IF(J6442=[1]人員授權表!$C$85,"Casper李羿勳",IF(J6442=[1]人員授權表!$C$188,"Iring陳俊明",IF(J6442=[1]人員授權表!$C$189,"Brian陳泓霖",VLOOKUP(K6442,[1]人員授權表!D$2:E$249,2,FALSE))))</f>
        <v>Una林庭瑄</v>
      </c>
      <c r="P6442" s="67">
        <f t="shared" si="353"/>
        <v>44835</v>
      </c>
      <c r="Q6442" s="75" t="str">
        <f t="shared" si="351"/>
        <v>週六</v>
      </c>
      <c r="R6442" s="80">
        <v>44831</v>
      </c>
      <c r="AA6442" s="102">
        <v>15</v>
      </c>
      <c r="AB6442" s="123" t="s">
        <v>2325</v>
      </c>
    </row>
    <row r="6443" spans="2:28">
      <c r="B6443" s="66">
        <v>44824</v>
      </c>
      <c r="D6443" s="68" t="s">
        <v>50</v>
      </c>
      <c r="E6443" s="70" t="s">
        <v>879</v>
      </c>
      <c r="F6443" s="4" t="s">
        <v>2603</v>
      </c>
      <c r="G6443" s="67">
        <v>44824</v>
      </c>
      <c r="H6443" s="67">
        <v>44837</v>
      </c>
      <c r="I6443" s="71">
        <f t="shared" si="350"/>
        <v>13</v>
      </c>
      <c r="J6443" s="72" t="s">
        <v>169</v>
      </c>
      <c r="K6443" s="72" t="s">
        <v>170</v>
      </c>
      <c r="L6443" s="73">
        <v>3</v>
      </c>
      <c r="M6443" s="73" t="s">
        <v>104</v>
      </c>
      <c r="N6443" s="68" t="str">
        <f>VLOOKUP(K6443,[1]人員授權表!D$3:G$249,4,0)</f>
        <v>有機</v>
      </c>
      <c r="O6443" s="70" t="str">
        <f>IF(J6443=[1]人員授權表!$C$85,"Casper李羿勳",IF(J6443=[1]人員授權表!$C$188,"Iring陳俊明",IF(J6443=[1]人員授權表!$C$189,"Brian陳泓霖",VLOOKUP(K6443,[1]人員授權表!D$2:E$249,2,FALSE))))</f>
        <v>Elle黃雅琪&amp;
Marco陳鴻鈞</v>
      </c>
      <c r="P6443" s="67">
        <f t="shared" si="353"/>
        <v>44835</v>
      </c>
      <c r="Q6443" s="75" t="str">
        <f t="shared" si="351"/>
        <v>週六</v>
      </c>
      <c r="R6443" s="80">
        <v>44838</v>
      </c>
      <c r="S6443" s="85">
        <v>44838</v>
      </c>
      <c r="V6443" s="70">
        <v>1</v>
      </c>
      <c r="Z6443" s="79" t="s">
        <v>2605</v>
      </c>
      <c r="AA6443" s="102">
        <v>15</v>
      </c>
      <c r="AB6443" s="123" t="s">
        <v>2325</v>
      </c>
    </row>
    <row r="6444" spans="2:28">
      <c r="B6444" s="108">
        <v>44824</v>
      </c>
      <c r="D6444" s="68" t="s">
        <v>50</v>
      </c>
      <c r="E6444" s="70" t="s">
        <v>879</v>
      </c>
      <c r="F6444" s="4" t="s">
        <v>2480</v>
      </c>
      <c r="G6444" s="67">
        <v>44824</v>
      </c>
      <c r="H6444" s="67">
        <v>44837</v>
      </c>
      <c r="I6444" s="71">
        <f t="shared" si="350"/>
        <v>13</v>
      </c>
      <c r="J6444" s="72" t="s">
        <v>2606</v>
      </c>
      <c r="K6444" s="72" t="s">
        <v>138</v>
      </c>
      <c r="L6444" s="73">
        <v>1</v>
      </c>
      <c r="M6444" s="73" t="s">
        <v>91</v>
      </c>
      <c r="N6444" s="68" t="str">
        <f>VLOOKUP(K6444,[1]人員授權表!D$3:G$249,4,0)</f>
        <v>無機</v>
      </c>
      <c r="O6444" s="70" t="str">
        <f>IF(J6444=[1]人員授權表!$C$85,"Casper李羿勳",IF(J6444=[1]人員授權表!$C$188,"Iring陳俊明",IF(J6444=[1]人員授權表!$C$189,"Brian陳泓霖",VLOOKUP(K6444,[1]人員授權表!D$2:E$249,2,FALSE))))</f>
        <v>Jack劉念忻</v>
      </c>
      <c r="P6444" s="67">
        <f t="shared" si="353"/>
        <v>44835</v>
      </c>
      <c r="Q6444" s="75" t="str">
        <f t="shared" si="351"/>
        <v>週六</v>
      </c>
      <c r="R6444" s="80">
        <v>44834</v>
      </c>
      <c r="Z6444" s="79" t="s">
        <v>2607</v>
      </c>
      <c r="AA6444" s="102">
        <v>15</v>
      </c>
      <c r="AB6444" s="123" t="s">
        <v>2325</v>
      </c>
    </row>
    <row r="6445" spans="2:28">
      <c r="B6445" s="108">
        <v>44824</v>
      </c>
      <c r="D6445" s="68" t="s">
        <v>50</v>
      </c>
      <c r="E6445" s="70" t="s">
        <v>879</v>
      </c>
      <c r="F6445" s="4" t="s">
        <v>2608</v>
      </c>
      <c r="G6445" s="67">
        <v>44824</v>
      </c>
      <c r="H6445" s="67">
        <v>44837</v>
      </c>
      <c r="I6445" s="71">
        <f t="shared" si="350"/>
        <v>13</v>
      </c>
      <c r="J6445" s="72" t="s">
        <v>137</v>
      </c>
      <c r="K6445" s="72" t="s">
        <v>138</v>
      </c>
      <c r="L6445" s="73">
        <v>2</v>
      </c>
      <c r="M6445" s="73" t="s">
        <v>91</v>
      </c>
      <c r="N6445" s="68" t="str">
        <f>VLOOKUP(K6445,[1]人員授權表!D$3:G$249,4,0)</f>
        <v>無機</v>
      </c>
      <c r="O6445" s="70" t="str">
        <f>IF(J6445=[1]人員授權表!$C$85,"Casper李羿勳",IF(J6445=[1]人員授權表!$C$188,"Iring陳俊明",IF(J6445=[1]人員授權表!$C$189,"Brian陳泓霖",VLOOKUP(K6445,[1]人員授權表!D$2:E$249,2,FALSE))))</f>
        <v>Jack劉念忻</v>
      </c>
      <c r="P6445" s="67">
        <f t="shared" si="353"/>
        <v>44835</v>
      </c>
      <c r="Q6445" s="75" t="str">
        <f t="shared" si="351"/>
        <v>週六</v>
      </c>
      <c r="R6445" s="80">
        <v>44834</v>
      </c>
      <c r="AA6445" s="102">
        <v>15</v>
      </c>
      <c r="AB6445" s="123" t="s">
        <v>2325</v>
      </c>
    </row>
    <row r="6446" spans="2:28">
      <c r="B6446" s="66">
        <v>44806</v>
      </c>
      <c r="D6446" s="68" t="s">
        <v>50</v>
      </c>
      <c r="E6446" s="70" t="s">
        <v>82</v>
      </c>
      <c r="F6446" s="70" t="s">
        <v>2609</v>
      </c>
      <c r="G6446" s="67">
        <v>44823</v>
      </c>
      <c r="H6446" s="67">
        <v>44837</v>
      </c>
      <c r="I6446" s="71">
        <f t="shared" si="350"/>
        <v>14</v>
      </c>
      <c r="J6446" s="72" t="s">
        <v>919</v>
      </c>
      <c r="K6446" s="72" t="s">
        <v>187</v>
      </c>
      <c r="L6446" s="73">
        <v>4</v>
      </c>
      <c r="M6446" s="73" t="s">
        <v>104</v>
      </c>
      <c r="N6446" s="68" t="str">
        <f>VLOOKUP(K6446,[1]人員授權表!D$3:G$249,4,0)</f>
        <v>無機</v>
      </c>
      <c r="O6446" s="70" t="str">
        <f>IF(J6446=[1]人員授權表!$C$85,"Casper李羿勳",IF(J6446=[1]人員授權表!$C$188,"Iring陳俊明",IF(J6446=[1]人員授權表!$C$189,"Brian陳泓霖",VLOOKUP(K6446,[1]人員授權表!D$2:E$249,2,FALSE))))</f>
        <v>Ruby黃家蓁</v>
      </c>
      <c r="P6446" s="67">
        <f t="shared" si="353"/>
        <v>44835</v>
      </c>
      <c r="Q6446" s="75" t="str">
        <f t="shared" si="351"/>
        <v>週六</v>
      </c>
      <c r="R6446" s="80">
        <v>44834</v>
      </c>
      <c r="AA6446" s="1"/>
    </row>
    <row r="6447" spans="2:28">
      <c r="B6447" s="66">
        <v>44806</v>
      </c>
      <c r="D6447" s="68" t="s">
        <v>50</v>
      </c>
      <c r="E6447" s="70" t="s">
        <v>82</v>
      </c>
      <c r="F6447" s="70" t="s">
        <v>2609</v>
      </c>
      <c r="G6447" s="67">
        <v>44823</v>
      </c>
      <c r="H6447" s="67">
        <v>44837</v>
      </c>
      <c r="I6447" s="71">
        <f t="shared" si="350"/>
        <v>14</v>
      </c>
      <c r="J6447" s="72" t="s">
        <v>195</v>
      </c>
      <c r="K6447" s="72" t="s">
        <v>196</v>
      </c>
      <c r="L6447" s="73">
        <v>4</v>
      </c>
      <c r="M6447" s="73" t="s">
        <v>104</v>
      </c>
      <c r="N6447" s="68" t="str">
        <f>VLOOKUP(K6447,[1]人員授權表!D$3:G$249,4,0)</f>
        <v>無機</v>
      </c>
      <c r="O6447" s="70" t="str">
        <f>IF(J6447=[1]人員授權表!$C$85,"Casper李羿勳",IF(J6447=[1]人員授權表!$C$188,"Iring陳俊明",IF(J6447=[1]人員授權表!$C$189,"Brian陳泓霖",VLOOKUP(K6447,[1]人員授權表!D$2:E$249,2,FALSE))))</f>
        <v>Debby胡萱黛</v>
      </c>
      <c r="P6447" s="67">
        <f t="shared" si="353"/>
        <v>44835</v>
      </c>
      <c r="Q6447" s="75" t="str">
        <f t="shared" si="351"/>
        <v>週六</v>
      </c>
      <c r="R6447" s="80">
        <v>44831</v>
      </c>
      <c r="AA6447" s="1"/>
    </row>
    <row r="6448" spans="2:28">
      <c r="B6448" s="66">
        <v>44806</v>
      </c>
      <c r="D6448" s="68" t="s">
        <v>50</v>
      </c>
      <c r="E6448" s="70" t="s">
        <v>82</v>
      </c>
      <c r="F6448" s="70" t="s">
        <v>2609</v>
      </c>
      <c r="G6448" s="67">
        <v>44823</v>
      </c>
      <c r="H6448" s="67">
        <v>44837</v>
      </c>
      <c r="I6448" s="71">
        <f t="shared" si="350"/>
        <v>14</v>
      </c>
      <c r="J6448" s="72" t="s">
        <v>198</v>
      </c>
      <c r="K6448" s="72" t="s">
        <v>199</v>
      </c>
      <c r="L6448" s="73">
        <v>4</v>
      </c>
      <c r="M6448" s="73" t="s">
        <v>104</v>
      </c>
      <c r="N6448" s="68" t="str">
        <f>VLOOKUP(K6448,[1]人員授權表!D$3:G$249,4,0)</f>
        <v>無機</v>
      </c>
      <c r="O6448" s="70" t="str">
        <f>IF(J6448=[1]人員授權表!$C$85,"Casper李羿勳",IF(J6448=[1]人員授權表!$C$188,"Iring陳俊明",IF(J6448=[1]人員授權表!$C$189,"Brian陳泓霖",VLOOKUP(K6448,[1]人員授權表!D$2:E$249,2,FALSE))))</f>
        <v>Vicky游崴涵</v>
      </c>
      <c r="P6448" s="67">
        <f t="shared" si="353"/>
        <v>44835</v>
      </c>
      <c r="Q6448" s="75" t="str">
        <f t="shared" si="351"/>
        <v>週六</v>
      </c>
      <c r="R6448" s="80">
        <v>44825</v>
      </c>
      <c r="AA6448" s="1"/>
    </row>
    <row r="6449" spans="2:28">
      <c r="B6449" s="66">
        <v>44806</v>
      </c>
      <c r="D6449" s="68" t="s">
        <v>50</v>
      </c>
      <c r="E6449" s="70" t="s">
        <v>82</v>
      </c>
      <c r="F6449" s="70" t="s">
        <v>2609</v>
      </c>
      <c r="G6449" s="67">
        <v>44823</v>
      </c>
      <c r="H6449" s="67">
        <v>44837</v>
      </c>
      <c r="I6449" s="71">
        <f t="shared" si="350"/>
        <v>14</v>
      </c>
      <c r="J6449" s="72" t="s">
        <v>204</v>
      </c>
      <c r="K6449" s="72" t="s">
        <v>205</v>
      </c>
      <c r="L6449" s="73">
        <v>4</v>
      </c>
      <c r="M6449" s="73" t="s">
        <v>104</v>
      </c>
      <c r="N6449" s="68" t="str">
        <f>VLOOKUP(K6449,[1]人員授權表!D$3:G$249,4,0)</f>
        <v>無機</v>
      </c>
      <c r="O6449" s="70" t="str">
        <f>IF(J6449=[1]人員授權表!$C$85,"Casper李羿勳",IF(J6449=[1]人員授權表!$C$188,"Iring陳俊明",IF(J6449=[1]人員授權表!$C$189,"Brian陳泓霖",VLOOKUP(K6449,[1]人員授權表!D$2:E$249,2,FALSE))))</f>
        <v>Iring陳俊明</v>
      </c>
      <c r="P6449" s="67">
        <f t="shared" si="353"/>
        <v>44835</v>
      </c>
      <c r="Q6449" s="75" t="str">
        <f t="shared" si="351"/>
        <v>週六</v>
      </c>
      <c r="R6449" s="80">
        <v>44832</v>
      </c>
      <c r="AA6449" s="1"/>
    </row>
    <row r="6450" spans="2:28">
      <c r="B6450" s="66">
        <v>44806</v>
      </c>
      <c r="D6450" s="68" t="s">
        <v>50</v>
      </c>
      <c r="E6450" s="70" t="s">
        <v>82</v>
      </c>
      <c r="F6450" s="70" t="s">
        <v>2609</v>
      </c>
      <c r="G6450" s="67">
        <v>44823</v>
      </c>
      <c r="H6450" s="67">
        <v>44837</v>
      </c>
      <c r="I6450" s="71">
        <f t="shared" si="350"/>
        <v>14</v>
      </c>
      <c r="J6450" s="72" t="s">
        <v>141</v>
      </c>
      <c r="K6450" s="72" t="s">
        <v>142</v>
      </c>
      <c r="L6450" s="73">
        <v>4</v>
      </c>
      <c r="M6450" s="73" t="s">
        <v>104</v>
      </c>
      <c r="N6450" s="68" t="str">
        <f>VLOOKUP(K6450,[1]人員授權表!D$3:G$249,4,0)</f>
        <v>無機</v>
      </c>
      <c r="O6450" s="70" t="str">
        <f>IF(J6450=[1]人員授權表!$C$85,"Casper李羿勳",IF(J6450=[1]人員授權表!$C$188,"Iring陳俊明",IF(J6450=[1]人員授權表!$C$189,"Brian陳泓霖",VLOOKUP(K6450,[1]人員授權表!D$2:E$249,2,FALSE))))</f>
        <v>Dennis陳汶宏</v>
      </c>
      <c r="P6450" s="67">
        <f t="shared" si="353"/>
        <v>44835</v>
      </c>
      <c r="Q6450" s="75" t="str">
        <f t="shared" si="351"/>
        <v>週六</v>
      </c>
      <c r="R6450" s="80">
        <v>44831</v>
      </c>
      <c r="AA6450" s="1"/>
    </row>
    <row r="6451" spans="2:28">
      <c r="B6451" s="66">
        <v>44806</v>
      </c>
      <c r="D6451" s="68" t="s">
        <v>50</v>
      </c>
      <c r="E6451" s="70" t="s">
        <v>82</v>
      </c>
      <c r="F6451" s="70" t="s">
        <v>2609</v>
      </c>
      <c r="G6451" s="67">
        <v>44823</v>
      </c>
      <c r="H6451" s="67">
        <v>44837</v>
      </c>
      <c r="I6451" s="71">
        <f t="shared" si="350"/>
        <v>14</v>
      </c>
      <c r="J6451" s="72" t="s">
        <v>151</v>
      </c>
      <c r="K6451" s="72" t="s">
        <v>1651</v>
      </c>
      <c r="L6451" s="73">
        <v>4</v>
      </c>
      <c r="M6451" s="73" t="s">
        <v>104</v>
      </c>
      <c r="N6451" s="68" t="str">
        <f>VLOOKUP(K6451,[1]人員授權表!D$3:G$249,4,0)</f>
        <v>無機</v>
      </c>
      <c r="O6451" s="70" t="str">
        <f>IF(J6451=[1]人員授權表!$C$85,"Casper李羿勳",IF(J6451=[1]人員授權表!$C$188,"Iring陳俊明",IF(J6451=[1]人員授權表!$C$189,"Brian陳泓霖",VLOOKUP(K6451,[1]人員授權表!D$2:E$249,2,FALSE))))</f>
        <v>Vicky游崴涵</v>
      </c>
      <c r="P6451" s="67">
        <f t="shared" si="353"/>
        <v>44835</v>
      </c>
      <c r="Q6451" s="75" t="str">
        <f t="shared" si="351"/>
        <v>週六</v>
      </c>
      <c r="R6451" s="80">
        <v>44827</v>
      </c>
      <c r="AA6451" s="1"/>
    </row>
    <row r="6452" spans="2:28">
      <c r="B6452" s="66">
        <v>44806</v>
      </c>
      <c r="D6452" s="68" t="s">
        <v>50</v>
      </c>
      <c r="E6452" s="70" t="s">
        <v>82</v>
      </c>
      <c r="F6452" s="70" t="s">
        <v>2609</v>
      </c>
      <c r="G6452" s="67">
        <v>44823</v>
      </c>
      <c r="H6452" s="67">
        <v>44837</v>
      </c>
      <c r="I6452" s="71">
        <f t="shared" si="350"/>
        <v>14</v>
      </c>
      <c r="J6452" s="72" t="s">
        <v>175</v>
      </c>
      <c r="K6452" s="72" t="s">
        <v>176</v>
      </c>
      <c r="L6452" s="73">
        <v>4</v>
      </c>
      <c r="M6452" s="73" t="s">
        <v>104</v>
      </c>
      <c r="N6452" s="68" t="str">
        <f>VLOOKUP(K6452,[1]人員授權表!D$3:G$249,4,0)</f>
        <v>無機</v>
      </c>
      <c r="O6452" s="70" t="s">
        <v>177</v>
      </c>
      <c r="P6452" s="67">
        <f t="shared" si="353"/>
        <v>44835</v>
      </c>
      <c r="Q6452" s="75" t="str">
        <f t="shared" si="351"/>
        <v>週六</v>
      </c>
      <c r="R6452" s="80">
        <v>44833</v>
      </c>
      <c r="AA6452" s="1"/>
    </row>
    <row r="6453" spans="2:28">
      <c r="B6453" s="66">
        <v>44806</v>
      </c>
      <c r="D6453" s="68" t="s">
        <v>50</v>
      </c>
      <c r="E6453" s="70" t="s">
        <v>82</v>
      </c>
      <c r="F6453" s="70" t="s">
        <v>2609</v>
      </c>
      <c r="G6453" s="67">
        <v>44823</v>
      </c>
      <c r="H6453" s="67">
        <v>44837</v>
      </c>
      <c r="I6453" s="71">
        <f t="shared" si="350"/>
        <v>14</v>
      </c>
      <c r="J6453" s="72" t="s">
        <v>1947</v>
      </c>
      <c r="K6453" s="72" t="s">
        <v>1782</v>
      </c>
      <c r="L6453" s="73">
        <v>4</v>
      </c>
      <c r="M6453" s="73" t="s">
        <v>104</v>
      </c>
      <c r="N6453" s="68" t="str">
        <f>VLOOKUP(K6453,[1]人員授權表!D$3:G$249,4,0)</f>
        <v>有機</v>
      </c>
      <c r="O6453" s="70" t="str">
        <f>IF(J6453=[1]人員授權表!$C$85,"Casper李羿勳",IF(J6453=[1]人員授權表!$C$188,"Iring陳俊明",IF(J6453=[1]人員授權表!$C$189,"Brian陳泓霖",VLOOKUP(K6453,[1]人員授權表!D$2:E$249,2,FALSE))))</f>
        <v>Casper李羿勳</v>
      </c>
      <c r="P6453" s="67">
        <f t="shared" si="353"/>
        <v>44835</v>
      </c>
      <c r="Q6453" s="75" t="str">
        <f t="shared" si="351"/>
        <v>週六</v>
      </c>
      <c r="R6453" s="80">
        <v>44833</v>
      </c>
      <c r="AA6453" s="1"/>
    </row>
    <row r="6454" spans="2:28">
      <c r="B6454" s="66">
        <v>44824</v>
      </c>
      <c r="D6454" s="68" t="s">
        <v>50</v>
      </c>
      <c r="E6454" s="70" t="s">
        <v>879</v>
      </c>
      <c r="F6454" s="4" t="s">
        <v>2610</v>
      </c>
      <c r="G6454" s="67">
        <v>44823</v>
      </c>
      <c r="H6454" s="67">
        <v>44837</v>
      </c>
      <c r="I6454" s="71">
        <f t="shared" si="350"/>
        <v>14</v>
      </c>
      <c r="J6454" s="72" t="s">
        <v>919</v>
      </c>
      <c r="K6454" s="72" t="s">
        <v>187</v>
      </c>
      <c r="L6454" s="73">
        <v>1</v>
      </c>
      <c r="M6454" s="73" t="s">
        <v>104</v>
      </c>
      <c r="N6454" s="68" t="str">
        <f>VLOOKUP(K6454,[1]人員授權表!D$3:G$249,4,0)</f>
        <v>無機</v>
      </c>
      <c r="O6454" s="70" t="str">
        <f>IF(J6454=[1]人員授權表!$C$85,"Casper李羿勳",IF(J6454=[1]人員授權表!$C$188,"Iring陳俊明",IF(J6454=[1]人員授權表!$C$189,"Brian陳泓霖",VLOOKUP(K6454,[1]人員授權表!D$2:E$249,2,FALSE))))</f>
        <v>Ruby黃家蓁</v>
      </c>
      <c r="P6454" s="67">
        <f t="shared" si="353"/>
        <v>44835</v>
      </c>
      <c r="Q6454" s="75" t="str">
        <f t="shared" si="351"/>
        <v>週六</v>
      </c>
      <c r="R6454" s="80">
        <v>44834</v>
      </c>
      <c r="AA6454" s="102">
        <v>15</v>
      </c>
      <c r="AB6454" s="123" t="s">
        <v>2325</v>
      </c>
    </row>
    <row r="6455" spans="2:28">
      <c r="B6455" s="66">
        <v>44824</v>
      </c>
      <c r="D6455" s="68" t="s">
        <v>50</v>
      </c>
      <c r="E6455" s="70" t="s">
        <v>879</v>
      </c>
      <c r="F6455" s="4" t="s">
        <v>2610</v>
      </c>
      <c r="G6455" s="67">
        <v>44823</v>
      </c>
      <c r="H6455" s="67">
        <v>44837</v>
      </c>
      <c r="I6455" s="71">
        <f t="shared" si="350"/>
        <v>14</v>
      </c>
      <c r="J6455" s="72" t="s">
        <v>195</v>
      </c>
      <c r="K6455" s="72" t="s">
        <v>196</v>
      </c>
      <c r="L6455" s="73">
        <v>1</v>
      </c>
      <c r="M6455" s="73" t="s">
        <v>104</v>
      </c>
      <c r="N6455" s="68" t="str">
        <f>VLOOKUP(K6455,[1]人員授權表!D$3:G$249,4,0)</f>
        <v>無機</v>
      </c>
      <c r="O6455" s="70" t="str">
        <f>IF(J6455=[1]人員授權表!$C$85,"Casper李羿勳",IF(J6455=[1]人員授權表!$C$188,"Iring陳俊明",IF(J6455=[1]人員授權表!$C$189,"Brian陳泓霖",VLOOKUP(K6455,[1]人員授權表!D$2:E$249,2,FALSE))))</f>
        <v>Debby胡萱黛</v>
      </c>
      <c r="P6455" s="67">
        <f t="shared" si="353"/>
        <v>44835</v>
      </c>
      <c r="Q6455" s="75" t="str">
        <f t="shared" si="351"/>
        <v>週六</v>
      </c>
      <c r="R6455" s="80">
        <v>44831</v>
      </c>
      <c r="AA6455" s="102">
        <v>15</v>
      </c>
      <c r="AB6455" s="123" t="s">
        <v>2325</v>
      </c>
    </row>
    <row r="6456" spans="2:28">
      <c r="B6456" s="66">
        <v>44824</v>
      </c>
      <c r="D6456" s="68" t="s">
        <v>50</v>
      </c>
      <c r="E6456" s="70" t="s">
        <v>879</v>
      </c>
      <c r="F6456" s="4" t="s">
        <v>2610</v>
      </c>
      <c r="G6456" s="67">
        <v>44823</v>
      </c>
      <c r="H6456" s="67">
        <v>44837</v>
      </c>
      <c r="I6456" s="71">
        <f t="shared" si="350"/>
        <v>14</v>
      </c>
      <c r="J6456" s="72" t="s">
        <v>204</v>
      </c>
      <c r="K6456" s="72" t="s">
        <v>205</v>
      </c>
      <c r="L6456" s="73">
        <v>1</v>
      </c>
      <c r="M6456" s="73" t="s">
        <v>104</v>
      </c>
      <c r="N6456" s="68" t="str">
        <f>VLOOKUP(K6456,[1]人員授權表!D$3:G$249,4,0)</f>
        <v>無機</v>
      </c>
      <c r="O6456" s="70" t="str">
        <f>IF(J6456=[1]人員授權表!$C$85,"Casper李羿勳",IF(J6456=[1]人員授權表!$C$188,"Iring陳俊明",IF(J6456=[1]人員授權表!$C$189,"Brian陳泓霖",VLOOKUP(K6456,[1]人員授權表!D$2:E$249,2,FALSE))))</f>
        <v>Iring陳俊明</v>
      </c>
      <c r="P6456" s="67">
        <f t="shared" si="353"/>
        <v>44835</v>
      </c>
      <c r="Q6456" s="75" t="str">
        <f t="shared" si="351"/>
        <v>週六</v>
      </c>
      <c r="R6456" s="80">
        <v>44832</v>
      </c>
      <c r="AA6456" s="102">
        <v>15</v>
      </c>
      <c r="AB6456" s="123" t="s">
        <v>2325</v>
      </c>
    </row>
    <row r="6457" spans="2:28">
      <c r="B6457" s="66">
        <v>44824</v>
      </c>
      <c r="D6457" s="68" t="s">
        <v>50</v>
      </c>
      <c r="E6457" s="70" t="s">
        <v>879</v>
      </c>
      <c r="F6457" s="4" t="s">
        <v>2610</v>
      </c>
      <c r="G6457" s="67">
        <v>44823</v>
      </c>
      <c r="H6457" s="67">
        <v>44837</v>
      </c>
      <c r="I6457" s="71">
        <f t="shared" si="350"/>
        <v>14</v>
      </c>
      <c r="J6457" s="72" t="s">
        <v>141</v>
      </c>
      <c r="K6457" s="72" t="s">
        <v>142</v>
      </c>
      <c r="L6457" s="73">
        <v>1</v>
      </c>
      <c r="M6457" s="73" t="s">
        <v>104</v>
      </c>
      <c r="N6457" s="68" t="str">
        <f>VLOOKUP(K6457,[1]人員授權表!D$3:G$249,4,0)</f>
        <v>無機</v>
      </c>
      <c r="O6457" s="70" t="str">
        <f>IF(J6457=[1]人員授權表!$C$85,"Casper李羿勳",IF(J6457=[1]人員授權表!$C$188,"Iring陳俊明",IF(J6457=[1]人員授權表!$C$189,"Brian陳泓霖",VLOOKUP(K6457,[1]人員授權表!D$2:E$249,2,FALSE))))</f>
        <v>Dennis陳汶宏</v>
      </c>
      <c r="P6457" s="67">
        <f t="shared" si="353"/>
        <v>44835</v>
      </c>
      <c r="Q6457" s="75" t="str">
        <f t="shared" si="351"/>
        <v>週六</v>
      </c>
      <c r="R6457" s="80">
        <v>44831</v>
      </c>
      <c r="AA6457" s="102">
        <v>15</v>
      </c>
      <c r="AB6457" s="123" t="s">
        <v>2325</v>
      </c>
    </row>
    <row r="6458" spans="2:28">
      <c r="B6458" s="66">
        <v>44819</v>
      </c>
      <c r="D6458" s="68" t="s">
        <v>50</v>
      </c>
      <c r="E6458" s="70" t="s">
        <v>82</v>
      </c>
      <c r="F6458" s="4" t="s">
        <v>2611</v>
      </c>
      <c r="G6458" s="67">
        <v>44820</v>
      </c>
      <c r="H6458" s="67">
        <v>44837</v>
      </c>
      <c r="I6458" s="71">
        <f t="shared" si="350"/>
        <v>17</v>
      </c>
      <c r="J6458" s="72" t="s">
        <v>181</v>
      </c>
      <c r="K6458" s="72" t="s">
        <v>182</v>
      </c>
      <c r="L6458" s="73">
        <v>15</v>
      </c>
      <c r="M6458" s="73" t="s">
        <v>104</v>
      </c>
      <c r="N6458" s="68" t="str">
        <f>VLOOKUP(K6458,[1]人員授權表!D$3:G$249,4,0)</f>
        <v>有機</v>
      </c>
      <c r="O6458" s="70" t="str">
        <f>IF(J6458=[1]人員授權表!$C$85,"Casper李羿勳",IF(J6458=[1]人員授權表!$C$188,"Iring陳俊明",IF(J6458=[1]人員授權表!$C$189,"Brian陳泓霖",VLOOKUP(K6458,[1]人員授權表!D$2:E$249,2,FALSE))))</f>
        <v>Sara王淑玲</v>
      </c>
      <c r="P6458" s="67">
        <f t="shared" si="353"/>
        <v>44835</v>
      </c>
      <c r="Q6458" s="75" t="str">
        <f t="shared" si="351"/>
        <v>週六</v>
      </c>
      <c r="R6458" s="80">
        <v>44831</v>
      </c>
      <c r="AA6458" s="1"/>
    </row>
    <row r="6459" spans="2:28">
      <c r="B6459" s="66">
        <v>44819</v>
      </c>
      <c r="D6459" s="68" t="s">
        <v>50</v>
      </c>
      <c r="E6459" s="70" t="s">
        <v>82</v>
      </c>
      <c r="F6459" s="4" t="s">
        <v>2611</v>
      </c>
      <c r="G6459" s="67">
        <v>44820</v>
      </c>
      <c r="H6459" s="67">
        <v>44837</v>
      </c>
      <c r="I6459" s="71">
        <f t="shared" si="350"/>
        <v>17</v>
      </c>
      <c r="J6459" s="72" t="s">
        <v>204</v>
      </c>
      <c r="K6459" s="72" t="s">
        <v>205</v>
      </c>
      <c r="L6459" s="73">
        <v>15</v>
      </c>
      <c r="M6459" s="73" t="s">
        <v>104</v>
      </c>
      <c r="N6459" s="68" t="str">
        <f>VLOOKUP(K6459,[1]人員授權表!D$3:G$249,4,0)</f>
        <v>無機</v>
      </c>
      <c r="O6459" s="70" t="str">
        <f>IF(J6459=[1]人員授權表!$C$85,"Casper李羿勳",IF(J6459=[1]人員授權表!$C$188,"Iring陳俊明",IF(J6459=[1]人員授權表!$C$189,"Brian陳泓霖",VLOOKUP(K6459,[1]人員授權表!D$2:E$249,2,FALSE))))</f>
        <v>Iring陳俊明</v>
      </c>
      <c r="P6459" s="67">
        <f t="shared" si="353"/>
        <v>44835</v>
      </c>
      <c r="Q6459" s="75" t="str">
        <f t="shared" si="351"/>
        <v>週六</v>
      </c>
      <c r="R6459" s="80">
        <v>44833</v>
      </c>
      <c r="S6459" s="85"/>
      <c r="AA6459" s="1"/>
    </row>
    <row r="6460" spans="2:28">
      <c r="B6460" s="66">
        <v>44819</v>
      </c>
      <c r="D6460" s="68" t="s">
        <v>50</v>
      </c>
      <c r="E6460" s="70" t="s">
        <v>82</v>
      </c>
      <c r="F6460" s="4" t="s">
        <v>2611</v>
      </c>
      <c r="G6460" s="67">
        <v>44820</v>
      </c>
      <c r="H6460" s="67">
        <v>44837</v>
      </c>
      <c r="I6460" s="71">
        <f t="shared" si="350"/>
        <v>17</v>
      </c>
      <c r="J6460" s="72" t="s">
        <v>326</v>
      </c>
      <c r="K6460" s="72" t="s">
        <v>170</v>
      </c>
      <c r="L6460" s="73">
        <v>15</v>
      </c>
      <c r="M6460" s="73" t="s">
        <v>104</v>
      </c>
      <c r="N6460" s="68" t="str">
        <f>VLOOKUP(K6460,[1]人員授權表!D$3:G$249,4,0)</f>
        <v>有機</v>
      </c>
      <c r="O6460" s="70" t="str">
        <f>IF(J6460=[1]人員授權表!$C$85,"Casper李羿勳",IF(J6460=[1]人員授權表!$C$188,"Iring陳俊明",IF(J6460=[1]人員授權表!$C$189,"Brian陳泓霖",VLOOKUP(K6460,[1]人員授權表!D$2:E$249,2,FALSE))))</f>
        <v>Elle黃雅琪&amp;
Marco陳鴻鈞</v>
      </c>
      <c r="P6460" s="67">
        <f t="shared" si="353"/>
        <v>44835</v>
      </c>
      <c r="Q6460" s="75" t="str">
        <f t="shared" si="351"/>
        <v>週六</v>
      </c>
      <c r="R6460" s="80">
        <v>44838</v>
      </c>
      <c r="S6460" s="85">
        <v>44838</v>
      </c>
      <c r="V6460" s="70">
        <v>1</v>
      </c>
      <c r="Z6460" s="79" t="s">
        <v>2605</v>
      </c>
      <c r="AA6460" s="1"/>
    </row>
    <row r="6461" spans="2:28">
      <c r="B6461" s="66">
        <v>44819</v>
      </c>
      <c r="D6461" s="68" t="s">
        <v>50</v>
      </c>
      <c r="E6461" s="70" t="s">
        <v>82</v>
      </c>
      <c r="F6461" s="70" t="s">
        <v>2612</v>
      </c>
      <c r="G6461" s="67">
        <v>44821</v>
      </c>
      <c r="H6461" s="67">
        <v>44837</v>
      </c>
      <c r="I6461" s="71">
        <f t="shared" si="350"/>
        <v>16</v>
      </c>
      <c r="J6461" s="72" t="s">
        <v>181</v>
      </c>
      <c r="K6461" s="72" t="s">
        <v>182</v>
      </c>
      <c r="L6461" s="73">
        <v>5</v>
      </c>
      <c r="M6461" s="73" t="s">
        <v>108</v>
      </c>
      <c r="N6461" s="68" t="str">
        <f>VLOOKUP(K6461,[1]人員授權表!D$3:G$249,4,0)</f>
        <v>有機</v>
      </c>
      <c r="O6461" s="70" t="str">
        <f>IF(J6461=[1]人員授權表!$C$85,"Casper李羿勳",IF(J6461=[1]人員授權表!$C$188,"Iring陳俊明",IF(J6461=[1]人員授權表!$C$189,"Brian陳泓霖",VLOOKUP(K6461,[1]人員授權表!D$2:E$249,2,FALSE))))</f>
        <v>Sara王淑玲</v>
      </c>
      <c r="P6461" s="67">
        <f t="shared" si="353"/>
        <v>44835</v>
      </c>
      <c r="Q6461" s="75" t="str">
        <f t="shared" si="351"/>
        <v>週六</v>
      </c>
      <c r="R6461" s="80">
        <v>44831</v>
      </c>
      <c r="AA6461" s="1"/>
    </row>
    <row r="6462" spans="2:28">
      <c r="B6462" s="66">
        <v>44819</v>
      </c>
      <c r="D6462" s="68" t="s">
        <v>50</v>
      </c>
      <c r="E6462" s="70" t="s">
        <v>82</v>
      </c>
      <c r="F6462" s="70" t="s">
        <v>2612</v>
      </c>
      <c r="G6462" s="67">
        <v>44821</v>
      </c>
      <c r="H6462" s="67">
        <v>44837</v>
      </c>
      <c r="I6462" s="71">
        <f t="shared" si="350"/>
        <v>16</v>
      </c>
      <c r="J6462" s="72" t="s">
        <v>167</v>
      </c>
      <c r="K6462" s="72" t="s">
        <v>1470</v>
      </c>
      <c r="L6462" s="73">
        <v>5</v>
      </c>
      <c r="M6462" s="73" t="s">
        <v>108</v>
      </c>
      <c r="N6462" s="68" t="str">
        <f>VLOOKUP(K6462,[1]人員授權表!D$3:G$249,4,0)</f>
        <v>有機</v>
      </c>
      <c r="O6462" s="70" t="str">
        <f>IF(J6462=[1]人員授權表!$C$85,"Casper李羿勳",IF(J6462=[1]人員授權表!$C$188,"Iring陳俊明",IF(J6462=[1]人員授權表!$C$189,"Brian陳泓霖",VLOOKUP(K6462,[1]人員授權表!D$2:E$249,2,FALSE))))</f>
        <v>Una林庭瑄</v>
      </c>
      <c r="P6462" s="67">
        <f t="shared" si="353"/>
        <v>44835</v>
      </c>
      <c r="Q6462" s="75" t="str">
        <f t="shared" si="351"/>
        <v>週六</v>
      </c>
      <c r="R6462" s="80">
        <v>44831</v>
      </c>
      <c r="AA6462" s="1"/>
    </row>
    <row r="6463" spans="2:28">
      <c r="B6463" s="66">
        <v>44811</v>
      </c>
      <c r="C6463" s="67">
        <v>44824</v>
      </c>
      <c r="D6463" s="68" t="s">
        <v>50</v>
      </c>
      <c r="E6463" s="70" t="s">
        <v>51</v>
      </c>
      <c r="F6463" s="4" t="s">
        <v>2613</v>
      </c>
      <c r="G6463" s="101">
        <v>44811</v>
      </c>
      <c r="H6463" s="101">
        <v>44838</v>
      </c>
      <c r="I6463" s="71">
        <f t="shared" si="350"/>
        <v>27</v>
      </c>
      <c r="J6463" s="72" t="s">
        <v>53</v>
      </c>
      <c r="K6463" s="72" t="s">
        <v>54</v>
      </c>
      <c r="L6463" s="73">
        <v>1</v>
      </c>
      <c r="M6463" s="73" t="s">
        <v>91</v>
      </c>
      <c r="N6463" s="68" t="str">
        <f>VLOOKUP(K6463,[1]人員授權表!D$3:G$249,4,0)</f>
        <v>有機</v>
      </c>
      <c r="O6463" s="70" t="str">
        <f>IF(J6463=[1]人員授權表!$C$85,"Casper李羿勳",IF(J6463=[1]人員授權表!$C$188,"Iring陳俊明",IF(J6463=[1]人員授權表!$C$189,"Brian陳泓霖",VLOOKUP(K6463,[1]人員授權表!D$2:E$249,2,FALSE))))</f>
        <v>Marco陳鴻鈞</v>
      </c>
      <c r="P6463" s="67">
        <f t="shared" si="353"/>
        <v>44836</v>
      </c>
      <c r="Q6463" s="75" t="str">
        <f t="shared" si="351"/>
        <v>週日</v>
      </c>
      <c r="R6463" s="80">
        <v>44825</v>
      </c>
      <c r="AA6463" s="1"/>
    </row>
    <row r="6464" spans="2:28">
      <c r="B6464" s="66">
        <v>44811</v>
      </c>
      <c r="C6464" s="67">
        <v>44824</v>
      </c>
      <c r="D6464" s="68" t="s">
        <v>50</v>
      </c>
      <c r="E6464" s="70" t="s">
        <v>51</v>
      </c>
      <c r="F6464" s="4" t="s">
        <v>2613</v>
      </c>
      <c r="G6464" s="101">
        <v>44811</v>
      </c>
      <c r="H6464" s="101">
        <v>44838</v>
      </c>
      <c r="I6464" s="71">
        <f t="shared" si="350"/>
        <v>27</v>
      </c>
      <c r="J6464" s="72" t="s">
        <v>60</v>
      </c>
      <c r="K6464" s="72" t="s">
        <v>61</v>
      </c>
      <c r="L6464" s="73">
        <v>1</v>
      </c>
      <c r="M6464" s="73" t="s">
        <v>91</v>
      </c>
      <c r="N6464" s="68" t="str">
        <f>VLOOKUP(K6464,[1]人員授權表!D$3:G$249,4,0)</f>
        <v>有機</v>
      </c>
      <c r="O6464" s="70" t="str">
        <f>IF(J6464=[1]人員授權表!$C$85,"Casper李羿勳",IF(J6464=[1]人員授權表!$C$188,"Iring陳俊明",IF(J6464=[1]人員授權表!$C$189,"Brian陳泓霖",VLOOKUP(K6464,[1]人員授權表!D$2:E$249,2,FALSE))))</f>
        <v>Marco陳鴻鈞</v>
      </c>
      <c r="P6464" s="67">
        <f t="shared" si="353"/>
        <v>44836</v>
      </c>
      <c r="Q6464" s="75" t="str">
        <f t="shared" si="351"/>
        <v>週日</v>
      </c>
      <c r="R6464" s="80">
        <v>44825</v>
      </c>
      <c r="AA6464" s="1"/>
    </row>
    <row r="6465" spans="2:27">
      <c r="B6465" s="66">
        <v>44811</v>
      </c>
      <c r="C6465" s="67">
        <v>44824</v>
      </c>
      <c r="D6465" s="68" t="s">
        <v>50</v>
      </c>
      <c r="E6465" s="70" t="s">
        <v>51</v>
      </c>
      <c r="F6465" s="4" t="s">
        <v>2613</v>
      </c>
      <c r="G6465" s="67">
        <v>44817</v>
      </c>
      <c r="H6465" s="101">
        <v>44838</v>
      </c>
      <c r="I6465" s="71">
        <f t="shared" si="350"/>
        <v>21</v>
      </c>
      <c r="J6465" s="72" t="s">
        <v>66</v>
      </c>
      <c r="K6465" s="72" t="s">
        <v>64</v>
      </c>
      <c r="L6465" s="73">
        <v>2</v>
      </c>
      <c r="M6465" s="73" t="s">
        <v>91</v>
      </c>
      <c r="N6465" s="68" t="str">
        <f>VLOOKUP(K6465,[1]人員授權表!D$3:G$249,4,0)</f>
        <v>有機</v>
      </c>
      <c r="O6465" s="70" t="str">
        <f>IF(J6465=[1]人員授權表!$C$85,"Casper李羿勳",IF(J6465=[1]人員授權表!$C$188,"Iring陳俊明",IF(J6465=[1]人員授權表!$C$189,"Brian陳泓霖",VLOOKUP(K6465,[1]人員授權表!D$2:E$249,2,FALSE))))</f>
        <v>Casper李羿勳</v>
      </c>
      <c r="P6465" s="67">
        <f t="shared" si="353"/>
        <v>44836</v>
      </c>
      <c r="Q6465" s="75" t="str">
        <f t="shared" si="351"/>
        <v>週日</v>
      </c>
      <c r="R6465" s="80">
        <v>44833</v>
      </c>
      <c r="AA6465" s="1"/>
    </row>
    <row r="6466" spans="2:27">
      <c r="B6466" s="66">
        <v>44811</v>
      </c>
      <c r="C6466" s="67">
        <v>44824</v>
      </c>
      <c r="D6466" s="68" t="s">
        <v>50</v>
      </c>
      <c r="E6466" s="70" t="s">
        <v>51</v>
      </c>
      <c r="F6466" s="4" t="s">
        <v>2613</v>
      </c>
      <c r="G6466" s="67">
        <v>44817</v>
      </c>
      <c r="H6466" s="101">
        <v>44838</v>
      </c>
      <c r="I6466" s="71">
        <f t="shared" si="350"/>
        <v>21</v>
      </c>
      <c r="J6466" s="72" t="s">
        <v>63</v>
      </c>
      <c r="K6466" s="72" t="s">
        <v>64</v>
      </c>
      <c r="L6466" s="73">
        <v>2</v>
      </c>
      <c r="M6466" s="73" t="s">
        <v>91</v>
      </c>
      <c r="N6466" s="68" t="str">
        <f>VLOOKUP(K6466,[1]人員授權表!D$3:G$249,4,0)</f>
        <v>有機</v>
      </c>
      <c r="O6466" s="70" t="str">
        <f>IF(J6466=[1]人員授權表!$C$85,"Casper李羿勳",IF(J6466=[1]人員授權表!$C$188,"Iring陳俊明",IF(J6466=[1]人員授權表!$C$189,"Brian陳泓霖",VLOOKUP(K6466,[1]人員授權表!D$2:E$249,2,FALSE))))</f>
        <v>Casper李羿勳</v>
      </c>
      <c r="P6466" s="67">
        <f t="shared" si="353"/>
        <v>44836</v>
      </c>
      <c r="Q6466" s="75" t="str">
        <f t="shared" si="351"/>
        <v>週日</v>
      </c>
      <c r="R6466" s="80">
        <v>44833</v>
      </c>
      <c r="AA6466" s="1"/>
    </row>
    <row r="6467" spans="2:27">
      <c r="B6467" s="66">
        <v>44811</v>
      </c>
      <c r="D6467" s="68" t="s">
        <v>50</v>
      </c>
      <c r="E6467" s="70" t="s">
        <v>51</v>
      </c>
      <c r="F6467" s="4" t="s">
        <v>2614</v>
      </c>
      <c r="G6467" s="67">
        <v>44819</v>
      </c>
      <c r="H6467" s="67">
        <v>44838</v>
      </c>
      <c r="I6467" s="71">
        <f t="shared" si="350"/>
        <v>19</v>
      </c>
      <c r="J6467" s="72" t="s">
        <v>242</v>
      </c>
      <c r="K6467" s="72" t="s">
        <v>241</v>
      </c>
      <c r="L6467" s="73">
        <v>2</v>
      </c>
      <c r="M6467" s="73" t="s">
        <v>91</v>
      </c>
      <c r="N6467" s="68" t="str">
        <f>VLOOKUP(K6467,[1]人員授權表!D$3:G$249,4,0)</f>
        <v>有機</v>
      </c>
      <c r="O6467" s="70" t="str">
        <f>IF(J6467=[1]人員授權表!$C$85,"Casper李羿勳",IF(J6467=[1]人員授權表!$C$188,"Iring陳俊明",IF(J6467=[1]人員授權表!$C$189,"Brian陳泓霖",VLOOKUP(K6467,[1]人員授權表!D$2:E$249,2,FALSE))))</f>
        <v>Casper李羿勳</v>
      </c>
      <c r="P6467" s="67">
        <f t="shared" si="353"/>
        <v>44836</v>
      </c>
      <c r="Q6467" s="75" t="str">
        <f t="shared" si="351"/>
        <v>週日</v>
      </c>
      <c r="R6467" s="80">
        <v>44833</v>
      </c>
      <c r="AA6467" s="1"/>
    </row>
    <row r="6468" spans="2:27">
      <c r="B6468" s="66">
        <v>44811</v>
      </c>
      <c r="D6468" s="68" t="s">
        <v>50</v>
      </c>
      <c r="E6468" s="70" t="s">
        <v>51</v>
      </c>
      <c r="F6468" s="4" t="s">
        <v>2614</v>
      </c>
      <c r="G6468" s="67">
        <v>44819</v>
      </c>
      <c r="H6468" s="67">
        <v>44838</v>
      </c>
      <c r="I6468" s="71">
        <f t="shared" si="350"/>
        <v>19</v>
      </c>
      <c r="J6468" s="72" t="s">
        <v>238</v>
      </c>
      <c r="K6468" s="72" t="s">
        <v>239</v>
      </c>
      <c r="L6468" s="73">
        <v>1</v>
      </c>
      <c r="M6468" s="73" t="s">
        <v>91</v>
      </c>
      <c r="N6468" s="68" t="str">
        <f>VLOOKUP(K6468,[1]人員授權表!D$3:G$249,4,0)</f>
        <v>有機</v>
      </c>
      <c r="O6468" s="70" t="str">
        <f>IF(J6468=[1]人員授權表!$C$85,"Casper李羿勳",IF(J6468=[1]人員授權表!$C$188,"Iring陳俊明",IF(J6468=[1]人員授權表!$C$189,"Brian陳泓霖",VLOOKUP(K6468,[1]人員授權表!D$2:E$249,2,FALSE))))</f>
        <v>Casper李羿勳</v>
      </c>
      <c r="P6468" s="67">
        <f t="shared" si="353"/>
        <v>44836</v>
      </c>
      <c r="Q6468" s="75" t="str">
        <f t="shared" si="351"/>
        <v>週日</v>
      </c>
      <c r="R6468" s="80">
        <v>44833</v>
      </c>
      <c r="AA6468" s="1"/>
    </row>
    <row r="6469" spans="2:27">
      <c r="B6469" s="66">
        <v>44811</v>
      </c>
      <c r="D6469" s="68" t="s">
        <v>50</v>
      </c>
      <c r="E6469" s="70" t="s">
        <v>51</v>
      </c>
      <c r="F6469" s="4" t="s">
        <v>2614</v>
      </c>
      <c r="G6469" s="67">
        <v>44819</v>
      </c>
      <c r="H6469" s="67">
        <v>44838</v>
      </c>
      <c r="I6469" s="71">
        <f t="shared" si="350"/>
        <v>19</v>
      </c>
      <c r="J6469" s="72" t="s">
        <v>350</v>
      </c>
      <c r="K6469" s="72" t="s">
        <v>250</v>
      </c>
      <c r="L6469" s="73">
        <v>2</v>
      </c>
      <c r="M6469" s="73" t="s">
        <v>91</v>
      </c>
      <c r="N6469" s="68" t="str">
        <f>VLOOKUP(K6469,[1]人員授權表!D$3:G$249,4,0)</f>
        <v>有機</v>
      </c>
      <c r="O6469" s="70" t="str">
        <f>IF(J6469=[1]人員授權表!$C$85,"Casper李羿勳",IF(J6469=[1]人員授權表!$C$188,"Iring陳俊明",IF(J6469=[1]人員授權表!$C$189,"Brian陳泓霖",VLOOKUP(K6469,[1]人員授權表!D$2:E$249,2,FALSE))))</f>
        <v>Marco陳鴻鈞</v>
      </c>
      <c r="P6469" s="67">
        <f t="shared" si="353"/>
        <v>44836</v>
      </c>
      <c r="Q6469" s="75" t="str">
        <f t="shared" si="351"/>
        <v>週日</v>
      </c>
      <c r="R6469" s="80">
        <v>44833</v>
      </c>
      <c r="AA6469" s="1"/>
    </row>
    <row r="6470" spans="2:27">
      <c r="B6470" s="66">
        <v>44811</v>
      </c>
      <c r="D6470" s="68" t="s">
        <v>50</v>
      </c>
      <c r="E6470" s="70" t="s">
        <v>51</v>
      </c>
      <c r="F6470" s="4" t="s">
        <v>2614</v>
      </c>
      <c r="G6470" s="67">
        <v>44819</v>
      </c>
      <c r="H6470" s="67">
        <v>44838</v>
      </c>
      <c r="I6470" s="71">
        <f t="shared" si="350"/>
        <v>19</v>
      </c>
      <c r="J6470" s="72" t="s">
        <v>66</v>
      </c>
      <c r="K6470" s="72" t="s">
        <v>64</v>
      </c>
      <c r="L6470" s="73">
        <v>3</v>
      </c>
      <c r="M6470" s="73" t="s">
        <v>91</v>
      </c>
      <c r="N6470" s="68" t="str">
        <f>VLOOKUP(K6470,[1]人員授權表!D$3:G$249,4,0)</f>
        <v>有機</v>
      </c>
      <c r="O6470" s="70" t="str">
        <f>IF(J6470=[1]人員授權表!$C$85,"Casper李羿勳",IF(J6470=[1]人員授權表!$C$188,"Iring陳俊明",IF(J6470=[1]人員授權表!$C$189,"Brian陳泓霖",VLOOKUP(K6470,[1]人員授權表!D$2:E$249,2,FALSE))))</f>
        <v>Casper李羿勳</v>
      </c>
      <c r="P6470" s="67">
        <f t="shared" si="353"/>
        <v>44836</v>
      </c>
      <c r="Q6470" s="75" t="str">
        <f t="shared" si="351"/>
        <v>週日</v>
      </c>
      <c r="R6470" s="80">
        <v>44833</v>
      </c>
      <c r="AA6470" s="1"/>
    </row>
    <row r="6471" spans="2:27">
      <c r="B6471" s="66">
        <v>44811</v>
      </c>
      <c r="D6471" s="68" t="s">
        <v>50</v>
      </c>
      <c r="E6471" s="70" t="s">
        <v>51</v>
      </c>
      <c r="F6471" s="4" t="s">
        <v>2614</v>
      </c>
      <c r="G6471" s="67">
        <v>44819</v>
      </c>
      <c r="H6471" s="67">
        <v>44838</v>
      </c>
      <c r="I6471" s="71">
        <f t="shared" ref="I6471:I6534" si="354">_xlfn.DAYS(H6471,G6471)</f>
        <v>19</v>
      </c>
      <c r="J6471" s="72" t="s">
        <v>243</v>
      </c>
      <c r="K6471" s="72" t="s">
        <v>241</v>
      </c>
      <c r="L6471" s="73">
        <v>5</v>
      </c>
      <c r="M6471" s="73" t="s">
        <v>91</v>
      </c>
      <c r="N6471" s="68" t="str">
        <f>VLOOKUP(K6471,[1]人員授權表!D$3:G$249,4,0)</f>
        <v>有機</v>
      </c>
      <c r="O6471" s="70" t="str">
        <f>IF(J6471=[1]人員授權表!$C$85,"Casper李羿勳",IF(J6471=[1]人員授權表!$C$188,"Iring陳俊明",IF(J6471=[1]人員授權表!$C$189,"Brian陳泓霖",VLOOKUP(K6471,[1]人員授權表!D$2:E$249,2,FALSE))))</f>
        <v>Casper李羿勳</v>
      </c>
      <c r="P6471" s="67">
        <f t="shared" si="353"/>
        <v>44836</v>
      </c>
      <c r="Q6471" s="75" t="str">
        <f t="shared" ref="Q6471:Q6534" si="355">TEXT(P6471,"aaa")</f>
        <v>週日</v>
      </c>
      <c r="R6471" s="80">
        <v>44833</v>
      </c>
      <c r="AA6471" s="1"/>
    </row>
    <row r="6472" spans="2:27">
      <c r="B6472" s="66">
        <v>44811</v>
      </c>
      <c r="D6472" s="68" t="s">
        <v>50</v>
      </c>
      <c r="E6472" s="70" t="s">
        <v>51</v>
      </c>
      <c r="F6472" s="4" t="s">
        <v>2614</v>
      </c>
      <c r="G6472" s="67">
        <v>44819</v>
      </c>
      <c r="H6472" s="67">
        <v>44838</v>
      </c>
      <c r="I6472" s="71">
        <f t="shared" si="354"/>
        <v>19</v>
      </c>
      <c r="J6472" s="72" t="s">
        <v>60</v>
      </c>
      <c r="K6472" s="72" t="s">
        <v>61</v>
      </c>
      <c r="L6472" s="73">
        <v>1</v>
      </c>
      <c r="M6472" s="73" t="s">
        <v>91</v>
      </c>
      <c r="N6472" s="68" t="str">
        <f>VLOOKUP(K6472,[1]人員授權表!D$3:G$249,4,0)</f>
        <v>有機</v>
      </c>
      <c r="O6472" s="70" t="str">
        <f>IF(J6472=[1]人員授權表!$C$85,"Casper李羿勳",IF(J6472=[1]人員授權表!$C$188,"Iring陳俊明",IF(J6472=[1]人員授權表!$C$189,"Brian陳泓霖",VLOOKUP(K6472,[1]人員授權表!D$2:E$249,2,FALSE))))</f>
        <v>Marco陳鴻鈞</v>
      </c>
      <c r="P6472" s="67">
        <f t="shared" si="353"/>
        <v>44836</v>
      </c>
      <c r="Q6472" s="75" t="str">
        <f t="shared" si="355"/>
        <v>週日</v>
      </c>
      <c r="R6472" s="80">
        <v>44828</v>
      </c>
      <c r="AA6472" s="1"/>
    </row>
    <row r="6473" spans="2:27">
      <c r="B6473" s="66">
        <v>44811</v>
      </c>
      <c r="C6473" s="67">
        <v>44824</v>
      </c>
      <c r="D6473" s="68" t="s">
        <v>50</v>
      </c>
      <c r="E6473" s="70" t="s">
        <v>51</v>
      </c>
      <c r="F6473" s="4" t="s">
        <v>2614</v>
      </c>
      <c r="G6473" s="67">
        <v>44819</v>
      </c>
      <c r="H6473" s="67">
        <v>44838</v>
      </c>
      <c r="I6473" s="71">
        <f t="shared" si="354"/>
        <v>19</v>
      </c>
      <c r="J6473" s="72" t="s">
        <v>69</v>
      </c>
      <c r="K6473" s="72" t="s">
        <v>70</v>
      </c>
      <c r="L6473" s="110">
        <v>4</v>
      </c>
      <c r="M6473" s="73" t="s">
        <v>91</v>
      </c>
      <c r="N6473" s="68" t="str">
        <f>VLOOKUP(K6473,[1]人員授權表!D$3:G$249,4,0)</f>
        <v>有機</v>
      </c>
      <c r="O6473" s="70" t="str">
        <f>IF(J6473=[1]人員授權表!$C$85,"Casper李羿勳",IF(J6473=[1]人員授權表!$C$188,"Iring陳俊明",IF(J6473=[1]人員授權表!$C$189,"Brian陳泓霖",VLOOKUP(K6473,[1]人員授權表!D$2:E$249,2,FALSE))))</f>
        <v>Casper李羿勳</v>
      </c>
      <c r="P6473" s="67">
        <f t="shared" si="353"/>
        <v>44836</v>
      </c>
      <c r="Q6473" s="75" t="str">
        <f t="shared" si="355"/>
        <v>週日</v>
      </c>
      <c r="R6473" s="80">
        <v>44833</v>
      </c>
      <c r="AA6473" s="1"/>
    </row>
    <row r="6474" spans="2:27">
      <c r="B6474" s="66">
        <v>44811</v>
      </c>
      <c r="D6474" s="68" t="s">
        <v>50</v>
      </c>
      <c r="E6474" s="70" t="s">
        <v>51</v>
      </c>
      <c r="F6474" s="4" t="s">
        <v>2614</v>
      </c>
      <c r="G6474" s="67">
        <v>44819</v>
      </c>
      <c r="H6474" s="67">
        <v>44838</v>
      </c>
      <c r="I6474" s="71">
        <f t="shared" si="354"/>
        <v>19</v>
      </c>
      <c r="J6474" s="72" t="s">
        <v>356</v>
      </c>
      <c r="K6474" s="72" t="s">
        <v>70</v>
      </c>
      <c r="L6474" s="73">
        <v>3</v>
      </c>
      <c r="M6474" s="73" t="s">
        <v>91</v>
      </c>
      <c r="N6474" s="68" t="str">
        <f>VLOOKUP(K6474,[1]人員授權表!D$3:G$249,4,0)</f>
        <v>有機</v>
      </c>
      <c r="O6474" s="70" t="str">
        <f>IF(J6474=[1]人員授權表!$C$85,"Casper李羿勳",IF(J6474=[1]人員授權表!$C$188,"Iring陳俊明",IF(J6474=[1]人員授權表!$C$189,"Brian陳泓霖",VLOOKUP(K6474,[1]人員授權表!D$2:E$249,2,FALSE))))</f>
        <v>Casper李羿勳</v>
      </c>
      <c r="P6474" s="67">
        <f t="shared" si="353"/>
        <v>44836</v>
      </c>
      <c r="Q6474" s="75" t="str">
        <f t="shared" si="355"/>
        <v>週日</v>
      </c>
      <c r="R6474" s="80">
        <v>44833</v>
      </c>
      <c r="AA6474" s="1"/>
    </row>
    <row r="6475" spans="2:27">
      <c r="B6475" s="66">
        <v>44811</v>
      </c>
      <c r="D6475" s="68" t="s">
        <v>50</v>
      </c>
      <c r="E6475" s="70" t="s">
        <v>51</v>
      </c>
      <c r="F6475" s="4" t="s">
        <v>2614</v>
      </c>
      <c r="G6475" s="67">
        <v>44819</v>
      </c>
      <c r="H6475" s="67">
        <v>44838</v>
      </c>
      <c r="I6475" s="71">
        <f t="shared" si="354"/>
        <v>19</v>
      </c>
      <c r="J6475" s="72" t="s">
        <v>616</v>
      </c>
      <c r="K6475" s="72" t="s">
        <v>617</v>
      </c>
      <c r="L6475" s="73">
        <v>2</v>
      </c>
      <c r="M6475" s="73" t="s">
        <v>91</v>
      </c>
      <c r="N6475" s="68" t="str">
        <f>VLOOKUP(K6475,[1]人員授權表!D$3:G$249,4,0)</f>
        <v>有機</v>
      </c>
      <c r="O6475" s="70" t="str">
        <f>IF(J6475=[1]人員授權表!$C$85,"Casper李羿勳",IF(J6475=[1]人員授權表!$C$188,"Iring陳俊明",IF(J6475=[1]人員授權表!$C$189,"Brian陳泓霖",VLOOKUP(K6475,[1]人員授權表!D$2:E$249,2,FALSE))))</f>
        <v>Casper李羿勳</v>
      </c>
      <c r="P6475" s="67">
        <f t="shared" si="353"/>
        <v>44836</v>
      </c>
      <c r="Q6475" s="75" t="str">
        <f t="shared" si="355"/>
        <v>週日</v>
      </c>
      <c r="R6475" s="80">
        <v>44833</v>
      </c>
      <c r="AA6475" s="1"/>
    </row>
    <row r="6476" spans="2:27">
      <c r="B6476" s="66">
        <v>44811</v>
      </c>
      <c r="D6476" s="68" t="s">
        <v>50</v>
      </c>
      <c r="E6476" s="70" t="s">
        <v>51</v>
      </c>
      <c r="F6476" s="4" t="s">
        <v>2614</v>
      </c>
      <c r="G6476" s="67">
        <v>44819</v>
      </c>
      <c r="H6476" s="67">
        <v>44838</v>
      </c>
      <c r="I6476" s="71">
        <f t="shared" si="354"/>
        <v>19</v>
      </c>
      <c r="J6476" s="72" t="s">
        <v>244</v>
      </c>
      <c r="K6476" s="72" t="s">
        <v>241</v>
      </c>
      <c r="L6476" s="73">
        <v>1</v>
      </c>
      <c r="M6476" s="73" t="s">
        <v>91</v>
      </c>
      <c r="N6476" s="68" t="str">
        <f>VLOOKUP(K6476,[1]人員授權表!D$3:G$249,4,0)</f>
        <v>有機</v>
      </c>
      <c r="O6476" s="70" t="str">
        <f>IF(J6476=[1]人員授權表!$C$85,"Casper李羿勳",IF(J6476=[1]人員授權表!$C$188,"Iring陳俊明",IF(J6476=[1]人員授權表!$C$189,"Brian陳泓霖",VLOOKUP(K6476,[1]人員授權表!D$2:E$249,2,FALSE))))</f>
        <v>Casper李羿勳</v>
      </c>
      <c r="P6476" s="67">
        <f t="shared" si="353"/>
        <v>44836</v>
      </c>
      <c r="Q6476" s="75" t="str">
        <f t="shared" si="355"/>
        <v>週日</v>
      </c>
      <c r="R6476" s="80">
        <v>44833</v>
      </c>
      <c r="AA6476" s="1"/>
    </row>
    <row r="6477" spans="2:27">
      <c r="B6477" s="66">
        <v>44811</v>
      </c>
      <c r="D6477" s="68" t="s">
        <v>50</v>
      </c>
      <c r="E6477" s="70" t="s">
        <v>51</v>
      </c>
      <c r="F6477" s="4" t="s">
        <v>2614</v>
      </c>
      <c r="G6477" s="67">
        <v>44819</v>
      </c>
      <c r="H6477" s="67">
        <v>44838</v>
      </c>
      <c r="I6477" s="71">
        <f t="shared" si="354"/>
        <v>19</v>
      </c>
      <c r="J6477" s="72" t="s">
        <v>927</v>
      </c>
      <c r="K6477" s="72" t="s">
        <v>248</v>
      </c>
      <c r="L6477" s="73">
        <v>1</v>
      </c>
      <c r="M6477" s="73" t="s">
        <v>91</v>
      </c>
      <c r="N6477" s="68" t="str">
        <f>VLOOKUP(K6477,[1]人員授權表!D$3:G$249,4,0)</f>
        <v>有機</v>
      </c>
      <c r="O6477" s="70" t="str">
        <f>IF(J6477=[1]人員授權表!$C$85,"Casper李羿勳",IF(J6477=[1]人員授權表!$C$188,"Iring陳俊明",IF(J6477=[1]人員授權表!$C$189,"Brian陳泓霖",VLOOKUP(K6477,[1]人員授權表!D$2:E$249,2,FALSE))))</f>
        <v>Marco陳鴻鈞</v>
      </c>
      <c r="P6477" s="67">
        <f t="shared" si="353"/>
        <v>44836</v>
      </c>
      <c r="Q6477" s="75" t="str">
        <f t="shared" si="355"/>
        <v>週日</v>
      </c>
      <c r="R6477" s="80">
        <v>44833</v>
      </c>
      <c r="AA6477" s="1"/>
    </row>
    <row r="6478" spans="2:27">
      <c r="B6478" s="66">
        <v>44811</v>
      </c>
      <c r="C6478" s="67">
        <v>44824</v>
      </c>
      <c r="D6478" s="114" t="s">
        <v>1854</v>
      </c>
      <c r="E6478" s="89" t="s">
        <v>51</v>
      </c>
      <c r="F6478" s="115" t="s">
        <v>2614</v>
      </c>
      <c r="G6478" s="92">
        <v>44819</v>
      </c>
      <c r="H6478" s="92">
        <v>44838</v>
      </c>
      <c r="I6478" s="71">
        <f t="shared" si="354"/>
        <v>19</v>
      </c>
      <c r="J6478" s="106" t="s">
        <v>193</v>
      </c>
      <c r="K6478" s="106" t="s">
        <v>470</v>
      </c>
      <c r="L6478" s="100"/>
      <c r="M6478" s="73" t="s">
        <v>91</v>
      </c>
      <c r="N6478" s="107" t="str">
        <f>VLOOKUP(K6478,[1]人員授權表!D$3:G$249,4,0)</f>
        <v>無機</v>
      </c>
      <c r="O6478" s="90" t="str">
        <f>IF(J6478=[1]人員授權表!$C$85,"Casper李羿勳",IF(J6478=[1]人員授權表!$C$188,"Iring陳俊明",IF(J6478=[1]人員授權表!$C$189,"Brian陳泓霖",VLOOKUP(K6478,[1]人員授權表!D$2:E$249,2,FALSE))))</f>
        <v>Iring陳俊明</v>
      </c>
      <c r="P6478" s="105">
        <f t="shared" si="353"/>
        <v>44836</v>
      </c>
      <c r="Q6478" s="75" t="str">
        <f t="shared" si="355"/>
        <v>週日</v>
      </c>
      <c r="R6478" s="116" t="s">
        <v>1854</v>
      </c>
      <c r="AA6478" s="1"/>
    </row>
    <row r="6479" spans="2:27">
      <c r="B6479" s="66">
        <v>44811</v>
      </c>
      <c r="D6479" s="68" t="s">
        <v>50</v>
      </c>
      <c r="E6479" s="70" t="s">
        <v>51</v>
      </c>
      <c r="F6479" s="4" t="s">
        <v>2614</v>
      </c>
      <c r="G6479" s="67">
        <v>44819</v>
      </c>
      <c r="H6479" s="67">
        <v>44838</v>
      </c>
      <c r="I6479" s="71">
        <f t="shared" si="354"/>
        <v>19</v>
      </c>
      <c r="J6479" s="72" t="s">
        <v>240</v>
      </c>
      <c r="K6479" s="72" t="s">
        <v>248</v>
      </c>
      <c r="L6479" s="73">
        <v>1</v>
      </c>
      <c r="M6479" s="73" t="s">
        <v>91</v>
      </c>
      <c r="N6479" s="68" t="str">
        <f>VLOOKUP(K6479,[1]人員授權表!D$3:G$249,4,0)</f>
        <v>有機</v>
      </c>
      <c r="O6479" s="70" t="str">
        <f>IF(J6479=[1]人員授權表!$C$85,"Casper李羿勳",IF(J6479=[1]人員授權表!$C$188,"Iring陳俊明",IF(J6479=[1]人員授權表!$C$189,"Brian陳泓霖",VLOOKUP(K6479,[1]人員授權表!D$2:E$249,2,FALSE))))</f>
        <v>Marco陳鴻鈞</v>
      </c>
      <c r="P6479" s="67">
        <f t="shared" si="353"/>
        <v>44836</v>
      </c>
      <c r="Q6479" s="75" t="str">
        <f t="shared" si="355"/>
        <v>週日</v>
      </c>
      <c r="R6479" s="80">
        <v>44833</v>
      </c>
      <c r="AA6479" s="1"/>
    </row>
    <row r="6480" spans="2:27">
      <c r="B6480" s="66">
        <v>44811</v>
      </c>
      <c r="D6480" s="68" t="s">
        <v>50</v>
      </c>
      <c r="E6480" s="70" t="s">
        <v>51</v>
      </c>
      <c r="F6480" s="4" t="s">
        <v>2614</v>
      </c>
      <c r="G6480" s="67">
        <v>44819</v>
      </c>
      <c r="H6480" s="67">
        <v>44838</v>
      </c>
      <c r="I6480" s="71">
        <f t="shared" si="354"/>
        <v>19</v>
      </c>
      <c r="J6480" s="72" t="s">
        <v>477</v>
      </c>
      <c r="K6480" s="72" t="s">
        <v>478</v>
      </c>
      <c r="L6480" s="73">
        <v>1</v>
      </c>
      <c r="M6480" s="73" t="s">
        <v>91</v>
      </c>
      <c r="N6480" s="68" t="str">
        <f>VLOOKUP(K6480,[1]人員授權表!D$3:G$249,4,0)</f>
        <v>有機</v>
      </c>
      <c r="O6480" s="70" t="str">
        <f>IF(J6480=[1]人員授權表!$C$85,"Casper李羿勳",IF(J6480=[1]人員授權表!$C$188,"Iring陳俊明",IF(J6480=[1]人員授權表!$C$189,"Brian陳泓霖",VLOOKUP(K6480,[1]人員授權表!D$2:E$249,2,FALSE))))</f>
        <v>Casper李羿勳</v>
      </c>
      <c r="P6480" s="67">
        <f t="shared" si="353"/>
        <v>44836</v>
      </c>
      <c r="Q6480" s="75" t="str">
        <f t="shared" si="355"/>
        <v>週日</v>
      </c>
      <c r="R6480" s="80">
        <v>44834</v>
      </c>
      <c r="AA6480" s="1"/>
    </row>
    <row r="6481" spans="2:28">
      <c r="B6481" s="66">
        <v>44811</v>
      </c>
      <c r="C6481" s="67">
        <v>44824</v>
      </c>
      <c r="D6481" s="68" t="s">
        <v>50</v>
      </c>
      <c r="E6481" s="70" t="s">
        <v>51</v>
      </c>
      <c r="F6481" s="4" t="s">
        <v>2615</v>
      </c>
      <c r="G6481" s="67">
        <v>44820</v>
      </c>
      <c r="H6481" s="67">
        <v>44838</v>
      </c>
      <c r="I6481" s="71">
        <f t="shared" si="354"/>
        <v>18</v>
      </c>
      <c r="J6481" s="72" t="s">
        <v>242</v>
      </c>
      <c r="K6481" s="72" t="s">
        <v>241</v>
      </c>
      <c r="L6481" s="110">
        <v>1</v>
      </c>
      <c r="M6481" s="73" t="s">
        <v>91</v>
      </c>
      <c r="N6481" s="68" t="str">
        <f>VLOOKUP(K6481,[1]人員授權表!D$3:G$249,4,0)</f>
        <v>有機</v>
      </c>
      <c r="O6481" s="70" t="str">
        <f>IF(J6481=[1]人員授權表!$C$85,"Casper李羿勳",IF(J6481=[1]人員授權表!$C$188,"Iring陳俊明",IF(J6481=[1]人員授權表!$C$189,"Brian陳泓霖",VLOOKUP(K6481,[1]人員授權表!D$2:E$249,2,FALSE))))</f>
        <v>Casper李羿勳</v>
      </c>
      <c r="P6481" s="67">
        <f t="shared" si="353"/>
        <v>44836</v>
      </c>
      <c r="Q6481" s="75" t="str">
        <f t="shared" si="355"/>
        <v>週日</v>
      </c>
      <c r="R6481" s="80">
        <v>44833</v>
      </c>
      <c r="AA6481" s="1"/>
    </row>
    <row r="6482" spans="2:28">
      <c r="B6482" s="66">
        <v>44811</v>
      </c>
      <c r="C6482" s="67">
        <v>44824</v>
      </c>
      <c r="D6482" s="68" t="s">
        <v>50</v>
      </c>
      <c r="E6482" s="70" t="s">
        <v>51</v>
      </c>
      <c r="F6482" s="4" t="s">
        <v>2615</v>
      </c>
      <c r="G6482" s="67">
        <v>44820</v>
      </c>
      <c r="H6482" s="67">
        <v>44838</v>
      </c>
      <c r="I6482" s="71">
        <f t="shared" si="354"/>
        <v>18</v>
      </c>
      <c r="J6482" s="72" t="s">
        <v>243</v>
      </c>
      <c r="K6482" s="72" t="s">
        <v>241</v>
      </c>
      <c r="L6482" s="110">
        <v>1</v>
      </c>
      <c r="M6482" s="73" t="s">
        <v>91</v>
      </c>
      <c r="N6482" s="68" t="str">
        <f>VLOOKUP(K6482,[1]人員授權表!D$3:G$249,4,0)</f>
        <v>有機</v>
      </c>
      <c r="O6482" s="70" t="str">
        <f>IF(J6482=[1]人員授權表!$C$85,"Casper李羿勳",IF(J6482=[1]人員授權表!$C$188,"Iring陳俊明",IF(J6482=[1]人員授權表!$C$189,"Brian陳泓霖",VLOOKUP(K6482,[1]人員授權表!D$2:E$249,2,FALSE))))</f>
        <v>Casper李羿勳</v>
      </c>
      <c r="P6482" s="67">
        <f t="shared" si="353"/>
        <v>44836</v>
      </c>
      <c r="Q6482" s="75" t="str">
        <f t="shared" si="355"/>
        <v>週日</v>
      </c>
      <c r="R6482" s="80">
        <v>44833</v>
      </c>
      <c r="AA6482" s="1"/>
    </row>
    <row r="6483" spans="2:28">
      <c r="B6483" s="66">
        <v>44811</v>
      </c>
      <c r="C6483" s="67">
        <v>44824</v>
      </c>
      <c r="D6483" s="68" t="s">
        <v>50</v>
      </c>
      <c r="E6483" s="70" t="s">
        <v>51</v>
      </c>
      <c r="F6483" s="4" t="s">
        <v>2615</v>
      </c>
      <c r="G6483" s="67">
        <v>44820</v>
      </c>
      <c r="H6483" s="67">
        <v>44838</v>
      </c>
      <c r="I6483" s="71">
        <f t="shared" si="354"/>
        <v>18</v>
      </c>
      <c r="J6483" s="72" t="s">
        <v>69</v>
      </c>
      <c r="K6483" s="72" t="s">
        <v>1412</v>
      </c>
      <c r="L6483" s="110">
        <v>1</v>
      </c>
      <c r="M6483" s="73" t="s">
        <v>91</v>
      </c>
      <c r="N6483" s="68" t="str">
        <f>VLOOKUP(K6483,[1]人員授權表!D$3:G$249,4,0)</f>
        <v>有機</v>
      </c>
      <c r="O6483" s="70" t="str">
        <f>IF(J6483=[1]人員授權表!$C$85,"Casper李羿勳",IF(J6483=[1]人員授權表!$C$188,"Iring陳俊明",IF(J6483=[1]人員授權表!$C$189,"Brian陳泓霖",VLOOKUP(K6483,[1]人員授權表!D$2:E$249,2,FALSE))))</f>
        <v>Casper李羿勳</v>
      </c>
      <c r="P6483" s="67">
        <f t="shared" si="353"/>
        <v>44836</v>
      </c>
      <c r="Q6483" s="75" t="str">
        <f t="shared" si="355"/>
        <v>週日</v>
      </c>
      <c r="R6483" s="80">
        <v>44833</v>
      </c>
      <c r="AA6483" s="1"/>
    </row>
    <row r="6484" spans="2:28">
      <c r="B6484" s="66">
        <v>44811</v>
      </c>
      <c r="D6484" s="68" t="s">
        <v>50</v>
      </c>
      <c r="E6484" s="70" t="s">
        <v>51</v>
      </c>
      <c r="F6484" s="4" t="s">
        <v>2616</v>
      </c>
      <c r="G6484" s="67">
        <v>44820</v>
      </c>
      <c r="H6484" s="67">
        <v>44838</v>
      </c>
      <c r="I6484" s="71">
        <f t="shared" si="354"/>
        <v>18</v>
      </c>
      <c r="J6484" s="72" t="s">
        <v>242</v>
      </c>
      <c r="K6484" s="72" t="s">
        <v>241</v>
      </c>
      <c r="L6484" s="73">
        <v>1</v>
      </c>
      <c r="M6484" s="73" t="s">
        <v>91</v>
      </c>
      <c r="N6484" s="68" t="str">
        <f>VLOOKUP(K6484,[1]人員授權表!D$3:G$249,4,0)</f>
        <v>有機</v>
      </c>
      <c r="O6484" s="70" t="str">
        <f>IF(J6484=[1]人員授權表!$C$85,"Casper李羿勳",IF(J6484=[1]人員授權表!$C$188,"Iring陳俊明",IF(J6484=[1]人員授權表!$C$189,"Brian陳泓霖",VLOOKUP(K6484,[1]人員授權表!D$2:E$249,2,FALSE))))</f>
        <v>Casper李羿勳</v>
      </c>
      <c r="P6484" s="67">
        <f t="shared" si="353"/>
        <v>44836</v>
      </c>
      <c r="Q6484" s="75" t="str">
        <f t="shared" si="355"/>
        <v>週日</v>
      </c>
      <c r="R6484" s="80">
        <v>44834</v>
      </c>
      <c r="AA6484" s="1"/>
    </row>
    <row r="6485" spans="2:28">
      <c r="B6485" s="66">
        <v>44811</v>
      </c>
      <c r="C6485" s="67">
        <v>44824</v>
      </c>
      <c r="D6485" s="114" t="s">
        <v>1854</v>
      </c>
      <c r="E6485" s="89" t="s">
        <v>51</v>
      </c>
      <c r="F6485" s="115" t="s">
        <v>2617</v>
      </c>
      <c r="G6485" s="92">
        <v>44820</v>
      </c>
      <c r="H6485" s="92">
        <v>44838</v>
      </c>
      <c r="I6485" s="71">
        <f t="shared" si="354"/>
        <v>18</v>
      </c>
      <c r="J6485" s="106" t="s">
        <v>350</v>
      </c>
      <c r="K6485" s="106" t="s">
        <v>250</v>
      </c>
      <c r="L6485" s="100"/>
      <c r="M6485" s="73" t="s">
        <v>91</v>
      </c>
      <c r="N6485" s="107" t="str">
        <f>VLOOKUP(K6485,[1]人員授權表!D$3:G$249,4,0)</f>
        <v>有機</v>
      </c>
      <c r="O6485" s="90" t="str">
        <f>IF(J6485=[1]人員授權表!$C$85,"Casper李羿勳",IF(J6485=[1]人員授權表!$C$188,"Iring陳俊明",IF(J6485=[1]人員授權表!$C$189,"Brian陳泓霖",VLOOKUP(K6485,[1]人員授權表!D$2:E$249,2,FALSE))))</f>
        <v>Marco陳鴻鈞</v>
      </c>
      <c r="P6485" s="105">
        <f t="shared" si="353"/>
        <v>44836</v>
      </c>
      <c r="Q6485" s="75" t="str">
        <f t="shared" si="355"/>
        <v>週日</v>
      </c>
      <c r="R6485" s="116" t="s">
        <v>1854</v>
      </c>
      <c r="AA6485" s="1"/>
    </row>
    <row r="6486" spans="2:28">
      <c r="B6486" s="66">
        <v>44811</v>
      </c>
      <c r="D6486" s="68" t="s">
        <v>50</v>
      </c>
      <c r="E6486" s="70" t="s">
        <v>51</v>
      </c>
      <c r="F6486" s="4" t="s">
        <v>2617</v>
      </c>
      <c r="G6486" s="67">
        <v>44820</v>
      </c>
      <c r="H6486" s="67">
        <v>44838</v>
      </c>
      <c r="I6486" s="71">
        <f t="shared" si="354"/>
        <v>18</v>
      </c>
      <c r="J6486" s="72" t="s">
        <v>69</v>
      </c>
      <c r="K6486" s="72" t="s">
        <v>70</v>
      </c>
      <c r="L6486" s="73">
        <v>1</v>
      </c>
      <c r="M6486" s="73" t="s">
        <v>91</v>
      </c>
      <c r="N6486" s="68" t="str">
        <f>VLOOKUP(K6486,[1]人員授權表!D$3:G$249,4,0)</f>
        <v>有機</v>
      </c>
      <c r="O6486" s="70" t="str">
        <f>IF(J6486=[1]人員授權表!$C$85,"Casper李羿勳",IF(J6486=[1]人員授權表!$C$188,"Iring陳俊明",IF(J6486=[1]人員授權表!$C$189,"Brian陳泓霖",VLOOKUP(K6486,[1]人員授權表!D$2:E$249,2,FALSE))))</f>
        <v>Casper李羿勳</v>
      </c>
      <c r="P6486" s="67">
        <f t="shared" si="353"/>
        <v>44836</v>
      </c>
      <c r="Q6486" s="75" t="str">
        <f t="shared" si="355"/>
        <v>週日</v>
      </c>
      <c r="R6486" s="80">
        <v>44834</v>
      </c>
      <c r="AA6486" s="1"/>
    </row>
    <row r="6487" spans="2:28">
      <c r="B6487" s="66">
        <v>44811</v>
      </c>
      <c r="D6487" s="68" t="s">
        <v>50</v>
      </c>
      <c r="E6487" s="70" t="s">
        <v>51</v>
      </c>
      <c r="F6487" s="4" t="s">
        <v>2617</v>
      </c>
      <c r="G6487" s="67">
        <v>44820</v>
      </c>
      <c r="H6487" s="67">
        <v>44838</v>
      </c>
      <c r="I6487" s="71">
        <f t="shared" si="354"/>
        <v>18</v>
      </c>
      <c r="J6487" s="72" t="s">
        <v>2022</v>
      </c>
      <c r="K6487" s="72" t="s">
        <v>470</v>
      </c>
      <c r="L6487" s="73">
        <v>2</v>
      </c>
      <c r="M6487" s="73" t="s">
        <v>91</v>
      </c>
      <c r="N6487" s="68" t="str">
        <f>VLOOKUP(K6487,[1]人員授權表!D$3:G$249,4,0)</f>
        <v>無機</v>
      </c>
      <c r="O6487" s="70" t="str">
        <f>IF(J6487=[1]人員授權表!$C$85,"Casper李羿勳",IF(J6487=[1]人員授權表!$C$188,"Iring陳俊明",IF(J6487=[1]人員授權表!$C$189,"Brian陳泓霖",VLOOKUP(K6487,[1]人員授權表!D$2:E$249,2,FALSE))))</f>
        <v>Iring陳俊明</v>
      </c>
      <c r="P6487" s="67">
        <f t="shared" si="353"/>
        <v>44836</v>
      </c>
      <c r="Q6487" s="75" t="str">
        <f t="shared" si="355"/>
        <v>週日</v>
      </c>
      <c r="R6487" s="80">
        <v>44834</v>
      </c>
      <c r="AA6487" s="1"/>
    </row>
    <row r="6488" spans="2:28">
      <c r="B6488" s="66">
        <v>44811</v>
      </c>
      <c r="D6488" s="68" t="s">
        <v>50</v>
      </c>
      <c r="E6488" s="70" t="s">
        <v>51</v>
      </c>
      <c r="F6488" s="4" t="s">
        <v>2617</v>
      </c>
      <c r="G6488" s="67">
        <v>44820</v>
      </c>
      <c r="H6488" s="67">
        <v>44838</v>
      </c>
      <c r="I6488" s="71">
        <f t="shared" si="354"/>
        <v>18</v>
      </c>
      <c r="J6488" s="72" t="s">
        <v>2618</v>
      </c>
      <c r="K6488" s="72" t="s">
        <v>1562</v>
      </c>
      <c r="L6488" s="73">
        <v>2</v>
      </c>
      <c r="M6488" s="73" t="s">
        <v>91</v>
      </c>
      <c r="N6488" s="68" t="str">
        <f>VLOOKUP(K6488,[1]人員授權表!D$3:G$249,4,0)</f>
        <v>無機</v>
      </c>
      <c r="O6488" s="70" t="str">
        <f>IF(J6488=[1]人員授權表!$C$85,"Casper李羿勳",IF(J6488=[1]人員授權表!$C$188,"Iring陳俊明",IF(J6488=[1]人員授權表!$C$189,"Brian陳泓霖",VLOOKUP(K6488,[1]人員授權表!D$2:E$249,2,FALSE))))</f>
        <v>Iring陳俊明</v>
      </c>
      <c r="P6488" s="67">
        <f t="shared" si="353"/>
        <v>44836</v>
      </c>
      <c r="Q6488" s="75" t="str">
        <f t="shared" si="355"/>
        <v>週日</v>
      </c>
      <c r="R6488" s="80">
        <v>44834</v>
      </c>
      <c r="AA6488" s="1"/>
    </row>
    <row r="6489" spans="2:28">
      <c r="B6489" s="66">
        <v>44811</v>
      </c>
      <c r="D6489" s="68" t="s">
        <v>50</v>
      </c>
      <c r="E6489" s="70" t="s">
        <v>51</v>
      </c>
      <c r="F6489" s="4" t="s">
        <v>2617</v>
      </c>
      <c r="G6489" s="67">
        <v>44820</v>
      </c>
      <c r="H6489" s="67">
        <v>44838</v>
      </c>
      <c r="I6489" s="71">
        <f t="shared" si="354"/>
        <v>18</v>
      </c>
      <c r="J6489" s="72" t="s">
        <v>133</v>
      </c>
      <c r="K6489" s="72" t="s">
        <v>1151</v>
      </c>
      <c r="L6489" s="73">
        <v>2</v>
      </c>
      <c r="M6489" s="73" t="s">
        <v>91</v>
      </c>
      <c r="N6489" s="68" t="str">
        <f>VLOOKUP(K6489,[1]人員授權表!D$3:G$249,4,0)</f>
        <v>無機</v>
      </c>
      <c r="O6489" s="70" t="str">
        <f>IF(J6489=[1]人員授權表!$C$85,"Casper李羿勳",IF(J6489=[1]人員授權表!$C$188,"Iring陳俊明",IF(J6489=[1]人員授權表!$C$189,"Brian陳泓霖",VLOOKUP(K6489,[1]人員授權表!D$2:E$249,2,FALSE))))</f>
        <v>Iring陳俊明</v>
      </c>
      <c r="P6489" s="67">
        <f t="shared" si="353"/>
        <v>44836</v>
      </c>
      <c r="Q6489" s="75" t="str">
        <f t="shared" si="355"/>
        <v>週日</v>
      </c>
      <c r="R6489" s="80">
        <v>44834</v>
      </c>
      <c r="AA6489" s="1"/>
    </row>
    <row r="6490" spans="2:28">
      <c r="B6490" s="66">
        <v>44811</v>
      </c>
      <c r="D6490" s="68" t="s">
        <v>50</v>
      </c>
      <c r="E6490" s="70" t="s">
        <v>51</v>
      </c>
      <c r="F6490" s="4" t="s">
        <v>2619</v>
      </c>
      <c r="G6490" s="67">
        <v>44820</v>
      </c>
      <c r="H6490" s="67">
        <v>44838</v>
      </c>
      <c r="I6490" s="71">
        <f t="shared" si="354"/>
        <v>18</v>
      </c>
      <c r="J6490" s="72" t="s">
        <v>60</v>
      </c>
      <c r="K6490" s="72" t="s">
        <v>61</v>
      </c>
      <c r="L6490" s="73">
        <v>1</v>
      </c>
      <c r="M6490" s="73" t="s">
        <v>91</v>
      </c>
      <c r="N6490" s="68" t="str">
        <f>VLOOKUP(K6490,[1]人員授權表!D$3:G$249,4,0)</f>
        <v>有機</v>
      </c>
      <c r="O6490" s="70" t="str">
        <f>IF(J6490=[1]人員授權表!$C$85,"Casper李羿勳",IF(J6490=[1]人員授權表!$C$188,"Iring陳俊明",IF(J6490=[1]人員授權表!$C$189,"Brian陳泓霖",VLOOKUP(K6490,[1]人員授權表!D$2:E$249,2,FALSE))))</f>
        <v>Marco陳鴻鈞</v>
      </c>
      <c r="P6490" s="67">
        <f t="shared" si="353"/>
        <v>44836</v>
      </c>
      <c r="Q6490" s="75" t="str">
        <f t="shared" si="355"/>
        <v>週日</v>
      </c>
      <c r="R6490" s="80">
        <v>44828</v>
      </c>
      <c r="AA6490" s="1"/>
    </row>
    <row r="6491" spans="2:28">
      <c r="B6491" s="66">
        <v>44824</v>
      </c>
      <c r="D6491" s="68" t="s">
        <v>50</v>
      </c>
      <c r="E6491" s="70" t="s">
        <v>879</v>
      </c>
      <c r="F6491" s="4" t="s">
        <v>2620</v>
      </c>
      <c r="G6491" s="67">
        <v>44819</v>
      </c>
      <c r="H6491" s="67">
        <v>44838</v>
      </c>
      <c r="I6491" s="71">
        <f t="shared" si="354"/>
        <v>19</v>
      </c>
      <c r="J6491" s="72" t="s">
        <v>53</v>
      </c>
      <c r="K6491" s="72" t="s">
        <v>1713</v>
      </c>
      <c r="L6491" s="73">
        <v>7</v>
      </c>
      <c r="M6491" s="73" t="s">
        <v>91</v>
      </c>
      <c r="N6491" s="68" t="str">
        <f>VLOOKUP(K6491,[1]人員授權表!D$3:G$249,4,0)</f>
        <v>有機</v>
      </c>
      <c r="O6491" s="70" t="str">
        <f>IF(J6491=[1]人員授權表!$C$85,"Casper李羿勳",IF(J6491=[1]人員授權表!$C$188,"Iring陳俊明",IF(J6491=[1]人員授權表!$C$189,"Brian陳泓霖",VLOOKUP(K6491,[1]人員授權表!D$2:E$249,2,FALSE))))</f>
        <v>Marco陳鴻鈞</v>
      </c>
      <c r="P6491" s="67">
        <f t="shared" si="353"/>
        <v>44836</v>
      </c>
      <c r="Q6491" s="75" t="str">
        <f t="shared" si="355"/>
        <v>週日</v>
      </c>
      <c r="R6491" s="80">
        <v>44833</v>
      </c>
      <c r="AA6491" s="102">
        <v>15</v>
      </c>
      <c r="AB6491" s="123" t="s">
        <v>2325</v>
      </c>
    </row>
    <row r="6492" spans="2:28">
      <c r="B6492" s="66">
        <v>44824</v>
      </c>
      <c r="D6492" s="68" t="s">
        <v>50</v>
      </c>
      <c r="E6492" s="70" t="s">
        <v>879</v>
      </c>
      <c r="F6492" s="4" t="s">
        <v>2620</v>
      </c>
      <c r="G6492" s="67">
        <v>44819</v>
      </c>
      <c r="H6492" s="67">
        <v>44838</v>
      </c>
      <c r="I6492" s="71">
        <f t="shared" si="354"/>
        <v>19</v>
      </c>
      <c r="J6492" s="72" t="s">
        <v>60</v>
      </c>
      <c r="K6492" s="72" t="s">
        <v>61</v>
      </c>
      <c r="L6492" s="73">
        <v>7</v>
      </c>
      <c r="M6492" s="73" t="s">
        <v>91</v>
      </c>
      <c r="N6492" s="68" t="str">
        <f>VLOOKUP(K6492,[1]人員授權表!D$3:G$249,4,0)</f>
        <v>有機</v>
      </c>
      <c r="O6492" s="70" t="str">
        <f>IF(J6492=[1]人員授權表!$C$85,"Casper李羿勳",IF(J6492=[1]人員授權表!$C$188,"Iring陳俊明",IF(J6492=[1]人員授權表!$C$189,"Brian陳泓霖",VLOOKUP(K6492,[1]人員授權表!D$2:E$249,2,FALSE))))</f>
        <v>Marco陳鴻鈞</v>
      </c>
      <c r="P6492" s="67">
        <f t="shared" si="353"/>
        <v>44836</v>
      </c>
      <c r="Q6492" s="75" t="str">
        <f t="shared" si="355"/>
        <v>週日</v>
      </c>
      <c r="R6492" s="80">
        <v>44833</v>
      </c>
      <c r="AA6492" s="102">
        <v>15</v>
      </c>
      <c r="AB6492" s="123" t="s">
        <v>2325</v>
      </c>
    </row>
    <row r="6493" spans="2:28">
      <c r="B6493" s="66">
        <v>44824</v>
      </c>
      <c r="D6493" s="68" t="s">
        <v>50</v>
      </c>
      <c r="E6493" s="70" t="s">
        <v>879</v>
      </c>
      <c r="F6493" s="4" t="s">
        <v>2620</v>
      </c>
      <c r="G6493" s="67">
        <v>44819</v>
      </c>
      <c r="H6493" s="67">
        <v>44838</v>
      </c>
      <c r="I6493" s="71">
        <f t="shared" si="354"/>
        <v>19</v>
      </c>
      <c r="J6493" s="72" t="s">
        <v>69</v>
      </c>
      <c r="K6493" s="72" t="s">
        <v>70</v>
      </c>
      <c r="L6493" s="73">
        <v>2</v>
      </c>
      <c r="M6493" s="73" t="s">
        <v>91</v>
      </c>
      <c r="N6493" s="68" t="str">
        <f>VLOOKUP(K6493,[1]人員授權表!D$3:G$249,4,0)</f>
        <v>有機</v>
      </c>
      <c r="O6493" s="70" t="str">
        <f>IF(J6493=[1]人員授權表!$C$85,"Casper李羿勳",IF(J6493=[1]人員授權表!$C$188,"Iring陳俊明",IF(J6493=[1]人員授權表!$C$189,"Brian陳泓霖",VLOOKUP(K6493,[1]人員授權表!D$2:E$249,2,FALSE))))</f>
        <v>Casper李羿勳</v>
      </c>
      <c r="P6493" s="67">
        <f t="shared" si="353"/>
        <v>44836</v>
      </c>
      <c r="Q6493" s="75" t="str">
        <f t="shared" si="355"/>
        <v>週日</v>
      </c>
      <c r="R6493" s="80">
        <v>44834</v>
      </c>
      <c r="AA6493" s="102">
        <v>15</v>
      </c>
      <c r="AB6493" s="123" t="s">
        <v>2325</v>
      </c>
    </row>
    <row r="6494" spans="2:28">
      <c r="B6494" s="66">
        <v>44824</v>
      </c>
      <c r="D6494" s="68" t="s">
        <v>50</v>
      </c>
      <c r="E6494" s="70" t="s">
        <v>879</v>
      </c>
      <c r="F6494" s="4" t="s">
        <v>2620</v>
      </c>
      <c r="G6494" s="67">
        <v>44819</v>
      </c>
      <c r="H6494" s="67">
        <v>44838</v>
      </c>
      <c r="I6494" s="71">
        <f t="shared" si="354"/>
        <v>19</v>
      </c>
      <c r="J6494" s="72" t="s">
        <v>242</v>
      </c>
      <c r="K6494" s="72" t="s">
        <v>241</v>
      </c>
      <c r="L6494" s="73">
        <v>1</v>
      </c>
      <c r="M6494" s="73" t="s">
        <v>91</v>
      </c>
      <c r="N6494" s="68" t="str">
        <f>VLOOKUP(K6494,[1]人員授權表!D$3:G$249,4,0)</f>
        <v>有機</v>
      </c>
      <c r="O6494" s="70" t="str">
        <f>IF(J6494=[1]人員授權表!$C$85,"Casper李羿勳",IF(J6494=[1]人員授權表!$C$188,"Iring陳俊明",IF(J6494=[1]人員授權表!$C$189,"Brian陳泓霖",VLOOKUP(K6494,[1]人員授權表!D$2:E$249,2,FALSE))))</f>
        <v>Casper李羿勳</v>
      </c>
      <c r="P6494" s="67">
        <f t="shared" si="353"/>
        <v>44836</v>
      </c>
      <c r="Q6494" s="75" t="str">
        <f t="shared" si="355"/>
        <v>週日</v>
      </c>
      <c r="R6494" s="80">
        <v>44834</v>
      </c>
      <c r="AA6494" s="102">
        <v>15</v>
      </c>
      <c r="AB6494" s="123" t="s">
        <v>2325</v>
      </c>
    </row>
    <row r="6495" spans="2:28">
      <c r="B6495" s="66">
        <v>44824</v>
      </c>
      <c r="D6495" s="68" t="s">
        <v>50</v>
      </c>
      <c r="E6495" s="70" t="s">
        <v>879</v>
      </c>
      <c r="F6495" s="4" t="s">
        <v>2620</v>
      </c>
      <c r="G6495" s="67">
        <v>44819</v>
      </c>
      <c r="H6495" s="67">
        <v>44838</v>
      </c>
      <c r="I6495" s="71">
        <f t="shared" si="354"/>
        <v>19</v>
      </c>
      <c r="J6495" s="72" t="s">
        <v>240</v>
      </c>
      <c r="K6495" s="72" t="s">
        <v>241</v>
      </c>
      <c r="L6495" s="73">
        <v>1</v>
      </c>
      <c r="M6495" s="73" t="s">
        <v>91</v>
      </c>
      <c r="N6495" s="68" t="str">
        <f>VLOOKUP(K6495,[1]人員授權表!D$3:G$249,4,0)</f>
        <v>有機</v>
      </c>
      <c r="O6495" s="70" t="str">
        <f>IF(J6495=[1]人員授權表!$C$85,"Casper李羿勳",IF(J6495=[1]人員授權表!$C$188,"Iring陳俊明",IF(J6495=[1]人員授權表!$C$189,"Brian陳泓霖",VLOOKUP(K6495,[1]人員授權表!D$2:E$249,2,FALSE))))</f>
        <v>Casper李羿勳</v>
      </c>
      <c r="P6495" s="67">
        <f t="shared" si="353"/>
        <v>44836</v>
      </c>
      <c r="Q6495" s="75" t="str">
        <f t="shared" si="355"/>
        <v>週日</v>
      </c>
      <c r="R6495" s="80">
        <v>44834</v>
      </c>
      <c r="AA6495" s="102">
        <v>15</v>
      </c>
      <c r="AB6495" s="123" t="s">
        <v>2325</v>
      </c>
    </row>
    <row r="6496" spans="2:28">
      <c r="B6496" s="66">
        <v>44824</v>
      </c>
      <c r="D6496" s="68" t="s">
        <v>50</v>
      </c>
      <c r="E6496" s="70" t="s">
        <v>879</v>
      </c>
      <c r="F6496" s="4" t="s">
        <v>2620</v>
      </c>
      <c r="G6496" s="67">
        <v>44819</v>
      </c>
      <c r="H6496" s="67">
        <v>44838</v>
      </c>
      <c r="I6496" s="71">
        <f t="shared" si="354"/>
        <v>19</v>
      </c>
      <c r="J6496" s="72" t="s">
        <v>238</v>
      </c>
      <c r="K6496" s="72" t="s">
        <v>239</v>
      </c>
      <c r="L6496" s="73">
        <v>1</v>
      </c>
      <c r="M6496" s="73" t="s">
        <v>91</v>
      </c>
      <c r="N6496" s="68" t="str">
        <f>VLOOKUP(K6496,[1]人員授權表!D$3:G$249,4,0)</f>
        <v>有機</v>
      </c>
      <c r="O6496" s="70" t="str">
        <f>IF(J6496=[1]人員授權表!$C$85,"Casper李羿勳",IF(J6496=[1]人員授權表!$C$188,"Iring陳俊明",IF(J6496=[1]人員授權表!$C$189,"Brian陳泓霖",VLOOKUP(K6496,[1]人員授權表!D$2:E$249,2,FALSE))))</f>
        <v>Casper李羿勳</v>
      </c>
      <c r="P6496" s="67">
        <f t="shared" si="353"/>
        <v>44836</v>
      </c>
      <c r="Q6496" s="75" t="str">
        <f t="shared" si="355"/>
        <v>週日</v>
      </c>
      <c r="R6496" s="80">
        <v>44833</v>
      </c>
      <c r="AA6496" s="102">
        <v>15</v>
      </c>
      <c r="AB6496" s="123" t="s">
        <v>2325</v>
      </c>
    </row>
    <row r="6497" spans="2:28">
      <c r="B6497" s="66">
        <v>44824</v>
      </c>
      <c r="D6497" s="68" t="s">
        <v>50</v>
      </c>
      <c r="E6497" s="70" t="s">
        <v>879</v>
      </c>
      <c r="F6497" s="4" t="s">
        <v>2621</v>
      </c>
      <c r="G6497" s="67">
        <v>44820</v>
      </c>
      <c r="H6497" s="67">
        <v>44838</v>
      </c>
      <c r="I6497" s="71">
        <f t="shared" si="354"/>
        <v>18</v>
      </c>
      <c r="J6497" s="72" t="s">
        <v>238</v>
      </c>
      <c r="K6497" s="72" t="s">
        <v>239</v>
      </c>
      <c r="L6497" s="73">
        <v>1</v>
      </c>
      <c r="M6497" s="73" t="s">
        <v>91</v>
      </c>
      <c r="N6497" s="68" t="str">
        <f>VLOOKUP(K6497,[1]人員授權表!D$3:G$249,4,0)</f>
        <v>有機</v>
      </c>
      <c r="O6497" s="70" t="str">
        <f>IF(J6497=[1]人員授權表!$C$85,"Casper李羿勳",IF(J6497=[1]人員授權表!$C$188,"Iring陳俊明",IF(J6497=[1]人員授權表!$C$189,"Brian陳泓霖",VLOOKUP(K6497,[1]人員授權表!D$2:E$249,2,FALSE))))</f>
        <v>Casper李羿勳</v>
      </c>
      <c r="P6497" s="67">
        <f t="shared" si="353"/>
        <v>44836</v>
      </c>
      <c r="Q6497" s="75" t="str">
        <f t="shared" si="355"/>
        <v>週日</v>
      </c>
      <c r="R6497" s="80">
        <v>44833</v>
      </c>
      <c r="AA6497" s="102">
        <v>15</v>
      </c>
      <c r="AB6497" s="123" t="s">
        <v>2325</v>
      </c>
    </row>
    <row r="6498" spans="2:28">
      <c r="B6498" s="66">
        <v>44824</v>
      </c>
      <c r="D6498" s="68" t="s">
        <v>50</v>
      </c>
      <c r="E6498" s="70" t="s">
        <v>879</v>
      </c>
      <c r="F6498" s="4" t="s">
        <v>2621</v>
      </c>
      <c r="G6498" s="67">
        <v>44820</v>
      </c>
      <c r="H6498" s="67">
        <v>44838</v>
      </c>
      <c r="I6498" s="71">
        <f t="shared" si="354"/>
        <v>18</v>
      </c>
      <c r="J6498" s="72" t="s">
        <v>53</v>
      </c>
      <c r="K6498" s="72" t="s">
        <v>54</v>
      </c>
      <c r="L6498" s="73">
        <v>2</v>
      </c>
      <c r="M6498" s="73" t="s">
        <v>91</v>
      </c>
      <c r="N6498" s="68" t="str">
        <f>VLOOKUP(K6498,[1]人員授權表!D$3:G$249,4,0)</f>
        <v>有機</v>
      </c>
      <c r="O6498" s="70" t="str">
        <f>IF(J6498=[1]人員授權表!$C$85,"Casper李羿勳",IF(J6498=[1]人員授權表!$C$188,"Iring陳俊明",IF(J6498=[1]人員授權表!$C$189,"Brian陳泓霖",VLOOKUP(K6498,[1]人員授權表!D$2:E$249,2,FALSE))))</f>
        <v>Marco陳鴻鈞</v>
      </c>
      <c r="P6498" s="67">
        <f t="shared" si="353"/>
        <v>44836</v>
      </c>
      <c r="Q6498" s="75" t="str">
        <f t="shared" si="355"/>
        <v>週日</v>
      </c>
      <c r="R6498" s="80">
        <v>44833</v>
      </c>
      <c r="AA6498" s="102">
        <v>15</v>
      </c>
      <c r="AB6498" s="123" t="s">
        <v>2325</v>
      </c>
    </row>
    <row r="6499" spans="2:28">
      <c r="B6499" s="66">
        <v>44824</v>
      </c>
      <c r="D6499" s="68" t="s">
        <v>50</v>
      </c>
      <c r="E6499" s="70" t="s">
        <v>879</v>
      </c>
      <c r="F6499" s="4" t="s">
        <v>2621</v>
      </c>
      <c r="G6499" s="67">
        <v>44820</v>
      </c>
      <c r="H6499" s="67">
        <v>44838</v>
      </c>
      <c r="I6499" s="71">
        <f t="shared" si="354"/>
        <v>18</v>
      </c>
      <c r="J6499" s="72" t="s">
        <v>60</v>
      </c>
      <c r="K6499" s="72" t="s">
        <v>61</v>
      </c>
      <c r="L6499" s="73">
        <v>2</v>
      </c>
      <c r="M6499" s="73" t="s">
        <v>91</v>
      </c>
      <c r="N6499" s="68" t="str">
        <f>VLOOKUP(K6499,[1]人員授權表!D$3:G$249,4,0)</f>
        <v>有機</v>
      </c>
      <c r="O6499" s="70" t="str">
        <f>IF(J6499=[1]人員授權表!$C$85,"Casper李羿勳",IF(J6499=[1]人員授權表!$C$188,"Iring陳俊明",IF(J6499=[1]人員授權表!$C$189,"Brian陳泓霖",VLOOKUP(K6499,[1]人員授權表!D$2:E$249,2,FALSE))))</f>
        <v>Marco陳鴻鈞</v>
      </c>
      <c r="P6499" s="67">
        <f t="shared" si="353"/>
        <v>44836</v>
      </c>
      <c r="Q6499" s="75" t="str">
        <f t="shared" si="355"/>
        <v>週日</v>
      </c>
      <c r="R6499" s="80">
        <v>44833</v>
      </c>
      <c r="AA6499" s="102">
        <v>15</v>
      </c>
      <c r="AB6499" s="123" t="s">
        <v>2325</v>
      </c>
    </row>
    <row r="6500" spans="2:28">
      <c r="B6500" s="66">
        <v>44824</v>
      </c>
      <c r="D6500" s="68" t="s">
        <v>50</v>
      </c>
      <c r="E6500" s="70" t="s">
        <v>879</v>
      </c>
      <c r="F6500" s="4" t="s">
        <v>2622</v>
      </c>
      <c r="G6500" s="67">
        <v>44820</v>
      </c>
      <c r="H6500" s="67">
        <v>44838</v>
      </c>
      <c r="I6500" s="71">
        <f t="shared" si="354"/>
        <v>18</v>
      </c>
      <c r="J6500" s="72" t="s">
        <v>238</v>
      </c>
      <c r="K6500" s="72" t="s">
        <v>239</v>
      </c>
      <c r="L6500" s="73">
        <v>2</v>
      </c>
      <c r="M6500" s="73" t="s">
        <v>91</v>
      </c>
      <c r="N6500" s="68" t="str">
        <f>VLOOKUP(K6500,[1]人員授權表!D$3:G$249,4,0)</f>
        <v>有機</v>
      </c>
      <c r="O6500" s="70" t="str">
        <f>IF(J6500=[1]人員授權表!$C$85,"Casper李羿勳",IF(J6500=[1]人員授權表!$C$188,"Iring陳俊明",IF(J6500=[1]人員授權表!$C$189,"Brian陳泓霖",VLOOKUP(K6500,[1]人員授權表!D$2:E$249,2,FALSE))))</f>
        <v>Casper李羿勳</v>
      </c>
      <c r="P6500" s="67">
        <f t="shared" ref="P6500:P6504" si="356">H6500-2</f>
        <v>44836</v>
      </c>
      <c r="Q6500" s="75" t="str">
        <f t="shared" si="355"/>
        <v>週日</v>
      </c>
      <c r="R6500" s="80">
        <v>44834</v>
      </c>
      <c r="AA6500" s="102">
        <v>15</v>
      </c>
      <c r="AB6500" s="123" t="s">
        <v>2325</v>
      </c>
    </row>
    <row r="6501" spans="2:28">
      <c r="B6501" s="66">
        <v>44824</v>
      </c>
      <c r="D6501" s="68" t="s">
        <v>50</v>
      </c>
      <c r="E6501" s="70" t="s">
        <v>879</v>
      </c>
      <c r="F6501" s="4" t="s">
        <v>2622</v>
      </c>
      <c r="G6501" s="67">
        <v>44820</v>
      </c>
      <c r="H6501" s="67">
        <v>44838</v>
      </c>
      <c r="I6501" s="71">
        <f t="shared" si="354"/>
        <v>18</v>
      </c>
      <c r="J6501" s="72" t="s">
        <v>53</v>
      </c>
      <c r="K6501" s="72" t="s">
        <v>54</v>
      </c>
      <c r="L6501" s="73">
        <v>2</v>
      </c>
      <c r="M6501" s="73" t="s">
        <v>91</v>
      </c>
      <c r="N6501" s="68" t="str">
        <f>VLOOKUP(K6501,[1]人員授權表!D$3:G$249,4,0)</f>
        <v>有機</v>
      </c>
      <c r="O6501" s="70" t="str">
        <f>IF(J6501=[1]人員授權表!$C$85,"Casper李羿勳",IF(J6501=[1]人員授權表!$C$188,"Iring陳俊明",IF(J6501=[1]人員授權表!$C$189,"Brian陳泓霖",VLOOKUP(K6501,[1]人員授權表!D$2:E$249,2,FALSE))))</f>
        <v>Marco陳鴻鈞</v>
      </c>
      <c r="P6501" s="67">
        <f t="shared" si="356"/>
        <v>44836</v>
      </c>
      <c r="Q6501" s="75" t="str">
        <f t="shared" si="355"/>
        <v>週日</v>
      </c>
      <c r="R6501" s="80">
        <v>44828</v>
      </c>
      <c r="AA6501" s="102">
        <v>15</v>
      </c>
      <c r="AB6501" s="123" t="s">
        <v>2325</v>
      </c>
    </row>
    <row r="6502" spans="2:28">
      <c r="B6502" s="66">
        <v>44824</v>
      </c>
      <c r="D6502" s="68" t="s">
        <v>50</v>
      </c>
      <c r="E6502" s="70" t="s">
        <v>879</v>
      </c>
      <c r="F6502" s="4" t="s">
        <v>2622</v>
      </c>
      <c r="G6502" s="67">
        <v>44820</v>
      </c>
      <c r="H6502" s="67">
        <v>44838</v>
      </c>
      <c r="I6502" s="71">
        <f t="shared" si="354"/>
        <v>18</v>
      </c>
      <c r="J6502" s="72" t="s">
        <v>60</v>
      </c>
      <c r="K6502" s="72" t="s">
        <v>61</v>
      </c>
      <c r="L6502" s="73">
        <v>2</v>
      </c>
      <c r="M6502" s="73" t="s">
        <v>91</v>
      </c>
      <c r="N6502" s="68" t="str">
        <f>VLOOKUP(K6502,[1]人員授權表!D$3:G$249,4,0)</f>
        <v>有機</v>
      </c>
      <c r="O6502" s="70" t="str">
        <f>IF(J6502=[1]人員授權表!$C$85,"Casper李羿勳",IF(J6502=[1]人員授權表!$C$188,"Iring陳俊明",IF(J6502=[1]人員授權表!$C$189,"Brian陳泓霖",VLOOKUP(K6502,[1]人員授權表!D$2:E$249,2,FALSE))))</f>
        <v>Marco陳鴻鈞</v>
      </c>
      <c r="P6502" s="67">
        <f t="shared" si="356"/>
        <v>44836</v>
      </c>
      <c r="Q6502" s="75" t="str">
        <f t="shared" si="355"/>
        <v>週日</v>
      </c>
      <c r="R6502" s="80">
        <v>44828</v>
      </c>
      <c r="AA6502" s="102">
        <v>15</v>
      </c>
      <c r="AB6502" s="123" t="s">
        <v>2325</v>
      </c>
    </row>
    <row r="6503" spans="2:28">
      <c r="B6503" s="66">
        <v>44833</v>
      </c>
      <c r="D6503" s="68" t="s">
        <v>50</v>
      </c>
      <c r="E6503" s="70" t="s">
        <v>879</v>
      </c>
      <c r="F6503" s="4" t="s">
        <v>2623</v>
      </c>
      <c r="G6503" s="67">
        <v>44823</v>
      </c>
      <c r="H6503" s="67">
        <v>44838</v>
      </c>
      <c r="I6503" s="71">
        <f t="shared" si="354"/>
        <v>15</v>
      </c>
      <c r="J6503" s="72" t="s">
        <v>125</v>
      </c>
      <c r="K6503" s="72" t="s">
        <v>126</v>
      </c>
      <c r="L6503" s="73">
        <v>2</v>
      </c>
      <c r="M6503" s="73" t="s">
        <v>108</v>
      </c>
      <c r="N6503" s="68" t="str">
        <f>VLOOKUP(K6503,[1]人員授權表!D$3:G$249,4,0)</f>
        <v>有機</v>
      </c>
      <c r="O6503" s="70" t="str">
        <f>IF(J6503=[1]人員授權表!$C$85,"Casper李羿勳",IF(J6503=[1]人員授權表!$C$188,"Iring陳俊明",IF(J6503=[1]人員授權表!$C$189,"Brian陳泓霖",VLOOKUP(K6503,[1]人員授權表!D$2:E$249,2,FALSE))))</f>
        <v>Lucy黃詩婷</v>
      </c>
      <c r="P6503" s="67">
        <f t="shared" si="356"/>
        <v>44836</v>
      </c>
      <c r="Q6503" s="75" t="str">
        <f t="shared" si="355"/>
        <v>週日</v>
      </c>
      <c r="R6503" s="80">
        <v>44834</v>
      </c>
      <c r="AA6503" s="1"/>
    </row>
    <row r="6504" spans="2:28">
      <c r="B6504" s="66">
        <v>44833</v>
      </c>
      <c r="D6504" s="68" t="s">
        <v>50</v>
      </c>
      <c r="E6504" s="70" t="s">
        <v>879</v>
      </c>
      <c r="F6504" s="4" t="s">
        <v>2623</v>
      </c>
      <c r="G6504" s="67">
        <v>44823</v>
      </c>
      <c r="H6504" s="67">
        <v>44838</v>
      </c>
      <c r="I6504" s="71">
        <f t="shared" si="354"/>
        <v>15</v>
      </c>
      <c r="J6504" s="72" t="s">
        <v>516</v>
      </c>
      <c r="K6504" s="72" t="s">
        <v>332</v>
      </c>
      <c r="L6504" s="73">
        <v>2</v>
      </c>
      <c r="M6504" s="73" t="s">
        <v>108</v>
      </c>
      <c r="N6504" s="68" t="str">
        <f>VLOOKUP(K6504,[1]人員授權表!D$3:G$249,4,0)</f>
        <v>有機</v>
      </c>
      <c r="O6504" s="70" t="str">
        <f>IF(J6504=[1]人員授權表!$C$85,"Casper李羿勳",IF(J6504=[1]人員授權表!$C$188,"Iring陳俊明",IF(J6504=[1]人員授權表!$C$189,"Brian陳泓霖",VLOOKUP(K6504,[1]人員授權表!D$2:E$249,2,FALSE))))</f>
        <v>Lucy黃詩婷</v>
      </c>
      <c r="P6504" s="67">
        <f t="shared" si="356"/>
        <v>44836</v>
      </c>
      <c r="Q6504" s="75" t="str">
        <f t="shared" si="355"/>
        <v>週日</v>
      </c>
      <c r="R6504" s="80">
        <v>44834</v>
      </c>
      <c r="AA6504" s="1"/>
    </row>
    <row r="6505" spans="2:28">
      <c r="B6505" s="66">
        <v>44832</v>
      </c>
      <c r="D6505" s="68" t="s">
        <v>50</v>
      </c>
      <c r="E6505" s="70" t="s">
        <v>51</v>
      </c>
      <c r="F6505" s="4" t="s">
        <v>2624</v>
      </c>
      <c r="G6505" s="67">
        <v>44831</v>
      </c>
      <c r="H6505" s="67">
        <v>44838</v>
      </c>
      <c r="I6505" s="71">
        <f t="shared" si="354"/>
        <v>7</v>
      </c>
      <c r="J6505" s="72" t="s">
        <v>102</v>
      </c>
      <c r="K6505" s="72" t="s">
        <v>103</v>
      </c>
      <c r="L6505" s="73">
        <v>1</v>
      </c>
      <c r="M6505" s="73" t="s">
        <v>108</v>
      </c>
      <c r="N6505" s="68" t="str">
        <f>VLOOKUP(K6505,[1]人員授權表!D$3:G$249,4,0)</f>
        <v>無機</v>
      </c>
      <c r="O6505" s="70" t="s">
        <v>99</v>
      </c>
      <c r="P6505" s="67">
        <f>H6505-1</f>
        <v>44837</v>
      </c>
      <c r="Q6505" s="75" t="str">
        <f t="shared" si="355"/>
        <v>週一</v>
      </c>
      <c r="R6505" s="80">
        <v>44834</v>
      </c>
      <c r="AA6505" s="1"/>
    </row>
    <row r="6506" spans="2:28">
      <c r="B6506" s="66">
        <v>44817</v>
      </c>
      <c r="D6506" s="68" t="s">
        <v>50</v>
      </c>
      <c r="E6506" s="70" t="s">
        <v>82</v>
      </c>
      <c r="F6506" s="4" t="s">
        <v>2625</v>
      </c>
      <c r="G6506" s="67">
        <v>44825</v>
      </c>
      <c r="H6506" s="67">
        <v>44838</v>
      </c>
      <c r="I6506" s="71">
        <f t="shared" si="354"/>
        <v>13</v>
      </c>
      <c r="J6506" s="72" t="s">
        <v>139</v>
      </c>
      <c r="K6506" s="72" t="s">
        <v>140</v>
      </c>
      <c r="L6506" s="73">
        <v>1</v>
      </c>
      <c r="M6506" s="73" t="s">
        <v>91</v>
      </c>
      <c r="N6506" s="68" t="str">
        <f>VLOOKUP(K6506,[1]人員授權表!D$3:G$249,4,0)</f>
        <v>無機</v>
      </c>
      <c r="O6506" s="70" t="str">
        <f>IF(J6506=[1]人員授權表!$C$85,"Casper李羿勳",IF(J6506=[1]人員授權表!$C$188,"Iring陳俊明",IF(J6506=[1]人員授權表!$C$189,"Brian陳泓霖",VLOOKUP(K6506,[1]人員授權表!D$2:E$249,2,FALSE))))</f>
        <v>Brian陳泓霖</v>
      </c>
      <c r="P6506" s="67">
        <f t="shared" ref="P6506:P6521" si="357">H6506-2</f>
        <v>44836</v>
      </c>
      <c r="Q6506" s="75" t="str">
        <f t="shared" si="355"/>
        <v>週日</v>
      </c>
      <c r="R6506" s="80">
        <v>44832</v>
      </c>
      <c r="AA6506" s="1"/>
    </row>
    <row r="6507" spans="2:28">
      <c r="B6507" s="66">
        <v>44817</v>
      </c>
      <c r="D6507" s="68" t="s">
        <v>50</v>
      </c>
      <c r="E6507" s="70" t="s">
        <v>82</v>
      </c>
      <c r="F6507" s="4" t="s">
        <v>2625</v>
      </c>
      <c r="G6507" s="67">
        <v>44825</v>
      </c>
      <c r="H6507" s="67">
        <v>44838</v>
      </c>
      <c r="I6507" s="71">
        <f t="shared" si="354"/>
        <v>13</v>
      </c>
      <c r="J6507" s="72" t="s">
        <v>277</v>
      </c>
      <c r="K6507" s="72" t="s">
        <v>154</v>
      </c>
      <c r="L6507" s="73">
        <v>1</v>
      </c>
      <c r="M6507" s="73" t="s">
        <v>91</v>
      </c>
      <c r="N6507" s="68" t="str">
        <f>VLOOKUP(K6507,[1]人員授權表!D$3:G$249,4,0)</f>
        <v>無機</v>
      </c>
      <c r="O6507" s="70" t="str">
        <f>IF(J6507=[1]人員授權表!$C$85,"Casper李羿勳",IF(J6507=[1]人員授權表!$C$188,"Iring陳俊明",IF(J6507=[1]人員授權表!$C$189,"Brian陳泓霖",VLOOKUP(K6507,[1]人員授權表!D$2:E$249,2,FALSE))))</f>
        <v>Ken張智凱</v>
      </c>
      <c r="P6507" s="67">
        <f t="shared" si="357"/>
        <v>44836</v>
      </c>
      <c r="Q6507" s="75" t="str">
        <f t="shared" si="355"/>
        <v>週日</v>
      </c>
      <c r="R6507" s="80">
        <v>44827</v>
      </c>
      <c r="AA6507" s="1"/>
    </row>
    <row r="6508" spans="2:28">
      <c r="B6508" s="66">
        <v>44817</v>
      </c>
      <c r="D6508" s="68" t="s">
        <v>50</v>
      </c>
      <c r="E6508" s="70" t="s">
        <v>82</v>
      </c>
      <c r="F6508" s="4" t="s">
        <v>2625</v>
      </c>
      <c r="G6508" s="67">
        <v>44825</v>
      </c>
      <c r="H6508" s="67">
        <v>44838</v>
      </c>
      <c r="I6508" s="71">
        <f t="shared" si="354"/>
        <v>13</v>
      </c>
      <c r="J6508" s="72" t="s">
        <v>137</v>
      </c>
      <c r="K6508" s="72" t="s">
        <v>138</v>
      </c>
      <c r="L6508" s="73">
        <v>1</v>
      </c>
      <c r="M6508" s="73" t="s">
        <v>91</v>
      </c>
      <c r="N6508" s="68" t="str">
        <f>VLOOKUP(K6508,[1]人員授權表!D$3:G$249,4,0)</f>
        <v>無機</v>
      </c>
      <c r="O6508" s="70" t="str">
        <f>IF(J6508=[1]人員授權表!$C$85,"Casper李羿勳",IF(J6508=[1]人員授權表!$C$188,"Iring陳俊明",IF(J6508=[1]人員授權表!$C$189,"Brian陳泓霖",VLOOKUP(K6508,[1]人員授權表!D$2:E$249,2,FALSE))))</f>
        <v>Jack劉念忻</v>
      </c>
      <c r="P6508" s="67">
        <f t="shared" si="357"/>
        <v>44836</v>
      </c>
      <c r="Q6508" s="75" t="str">
        <f t="shared" si="355"/>
        <v>週日</v>
      </c>
      <c r="R6508" s="80">
        <v>44834</v>
      </c>
      <c r="AA6508" s="1"/>
    </row>
    <row r="6509" spans="2:28">
      <c r="B6509" s="66">
        <v>44817</v>
      </c>
      <c r="D6509" s="68" t="s">
        <v>50</v>
      </c>
      <c r="E6509" s="70" t="s">
        <v>82</v>
      </c>
      <c r="F6509" s="4" t="s">
        <v>2625</v>
      </c>
      <c r="G6509" s="67">
        <v>44825</v>
      </c>
      <c r="H6509" s="67">
        <v>44838</v>
      </c>
      <c r="I6509" s="71">
        <f t="shared" si="354"/>
        <v>13</v>
      </c>
      <c r="J6509" s="72" t="s">
        <v>148</v>
      </c>
      <c r="K6509" s="72" t="s">
        <v>149</v>
      </c>
      <c r="L6509" s="73">
        <v>1</v>
      </c>
      <c r="M6509" s="73" t="s">
        <v>91</v>
      </c>
      <c r="N6509" s="68" t="str">
        <f>VLOOKUP(K6509,[1]人員授權表!D$3:G$249,4,0)</f>
        <v>無機</v>
      </c>
      <c r="O6509" s="70" t="str">
        <f>IF(J6509=[1]人員授權表!$C$85,"Casper李羿勳",IF(J6509=[1]人員授權表!$C$188,"Iring陳俊明",IF(J6509=[1]人員授權表!$C$189,"Brian陳泓霖",VLOOKUP(K6509,[1]人員授權表!D$2:E$249,2,FALSE))))</f>
        <v>Vicky游崴涵</v>
      </c>
      <c r="P6509" s="67">
        <f t="shared" si="357"/>
        <v>44836</v>
      </c>
      <c r="Q6509" s="75" t="str">
        <f t="shared" si="355"/>
        <v>週日</v>
      </c>
      <c r="R6509" s="80">
        <v>44832</v>
      </c>
      <c r="AA6509" s="1"/>
    </row>
    <row r="6510" spans="2:28">
      <c r="B6510" s="66">
        <v>44817</v>
      </c>
      <c r="D6510" s="68" t="s">
        <v>50</v>
      </c>
      <c r="E6510" s="70" t="s">
        <v>82</v>
      </c>
      <c r="F6510" s="4" t="s">
        <v>2626</v>
      </c>
      <c r="G6510" s="67">
        <v>44825</v>
      </c>
      <c r="H6510" s="67">
        <v>44838</v>
      </c>
      <c r="I6510" s="71">
        <f t="shared" si="354"/>
        <v>13</v>
      </c>
      <c r="J6510" s="72" t="s">
        <v>139</v>
      </c>
      <c r="K6510" s="72" t="s">
        <v>140</v>
      </c>
      <c r="L6510" s="73">
        <v>1</v>
      </c>
      <c r="M6510" s="73" t="s">
        <v>91</v>
      </c>
      <c r="N6510" s="68" t="str">
        <f>VLOOKUP(K6510,[1]人員授權表!D$3:G$249,4,0)</f>
        <v>無機</v>
      </c>
      <c r="O6510" s="70" t="str">
        <f>IF(J6510=[1]人員授權表!$C$85,"Casper李羿勳",IF(J6510=[1]人員授權表!$C$188,"Iring陳俊明",IF(J6510=[1]人員授權表!$C$189,"Brian陳泓霖",VLOOKUP(K6510,[1]人員授權表!D$2:E$249,2,FALSE))))</f>
        <v>Brian陳泓霖</v>
      </c>
      <c r="P6510" s="67">
        <f t="shared" si="357"/>
        <v>44836</v>
      </c>
      <c r="Q6510" s="75" t="str">
        <f t="shared" si="355"/>
        <v>週日</v>
      </c>
      <c r="R6510" s="80">
        <v>44832</v>
      </c>
      <c r="AA6510" s="1"/>
    </row>
    <row r="6511" spans="2:28">
      <c r="B6511" s="66">
        <v>44817</v>
      </c>
      <c r="D6511" s="68" t="s">
        <v>50</v>
      </c>
      <c r="E6511" s="70" t="s">
        <v>82</v>
      </c>
      <c r="F6511" s="4" t="s">
        <v>2626</v>
      </c>
      <c r="G6511" s="67">
        <v>44825</v>
      </c>
      <c r="H6511" s="67">
        <v>44838</v>
      </c>
      <c r="I6511" s="71">
        <f t="shared" si="354"/>
        <v>13</v>
      </c>
      <c r="J6511" s="72" t="s">
        <v>277</v>
      </c>
      <c r="K6511" s="72" t="s">
        <v>154</v>
      </c>
      <c r="L6511" s="73">
        <v>1</v>
      </c>
      <c r="M6511" s="73" t="s">
        <v>91</v>
      </c>
      <c r="N6511" s="68" t="str">
        <f>VLOOKUP(K6511,[1]人員授權表!D$3:G$249,4,0)</f>
        <v>無機</v>
      </c>
      <c r="O6511" s="70" t="str">
        <f>IF(J6511=[1]人員授權表!$C$85,"Casper李羿勳",IF(J6511=[1]人員授權表!$C$188,"Iring陳俊明",IF(J6511=[1]人員授權表!$C$189,"Brian陳泓霖",VLOOKUP(K6511,[1]人員授權表!D$2:E$249,2,FALSE))))</f>
        <v>Ken張智凱</v>
      </c>
      <c r="P6511" s="67">
        <f t="shared" si="357"/>
        <v>44836</v>
      </c>
      <c r="Q6511" s="75" t="str">
        <f t="shared" si="355"/>
        <v>週日</v>
      </c>
      <c r="R6511" s="80">
        <v>44827</v>
      </c>
      <c r="AA6511" s="1"/>
    </row>
    <row r="6512" spans="2:28">
      <c r="B6512" s="66">
        <v>44817</v>
      </c>
      <c r="D6512" s="68" t="s">
        <v>50</v>
      </c>
      <c r="E6512" s="70" t="s">
        <v>82</v>
      </c>
      <c r="F6512" s="4" t="s">
        <v>2626</v>
      </c>
      <c r="G6512" s="67">
        <v>44825</v>
      </c>
      <c r="H6512" s="67">
        <v>44838</v>
      </c>
      <c r="I6512" s="71">
        <f t="shared" si="354"/>
        <v>13</v>
      </c>
      <c r="J6512" s="72" t="s">
        <v>137</v>
      </c>
      <c r="K6512" s="72" t="s">
        <v>138</v>
      </c>
      <c r="L6512" s="73">
        <v>1</v>
      </c>
      <c r="M6512" s="73" t="s">
        <v>91</v>
      </c>
      <c r="N6512" s="68" t="str">
        <f>VLOOKUP(K6512,[1]人員授權表!D$3:G$249,4,0)</f>
        <v>無機</v>
      </c>
      <c r="O6512" s="70" t="str">
        <f>IF(J6512=[1]人員授權表!$C$85,"Casper李羿勳",IF(J6512=[1]人員授權表!$C$188,"Iring陳俊明",IF(J6512=[1]人員授權表!$C$189,"Brian陳泓霖",VLOOKUP(K6512,[1]人員授權表!D$2:E$249,2,FALSE))))</f>
        <v>Jack劉念忻</v>
      </c>
      <c r="P6512" s="67">
        <f t="shared" si="357"/>
        <v>44836</v>
      </c>
      <c r="Q6512" s="75" t="str">
        <f t="shared" si="355"/>
        <v>週日</v>
      </c>
      <c r="R6512" s="80">
        <v>44834</v>
      </c>
      <c r="AA6512" s="1"/>
    </row>
    <row r="6513" spans="2:27">
      <c r="B6513" s="66">
        <v>44817</v>
      </c>
      <c r="D6513" s="68" t="s">
        <v>50</v>
      </c>
      <c r="E6513" s="70" t="s">
        <v>82</v>
      </c>
      <c r="F6513" s="4" t="s">
        <v>2626</v>
      </c>
      <c r="G6513" s="67">
        <v>44825</v>
      </c>
      <c r="H6513" s="67">
        <v>44838</v>
      </c>
      <c r="I6513" s="71">
        <f t="shared" si="354"/>
        <v>13</v>
      </c>
      <c r="J6513" s="72" t="s">
        <v>148</v>
      </c>
      <c r="K6513" s="72" t="s">
        <v>149</v>
      </c>
      <c r="L6513" s="73">
        <v>1</v>
      </c>
      <c r="M6513" s="73" t="s">
        <v>91</v>
      </c>
      <c r="N6513" s="68" t="str">
        <f>VLOOKUP(K6513,[1]人員授權表!D$3:G$249,4,0)</f>
        <v>無機</v>
      </c>
      <c r="O6513" s="70" t="str">
        <f>IF(J6513=[1]人員授權表!$C$85,"Casper李羿勳",IF(J6513=[1]人員授權表!$C$188,"Iring陳俊明",IF(J6513=[1]人員授權表!$C$189,"Brian陳泓霖",VLOOKUP(K6513,[1]人員授權表!D$2:E$249,2,FALSE))))</f>
        <v>Vicky游崴涵</v>
      </c>
      <c r="P6513" s="67">
        <f t="shared" si="357"/>
        <v>44836</v>
      </c>
      <c r="Q6513" s="75" t="str">
        <f t="shared" si="355"/>
        <v>週日</v>
      </c>
      <c r="R6513" s="80">
        <v>44832</v>
      </c>
      <c r="AA6513" s="1"/>
    </row>
    <row r="6514" spans="2:27">
      <c r="B6514" s="66">
        <v>44817</v>
      </c>
      <c r="D6514" s="68" t="s">
        <v>50</v>
      </c>
      <c r="E6514" s="70" t="s">
        <v>82</v>
      </c>
      <c r="F6514" s="4" t="s">
        <v>2627</v>
      </c>
      <c r="G6514" s="67">
        <v>44825</v>
      </c>
      <c r="H6514" s="67">
        <v>44838</v>
      </c>
      <c r="I6514" s="71">
        <f t="shared" si="354"/>
        <v>13</v>
      </c>
      <c r="J6514" s="72" t="s">
        <v>139</v>
      </c>
      <c r="K6514" s="72" t="s">
        <v>140</v>
      </c>
      <c r="L6514" s="73">
        <v>1</v>
      </c>
      <c r="M6514" s="73" t="s">
        <v>91</v>
      </c>
      <c r="N6514" s="68" t="str">
        <f>VLOOKUP(K6514,[1]人員授權表!D$3:G$249,4,0)</f>
        <v>無機</v>
      </c>
      <c r="O6514" s="70" t="str">
        <f>IF(J6514=[1]人員授權表!$C$85,"Casper李羿勳",IF(J6514=[1]人員授權表!$C$188,"Iring陳俊明",IF(J6514=[1]人員授權表!$C$189,"Brian陳泓霖",VLOOKUP(K6514,[1]人員授權表!D$2:E$249,2,FALSE))))</f>
        <v>Brian陳泓霖</v>
      </c>
      <c r="P6514" s="67">
        <f t="shared" si="357"/>
        <v>44836</v>
      </c>
      <c r="Q6514" s="75" t="str">
        <f t="shared" si="355"/>
        <v>週日</v>
      </c>
      <c r="R6514" s="80">
        <v>44832</v>
      </c>
      <c r="AA6514" s="1"/>
    </row>
    <row r="6515" spans="2:27">
      <c r="B6515" s="66">
        <v>44817</v>
      </c>
      <c r="D6515" s="68" t="s">
        <v>50</v>
      </c>
      <c r="E6515" s="70" t="s">
        <v>82</v>
      </c>
      <c r="F6515" s="4" t="s">
        <v>2627</v>
      </c>
      <c r="G6515" s="67">
        <v>44825</v>
      </c>
      <c r="H6515" s="67">
        <v>44838</v>
      </c>
      <c r="I6515" s="71">
        <f t="shared" si="354"/>
        <v>13</v>
      </c>
      <c r="J6515" s="72" t="s">
        <v>277</v>
      </c>
      <c r="K6515" s="72" t="s">
        <v>154</v>
      </c>
      <c r="L6515" s="73">
        <v>1</v>
      </c>
      <c r="M6515" s="73" t="s">
        <v>91</v>
      </c>
      <c r="N6515" s="68" t="str">
        <f>VLOOKUP(K6515,[1]人員授權表!D$3:G$249,4,0)</f>
        <v>無機</v>
      </c>
      <c r="O6515" s="70" t="str">
        <f>IF(J6515=[1]人員授權表!$C$85,"Casper李羿勳",IF(J6515=[1]人員授權表!$C$188,"Iring陳俊明",IF(J6515=[1]人員授權表!$C$189,"Brian陳泓霖",VLOOKUP(K6515,[1]人員授權表!D$2:E$249,2,FALSE))))</f>
        <v>Ken張智凱</v>
      </c>
      <c r="P6515" s="67">
        <f t="shared" si="357"/>
        <v>44836</v>
      </c>
      <c r="Q6515" s="75" t="str">
        <f t="shared" si="355"/>
        <v>週日</v>
      </c>
      <c r="R6515" s="80">
        <v>44827</v>
      </c>
      <c r="AA6515" s="1"/>
    </row>
    <row r="6516" spans="2:27">
      <c r="B6516" s="66">
        <v>44817</v>
      </c>
      <c r="D6516" s="68" t="s">
        <v>50</v>
      </c>
      <c r="E6516" s="70" t="s">
        <v>82</v>
      </c>
      <c r="F6516" s="4" t="s">
        <v>2627</v>
      </c>
      <c r="G6516" s="67">
        <v>44825</v>
      </c>
      <c r="H6516" s="67">
        <v>44838</v>
      </c>
      <c r="I6516" s="71">
        <f t="shared" si="354"/>
        <v>13</v>
      </c>
      <c r="J6516" s="72" t="s">
        <v>137</v>
      </c>
      <c r="K6516" s="72" t="s">
        <v>138</v>
      </c>
      <c r="L6516" s="73">
        <v>1</v>
      </c>
      <c r="M6516" s="73" t="s">
        <v>91</v>
      </c>
      <c r="N6516" s="68" t="str">
        <f>VLOOKUP(K6516,[1]人員授權表!D$3:G$249,4,0)</f>
        <v>無機</v>
      </c>
      <c r="O6516" s="70" t="str">
        <f>IF(J6516=[1]人員授權表!$C$85,"Casper李羿勳",IF(J6516=[1]人員授權表!$C$188,"Iring陳俊明",IF(J6516=[1]人員授權表!$C$189,"Brian陳泓霖",VLOOKUP(K6516,[1]人員授權表!D$2:E$249,2,FALSE))))</f>
        <v>Jack劉念忻</v>
      </c>
      <c r="P6516" s="67">
        <f t="shared" si="357"/>
        <v>44836</v>
      </c>
      <c r="Q6516" s="75" t="str">
        <f t="shared" si="355"/>
        <v>週日</v>
      </c>
      <c r="R6516" s="80">
        <v>44834</v>
      </c>
      <c r="AA6516" s="1"/>
    </row>
    <row r="6517" spans="2:27">
      <c r="B6517" s="66">
        <v>44817</v>
      </c>
      <c r="D6517" s="68" t="s">
        <v>50</v>
      </c>
      <c r="E6517" s="70" t="s">
        <v>82</v>
      </c>
      <c r="F6517" s="4" t="s">
        <v>2627</v>
      </c>
      <c r="G6517" s="67">
        <v>44825</v>
      </c>
      <c r="H6517" s="67">
        <v>44838</v>
      </c>
      <c r="I6517" s="71">
        <f t="shared" si="354"/>
        <v>13</v>
      </c>
      <c r="J6517" s="72" t="s">
        <v>148</v>
      </c>
      <c r="K6517" s="72" t="s">
        <v>149</v>
      </c>
      <c r="L6517" s="73">
        <v>1</v>
      </c>
      <c r="M6517" s="73" t="s">
        <v>91</v>
      </c>
      <c r="N6517" s="68" t="str">
        <f>VLOOKUP(K6517,[1]人員授權表!D$3:G$249,4,0)</f>
        <v>無機</v>
      </c>
      <c r="O6517" s="70" t="str">
        <f>IF(J6517=[1]人員授權表!$C$85,"Casper李羿勳",IF(J6517=[1]人員授權表!$C$188,"Iring陳俊明",IF(J6517=[1]人員授權表!$C$189,"Brian陳泓霖",VLOOKUP(K6517,[1]人員授權表!D$2:E$249,2,FALSE))))</f>
        <v>Vicky游崴涵</v>
      </c>
      <c r="P6517" s="67">
        <f t="shared" si="357"/>
        <v>44836</v>
      </c>
      <c r="Q6517" s="75" t="str">
        <f t="shared" si="355"/>
        <v>週日</v>
      </c>
      <c r="R6517" s="80">
        <v>44832</v>
      </c>
      <c r="AA6517" s="1"/>
    </row>
    <row r="6518" spans="2:27">
      <c r="B6518" s="66">
        <v>44825</v>
      </c>
      <c r="D6518" s="68" t="s">
        <v>50</v>
      </c>
      <c r="E6518" s="70" t="s">
        <v>51</v>
      </c>
      <c r="F6518" s="4" t="s">
        <v>2628</v>
      </c>
      <c r="G6518" s="67">
        <v>44824</v>
      </c>
      <c r="H6518" s="67">
        <v>44838</v>
      </c>
      <c r="I6518" s="71">
        <f t="shared" si="354"/>
        <v>14</v>
      </c>
      <c r="J6518" s="72" t="s">
        <v>2629</v>
      </c>
      <c r="K6518" s="72" t="s">
        <v>182</v>
      </c>
      <c r="L6518" s="73">
        <v>5</v>
      </c>
      <c r="M6518" s="73" t="s">
        <v>104</v>
      </c>
      <c r="N6518" s="68" t="str">
        <f>VLOOKUP(K6518,[1]人員授權表!D$3:G$249,4,0)</f>
        <v>有機</v>
      </c>
      <c r="O6518" s="70" t="str">
        <f>IF(J6518=[1]人員授權表!$C$85,"Casper李羿勳",IF(J6518=[1]人員授權表!$C$188,"Iring陳俊明",IF(J6518=[1]人員授權表!$C$189,"Brian陳泓霖",VLOOKUP(K6518,[1]人員授權表!D$2:E$249,2,FALSE))))</f>
        <v>Sara王淑玲</v>
      </c>
      <c r="P6518" s="67">
        <f t="shared" si="357"/>
        <v>44836</v>
      </c>
      <c r="Q6518" s="75" t="str">
        <f t="shared" si="355"/>
        <v>週日</v>
      </c>
      <c r="R6518" s="80">
        <v>44833</v>
      </c>
      <c r="AA6518" s="1"/>
    </row>
    <row r="6519" spans="2:27">
      <c r="B6519" s="66">
        <v>44825</v>
      </c>
      <c r="D6519" s="68" t="s">
        <v>50</v>
      </c>
      <c r="E6519" s="70" t="s">
        <v>51</v>
      </c>
      <c r="F6519" s="4" t="s">
        <v>2628</v>
      </c>
      <c r="G6519" s="67">
        <v>44824</v>
      </c>
      <c r="H6519" s="67">
        <v>44838</v>
      </c>
      <c r="I6519" s="71">
        <f t="shared" si="354"/>
        <v>14</v>
      </c>
      <c r="J6519" s="72" t="s">
        <v>167</v>
      </c>
      <c r="K6519" s="72" t="s">
        <v>168</v>
      </c>
      <c r="L6519" s="73">
        <v>5</v>
      </c>
      <c r="M6519" s="73" t="s">
        <v>104</v>
      </c>
      <c r="N6519" s="68" t="str">
        <f>VLOOKUP(K6519,[1]人員授權表!D$3:G$249,4,0)</f>
        <v>有機</v>
      </c>
      <c r="O6519" s="70" t="str">
        <f>IF(J6519=[1]人員授權表!$C$85,"Casper李羿勳",IF(J6519=[1]人員授權表!$C$188,"Iring陳俊明",IF(J6519=[1]人員授權表!$C$189,"Brian陳泓霖",VLOOKUP(K6519,[1]人員授權表!D$2:E$249,2,FALSE))))</f>
        <v>Una林庭瑄</v>
      </c>
      <c r="P6519" s="67">
        <f t="shared" si="357"/>
        <v>44836</v>
      </c>
      <c r="Q6519" s="75" t="str">
        <f t="shared" si="355"/>
        <v>週日</v>
      </c>
      <c r="R6519" s="80">
        <v>44834</v>
      </c>
      <c r="AA6519" s="1"/>
    </row>
    <row r="6520" spans="2:27">
      <c r="B6520" s="66">
        <v>44825</v>
      </c>
      <c r="D6520" s="68" t="s">
        <v>50</v>
      </c>
      <c r="E6520" s="70" t="s">
        <v>51</v>
      </c>
      <c r="F6520" s="4" t="s">
        <v>2628</v>
      </c>
      <c r="G6520" s="67">
        <v>44824</v>
      </c>
      <c r="H6520" s="67">
        <v>44838</v>
      </c>
      <c r="I6520" s="71">
        <f t="shared" si="354"/>
        <v>14</v>
      </c>
      <c r="J6520" s="72" t="s">
        <v>178</v>
      </c>
      <c r="K6520" s="72" t="s">
        <v>179</v>
      </c>
      <c r="L6520" s="73">
        <v>5</v>
      </c>
      <c r="M6520" s="73" t="s">
        <v>104</v>
      </c>
      <c r="N6520" s="68" t="str">
        <f>VLOOKUP(K6520,[1]人員授權表!D$3:G$249,4,0)</f>
        <v>無機</v>
      </c>
      <c r="O6520" s="70" t="str">
        <f>IF(J6520=[1]人員授權表!$C$85,"Casper李羿勳",IF(J6520=[1]人員授權表!$C$188,"Iring陳俊明",IF(J6520=[1]人員授權表!$C$189,"Brian陳泓霖",VLOOKUP(K6520,[1]人員授權表!D$2:E$249,2,FALSE))))</f>
        <v>Dennis陳汶宏</v>
      </c>
      <c r="P6520" s="67">
        <f t="shared" si="357"/>
        <v>44836</v>
      </c>
      <c r="Q6520" s="75" t="str">
        <f t="shared" si="355"/>
        <v>週日</v>
      </c>
      <c r="R6520" s="80">
        <v>44834</v>
      </c>
      <c r="AA6520" s="1"/>
    </row>
    <row r="6521" spans="2:27">
      <c r="B6521" s="66">
        <v>44825</v>
      </c>
      <c r="D6521" s="68" t="s">
        <v>50</v>
      </c>
      <c r="E6521" s="70" t="s">
        <v>51</v>
      </c>
      <c r="F6521" s="4" t="s">
        <v>2628</v>
      </c>
      <c r="G6521" s="67">
        <v>44824</v>
      </c>
      <c r="H6521" s="67">
        <v>44838</v>
      </c>
      <c r="I6521" s="71">
        <f t="shared" si="354"/>
        <v>14</v>
      </c>
      <c r="J6521" s="72" t="s">
        <v>175</v>
      </c>
      <c r="K6521" s="72" t="s">
        <v>168</v>
      </c>
      <c r="L6521" s="73">
        <v>5</v>
      </c>
      <c r="M6521" s="73" t="s">
        <v>104</v>
      </c>
      <c r="N6521" s="68" t="str">
        <f>VLOOKUP(K6521,[1]人員授權表!D$3:G$249,4,0)</f>
        <v>有機</v>
      </c>
      <c r="O6521" s="70" t="str">
        <f>IF(J6521=[1]人員授權表!$C$85,"Casper李羿勳",IF(J6521=[1]人員授權表!$C$188,"Iring陳俊明",IF(J6521=[1]人員授權表!$C$189,"Brian陳泓霖",VLOOKUP(K6521,[1]人員授權表!D$2:E$249,2,FALSE))))</f>
        <v>Una林庭瑄</v>
      </c>
      <c r="P6521" s="67">
        <f t="shared" si="357"/>
        <v>44836</v>
      </c>
      <c r="Q6521" s="75" t="str">
        <f t="shared" si="355"/>
        <v>週日</v>
      </c>
      <c r="R6521" s="80">
        <v>44833</v>
      </c>
      <c r="AA6521" s="1"/>
    </row>
    <row r="6522" spans="2:27">
      <c r="B6522" s="84">
        <v>44830</v>
      </c>
      <c r="C6522" s="124"/>
      <c r="D6522" s="68" t="s">
        <v>50</v>
      </c>
      <c r="E6522" s="70" t="s">
        <v>51</v>
      </c>
      <c r="F6522" s="70" t="s">
        <v>950</v>
      </c>
      <c r="G6522" s="67">
        <v>44838</v>
      </c>
      <c r="H6522" s="67">
        <v>44838</v>
      </c>
      <c r="I6522" s="71">
        <f t="shared" si="354"/>
        <v>0</v>
      </c>
      <c r="J6522" s="72" t="s">
        <v>951</v>
      </c>
      <c r="K6522" s="72" t="s">
        <v>1501</v>
      </c>
      <c r="L6522" s="73" t="s">
        <v>2068</v>
      </c>
      <c r="M6522" s="125" t="s">
        <v>415</v>
      </c>
      <c r="N6522" s="68" t="s">
        <v>245</v>
      </c>
      <c r="O6522" s="70" t="s">
        <v>952</v>
      </c>
      <c r="P6522" s="67">
        <v>44838</v>
      </c>
      <c r="Q6522" s="75" t="str">
        <f t="shared" si="355"/>
        <v>週二</v>
      </c>
      <c r="R6522" s="80">
        <v>44839</v>
      </c>
      <c r="AA6522" s="1"/>
    </row>
    <row r="6523" spans="2:27">
      <c r="B6523" s="66">
        <v>44817</v>
      </c>
      <c r="C6523" s="67">
        <v>44824</v>
      </c>
      <c r="D6523" s="68" t="s">
        <v>50</v>
      </c>
      <c r="E6523" s="70" t="s">
        <v>51</v>
      </c>
      <c r="F6523" s="4" t="s">
        <v>2630</v>
      </c>
      <c r="G6523" s="67">
        <v>44823</v>
      </c>
      <c r="H6523" s="101">
        <v>44839</v>
      </c>
      <c r="I6523" s="71">
        <f t="shared" si="354"/>
        <v>16</v>
      </c>
      <c r="J6523" s="72" t="s">
        <v>53</v>
      </c>
      <c r="K6523" s="72" t="s">
        <v>54</v>
      </c>
      <c r="L6523" s="73">
        <v>4</v>
      </c>
      <c r="M6523" s="73" t="s">
        <v>91</v>
      </c>
      <c r="N6523" s="68" t="str">
        <f>VLOOKUP(K6523,[1]人員授權表!D$3:G$249,4,0)</f>
        <v>有機</v>
      </c>
      <c r="O6523" s="70" t="str">
        <f>IF(J6523=[1]人員授權表!$C$85,"Casper李羿勳",IF(J6523=[1]人員授權表!$C$188,"Iring陳俊明",IF(J6523=[1]人員授權表!$C$189,"Brian陳泓霖",VLOOKUP(K6523,[1]人員授權表!D$2:E$249,2,FALSE))))</f>
        <v>Marco陳鴻鈞</v>
      </c>
      <c r="P6523" s="67">
        <f t="shared" ref="P6523:P6562" si="358">H6523-2</f>
        <v>44837</v>
      </c>
      <c r="Q6523" s="75" t="str">
        <f t="shared" si="355"/>
        <v>週一</v>
      </c>
      <c r="R6523" s="80">
        <v>44833</v>
      </c>
      <c r="AA6523" s="1"/>
    </row>
    <row r="6524" spans="2:27">
      <c r="B6524" s="66">
        <v>44817</v>
      </c>
      <c r="C6524" s="67">
        <v>44824</v>
      </c>
      <c r="D6524" s="68" t="s">
        <v>50</v>
      </c>
      <c r="E6524" s="70" t="s">
        <v>51</v>
      </c>
      <c r="F6524" s="4" t="s">
        <v>2630</v>
      </c>
      <c r="G6524" s="67">
        <v>44823</v>
      </c>
      <c r="H6524" s="101">
        <v>44839</v>
      </c>
      <c r="I6524" s="71">
        <f t="shared" si="354"/>
        <v>16</v>
      </c>
      <c r="J6524" s="72" t="s">
        <v>60</v>
      </c>
      <c r="K6524" s="72" t="s">
        <v>61</v>
      </c>
      <c r="L6524" s="73">
        <v>4</v>
      </c>
      <c r="M6524" s="73" t="s">
        <v>91</v>
      </c>
      <c r="N6524" s="68" t="str">
        <f>VLOOKUP(K6524,[1]人員授權表!D$3:G$249,4,0)</f>
        <v>有機</v>
      </c>
      <c r="O6524" s="70" t="str">
        <f>IF(J6524=[1]人員授權表!$C$85,"Casper李羿勳",IF(J6524=[1]人員授權表!$C$188,"Iring陳俊明",IF(J6524=[1]人員授權表!$C$189,"Brian陳泓霖",VLOOKUP(K6524,[1]人員授權表!D$2:E$249,2,FALSE))))</f>
        <v>Marco陳鴻鈞</v>
      </c>
      <c r="P6524" s="67">
        <f t="shared" si="358"/>
        <v>44837</v>
      </c>
      <c r="Q6524" s="75" t="str">
        <f t="shared" si="355"/>
        <v>週一</v>
      </c>
      <c r="R6524" s="80">
        <v>44833</v>
      </c>
      <c r="AA6524" s="1"/>
    </row>
    <row r="6525" spans="2:27">
      <c r="B6525" s="66">
        <v>44817</v>
      </c>
      <c r="C6525" s="67">
        <v>44824</v>
      </c>
      <c r="D6525" s="68" t="s">
        <v>50</v>
      </c>
      <c r="E6525" s="70" t="s">
        <v>51</v>
      </c>
      <c r="F6525" s="4" t="s">
        <v>2630</v>
      </c>
      <c r="G6525" s="67">
        <v>44823</v>
      </c>
      <c r="H6525" s="101">
        <v>44839</v>
      </c>
      <c r="I6525" s="71">
        <f t="shared" si="354"/>
        <v>16</v>
      </c>
      <c r="J6525" s="72" t="s">
        <v>66</v>
      </c>
      <c r="K6525" s="72" t="s">
        <v>64</v>
      </c>
      <c r="L6525" s="73">
        <v>2</v>
      </c>
      <c r="M6525" s="73" t="s">
        <v>91</v>
      </c>
      <c r="N6525" s="68" t="str">
        <f>VLOOKUP(K6525,[1]人員授權表!D$3:G$249,4,0)</f>
        <v>有機</v>
      </c>
      <c r="O6525" s="70" t="str">
        <f>IF(J6525=[1]人員授權表!$C$85,"Casper李羿勳",IF(J6525=[1]人員授權表!$C$188,"Iring陳俊明",IF(J6525=[1]人員授權表!$C$189,"Brian陳泓霖",VLOOKUP(K6525,[1]人員授權表!D$2:E$249,2,FALSE))))</f>
        <v>Casper李羿勳</v>
      </c>
      <c r="P6525" s="67">
        <f t="shared" si="358"/>
        <v>44837</v>
      </c>
      <c r="Q6525" s="75" t="str">
        <f t="shared" si="355"/>
        <v>週一</v>
      </c>
      <c r="R6525" s="80">
        <v>44833</v>
      </c>
      <c r="AA6525" s="1"/>
    </row>
    <row r="6526" spans="2:27">
      <c r="B6526" s="66">
        <v>44817</v>
      </c>
      <c r="C6526" s="67">
        <v>44824</v>
      </c>
      <c r="D6526" s="68" t="s">
        <v>50</v>
      </c>
      <c r="E6526" s="70" t="s">
        <v>51</v>
      </c>
      <c r="F6526" s="4" t="s">
        <v>2631</v>
      </c>
      <c r="G6526" s="67">
        <v>44823</v>
      </c>
      <c r="H6526" s="101">
        <v>44839</v>
      </c>
      <c r="I6526" s="71">
        <f t="shared" si="354"/>
        <v>16</v>
      </c>
      <c r="J6526" s="72" t="s">
        <v>240</v>
      </c>
      <c r="K6526" s="72" t="s">
        <v>248</v>
      </c>
      <c r="L6526" s="73">
        <v>2</v>
      </c>
      <c r="M6526" s="73" t="s">
        <v>91</v>
      </c>
      <c r="N6526" s="68" t="str">
        <f>VLOOKUP(K6526,[1]人員授權表!D$3:G$249,4,0)</f>
        <v>有機</v>
      </c>
      <c r="O6526" s="70" t="str">
        <f>IF(J6526=[1]人員授權表!$C$85,"Casper李羿勳",IF(J6526=[1]人員授權表!$C$188,"Iring陳俊明",IF(J6526=[1]人員授權表!$C$189,"Brian陳泓霖",VLOOKUP(K6526,[1]人員授權表!D$2:E$249,2,FALSE))))</f>
        <v>Marco陳鴻鈞</v>
      </c>
      <c r="P6526" s="67">
        <f t="shared" si="358"/>
        <v>44837</v>
      </c>
      <c r="Q6526" s="75" t="str">
        <f t="shared" si="355"/>
        <v>週一</v>
      </c>
      <c r="R6526" s="80">
        <v>44833</v>
      </c>
      <c r="AA6526" s="1"/>
    </row>
    <row r="6527" spans="2:27">
      <c r="B6527" s="66">
        <v>44817</v>
      </c>
      <c r="C6527" s="67">
        <v>44824</v>
      </c>
      <c r="D6527" s="68" t="s">
        <v>50</v>
      </c>
      <c r="E6527" s="70" t="s">
        <v>51</v>
      </c>
      <c r="F6527" s="4" t="s">
        <v>2631</v>
      </c>
      <c r="G6527" s="67">
        <v>44823</v>
      </c>
      <c r="H6527" s="101">
        <v>44839</v>
      </c>
      <c r="I6527" s="71">
        <f t="shared" si="354"/>
        <v>16</v>
      </c>
      <c r="J6527" s="72" t="s">
        <v>244</v>
      </c>
      <c r="K6527" s="72" t="s">
        <v>925</v>
      </c>
      <c r="L6527" s="73">
        <v>1</v>
      </c>
      <c r="M6527" s="73" t="s">
        <v>91</v>
      </c>
      <c r="N6527" s="68" t="str">
        <f>VLOOKUP(K6527,[1]人員授權表!D$3:G$249,4,0)</f>
        <v>有機</v>
      </c>
      <c r="O6527" s="70" t="str">
        <f>IF(J6527=[1]人員授權表!$C$85,"Casper李羿勳",IF(J6527=[1]人員授權表!$C$188,"Iring陳俊明",IF(J6527=[1]人員授權表!$C$189,"Brian陳泓霖",VLOOKUP(K6527,[1]人員授權表!D$2:E$249,2,FALSE))))</f>
        <v>Casper李羿勳</v>
      </c>
      <c r="P6527" s="67">
        <f t="shared" si="358"/>
        <v>44837</v>
      </c>
      <c r="Q6527" s="75" t="str">
        <f t="shared" si="355"/>
        <v>週一</v>
      </c>
      <c r="R6527" s="80">
        <v>44834</v>
      </c>
      <c r="AA6527" s="1"/>
    </row>
    <row r="6528" spans="2:27">
      <c r="B6528" s="66">
        <v>44817</v>
      </c>
      <c r="C6528" s="67">
        <v>44824</v>
      </c>
      <c r="D6528" s="68" t="s">
        <v>50</v>
      </c>
      <c r="E6528" s="70" t="s">
        <v>51</v>
      </c>
      <c r="F6528" s="4" t="s">
        <v>2631</v>
      </c>
      <c r="G6528" s="67">
        <v>44823</v>
      </c>
      <c r="H6528" s="101">
        <v>44839</v>
      </c>
      <c r="I6528" s="71">
        <f t="shared" si="354"/>
        <v>16</v>
      </c>
      <c r="J6528" s="72" t="s">
        <v>246</v>
      </c>
      <c r="K6528" s="72" t="s">
        <v>241</v>
      </c>
      <c r="L6528" s="73">
        <v>1</v>
      </c>
      <c r="M6528" s="73" t="s">
        <v>91</v>
      </c>
      <c r="N6528" s="68" t="str">
        <f>VLOOKUP(K6528,[1]人員授權表!D$3:G$249,4,0)</f>
        <v>有機</v>
      </c>
      <c r="O6528" s="70" t="str">
        <f>IF(J6528=[1]人員授權表!$C$85,"Casper李羿勳",IF(J6528=[1]人員授權表!$C$188,"Iring陳俊明",IF(J6528=[1]人員授權表!$C$189,"Brian陳泓霖",VLOOKUP(K6528,[1]人員授權表!D$2:E$249,2,FALSE))))</f>
        <v>Casper李羿勳</v>
      </c>
      <c r="P6528" s="67">
        <f t="shared" si="358"/>
        <v>44837</v>
      </c>
      <c r="Q6528" s="75" t="str">
        <f t="shared" si="355"/>
        <v>週一</v>
      </c>
      <c r="R6528" s="80">
        <v>44834</v>
      </c>
      <c r="AA6528" s="1"/>
    </row>
    <row r="6529" spans="2:28">
      <c r="B6529" s="66">
        <v>44817</v>
      </c>
      <c r="C6529" s="67">
        <v>44824</v>
      </c>
      <c r="D6529" s="68" t="s">
        <v>50</v>
      </c>
      <c r="E6529" s="70" t="s">
        <v>51</v>
      </c>
      <c r="F6529" s="4" t="s">
        <v>2631</v>
      </c>
      <c r="G6529" s="67">
        <v>44823</v>
      </c>
      <c r="H6529" s="101">
        <v>44839</v>
      </c>
      <c r="I6529" s="71">
        <f t="shared" si="354"/>
        <v>16</v>
      </c>
      <c r="J6529" s="72" t="s">
        <v>238</v>
      </c>
      <c r="K6529" s="72" t="s">
        <v>239</v>
      </c>
      <c r="L6529" s="73">
        <v>1</v>
      </c>
      <c r="M6529" s="73" t="s">
        <v>91</v>
      </c>
      <c r="N6529" s="68" t="str">
        <f>VLOOKUP(K6529,[1]人員授權表!D$3:G$249,4,0)</f>
        <v>有機</v>
      </c>
      <c r="O6529" s="70" t="str">
        <f>IF(J6529=[1]人員授權表!$C$85,"Casper李羿勳",IF(J6529=[1]人員授權表!$C$188,"Iring陳俊明",IF(J6529=[1]人員授權表!$C$189,"Brian陳泓霖",VLOOKUP(K6529,[1]人員授權表!D$2:E$249,2,FALSE))))</f>
        <v>Casper李羿勳</v>
      </c>
      <c r="P6529" s="67">
        <f t="shared" si="358"/>
        <v>44837</v>
      </c>
      <c r="Q6529" s="75" t="str">
        <f t="shared" si="355"/>
        <v>週一</v>
      </c>
      <c r="R6529" s="80">
        <v>44834</v>
      </c>
      <c r="AA6529" s="1"/>
    </row>
    <row r="6530" spans="2:28">
      <c r="B6530" s="66">
        <v>44838</v>
      </c>
      <c r="D6530" s="68" t="s">
        <v>50</v>
      </c>
      <c r="E6530" s="70" t="s">
        <v>82</v>
      </c>
      <c r="F6530" s="70" t="s">
        <v>2632</v>
      </c>
      <c r="G6530" s="67">
        <v>44826</v>
      </c>
      <c r="H6530" s="67">
        <v>44839</v>
      </c>
      <c r="I6530" s="71">
        <f t="shared" si="354"/>
        <v>13</v>
      </c>
      <c r="J6530" s="72" t="s">
        <v>84</v>
      </c>
      <c r="K6530" s="72" t="s">
        <v>85</v>
      </c>
      <c r="L6530" s="73">
        <v>6</v>
      </c>
      <c r="M6530" s="73" t="s">
        <v>86</v>
      </c>
      <c r="N6530" s="68" t="str">
        <f>VLOOKUP(K6530,[1]人員授權表!D$3:G$249,4,0)</f>
        <v>有機</v>
      </c>
      <c r="O6530" s="70" t="str">
        <f>IF(J6530=[1]人員授權表!$C$85,"Casper李羿勳",IF(J6530=[1]人員授權表!$C$188,"Iring陳俊明",IF(J6530=[1]人員授權表!$C$189,"Brian陳泓霖",VLOOKUP(K6530,[1]人員授權表!D$2:E$249,2,FALSE))))</f>
        <v>Lucy黃詩婷</v>
      </c>
      <c r="P6530" s="67">
        <f t="shared" si="358"/>
        <v>44837</v>
      </c>
      <c r="Q6530" s="75" t="str">
        <f t="shared" si="355"/>
        <v>週一</v>
      </c>
      <c r="R6530" s="80">
        <v>44834</v>
      </c>
      <c r="AA6530" s="102">
        <v>16</v>
      </c>
      <c r="AB6530" s="123" t="s">
        <v>1647</v>
      </c>
    </row>
    <row r="6531" spans="2:28">
      <c r="B6531" s="66">
        <v>44825</v>
      </c>
      <c r="D6531" s="68" t="s">
        <v>50</v>
      </c>
      <c r="E6531" s="70" t="s">
        <v>82</v>
      </c>
      <c r="F6531" s="70" t="s">
        <v>2633</v>
      </c>
      <c r="G6531" s="67">
        <v>44825</v>
      </c>
      <c r="H6531" s="67">
        <v>44839</v>
      </c>
      <c r="I6531" s="71">
        <f t="shared" si="354"/>
        <v>14</v>
      </c>
      <c r="J6531" s="72" t="s">
        <v>84</v>
      </c>
      <c r="K6531" s="72" t="s">
        <v>85</v>
      </c>
      <c r="L6531" s="73">
        <v>4</v>
      </c>
      <c r="M6531" s="73" t="s">
        <v>86</v>
      </c>
      <c r="N6531" s="68" t="str">
        <f>VLOOKUP(K6531,[1]人員授權表!D$3:G$249,4,0)</f>
        <v>有機</v>
      </c>
      <c r="O6531" s="70" t="str">
        <f>IF(J6531=[1]人員授權表!$C$85,"Casper李羿勳",IF(J6531=[1]人員授權表!$C$188,"Iring陳俊明",IF(J6531=[1]人員授權表!$C$189,"Brian陳泓霖",VLOOKUP(K6531,[1]人員授權表!D$2:E$249,2,FALSE))))</f>
        <v>Lucy黃詩婷</v>
      </c>
      <c r="P6531" s="67">
        <f t="shared" si="358"/>
        <v>44837</v>
      </c>
      <c r="Q6531" s="75" t="str">
        <f t="shared" si="355"/>
        <v>週一</v>
      </c>
      <c r="R6531" s="80">
        <v>44834</v>
      </c>
      <c r="AA6531" s="1"/>
    </row>
    <row r="6532" spans="2:28">
      <c r="B6532" s="66">
        <v>44825</v>
      </c>
      <c r="D6532" s="68" t="s">
        <v>50</v>
      </c>
      <c r="E6532" s="70" t="s">
        <v>879</v>
      </c>
      <c r="F6532" s="4" t="s">
        <v>2634</v>
      </c>
      <c r="G6532" s="67">
        <v>44824</v>
      </c>
      <c r="H6532" s="67">
        <v>44839</v>
      </c>
      <c r="I6532" s="71">
        <f t="shared" si="354"/>
        <v>15</v>
      </c>
      <c r="J6532" s="72" t="s">
        <v>125</v>
      </c>
      <c r="K6532" s="72" t="s">
        <v>126</v>
      </c>
      <c r="L6532" s="73">
        <v>1</v>
      </c>
      <c r="M6532" s="73" t="s">
        <v>108</v>
      </c>
      <c r="N6532" s="68" t="str">
        <f>VLOOKUP(K6532,[1]人員授權表!D$3:G$249,4,0)</f>
        <v>有機</v>
      </c>
      <c r="O6532" s="70" t="str">
        <f>IF(J6532=[1]人員授權表!$C$85,"Casper李羿勳",IF(J6532=[1]人員授權表!$C$188,"Iring陳俊明",IF(J6532=[1]人員授權表!$C$189,"Brian陳泓霖",VLOOKUP(K6532,[1]人員授權表!D$2:E$249,2,FALSE))))</f>
        <v>Lucy黃詩婷</v>
      </c>
      <c r="P6532" s="67">
        <f t="shared" si="358"/>
        <v>44837</v>
      </c>
      <c r="Q6532" s="75" t="str">
        <f t="shared" si="355"/>
        <v>週一</v>
      </c>
      <c r="R6532" s="80">
        <v>44834</v>
      </c>
      <c r="AA6532" s="1"/>
    </row>
    <row r="6533" spans="2:28">
      <c r="B6533" s="66">
        <v>44825</v>
      </c>
      <c r="D6533" s="68" t="s">
        <v>50</v>
      </c>
      <c r="E6533" s="70" t="s">
        <v>879</v>
      </c>
      <c r="F6533" s="4" t="s">
        <v>2634</v>
      </c>
      <c r="G6533" s="67">
        <v>44824</v>
      </c>
      <c r="H6533" s="67">
        <v>44839</v>
      </c>
      <c r="I6533" s="71">
        <f t="shared" si="354"/>
        <v>15</v>
      </c>
      <c r="J6533" s="72" t="s">
        <v>516</v>
      </c>
      <c r="K6533" s="72" t="s">
        <v>332</v>
      </c>
      <c r="L6533" s="73">
        <v>1</v>
      </c>
      <c r="M6533" s="73" t="s">
        <v>108</v>
      </c>
      <c r="N6533" s="68" t="str">
        <f>VLOOKUP(K6533,[1]人員授權表!D$3:G$249,4,0)</f>
        <v>有機</v>
      </c>
      <c r="O6533" s="70" t="str">
        <f>IF(J6533=[1]人員授權表!$C$85,"Casper李羿勳",IF(J6533=[1]人員授權表!$C$188,"Iring陳俊明",IF(J6533=[1]人員授權表!$C$189,"Brian陳泓霖",VLOOKUP(K6533,[1]人員授權表!D$2:E$249,2,FALSE))))</f>
        <v>Lucy黃詩婷</v>
      </c>
      <c r="P6533" s="67">
        <f t="shared" si="358"/>
        <v>44837</v>
      </c>
      <c r="Q6533" s="75" t="str">
        <f t="shared" si="355"/>
        <v>週一</v>
      </c>
      <c r="R6533" s="80">
        <v>44834</v>
      </c>
      <c r="AA6533" s="1"/>
    </row>
    <row r="6534" spans="2:28">
      <c r="B6534" s="66">
        <v>44826</v>
      </c>
      <c r="D6534" s="68" t="s">
        <v>50</v>
      </c>
      <c r="E6534" s="70" t="s">
        <v>51</v>
      </c>
      <c r="F6534" s="70" t="s">
        <v>2635</v>
      </c>
      <c r="G6534" s="67">
        <v>44825</v>
      </c>
      <c r="H6534" s="67">
        <v>44839</v>
      </c>
      <c r="I6534" s="71">
        <f t="shared" si="354"/>
        <v>14</v>
      </c>
      <c r="J6534" s="72" t="s">
        <v>334</v>
      </c>
      <c r="K6534" s="72" t="s">
        <v>1046</v>
      </c>
      <c r="L6534" s="73">
        <v>1</v>
      </c>
      <c r="M6534" s="73" t="s">
        <v>86</v>
      </c>
      <c r="N6534" s="68" t="str">
        <f>VLOOKUP(K6534,[1]人員授權表!D$3:G$249,4,0)</f>
        <v>有機</v>
      </c>
      <c r="O6534" s="70" t="str">
        <f>IF(J6534=[1]人員授權表!$C$85,"Casper李羿勳",IF(J6534=[1]人員授權表!$C$188,"Iring陳俊明",IF(J6534=[1]人員授權表!$C$189,"Brian陳泓霖",VLOOKUP(K6534,[1]人員授權表!D$2:E$249,2,FALSE))))</f>
        <v>Lucy黃詩婷</v>
      </c>
      <c r="P6534" s="67">
        <f t="shared" si="358"/>
        <v>44837</v>
      </c>
      <c r="Q6534" s="75" t="str">
        <f t="shared" si="355"/>
        <v>週一</v>
      </c>
      <c r="R6534" s="80">
        <v>44834</v>
      </c>
      <c r="AA6534" s="1"/>
    </row>
    <row r="6535" spans="2:28">
      <c r="B6535" s="66">
        <v>44824</v>
      </c>
      <c r="D6535" s="68" t="s">
        <v>50</v>
      </c>
      <c r="E6535" s="70" t="s">
        <v>879</v>
      </c>
      <c r="F6535" s="4" t="s">
        <v>2636</v>
      </c>
      <c r="G6535" s="67">
        <v>44818</v>
      </c>
      <c r="H6535" s="67">
        <v>44839</v>
      </c>
      <c r="I6535" s="71">
        <f t="shared" ref="I6535:I6598" si="359">_xlfn.DAYS(H6535,G6535)</f>
        <v>21</v>
      </c>
      <c r="J6535" s="72" t="s">
        <v>89</v>
      </c>
      <c r="K6535" s="72" t="s">
        <v>480</v>
      </c>
      <c r="L6535" s="73">
        <v>1</v>
      </c>
      <c r="M6535" s="73" t="s">
        <v>91</v>
      </c>
      <c r="N6535" s="68" t="str">
        <f>VLOOKUP(K6535,[1]人員授權表!D$3:G$249,4,0)</f>
        <v>無機</v>
      </c>
      <c r="O6535" s="70" t="str">
        <f>IF(J6535=[1]人員授權表!$C$85,"Casper李羿勳",IF(J6535=[1]人員授權表!$C$188,"Iring陳俊明",IF(J6535=[1]人員授權表!$C$189,"Brian陳泓霖",VLOOKUP(K6535,[1]人員授權表!D$2:E$249,2,FALSE))))</f>
        <v>Iring陳俊明</v>
      </c>
      <c r="P6535" s="67">
        <f t="shared" si="358"/>
        <v>44837</v>
      </c>
      <c r="Q6535" s="75" t="str">
        <f t="shared" ref="Q6535:Q6598" si="360">TEXT(P6535,"aaa")</f>
        <v>週一</v>
      </c>
      <c r="R6535" s="80">
        <v>44834</v>
      </c>
      <c r="AA6535" s="102">
        <v>15</v>
      </c>
      <c r="AB6535" s="123" t="s">
        <v>2325</v>
      </c>
    </row>
    <row r="6536" spans="2:28">
      <c r="B6536" s="66">
        <v>44824</v>
      </c>
      <c r="D6536" s="68" t="s">
        <v>50</v>
      </c>
      <c r="E6536" s="70" t="s">
        <v>879</v>
      </c>
      <c r="F6536" s="4" t="s">
        <v>2636</v>
      </c>
      <c r="G6536" s="67">
        <v>44818</v>
      </c>
      <c r="H6536" s="67">
        <v>44839</v>
      </c>
      <c r="I6536" s="71">
        <f t="shared" si="359"/>
        <v>21</v>
      </c>
      <c r="J6536" s="72" t="s">
        <v>93</v>
      </c>
      <c r="K6536" s="83" t="s">
        <v>1276</v>
      </c>
      <c r="L6536" s="73">
        <v>1</v>
      </c>
      <c r="M6536" s="73" t="s">
        <v>91</v>
      </c>
      <c r="N6536" s="68" t="str">
        <f>VLOOKUP(K6536,[1]人員授權表!D$3:G$249,4,0)</f>
        <v>無機</v>
      </c>
      <c r="O6536" s="70" t="str">
        <f>IF(J6536=[1]人員授權表!$C$85,"Casper李羿勳",IF(J6536=[1]人員授權表!$C$188,"Iring陳俊明",IF(J6536=[1]人員授權表!$C$189,"Brian陳泓霖",VLOOKUP(K6536,[1]人員授權表!D$2:E$249,2,FALSE))))</f>
        <v>Dennis陳汶宏</v>
      </c>
      <c r="P6536" s="67">
        <f t="shared" si="358"/>
        <v>44837</v>
      </c>
      <c r="Q6536" s="75" t="str">
        <f t="shared" si="360"/>
        <v>週一</v>
      </c>
      <c r="R6536" s="80">
        <v>44833</v>
      </c>
      <c r="AA6536" s="102">
        <v>15</v>
      </c>
      <c r="AB6536" s="123" t="s">
        <v>2325</v>
      </c>
    </row>
    <row r="6537" spans="2:28" ht="33.6">
      <c r="B6537" s="66">
        <v>44831</v>
      </c>
      <c r="D6537" s="68" t="s">
        <v>50</v>
      </c>
      <c r="E6537" s="70" t="s">
        <v>879</v>
      </c>
      <c r="F6537" s="4" t="s">
        <v>2636</v>
      </c>
      <c r="G6537" s="67">
        <v>44818</v>
      </c>
      <c r="H6537" s="67">
        <v>44839</v>
      </c>
      <c r="I6537" s="71">
        <f t="shared" si="359"/>
        <v>21</v>
      </c>
      <c r="J6537" s="98" t="s">
        <v>2637</v>
      </c>
      <c r="K6537" s="117" t="s">
        <v>2638</v>
      </c>
      <c r="L6537" s="110">
        <v>1</v>
      </c>
      <c r="M6537" s="73" t="s">
        <v>91</v>
      </c>
      <c r="N6537" s="68" t="str">
        <f>VLOOKUP(K6537,[1]人員授權表!D$3:G$249,4,0)</f>
        <v>無機</v>
      </c>
      <c r="O6537" s="70" t="str">
        <f>IF(J6537=[1]人員授權表!$C$85,"Casper李羿勳",IF(J6537=[1]人員授權表!$C$188,"Iring陳俊明",IF(J6537=[1]人員授權表!$C$189,"Brian陳泓霖",VLOOKUP(K6537,[1]人員授權表!D$2:E$249,2,FALSE))))</f>
        <v>Debby胡萱黛&amp;Brian陳泓霖</v>
      </c>
      <c r="P6537" s="67">
        <f t="shared" si="358"/>
        <v>44837</v>
      </c>
      <c r="Q6537" s="75" t="str">
        <f t="shared" si="360"/>
        <v>週一</v>
      </c>
      <c r="R6537" s="80">
        <v>44834</v>
      </c>
      <c r="AA6537" s="102"/>
      <c r="AB6537" s="123"/>
    </row>
    <row r="6538" spans="2:28">
      <c r="B6538" s="66">
        <v>44791</v>
      </c>
      <c r="D6538" s="68" t="s">
        <v>50</v>
      </c>
      <c r="E6538" s="70" t="s">
        <v>82</v>
      </c>
      <c r="F6538" s="70" t="s">
        <v>2639</v>
      </c>
      <c r="G6538" s="67">
        <v>44825</v>
      </c>
      <c r="H6538" s="67">
        <v>44839</v>
      </c>
      <c r="I6538" s="71">
        <f t="shared" si="359"/>
        <v>14</v>
      </c>
      <c r="J6538" s="72" t="s">
        <v>139</v>
      </c>
      <c r="K6538" s="72" t="s">
        <v>140</v>
      </c>
      <c r="L6538" s="73">
        <v>2</v>
      </c>
      <c r="M6538" s="73" t="s">
        <v>268</v>
      </c>
      <c r="N6538" s="68" t="str">
        <f>VLOOKUP(K6538,[1]人員授權表!D$3:G$249,4,0)</f>
        <v>無機</v>
      </c>
      <c r="O6538" s="70" t="str">
        <f>IF(J6538=[1]人員授權表!$C$85,"Casper李羿勳",IF(J6538=[1]人員授權表!$C$188,"Iring陳俊明",IF(J6538=[1]人員授權表!$C$189,"Brian陳泓霖",VLOOKUP(K6538,[1]人員授權表!D$2:E$249,2,FALSE))))</f>
        <v>Brian陳泓霖</v>
      </c>
      <c r="P6538" s="67">
        <f t="shared" si="358"/>
        <v>44837</v>
      </c>
      <c r="Q6538" s="75" t="str">
        <f t="shared" si="360"/>
        <v>週一</v>
      </c>
      <c r="R6538" s="80">
        <v>44832</v>
      </c>
      <c r="AA6538" s="1"/>
    </row>
    <row r="6539" spans="2:28">
      <c r="B6539" s="66">
        <v>44791</v>
      </c>
      <c r="D6539" s="68" t="s">
        <v>50</v>
      </c>
      <c r="E6539" s="70" t="s">
        <v>82</v>
      </c>
      <c r="F6539" s="70" t="s">
        <v>2639</v>
      </c>
      <c r="G6539" s="67">
        <v>44825</v>
      </c>
      <c r="H6539" s="67">
        <v>44839</v>
      </c>
      <c r="I6539" s="71">
        <f t="shared" si="359"/>
        <v>14</v>
      </c>
      <c r="J6539" s="72" t="s">
        <v>137</v>
      </c>
      <c r="K6539" s="72" t="s">
        <v>138</v>
      </c>
      <c r="L6539" s="73">
        <v>2</v>
      </c>
      <c r="M6539" s="73" t="s">
        <v>268</v>
      </c>
      <c r="N6539" s="68" t="str">
        <f>VLOOKUP(K6539,[1]人員授權表!D$3:G$249,4,0)</f>
        <v>無機</v>
      </c>
      <c r="O6539" s="70" t="str">
        <f>IF(J6539=[1]人員授權表!$C$85,"Casper李羿勳",IF(J6539=[1]人員授權表!$C$188,"Iring陳俊明",IF(J6539=[1]人員授權表!$C$189,"Brian陳泓霖",VLOOKUP(K6539,[1]人員授權表!D$2:E$249,2,FALSE))))</f>
        <v>Jack劉念忻</v>
      </c>
      <c r="P6539" s="67">
        <f t="shared" si="358"/>
        <v>44837</v>
      </c>
      <c r="Q6539" s="75" t="str">
        <f t="shared" si="360"/>
        <v>週一</v>
      </c>
      <c r="R6539" s="80">
        <v>44834</v>
      </c>
      <c r="AA6539" s="1"/>
    </row>
    <row r="6540" spans="2:28">
      <c r="B6540" s="66">
        <v>44816</v>
      </c>
      <c r="D6540" s="68" t="s">
        <v>50</v>
      </c>
      <c r="E6540" s="70" t="s">
        <v>82</v>
      </c>
      <c r="F6540" s="4" t="s">
        <v>2640</v>
      </c>
      <c r="G6540" s="67">
        <v>44826</v>
      </c>
      <c r="H6540" s="67">
        <v>44839</v>
      </c>
      <c r="I6540" s="71">
        <f t="shared" si="359"/>
        <v>13</v>
      </c>
      <c r="J6540" s="72" t="s">
        <v>178</v>
      </c>
      <c r="K6540" s="72" t="s">
        <v>179</v>
      </c>
      <c r="L6540" s="73">
        <v>1</v>
      </c>
      <c r="M6540" s="73" t="s">
        <v>91</v>
      </c>
      <c r="N6540" s="68" t="str">
        <f>VLOOKUP(K6540,[1]人員授權表!D$3:G$249,4,0)</f>
        <v>無機</v>
      </c>
      <c r="O6540" s="70" t="str">
        <f>IF(J6540=[1]人員授權表!$C$85,"Casper李羿勳",IF(J6540=[1]人員授權表!$C$188,"Iring陳俊明",IF(J6540=[1]人員授權表!$C$189,"Brian陳泓霖",VLOOKUP(K6540,[1]人員授權表!D$2:E$249,2,FALSE))))</f>
        <v>Dennis陳汶宏</v>
      </c>
      <c r="P6540" s="67">
        <f t="shared" si="358"/>
        <v>44837</v>
      </c>
      <c r="Q6540" s="75" t="str">
        <f t="shared" si="360"/>
        <v>週一</v>
      </c>
      <c r="R6540" s="80">
        <v>44834</v>
      </c>
      <c r="AA6540" s="1"/>
    </row>
    <row r="6541" spans="2:28">
      <c r="B6541" s="66">
        <v>44816</v>
      </c>
      <c r="D6541" s="68" t="s">
        <v>50</v>
      </c>
      <c r="E6541" s="70" t="s">
        <v>82</v>
      </c>
      <c r="F6541" s="4" t="s">
        <v>2640</v>
      </c>
      <c r="G6541" s="67">
        <v>44826</v>
      </c>
      <c r="H6541" s="67">
        <v>44839</v>
      </c>
      <c r="I6541" s="71">
        <f t="shared" si="359"/>
        <v>13</v>
      </c>
      <c r="J6541" s="72" t="s">
        <v>148</v>
      </c>
      <c r="K6541" s="72" t="s">
        <v>149</v>
      </c>
      <c r="L6541" s="73">
        <v>1</v>
      </c>
      <c r="M6541" s="73" t="s">
        <v>91</v>
      </c>
      <c r="N6541" s="68" t="str">
        <f>VLOOKUP(K6541,[1]人員授權表!D$3:G$249,4,0)</f>
        <v>無機</v>
      </c>
      <c r="O6541" s="70" t="str">
        <f>IF(J6541=[1]人員授權表!$C$85,"Casper李羿勳",IF(J6541=[1]人員授權表!$C$188,"Iring陳俊明",IF(J6541=[1]人員授權表!$C$189,"Brian陳泓霖",VLOOKUP(K6541,[1]人員授權表!D$2:E$249,2,FALSE))))</f>
        <v>Vicky游崴涵</v>
      </c>
      <c r="P6541" s="67">
        <f t="shared" si="358"/>
        <v>44837</v>
      </c>
      <c r="Q6541" s="75" t="str">
        <f t="shared" si="360"/>
        <v>週一</v>
      </c>
      <c r="R6541" s="80">
        <v>44834</v>
      </c>
      <c r="AA6541" s="1"/>
    </row>
    <row r="6542" spans="2:28">
      <c r="B6542" s="66">
        <v>44816</v>
      </c>
      <c r="D6542" s="68" t="s">
        <v>50</v>
      </c>
      <c r="E6542" s="70" t="s">
        <v>82</v>
      </c>
      <c r="F6542" s="4" t="s">
        <v>2640</v>
      </c>
      <c r="G6542" s="67">
        <v>44826</v>
      </c>
      <c r="H6542" s="67">
        <v>44839</v>
      </c>
      <c r="I6542" s="71">
        <f t="shared" si="359"/>
        <v>13</v>
      </c>
      <c r="J6542" s="72" t="s">
        <v>137</v>
      </c>
      <c r="K6542" s="72" t="s">
        <v>138</v>
      </c>
      <c r="L6542" s="73">
        <v>1</v>
      </c>
      <c r="M6542" s="73" t="s">
        <v>91</v>
      </c>
      <c r="N6542" s="68" t="str">
        <f>VLOOKUP(K6542,[1]人員授權表!D$3:G$249,4,0)</f>
        <v>無機</v>
      </c>
      <c r="O6542" s="70" t="str">
        <f>IF(J6542=[1]人員授權表!$C$85,"Casper李羿勳",IF(J6542=[1]人員授權表!$C$188,"Iring陳俊明",IF(J6542=[1]人員授權表!$C$189,"Brian陳泓霖",VLOOKUP(K6542,[1]人員授權表!D$2:E$249,2,FALSE))))</f>
        <v>Jack劉念忻</v>
      </c>
      <c r="P6542" s="67">
        <f t="shared" si="358"/>
        <v>44837</v>
      </c>
      <c r="Q6542" s="75" t="str">
        <f t="shared" si="360"/>
        <v>週一</v>
      </c>
      <c r="R6542" s="80">
        <v>44838</v>
      </c>
      <c r="S6542" s="85">
        <v>44838</v>
      </c>
      <c r="T6542" s="70">
        <v>1</v>
      </c>
      <c r="AA6542" s="1"/>
    </row>
    <row r="6543" spans="2:28">
      <c r="B6543" s="66">
        <v>44816</v>
      </c>
      <c r="D6543" s="68" t="s">
        <v>50</v>
      </c>
      <c r="E6543" s="70" t="s">
        <v>82</v>
      </c>
      <c r="F6543" s="4" t="s">
        <v>2640</v>
      </c>
      <c r="G6543" s="67">
        <v>44826</v>
      </c>
      <c r="H6543" s="67">
        <v>44839</v>
      </c>
      <c r="I6543" s="71">
        <f t="shared" si="359"/>
        <v>13</v>
      </c>
      <c r="J6543" s="72" t="s">
        <v>139</v>
      </c>
      <c r="K6543" s="72" t="s">
        <v>140</v>
      </c>
      <c r="L6543" s="73">
        <v>1</v>
      </c>
      <c r="M6543" s="73" t="s">
        <v>91</v>
      </c>
      <c r="N6543" s="68" t="str">
        <f>VLOOKUP(K6543,[1]人員授權表!D$3:G$249,4,0)</f>
        <v>無機</v>
      </c>
      <c r="O6543" s="70" t="str">
        <f>IF(J6543=[1]人員授權表!$C$85,"Casper李羿勳",IF(J6543=[1]人員授權表!$C$188,"Iring陳俊明",IF(J6543=[1]人員授權表!$C$189,"Brian陳泓霖",VLOOKUP(K6543,[1]人員授權表!D$2:E$249,2,FALSE))))</f>
        <v>Brian陳泓霖</v>
      </c>
      <c r="P6543" s="67">
        <f t="shared" si="358"/>
        <v>44837</v>
      </c>
      <c r="Q6543" s="75" t="str">
        <f t="shared" si="360"/>
        <v>週一</v>
      </c>
      <c r="R6543" s="80">
        <v>44832</v>
      </c>
      <c r="AA6543" s="1"/>
    </row>
    <row r="6544" spans="2:28">
      <c r="B6544" s="66">
        <v>44816</v>
      </c>
      <c r="D6544" s="68" t="s">
        <v>50</v>
      </c>
      <c r="E6544" s="70" t="s">
        <v>82</v>
      </c>
      <c r="F6544" s="4" t="s">
        <v>2640</v>
      </c>
      <c r="G6544" s="67">
        <v>44826</v>
      </c>
      <c r="H6544" s="67">
        <v>44839</v>
      </c>
      <c r="I6544" s="71">
        <f t="shared" si="359"/>
        <v>13</v>
      </c>
      <c r="J6544" s="72" t="s">
        <v>164</v>
      </c>
      <c r="K6544" s="72" t="s">
        <v>146</v>
      </c>
      <c r="L6544" s="73">
        <v>1</v>
      </c>
      <c r="M6544" s="73" t="s">
        <v>91</v>
      </c>
      <c r="N6544" s="68" t="str">
        <f>VLOOKUP(K6544,[1]人員授權表!D$3:G$249,4,0)</f>
        <v>無機</v>
      </c>
      <c r="O6544" s="70" t="str">
        <f>IF(J6544=[1]人員授權表!$C$85,"Casper李羿勳",IF(J6544=[1]人員授權表!$C$188,"Iring陳俊明",IF(J6544=[1]人員授權表!$C$189,"Brian陳泓霖",VLOOKUP(K6544,[1]人員授權表!D$2:E$249,2,FALSE))))</f>
        <v>Jack劉念忻</v>
      </c>
      <c r="P6544" s="67">
        <f t="shared" si="358"/>
        <v>44837</v>
      </c>
      <c r="Q6544" s="75" t="str">
        <f t="shared" si="360"/>
        <v>週一</v>
      </c>
      <c r="R6544" s="80">
        <v>44835</v>
      </c>
      <c r="AA6544" s="1"/>
    </row>
    <row r="6545" spans="2:27">
      <c r="B6545" s="66">
        <v>44816</v>
      </c>
      <c r="D6545" s="68" t="s">
        <v>50</v>
      </c>
      <c r="E6545" s="70" t="s">
        <v>82</v>
      </c>
      <c r="F6545" s="4" t="s">
        <v>2640</v>
      </c>
      <c r="G6545" s="67">
        <v>44826</v>
      </c>
      <c r="H6545" s="67">
        <v>44839</v>
      </c>
      <c r="I6545" s="71">
        <f t="shared" si="359"/>
        <v>13</v>
      </c>
      <c r="J6545" s="72" t="s">
        <v>125</v>
      </c>
      <c r="K6545" s="72" t="s">
        <v>144</v>
      </c>
      <c r="L6545" s="73">
        <v>1</v>
      </c>
      <c r="M6545" s="73" t="s">
        <v>91</v>
      </c>
      <c r="N6545" s="68" t="str">
        <f>VLOOKUP(K6545,[1]人員授權表!D$3:G$249,4,0)</f>
        <v>有機</v>
      </c>
      <c r="O6545" s="70" t="str">
        <f>IF(J6545=[1]人員授權表!$C$85,"Casper李羿勳",IF(J6545=[1]人員授權表!$C$188,"Iring陳俊明",IF(J6545=[1]人員授權表!$C$189,"Brian陳泓霖",VLOOKUP(K6545,[1]人員授權表!D$2:E$249,2,FALSE))))</f>
        <v>Lucy黃詩婷</v>
      </c>
      <c r="P6545" s="67">
        <f t="shared" si="358"/>
        <v>44837</v>
      </c>
      <c r="Q6545" s="75" t="str">
        <f t="shared" si="360"/>
        <v>週一</v>
      </c>
      <c r="R6545" s="80">
        <v>44834</v>
      </c>
      <c r="AA6545" s="1"/>
    </row>
    <row r="6546" spans="2:27">
      <c r="B6546" s="66">
        <v>44791</v>
      </c>
      <c r="D6546" s="68" t="s">
        <v>50</v>
      </c>
      <c r="E6546" s="70" t="s">
        <v>82</v>
      </c>
      <c r="F6546" s="70" t="s">
        <v>2641</v>
      </c>
      <c r="G6546" s="67">
        <v>44825</v>
      </c>
      <c r="H6546" s="67">
        <v>44839</v>
      </c>
      <c r="I6546" s="71">
        <f t="shared" si="359"/>
        <v>14</v>
      </c>
      <c r="J6546" s="72" t="s">
        <v>139</v>
      </c>
      <c r="K6546" s="72" t="s">
        <v>140</v>
      </c>
      <c r="L6546" s="73">
        <v>1</v>
      </c>
      <c r="M6546" s="73" t="s">
        <v>268</v>
      </c>
      <c r="N6546" s="68" t="str">
        <f>VLOOKUP(K6546,[1]人員授權表!D$3:G$249,4,0)</f>
        <v>無機</v>
      </c>
      <c r="O6546" s="70" t="str">
        <f>IF(J6546=[1]人員授權表!$C$85,"Casper李羿勳",IF(J6546=[1]人員授權表!$C$188,"Iring陳俊明",IF(J6546=[1]人員授權表!$C$189,"Brian陳泓霖",VLOOKUP(K6546,[1]人員授權表!D$2:E$249,2,FALSE))))</f>
        <v>Brian陳泓霖</v>
      </c>
      <c r="P6546" s="67">
        <f t="shared" si="358"/>
        <v>44837</v>
      </c>
      <c r="Q6546" s="75" t="str">
        <f t="shared" si="360"/>
        <v>週一</v>
      </c>
      <c r="R6546" s="80">
        <v>44832</v>
      </c>
      <c r="AA6546" s="1"/>
    </row>
    <row r="6547" spans="2:27">
      <c r="B6547" s="66">
        <v>44791</v>
      </c>
      <c r="D6547" s="68" t="s">
        <v>50</v>
      </c>
      <c r="E6547" s="70" t="s">
        <v>82</v>
      </c>
      <c r="F6547" s="70" t="s">
        <v>2641</v>
      </c>
      <c r="G6547" s="67">
        <v>44825</v>
      </c>
      <c r="H6547" s="67">
        <v>44839</v>
      </c>
      <c r="I6547" s="71">
        <f t="shared" si="359"/>
        <v>14</v>
      </c>
      <c r="J6547" s="72" t="s">
        <v>137</v>
      </c>
      <c r="K6547" s="72" t="s">
        <v>138</v>
      </c>
      <c r="L6547" s="73">
        <v>1</v>
      </c>
      <c r="M6547" s="73" t="s">
        <v>268</v>
      </c>
      <c r="N6547" s="68" t="str">
        <f>VLOOKUP(K6547,[1]人員授權表!D$3:G$249,4,0)</f>
        <v>無機</v>
      </c>
      <c r="O6547" s="70" t="str">
        <f>IF(J6547=[1]人員授權表!$C$85,"Casper李羿勳",IF(J6547=[1]人員授權表!$C$188,"Iring陳俊明",IF(J6547=[1]人員授權表!$C$189,"Brian陳泓霖",VLOOKUP(K6547,[1]人員授權表!D$2:E$249,2,FALSE))))</f>
        <v>Jack劉念忻</v>
      </c>
      <c r="P6547" s="67">
        <f t="shared" si="358"/>
        <v>44837</v>
      </c>
      <c r="Q6547" s="75" t="str">
        <f t="shared" si="360"/>
        <v>週一</v>
      </c>
      <c r="R6547" s="80">
        <v>44834</v>
      </c>
      <c r="AA6547" s="1"/>
    </row>
    <row r="6548" spans="2:27">
      <c r="B6548" s="66">
        <v>44791</v>
      </c>
      <c r="D6548" s="68" t="s">
        <v>50</v>
      </c>
      <c r="E6548" s="70" t="s">
        <v>82</v>
      </c>
      <c r="F6548" s="70" t="s">
        <v>2641</v>
      </c>
      <c r="G6548" s="67">
        <v>44825</v>
      </c>
      <c r="H6548" s="67">
        <v>44839</v>
      </c>
      <c r="I6548" s="71">
        <f t="shared" si="359"/>
        <v>14</v>
      </c>
      <c r="J6548" s="72" t="s">
        <v>125</v>
      </c>
      <c r="K6548" s="72" t="s">
        <v>144</v>
      </c>
      <c r="L6548" s="73">
        <v>1</v>
      </c>
      <c r="M6548" s="73" t="s">
        <v>268</v>
      </c>
      <c r="N6548" s="68" t="str">
        <f>VLOOKUP(K6548,[1]人員授權表!D$3:G$249,4,0)</f>
        <v>有機</v>
      </c>
      <c r="O6548" s="70" t="str">
        <f>IF(J6548=[1]人員授權表!$C$85,"Casper李羿勳",IF(J6548=[1]人員授權表!$C$188,"Iring陳俊明",IF(J6548=[1]人員授權表!$C$189,"Brian陳泓霖",VLOOKUP(K6548,[1]人員授權表!D$2:E$249,2,FALSE))))</f>
        <v>Lucy黃詩婷</v>
      </c>
      <c r="P6548" s="67">
        <f t="shared" si="358"/>
        <v>44837</v>
      </c>
      <c r="Q6548" s="75" t="str">
        <f t="shared" si="360"/>
        <v>週一</v>
      </c>
      <c r="R6548" s="80">
        <v>44834</v>
      </c>
      <c r="AA6548" s="1"/>
    </row>
    <row r="6549" spans="2:27">
      <c r="B6549" s="66">
        <v>44791</v>
      </c>
      <c r="D6549" s="68" t="s">
        <v>50</v>
      </c>
      <c r="E6549" s="70" t="s">
        <v>82</v>
      </c>
      <c r="F6549" s="70" t="s">
        <v>2642</v>
      </c>
      <c r="G6549" s="67">
        <v>44825</v>
      </c>
      <c r="H6549" s="67">
        <v>44839</v>
      </c>
      <c r="I6549" s="71">
        <f t="shared" si="359"/>
        <v>14</v>
      </c>
      <c r="J6549" s="72" t="s">
        <v>125</v>
      </c>
      <c r="K6549" s="72" t="s">
        <v>144</v>
      </c>
      <c r="L6549" s="73">
        <v>1</v>
      </c>
      <c r="M6549" s="73" t="s">
        <v>268</v>
      </c>
      <c r="N6549" s="68" t="str">
        <f>VLOOKUP(K6549,[1]人員授權表!D$3:G$249,4,0)</f>
        <v>有機</v>
      </c>
      <c r="O6549" s="70" t="str">
        <f>IF(J6549=[1]人員授權表!$C$85,"Casper李羿勳",IF(J6549=[1]人員授權表!$C$188,"Iring陳俊明",IF(J6549=[1]人員授權表!$C$189,"Brian陳泓霖",VLOOKUP(K6549,[1]人員授權表!D$2:E$249,2,FALSE))))</f>
        <v>Lucy黃詩婷</v>
      </c>
      <c r="P6549" s="67">
        <f t="shared" si="358"/>
        <v>44837</v>
      </c>
      <c r="Q6549" s="75" t="str">
        <f t="shared" si="360"/>
        <v>週一</v>
      </c>
      <c r="R6549" s="80">
        <v>44834</v>
      </c>
      <c r="AA6549" s="1"/>
    </row>
    <row r="6550" spans="2:27">
      <c r="B6550" s="66">
        <v>44818</v>
      </c>
      <c r="D6550" s="68" t="s">
        <v>50</v>
      </c>
      <c r="E6550" s="70" t="s">
        <v>51</v>
      </c>
      <c r="F6550" s="70" t="s">
        <v>2643</v>
      </c>
      <c r="G6550" s="67">
        <v>44826</v>
      </c>
      <c r="H6550" s="67">
        <v>44839</v>
      </c>
      <c r="I6550" s="71">
        <f t="shared" si="359"/>
        <v>13</v>
      </c>
      <c r="J6550" s="72" t="s">
        <v>125</v>
      </c>
      <c r="K6550" s="72" t="s">
        <v>144</v>
      </c>
      <c r="L6550" s="73">
        <v>6</v>
      </c>
      <c r="M6550" s="73" t="s">
        <v>79</v>
      </c>
      <c r="N6550" s="68" t="str">
        <f>VLOOKUP(K6550,[1]人員授權表!D$3:G$249,4,0)</f>
        <v>有機</v>
      </c>
      <c r="O6550" s="70" t="str">
        <f>IF(J6550=[1]人員授權表!$C$85,"Casper李羿勳",IF(J6550=[1]人員授權表!$C$188,"Iring陳俊明",IF(J6550=[1]人員授權表!$C$189,"Brian陳泓霖",VLOOKUP(K6550,[1]人員授權表!D$2:E$249,2,FALSE))))</f>
        <v>Lucy黃詩婷</v>
      </c>
      <c r="P6550" s="67">
        <f t="shared" si="358"/>
        <v>44837</v>
      </c>
      <c r="Q6550" s="75" t="str">
        <f t="shared" si="360"/>
        <v>週一</v>
      </c>
      <c r="R6550" s="80">
        <v>44834</v>
      </c>
      <c r="AA6550" s="1"/>
    </row>
    <row r="6551" spans="2:27">
      <c r="B6551" s="66">
        <v>44818</v>
      </c>
      <c r="D6551" s="68" t="s">
        <v>50</v>
      </c>
      <c r="E6551" s="70" t="s">
        <v>51</v>
      </c>
      <c r="F6551" s="70" t="s">
        <v>2643</v>
      </c>
      <c r="G6551" s="67">
        <v>44826</v>
      </c>
      <c r="H6551" s="67">
        <v>44839</v>
      </c>
      <c r="I6551" s="71">
        <f t="shared" si="359"/>
        <v>13</v>
      </c>
      <c r="J6551" s="72" t="s">
        <v>139</v>
      </c>
      <c r="K6551" s="72" t="s">
        <v>140</v>
      </c>
      <c r="L6551" s="73">
        <v>6</v>
      </c>
      <c r="M6551" s="73" t="s">
        <v>79</v>
      </c>
      <c r="N6551" s="68" t="str">
        <f>VLOOKUP(K6551,[1]人員授權表!D$3:G$249,4,0)</f>
        <v>無機</v>
      </c>
      <c r="O6551" s="70" t="str">
        <f>IF(J6551=[1]人員授權表!$C$85,"Casper李羿勳",IF(J6551=[1]人員授權表!$C$188,"Iring陳俊明",IF(J6551=[1]人員授權表!$C$189,"Brian陳泓霖",VLOOKUP(K6551,[1]人員授權表!D$2:E$249,2,FALSE))))</f>
        <v>Brian陳泓霖</v>
      </c>
      <c r="P6551" s="67">
        <f t="shared" si="358"/>
        <v>44837</v>
      </c>
      <c r="Q6551" s="75" t="str">
        <f t="shared" si="360"/>
        <v>週一</v>
      </c>
      <c r="R6551" s="80">
        <v>44832</v>
      </c>
      <c r="AA6551" s="1"/>
    </row>
    <row r="6552" spans="2:27">
      <c r="B6552" s="66">
        <v>44818</v>
      </c>
      <c r="D6552" s="68" t="s">
        <v>50</v>
      </c>
      <c r="E6552" s="70" t="s">
        <v>51</v>
      </c>
      <c r="F6552" s="70" t="s">
        <v>2643</v>
      </c>
      <c r="G6552" s="67">
        <v>44826</v>
      </c>
      <c r="H6552" s="67">
        <v>44839</v>
      </c>
      <c r="I6552" s="71">
        <f t="shared" si="359"/>
        <v>13</v>
      </c>
      <c r="J6552" s="72" t="s">
        <v>160</v>
      </c>
      <c r="K6552" s="72" t="s">
        <v>161</v>
      </c>
      <c r="L6552" s="73">
        <v>6</v>
      </c>
      <c r="M6552" s="73" t="s">
        <v>79</v>
      </c>
      <c r="N6552" s="68" t="str">
        <f>VLOOKUP(K6552,[1]人員授權表!D$3:G$249,4,0)</f>
        <v>無機</v>
      </c>
      <c r="O6552" s="70" t="str">
        <f>IF(J6552=[1]人員授權表!$C$85,"Casper李羿勳",IF(J6552=[1]人員授權表!$C$188,"Iring陳俊明",IF(J6552=[1]人員授權表!$C$189,"Brian陳泓霖",VLOOKUP(K6552,[1]人員授權表!D$2:E$249,2,FALSE))))</f>
        <v>Dennis陳汶宏</v>
      </c>
      <c r="P6552" s="67">
        <f t="shared" si="358"/>
        <v>44837</v>
      </c>
      <c r="Q6552" s="75" t="str">
        <f t="shared" si="360"/>
        <v>週一</v>
      </c>
      <c r="R6552" s="80">
        <v>44837</v>
      </c>
      <c r="AA6552" s="1"/>
    </row>
    <row r="6553" spans="2:27">
      <c r="B6553" s="66">
        <v>44818</v>
      </c>
      <c r="D6553" s="68" t="s">
        <v>50</v>
      </c>
      <c r="E6553" s="70" t="s">
        <v>51</v>
      </c>
      <c r="F6553" s="70" t="s">
        <v>2643</v>
      </c>
      <c r="G6553" s="67">
        <v>44826</v>
      </c>
      <c r="H6553" s="67">
        <v>44839</v>
      </c>
      <c r="I6553" s="71">
        <f t="shared" si="359"/>
        <v>13</v>
      </c>
      <c r="J6553" s="72" t="s">
        <v>145</v>
      </c>
      <c r="K6553" s="72" t="s">
        <v>146</v>
      </c>
      <c r="L6553" s="73">
        <v>6</v>
      </c>
      <c r="M6553" s="73" t="s">
        <v>79</v>
      </c>
      <c r="N6553" s="68" t="str">
        <f>VLOOKUP(K6553,[1]人員授權表!D$3:G$249,4,0)</f>
        <v>無機</v>
      </c>
      <c r="O6553" s="70" t="str">
        <f>IF(J6553=[1]人員授權表!$C$85,"Casper李羿勳",IF(J6553=[1]人員授權表!$C$188,"Iring陳俊明",IF(J6553=[1]人員授權表!$C$189,"Brian陳泓霖",VLOOKUP(K6553,[1]人員授權表!D$2:E$249,2,FALSE))))</f>
        <v>Jack劉念忻</v>
      </c>
      <c r="P6553" s="67">
        <f t="shared" si="358"/>
        <v>44837</v>
      </c>
      <c r="Q6553" s="75" t="str">
        <f t="shared" si="360"/>
        <v>週一</v>
      </c>
      <c r="R6553" s="80">
        <v>44835</v>
      </c>
      <c r="AA6553" s="1"/>
    </row>
    <row r="6554" spans="2:27">
      <c r="B6554" s="66">
        <v>44818</v>
      </c>
      <c r="D6554" s="68" t="s">
        <v>50</v>
      </c>
      <c r="E6554" s="70" t="s">
        <v>51</v>
      </c>
      <c r="F6554" s="70" t="s">
        <v>2643</v>
      </c>
      <c r="G6554" s="67">
        <v>44826</v>
      </c>
      <c r="H6554" s="67">
        <v>44839</v>
      </c>
      <c r="I6554" s="71">
        <f t="shared" si="359"/>
        <v>13</v>
      </c>
      <c r="J6554" s="72" t="s">
        <v>164</v>
      </c>
      <c r="K6554" s="72" t="s">
        <v>146</v>
      </c>
      <c r="L6554" s="73">
        <v>6</v>
      </c>
      <c r="M6554" s="73" t="s">
        <v>79</v>
      </c>
      <c r="N6554" s="68" t="str">
        <f>VLOOKUP(K6554,[1]人員授權表!D$3:G$249,4,0)</f>
        <v>無機</v>
      </c>
      <c r="O6554" s="70" t="str">
        <f>IF(J6554=[1]人員授權表!$C$85,"Casper李羿勳",IF(J6554=[1]人員授權表!$C$188,"Iring陳俊明",IF(J6554=[1]人員授權表!$C$189,"Brian陳泓霖",VLOOKUP(K6554,[1]人員授權表!D$2:E$249,2,FALSE))))</f>
        <v>Jack劉念忻</v>
      </c>
      <c r="P6554" s="67">
        <f t="shared" si="358"/>
        <v>44837</v>
      </c>
      <c r="Q6554" s="75" t="str">
        <f t="shared" si="360"/>
        <v>週一</v>
      </c>
      <c r="R6554" s="80">
        <v>44835</v>
      </c>
      <c r="AA6554" s="1"/>
    </row>
    <row r="6555" spans="2:27">
      <c r="B6555" s="66">
        <v>44818</v>
      </c>
      <c r="D6555" s="68" t="s">
        <v>50</v>
      </c>
      <c r="E6555" s="70" t="s">
        <v>51</v>
      </c>
      <c r="F6555" s="70" t="s">
        <v>2643</v>
      </c>
      <c r="G6555" s="67">
        <v>44826</v>
      </c>
      <c r="H6555" s="67">
        <v>44839</v>
      </c>
      <c r="I6555" s="71">
        <f t="shared" si="359"/>
        <v>13</v>
      </c>
      <c r="J6555" s="72" t="s">
        <v>141</v>
      </c>
      <c r="K6555" s="72" t="s">
        <v>142</v>
      </c>
      <c r="L6555" s="73">
        <v>6</v>
      </c>
      <c r="M6555" s="73" t="s">
        <v>79</v>
      </c>
      <c r="N6555" s="68" t="str">
        <f>VLOOKUP(K6555,[1]人員授權表!D$3:G$249,4,0)</f>
        <v>無機</v>
      </c>
      <c r="O6555" s="70" t="str">
        <f>IF(J6555=[1]人員授權表!$C$85,"Casper李羿勳",IF(J6555=[1]人員授權表!$C$188,"Iring陳俊明",IF(J6555=[1]人員授權表!$C$189,"Brian陳泓霖",VLOOKUP(K6555,[1]人員授權表!D$2:E$249,2,FALSE))))</f>
        <v>Dennis陳汶宏</v>
      </c>
      <c r="P6555" s="67">
        <f t="shared" si="358"/>
        <v>44837</v>
      </c>
      <c r="Q6555" s="75" t="str">
        <f t="shared" si="360"/>
        <v>週一</v>
      </c>
      <c r="R6555" s="80">
        <v>44834</v>
      </c>
      <c r="AA6555" s="1"/>
    </row>
    <row r="6556" spans="2:27">
      <c r="B6556" s="66">
        <v>44818</v>
      </c>
      <c r="D6556" s="68" t="s">
        <v>50</v>
      </c>
      <c r="E6556" s="70" t="s">
        <v>51</v>
      </c>
      <c r="F6556" s="70" t="s">
        <v>2643</v>
      </c>
      <c r="G6556" s="67">
        <v>44826</v>
      </c>
      <c r="H6556" s="67">
        <v>44839</v>
      </c>
      <c r="I6556" s="71">
        <f t="shared" si="359"/>
        <v>13</v>
      </c>
      <c r="J6556" s="72" t="s">
        <v>153</v>
      </c>
      <c r="K6556" s="72" t="s">
        <v>154</v>
      </c>
      <c r="L6556" s="73">
        <v>6</v>
      </c>
      <c r="M6556" s="73" t="s">
        <v>79</v>
      </c>
      <c r="N6556" s="68" t="str">
        <f>VLOOKUP(K6556,[1]人員授權表!D$3:G$249,4,0)</f>
        <v>無機</v>
      </c>
      <c r="O6556" s="70" t="str">
        <f>IF(J6556=[1]人員授權表!$C$85,"Casper李羿勳",IF(J6556=[1]人員授權表!$C$188,"Iring陳俊明",IF(J6556=[1]人員授權表!$C$189,"Brian陳泓霖",VLOOKUP(K6556,[1]人員授權表!D$2:E$249,2,FALSE))))</f>
        <v>Ken張智凱</v>
      </c>
      <c r="P6556" s="67">
        <f t="shared" si="358"/>
        <v>44837</v>
      </c>
      <c r="Q6556" s="75" t="str">
        <f t="shared" si="360"/>
        <v>週一</v>
      </c>
      <c r="R6556" s="80">
        <v>44832</v>
      </c>
      <c r="AA6556" s="1"/>
    </row>
    <row r="6557" spans="2:27">
      <c r="B6557" s="66">
        <v>44818</v>
      </c>
      <c r="D6557" s="68" t="s">
        <v>50</v>
      </c>
      <c r="E6557" s="70" t="s">
        <v>51</v>
      </c>
      <c r="F6557" s="70" t="s">
        <v>2643</v>
      </c>
      <c r="G6557" s="67">
        <v>44826</v>
      </c>
      <c r="H6557" s="67">
        <v>44839</v>
      </c>
      <c r="I6557" s="71">
        <f t="shared" si="359"/>
        <v>13</v>
      </c>
      <c r="J6557" s="72" t="s">
        <v>137</v>
      </c>
      <c r="K6557" s="72" t="s">
        <v>138</v>
      </c>
      <c r="L6557" s="73">
        <v>6</v>
      </c>
      <c r="M6557" s="73" t="s">
        <v>79</v>
      </c>
      <c r="N6557" s="68" t="str">
        <f>VLOOKUP(K6557,[1]人員授權表!D$3:G$249,4,0)</f>
        <v>無機</v>
      </c>
      <c r="O6557" s="70" t="str">
        <f>IF(J6557=[1]人員授權表!$C$85,"Casper李羿勳",IF(J6557=[1]人員授權表!$C$188,"Iring陳俊明",IF(J6557=[1]人員授權表!$C$189,"Brian陳泓霖",VLOOKUP(K6557,[1]人員授權表!D$2:E$249,2,FALSE))))</f>
        <v>Jack劉念忻</v>
      </c>
      <c r="P6557" s="67">
        <f t="shared" si="358"/>
        <v>44837</v>
      </c>
      <c r="Q6557" s="75" t="str">
        <f t="shared" si="360"/>
        <v>週一</v>
      </c>
      <c r="R6557" s="80">
        <v>44838</v>
      </c>
      <c r="S6557" s="85">
        <v>44838</v>
      </c>
      <c r="T6557" s="70">
        <v>1</v>
      </c>
      <c r="AA6557" s="1"/>
    </row>
    <row r="6558" spans="2:27">
      <c r="B6558" s="66">
        <v>44818</v>
      </c>
      <c r="D6558" s="68" t="s">
        <v>50</v>
      </c>
      <c r="E6558" s="70" t="s">
        <v>51</v>
      </c>
      <c r="F6558" s="70" t="s">
        <v>2643</v>
      </c>
      <c r="G6558" s="67">
        <v>44826</v>
      </c>
      <c r="H6558" s="67">
        <v>44839</v>
      </c>
      <c r="I6558" s="71">
        <f t="shared" si="359"/>
        <v>13</v>
      </c>
      <c r="J6558" s="72" t="s">
        <v>148</v>
      </c>
      <c r="K6558" s="72" t="s">
        <v>149</v>
      </c>
      <c r="L6558" s="73">
        <v>6</v>
      </c>
      <c r="M6558" s="73" t="s">
        <v>79</v>
      </c>
      <c r="N6558" s="68" t="str">
        <f>VLOOKUP(K6558,[1]人員授權表!D$3:G$249,4,0)</f>
        <v>無機</v>
      </c>
      <c r="O6558" s="70" t="str">
        <f>IF(J6558=[1]人員授權表!$C$85,"Casper李羿勳",IF(J6558=[1]人員授權表!$C$188,"Iring陳俊明",IF(J6558=[1]人員授權表!$C$189,"Brian陳泓霖",VLOOKUP(K6558,[1]人員授權表!D$2:E$249,2,FALSE))))</f>
        <v>Vicky游崴涵</v>
      </c>
      <c r="P6558" s="67">
        <f t="shared" si="358"/>
        <v>44837</v>
      </c>
      <c r="Q6558" s="75" t="str">
        <f t="shared" si="360"/>
        <v>週一</v>
      </c>
      <c r="R6558" s="80">
        <v>44834</v>
      </c>
      <c r="AA6558" s="1"/>
    </row>
    <row r="6559" spans="2:27">
      <c r="B6559" s="66">
        <v>44818</v>
      </c>
      <c r="D6559" s="68" t="s">
        <v>50</v>
      </c>
      <c r="E6559" s="70" t="s">
        <v>51</v>
      </c>
      <c r="F6559" s="70" t="s">
        <v>2643</v>
      </c>
      <c r="G6559" s="67">
        <v>44826</v>
      </c>
      <c r="H6559" s="67">
        <v>44839</v>
      </c>
      <c r="I6559" s="71">
        <f t="shared" si="359"/>
        <v>13</v>
      </c>
      <c r="J6559" s="72" t="s">
        <v>295</v>
      </c>
      <c r="K6559" s="72" t="s">
        <v>296</v>
      </c>
      <c r="L6559" s="73">
        <v>6</v>
      </c>
      <c r="M6559" s="73" t="s">
        <v>79</v>
      </c>
      <c r="N6559" s="68" t="str">
        <f>VLOOKUP(K6559,[1]人員授權表!D$3:G$249,4,0)</f>
        <v>無機</v>
      </c>
      <c r="O6559" s="70" t="str">
        <f>IF(J6559=[1]人員授權表!$C$85,"Casper李羿勳",IF(J6559=[1]人員授權表!$C$188,"Iring陳俊明",IF(J6559=[1]人員授權表!$C$189,"Brian陳泓霖",VLOOKUP(K6559,[1]人員授權表!D$2:E$249,2,FALSE))))</f>
        <v>Ken張智凱</v>
      </c>
      <c r="P6559" s="67">
        <f t="shared" si="358"/>
        <v>44837</v>
      </c>
      <c r="Q6559" s="75" t="str">
        <f t="shared" si="360"/>
        <v>週一</v>
      </c>
      <c r="R6559" s="80">
        <v>44831</v>
      </c>
      <c r="AA6559" s="1"/>
    </row>
    <row r="6560" spans="2:27">
      <c r="B6560" s="66">
        <v>44818</v>
      </c>
      <c r="D6560" s="68" t="s">
        <v>50</v>
      </c>
      <c r="E6560" s="70" t="s">
        <v>51</v>
      </c>
      <c r="F6560" s="70" t="s">
        <v>2643</v>
      </c>
      <c r="G6560" s="67">
        <v>44826</v>
      </c>
      <c r="H6560" s="67">
        <v>44839</v>
      </c>
      <c r="I6560" s="71">
        <f t="shared" si="359"/>
        <v>13</v>
      </c>
      <c r="J6560" s="72" t="s">
        <v>167</v>
      </c>
      <c r="K6560" s="72" t="s">
        <v>168</v>
      </c>
      <c r="L6560" s="73">
        <v>6</v>
      </c>
      <c r="M6560" s="73" t="s">
        <v>79</v>
      </c>
      <c r="N6560" s="68" t="str">
        <f>VLOOKUP(K6560,[1]人員授權表!D$3:G$249,4,0)</f>
        <v>有機</v>
      </c>
      <c r="O6560" s="70" t="str">
        <f>IF(J6560=[1]人員授權表!$C$85,"Casper李羿勳",IF(J6560=[1]人員授權表!$C$188,"Iring陳俊明",IF(J6560=[1]人員授權表!$C$189,"Brian陳泓霖",VLOOKUP(K6560,[1]人員授權表!D$2:E$249,2,FALSE))))</f>
        <v>Una林庭瑄</v>
      </c>
      <c r="P6560" s="67">
        <f t="shared" si="358"/>
        <v>44837</v>
      </c>
      <c r="Q6560" s="75" t="str">
        <f t="shared" si="360"/>
        <v>週一</v>
      </c>
      <c r="R6560" s="80">
        <v>44837</v>
      </c>
      <c r="AA6560" s="1"/>
    </row>
    <row r="6561" spans="2:28">
      <c r="B6561" s="66">
        <v>44825</v>
      </c>
      <c r="D6561" s="68" t="s">
        <v>50</v>
      </c>
      <c r="E6561" s="70" t="s">
        <v>82</v>
      </c>
      <c r="F6561" s="70" t="s">
        <v>2644</v>
      </c>
      <c r="G6561" s="67">
        <v>44825</v>
      </c>
      <c r="H6561" s="67">
        <v>44839</v>
      </c>
      <c r="I6561" s="71">
        <f t="shared" si="359"/>
        <v>14</v>
      </c>
      <c r="J6561" s="72" t="s">
        <v>125</v>
      </c>
      <c r="K6561" s="72" t="s">
        <v>144</v>
      </c>
      <c r="L6561" s="73">
        <v>1</v>
      </c>
      <c r="M6561" s="73" t="s">
        <v>86</v>
      </c>
      <c r="N6561" s="68" t="str">
        <f>VLOOKUP(K6561,[1]人員授權表!D$3:G$249,4,0)</f>
        <v>有機</v>
      </c>
      <c r="O6561" s="70" t="str">
        <f>IF(J6561=[1]人員授權表!$C$85,"Casper李羿勳",IF(J6561=[1]人員授權表!$C$188,"Iring陳俊明",IF(J6561=[1]人員授權表!$C$189,"Brian陳泓霖",VLOOKUP(K6561,[1]人員授權表!D$2:E$249,2,FALSE))))</f>
        <v>Lucy黃詩婷</v>
      </c>
      <c r="P6561" s="67">
        <f t="shared" si="358"/>
        <v>44837</v>
      </c>
      <c r="Q6561" s="75" t="str">
        <f t="shared" si="360"/>
        <v>週一</v>
      </c>
      <c r="R6561" s="80">
        <v>44834</v>
      </c>
      <c r="AA6561" s="1"/>
    </row>
    <row r="6562" spans="2:28">
      <c r="B6562" s="66">
        <v>44825</v>
      </c>
      <c r="D6562" s="68" t="s">
        <v>50</v>
      </c>
      <c r="E6562" s="70" t="s">
        <v>82</v>
      </c>
      <c r="F6562" s="70" t="s">
        <v>2644</v>
      </c>
      <c r="G6562" s="67">
        <v>44825</v>
      </c>
      <c r="H6562" s="67">
        <v>44839</v>
      </c>
      <c r="I6562" s="71">
        <f t="shared" si="359"/>
        <v>14</v>
      </c>
      <c r="J6562" s="72" t="s">
        <v>2645</v>
      </c>
      <c r="K6562" s="72" t="s">
        <v>187</v>
      </c>
      <c r="L6562" s="73">
        <v>1</v>
      </c>
      <c r="M6562" s="73" t="s">
        <v>86</v>
      </c>
      <c r="N6562" s="68" t="str">
        <f>VLOOKUP(K6562,[1]人員授權表!D$3:G$249,4,0)</f>
        <v>無機</v>
      </c>
      <c r="O6562" s="70" t="str">
        <f>IF(J6562=[1]人員授權表!$C$85,"Casper李羿勳",IF(J6562=[1]人員授權表!$C$188,"Iring陳俊明",IF(J6562=[1]人員授權表!$C$189,"Brian陳泓霖",VLOOKUP(K6562,[1]人員授權表!D$2:E$249,2,FALSE))))</f>
        <v>Ruby黃家蓁</v>
      </c>
      <c r="P6562" s="67">
        <f t="shared" si="358"/>
        <v>44837</v>
      </c>
      <c r="Q6562" s="75" t="str">
        <f t="shared" si="360"/>
        <v>週一</v>
      </c>
      <c r="R6562" s="80">
        <v>44835</v>
      </c>
      <c r="AA6562" s="1"/>
    </row>
    <row r="6563" spans="2:28">
      <c r="B6563" s="66">
        <v>44790</v>
      </c>
      <c r="C6563" s="67">
        <v>44826</v>
      </c>
      <c r="D6563" s="68" t="s">
        <v>50</v>
      </c>
      <c r="E6563" s="70" t="s">
        <v>82</v>
      </c>
      <c r="F6563" s="70" t="s">
        <v>2646</v>
      </c>
      <c r="G6563" s="67">
        <v>44816</v>
      </c>
      <c r="H6563" s="101">
        <v>44839</v>
      </c>
      <c r="I6563" s="71">
        <f t="shared" si="359"/>
        <v>23</v>
      </c>
      <c r="J6563" s="72" t="s">
        <v>169</v>
      </c>
      <c r="K6563" s="72" t="s">
        <v>170</v>
      </c>
      <c r="L6563" s="73">
        <v>6</v>
      </c>
      <c r="M6563" s="73" t="s">
        <v>104</v>
      </c>
      <c r="N6563" s="68" t="str">
        <f>VLOOKUP(K6563,[1]人員授權表!D$3:G$249,4,0)</f>
        <v>有機</v>
      </c>
      <c r="O6563" s="70" t="str">
        <f>IF(J6563=[1]人員授權表!$C$85,"Casper李羿勳",IF(J6563=[1]人員授權表!$C$188,"Iring陳俊明",IF(J6563=[1]人員授權表!$C$189,"Brian陳泓霖",VLOOKUP(K6563,[1]人員授權表!D$2:E$249,2,FALSE))))</f>
        <v>Elle黃雅琪&amp;
Marco陳鴻鈞</v>
      </c>
      <c r="P6563" s="67">
        <f>H6563-1</f>
        <v>44838</v>
      </c>
      <c r="Q6563" s="75" t="str">
        <f t="shared" si="360"/>
        <v>週二</v>
      </c>
      <c r="R6563" s="80">
        <v>44834</v>
      </c>
      <c r="S6563" s="85"/>
      <c r="Z6563" s="79" t="s">
        <v>2647</v>
      </c>
      <c r="AA6563" s="1"/>
    </row>
    <row r="6564" spans="2:28">
      <c r="B6564" s="66">
        <v>44825</v>
      </c>
      <c r="C6564" s="67">
        <v>44826</v>
      </c>
      <c r="D6564" s="68" t="s">
        <v>50</v>
      </c>
      <c r="E6564" s="70" t="s">
        <v>51</v>
      </c>
      <c r="F6564" s="4" t="s">
        <v>2648</v>
      </c>
      <c r="G6564" s="67">
        <v>44825</v>
      </c>
      <c r="H6564" s="67">
        <v>44839</v>
      </c>
      <c r="I6564" s="71">
        <f t="shared" si="359"/>
        <v>14</v>
      </c>
      <c r="J6564" s="72" t="s">
        <v>2629</v>
      </c>
      <c r="K6564" s="72" t="s">
        <v>182</v>
      </c>
      <c r="L6564" s="110">
        <v>9</v>
      </c>
      <c r="M6564" s="73" t="s">
        <v>104</v>
      </c>
      <c r="N6564" s="68" t="str">
        <f>VLOOKUP(K6564,[1]人員授權表!D$3:G$249,4,0)</f>
        <v>有機</v>
      </c>
      <c r="O6564" s="70" t="str">
        <f>IF(J6564=[1]人員授權表!$C$85,"Casper李羿勳",IF(J6564=[1]人員授權表!$C$188,"Iring陳俊明",IF(J6564=[1]人員授權表!$C$189,"Brian陳泓霖",VLOOKUP(K6564,[1]人員授權表!D$2:E$249,2,FALSE))))</f>
        <v>Sara王淑玲</v>
      </c>
      <c r="P6564" s="67">
        <f t="shared" ref="P6564:P6586" si="361">H6564-2</f>
        <v>44837</v>
      </c>
      <c r="Q6564" s="75" t="str">
        <f t="shared" si="360"/>
        <v>週一</v>
      </c>
      <c r="R6564" s="80">
        <v>44831</v>
      </c>
      <c r="AA6564" s="1"/>
    </row>
    <row r="6565" spans="2:28">
      <c r="B6565" s="66">
        <v>44825</v>
      </c>
      <c r="C6565" s="67">
        <v>44826</v>
      </c>
      <c r="D6565" s="68" t="s">
        <v>50</v>
      </c>
      <c r="E6565" s="70" t="s">
        <v>51</v>
      </c>
      <c r="F6565" s="4" t="s">
        <v>2648</v>
      </c>
      <c r="G6565" s="67">
        <v>44825</v>
      </c>
      <c r="H6565" s="67">
        <v>44839</v>
      </c>
      <c r="I6565" s="71">
        <f t="shared" si="359"/>
        <v>14</v>
      </c>
      <c r="J6565" s="72" t="s">
        <v>167</v>
      </c>
      <c r="K6565" s="72" t="s">
        <v>168</v>
      </c>
      <c r="L6565" s="110">
        <v>9</v>
      </c>
      <c r="M6565" s="73" t="s">
        <v>104</v>
      </c>
      <c r="N6565" s="68" t="str">
        <f>VLOOKUP(K6565,[1]人員授權表!D$3:G$249,4,0)</f>
        <v>有機</v>
      </c>
      <c r="O6565" s="70" t="str">
        <f>IF(J6565=[1]人員授權表!$C$85,"Casper李羿勳",IF(J6565=[1]人員授權表!$C$188,"Iring陳俊明",IF(J6565=[1]人員授權表!$C$189,"Brian陳泓霖",VLOOKUP(K6565,[1]人員授權表!D$2:E$249,2,FALSE))))</f>
        <v>Una林庭瑄</v>
      </c>
      <c r="P6565" s="67">
        <f t="shared" si="361"/>
        <v>44837</v>
      </c>
      <c r="Q6565" s="75" t="str">
        <f t="shared" si="360"/>
        <v>週一</v>
      </c>
      <c r="R6565" s="80">
        <v>44834</v>
      </c>
      <c r="AA6565" s="1"/>
    </row>
    <row r="6566" spans="2:28">
      <c r="B6566" s="66">
        <v>44825</v>
      </c>
      <c r="C6566" s="67">
        <v>44826</v>
      </c>
      <c r="D6566" s="68" t="s">
        <v>50</v>
      </c>
      <c r="E6566" s="70" t="s">
        <v>51</v>
      </c>
      <c r="F6566" s="4" t="s">
        <v>2649</v>
      </c>
      <c r="G6566" s="67">
        <v>44825</v>
      </c>
      <c r="H6566" s="67">
        <v>44839</v>
      </c>
      <c r="I6566" s="71">
        <f t="shared" si="359"/>
        <v>14</v>
      </c>
      <c r="J6566" s="72" t="s">
        <v>178</v>
      </c>
      <c r="K6566" s="72" t="s">
        <v>179</v>
      </c>
      <c r="L6566" s="110">
        <v>9</v>
      </c>
      <c r="M6566" s="73" t="s">
        <v>104</v>
      </c>
      <c r="N6566" s="68" t="str">
        <f>VLOOKUP(K6566,[1]人員授權表!D$3:G$249,4,0)</f>
        <v>無機</v>
      </c>
      <c r="O6566" s="70" t="str">
        <f>IF(J6566=[1]人員授權表!$C$85,"Casper李羿勳",IF(J6566=[1]人員授權表!$C$188,"Iring陳俊明",IF(J6566=[1]人員授權表!$C$189,"Brian陳泓霖",VLOOKUP(K6566,[1]人員授權表!D$2:E$249,2,FALSE))))</f>
        <v>Dennis陳汶宏</v>
      </c>
      <c r="P6566" s="67">
        <f t="shared" si="361"/>
        <v>44837</v>
      </c>
      <c r="Q6566" s="75" t="str">
        <f t="shared" si="360"/>
        <v>週一</v>
      </c>
      <c r="R6566" s="80">
        <v>44834</v>
      </c>
      <c r="AA6566" s="1"/>
    </row>
    <row r="6567" spans="2:28">
      <c r="B6567" s="66">
        <v>44825</v>
      </c>
      <c r="C6567" s="67">
        <v>44826</v>
      </c>
      <c r="D6567" s="68" t="s">
        <v>50</v>
      </c>
      <c r="E6567" s="70" t="s">
        <v>51</v>
      </c>
      <c r="F6567" s="4" t="s">
        <v>2648</v>
      </c>
      <c r="G6567" s="67">
        <v>44825</v>
      </c>
      <c r="H6567" s="67">
        <v>44839</v>
      </c>
      <c r="I6567" s="71">
        <f t="shared" si="359"/>
        <v>14</v>
      </c>
      <c r="J6567" s="72" t="s">
        <v>175</v>
      </c>
      <c r="K6567" s="72" t="s">
        <v>168</v>
      </c>
      <c r="L6567" s="110">
        <v>9</v>
      </c>
      <c r="M6567" s="73" t="s">
        <v>104</v>
      </c>
      <c r="N6567" s="68" t="str">
        <f>VLOOKUP(K6567,[1]人員授權表!D$3:G$249,4,0)</f>
        <v>有機</v>
      </c>
      <c r="O6567" s="70" t="str">
        <f>IF(J6567=[1]人員授權表!$C$85,"Casper李羿勳",IF(J6567=[1]人員授權表!$C$188,"Iring陳俊明",IF(J6567=[1]人員授權表!$C$189,"Brian陳泓霖",VLOOKUP(K6567,[1]人員授權表!D$2:E$249,2,FALSE))))</f>
        <v>Una林庭瑄</v>
      </c>
      <c r="P6567" s="67">
        <f t="shared" si="361"/>
        <v>44837</v>
      </c>
      <c r="Q6567" s="75" t="str">
        <f t="shared" si="360"/>
        <v>週一</v>
      </c>
      <c r="R6567" s="80">
        <v>44833</v>
      </c>
      <c r="AA6567" s="1"/>
    </row>
    <row r="6568" spans="2:28">
      <c r="B6568" s="66">
        <v>44816</v>
      </c>
      <c r="C6568" s="67">
        <v>44826</v>
      </c>
      <c r="D6568" s="68" t="s">
        <v>50</v>
      </c>
      <c r="E6568" s="70" t="s">
        <v>82</v>
      </c>
      <c r="F6568" s="4" t="s">
        <v>2650</v>
      </c>
      <c r="G6568" s="67">
        <v>44823</v>
      </c>
      <c r="H6568" s="67">
        <v>44839</v>
      </c>
      <c r="I6568" s="71">
        <f t="shared" si="359"/>
        <v>16</v>
      </c>
      <c r="J6568" s="72" t="s">
        <v>133</v>
      </c>
      <c r="K6568" s="72" t="s">
        <v>187</v>
      </c>
      <c r="L6568" s="110">
        <v>3</v>
      </c>
      <c r="M6568" s="73" t="s">
        <v>108</v>
      </c>
      <c r="N6568" s="68" t="str">
        <f>VLOOKUP(K6568,[1]人員授權表!D$3:G$249,4,0)</f>
        <v>無機</v>
      </c>
      <c r="O6568" s="70" t="str">
        <f>IF(J6568=[1]人員授權表!$C$85,"Casper李羿勳",IF(J6568=[1]人員授權表!$C$188,"Iring陳俊明",IF(J6568=[1]人員授權表!$C$189,"Brian陳泓霖",VLOOKUP(K6568,[1]人員授權表!D$2:E$249,2,FALSE))))</f>
        <v>Ruby黃家蓁</v>
      </c>
      <c r="P6568" s="67">
        <f t="shared" si="361"/>
        <v>44837</v>
      </c>
      <c r="Q6568" s="75" t="str">
        <f t="shared" si="360"/>
        <v>週一</v>
      </c>
      <c r="R6568" s="80">
        <v>44835</v>
      </c>
      <c r="AA6568" s="1"/>
    </row>
    <row r="6569" spans="2:28">
      <c r="B6569" s="66">
        <v>44826</v>
      </c>
      <c r="D6569" s="68" t="s">
        <v>50</v>
      </c>
      <c r="E6569" s="70" t="s">
        <v>879</v>
      </c>
      <c r="F6569" s="4" t="s">
        <v>2651</v>
      </c>
      <c r="G6569" s="67">
        <v>44823</v>
      </c>
      <c r="H6569" s="67">
        <v>44839</v>
      </c>
      <c r="I6569" s="71">
        <f t="shared" si="359"/>
        <v>16</v>
      </c>
      <c r="J6569" s="72" t="s">
        <v>133</v>
      </c>
      <c r="K6569" s="72" t="s">
        <v>187</v>
      </c>
      <c r="L6569" s="73">
        <v>2</v>
      </c>
      <c r="M6569" s="73" t="s">
        <v>108</v>
      </c>
      <c r="N6569" s="68" t="str">
        <f>VLOOKUP(K6569,[1]人員授權表!D$3:G$249,4,0)</f>
        <v>無機</v>
      </c>
      <c r="O6569" s="70" t="str">
        <f>IF(J6569=[1]人員授權表!$C$85,"Casper李羿勳",IF(J6569=[1]人員授權表!$C$188,"Iring陳俊明",IF(J6569=[1]人員授權表!$C$189,"Brian陳泓霖",VLOOKUP(K6569,[1]人員授權表!D$2:E$249,2,FALSE))))</f>
        <v>Ruby黃家蓁</v>
      </c>
      <c r="P6569" s="67">
        <f t="shared" si="361"/>
        <v>44837</v>
      </c>
      <c r="Q6569" s="75" t="str">
        <f t="shared" si="360"/>
        <v>週一</v>
      </c>
      <c r="R6569" s="80">
        <v>44835</v>
      </c>
      <c r="AA6569" s="102">
        <v>15</v>
      </c>
      <c r="AB6569" s="123" t="s">
        <v>2325</v>
      </c>
    </row>
    <row r="6570" spans="2:28">
      <c r="B6570" s="66">
        <v>44811</v>
      </c>
      <c r="C6570" s="67">
        <v>44826</v>
      </c>
      <c r="D6570" s="68" t="s">
        <v>50</v>
      </c>
      <c r="E6570" s="70" t="s">
        <v>51</v>
      </c>
      <c r="F6570" s="4" t="s">
        <v>2652</v>
      </c>
      <c r="G6570" s="101">
        <v>44823</v>
      </c>
      <c r="H6570" s="101">
        <v>44840</v>
      </c>
      <c r="I6570" s="71">
        <f t="shared" si="359"/>
        <v>17</v>
      </c>
      <c r="J6570" s="72" t="s">
        <v>66</v>
      </c>
      <c r="K6570" s="72" t="s">
        <v>64</v>
      </c>
      <c r="L6570" s="73">
        <v>1</v>
      </c>
      <c r="M6570" s="73" t="s">
        <v>91</v>
      </c>
      <c r="N6570" s="68" t="str">
        <f>VLOOKUP(K6570,[1]人員授權表!D$3:G$249,4,0)</f>
        <v>有機</v>
      </c>
      <c r="O6570" s="70" t="str">
        <f>IF(J6570=[1]人員授權表!$C$85,"Casper李羿勳",IF(J6570=[1]人員授權表!$C$188,"Iring陳俊明",IF(J6570=[1]人員授權表!$C$189,"Brian陳泓霖",VLOOKUP(K6570,[1]人員授權表!D$2:E$249,2,FALSE))))</f>
        <v>Casper李羿勳</v>
      </c>
      <c r="P6570" s="67">
        <f t="shared" si="361"/>
        <v>44838</v>
      </c>
      <c r="Q6570" s="75" t="str">
        <f t="shared" si="360"/>
        <v>週二</v>
      </c>
      <c r="R6570" s="80">
        <v>44833</v>
      </c>
      <c r="AA6570" s="1"/>
    </row>
    <row r="6571" spans="2:28">
      <c r="B6571" s="66">
        <v>44818</v>
      </c>
      <c r="C6571" s="67">
        <v>44826</v>
      </c>
      <c r="D6571" s="68" t="s">
        <v>50</v>
      </c>
      <c r="E6571" s="70" t="s">
        <v>51</v>
      </c>
      <c r="F6571" s="4" t="s">
        <v>2653</v>
      </c>
      <c r="G6571" s="67">
        <v>44824</v>
      </c>
      <c r="H6571" s="101">
        <v>44840</v>
      </c>
      <c r="I6571" s="71">
        <f t="shared" si="359"/>
        <v>16</v>
      </c>
      <c r="J6571" s="72" t="s">
        <v>60</v>
      </c>
      <c r="K6571" s="72" t="s">
        <v>61</v>
      </c>
      <c r="L6571" s="73">
        <v>1</v>
      </c>
      <c r="M6571" s="73" t="s">
        <v>91</v>
      </c>
      <c r="N6571" s="68" t="str">
        <f>VLOOKUP(K6571,[1]人員授權表!D$3:G$249,4,0)</f>
        <v>有機</v>
      </c>
      <c r="O6571" s="70" t="str">
        <f>IF(J6571=[1]人員授權表!$C$85,"Casper李羿勳",IF(J6571=[1]人員授權表!$C$188,"Iring陳俊明",IF(J6571=[1]人員授權表!$C$189,"Brian陳泓霖",VLOOKUP(K6571,[1]人員授權表!D$2:E$249,2,FALSE))))</f>
        <v>Marco陳鴻鈞</v>
      </c>
      <c r="P6571" s="67">
        <f t="shared" si="361"/>
        <v>44838</v>
      </c>
      <c r="Q6571" s="75" t="str">
        <f t="shared" si="360"/>
        <v>週二</v>
      </c>
      <c r="R6571" s="80">
        <v>44832</v>
      </c>
      <c r="AA6571" s="1"/>
    </row>
    <row r="6572" spans="2:28">
      <c r="B6572" s="66">
        <v>44818</v>
      </c>
      <c r="C6572" s="67">
        <v>44826</v>
      </c>
      <c r="D6572" s="68" t="s">
        <v>50</v>
      </c>
      <c r="E6572" s="70" t="s">
        <v>51</v>
      </c>
      <c r="F6572" s="4" t="s">
        <v>2653</v>
      </c>
      <c r="G6572" s="67">
        <v>44824</v>
      </c>
      <c r="H6572" s="101">
        <v>44840</v>
      </c>
      <c r="I6572" s="71">
        <f t="shared" si="359"/>
        <v>16</v>
      </c>
      <c r="J6572" s="72" t="s">
        <v>240</v>
      </c>
      <c r="K6572" s="72" t="s">
        <v>248</v>
      </c>
      <c r="L6572" s="73">
        <v>1</v>
      </c>
      <c r="M6572" s="73" t="s">
        <v>91</v>
      </c>
      <c r="N6572" s="68" t="str">
        <f>VLOOKUP(K6572,[1]人員授權表!D$3:G$249,4,0)</f>
        <v>有機</v>
      </c>
      <c r="O6572" s="70" t="str">
        <f>IF(J6572=[1]人員授權表!$C$85,"Casper李羿勳",IF(J6572=[1]人員授權表!$C$188,"Iring陳俊明",IF(J6572=[1]人員授權表!$C$189,"Brian陳泓霖",VLOOKUP(K6572,[1]人員授權表!D$2:E$249,2,FALSE))))</f>
        <v>Marco陳鴻鈞</v>
      </c>
      <c r="P6572" s="67">
        <f t="shared" si="361"/>
        <v>44838</v>
      </c>
      <c r="Q6572" s="75" t="str">
        <f t="shared" si="360"/>
        <v>週二</v>
      </c>
      <c r="R6572" s="80">
        <v>44833</v>
      </c>
      <c r="AA6572" s="1"/>
    </row>
    <row r="6573" spans="2:28">
      <c r="B6573" s="66">
        <v>44818</v>
      </c>
      <c r="C6573" s="67">
        <v>44826</v>
      </c>
      <c r="D6573" s="68" t="s">
        <v>50</v>
      </c>
      <c r="E6573" s="70" t="s">
        <v>51</v>
      </c>
      <c r="F6573" s="4" t="s">
        <v>2653</v>
      </c>
      <c r="G6573" s="67">
        <v>44824</v>
      </c>
      <c r="H6573" s="101">
        <v>44840</v>
      </c>
      <c r="I6573" s="71">
        <f t="shared" si="359"/>
        <v>16</v>
      </c>
      <c r="J6573" s="72" t="s">
        <v>350</v>
      </c>
      <c r="K6573" s="72" t="s">
        <v>250</v>
      </c>
      <c r="L6573" s="73">
        <v>1</v>
      </c>
      <c r="M6573" s="73" t="s">
        <v>91</v>
      </c>
      <c r="N6573" s="68" t="str">
        <f>VLOOKUP(K6573,[1]人員授權表!D$3:G$249,4,0)</f>
        <v>有機</v>
      </c>
      <c r="O6573" s="70" t="str">
        <f>IF(J6573=[1]人員授權表!$C$85,"Casper李羿勳",IF(J6573=[1]人員授權表!$C$188,"Iring陳俊明",IF(J6573=[1]人員授權表!$C$189,"Brian陳泓霖",VLOOKUP(K6573,[1]人員授權表!D$2:E$249,2,FALSE))))</f>
        <v>Marco陳鴻鈞</v>
      </c>
      <c r="P6573" s="67">
        <f t="shared" si="361"/>
        <v>44838</v>
      </c>
      <c r="Q6573" s="75" t="str">
        <f t="shared" si="360"/>
        <v>週二</v>
      </c>
      <c r="R6573" s="80">
        <v>44833</v>
      </c>
      <c r="AA6573" s="1"/>
    </row>
    <row r="6574" spans="2:28">
      <c r="B6574" s="66">
        <v>44818</v>
      </c>
      <c r="C6574" s="67">
        <v>44826</v>
      </c>
      <c r="D6574" s="68" t="s">
        <v>50</v>
      </c>
      <c r="E6574" s="70" t="s">
        <v>51</v>
      </c>
      <c r="F6574" s="4" t="s">
        <v>2653</v>
      </c>
      <c r="G6574" s="67">
        <v>44824</v>
      </c>
      <c r="H6574" s="101">
        <v>44840</v>
      </c>
      <c r="I6574" s="71">
        <f t="shared" si="359"/>
        <v>16</v>
      </c>
      <c r="J6574" s="72" t="s">
        <v>2573</v>
      </c>
      <c r="K6574" s="72" t="s">
        <v>613</v>
      </c>
      <c r="L6574" s="73">
        <v>1</v>
      </c>
      <c r="M6574" s="73" t="s">
        <v>91</v>
      </c>
      <c r="N6574" s="68" t="str">
        <f>VLOOKUP(K6574,[1]人員授權表!D$3:G$249,4,0)</f>
        <v>有機</v>
      </c>
      <c r="O6574" s="70" t="str">
        <f>IF(J6574=[1]人員授權表!$C$85,"Casper李羿勳",IF(J6574=[1]人員授權表!$C$188,"Iring陳俊明",IF(J6574=[1]人員授權表!$C$189,"Brian陳泓霖",VLOOKUP(K6574,[1]人員授權表!D$2:E$249,2,FALSE))))</f>
        <v>Casper李羿勳</v>
      </c>
      <c r="P6574" s="67">
        <f t="shared" si="361"/>
        <v>44838</v>
      </c>
      <c r="Q6574" s="75" t="str">
        <f t="shared" si="360"/>
        <v>週二</v>
      </c>
      <c r="R6574" s="80">
        <v>44838</v>
      </c>
      <c r="AA6574" s="1"/>
    </row>
    <row r="6575" spans="2:28">
      <c r="B6575" s="66">
        <v>44818</v>
      </c>
      <c r="C6575" s="67">
        <v>44826</v>
      </c>
      <c r="D6575" s="68" t="s">
        <v>50</v>
      </c>
      <c r="E6575" s="70" t="s">
        <v>51</v>
      </c>
      <c r="F6575" s="4" t="s">
        <v>2653</v>
      </c>
      <c r="G6575" s="67">
        <v>44824</v>
      </c>
      <c r="H6575" s="101">
        <v>44840</v>
      </c>
      <c r="I6575" s="71">
        <f t="shared" si="359"/>
        <v>16</v>
      </c>
      <c r="J6575" s="72" t="s">
        <v>261</v>
      </c>
      <c r="K6575" s="72" t="s">
        <v>248</v>
      </c>
      <c r="L6575" s="73">
        <v>1</v>
      </c>
      <c r="M6575" s="73" t="s">
        <v>91</v>
      </c>
      <c r="N6575" s="68" t="str">
        <f>VLOOKUP(K6575,[1]人員授權表!D$3:G$249,4,0)</f>
        <v>有機</v>
      </c>
      <c r="O6575" s="70" t="str">
        <f>IF(J6575=[1]人員授權表!$C$85,"Casper李羿勳",IF(J6575=[1]人員授權表!$C$188,"Iring陳俊明",IF(J6575=[1]人員授權表!$C$189,"Brian陳泓霖",VLOOKUP(K6575,[1]人員授權表!D$2:E$249,2,FALSE))))</f>
        <v>Marco陳鴻鈞</v>
      </c>
      <c r="P6575" s="67">
        <f t="shared" si="361"/>
        <v>44838</v>
      </c>
      <c r="Q6575" s="75" t="str">
        <f t="shared" si="360"/>
        <v>週二</v>
      </c>
      <c r="R6575" s="80">
        <v>44833</v>
      </c>
      <c r="AA6575" s="1"/>
    </row>
    <row r="6576" spans="2:28">
      <c r="B6576" s="66">
        <v>44818</v>
      </c>
      <c r="C6576" s="67">
        <v>44826</v>
      </c>
      <c r="D6576" s="68" t="s">
        <v>50</v>
      </c>
      <c r="E6576" s="70" t="s">
        <v>51</v>
      </c>
      <c r="F6576" s="4" t="s">
        <v>2654</v>
      </c>
      <c r="G6576" s="67">
        <v>44824</v>
      </c>
      <c r="H6576" s="101">
        <v>44840</v>
      </c>
      <c r="I6576" s="71">
        <f t="shared" si="359"/>
        <v>16</v>
      </c>
      <c r="J6576" s="72" t="s">
        <v>350</v>
      </c>
      <c r="K6576" s="72" t="s">
        <v>250</v>
      </c>
      <c r="L6576" s="73">
        <v>1</v>
      </c>
      <c r="M6576" s="73" t="s">
        <v>91</v>
      </c>
      <c r="N6576" s="68" t="str">
        <f>VLOOKUP(K6576,[1]人員授權表!D$3:G$249,4,0)</f>
        <v>有機</v>
      </c>
      <c r="O6576" s="70" t="str">
        <f>IF(J6576=[1]人員授權表!$C$85,"Casper李羿勳",IF(J6576=[1]人員授權表!$C$188,"Iring陳俊明",IF(J6576=[1]人員授權表!$C$189,"Brian陳泓霖",VLOOKUP(K6576,[1]人員授權表!D$2:E$249,2,FALSE))))</f>
        <v>Marco陳鴻鈞</v>
      </c>
      <c r="P6576" s="67">
        <f t="shared" si="361"/>
        <v>44838</v>
      </c>
      <c r="Q6576" s="75" t="str">
        <f t="shared" si="360"/>
        <v>週二</v>
      </c>
      <c r="R6576" s="80">
        <v>44833</v>
      </c>
      <c r="AA6576" s="1"/>
    </row>
    <row r="6577" spans="2:28">
      <c r="B6577" s="66">
        <v>44818</v>
      </c>
      <c r="C6577" s="67">
        <v>44826</v>
      </c>
      <c r="D6577" s="68" t="s">
        <v>50</v>
      </c>
      <c r="E6577" s="70" t="s">
        <v>51</v>
      </c>
      <c r="F6577" s="4" t="s">
        <v>2654</v>
      </c>
      <c r="G6577" s="67">
        <v>44824</v>
      </c>
      <c r="H6577" s="101">
        <v>44840</v>
      </c>
      <c r="I6577" s="71">
        <f t="shared" si="359"/>
        <v>16</v>
      </c>
      <c r="J6577" s="72" t="s">
        <v>69</v>
      </c>
      <c r="K6577" s="72" t="s">
        <v>70</v>
      </c>
      <c r="L6577" s="73">
        <v>1</v>
      </c>
      <c r="M6577" s="73" t="s">
        <v>91</v>
      </c>
      <c r="N6577" s="68" t="str">
        <f>VLOOKUP(K6577,[1]人員授權表!D$3:G$249,4,0)</f>
        <v>有機</v>
      </c>
      <c r="O6577" s="70" t="str">
        <f>IF(J6577=[1]人員授權表!$C$85,"Casper李羿勳",IF(J6577=[1]人員授權表!$C$188,"Iring陳俊明",IF(J6577=[1]人員授權表!$C$189,"Brian陳泓霖",VLOOKUP(K6577,[1]人員授權表!D$2:E$249,2,FALSE))))</f>
        <v>Casper李羿勳</v>
      </c>
      <c r="P6577" s="67">
        <f t="shared" si="361"/>
        <v>44838</v>
      </c>
      <c r="Q6577" s="75" t="str">
        <f t="shared" si="360"/>
        <v>週二</v>
      </c>
      <c r="R6577" s="80">
        <v>44838</v>
      </c>
      <c r="AA6577" s="1"/>
    </row>
    <row r="6578" spans="2:28">
      <c r="B6578" s="66">
        <v>44818</v>
      </c>
      <c r="C6578" s="67">
        <v>44826</v>
      </c>
      <c r="D6578" s="68" t="s">
        <v>50</v>
      </c>
      <c r="E6578" s="70" t="s">
        <v>51</v>
      </c>
      <c r="F6578" s="4" t="s">
        <v>2654</v>
      </c>
      <c r="G6578" s="67">
        <v>44824</v>
      </c>
      <c r="H6578" s="101">
        <v>44840</v>
      </c>
      <c r="I6578" s="71">
        <f t="shared" si="359"/>
        <v>16</v>
      </c>
      <c r="J6578" s="72" t="s">
        <v>249</v>
      </c>
      <c r="K6578" s="72" t="s">
        <v>250</v>
      </c>
      <c r="L6578" s="73">
        <v>1</v>
      </c>
      <c r="M6578" s="73" t="s">
        <v>91</v>
      </c>
      <c r="N6578" s="68" t="str">
        <f>VLOOKUP(K6578,[1]人員授權表!D$3:G$249,4,0)</f>
        <v>有機</v>
      </c>
      <c r="O6578" s="70" t="str">
        <f>IF(J6578=[1]人員授權表!$C$85,"Casper李羿勳",IF(J6578=[1]人員授權表!$C$188,"Iring陳俊明",IF(J6578=[1]人員授權表!$C$189,"Brian陳泓霖",VLOOKUP(K6578,[1]人員授權表!D$2:E$249,2,FALSE))))</f>
        <v>Marco陳鴻鈞</v>
      </c>
      <c r="P6578" s="67">
        <f t="shared" si="361"/>
        <v>44838</v>
      </c>
      <c r="Q6578" s="75" t="str">
        <f t="shared" si="360"/>
        <v>週二</v>
      </c>
      <c r="R6578" s="80">
        <v>44833</v>
      </c>
      <c r="AA6578" s="1"/>
    </row>
    <row r="6579" spans="2:28">
      <c r="B6579" s="66">
        <v>44826</v>
      </c>
      <c r="D6579" s="68" t="s">
        <v>50</v>
      </c>
      <c r="E6579" s="70" t="s">
        <v>879</v>
      </c>
      <c r="F6579" s="4" t="s">
        <v>2655</v>
      </c>
      <c r="G6579" s="67">
        <v>44823</v>
      </c>
      <c r="H6579" s="67">
        <v>44840</v>
      </c>
      <c r="I6579" s="71">
        <f t="shared" si="359"/>
        <v>17</v>
      </c>
      <c r="J6579" s="72" t="s">
        <v>53</v>
      </c>
      <c r="K6579" s="72" t="s">
        <v>54</v>
      </c>
      <c r="L6579" s="73">
        <v>1</v>
      </c>
      <c r="M6579" s="73" t="s">
        <v>91</v>
      </c>
      <c r="N6579" s="68" t="str">
        <f>VLOOKUP(K6579,[1]人員授權表!D$3:G$249,4,0)</f>
        <v>有機</v>
      </c>
      <c r="O6579" s="70" t="str">
        <f>IF(J6579=[1]人員授權表!$C$85,"Casper李羿勳",IF(J6579=[1]人員授權表!$C$188,"Iring陳俊明",IF(J6579=[1]人員授權表!$C$189,"Brian陳泓霖",VLOOKUP(K6579,[1]人員授權表!D$2:E$249,2,FALSE))))</f>
        <v>Marco陳鴻鈞</v>
      </c>
      <c r="P6579" s="67">
        <f t="shared" si="361"/>
        <v>44838</v>
      </c>
      <c r="Q6579" s="75" t="str">
        <f t="shared" si="360"/>
        <v>週二</v>
      </c>
      <c r="R6579" s="80">
        <v>44832</v>
      </c>
      <c r="AA6579" s="102">
        <v>15</v>
      </c>
      <c r="AB6579" s="123" t="s">
        <v>2325</v>
      </c>
    </row>
    <row r="6580" spans="2:28">
      <c r="B6580" s="66">
        <v>44826</v>
      </c>
      <c r="D6580" s="68" t="s">
        <v>50</v>
      </c>
      <c r="E6580" s="70" t="s">
        <v>879</v>
      </c>
      <c r="F6580" s="4" t="s">
        <v>2655</v>
      </c>
      <c r="G6580" s="67">
        <v>44823</v>
      </c>
      <c r="H6580" s="67">
        <v>44840</v>
      </c>
      <c r="I6580" s="71">
        <f t="shared" si="359"/>
        <v>17</v>
      </c>
      <c r="J6580" s="72" t="s">
        <v>60</v>
      </c>
      <c r="K6580" s="72" t="s">
        <v>61</v>
      </c>
      <c r="L6580" s="73">
        <v>2</v>
      </c>
      <c r="M6580" s="73" t="s">
        <v>91</v>
      </c>
      <c r="N6580" s="68" t="str">
        <f>VLOOKUP(K6580,[1]人員授權表!D$3:G$249,4,0)</f>
        <v>有機</v>
      </c>
      <c r="O6580" s="70" t="str">
        <f>IF(J6580=[1]人員授權表!$C$85,"Casper李羿勳",IF(J6580=[1]人員授權表!$C$188,"Iring陳俊明",IF(J6580=[1]人員授權表!$C$189,"Brian陳泓霖",VLOOKUP(K6580,[1]人員授權表!D$2:E$249,2,FALSE))))</f>
        <v>Marco陳鴻鈞</v>
      </c>
      <c r="P6580" s="67">
        <f t="shared" si="361"/>
        <v>44838</v>
      </c>
      <c r="Q6580" s="75" t="str">
        <f t="shared" si="360"/>
        <v>週二</v>
      </c>
      <c r="R6580" s="80">
        <v>44832</v>
      </c>
      <c r="AA6580" s="102">
        <v>15</v>
      </c>
      <c r="AB6580" s="123" t="s">
        <v>2325</v>
      </c>
    </row>
    <row r="6581" spans="2:28">
      <c r="B6581" s="66">
        <v>44826</v>
      </c>
      <c r="D6581" s="68" t="s">
        <v>50</v>
      </c>
      <c r="E6581" s="70" t="s">
        <v>879</v>
      </c>
      <c r="F6581" s="4" t="s">
        <v>2655</v>
      </c>
      <c r="G6581" s="67">
        <v>44823</v>
      </c>
      <c r="H6581" s="67">
        <v>44840</v>
      </c>
      <c r="I6581" s="71">
        <f t="shared" si="359"/>
        <v>17</v>
      </c>
      <c r="J6581" s="72" t="s">
        <v>66</v>
      </c>
      <c r="K6581" s="72" t="s">
        <v>64</v>
      </c>
      <c r="L6581" s="73">
        <v>1</v>
      </c>
      <c r="M6581" s="73" t="s">
        <v>91</v>
      </c>
      <c r="N6581" s="68" t="str">
        <f>VLOOKUP(K6581,[1]人員授權表!D$3:G$249,4,0)</f>
        <v>有機</v>
      </c>
      <c r="O6581" s="70" t="str">
        <f>IF(J6581=[1]人員授權表!$C$85,"Casper李羿勳",IF(J6581=[1]人員授權表!$C$188,"Iring陳俊明",IF(J6581=[1]人員授權表!$C$189,"Brian陳泓霖",VLOOKUP(K6581,[1]人員授權表!D$2:E$249,2,FALSE))))</f>
        <v>Casper李羿勳</v>
      </c>
      <c r="P6581" s="67">
        <f t="shared" si="361"/>
        <v>44838</v>
      </c>
      <c r="Q6581" s="75" t="str">
        <f t="shared" si="360"/>
        <v>週二</v>
      </c>
      <c r="R6581" s="80">
        <v>44833</v>
      </c>
      <c r="U6581" s="70">
        <v>1</v>
      </c>
      <c r="Y6581" s="78">
        <v>44839</v>
      </c>
      <c r="Z6581" s="79" t="s">
        <v>2656</v>
      </c>
      <c r="AA6581" s="102">
        <v>15</v>
      </c>
      <c r="AB6581" s="123" t="s">
        <v>2325</v>
      </c>
    </row>
    <row r="6582" spans="2:28">
      <c r="B6582" s="66">
        <v>44826</v>
      </c>
      <c r="D6582" s="68" t="s">
        <v>50</v>
      </c>
      <c r="E6582" s="70" t="s">
        <v>879</v>
      </c>
      <c r="F6582" s="4" t="s">
        <v>2655</v>
      </c>
      <c r="G6582" s="67">
        <v>44823</v>
      </c>
      <c r="H6582" s="67">
        <v>44840</v>
      </c>
      <c r="I6582" s="71">
        <f t="shared" si="359"/>
        <v>17</v>
      </c>
      <c r="J6582" s="72" t="s">
        <v>67</v>
      </c>
      <c r="K6582" s="72" t="s">
        <v>64</v>
      </c>
      <c r="L6582" s="73">
        <v>1</v>
      </c>
      <c r="M6582" s="73" t="s">
        <v>91</v>
      </c>
      <c r="N6582" s="68" t="str">
        <f>VLOOKUP(K6582,[1]人員授權表!D$3:G$249,4,0)</f>
        <v>有機</v>
      </c>
      <c r="O6582" s="70" t="str">
        <f>IF(J6582=[1]人員授權表!$C$85,"Casper李羿勳",IF(J6582=[1]人員授權表!$C$188,"Iring陳俊明",IF(J6582=[1]人員授權表!$C$189,"Brian陳泓霖",VLOOKUP(K6582,[1]人員授權表!D$2:E$249,2,FALSE))))</f>
        <v>Casper李羿勳</v>
      </c>
      <c r="P6582" s="67">
        <f t="shared" si="361"/>
        <v>44838</v>
      </c>
      <c r="Q6582" s="75" t="str">
        <f t="shared" si="360"/>
        <v>週二</v>
      </c>
      <c r="R6582" s="80">
        <v>44833</v>
      </c>
      <c r="AA6582" s="102">
        <v>15</v>
      </c>
      <c r="AB6582" s="123" t="s">
        <v>2325</v>
      </c>
    </row>
    <row r="6583" spans="2:28">
      <c r="B6583" s="66">
        <v>44826</v>
      </c>
      <c r="D6583" s="68" t="s">
        <v>50</v>
      </c>
      <c r="E6583" s="70" t="s">
        <v>879</v>
      </c>
      <c r="F6583" s="4" t="s">
        <v>2655</v>
      </c>
      <c r="G6583" s="67">
        <v>44823</v>
      </c>
      <c r="H6583" s="67">
        <v>44840</v>
      </c>
      <c r="I6583" s="71">
        <f t="shared" si="359"/>
        <v>17</v>
      </c>
      <c r="J6583" s="72" t="s">
        <v>425</v>
      </c>
      <c r="K6583" s="72" t="s">
        <v>426</v>
      </c>
      <c r="L6583" s="73">
        <v>2</v>
      </c>
      <c r="M6583" s="73" t="s">
        <v>91</v>
      </c>
      <c r="N6583" s="68" t="str">
        <f>VLOOKUP(K6583,[1]人員授權表!D$3:G$249,4,0)</f>
        <v>有機</v>
      </c>
      <c r="O6583" s="70" t="str">
        <f>IF(J6583=[1]人員授權表!$C$85,"Casper李羿勳",IF(J6583=[1]人員授權表!$C$188,"Iring陳俊明",IF(J6583=[1]人員授權表!$C$189,"Brian陳泓霖",VLOOKUP(K6583,[1]人員授權表!D$2:E$249,2,FALSE))))</f>
        <v>Mei林春美</v>
      </c>
      <c r="P6583" s="67">
        <f t="shared" si="361"/>
        <v>44838</v>
      </c>
      <c r="Q6583" s="75" t="str">
        <f t="shared" si="360"/>
        <v>週二</v>
      </c>
      <c r="R6583" s="80">
        <v>44832</v>
      </c>
      <c r="U6583" s="70">
        <v>1</v>
      </c>
      <c r="Y6583" s="78">
        <v>44837</v>
      </c>
      <c r="Z6583" s="79" t="s">
        <v>2568</v>
      </c>
      <c r="AA6583" s="102">
        <v>15</v>
      </c>
      <c r="AB6583" s="123" t="s">
        <v>2325</v>
      </c>
    </row>
    <row r="6584" spans="2:28">
      <c r="B6584" s="66">
        <v>44760</v>
      </c>
      <c r="D6584" s="68" t="s">
        <v>50</v>
      </c>
      <c r="E6584" s="70" t="s">
        <v>82</v>
      </c>
      <c r="F6584" s="70" t="s">
        <v>2657</v>
      </c>
      <c r="G6584" s="67">
        <v>44826</v>
      </c>
      <c r="H6584" s="67">
        <v>44840</v>
      </c>
      <c r="I6584" s="71">
        <f t="shared" si="359"/>
        <v>14</v>
      </c>
      <c r="J6584" s="72" t="s">
        <v>77</v>
      </c>
      <c r="K6584" s="72" t="s">
        <v>78</v>
      </c>
      <c r="L6584" s="73">
        <v>3</v>
      </c>
      <c r="M6584" s="73" t="s">
        <v>268</v>
      </c>
      <c r="N6584" s="68" t="str">
        <f>VLOOKUP(K6584,[1]人員授權表!D$3:G$249,4,0)</f>
        <v>無機</v>
      </c>
      <c r="O6584" s="70" t="str">
        <f>IF(J6584=[1]人員授權表!$C$85,"Casper李羿勳",IF(J6584=[1]人員授權表!$C$188,"Iring陳俊明",IF(J6584=[1]人員授權表!$C$189,"Brian陳泓霖",VLOOKUP(K6584,[1]人員授權表!D$2:E$249,2,FALSE))))</f>
        <v>Ken張智凱</v>
      </c>
      <c r="P6584" s="67">
        <f t="shared" si="361"/>
        <v>44838</v>
      </c>
      <c r="Q6584" s="75" t="str">
        <f t="shared" si="360"/>
        <v>週二</v>
      </c>
      <c r="R6584" s="80">
        <v>44831</v>
      </c>
      <c r="AA6584" s="1"/>
    </row>
    <row r="6585" spans="2:28">
      <c r="B6585" s="66">
        <v>44803</v>
      </c>
      <c r="D6585" s="68" t="s">
        <v>50</v>
      </c>
      <c r="E6585" s="70" t="s">
        <v>82</v>
      </c>
      <c r="F6585" s="70" t="s">
        <v>2658</v>
      </c>
      <c r="G6585" s="67">
        <v>44826</v>
      </c>
      <c r="H6585" s="67">
        <v>44840</v>
      </c>
      <c r="I6585" s="71">
        <f t="shared" si="359"/>
        <v>14</v>
      </c>
      <c r="J6585" s="72" t="s">
        <v>84</v>
      </c>
      <c r="K6585" s="72" t="s">
        <v>85</v>
      </c>
      <c r="L6585" s="73">
        <v>4</v>
      </c>
      <c r="M6585" s="73" t="s">
        <v>2273</v>
      </c>
      <c r="N6585" s="68" t="str">
        <f>VLOOKUP(K6585,[1]人員授權表!D$3:G$249,4,0)</f>
        <v>有機</v>
      </c>
      <c r="O6585" s="70" t="str">
        <f>IF(J6585=[1]人員授權表!$C$85,"Casper李羿勳",IF(J6585=[1]人員授權表!$C$188,"Iring陳俊明",IF(J6585=[1]人員授權表!$C$189,"Brian陳泓霖",VLOOKUP(K6585,[1]人員授權表!D$2:E$249,2,FALSE))))</f>
        <v>Lucy黃詩婷</v>
      </c>
      <c r="P6585" s="67">
        <f t="shared" si="361"/>
        <v>44838</v>
      </c>
      <c r="Q6585" s="75" t="str">
        <f t="shared" si="360"/>
        <v>週二</v>
      </c>
      <c r="R6585" s="80">
        <v>44834</v>
      </c>
      <c r="AA6585" s="1"/>
    </row>
    <row r="6586" spans="2:28">
      <c r="B6586" s="66">
        <v>44827</v>
      </c>
      <c r="D6586" s="68" t="s">
        <v>50</v>
      </c>
      <c r="E6586" s="70" t="s">
        <v>1418</v>
      </c>
      <c r="F6586" s="4" t="s">
        <v>2519</v>
      </c>
      <c r="G6586" s="67">
        <v>44826</v>
      </c>
      <c r="H6586" s="67">
        <v>44840</v>
      </c>
      <c r="I6586" s="71">
        <f t="shared" si="359"/>
        <v>14</v>
      </c>
      <c r="J6586" s="72" t="s">
        <v>133</v>
      </c>
      <c r="K6586" s="72" t="s">
        <v>134</v>
      </c>
      <c r="L6586" s="73">
        <v>1</v>
      </c>
      <c r="M6586" s="73" t="s">
        <v>108</v>
      </c>
      <c r="N6586" s="68" t="str">
        <f>VLOOKUP(K6586,[1]人員授權表!D$3:G$249,4,0)</f>
        <v>無機</v>
      </c>
      <c r="O6586" s="70" t="str">
        <f>IF(J6586=[1]人員授權表!$C$85,"Casper李羿勳",IF(J6586=[1]人員授權表!$C$188,"Iring陳俊明",IF(J6586=[1]人員授權表!$C$189,"Brian陳泓霖",VLOOKUP(K6586,[1]人員授權表!D$2:E$249,2,FALSE))))</f>
        <v>Brian陳泓霖</v>
      </c>
      <c r="P6586" s="67">
        <f t="shared" si="361"/>
        <v>44838</v>
      </c>
      <c r="Q6586" s="75" t="str">
        <f t="shared" si="360"/>
        <v>週二</v>
      </c>
      <c r="R6586" s="80">
        <v>44837</v>
      </c>
      <c r="AA6586" s="1"/>
    </row>
    <row r="6587" spans="2:28">
      <c r="B6587" s="66">
        <v>44837</v>
      </c>
      <c r="D6587" s="68" t="s">
        <v>50</v>
      </c>
      <c r="E6587" s="70" t="s">
        <v>1418</v>
      </c>
      <c r="F6587" s="4" t="s">
        <v>2659</v>
      </c>
      <c r="G6587" s="67">
        <v>44833</v>
      </c>
      <c r="H6587" s="67">
        <v>44840</v>
      </c>
      <c r="I6587" s="71">
        <f t="shared" si="359"/>
        <v>7</v>
      </c>
      <c r="J6587" s="72" t="s">
        <v>102</v>
      </c>
      <c r="K6587" s="72" t="s">
        <v>103</v>
      </c>
      <c r="L6587" s="73">
        <v>1</v>
      </c>
      <c r="M6587" s="73" t="s">
        <v>108</v>
      </c>
      <c r="N6587" s="68" t="str">
        <f>VLOOKUP(K6587,[1]人員授權表!D$3:G$249,4,0)</f>
        <v>無機</v>
      </c>
      <c r="O6587" s="70" t="s">
        <v>99</v>
      </c>
      <c r="P6587" s="67">
        <f>H6587-1</f>
        <v>44839</v>
      </c>
      <c r="Q6587" s="75" t="str">
        <f t="shared" si="360"/>
        <v>週三</v>
      </c>
      <c r="R6587" s="80">
        <v>44839</v>
      </c>
      <c r="AA6587" s="1"/>
    </row>
    <row r="6588" spans="2:28">
      <c r="B6588" s="66">
        <v>44805</v>
      </c>
      <c r="C6588" s="67">
        <v>44806</v>
      </c>
      <c r="D6588" s="68" t="s">
        <v>50</v>
      </c>
      <c r="E6588" s="70" t="s">
        <v>82</v>
      </c>
      <c r="F6588" s="70" t="s">
        <v>2660</v>
      </c>
      <c r="G6588" s="101">
        <v>44826</v>
      </c>
      <c r="H6588" s="101">
        <v>44840</v>
      </c>
      <c r="I6588" s="71">
        <f t="shared" si="359"/>
        <v>14</v>
      </c>
      <c r="J6588" s="72" t="s">
        <v>181</v>
      </c>
      <c r="K6588" s="72" t="s">
        <v>182</v>
      </c>
      <c r="L6588" s="73">
        <v>1</v>
      </c>
      <c r="M6588" s="73" t="s">
        <v>79</v>
      </c>
      <c r="N6588" s="68" t="str">
        <f>VLOOKUP(K6588,[1]人員授權表!D$3:G$249,4,0)</f>
        <v>有機</v>
      </c>
      <c r="O6588" s="70" t="str">
        <f>IF(J6588=[1]人員授權表!$C$85,"Casper李羿勳",IF(J6588=[1]人員授權表!$C$188,"Iring陳俊明",IF(J6588=[1]人員授權表!$C$189,"Brian陳泓霖",VLOOKUP(K6588,[1]人員授權表!D$2:E$249,2,FALSE))))</f>
        <v>Sara王淑玲</v>
      </c>
      <c r="P6588" s="67">
        <f t="shared" ref="P6588:P6621" si="362">H6588-2</f>
        <v>44838</v>
      </c>
      <c r="Q6588" s="75" t="str">
        <f t="shared" si="360"/>
        <v>週二</v>
      </c>
      <c r="R6588" s="80">
        <v>44838</v>
      </c>
      <c r="AA6588" s="1"/>
    </row>
    <row r="6589" spans="2:28">
      <c r="B6589" s="66">
        <v>44805</v>
      </c>
      <c r="C6589" s="67">
        <v>44806</v>
      </c>
      <c r="D6589" s="68" t="s">
        <v>50</v>
      </c>
      <c r="E6589" s="70" t="s">
        <v>82</v>
      </c>
      <c r="F6589" s="70" t="s">
        <v>2660</v>
      </c>
      <c r="G6589" s="101">
        <v>44826</v>
      </c>
      <c r="H6589" s="101">
        <v>44840</v>
      </c>
      <c r="I6589" s="71">
        <f t="shared" si="359"/>
        <v>14</v>
      </c>
      <c r="J6589" s="72" t="s">
        <v>139</v>
      </c>
      <c r="K6589" s="72" t="s">
        <v>140</v>
      </c>
      <c r="L6589" s="73">
        <v>1</v>
      </c>
      <c r="M6589" s="73" t="s">
        <v>79</v>
      </c>
      <c r="N6589" s="68" t="str">
        <f>VLOOKUP(K6589,[1]人員授權表!D$3:G$249,4,0)</f>
        <v>無機</v>
      </c>
      <c r="O6589" s="70" t="str">
        <f>IF(J6589=[1]人員授權表!$C$85,"Casper李羿勳",IF(J6589=[1]人員授權表!$C$188,"Iring陳俊明",IF(J6589=[1]人員授權表!$C$189,"Brian陳泓霖",VLOOKUP(K6589,[1]人員授權表!D$2:E$249,2,FALSE))))</f>
        <v>Brian陳泓霖</v>
      </c>
      <c r="P6589" s="67">
        <f t="shared" si="362"/>
        <v>44838</v>
      </c>
      <c r="Q6589" s="75" t="str">
        <f t="shared" si="360"/>
        <v>週二</v>
      </c>
      <c r="R6589" s="80">
        <v>44832</v>
      </c>
      <c r="AA6589" s="1"/>
    </row>
    <row r="6590" spans="2:28">
      <c r="B6590" s="66">
        <v>44805</v>
      </c>
      <c r="C6590" s="67">
        <v>44806</v>
      </c>
      <c r="D6590" s="68" t="s">
        <v>50</v>
      </c>
      <c r="E6590" s="70" t="s">
        <v>82</v>
      </c>
      <c r="F6590" s="70" t="s">
        <v>2660</v>
      </c>
      <c r="G6590" s="101">
        <v>44826</v>
      </c>
      <c r="H6590" s="101">
        <v>44840</v>
      </c>
      <c r="I6590" s="71">
        <f t="shared" si="359"/>
        <v>14</v>
      </c>
      <c r="J6590" s="72" t="s">
        <v>137</v>
      </c>
      <c r="K6590" s="72" t="s">
        <v>138</v>
      </c>
      <c r="L6590" s="73">
        <v>1</v>
      </c>
      <c r="M6590" s="73" t="s">
        <v>79</v>
      </c>
      <c r="N6590" s="68" t="str">
        <f>VLOOKUP(K6590,[1]人員授權表!D$3:G$249,4,0)</f>
        <v>無機</v>
      </c>
      <c r="O6590" s="70" t="str">
        <f>IF(J6590=[1]人員授權表!$C$85,"Casper李羿勳",IF(J6590=[1]人員授權表!$C$188,"Iring陳俊明",IF(J6590=[1]人員授權表!$C$189,"Brian陳泓霖",VLOOKUP(K6590,[1]人員授權表!D$2:E$249,2,FALSE))))</f>
        <v>Jack劉念忻</v>
      </c>
      <c r="P6590" s="67">
        <f t="shared" si="362"/>
        <v>44838</v>
      </c>
      <c r="Q6590" s="75" t="str">
        <f t="shared" si="360"/>
        <v>週二</v>
      </c>
      <c r="R6590" s="80">
        <v>44838</v>
      </c>
      <c r="AA6590" s="1"/>
    </row>
    <row r="6591" spans="2:28">
      <c r="B6591" s="66">
        <v>44805</v>
      </c>
      <c r="C6591" s="67">
        <v>44806</v>
      </c>
      <c r="D6591" s="68" t="s">
        <v>50</v>
      </c>
      <c r="E6591" s="70" t="s">
        <v>82</v>
      </c>
      <c r="F6591" s="70" t="s">
        <v>2660</v>
      </c>
      <c r="G6591" s="101">
        <v>44826</v>
      </c>
      <c r="H6591" s="101">
        <v>44840</v>
      </c>
      <c r="I6591" s="71">
        <f t="shared" si="359"/>
        <v>14</v>
      </c>
      <c r="J6591" s="72" t="s">
        <v>148</v>
      </c>
      <c r="K6591" s="72" t="s">
        <v>149</v>
      </c>
      <c r="L6591" s="73">
        <v>1</v>
      </c>
      <c r="M6591" s="73" t="s">
        <v>79</v>
      </c>
      <c r="N6591" s="68" t="str">
        <f>VLOOKUP(K6591,[1]人員授權表!D$3:G$249,4,0)</f>
        <v>無機</v>
      </c>
      <c r="O6591" s="70" t="str">
        <f>IF(J6591=[1]人員授權表!$C$85,"Casper李羿勳",IF(J6591=[1]人員授權表!$C$188,"Iring陳俊明",IF(J6591=[1]人員授權表!$C$189,"Brian陳泓霖",VLOOKUP(K6591,[1]人員授權表!D$2:E$249,2,FALSE))))</f>
        <v>Vicky游崴涵</v>
      </c>
      <c r="P6591" s="67">
        <f t="shared" si="362"/>
        <v>44838</v>
      </c>
      <c r="Q6591" s="75" t="str">
        <f t="shared" si="360"/>
        <v>週二</v>
      </c>
      <c r="R6591" s="80">
        <v>44834</v>
      </c>
      <c r="AA6591" s="1"/>
    </row>
    <row r="6592" spans="2:28">
      <c r="B6592" s="66">
        <v>44797</v>
      </c>
      <c r="C6592" s="67">
        <v>44811</v>
      </c>
      <c r="D6592" s="114" t="s">
        <v>1854</v>
      </c>
      <c r="E6592" s="89" t="s">
        <v>82</v>
      </c>
      <c r="F6592" s="90" t="s">
        <v>2287</v>
      </c>
      <c r="G6592" s="105">
        <v>44826</v>
      </c>
      <c r="H6592" s="105">
        <v>44840</v>
      </c>
      <c r="I6592" s="71">
        <f t="shared" si="359"/>
        <v>14</v>
      </c>
      <c r="J6592" s="106" t="s">
        <v>453</v>
      </c>
      <c r="K6592" s="106" t="s">
        <v>332</v>
      </c>
      <c r="L6592" s="100"/>
      <c r="M6592" s="73" t="s">
        <v>2273</v>
      </c>
      <c r="N6592" s="107" t="str">
        <f>VLOOKUP(K6592,[1]人員授權表!D$3:G$249,4,0)</f>
        <v>有機</v>
      </c>
      <c r="O6592" s="90" t="str">
        <f>IF(J6592=[1]人員授權表!$C$85,"Casper李羿勳",IF(J6592=[1]人員授權表!$C$188,"Iring陳俊明",IF(J6592=[1]人員授權表!$C$189,"Brian陳泓霖",VLOOKUP(K6592,[1]人員授權表!D$2:E$249,2,FALSE))))</f>
        <v>Lucy黃詩婷</v>
      </c>
      <c r="P6592" s="105">
        <f t="shared" si="362"/>
        <v>44838</v>
      </c>
      <c r="Q6592" s="75" t="str">
        <f t="shared" si="360"/>
        <v>週二</v>
      </c>
      <c r="R6592" s="116" t="s">
        <v>1854</v>
      </c>
      <c r="AA6592" s="1"/>
    </row>
    <row r="6593" spans="2:28">
      <c r="B6593" s="66">
        <v>44797</v>
      </c>
      <c r="C6593" s="67">
        <v>44811</v>
      </c>
      <c r="D6593" s="114" t="s">
        <v>1854</v>
      </c>
      <c r="E6593" s="89" t="s">
        <v>82</v>
      </c>
      <c r="F6593" s="90" t="s">
        <v>2287</v>
      </c>
      <c r="G6593" s="105">
        <v>44826</v>
      </c>
      <c r="H6593" s="105">
        <v>44840</v>
      </c>
      <c r="I6593" s="71">
        <f t="shared" si="359"/>
        <v>14</v>
      </c>
      <c r="J6593" s="106" t="s">
        <v>125</v>
      </c>
      <c r="K6593" s="106" t="s">
        <v>126</v>
      </c>
      <c r="L6593" s="100"/>
      <c r="M6593" s="73" t="s">
        <v>2273</v>
      </c>
      <c r="N6593" s="107" t="str">
        <f>VLOOKUP(K6593,[1]人員授權表!D$3:G$249,4,0)</f>
        <v>有機</v>
      </c>
      <c r="O6593" s="90" t="str">
        <f>IF(J6593=[1]人員授權表!$C$85,"Casper李羿勳",IF(J6593=[1]人員授權表!$C$188,"Iring陳俊明",IF(J6593=[1]人員授權表!$C$189,"Brian陳泓霖",VLOOKUP(K6593,[1]人員授權表!D$2:E$249,2,FALSE))))</f>
        <v>Lucy黃詩婷</v>
      </c>
      <c r="P6593" s="105">
        <f t="shared" si="362"/>
        <v>44838</v>
      </c>
      <c r="Q6593" s="75" t="str">
        <f t="shared" si="360"/>
        <v>週二</v>
      </c>
      <c r="R6593" s="116" t="s">
        <v>1854</v>
      </c>
      <c r="AA6593" s="1"/>
    </row>
    <row r="6594" spans="2:28">
      <c r="B6594" s="108">
        <v>44827</v>
      </c>
      <c r="D6594" s="68" t="s">
        <v>50</v>
      </c>
      <c r="E6594" s="70" t="s">
        <v>51</v>
      </c>
      <c r="F6594" s="4" t="s">
        <v>2661</v>
      </c>
      <c r="G6594" s="67">
        <v>44827</v>
      </c>
      <c r="H6594" s="67">
        <v>44840</v>
      </c>
      <c r="I6594" s="71">
        <f t="shared" si="359"/>
        <v>13</v>
      </c>
      <c r="J6594" s="72" t="s">
        <v>106</v>
      </c>
      <c r="K6594" s="72" t="s">
        <v>386</v>
      </c>
      <c r="L6594" s="73">
        <v>8</v>
      </c>
      <c r="M6594" s="73" t="s">
        <v>108</v>
      </c>
      <c r="N6594" s="68" t="str">
        <f>VLOOKUP(K6594,[1]人員授權表!D$3:G$249,4,0)</f>
        <v>有機</v>
      </c>
      <c r="O6594" s="70" t="str">
        <f>IF(J6594=[1]人員授權表!$C$85,"Casper李羿勳",IF(J6594=[1]人員授權表!$C$188,"Iring陳俊明",IF(J6594=[1]人員授權表!$C$189,"Brian陳泓霖",VLOOKUP(K6594,[1]人員授權表!D$2:E$249,2,FALSE))))</f>
        <v>Una林庭瑄</v>
      </c>
      <c r="P6594" s="67">
        <f t="shared" si="362"/>
        <v>44838</v>
      </c>
      <c r="Q6594" s="75" t="str">
        <f t="shared" si="360"/>
        <v>週二</v>
      </c>
      <c r="R6594" s="80">
        <v>44837</v>
      </c>
      <c r="AA6594" s="1"/>
    </row>
    <row r="6595" spans="2:28">
      <c r="B6595" s="66">
        <v>44810</v>
      </c>
      <c r="C6595" s="67">
        <v>44827</v>
      </c>
      <c r="D6595" s="68" t="s">
        <v>50</v>
      </c>
      <c r="E6595" s="70" t="s">
        <v>82</v>
      </c>
      <c r="F6595" s="4" t="s">
        <v>2662</v>
      </c>
      <c r="G6595" s="67">
        <v>44816</v>
      </c>
      <c r="H6595" s="101">
        <v>44840</v>
      </c>
      <c r="I6595" s="71">
        <f t="shared" si="359"/>
        <v>24</v>
      </c>
      <c r="J6595" s="72" t="s">
        <v>195</v>
      </c>
      <c r="K6595" s="72" t="s">
        <v>345</v>
      </c>
      <c r="L6595" s="73">
        <v>8</v>
      </c>
      <c r="M6595" s="73" t="s">
        <v>108</v>
      </c>
      <c r="N6595" s="68" t="str">
        <f>VLOOKUP(K6595,[1]人員授權表!D$3:G$249,4,0)</f>
        <v>無機</v>
      </c>
      <c r="O6595" s="70" t="str">
        <f>IF(J6595=[1]人員授權表!$C$85,"Casper李羿勳",IF(J6595=[1]人員授權表!$C$188,"Iring陳俊明",IF(J6595=[1]人員授權表!$C$189,"Brian陳泓霖",VLOOKUP(K6595,[1]人員授權表!D$2:E$249,2,FALSE))))</f>
        <v>Debby胡萱黛</v>
      </c>
      <c r="P6595" s="67">
        <f t="shared" si="362"/>
        <v>44838</v>
      </c>
      <c r="Q6595" s="75" t="str">
        <f t="shared" si="360"/>
        <v>週二</v>
      </c>
      <c r="R6595" s="80">
        <v>44828</v>
      </c>
      <c r="AA6595" s="1"/>
    </row>
    <row r="6596" spans="2:28">
      <c r="B6596" s="66">
        <v>44810</v>
      </c>
      <c r="C6596" s="67">
        <v>44827</v>
      </c>
      <c r="D6596" s="68" t="s">
        <v>50</v>
      </c>
      <c r="E6596" s="70" t="s">
        <v>82</v>
      </c>
      <c r="F6596" s="4" t="s">
        <v>2662</v>
      </c>
      <c r="G6596" s="67">
        <v>44816</v>
      </c>
      <c r="H6596" s="101">
        <v>44840</v>
      </c>
      <c r="I6596" s="71">
        <f t="shared" si="359"/>
        <v>24</v>
      </c>
      <c r="J6596" s="72" t="s">
        <v>273</v>
      </c>
      <c r="K6596" s="72" t="s">
        <v>874</v>
      </c>
      <c r="L6596" s="73">
        <v>8</v>
      </c>
      <c r="M6596" s="73" t="s">
        <v>108</v>
      </c>
      <c r="N6596" s="68" t="str">
        <f>VLOOKUP(K6596,[1]人員授權表!D$3:G$249,4,0)</f>
        <v>有機</v>
      </c>
      <c r="O6596" s="70" t="str">
        <f>IF(J6596=[1]人員授權表!$C$85,"Casper李羿勳",IF(J6596=[1]人員授權表!$C$188,"Iring陳俊明",IF(J6596=[1]人員授權表!$C$189,"Brian陳泓霖",VLOOKUP(K6596,[1]人員授權表!D$2:E$249,2,FALSE))))</f>
        <v>Elle黃雅琪</v>
      </c>
      <c r="P6596" s="67">
        <f t="shared" si="362"/>
        <v>44838</v>
      </c>
      <c r="Q6596" s="75" t="str">
        <f t="shared" si="360"/>
        <v>週二</v>
      </c>
      <c r="R6596" s="80">
        <v>44833</v>
      </c>
      <c r="AA6596" s="1"/>
    </row>
    <row r="6597" spans="2:28">
      <c r="B6597" s="66">
        <v>44810</v>
      </c>
      <c r="C6597" s="67">
        <v>44827</v>
      </c>
      <c r="D6597" s="68" t="s">
        <v>50</v>
      </c>
      <c r="E6597" s="70" t="s">
        <v>82</v>
      </c>
      <c r="F6597" s="4" t="s">
        <v>2662</v>
      </c>
      <c r="G6597" s="67">
        <v>44816</v>
      </c>
      <c r="H6597" s="101">
        <v>44840</v>
      </c>
      <c r="I6597" s="71">
        <f t="shared" si="359"/>
        <v>24</v>
      </c>
      <c r="J6597" s="72" t="s">
        <v>173</v>
      </c>
      <c r="K6597" s="72" t="s">
        <v>386</v>
      </c>
      <c r="L6597" s="73">
        <v>8</v>
      </c>
      <c r="M6597" s="73" t="s">
        <v>108</v>
      </c>
      <c r="N6597" s="68" t="str">
        <f>VLOOKUP(K6597,[1]人員授權表!D$3:G$249,4,0)</f>
        <v>有機</v>
      </c>
      <c r="O6597" s="70" t="str">
        <f>IF(J6597=[1]人員授權表!$C$85,"Casper李羿勳",IF(J6597=[1]人員授權表!$C$188,"Iring陳俊明",IF(J6597=[1]人員授權表!$C$189,"Brian陳泓霖",VLOOKUP(K6597,[1]人員授權表!D$2:E$249,2,FALSE))))</f>
        <v>Una林庭瑄</v>
      </c>
      <c r="P6597" s="67">
        <f t="shared" si="362"/>
        <v>44838</v>
      </c>
      <c r="Q6597" s="75" t="str">
        <f t="shared" si="360"/>
        <v>週二</v>
      </c>
      <c r="R6597" s="80">
        <v>44830</v>
      </c>
      <c r="AA6597" s="1"/>
    </row>
    <row r="6598" spans="2:28">
      <c r="B6598" s="66">
        <v>44827</v>
      </c>
      <c r="D6598" s="68" t="s">
        <v>50</v>
      </c>
      <c r="E6598" s="70" t="s">
        <v>879</v>
      </c>
      <c r="F6598" s="4" t="s">
        <v>2663</v>
      </c>
      <c r="G6598" s="67">
        <v>44824</v>
      </c>
      <c r="H6598" s="67">
        <v>44840</v>
      </c>
      <c r="I6598" s="71">
        <f t="shared" si="359"/>
        <v>16</v>
      </c>
      <c r="J6598" s="72" t="s">
        <v>186</v>
      </c>
      <c r="K6598" s="72" t="s">
        <v>98</v>
      </c>
      <c r="L6598" s="73">
        <v>1</v>
      </c>
      <c r="M6598" s="73" t="s">
        <v>91</v>
      </c>
      <c r="N6598" s="68" t="str">
        <f>VLOOKUP(K6598,[1]人員授權表!D$3:G$249,4,0)</f>
        <v>無機</v>
      </c>
      <c r="O6598" s="70" t="str">
        <f>IF(J6598=[1]人員授權表!$C$85,"Casper李羿勳",IF(J6598=[1]人員授權表!$C$188,"Iring陳俊明",IF(J6598=[1]人員授權表!$C$189,"Brian陳泓霖",VLOOKUP(K6598,[1]人員授權表!D$2:E$249,2,FALSE))))</f>
        <v>Brian陳泓霖</v>
      </c>
      <c r="P6598" s="67">
        <f t="shared" si="362"/>
        <v>44838</v>
      </c>
      <c r="Q6598" s="75" t="str">
        <f t="shared" si="360"/>
        <v>週二</v>
      </c>
      <c r="R6598" s="80">
        <v>44838</v>
      </c>
      <c r="AA6598" s="102">
        <v>15</v>
      </c>
      <c r="AB6598" s="123" t="s">
        <v>2325</v>
      </c>
    </row>
    <row r="6599" spans="2:28">
      <c r="B6599" s="66">
        <v>44827</v>
      </c>
      <c r="D6599" s="68" t="s">
        <v>50</v>
      </c>
      <c r="E6599" s="70" t="s">
        <v>879</v>
      </c>
      <c r="F6599" s="4" t="s">
        <v>2663</v>
      </c>
      <c r="G6599" s="67">
        <v>44824</v>
      </c>
      <c r="H6599" s="67">
        <v>44840</v>
      </c>
      <c r="I6599" s="71">
        <f t="shared" ref="I6599:I6662" si="363">_xlfn.DAYS(H6599,G6599)</f>
        <v>16</v>
      </c>
      <c r="J6599" s="72" t="s">
        <v>195</v>
      </c>
      <c r="K6599" s="72" t="s">
        <v>345</v>
      </c>
      <c r="L6599" s="73">
        <v>1</v>
      </c>
      <c r="M6599" s="73" t="s">
        <v>91</v>
      </c>
      <c r="N6599" s="68" t="str">
        <f>VLOOKUP(K6599,[1]人員授權表!D$3:G$249,4,0)</f>
        <v>無機</v>
      </c>
      <c r="O6599" s="70" t="str">
        <f>IF(J6599=[1]人員授權表!$C$85,"Casper李羿勳",IF(J6599=[1]人員授權表!$C$188,"Iring陳俊明",IF(J6599=[1]人員授權表!$C$189,"Brian陳泓霖",VLOOKUP(K6599,[1]人員授權表!D$2:E$249,2,FALSE))))</f>
        <v>Debby胡萱黛</v>
      </c>
      <c r="P6599" s="67">
        <f t="shared" si="362"/>
        <v>44838</v>
      </c>
      <c r="Q6599" s="75" t="str">
        <f t="shared" ref="Q6599:Q6662" si="364">TEXT(P6599,"aaa")</f>
        <v>週二</v>
      </c>
      <c r="R6599" s="80">
        <v>44838</v>
      </c>
      <c r="AA6599" s="102">
        <v>15</v>
      </c>
      <c r="AB6599" s="123" t="s">
        <v>2325</v>
      </c>
    </row>
    <row r="6600" spans="2:28">
      <c r="B6600" s="66">
        <v>44827</v>
      </c>
      <c r="D6600" s="68" t="s">
        <v>50</v>
      </c>
      <c r="E6600" s="70" t="s">
        <v>879</v>
      </c>
      <c r="F6600" s="4" t="s">
        <v>2663</v>
      </c>
      <c r="G6600" s="67">
        <v>44824</v>
      </c>
      <c r="H6600" s="67">
        <v>44840</v>
      </c>
      <c r="I6600" s="71">
        <f t="shared" si="363"/>
        <v>16</v>
      </c>
      <c r="J6600" s="72" t="s">
        <v>204</v>
      </c>
      <c r="K6600" s="72" t="s">
        <v>488</v>
      </c>
      <c r="L6600" s="73">
        <v>1</v>
      </c>
      <c r="M6600" s="73" t="s">
        <v>91</v>
      </c>
      <c r="N6600" s="68" t="str">
        <f>VLOOKUP(K6600,[1]人員授權表!D$3:G$249,4,0)</f>
        <v>無機</v>
      </c>
      <c r="O6600" s="70" t="str">
        <f>IF(J6600=[1]人員授權表!$C$85,"Casper李羿勳",IF(J6600=[1]人員授權表!$C$188,"Iring陳俊明",IF(J6600=[1]人員授權表!$C$189,"Brian陳泓霖",VLOOKUP(K6600,[1]人員授權表!D$2:E$249,2,FALSE))))</f>
        <v>Iring陳俊明</v>
      </c>
      <c r="P6600" s="67">
        <f t="shared" si="362"/>
        <v>44838</v>
      </c>
      <c r="Q6600" s="75" t="str">
        <f t="shared" si="364"/>
        <v>週二</v>
      </c>
      <c r="R6600" s="80">
        <v>44839</v>
      </c>
      <c r="V6600" s="70">
        <v>1</v>
      </c>
      <c r="Y6600" s="78">
        <v>44839</v>
      </c>
      <c r="Z6600" s="79" t="s">
        <v>2664</v>
      </c>
      <c r="AA6600" s="102">
        <v>15</v>
      </c>
      <c r="AB6600" s="123" t="s">
        <v>2325</v>
      </c>
    </row>
    <row r="6601" spans="2:28">
      <c r="B6601" s="66">
        <v>44782</v>
      </c>
      <c r="D6601" s="68" t="s">
        <v>50</v>
      </c>
      <c r="E6601" s="70" t="s">
        <v>82</v>
      </c>
      <c r="F6601" s="4" t="s">
        <v>2665</v>
      </c>
      <c r="G6601" s="67">
        <v>44820</v>
      </c>
      <c r="H6601" s="67">
        <v>44840</v>
      </c>
      <c r="I6601" s="71">
        <f t="shared" si="363"/>
        <v>20</v>
      </c>
      <c r="J6601" s="72" t="s">
        <v>181</v>
      </c>
      <c r="K6601" s="72" t="s">
        <v>182</v>
      </c>
      <c r="L6601" s="73">
        <v>1</v>
      </c>
      <c r="M6601" s="73" t="s">
        <v>108</v>
      </c>
      <c r="N6601" s="68" t="str">
        <f>VLOOKUP(K6601,[1]人員授權表!D$3:G$249,4,0)</f>
        <v>有機</v>
      </c>
      <c r="O6601" s="70" t="str">
        <f>IF(J6601=[1]人員授權表!$C$85,"Casper李羿勳",IF(J6601=[1]人員授權表!$C$188,"Iring陳俊明",IF(J6601=[1]人員授權表!$C$189,"Brian陳泓霖",VLOOKUP(K6601,[1]人員授權表!D$2:E$249,2,FALSE))))</f>
        <v>Sara王淑玲</v>
      </c>
      <c r="P6601" s="67">
        <f t="shared" si="362"/>
        <v>44838</v>
      </c>
      <c r="Q6601" s="75" t="str">
        <f t="shared" si="364"/>
        <v>週二</v>
      </c>
      <c r="R6601" s="80">
        <v>44831</v>
      </c>
      <c r="AA6601" s="1"/>
    </row>
    <row r="6602" spans="2:28">
      <c r="B6602" s="66">
        <v>44782</v>
      </c>
      <c r="D6602" s="68" t="s">
        <v>50</v>
      </c>
      <c r="E6602" s="70" t="s">
        <v>82</v>
      </c>
      <c r="F6602" s="4" t="s">
        <v>2665</v>
      </c>
      <c r="G6602" s="67">
        <v>44820</v>
      </c>
      <c r="H6602" s="67">
        <v>44840</v>
      </c>
      <c r="I6602" s="71">
        <f t="shared" si="363"/>
        <v>20</v>
      </c>
      <c r="J6602" s="72" t="s">
        <v>188</v>
      </c>
      <c r="K6602" s="72" t="s">
        <v>189</v>
      </c>
      <c r="L6602" s="73">
        <v>1</v>
      </c>
      <c r="M6602" s="73" t="s">
        <v>108</v>
      </c>
      <c r="N6602" s="68" t="str">
        <f>VLOOKUP(K6602,[1]人員授權表!D$3:G$249,4,0)</f>
        <v>無機</v>
      </c>
      <c r="O6602" s="70" t="str">
        <f>IF(J6602=[1]人員授權表!$C$85,"Casper李羿勳",IF(J6602=[1]人員授權表!$C$188,"Iring陳俊明",IF(J6602=[1]人員授權表!$C$189,"Brian陳泓霖",VLOOKUP(K6602,[1]人員授權表!D$2:E$249,2,FALSE))))</f>
        <v>Iring陳俊明</v>
      </c>
      <c r="P6602" s="67">
        <f t="shared" si="362"/>
        <v>44838</v>
      </c>
      <c r="Q6602" s="75" t="str">
        <f t="shared" si="364"/>
        <v>週二</v>
      </c>
      <c r="R6602" s="80">
        <v>44831</v>
      </c>
      <c r="AA6602" s="1"/>
    </row>
    <row r="6603" spans="2:28">
      <c r="B6603" s="66">
        <v>44782</v>
      </c>
      <c r="D6603" s="68" t="s">
        <v>50</v>
      </c>
      <c r="E6603" s="70" t="s">
        <v>82</v>
      </c>
      <c r="F6603" s="4" t="s">
        <v>2665</v>
      </c>
      <c r="G6603" s="67">
        <v>44820</v>
      </c>
      <c r="H6603" s="67">
        <v>44840</v>
      </c>
      <c r="I6603" s="71">
        <f t="shared" si="363"/>
        <v>20</v>
      </c>
      <c r="J6603" s="72" t="s">
        <v>198</v>
      </c>
      <c r="K6603" s="72" t="s">
        <v>199</v>
      </c>
      <c r="L6603" s="73">
        <v>1</v>
      </c>
      <c r="M6603" s="73" t="s">
        <v>108</v>
      </c>
      <c r="N6603" s="68" t="str">
        <f>VLOOKUP(K6603,[1]人員授權表!D$3:G$249,4,0)</f>
        <v>無機</v>
      </c>
      <c r="O6603" s="70" t="str">
        <f>IF(J6603=[1]人員授權表!$C$85,"Casper李羿勳",IF(J6603=[1]人員授權表!$C$188,"Iring陳俊明",IF(J6603=[1]人員授權表!$C$189,"Brian陳泓霖",VLOOKUP(K6603,[1]人員授權表!D$2:E$249,2,FALSE))))</f>
        <v>Vicky游崴涵</v>
      </c>
      <c r="P6603" s="67">
        <f t="shared" si="362"/>
        <v>44838</v>
      </c>
      <c r="Q6603" s="75" t="str">
        <f t="shared" si="364"/>
        <v>週二</v>
      </c>
      <c r="R6603" s="80">
        <v>44825</v>
      </c>
      <c r="AA6603" s="1"/>
    </row>
    <row r="6604" spans="2:28">
      <c r="B6604" s="66">
        <v>44782</v>
      </c>
      <c r="D6604" s="68" t="s">
        <v>50</v>
      </c>
      <c r="E6604" s="70" t="s">
        <v>82</v>
      </c>
      <c r="F6604" s="4" t="s">
        <v>2665</v>
      </c>
      <c r="G6604" s="67">
        <v>44820</v>
      </c>
      <c r="H6604" s="67">
        <v>44840</v>
      </c>
      <c r="I6604" s="71">
        <f t="shared" si="363"/>
        <v>20</v>
      </c>
      <c r="J6604" s="72" t="s">
        <v>175</v>
      </c>
      <c r="K6604" s="72" t="s">
        <v>176</v>
      </c>
      <c r="L6604" s="73">
        <v>1</v>
      </c>
      <c r="M6604" s="73" t="s">
        <v>108</v>
      </c>
      <c r="N6604" s="68" t="str">
        <f>VLOOKUP(K6604,[1]人員授權表!D$3:G$249,4,0)</f>
        <v>無機</v>
      </c>
      <c r="O6604" s="70" t="s">
        <v>177</v>
      </c>
      <c r="P6604" s="67">
        <f t="shared" si="362"/>
        <v>44838</v>
      </c>
      <c r="Q6604" s="75" t="str">
        <f t="shared" si="364"/>
        <v>週二</v>
      </c>
      <c r="R6604" s="80">
        <v>44825</v>
      </c>
      <c r="AA6604" s="1"/>
    </row>
    <row r="6605" spans="2:28">
      <c r="B6605" s="66">
        <v>44782</v>
      </c>
      <c r="D6605" s="68" t="s">
        <v>50</v>
      </c>
      <c r="E6605" s="70" t="s">
        <v>82</v>
      </c>
      <c r="F6605" s="4" t="s">
        <v>2665</v>
      </c>
      <c r="G6605" s="67">
        <v>44820</v>
      </c>
      <c r="H6605" s="67">
        <v>44840</v>
      </c>
      <c r="I6605" s="71">
        <f t="shared" si="363"/>
        <v>20</v>
      </c>
      <c r="J6605" s="72" t="s">
        <v>190</v>
      </c>
      <c r="K6605" s="72" t="s">
        <v>140</v>
      </c>
      <c r="L6605" s="73">
        <v>1</v>
      </c>
      <c r="M6605" s="73" t="s">
        <v>108</v>
      </c>
      <c r="N6605" s="68" t="str">
        <f>VLOOKUP(K6605,[1]人員授權表!D$3:G$249,4,0)</f>
        <v>無機</v>
      </c>
      <c r="O6605" s="70" t="str">
        <f>IF(J6605=[1]人員授權表!$C$85,"Casper李羿勳",IF(J6605=[1]人員授權表!$C$188,"Iring陳俊明",IF(J6605=[1]人員授權表!$C$189,"Brian陳泓霖",VLOOKUP(K6605,[1]人員授權表!D$2:E$249,2,FALSE))))</f>
        <v>Iring陳俊明</v>
      </c>
      <c r="P6605" s="67">
        <f t="shared" si="362"/>
        <v>44838</v>
      </c>
      <c r="Q6605" s="75" t="str">
        <f t="shared" si="364"/>
        <v>週二</v>
      </c>
      <c r="R6605" s="80">
        <v>44832</v>
      </c>
      <c r="AA6605" s="1"/>
    </row>
    <row r="6606" spans="2:28">
      <c r="B6606" s="66">
        <v>44782</v>
      </c>
      <c r="D6606" s="68" t="s">
        <v>50</v>
      </c>
      <c r="E6606" s="70" t="s">
        <v>82</v>
      </c>
      <c r="F6606" s="4" t="s">
        <v>2666</v>
      </c>
      <c r="G6606" s="67">
        <v>44820</v>
      </c>
      <c r="H6606" s="67">
        <v>44840</v>
      </c>
      <c r="I6606" s="71">
        <f t="shared" si="363"/>
        <v>20</v>
      </c>
      <c r="J6606" s="72" t="s">
        <v>2667</v>
      </c>
      <c r="K6606" s="72" t="s">
        <v>179</v>
      </c>
      <c r="L6606" s="73">
        <v>1</v>
      </c>
      <c r="M6606" s="73" t="s">
        <v>108</v>
      </c>
      <c r="N6606" s="68" t="str">
        <f>VLOOKUP(K6606,[1]人員授權表!D$3:G$249,4,0)</f>
        <v>無機</v>
      </c>
      <c r="O6606" s="70" t="str">
        <f>IF(J6606=[1]人員授權表!$C$85,"Casper李羿勳",IF(J6606=[1]人員授權表!$C$188,"Iring陳俊明",IF(J6606=[1]人員授權表!$C$189,"Brian陳泓霖",VLOOKUP(K6606,[1]人員授權表!D$2:E$249,2,FALSE))))</f>
        <v>Dennis陳汶宏</v>
      </c>
      <c r="P6606" s="67">
        <f t="shared" si="362"/>
        <v>44838</v>
      </c>
      <c r="Q6606" s="75" t="str">
        <f t="shared" si="364"/>
        <v>週二</v>
      </c>
      <c r="R6606" s="80">
        <v>44828</v>
      </c>
      <c r="AA6606" s="1"/>
    </row>
    <row r="6607" spans="2:28">
      <c r="B6607" s="66">
        <v>44782</v>
      </c>
      <c r="D6607" s="68" t="s">
        <v>50</v>
      </c>
      <c r="E6607" s="70" t="s">
        <v>82</v>
      </c>
      <c r="F6607" s="4" t="s">
        <v>2665</v>
      </c>
      <c r="G6607" s="67">
        <v>44820</v>
      </c>
      <c r="H6607" s="67">
        <v>44840</v>
      </c>
      <c r="I6607" s="71">
        <f t="shared" si="363"/>
        <v>20</v>
      </c>
      <c r="J6607" s="72" t="s">
        <v>141</v>
      </c>
      <c r="K6607" s="72" t="s">
        <v>142</v>
      </c>
      <c r="L6607" s="73">
        <v>1</v>
      </c>
      <c r="M6607" s="73" t="s">
        <v>108</v>
      </c>
      <c r="N6607" s="68" t="str">
        <f>VLOOKUP(K6607,[1]人員授權表!D$3:G$249,4,0)</f>
        <v>無機</v>
      </c>
      <c r="O6607" s="70" t="str">
        <f>IF(J6607=[1]人員授權表!$C$85,"Casper李羿勳",IF(J6607=[1]人員授權表!$C$188,"Iring陳俊明",IF(J6607=[1]人員授權表!$C$189,"Brian陳泓霖",VLOOKUP(K6607,[1]人員授權表!D$2:E$249,2,FALSE))))</f>
        <v>Dennis陳汶宏</v>
      </c>
      <c r="P6607" s="67">
        <f t="shared" si="362"/>
        <v>44838</v>
      </c>
      <c r="Q6607" s="75" t="str">
        <f t="shared" si="364"/>
        <v>週二</v>
      </c>
      <c r="R6607" s="80">
        <v>44827</v>
      </c>
      <c r="AA6607" s="1"/>
    </row>
    <row r="6608" spans="2:28">
      <c r="B6608" s="66">
        <v>44782</v>
      </c>
      <c r="D6608" s="68" t="s">
        <v>50</v>
      </c>
      <c r="E6608" s="70" t="s">
        <v>82</v>
      </c>
      <c r="F6608" s="4" t="s">
        <v>2665</v>
      </c>
      <c r="G6608" s="67">
        <v>44820</v>
      </c>
      <c r="H6608" s="67">
        <v>44840</v>
      </c>
      <c r="I6608" s="71">
        <f t="shared" si="363"/>
        <v>20</v>
      </c>
      <c r="J6608" s="72" t="s">
        <v>178</v>
      </c>
      <c r="K6608" s="72" t="s">
        <v>179</v>
      </c>
      <c r="L6608" s="73">
        <v>1</v>
      </c>
      <c r="M6608" s="73" t="s">
        <v>108</v>
      </c>
      <c r="N6608" s="68" t="str">
        <f>VLOOKUP(K6608,[1]人員授權表!D$3:G$249,4,0)</f>
        <v>無機</v>
      </c>
      <c r="O6608" s="70" t="str">
        <f>IF(J6608=[1]人員授權表!$C$85,"Casper李羿勳",IF(J6608=[1]人員授權表!$C$188,"Iring陳俊明",IF(J6608=[1]人員授權表!$C$189,"Brian陳泓霖",VLOOKUP(K6608,[1]人員授權表!D$2:E$249,2,FALSE))))</f>
        <v>Dennis陳汶宏</v>
      </c>
      <c r="P6608" s="67">
        <f t="shared" si="362"/>
        <v>44838</v>
      </c>
      <c r="Q6608" s="75" t="str">
        <f t="shared" si="364"/>
        <v>週二</v>
      </c>
      <c r="R6608" s="80">
        <v>44828</v>
      </c>
      <c r="AA6608" s="1"/>
    </row>
    <row r="6609" spans="2:27">
      <c r="B6609" s="66">
        <v>44782</v>
      </c>
      <c r="D6609" s="68" t="s">
        <v>50</v>
      </c>
      <c r="E6609" s="70" t="s">
        <v>82</v>
      </c>
      <c r="F6609" s="4" t="s">
        <v>2665</v>
      </c>
      <c r="G6609" s="67">
        <v>44820</v>
      </c>
      <c r="H6609" s="67">
        <v>44840</v>
      </c>
      <c r="I6609" s="71">
        <f t="shared" si="363"/>
        <v>20</v>
      </c>
      <c r="J6609" s="72" t="s">
        <v>167</v>
      </c>
      <c r="K6609" s="72" t="s">
        <v>168</v>
      </c>
      <c r="L6609" s="73">
        <v>1</v>
      </c>
      <c r="M6609" s="73" t="s">
        <v>108</v>
      </c>
      <c r="N6609" s="68" t="str">
        <f>VLOOKUP(K6609,[1]人員授權表!D$3:G$249,4,0)</f>
        <v>有機</v>
      </c>
      <c r="O6609" s="70" t="str">
        <f>IF(J6609=[1]人員授權表!$C$85,"Casper李羿勳",IF(J6609=[1]人員授權表!$C$188,"Iring陳俊明",IF(J6609=[1]人員授權表!$C$189,"Brian陳泓霖",VLOOKUP(K6609,[1]人員授權表!D$2:E$249,2,FALSE))))</f>
        <v>Una林庭瑄</v>
      </c>
      <c r="P6609" s="67">
        <f t="shared" si="362"/>
        <v>44838</v>
      </c>
      <c r="Q6609" s="75" t="str">
        <f t="shared" si="364"/>
        <v>週二</v>
      </c>
      <c r="R6609" s="80">
        <v>44831</v>
      </c>
      <c r="AA6609" s="1"/>
    </row>
    <row r="6610" spans="2:27">
      <c r="B6610" s="66">
        <v>44826</v>
      </c>
      <c r="D6610" s="68" t="s">
        <v>50</v>
      </c>
      <c r="E6610" s="70" t="s">
        <v>82</v>
      </c>
      <c r="F6610" s="4" t="s">
        <v>2668</v>
      </c>
      <c r="G6610" s="67">
        <v>44826</v>
      </c>
      <c r="H6610" s="67">
        <v>44840</v>
      </c>
      <c r="I6610" s="71">
        <f t="shared" si="363"/>
        <v>14</v>
      </c>
      <c r="J6610" s="72" t="s">
        <v>181</v>
      </c>
      <c r="K6610" s="72" t="s">
        <v>182</v>
      </c>
      <c r="L6610" s="73">
        <v>11</v>
      </c>
      <c r="M6610" s="73" t="s">
        <v>104</v>
      </c>
      <c r="N6610" s="68" t="str">
        <f>VLOOKUP(K6610,[1]人員授權表!D$3:G$249,4,0)</f>
        <v>有機</v>
      </c>
      <c r="O6610" s="70" t="str">
        <f>IF(J6610=[1]人員授權表!$C$85,"Casper李羿勳",IF(J6610=[1]人員授權表!$C$188,"Iring陳俊明",IF(J6610=[1]人員授權表!$C$189,"Brian陳泓霖",VLOOKUP(K6610,[1]人員授權表!D$2:E$249,2,FALSE))))</f>
        <v>Sara王淑玲</v>
      </c>
      <c r="P6610" s="67">
        <f t="shared" si="362"/>
        <v>44838</v>
      </c>
      <c r="Q6610" s="75" t="str">
        <f t="shared" si="364"/>
        <v>週二</v>
      </c>
      <c r="R6610" s="80">
        <v>44838</v>
      </c>
      <c r="AA6610" s="1"/>
    </row>
    <row r="6611" spans="2:27">
      <c r="B6611" s="66">
        <v>44824</v>
      </c>
      <c r="D6611" s="68" t="s">
        <v>50</v>
      </c>
      <c r="E6611" s="70" t="s">
        <v>82</v>
      </c>
      <c r="F6611" s="4" t="s">
        <v>2669</v>
      </c>
      <c r="G6611" s="67">
        <v>44826</v>
      </c>
      <c r="H6611" s="67">
        <v>44840</v>
      </c>
      <c r="I6611" s="71">
        <f t="shared" si="363"/>
        <v>14</v>
      </c>
      <c r="J6611" s="72" t="s">
        <v>192</v>
      </c>
      <c r="K6611" s="72" t="s">
        <v>187</v>
      </c>
      <c r="L6611" s="73">
        <v>10</v>
      </c>
      <c r="M6611" s="73" t="s">
        <v>104</v>
      </c>
      <c r="N6611" s="68" t="str">
        <f>VLOOKUP(K6611,[1]人員授權表!D$3:G$249,4,0)</f>
        <v>無機</v>
      </c>
      <c r="O6611" s="70" t="str">
        <f>IF(J6611=[1]人員授權表!$C$85,"Casper李羿勳",IF(J6611=[1]人員授權表!$C$188,"Iring陳俊明",IF(J6611=[1]人員授權表!$C$189,"Brian陳泓霖",VLOOKUP(K6611,[1]人員授權表!D$2:E$249,2,FALSE))))</f>
        <v>Ruby黃家蓁</v>
      </c>
      <c r="P6611" s="67">
        <f t="shared" si="362"/>
        <v>44838</v>
      </c>
      <c r="Q6611" s="75" t="str">
        <f t="shared" si="364"/>
        <v>週二</v>
      </c>
      <c r="R6611" s="80">
        <v>44834</v>
      </c>
      <c r="AA6611" s="1"/>
    </row>
    <row r="6612" spans="2:27">
      <c r="B6612" s="66">
        <v>44824</v>
      </c>
      <c r="D6612" s="68" t="s">
        <v>50</v>
      </c>
      <c r="E6612" s="70" t="s">
        <v>82</v>
      </c>
      <c r="F6612" s="4" t="s">
        <v>2669</v>
      </c>
      <c r="G6612" s="67">
        <v>44826</v>
      </c>
      <c r="H6612" s="67">
        <v>44840</v>
      </c>
      <c r="I6612" s="71">
        <f t="shared" si="363"/>
        <v>14</v>
      </c>
      <c r="J6612" s="72" t="s">
        <v>193</v>
      </c>
      <c r="K6612" s="72" t="s">
        <v>187</v>
      </c>
      <c r="L6612" s="73">
        <v>10</v>
      </c>
      <c r="M6612" s="73" t="s">
        <v>104</v>
      </c>
      <c r="N6612" s="68" t="str">
        <f>VLOOKUP(K6612,[1]人員授權表!D$3:G$249,4,0)</f>
        <v>無機</v>
      </c>
      <c r="O6612" s="70" t="str">
        <f>IF(J6612=[1]人員授權表!$C$85,"Casper李羿勳",IF(J6612=[1]人員授權表!$C$188,"Iring陳俊明",IF(J6612=[1]人員授權表!$C$189,"Brian陳泓霖",VLOOKUP(K6612,[1]人員授權表!D$2:E$249,2,FALSE))))</f>
        <v>Ruby黃家蓁</v>
      </c>
      <c r="P6612" s="67">
        <f t="shared" si="362"/>
        <v>44838</v>
      </c>
      <c r="Q6612" s="75" t="str">
        <f t="shared" si="364"/>
        <v>週二</v>
      </c>
      <c r="R6612" s="80">
        <v>44834</v>
      </c>
      <c r="AA6612" s="1"/>
    </row>
    <row r="6613" spans="2:27">
      <c r="B6613" s="66">
        <v>44824</v>
      </c>
      <c r="D6613" s="68" t="s">
        <v>50</v>
      </c>
      <c r="E6613" s="70" t="s">
        <v>82</v>
      </c>
      <c r="F6613" s="4" t="s">
        <v>2669</v>
      </c>
      <c r="G6613" s="67">
        <v>44826</v>
      </c>
      <c r="H6613" s="67">
        <v>44840</v>
      </c>
      <c r="I6613" s="71">
        <f t="shared" si="363"/>
        <v>14</v>
      </c>
      <c r="J6613" s="72" t="s">
        <v>175</v>
      </c>
      <c r="K6613" s="72" t="s">
        <v>176</v>
      </c>
      <c r="L6613" s="73">
        <v>10</v>
      </c>
      <c r="M6613" s="73" t="s">
        <v>104</v>
      </c>
      <c r="N6613" s="68" t="str">
        <f>VLOOKUP(K6613,[1]人員授權表!D$3:G$249,4,0)</f>
        <v>無機</v>
      </c>
      <c r="O6613" s="70" t="s">
        <v>177</v>
      </c>
      <c r="P6613" s="67">
        <f t="shared" si="362"/>
        <v>44838</v>
      </c>
      <c r="Q6613" s="75" t="str">
        <f t="shared" si="364"/>
        <v>週二</v>
      </c>
      <c r="R6613" s="80">
        <v>44833</v>
      </c>
      <c r="AA6613" s="1"/>
    </row>
    <row r="6614" spans="2:27">
      <c r="B6614" s="66">
        <v>44824</v>
      </c>
      <c r="D6614" s="68" t="s">
        <v>50</v>
      </c>
      <c r="E6614" s="70" t="s">
        <v>82</v>
      </c>
      <c r="F6614" s="4" t="s">
        <v>2669</v>
      </c>
      <c r="G6614" s="67">
        <v>44826</v>
      </c>
      <c r="H6614" s="67">
        <v>44840</v>
      </c>
      <c r="I6614" s="71">
        <f t="shared" si="363"/>
        <v>14</v>
      </c>
      <c r="J6614" s="72" t="s">
        <v>2667</v>
      </c>
      <c r="K6614" s="72" t="s">
        <v>179</v>
      </c>
      <c r="L6614" s="73">
        <v>10</v>
      </c>
      <c r="M6614" s="73" t="s">
        <v>104</v>
      </c>
      <c r="N6614" s="68" t="str">
        <f>VLOOKUP(K6614,[1]人員授權表!D$3:G$249,4,0)</f>
        <v>無機</v>
      </c>
      <c r="O6614" s="70" t="str">
        <f>IF(J6614=[1]人員授權表!$C$85,"Casper李羿勳",IF(J6614=[1]人員授權表!$C$188,"Iring陳俊明",IF(J6614=[1]人員授權表!$C$189,"Brian陳泓霖",VLOOKUP(K6614,[1]人員授權表!D$2:E$249,2,FALSE))))</f>
        <v>Dennis陳汶宏</v>
      </c>
      <c r="P6614" s="67">
        <f t="shared" si="362"/>
        <v>44838</v>
      </c>
      <c r="Q6614" s="75" t="str">
        <f t="shared" si="364"/>
        <v>週二</v>
      </c>
      <c r="R6614" s="80">
        <v>44834</v>
      </c>
      <c r="AA6614" s="1"/>
    </row>
    <row r="6615" spans="2:27">
      <c r="B6615" s="66">
        <v>44824</v>
      </c>
      <c r="D6615" s="68" t="s">
        <v>50</v>
      </c>
      <c r="E6615" s="70" t="s">
        <v>82</v>
      </c>
      <c r="F6615" s="4" t="s">
        <v>2669</v>
      </c>
      <c r="G6615" s="67">
        <v>44826</v>
      </c>
      <c r="H6615" s="67">
        <v>44840</v>
      </c>
      <c r="I6615" s="71">
        <f t="shared" si="363"/>
        <v>14</v>
      </c>
      <c r="J6615" s="72" t="s">
        <v>178</v>
      </c>
      <c r="K6615" s="72" t="s">
        <v>179</v>
      </c>
      <c r="L6615" s="73">
        <v>10</v>
      </c>
      <c r="M6615" s="73" t="s">
        <v>104</v>
      </c>
      <c r="N6615" s="68" t="str">
        <f>VLOOKUP(K6615,[1]人員授權表!D$3:G$249,4,0)</f>
        <v>無機</v>
      </c>
      <c r="O6615" s="70" t="str">
        <f>IF(J6615=[1]人員授權表!$C$85,"Casper李羿勳",IF(J6615=[1]人員授權表!$C$188,"Iring陳俊明",IF(J6615=[1]人員授權表!$C$189,"Brian陳泓霖",VLOOKUP(K6615,[1]人員授權表!D$2:E$249,2,FALSE))))</f>
        <v>Dennis陳汶宏</v>
      </c>
      <c r="P6615" s="67">
        <f t="shared" si="362"/>
        <v>44838</v>
      </c>
      <c r="Q6615" s="75" t="str">
        <f t="shared" si="364"/>
        <v>週二</v>
      </c>
      <c r="R6615" s="80">
        <v>44834</v>
      </c>
      <c r="AA6615" s="1"/>
    </row>
    <row r="6616" spans="2:27">
      <c r="B6616" s="66">
        <v>44824</v>
      </c>
      <c r="D6616" s="68" t="s">
        <v>50</v>
      </c>
      <c r="E6616" s="70" t="s">
        <v>82</v>
      </c>
      <c r="F6616" s="4" t="s">
        <v>2669</v>
      </c>
      <c r="G6616" s="67">
        <v>44826</v>
      </c>
      <c r="H6616" s="67">
        <v>44840</v>
      </c>
      <c r="I6616" s="71">
        <f t="shared" si="363"/>
        <v>14</v>
      </c>
      <c r="J6616" s="72" t="s">
        <v>141</v>
      </c>
      <c r="K6616" s="72" t="s">
        <v>142</v>
      </c>
      <c r="L6616" s="73">
        <v>10</v>
      </c>
      <c r="M6616" s="73" t="s">
        <v>104</v>
      </c>
      <c r="N6616" s="68" t="str">
        <f>VLOOKUP(K6616,[1]人員授權表!D$3:G$249,4,0)</f>
        <v>無機</v>
      </c>
      <c r="O6616" s="70" t="str">
        <f>IF(J6616=[1]人員授權表!$C$85,"Casper李羿勳",IF(J6616=[1]人員授權表!$C$188,"Iring陳俊明",IF(J6616=[1]人員授權表!$C$189,"Brian陳泓霖",VLOOKUP(K6616,[1]人員授權表!D$2:E$249,2,FALSE))))</f>
        <v>Dennis陳汶宏</v>
      </c>
      <c r="P6616" s="67">
        <f t="shared" si="362"/>
        <v>44838</v>
      </c>
      <c r="Q6616" s="75" t="str">
        <f t="shared" si="364"/>
        <v>週二</v>
      </c>
      <c r="R6616" s="80">
        <v>44834</v>
      </c>
      <c r="AA6616" s="1"/>
    </row>
    <row r="6617" spans="2:27">
      <c r="B6617" s="66">
        <v>44819</v>
      </c>
      <c r="C6617" s="67">
        <v>44826</v>
      </c>
      <c r="D6617" s="68" t="s">
        <v>50</v>
      </c>
      <c r="E6617" s="70" t="s">
        <v>82</v>
      </c>
      <c r="F6617" s="70" t="s">
        <v>2670</v>
      </c>
      <c r="G6617" s="67">
        <v>44824</v>
      </c>
      <c r="H6617" s="67">
        <v>44840</v>
      </c>
      <c r="I6617" s="71">
        <f t="shared" si="363"/>
        <v>16</v>
      </c>
      <c r="J6617" s="72" t="s">
        <v>326</v>
      </c>
      <c r="K6617" s="72" t="s">
        <v>170</v>
      </c>
      <c r="L6617" s="110">
        <v>3</v>
      </c>
      <c r="M6617" s="73" t="s">
        <v>108</v>
      </c>
      <c r="N6617" s="68" t="str">
        <f>VLOOKUP(K6617,[1]人員授權表!D$3:G$249,4,0)</f>
        <v>有機</v>
      </c>
      <c r="O6617" s="70" t="str">
        <f>IF(J6617=[1]人員授權表!$C$85,"Casper李羿勳",IF(J6617=[1]人員授權表!$C$188,"Iring陳俊明",IF(J6617=[1]人員授權表!$C$189,"Brian陳泓霖",VLOOKUP(K6617,[1]人員授權表!D$2:E$249,2,FALSE))))</f>
        <v>Elle黃雅琪&amp;
Marco陳鴻鈞</v>
      </c>
      <c r="P6617" s="67">
        <f t="shared" si="362"/>
        <v>44838</v>
      </c>
      <c r="Q6617" s="75" t="str">
        <f t="shared" si="364"/>
        <v>週二</v>
      </c>
      <c r="R6617" s="80">
        <v>44838</v>
      </c>
      <c r="S6617" s="85">
        <v>44841</v>
      </c>
      <c r="V6617" s="70">
        <v>1</v>
      </c>
      <c r="Z6617" s="79" t="s">
        <v>2671</v>
      </c>
      <c r="AA6617" s="1"/>
    </row>
    <row r="6618" spans="2:27">
      <c r="B6618" s="66">
        <v>44825</v>
      </c>
      <c r="D6618" s="68" t="s">
        <v>50</v>
      </c>
      <c r="E6618" s="70" t="s">
        <v>51</v>
      </c>
      <c r="F6618" s="4" t="s">
        <v>2672</v>
      </c>
      <c r="G6618" s="67">
        <v>44826</v>
      </c>
      <c r="H6618" s="67">
        <v>44840</v>
      </c>
      <c r="I6618" s="71">
        <f t="shared" si="363"/>
        <v>14</v>
      </c>
      <c r="J6618" s="72" t="s">
        <v>2629</v>
      </c>
      <c r="K6618" s="72" t="s">
        <v>182</v>
      </c>
      <c r="L6618" s="73">
        <v>6</v>
      </c>
      <c r="M6618" s="73" t="s">
        <v>104</v>
      </c>
      <c r="N6618" s="68" t="str">
        <f>VLOOKUP(K6618,[1]人員授權表!D$3:G$249,4,0)</f>
        <v>有機</v>
      </c>
      <c r="O6618" s="70" t="str">
        <f>IF(J6618=[1]人員授權表!$C$85,"Casper李羿勳",IF(J6618=[1]人員授權表!$C$188,"Iring陳俊明",IF(J6618=[1]人員授權表!$C$189,"Brian陳泓霖",VLOOKUP(K6618,[1]人員授權表!D$2:E$249,2,FALSE))))</f>
        <v>Sara王淑玲</v>
      </c>
      <c r="P6618" s="67">
        <f t="shared" si="362"/>
        <v>44838</v>
      </c>
      <c r="Q6618" s="75" t="str">
        <f t="shared" si="364"/>
        <v>週二</v>
      </c>
      <c r="R6618" s="80">
        <v>44837</v>
      </c>
      <c r="AA6618" s="1"/>
    </row>
    <row r="6619" spans="2:27">
      <c r="B6619" s="66">
        <v>44825</v>
      </c>
      <c r="D6619" s="68" t="s">
        <v>50</v>
      </c>
      <c r="E6619" s="70" t="s">
        <v>51</v>
      </c>
      <c r="F6619" s="4" t="s">
        <v>2672</v>
      </c>
      <c r="G6619" s="67">
        <v>44826</v>
      </c>
      <c r="H6619" s="67">
        <v>44840</v>
      </c>
      <c r="I6619" s="71">
        <f t="shared" si="363"/>
        <v>14</v>
      </c>
      <c r="J6619" s="72" t="s">
        <v>167</v>
      </c>
      <c r="K6619" s="72" t="s">
        <v>168</v>
      </c>
      <c r="L6619" s="73">
        <v>6</v>
      </c>
      <c r="M6619" s="73" t="s">
        <v>104</v>
      </c>
      <c r="N6619" s="68" t="str">
        <f>VLOOKUP(K6619,[1]人員授權表!D$3:G$249,4,0)</f>
        <v>有機</v>
      </c>
      <c r="O6619" s="70" t="str">
        <f>IF(J6619=[1]人員授權表!$C$85,"Casper李羿勳",IF(J6619=[1]人員授權表!$C$188,"Iring陳俊明",IF(J6619=[1]人員授權表!$C$189,"Brian陳泓霖",VLOOKUP(K6619,[1]人員授權表!D$2:E$249,2,FALSE))))</f>
        <v>Una林庭瑄</v>
      </c>
      <c r="P6619" s="67">
        <f t="shared" si="362"/>
        <v>44838</v>
      </c>
      <c r="Q6619" s="75" t="str">
        <f t="shared" si="364"/>
        <v>週二</v>
      </c>
      <c r="R6619" s="80">
        <v>44837</v>
      </c>
      <c r="AA6619" s="1"/>
    </row>
    <row r="6620" spans="2:27">
      <c r="B6620" s="66">
        <v>44825</v>
      </c>
      <c r="D6620" s="68" t="s">
        <v>50</v>
      </c>
      <c r="E6620" s="70" t="s">
        <v>51</v>
      </c>
      <c r="F6620" s="4" t="s">
        <v>2672</v>
      </c>
      <c r="G6620" s="67">
        <v>44826</v>
      </c>
      <c r="H6620" s="67">
        <v>44840</v>
      </c>
      <c r="I6620" s="71">
        <f t="shared" si="363"/>
        <v>14</v>
      </c>
      <c r="J6620" s="72" t="s">
        <v>178</v>
      </c>
      <c r="K6620" s="72" t="s">
        <v>179</v>
      </c>
      <c r="L6620" s="73">
        <v>6</v>
      </c>
      <c r="M6620" s="73" t="s">
        <v>104</v>
      </c>
      <c r="N6620" s="68" t="str">
        <f>VLOOKUP(K6620,[1]人員授權表!D$3:G$249,4,0)</f>
        <v>無機</v>
      </c>
      <c r="O6620" s="70" t="str">
        <f>IF(J6620=[1]人員授權表!$C$85,"Casper李羿勳",IF(J6620=[1]人員授權表!$C$188,"Iring陳俊明",IF(J6620=[1]人員授權表!$C$189,"Brian陳泓霖",VLOOKUP(K6620,[1]人員授權表!D$2:E$249,2,FALSE))))</f>
        <v>Dennis陳汶宏</v>
      </c>
      <c r="P6620" s="67">
        <f t="shared" si="362"/>
        <v>44838</v>
      </c>
      <c r="Q6620" s="75" t="str">
        <f t="shared" si="364"/>
        <v>週二</v>
      </c>
      <c r="R6620" s="129">
        <v>44834</v>
      </c>
      <c r="AA6620" s="1"/>
    </row>
    <row r="6621" spans="2:27">
      <c r="B6621" s="66">
        <v>44825</v>
      </c>
      <c r="D6621" s="68" t="s">
        <v>50</v>
      </c>
      <c r="E6621" s="70" t="s">
        <v>51</v>
      </c>
      <c r="F6621" s="4" t="s">
        <v>2672</v>
      </c>
      <c r="G6621" s="67">
        <v>44826</v>
      </c>
      <c r="H6621" s="67">
        <v>44840</v>
      </c>
      <c r="I6621" s="71">
        <f t="shared" si="363"/>
        <v>14</v>
      </c>
      <c r="J6621" s="72" t="s">
        <v>175</v>
      </c>
      <c r="K6621" s="72" t="s">
        <v>168</v>
      </c>
      <c r="L6621" s="73">
        <v>6</v>
      </c>
      <c r="M6621" s="73" t="s">
        <v>104</v>
      </c>
      <c r="N6621" s="68" t="str">
        <f>VLOOKUP(K6621,[1]人員授權表!D$3:G$249,4,0)</f>
        <v>有機</v>
      </c>
      <c r="O6621" s="70" t="str">
        <f>IF(J6621=[1]人員授權表!$C$85,"Casper李羿勳",IF(J6621=[1]人員授權表!$C$188,"Iring陳俊明",IF(J6621=[1]人員授權表!$C$189,"Brian陳泓霖",VLOOKUP(K6621,[1]人員授權表!D$2:E$249,2,FALSE))))</f>
        <v>Una林庭瑄</v>
      </c>
      <c r="P6621" s="67">
        <f t="shared" si="362"/>
        <v>44838</v>
      </c>
      <c r="Q6621" s="75" t="str">
        <f t="shared" si="364"/>
        <v>週二</v>
      </c>
      <c r="R6621" s="80">
        <v>44833</v>
      </c>
      <c r="AA6621" s="1"/>
    </row>
    <row r="6622" spans="2:27">
      <c r="B6622" s="84">
        <v>44830</v>
      </c>
      <c r="C6622" s="124"/>
      <c r="D6622" s="68" t="s">
        <v>50</v>
      </c>
      <c r="E6622" s="70" t="s">
        <v>51</v>
      </c>
      <c r="F6622" s="70" t="s">
        <v>311</v>
      </c>
      <c r="G6622" s="67">
        <v>44840</v>
      </c>
      <c r="H6622" s="67">
        <v>44840</v>
      </c>
      <c r="I6622" s="71">
        <f t="shared" si="363"/>
        <v>0</v>
      </c>
      <c r="J6622" s="72" t="s">
        <v>2673</v>
      </c>
      <c r="K6622" s="72" t="s">
        <v>1501</v>
      </c>
      <c r="L6622" s="73" t="s">
        <v>2068</v>
      </c>
      <c r="M6622" s="125" t="s">
        <v>2222</v>
      </c>
      <c r="N6622" s="68" t="s">
        <v>253</v>
      </c>
      <c r="O6622" s="70" t="s">
        <v>1449</v>
      </c>
      <c r="P6622" s="67">
        <v>44840</v>
      </c>
      <c r="Q6622" s="75" t="str">
        <f t="shared" si="364"/>
        <v>週四</v>
      </c>
      <c r="R6622" s="80">
        <v>44839</v>
      </c>
      <c r="U6622" s="70">
        <v>1</v>
      </c>
      <c r="Y6622" s="78">
        <v>44846</v>
      </c>
      <c r="Z6622" s="79" t="s">
        <v>2674</v>
      </c>
      <c r="AA6622" s="1"/>
    </row>
    <row r="6623" spans="2:27">
      <c r="B6623" s="84">
        <v>44830</v>
      </c>
      <c r="C6623" s="124"/>
      <c r="D6623" s="68" t="s">
        <v>50</v>
      </c>
      <c r="E6623" s="70" t="s">
        <v>51</v>
      </c>
      <c r="F6623" s="70" t="s">
        <v>311</v>
      </c>
      <c r="G6623" s="67">
        <v>44840</v>
      </c>
      <c r="H6623" s="67">
        <v>44840</v>
      </c>
      <c r="I6623" s="71">
        <f t="shared" si="363"/>
        <v>0</v>
      </c>
      <c r="J6623" s="72" t="s">
        <v>2675</v>
      </c>
      <c r="K6623" s="72" t="s">
        <v>1501</v>
      </c>
      <c r="L6623" s="73" t="s">
        <v>2068</v>
      </c>
      <c r="M6623" s="125" t="s">
        <v>213</v>
      </c>
      <c r="N6623" s="68" t="s">
        <v>253</v>
      </c>
      <c r="O6623" s="70" t="s">
        <v>2069</v>
      </c>
      <c r="P6623" s="67">
        <v>44840</v>
      </c>
      <c r="Q6623" s="75" t="str">
        <f t="shared" si="364"/>
        <v>週四</v>
      </c>
      <c r="R6623" s="80">
        <v>44840</v>
      </c>
      <c r="AA6623" s="1"/>
    </row>
    <row r="6624" spans="2:27">
      <c r="B6624" s="66">
        <v>44818</v>
      </c>
      <c r="C6624" s="67">
        <v>44827</v>
      </c>
      <c r="D6624" s="68" t="s">
        <v>50</v>
      </c>
      <c r="E6624" s="70" t="s">
        <v>51</v>
      </c>
      <c r="F6624" s="4" t="s">
        <v>2676</v>
      </c>
      <c r="G6624" s="67">
        <v>44825</v>
      </c>
      <c r="H6624" s="101">
        <v>44841</v>
      </c>
      <c r="I6624" s="71">
        <f t="shared" si="363"/>
        <v>16</v>
      </c>
      <c r="J6624" s="72" t="s">
        <v>60</v>
      </c>
      <c r="K6624" s="72" t="s">
        <v>61</v>
      </c>
      <c r="L6624" s="73">
        <v>2</v>
      </c>
      <c r="M6624" s="73" t="s">
        <v>91</v>
      </c>
      <c r="N6624" s="68" t="str">
        <f>VLOOKUP(K6624,[1]人員授權表!D$3:G$249,4,0)</f>
        <v>有機</v>
      </c>
      <c r="O6624" s="70" t="str">
        <f>IF(J6624=[1]人員授權表!$C$85,"Casper李羿勳",IF(J6624=[1]人員授權表!$C$188,"Iring陳俊明",IF(J6624=[1]人員授權表!$C$189,"Brian陳泓霖",VLOOKUP(K6624,[1]人員授權表!D$2:E$249,2,FALSE))))</f>
        <v>Marco陳鴻鈞</v>
      </c>
      <c r="P6624" s="67">
        <f t="shared" ref="P6624:P6659" si="365">H6624-2</f>
        <v>44839</v>
      </c>
      <c r="Q6624" s="75" t="str">
        <f t="shared" si="364"/>
        <v>週三</v>
      </c>
      <c r="R6624" s="80">
        <v>44841</v>
      </c>
      <c r="S6624" s="85">
        <v>44840</v>
      </c>
      <c r="T6624" s="70">
        <v>1</v>
      </c>
      <c r="W6624" s="70">
        <v>1</v>
      </c>
      <c r="Y6624" s="78">
        <v>44841</v>
      </c>
      <c r="Z6624" s="79" t="s">
        <v>2677</v>
      </c>
      <c r="AA6624" s="1"/>
    </row>
    <row r="6625" spans="2:28">
      <c r="B6625" s="66">
        <v>44818</v>
      </c>
      <c r="C6625" s="67">
        <v>44827</v>
      </c>
      <c r="D6625" s="68" t="s">
        <v>50</v>
      </c>
      <c r="E6625" s="70" t="s">
        <v>51</v>
      </c>
      <c r="F6625" s="4" t="s">
        <v>2678</v>
      </c>
      <c r="G6625" s="67">
        <v>44825</v>
      </c>
      <c r="H6625" s="101">
        <v>44841</v>
      </c>
      <c r="I6625" s="71">
        <f t="shared" si="363"/>
        <v>16</v>
      </c>
      <c r="J6625" s="72" t="s">
        <v>53</v>
      </c>
      <c r="K6625" s="72" t="s">
        <v>54</v>
      </c>
      <c r="L6625" s="73">
        <v>2</v>
      </c>
      <c r="M6625" s="73" t="s">
        <v>91</v>
      </c>
      <c r="N6625" s="68" t="str">
        <f>VLOOKUP(K6625,[1]人員授權表!D$3:G$249,4,0)</f>
        <v>有機</v>
      </c>
      <c r="O6625" s="70" t="str">
        <f>IF(J6625=[1]人員授權表!$C$85,"Casper李羿勳",IF(J6625=[1]人員授權表!$C$188,"Iring陳俊明",IF(J6625=[1]人員授權表!$C$189,"Brian陳泓霖",VLOOKUP(K6625,[1]人員授權表!D$2:E$249,2,FALSE))))</f>
        <v>Marco陳鴻鈞</v>
      </c>
      <c r="P6625" s="67">
        <f t="shared" si="365"/>
        <v>44839</v>
      </c>
      <c r="Q6625" s="75" t="str">
        <f t="shared" si="364"/>
        <v>週三</v>
      </c>
      <c r="R6625" s="80">
        <v>44841</v>
      </c>
      <c r="S6625" s="85">
        <v>44840</v>
      </c>
      <c r="T6625" s="70">
        <v>1</v>
      </c>
      <c r="W6625" s="70">
        <v>1</v>
      </c>
      <c r="Y6625" s="78">
        <v>44841</v>
      </c>
      <c r="Z6625" s="79" t="s">
        <v>2677</v>
      </c>
      <c r="AA6625" s="1"/>
    </row>
    <row r="6626" spans="2:28">
      <c r="B6626" s="66">
        <v>44818</v>
      </c>
      <c r="C6626" s="67">
        <v>44827</v>
      </c>
      <c r="D6626" s="68" t="s">
        <v>50</v>
      </c>
      <c r="E6626" s="70" t="s">
        <v>51</v>
      </c>
      <c r="F6626" s="4" t="s">
        <v>2678</v>
      </c>
      <c r="G6626" s="67">
        <v>44825</v>
      </c>
      <c r="H6626" s="101">
        <v>44841</v>
      </c>
      <c r="I6626" s="71">
        <f t="shared" si="363"/>
        <v>16</v>
      </c>
      <c r="J6626" s="72" t="s">
        <v>66</v>
      </c>
      <c r="K6626" s="72" t="s">
        <v>64</v>
      </c>
      <c r="L6626" s="73">
        <v>8</v>
      </c>
      <c r="M6626" s="73" t="s">
        <v>91</v>
      </c>
      <c r="N6626" s="68" t="str">
        <f>VLOOKUP(K6626,[1]人員授權表!D$3:G$249,4,0)</f>
        <v>有機</v>
      </c>
      <c r="O6626" s="70" t="str">
        <f>IF(J6626=[1]人員授權表!$C$85,"Casper李羿勳",IF(J6626=[1]人員授權表!$C$188,"Iring陳俊明",IF(J6626=[1]人員授權表!$C$189,"Brian陳泓霖",VLOOKUP(K6626,[1]人員授權表!D$2:E$249,2,FALSE))))</f>
        <v>Casper李羿勳</v>
      </c>
      <c r="P6626" s="67">
        <f t="shared" si="365"/>
        <v>44839</v>
      </c>
      <c r="Q6626" s="75" t="str">
        <f t="shared" si="364"/>
        <v>週三</v>
      </c>
      <c r="R6626" s="80">
        <v>44839</v>
      </c>
      <c r="AA6626" s="1"/>
    </row>
    <row r="6627" spans="2:28">
      <c r="B6627" s="66">
        <v>44818</v>
      </c>
      <c r="C6627" s="67">
        <v>44827</v>
      </c>
      <c r="D6627" s="68" t="s">
        <v>50</v>
      </c>
      <c r="E6627" s="70" t="s">
        <v>51</v>
      </c>
      <c r="F6627" s="4" t="s">
        <v>2678</v>
      </c>
      <c r="G6627" s="67">
        <v>44825</v>
      </c>
      <c r="H6627" s="101">
        <v>44841</v>
      </c>
      <c r="I6627" s="71">
        <f t="shared" si="363"/>
        <v>16</v>
      </c>
      <c r="J6627" s="72" t="s">
        <v>69</v>
      </c>
      <c r="K6627" s="72" t="s">
        <v>70</v>
      </c>
      <c r="L6627" s="73">
        <v>1</v>
      </c>
      <c r="M6627" s="73" t="s">
        <v>91</v>
      </c>
      <c r="N6627" s="68" t="str">
        <f>VLOOKUP(K6627,[1]人員授權表!D$3:G$249,4,0)</f>
        <v>有機</v>
      </c>
      <c r="O6627" s="70" t="str">
        <f>IF(J6627=[1]人員授權表!$C$85,"Casper李羿勳",IF(J6627=[1]人員授權表!$C$188,"Iring陳俊明",IF(J6627=[1]人員授權表!$C$189,"Brian陳泓霖",VLOOKUP(K6627,[1]人員授權表!D$2:E$249,2,FALSE))))</f>
        <v>Casper李羿勳</v>
      </c>
      <c r="P6627" s="67">
        <f t="shared" si="365"/>
        <v>44839</v>
      </c>
      <c r="Q6627" s="75" t="str">
        <f t="shared" si="364"/>
        <v>週三</v>
      </c>
      <c r="R6627" s="80">
        <v>44839</v>
      </c>
      <c r="AA6627" s="1"/>
    </row>
    <row r="6628" spans="2:28">
      <c r="B6628" s="66">
        <v>44818</v>
      </c>
      <c r="C6628" s="67">
        <v>44827</v>
      </c>
      <c r="D6628" s="68" t="s">
        <v>50</v>
      </c>
      <c r="E6628" s="70" t="s">
        <v>51</v>
      </c>
      <c r="F6628" s="4" t="s">
        <v>2678</v>
      </c>
      <c r="G6628" s="67">
        <v>44825</v>
      </c>
      <c r="H6628" s="101">
        <v>44841</v>
      </c>
      <c r="I6628" s="71">
        <f t="shared" si="363"/>
        <v>16</v>
      </c>
      <c r="J6628" s="72" t="s">
        <v>242</v>
      </c>
      <c r="K6628" s="72" t="s">
        <v>241</v>
      </c>
      <c r="L6628" s="73">
        <v>1</v>
      </c>
      <c r="M6628" s="73" t="s">
        <v>91</v>
      </c>
      <c r="N6628" s="68" t="str">
        <f>VLOOKUP(K6628,[1]人員授權表!D$3:G$249,4,0)</f>
        <v>有機</v>
      </c>
      <c r="O6628" s="70" t="str">
        <f>IF(J6628=[1]人員授權表!$C$85,"Casper李羿勳",IF(J6628=[1]人員授權表!$C$188,"Iring陳俊明",IF(J6628=[1]人員授權表!$C$189,"Brian陳泓霖",VLOOKUP(K6628,[1]人員授權表!D$2:E$249,2,FALSE))))</f>
        <v>Casper李羿勳</v>
      </c>
      <c r="P6628" s="67">
        <f t="shared" si="365"/>
        <v>44839</v>
      </c>
      <c r="Q6628" s="75" t="str">
        <f t="shared" si="364"/>
        <v>週三</v>
      </c>
      <c r="R6628" s="80">
        <v>44839</v>
      </c>
      <c r="AA6628" s="1"/>
    </row>
    <row r="6629" spans="2:28">
      <c r="B6629" s="66">
        <v>44818</v>
      </c>
      <c r="C6629" s="67">
        <v>44827</v>
      </c>
      <c r="D6629" s="68" t="s">
        <v>50</v>
      </c>
      <c r="E6629" s="70" t="s">
        <v>51</v>
      </c>
      <c r="F6629" s="4" t="s">
        <v>2678</v>
      </c>
      <c r="G6629" s="67">
        <v>44825</v>
      </c>
      <c r="H6629" s="101">
        <v>44841</v>
      </c>
      <c r="I6629" s="71">
        <f t="shared" si="363"/>
        <v>16</v>
      </c>
      <c r="J6629" s="72" t="s">
        <v>673</v>
      </c>
      <c r="K6629" s="72" t="s">
        <v>470</v>
      </c>
      <c r="L6629" s="73">
        <v>1</v>
      </c>
      <c r="M6629" s="73" t="s">
        <v>91</v>
      </c>
      <c r="N6629" s="68" t="str">
        <f>VLOOKUP(K6629,[1]人員授權表!D$3:G$249,4,0)</f>
        <v>無機</v>
      </c>
      <c r="O6629" s="70" t="str">
        <f>IF(J6629=[1]人員授權表!$C$85,"Casper李羿勳",IF(J6629=[1]人員授權表!$C$188,"Iring陳俊明",IF(J6629=[1]人員授權表!$C$189,"Brian陳泓霖",VLOOKUP(K6629,[1]人員授權表!D$2:E$249,2,FALSE))))</f>
        <v>Iring陳俊明</v>
      </c>
      <c r="P6629" s="67">
        <f t="shared" si="365"/>
        <v>44839</v>
      </c>
      <c r="Q6629" s="75" t="str">
        <f t="shared" si="364"/>
        <v>週三</v>
      </c>
      <c r="R6629" s="80">
        <v>44831</v>
      </c>
      <c r="AA6629" s="1"/>
    </row>
    <row r="6630" spans="2:28">
      <c r="B6630" s="66">
        <v>44818</v>
      </c>
      <c r="C6630" s="67">
        <v>44827</v>
      </c>
      <c r="D6630" s="68" t="s">
        <v>50</v>
      </c>
      <c r="E6630" s="70" t="s">
        <v>51</v>
      </c>
      <c r="F6630" s="4" t="s">
        <v>2678</v>
      </c>
      <c r="G6630" s="67">
        <v>44825</v>
      </c>
      <c r="H6630" s="101">
        <v>44841</v>
      </c>
      <c r="I6630" s="71">
        <f t="shared" si="363"/>
        <v>16</v>
      </c>
      <c r="J6630" s="72" t="s">
        <v>1625</v>
      </c>
      <c r="K6630" s="72" t="s">
        <v>470</v>
      </c>
      <c r="L6630" s="73">
        <v>1</v>
      </c>
      <c r="M6630" s="73" t="s">
        <v>91</v>
      </c>
      <c r="N6630" s="68" t="str">
        <f>VLOOKUP(K6630,[1]人員授權表!D$3:G$249,4,0)</f>
        <v>無機</v>
      </c>
      <c r="O6630" s="70" t="str">
        <f>IF(J6630=[1]人員授權表!$C$85,"Casper李羿勳",IF(J6630=[1]人員授權表!$C$188,"Iring陳俊明",IF(J6630=[1]人員授權表!$C$189,"Brian陳泓霖",VLOOKUP(K6630,[1]人員授權表!D$2:E$249,2,FALSE))))</f>
        <v>Iring陳俊明</v>
      </c>
      <c r="P6630" s="67">
        <f t="shared" si="365"/>
        <v>44839</v>
      </c>
      <c r="Q6630" s="75" t="str">
        <f t="shared" si="364"/>
        <v>週三</v>
      </c>
      <c r="R6630" s="80">
        <v>44831</v>
      </c>
      <c r="AA6630" s="1"/>
    </row>
    <row r="6631" spans="2:28">
      <c r="B6631" s="66">
        <v>44818</v>
      </c>
      <c r="C6631" s="67">
        <v>44827</v>
      </c>
      <c r="D6631" s="68" t="s">
        <v>50</v>
      </c>
      <c r="E6631" s="70" t="s">
        <v>51</v>
      </c>
      <c r="F6631" s="4" t="s">
        <v>2679</v>
      </c>
      <c r="G6631" s="67">
        <v>44825</v>
      </c>
      <c r="H6631" s="101">
        <v>44841</v>
      </c>
      <c r="I6631" s="71">
        <f t="shared" si="363"/>
        <v>16</v>
      </c>
      <c r="J6631" s="72" t="s">
        <v>60</v>
      </c>
      <c r="K6631" s="72" t="s">
        <v>61</v>
      </c>
      <c r="L6631" s="73">
        <v>3</v>
      </c>
      <c r="M6631" s="73" t="s">
        <v>91</v>
      </c>
      <c r="N6631" s="68" t="str">
        <f>VLOOKUP(K6631,[1]人員授權表!D$3:G$249,4,0)</f>
        <v>有機</v>
      </c>
      <c r="O6631" s="70" t="str">
        <f>IF(J6631=[1]人員授權表!$C$85,"Casper李羿勳",IF(J6631=[1]人員授權表!$C$188,"Iring陳俊明",IF(J6631=[1]人員授權表!$C$189,"Brian陳泓霖",VLOOKUP(K6631,[1]人員授權表!D$2:E$249,2,FALSE))))</f>
        <v>Marco陳鴻鈞</v>
      </c>
      <c r="P6631" s="67">
        <f t="shared" si="365"/>
        <v>44839</v>
      </c>
      <c r="Q6631" s="75" t="str">
        <f t="shared" si="364"/>
        <v>週三</v>
      </c>
      <c r="R6631" s="80">
        <v>44841</v>
      </c>
      <c r="S6631" s="85">
        <v>44840</v>
      </c>
      <c r="T6631" s="70">
        <v>1</v>
      </c>
      <c r="W6631" s="70">
        <v>1</v>
      </c>
      <c r="Y6631" s="78">
        <v>44841</v>
      </c>
      <c r="Z6631" s="79" t="s">
        <v>2677</v>
      </c>
      <c r="AA6631" s="1"/>
    </row>
    <row r="6632" spans="2:28">
      <c r="B6632" s="66">
        <v>44838</v>
      </c>
      <c r="D6632" s="68" t="s">
        <v>50</v>
      </c>
      <c r="E6632" s="70" t="s">
        <v>51</v>
      </c>
      <c r="F6632" s="4" t="s">
        <v>2680</v>
      </c>
      <c r="G6632" s="67">
        <v>44824</v>
      </c>
      <c r="H6632" s="67">
        <v>44841</v>
      </c>
      <c r="I6632" s="71">
        <f t="shared" si="363"/>
        <v>17</v>
      </c>
      <c r="J6632" s="72" t="s">
        <v>243</v>
      </c>
      <c r="K6632" s="72" t="s">
        <v>241</v>
      </c>
      <c r="L6632" s="73">
        <v>2</v>
      </c>
      <c r="M6632" s="73" t="s">
        <v>91</v>
      </c>
      <c r="N6632" s="68" t="str">
        <f>VLOOKUP(K6632,[1]人員授權表!D$3:G$249,4,0)</f>
        <v>有機</v>
      </c>
      <c r="O6632" s="70" t="str">
        <f>IF(J6632=[1]人員授權表!$C$85,"Casper李羿勳",IF(J6632=[1]人員授權表!$C$188,"Iring陳俊明",IF(J6632=[1]人員授權表!$C$189,"Brian陳泓霖",VLOOKUP(K6632,[1]人員授權表!D$2:E$249,2,FALSE))))</f>
        <v>Casper李羿勳</v>
      </c>
      <c r="P6632" s="67">
        <f t="shared" si="365"/>
        <v>44839</v>
      </c>
      <c r="Q6632" s="75" t="str">
        <f t="shared" si="364"/>
        <v>週三</v>
      </c>
      <c r="R6632" s="80">
        <v>44839</v>
      </c>
      <c r="AA6632" s="102">
        <v>16</v>
      </c>
      <c r="AB6632" s="123" t="s">
        <v>1647</v>
      </c>
    </row>
    <row r="6633" spans="2:28">
      <c r="B6633" s="66">
        <v>44838</v>
      </c>
      <c r="D6633" s="68" t="s">
        <v>50</v>
      </c>
      <c r="E6633" s="70" t="s">
        <v>51</v>
      </c>
      <c r="F6633" s="4" t="s">
        <v>2680</v>
      </c>
      <c r="G6633" s="67">
        <v>44824</v>
      </c>
      <c r="H6633" s="67">
        <v>44841</v>
      </c>
      <c r="I6633" s="71">
        <f t="shared" si="363"/>
        <v>17</v>
      </c>
      <c r="J6633" s="72" t="s">
        <v>240</v>
      </c>
      <c r="K6633" s="72" t="s">
        <v>241</v>
      </c>
      <c r="L6633" s="73">
        <v>2</v>
      </c>
      <c r="M6633" s="73" t="s">
        <v>91</v>
      </c>
      <c r="N6633" s="68" t="str">
        <f>VLOOKUP(K6633,[1]人員授權表!D$3:G$249,4,0)</f>
        <v>有機</v>
      </c>
      <c r="O6633" s="70" t="str">
        <f>IF(J6633=[1]人員授權表!$C$85,"Casper李羿勳",IF(J6633=[1]人員授權表!$C$188,"Iring陳俊明",IF(J6633=[1]人員授權表!$C$189,"Brian陳泓霖",VLOOKUP(K6633,[1]人員授權表!D$2:E$249,2,FALSE))))</f>
        <v>Casper李羿勳</v>
      </c>
      <c r="P6633" s="67">
        <f t="shared" si="365"/>
        <v>44839</v>
      </c>
      <c r="Q6633" s="75" t="str">
        <f t="shared" si="364"/>
        <v>週三</v>
      </c>
      <c r="R6633" s="80">
        <v>44839</v>
      </c>
      <c r="AA6633" s="102">
        <v>16</v>
      </c>
      <c r="AB6633" s="123" t="s">
        <v>1647</v>
      </c>
    </row>
    <row r="6634" spans="2:28">
      <c r="B6634" s="66">
        <v>44838</v>
      </c>
      <c r="D6634" s="68" t="s">
        <v>50</v>
      </c>
      <c r="E6634" s="70" t="s">
        <v>51</v>
      </c>
      <c r="F6634" s="4" t="s">
        <v>2680</v>
      </c>
      <c r="G6634" s="67">
        <v>44824</v>
      </c>
      <c r="H6634" s="67">
        <v>44841</v>
      </c>
      <c r="I6634" s="71">
        <f t="shared" si="363"/>
        <v>17</v>
      </c>
      <c r="J6634" s="72" t="s">
        <v>246</v>
      </c>
      <c r="K6634" s="72" t="s">
        <v>241</v>
      </c>
      <c r="L6634" s="73">
        <v>2</v>
      </c>
      <c r="M6634" s="73" t="s">
        <v>91</v>
      </c>
      <c r="N6634" s="68" t="str">
        <f>VLOOKUP(K6634,[1]人員授權表!D$3:G$249,4,0)</f>
        <v>有機</v>
      </c>
      <c r="O6634" s="70" t="str">
        <f>IF(J6634=[1]人員授權表!$C$85,"Casper李羿勳",IF(J6634=[1]人員授權表!$C$188,"Iring陳俊明",IF(J6634=[1]人員授權表!$C$189,"Brian陳泓霖",VLOOKUP(K6634,[1]人員授權表!D$2:E$249,2,FALSE))))</f>
        <v>Casper李羿勳</v>
      </c>
      <c r="P6634" s="67">
        <f t="shared" si="365"/>
        <v>44839</v>
      </c>
      <c r="Q6634" s="75" t="str">
        <f t="shared" si="364"/>
        <v>週三</v>
      </c>
      <c r="R6634" s="80">
        <v>44839</v>
      </c>
      <c r="AA6634" s="102">
        <v>16</v>
      </c>
      <c r="AB6634" s="123" t="s">
        <v>1647</v>
      </c>
    </row>
    <row r="6635" spans="2:28">
      <c r="B6635" s="66">
        <v>44838</v>
      </c>
      <c r="D6635" s="68" t="s">
        <v>50</v>
      </c>
      <c r="E6635" s="70" t="s">
        <v>51</v>
      </c>
      <c r="F6635" s="4" t="s">
        <v>2680</v>
      </c>
      <c r="G6635" s="67">
        <v>44824</v>
      </c>
      <c r="H6635" s="67">
        <v>44841</v>
      </c>
      <c r="I6635" s="71">
        <f t="shared" si="363"/>
        <v>17</v>
      </c>
      <c r="J6635" s="72" t="s">
        <v>616</v>
      </c>
      <c r="K6635" s="72" t="s">
        <v>617</v>
      </c>
      <c r="L6635" s="73">
        <v>2</v>
      </c>
      <c r="M6635" s="73" t="s">
        <v>91</v>
      </c>
      <c r="N6635" s="68" t="str">
        <f>VLOOKUP(K6635,[1]人員授權表!D$3:G$249,4,0)</f>
        <v>有機</v>
      </c>
      <c r="O6635" s="70" t="str">
        <f>IF(J6635=[1]人員授權表!$C$85,"Casper李羿勳",IF(J6635=[1]人員授權表!$C$188,"Iring陳俊明",IF(J6635=[1]人員授權表!$C$189,"Brian陳泓霖",VLOOKUP(K6635,[1]人員授權表!D$2:E$249,2,FALSE))))</f>
        <v>Casper李羿勳</v>
      </c>
      <c r="P6635" s="67">
        <f t="shared" si="365"/>
        <v>44839</v>
      </c>
      <c r="Q6635" s="75" t="str">
        <f t="shared" si="364"/>
        <v>週三</v>
      </c>
      <c r="R6635" s="80">
        <v>44839</v>
      </c>
      <c r="AA6635" s="102">
        <v>16</v>
      </c>
      <c r="AB6635" s="123" t="s">
        <v>1647</v>
      </c>
    </row>
    <row r="6636" spans="2:28">
      <c r="B6636" s="66">
        <v>44838</v>
      </c>
      <c r="D6636" s="68" t="s">
        <v>50</v>
      </c>
      <c r="E6636" s="70" t="s">
        <v>51</v>
      </c>
      <c r="F6636" s="4" t="s">
        <v>2680</v>
      </c>
      <c r="G6636" s="67">
        <v>44824</v>
      </c>
      <c r="H6636" s="67">
        <v>44841</v>
      </c>
      <c r="I6636" s="71">
        <f t="shared" si="363"/>
        <v>17</v>
      </c>
      <c r="J6636" s="72" t="s">
        <v>74</v>
      </c>
      <c r="K6636" s="72" t="s">
        <v>75</v>
      </c>
      <c r="L6636" s="73">
        <v>2</v>
      </c>
      <c r="M6636" s="73" t="s">
        <v>91</v>
      </c>
      <c r="N6636" s="68" t="str">
        <f>VLOOKUP(K6636,[1]人員授權表!D$3:G$249,4,0)</f>
        <v>有機</v>
      </c>
      <c r="O6636" s="70" t="str">
        <f>IF(J6636=[1]人員授權表!$C$85,"Casper李羿勳",IF(J6636=[1]人員授權表!$C$188,"Iring陳俊明",IF(J6636=[1]人員授權表!$C$189,"Brian陳泓霖",VLOOKUP(K6636,[1]人員授權表!D$2:E$249,2,FALSE))))</f>
        <v>Casper李羿勳</v>
      </c>
      <c r="P6636" s="67">
        <f t="shared" si="365"/>
        <v>44839</v>
      </c>
      <c r="Q6636" s="75" t="str">
        <f t="shared" si="364"/>
        <v>週三</v>
      </c>
      <c r="R6636" s="80">
        <v>44839</v>
      </c>
      <c r="AA6636" s="102">
        <v>16</v>
      </c>
      <c r="AB6636" s="123" t="s">
        <v>1647</v>
      </c>
    </row>
    <row r="6637" spans="2:28">
      <c r="B6637" s="66">
        <v>44838</v>
      </c>
      <c r="D6637" s="68" t="s">
        <v>50</v>
      </c>
      <c r="E6637" s="70" t="s">
        <v>51</v>
      </c>
      <c r="F6637" s="4" t="s">
        <v>2680</v>
      </c>
      <c r="G6637" s="67">
        <v>44824</v>
      </c>
      <c r="H6637" s="67">
        <v>44841</v>
      </c>
      <c r="I6637" s="71">
        <f t="shared" si="363"/>
        <v>17</v>
      </c>
      <c r="J6637" s="72" t="s">
        <v>69</v>
      </c>
      <c r="K6637" s="72" t="s">
        <v>70</v>
      </c>
      <c r="L6637" s="73">
        <v>2</v>
      </c>
      <c r="M6637" s="73" t="s">
        <v>91</v>
      </c>
      <c r="N6637" s="68" t="str">
        <f>VLOOKUP(K6637,[1]人員授權表!D$3:G$249,4,0)</f>
        <v>有機</v>
      </c>
      <c r="O6637" s="70" t="str">
        <f>IF(J6637=[1]人員授權表!$C$85,"Casper李羿勳",IF(J6637=[1]人員授權表!$C$188,"Iring陳俊明",IF(J6637=[1]人員授權表!$C$189,"Brian陳泓霖",VLOOKUP(K6637,[1]人員授權表!D$2:E$249,2,FALSE))))</f>
        <v>Casper李羿勳</v>
      </c>
      <c r="P6637" s="67">
        <f t="shared" si="365"/>
        <v>44839</v>
      </c>
      <c r="Q6637" s="75" t="str">
        <f t="shared" si="364"/>
        <v>週三</v>
      </c>
      <c r="R6637" s="80">
        <v>44838</v>
      </c>
      <c r="AA6637" s="102">
        <v>16</v>
      </c>
      <c r="AB6637" s="123" t="s">
        <v>1647</v>
      </c>
    </row>
    <row r="6638" spans="2:28">
      <c r="B6638" s="66">
        <v>44819</v>
      </c>
      <c r="D6638" s="68" t="s">
        <v>50</v>
      </c>
      <c r="E6638" s="70" t="s">
        <v>82</v>
      </c>
      <c r="F6638" s="70" t="s">
        <v>2681</v>
      </c>
      <c r="G6638" s="67">
        <v>44828</v>
      </c>
      <c r="H6638" s="67">
        <v>44841</v>
      </c>
      <c r="I6638" s="71">
        <f t="shared" si="363"/>
        <v>13</v>
      </c>
      <c r="J6638" s="72" t="s">
        <v>120</v>
      </c>
      <c r="K6638" s="72" t="s">
        <v>121</v>
      </c>
      <c r="L6638" s="73">
        <v>5</v>
      </c>
      <c r="M6638" s="73" t="s">
        <v>79</v>
      </c>
      <c r="N6638" s="68" t="str">
        <f>VLOOKUP(K6638,[1]人員授權表!D$3:G$249,4,0)</f>
        <v>無機</v>
      </c>
      <c r="O6638" s="70" t="str">
        <f>IF(J6638=[1]人員授權表!$C$85,"Casper李羿勳",IF(J6638=[1]人員授權表!$C$188,"Iring陳俊明",IF(J6638=[1]人員授權表!$C$189,"Brian陳泓霖",VLOOKUP(K6638,[1]人員授權表!D$2:E$249,2,FALSE))))</f>
        <v>Ken張智凱</v>
      </c>
      <c r="P6638" s="67">
        <f t="shared" si="365"/>
        <v>44839</v>
      </c>
      <c r="Q6638" s="75" t="str">
        <f t="shared" si="364"/>
        <v>週三</v>
      </c>
      <c r="R6638" s="80">
        <v>44831</v>
      </c>
      <c r="AA6638" s="1"/>
    </row>
    <row r="6639" spans="2:28">
      <c r="B6639" s="66">
        <v>44824</v>
      </c>
      <c r="C6639" s="67">
        <v>44826</v>
      </c>
      <c r="D6639" s="68" t="s">
        <v>50</v>
      </c>
      <c r="E6639" s="70" t="s">
        <v>11</v>
      </c>
      <c r="F6639" s="4" t="s">
        <v>2682</v>
      </c>
      <c r="G6639" s="67">
        <v>44825</v>
      </c>
      <c r="H6639" s="101">
        <v>44841</v>
      </c>
      <c r="I6639" s="71">
        <f t="shared" si="363"/>
        <v>16</v>
      </c>
      <c r="J6639" s="72" t="s">
        <v>102</v>
      </c>
      <c r="K6639" s="72" t="s">
        <v>103</v>
      </c>
      <c r="L6639" s="73">
        <v>1</v>
      </c>
      <c r="M6639" s="73" t="s">
        <v>324</v>
      </c>
      <c r="N6639" s="68" t="str">
        <f>VLOOKUP(K6639,[1]人員授權表!D$3:G$249,4,0)</f>
        <v>無機</v>
      </c>
      <c r="O6639" s="70" t="s">
        <v>99</v>
      </c>
      <c r="P6639" s="67">
        <f t="shared" si="365"/>
        <v>44839</v>
      </c>
      <c r="Q6639" s="75" t="str">
        <f t="shared" si="364"/>
        <v>週三</v>
      </c>
      <c r="R6639" s="80">
        <v>44834</v>
      </c>
      <c r="AA6639" s="1"/>
    </row>
    <row r="6640" spans="2:28">
      <c r="B6640" s="66">
        <v>44824</v>
      </c>
      <c r="C6640" s="67">
        <v>44826</v>
      </c>
      <c r="D6640" s="68" t="s">
        <v>50</v>
      </c>
      <c r="E6640" s="70" t="s">
        <v>82</v>
      </c>
      <c r="F6640" s="4" t="s">
        <v>2683</v>
      </c>
      <c r="G6640" s="67">
        <v>44825</v>
      </c>
      <c r="H6640" s="101">
        <v>44841</v>
      </c>
      <c r="I6640" s="71">
        <f t="shared" si="363"/>
        <v>16</v>
      </c>
      <c r="J6640" s="72" t="s">
        <v>102</v>
      </c>
      <c r="K6640" s="72" t="s">
        <v>103</v>
      </c>
      <c r="L6640" s="73">
        <v>1</v>
      </c>
      <c r="M6640" s="73" t="s">
        <v>324</v>
      </c>
      <c r="N6640" s="68" t="str">
        <f>VLOOKUP(K6640,[1]人員授權表!D$3:G$249,4,0)</f>
        <v>無機</v>
      </c>
      <c r="O6640" s="70" t="s">
        <v>99</v>
      </c>
      <c r="P6640" s="67">
        <f t="shared" si="365"/>
        <v>44839</v>
      </c>
      <c r="Q6640" s="75" t="str">
        <f t="shared" si="364"/>
        <v>週三</v>
      </c>
      <c r="R6640" s="80">
        <v>44834</v>
      </c>
      <c r="AA6640" s="1"/>
    </row>
    <row r="6641" spans="2:27">
      <c r="B6641" s="66">
        <v>44824</v>
      </c>
      <c r="C6641" s="67">
        <v>44826</v>
      </c>
      <c r="D6641" s="68" t="s">
        <v>50</v>
      </c>
      <c r="E6641" s="70" t="s">
        <v>11</v>
      </c>
      <c r="F6641" s="4" t="s">
        <v>2684</v>
      </c>
      <c r="G6641" s="67">
        <v>44825</v>
      </c>
      <c r="H6641" s="101">
        <v>44841</v>
      </c>
      <c r="I6641" s="71">
        <f t="shared" si="363"/>
        <v>16</v>
      </c>
      <c r="J6641" s="72" t="s">
        <v>934</v>
      </c>
      <c r="K6641" s="72" t="s">
        <v>935</v>
      </c>
      <c r="L6641" s="73">
        <v>1</v>
      </c>
      <c r="M6641" s="73" t="s">
        <v>324</v>
      </c>
      <c r="N6641" s="68" t="str">
        <f>VLOOKUP(K6641,[1]人員授權表!D$3:G$249,4,0)</f>
        <v>無機</v>
      </c>
      <c r="O6641" s="70" t="str">
        <f>IF(J6641=[1]人員授權表!$C$85,"Casper李羿勳",IF(J6641=[1]人員授權表!$C$188,"Iring陳俊明",IF(J6641=[1]人員授權表!$C$189,"Brian陳泓霖",VLOOKUP(K6641,[1]人員授權表!D$2:E$249,2,FALSE))))</f>
        <v>Ken張智凱</v>
      </c>
      <c r="P6641" s="67">
        <f t="shared" si="365"/>
        <v>44839</v>
      </c>
      <c r="Q6641" s="75" t="str">
        <f t="shared" si="364"/>
        <v>週三</v>
      </c>
      <c r="R6641" s="80">
        <v>44831</v>
      </c>
      <c r="AA6641" s="1"/>
    </row>
    <row r="6642" spans="2:27">
      <c r="B6642" s="66">
        <v>44824</v>
      </c>
      <c r="C6642" s="67">
        <v>44826</v>
      </c>
      <c r="D6642" s="68" t="s">
        <v>50</v>
      </c>
      <c r="E6642" s="70" t="s">
        <v>11</v>
      </c>
      <c r="F6642" s="4" t="s">
        <v>2685</v>
      </c>
      <c r="G6642" s="67">
        <v>44825</v>
      </c>
      <c r="H6642" s="101">
        <v>44841</v>
      </c>
      <c r="I6642" s="71">
        <f t="shared" si="363"/>
        <v>16</v>
      </c>
      <c r="J6642" s="72" t="s">
        <v>936</v>
      </c>
      <c r="K6642" s="72" t="s">
        <v>935</v>
      </c>
      <c r="L6642" s="73">
        <v>1</v>
      </c>
      <c r="M6642" s="73" t="s">
        <v>324</v>
      </c>
      <c r="N6642" s="68" t="str">
        <f>VLOOKUP(K6642,[1]人員授權表!D$3:G$249,4,0)</f>
        <v>無機</v>
      </c>
      <c r="O6642" s="70" t="str">
        <f>IF(J6642=[1]人員授權表!$C$85,"Casper李羿勳",IF(J6642=[1]人員授權表!$C$188,"Iring陳俊明",IF(J6642=[1]人員授權表!$C$189,"Brian陳泓霖",VLOOKUP(K6642,[1]人員授權表!D$2:E$249,2,FALSE))))</f>
        <v>Ken張智凱</v>
      </c>
      <c r="P6642" s="67">
        <f t="shared" si="365"/>
        <v>44839</v>
      </c>
      <c r="Q6642" s="75" t="str">
        <f t="shared" si="364"/>
        <v>週三</v>
      </c>
      <c r="R6642" s="80">
        <v>44831</v>
      </c>
      <c r="AA6642" s="1"/>
    </row>
    <row r="6643" spans="2:27">
      <c r="B6643" s="66">
        <v>44824</v>
      </c>
      <c r="C6643" s="67">
        <v>44826</v>
      </c>
      <c r="D6643" s="114" t="s">
        <v>1854</v>
      </c>
      <c r="E6643" s="89" t="s">
        <v>11</v>
      </c>
      <c r="F6643" s="115" t="s">
        <v>2686</v>
      </c>
      <c r="G6643" s="92">
        <v>44825</v>
      </c>
      <c r="H6643" s="105">
        <v>44841</v>
      </c>
      <c r="I6643" s="71">
        <f t="shared" si="363"/>
        <v>16</v>
      </c>
      <c r="J6643" s="106" t="s">
        <v>934</v>
      </c>
      <c r="K6643" s="106" t="s">
        <v>935</v>
      </c>
      <c r="L6643" s="100"/>
      <c r="M6643" s="73" t="s">
        <v>324</v>
      </c>
      <c r="N6643" s="107" t="str">
        <f>VLOOKUP(K6643,[1]人員授權表!D$3:G$249,4,0)</f>
        <v>無機</v>
      </c>
      <c r="O6643" s="90" t="str">
        <f>IF(J6643=[1]人員授權表!$C$85,"Casper李羿勳",IF(J6643=[1]人員授權表!$C$188,"Iring陳俊明",IF(J6643=[1]人員授權表!$C$189,"Brian陳泓霖",VLOOKUP(K6643,[1]人員授權表!D$2:E$249,2,FALSE))))</f>
        <v>Ken張智凱</v>
      </c>
      <c r="P6643" s="105">
        <f t="shared" si="365"/>
        <v>44839</v>
      </c>
      <c r="Q6643" s="75" t="str">
        <f t="shared" si="364"/>
        <v>週三</v>
      </c>
      <c r="R6643" s="116" t="s">
        <v>1854</v>
      </c>
      <c r="Z6643" s="79" t="s">
        <v>2687</v>
      </c>
      <c r="AA6643" s="1"/>
    </row>
    <row r="6644" spans="2:27">
      <c r="B6644" s="66">
        <v>44824</v>
      </c>
      <c r="C6644" s="67">
        <v>44826</v>
      </c>
      <c r="D6644" s="114" t="s">
        <v>1854</v>
      </c>
      <c r="E6644" s="89" t="s">
        <v>11</v>
      </c>
      <c r="F6644" s="115" t="s">
        <v>2686</v>
      </c>
      <c r="G6644" s="92">
        <v>44825</v>
      </c>
      <c r="H6644" s="105">
        <v>44841</v>
      </c>
      <c r="I6644" s="71">
        <f t="shared" si="363"/>
        <v>16</v>
      </c>
      <c r="J6644" s="106" t="s">
        <v>936</v>
      </c>
      <c r="K6644" s="106" t="s">
        <v>935</v>
      </c>
      <c r="L6644" s="100"/>
      <c r="M6644" s="73" t="s">
        <v>324</v>
      </c>
      <c r="N6644" s="107" t="str">
        <f>VLOOKUP(K6644,[1]人員授權表!D$3:G$249,4,0)</f>
        <v>無機</v>
      </c>
      <c r="O6644" s="90" t="str">
        <f>IF(J6644=[1]人員授權表!$C$85,"Casper李羿勳",IF(J6644=[1]人員授權表!$C$188,"Iring陳俊明",IF(J6644=[1]人員授權表!$C$189,"Brian陳泓霖",VLOOKUP(K6644,[1]人員授權表!D$2:E$249,2,FALSE))))</f>
        <v>Ken張智凱</v>
      </c>
      <c r="P6644" s="105">
        <f t="shared" si="365"/>
        <v>44839</v>
      </c>
      <c r="Q6644" s="75" t="str">
        <f t="shared" si="364"/>
        <v>週三</v>
      </c>
      <c r="R6644" s="116" t="s">
        <v>1854</v>
      </c>
      <c r="Z6644" s="79" t="s">
        <v>2687</v>
      </c>
      <c r="AA6644" s="1"/>
    </row>
    <row r="6645" spans="2:27">
      <c r="B6645" s="66">
        <v>44798</v>
      </c>
      <c r="D6645" s="68" t="s">
        <v>50</v>
      </c>
      <c r="E6645" s="70" t="s">
        <v>82</v>
      </c>
      <c r="F6645" s="70" t="s">
        <v>2688</v>
      </c>
      <c r="G6645" s="67">
        <v>44827</v>
      </c>
      <c r="H6645" s="67">
        <v>44841</v>
      </c>
      <c r="I6645" s="71">
        <f t="shared" si="363"/>
        <v>14</v>
      </c>
      <c r="J6645" s="72" t="s">
        <v>139</v>
      </c>
      <c r="K6645" s="72" t="s">
        <v>140</v>
      </c>
      <c r="L6645" s="73">
        <v>14</v>
      </c>
      <c r="M6645" s="73" t="s">
        <v>268</v>
      </c>
      <c r="N6645" s="68" t="str">
        <f>VLOOKUP(K6645,[1]人員授權表!D$3:G$249,4,0)</f>
        <v>無機</v>
      </c>
      <c r="O6645" s="70" t="str">
        <f>IF(J6645=[1]人員授權表!$C$85,"Casper李羿勳",IF(J6645=[1]人員授權表!$C$188,"Iring陳俊明",IF(J6645=[1]人員授權表!$C$189,"Brian陳泓霖",VLOOKUP(K6645,[1]人員授權表!D$2:E$249,2,FALSE))))</f>
        <v>Brian陳泓霖</v>
      </c>
      <c r="P6645" s="67">
        <f t="shared" si="365"/>
        <v>44839</v>
      </c>
      <c r="Q6645" s="75" t="str">
        <f t="shared" si="364"/>
        <v>週三</v>
      </c>
      <c r="R6645" s="80">
        <v>44832</v>
      </c>
      <c r="AA6645" s="1"/>
    </row>
    <row r="6646" spans="2:27">
      <c r="B6646" s="66">
        <v>44798</v>
      </c>
      <c r="D6646" s="68" t="s">
        <v>50</v>
      </c>
      <c r="E6646" s="70" t="s">
        <v>82</v>
      </c>
      <c r="F6646" s="70" t="s">
        <v>2688</v>
      </c>
      <c r="G6646" s="67">
        <v>44827</v>
      </c>
      <c r="H6646" s="67">
        <v>44841</v>
      </c>
      <c r="I6646" s="71">
        <f t="shared" si="363"/>
        <v>14</v>
      </c>
      <c r="J6646" s="72" t="s">
        <v>269</v>
      </c>
      <c r="K6646" s="72" t="s">
        <v>270</v>
      </c>
      <c r="L6646" s="73">
        <v>14</v>
      </c>
      <c r="M6646" s="73" t="s">
        <v>268</v>
      </c>
      <c r="N6646" s="68" t="str">
        <f>VLOOKUP(K6646,[1]人員授權表!D$3:G$249,4,0)</f>
        <v>無機</v>
      </c>
      <c r="O6646" s="70" t="str">
        <f>IF(J6646=[1]人員授權表!$C$85,"Casper李羿勳",IF(J6646=[1]人員授權表!$C$188,"Iring陳俊明",IF(J6646=[1]人員授權表!$C$189,"Brian陳泓霖",VLOOKUP(K6646,[1]人員授權表!D$2:E$249,2,FALSE))))</f>
        <v>George陳志昇&amp;Vicky游崴涵</v>
      </c>
      <c r="P6646" s="67">
        <f t="shared" si="365"/>
        <v>44839</v>
      </c>
      <c r="Q6646" s="75" t="str">
        <f t="shared" si="364"/>
        <v>週三</v>
      </c>
      <c r="R6646" s="80">
        <v>44837</v>
      </c>
      <c r="AA6646" s="1"/>
    </row>
    <row r="6647" spans="2:27">
      <c r="B6647" s="66">
        <v>44798</v>
      </c>
      <c r="D6647" s="68" t="s">
        <v>50</v>
      </c>
      <c r="E6647" s="70" t="s">
        <v>82</v>
      </c>
      <c r="F6647" s="70" t="s">
        <v>2688</v>
      </c>
      <c r="G6647" s="67">
        <v>44827</v>
      </c>
      <c r="H6647" s="67">
        <v>44841</v>
      </c>
      <c r="I6647" s="71">
        <f t="shared" si="363"/>
        <v>14</v>
      </c>
      <c r="J6647" s="72" t="s">
        <v>151</v>
      </c>
      <c r="K6647" s="72" t="s">
        <v>152</v>
      </c>
      <c r="L6647" s="73">
        <v>14</v>
      </c>
      <c r="M6647" s="73" t="s">
        <v>268</v>
      </c>
      <c r="N6647" s="68" t="str">
        <f>VLOOKUP(K6647,[1]人員授權表!D$3:G$249,4,0)</f>
        <v>無機</v>
      </c>
      <c r="O6647" s="70" t="str">
        <f>IF(J6647=[1]人員授權表!$C$85,"Casper李羿勳",IF(J6647=[1]人員授權表!$C$188,"Iring陳俊明",IF(J6647=[1]人員授權表!$C$189,"Brian陳泓霖",VLOOKUP(K6647,[1]人員授權表!D$2:E$249,2,FALSE))))</f>
        <v>Vicky游崴涵</v>
      </c>
      <c r="P6647" s="67">
        <f t="shared" si="365"/>
        <v>44839</v>
      </c>
      <c r="Q6647" s="75" t="str">
        <f t="shared" si="364"/>
        <v>週三</v>
      </c>
      <c r="R6647" s="80">
        <v>44833</v>
      </c>
      <c r="AA6647" s="1"/>
    </row>
    <row r="6648" spans="2:27">
      <c r="B6648" s="66">
        <v>44798</v>
      </c>
      <c r="D6648" s="68" t="s">
        <v>50</v>
      </c>
      <c r="E6648" s="70" t="s">
        <v>82</v>
      </c>
      <c r="F6648" s="70" t="s">
        <v>2688</v>
      </c>
      <c r="G6648" s="67">
        <v>44827</v>
      </c>
      <c r="H6648" s="67">
        <v>44841</v>
      </c>
      <c r="I6648" s="71">
        <f t="shared" si="363"/>
        <v>14</v>
      </c>
      <c r="J6648" s="72" t="s">
        <v>141</v>
      </c>
      <c r="K6648" s="72" t="s">
        <v>142</v>
      </c>
      <c r="L6648" s="73">
        <v>14</v>
      </c>
      <c r="M6648" s="73" t="s">
        <v>268</v>
      </c>
      <c r="N6648" s="68" t="str">
        <f>VLOOKUP(K6648,[1]人員授權表!D$3:G$249,4,0)</f>
        <v>無機</v>
      </c>
      <c r="O6648" s="70" t="str">
        <f>IF(J6648=[1]人員授權表!$C$85,"Casper李羿勳",IF(J6648=[1]人員授權表!$C$188,"Iring陳俊明",IF(J6648=[1]人員授權表!$C$189,"Brian陳泓霖",VLOOKUP(K6648,[1]人員授權表!D$2:E$249,2,FALSE))))</f>
        <v>Dennis陳汶宏</v>
      </c>
      <c r="P6648" s="67">
        <f t="shared" si="365"/>
        <v>44839</v>
      </c>
      <c r="Q6648" s="75" t="str">
        <f t="shared" si="364"/>
        <v>週三</v>
      </c>
      <c r="R6648" s="80">
        <v>44834</v>
      </c>
      <c r="AA6648" s="1"/>
    </row>
    <row r="6649" spans="2:27">
      <c r="B6649" s="66">
        <v>44798</v>
      </c>
      <c r="D6649" s="68" t="s">
        <v>50</v>
      </c>
      <c r="E6649" s="70" t="s">
        <v>82</v>
      </c>
      <c r="F6649" s="70" t="s">
        <v>2688</v>
      </c>
      <c r="G6649" s="67">
        <v>44827</v>
      </c>
      <c r="H6649" s="67">
        <v>44841</v>
      </c>
      <c r="I6649" s="71">
        <f t="shared" si="363"/>
        <v>14</v>
      </c>
      <c r="J6649" s="72" t="s">
        <v>137</v>
      </c>
      <c r="K6649" s="72" t="s">
        <v>138</v>
      </c>
      <c r="L6649" s="73">
        <v>14</v>
      </c>
      <c r="M6649" s="73" t="s">
        <v>268</v>
      </c>
      <c r="N6649" s="68" t="str">
        <f>VLOOKUP(K6649,[1]人員授權表!D$3:G$249,4,0)</f>
        <v>無機</v>
      </c>
      <c r="O6649" s="70" t="str">
        <f>IF(J6649=[1]人員授權表!$C$85,"Casper李羿勳",IF(J6649=[1]人員授權表!$C$188,"Iring陳俊明",IF(J6649=[1]人員授權表!$C$189,"Brian陳泓霖",VLOOKUP(K6649,[1]人員授權表!D$2:E$249,2,FALSE))))</f>
        <v>Jack劉念忻</v>
      </c>
      <c r="P6649" s="67">
        <f t="shared" si="365"/>
        <v>44839</v>
      </c>
      <c r="Q6649" s="75" t="str">
        <f t="shared" si="364"/>
        <v>週三</v>
      </c>
      <c r="R6649" s="80">
        <v>44838</v>
      </c>
      <c r="AA6649" s="1"/>
    </row>
    <row r="6650" spans="2:27">
      <c r="B6650" s="66">
        <v>44798</v>
      </c>
      <c r="D6650" s="68" t="s">
        <v>50</v>
      </c>
      <c r="E6650" s="70" t="s">
        <v>82</v>
      </c>
      <c r="F6650" s="70" t="s">
        <v>2688</v>
      </c>
      <c r="G6650" s="67">
        <v>44827</v>
      </c>
      <c r="H6650" s="67">
        <v>44841</v>
      </c>
      <c r="I6650" s="71">
        <f t="shared" si="363"/>
        <v>14</v>
      </c>
      <c r="J6650" s="72" t="s">
        <v>148</v>
      </c>
      <c r="K6650" s="72" t="s">
        <v>149</v>
      </c>
      <c r="L6650" s="73">
        <v>14</v>
      </c>
      <c r="M6650" s="73" t="s">
        <v>268</v>
      </c>
      <c r="N6650" s="68" t="str">
        <f>VLOOKUP(K6650,[1]人員授權表!D$3:G$249,4,0)</f>
        <v>無機</v>
      </c>
      <c r="O6650" s="70" t="str">
        <f>IF(J6650=[1]人員授權表!$C$85,"Casper李羿勳",IF(J6650=[1]人員授權表!$C$188,"Iring陳俊明",IF(J6650=[1]人員授權表!$C$189,"Brian陳泓霖",VLOOKUP(K6650,[1]人員授權表!D$2:E$249,2,FALSE))))</f>
        <v>Vicky游崴涵</v>
      </c>
      <c r="P6650" s="67">
        <f t="shared" si="365"/>
        <v>44839</v>
      </c>
      <c r="Q6650" s="75" t="str">
        <f t="shared" si="364"/>
        <v>週三</v>
      </c>
      <c r="R6650" s="80">
        <v>44834</v>
      </c>
      <c r="AA6650" s="1"/>
    </row>
    <row r="6651" spans="2:27">
      <c r="B6651" s="66">
        <v>44818</v>
      </c>
      <c r="D6651" s="68" t="s">
        <v>713</v>
      </c>
      <c r="E6651" s="89" t="s">
        <v>82</v>
      </c>
      <c r="F6651" s="90" t="s">
        <v>2689</v>
      </c>
      <c r="G6651" s="92">
        <v>44827</v>
      </c>
      <c r="H6651" s="92">
        <v>44841</v>
      </c>
      <c r="I6651" s="71">
        <f t="shared" si="363"/>
        <v>14</v>
      </c>
      <c r="J6651" s="93" t="s">
        <v>148</v>
      </c>
      <c r="K6651" s="93" t="s">
        <v>149</v>
      </c>
      <c r="L6651" s="100"/>
      <c r="M6651" s="73" t="s">
        <v>108</v>
      </c>
      <c r="N6651" s="94" t="str">
        <f>VLOOKUP(K6651,[1]人員授權表!D$3:G$249,4,0)</f>
        <v>無機</v>
      </c>
      <c r="O6651" s="89" t="str">
        <f>IF(J6651=[1]人員授權表!$C$85,"Casper李羿勳",IF(J6651=[1]人員授權表!$C$188,"Iring陳俊明",IF(J6651=[1]人員授權表!$C$189,"Brian陳泓霖",VLOOKUP(K6651,[1]人員授權表!D$2:E$249,2,FALSE))))</f>
        <v>Vicky游崴涵</v>
      </c>
      <c r="P6651" s="92">
        <f t="shared" si="365"/>
        <v>44839</v>
      </c>
      <c r="Q6651" s="75" t="str">
        <f t="shared" si="364"/>
        <v>週三</v>
      </c>
      <c r="R6651" s="80" t="s">
        <v>713</v>
      </c>
      <c r="Z6651" s="79" t="s">
        <v>2690</v>
      </c>
      <c r="AA6651" s="1"/>
    </row>
    <row r="6652" spans="2:27">
      <c r="B6652" s="66">
        <v>44818</v>
      </c>
      <c r="D6652" s="68" t="s">
        <v>713</v>
      </c>
      <c r="E6652" s="89" t="s">
        <v>82</v>
      </c>
      <c r="F6652" s="90" t="s">
        <v>2689</v>
      </c>
      <c r="G6652" s="92">
        <v>44827</v>
      </c>
      <c r="H6652" s="92">
        <v>44841</v>
      </c>
      <c r="I6652" s="71">
        <f t="shared" si="363"/>
        <v>14</v>
      </c>
      <c r="J6652" s="93" t="s">
        <v>139</v>
      </c>
      <c r="K6652" s="93" t="s">
        <v>140</v>
      </c>
      <c r="L6652" s="100"/>
      <c r="M6652" s="73" t="s">
        <v>108</v>
      </c>
      <c r="N6652" s="94" t="str">
        <f>VLOOKUP(K6652,[1]人員授權表!D$3:G$249,4,0)</f>
        <v>無機</v>
      </c>
      <c r="O6652" s="89" t="str">
        <f>IF(J6652=[1]人員授權表!$C$85,"Casper李羿勳",IF(J6652=[1]人員授權表!$C$188,"Iring陳俊明",IF(J6652=[1]人員授權表!$C$189,"Brian陳泓霖",VLOOKUP(K6652,[1]人員授權表!D$2:E$249,2,FALSE))))</f>
        <v>Brian陳泓霖</v>
      </c>
      <c r="P6652" s="92">
        <f t="shared" si="365"/>
        <v>44839</v>
      </c>
      <c r="Q6652" s="75" t="str">
        <f t="shared" si="364"/>
        <v>週三</v>
      </c>
      <c r="R6652" s="80" t="s">
        <v>713</v>
      </c>
      <c r="Z6652" s="79" t="s">
        <v>2690</v>
      </c>
      <c r="AA6652" s="1"/>
    </row>
    <row r="6653" spans="2:27">
      <c r="B6653" s="66">
        <v>44818</v>
      </c>
      <c r="D6653" s="68" t="s">
        <v>713</v>
      </c>
      <c r="E6653" s="89" t="s">
        <v>82</v>
      </c>
      <c r="F6653" s="90" t="s">
        <v>2689</v>
      </c>
      <c r="G6653" s="92">
        <v>44827</v>
      </c>
      <c r="H6653" s="92">
        <v>44841</v>
      </c>
      <c r="I6653" s="71">
        <f t="shared" si="363"/>
        <v>14</v>
      </c>
      <c r="J6653" s="93" t="s">
        <v>141</v>
      </c>
      <c r="K6653" s="93" t="s">
        <v>142</v>
      </c>
      <c r="L6653" s="100"/>
      <c r="M6653" s="73" t="s">
        <v>108</v>
      </c>
      <c r="N6653" s="94" t="str">
        <f>VLOOKUP(K6653,[1]人員授權表!D$3:G$249,4,0)</f>
        <v>無機</v>
      </c>
      <c r="O6653" s="89" t="str">
        <f>IF(J6653=[1]人員授權表!$C$85,"Casper李羿勳",IF(J6653=[1]人員授權表!$C$188,"Iring陳俊明",IF(J6653=[1]人員授權表!$C$189,"Brian陳泓霖",VLOOKUP(K6653,[1]人員授權表!D$2:E$249,2,FALSE))))</f>
        <v>Dennis陳汶宏</v>
      </c>
      <c r="P6653" s="92">
        <f t="shared" si="365"/>
        <v>44839</v>
      </c>
      <c r="Q6653" s="75" t="str">
        <f t="shared" si="364"/>
        <v>週三</v>
      </c>
      <c r="R6653" s="80" t="s">
        <v>713</v>
      </c>
      <c r="Z6653" s="79" t="s">
        <v>2690</v>
      </c>
      <c r="AA6653" s="1"/>
    </row>
    <row r="6654" spans="2:27">
      <c r="B6654" s="66">
        <v>44818</v>
      </c>
      <c r="D6654" s="68" t="s">
        <v>713</v>
      </c>
      <c r="E6654" s="89" t="s">
        <v>82</v>
      </c>
      <c r="F6654" s="90" t="s">
        <v>2689</v>
      </c>
      <c r="G6654" s="92">
        <v>44827</v>
      </c>
      <c r="H6654" s="92">
        <v>44841</v>
      </c>
      <c r="I6654" s="71">
        <f t="shared" si="363"/>
        <v>14</v>
      </c>
      <c r="J6654" s="93" t="s">
        <v>153</v>
      </c>
      <c r="K6654" s="93" t="s">
        <v>154</v>
      </c>
      <c r="L6654" s="100"/>
      <c r="M6654" s="73" t="s">
        <v>108</v>
      </c>
      <c r="N6654" s="94" t="str">
        <f>VLOOKUP(K6654,[1]人員授權表!D$3:G$249,4,0)</f>
        <v>無機</v>
      </c>
      <c r="O6654" s="89" t="str">
        <f>IF(J6654=[1]人員授權表!$C$85,"Casper李羿勳",IF(J6654=[1]人員授權表!$C$188,"Iring陳俊明",IF(J6654=[1]人員授權表!$C$189,"Brian陳泓霖",VLOOKUP(K6654,[1]人員授權表!D$2:E$249,2,FALSE))))</f>
        <v>Ken張智凱</v>
      </c>
      <c r="P6654" s="92">
        <f t="shared" si="365"/>
        <v>44839</v>
      </c>
      <c r="Q6654" s="75" t="str">
        <f t="shared" si="364"/>
        <v>週三</v>
      </c>
      <c r="R6654" s="80" t="s">
        <v>713</v>
      </c>
      <c r="Z6654" s="79" t="s">
        <v>2690</v>
      </c>
      <c r="AA6654" s="1"/>
    </row>
    <row r="6655" spans="2:27">
      <c r="B6655" s="66">
        <v>44818</v>
      </c>
      <c r="D6655" s="68" t="s">
        <v>713</v>
      </c>
      <c r="E6655" s="89" t="s">
        <v>82</v>
      </c>
      <c r="F6655" s="90" t="s">
        <v>2689</v>
      </c>
      <c r="G6655" s="92">
        <v>44827</v>
      </c>
      <c r="H6655" s="92">
        <v>44841</v>
      </c>
      <c r="I6655" s="71">
        <f t="shared" si="363"/>
        <v>14</v>
      </c>
      <c r="J6655" s="93" t="s">
        <v>303</v>
      </c>
      <c r="K6655" s="93" t="s">
        <v>210</v>
      </c>
      <c r="L6655" s="100"/>
      <c r="M6655" s="73" t="s">
        <v>108</v>
      </c>
      <c r="N6655" s="94" t="str">
        <f>VLOOKUP(K6655,[1]人員授權表!D$3:G$249,4,0)</f>
        <v>無機</v>
      </c>
      <c r="O6655" s="89" t="str">
        <f>IF(J6655=[1]人員授權表!$C$85,"Casper李羿勳",IF(J6655=[1]人員授權表!$C$188,"Iring陳俊明",IF(J6655=[1]人員授權表!$C$189,"Brian陳泓霖",VLOOKUP(K6655,[1]人員授權表!D$2:E$249,2,FALSE))))</f>
        <v>Vicky游崴涵</v>
      </c>
      <c r="P6655" s="92">
        <f t="shared" si="365"/>
        <v>44839</v>
      </c>
      <c r="Q6655" s="75" t="str">
        <f t="shared" si="364"/>
        <v>週三</v>
      </c>
      <c r="R6655" s="80" t="s">
        <v>713</v>
      </c>
      <c r="Z6655" s="79" t="s">
        <v>2690</v>
      </c>
      <c r="AA6655" s="1"/>
    </row>
    <row r="6656" spans="2:27">
      <c r="B6656" s="66">
        <v>44818</v>
      </c>
      <c r="D6656" s="68" t="s">
        <v>713</v>
      </c>
      <c r="E6656" s="89" t="s">
        <v>82</v>
      </c>
      <c r="F6656" s="90" t="s">
        <v>2689</v>
      </c>
      <c r="G6656" s="92">
        <v>44827</v>
      </c>
      <c r="H6656" s="92">
        <v>44841</v>
      </c>
      <c r="I6656" s="71">
        <f t="shared" si="363"/>
        <v>14</v>
      </c>
      <c r="J6656" s="93" t="s">
        <v>178</v>
      </c>
      <c r="K6656" s="93" t="s">
        <v>179</v>
      </c>
      <c r="L6656" s="100"/>
      <c r="M6656" s="73" t="s">
        <v>108</v>
      </c>
      <c r="N6656" s="94" t="str">
        <f>VLOOKUP(K6656,[1]人員授權表!D$3:G$249,4,0)</f>
        <v>無機</v>
      </c>
      <c r="O6656" s="89" t="str">
        <f>IF(J6656=[1]人員授權表!$C$85,"Casper李羿勳",IF(J6656=[1]人員授權表!$C$188,"Iring陳俊明",IF(J6656=[1]人員授權表!$C$189,"Brian陳泓霖",VLOOKUP(K6656,[1]人員授權表!D$2:E$249,2,FALSE))))</f>
        <v>Dennis陳汶宏</v>
      </c>
      <c r="P6656" s="92">
        <f t="shared" si="365"/>
        <v>44839</v>
      </c>
      <c r="Q6656" s="75" t="str">
        <f t="shared" si="364"/>
        <v>週三</v>
      </c>
      <c r="R6656" s="80" t="s">
        <v>713</v>
      </c>
      <c r="Z6656" s="79" t="s">
        <v>2690</v>
      </c>
      <c r="AA6656" s="1"/>
    </row>
    <row r="6657" spans="2:28">
      <c r="B6657" s="66">
        <v>44818</v>
      </c>
      <c r="D6657" s="68" t="s">
        <v>713</v>
      </c>
      <c r="E6657" s="89" t="s">
        <v>82</v>
      </c>
      <c r="F6657" s="90" t="s">
        <v>2689</v>
      </c>
      <c r="G6657" s="92">
        <v>44827</v>
      </c>
      <c r="H6657" s="92">
        <v>44841</v>
      </c>
      <c r="I6657" s="71">
        <f t="shared" si="363"/>
        <v>14</v>
      </c>
      <c r="J6657" s="93" t="s">
        <v>269</v>
      </c>
      <c r="K6657" s="93" t="s">
        <v>270</v>
      </c>
      <c r="L6657" s="100"/>
      <c r="M6657" s="73" t="s">
        <v>108</v>
      </c>
      <c r="N6657" s="94" t="str">
        <f>VLOOKUP(K6657,[1]人員授權表!D$3:G$249,4,0)</f>
        <v>無機</v>
      </c>
      <c r="O6657" s="89" t="str">
        <f>IF(J6657=[1]人員授權表!$C$85,"Casper李羿勳",IF(J6657=[1]人員授權表!$C$188,"Iring陳俊明",IF(J6657=[1]人員授權表!$C$189,"Brian陳泓霖",VLOOKUP(K6657,[1]人員授權表!D$2:E$249,2,FALSE))))</f>
        <v>George陳志昇&amp;Vicky游崴涵</v>
      </c>
      <c r="P6657" s="92">
        <f t="shared" si="365"/>
        <v>44839</v>
      </c>
      <c r="Q6657" s="75" t="str">
        <f t="shared" si="364"/>
        <v>週三</v>
      </c>
      <c r="R6657" s="80" t="s">
        <v>713</v>
      </c>
      <c r="Z6657" s="79" t="s">
        <v>2690</v>
      </c>
      <c r="AA6657" s="1"/>
    </row>
    <row r="6658" spans="2:28">
      <c r="B6658" s="66">
        <v>44818</v>
      </c>
      <c r="D6658" s="68" t="s">
        <v>713</v>
      </c>
      <c r="E6658" s="89" t="s">
        <v>82</v>
      </c>
      <c r="F6658" s="90" t="s">
        <v>2689</v>
      </c>
      <c r="G6658" s="92">
        <v>44827</v>
      </c>
      <c r="H6658" s="92">
        <v>44841</v>
      </c>
      <c r="I6658" s="71">
        <f t="shared" si="363"/>
        <v>14</v>
      </c>
      <c r="J6658" s="93" t="s">
        <v>181</v>
      </c>
      <c r="K6658" s="93" t="s">
        <v>182</v>
      </c>
      <c r="L6658" s="100"/>
      <c r="M6658" s="73" t="s">
        <v>108</v>
      </c>
      <c r="N6658" s="94" t="str">
        <f>VLOOKUP(K6658,[1]人員授權表!D$3:G$249,4,0)</f>
        <v>有機</v>
      </c>
      <c r="O6658" s="89" t="str">
        <f>IF(J6658=[1]人員授權表!$C$85,"Casper李羿勳",IF(J6658=[1]人員授權表!$C$188,"Iring陳俊明",IF(J6658=[1]人員授權表!$C$189,"Brian陳泓霖",VLOOKUP(K6658,[1]人員授權表!D$2:E$249,2,FALSE))))</f>
        <v>Sara王淑玲</v>
      </c>
      <c r="P6658" s="92">
        <f t="shared" si="365"/>
        <v>44839</v>
      </c>
      <c r="Q6658" s="75" t="str">
        <f t="shared" si="364"/>
        <v>週三</v>
      </c>
      <c r="R6658" s="80" t="s">
        <v>713</v>
      </c>
      <c r="Z6658" s="79" t="s">
        <v>2690</v>
      </c>
      <c r="AA6658" s="1"/>
    </row>
    <row r="6659" spans="2:28">
      <c r="B6659" s="66">
        <v>44818</v>
      </c>
      <c r="C6659" s="67">
        <v>44819</v>
      </c>
      <c r="D6659" s="68" t="s">
        <v>713</v>
      </c>
      <c r="E6659" s="89" t="s">
        <v>82</v>
      </c>
      <c r="F6659" s="90" t="s">
        <v>2689</v>
      </c>
      <c r="G6659" s="92">
        <v>44827</v>
      </c>
      <c r="H6659" s="92">
        <v>44841</v>
      </c>
      <c r="I6659" s="71">
        <f t="shared" si="363"/>
        <v>14</v>
      </c>
      <c r="J6659" s="106" t="s">
        <v>2691</v>
      </c>
      <c r="K6659" s="93" t="s">
        <v>185</v>
      </c>
      <c r="L6659" s="100"/>
      <c r="M6659" s="73" t="s">
        <v>108</v>
      </c>
      <c r="N6659" s="94" t="str">
        <f>VLOOKUP(K6659,[1]人員授權表!D$3:G$249,4,0)</f>
        <v>有機</v>
      </c>
      <c r="O6659" s="89" t="str">
        <f>IF(J6659=[1]人員授權表!$C$85,"Casper李羿勳",IF(J6659=[1]人員授權表!$C$188,"Iring陳俊明",IF(J6659=[1]人員授權表!$C$189,"Brian陳泓霖",VLOOKUP(K6659,[1]人員授權表!D$2:E$249,2,FALSE))))</f>
        <v>Una林庭瑄</v>
      </c>
      <c r="P6659" s="92">
        <f t="shared" si="365"/>
        <v>44839</v>
      </c>
      <c r="Q6659" s="75" t="str">
        <f t="shared" si="364"/>
        <v>週三</v>
      </c>
      <c r="R6659" s="80" t="s">
        <v>713</v>
      </c>
      <c r="Z6659" s="79" t="s">
        <v>2690</v>
      </c>
      <c r="AA6659" s="1"/>
    </row>
    <row r="6660" spans="2:28">
      <c r="B6660" s="84">
        <v>44830</v>
      </c>
      <c r="C6660" s="124"/>
      <c r="D6660" s="68" t="s">
        <v>50</v>
      </c>
      <c r="E6660" s="70" t="s">
        <v>51</v>
      </c>
      <c r="F6660" s="70" t="s">
        <v>953</v>
      </c>
      <c r="G6660" s="67">
        <v>44841</v>
      </c>
      <c r="H6660" s="67">
        <v>44841</v>
      </c>
      <c r="I6660" s="71">
        <f t="shared" si="363"/>
        <v>0</v>
      </c>
      <c r="J6660" s="72" t="s">
        <v>954</v>
      </c>
      <c r="K6660" s="72" t="s">
        <v>1501</v>
      </c>
      <c r="L6660" s="73" t="s">
        <v>2068</v>
      </c>
      <c r="M6660" s="125" t="s">
        <v>508</v>
      </c>
      <c r="N6660" s="68" t="s">
        <v>245</v>
      </c>
      <c r="O6660" s="70" t="s">
        <v>1113</v>
      </c>
      <c r="P6660" s="67">
        <v>44841</v>
      </c>
      <c r="Q6660" s="75" t="str">
        <f t="shared" si="364"/>
        <v>週五</v>
      </c>
      <c r="R6660" s="80">
        <v>44846</v>
      </c>
      <c r="U6660" s="70">
        <v>1</v>
      </c>
      <c r="Y6660" s="78">
        <v>44853</v>
      </c>
      <c r="Z6660" s="79" t="s">
        <v>2692</v>
      </c>
      <c r="AA6660" s="1"/>
    </row>
    <row r="6661" spans="2:28">
      <c r="B6661" s="84">
        <v>44830</v>
      </c>
      <c r="C6661" s="124"/>
      <c r="D6661" s="68" t="s">
        <v>50</v>
      </c>
      <c r="E6661" s="70" t="s">
        <v>51</v>
      </c>
      <c r="F6661" s="70" t="s">
        <v>957</v>
      </c>
      <c r="G6661" s="67">
        <v>44841</v>
      </c>
      <c r="H6661" s="67">
        <v>44841</v>
      </c>
      <c r="I6661" s="71">
        <f t="shared" si="363"/>
        <v>0</v>
      </c>
      <c r="J6661" s="72" t="s">
        <v>224</v>
      </c>
      <c r="K6661" s="72" t="s">
        <v>1501</v>
      </c>
      <c r="L6661" s="73" t="s">
        <v>2068</v>
      </c>
      <c r="M6661" s="125" t="s">
        <v>508</v>
      </c>
      <c r="N6661" s="68" t="s">
        <v>245</v>
      </c>
      <c r="O6661" s="70" t="s">
        <v>1113</v>
      </c>
      <c r="P6661" s="67">
        <v>44841</v>
      </c>
      <c r="Q6661" s="75" t="str">
        <f t="shared" si="364"/>
        <v>週五</v>
      </c>
      <c r="R6661" s="80">
        <v>44846</v>
      </c>
      <c r="U6661" s="70">
        <v>1</v>
      </c>
      <c r="Y6661" s="78">
        <v>44853</v>
      </c>
      <c r="Z6661" s="79" t="s">
        <v>2692</v>
      </c>
      <c r="AA6661" s="1"/>
    </row>
    <row r="6662" spans="2:28">
      <c r="B6662" s="66">
        <v>44818</v>
      </c>
      <c r="C6662" s="67">
        <v>44826</v>
      </c>
      <c r="D6662" s="68" t="s">
        <v>50</v>
      </c>
      <c r="E6662" s="70" t="s">
        <v>82</v>
      </c>
      <c r="F6662" s="70" t="s">
        <v>2693</v>
      </c>
      <c r="G6662" s="67">
        <v>44830</v>
      </c>
      <c r="H6662" s="67">
        <v>44845</v>
      </c>
      <c r="I6662" s="71">
        <f t="shared" si="363"/>
        <v>15</v>
      </c>
      <c r="J6662" s="72" t="s">
        <v>84</v>
      </c>
      <c r="K6662" s="72" t="s">
        <v>85</v>
      </c>
      <c r="L6662" s="110">
        <v>24</v>
      </c>
      <c r="M6662" s="73" t="s">
        <v>86</v>
      </c>
      <c r="N6662" s="68" t="str">
        <f>VLOOKUP(K6662,[1]人員授權表!D$3:G$249,4,0)</f>
        <v>有機</v>
      </c>
      <c r="O6662" s="70" t="str">
        <f>IF(J6662=[1]人員授權表!$C$85,"Casper李羿勳",IF(J6662=[1]人員授權表!$C$188,"Iring陳俊明",IF(J6662=[1]人員授權表!$C$189,"Brian陳泓霖",VLOOKUP(K6662,[1]人員授權表!D$2:E$249,2,FALSE))))</f>
        <v>Lucy黃詩婷</v>
      </c>
      <c r="P6662" s="67">
        <f>H6662-2</f>
        <v>44843</v>
      </c>
      <c r="Q6662" s="75" t="str">
        <f t="shared" si="364"/>
        <v>週日</v>
      </c>
      <c r="R6662" s="80">
        <v>44840</v>
      </c>
      <c r="AA6662" s="1"/>
    </row>
    <row r="6663" spans="2:28">
      <c r="B6663" s="66">
        <v>44818</v>
      </c>
      <c r="D6663" s="68" t="s">
        <v>50</v>
      </c>
      <c r="E6663" s="70" t="s">
        <v>82</v>
      </c>
      <c r="F6663" s="70" t="s">
        <v>2694</v>
      </c>
      <c r="G6663" s="67">
        <v>44832</v>
      </c>
      <c r="H6663" s="67">
        <v>44845</v>
      </c>
      <c r="I6663" s="71">
        <f t="shared" ref="I6663:I6726" si="366">_xlfn.DAYS(H6663,G6663)</f>
        <v>13</v>
      </c>
      <c r="J6663" s="72" t="s">
        <v>84</v>
      </c>
      <c r="K6663" s="72" t="s">
        <v>85</v>
      </c>
      <c r="L6663" s="73">
        <v>44</v>
      </c>
      <c r="M6663" s="73" t="s">
        <v>86</v>
      </c>
      <c r="N6663" s="68" t="str">
        <f>VLOOKUP(K6663,[1]人員授權表!D$3:G$249,4,0)</f>
        <v>有機</v>
      </c>
      <c r="O6663" s="70" t="str">
        <f>IF(J6663=[1]人員授權表!$C$85,"Casper李羿勳",IF(J6663=[1]人員授權表!$C$188,"Iring陳俊明",IF(J6663=[1]人員授權表!$C$189,"Brian陳泓霖",VLOOKUP(K6663,[1]人員授權表!D$2:E$249,2,FALSE))))</f>
        <v>Lucy黃詩婷</v>
      </c>
      <c r="P6663" s="67">
        <f>H6663-2</f>
        <v>44843</v>
      </c>
      <c r="Q6663" s="75" t="str">
        <f t="shared" ref="Q6663:Q6726" si="367">TEXT(P6663,"aaa")</f>
        <v>週日</v>
      </c>
      <c r="R6663" s="80">
        <v>44840</v>
      </c>
      <c r="AA6663" s="1"/>
    </row>
    <row r="6664" spans="2:28">
      <c r="B6664" s="66">
        <v>44831</v>
      </c>
      <c r="D6664" s="68" t="s">
        <v>50</v>
      </c>
      <c r="E6664" s="70" t="s">
        <v>1418</v>
      </c>
      <c r="F6664" s="4" t="s">
        <v>2602</v>
      </c>
      <c r="G6664" s="67">
        <v>44830</v>
      </c>
      <c r="H6664" s="67">
        <v>44845</v>
      </c>
      <c r="I6664" s="71">
        <f t="shared" si="366"/>
        <v>15</v>
      </c>
      <c r="J6664" s="72" t="s">
        <v>133</v>
      </c>
      <c r="K6664" s="72" t="s">
        <v>134</v>
      </c>
      <c r="L6664" s="73">
        <v>1</v>
      </c>
      <c r="M6664" s="73" t="s">
        <v>108</v>
      </c>
      <c r="N6664" s="68" t="str">
        <f>VLOOKUP(K6664,[1]人員授權表!D$3:G$249,4,0)</f>
        <v>無機</v>
      </c>
      <c r="O6664" s="70" t="str">
        <f>IF(J6664=[1]人員授權表!$C$85,"Casper李羿勳",IF(J6664=[1]人員授權表!$C$188,"Iring陳俊明",IF(J6664=[1]人員授權表!$C$189,"Brian陳泓霖",VLOOKUP(K6664,[1]人員授權表!D$2:E$249,2,FALSE))))</f>
        <v>Brian陳泓霖</v>
      </c>
      <c r="P6664" s="67">
        <f>H6664-2</f>
        <v>44843</v>
      </c>
      <c r="Q6664" s="75" t="str">
        <f t="shared" si="367"/>
        <v>週日</v>
      </c>
      <c r="R6664" s="80">
        <v>44837</v>
      </c>
      <c r="AA6664" s="1"/>
    </row>
    <row r="6665" spans="2:28">
      <c r="B6665" s="66">
        <v>44838</v>
      </c>
      <c r="D6665" s="68" t="s">
        <v>50</v>
      </c>
      <c r="E6665" s="70" t="s">
        <v>1418</v>
      </c>
      <c r="F6665" s="4" t="s">
        <v>2695</v>
      </c>
      <c r="G6665" s="67">
        <v>44837</v>
      </c>
      <c r="H6665" s="67">
        <v>44845</v>
      </c>
      <c r="I6665" s="71">
        <f t="shared" si="366"/>
        <v>8</v>
      </c>
      <c r="J6665" s="72" t="s">
        <v>102</v>
      </c>
      <c r="K6665" s="72" t="s">
        <v>103</v>
      </c>
      <c r="L6665" s="73">
        <v>1</v>
      </c>
      <c r="M6665" s="73" t="s">
        <v>108</v>
      </c>
      <c r="N6665" s="68" t="str">
        <f>VLOOKUP(K6665,[1]人員授權表!D$3:G$249,4,0)</f>
        <v>無機</v>
      </c>
      <c r="O6665" s="70" t="s">
        <v>99</v>
      </c>
      <c r="P6665" s="67">
        <f>H6665-1</f>
        <v>44844</v>
      </c>
      <c r="Q6665" s="75" t="str">
        <f t="shared" si="367"/>
        <v>週一</v>
      </c>
      <c r="R6665" s="80">
        <v>44839</v>
      </c>
      <c r="AA6665" s="1"/>
    </row>
    <row r="6666" spans="2:28">
      <c r="B6666" s="66">
        <v>44832</v>
      </c>
      <c r="D6666" s="68" t="s">
        <v>50</v>
      </c>
      <c r="E6666" s="70" t="s">
        <v>82</v>
      </c>
      <c r="F6666" s="4" t="s">
        <v>2696</v>
      </c>
      <c r="G6666" s="67">
        <v>44831</v>
      </c>
      <c r="H6666" s="67">
        <v>44845</v>
      </c>
      <c r="I6666" s="71">
        <f t="shared" si="366"/>
        <v>14</v>
      </c>
      <c r="J6666" s="72" t="s">
        <v>102</v>
      </c>
      <c r="K6666" s="72" t="s">
        <v>103</v>
      </c>
      <c r="L6666" s="73">
        <v>1</v>
      </c>
      <c r="M6666" s="73" t="s">
        <v>104</v>
      </c>
      <c r="N6666" s="68" t="str">
        <f>VLOOKUP(K6666,[1]人員授權表!D$3:G$249,4,0)</f>
        <v>無機</v>
      </c>
      <c r="O6666" s="70" t="s">
        <v>99</v>
      </c>
      <c r="P6666" s="67">
        <f t="shared" ref="P6666:P6729" si="368">H6666-2</f>
        <v>44843</v>
      </c>
      <c r="Q6666" s="75" t="str">
        <f t="shared" si="367"/>
        <v>週日</v>
      </c>
      <c r="R6666" s="80">
        <v>44834</v>
      </c>
      <c r="AA6666" s="1"/>
    </row>
    <row r="6667" spans="2:28">
      <c r="B6667" s="66">
        <v>44824</v>
      </c>
      <c r="C6667" s="67">
        <v>44826</v>
      </c>
      <c r="D6667" s="68" t="s">
        <v>50</v>
      </c>
      <c r="E6667" s="70" t="s">
        <v>11</v>
      </c>
      <c r="F6667" s="4" t="s">
        <v>2697</v>
      </c>
      <c r="G6667" s="67">
        <v>44825</v>
      </c>
      <c r="H6667" s="101">
        <v>44845</v>
      </c>
      <c r="I6667" s="71">
        <f t="shared" si="366"/>
        <v>20</v>
      </c>
      <c r="J6667" s="72" t="s">
        <v>89</v>
      </c>
      <c r="K6667" s="72" t="s">
        <v>337</v>
      </c>
      <c r="L6667" s="73">
        <v>1</v>
      </c>
      <c r="M6667" s="73" t="s">
        <v>324</v>
      </c>
      <c r="N6667" s="68" t="str">
        <f>VLOOKUP(K6667,[1]人員授權表!D$3:G$249,4,0)</f>
        <v>無機</v>
      </c>
      <c r="O6667" s="70" t="str">
        <f>IF(J6667=[1]人員授權表!$C$85,"Casper李羿勳",IF(J6667=[1]人員授權表!$C$188,"Iring陳俊明",IF(J6667=[1]人員授權表!$C$189,"Brian陳泓霖",VLOOKUP(K6667,[1]人員授權表!D$2:E$249,2,FALSE))))</f>
        <v>Iring陳俊明</v>
      </c>
      <c r="P6667" s="67">
        <f t="shared" si="368"/>
        <v>44843</v>
      </c>
      <c r="Q6667" s="75" t="str">
        <f t="shared" si="367"/>
        <v>週日</v>
      </c>
      <c r="R6667" s="80">
        <v>44834</v>
      </c>
      <c r="AA6667" s="1"/>
    </row>
    <row r="6668" spans="2:28">
      <c r="B6668" s="66">
        <v>44824</v>
      </c>
      <c r="C6668" s="67">
        <v>44826</v>
      </c>
      <c r="D6668" s="68" t="s">
        <v>50</v>
      </c>
      <c r="E6668" s="70" t="s">
        <v>11</v>
      </c>
      <c r="F6668" s="4" t="s">
        <v>2697</v>
      </c>
      <c r="G6668" s="67">
        <v>44825</v>
      </c>
      <c r="H6668" s="101">
        <v>44845</v>
      </c>
      <c r="I6668" s="71">
        <f t="shared" si="366"/>
        <v>20</v>
      </c>
      <c r="J6668" s="72" t="s">
        <v>93</v>
      </c>
      <c r="K6668" s="72" t="s">
        <v>436</v>
      </c>
      <c r="L6668" s="73">
        <v>1</v>
      </c>
      <c r="M6668" s="73" t="s">
        <v>324</v>
      </c>
      <c r="N6668" s="68" t="str">
        <f>VLOOKUP(K6668,[1]人員授權表!D$3:G$249,4,0)</f>
        <v>無機</v>
      </c>
      <c r="O6668" s="70" t="str">
        <f>IF(J6668=[1]人員授權表!$C$85,"Casper李羿勳",IF(J6668=[1]人員授權表!$C$188,"Iring陳俊明",IF(J6668=[1]人員授權表!$C$189,"Brian陳泓霖",VLOOKUP(K6668,[1]人員授權表!D$2:E$249,2,FALSE))))</f>
        <v>Dennis陳汶宏</v>
      </c>
      <c r="P6668" s="67">
        <f t="shared" si="368"/>
        <v>44843</v>
      </c>
      <c r="Q6668" s="75" t="str">
        <f t="shared" si="367"/>
        <v>週日</v>
      </c>
      <c r="R6668" s="80">
        <v>44833</v>
      </c>
      <c r="AA6668" s="1"/>
    </row>
    <row r="6669" spans="2:28">
      <c r="B6669" s="66">
        <v>44832</v>
      </c>
      <c r="D6669" s="68" t="s">
        <v>50</v>
      </c>
      <c r="E6669" s="70" t="s">
        <v>11</v>
      </c>
      <c r="F6669" s="4" t="s">
        <v>2697</v>
      </c>
      <c r="G6669" s="67">
        <v>44825</v>
      </c>
      <c r="H6669" s="67">
        <v>44845</v>
      </c>
      <c r="I6669" s="71">
        <f t="shared" si="366"/>
        <v>20</v>
      </c>
      <c r="J6669" s="98" t="s">
        <v>2698</v>
      </c>
      <c r="K6669" s="98" t="s">
        <v>2699</v>
      </c>
      <c r="L6669" s="110">
        <v>1</v>
      </c>
      <c r="M6669" s="73" t="s">
        <v>324</v>
      </c>
      <c r="N6669" s="68" t="str">
        <f>VLOOKUP(K6669,[1]人員授權表!D$3:G$249,4,0)</f>
        <v>無機</v>
      </c>
      <c r="O6669" s="70" t="str">
        <f>IF(J6669=[1]人員授權表!$C$85,"Casper李羿勳",IF(J6669=[1]人員授權表!$C$188,"Iring陳俊明",IF(J6669=[1]人員授權表!$C$189,"Brian陳泓霖",VLOOKUP(K6669,[1]人員授權表!D$2:E$249,2,FALSE))))</f>
        <v>Iring陳俊明</v>
      </c>
      <c r="P6669" s="67">
        <f t="shared" si="368"/>
        <v>44843</v>
      </c>
      <c r="Q6669" s="75" t="str">
        <f t="shared" si="367"/>
        <v>週日</v>
      </c>
      <c r="R6669" s="80">
        <v>44833</v>
      </c>
      <c r="AA6669" s="102">
        <v>3</v>
      </c>
      <c r="AB6669" s="123" t="s">
        <v>2700</v>
      </c>
    </row>
    <row r="6670" spans="2:28">
      <c r="B6670" s="66">
        <v>44832</v>
      </c>
      <c r="D6670" s="68" t="s">
        <v>50</v>
      </c>
      <c r="E6670" s="70" t="s">
        <v>11</v>
      </c>
      <c r="F6670" s="4" t="s">
        <v>2697</v>
      </c>
      <c r="G6670" s="67">
        <v>44825</v>
      </c>
      <c r="H6670" s="67">
        <v>44845</v>
      </c>
      <c r="I6670" s="71">
        <f t="shared" si="366"/>
        <v>20</v>
      </c>
      <c r="J6670" s="98" t="s">
        <v>2637</v>
      </c>
      <c r="K6670" s="98" t="s">
        <v>2701</v>
      </c>
      <c r="L6670" s="110">
        <v>1</v>
      </c>
      <c r="M6670" s="73" t="s">
        <v>324</v>
      </c>
      <c r="N6670" s="68" t="str">
        <f>VLOOKUP(K6670,[1]人員授權表!D$3:G$249,4,0)</f>
        <v>無機</v>
      </c>
      <c r="O6670" s="70" t="str">
        <f>IF(J6670=[1]人員授權表!$C$85,"Casper李羿勳",IF(J6670=[1]人員授權表!$C$188,"Iring陳俊明",IF(J6670=[1]人員授權表!$C$189,"Brian陳泓霖",VLOOKUP(K6670,[1]人員授權表!D$2:E$249,2,FALSE))))</f>
        <v>Debby胡萱黛&amp;Brian陳泓霖</v>
      </c>
      <c r="P6670" s="67">
        <f t="shared" si="368"/>
        <v>44843</v>
      </c>
      <c r="Q6670" s="75" t="str">
        <f t="shared" si="367"/>
        <v>週日</v>
      </c>
      <c r="R6670" s="80">
        <v>44834</v>
      </c>
      <c r="AA6670" s="102">
        <v>3</v>
      </c>
      <c r="AB6670" s="123" t="s">
        <v>2700</v>
      </c>
    </row>
    <row r="6671" spans="2:28">
      <c r="B6671" s="66">
        <v>44832</v>
      </c>
      <c r="D6671" s="68" t="s">
        <v>50</v>
      </c>
      <c r="E6671" s="70" t="s">
        <v>11</v>
      </c>
      <c r="F6671" s="4" t="s">
        <v>2697</v>
      </c>
      <c r="G6671" s="67">
        <v>44825</v>
      </c>
      <c r="H6671" s="67">
        <v>44845</v>
      </c>
      <c r="I6671" s="71">
        <f t="shared" si="366"/>
        <v>20</v>
      </c>
      <c r="J6671" s="98" t="s">
        <v>2702</v>
      </c>
      <c r="K6671" s="98" t="s">
        <v>337</v>
      </c>
      <c r="L6671" s="110">
        <v>1</v>
      </c>
      <c r="M6671" s="73" t="s">
        <v>324</v>
      </c>
      <c r="N6671" s="68" t="str">
        <f>VLOOKUP(K6671,[1]人員授權表!D$3:G$249,4,0)</f>
        <v>無機</v>
      </c>
      <c r="O6671" s="70" t="str">
        <f>IF(J6671=[1]人員授權表!$C$85,"Casper李羿勳",IF(J6671=[1]人員授權表!$C$188,"Iring陳俊明",IF(J6671=[1]人員授權表!$C$189,"Brian陳泓霖",VLOOKUP(K6671,[1]人員授權表!D$2:E$249,2,FALSE))))</f>
        <v>Iring陳俊明</v>
      </c>
      <c r="P6671" s="67">
        <f t="shared" si="368"/>
        <v>44843</v>
      </c>
      <c r="Q6671" s="75" t="str">
        <f t="shared" si="367"/>
        <v>週日</v>
      </c>
      <c r="R6671" s="80">
        <v>44834</v>
      </c>
      <c r="AA6671" s="102">
        <v>3</v>
      </c>
      <c r="AB6671" s="123" t="s">
        <v>2700</v>
      </c>
    </row>
    <row r="6672" spans="2:28">
      <c r="B6672" s="66">
        <v>44824</v>
      </c>
      <c r="C6672" s="67">
        <v>44826</v>
      </c>
      <c r="D6672" s="68" t="s">
        <v>50</v>
      </c>
      <c r="E6672" s="70" t="s">
        <v>11</v>
      </c>
      <c r="F6672" s="4" t="s">
        <v>2703</v>
      </c>
      <c r="G6672" s="67">
        <v>44825</v>
      </c>
      <c r="H6672" s="101">
        <v>44845</v>
      </c>
      <c r="I6672" s="71">
        <f t="shared" si="366"/>
        <v>20</v>
      </c>
      <c r="J6672" s="72" t="s">
        <v>89</v>
      </c>
      <c r="K6672" s="130" t="s">
        <v>337</v>
      </c>
      <c r="L6672" s="73">
        <v>1</v>
      </c>
      <c r="M6672" s="73" t="s">
        <v>324</v>
      </c>
      <c r="N6672" s="70" t="str">
        <f>VLOOKUP(K6672,[1]人員授權表!D$3:G$249,4,0)</f>
        <v>無機</v>
      </c>
      <c r="O6672" s="70" t="str">
        <f>IF(J6672=[1]人員授權表!$C$85,"Casper李羿勳",IF(J6672=[1]人員授權表!$C$188,"Iring陳俊明",IF(J6672=[1]人員授權表!$C$189,"Brian陳泓霖",VLOOKUP(K6672,[1]人員授權表!D$2:E$249,2,FALSE))))</f>
        <v>Iring陳俊明</v>
      </c>
      <c r="P6672" s="67">
        <f t="shared" si="368"/>
        <v>44843</v>
      </c>
      <c r="Q6672" s="75" t="str">
        <f t="shared" si="367"/>
        <v>週日</v>
      </c>
      <c r="R6672" s="131">
        <v>44834</v>
      </c>
      <c r="S6672" s="132"/>
      <c r="AA6672" s="1"/>
    </row>
    <row r="6673" spans="2:28">
      <c r="B6673" s="66">
        <v>44824</v>
      </c>
      <c r="C6673" s="67">
        <v>44826</v>
      </c>
      <c r="D6673" s="68" t="s">
        <v>50</v>
      </c>
      <c r="E6673" s="70" t="s">
        <v>11</v>
      </c>
      <c r="F6673" s="4" t="s">
        <v>2703</v>
      </c>
      <c r="G6673" s="67">
        <v>44825</v>
      </c>
      <c r="H6673" s="101">
        <v>44845</v>
      </c>
      <c r="I6673" s="71">
        <f t="shared" si="366"/>
        <v>20</v>
      </c>
      <c r="J6673" s="72" t="s">
        <v>93</v>
      </c>
      <c r="K6673" s="72" t="s">
        <v>436</v>
      </c>
      <c r="L6673" s="73">
        <v>1</v>
      </c>
      <c r="M6673" s="73" t="s">
        <v>324</v>
      </c>
      <c r="N6673" s="68" t="str">
        <f>VLOOKUP(K6673,[1]人員授權表!D$3:G$249,4,0)</f>
        <v>無機</v>
      </c>
      <c r="O6673" s="70" t="str">
        <f>IF(J6673=[1]人員授權表!$C$85,"Casper李羿勳",IF(J6673=[1]人員授權表!$C$188,"Iring陳俊明",IF(J6673=[1]人員授權表!$C$189,"Brian陳泓霖",VLOOKUP(K6673,[1]人員授權表!D$2:E$249,2,FALSE))))</f>
        <v>Dennis陳汶宏</v>
      </c>
      <c r="P6673" s="67">
        <f t="shared" si="368"/>
        <v>44843</v>
      </c>
      <c r="Q6673" s="75" t="str">
        <f t="shared" si="367"/>
        <v>週日</v>
      </c>
      <c r="R6673" s="80">
        <v>44833</v>
      </c>
      <c r="AA6673" s="1"/>
    </row>
    <row r="6674" spans="2:28">
      <c r="B6674" s="66">
        <v>44832</v>
      </c>
      <c r="D6674" s="68" t="s">
        <v>50</v>
      </c>
      <c r="E6674" s="70" t="s">
        <v>11</v>
      </c>
      <c r="F6674" s="4" t="s">
        <v>2703</v>
      </c>
      <c r="G6674" s="67">
        <v>44825</v>
      </c>
      <c r="H6674" s="67">
        <v>44845</v>
      </c>
      <c r="I6674" s="71">
        <f t="shared" si="366"/>
        <v>20</v>
      </c>
      <c r="J6674" s="98" t="s">
        <v>2698</v>
      </c>
      <c r="K6674" s="98" t="s">
        <v>2699</v>
      </c>
      <c r="L6674" s="110">
        <v>1</v>
      </c>
      <c r="M6674" s="73" t="s">
        <v>324</v>
      </c>
      <c r="N6674" s="68" t="str">
        <f>VLOOKUP(K6674,[1]人員授權表!D$3:G$249,4,0)</f>
        <v>無機</v>
      </c>
      <c r="O6674" s="70" t="str">
        <f>IF(J6674=[1]人員授權表!$C$85,"Casper李羿勳",IF(J6674=[1]人員授權表!$C$188,"Iring陳俊明",IF(J6674=[1]人員授權表!$C$189,"Brian陳泓霖",VLOOKUP(K6674,[1]人員授權表!D$2:E$249,2,FALSE))))</f>
        <v>Iring陳俊明</v>
      </c>
      <c r="P6674" s="67">
        <f t="shared" si="368"/>
        <v>44843</v>
      </c>
      <c r="Q6674" s="75" t="str">
        <f t="shared" si="367"/>
        <v>週日</v>
      </c>
      <c r="R6674" s="80">
        <v>44833</v>
      </c>
      <c r="AA6674" s="102">
        <v>3</v>
      </c>
      <c r="AB6674" s="123" t="s">
        <v>2700</v>
      </c>
    </row>
    <row r="6675" spans="2:28">
      <c r="B6675" s="66">
        <v>44832</v>
      </c>
      <c r="D6675" s="68" t="s">
        <v>50</v>
      </c>
      <c r="E6675" s="70" t="s">
        <v>11</v>
      </c>
      <c r="F6675" s="4" t="s">
        <v>2703</v>
      </c>
      <c r="G6675" s="67">
        <v>44825</v>
      </c>
      <c r="H6675" s="67">
        <v>44845</v>
      </c>
      <c r="I6675" s="71">
        <f t="shared" si="366"/>
        <v>20</v>
      </c>
      <c r="J6675" s="98" t="s">
        <v>2637</v>
      </c>
      <c r="K6675" s="98" t="s">
        <v>2701</v>
      </c>
      <c r="L6675" s="110">
        <v>1</v>
      </c>
      <c r="M6675" s="73" t="s">
        <v>324</v>
      </c>
      <c r="N6675" s="68" t="str">
        <f>VLOOKUP(K6675,[1]人員授權表!D$3:G$249,4,0)</f>
        <v>無機</v>
      </c>
      <c r="O6675" s="70" t="str">
        <f>IF(J6675=[1]人員授權表!$C$85,"Casper李羿勳",IF(J6675=[1]人員授權表!$C$188,"Iring陳俊明",IF(J6675=[1]人員授權表!$C$189,"Brian陳泓霖",VLOOKUP(K6675,[1]人員授權表!D$2:E$249,2,FALSE))))</f>
        <v>Debby胡萱黛&amp;Brian陳泓霖</v>
      </c>
      <c r="P6675" s="67">
        <f t="shared" si="368"/>
        <v>44843</v>
      </c>
      <c r="Q6675" s="75" t="str">
        <f t="shared" si="367"/>
        <v>週日</v>
      </c>
      <c r="R6675" s="80">
        <v>44834</v>
      </c>
      <c r="AA6675" s="102">
        <v>3</v>
      </c>
      <c r="AB6675" s="123" t="s">
        <v>2700</v>
      </c>
    </row>
    <row r="6676" spans="2:28">
      <c r="B6676" s="66">
        <v>44832</v>
      </c>
      <c r="D6676" s="68" t="s">
        <v>50</v>
      </c>
      <c r="E6676" s="70" t="s">
        <v>11</v>
      </c>
      <c r="F6676" s="4" t="s">
        <v>2703</v>
      </c>
      <c r="G6676" s="67">
        <v>44825</v>
      </c>
      <c r="H6676" s="67">
        <v>44845</v>
      </c>
      <c r="I6676" s="71">
        <f t="shared" si="366"/>
        <v>20</v>
      </c>
      <c r="J6676" s="98" t="s">
        <v>2702</v>
      </c>
      <c r="K6676" s="98" t="s">
        <v>337</v>
      </c>
      <c r="L6676" s="110">
        <v>1</v>
      </c>
      <c r="M6676" s="73" t="s">
        <v>324</v>
      </c>
      <c r="N6676" s="68" t="str">
        <f>VLOOKUP(K6676,[1]人員授權表!D$3:G$249,4,0)</f>
        <v>無機</v>
      </c>
      <c r="O6676" s="70" t="str">
        <f>IF(J6676=[1]人員授權表!$C$85,"Casper李羿勳",IF(J6676=[1]人員授權表!$C$188,"Iring陳俊明",IF(J6676=[1]人員授權表!$C$189,"Brian陳泓霖",VLOOKUP(K6676,[1]人員授權表!D$2:E$249,2,FALSE))))</f>
        <v>Iring陳俊明</v>
      </c>
      <c r="P6676" s="67">
        <f t="shared" si="368"/>
        <v>44843</v>
      </c>
      <c r="Q6676" s="75" t="str">
        <f t="shared" si="367"/>
        <v>週日</v>
      </c>
      <c r="R6676" s="80">
        <v>44834</v>
      </c>
      <c r="AA6676" s="102">
        <v>3</v>
      </c>
      <c r="AB6676" s="123" t="s">
        <v>2700</v>
      </c>
    </row>
    <row r="6677" spans="2:28">
      <c r="B6677" s="66">
        <v>44791</v>
      </c>
      <c r="D6677" s="68" t="s">
        <v>50</v>
      </c>
      <c r="E6677" s="70" t="s">
        <v>82</v>
      </c>
      <c r="F6677" s="70" t="s">
        <v>2704</v>
      </c>
      <c r="G6677" s="67">
        <v>44831</v>
      </c>
      <c r="H6677" s="67">
        <v>44845</v>
      </c>
      <c r="I6677" s="71">
        <f t="shared" si="366"/>
        <v>14</v>
      </c>
      <c r="J6677" s="72" t="s">
        <v>139</v>
      </c>
      <c r="K6677" s="72" t="s">
        <v>140</v>
      </c>
      <c r="L6677" s="73">
        <v>1</v>
      </c>
      <c r="M6677" s="73" t="s">
        <v>268</v>
      </c>
      <c r="N6677" s="68" t="str">
        <f>VLOOKUP(K6677,[1]人員授權表!D$3:G$249,4,0)</f>
        <v>無機</v>
      </c>
      <c r="O6677" s="70" t="str">
        <f>IF(J6677=[1]人員授權表!$C$85,"Casper李羿勳",IF(J6677=[1]人員授權表!$C$188,"Iring陳俊明",IF(J6677=[1]人員授權表!$C$189,"Brian陳泓霖",VLOOKUP(K6677,[1]人員授權表!D$2:E$249,2,FALSE))))</f>
        <v>Brian陳泓霖</v>
      </c>
      <c r="P6677" s="67">
        <f t="shared" si="368"/>
        <v>44843</v>
      </c>
      <c r="Q6677" s="75" t="str">
        <f t="shared" si="367"/>
        <v>週日</v>
      </c>
      <c r="R6677" s="80">
        <v>44837</v>
      </c>
      <c r="AA6677" s="1"/>
    </row>
    <row r="6678" spans="2:28">
      <c r="B6678" s="66">
        <v>44791</v>
      </c>
      <c r="C6678" s="67">
        <v>44838</v>
      </c>
      <c r="D6678" s="68" t="s">
        <v>776</v>
      </c>
      <c r="E6678" s="89" t="s">
        <v>82</v>
      </c>
      <c r="F6678" s="90" t="s">
        <v>2705</v>
      </c>
      <c r="G6678" s="92">
        <v>44831</v>
      </c>
      <c r="H6678" s="92">
        <v>44845</v>
      </c>
      <c r="I6678" s="71">
        <f t="shared" si="366"/>
        <v>14</v>
      </c>
      <c r="J6678" s="93" t="s">
        <v>125</v>
      </c>
      <c r="K6678" s="93" t="s">
        <v>144</v>
      </c>
      <c r="L6678" s="100"/>
      <c r="M6678" s="73" t="s">
        <v>268</v>
      </c>
      <c r="N6678" s="94" t="str">
        <f>VLOOKUP(K6678,[1]人員授權表!D$3:G$249,4,0)</f>
        <v>有機</v>
      </c>
      <c r="O6678" s="89" t="str">
        <f>IF(J6678=[1]人員授權表!$C$85,"Casper李羿勳",IF(J6678=[1]人員授權表!$C$188,"Iring陳俊明",IF(J6678=[1]人員授權表!$C$189,"Brian陳泓霖",VLOOKUP(K6678,[1]人員授權表!D$2:E$249,2,FALSE))))</f>
        <v>Lucy黃詩婷</v>
      </c>
      <c r="P6678" s="92">
        <f t="shared" si="368"/>
        <v>44843</v>
      </c>
      <c r="Q6678" s="75" t="str">
        <f t="shared" si="367"/>
        <v>週日</v>
      </c>
      <c r="R6678" s="80" t="s">
        <v>776</v>
      </c>
      <c r="Z6678" s="79" t="s">
        <v>2706</v>
      </c>
      <c r="AA6678" s="102">
        <v>19</v>
      </c>
      <c r="AB6678" s="123" t="s">
        <v>2707</v>
      </c>
    </row>
    <row r="6679" spans="2:28">
      <c r="B6679" s="66">
        <v>44791</v>
      </c>
      <c r="C6679" s="67">
        <v>44838</v>
      </c>
      <c r="D6679" s="68" t="s">
        <v>776</v>
      </c>
      <c r="E6679" s="89" t="s">
        <v>82</v>
      </c>
      <c r="F6679" s="90" t="s">
        <v>2705</v>
      </c>
      <c r="G6679" s="92">
        <v>44831</v>
      </c>
      <c r="H6679" s="92">
        <v>44845</v>
      </c>
      <c r="I6679" s="71">
        <f t="shared" si="366"/>
        <v>14</v>
      </c>
      <c r="J6679" s="93" t="s">
        <v>139</v>
      </c>
      <c r="K6679" s="93" t="s">
        <v>140</v>
      </c>
      <c r="L6679" s="100"/>
      <c r="M6679" s="73" t="s">
        <v>268</v>
      </c>
      <c r="N6679" s="94" t="str">
        <f>VLOOKUP(K6679,[1]人員授權表!D$3:G$249,4,0)</f>
        <v>無機</v>
      </c>
      <c r="O6679" s="89" t="str">
        <f>IF(J6679=[1]人員授權表!$C$85,"Casper李羿勳",IF(J6679=[1]人員授權表!$C$188,"Iring陳俊明",IF(J6679=[1]人員授權表!$C$189,"Brian陳泓霖",VLOOKUP(K6679,[1]人員授權表!D$2:E$249,2,FALSE))))</f>
        <v>Brian陳泓霖</v>
      </c>
      <c r="P6679" s="92">
        <f t="shared" si="368"/>
        <v>44843</v>
      </c>
      <c r="Q6679" s="75" t="str">
        <f t="shared" si="367"/>
        <v>週日</v>
      </c>
      <c r="R6679" s="80" t="s">
        <v>776</v>
      </c>
      <c r="Z6679" s="79" t="s">
        <v>2706</v>
      </c>
      <c r="AA6679" s="102">
        <v>19</v>
      </c>
      <c r="AB6679" s="123" t="s">
        <v>2707</v>
      </c>
    </row>
    <row r="6680" spans="2:28">
      <c r="B6680" s="66">
        <v>44791</v>
      </c>
      <c r="C6680" s="67">
        <v>44838</v>
      </c>
      <c r="D6680" s="68" t="s">
        <v>776</v>
      </c>
      <c r="E6680" s="89" t="s">
        <v>82</v>
      </c>
      <c r="F6680" s="90" t="s">
        <v>2708</v>
      </c>
      <c r="G6680" s="92">
        <v>44831</v>
      </c>
      <c r="H6680" s="92">
        <v>44845</v>
      </c>
      <c r="I6680" s="71">
        <f t="shared" si="366"/>
        <v>14</v>
      </c>
      <c r="J6680" s="93" t="s">
        <v>164</v>
      </c>
      <c r="K6680" s="93" t="s">
        <v>146</v>
      </c>
      <c r="L6680" s="100"/>
      <c r="M6680" s="73" t="s">
        <v>268</v>
      </c>
      <c r="N6680" s="94" t="str">
        <f>VLOOKUP(K6680,[1]人員授權表!D$3:G$249,4,0)</f>
        <v>無機</v>
      </c>
      <c r="O6680" s="89" t="str">
        <f>IF(J6680=[1]人員授權表!$C$85,"Casper李羿勳",IF(J6680=[1]人員授權表!$C$188,"Iring陳俊明",IF(J6680=[1]人員授權表!$C$189,"Brian陳泓霖",VLOOKUP(K6680,[1]人員授權表!D$2:E$249,2,FALSE))))</f>
        <v>Jack劉念忻</v>
      </c>
      <c r="P6680" s="92">
        <f t="shared" si="368"/>
        <v>44843</v>
      </c>
      <c r="Q6680" s="75" t="str">
        <f t="shared" si="367"/>
        <v>週日</v>
      </c>
      <c r="R6680" s="80" t="s">
        <v>776</v>
      </c>
      <c r="Z6680" s="79" t="s">
        <v>2706</v>
      </c>
      <c r="AA6680" s="102">
        <v>19</v>
      </c>
      <c r="AB6680" s="123" t="s">
        <v>2707</v>
      </c>
    </row>
    <row r="6681" spans="2:28">
      <c r="B6681" s="66">
        <v>44791</v>
      </c>
      <c r="C6681" s="67">
        <v>44838</v>
      </c>
      <c r="D6681" s="68" t="s">
        <v>776</v>
      </c>
      <c r="E6681" s="89" t="s">
        <v>82</v>
      </c>
      <c r="F6681" s="90" t="s">
        <v>2708</v>
      </c>
      <c r="G6681" s="92">
        <v>44831</v>
      </c>
      <c r="H6681" s="92">
        <v>44845</v>
      </c>
      <c r="I6681" s="71">
        <f t="shared" si="366"/>
        <v>14</v>
      </c>
      <c r="J6681" s="93" t="s">
        <v>141</v>
      </c>
      <c r="K6681" s="93" t="s">
        <v>142</v>
      </c>
      <c r="L6681" s="100"/>
      <c r="M6681" s="73" t="s">
        <v>268</v>
      </c>
      <c r="N6681" s="94" t="str">
        <f>VLOOKUP(K6681,[1]人員授權表!D$3:G$249,4,0)</f>
        <v>無機</v>
      </c>
      <c r="O6681" s="89" t="str">
        <f>IF(J6681=[1]人員授權表!$C$85,"Casper李羿勳",IF(J6681=[1]人員授權表!$C$188,"Iring陳俊明",IF(J6681=[1]人員授權表!$C$189,"Brian陳泓霖",VLOOKUP(K6681,[1]人員授權表!D$2:E$249,2,FALSE))))</f>
        <v>Dennis陳汶宏</v>
      </c>
      <c r="P6681" s="92">
        <f t="shared" si="368"/>
        <v>44843</v>
      </c>
      <c r="Q6681" s="75" t="str">
        <f t="shared" si="367"/>
        <v>週日</v>
      </c>
      <c r="R6681" s="80" t="s">
        <v>776</v>
      </c>
      <c r="Z6681" s="79" t="s">
        <v>2706</v>
      </c>
      <c r="AA6681" s="102">
        <v>19</v>
      </c>
      <c r="AB6681" s="123" t="s">
        <v>2707</v>
      </c>
    </row>
    <row r="6682" spans="2:28">
      <c r="B6682" s="66">
        <v>44791</v>
      </c>
      <c r="C6682" s="67">
        <v>44838</v>
      </c>
      <c r="D6682" s="68" t="s">
        <v>776</v>
      </c>
      <c r="E6682" s="89" t="s">
        <v>82</v>
      </c>
      <c r="F6682" s="90" t="s">
        <v>2708</v>
      </c>
      <c r="G6682" s="92">
        <v>44831</v>
      </c>
      <c r="H6682" s="92">
        <v>44845</v>
      </c>
      <c r="I6682" s="71">
        <f t="shared" si="366"/>
        <v>14</v>
      </c>
      <c r="J6682" s="93" t="s">
        <v>137</v>
      </c>
      <c r="K6682" s="93" t="s">
        <v>138</v>
      </c>
      <c r="L6682" s="100"/>
      <c r="M6682" s="73" t="s">
        <v>268</v>
      </c>
      <c r="N6682" s="94" t="str">
        <f>VLOOKUP(K6682,[1]人員授權表!D$3:G$249,4,0)</f>
        <v>無機</v>
      </c>
      <c r="O6682" s="89" t="str">
        <f>IF(J6682=[1]人員授權表!$C$85,"Casper李羿勳",IF(J6682=[1]人員授權表!$C$188,"Iring陳俊明",IF(J6682=[1]人員授權表!$C$189,"Brian陳泓霖",VLOOKUP(K6682,[1]人員授權表!D$2:E$249,2,FALSE))))</f>
        <v>Jack劉念忻</v>
      </c>
      <c r="P6682" s="92">
        <f t="shared" si="368"/>
        <v>44843</v>
      </c>
      <c r="Q6682" s="75" t="str">
        <f t="shared" si="367"/>
        <v>週日</v>
      </c>
      <c r="R6682" s="80" t="s">
        <v>776</v>
      </c>
      <c r="Z6682" s="79" t="s">
        <v>2706</v>
      </c>
      <c r="AA6682" s="102">
        <v>19</v>
      </c>
      <c r="AB6682" s="123" t="s">
        <v>2707</v>
      </c>
    </row>
    <row r="6683" spans="2:28">
      <c r="B6683" s="66">
        <v>44791</v>
      </c>
      <c r="C6683" s="67">
        <v>44838</v>
      </c>
      <c r="D6683" s="68" t="s">
        <v>776</v>
      </c>
      <c r="E6683" s="89" t="s">
        <v>82</v>
      </c>
      <c r="F6683" s="90" t="s">
        <v>2708</v>
      </c>
      <c r="G6683" s="92">
        <v>44831</v>
      </c>
      <c r="H6683" s="92">
        <v>44845</v>
      </c>
      <c r="I6683" s="71">
        <f t="shared" si="366"/>
        <v>14</v>
      </c>
      <c r="J6683" s="93" t="s">
        <v>148</v>
      </c>
      <c r="K6683" s="93" t="s">
        <v>149</v>
      </c>
      <c r="L6683" s="100"/>
      <c r="M6683" s="73" t="s">
        <v>268</v>
      </c>
      <c r="N6683" s="94" t="str">
        <f>VLOOKUP(K6683,[1]人員授權表!D$3:G$249,4,0)</f>
        <v>無機</v>
      </c>
      <c r="O6683" s="89" t="str">
        <f>IF(J6683=[1]人員授權表!$C$85,"Casper李羿勳",IF(J6683=[1]人員授權表!$C$188,"Iring陳俊明",IF(J6683=[1]人員授權表!$C$189,"Brian陳泓霖",VLOOKUP(K6683,[1]人員授權表!D$2:E$249,2,FALSE))))</f>
        <v>Vicky游崴涵</v>
      </c>
      <c r="P6683" s="92">
        <f t="shared" si="368"/>
        <v>44843</v>
      </c>
      <c r="Q6683" s="75" t="str">
        <f t="shared" si="367"/>
        <v>週日</v>
      </c>
      <c r="R6683" s="80" t="s">
        <v>776</v>
      </c>
      <c r="Z6683" s="79" t="s">
        <v>2706</v>
      </c>
      <c r="AA6683" s="102">
        <v>19</v>
      </c>
      <c r="AB6683" s="123" t="s">
        <v>2707</v>
      </c>
    </row>
    <row r="6684" spans="2:28">
      <c r="B6684" s="66">
        <v>44824</v>
      </c>
      <c r="C6684" s="67">
        <v>44831</v>
      </c>
      <c r="D6684" s="68" t="s">
        <v>50</v>
      </c>
      <c r="E6684" s="70" t="s">
        <v>82</v>
      </c>
      <c r="F6684" s="4" t="s">
        <v>2709</v>
      </c>
      <c r="G6684" s="101">
        <v>44831</v>
      </c>
      <c r="H6684" s="101">
        <v>44845</v>
      </c>
      <c r="I6684" s="71">
        <f t="shared" si="366"/>
        <v>14</v>
      </c>
      <c r="J6684" s="72" t="s">
        <v>137</v>
      </c>
      <c r="K6684" s="72" t="s">
        <v>138</v>
      </c>
      <c r="L6684" s="73">
        <v>1</v>
      </c>
      <c r="M6684" s="73" t="s">
        <v>91</v>
      </c>
      <c r="N6684" s="68" t="str">
        <f>VLOOKUP(K6684,[1]人員授權表!D$3:G$249,4,0)</f>
        <v>無機</v>
      </c>
      <c r="O6684" s="70" t="str">
        <f>IF(J6684=[1]人員授權表!$C$85,"Casper李羿勳",IF(J6684=[1]人員授權表!$C$188,"Iring陳俊明",IF(J6684=[1]人員授權表!$C$189,"Brian陳泓霖",VLOOKUP(K6684,[1]人員授權表!D$2:E$249,2,FALSE))))</f>
        <v>Jack劉念忻</v>
      </c>
      <c r="P6684" s="67">
        <f t="shared" si="368"/>
        <v>44843</v>
      </c>
      <c r="Q6684" s="75" t="str">
        <f t="shared" si="367"/>
        <v>週日</v>
      </c>
      <c r="R6684" s="80">
        <v>44842</v>
      </c>
      <c r="AA6684" s="1"/>
    </row>
    <row r="6685" spans="2:28">
      <c r="B6685" s="66">
        <v>44824</v>
      </c>
      <c r="C6685" s="67">
        <v>44831</v>
      </c>
      <c r="D6685" s="68" t="s">
        <v>50</v>
      </c>
      <c r="E6685" s="70" t="s">
        <v>82</v>
      </c>
      <c r="F6685" s="4" t="s">
        <v>2709</v>
      </c>
      <c r="G6685" s="101">
        <v>44831</v>
      </c>
      <c r="H6685" s="101">
        <v>44845</v>
      </c>
      <c r="I6685" s="71">
        <f t="shared" si="366"/>
        <v>14</v>
      </c>
      <c r="J6685" s="72" t="s">
        <v>148</v>
      </c>
      <c r="K6685" s="72" t="s">
        <v>149</v>
      </c>
      <c r="L6685" s="73">
        <v>1</v>
      </c>
      <c r="M6685" s="73" t="s">
        <v>91</v>
      </c>
      <c r="N6685" s="68" t="str">
        <f>VLOOKUP(K6685,[1]人員授權表!D$3:G$249,4,0)</f>
        <v>無機</v>
      </c>
      <c r="O6685" s="70" t="str">
        <f>IF(J6685=[1]人員授權表!$C$85,"Casper李羿勳",IF(J6685=[1]人員授權表!$C$188,"Iring陳俊明",IF(J6685=[1]人員授權表!$C$189,"Brian陳泓霖",VLOOKUP(K6685,[1]人員授權表!D$2:E$249,2,FALSE))))</f>
        <v>Vicky游崴涵</v>
      </c>
      <c r="P6685" s="67">
        <f t="shared" si="368"/>
        <v>44843</v>
      </c>
      <c r="Q6685" s="75" t="str">
        <f t="shared" si="367"/>
        <v>週日</v>
      </c>
      <c r="R6685" s="80">
        <v>44837</v>
      </c>
      <c r="AA6685" s="1"/>
    </row>
    <row r="6686" spans="2:28">
      <c r="B6686" s="66">
        <v>44824</v>
      </c>
      <c r="C6686" s="67">
        <v>44831</v>
      </c>
      <c r="D6686" s="68" t="s">
        <v>50</v>
      </c>
      <c r="E6686" s="70" t="s">
        <v>82</v>
      </c>
      <c r="F6686" s="4" t="s">
        <v>2709</v>
      </c>
      <c r="G6686" s="101">
        <v>44831</v>
      </c>
      <c r="H6686" s="101">
        <v>44845</v>
      </c>
      <c r="I6686" s="71">
        <f t="shared" si="366"/>
        <v>14</v>
      </c>
      <c r="J6686" s="72" t="s">
        <v>139</v>
      </c>
      <c r="K6686" s="72" t="s">
        <v>140</v>
      </c>
      <c r="L6686" s="73">
        <v>1</v>
      </c>
      <c r="M6686" s="73" t="s">
        <v>91</v>
      </c>
      <c r="N6686" s="68" t="str">
        <f>VLOOKUP(K6686,[1]人員授權表!D$3:G$249,4,0)</f>
        <v>無機</v>
      </c>
      <c r="O6686" s="70" t="str">
        <f>IF(J6686=[1]人員授權表!$C$85,"Casper李羿勳",IF(J6686=[1]人員授權表!$C$188,"Iring陳俊明",IF(J6686=[1]人員授權表!$C$189,"Brian陳泓霖",VLOOKUP(K6686,[1]人員授權表!D$2:E$249,2,FALSE))))</f>
        <v>Brian陳泓霖</v>
      </c>
      <c r="P6686" s="67">
        <f t="shared" si="368"/>
        <v>44843</v>
      </c>
      <c r="Q6686" s="75" t="str">
        <f t="shared" si="367"/>
        <v>週日</v>
      </c>
      <c r="R6686" s="80">
        <v>44837</v>
      </c>
      <c r="AA6686" s="1"/>
    </row>
    <row r="6687" spans="2:28">
      <c r="B6687" s="66">
        <v>44824</v>
      </c>
      <c r="C6687" s="67">
        <v>44831</v>
      </c>
      <c r="D6687" s="68" t="s">
        <v>50</v>
      </c>
      <c r="E6687" s="70" t="s">
        <v>82</v>
      </c>
      <c r="F6687" s="4" t="s">
        <v>2709</v>
      </c>
      <c r="G6687" s="101">
        <v>44831</v>
      </c>
      <c r="H6687" s="101">
        <v>44845</v>
      </c>
      <c r="I6687" s="71">
        <f t="shared" si="366"/>
        <v>14</v>
      </c>
      <c r="J6687" s="72" t="s">
        <v>153</v>
      </c>
      <c r="K6687" s="72" t="s">
        <v>154</v>
      </c>
      <c r="L6687" s="73">
        <v>1</v>
      </c>
      <c r="M6687" s="73" t="s">
        <v>91</v>
      </c>
      <c r="N6687" s="68" t="str">
        <f>VLOOKUP(K6687,[1]人員授權表!D$3:G$249,4,0)</f>
        <v>無機</v>
      </c>
      <c r="O6687" s="70" t="str">
        <f>IF(J6687=[1]人員授權表!$C$85,"Casper李羿勳",IF(J6687=[1]人員授權表!$C$188,"Iring陳俊明",IF(J6687=[1]人員授權表!$C$189,"Brian陳泓霖",VLOOKUP(K6687,[1]人員授權表!D$2:E$249,2,FALSE))))</f>
        <v>Ken張智凱</v>
      </c>
      <c r="P6687" s="67">
        <f t="shared" si="368"/>
        <v>44843</v>
      </c>
      <c r="Q6687" s="75" t="str">
        <f t="shared" si="367"/>
        <v>週日</v>
      </c>
      <c r="R6687" s="80">
        <v>44832</v>
      </c>
      <c r="AA6687" s="1"/>
    </row>
    <row r="6688" spans="2:28">
      <c r="B6688" s="66">
        <v>44824</v>
      </c>
      <c r="C6688" s="67">
        <v>44831</v>
      </c>
      <c r="D6688" s="68" t="s">
        <v>50</v>
      </c>
      <c r="E6688" s="70" t="s">
        <v>82</v>
      </c>
      <c r="F6688" s="4" t="s">
        <v>2709</v>
      </c>
      <c r="G6688" s="101">
        <v>44831</v>
      </c>
      <c r="H6688" s="101">
        <v>44845</v>
      </c>
      <c r="I6688" s="71">
        <f t="shared" si="366"/>
        <v>14</v>
      </c>
      <c r="J6688" s="72" t="s">
        <v>164</v>
      </c>
      <c r="K6688" s="72" t="s">
        <v>146</v>
      </c>
      <c r="L6688" s="73">
        <v>1</v>
      </c>
      <c r="M6688" s="73" t="s">
        <v>91</v>
      </c>
      <c r="N6688" s="68" t="str">
        <f>VLOOKUP(K6688,[1]人員授權表!D$3:G$249,4,0)</f>
        <v>無機</v>
      </c>
      <c r="O6688" s="70" t="str">
        <f>IF(J6688=[1]人員授權表!$C$85,"Casper李羿勳",IF(J6688=[1]人員授權表!$C$188,"Iring陳俊明",IF(J6688=[1]人員授權表!$C$189,"Brian陳泓霖",VLOOKUP(K6688,[1]人員授權表!D$2:E$249,2,FALSE))))</f>
        <v>Jack劉念忻</v>
      </c>
      <c r="P6688" s="67">
        <f t="shared" si="368"/>
        <v>44843</v>
      </c>
      <c r="Q6688" s="75" t="str">
        <f t="shared" si="367"/>
        <v>週日</v>
      </c>
      <c r="R6688" s="80">
        <v>44842</v>
      </c>
      <c r="AA6688" s="1"/>
    </row>
    <row r="6689" spans="2:27">
      <c r="B6689" s="66">
        <v>44824</v>
      </c>
      <c r="C6689" s="67">
        <v>44831</v>
      </c>
      <c r="D6689" s="68" t="s">
        <v>50</v>
      </c>
      <c r="E6689" s="70" t="s">
        <v>82</v>
      </c>
      <c r="F6689" s="4" t="s">
        <v>2709</v>
      </c>
      <c r="G6689" s="101">
        <v>44831</v>
      </c>
      <c r="H6689" s="101">
        <v>44845</v>
      </c>
      <c r="I6689" s="71">
        <f t="shared" si="366"/>
        <v>14</v>
      </c>
      <c r="J6689" s="72" t="s">
        <v>125</v>
      </c>
      <c r="K6689" s="72" t="s">
        <v>144</v>
      </c>
      <c r="L6689" s="73">
        <v>1</v>
      </c>
      <c r="M6689" s="73" t="s">
        <v>91</v>
      </c>
      <c r="N6689" s="68" t="str">
        <f>VLOOKUP(K6689,[1]人員授權表!D$3:G$249,4,0)</f>
        <v>有機</v>
      </c>
      <c r="O6689" s="70" t="str">
        <f>IF(J6689=[1]人員授權表!$C$85,"Casper李羿勳",IF(J6689=[1]人員授權表!$C$188,"Iring陳俊明",IF(J6689=[1]人員授權表!$C$189,"Brian陳泓霖",VLOOKUP(K6689,[1]人員授權表!D$2:E$249,2,FALSE))))</f>
        <v>Lucy黃詩婷</v>
      </c>
      <c r="P6689" s="67">
        <f t="shared" si="368"/>
        <v>44843</v>
      </c>
      <c r="Q6689" s="75" t="str">
        <f t="shared" si="367"/>
        <v>週日</v>
      </c>
      <c r="R6689" s="80">
        <v>44840</v>
      </c>
      <c r="AA6689" s="1"/>
    </row>
    <row r="6690" spans="2:27">
      <c r="B6690" s="66">
        <v>44824</v>
      </c>
      <c r="C6690" s="67">
        <v>44831</v>
      </c>
      <c r="D6690" s="68" t="s">
        <v>50</v>
      </c>
      <c r="E6690" s="70" t="s">
        <v>82</v>
      </c>
      <c r="F6690" s="4" t="s">
        <v>2709</v>
      </c>
      <c r="G6690" s="101">
        <v>44831</v>
      </c>
      <c r="H6690" s="101">
        <v>44845</v>
      </c>
      <c r="I6690" s="71">
        <f t="shared" si="366"/>
        <v>14</v>
      </c>
      <c r="J6690" s="72" t="s">
        <v>141</v>
      </c>
      <c r="K6690" s="72" t="s">
        <v>142</v>
      </c>
      <c r="L6690" s="73">
        <v>1</v>
      </c>
      <c r="M6690" s="73" t="s">
        <v>91</v>
      </c>
      <c r="N6690" s="68" t="str">
        <f>VLOOKUP(K6690,[1]人員授權表!D$3:G$249,4,0)</f>
        <v>無機</v>
      </c>
      <c r="O6690" s="70" t="str">
        <f>IF(J6690=[1]人員授權表!$C$85,"Casper李羿勳",IF(J6690=[1]人員授權表!$C$188,"Iring陳俊明",IF(J6690=[1]人員授權表!$C$189,"Brian陳泓霖",VLOOKUP(K6690,[1]人員授權表!D$2:E$249,2,FALSE))))</f>
        <v>Dennis陳汶宏</v>
      </c>
      <c r="P6690" s="67">
        <f t="shared" si="368"/>
        <v>44843</v>
      </c>
      <c r="Q6690" s="75" t="str">
        <f t="shared" si="367"/>
        <v>週日</v>
      </c>
      <c r="R6690" s="80">
        <v>44839</v>
      </c>
      <c r="AA6690" s="1"/>
    </row>
    <row r="6691" spans="2:27">
      <c r="B6691" s="66">
        <v>44824</v>
      </c>
      <c r="C6691" s="67">
        <v>44831</v>
      </c>
      <c r="D6691" s="68" t="s">
        <v>50</v>
      </c>
      <c r="E6691" s="70" t="s">
        <v>82</v>
      </c>
      <c r="F6691" s="4" t="s">
        <v>2709</v>
      </c>
      <c r="G6691" s="101">
        <v>44831</v>
      </c>
      <c r="H6691" s="101">
        <v>44845</v>
      </c>
      <c r="I6691" s="71">
        <f t="shared" si="366"/>
        <v>14</v>
      </c>
      <c r="J6691" s="72" t="s">
        <v>178</v>
      </c>
      <c r="K6691" s="72" t="s">
        <v>179</v>
      </c>
      <c r="L6691" s="73">
        <v>1</v>
      </c>
      <c r="M6691" s="73" t="s">
        <v>91</v>
      </c>
      <c r="N6691" s="68" t="str">
        <f>VLOOKUP(K6691,[1]人員授權表!D$3:G$249,4,0)</f>
        <v>無機</v>
      </c>
      <c r="O6691" s="70" t="s">
        <v>318</v>
      </c>
      <c r="P6691" s="67">
        <f t="shared" si="368"/>
        <v>44843</v>
      </c>
      <c r="Q6691" s="75" t="str">
        <f t="shared" si="367"/>
        <v>週日</v>
      </c>
      <c r="R6691" s="80">
        <v>44834</v>
      </c>
      <c r="AA6691" s="1"/>
    </row>
    <row r="6692" spans="2:27">
      <c r="B6692" s="66">
        <v>44824</v>
      </c>
      <c r="C6692" s="67">
        <v>44831</v>
      </c>
      <c r="D6692" s="68" t="s">
        <v>50</v>
      </c>
      <c r="E6692" s="70" t="s">
        <v>82</v>
      </c>
      <c r="F6692" s="4" t="s">
        <v>2710</v>
      </c>
      <c r="G6692" s="101">
        <v>44831</v>
      </c>
      <c r="H6692" s="101">
        <v>44845</v>
      </c>
      <c r="I6692" s="71">
        <f t="shared" si="366"/>
        <v>14</v>
      </c>
      <c r="J6692" s="72" t="s">
        <v>137</v>
      </c>
      <c r="K6692" s="72" t="s">
        <v>138</v>
      </c>
      <c r="L6692" s="73">
        <v>1</v>
      </c>
      <c r="M6692" s="73" t="s">
        <v>91</v>
      </c>
      <c r="N6692" s="68" t="str">
        <f>VLOOKUP(K6692,[1]人員授權表!D$3:G$249,4,0)</f>
        <v>無機</v>
      </c>
      <c r="O6692" s="70" t="str">
        <f>IF(J6692=[1]人員授權表!$C$85,"Casper李羿勳",IF(J6692=[1]人員授權表!$C$188,"Iring陳俊明",IF(J6692=[1]人員授權表!$C$189,"Brian陳泓霖",VLOOKUP(K6692,[1]人員授權表!D$2:E$249,2,FALSE))))</f>
        <v>Jack劉念忻</v>
      </c>
      <c r="P6692" s="67">
        <f t="shared" si="368"/>
        <v>44843</v>
      </c>
      <c r="Q6692" s="75" t="str">
        <f t="shared" si="367"/>
        <v>週日</v>
      </c>
      <c r="R6692" s="80">
        <v>44842</v>
      </c>
      <c r="AA6692" s="1"/>
    </row>
    <row r="6693" spans="2:27">
      <c r="B6693" s="66">
        <v>44824</v>
      </c>
      <c r="C6693" s="67">
        <v>44831</v>
      </c>
      <c r="D6693" s="68" t="s">
        <v>50</v>
      </c>
      <c r="E6693" s="70" t="s">
        <v>82</v>
      </c>
      <c r="F6693" s="4" t="s">
        <v>2710</v>
      </c>
      <c r="G6693" s="101">
        <v>44831</v>
      </c>
      <c r="H6693" s="101">
        <v>44845</v>
      </c>
      <c r="I6693" s="71">
        <f t="shared" si="366"/>
        <v>14</v>
      </c>
      <c r="J6693" s="72" t="s">
        <v>139</v>
      </c>
      <c r="K6693" s="72" t="s">
        <v>140</v>
      </c>
      <c r="L6693" s="73">
        <v>1</v>
      </c>
      <c r="M6693" s="73" t="s">
        <v>91</v>
      </c>
      <c r="N6693" s="68" t="str">
        <f>VLOOKUP(K6693,[1]人員授權表!D$3:G$249,4,0)</f>
        <v>無機</v>
      </c>
      <c r="O6693" s="70" t="str">
        <f>IF(J6693=[1]人員授權表!$C$85,"Casper李羿勳",IF(J6693=[1]人員授權表!$C$188,"Iring陳俊明",IF(J6693=[1]人員授權表!$C$189,"Brian陳泓霖",VLOOKUP(K6693,[1]人員授權表!D$2:E$249,2,FALSE))))</f>
        <v>Brian陳泓霖</v>
      </c>
      <c r="P6693" s="67">
        <f t="shared" si="368"/>
        <v>44843</v>
      </c>
      <c r="Q6693" s="75" t="str">
        <f t="shared" si="367"/>
        <v>週日</v>
      </c>
      <c r="R6693" s="80">
        <v>44837</v>
      </c>
      <c r="AA6693" s="1"/>
    </row>
    <row r="6694" spans="2:27">
      <c r="B6694" s="66">
        <v>44824</v>
      </c>
      <c r="C6694" s="67">
        <v>44831</v>
      </c>
      <c r="D6694" s="68" t="s">
        <v>50</v>
      </c>
      <c r="E6694" s="70" t="s">
        <v>82</v>
      </c>
      <c r="F6694" s="4" t="s">
        <v>2710</v>
      </c>
      <c r="G6694" s="101">
        <v>44831</v>
      </c>
      <c r="H6694" s="101">
        <v>44845</v>
      </c>
      <c r="I6694" s="71">
        <f t="shared" si="366"/>
        <v>14</v>
      </c>
      <c r="J6694" s="72" t="s">
        <v>125</v>
      </c>
      <c r="K6694" s="72" t="s">
        <v>144</v>
      </c>
      <c r="L6694" s="73">
        <v>1</v>
      </c>
      <c r="M6694" s="73" t="s">
        <v>91</v>
      </c>
      <c r="N6694" s="68" t="str">
        <f>VLOOKUP(K6694,[1]人員授權表!D$3:G$249,4,0)</f>
        <v>有機</v>
      </c>
      <c r="O6694" s="70" t="str">
        <f>IF(J6694=[1]人員授權表!$C$85,"Casper李羿勳",IF(J6694=[1]人員授權表!$C$188,"Iring陳俊明",IF(J6694=[1]人員授權表!$C$189,"Brian陳泓霖",VLOOKUP(K6694,[1]人員授權表!D$2:E$249,2,FALSE))))</f>
        <v>Lucy黃詩婷</v>
      </c>
      <c r="P6694" s="67">
        <f t="shared" si="368"/>
        <v>44843</v>
      </c>
      <c r="Q6694" s="75" t="str">
        <f t="shared" si="367"/>
        <v>週日</v>
      </c>
      <c r="R6694" s="80">
        <v>44840</v>
      </c>
      <c r="AA6694" s="1"/>
    </row>
    <row r="6695" spans="2:27">
      <c r="B6695" s="66">
        <v>44827</v>
      </c>
      <c r="D6695" s="68" t="s">
        <v>50</v>
      </c>
      <c r="E6695" s="70" t="s">
        <v>82</v>
      </c>
      <c r="F6695" s="4" t="s">
        <v>2711</v>
      </c>
      <c r="G6695" s="67">
        <v>44830</v>
      </c>
      <c r="H6695" s="67">
        <v>44845</v>
      </c>
      <c r="I6695" s="71">
        <f t="shared" si="366"/>
        <v>15</v>
      </c>
      <c r="J6695" s="72" t="s">
        <v>139</v>
      </c>
      <c r="K6695" s="72" t="s">
        <v>140</v>
      </c>
      <c r="L6695" s="73">
        <v>1</v>
      </c>
      <c r="M6695" s="73" t="s">
        <v>91</v>
      </c>
      <c r="N6695" s="68" t="str">
        <f>VLOOKUP(K6695,[1]人員授權表!D$3:G$249,4,0)</f>
        <v>無機</v>
      </c>
      <c r="O6695" s="70" t="str">
        <f>IF(J6695=[1]人員授權表!$C$85,"Casper李羿勳",IF(J6695=[1]人員授權表!$C$188,"Iring陳俊明",IF(J6695=[1]人員授權表!$C$189,"Brian陳泓霖",VLOOKUP(K6695,[1]人員授權表!D$2:E$249,2,FALSE))))</f>
        <v>Brian陳泓霖</v>
      </c>
      <c r="P6695" s="67">
        <f t="shared" si="368"/>
        <v>44843</v>
      </c>
      <c r="Q6695" s="75" t="str">
        <f t="shared" si="367"/>
        <v>週日</v>
      </c>
      <c r="R6695" s="80">
        <v>44837</v>
      </c>
      <c r="AA6695" s="1"/>
    </row>
    <row r="6696" spans="2:27">
      <c r="B6696" s="66">
        <v>44827</v>
      </c>
      <c r="D6696" s="68" t="s">
        <v>50</v>
      </c>
      <c r="E6696" s="70" t="s">
        <v>82</v>
      </c>
      <c r="F6696" s="4" t="s">
        <v>2711</v>
      </c>
      <c r="G6696" s="67">
        <v>44830</v>
      </c>
      <c r="H6696" s="67">
        <v>44845</v>
      </c>
      <c r="I6696" s="71">
        <f t="shared" si="366"/>
        <v>15</v>
      </c>
      <c r="J6696" s="72" t="s">
        <v>277</v>
      </c>
      <c r="K6696" s="72" t="s">
        <v>154</v>
      </c>
      <c r="L6696" s="73">
        <v>1</v>
      </c>
      <c r="M6696" s="73" t="s">
        <v>91</v>
      </c>
      <c r="N6696" s="68" t="str">
        <f>VLOOKUP(K6696,[1]人員授權表!D$3:G$249,4,0)</f>
        <v>無機</v>
      </c>
      <c r="O6696" s="70" t="str">
        <f>IF(J6696=[1]人員授權表!$C$85,"Casper李羿勳",IF(J6696=[1]人員授權表!$C$188,"Iring陳俊明",IF(J6696=[1]人員授權表!$C$189,"Brian陳泓霖",VLOOKUP(K6696,[1]人員授權表!D$2:E$249,2,FALSE))))</f>
        <v>Ken張智凱</v>
      </c>
      <c r="P6696" s="67">
        <f t="shared" si="368"/>
        <v>44843</v>
      </c>
      <c r="Q6696" s="75" t="str">
        <f t="shared" si="367"/>
        <v>週日</v>
      </c>
      <c r="R6696" s="80">
        <v>44832</v>
      </c>
      <c r="AA6696" s="1"/>
    </row>
    <row r="6697" spans="2:27">
      <c r="B6697" s="66">
        <v>44827</v>
      </c>
      <c r="D6697" s="68" t="s">
        <v>50</v>
      </c>
      <c r="E6697" s="70" t="s">
        <v>82</v>
      </c>
      <c r="F6697" s="4" t="s">
        <v>2711</v>
      </c>
      <c r="G6697" s="67">
        <v>44830</v>
      </c>
      <c r="H6697" s="67">
        <v>44845</v>
      </c>
      <c r="I6697" s="71">
        <f t="shared" si="366"/>
        <v>15</v>
      </c>
      <c r="J6697" s="72" t="s">
        <v>137</v>
      </c>
      <c r="K6697" s="72" t="s">
        <v>138</v>
      </c>
      <c r="L6697" s="73">
        <v>1</v>
      </c>
      <c r="M6697" s="73" t="s">
        <v>91</v>
      </c>
      <c r="N6697" s="68" t="str">
        <f>VLOOKUP(K6697,[1]人員授權表!D$3:G$249,4,0)</f>
        <v>無機</v>
      </c>
      <c r="O6697" s="70" t="str">
        <f>IF(J6697=[1]人員授權表!$C$85,"Casper李羿勳",IF(J6697=[1]人員授權表!$C$188,"Iring陳俊明",IF(J6697=[1]人員授權表!$C$189,"Brian陳泓霖",VLOOKUP(K6697,[1]人員授權表!D$2:E$249,2,FALSE))))</f>
        <v>Jack劉念忻</v>
      </c>
      <c r="P6697" s="67">
        <f t="shared" si="368"/>
        <v>44843</v>
      </c>
      <c r="Q6697" s="75" t="str">
        <f t="shared" si="367"/>
        <v>週日</v>
      </c>
      <c r="R6697" s="80">
        <v>44842</v>
      </c>
      <c r="AA6697" s="1"/>
    </row>
    <row r="6698" spans="2:27">
      <c r="B6698" s="66">
        <v>44827</v>
      </c>
      <c r="D6698" s="68" t="s">
        <v>50</v>
      </c>
      <c r="E6698" s="70" t="s">
        <v>82</v>
      </c>
      <c r="F6698" s="4" t="s">
        <v>2711</v>
      </c>
      <c r="G6698" s="67">
        <v>44830</v>
      </c>
      <c r="H6698" s="67">
        <v>44845</v>
      </c>
      <c r="I6698" s="71">
        <f t="shared" si="366"/>
        <v>15</v>
      </c>
      <c r="J6698" s="72" t="s">
        <v>148</v>
      </c>
      <c r="K6698" s="72" t="s">
        <v>149</v>
      </c>
      <c r="L6698" s="73">
        <v>1</v>
      </c>
      <c r="M6698" s="73" t="s">
        <v>91</v>
      </c>
      <c r="N6698" s="68" t="str">
        <f>VLOOKUP(K6698,[1]人員授權表!D$3:G$249,4,0)</f>
        <v>無機</v>
      </c>
      <c r="O6698" s="70" t="str">
        <f>IF(J6698=[1]人員授權表!$C$85,"Casper李羿勳",IF(J6698=[1]人員授權表!$C$188,"Iring陳俊明",IF(J6698=[1]人員授權表!$C$189,"Brian陳泓霖",VLOOKUP(K6698,[1]人員授權表!D$2:E$249,2,FALSE))))</f>
        <v>Vicky游崴涵</v>
      </c>
      <c r="P6698" s="67">
        <f t="shared" si="368"/>
        <v>44843</v>
      </c>
      <c r="Q6698" s="75" t="str">
        <f t="shared" si="367"/>
        <v>週日</v>
      </c>
      <c r="R6698" s="80">
        <v>44837</v>
      </c>
      <c r="AA6698" s="1"/>
    </row>
    <row r="6699" spans="2:27">
      <c r="B6699" s="66">
        <v>44831</v>
      </c>
      <c r="D6699" s="68" t="s">
        <v>50</v>
      </c>
      <c r="E6699" s="70" t="s">
        <v>82</v>
      </c>
      <c r="F6699" s="4" t="s">
        <v>2712</v>
      </c>
      <c r="G6699" s="67">
        <v>44830</v>
      </c>
      <c r="H6699" s="67">
        <v>44845</v>
      </c>
      <c r="I6699" s="71">
        <f t="shared" si="366"/>
        <v>15</v>
      </c>
      <c r="J6699" s="72" t="s">
        <v>139</v>
      </c>
      <c r="K6699" s="72" t="s">
        <v>140</v>
      </c>
      <c r="L6699" s="73">
        <v>1</v>
      </c>
      <c r="M6699" s="73" t="s">
        <v>91</v>
      </c>
      <c r="N6699" s="68" t="str">
        <f>VLOOKUP(K6699,[1]人員授權表!D$3:G$249,4,0)</f>
        <v>無機</v>
      </c>
      <c r="O6699" s="70" t="str">
        <f>IF(J6699=[1]人員授權表!$C$85,"Casper李羿勳",IF(J6699=[1]人員授權表!$C$188,"Iring陳俊明",IF(J6699=[1]人員授權表!$C$189,"Brian陳泓霖",VLOOKUP(K6699,[1]人員授權表!D$2:E$249,2,FALSE))))</f>
        <v>Brian陳泓霖</v>
      </c>
      <c r="P6699" s="67">
        <f t="shared" si="368"/>
        <v>44843</v>
      </c>
      <c r="Q6699" s="75" t="str">
        <f t="shared" si="367"/>
        <v>週日</v>
      </c>
      <c r="R6699" s="80">
        <v>44837</v>
      </c>
      <c r="AA6699" s="1"/>
    </row>
    <row r="6700" spans="2:27">
      <c r="B6700" s="66">
        <v>44831</v>
      </c>
      <c r="D6700" s="68" t="s">
        <v>50</v>
      </c>
      <c r="E6700" s="70" t="s">
        <v>82</v>
      </c>
      <c r="F6700" s="4" t="s">
        <v>2712</v>
      </c>
      <c r="G6700" s="67">
        <v>44830</v>
      </c>
      <c r="H6700" s="67">
        <v>44845</v>
      </c>
      <c r="I6700" s="71">
        <f t="shared" si="366"/>
        <v>15</v>
      </c>
      <c r="J6700" s="72" t="s">
        <v>277</v>
      </c>
      <c r="K6700" s="72" t="s">
        <v>154</v>
      </c>
      <c r="L6700" s="73">
        <v>1</v>
      </c>
      <c r="M6700" s="73" t="s">
        <v>91</v>
      </c>
      <c r="N6700" s="68" t="str">
        <f>VLOOKUP(K6700,[1]人員授權表!D$3:G$249,4,0)</f>
        <v>無機</v>
      </c>
      <c r="O6700" s="70" t="str">
        <f>IF(J6700=[1]人員授權表!$C$85,"Casper李羿勳",IF(J6700=[1]人員授權表!$C$188,"Iring陳俊明",IF(J6700=[1]人員授權表!$C$189,"Brian陳泓霖",VLOOKUP(K6700,[1]人員授權表!D$2:E$249,2,FALSE))))</f>
        <v>Ken張智凱</v>
      </c>
      <c r="P6700" s="67">
        <f t="shared" si="368"/>
        <v>44843</v>
      </c>
      <c r="Q6700" s="75" t="str">
        <f t="shared" si="367"/>
        <v>週日</v>
      </c>
      <c r="R6700" s="80">
        <v>44832</v>
      </c>
      <c r="AA6700" s="1"/>
    </row>
    <row r="6701" spans="2:27">
      <c r="B6701" s="66">
        <v>44831</v>
      </c>
      <c r="D6701" s="68" t="s">
        <v>50</v>
      </c>
      <c r="E6701" s="70" t="s">
        <v>82</v>
      </c>
      <c r="F6701" s="4" t="s">
        <v>2712</v>
      </c>
      <c r="G6701" s="67">
        <v>44830</v>
      </c>
      <c r="H6701" s="67">
        <v>44845</v>
      </c>
      <c r="I6701" s="71">
        <f t="shared" si="366"/>
        <v>15</v>
      </c>
      <c r="J6701" s="72" t="s">
        <v>137</v>
      </c>
      <c r="K6701" s="72" t="s">
        <v>138</v>
      </c>
      <c r="L6701" s="73">
        <v>1</v>
      </c>
      <c r="M6701" s="73" t="s">
        <v>91</v>
      </c>
      <c r="N6701" s="68" t="str">
        <f>VLOOKUP(K6701,[1]人員授權表!D$3:G$249,4,0)</f>
        <v>無機</v>
      </c>
      <c r="O6701" s="70" t="str">
        <f>IF(J6701=[1]人員授權表!$C$85,"Casper李羿勳",IF(J6701=[1]人員授權表!$C$188,"Iring陳俊明",IF(J6701=[1]人員授權表!$C$189,"Brian陳泓霖",VLOOKUP(K6701,[1]人員授權表!D$2:E$249,2,FALSE))))</f>
        <v>Jack劉念忻</v>
      </c>
      <c r="P6701" s="67">
        <f t="shared" si="368"/>
        <v>44843</v>
      </c>
      <c r="Q6701" s="75" t="str">
        <f t="shared" si="367"/>
        <v>週日</v>
      </c>
      <c r="R6701" s="80">
        <v>44842</v>
      </c>
      <c r="AA6701" s="1"/>
    </row>
    <row r="6702" spans="2:27">
      <c r="B6702" s="66">
        <v>44831</v>
      </c>
      <c r="D6702" s="68" t="s">
        <v>50</v>
      </c>
      <c r="E6702" s="70" t="s">
        <v>82</v>
      </c>
      <c r="F6702" s="4" t="s">
        <v>2712</v>
      </c>
      <c r="G6702" s="67">
        <v>44830</v>
      </c>
      <c r="H6702" s="67">
        <v>44845</v>
      </c>
      <c r="I6702" s="71">
        <f t="shared" si="366"/>
        <v>15</v>
      </c>
      <c r="J6702" s="72" t="s">
        <v>148</v>
      </c>
      <c r="K6702" s="72" t="s">
        <v>149</v>
      </c>
      <c r="L6702" s="73">
        <v>1</v>
      </c>
      <c r="M6702" s="73" t="s">
        <v>91</v>
      </c>
      <c r="N6702" s="68" t="str">
        <f>VLOOKUP(K6702,[1]人員授權表!D$3:G$249,4,0)</f>
        <v>無機</v>
      </c>
      <c r="O6702" s="70" t="str">
        <f>IF(J6702=[1]人員授權表!$C$85,"Casper李羿勳",IF(J6702=[1]人員授權表!$C$188,"Iring陳俊明",IF(J6702=[1]人員授權表!$C$189,"Brian陳泓霖",VLOOKUP(K6702,[1]人員授權表!D$2:E$249,2,FALSE))))</f>
        <v>Vicky游崴涵</v>
      </c>
      <c r="P6702" s="67">
        <f t="shared" si="368"/>
        <v>44843</v>
      </c>
      <c r="Q6702" s="75" t="str">
        <f t="shared" si="367"/>
        <v>週日</v>
      </c>
      <c r="R6702" s="80">
        <v>44837</v>
      </c>
      <c r="AA6702" s="1"/>
    </row>
    <row r="6703" spans="2:27">
      <c r="B6703" s="66">
        <v>44791</v>
      </c>
      <c r="C6703" s="67">
        <v>44812</v>
      </c>
      <c r="D6703" s="68" t="s">
        <v>50</v>
      </c>
      <c r="E6703" s="70" t="s">
        <v>82</v>
      </c>
      <c r="F6703" s="70" t="s">
        <v>2713</v>
      </c>
      <c r="G6703" s="101">
        <v>44831</v>
      </c>
      <c r="H6703" s="67">
        <v>44845</v>
      </c>
      <c r="I6703" s="71">
        <f t="shared" si="366"/>
        <v>14</v>
      </c>
      <c r="J6703" s="72" t="s">
        <v>125</v>
      </c>
      <c r="K6703" s="72" t="s">
        <v>144</v>
      </c>
      <c r="L6703" s="73">
        <v>3</v>
      </c>
      <c r="M6703" s="73" t="s">
        <v>268</v>
      </c>
      <c r="N6703" s="68" t="str">
        <f>VLOOKUP(K6703,[1]人員授權表!D$3:G$249,4,0)</f>
        <v>有機</v>
      </c>
      <c r="O6703" s="70" t="str">
        <f>IF(J6703=[1]人員授權表!$C$85,"Casper李羿勳",IF(J6703=[1]人員授權表!$C$188,"Iring陳俊明",IF(J6703=[1]人員授權表!$C$189,"Brian陳泓霖",VLOOKUP(K6703,[1]人員授權表!D$2:E$249,2,FALSE))))</f>
        <v>Lucy黃詩婷</v>
      </c>
      <c r="P6703" s="67">
        <f t="shared" si="368"/>
        <v>44843</v>
      </c>
      <c r="Q6703" s="75" t="str">
        <f t="shared" si="367"/>
        <v>週日</v>
      </c>
      <c r="R6703" s="80">
        <v>44840</v>
      </c>
      <c r="AA6703" s="1"/>
    </row>
    <row r="6704" spans="2:27">
      <c r="B6704" s="66">
        <v>44791</v>
      </c>
      <c r="C6704" s="67">
        <v>44812</v>
      </c>
      <c r="D6704" s="68" t="s">
        <v>50</v>
      </c>
      <c r="E6704" s="70" t="s">
        <v>82</v>
      </c>
      <c r="F6704" s="70" t="s">
        <v>2713</v>
      </c>
      <c r="G6704" s="101">
        <v>44831</v>
      </c>
      <c r="H6704" s="67">
        <v>44845</v>
      </c>
      <c r="I6704" s="71">
        <f t="shared" si="366"/>
        <v>14</v>
      </c>
      <c r="J6704" s="72" t="s">
        <v>139</v>
      </c>
      <c r="K6704" s="72" t="s">
        <v>140</v>
      </c>
      <c r="L6704" s="73">
        <v>3</v>
      </c>
      <c r="M6704" s="73" t="s">
        <v>268</v>
      </c>
      <c r="N6704" s="68" t="str">
        <f>VLOOKUP(K6704,[1]人員授權表!D$3:G$249,4,0)</f>
        <v>無機</v>
      </c>
      <c r="O6704" s="70" t="str">
        <f>IF(J6704=[1]人員授權表!$C$85,"Casper李羿勳",IF(J6704=[1]人員授權表!$C$188,"Iring陳俊明",IF(J6704=[1]人員授權表!$C$189,"Brian陳泓霖",VLOOKUP(K6704,[1]人員授權表!D$2:E$249,2,FALSE))))</f>
        <v>Brian陳泓霖</v>
      </c>
      <c r="P6704" s="67">
        <f t="shared" si="368"/>
        <v>44843</v>
      </c>
      <c r="Q6704" s="75" t="str">
        <f t="shared" si="367"/>
        <v>週日</v>
      </c>
      <c r="R6704" s="80">
        <v>44837</v>
      </c>
      <c r="AA6704" s="1"/>
    </row>
    <row r="6705" spans="2:28">
      <c r="B6705" s="66">
        <v>44791</v>
      </c>
      <c r="C6705" s="67">
        <v>44812</v>
      </c>
      <c r="D6705" s="68" t="s">
        <v>50</v>
      </c>
      <c r="E6705" s="70" t="s">
        <v>82</v>
      </c>
      <c r="F6705" s="70" t="s">
        <v>2713</v>
      </c>
      <c r="G6705" s="101">
        <v>44831</v>
      </c>
      <c r="H6705" s="67">
        <v>44845</v>
      </c>
      <c r="I6705" s="71">
        <f t="shared" si="366"/>
        <v>14</v>
      </c>
      <c r="J6705" s="72" t="s">
        <v>269</v>
      </c>
      <c r="K6705" s="72" t="s">
        <v>270</v>
      </c>
      <c r="L6705" s="73">
        <v>3</v>
      </c>
      <c r="M6705" s="73" t="s">
        <v>268</v>
      </c>
      <c r="N6705" s="68" t="str">
        <f>VLOOKUP(K6705,[1]人員授權表!D$3:G$249,4,0)</f>
        <v>無機</v>
      </c>
      <c r="O6705" s="70" t="str">
        <f>IF(J6705=[1]人員授權表!$C$85,"Casper李羿勳",IF(J6705=[1]人員授權表!$C$188,"Iring陳俊明",IF(J6705=[1]人員授權表!$C$189,"Brian陳泓霖",VLOOKUP(K6705,[1]人員授權表!D$2:E$249,2,FALSE))))</f>
        <v>George陳志昇&amp;Vicky游崴涵</v>
      </c>
      <c r="P6705" s="67">
        <f t="shared" si="368"/>
        <v>44843</v>
      </c>
      <c r="Q6705" s="75" t="str">
        <f t="shared" si="367"/>
        <v>週日</v>
      </c>
      <c r="R6705" s="80">
        <v>44837</v>
      </c>
      <c r="AA6705" s="1"/>
    </row>
    <row r="6706" spans="2:28">
      <c r="B6706" s="66">
        <v>44791</v>
      </c>
      <c r="C6706" s="67">
        <v>44812</v>
      </c>
      <c r="D6706" s="68" t="s">
        <v>50</v>
      </c>
      <c r="E6706" s="70" t="s">
        <v>82</v>
      </c>
      <c r="F6706" s="70" t="s">
        <v>2713</v>
      </c>
      <c r="G6706" s="101">
        <v>44831</v>
      </c>
      <c r="H6706" s="67">
        <v>44845</v>
      </c>
      <c r="I6706" s="71">
        <f t="shared" si="366"/>
        <v>14</v>
      </c>
      <c r="J6706" s="72" t="s">
        <v>340</v>
      </c>
      <c r="K6706" s="72" t="s">
        <v>187</v>
      </c>
      <c r="L6706" s="73">
        <v>3</v>
      </c>
      <c r="M6706" s="73" t="s">
        <v>268</v>
      </c>
      <c r="N6706" s="68" t="str">
        <f>VLOOKUP(K6706,[1]人員授權表!D$3:G$249,4,0)</f>
        <v>無機</v>
      </c>
      <c r="O6706" s="70" t="str">
        <f>IF(J6706=[1]人員授權表!$C$85,"Casper李羿勳",IF(J6706=[1]人員授權表!$C$188,"Iring陳俊明",IF(J6706=[1]人員授權表!$C$189,"Brian陳泓霖",VLOOKUP(K6706,[1]人員授權表!D$2:E$249,2,FALSE))))</f>
        <v>Ruby黃家蓁</v>
      </c>
      <c r="P6706" s="67">
        <f t="shared" si="368"/>
        <v>44843</v>
      </c>
      <c r="Q6706" s="75" t="str">
        <f t="shared" si="367"/>
        <v>週日</v>
      </c>
      <c r="R6706" s="80">
        <v>44840</v>
      </c>
      <c r="AA6706" s="1"/>
    </row>
    <row r="6707" spans="2:28">
      <c r="B6707" s="66">
        <v>44791</v>
      </c>
      <c r="C6707" s="67">
        <v>44812</v>
      </c>
      <c r="D6707" s="68" t="s">
        <v>50</v>
      </c>
      <c r="E6707" s="70" t="s">
        <v>82</v>
      </c>
      <c r="F6707" s="70" t="s">
        <v>2713</v>
      </c>
      <c r="G6707" s="101">
        <v>44831</v>
      </c>
      <c r="H6707" s="67">
        <v>44845</v>
      </c>
      <c r="I6707" s="71">
        <f t="shared" si="366"/>
        <v>14</v>
      </c>
      <c r="J6707" s="72" t="s">
        <v>164</v>
      </c>
      <c r="K6707" s="72" t="s">
        <v>146</v>
      </c>
      <c r="L6707" s="73">
        <v>3</v>
      </c>
      <c r="M6707" s="73" t="s">
        <v>268</v>
      </c>
      <c r="N6707" s="68" t="str">
        <f>VLOOKUP(K6707,[1]人員授權表!D$3:G$249,4,0)</f>
        <v>無機</v>
      </c>
      <c r="O6707" s="70" t="str">
        <f>IF(J6707=[1]人員授權表!$C$85,"Casper李羿勳",IF(J6707=[1]人員授權表!$C$188,"Iring陳俊明",IF(J6707=[1]人員授權表!$C$189,"Brian陳泓霖",VLOOKUP(K6707,[1]人員授權表!D$2:E$249,2,FALSE))))</f>
        <v>Jack劉念忻</v>
      </c>
      <c r="P6707" s="67">
        <f t="shared" si="368"/>
        <v>44843</v>
      </c>
      <c r="Q6707" s="75" t="str">
        <f t="shared" si="367"/>
        <v>週日</v>
      </c>
      <c r="R6707" s="80">
        <v>44842</v>
      </c>
      <c r="AA6707" s="1"/>
    </row>
    <row r="6708" spans="2:28">
      <c r="B6708" s="66">
        <v>44791</v>
      </c>
      <c r="C6708" s="67">
        <v>44812</v>
      </c>
      <c r="D6708" s="68" t="s">
        <v>50</v>
      </c>
      <c r="E6708" s="70" t="s">
        <v>82</v>
      </c>
      <c r="F6708" s="70" t="s">
        <v>2713</v>
      </c>
      <c r="G6708" s="101">
        <v>44831</v>
      </c>
      <c r="H6708" s="67">
        <v>44845</v>
      </c>
      <c r="I6708" s="71">
        <f t="shared" si="366"/>
        <v>14</v>
      </c>
      <c r="J6708" s="72" t="s">
        <v>178</v>
      </c>
      <c r="K6708" s="72" t="s">
        <v>179</v>
      </c>
      <c r="L6708" s="73">
        <v>3</v>
      </c>
      <c r="M6708" s="73" t="s">
        <v>268</v>
      </c>
      <c r="N6708" s="68" t="str">
        <f>VLOOKUP(K6708,[1]人員授權表!D$3:G$249,4,0)</f>
        <v>無機</v>
      </c>
      <c r="O6708" s="70" t="s">
        <v>318</v>
      </c>
      <c r="P6708" s="67">
        <f t="shared" si="368"/>
        <v>44843</v>
      </c>
      <c r="Q6708" s="75" t="str">
        <f t="shared" si="367"/>
        <v>週日</v>
      </c>
      <c r="R6708" s="80">
        <v>44834</v>
      </c>
      <c r="AA6708" s="1"/>
    </row>
    <row r="6709" spans="2:28">
      <c r="B6709" s="66">
        <v>44791</v>
      </c>
      <c r="C6709" s="67">
        <v>44812</v>
      </c>
      <c r="D6709" s="68" t="s">
        <v>50</v>
      </c>
      <c r="E6709" s="70" t="s">
        <v>82</v>
      </c>
      <c r="F6709" s="70" t="s">
        <v>2713</v>
      </c>
      <c r="G6709" s="101">
        <v>44831</v>
      </c>
      <c r="H6709" s="67">
        <v>44845</v>
      </c>
      <c r="I6709" s="71">
        <f t="shared" si="366"/>
        <v>14</v>
      </c>
      <c r="J6709" s="72" t="s">
        <v>141</v>
      </c>
      <c r="K6709" s="72" t="s">
        <v>142</v>
      </c>
      <c r="L6709" s="73">
        <v>3</v>
      </c>
      <c r="M6709" s="73" t="s">
        <v>268</v>
      </c>
      <c r="N6709" s="68" t="str">
        <f>VLOOKUP(K6709,[1]人員授權表!D$3:G$249,4,0)</f>
        <v>無機</v>
      </c>
      <c r="O6709" s="70" t="str">
        <f>IF(J6709=[1]人員授權表!$C$85,"Casper李羿勳",IF(J6709=[1]人員授權表!$C$188,"Iring陳俊明",IF(J6709=[1]人員授權表!$C$189,"Brian陳泓霖",VLOOKUP(K6709,[1]人員授權表!D$2:E$249,2,FALSE))))</f>
        <v>Dennis陳汶宏</v>
      </c>
      <c r="P6709" s="67">
        <f t="shared" si="368"/>
        <v>44843</v>
      </c>
      <c r="Q6709" s="75" t="str">
        <f t="shared" si="367"/>
        <v>週日</v>
      </c>
      <c r="R6709" s="80">
        <v>44839</v>
      </c>
      <c r="AA6709" s="1"/>
    </row>
    <row r="6710" spans="2:28">
      <c r="B6710" s="66">
        <v>44791</v>
      </c>
      <c r="C6710" s="67">
        <v>44812</v>
      </c>
      <c r="D6710" s="68" t="s">
        <v>50</v>
      </c>
      <c r="E6710" s="70" t="s">
        <v>82</v>
      </c>
      <c r="F6710" s="70" t="s">
        <v>2713</v>
      </c>
      <c r="G6710" s="101">
        <v>44831</v>
      </c>
      <c r="H6710" s="67">
        <v>44845</v>
      </c>
      <c r="I6710" s="71">
        <f t="shared" si="366"/>
        <v>14</v>
      </c>
      <c r="J6710" s="72" t="s">
        <v>153</v>
      </c>
      <c r="K6710" s="72" t="s">
        <v>154</v>
      </c>
      <c r="L6710" s="73">
        <v>3</v>
      </c>
      <c r="M6710" s="73" t="s">
        <v>268</v>
      </c>
      <c r="N6710" s="68" t="str">
        <f>VLOOKUP(K6710,[1]人員授權表!D$3:G$249,4,0)</f>
        <v>無機</v>
      </c>
      <c r="O6710" s="70" t="str">
        <f>IF(J6710=[1]人員授權表!$C$85,"Casper李羿勳",IF(J6710=[1]人員授權表!$C$188,"Iring陳俊明",IF(J6710=[1]人員授權表!$C$189,"Brian陳泓霖",VLOOKUP(K6710,[1]人員授權表!D$2:E$249,2,FALSE))))</f>
        <v>Ken張智凱</v>
      </c>
      <c r="P6710" s="67">
        <f t="shared" si="368"/>
        <v>44843</v>
      </c>
      <c r="Q6710" s="75" t="str">
        <f t="shared" si="367"/>
        <v>週日</v>
      </c>
      <c r="R6710" s="80">
        <v>44838</v>
      </c>
      <c r="AA6710" s="1"/>
    </row>
    <row r="6711" spans="2:28">
      <c r="B6711" s="66">
        <v>44791</v>
      </c>
      <c r="C6711" s="67">
        <v>44812</v>
      </c>
      <c r="D6711" s="68" t="s">
        <v>50</v>
      </c>
      <c r="E6711" s="70" t="s">
        <v>82</v>
      </c>
      <c r="F6711" s="70" t="s">
        <v>2713</v>
      </c>
      <c r="G6711" s="101">
        <v>44831</v>
      </c>
      <c r="H6711" s="67">
        <v>44845</v>
      </c>
      <c r="I6711" s="71">
        <f t="shared" si="366"/>
        <v>14</v>
      </c>
      <c r="J6711" s="72" t="s">
        <v>137</v>
      </c>
      <c r="K6711" s="72" t="s">
        <v>138</v>
      </c>
      <c r="L6711" s="73">
        <v>3</v>
      </c>
      <c r="M6711" s="73" t="s">
        <v>268</v>
      </c>
      <c r="N6711" s="68" t="str">
        <f>VLOOKUP(K6711,[1]人員授權表!D$3:G$249,4,0)</f>
        <v>無機</v>
      </c>
      <c r="O6711" s="70" t="str">
        <f>IF(J6711=[1]人員授權表!$C$85,"Casper李羿勳",IF(J6711=[1]人員授權表!$C$188,"Iring陳俊明",IF(J6711=[1]人員授權表!$C$189,"Brian陳泓霖",VLOOKUP(K6711,[1]人員授權表!D$2:E$249,2,FALSE))))</f>
        <v>Jack劉念忻</v>
      </c>
      <c r="P6711" s="67">
        <f t="shared" si="368"/>
        <v>44843</v>
      </c>
      <c r="Q6711" s="75" t="str">
        <f t="shared" si="367"/>
        <v>週日</v>
      </c>
      <c r="R6711" s="80">
        <v>44842</v>
      </c>
      <c r="AA6711" s="1"/>
    </row>
    <row r="6712" spans="2:28">
      <c r="B6712" s="66">
        <v>44791</v>
      </c>
      <c r="C6712" s="67">
        <v>44812</v>
      </c>
      <c r="D6712" s="68" t="s">
        <v>50</v>
      </c>
      <c r="E6712" s="70" t="s">
        <v>82</v>
      </c>
      <c r="F6712" s="70" t="s">
        <v>2713</v>
      </c>
      <c r="G6712" s="101">
        <v>44831</v>
      </c>
      <c r="H6712" s="67">
        <v>44845</v>
      </c>
      <c r="I6712" s="71">
        <f t="shared" si="366"/>
        <v>14</v>
      </c>
      <c r="J6712" s="72" t="s">
        <v>148</v>
      </c>
      <c r="K6712" s="72" t="s">
        <v>149</v>
      </c>
      <c r="L6712" s="73">
        <v>3</v>
      </c>
      <c r="M6712" s="73" t="s">
        <v>268</v>
      </c>
      <c r="N6712" s="68" t="str">
        <f>VLOOKUP(K6712,[1]人員授權表!D$3:G$249,4,0)</f>
        <v>無機</v>
      </c>
      <c r="O6712" s="70" t="str">
        <f>IF(J6712=[1]人員授權表!$C$85,"Casper李羿勳",IF(J6712=[1]人員授權表!$C$188,"Iring陳俊明",IF(J6712=[1]人員授權表!$C$189,"Brian陳泓霖",VLOOKUP(K6712,[1]人員授權表!D$2:E$249,2,FALSE))))</f>
        <v>Vicky游崴涵</v>
      </c>
      <c r="P6712" s="67">
        <f t="shared" si="368"/>
        <v>44843</v>
      </c>
      <c r="Q6712" s="75" t="str">
        <f t="shared" si="367"/>
        <v>週日</v>
      </c>
      <c r="R6712" s="80">
        <v>44837</v>
      </c>
      <c r="AA6712" s="1"/>
    </row>
    <row r="6713" spans="2:28">
      <c r="B6713" s="66">
        <v>44831</v>
      </c>
      <c r="D6713" s="68" t="s">
        <v>50</v>
      </c>
      <c r="E6713" s="70" t="s">
        <v>879</v>
      </c>
      <c r="F6713" s="4" t="s">
        <v>2714</v>
      </c>
      <c r="G6713" s="67">
        <v>44827</v>
      </c>
      <c r="H6713" s="67">
        <v>44845</v>
      </c>
      <c r="I6713" s="71">
        <f t="shared" si="366"/>
        <v>18</v>
      </c>
      <c r="J6713" s="72" t="s">
        <v>186</v>
      </c>
      <c r="K6713" s="72" t="s">
        <v>98</v>
      </c>
      <c r="L6713" s="73">
        <v>1</v>
      </c>
      <c r="M6713" s="73" t="s">
        <v>104</v>
      </c>
      <c r="N6713" s="68" t="str">
        <f>VLOOKUP(K6713,[1]人員授權表!D$3:G$249,4,0)</f>
        <v>無機</v>
      </c>
      <c r="O6713" s="70" t="str">
        <f>IF(J6713=[1]人員授權表!$C$85,"Casper李羿勳",IF(J6713=[1]人員授權表!$C$188,"Iring陳俊明",IF(J6713=[1]人員授權表!$C$189,"Brian陳泓霖",VLOOKUP(K6713,[1]人員授權表!D$2:E$249,2,FALSE))))</f>
        <v>Brian陳泓霖</v>
      </c>
      <c r="P6713" s="67">
        <f t="shared" si="368"/>
        <v>44843</v>
      </c>
      <c r="Q6713" s="75" t="str">
        <f t="shared" si="367"/>
        <v>週日</v>
      </c>
      <c r="R6713" s="80">
        <v>44840</v>
      </c>
      <c r="AA6713" s="102">
        <v>15</v>
      </c>
      <c r="AB6713" s="123" t="s">
        <v>2325</v>
      </c>
    </row>
    <row r="6714" spans="2:28">
      <c r="B6714" s="66">
        <v>44831</v>
      </c>
      <c r="D6714" s="68" t="s">
        <v>50</v>
      </c>
      <c r="E6714" s="70" t="s">
        <v>879</v>
      </c>
      <c r="F6714" s="4" t="s">
        <v>2714</v>
      </c>
      <c r="G6714" s="67">
        <v>44827</v>
      </c>
      <c r="H6714" s="67">
        <v>44845</v>
      </c>
      <c r="I6714" s="71">
        <f t="shared" si="366"/>
        <v>18</v>
      </c>
      <c r="J6714" s="72" t="s">
        <v>195</v>
      </c>
      <c r="K6714" s="72" t="s">
        <v>345</v>
      </c>
      <c r="L6714" s="73">
        <v>1</v>
      </c>
      <c r="M6714" s="73" t="s">
        <v>104</v>
      </c>
      <c r="N6714" s="68" t="str">
        <f>VLOOKUP(K6714,[1]人員授權表!D$3:G$249,4,0)</f>
        <v>無機</v>
      </c>
      <c r="O6714" s="70" t="str">
        <f>IF(J6714=[1]人員授權表!$C$85,"Casper李羿勳",IF(J6714=[1]人員授權表!$C$188,"Iring陳俊明",IF(J6714=[1]人員授權表!$C$189,"Brian陳泓霖",VLOOKUP(K6714,[1]人員授權表!D$2:E$249,2,FALSE))))</f>
        <v>Debby胡萱黛</v>
      </c>
      <c r="P6714" s="67">
        <f t="shared" si="368"/>
        <v>44843</v>
      </c>
      <c r="Q6714" s="75" t="str">
        <f t="shared" si="367"/>
        <v>週日</v>
      </c>
      <c r="R6714" s="80">
        <v>44841</v>
      </c>
      <c r="AA6714" s="102">
        <v>15</v>
      </c>
      <c r="AB6714" s="123" t="s">
        <v>2325</v>
      </c>
    </row>
    <row r="6715" spans="2:28">
      <c r="B6715" s="66">
        <v>44831</v>
      </c>
      <c r="D6715" s="68" t="s">
        <v>50</v>
      </c>
      <c r="E6715" s="70" t="s">
        <v>879</v>
      </c>
      <c r="F6715" s="4" t="s">
        <v>2714</v>
      </c>
      <c r="G6715" s="67">
        <v>44827</v>
      </c>
      <c r="H6715" s="67">
        <v>44845</v>
      </c>
      <c r="I6715" s="71">
        <f t="shared" si="366"/>
        <v>18</v>
      </c>
      <c r="J6715" s="72" t="s">
        <v>204</v>
      </c>
      <c r="K6715" s="72" t="s">
        <v>488</v>
      </c>
      <c r="L6715" s="73">
        <v>1</v>
      </c>
      <c r="M6715" s="73" t="s">
        <v>104</v>
      </c>
      <c r="N6715" s="68" t="str">
        <f>VLOOKUP(K6715,[1]人員授權表!D$3:G$249,4,0)</f>
        <v>無機</v>
      </c>
      <c r="O6715" s="70" t="str">
        <f>IF(J6715=[1]人員授權表!$C$85,"Casper李羿勳",IF(J6715=[1]人員授權表!$C$188,"Iring陳俊明",IF(J6715=[1]人員授權表!$C$189,"Brian陳泓霖",VLOOKUP(K6715,[1]人員授權表!D$2:E$249,2,FALSE))))</f>
        <v>Iring陳俊明</v>
      </c>
      <c r="P6715" s="67">
        <f t="shared" si="368"/>
        <v>44843</v>
      </c>
      <c r="Q6715" s="75" t="str">
        <f t="shared" si="367"/>
        <v>週日</v>
      </c>
      <c r="R6715" s="80">
        <v>44839</v>
      </c>
      <c r="AA6715" s="102">
        <v>15</v>
      </c>
      <c r="AB6715" s="123" t="s">
        <v>2325</v>
      </c>
    </row>
    <row r="6716" spans="2:28">
      <c r="B6716" s="66">
        <v>44831</v>
      </c>
      <c r="D6716" s="68" t="s">
        <v>50</v>
      </c>
      <c r="E6716" s="70" t="s">
        <v>879</v>
      </c>
      <c r="F6716" s="4" t="s">
        <v>2714</v>
      </c>
      <c r="G6716" s="67">
        <v>44827</v>
      </c>
      <c r="H6716" s="67">
        <v>44845</v>
      </c>
      <c r="I6716" s="71">
        <f t="shared" si="366"/>
        <v>18</v>
      </c>
      <c r="J6716" s="72" t="s">
        <v>987</v>
      </c>
      <c r="K6716" s="72" t="s">
        <v>988</v>
      </c>
      <c r="L6716" s="73">
        <v>1</v>
      </c>
      <c r="M6716" s="73" t="s">
        <v>104</v>
      </c>
      <c r="N6716" s="68" t="str">
        <f>VLOOKUP(K6716,[1]人員授權表!D$3:G$249,4,0)</f>
        <v>無機</v>
      </c>
      <c r="O6716" s="70" t="str">
        <f>IF(J6716=[1]人員授權表!$C$85,"Casper李羿勳",IF(J6716=[1]人員授權表!$C$188,"Iring陳俊明",IF(J6716=[1]人員授權表!$C$189,"Brian陳泓霖",VLOOKUP(K6716,[1]人員授權表!D$2:E$249,2,FALSE))))</f>
        <v>George陳志昇</v>
      </c>
      <c r="P6716" s="67">
        <f t="shared" si="368"/>
        <v>44843</v>
      </c>
      <c r="Q6716" s="75" t="str">
        <f t="shared" si="367"/>
        <v>週日</v>
      </c>
      <c r="R6716" s="80">
        <v>44842</v>
      </c>
      <c r="AA6716" s="102">
        <v>15</v>
      </c>
      <c r="AB6716" s="123" t="s">
        <v>2325</v>
      </c>
    </row>
    <row r="6717" spans="2:28">
      <c r="B6717" s="66">
        <v>44831</v>
      </c>
      <c r="D6717" s="68" t="s">
        <v>50</v>
      </c>
      <c r="E6717" s="70" t="s">
        <v>879</v>
      </c>
      <c r="F6717" s="4" t="s">
        <v>2715</v>
      </c>
      <c r="G6717" s="67">
        <v>44827</v>
      </c>
      <c r="H6717" s="67">
        <v>44845</v>
      </c>
      <c r="I6717" s="71">
        <f t="shared" si="366"/>
        <v>18</v>
      </c>
      <c r="J6717" s="72" t="s">
        <v>186</v>
      </c>
      <c r="K6717" s="72" t="s">
        <v>98</v>
      </c>
      <c r="L6717" s="73">
        <v>1</v>
      </c>
      <c r="M6717" s="73" t="s">
        <v>104</v>
      </c>
      <c r="N6717" s="68" t="str">
        <f>VLOOKUP(K6717,[1]人員授權表!D$3:G$249,4,0)</f>
        <v>無機</v>
      </c>
      <c r="O6717" s="70" t="str">
        <f>IF(J6717=[1]人員授權表!$C$85,"Casper李羿勳",IF(J6717=[1]人員授權表!$C$188,"Iring陳俊明",IF(J6717=[1]人員授權表!$C$189,"Brian陳泓霖",VLOOKUP(K6717,[1]人員授權表!D$2:E$249,2,FALSE))))</f>
        <v>Brian陳泓霖</v>
      </c>
      <c r="P6717" s="67">
        <f t="shared" si="368"/>
        <v>44843</v>
      </c>
      <c r="Q6717" s="75" t="str">
        <f t="shared" si="367"/>
        <v>週日</v>
      </c>
      <c r="R6717" s="80">
        <v>44840</v>
      </c>
      <c r="AA6717" s="102">
        <v>15</v>
      </c>
      <c r="AB6717" s="123" t="s">
        <v>2325</v>
      </c>
    </row>
    <row r="6718" spans="2:28">
      <c r="B6718" s="66">
        <v>44831</v>
      </c>
      <c r="D6718" s="68" t="s">
        <v>50</v>
      </c>
      <c r="E6718" s="70" t="s">
        <v>879</v>
      </c>
      <c r="F6718" s="4" t="s">
        <v>2715</v>
      </c>
      <c r="G6718" s="67">
        <v>44827</v>
      </c>
      <c r="H6718" s="67">
        <v>44845</v>
      </c>
      <c r="I6718" s="71">
        <f t="shared" si="366"/>
        <v>18</v>
      </c>
      <c r="J6718" s="72" t="s">
        <v>195</v>
      </c>
      <c r="K6718" s="72" t="s">
        <v>345</v>
      </c>
      <c r="L6718" s="73">
        <v>1</v>
      </c>
      <c r="M6718" s="73" t="s">
        <v>104</v>
      </c>
      <c r="N6718" s="68" t="str">
        <f>VLOOKUP(K6718,[1]人員授權表!D$3:G$249,4,0)</f>
        <v>無機</v>
      </c>
      <c r="O6718" s="70" t="str">
        <f>IF(J6718=[1]人員授權表!$C$85,"Casper李羿勳",IF(J6718=[1]人員授權表!$C$188,"Iring陳俊明",IF(J6718=[1]人員授權表!$C$189,"Brian陳泓霖",VLOOKUP(K6718,[1]人員授權表!D$2:E$249,2,FALSE))))</f>
        <v>Debby胡萱黛</v>
      </c>
      <c r="P6718" s="67">
        <f t="shared" si="368"/>
        <v>44843</v>
      </c>
      <c r="Q6718" s="75" t="str">
        <f t="shared" si="367"/>
        <v>週日</v>
      </c>
      <c r="R6718" s="80">
        <v>44841</v>
      </c>
      <c r="AA6718" s="102">
        <v>15</v>
      </c>
      <c r="AB6718" s="123" t="s">
        <v>2325</v>
      </c>
    </row>
    <row r="6719" spans="2:28">
      <c r="B6719" s="66">
        <v>44831</v>
      </c>
      <c r="D6719" s="68" t="s">
        <v>50</v>
      </c>
      <c r="E6719" s="70" t="s">
        <v>879</v>
      </c>
      <c r="F6719" s="4" t="s">
        <v>2715</v>
      </c>
      <c r="G6719" s="67">
        <v>44827</v>
      </c>
      <c r="H6719" s="67">
        <v>44845</v>
      </c>
      <c r="I6719" s="71">
        <f t="shared" si="366"/>
        <v>18</v>
      </c>
      <c r="J6719" s="72" t="s">
        <v>204</v>
      </c>
      <c r="K6719" s="72" t="s">
        <v>488</v>
      </c>
      <c r="L6719" s="73">
        <v>1</v>
      </c>
      <c r="M6719" s="73" t="s">
        <v>104</v>
      </c>
      <c r="N6719" s="68" t="str">
        <f>VLOOKUP(K6719,[1]人員授權表!D$3:G$249,4,0)</f>
        <v>無機</v>
      </c>
      <c r="O6719" s="70" t="str">
        <f>IF(J6719=[1]人員授權表!$C$85,"Casper李羿勳",IF(J6719=[1]人員授權表!$C$188,"Iring陳俊明",IF(J6719=[1]人員授權表!$C$189,"Brian陳泓霖",VLOOKUP(K6719,[1]人員授權表!D$2:E$249,2,FALSE))))</f>
        <v>Iring陳俊明</v>
      </c>
      <c r="P6719" s="67">
        <f t="shared" si="368"/>
        <v>44843</v>
      </c>
      <c r="Q6719" s="75" t="str">
        <f t="shared" si="367"/>
        <v>週日</v>
      </c>
      <c r="R6719" s="80">
        <v>44839</v>
      </c>
      <c r="AA6719" s="102">
        <v>15</v>
      </c>
      <c r="AB6719" s="123" t="s">
        <v>2325</v>
      </c>
    </row>
    <row r="6720" spans="2:28">
      <c r="B6720" s="66">
        <v>44831</v>
      </c>
      <c r="D6720" s="68" t="s">
        <v>50</v>
      </c>
      <c r="E6720" s="70" t="s">
        <v>879</v>
      </c>
      <c r="F6720" s="4" t="s">
        <v>2715</v>
      </c>
      <c r="G6720" s="67">
        <v>44827</v>
      </c>
      <c r="H6720" s="67">
        <v>44845</v>
      </c>
      <c r="I6720" s="71">
        <f t="shared" si="366"/>
        <v>18</v>
      </c>
      <c r="J6720" s="72" t="s">
        <v>987</v>
      </c>
      <c r="K6720" s="72" t="s">
        <v>988</v>
      </c>
      <c r="L6720" s="73">
        <v>1</v>
      </c>
      <c r="M6720" s="73" t="s">
        <v>104</v>
      </c>
      <c r="N6720" s="68" t="str">
        <f>VLOOKUP(K6720,[1]人員授權表!D$3:G$249,4,0)</f>
        <v>無機</v>
      </c>
      <c r="O6720" s="70" t="str">
        <f>IF(J6720=[1]人員授權表!$C$85,"Casper李羿勳",IF(J6720=[1]人員授權表!$C$188,"Iring陳俊明",IF(J6720=[1]人員授權表!$C$189,"Brian陳泓霖",VLOOKUP(K6720,[1]人員授權表!D$2:E$249,2,FALSE))))</f>
        <v>George陳志昇</v>
      </c>
      <c r="P6720" s="67">
        <f t="shared" si="368"/>
        <v>44843</v>
      </c>
      <c r="Q6720" s="75" t="str">
        <f t="shared" si="367"/>
        <v>週日</v>
      </c>
      <c r="R6720" s="80">
        <v>44842</v>
      </c>
      <c r="AA6720" s="102">
        <v>15</v>
      </c>
      <c r="AB6720" s="123" t="s">
        <v>2325</v>
      </c>
    </row>
    <row r="6721" spans="2:28">
      <c r="B6721" s="66">
        <v>44824</v>
      </c>
      <c r="C6721" s="67">
        <v>44831</v>
      </c>
      <c r="D6721" s="68" t="s">
        <v>50</v>
      </c>
      <c r="E6721" s="70" t="s">
        <v>82</v>
      </c>
      <c r="F6721" s="4" t="s">
        <v>2716</v>
      </c>
      <c r="G6721" s="101">
        <v>44831</v>
      </c>
      <c r="H6721" s="101">
        <v>44845</v>
      </c>
      <c r="I6721" s="71">
        <f t="shared" si="366"/>
        <v>14</v>
      </c>
      <c r="J6721" s="72" t="s">
        <v>139</v>
      </c>
      <c r="K6721" s="72" t="s">
        <v>140</v>
      </c>
      <c r="L6721" s="73">
        <v>1</v>
      </c>
      <c r="M6721" s="73" t="s">
        <v>91</v>
      </c>
      <c r="N6721" s="68" t="str">
        <f>VLOOKUP(K6721,[1]人員授權表!D$3:G$249,4,0)</f>
        <v>無機</v>
      </c>
      <c r="O6721" s="70" t="str">
        <f>IF(J6721=[1]人員授權表!$C$85,"Casper李羿勳",IF(J6721=[1]人員授權表!$C$188,"Iring陳俊明",IF(J6721=[1]人員授權表!$C$189,"Brian陳泓霖",VLOOKUP(K6721,[1]人員授權表!D$2:E$249,2,FALSE))))</f>
        <v>Brian陳泓霖</v>
      </c>
      <c r="P6721" s="67">
        <f t="shared" si="368"/>
        <v>44843</v>
      </c>
      <c r="Q6721" s="75" t="str">
        <f t="shared" si="367"/>
        <v>週日</v>
      </c>
      <c r="R6721" s="80">
        <v>44837</v>
      </c>
      <c r="AA6721" s="1"/>
    </row>
    <row r="6722" spans="2:28">
      <c r="B6722" s="66">
        <v>44824</v>
      </c>
      <c r="C6722" s="67">
        <v>44831</v>
      </c>
      <c r="D6722" s="68" t="s">
        <v>50</v>
      </c>
      <c r="E6722" s="70" t="s">
        <v>82</v>
      </c>
      <c r="F6722" s="4" t="s">
        <v>2716</v>
      </c>
      <c r="G6722" s="101">
        <v>44831</v>
      </c>
      <c r="H6722" s="101">
        <v>44845</v>
      </c>
      <c r="I6722" s="71">
        <f t="shared" si="366"/>
        <v>14</v>
      </c>
      <c r="J6722" s="72" t="s">
        <v>175</v>
      </c>
      <c r="K6722" s="72" t="s">
        <v>176</v>
      </c>
      <c r="L6722" s="73">
        <v>1</v>
      </c>
      <c r="M6722" s="73" t="s">
        <v>91</v>
      </c>
      <c r="N6722" s="68" t="str">
        <f>VLOOKUP(K6722,[1]人員授權表!D$3:G$249,4,0)</f>
        <v>無機</v>
      </c>
      <c r="O6722" s="70" t="s">
        <v>177</v>
      </c>
      <c r="P6722" s="67">
        <f t="shared" si="368"/>
        <v>44843</v>
      </c>
      <c r="Q6722" s="75" t="str">
        <f t="shared" si="367"/>
        <v>週日</v>
      </c>
      <c r="R6722" s="80">
        <v>44841</v>
      </c>
      <c r="AA6722" s="1"/>
    </row>
    <row r="6723" spans="2:28">
      <c r="B6723" s="66">
        <v>44824</v>
      </c>
      <c r="C6723" s="67">
        <v>44831</v>
      </c>
      <c r="D6723" s="68" t="s">
        <v>50</v>
      </c>
      <c r="E6723" s="70" t="s">
        <v>82</v>
      </c>
      <c r="F6723" s="4" t="s">
        <v>2716</v>
      </c>
      <c r="G6723" s="101">
        <v>44831</v>
      </c>
      <c r="H6723" s="101">
        <v>44845</v>
      </c>
      <c r="I6723" s="71">
        <f t="shared" si="366"/>
        <v>14</v>
      </c>
      <c r="J6723" s="72" t="s">
        <v>141</v>
      </c>
      <c r="K6723" s="72" t="s">
        <v>142</v>
      </c>
      <c r="L6723" s="73">
        <v>1</v>
      </c>
      <c r="M6723" s="73" t="s">
        <v>91</v>
      </c>
      <c r="N6723" s="68" t="str">
        <f>VLOOKUP(K6723,[1]人員授權表!D$3:G$249,4,0)</f>
        <v>無機</v>
      </c>
      <c r="O6723" s="70" t="str">
        <f>IF(J6723=[1]人員授權表!$C$85,"Casper李羿勳",IF(J6723=[1]人員授權表!$C$188,"Iring陳俊明",IF(J6723=[1]人員授權表!$C$189,"Brian陳泓霖",VLOOKUP(K6723,[1]人員授權表!D$2:E$249,2,FALSE))))</f>
        <v>Dennis陳汶宏</v>
      </c>
      <c r="P6723" s="67">
        <f t="shared" si="368"/>
        <v>44843</v>
      </c>
      <c r="Q6723" s="75" t="str">
        <f t="shared" si="367"/>
        <v>週日</v>
      </c>
      <c r="R6723" s="80">
        <v>44839</v>
      </c>
      <c r="AA6723" s="1"/>
    </row>
    <row r="6724" spans="2:28">
      <c r="B6724" s="66">
        <v>44824</v>
      </c>
      <c r="C6724" s="67">
        <v>44831</v>
      </c>
      <c r="D6724" s="68" t="s">
        <v>50</v>
      </c>
      <c r="E6724" s="70" t="s">
        <v>82</v>
      </c>
      <c r="F6724" s="4" t="s">
        <v>2716</v>
      </c>
      <c r="G6724" s="101">
        <v>44831</v>
      </c>
      <c r="H6724" s="101">
        <v>44845</v>
      </c>
      <c r="I6724" s="71">
        <f t="shared" si="366"/>
        <v>14</v>
      </c>
      <c r="J6724" s="72" t="s">
        <v>178</v>
      </c>
      <c r="K6724" s="72" t="s">
        <v>179</v>
      </c>
      <c r="L6724" s="73">
        <v>1</v>
      </c>
      <c r="M6724" s="73" t="s">
        <v>91</v>
      </c>
      <c r="N6724" s="68" t="str">
        <f>VLOOKUP(K6724,[1]人員授權表!D$3:G$249,4,0)</f>
        <v>無機</v>
      </c>
      <c r="O6724" s="70" t="s">
        <v>318</v>
      </c>
      <c r="P6724" s="67">
        <f t="shared" si="368"/>
        <v>44843</v>
      </c>
      <c r="Q6724" s="75" t="str">
        <f t="shared" si="367"/>
        <v>週日</v>
      </c>
      <c r="R6724" s="80">
        <v>44834</v>
      </c>
      <c r="AA6724" s="1"/>
    </row>
    <row r="6725" spans="2:28">
      <c r="B6725" s="66">
        <v>44824</v>
      </c>
      <c r="C6725" s="67">
        <v>44831</v>
      </c>
      <c r="D6725" s="68" t="s">
        <v>50</v>
      </c>
      <c r="E6725" s="70" t="s">
        <v>82</v>
      </c>
      <c r="F6725" s="4" t="s">
        <v>2716</v>
      </c>
      <c r="G6725" s="101">
        <v>44831</v>
      </c>
      <c r="H6725" s="101">
        <v>44845</v>
      </c>
      <c r="I6725" s="71">
        <f t="shared" si="366"/>
        <v>14</v>
      </c>
      <c r="J6725" s="72" t="s">
        <v>188</v>
      </c>
      <c r="K6725" s="72" t="s">
        <v>189</v>
      </c>
      <c r="L6725" s="73">
        <v>1</v>
      </c>
      <c r="M6725" s="73" t="s">
        <v>91</v>
      </c>
      <c r="N6725" s="68" t="str">
        <f>VLOOKUP(K6725,[1]人員授權表!D$3:G$249,4,0)</f>
        <v>無機</v>
      </c>
      <c r="O6725" s="70" t="str">
        <f>IF(J6725=[1]人員授權表!$C$85,"Casper李羿勳",IF(J6725=[1]人員授權表!$C$188,"Iring陳俊明",IF(J6725=[1]人員授權表!$C$189,"Brian陳泓霖",VLOOKUP(K6725,[1]人員授權表!D$2:E$249,2,FALSE))))</f>
        <v>Iring陳俊明</v>
      </c>
      <c r="P6725" s="67">
        <f t="shared" si="368"/>
        <v>44843</v>
      </c>
      <c r="Q6725" s="75" t="str">
        <f t="shared" si="367"/>
        <v>週日</v>
      </c>
      <c r="R6725" s="80">
        <v>44833</v>
      </c>
      <c r="AA6725" s="1"/>
    </row>
    <row r="6726" spans="2:28">
      <c r="B6726" s="66">
        <v>44824</v>
      </c>
      <c r="C6726" s="67">
        <v>44831</v>
      </c>
      <c r="D6726" s="68" t="s">
        <v>50</v>
      </c>
      <c r="E6726" s="70" t="s">
        <v>82</v>
      </c>
      <c r="F6726" s="4" t="s">
        <v>2716</v>
      </c>
      <c r="G6726" s="101">
        <v>44831</v>
      </c>
      <c r="H6726" s="101">
        <v>44845</v>
      </c>
      <c r="I6726" s="71">
        <f t="shared" si="366"/>
        <v>14</v>
      </c>
      <c r="J6726" s="72" t="s">
        <v>167</v>
      </c>
      <c r="K6726" s="72" t="s">
        <v>168</v>
      </c>
      <c r="L6726" s="73">
        <v>1</v>
      </c>
      <c r="M6726" s="73" t="s">
        <v>91</v>
      </c>
      <c r="N6726" s="68" t="str">
        <f>VLOOKUP(K6726,[1]人員授權表!D$3:G$249,4,0)</f>
        <v>有機</v>
      </c>
      <c r="O6726" s="70" t="str">
        <f>IF(J6726=[1]人員授權表!$C$85,"Casper李羿勳",IF(J6726=[1]人員授權表!$C$188,"Iring陳俊明",IF(J6726=[1]人員授權表!$C$189,"Brian陳泓霖",VLOOKUP(K6726,[1]人員授權表!D$2:E$249,2,FALSE))))</f>
        <v>Una林庭瑄</v>
      </c>
      <c r="P6726" s="67">
        <f t="shared" si="368"/>
        <v>44843</v>
      </c>
      <c r="Q6726" s="75" t="str">
        <f t="shared" si="367"/>
        <v>週日</v>
      </c>
      <c r="R6726" s="80">
        <v>44837</v>
      </c>
      <c r="AA6726" s="1"/>
    </row>
    <row r="6727" spans="2:28">
      <c r="B6727" s="66">
        <v>44824</v>
      </c>
      <c r="C6727" s="67">
        <v>44831</v>
      </c>
      <c r="D6727" s="68" t="s">
        <v>50</v>
      </c>
      <c r="E6727" s="70" t="s">
        <v>82</v>
      </c>
      <c r="F6727" s="4" t="s">
        <v>2716</v>
      </c>
      <c r="G6727" s="101">
        <v>44831</v>
      </c>
      <c r="H6727" s="101">
        <v>44845</v>
      </c>
      <c r="I6727" s="71">
        <f t="shared" ref="I6727:I6790" si="369">_xlfn.DAYS(H6727,G6727)</f>
        <v>14</v>
      </c>
      <c r="J6727" s="72" t="s">
        <v>125</v>
      </c>
      <c r="K6727" s="72" t="s">
        <v>144</v>
      </c>
      <c r="L6727" s="73">
        <v>1</v>
      </c>
      <c r="M6727" s="73" t="s">
        <v>91</v>
      </c>
      <c r="N6727" s="68" t="str">
        <f>VLOOKUP(K6727,[1]人員授權表!D$3:G$249,4,0)</f>
        <v>有機</v>
      </c>
      <c r="O6727" s="70" t="str">
        <f>IF(J6727=[1]人員授權表!$C$85,"Casper李羿勳",IF(J6727=[1]人員授權表!$C$188,"Iring陳俊明",IF(J6727=[1]人員授權表!$C$189,"Brian陳泓霖",VLOOKUP(K6727,[1]人員授權表!D$2:E$249,2,FALSE))))</f>
        <v>Lucy黃詩婷</v>
      </c>
      <c r="P6727" s="67">
        <f t="shared" si="368"/>
        <v>44843</v>
      </c>
      <c r="Q6727" s="75" t="str">
        <f t="shared" ref="Q6727:Q6790" si="370">TEXT(P6727,"aaa")</f>
        <v>週日</v>
      </c>
      <c r="R6727" s="80">
        <v>44840</v>
      </c>
      <c r="AA6727" s="1"/>
    </row>
    <row r="6728" spans="2:28">
      <c r="B6728" s="66">
        <v>44824</v>
      </c>
      <c r="C6728" s="67">
        <v>44831</v>
      </c>
      <c r="D6728" s="68" t="s">
        <v>50</v>
      </c>
      <c r="E6728" s="70" t="s">
        <v>82</v>
      </c>
      <c r="F6728" s="4" t="s">
        <v>2716</v>
      </c>
      <c r="G6728" s="101">
        <v>44831</v>
      </c>
      <c r="H6728" s="101">
        <v>44845</v>
      </c>
      <c r="I6728" s="71">
        <f t="shared" si="369"/>
        <v>14</v>
      </c>
      <c r="J6728" s="72" t="s">
        <v>190</v>
      </c>
      <c r="K6728" s="72" t="s">
        <v>140</v>
      </c>
      <c r="L6728" s="73">
        <v>1</v>
      </c>
      <c r="M6728" s="73" t="s">
        <v>91</v>
      </c>
      <c r="N6728" s="68" t="str">
        <f>VLOOKUP(K6728,[1]人員授權表!D$3:G$249,4,0)</f>
        <v>無機</v>
      </c>
      <c r="O6728" s="70" t="str">
        <f>IF(J6728=[1]人員授權表!$C$85,"Casper李羿勳",IF(J6728=[1]人員授權表!$C$188,"Iring陳俊明",IF(J6728=[1]人員授權表!$C$189,"Brian陳泓霖",VLOOKUP(K6728,[1]人員授權表!D$2:E$249,2,FALSE))))</f>
        <v>Iring陳俊明</v>
      </c>
      <c r="P6728" s="67">
        <f t="shared" si="368"/>
        <v>44843</v>
      </c>
      <c r="Q6728" s="75" t="str">
        <f t="shared" si="370"/>
        <v>週日</v>
      </c>
      <c r="R6728" s="80">
        <v>44834</v>
      </c>
      <c r="AA6728" s="1"/>
    </row>
    <row r="6729" spans="2:28">
      <c r="B6729" s="66">
        <v>44831</v>
      </c>
      <c r="D6729" s="68" t="s">
        <v>50</v>
      </c>
      <c r="E6729" s="70" t="s">
        <v>879</v>
      </c>
      <c r="F6729" s="4" t="s">
        <v>2717</v>
      </c>
      <c r="G6729" s="67">
        <v>44827</v>
      </c>
      <c r="H6729" s="67">
        <v>44845</v>
      </c>
      <c r="I6729" s="71">
        <f t="shared" si="369"/>
        <v>18</v>
      </c>
      <c r="J6729" s="72" t="s">
        <v>2718</v>
      </c>
      <c r="K6729" s="72" t="s">
        <v>187</v>
      </c>
      <c r="L6729" s="73">
        <v>1</v>
      </c>
      <c r="M6729" s="73" t="s">
        <v>104</v>
      </c>
      <c r="N6729" s="68" t="str">
        <f>VLOOKUP(K6729,[1]人員授權表!D$3:G$249,4,0)</f>
        <v>無機</v>
      </c>
      <c r="O6729" s="70" t="str">
        <f>IF(J6729=[1]人員授權表!$C$85,"Casper李羿勳",IF(J6729=[1]人員授權表!$C$188,"Iring陳俊明",IF(J6729=[1]人員授權表!$C$189,"Brian陳泓霖",VLOOKUP(K6729,[1]人員授權表!D$2:E$249,2,FALSE))))</f>
        <v>Ruby黃家蓁</v>
      </c>
      <c r="P6729" s="67">
        <f t="shared" si="368"/>
        <v>44843</v>
      </c>
      <c r="Q6729" s="75" t="str">
        <f t="shared" si="370"/>
        <v>週日</v>
      </c>
      <c r="R6729" s="80">
        <v>44840</v>
      </c>
      <c r="AA6729" s="102">
        <v>15</v>
      </c>
      <c r="AB6729" s="123" t="s">
        <v>2325</v>
      </c>
    </row>
    <row r="6730" spans="2:28">
      <c r="B6730" s="66">
        <v>44831</v>
      </c>
      <c r="D6730" s="68" t="s">
        <v>50</v>
      </c>
      <c r="E6730" s="70" t="s">
        <v>879</v>
      </c>
      <c r="F6730" s="4" t="s">
        <v>2717</v>
      </c>
      <c r="G6730" s="67">
        <v>44827</v>
      </c>
      <c r="H6730" s="67">
        <v>44845</v>
      </c>
      <c r="I6730" s="71">
        <f t="shared" si="369"/>
        <v>18</v>
      </c>
      <c r="J6730" s="72" t="s">
        <v>195</v>
      </c>
      <c r="K6730" s="72" t="s">
        <v>196</v>
      </c>
      <c r="L6730" s="73">
        <v>1</v>
      </c>
      <c r="M6730" s="73" t="s">
        <v>104</v>
      </c>
      <c r="N6730" s="68" t="str">
        <f>VLOOKUP(K6730,[1]人員授權表!D$3:G$249,4,0)</f>
        <v>無機</v>
      </c>
      <c r="O6730" s="70" t="str">
        <f>IF(J6730=[1]人員授權表!$C$85,"Casper李羿勳",IF(J6730=[1]人員授權表!$C$188,"Iring陳俊明",IF(J6730=[1]人員授權表!$C$189,"Brian陳泓霖",VLOOKUP(K6730,[1]人員授權表!D$2:E$249,2,FALSE))))</f>
        <v>Debby胡萱黛</v>
      </c>
      <c r="P6730" s="67">
        <f t="shared" ref="P6730:P6732" si="371">H6730-2</f>
        <v>44843</v>
      </c>
      <c r="Q6730" s="75" t="str">
        <f t="shared" si="370"/>
        <v>週日</v>
      </c>
      <c r="R6730" s="80">
        <v>44842</v>
      </c>
      <c r="AA6730" s="102">
        <v>15</v>
      </c>
      <c r="AB6730" s="123" t="s">
        <v>2325</v>
      </c>
    </row>
    <row r="6731" spans="2:28">
      <c r="B6731" s="66">
        <v>44831</v>
      </c>
      <c r="D6731" s="68" t="s">
        <v>50</v>
      </c>
      <c r="E6731" s="70" t="s">
        <v>879</v>
      </c>
      <c r="F6731" s="4" t="s">
        <v>2717</v>
      </c>
      <c r="G6731" s="67">
        <v>44827</v>
      </c>
      <c r="H6731" s="67">
        <v>44845</v>
      </c>
      <c r="I6731" s="71">
        <f t="shared" si="369"/>
        <v>18</v>
      </c>
      <c r="J6731" s="72" t="s">
        <v>204</v>
      </c>
      <c r="K6731" s="72" t="s">
        <v>205</v>
      </c>
      <c r="L6731" s="73">
        <v>1</v>
      </c>
      <c r="M6731" s="73" t="s">
        <v>104</v>
      </c>
      <c r="N6731" s="68" t="str">
        <f>VLOOKUP(K6731,[1]人員授權表!D$3:G$249,4,0)</f>
        <v>無機</v>
      </c>
      <c r="O6731" s="70" t="str">
        <f>IF(J6731=[1]人員授權表!$C$85,"Casper李羿勳",IF(J6731=[1]人員授權表!$C$188,"Iring陳俊明",IF(J6731=[1]人員授權表!$C$189,"Brian陳泓霖",VLOOKUP(K6731,[1]人員授權表!D$2:E$249,2,FALSE))))</f>
        <v>Iring陳俊明</v>
      </c>
      <c r="P6731" s="67">
        <f t="shared" si="371"/>
        <v>44843</v>
      </c>
      <c r="Q6731" s="75" t="str">
        <f t="shared" si="370"/>
        <v>週日</v>
      </c>
      <c r="R6731" s="80">
        <v>44833</v>
      </c>
      <c r="AA6731" s="102">
        <v>15</v>
      </c>
      <c r="AB6731" s="123" t="s">
        <v>2325</v>
      </c>
    </row>
    <row r="6732" spans="2:28">
      <c r="B6732" s="66">
        <v>44831</v>
      </c>
      <c r="D6732" s="68" t="s">
        <v>50</v>
      </c>
      <c r="E6732" s="70" t="s">
        <v>879</v>
      </c>
      <c r="F6732" s="4" t="s">
        <v>2717</v>
      </c>
      <c r="G6732" s="67">
        <v>44827</v>
      </c>
      <c r="H6732" s="67">
        <v>44845</v>
      </c>
      <c r="I6732" s="71">
        <f t="shared" si="369"/>
        <v>18</v>
      </c>
      <c r="J6732" s="72" t="s">
        <v>162</v>
      </c>
      <c r="K6732" s="72" t="s">
        <v>163</v>
      </c>
      <c r="L6732" s="73">
        <v>1</v>
      </c>
      <c r="M6732" s="73" t="s">
        <v>104</v>
      </c>
      <c r="N6732" s="68" t="str">
        <f>VLOOKUP(K6732,[1]人員授權表!D$3:G$249,4,0)</f>
        <v>無機</v>
      </c>
      <c r="O6732" s="70" t="str">
        <f>IF(J6732=[1]人員授權表!$C$85,"Casper李羿勳",IF(J6732=[1]人員授權表!$C$188,"Iring陳俊明",IF(J6732=[1]人員授權表!$C$189,"Brian陳泓霖",VLOOKUP(K6732,[1]人員授權表!D$2:E$249,2,FALSE))))</f>
        <v>Dennis陳汶宏</v>
      </c>
      <c r="P6732" s="67">
        <f t="shared" si="371"/>
        <v>44843</v>
      </c>
      <c r="Q6732" s="75" t="str">
        <f t="shared" si="370"/>
        <v>週日</v>
      </c>
      <c r="R6732" s="80">
        <v>44842</v>
      </c>
      <c r="AA6732" s="102">
        <v>15</v>
      </c>
      <c r="AB6732" s="123" t="s">
        <v>2325</v>
      </c>
    </row>
    <row r="6733" spans="2:28">
      <c r="B6733" s="84">
        <v>44830</v>
      </c>
      <c r="C6733" s="124"/>
      <c r="D6733" s="68" t="s">
        <v>50</v>
      </c>
      <c r="E6733" s="70" t="s">
        <v>51</v>
      </c>
      <c r="F6733" s="70" t="s">
        <v>1072</v>
      </c>
      <c r="G6733" s="67">
        <v>44845</v>
      </c>
      <c r="H6733" s="67">
        <v>44845</v>
      </c>
      <c r="I6733" s="71">
        <f t="shared" si="369"/>
        <v>0</v>
      </c>
      <c r="J6733" s="72" t="s">
        <v>1073</v>
      </c>
      <c r="K6733" s="72" t="s">
        <v>1501</v>
      </c>
      <c r="L6733" s="73" t="s">
        <v>2068</v>
      </c>
      <c r="M6733" s="125" t="s">
        <v>498</v>
      </c>
      <c r="N6733" s="68" t="s">
        <v>245</v>
      </c>
      <c r="O6733" s="70" t="s">
        <v>1038</v>
      </c>
      <c r="P6733" s="67">
        <v>44845</v>
      </c>
      <c r="Q6733" s="75" t="str">
        <f t="shared" si="370"/>
        <v>週二</v>
      </c>
      <c r="R6733" s="80">
        <v>44841</v>
      </c>
      <c r="AA6733" s="1"/>
    </row>
    <row r="6734" spans="2:28">
      <c r="B6734" s="84">
        <v>44830</v>
      </c>
      <c r="C6734" s="124"/>
      <c r="D6734" s="68" t="s">
        <v>50</v>
      </c>
      <c r="E6734" s="70" t="s">
        <v>51</v>
      </c>
      <c r="F6734" s="70" t="s">
        <v>1076</v>
      </c>
      <c r="G6734" s="67">
        <v>44845</v>
      </c>
      <c r="H6734" s="67">
        <v>44845</v>
      </c>
      <c r="I6734" s="71">
        <f t="shared" si="369"/>
        <v>0</v>
      </c>
      <c r="J6734" s="72" t="s">
        <v>1077</v>
      </c>
      <c r="K6734" s="72" t="s">
        <v>1501</v>
      </c>
      <c r="L6734" s="73" t="s">
        <v>2068</v>
      </c>
      <c r="M6734" s="125" t="s">
        <v>498</v>
      </c>
      <c r="N6734" s="68" t="s">
        <v>245</v>
      </c>
      <c r="O6734" s="70" t="s">
        <v>1038</v>
      </c>
      <c r="P6734" s="67">
        <v>44845</v>
      </c>
      <c r="Q6734" s="75" t="str">
        <f t="shared" si="370"/>
        <v>週二</v>
      </c>
      <c r="R6734" s="80">
        <v>44846</v>
      </c>
      <c r="AA6734" s="1"/>
    </row>
    <row r="6735" spans="2:28">
      <c r="B6735" s="84">
        <v>44830</v>
      </c>
      <c r="C6735" s="124"/>
      <c r="D6735" s="68" t="s">
        <v>50</v>
      </c>
      <c r="E6735" s="70" t="s">
        <v>51</v>
      </c>
      <c r="F6735" s="70" t="s">
        <v>1078</v>
      </c>
      <c r="G6735" s="67">
        <v>44845</v>
      </c>
      <c r="H6735" s="67">
        <v>44845</v>
      </c>
      <c r="I6735" s="71">
        <f t="shared" si="369"/>
        <v>0</v>
      </c>
      <c r="J6735" s="72" t="s">
        <v>1079</v>
      </c>
      <c r="K6735" s="72" t="s">
        <v>1501</v>
      </c>
      <c r="L6735" s="73" t="s">
        <v>2068</v>
      </c>
      <c r="M6735" s="125" t="s">
        <v>498</v>
      </c>
      <c r="N6735" s="68" t="s">
        <v>245</v>
      </c>
      <c r="O6735" s="70" t="s">
        <v>1038</v>
      </c>
      <c r="P6735" s="67">
        <v>44845</v>
      </c>
      <c r="Q6735" s="75" t="str">
        <f t="shared" si="370"/>
        <v>週二</v>
      </c>
      <c r="R6735" s="80">
        <v>44846</v>
      </c>
      <c r="AA6735" s="1"/>
    </row>
    <row r="6736" spans="2:28">
      <c r="B6736" s="66">
        <v>44824</v>
      </c>
      <c r="C6736" s="67">
        <v>44830</v>
      </c>
      <c r="D6736" s="68" t="s">
        <v>50</v>
      </c>
      <c r="E6736" s="70" t="s">
        <v>51</v>
      </c>
      <c r="F6736" s="4" t="s">
        <v>2719</v>
      </c>
      <c r="G6736" s="101">
        <v>44830</v>
      </c>
      <c r="H6736" s="101">
        <v>44845</v>
      </c>
      <c r="I6736" s="71">
        <f t="shared" si="369"/>
        <v>15</v>
      </c>
      <c r="J6736" s="72" t="s">
        <v>169</v>
      </c>
      <c r="K6736" s="70" t="s">
        <v>1166</v>
      </c>
      <c r="L6736" s="73">
        <v>2</v>
      </c>
      <c r="M6736" s="73" t="s">
        <v>108</v>
      </c>
      <c r="N6736" s="68" t="str">
        <f>VLOOKUP(K6736,[1]人員授權表!D$3:G$249,4,0)</f>
        <v>有機</v>
      </c>
      <c r="O6736" s="67" t="str">
        <f>IF(J6736=[1]人員授權表!$C$85,"Casper李羿勳",IF(J6736=[1]人員授權表!$C$188,"Iring陳俊明",IF(J6736=[1]人員授權表!$C$189,"Brian陳泓霖",VLOOKUP(K6736,[1]人員授權表!D$2:E$249,2,FALSE))))</f>
        <v>Elle黃雅琪&amp;
Marco陳鴻鈞</v>
      </c>
      <c r="P6736" s="67">
        <f t="shared" ref="P6736:P6767" si="372">H6736-2</f>
        <v>44843</v>
      </c>
      <c r="Q6736" s="75" t="str">
        <f t="shared" si="370"/>
        <v>週日</v>
      </c>
      <c r="R6736" s="133">
        <v>44841</v>
      </c>
      <c r="AA6736" s="102">
        <v>18</v>
      </c>
      <c r="AB6736" s="1" t="s">
        <v>2720</v>
      </c>
    </row>
    <row r="6737" spans="2:28">
      <c r="B6737" s="66">
        <v>44824</v>
      </c>
      <c r="C6737" s="67">
        <v>44830</v>
      </c>
      <c r="D6737" s="68" t="s">
        <v>50</v>
      </c>
      <c r="E6737" s="70" t="s">
        <v>51</v>
      </c>
      <c r="F6737" s="4" t="s">
        <v>2719</v>
      </c>
      <c r="G6737" s="101">
        <v>44830</v>
      </c>
      <c r="H6737" s="101">
        <v>44845</v>
      </c>
      <c r="I6737" s="71">
        <f t="shared" si="369"/>
        <v>15</v>
      </c>
      <c r="J6737" s="72" t="s">
        <v>492</v>
      </c>
      <c r="K6737" s="72" t="s">
        <v>98</v>
      </c>
      <c r="L6737" s="73">
        <v>1</v>
      </c>
      <c r="M6737" s="73" t="s">
        <v>108</v>
      </c>
      <c r="N6737" s="68" t="str">
        <f>VLOOKUP(K6737,[1]人員授權表!D$3:G$249,4,0)</f>
        <v>無機</v>
      </c>
      <c r="O6737" s="70" t="str">
        <f>IF(J6737=[1]人員授權表!$C$85,"Casper李羿勳",IF(J6737=[1]人員授權表!$C$188,"Iring陳俊明",IF(J6737=[1]人員授權表!$C$189,"Brian陳泓霖",VLOOKUP(K6737,[1]人員授權表!D$2:E$249,2,FALSE))))</f>
        <v>Brian陳泓霖</v>
      </c>
      <c r="P6737" s="67">
        <f t="shared" si="372"/>
        <v>44843</v>
      </c>
      <c r="Q6737" s="75" t="str">
        <f t="shared" si="370"/>
        <v>週日</v>
      </c>
      <c r="R6737" s="80">
        <v>44840</v>
      </c>
      <c r="AA6737" s="102">
        <v>18</v>
      </c>
      <c r="AB6737" s="1" t="s">
        <v>2720</v>
      </c>
    </row>
    <row r="6738" spans="2:28">
      <c r="B6738" s="66">
        <v>44824</v>
      </c>
      <c r="C6738" s="67">
        <v>44830</v>
      </c>
      <c r="D6738" s="68" t="s">
        <v>50</v>
      </c>
      <c r="E6738" s="70" t="s">
        <v>51</v>
      </c>
      <c r="F6738" s="4" t="s">
        <v>2719</v>
      </c>
      <c r="G6738" s="101">
        <v>44830</v>
      </c>
      <c r="H6738" s="101">
        <v>44845</v>
      </c>
      <c r="I6738" s="71">
        <f t="shared" si="369"/>
        <v>15</v>
      </c>
      <c r="J6738" s="72" t="s">
        <v>342</v>
      </c>
      <c r="K6738" s="72" t="s">
        <v>98</v>
      </c>
      <c r="L6738" s="73">
        <v>1</v>
      </c>
      <c r="M6738" s="73" t="s">
        <v>108</v>
      </c>
      <c r="N6738" s="68" t="str">
        <f>VLOOKUP(K6738,[1]人員授權表!D$3:G$249,4,0)</f>
        <v>無機</v>
      </c>
      <c r="O6738" s="70" t="str">
        <f>IF(J6738=[1]人員授權表!$C$85,"Casper李羿勳",IF(J6738=[1]人員授權表!$C$188,"Iring陳俊明",IF(J6738=[1]人員授權表!$C$189,"Brian陳泓霖",VLOOKUP(K6738,[1]人員授權表!D$2:E$249,2,FALSE))))</f>
        <v>Brian陳泓霖</v>
      </c>
      <c r="P6738" s="67">
        <f t="shared" si="372"/>
        <v>44843</v>
      </c>
      <c r="Q6738" s="75" t="str">
        <f t="shared" si="370"/>
        <v>週日</v>
      </c>
      <c r="R6738" s="80">
        <v>44840</v>
      </c>
      <c r="AA6738" s="102">
        <v>18</v>
      </c>
      <c r="AB6738" s="1" t="s">
        <v>2720</v>
      </c>
    </row>
    <row r="6739" spans="2:28">
      <c r="B6739" s="66">
        <v>44824</v>
      </c>
      <c r="C6739" s="67">
        <v>44830</v>
      </c>
      <c r="D6739" s="68" t="s">
        <v>50</v>
      </c>
      <c r="E6739" s="70" t="s">
        <v>51</v>
      </c>
      <c r="F6739" s="4" t="s">
        <v>2719</v>
      </c>
      <c r="G6739" s="101">
        <v>44830</v>
      </c>
      <c r="H6739" s="101">
        <v>44845</v>
      </c>
      <c r="I6739" s="71">
        <f t="shared" si="369"/>
        <v>15</v>
      </c>
      <c r="J6739" s="72" t="s">
        <v>340</v>
      </c>
      <c r="K6739" s="72" t="s">
        <v>98</v>
      </c>
      <c r="L6739" s="73">
        <v>1</v>
      </c>
      <c r="M6739" s="73" t="s">
        <v>108</v>
      </c>
      <c r="N6739" s="68" t="str">
        <f>VLOOKUP(K6739,[1]人員授權表!D$3:G$249,4,0)</f>
        <v>無機</v>
      </c>
      <c r="O6739" s="70" t="str">
        <f>IF(J6739=[1]人員授權表!$C$85,"Casper李羿勳",IF(J6739=[1]人員授權表!$C$188,"Iring陳俊明",IF(J6739=[1]人員授權表!$C$189,"Brian陳泓霖",VLOOKUP(K6739,[1]人員授權表!D$2:E$249,2,FALSE))))</f>
        <v>Brian陳泓霖</v>
      </c>
      <c r="P6739" s="67">
        <f t="shared" si="372"/>
        <v>44843</v>
      </c>
      <c r="Q6739" s="75" t="str">
        <f t="shared" si="370"/>
        <v>週日</v>
      </c>
      <c r="R6739" s="80">
        <v>44840</v>
      </c>
      <c r="AA6739" s="102">
        <v>18</v>
      </c>
      <c r="AB6739" s="1" t="s">
        <v>2720</v>
      </c>
    </row>
    <row r="6740" spans="2:28">
      <c r="B6740" s="66">
        <v>44824</v>
      </c>
      <c r="C6740" s="67">
        <v>44830</v>
      </c>
      <c r="D6740" s="68" t="s">
        <v>50</v>
      </c>
      <c r="E6740" s="70" t="s">
        <v>51</v>
      </c>
      <c r="F6740" s="4" t="s">
        <v>2719</v>
      </c>
      <c r="G6740" s="101">
        <v>44830</v>
      </c>
      <c r="H6740" s="101">
        <v>44845</v>
      </c>
      <c r="I6740" s="71">
        <f t="shared" si="369"/>
        <v>15</v>
      </c>
      <c r="J6740" s="72" t="s">
        <v>341</v>
      </c>
      <c r="K6740" s="72" t="s">
        <v>98</v>
      </c>
      <c r="L6740" s="73">
        <v>1</v>
      </c>
      <c r="M6740" s="73" t="s">
        <v>108</v>
      </c>
      <c r="N6740" s="68" t="str">
        <f>VLOOKUP(K6740,[1]人員授權表!D$3:G$249,4,0)</f>
        <v>無機</v>
      </c>
      <c r="O6740" s="70" t="str">
        <f>IF(J6740=[1]人員授權表!$C$85,"Casper李羿勳",IF(J6740=[1]人員授權表!$C$188,"Iring陳俊明",IF(J6740=[1]人員授權表!$C$189,"Brian陳泓霖",VLOOKUP(K6740,[1]人員授權表!D$2:E$249,2,FALSE))))</f>
        <v>Brian陳泓霖</v>
      </c>
      <c r="P6740" s="67">
        <f t="shared" si="372"/>
        <v>44843</v>
      </c>
      <c r="Q6740" s="75" t="str">
        <f t="shared" si="370"/>
        <v>週日</v>
      </c>
      <c r="R6740" s="80">
        <v>44840</v>
      </c>
      <c r="AA6740" s="102">
        <v>18</v>
      </c>
      <c r="AB6740" s="1" t="s">
        <v>2720</v>
      </c>
    </row>
    <row r="6741" spans="2:28">
      <c r="B6741" s="66">
        <v>44824</v>
      </c>
      <c r="C6741" s="67">
        <v>44830</v>
      </c>
      <c r="D6741" s="68" t="s">
        <v>50</v>
      </c>
      <c r="E6741" s="70" t="s">
        <v>51</v>
      </c>
      <c r="F6741" s="4" t="s">
        <v>2721</v>
      </c>
      <c r="G6741" s="101">
        <v>44830</v>
      </c>
      <c r="H6741" s="101">
        <v>44845</v>
      </c>
      <c r="I6741" s="71">
        <f t="shared" si="369"/>
        <v>15</v>
      </c>
      <c r="J6741" s="72" t="s">
        <v>169</v>
      </c>
      <c r="K6741" s="72" t="s">
        <v>1166</v>
      </c>
      <c r="L6741" s="73">
        <v>2</v>
      </c>
      <c r="M6741" s="73" t="s">
        <v>108</v>
      </c>
      <c r="N6741" s="68" t="str">
        <f>VLOOKUP(K6741,[1]人員授權表!D$3:G$249,4,0)</f>
        <v>有機</v>
      </c>
      <c r="O6741" s="70" t="str">
        <f>IF(J6741=[1]人員授權表!$C$85,"Casper李羿勳",IF(J6741=[1]人員授權表!$C$188,"Iring陳俊明",IF(J6741=[1]人員授權表!$C$189,"Brian陳泓霖",VLOOKUP(K6741,[1]人員授權表!D$2:E$249,2,FALSE))))</f>
        <v>Elle黃雅琪&amp;
Marco陳鴻鈞</v>
      </c>
      <c r="P6741" s="67">
        <f t="shared" si="372"/>
        <v>44843</v>
      </c>
      <c r="Q6741" s="75" t="str">
        <f t="shared" si="370"/>
        <v>週日</v>
      </c>
      <c r="R6741" s="80">
        <v>44841</v>
      </c>
      <c r="AA6741" s="102">
        <v>18</v>
      </c>
      <c r="AB6741" s="1" t="s">
        <v>2720</v>
      </c>
    </row>
    <row r="6742" spans="2:28">
      <c r="B6742" s="66">
        <v>44824</v>
      </c>
      <c r="C6742" s="67">
        <v>44830</v>
      </c>
      <c r="D6742" s="68" t="s">
        <v>50</v>
      </c>
      <c r="E6742" s="70" t="s">
        <v>51</v>
      </c>
      <c r="F6742" s="4" t="s">
        <v>2721</v>
      </c>
      <c r="G6742" s="101">
        <v>44830</v>
      </c>
      <c r="H6742" s="101">
        <v>44845</v>
      </c>
      <c r="I6742" s="71">
        <f t="shared" si="369"/>
        <v>15</v>
      </c>
      <c r="J6742" s="72" t="s">
        <v>492</v>
      </c>
      <c r="K6742" s="72" t="s">
        <v>98</v>
      </c>
      <c r="L6742" s="73">
        <v>1</v>
      </c>
      <c r="M6742" s="73" t="s">
        <v>108</v>
      </c>
      <c r="N6742" s="68" t="str">
        <f>VLOOKUP(K6742,[1]人員授權表!D$3:G$249,4,0)</f>
        <v>無機</v>
      </c>
      <c r="O6742" s="70" t="str">
        <f>IF(J6742=[1]人員授權表!$C$85,"Casper李羿勳",IF(J6742=[1]人員授權表!$C$188,"Iring陳俊明",IF(J6742=[1]人員授權表!$C$189,"Brian陳泓霖",VLOOKUP(K6742,[1]人員授權表!D$2:E$249,2,FALSE))))</f>
        <v>Brian陳泓霖</v>
      </c>
      <c r="P6742" s="67">
        <f t="shared" si="372"/>
        <v>44843</v>
      </c>
      <c r="Q6742" s="75" t="str">
        <f t="shared" si="370"/>
        <v>週日</v>
      </c>
      <c r="R6742" s="80">
        <v>44840</v>
      </c>
      <c r="AA6742" s="102">
        <v>18</v>
      </c>
      <c r="AB6742" s="1" t="s">
        <v>2720</v>
      </c>
    </row>
    <row r="6743" spans="2:28">
      <c r="B6743" s="66">
        <v>44824</v>
      </c>
      <c r="C6743" s="67">
        <v>44830</v>
      </c>
      <c r="D6743" s="68" t="s">
        <v>50</v>
      </c>
      <c r="E6743" s="70" t="s">
        <v>51</v>
      </c>
      <c r="F6743" s="4" t="s">
        <v>2721</v>
      </c>
      <c r="G6743" s="101">
        <v>44830</v>
      </c>
      <c r="H6743" s="101">
        <v>44845</v>
      </c>
      <c r="I6743" s="71">
        <f t="shared" si="369"/>
        <v>15</v>
      </c>
      <c r="J6743" s="72" t="s">
        <v>342</v>
      </c>
      <c r="K6743" s="72" t="s">
        <v>98</v>
      </c>
      <c r="L6743" s="73">
        <v>1</v>
      </c>
      <c r="M6743" s="73" t="s">
        <v>108</v>
      </c>
      <c r="N6743" s="68" t="str">
        <f>VLOOKUP(K6743,[1]人員授權表!D$3:G$249,4,0)</f>
        <v>無機</v>
      </c>
      <c r="O6743" s="70" t="str">
        <f>IF(J6743=[1]人員授權表!$C$85,"Casper李羿勳",IF(J6743=[1]人員授權表!$C$188,"Iring陳俊明",IF(J6743=[1]人員授權表!$C$189,"Brian陳泓霖",VLOOKUP(K6743,[1]人員授權表!D$2:E$249,2,FALSE))))</f>
        <v>Brian陳泓霖</v>
      </c>
      <c r="P6743" s="67">
        <f t="shared" si="372"/>
        <v>44843</v>
      </c>
      <c r="Q6743" s="75" t="str">
        <f t="shared" si="370"/>
        <v>週日</v>
      </c>
      <c r="R6743" s="80">
        <v>44840</v>
      </c>
      <c r="AA6743" s="102">
        <v>18</v>
      </c>
      <c r="AB6743" s="1" t="s">
        <v>2720</v>
      </c>
    </row>
    <row r="6744" spans="2:28">
      <c r="B6744" s="66">
        <v>44824</v>
      </c>
      <c r="C6744" s="67">
        <v>44830</v>
      </c>
      <c r="D6744" s="68" t="s">
        <v>50</v>
      </c>
      <c r="E6744" s="70" t="s">
        <v>51</v>
      </c>
      <c r="F6744" s="4" t="s">
        <v>2721</v>
      </c>
      <c r="G6744" s="101">
        <v>44830</v>
      </c>
      <c r="H6744" s="101">
        <v>44845</v>
      </c>
      <c r="I6744" s="71">
        <f t="shared" si="369"/>
        <v>15</v>
      </c>
      <c r="J6744" s="72" t="s">
        <v>340</v>
      </c>
      <c r="K6744" s="72" t="s">
        <v>98</v>
      </c>
      <c r="L6744" s="73">
        <v>1</v>
      </c>
      <c r="M6744" s="73" t="s">
        <v>108</v>
      </c>
      <c r="N6744" s="68" t="str">
        <f>VLOOKUP(K6744,[1]人員授權表!D$3:G$249,4,0)</f>
        <v>無機</v>
      </c>
      <c r="O6744" s="70" t="str">
        <f>IF(J6744=[1]人員授權表!$C$85,"Casper李羿勳",IF(J6744=[1]人員授權表!$C$188,"Iring陳俊明",IF(J6744=[1]人員授權表!$C$189,"Brian陳泓霖",VLOOKUP(K6744,[1]人員授權表!D$2:E$249,2,FALSE))))</f>
        <v>Brian陳泓霖</v>
      </c>
      <c r="P6744" s="67">
        <f t="shared" si="372"/>
        <v>44843</v>
      </c>
      <c r="Q6744" s="75" t="str">
        <f t="shared" si="370"/>
        <v>週日</v>
      </c>
      <c r="R6744" s="80">
        <v>44840</v>
      </c>
      <c r="AA6744" s="102">
        <v>18</v>
      </c>
      <c r="AB6744" s="1" t="s">
        <v>2720</v>
      </c>
    </row>
    <row r="6745" spans="2:28">
      <c r="B6745" s="66">
        <v>44824</v>
      </c>
      <c r="C6745" s="67">
        <v>44830</v>
      </c>
      <c r="D6745" s="68" t="s">
        <v>50</v>
      </c>
      <c r="E6745" s="70" t="s">
        <v>51</v>
      </c>
      <c r="F6745" s="4" t="s">
        <v>2721</v>
      </c>
      <c r="G6745" s="101">
        <v>44830</v>
      </c>
      <c r="H6745" s="101">
        <v>44845</v>
      </c>
      <c r="I6745" s="71">
        <f t="shared" si="369"/>
        <v>15</v>
      </c>
      <c r="J6745" s="72" t="s">
        <v>341</v>
      </c>
      <c r="K6745" s="72" t="s">
        <v>98</v>
      </c>
      <c r="L6745" s="73">
        <v>1</v>
      </c>
      <c r="M6745" s="73" t="s">
        <v>108</v>
      </c>
      <c r="N6745" s="68" t="str">
        <f>VLOOKUP(K6745,[1]人員授權表!D$3:G$249,4,0)</f>
        <v>無機</v>
      </c>
      <c r="O6745" s="70" t="str">
        <f>IF(J6745=[1]人員授權表!$C$85,"Casper李羿勳",IF(J6745=[1]人員授權表!$C$188,"Iring陳俊明",IF(J6745=[1]人員授權表!$C$189,"Brian陳泓霖",VLOOKUP(K6745,[1]人員授權表!D$2:E$249,2,FALSE))))</f>
        <v>Brian陳泓霖</v>
      </c>
      <c r="P6745" s="67">
        <f t="shared" si="372"/>
        <v>44843</v>
      </c>
      <c r="Q6745" s="75" t="str">
        <f t="shared" si="370"/>
        <v>週日</v>
      </c>
      <c r="R6745" s="80">
        <v>44840</v>
      </c>
      <c r="AA6745" s="102">
        <v>18</v>
      </c>
      <c r="AB6745" s="1" t="s">
        <v>2720</v>
      </c>
    </row>
    <row r="6746" spans="2:28">
      <c r="B6746" s="66">
        <v>44827</v>
      </c>
      <c r="D6746" s="68" t="s">
        <v>50</v>
      </c>
      <c r="E6746" s="70" t="s">
        <v>82</v>
      </c>
      <c r="F6746" s="4" t="s">
        <v>2722</v>
      </c>
      <c r="G6746" s="67">
        <v>44825</v>
      </c>
      <c r="H6746" s="67">
        <v>44845</v>
      </c>
      <c r="I6746" s="71">
        <f t="shared" si="369"/>
        <v>20</v>
      </c>
      <c r="J6746" s="72" t="s">
        <v>2723</v>
      </c>
      <c r="K6746" s="72" t="s">
        <v>2724</v>
      </c>
      <c r="L6746" s="73">
        <v>1</v>
      </c>
      <c r="M6746" s="73" t="s">
        <v>91</v>
      </c>
      <c r="N6746" s="68" t="s">
        <v>245</v>
      </c>
      <c r="O6746" s="70" t="s">
        <v>191</v>
      </c>
      <c r="P6746" s="67">
        <f t="shared" si="372"/>
        <v>44843</v>
      </c>
      <c r="Q6746" s="75" t="str">
        <f t="shared" si="370"/>
        <v>週日</v>
      </c>
      <c r="R6746" s="80">
        <v>44842</v>
      </c>
      <c r="AA6746" s="1"/>
    </row>
    <row r="6747" spans="2:28">
      <c r="B6747" s="66">
        <v>44818</v>
      </c>
      <c r="C6747" s="67">
        <v>44831</v>
      </c>
      <c r="D6747" s="114" t="s">
        <v>1854</v>
      </c>
      <c r="E6747" s="89" t="s">
        <v>51</v>
      </c>
      <c r="F6747" s="115" t="s">
        <v>2725</v>
      </c>
      <c r="G6747" s="105">
        <v>44826</v>
      </c>
      <c r="H6747" s="105">
        <v>44846</v>
      </c>
      <c r="I6747" s="71">
        <f t="shared" si="369"/>
        <v>20</v>
      </c>
      <c r="J6747" s="106" t="s">
        <v>133</v>
      </c>
      <c r="K6747" s="106" t="s">
        <v>470</v>
      </c>
      <c r="L6747" s="100"/>
      <c r="M6747" s="73" t="s">
        <v>91</v>
      </c>
      <c r="N6747" s="107" t="str">
        <f>VLOOKUP(K6747,[1]人員授權表!D$3:G$249,4,0)</f>
        <v>無機</v>
      </c>
      <c r="O6747" s="90" t="str">
        <f>IF(J6747=[1]人員授權表!$C$85,"Casper李羿勳",IF(J6747=[1]人員授權表!$C$188,"Iring陳俊明",IF(J6747=[1]人員授權表!$C$189,"Brian陳泓霖",VLOOKUP(K6747,[1]人員授權表!D$2:E$249,2,FALSE))))</f>
        <v>Iring陳俊明</v>
      </c>
      <c r="P6747" s="105">
        <f t="shared" si="372"/>
        <v>44844</v>
      </c>
      <c r="Q6747" s="75" t="str">
        <f t="shared" si="370"/>
        <v>週一</v>
      </c>
      <c r="R6747" s="116" t="s">
        <v>1854</v>
      </c>
      <c r="AA6747" s="1"/>
    </row>
    <row r="6748" spans="2:28">
      <c r="B6748" s="66">
        <v>44818</v>
      </c>
      <c r="C6748" s="67">
        <v>44831</v>
      </c>
      <c r="D6748" s="68" t="s">
        <v>50</v>
      </c>
      <c r="E6748" s="70" t="s">
        <v>51</v>
      </c>
      <c r="F6748" s="4" t="s">
        <v>2726</v>
      </c>
      <c r="G6748" s="101">
        <v>44827</v>
      </c>
      <c r="H6748" s="67">
        <v>44846</v>
      </c>
      <c r="I6748" s="71">
        <f t="shared" si="369"/>
        <v>19</v>
      </c>
      <c r="J6748" s="72" t="s">
        <v>60</v>
      </c>
      <c r="K6748" s="72" t="s">
        <v>61</v>
      </c>
      <c r="L6748" s="73">
        <v>3</v>
      </c>
      <c r="M6748" s="73" t="s">
        <v>91</v>
      </c>
      <c r="N6748" s="68" t="str">
        <f>VLOOKUP(K6748,[1]人員授權表!D$3:G$249,4,0)</f>
        <v>有機</v>
      </c>
      <c r="O6748" s="70" t="str">
        <f>IF(J6748=[1]人員授權表!$C$85,"Casper李羿勳",IF(J6748=[1]人員授權表!$C$188,"Iring陳俊明",IF(J6748=[1]人員授權表!$C$189,"Brian陳泓霖",VLOOKUP(K6748,[1]人員授權表!D$2:E$249,2,FALSE))))</f>
        <v>Marco陳鴻鈞</v>
      </c>
      <c r="P6748" s="67">
        <f t="shared" si="372"/>
        <v>44844</v>
      </c>
      <c r="Q6748" s="75" t="str">
        <f t="shared" si="370"/>
        <v>週一</v>
      </c>
      <c r="R6748" s="80">
        <v>44841</v>
      </c>
      <c r="AA6748" s="1"/>
    </row>
    <row r="6749" spans="2:28">
      <c r="B6749" s="66">
        <v>44818</v>
      </c>
      <c r="C6749" s="67">
        <v>44831</v>
      </c>
      <c r="D6749" s="68" t="s">
        <v>50</v>
      </c>
      <c r="E6749" s="70" t="s">
        <v>51</v>
      </c>
      <c r="F6749" s="4" t="s">
        <v>2726</v>
      </c>
      <c r="G6749" s="101">
        <v>44827</v>
      </c>
      <c r="H6749" s="67">
        <v>44846</v>
      </c>
      <c r="I6749" s="71">
        <f t="shared" si="369"/>
        <v>19</v>
      </c>
      <c r="J6749" s="72" t="s">
        <v>66</v>
      </c>
      <c r="K6749" s="72" t="s">
        <v>64</v>
      </c>
      <c r="L6749" s="73">
        <v>10</v>
      </c>
      <c r="M6749" s="73" t="s">
        <v>91</v>
      </c>
      <c r="N6749" s="68" t="str">
        <f>VLOOKUP(K6749,[1]人員授權表!D$3:G$249,4,0)</f>
        <v>有機</v>
      </c>
      <c r="O6749" s="70" t="str">
        <f>IF(J6749=[1]人員授權表!$C$85,"Casper李羿勳",IF(J6749=[1]人員授權表!$C$188,"Iring陳俊明",IF(J6749=[1]人員授權表!$C$189,"Brian陳泓霖",VLOOKUP(K6749,[1]人員授權表!D$2:E$249,2,FALSE))))</f>
        <v>Casper李羿勳</v>
      </c>
      <c r="P6749" s="67">
        <f t="shared" si="372"/>
        <v>44844</v>
      </c>
      <c r="Q6749" s="75" t="str">
        <f t="shared" si="370"/>
        <v>週一</v>
      </c>
      <c r="R6749" s="80">
        <v>44839</v>
      </c>
      <c r="AA6749" s="1"/>
    </row>
    <row r="6750" spans="2:28">
      <c r="B6750" s="66">
        <v>44818</v>
      </c>
      <c r="C6750" s="67">
        <v>44831</v>
      </c>
      <c r="D6750" s="68" t="s">
        <v>50</v>
      </c>
      <c r="E6750" s="70" t="s">
        <v>51</v>
      </c>
      <c r="F6750" s="4" t="s">
        <v>2725</v>
      </c>
      <c r="G6750" s="101">
        <v>44827</v>
      </c>
      <c r="H6750" s="67">
        <v>44846</v>
      </c>
      <c r="I6750" s="71">
        <f t="shared" si="369"/>
        <v>19</v>
      </c>
      <c r="J6750" s="72" t="s">
        <v>240</v>
      </c>
      <c r="K6750" s="72" t="s">
        <v>248</v>
      </c>
      <c r="L6750" s="73">
        <v>2</v>
      </c>
      <c r="M6750" s="73" t="s">
        <v>91</v>
      </c>
      <c r="N6750" s="68" t="str">
        <f>VLOOKUP(K6750,[1]人員授權表!D$3:G$249,4,0)</f>
        <v>有機</v>
      </c>
      <c r="O6750" s="70" t="str">
        <f>IF(J6750=[1]人員授權表!$C$85,"Casper李羿勳",IF(J6750=[1]人員授權表!$C$188,"Iring陳俊明",IF(J6750=[1]人員授權表!$C$189,"Brian陳泓霖",VLOOKUP(K6750,[1]人員授權表!D$2:E$249,2,FALSE))))</f>
        <v>Marco陳鴻鈞</v>
      </c>
      <c r="P6750" s="67">
        <f t="shared" si="372"/>
        <v>44844</v>
      </c>
      <c r="Q6750" s="75" t="str">
        <f t="shared" si="370"/>
        <v>週一</v>
      </c>
      <c r="R6750" s="80">
        <v>44837</v>
      </c>
      <c r="AA6750" s="1"/>
    </row>
    <row r="6751" spans="2:28">
      <c r="B6751" s="66">
        <v>44818</v>
      </c>
      <c r="C6751" s="67">
        <v>44831</v>
      </c>
      <c r="D6751" s="68" t="s">
        <v>50</v>
      </c>
      <c r="E6751" s="70" t="s">
        <v>51</v>
      </c>
      <c r="F6751" s="4" t="s">
        <v>2725</v>
      </c>
      <c r="G6751" s="101">
        <v>44827</v>
      </c>
      <c r="H6751" s="67">
        <v>44846</v>
      </c>
      <c r="I6751" s="71">
        <f t="shared" si="369"/>
        <v>19</v>
      </c>
      <c r="J6751" s="72" t="s">
        <v>238</v>
      </c>
      <c r="K6751" s="72" t="s">
        <v>239</v>
      </c>
      <c r="L6751" s="110">
        <v>1</v>
      </c>
      <c r="M6751" s="73" t="s">
        <v>91</v>
      </c>
      <c r="N6751" s="68" t="str">
        <f>VLOOKUP(K6751,[1]人員授權表!D$3:G$249,4,0)</f>
        <v>有機</v>
      </c>
      <c r="O6751" s="70" t="str">
        <f>IF(J6751=[1]人員授權表!$C$85,"Casper李羿勳",IF(J6751=[1]人員授權表!$C$188,"Iring陳俊明",IF(J6751=[1]人員授權表!$C$189,"Brian陳泓霖",VLOOKUP(K6751,[1]人員授權表!D$2:E$249,2,FALSE))))</f>
        <v>Casper李羿勳</v>
      </c>
      <c r="P6751" s="67">
        <f t="shared" si="372"/>
        <v>44844</v>
      </c>
      <c r="Q6751" s="75" t="str">
        <f t="shared" si="370"/>
        <v>週一</v>
      </c>
      <c r="R6751" s="80">
        <v>44840</v>
      </c>
      <c r="AA6751" s="1"/>
    </row>
    <row r="6752" spans="2:28">
      <c r="B6752" s="66">
        <v>44818</v>
      </c>
      <c r="C6752" s="67">
        <v>44831</v>
      </c>
      <c r="D6752" s="68" t="s">
        <v>50</v>
      </c>
      <c r="E6752" s="70" t="s">
        <v>51</v>
      </c>
      <c r="F6752" s="4" t="s">
        <v>2725</v>
      </c>
      <c r="G6752" s="101">
        <v>44827</v>
      </c>
      <c r="H6752" s="67">
        <v>44846</v>
      </c>
      <c r="I6752" s="71">
        <f t="shared" si="369"/>
        <v>19</v>
      </c>
      <c r="J6752" s="72" t="s">
        <v>244</v>
      </c>
      <c r="K6752" s="72" t="s">
        <v>925</v>
      </c>
      <c r="L6752" s="73">
        <v>3</v>
      </c>
      <c r="M6752" s="73" t="s">
        <v>91</v>
      </c>
      <c r="N6752" s="68" t="str">
        <f>VLOOKUP(K6752,[1]人員授權表!D$3:G$249,4,0)</f>
        <v>有機</v>
      </c>
      <c r="O6752" s="70" t="str">
        <f>IF(J6752=[1]人員授權表!$C$85,"Casper李羿勳",IF(J6752=[1]人員授權表!$C$188,"Iring陳俊明",IF(J6752=[1]人員授權表!$C$189,"Brian陳泓霖",VLOOKUP(K6752,[1]人員授權表!D$2:E$249,2,FALSE))))</f>
        <v>Casper李羿勳</v>
      </c>
      <c r="P6752" s="67">
        <f t="shared" si="372"/>
        <v>44844</v>
      </c>
      <c r="Q6752" s="75" t="str">
        <f t="shared" si="370"/>
        <v>週一</v>
      </c>
      <c r="R6752" s="80">
        <v>44840</v>
      </c>
      <c r="AA6752" s="1"/>
    </row>
    <row r="6753" spans="2:27">
      <c r="B6753" s="66">
        <v>44818</v>
      </c>
      <c r="C6753" s="67">
        <v>44831</v>
      </c>
      <c r="D6753" s="68" t="s">
        <v>50</v>
      </c>
      <c r="E6753" s="70" t="s">
        <v>51</v>
      </c>
      <c r="F6753" s="4" t="s">
        <v>2725</v>
      </c>
      <c r="G6753" s="101">
        <v>44827</v>
      </c>
      <c r="H6753" s="67">
        <v>44846</v>
      </c>
      <c r="I6753" s="71">
        <f t="shared" si="369"/>
        <v>19</v>
      </c>
      <c r="J6753" s="72" t="s">
        <v>350</v>
      </c>
      <c r="K6753" s="72" t="s">
        <v>250</v>
      </c>
      <c r="L6753" s="73">
        <v>1</v>
      </c>
      <c r="M6753" s="73" t="s">
        <v>91</v>
      </c>
      <c r="N6753" s="68" t="str">
        <f>VLOOKUP(K6753,[1]人員授權表!D$3:G$249,4,0)</f>
        <v>有機</v>
      </c>
      <c r="O6753" s="70" t="str">
        <f>IF(J6753=[1]人員授權表!$C$85,"Casper李羿勳",IF(J6753=[1]人員授權表!$C$188,"Iring陳俊明",IF(J6753=[1]人員授權表!$C$189,"Brian陳泓霖",VLOOKUP(K6753,[1]人員授權表!D$2:E$249,2,FALSE))))</f>
        <v>Marco陳鴻鈞</v>
      </c>
      <c r="P6753" s="67">
        <f t="shared" si="372"/>
        <v>44844</v>
      </c>
      <c r="Q6753" s="75" t="str">
        <f t="shared" si="370"/>
        <v>週一</v>
      </c>
      <c r="R6753" s="80">
        <v>44837</v>
      </c>
      <c r="AA6753" s="1"/>
    </row>
    <row r="6754" spans="2:27">
      <c r="B6754" s="66">
        <v>44818</v>
      </c>
      <c r="C6754" s="67">
        <v>44831</v>
      </c>
      <c r="D6754" s="68" t="s">
        <v>50</v>
      </c>
      <c r="E6754" s="70" t="s">
        <v>51</v>
      </c>
      <c r="F6754" s="4" t="s">
        <v>2725</v>
      </c>
      <c r="G6754" s="101">
        <v>44827</v>
      </c>
      <c r="H6754" s="67">
        <v>44846</v>
      </c>
      <c r="I6754" s="71">
        <f t="shared" si="369"/>
        <v>19</v>
      </c>
      <c r="J6754" s="72" t="s">
        <v>261</v>
      </c>
      <c r="K6754" s="72" t="s">
        <v>1091</v>
      </c>
      <c r="L6754" s="73">
        <v>3</v>
      </c>
      <c r="M6754" s="73" t="s">
        <v>91</v>
      </c>
      <c r="N6754" s="68" t="str">
        <f>VLOOKUP(K6754,[1]人員授權表!D$3:G$249,4,0)</f>
        <v>有機</v>
      </c>
      <c r="O6754" s="70" t="str">
        <f>IF(J6754=[1]人員授權表!$C$85,"Casper李羿勳",IF(J6754=[1]人員授權表!$C$188,"Iring陳俊明",IF(J6754=[1]人員授權表!$C$189,"Brian陳泓霖",VLOOKUP(K6754,[1]人員授權表!D$2:E$249,2,FALSE))))</f>
        <v>Marco陳鴻鈞</v>
      </c>
      <c r="P6754" s="67">
        <f t="shared" si="372"/>
        <v>44844</v>
      </c>
      <c r="Q6754" s="75" t="str">
        <f t="shared" si="370"/>
        <v>週一</v>
      </c>
      <c r="R6754" s="80">
        <v>44837</v>
      </c>
      <c r="AA6754" s="1"/>
    </row>
    <row r="6755" spans="2:27">
      <c r="B6755" s="66">
        <v>44818</v>
      </c>
      <c r="C6755" s="67">
        <v>44831</v>
      </c>
      <c r="D6755" s="68" t="s">
        <v>50</v>
      </c>
      <c r="E6755" s="70" t="s">
        <v>51</v>
      </c>
      <c r="F6755" s="4" t="s">
        <v>2725</v>
      </c>
      <c r="G6755" s="101">
        <v>44827</v>
      </c>
      <c r="H6755" s="67">
        <v>44846</v>
      </c>
      <c r="I6755" s="71">
        <f t="shared" si="369"/>
        <v>19</v>
      </c>
      <c r="J6755" s="72" t="s">
        <v>69</v>
      </c>
      <c r="K6755" s="72" t="s">
        <v>70</v>
      </c>
      <c r="L6755" s="110">
        <v>12</v>
      </c>
      <c r="M6755" s="73" t="s">
        <v>91</v>
      </c>
      <c r="N6755" s="68" t="str">
        <f>VLOOKUP(K6755,[1]人員授權表!D$3:G$249,4,0)</f>
        <v>有機</v>
      </c>
      <c r="O6755" s="70" t="str">
        <f>IF(J6755=[1]人員授權表!$C$85,"Casper李羿勳",IF(J6755=[1]人員授權表!$C$188,"Iring陳俊明",IF(J6755=[1]人員授權表!$C$189,"Brian陳泓霖",VLOOKUP(K6755,[1]人員授權表!D$2:E$249,2,FALSE))))</f>
        <v>Casper李羿勳</v>
      </c>
      <c r="P6755" s="67">
        <f t="shared" si="372"/>
        <v>44844</v>
      </c>
      <c r="Q6755" s="75" t="str">
        <f t="shared" si="370"/>
        <v>週一</v>
      </c>
      <c r="R6755" s="80">
        <v>44841</v>
      </c>
      <c r="AA6755" s="1"/>
    </row>
    <row r="6756" spans="2:27">
      <c r="B6756" s="66">
        <v>44818</v>
      </c>
      <c r="C6756" s="67">
        <v>44831</v>
      </c>
      <c r="D6756" s="68" t="s">
        <v>50</v>
      </c>
      <c r="E6756" s="70" t="s">
        <v>51</v>
      </c>
      <c r="F6756" s="4" t="s">
        <v>2725</v>
      </c>
      <c r="G6756" s="101">
        <v>44827</v>
      </c>
      <c r="H6756" s="67">
        <v>44846</v>
      </c>
      <c r="I6756" s="71">
        <f t="shared" si="369"/>
        <v>19</v>
      </c>
      <c r="J6756" s="72" t="s">
        <v>242</v>
      </c>
      <c r="K6756" s="72" t="s">
        <v>241</v>
      </c>
      <c r="L6756" s="73">
        <v>3</v>
      </c>
      <c r="M6756" s="73" t="s">
        <v>91</v>
      </c>
      <c r="N6756" s="68" t="str">
        <f>VLOOKUP(K6756,[1]人員授權表!D$3:G$249,4,0)</f>
        <v>有機</v>
      </c>
      <c r="O6756" s="70" t="str">
        <f>IF(J6756=[1]人員授權表!$C$85,"Casper李羿勳",IF(J6756=[1]人員授權表!$C$188,"Iring陳俊明",IF(J6756=[1]人員授權表!$C$189,"Brian陳泓霖",VLOOKUP(K6756,[1]人員授權表!D$2:E$249,2,FALSE))))</f>
        <v>Casper李羿勳</v>
      </c>
      <c r="P6756" s="67">
        <f t="shared" si="372"/>
        <v>44844</v>
      </c>
      <c r="Q6756" s="75" t="str">
        <f t="shared" si="370"/>
        <v>週一</v>
      </c>
      <c r="R6756" s="80">
        <v>44840</v>
      </c>
      <c r="AA6756" s="1"/>
    </row>
    <row r="6757" spans="2:27">
      <c r="B6757" s="66">
        <v>44818</v>
      </c>
      <c r="C6757" s="67">
        <v>44831</v>
      </c>
      <c r="D6757" s="68" t="s">
        <v>50</v>
      </c>
      <c r="E6757" s="70" t="s">
        <v>51</v>
      </c>
      <c r="F6757" s="4" t="s">
        <v>2725</v>
      </c>
      <c r="G6757" s="101">
        <v>44827</v>
      </c>
      <c r="H6757" s="67">
        <v>44846</v>
      </c>
      <c r="I6757" s="71">
        <f t="shared" si="369"/>
        <v>19</v>
      </c>
      <c r="J6757" s="72" t="s">
        <v>673</v>
      </c>
      <c r="K6757" s="72" t="s">
        <v>470</v>
      </c>
      <c r="L6757" s="73">
        <v>2</v>
      </c>
      <c r="M6757" s="73" t="s">
        <v>91</v>
      </c>
      <c r="N6757" s="68" t="str">
        <f>VLOOKUP(K6757,[1]人員授權表!D$3:G$249,4,0)</f>
        <v>無機</v>
      </c>
      <c r="O6757" s="70" t="str">
        <f>IF(J6757=[1]人員授權表!$C$85,"Casper李羿勳",IF(J6757=[1]人員授權表!$C$188,"Iring陳俊明",IF(J6757=[1]人員授權表!$C$189,"Brian陳泓霖",VLOOKUP(K6757,[1]人員授權表!D$2:E$249,2,FALSE))))</f>
        <v>Iring陳俊明</v>
      </c>
      <c r="P6757" s="67">
        <f t="shared" si="372"/>
        <v>44844</v>
      </c>
      <c r="Q6757" s="75" t="str">
        <f t="shared" si="370"/>
        <v>週一</v>
      </c>
      <c r="R6757" s="80">
        <v>44834</v>
      </c>
      <c r="AA6757" s="1"/>
    </row>
    <row r="6758" spans="2:27">
      <c r="B6758" s="66">
        <v>44818</v>
      </c>
      <c r="C6758" s="67">
        <v>44831</v>
      </c>
      <c r="D6758" s="68" t="s">
        <v>50</v>
      </c>
      <c r="E6758" s="70" t="s">
        <v>51</v>
      </c>
      <c r="F6758" s="4" t="s">
        <v>2725</v>
      </c>
      <c r="G6758" s="101">
        <v>44827</v>
      </c>
      <c r="H6758" s="67">
        <v>44846</v>
      </c>
      <c r="I6758" s="71">
        <f t="shared" si="369"/>
        <v>19</v>
      </c>
      <c r="J6758" s="72" t="s">
        <v>616</v>
      </c>
      <c r="K6758" s="72" t="s">
        <v>617</v>
      </c>
      <c r="L6758" s="110">
        <v>3</v>
      </c>
      <c r="M6758" s="73" t="s">
        <v>91</v>
      </c>
      <c r="N6758" s="68" t="str">
        <f>VLOOKUP(K6758,[1]人員授權表!D$3:G$249,4,0)</f>
        <v>有機</v>
      </c>
      <c r="O6758" s="70" t="str">
        <f>IF(J6758=[1]人員授權表!$C$85,"Casper李羿勳",IF(J6758=[1]人員授權表!$C$188,"Iring陳俊明",IF(J6758=[1]人員授權表!$C$189,"Brian陳泓霖",VLOOKUP(K6758,[1]人員授權表!D$2:E$249,2,FALSE))))</f>
        <v>Casper李羿勳</v>
      </c>
      <c r="P6758" s="67">
        <f t="shared" si="372"/>
        <v>44844</v>
      </c>
      <c r="Q6758" s="75" t="str">
        <f t="shared" si="370"/>
        <v>週一</v>
      </c>
      <c r="R6758" s="80">
        <v>44840</v>
      </c>
      <c r="AA6758" s="1"/>
    </row>
    <row r="6759" spans="2:27">
      <c r="B6759" s="66">
        <v>44818</v>
      </c>
      <c r="C6759" s="67">
        <v>44831</v>
      </c>
      <c r="D6759" s="68" t="s">
        <v>50</v>
      </c>
      <c r="E6759" s="70" t="s">
        <v>51</v>
      </c>
      <c r="F6759" s="4" t="s">
        <v>2725</v>
      </c>
      <c r="G6759" s="101">
        <v>44827</v>
      </c>
      <c r="H6759" s="67">
        <v>44846</v>
      </c>
      <c r="I6759" s="71">
        <f t="shared" si="369"/>
        <v>19</v>
      </c>
      <c r="J6759" s="72" t="s">
        <v>243</v>
      </c>
      <c r="K6759" s="72" t="s">
        <v>241</v>
      </c>
      <c r="L6759" s="110">
        <v>4</v>
      </c>
      <c r="M6759" s="73" t="s">
        <v>91</v>
      </c>
      <c r="N6759" s="68" t="str">
        <f>VLOOKUP(K6759,[1]人員授權表!D$3:G$249,4,0)</f>
        <v>有機</v>
      </c>
      <c r="O6759" s="70" t="str">
        <f>IF(J6759=[1]人員授權表!$C$85,"Casper李羿勳",IF(J6759=[1]人員授權表!$C$188,"Iring陳俊明",IF(J6759=[1]人員授權表!$C$189,"Brian陳泓霖",VLOOKUP(K6759,[1]人員授權表!D$2:E$249,2,FALSE))))</f>
        <v>Casper李羿勳</v>
      </c>
      <c r="P6759" s="67">
        <f t="shared" si="372"/>
        <v>44844</v>
      </c>
      <c r="Q6759" s="75" t="str">
        <f t="shared" si="370"/>
        <v>週一</v>
      </c>
      <c r="R6759" s="80">
        <v>44840</v>
      </c>
      <c r="U6759" s="70">
        <v>1</v>
      </c>
      <c r="Y6759" s="78">
        <v>44846</v>
      </c>
      <c r="Z6759" s="111" t="s">
        <v>2727</v>
      </c>
      <c r="AA6759" s="1"/>
    </row>
    <row r="6760" spans="2:27">
      <c r="B6760" s="66">
        <v>44818</v>
      </c>
      <c r="C6760" s="67">
        <v>44831</v>
      </c>
      <c r="D6760" s="68" t="s">
        <v>50</v>
      </c>
      <c r="E6760" s="70" t="s">
        <v>51</v>
      </c>
      <c r="F6760" s="4" t="s">
        <v>2725</v>
      </c>
      <c r="G6760" s="101">
        <v>44827</v>
      </c>
      <c r="H6760" s="67">
        <v>44846</v>
      </c>
      <c r="I6760" s="71">
        <f t="shared" si="369"/>
        <v>19</v>
      </c>
      <c r="J6760" s="72" t="s">
        <v>193</v>
      </c>
      <c r="K6760" s="72" t="s">
        <v>470</v>
      </c>
      <c r="L6760" s="73">
        <v>3</v>
      </c>
      <c r="M6760" s="73" t="s">
        <v>91</v>
      </c>
      <c r="N6760" s="68" t="str">
        <f>VLOOKUP(K6760,[1]人員授權表!D$3:G$249,4,0)</f>
        <v>無機</v>
      </c>
      <c r="O6760" s="70" t="str">
        <f>IF(J6760=[1]人員授權表!$C$85,"Casper李羿勳",IF(J6760=[1]人員授權表!$C$188,"Iring陳俊明",IF(J6760=[1]人員授權表!$C$189,"Brian陳泓霖",VLOOKUP(K6760,[1]人員授權表!D$2:E$249,2,FALSE))))</f>
        <v>Iring陳俊明</v>
      </c>
      <c r="P6760" s="67">
        <f t="shared" si="372"/>
        <v>44844</v>
      </c>
      <c r="Q6760" s="75" t="str">
        <f t="shared" si="370"/>
        <v>週一</v>
      </c>
      <c r="R6760" s="80">
        <v>44834</v>
      </c>
      <c r="AA6760" s="1"/>
    </row>
    <row r="6761" spans="2:27">
      <c r="B6761" s="66">
        <v>44818</v>
      </c>
      <c r="C6761" s="67">
        <v>44831</v>
      </c>
      <c r="D6761" s="68" t="s">
        <v>50</v>
      </c>
      <c r="E6761" s="70" t="s">
        <v>51</v>
      </c>
      <c r="F6761" s="4" t="s">
        <v>2725</v>
      </c>
      <c r="G6761" s="101">
        <v>44827</v>
      </c>
      <c r="H6761" s="67">
        <v>44846</v>
      </c>
      <c r="I6761" s="71">
        <f t="shared" si="369"/>
        <v>19</v>
      </c>
      <c r="J6761" s="72" t="s">
        <v>1312</v>
      </c>
      <c r="K6761" s="72" t="s">
        <v>1618</v>
      </c>
      <c r="L6761" s="73">
        <v>1</v>
      </c>
      <c r="M6761" s="73" t="s">
        <v>91</v>
      </c>
      <c r="N6761" s="68" t="str">
        <f>VLOOKUP(K6761,[1]人員授權表!D$3:G$249,4,0)</f>
        <v>有機</v>
      </c>
      <c r="O6761" s="70" t="str">
        <f>IF(J6761=[1]人員授權表!$C$85,"Casper李羿勳",IF(J6761=[1]人員授權表!$C$188,"Iring陳俊明",IF(J6761=[1]人員授權表!$C$189,"Brian陳泓霖",VLOOKUP(K6761,[1]人員授權表!D$2:E$249,2,FALSE))))</f>
        <v>Casper李羿勳</v>
      </c>
      <c r="P6761" s="67">
        <f t="shared" si="372"/>
        <v>44844</v>
      </c>
      <c r="Q6761" s="75" t="str">
        <f t="shared" si="370"/>
        <v>週一</v>
      </c>
      <c r="R6761" s="80">
        <v>44840</v>
      </c>
      <c r="AA6761" s="1"/>
    </row>
    <row r="6762" spans="2:27">
      <c r="B6762" s="66">
        <v>44818</v>
      </c>
      <c r="C6762" s="67">
        <v>44831</v>
      </c>
      <c r="D6762" s="68" t="s">
        <v>50</v>
      </c>
      <c r="E6762" s="70" t="s">
        <v>51</v>
      </c>
      <c r="F6762" s="4" t="s">
        <v>2725</v>
      </c>
      <c r="G6762" s="101">
        <v>44827</v>
      </c>
      <c r="H6762" s="67">
        <v>44846</v>
      </c>
      <c r="I6762" s="71">
        <f t="shared" si="369"/>
        <v>19</v>
      </c>
      <c r="J6762" s="72" t="s">
        <v>477</v>
      </c>
      <c r="K6762" s="72" t="s">
        <v>478</v>
      </c>
      <c r="L6762" s="73">
        <v>1</v>
      </c>
      <c r="M6762" s="73" t="s">
        <v>91</v>
      </c>
      <c r="N6762" s="68" t="str">
        <f>VLOOKUP(K6762,[1]人員授權表!D$3:G$249,4,0)</f>
        <v>有機</v>
      </c>
      <c r="O6762" s="70" t="str">
        <f>IF(J6762=[1]人員授權表!$C$85,"Casper李羿勳",IF(J6762=[1]人員授權表!$C$188,"Iring陳俊明",IF(J6762=[1]人員授權表!$C$189,"Brian陳泓霖",VLOOKUP(K6762,[1]人員授權表!D$2:E$249,2,FALSE))))</f>
        <v>Casper李羿勳</v>
      </c>
      <c r="P6762" s="67">
        <f t="shared" si="372"/>
        <v>44844</v>
      </c>
      <c r="Q6762" s="75" t="str">
        <f t="shared" si="370"/>
        <v>週一</v>
      </c>
      <c r="R6762" s="80">
        <v>44840</v>
      </c>
      <c r="AA6762" s="1"/>
    </row>
    <row r="6763" spans="2:27">
      <c r="B6763" s="66">
        <v>44818</v>
      </c>
      <c r="C6763" s="67">
        <v>44831</v>
      </c>
      <c r="D6763" s="68" t="s">
        <v>50</v>
      </c>
      <c r="E6763" s="70" t="s">
        <v>51</v>
      </c>
      <c r="F6763" s="4" t="s">
        <v>2725</v>
      </c>
      <c r="G6763" s="101">
        <v>44827</v>
      </c>
      <c r="H6763" s="67">
        <v>44846</v>
      </c>
      <c r="I6763" s="71">
        <f t="shared" si="369"/>
        <v>19</v>
      </c>
      <c r="J6763" s="72" t="s">
        <v>890</v>
      </c>
      <c r="K6763" s="72" t="s">
        <v>617</v>
      </c>
      <c r="L6763" s="73">
        <v>1</v>
      </c>
      <c r="M6763" s="73" t="s">
        <v>91</v>
      </c>
      <c r="N6763" s="68" t="str">
        <f>VLOOKUP(K6763,[1]人員授權表!D$3:G$249,4,0)</f>
        <v>有機</v>
      </c>
      <c r="O6763" s="70" t="str">
        <f>IF(J6763=[1]人員授權表!$C$85,"Casper李羿勳",IF(J6763=[1]人員授權表!$C$188,"Iring陳俊明",IF(J6763=[1]人員授權表!$C$189,"Brian陳泓霖",VLOOKUP(K6763,[1]人員授權表!D$2:E$249,2,FALSE))))</f>
        <v>Casper李羿勳</v>
      </c>
      <c r="P6763" s="67">
        <f t="shared" si="372"/>
        <v>44844</v>
      </c>
      <c r="Q6763" s="75" t="str">
        <f t="shared" si="370"/>
        <v>週一</v>
      </c>
      <c r="R6763" s="80">
        <v>44840</v>
      </c>
      <c r="AA6763" s="1"/>
    </row>
    <row r="6764" spans="2:27">
      <c r="B6764" s="66">
        <v>44818</v>
      </c>
      <c r="C6764" s="67">
        <v>44831</v>
      </c>
      <c r="D6764" s="68" t="s">
        <v>50</v>
      </c>
      <c r="E6764" s="70" t="s">
        <v>51</v>
      </c>
      <c r="F6764" s="4" t="s">
        <v>2725</v>
      </c>
      <c r="G6764" s="101">
        <v>44827</v>
      </c>
      <c r="H6764" s="67">
        <v>44846</v>
      </c>
      <c r="I6764" s="71">
        <f t="shared" si="369"/>
        <v>19</v>
      </c>
      <c r="J6764" s="72" t="s">
        <v>2728</v>
      </c>
      <c r="K6764" s="72" t="s">
        <v>994</v>
      </c>
      <c r="L6764" s="73">
        <v>1</v>
      </c>
      <c r="M6764" s="73" t="s">
        <v>91</v>
      </c>
      <c r="N6764" s="68" t="str">
        <f>VLOOKUP(K6764,[1]人員授權表!D$3:G$249,4,0)</f>
        <v>有機</v>
      </c>
      <c r="O6764" s="70" t="str">
        <f>IF(J6764=[1]人員授權表!$C$85,"Casper李羿勳",IF(J6764=[1]人員授權表!$C$188,"Iring陳俊明",IF(J6764=[1]人員授權表!$C$189,"Brian陳泓霖",VLOOKUP(K6764,[1]人員授權表!D$2:E$249,2,FALSE))))</f>
        <v>Casper李羿勳</v>
      </c>
      <c r="P6764" s="67">
        <f t="shared" si="372"/>
        <v>44844</v>
      </c>
      <c r="Q6764" s="75" t="str">
        <f t="shared" si="370"/>
        <v>週一</v>
      </c>
      <c r="R6764" s="80">
        <v>44840</v>
      </c>
      <c r="AA6764" s="1"/>
    </row>
    <row r="6765" spans="2:27">
      <c r="B6765" s="66">
        <v>44831</v>
      </c>
      <c r="D6765" s="68" t="s">
        <v>50</v>
      </c>
      <c r="E6765" s="70" t="s">
        <v>51</v>
      </c>
      <c r="F6765" s="4" t="s">
        <v>2726</v>
      </c>
      <c r="G6765" s="67">
        <v>44827</v>
      </c>
      <c r="H6765" s="67">
        <v>44846</v>
      </c>
      <c r="I6765" s="71">
        <f t="shared" si="369"/>
        <v>19</v>
      </c>
      <c r="J6765" s="98" t="s">
        <v>356</v>
      </c>
      <c r="K6765" s="98" t="s">
        <v>70</v>
      </c>
      <c r="L6765" s="110">
        <v>2</v>
      </c>
      <c r="M6765" s="73" t="s">
        <v>91</v>
      </c>
      <c r="N6765" s="68" t="str">
        <f>VLOOKUP(K6765,[1]人員授權表!D$3:G$249,4,0)</f>
        <v>有機</v>
      </c>
      <c r="O6765" s="70" t="str">
        <f>IF(J6765=[1]人員授權表!$C$85,"Casper李羿勳",IF(J6765=[1]人員授權表!$C$188,"Iring陳俊明",IF(J6765=[1]人員授權表!$C$189,"Brian陳泓霖",VLOOKUP(K6765,[1]人員授權表!D$2:E$249,2,FALSE))))</f>
        <v>Casper李羿勳</v>
      </c>
      <c r="P6765" s="67">
        <f t="shared" si="372"/>
        <v>44844</v>
      </c>
      <c r="Q6765" s="75" t="str">
        <f t="shared" si="370"/>
        <v>週一</v>
      </c>
      <c r="R6765" s="80">
        <v>44841</v>
      </c>
      <c r="AA6765" s="1"/>
    </row>
    <row r="6766" spans="2:27">
      <c r="B6766" s="66">
        <v>44816</v>
      </c>
      <c r="C6766" s="67">
        <v>44838</v>
      </c>
      <c r="D6766" s="68" t="s">
        <v>1251</v>
      </c>
      <c r="E6766" s="89" t="s">
        <v>82</v>
      </c>
      <c r="F6766" s="90" t="s">
        <v>2729</v>
      </c>
      <c r="G6766" s="105">
        <v>44833</v>
      </c>
      <c r="H6766" s="105">
        <v>44846</v>
      </c>
      <c r="I6766" s="71">
        <f t="shared" si="369"/>
        <v>13</v>
      </c>
      <c r="J6766" s="106" t="s">
        <v>2730</v>
      </c>
      <c r="K6766" s="106" t="s">
        <v>2731</v>
      </c>
      <c r="L6766" s="100"/>
      <c r="M6766" s="73" t="s">
        <v>86</v>
      </c>
      <c r="N6766" s="107" t="str">
        <f>VLOOKUP(K6766,[1]人員授權表!D$3:G$249,4,0)</f>
        <v>有機</v>
      </c>
      <c r="O6766" s="90" t="str">
        <f>IF(J6766=[1]人員授權表!$C$85,"Casper李羿勳",IF(J6766=[1]人員授權表!$C$188,"Iring陳俊明",IF(J6766=[1]人員授權表!$C$189,"Brian陳泓霖",VLOOKUP(K6766,[1]人員授權表!D$2:E$249,2,FALSE))))</f>
        <v>Casper李羿勳</v>
      </c>
      <c r="P6766" s="105">
        <f t="shared" si="372"/>
        <v>44844</v>
      </c>
      <c r="Q6766" s="75" t="str">
        <f t="shared" si="370"/>
        <v>週一</v>
      </c>
      <c r="R6766" s="80" t="s">
        <v>3</v>
      </c>
      <c r="AA6766" s="1"/>
    </row>
    <row r="6767" spans="2:27">
      <c r="B6767" s="66">
        <v>44832</v>
      </c>
      <c r="D6767" s="68" t="s">
        <v>50</v>
      </c>
      <c r="E6767" s="70" t="s">
        <v>1418</v>
      </c>
      <c r="F6767" s="4" t="s">
        <v>2624</v>
      </c>
      <c r="G6767" s="67">
        <v>44831</v>
      </c>
      <c r="H6767" s="67">
        <v>44846</v>
      </c>
      <c r="I6767" s="71">
        <f t="shared" si="369"/>
        <v>15</v>
      </c>
      <c r="J6767" s="72" t="s">
        <v>133</v>
      </c>
      <c r="K6767" s="72" t="s">
        <v>134</v>
      </c>
      <c r="L6767" s="73">
        <v>1</v>
      </c>
      <c r="M6767" s="73" t="s">
        <v>108</v>
      </c>
      <c r="N6767" s="68" t="str">
        <f>VLOOKUP(K6767,[1]人員授權表!D$3:G$249,4,0)</f>
        <v>無機</v>
      </c>
      <c r="O6767" s="70" t="str">
        <f>IF(J6767=[1]人員授權表!$C$85,"Casper李羿勳",IF(J6767=[1]人員授權表!$C$188,"Iring陳俊明",IF(J6767=[1]人員授權表!$C$189,"Brian陳泓霖",VLOOKUP(K6767,[1]人員授權表!D$2:E$249,2,FALSE))))</f>
        <v>Brian陳泓霖</v>
      </c>
      <c r="P6767" s="67">
        <f t="shared" si="372"/>
        <v>44844</v>
      </c>
      <c r="Q6767" s="75" t="str">
        <f t="shared" si="370"/>
        <v>週一</v>
      </c>
      <c r="R6767" s="80">
        <v>44837</v>
      </c>
      <c r="AA6767" s="1"/>
    </row>
    <row r="6768" spans="2:27">
      <c r="B6768" s="66">
        <v>44839</v>
      </c>
      <c r="D6768" s="68" t="s">
        <v>50</v>
      </c>
      <c r="E6768" s="70" t="s">
        <v>1418</v>
      </c>
      <c r="F6768" s="4" t="s">
        <v>2732</v>
      </c>
      <c r="G6768" s="67">
        <v>44838</v>
      </c>
      <c r="H6768" s="67">
        <v>44846</v>
      </c>
      <c r="I6768" s="71">
        <f t="shared" si="369"/>
        <v>8</v>
      </c>
      <c r="J6768" s="72" t="s">
        <v>102</v>
      </c>
      <c r="K6768" s="72" t="s">
        <v>103</v>
      </c>
      <c r="L6768" s="73">
        <v>1</v>
      </c>
      <c r="M6768" s="73" t="s">
        <v>108</v>
      </c>
      <c r="N6768" s="68" t="str">
        <f>VLOOKUP(K6768,[1]人員授權表!D$3:G$249,4,0)</f>
        <v>無機</v>
      </c>
      <c r="O6768" s="70" t="s">
        <v>99</v>
      </c>
      <c r="P6768" s="67">
        <f>H6768-1</f>
        <v>44845</v>
      </c>
      <c r="Q6768" s="75" t="str">
        <f t="shared" si="370"/>
        <v>週二</v>
      </c>
      <c r="R6768" s="80">
        <v>44845</v>
      </c>
      <c r="AA6768" s="1"/>
    </row>
    <row r="6769" spans="2:28">
      <c r="B6769" s="66">
        <v>44831</v>
      </c>
      <c r="D6769" s="68" t="s">
        <v>50</v>
      </c>
      <c r="E6769" s="70" t="s">
        <v>82</v>
      </c>
      <c r="F6769" s="70" t="s">
        <v>2733</v>
      </c>
      <c r="G6769" s="67">
        <v>44832</v>
      </c>
      <c r="H6769" s="67">
        <v>44846</v>
      </c>
      <c r="I6769" s="71">
        <f t="shared" si="369"/>
        <v>14</v>
      </c>
      <c r="J6769" s="72" t="s">
        <v>139</v>
      </c>
      <c r="K6769" s="72" t="s">
        <v>140</v>
      </c>
      <c r="L6769" s="73">
        <v>1</v>
      </c>
      <c r="M6769" s="73" t="s">
        <v>322</v>
      </c>
      <c r="N6769" s="68" t="str">
        <f>VLOOKUP(K6769,[1]人員授權表!D$3:G$249,4,0)</f>
        <v>無機</v>
      </c>
      <c r="O6769" s="70" t="str">
        <f>IF(J6769=[1]人員授權表!$C$85,"Casper李羿勳",IF(J6769=[1]人員授權表!$C$188,"Iring陳俊明",IF(J6769=[1]人員授權表!$C$189,"Brian陳泓霖",VLOOKUP(K6769,[1]人員授權表!D$2:E$249,2,FALSE))))</f>
        <v>Brian陳泓霖</v>
      </c>
      <c r="P6769" s="67">
        <f t="shared" ref="P6769:P6832" si="373">H6769-2</f>
        <v>44844</v>
      </c>
      <c r="Q6769" s="75" t="str">
        <f t="shared" si="370"/>
        <v>週一</v>
      </c>
      <c r="R6769" s="80">
        <v>44837</v>
      </c>
      <c r="AA6769" s="1"/>
    </row>
    <row r="6770" spans="2:28">
      <c r="B6770" s="66">
        <v>44831</v>
      </c>
      <c r="D6770" s="68" t="s">
        <v>50</v>
      </c>
      <c r="E6770" s="70" t="s">
        <v>82</v>
      </c>
      <c r="F6770" s="70" t="s">
        <v>2733</v>
      </c>
      <c r="G6770" s="67">
        <v>44832</v>
      </c>
      <c r="H6770" s="67">
        <v>44846</v>
      </c>
      <c r="I6770" s="71">
        <f t="shared" si="369"/>
        <v>14</v>
      </c>
      <c r="J6770" s="72" t="s">
        <v>269</v>
      </c>
      <c r="K6770" s="72" t="s">
        <v>270</v>
      </c>
      <c r="L6770" s="73">
        <v>1</v>
      </c>
      <c r="M6770" s="73" t="s">
        <v>322</v>
      </c>
      <c r="N6770" s="68" t="str">
        <f>VLOOKUP(K6770,[1]人員授權表!D$3:G$249,4,0)</f>
        <v>無機</v>
      </c>
      <c r="O6770" s="70" t="str">
        <f>IF(J6770=[1]人員授權表!$C$85,"Casper李羿勳",IF(J6770=[1]人員授權表!$C$188,"Iring陳俊明",IF(J6770=[1]人員授權表!$C$189,"Brian陳泓霖",VLOOKUP(K6770,[1]人員授權表!D$2:E$249,2,FALSE))))</f>
        <v>George陳志昇&amp;Vicky游崴涵</v>
      </c>
      <c r="P6770" s="67">
        <f t="shared" si="373"/>
        <v>44844</v>
      </c>
      <c r="Q6770" s="75" t="str">
        <f t="shared" si="370"/>
        <v>週一</v>
      </c>
      <c r="R6770" s="80">
        <v>44837</v>
      </c>
      <c r="AA6770" s="1"/>
    </row>
    <row r="6771" spans="2:28">
      <c r="B6771" s="66">
        <v>44831</v>
      </c>
      <c r="D6771" s="68" t="s">
        <v>50</v>
      </c>
      <c r="E6771" s="70" t="s">
        <v>82</v>
      </c>
      <c r="F6771" s="70" t="s">
        <v>2733</v>
      </c>
      <c r="G6771" s="67">
        <v>44832</v>
      </c>
      <c r="H6771" s="67">
        <v>44846</v>
      </c>
      <c r="I6771" s="71">
        <f t="shared" si="369"/>
        <v>14</v>
      </c>
      <c r="J6771" s="72" t="s">
        <v>137</v>
      </c>
      <c r="K6771" s="72" t="s">
        <v>138</v>
      </c>
      <c r="L6771" s="73">
        <v>1</v>
      </c>
      <c r="M6771" s="73" t="s">
        <v>322</v>
      </c>
      <c r="N6771" s="68" t="str">
        <f>VLOOKUP(K6771,[1]人員授權表!D$3:G$249,4,0)</f>
        <v>無機</v>
      </c>
      <c r="O6771" s="70" t="str">
        <f>IF(J6771=[1]人員授權表!$C$85,"Casper李羿勳",IF(J6771=[1]人員授權表!$C$188,"Iring陳俊明",IF(J6771=[1]人員授權表!$C$189,"Brian陳泓霖",VLOOKUP(K6771,[1]人員授權表!D$2:E$249,2,FALSE))))</f>
        <v>Jack劉念忻</v>
      </c>
      <c r="P6771" s="67">
        <f t="shared" si="373"/>
        <v>44844</v>
      </c>
      <c r="Q6771" s="75" t="str">
        <f t="shared" si="370"/>
        <v>週一</v>
      </c>
      <c r="R6771" s="80">
        <v>44842</v>
      </c>
      <c r="S6771" s="85"/>
      <c r="AA6771" s="1"/>
    </row>
    <row r="6772" spans="2:28">
      <c r="B6772" s="66">
        <v>44831</v>
      </c>
      <c r="D6772" s="68" t="s">
        <v>50</v>
      </c>
      <c r="E6772" s="70" t="s">
        <v>82</v>
      </c>
      <c r="F6772" s="70" t="s">
        <v>2733</v>
      </c>
      <c r="G6772" s="67">
        <v>44832</v>
      </c>
      <c r="H6772" s="67">
        <v>44846</v>
      </c>
      <c r="I6772" s="71">
        <f t="shared" si="369"/>
        <v>14</v>
      </c>
      <c r="J6772" s="72" t="s">
        <v>148</v>
      </c>
      <c r="K6772" s="72" t="s">
        <v>149</v>
      </c>
      <c r="L6772" s="73">
        <v>1</v>
      </c>
      <c r="M6772" s="73" t="s">
        <v>322</v>
      </c>
      <c r="N6772" s="68" t="str">
        <f>VLOOKUP(K6772,[1]人員授權表!D$3:G$249,4,0)</f>
        <v>無機</v>
      </c>
      <c r="O6772" s="70" t="str">
        <f>IF(J6772=[1]人員授權表!$C$85,"Casper李羿勳",IF(J6772=[1]人員授權表!$C$188,"Iring陳俊明",IF(J6772=[1]人員授權表!$C$189,"Brian陳泓霖",VLOOKUP(K6772,[1]人員授權表!D$2:E$249,2,FALSE))))</f>
        <v>Vicky游崴涵</v>
      </c>
      <c r="P6772" s="67">
        <f t="shared" si="373"/>
        <v>44844</v>
      </c>
      <c r="Q6772" s="75" t="str">
        <f t="shared" si="370"/>
        <v>週一</v>
      </c>
      <c r="R6772" s="80">
        <v>44837</v>
      </c>
      <c r="AA6772" s="1"/>
    </row>
    <row r="6773" spans="2:28">
      <c r="B6773" s="66">
        <v>44824</v>
      </c>
      <c r="D6773" s="68" t="s">
        <v>50</v>
      </c>
      <c r="E6773" s="70" t="s">
        <v>82</v>
      </c>
      <c r="F6773" s="4" t="s">
        <v>2734</v>
      </c>
      <c r="G6773" s="67">
        <v>44832</v>
      </c>
      <c r="H6773" s="67">
        <v>44846</v>
      </c>
      <c r="I6773" s="71">
        <f t="shared" si="369"/>
        <v>14</v>
      </c>
      <c r="J6773" s="72" t="s">
        <v>139</v>
      </c>
      <c r="K6773" s="72" t="s">
        <v>140</v>
      </c>
      <c r="L6773" s="73">
        <v>2</v>
      </c>
      <c r="M6773" s="73" t="s">
        <v>91</v>
      </c>
      <c r="N6773" s="68" t="str">
        <f>VLOOKUP(K6773,[1]人員授權表!D$3:G$249,4,0)</f>
        <v>無機</v>
      </c>
      <c r="O6773" s="70" t="str">
        <f>IF(J6773=[1]人員授權表!$C$85,"Casper李羿勳",IF(J6773=[1]人員授權表!$C$188,"Iring陳俊明",IF(J6773=[1]人員授權表!$C$189,"Brian陳泓霖",VLOOKUP(K6773,[1]人員授權表!D$2:E$249,2,FALSE))))</f>
        <v>Brian陳泓霖</v>
      </c>
      <c r="P6773" s="67">
        <f t="shared" si="373"/>
        <v>44844</v>
      </c>
      <c r="Q6773" s="75" t="str">
        <f t="shared" si="370"/>
        <v>週一</v>
      </c>
      <c r="R6773" s="80">
        <v>44837</v>
      </c>
      <c r="AA6773" s="1"/>
    </row>
    <row r="6774" spans="2:28">
      <c r="B6774" s="66">
        <v>44824</v>
      </c>
      <c r="D6774" s="68" t="s">
        <v>50</v>
      </c>
      <c r="E6774" s="70" t="s">
        <v>82</v>
      </c>
      <c r="F6774" s="4" t="s">
        <v>2734</v>
      </c>
      <c r="G6774" s="67">
        <v>44832</v>
      </c>
      <c r="H6774" s="67">
        <v>44846</v>
      </c>
      <c r="I6774" s="71">
        <f t="shared" si="369"/>
        <v>14</v>
      </c>
      <c r="J6774" s="72" t="s">
        <v>137</v>
      </c>
      <c r="K6774" s="72" t="s">
        <v>1049</v>
      </c>
      <c r="L6774" s="73">
        <v>2</v>
      </c>
      <c r="M6774" s="73" t="s">
        <v>91</v>
      </c>
      <c r="N6774" s="68" t="str">
        <f>VLOOKUP(K6774,[1]人員授權表!D$3:G$249,4,0)</f>
        <v>無機</v>
      </c>
      <c r="O6774" s="70" t="str">
        <f>IF(J6774=[1]人員授權表!$C$85,"Casper李羿勳",IF(J6774=[1]人員授權表!$C$188,"Iring陳俊明",IF(J6774=[1]人員授權表!$C$189,"Brian陳泓霖",VLOOKUP(K6774,[1]人員授權表!D$2:E$249,2,FALSE))))</f>
        <v>Jack劉念忻</v>
      </c>
      <c r="P6774" s="67">
        <f t="shared" si="373"/>
        <v>44844</v>
      </c>
      <c r="Q6774" s="75" t="str">
        <f t="shared" si="370"/>
        <v>週一</v>
      </c>
      <c r="R6774" s="80">
        <v>44842</v>
      </c>
      <c r="S6774" s="85"/>
      <c r="AA6774" s="1"/>
    </row>
    <row r="6775" spans="2:28">
      <c r="B6775" s="66">
        <v>44824</v>
      </c>
      <c r="D6775" s="68" t="s">
        <v>50</v>
      </c>
      <c r="E6775" s="70" t="s">
        <v>82</v>
      </c>
      <c r="F6775" s="4" t="s">
        <v>2734</v>
      </c>
      <c r="G6775" s="67">
        <v>44832</v>
      </c>
      <c r="H6775" s="67">
        <v>44846</v>
      </c>
      <c r="I6775" s="71">
        <f t="shared" si="369"/>
        <v>14</v>
      </c>
      <c r="J6775" s="72" t="s">
        <v>148</v>
      </c>
      <c r="K6775" s="72" t="s">
        <v>1525</v>
      </c>
      <c r="L6775" s="73">
        <v>2</v>
      </c>
      <c r="M6775" s="73" t="s">
        <v>91</v>
      </c>
      <c r="N6775" s="68" t="str">
        <f>VLOOKUP(K6775,[1]人員授權表!D$3:G$249,4,0)</f>
        <v>無機</v>
      </c>
      <c r="O6775" s="70" t="str">
        <f>IF(J6775=[1]人員授權表!$C$85,"Casper李羿勳",IF(J6775=[1]人員授權表!$C$188,"Iring陳俊明",IF(J6775=[1]人員授權表!$C$189,"Brian陳泓霖",VLOOKUP(K6775,[1]人員授權表!D$2:E$249,2,FALSE))))</f>
        <v>Vicky游崴涵</v>
      </c>
      <c r="P6775" s="67">
        <f t="shared" si="373"/>
        <v>44844</v>
      </c>
      <c r="Q6775" s="75" t="str">
        <f t="shared" si="370"/>
        <v>週一</v>
      </c>
      <c r="R6775" s="80">
        <v>44837</v>
      </c>
      <c r="AA6775" s="1"/>
    </row>
    <row r="6776" spans="2:28">
      <c r="B6776" s="66">
        <v>44824</v>
      </c>
      <c r="D6776" s="68" t="s">
        <v>50</v>
      </c>
      <c r="E6776" s="70" t="s">
        <v>82</v>
      </c>
      <c r="F6776" s="4" t="s">
        <v>2734</v>
      </c>
      <c r="G6776" s="67">
        <v>44832</v>
      </c>
      <c r="H6776" s="67">
        <v>44846</v>
      </c>
      <c r="I6776" s="71">
        <f t="shared" si="369"/>
        <v>14</v>
      </c>
      <c r="J6776" s="72" t="s">
        <v>141</v>
      </c>
      <c r="K6776" s="72" t="s">
        <v>142</v>
      </c>
      <c r="L6776" s="73">
        <v>2</v>
      </c>
      <c r="M6776" s="73" t="s">
        <v>91</v>
      </c>
      <c r="N6776" s="68" t="str">
        <f>VLOOKUP(K6776,[1]人員授權表!D$3:G$249,4,0)</f>
        <v>無機</v>
      </c>
      <c r="O6776" s="70" t="str">
        <f>IF(J6776=[1]人員授權表!$C$85,"Casper李羿勳",IF(J6776=[1]人員授權表!$C$188,"Iring陳俊明",IF(J6776=[1]人員授權表!$C$189,"Brian陳泓霖",VLOOKUP(K6776,[1]人員授權表!D$2:E$249,2,FALSE))))</f>
        <v>Dennis陳汶宏</v>
      </c>
      <c r="P6776" s="67">
        <f t="shared" si="373"/>
        <v>44844</v>
      </c>
      <c r="Q6776" s="75" t="str">
        <f t="shared" si="370"/>
        <v>週一</v>
      </c>
      <c r="R6776" s="80">
        <v>44839</v>
      </c>
      <c r="AA6776" s="1"/>
    </row>
    <row r="6777" spans="2:28">
      <c r="B6777" s="66">
        <v>44824</v>
      </c>
      <c r="D6777" s="68" t="s">
        <v>50</v>
      </c>
      <c r="E6777" s="70" t="s">
        <v>82</v>
      </c>
      <c r="F6777" s="4" t="s">
        <v>2734</v>
      </c>
      <c r="G6777" s="67">
        <v>44832</v>
      </c>
      <c r="H6777" s="67">
        <v>44846</v>
      </c>
      <c r="I6777" s="71">
        <f t="shared" si="369"/>
        <v>14</v>
      </c>
      <c r="J6777" s="72" t="s">
        <v>966</v>
      </c>
      <c r="K6777" s="72" t="s">
        <v>154</v>
      </c>
      <c r="L6777" s="73">
        <v>2</v>
      </c>
      <c r="M6777" s="73" t="s">
        <v>91</v>
      </c>
      <c r="N6777" s="68" t="str">
        <f>VLOOKUP(K6777,[1]人員授權表!D$3:G$249,4,0)</f>
        <v>無機</v>
      </c>
      <c r="O6777" s="70" t="str">
        <f>IF(J6777=[1]人員授權表!$C$85,"Casper李羿勳",IF(J6777=[1]人員授權表!$C$188,"Iring陳俊明",IF(J6777=[1]人員授權表!$C$189,"Brian陳泓霖",VLOOKUP(K6777,[1]人員授權表!D$2:E$249,2,FALSE))))</f>
        <v>Ken張智凱</v>
      </c>
      <c r="P6777" s="67">
        <f t="shared" si="373"/>
        <v>44844</v>
      </c>
      <c r="Q6777" s="75" t="str">
        <f t="shared" si="370"/>
        <v>週一</v>
      </c>
      <c r="R6777" s="80">
        <v>44838</v>
      </c>
      <c r="AA6777" s="1"/>
    </row>
    <row r="6778" spans="2:28">
      <c r="B6778" s="66">
        <v>44824</v>
      </c>
      <c r="C6778" s="67">
        <v>44837</v>
      </c>
      <c r="D6778" s="68" t="s">
        <v>50</v>
      </c>
      <c r="E6778" s="70" t="s">
        <v>51</v>
      </c>
      <c r="F6778" s="70" t="s">
        <v>2735</v>
      </c>
      <c r="G6778" s="67">
        <v>44833</v>
      </c>
      <c r="H6778" s="67">
        <v>44846</v>
      </c>
      <c r="I6778" s="71">
        <f t="shared" si="369"/>
        <v>13</v>
      </c>
      <c r="J6778" s="72" t="s">
        <v>125</v>
      </c>
      <c r="K6778" s="72" t="s">
        <v>144</v>
      </c>
      <c r="L6778" s="110">
        <v>6</v>
      </c>
      <c r="M6778" s="73" t="s">
        <v>79</v>
      </c>
      <c r="N6778" s="68" t="str">
        <f>VLOOKUP(K6778,[1]人員授權表!D$3:G$249,4,0)</f>
        <v>有機</v>
      </c>
      <c r="O6778" s="70" t="str">
        <f>IF(J6778=[1]人員授權表!$C$85,"Casper李羿勳",IF(J6778=[1]人員授權表!$C$188,"Iring陳俊明",IF(J6778=[1]人員授權表!$C$189,"Brian陳泓霖",VLOOKUP(K6778,[1]人員授權表!D$2:E$249,2,FALSE))))</f>
        <v>Lucy黃詩婷</v>
      </c>
      <c r="P6778" s="67">
        <f t="shared" si="373"/>
        <v>44844</v>
      </c>
      <c r="Q6778" s="75" t="str">
        <f t="shared" si="370"/>
        <v>週一</v>
      </c>
      <c r="R6778" s="80">
        <v>44840</v>
      </c>
      <c r="Z6778" s="79" t="s">
        <v>2736</v>
      </c>
      <c r="AA6778" s="102">
        <v>5</v>
      </c>
      <c r="AB6778" s="123" t="s">
        <v>2471</v>
      </c>
    </row>
    <row r="6779" spans="2:28">
      <c r="B6779" s="66">
        <v>44824</v>
      </c>
      <c r="C6779" s="67">
        <v>44837</v>
      </c>
      <c r="D6779" s="68" t="s">
        <v>50</v>
      </c>
      <c r="E6779" s="70" t="s">
        <v>51</v>
      </c>
      <c r="F6779" s="70" t="s">
        <v>2735</v>
      </c>
      <c r="G6779" s="67">
        <v>44833</v>
      </c>
      <c r="H6779" s="67">
        <v>44846</v>
      </c>
      <c r="I6779" s="71">
        <f t="shared" si="369"/>
        <v>13</v>
      </c>
      <c r="J6779" s="72" t="s">
        <v>139</v>
      </c>
      <c r="K6779" s="72" t="s">
        <v>140</v>
      </c>
      <c r="L6779" s="110">
        <v>6</v>
      </c>
      <c r="M6779" s="73" t="s">
        <v>79</v>
      </c>
      <c r="N6779" s="68" t="str">
        <f>VLOOKUP(K6779,[1]人員授權表!D$3:G$249,4,0)</f>
        <v>無機</v>
      </c>
      <c r="O6779" s="70" t="str">
        <f>IF(J6779=[1]人員授權表!$C$85,"Casper李羿勳",IF(J6779=[1]人員授權表!$C$188,"Iring陳俊明",IF(J6779=[1]人員授權表!$C$189,"Brian陳泓霖",VLOOKUP(K6779,[1]人員授權表!D$2:E$249,2,FALSE))))</f>
        <v>Brian陳泓霖</v>
      </c>
      <c r="P6779" s="67">
        <f t="shared" si="373"/>
        <v>44844</v>
      </c>
      <c r="Q6779" s="75" t="str">
        <f t="shared" si="370"/>
        <v>週一</v>
      </c>
      <c r="R6779" s="80">
        <v>44838</v>
      </c>
      <c r="Z6779" s="79" t="s">
        <v>2736</v>
      </c>
      <c r="AA6779" s="102">
        <v>5</v>
      </c>
      <c r="AB6779" s="123" t="s">
        <v>2471</v>
      </c>
    </row>
    <row r="6780" spans="2:28">
      <c r="B6780" s="66">
        <v>44824</v>
      </c>
      <c r="C6780" s="67">
        <v>44837</v>
      </c>
      <c r="D6780" s="68" t="s">
        <v>50</v>
      </c>
      <c r="E6780" s="70" t="s">
        <v>51</v>
      </c>
      <c r="F6780" s="70" t="s">
        <v>2735</v>
      </c>
      <c r="G6780" s="67">
        <v>44833</v>
      </c>
      <c r="H6780" s="67">
        <v>44846</v>
      </c>
      <c r="I6780" s="71">
        <f t="shared" si="369"/>
        <v>13</v>
      </c>
      <c r="J6780" s="72" t="s">
        <v>160</v>
      </c>
      <c r="K6780" s="72" t="s">
        <v>161</v>
      </c>
      <c r="L6780" s="110">
        <v>6</v>
      </c>
      <c r="M6780" s="73" t="s">
        <v>79</v>
      </c>
      <c r="N6780" s="68" t="str">
        <f>VLOOKUP(K6780,[1]人員授權表!D$3:G$249,4,0)</f>
        <v>無機</v>
      </c>
      <c r="O6780" s="70" t="str">
        <f>IF(J6780=[1]人員授權表!$C$85,"Casper李羿勳",IF(J6780=[1]人員授權表!$C$188,"Iring陳俊明",IF(J6780=[1]人員授權表!$C$189,"Brian陳泓霖",VLOOKUP(K6780,[1]人員授權表!D$2:E$249,2,FALSE))))</f>
        <v>Dennis陳汶宏</v>
      </c>
      <c r="P6780" s="67">
        <f t="shared" si="373"/>
        <v>44844</v>
      </c>
      <c r="Q6780" s="75" t="str">
        <f t="shared" si="370"/>
        <v>週一</v>
      </c>
      <c r="R6780" s="80">
        <v>44842</v>
      </c>
      <c r="Z6780" s="79" t="s">
        <v>2737</v>
      </c>
      <c r="AA6780" s="102">
        <v>5</v>
      </c>
      <c r="AB6780" s="123" t="s">
        <v>2471</v>
      </c>
    </row>
    <row r="6781" spans="2:28">
      <c r="B6781" s="66">
        <v>44824</v>
      </c>
      <c r="C6781" s="67">
        <v>44837</v>
      </c>
      <c r="D6781" s="68" t="s">
        <v>50</v>
      </c>
      <c r="E6781" s="70" t="s">
        <v>51</v>
      </c>
      <c r="F6781" s="70" t="s">
        <v>2735</v>
      </c>
      <c r="G6781" s="67">
        <v>44833</v>
      </c>
      <c r="H6781" s="67">
        <v>44846</v>
      </c>
      <c r="I6781" s="71">
        <f t="shared" si="369"/>
        <v>13</v>
      </c>
      <c r="J6781" s="72" t="s">
        <v>145</v>
      </c>
      <c r="K6781" s="72" t="s">
        <v>146</v>
      </c>
      <c r="L6781" s="110">
        <v>6</v>
      </c>
      <c r="M6781" s="73" t="s">
        <v>79</v>
      </c>
      <c r="N6781" s="68" t="str">
        <f>VLOOKUP(K6781,[1]人員授權表!D$3:G$249,4,0)</f>
        <v>無機</v>
      </c>
      <c r="O6781" s="70" t="str">
        <f>IF(J6781=[1]人員授權表!$C$85,"Casper李羿勳",IF(J6781=[1]人員授權表!$C$188,"Iring陳俊明",IF(J6781=[1]人員授權表!$C$189,"Brian陳泓霖",VLOOKUP(K6781,[1]人員授權表!D$2:E$249,2,FALSE))))</f>
        <v>Jack劉念忻</v>
      </c>
      <c r="P6781" s="67">
        <f t="shared" si="373"/>
        <v>44844</v>
      </c>
      <c r="Q6781" s="75" t="str">
        <f t="shared" si="370"/>
        <v>週一</v>
      </c>
      <c r="R6781" s="80">
        <v>44842</v>
      </c>
      <c r="Z6781" s="79" t="s">
        <v>2737</v>
      </c>
      <c r="AA6781" s="102">
        <v>5</v>
      </c>
      <c r="AB6781" s="123" t="s">
        <v>2471</v>
      </c>
    </row>
    <row r="6782" spans="2:28">
      <c r="B6782" s="66">
        <v>44824</v>
      </c>
      <c r="C6782" s="67">
        <v>44837</v>
      </c>
      <c r="D6782" s="68" t="s">
        <v>50</v>
      </c>
      <c r="E6782" s="70" t="s">
        <v>51</v>
      </c>
      <c r="F6782" s="70" t="s">
        <v>2735</v>
      </c>
      <c r="G6782" s="67">
        <v>44833</v>
      </c>
      <c r="H6782" s="67">
        <v>44846</v>
      </c>
      <c r="I6782" s="71">
        <f t="shared" si="369"/>
        <v>13</v>
      </c>
      <c r="J6782" s="72" t="s">
        <v>164</v>
      </c>
      <c r="K6782" s="72" t="s">
        <v>146</v>
      </c>
      <c r="L6782" s="110">
        <v>6</v>
      </c>
      <c r="M6782" s="73" t="s">
        <v>79</v>
      </c>
      <c r="N6782" s="68" t="str">
        <f>VLOOKUP(K6782,[1]人員授權表!D$3:G$249,4,0)</f>
        <v>無機</v>
      </c>
      <c r="O6782" s="70" t="str">
        <f>IF(J6782=[1]人員授權表!$C$85,"Casper李羿勳",IF(J6782=[1]人員授權表!$C$188,"Iring陳俊明",IF(J6782=[1]人員授權表!$C$189,"Brian陳泓霖",VLOOKUP(K6782,[1]人員授權表!D$2:E$249,2,FALSE))))</f>
        <v>Jack劉念忻</v>
      </c>
      <c r="P6782" s="67">
        <f t="shared" si="373"/>
        <v>44844</v>
      </c>
      <c r="Q6782" s="75" t="str">
        <f t="shared" si="370"/>
        <v>週一</v>
      </c>
      <c r="R6782" s="80">
        <v>44842</v>
      </c>
      <c r="Z6782" s="79" t="s">
        <v>2737</v>
      </c>
      <c r="AA6782" s="102">
        <v>5</v>
      </c>
      <c r="AB6782" s="123" t="s">
        <v>2471</v>
      </c>
    </row>
    <row r="6783" spans="2:28">
      <c r="B6783" s="66">
        <v>44824</v>
      </c>
      <c r="C6783" s="67">
        <v>44837</v>
      </c>
      <c r="D6783" s="68" t="s">
        <v>50</v>
      </c>
      <c r="E6783" s="70" t="s">
        <v>51</v>
      </c>
      <c r="F6783" s="70" t="s">
        <v>2735</v>
      </c>
      <c r="G6783" s="67">
        <v>44833</v>
      </c>
      <c r="H6783" s="67">
        <v>44846</v>
      </c>
      <c r="I6783" s="71">
        <f t="shared" si="369"/>
        <v>13</v>
      </c>
      <c r="J6783" s="72" t="s">
        <v>141</v>
      </c>
      <c r="K6783" s="72" t="s">
        <v>142</v>
      </c>
      <c r="L6783" s="110">
        <v>6</v>
      </c>
      <c r="M6783" s="73" t="s">
        <v>79</v>
      </c>
      <c r="N6783" s="68" t="str">
        <f>VLOOKUP(K6783,[1]人員授權表!D$3:G$249,4,0)</f>
        <v>無機</v>
      </c>
      <c r="O6783" s="70" t="str">
        <f>IF(J6783=[1]人員授權表!$C$85,"Casper李羿勳",IF(J6783=[1]人員授權表!$C$188,"Iring陳俊明",IF(J6783=[1]人員授權表!$C$189,"Brian陳泓霖",VLOOKUP(K6783,[1]人員授權表!D$2:E$249,2,FALSE))))</f>
        <v>Dennis陳汶宏</v>
      </c>
      <c r="P6783" s="67">
        <f t="shared" si="373"/>
        <v>44844</v>
      </c>
      <c r="Q6783" s="75" t="str">
        <f t="shared" si="370"/>
        <v>週一</v>
      </c>
      <c r="R6783" s="80">
        <v>44840</v>
      </c>
      <c r="Z6783" s="79" t="s">
        <v>2736</v>
      </c>
      <c r="AA6783" s="102">
        <v>5</v>
      </c>
      <c r="AB6783" s="123" t="s">
        <v>2471</v>
      </c>
    </row>
    <row r="6784" spans="2:28">
      <c r="B6784" s="66">
        <v>44824</v>
      </c>
      <c r="C6784" s="67">
        <v>44837</v>
      </c>
      <c r="D6784" s="68" t="s">
        <v>50</v>
      </c>
      <c r="E6784" s="70" t="s">
        <v>51</v>
      </c>
      <c r="F6784" s="70" t="s">
        <v>2735</v>
      </c>
      <c r="G6784" s="67">
        <v>44833</v>
      </c>
      <c r="H6784" s="67">
        <v>44846</v>
      </c>
      <c r="I6784" s="71">
        <f t="shared" si="369"/>
        <v>13</v>
      </c>
      <c r="J6784" s="72" t="s">
        <v>153</v>
      </c>
      <c r="K6784" s="72" t="s">
        <v>154</v>
      </c>
      <c r="L6784" s="110">
        <v>6</v>
      </c>
      <c r="M6784" s="73" t="s">
        <v>79</v>
      </c>
      <c r="N6784" s="68" t="str">
        <f>VLOOKUP(K6784,[1]人員授權表!D$3:G$249,4,0)</f>
        <v>無機</v>
      </c>
      <c r="O6784" s="70" t="str">
        <f>IF(J6784=[1]人員授權表!$C$85,"Casper李羿勳",IF(J6784=[1]人員授權表!$C$188,"Iring陳俊明",IF(J6784=[1]人員授權表!$C$189,"Brian陳泓霖",VLOOKUP(K6784,[1]人員授權表!D$2:E$249,2,FALSE))))</f>
        <v>Ken張智凱</v>
      </c>
      <c r="P6784" s="67">
        <f t="shared" si="373"/>
        <v>44844</v>
      </c>
      <c r="Q6784" s="75" t="str">
        <f t="shared" si="370"/>
        <v>週一</v>
      </c>
      <c r="R6784" s="80">
        <v>44838</v>
      </c>
      <c r="Z6784" s="79" t="s">
        <v>2736</v>
      </c>
      <c r="AA6784" s="102">
        <v>5</v>
      </c>
      <c r="AB6784" s="123" t="s">
        <v>2471</v>
      </c>
    </row>
    <row r="6785" spans="2:28">
      <c r="B6785" s="66">
        <v>44824</v>
      </c>
      <c r="C6785" s="67">
        <v>44837</v>
      </c>
      <c r="D6785" s="68" t="s">
        <v>50</v>
      </c>
      <c r="E6785" s="70" t="s">
        <v>51</v>
      </c>
      <c r="F6785" s="70" t="s">
        <v>2735</v>
      </c>
      <c r="G6785" s="67">
        <v>44833</v>
      </c>
      <c r="H6785" s="67">
        <v>44846</v>
      </c>
      <c r="I6785" s="71">
        <f t="shared" si="369"/>
        <v>13</v>
      </c>
      <c r="J6785" s="72" t="s">
        <v>137</v>
      </c>
      <c r="K6785" s="72" t="s">
        <v>138</v>
      </c>
      <c r="L6785" s="110">
        <v>6</v>
      </c>
      <c r="M6785" s="73" t="s">
        <v>79</v>
      </c>
      <c r="N6785" s="68" t="str">
        <f>VLOOKUP(K6785,[1]人員授權表!D$3:G$249,4,0)</f>
        <v>無機</v>
      </c>
      <c r="O6785" s="70" t="str">
        <f>IF(J6785=[1]人員授權表!$C$85,"Casper李羿勳",IF(J6785=[1]人員授權表!$C$188,"Iring陳俊明",IF(J6785=[1]人員授權表!$C$189,"Brian陳泓霖",VLOOKUP(K6785,[1]人員授權表!D$2:E$249,2,FALSE))))</f>
        <v>Jack劉念忻</v>
      </c>
      <c r="P6785" s="67">
        <f t="shared" si="373"/>
        <v>44844</v>
      </c>
      <c r="Q6785" s="75" t="str">
        <f t="shared" si="370"/>
        <v>週一</v>
      </c>
      <c r="R6785" s="80">
        <v>44842</v>
      </c>
      <c r="S6785" s="85"/>
      <c r="Z6785" s="79" t="s">
        <v>2737</v>
      </c>
      <c r="AA6785" s="102">
        <v>5</v>
      </c>
      <c r="AB6785" s="123" t="s">
        <v>2471</v>
      </c>
    </row>
    <row r="6786" spans="2:28">
      <c r="B6786" s="66">
        <v>44824</v>
      </c>
      <c r="C6786" s="67">
        <v>44837</v>
      </c>
      <c r="D6786" s="68" t="s">
        <v>50</v>
      </c>
      <c r="E6786" s="70" t="s">
        <v>51</v>
      </c>
      <c r="F6786" s="70" t="s">
        <v>2738</v>
      </c>
      <c r="G6786" s="67">
        <v>44833</v>
      </c>
      <c r="H6786" s="67">
        <v>44846</v>
      </c>
      <c r="I6786" s="71">
        <f t="shared" si="369"/>
        <v>13</v>
      </c>
      <c r="J6786" s="72" t="s">
        <v>148</v>
      </c>
      <c r="K6786" s="72" t="s">
        <v>149</v>
      </c>
      <c r="L6786" s="110">
        <v>6</v>
      </c>
      <c r="M6786" s="73" t="s">
        <v>79</v>
      </c>
      <c r="N6786" s="68" t="str">
        <f>VLOOKUP(K6786,[1]人員授權表!D$3:G$249,4,0)</f>
        <v>無機</v>
      </c>
      <c r="O6786" s="70" t="str">
        <f>IF(J6786=[1]人員授權表!$C$85,"Casper李羿勳",IF(J6786=[1]人員授權表!$C$188,"Iring陳俊明",IF(J6786=[1]人員授權表!$C$189,"Brian陳泓霖",VLOOKUP(K6786,[1]人員授權表!D$2:E$249,2,FALSE))))</f>
        <v>Vicky游崴涵</v>
      </c>
      <c r="P6786" s="67">
        <f t="shared" si="373"/>
        <v>44844</v>
      </c>
      <c r="Q6786" s="75" t="str">
        <f t="shared" si="370"/>
        <v>週一</v>
      </c>
      <c r="R6786" s="80">
        <v>44841</v>
      </c>
      <c r="X6786" s="70">
        <v>1</v>
      </c>
      <c r="Z6786" s="79" t="s">
        <v>2739</v>
      </c>
      <c r="AA6786" s="102">
        <v>5</v>
      </c>
      <c r="AB6786" s="123" t="s">
        <v>2471</v>
      </c>
    </row>
    <row r="6787" spans="2:28">
      <c r="B6787" s="66">
        <v>44824</v>
      </c>
      <c r="C6787" s="67">
        <v>44837</v>
      </c>
      <c r="D6787" s="68" t="s">
        <v>50</v>
      </c>
      <c r="E6787" s="70" t="s">
        <v>51</v>
      </c>
      <c r="F6787" s="70" t="s">
        <v>2738</v>
      </c>
      <c r="G6787" s="67">
        <v>44833</v>
      </c>
      <c r="H6787" s="67">
        <v>44846</v>
      </c>
      <c r="I6787" s="71">
        <f t="shared" si="369"/>
        <v>13</v>
      </c>
      <c r="J6787" s="72" t="s">
        <v>295</v>
      </c>
      <c r="K6787" s="72" t="s">
        <v>296</v>
      </c>
      <c r="L6787" s="110">
        <v>6</v>
      </c>
      <c r="M6787" s="73" t="s">
        <v>79</v>
      </c>
      <c r="N6787" s="68" t="str">
        <f>VLOOKUP(K6787,[1]人員授權表!D$3:G$249,4,0)</f>
        <v>無機</v>
      </c>
      <c r="O6787" s="70" t="str">
        <f>IF(J6787=[1]人員授權表!$C$85,"Casper李羿勳",IF(J6787=[1]人員授權表!$C$188,"Iring陳俊明",IF(J6787=[1]人員授權表!$C$189,"Brian陳泓霖",VLOOKUP(K6787,[1]人員授權表!D$2:E$249,2,FALSE))))</f>
        <v>Ken張智凱</v>
      </c>
      <c r="P6787" s="67">
        <f t="shared" si="373"/>
        <v>44844</v>
      </c>
      <c r="Q6787" s="75" t="str">
        <f t="shared" si="370"/>
        <v>週一</v>
      </c>
      <c r="R6787" s="80">
        <v>44837</v>
      </c>
      <c r="Z6787" s="79" t="s">
        <v>2736</v>
      </c>
      <c r="AA6787" s="102">
        <v>5</v>
      </c>
      <c r="AB6787" s="123" t="s">
        <v>2471</v>
      </c>
    </row>
    <row r="6788" spans="2:28">
      <c r="B6788" s="66">
        <v>44824</v>
      </c>
      <c r="C6788" s="67">
        <v>44837</v>
      </c>
      <c r="D6788" s="68" t="s">
        <v>50</v>
      </c>
      <c r="E6788" s="70" t="s">
        <v>51</v>
      </c>
      <c r="F6788" s="70" t="s">
        <v>2738</v>
      </c>
      <c r="G6788" s="67">
        <v>44833</v>
      </c>
      <c r="H6788" s="67">
        <v>44846</v>
      </c>
      <c r="I6788" s="71">
        <f t="shared" si="369"/>
        <v>13</v>
      </c>
      <c r="J6788" s="72" t="s">
        <v>167</v>
      </c>
      <c r="K6788" s="72" t="s">
        <v>168</v>
      </c>
      <c r="L6788" s="110">
        <v>6</v>
      </c>
      <c r="M6788" s="73" t="s">
        <v>79</v>
      </c>
      <c r="N6788" s="68" t="str">
        <f>VLOOKUP(K6788,[1]人員授權表!D$3:G$249,4,0)</f>
        <v>有機</v>
      </c>
      <c r="O6788" s="70" t="str">
        <f>IF(J6788=[1]人員授權表!$C$85,"Casper李羿勳",IF(J6788=[1]人員授權表!$C$188,"Iring陳俊明",IF(J6788=[1]人員授權表!$C$189,"Brian陳泓霖",VLOOKUP(K6788,[1]人員授權表!D$2:E$249,2,FALSE))))</f>
        <v>Una林庭瑄</v>
      </c>
      <c r="P6788" s="67">
        <f t="shared" si="373"/>
        <v>44844</v>
      </c>
      <c r="Q6788" s="75" t="str">
        <f t="shared" si="370"/>
        <v>週一</v>
      </c>
      <c r="R6788" s="80">
        <v>44841</v>
      </c>
      <c r="Z6788" s="79" t="s">
        <v>2736</v>
      </c>
      <c r="AA6788" s="102">
        <v>5</v>
      </c>
      <c r="AB6788" s="123" t="s">
        <v>2471</v>
      </c>
    </row>
    <row r="6789" spans="2:28">
      <c r="B6789" s="66">
        <v>44838</v>
      </c>
      <c r="D6789" s="68" t="s">
        <v>50</v>
      </c>
      <c r="E6789" s="70" t="s">
        <v>82</v>
      </c>
      <c r="F6789" s="70" t="s">
        <v>2740</v>
      </c>
      <c r="G6789" s="67">
        <v>44825</v>
      </c>
      <c r="H6789" s="101">
        <v>44846</v>
      </c>
      <c r="I6789" s="71">
        <f t="shared" si="369"/>
        <v>21</v>
      </c>
      <c r="J6789" s="98" t="s">
        <v>2741</v>
      </c>
      <c r="K6789" s="98" t="s">
        <v>187</v>
      </c>
      <c r="L6789" s="110">
        <v>1</v>
      </c>
      <c r="M6789" s="73" t="s">
        <v>86</v>
      </c>
      <c r="N6789" s="68" t="str">
        <f>VLOOKUP(K6789,[1]人員授權表!D$3:G$249,4,0)</f>
        <v>無機</v>
      </c>
      <c r="O6789" s="70" t="str">
        <f>IF(J6789=[1]人員授權表!$C$85,"Casper李羿勳",IF(J6789=[1]人員授權表!$C$188,"Iring陳俊明",IF(J6789=[1]人員授權表!$C$189,"Brian陳泓霖",VLOOKUP(K6789,[1]人員授權表!D$2:E$249,2,FALSE))))</f>
        <v>Ruby黃家蓁</v>
      </c>
      <c r="P6789" s="67">
        <f t="shared" si="373"/>
        <v>44844</v>
      </c>
      <c r="Q6789" s="75" t="str">
        <f t="shared" si="370"/>
        <v>週一</v>
      </c>
      <c r="R6789" s="80">
        <v>44847</v>
      </c>
      <c r="S6789" s="85">
        <v>44848</v>
      </c>
      <c r="X6789" s="70">
        <v>1</v>
      </c>
      <c r="Y6789" s="78">
        <v>44847</v>
      </c>
      <c r="Z6789" s="79" t="s">
        <v>2742</v>
      </c>
      <c r="AA6789" s="102">
        <v>3</v>
      </c>
      <c r="AB6789" s="123" t="s">
        <v>2700</v>
      </c>
    </row>
    <row r="6790" spans="2:28">
      <c r="B6790" s="66">
        <v>44818</v>
      </c>
      <c r="C6790" s="67">
        <v>44831</v>
      </c>
      <c r="D6790" s="68" t="s">
        <v>50</v>
      </c>
      <c r="E6790" s="70" t="s">
        <v>82</v>
      </c>
      <c r="F6790" s="4" t="s">
        <v>2743</v>
      </c>
      <c r="G6790" s="67">
        <v>44826</v>
      </c>
      <c r="H6790" s="101">
        <v>44846</v>
      </c>
      <c r="I6790" s="71">
        <f t="shared" si="369"/>
        <v>20</v>
      </c>
      <c r="J6790" s="72" t="s">
        <v>195</v>
      </c>
      <c r="K6790" s="72" t="s">
        <v>345</v>
      </c>
      <c r="L6790" s="73">
        <v>28</v>
      </c>
      <c r="M6790" s="73" t="s">
        <v>108</v>
      </c>
      <c r="N6790" s="68" t="str">
        <f>VLOOKUP(K6790,[1]人員授權表!D$3:G$249,4,0)</f>
        <v>無機</v>
      </c>
      <c r="O6790" s="70" t="str">
        <f>IF(J6790=[1]人員授權表!$C$85,"Casper李羿勳",IF(J6790=[1]人員授權表!$C$188,"Iring陳俊明",IF(J6790=[1]人員授權表!$C$189,"Brian陳泓霖",VLOOKUP(K6790,[1]人員授權表!D$2:E$249,2,FALSE))))</f>
        <v>Debby胡萱黛</v>
      </c>
      <c r="P6790" s="67">
        <f t="shared" si="373"/>
        <v>44844</v>
      </c>
      <c r="Q6790" s="75" t="str">
        <f t="shared" si="370"/>
        <v>週一</v>
      </c>
      <c r="R6790" s="80">
        <v>44841</v>
      </c>
      <c r="Z6790" s="79" t="s">
        <v>2744</v>
      </c>
      <c r="AA6790" s="102"/>
      <c r="AB6790" s="123"/>
    </row>
    <row r="6791" spans="2:28">
      <c r="B6791" s="66">
        <v>44818</v>
      </c>
      <c r="C6791" s="67">
        <v>44831</v>
      </c>
      <c r="D6791" s="68" t="s">
        <v>50</v>
      </c>
      <c r="E6791" s="70" t="s">
        <v>82</v>
      </c>
      <c r="F6791" s="4" t="s">
        <v>2743</v>
      </c>
      <c r="G6791" s="67">
        <v>44826</v>
      </c>
      <c r="H6791" s="101">
        <v>44846</v>
      </c>
      <c r="I6791" s="71">
        <f t="shared" ref="I6791:I6854" si="374">_xlfn.DAYS(H6791,G6791)</f>
        <v>20</v>
      </c>
      <c r="J6791" s="72" t="s">
        <v>273</v>
      </c>
      <c r="K6791" s="72" t="s">
        <v>874</v>
      </c>
      <c r="L6791" s="73">
        <v>28</v>
      </c>
      <c r="M6791" s="73" t="s">
        <v>108</v>
      </c>
      <c r="N6791" s="68" t="str">
        <f>VLOOKUP(K6791,[1]人員授權表!D$3:G$249,4,0)</f>
        <v>有機</v>
      </c>
      <c r="O6791" s="70" t="str">
        <f>IF(J6791=[1]人員授權表!$C$85,"Casper李羿勳",IF(J6791=[1]人員授權表!$C$188,"Iring陳俊明",IF(J6791=[1]人員授權表!$C$189,"Brian陳泓霖",VLOOKUP(K6791,[1]人員授權表!D$2:E$249,2,FALSE))))</f>
        <v>Elle黃雅琪</v>
      </c>
      <c r="P6791" s="67">
        <f t="shared" si="373"/>
        <v>44844</v>
      </c>
      <c r="Q6791" s="75" t="str">
        <f t="shared" ref="Q6791:Q6854" si="375">TEXT(P6791,"aaa")</f>
        <v>週一</v>
      </c>
      <c r="R6791" s="80">
        <v>44841</v>
      </c>
      <c r="Z6791" s="79" t="s">
        <v>2744</v>
      </c>
      <c r="AA6791" s="102"/>
      <c r="AB6791" s="123"/>
    </row>
    <row r="6792" spans="2:28">
      <c r="B6792" s="66">
        <v>44818</v>
      </c>
      <c r="C6792" s="67">
        <v>44831</v>
      </c>
      <c r="D6792" s="68" t="s">
        <v>50</v>
      </c>
      <c r="E6792" s="70" t="s">
        <v>82</v>
      </c>
      <c r="F6792" s="4" t="s">
        <v>2743</v>
      </c>
      <c r="G6792" s="67">
        <v>44826</v>
      </c>
      <c r="H6792" s="101">
        <v>44846</v>
      </c>
      <c r="I6792" s="71">
        <f t="shared" si="374"/>
        <v>20</v>
      </c>
      <c r="J6792" s="72" t="s">
        <v>173</v>
      </c>
      <c r="K6792" s="72" t="s">
        <v>386</v>
      </c>
      <c r="L6792" s="73">
        <v>28</v>
      </c>
      <c r="M6792" s="73" t="s">
        <v>108</v>
      </c>
      <c r="N6792" s="68" t="str">
        <f>VLOOKUP(K6792,[1]人員授權表!D$3:G$249,4,0)</f>
        <v>有機</v>
      </c>
      <c r="O6792" s="70" t="str">
        <f>IF(J6792=[1]人員授權表!$C$85,"Casper李羿勳",IF(J6792=[1]人員授權表!$C$188,"Iring陳俊明",IF(J6792=[1]人員授權表!$C$189,"Brian陳泓霖",VLOOKUP(K6792,[1]人員授權表!D$2:E$249,2,FALSE))))</f>
        <v>Una林庭瑄</v>
      </c>
      <c r="P6792" s="67">
        <f t="shared" si="373"/>
        <v>44844</v>
      </c>
      <c r="Q6792" s="75" t="str">
        <f t="shared" si="375"/>
        <v>週一</v>
      </c>
      <c r="R6792" s="80">
        <v>44840</v>
      </c>
      <c r="Z6792" s="79" t="s">
        <v>2744</v>
      </c>
      <c r="AA6792" s="102"/>
      <c r="AB6792" s="123"/>
    </row>
    <row r="6793" spans="2:28">
      <c r="B6793" s="66">
        <v>44831</v>
      </c>
      <c r="D6793" s="68" t="s">
        <v>50</v>
      </c>
      <c r="E6793" s="70" t="s">
        <v>82</v>
      </c>
      <c r="F6793" s="4" t="s">
        <v>2745</v>
      </c>
      <c r="G6793" s="67">
        <v>44828</v>
      </c>
      <c r="H6793" s="67">
        <v>44846</v>
      </c>
      <c r="I6793" s="71">
        <f t="shared" si="374"/>
        <v>18</v>
      </c>
      <c r="J6793" s="72" t="s">
        <v>195</v>
      </c>
      <c r="K6793" s="72" t="s">
        <v>345</v>
      </c>
      <c r="L6793" s="73">
        <v>4</v>
      </c>
      <c r="M6793" s="73" t="s">
        <v>108</v>
      </c>
      <c r="N6793" s="68" t="str">
        <f>VLOOKUP(K6793,[1]人員授權表!D$3:G$249,4,0)</f>
        <v>無機</v>
      </c>
      <c r="O6793" s="70" t="str">
        <f>IF(J6793=[1]人員授權表!$C$85,"Casper李羿勳",IF(J6793=[1]人員授權表!$C$188,"Iring陳俊明",IF(J6793=[1]人員授權表!$C$189,"Brian陳泓霖",VLOOKUP(K6793,[1]人員授權表!D$2:E$249,2,FALSE))))</f>
        <v>Debby胡萱黛</v>
      </c>
      <c r="P6793" s="67">
        <f t="shared" si="373"/>
        <v>44844</v>
      </c>
      <c r="Q6793" s="75" t="str">
        <f t="shared" si="375"/>
        <v>週一</v>
      </c>
      <c r="R6793" s="80">
        <v>44841</v>
      </c>
      <c r="AA6793" s="1"/>
    </row>
    <row r="6794" spans="2:28">
      <c r="B6794" s="66">
        <v>44838</v>
      </c>
      <c r="C6794" s="67">
        <v>44845</v>
      </c>
      <c r="D6794" s="68" t="s">
        <v>50</v>
      </c>
      <c r="E6794" s="70" t="s">
        <v>82</v>
      </c>
      <c r="F6794" s="70" t="s">
        <v>2746</v>
      </c>
      <c r="G6794" s="67">
        <v>44838</v>
      </c>
      <c r="H6794" s="101">
        <v>44846</v>
      </c>
      <c r="I6794" s="71">
        <f t="shared" si="374"/>
        <v>8</v>
      </c>
      <c r="J6794" s="72" t="s">
        <v>2747</v>
      </c>
      <c r="K6794" s="72" t="s">
        <v>386</v>
      </c>
      <c r="L6794" s="73">
        <v>2</v>
      </c>
      <c r="M6794" s="73" t="s">
        <v>108</v>
      </c>
      <c r="N6794" s="68" t="str">
        <f>VLOOKUP(K6794,[1]人員授權表!D$3:G$249,4,0)</f>
        <v>有機</v>
      </c>
      <c r="O6794" s="70" t="str">
        <f>IF(J6794=[1]人員授權表!$C$85,"Casper李羿勳",IF(J6794=[1]人員授權表!$C$188,"Iring陳俊明",IF(J6794=[1]人員授權表!$C$189,"Brian陳泓霖",VLOOKUP(K6794,[1]人員授權表!D$2:E$249,2,FALSE))))</f>
        <v>Una林庭瑄</v>
      </c>
      <c r="P6794" s="67">
        <f t="shared" si="373"/>
        <v>44844</v>
      </c>
      <c r="Q6794" s="75" t="str">
        <f t="shared" si="375"/>
        <v>週一</v>
      </c>
      <c r="R6794" s="80">
        <v>44845</v>
      </c>
      <c r="S6794" s="85"/>
      <c r="X6794" s="70">
        <v>1</v>
      </c>
      <c r="Y6794" s="78">
        <v>44845</v>
      </c>
      <c r="Z6794" s="79" t="s">
        <v>2748</v>
      </c>
      <c r="AA6794" s="1"/>
    </row>
    <row r="6795" spans="2:28">
      <c r="B6795" s="66">
        <v>44824</v>
      </c>
      <c r="D6795" s="68" t="s">
        <v>50</v>
      </c>
      <c r="E6795" s="70" t="s">
        <v>82</v>
      </c>
      <c r="F6795" s="4" t="s">
        <v>2749</v>
      </c>
      <c r="G6795" s="67">
        <v>44832</v>
      </c>
      <c r="H6795" s="67">
        <v>44846</v>
      </c>
      <c r="I6795" s="71">
        <f t="shared" si="374"/>
        <v>14</v>
      </c>
      <c r="J6795" s="72" t="s">
        <v>148</v>
      </c>
      <c r="K6795" s="72" t="s">
        <v>149</v>
      </c>
      <c r="L6795" s="73">
        <v>1</v>
      </c>
      <c r="M6795" s="73" t="s">
        <v>91</v>
      </c>
      <c r="N6795" s="68" t="str">
        <f>VLOOKUP(K6795,[1]人員授權表!D$3:G$249,4,0)</f>
        <v>無機</v>
      </c>
      <c r="O6795" s="70" t="str">
        <f>IF(J6795=[1]人員授權表!$C$85,"Casper李羿勳",IF(J6795=[1]人員授權表!$C$188,"Iring陳俊明",IF(J6795=[1]人員授權表!$C$189,"Brian陳泓霖",VLOOKUP(K6795,[1]人員授權表!D$2:E$249,2,FALSE))))</f>
        <v>Vicky游崴涵</v>
      </c>
      <c r="P6795" s="67">
        <f t="shared" si="373"/>
        <v>44844</v>
      </c>
      <c r="Q6795" s="75" t="str">
        <f t="shared" si="375"/>
        <v>週一</v>
      </c>
      <c r="R6795" s="80">
        <v>44837</v>
      </c>
      <c r="AA6795" s="1"/>
    </row>
    <row r="6796" spans="2:28">
      <c r="B6796" s="66">
        <v>44824</v>
      </c>
      <c r="D6796" s="68" t="s">
        <v>50</v>
      </c>
      <c r="E6796" s="70" t="s">
        <v>82</v>
      </c>
      <c r="F6796" s="4" t="s">
        <v>2749</v>
      </c>
      <c r="G6796" s="67">
        <v>44832</v>
      </c>
      <c r="H6796" s="67">
        <v>44846</v>
      </c>
      <c r="I6796" s="71">
        <f t="shared" si="374"/>
        <v>14</v>
      </c>
      <c r="J6796" s="72" t="s">
        <v>141</v>
      </c>
      <c r="K6796" s="72" t="s">
        <v>142</v>
      </c>
      <c r="L6796" s="73">
        <v>1</v>
      </c>
      <c r="M6796" s="73" t="s">
        <v>91</v>
      </c>
      <c r="N6796" s="68" t="str">
        <f>VLOOKUP(K6796,[1]人員授權表!D$3:G$249,4,0)</f>
        <v>無機</v>
      </c>
      <c r="O6796" s="70" t="str">
        <f>IF(J6796=[1]人員授權表!$C$85,"Casper李羿勳",IF(J6796=[1]人員授權表!$C$188,"Iring陳俊明",IF(J6796=[1]人員授權表!$C$189,"Brian陳泓霖",VLOOKUP(K6796,[1]人員授權表!D$2:E$249,2,FALSE))))</f>
        <v>Dennis陳汶宏</v>
      </c>
      <c r="P6796" s="67">
        <f t="shared" si="373"/>
        <v>44844</v>
      </c>
      <c r="Q6796" s="75" t="str">
        <f t="shared" si="375"/>
        <v>週一</v>
      </c>
      <c r="R6796" s="80">
        <v>44839</v>
      </c>
      <c r="AA6796" s="1"/>
    </row>
    <row r="6797" spans="2:28">
      <c r="B6797" s="66">
        <v>44824</v>
      </c>
      <c r="C6797" s="67">
        <v>44830</v>
      </c>
      <c r="D6797" s="68" t="s">
        <v>50</v>
      </c>
      <c r="E6797" s="70" t="s">
        <v>51</v>
      </c>
      <c r="F6797" s="4" t="s">
        <v>2750</v>
      </c>
      <c r="G6797" s="101">
        <v>44831</v>
      </c>
      <c r="H6797" s="101">
        <v>44846</v>
      </c>
      <c r="I6797" s="71">
        <f t="shared" si="374"/>
        <v>15</v>
      </c>
      <c r="J6797" s="72" t="s">
        <v>169</v>
      </c>
      <c r="K6797" s="72" t="s">
        <v>1166</v>
      </c>
      <c r="L6797" s="73">
        <v>2</v>
      </c>
      <c r="M6797" s="73" t="s">
        <v>108</v>
      </c>
      <c r="N6797" s="68" t="str">
        <f>VLOOKUP(K6797,[1]人員授權表!D$3:G$249,4,0)</f>
        <v>有機</v>
      </c>
      <c r="O6797" s="70" t="str">
        <f>IF(J6797=[1]人員授權表!$C$85,"Casper李羿勳",IF(J6797=[1]人員授權表!$C$188,"Iring陳俊明",IF(J6797=[1]人員授權表!$C$189,"Brian陳泓霖",VLOOKUP(K6797,[1]人員授權表!D$2:E$249,2,FALSE))))</f>
        <v>Elle黃雅琪&amp;
Marco陳鴻鈞</v>
      </c>
      <c r="P6797" s="67">
        <f t="shared" si="373"/>
        <v>44844</v>
      </c>
      <c r="Q6797" s="75" t="str">
        <f t="shared" si="375"/>
        <v>週一</v>
      </c>
      <c r="R6797" s="80">
        <v>44842</v>
      </c>
      <c r="AA6797" s="102">
        <v>18</v>
      </c>
      <c r="AB6797" s="1" t="s">
        <v>2720</v>
      </c>
    </row>
    <row r="6798" spans="2:28">
      <c r="B6798" s="66">
        <v>44824</v>
      </c>
      <c r="C6798" s="67">
        <v>44830</v>
      </c>
      <c r="D6798" s="68" t="s">
        <v>50</v>
      </c>
      <c r="E6798" s="70" t="s">
        <v>51</v>
      </c>
      <c r="F6798" s="4" t="s">
        <v>2750</v>
      </c>
      <c r="G6798" s="101">
        <v>44831</v>
      </c>
      <c r="H6798" s="101">
        <v>44846</v>
      </c>
      <c r="I6798" s="71">
        <f t="shared" si="374"/>
        <v>15</v>
      </c>
      <c r="J6798" s="72" t="s">
        <v>492</v>
      </c>
      <c r="K6798" s="72" t="s">
        <v>98</v>
      </c>
      <c r="L6798" s="73">
        <v>1</v>
      </c>
      <c r="M6798" s="73" t="s">
        <v>108</v>
      </c>
      <c r="N6798" s="68" t="str">
        <f>VLOOKUP(K6798,[1]人員授權表!D$3:G$249,4,0)</f>
        <v>無機</v>
      </c>
      <c r="O6798" s="70" t="str">
        <f>IF(J6798=[1]人員授權表!$C$85,"Casper李羿勳",IF(J6798=[1]人員授權表!$C$188,"Iring陳俊明",IF(J6798=[1]人員授權表!$C$189,"Brian陳泓霖",VLOOKUP(K6798,[1]人員授權表!D$2:E$249,2,FALSE))))</f>
        <v>Brian陳泓霖</v>
      </c>
      <c r="P6798" s="67">
        <f t="shared" si="373"/>
        <v>44844</v>
      </c>
      <c r="Q6798" s="75" t="str">
        <f t="shared" si="375"/>
        <v>週一</v>
      </c>
      <c r="R6798" s="80">
        <v>44840</v>
      </c>
      <c r="AA6798" s="102">
        <v>18</v>
      </c>
      <c r="AB6798" s="1" t="s">
        <v>2720</v>
      </c>
    </row>
    <row r="6799" spans="2:28">
      <c r="B6799" s="66">
        <v>44824</v>
      </c>
      <c r="C6799" s="67">
        <v>44830</v>
      </c>
      <c r="D6799" s="68" t="s">
        <v>50</v>
      </c>
      <c r="E6799" s="70" t="s">
        <v>51</v>
      </c>
      <c r="F6799" s="4" t="s">
        <v>2750</v>
      </c>
      <c r="G6799" s="101">
        <v>44831</v>
      </c>
      <c r="H6799" s="101">
        <v>44846</v>
      </c>
      <c r="I6799" s="71">
        <f t="shared" si="374"/>
        <v>15</v>
      </c>
      <c r="J6799" s="72" t="s">
        <v>342</v>
      </c>
      <c r="K6799" s="72" t="s">
        <v>98</v>
      </c>
      <c r="L6799" s="73">
        <v>1</v>
      </c>
      <c r="M6799" s="73" t="s">
        <v>108</v>
      </c>
      <c r="N6799" s="68" t="str">
        <f>VLOOKUP(K6799,[1]人員授權表!D$3:G$249,4,0)</f>
        <v>無機</v>
      </c>
      <c r="O6799" s="70" t="str">
        <f>IF(J6799=[1]人員授權表!$C$85,"Casper李羿勳",IF(J6799=[1]人員授權表!$C$188,"Iring陳俊明",IF(J6799=[1]人員授權表!$C$189,"Brian陳泓霖",VLOOKUP(K6799,[1]人員授權表!D$2:E$249,2,FALSE))))</f>
        <v>Brian陳泓霖</v>
      </c>
      <c r="P6799" s="67">
        <f t="shared" si="373"/>
        <v>44844</v>
      </c>
      <c r="Q6799" s="75" t="str">
        <f t="shared" si="375"/>
        <v>週一</v>
      </c>
      <c r="R6799" s="80">
        <v>44840</v>
      </c>
      <c r="AA6799" s="102">
        <v>18</v>
      </c>
      <c r="AB6799" s="1" t="s">
        <v>2720</v>
      </c>
    </row>
    <row r="6800" spans="2:28">
      <c r="B6800" s="66">
        <v>44824</v>
      </c>
      <c r="C6800" s="67">
        <v>44830</v>
      </c>
      <c r="D6800" s="68" t="s">
        <v>50</v>
      </c>
      <c r="E6800" s="70" t="s">
        <v>51</v>
      </c>
      <c r="F6800" s="4" t="s">
        <v>2750</v>
      </c>
      <c r="G6800" s="101">
        <v>44831</v>
      </c>
      <c r="H6800" s="101">
        <v>44846</v>
      </c>
      <c r="I6800" s="71">
        <f t="shared" si="374"/>
        <v>15</v>
      </c>
      <c r="J6800" s="72" t="s">
        <v>340</v>
      </c>
      <c r="K6800" s="72" t="s">
        <v>98</v>
      </c>
      <c r="L6800" s="73">
        <v>1</v>
      </c>
      <c r="M6800" s="73" t="s">
        <v>108</v>
      </c>
      <c r="N6800" s="68" t="str">
        <f>VLOOKUP(K6800,[1]人員授權表!D$3:G$249,4,0)</f>
        <v>無機</v>
      </c>
      <c r="O6800" s="70" t="str">
        <f>IF(J6800=[1]人員授權表!$C$85,"Casper李羿勳",IF(J6800=[1]人員授權表!$C$188,"Iring陳俊明",IF(J6800=[1]人員授權表!$C$189,"Brian陳泓霖",VLOOKUP(K6800,[1]人員授權表!D$2:E$249,2,FALSE))))</f>
        <v>Brian陳泓霖</v>
      </c>
      <c r="P6800" s="67">
        <f t="shared" si="373"/>
        <v>44844</v>
      </c>
      <c r="Q6800" s="75" t="str">
        <f t="shared" si="375"/>
        <v>週一</v>
      </c>
      <c r="R6800" s="80">
        <v>44840</v>
      </c>
      <c r="AA6800" s="102">
        <v>18</v>
      </c>
      <c r="AB6800" s="1" t="s">
        <v>2720</v>
      </c>
    </row>
    <row r="6801" spans="2:28">
      <c r="B6801" s="66">
        <v>44824</v>
      </c>
      <c r="C6801" s="67">
        <v>44830</v>
      </c>
      <c r="D6801" s="68" t="s">
        <v>50</v>
      </c>
      <c r="E6801" s="70" t="s">
        <v>51</v>
      </c>
      <c r="F6801" s="4" t="s">
        <v>2750</v>
      </c>
      <c r="G6801" s="101">
        <v>44831</v>
      </c>
      <c r="H6801" s="101">
        <v>44846</v>
      </c>
      <c r="I6801" s="71">
        <f t="shared" si="374"/>
        <v>15</v>
      </c>
      <c r="J6801" s="72" t="s">
        <v>341</v>
      </c>
      <c r="K6801" s="72" t="s">
        <v>98</v>
      </c>
      <c r="L6801" s="73">
        <v>1</v>
      </c>
      <c r="M6801" s="73" t="s">
        <v>108</v>
      </c>
      <c r="N6801" s="68" t="str">
        <f>VLOOKUP(K6801,[1]人員授權表!D$3:G$249,4,0)</f>
        <v>無機</v>
      </c>
      <c r="O6801" s="70" t="str">
        <f>IF(J6801=[1]人員授權表!$C$85,"Casper李羿勳",IF(J6801=[1]人員授權表!$C$188,"Iring陳俊明",IF(J6801=[1]人員授權表!$C$189,"Brian陳泓霖",VLOOKUP(K6801,[1]人員授權表!D$2:E$249,2,FALSE))))</f>
        <v>Brian陳泓霖</v>
      </c>
      <c r="P6801" s="67">
        <f t="shared" si="373"/>
        <v>44844</v>
      </c>
      <c r="Q6801" s="75" t="str">
        <f t="shared" si="375"/>
        <v>週一</v>
      </c>
      <c r="R6801" s="80">
        <v>44840</v>
      </c>
      <c r="AA6801" s="102">
        <v>18</v>
      </c>
      <c r="AB6801" s="1" t="s">
        <v>2720</v>
      </c>
    </row>
    <row r="6802" spans="2:28">
      <c r="B6802" s="66">
        <v>44832</v>
      </c>
      <c r="D6802" s="68" t="s">
        <v>50</v>
      </c>
      <c r="E6802" s="70" t="s">
        <v>51</v>
      </c>
      <c r="F6802" s="4" t="s">
        <v>2686</v>
      </c>
      <c r="G6802" s="67">
        <v>44832</v>
      </c>
      <c r="H6802" s="67">
        <v>44847</v>
      </c>
      <c r="I6802" s="71">
        <f t="shared" si="374"/>
        <v>15</v>
      </c>
      <c r="J6802" s="72" t="s">
        <v>934</v>
      </c>
      <c r="K6802" s="72" t="s">
        <v>935</v>
      </c>
      <c r="L6802" s="73">
        <v>1</v>
      </c>
      <c r="M6802" s="73" t="s">
        <v>324</v>
      </c>
      <c r="N6802" s="68" t="str">
        <f>VLOOKUP(K6802,[1]人員授權表!D$3:G$249,4,0)</f>
        <v>無機</v>
      </c>
      <c r="O6802" s="70" t="str">
        <f>IF(J6802=[1]人員授權表!$C$85,"Casper李羿勳",IF(J6802=[1]人員授權表!$C$188,"Iring陳俊明",IF(J6802=[1]人員授權表!$C$189,"Brian陳泓霖",VLOOKUP(K6802,[1]人員授權表!D$2:E$249,2,FALSE))))</f>
        <v>Ken張智凱</v>
      </c>
      <c r="P6802" s="67">
        <f t="shared" si="373"/>
        <v>44845</v>
      </c>
      <c r="Q6802" s="75" t="str">
        <f t="shared" si="375"/>
        <v>週二</v>
      </c>
      <c r="R6802" s="80">
        <v>44834</v>
      </c>
      <c r="AA6802" s="1"/>
    </row>
    <row r="6803" spans="2:28">
      <c r="B6803" s="66">
        <v>44832</v>
      </c>
      <c r="D6803" s="68" t="s">
        <v>50</v>
      </c>
      <c r="E6803" s="70" t="s">
        <v>51</v>
      </c>
      <c r="F6803" s="4" t="s">
        <v>2686</v>
      </c>
      <c r="G6803" s="67">
        <v>44832</v>
      </c>
      <c r="H6803" s="67">
        <v>44847</v>
      </c>
      <c r="I6803" s="71">
        <f t="shared" si="374"/>
        <v>15</v>
      </c>
      <c r="J6803" s="72" t="s">
        <v>936</v>
      </c>
      <c r="K6803" s="72" t="s">
        <v>935</v>
      </c>
      <c r="L6803" s="73">
        <v>1</v>
      </c>
      <c r="M6803" s="73" t="s">
        <v>324</v>
      </c>
      <c r="N6803" s="68" t="str">
        <f>VLOOKUP(K6803,[1]人員授權表!D$3:G$249,4,0)</f>
        <v>無機</v>
      </c>
      <c r="O6803" s="70" t="str">
        <f>IF(J6803=[1]人員授權表!$C$85,"Casper李羿勳",IF(J6803=[1]人員授權表!$C$188,"Iring陳俊明",IF(J6803=[1]人員授權表!$C$189,"Brian陳泓霖",VLOOKUP(K6803,[1]人員授權表!D$2:E$249,2,FALSE))))</f>
        <v>Ken張智凱</v>
      </c>
      <c r="P6803" s="67">
        <f t="shared" si="373"/>
        <v>44845</v>
      </c>
      <c r="Q6803" s="75" t="str">
        <f t="shared" si="375"/>
        <v>週二</v>
      </c>
      <c r="R6803" s="80">
        <v>44834</v>
      </c>
      <c r="AA6803" s="1"/>
    </row>
    <row r="6804" spans="2:28">
      <c r="B6804" s="66">
        <v>44831</v>
      </c>
      <c r="D6804" s="68" t="s">
        <v>50</v>
      </c>
      <c r="E6804" s="70" t="s">
        <v>51</v>
      </c>
      <c r="F6804" s="70" t="s">
        <v>2751</v>
      </c>
      <c r="G6804" s="67">
        <v>44834</v>
      </c>
      <c r="H6804" s="67">
        <v>44847</v>
      </c>
      <c r="I6804" s="71">
        <f t="shared" si="374"/>
        <v>13</v>
      </c>
      <c r="J6804" s="72" t="s">
        <v>125</v>
      </c>
      <c r="K6804" s="72" t="s">
        <v>144</v>
      </c>
      <c r="L6804" s="73">
        <v>4</v>
      </c>
      <c r="M6804" s="73" t="s">
        <v>79</v>
      </c>
      <c r="N6804" s="68" t="str">
        <f>VLOOKUP(K6804,[1]人員授權表!D$3:G$249,4,0)</f>
        <v>有機</v>
      </c>
      <c r="O6804" s="70" t="str">
        <f>IF(J6804=[1]人員授權表!$C$85,"Casper李羿勳",IF(J6804=[1]人員授權表!$C$188,"Iring陳俊明",IF(J6804=[1]人員授權表!$C$189,"Brian陳泓霖",VLOOKUP(K6804,[1]人員授權表!D$2:E$249,2,FALSE))))</f>
        <v>Lucy黃詩婷</v>
      </c>
      <c r="P6804" s="67">
        <f t="shared" si="373"/>
        <v>44845</v>
      </c>
      <c r="Q6804" s="75" t="str">
        <f t="shared" si="375"/>
        <v>週二</v>
      </c>
      <c r="R6804" s="80">
        <v>44840</v>
      </c>
      <c r="AA6804" s="1"/>
    </row>
    <row r="6805" spans="2:28">
      <c r="B6805" s="66">
        <v>44831</v>
      </c>
      <c r="D6805" s="68" t="s">
        <v>50</v>
      </c>
      <c r="E6805" s="70" t="s">
        <v>51</v>
      </c>
      <c r="F6805" s="70" t="s">
        <v>2751</v>
      </c>
      <c r="G6805" s="67">
        <v>44834</v>
      </c>
      <c r="H6805" s="67">
        <v>44847</v>
      </c>
      <c r="I6805" s="71">
        <f t="shared" si="374"/>
        <v>13</v>
      </c>
      <c r="J6805" s="72" t="s">
        <v>139</v>
      </c>
      <c r="K6805" s="72" t="s">
        <v>140</v>
      </c>
      <c r="L6805" s="73">
        <v>4</v>
      </c>
      <c r="M6805" s="73" t="s">
        <v>79</v>
      </c>
      <c r="N6805" s="68" t="str">
        <f>VLOOKUP(K6805,[1]人員授權表!D$3:G$249,4,0)</f>
        <v>無機</v>
      </c>
      <c r="O6805" s="70" t="str">
        <f>IF(J6805=[1]人員授權表!$C$85,"Casper李羿勳",IF(J6805=[1]人員授權表!$C$188,"Iring陳俊明",IF(J6805=[1]人員授權表!$C$189,"Brian陳泓霖",VLOOKUP(K6805,[1]人員授權表!D$2:E$249,2,FALSE))))</f>
        <v>Brian陳泓霖</v>
      </c>
      <c r="P6805" s="67">
        <f t="shared" si="373"/>
        <v>44845</v>
      </c>
      <c r="Q6805" s="75" t="str">
        <f t="shared" si="375"/>
        <v>週二</v>
      </c>
      <c r="R6805" s="80">
        <v>44838</v>
      </c>
      <c r="AA6805" s="1"/>
    </row>
    <row r="6806" spans="2:28">
      <c r="B6806" s="66">
        <v>44831</v>
      </c>
      <c r="D6806" s="68" t="s">
        <v>50</v>
      </c>
      <c r="E6806" s="70" t="s">
        <v>51</v>
      </c>
      <c r="F6806" s="70" t="s">
        <v>2751</v>
      </c>
      <c r="G6806" s="67">
        <v>44834</v>
      </c>
      <c r="H6806" s="67">
        <v>44847</v>
      </c>
      <c r="I6806" s="71">
        <f t="shared" si="374"/>
        <v>13</v>
      </c>
      <c r="J6806" s="72" t="s">
        <v>160</v>
      </c>
      <c r="K6806" s="72" t="s">
        <v>161</v>
      </c>
      <c r="L6806" s="73">
        <v>4</v>
      </c>
      <c r="M6806" s="73" t="s">
        <v>79</v>
      </c>
      <c r="N6806" s="68" t="str">
        <f>VLOOKUP(K6806,[1]人員授權表!D$3:G$249,4,0)</f>
        <v>無機</v>
      </c>
      <c r="O6806" s="70" t="str">
        <f>IF(J6806=[1]人員授權表!$C$85,"Casper李羿勳",IF(J6806=[1]人員授權表!$C$188,"Iring陳俊明",IF(J6806=[1]人員授權表!$C$189,"Brian陳泓霖",VLOOKUP(K6806,[1]人員授權表!D$2:E$249,2,FALSE))))</f>
        <v>Dennis陳汶宏</v>
      </c>
      <c r="P6806" s="67">
        <f t="shared" si="373"/>
        <v>44845</v>
      </c>
      <c r="Q6806" s="75" t="str">
        <f t="shared" si="375"/>
        <v>週二</v>
      </c>
      <c r="R6806" s="80">
        <v>44842</v>
      </c>
      <c r="AA6806" s="1"/>
    </row>
    <row r="6807" spans="2:28">
      <c r="B6807" s="66">
        <v>44831</v>
      </c>
      <c r="D6807" s="68" t="s">
        <v>50</v>
      </c>
      <c r="E6807" s="70" t="s">
        <v>51</v>
      </c>
      <c r="F6807" s="70" t="s">
        <v>2751</v>
      </c>
      <c r="G6807" s="67">
        <v>44834</v>
      </c>
      <c r="H6807" s="67">
        <v>44847</v>
      </c>
      <c r="I6807" s="71">
        <f t="shared" si="374"/>
        <v>13</v>
      </c>
      <c r="J6807" s="72" t="s">
        <v>145</v>
      </c>
      <c r="K6807" s="72" t="s">
        <v>146</v>
      </c>
      <c r="L6807" s="73">
        <v>4</v>
      </c>
      <c r="M6807" s="73" t="s">
        <v>79</v>
      </c>
      <c r="N6807" s="68" t="str">
        <f>VLOOKUP(K6807,[1]人員授權表!D$3:G$249,4,0)</f>
        <v>無機</v>
      </c>
      <c r="O6807" s="70" t="str">
        <f>IF(J6807=[1]人員授權表!$C$85,"Casper李羿勳",IF(J6807=[1]人員授權表!$C$188,"Iring陳俊明",IF(J6807=[1]人員授權表!$C$189,"Brian陳泓霖",VLOOKUP(K6807,[1]人員授權表!D$2:E$249,2,FALSE))))</f>
        <v>Jack劉念忻</v>
      </c>
      <c r="P6807" s="67">
        <f t="shared" si="373"/>
        <v>44845</v>
      </c>
      <c r="Q6807" s="75" t="str">
        <f t="shared" si="375"/>
        <v>週二</v>
      </c>
      <c r="R6807" s="80">
        <v>44842</v>
      </c>
      <c r="AA6807" s="1"/>
    </row>
    <row r="6808" spans="2:28">
      <c r="B6808" s="66">
        <v>44831</v>
      </c>
      <c r="D6808" s="68" t="s">
        <v>50</v>
      </c>
      <c r="E6808" s="70" t="s">
        <v>51</v>
      </c>
      <c r="F6808" s="70" t="s">
        <v>2751</v>
      </c>
      <c r="G6808" s="67">
        <v>44834</v>
      </c>
      <c r="H6808" s="67">
        <v>44847</v>
      </c>
      <c r="I6808" s="71">
        <f t="shared" si="374"/>
        <v>13</v>
      </c>
      <c r="J6808" s="72" t="s">
        <v>164</v>
      </c>
      <c r="K6808" s="72" t="s">
        <v>146</v>
      </c>
      <c r="L6808" s="73">
        <v>4</v>
      </c>
      <c r="M6808" s="73" t="s">
        <v>79</v>
      </c>
      <c r="N6808" s="68" t="str">
        <f>VLOOKUP(K6808,[1]人員授權表!D$3:G$249,4,0)</f>
        <v>無機</v>
      </c>
      <c r="O6808" s="70" t="str">
        <f>IF(J6808=[1]人員授權表!$C$85,"Casper李羿勳",IF(J6808=[1]人員授權表!$C$188,"Iring陳俊明",IF(J6808=[1]人員授權表!$C$189,"Brian陳泓霖",VLOOKUP(K6808,[1]人員授權表!D$2:E$249,2,FALSE))))</f>
        <v>Jack劉念忻</v>
      </c>
      <c r="P6808" s="67">
        <f t="shared" si="373"/>
        <v>44845</v>
      </c>
      <c r="Q6808" s="75" t="str">
        <f t="shared" si="375"/>
        <v>週二</v>
      </c>
      <c r="R6808" s="80">
        <v>44842</v>
      </c>
      <c r="AA6808" s="1"/>
    </row>
    <row r="6809" spans="2:28">
      <c r="B6809" s="66">
        <v>44831</v>
      </c>
      <c r="D6809" s="68" t="s">
        <v>50</v>
      </c>
      <c r="E6809" s="70" t="s">
        <v>51</v>
      </c>
      <c r="F6809" s="70" t="s">
        <v>2751</v>
      </c>
      <c r="G6809" s="67">
        <v>44834</v>
      </c>
      <c r="H6809" s="67">
        <v>44847</v>
      </c>
      <c r="I6809" s="71">
        <f t="shared" si="374"/>
        <v>13</v>
      </c>
      <c r="J6809" s="72" t="s">
        <v>141</v>
      </c>
      <c r="K6809" s="72" t="s">
        <v>142</v>
      </c>
      <c r="L6809" s="73">
        <v>4</v>
      </c>
      <c r="M6809" s="73" t="s">
        <v>79</v>
      </c>
      <c r="N6809" s="68" t="str">
        <f>VLOOKUP(K6809,[1]人員授權表!D$3:G$249,4,0)</f>
        <v>無機</v>
      </c>
      <c r="O6809" s="70" t="str">
        <f>IF(J6809=[1]人員授權表!$C$85,"Casper李羿勳",IF(J6809=[1]人員授權表!$C$188,"Iring陳俊明",IF(J6809=[1]人員授權表!$C$189,"Brian陳泓霖",VLOOKUP(K6809,[1]人員授權表!D$2:E$249,2,FALSE))))</f>
        <v>Dennis陳汶宏</v>
      </c>
      <c r="P6809" s="67">
        <f t="shared" si="373"/>
        <v>44845</v>
      </c>
      <c r="Q6809" s="75" t="str">
        <f t="shared" si="375"/>
        <v>週二</v>
      </c>
      <c r="R6809" s="80">
        <v>44840</v>
      </c>
      <c r="AA6809" s="1"/>
    </row>
    <row r="6810" spans="2:28">
      <c r="B6810" s="66">
        <v>44831</v>
      </c>
      <c r="D6810" s="68" t="s">
        <v>50</v>
      </c>
      <c r="E6810" s="70" t="s">
        <v>51</v>
      </c>
      <c r="F6810" s="70" t="s">
        <v>2751</v>
      </c>
      <c r="G6810" s="67">
        <v>44834</v>
      </c>
      <c r="H6810" s="67">
        <v>44847</v>
      </c>
      <c r="I6810" s="71">
        <f t="shared" si="374"/>
        <v>13</v>
      </c>
      <c r="J6810" s="72" t="s">
        <v>153</v>
      </c>
      <c r="K6810" s="72" t="s">
        <v>154</v>
      </c>
      <c r="L6810" s="73">
        <v>4</v>
      </c>
      <c r="M6810" s="73" t="s">
        <v>79</v>
      </c>
      <c r="N6810" s="68" t="str">
        <f>VLOOKUP(K6810,[1]人員授權表!D$3:G$249,4,0)</f>
        <v>無機</v>
      </c>
      <c r="O6810" s="70" t="str">
        <f>IF(J6810=[1]人員授權表!$C$85,"Casper李羿勳",IF(J6810=[1]人員授權表!$C$188,"Iring陳俊明",IF(J6810=[1]人員授權表!$C$189,"Brian陳泓霖",VLOOKUP(K6810,[1]人員授權表!D$2:E$249,2,FALSE))))</f>
        <v>Ken張智凱</v>
      </c>
      <c r="P6810" s="67">
        <f t="shared" si="373"/>
        <v>44845</v>
      </c>
      <c r="Q6810" s="75" t="str">
        <f t="shared" si="375"/>
        <v>週二</v>
      </c>
      <c r="R6810" s="80">
        <v>44838</v>
      </c>
      <c r="AA6810" s="1"/>
    </row>
    <row r="6811" spans="2:28">
      <c r="B6811" s="66">
        <v>44831</v>
      </c>
      <c r="D6811" s="68" t="s">
        <v>50</v>
      </c>
      <c r="E6811" s="70" t="s">
        <v>51</v>
      </c>
      <c r="F6811" s="70" t="s">
        <v>2751</v>
      </c>
      <c r="G6811" s="67">
        <v>44834</v>
      </c>
      <c r="H6811" s="67">
        <v>44847</v>
      </c>
      <c r="I6811" s="71">
        <f t="shared" si="374"/>
        <v>13</v>
      </c>
      <c r="J6811" s="72" t="s">
        <v>137</v>
      </c>
      <c r="K6811" s="72" t="s">
        <v>138</v>
      </c>
      <c r="L6811" s="73">
        <v>4</v>
      </c>
      <c r="M6811" s="73" t="s">
        <v>79</v>
      </c>
      <c r="N6811" s="68" t="str">
        <f>VLOOKUP(K6811,[1]人員授權表!D$3:G$249,4,0)</f>
        <v>無機</v>
      </c>
      <c r="O6811" s="70" t="str">
        <f>IF(J6811=[1]人員授權表!$C$85,"Casper李羿勳",IF(J6811=[1]人員授權表!$C$188,"Iring陳俊明",IF(J6811=[1]人員授權表!$C$189,"Brian陳泓霖",VLOOKUP(K6811,[1]人員授權表!D$2:E$249,2,FALSE))))</f>
        <v>Jack劉念忻</v>
      </c>
      <c r="P6811" s="67">
        <f t="shared" si="373"/>
        <v>44845</v>
      </c>
      <c r="Q6811" s="75" t="str">
        <f t="shared" si="375"/>
        <v>週二</v>
      </c>
      <c r="R6811" s="80">
        <v>44846</v>
      </c>
      <c r="S6811" s="85">
        <v>44846</v>
      </c>
      <c r="T6811" s="70">
        <v>1</v>
      </c>
      <c r="AA6811" s="1"/>
    </row>
    <row r="6812" spans="2:28">
      <c r="B6812" s="66">
        <v>44831</v>
      </c>
      <c r="D6812" s="68" t="s">
        <v>50</v>
      </c>
      <c r="E6812" s="70" t="s">
        <v>51</v>
      </c>
      <c r="F6812" s="70" t="s">
        <v>2751</v>
      </c>
      <c r="G6812" s="67">
        <v>44834</v>
      </c>
      <c r="H6812" s="67">
        <v>44847</v>
      </c>
      <c r="I6812" s="71">
        <f t="shared" si="374"/>
        <v>13</v>
      </c>
      <c r="J6812" s="72" t="s">
        <v>148</v>
      </c>
      <c r="K6812" s="72" t="s">
        <v>149</v>
      </c>
      <c r="L6812" s="73">
        <v>4</v>
      </c>
      <c r="M6812" s="73" t="s">
        <v>79</v>
      </c>
      <c r="N6812" s="68" t="str">
        <f>VLOOKUP(K6812,[1]人員授權表!D$3:G$249,4,0)</f>
        <v>無機</v>
      </c>
      <c r="O6812" s="70" t="str">
        <f>IF(J6812=[1]人員授權表!$C$85,"Casper李羿勳",IF(J6812=[1]人員授權表!$C$188,"Iring陳俊明",IF(J6812=[1]人員授權表!$C$189,"Brian陳泓霖",VLOOKUP(K6812,[1]人員授權表!D$2:E$249,2,FALSE))))</f>
        <v>Vicky游崴涵</v>
      </c>
      <c r="P6812" s="67">
        <f t="shared" si="373"/>
        <v>44845</v>
      </c>
      <c r="Q6812" s="75" t="str">
        <f t="shared" si="375"/>
        <v>週二</v>
      </c>
      <c r="R6812" s="80">
        <v>44841</v>
      </c>
      <c r="X6812" s="70">
        <v>1</v>
      </c>
      <c r="Z6812" s="79" t="s">
        <v>2739</v>
      </c>
      <c r="AA6812" s="1"/>
    </row>
    <row r="6813" spans="2:28">
      <c r="B6813" s="66">
        <v>44831</v>
      </c>
      <c r="D6813" s="68" t="s">
        <v>50</v>
      </c>
      <c r="E6813" s="70" t="s">
        <v>51</v>
      </c>
      <c r="F6813" s="70" t="s">
        <v>2751</v>
      </c>
      <c r="G6813" s="67">
        <v>44834</v>
      </c>
      <c r="H6813" s="67">
        <v>44847</v>
      </c>
      <c r="I6813" s="71">
        <f t="shared" si="374"/>
        <v>13</v>
      </c>
      <c r="J6813" s="72" t="s">
        <v>295</v>
      </c>
      <c r="K6813" s="72" t="s">
        <v>296</v>
      </c>
      <c r="L6813" s="73">
        <v>4</v>
      </c>
      <c r="M6813" s="73" t="s">
        <v>79</v>
      </c>
      <c r="N6813" s="68" t="str">
        <f>VLOOKUP(K6813,[1]人員授權表!D$3:G$249,4,0)</f>
        <v>無機</v>
      </c>
      <c r="O6813" s="70" t="str">
        <f>IF(J6813=[1]人員授權表!$C$85,"Casper李羿勳",IF(J6813=[1]人員授權表!$C$188,"Iring陳俊明",IF(J6813=[1]人員授權表!$C$189,"Brian陳泓霖",VLOOKUP(K6813,[1]人員授權表!D$2:E$249,2,FALSE))))</f>
        <v>Ken張智凱</v>
      </c>
      <c r="P6813" s="67">
        <f t="shared" si="373"/>
        <v>44845</v>
      </c>
      <c r="Q6813" s="75" t="str">
        <f t="shared" si="375"/>
        <v>週二</v>
      </c>
      <c r="R6813" s="80">
        <v>44838</v>
      </c>
      <c r="AA6813" s="1"/>
    </row>
    <row r="6814" spans="2:28">
      <c r="B6814" s="66">
        <v>44831</v>
      </c>
      <c r="D6814" s="68" t="s">
        <v>50</v>
      </c>
      <c r="E6814" s="70" t="s">
        <v>51</v>
      </c>
      <c r="F6814" s="70" t="s">
        <v>2751</v>
      </c>
      <c r="G6814" s="67">
        <v>44834</v>
      </c>
      <c r="H6814" s="67">
        <v>44847</v>
      </c>
      <c r="I6814" s="71">
        <f t="shared" si="374"/>
        <v>13</v>
      </c>
      <c r="J6814" s="72" t="s">
        <v>167</v>
      </c>
      <c r="K6814" s="72" t="s">
        <v>168</v>
      </c>
      <c r="L6814" s="73">
        <v>4</v>
      </c>
      <c r="M6814" s="73" t="s">
        <v>79</v>
      </c>
      <c r="N6814" s="68" t="str">
        <f>VLOOKUP(K6814,[1]人員授權表!D$3:G$249,4,0)</f>
        <v>有機</v>
      </c>
      <c r="O6814" s="70" t="str">
        <f>IF(J6814=[1]人員授權表!$C$85,"Casper李羿勳",IF(J6814=[1]人員授權表!$C$188,"Iring陳俊明",IF(J6814=[1]人員授權表!$C$189,"Brian陳泓霖",VLOOKUP(K6814,[1]人員授權表!D$2:E$249,2,FALSE))))</f>
        <v>Una林庭瑄</v>
      </c>
      <c r="P6814" s="67">
        <f t="shared" si="373"/>
        <v>44845</v>
      </c>
      <c r="Q6814" s="75" t="str">
        <f t="shared" si="375"/>
        <v>週二</v>
      </c>
      <c r="R6814" s="80">
        <v>44841</v>
      </c>
      <c r="AA6814" s="1"/>
    </row>
    <row r="6815" spans="2:28">
      <c r="B6815" s="66">
        <v>44827</v>
      </c>
      <c r="C6815" s="67">
        <v>44832</v>
      </c>
      <c r="D6815" s="68" t="s">
        <v>50</v>
      </c>
      <c r="E6815" s="70" t="s">
        <v>82</v>
      </c>
      <c r="F6815" s="4" t="s">
        <v>2752</v>
      </c>
      <c r="G6815" s="101">
        <v>44740</v>
      </c>
      <c r="H6815" s="101">
        <v>44847</v>
      </c>
      <c r="I6815" s="71">
        <f t="shared" si="374"/>
        <v>107</v>
      </c>
      <c r="J6815" s="72" t="s">
        <v>987</v>
      </c>
      <c r="K6815" s="72" t="s">
        <v>988</v>
      </c>
      <c r="L6815" s="73">
        <v>1</v>
      </c>
      <c r="M6815" s="73" t="s">
        <v>108</v>
      </c>
      <c r="N6815" s="68" t="str">
        <f>VLOOKUP(K6815,[1]人員授權表!D$3:G$249,4,0)</f>
        <v>無機</v>
      </c>
      <c r="O6815" s="70" t="str">
        <f>IF(J6815=[1]人員授權表!$C$85,"Casper李羿勳",IF(J6815=[1]人員授權表!$C$188,"Iring陳俊明",IF(J6815=[1]人員授權表!$C$189,"Brian陳泓霖",VLOOKUP(K6815,[1]人員授權表!D$2:E$249,2,FALSE))))</f>
        <v>George陳志昇</v>
      </c>
      <c r="P6815" s="67">
        <f t="shared" si="373"/>
        <v>44845</v>
      </c>
      <c r="Q6815" s="75" t="str">
        <f t="shared" si="375"/>
        <v>週二</v>
      </c>
      <c r="R6815" s="80">
        <v>44842</v>
      </c>
      <c r="AA6815" s="1"/>
    </row>
    <row r="6816" spans="2:28">
      <c r="B6816" s="66">
        <v>44827</v>
      </c>
      <c r="C6816" s="67">
        <v>44832</v>
      </c>
      <c r="D6816" s="68" t="s">
        <v>50</v>
      </c>
      <c r="E6816" s="70" t="s">
        <v>82</v>
      </c>
      <c r="F6816" s="4" t="s">
        <v>2752</v>
      </c>
      <c r="G6816" s="101">
        <v>44740</v>
      </c>
      <c r="H6816" s="101">
        <v>44847</v>
      </c>
      <c r="I6816" s="71">
        <f t="shared" si="374"/>
        <v>107</v>
      </c>
      <c r="J6816" s="72" t="s">
        <v>1861</v>
      </c>
      <c r="K6816" s="72" t="s">
        <v>2049</v>
      </c>
      <c r="L6816" s="73">
        <v>1</v>
      </c>
      <c r="M6816" s="73" t="s">
        <v>108</v>
      </c>
      <c r="N6816" s="68" t="s">
        <v>245</v>
      </c>
      <c r="O6816" s="70" t="s">
        <v>829</v>
      </c>
      <c r="P6816" s="67">
        <f t="shared" si="373"/>
        <v>44845</v>
      </c>
      <c r="Q6816" s="75" t="str">
        <f t="shared" si="375"/>
        <v>週二</v>
      </c>
      <c r="R6816" s="80">
        <v>44842</v>
      </c>
      <c r="AA6816" s="1"/>
    </row>
    <row r="6817" spans="2:27">
      <c r="B6817" s="66">
        <v>44827</v>
      </c>
      <c r="C6817" s="67">
        <v>44832</v>
      </c>
      <c r="D6817" s="68" t="s">
        <v>50</v>
      </c>
      <c r="E6817" s="70" t="s">
        <v>82</v>
      </c>
      <c r="F6817" s="4" t="s">
        <v>2752</v>
      </c>
      <c r="G6817" s="101">
        <v>44740</v>
      </c>
      <c r="H6817" s="101">
        <v>44847</v>
      </c>
      <c r="I6817" s="71">
        <f t="shared" si="374"/>
        <v>107</v>
      </c>
      <c r="J6817" s="72" t="s">
        <v>1861</v>
      </c>
      <c r="K6817" s="72" t="s">
        <v>2049</v>
      </c>
      <c r="L6817" s="73">
        <v>1</v>
      </c>
      <c r="M6817" s="73" t="s">
        <v>108</v>
      </c>
      <c r="N6817" s="68" t="s">
        <v>245</v>
      </c>
      <c r="O6817" s="70" t="s">
        <v>829</v>
      </c>
      <c r="P6817" s="67">
        <f t="shared" si="373"/>
        <v>44845</v>
      </c>
      <c r="Q6817" s="75" t="str">
        <f t="shared" si="375"/>
        <v>週二</v>
      </c>
      <c r="R6817" s="80">
        <v>44842</v>
      </c>
      <c r="AA6817" s="1"/>
    </row>
    <row r="6818" spans="2:27">
      <c r="B6818" s="66">
        <v>44827</v>
      </c>
      <c r="C6818" s="67">
        <v>44832</v>
      </c>
      <c r="D6818" s="68" t="s">
        <v>50</v>
      </c>
      <c r="E6818" s="70" t="s">
        <v>82</v>
      </c>
      <c r="F6818" s="4" t="s">
        <v>2752</v>
      </c>
      <c r="G6818" s="101">
        <v>44740</v>
      </c>
      <c r="H6818" s="101">
        <v>44847</v>
      </c>
      <c r="I6818" s="71">
        <f t="shared" si="374"/>
        <v>107</v>
      </c>
      <c r="J6818" s="72" t="s">
        <v>2349</v>
      </c>
      <c r="K6818" s="72" t="s">
        <v>236</v>
      </c>
      <c r="L6818" s="73">
        <v>1</v>
      </c>
      <c r="M6818" s="73" t="s">
        <v>108</v>
      </c>
      <c r="N6818" s="68" t="str">
        <f>VLOOKUP(K6818,[1]人員授權表!D$3:G$249,4,0)</f>
        <v>無機</v>
      </c>
      <c r="O6818" s="70" t="str">
        <f>IF(J6818=[1]人員授權表!$C$85,"Casper李羿勳",IF(J6818=[1]人員授權表!$C$188,"Iring陳俊明",IF(J6818=[1]人員授權表!$C$189,"Brian陳泓霖",VLOOKUP(K6818,[1]人員授權表!D$2:E$249,2,FALSE))))</f>
        <v>Vicky游崴涵</v>
      </c>
      <c r="P6818" s="67">
        <f t="shared" si="373"/>
        <v>44845</v>
      </c>
      <c r="Q6818" s="75" t="str">
        <f t="shared" si="375"/>
        <v>週二</v>
      </c>
      <c r="R6818" s="80">
        <v>44841</v>
      </c>
      <c r="AA6818" s="1"/>
    </row>
    <row r="6819" spans="2:27">
      <c r="B6819" s="66">
        <v>44827</v>
      </c>
      <c r="C6819" s="67">
        <v>44832</v>
      </c>
      <c r="D6819" s="68" t="s">
        <v>17</v>
      </c>
      <c r="E6819" s="70" t="s">
        <v>82</v>
      </c>
      <c r="F6819" s="4" t="s">
        <v>2753</v>
      </c>
      <c r="G6819" s="101">
        <v>44740</v>
      </c>
      <c r="H6819" s="101">
        <v>44847</v>
      </c>
      <c r="I6819" s="71">
        <f t="shared" si="374"/>
        <v>107</v>
      </c>
      <c r="J6819" s="72" t="s">
        <v>175</v>
      </c>
      <c r="K6819" s="72" t="s">
        <v>2754</v>
      </c>
      <c r="L6819" s="73">
        <v>1</v>
      </c>
      <c r="M6819" s="73" t="s">
        <v>108</v>
      </c>
      <c r="N6819" s="68" t="str">
        <f>VLOOKUP(K6819,[1]人員授權表!D$3:G$249,4,0)</f>
        <v>無機</v>
      </c>
      <c r="O6819" s="70" t="s">
        <v>177</v>
      </c>
      <c r="P6819" s="67">
        <f t="shared" si="373"/>
        <v>44845</v>
      </c>
      <c r="Q6819" s="75" t="str">
        <f t="shared" si="375"/>
        <v>週二</v>
      </c>
      <c r="R6819" s="80">
        <v>44845</v>
      </c>
      <c r="S6819" s="85"/>
      <c r="AA6819" s="1"/>
    </row>
    <row r="6820" spans="2:27">
      <c r="B6820" s="66">
        <v>44827</v>
      </c>
      <c r="C6820" s="67">
        <v>44832</v>
      </c>
      <c r="D6820" s="68" t="s">
        <v>50</v>
      </c>
      <c r="E6820" s="70" t="s">
        <v>82</v>
      </c>
      <c r="F6820" s="4" t="s">
        <v>2752</v>
      </c>
      <c r="G6820" s="101">
        <v>44740</v>
      </c>
      <c r="H6820" s="101">
        <v>44847</v>
      </c>
      <c r="I6820" s="71">
        <f t="shared" si="374"/>
        <v>107</v>
      </c>
      <c r="J6820" s="72" t="s">
        <v>2351</v>
      </c>
      <c r="K6820" s="72" t="s">
        <v>2352</v>
      </c>
      <c r="L6820" s="73">
        <v>1</v>
      </c>
      <c r="M6820" s="73" t="s">
        <v>108</v>
      </c>
      <c r="N6820" s="68" t="str">
        <f>VLOOKUP(K6820,[1]人員授權表!D$3:G$249,4,0)</f>
        <v>有機</v>
      </c>
      <c r="O6820" s="70" t="str">
        <f>IF(J6820=[1]人員授權表!$C$85,"Casper李羿勳",IF(J6820=[1]人員授權表!$C$188,"Iring陳俊明",IF(J6820=[1]人員授權表!$C$189,"Brian陳泓霖",VLOOKUP(K6820,[1]人員授權表!D$2:E$249,2,FALSE))))</f>
        <v>Elle黃雅琪</v>
      </c>
      <c r="P6820" s="67">
        <f t="shared" si="373"/>
        <v>44845</v>
      </c>
      <c r="Q6820" s="75" t="str">
        <f t="shared" si="375"/>
        <v>週二</v>
      </c>
      <c r="R6820" s="80">
        <v>44839</v>
      </c>
      <c r="AA6820" s="1"/>
    </row>
    <row r="6821" spans="2:27">
      <c r="B6821" s="66">
        <v>44832</v>
      </c>
      <c r="D6821" s="68" t="s">
        <v>50</v>
      </c>
      <c r="E6821" s="70" t="s">
        <v>82</v>
      </c>
      <c r="F6821" s="4" t="s">
        <v>2755</v>
      </c>
      <c r="G6821" s="67">
        <v>44769</v>
      </c>
      <c r="H6821" s="67">
        <v>44847</v>
      </c>
      <c r="I6821" s="71">
        <f t="shared" si="374"/>
        <v>78</v>
      </c>
      <c r="J6821" s="72" t="s">
        <v>987</v>
      </c>
      <c r="K6821" s="72" t="s">
        <v>988</v>
      </c>
      <c r="L6821" s="73">
        <v>1</v>
      </c>
      <c r="M6821" s="73" t="s">
        <v>108</v>
      </c>
      <c r="N6821" s="68" t="str">
        <f>VLOOKUP(K6821,[1]人員授權表!D$3:G$249,4,0)</f>
        <v>無機</v>
      </c>
      <c r="O6821" s="70" t="str">
        <f>IF(J6821=[1]人員授權表!$C$85,"Casper李羿勳",IF(J6821=[1]人員授權表!$C$188,"Iring陳俊明",IF(J6821=[1]人員授權表!$C$189,"Brian陳泓霖",VLOOKUP(K6821,[1]人員授權表!D$2:E$249,2,FALSE))))</f>
        <v>George陳志昇</v>
      </c>
      <c r="P6821" s="67">
        <f t="shared" si="373"/>
        <v>44845</v>
      </c>
      <c r="Q6821" s="75" t="str">
        <f t="shared" si="375"/>
        <v>週二</v>
      </c>
      <c r="R6821" s="80">
        <v>44842</v>
      </c>
      <c r="AA6821" s="1"/>
    </row>
    <row r="6822" spans="2:27">
      <c r="B6822" s="66">
        <v>44832</v>
      </c>
      <c r="D6822" s="68" t="s">
        <v>50</v>
      </c>
      <c r="E6822" s="70" t="s">
        <v>82</v>
      </c>
      <c r="F6822" s="4" t="s">
        <v>2755</v>
      </c>
      <c r="G6822" s="67">
        <v>44769</v>
      </c>
      <c r="H6822" s="67">
        <v>44847</v>
      </c>
      <c r="I6822" s="71">
        <f t="shared" si="374"/>
        <v>78</v>
      </c>
      <c r="J6822" s="72" t="s">
        <v>1861</v>
      </c>
      <c r="K6822" s="72" t="s">
        <v>2049</v>
      </c>
      <c r="L6822" s="73">
        <v>1</v>
      </c>
      <c r="M6822" s="73" t="s">
        <v>108</v>
      </c>
      <c r="N6822" s="68" t="s">
        <v>245</v>
      </c>
      <c r="O6822" s="70" t="s">
        <v>829</v>
      </c>
      <c r="P6822" s="67">
        <f t="shared" si="373"/>
        <v>44845</v>
      </c>
      <c r="Q6822" s="75" t="str">
        <f t="shared" si="375"/>
        <v>週二</v>
      </c>
      <c r="R6822" s="80">
        <v>44842</v>
      </c>
      <c r="AA6822" s="1"/>
    </row>
    <row r="6823" spans="2:27">
      <c r="B6823" s="66">
        <v>44832</v>
      </c>
      <c r="D6823" s="68" t="s">
        <v>50</v>
      </c>
      <c r="E6823" s="70" t="s">
        <v>82</v>
      </c>
      <c r="F6823" s="4" t="s">
        <v>2755</v>
      </c>
      <c r="G6823" s="67">
        <v>44769</v>
      </c>
      <c r="H6823" s="67">
        <v>44847</v>
      </c>
      <c r="I6823" s="71">
        <f t="shared" si="374"/>
        <v>78</v>
      </c>
      <c r="J6823" s="72" t="s">
        <v>1861</v>
      </c>
      <c r="K6823" s="72" t="s">
        <v>2049</v>
      </c>
      <c r="L6823" s="73">
        <v>1</v>
      </c>
      <c r="M6823" s="73" t="s">
        <v>108</v>
      </c>
      <c r="N6823" s="68" t="s">
        <v>245</v>
      </c>
      <c r="O6823" s="70" t="s">
        <v>829</v>
      </c>
      <c r="P6823" s="67">
        <f t="shared" si="373"/>
        <v>44845</v>
      </c>
      <c r="Q6823" s="75" t="str">
        <f t="shared" si="375"/>
        <v>週二</v>
      </c>
      <c r="R6823" s="80">
        <v>44842</v>
      </c>
      <c r="AA6823" s="1"/>
    </row>
    <row r="6824" spans="2:27">
      <c r="B6824" s="66">
        <v>44832</v>
      </c>
      <c r="D6824" s="68" t="s">
        <v>50</v>
      </c>
      <c r="E6824" s="70" t="s">
        <v>82</v>
      </c>
      <c r="F6824" s="4" t="s">
        <v>2755</v>
      </c>
      <c r="G6824" s="67">
        <v>44769</v>
      </c>
      <c r="H6824" s="67">
        <v>44847</v>
      </c>
      <c r="I6824" s="71">
        <f t="shared" si="374"/>
        <v>78</v>
      </c>
      <c r="J6824" s="72" t="s">
        <v>2349</v>
      </c>
      <c r="K6824" s="72" t="s">
        <v>236</v>
      </c>
      <c r="L6824" s="73">
        <v>1</v>
      </c>
      <c r="M6824" s="73" t="s">
        <v>108</v>
      </c>
      <c r="N6824" s="68" t="str">
        <f>VLOOKUP(K6824,[1]人員授權表!D$3:G$249,4,0)</f>
        <v>無機</v>
      </c>
      <c r="O6824" s="70" t="str">
        <f>IF(J6824=[1]人員授權表!$C$85,"Casper李羿勳",IF(J6824=[1]人員授權表!$C$188,"Iring陳俊明",IF(J6824=[1]人員授權表!$C$189,"Brian陳泓霖",VLOOKUP(K6824,[1]人員授權表!D$2:E$249,2,FALSE))))</f>
        <v>Vicky游崴涵</v>
      </c>
      <c r="P6824" s="67">
        <f t="shared" si="373"/>
        <v>44845</v>
      </c>
      <c r="Q6824" s="75" t="str">
        <f t="shared" si="375"/>
        <v>週二</v>
      </c>
      <c r="R6824" s="80">
        <v>44841</v>
      </c>
      <c r="AA6824" s="1"/>
    </row>
    <row r="6825" spans="2:27">
      <c r="B6825" s="66">
        <v>44832</v>
      </c>
      <c r="D6825" s="68" t="s">
        <v>17</v>
      </c>
      <c r="E6825" s="70" t="s">
        <v>82</v>
      </c>
      <c r="F6825" s="4" t="s">
        <v>2755</v>
      </c>
      <c r="G6825" s="67">
        <v>44769</v>
      </c>
      <c r="H6825" s="67">
        <v>44847</v>
      </c>
      <c r="I6825" s="71">
        <f t="shared" si="374"/>
        <v>78</v>
      </c>
      <c r="J6825" s="72" t="s">
        <v>175</v>
      </c>
      <c r="K6825" s="72" t="s">
        <v>2754</v>
      </c>
      <c r="L6825" s="73">
        <v>1</v>
      </c>
      <c r="M6825" s="73" t="s">
        <v>108</v>
      </c>
      <c r="N6825" s="68" t="str">
        <f>VLOOKUP(K6825,[1]人員授權表!D$3:G$249,4,0)</f>
        <v>無機</v>
      </c>
      <c r="O6825" s="70" t="s">
        <v>177</v>
      </c>
      <c r="P6825" s="67">
        <f t="shared" si="373"/>
        <v>44845</v>
      </c>
      <c r="Q6825" s="75" t="str">
        <f t="shared" si="375"/>
        <v>週二</v>
      </c>
      <c r="R6825" s="80">
        <v>44845</v>
      </c>
      <c r="S6825" s="85"/>
      <c r="AA6825" s="1"/>
    </row>
    <row r="6826" spans="2:27">
      <c r="B6826" s="66">
        <v>44832</v>
      </c>
      <c r="D6826" s="68" t="s">
        <v>50</v>
      </c>
      <c r="E6826" s="70" t="s">
        <v>82</v>
      </c>
      <c r="F6826" s="4" t="s">
        <v>2755</v>
      </c>
      <c r="G6826" s="67">
        <v>44769</v>
      </c>
      <c r="H6826" s="67">
        <v>44847</v>
      </c>
      <c r="I6826" s="71">
        <f t="shared" si="374"/>
        <v>78</v>
      </c>
      <c r="J6826" s="72" t="s">
        <v>2351</v>
      </c>
      <c r="K6826" s="72" t="s">
        <v>2352</v>
      </c>
      <c r="L6826" s="73">
        <v>1</v>
      </c>
      <c r="M6826" s="73" t="s">
        <v>108</v>
      </c>
      <c r="N6826" s="68" t="str">
        <f>VLOOKUP(K6826,[1]人員授權表!D$3:G$249,4,0)</f>
        <v>有機</v>
      </c>
      <c r="O6826" s="70" t="str">
        <f>IF(J6826=[1]人員授權表!$C$85,"Casper李羿勳",IF(J6826=[1]人員授權表!$C$188,"Iring陳俊明",IF(J6826=[1]人員授權表!$C$189,"Brian陳泓霖",VLOOKUP(K6826,[1]人員授權表!D$2:E$249,2,FALSE))))</f>
        <v>Elle黃雅琪</v>
      </c>
      <c r="P6826" s="67">
        <f t="shared" si="373"/>
        <v>44845</v>
      </c>
      <c r="Q6826" s="75" t="str">
        <f t="shared" si="375"/>
        <v>週二</v>
      </c>
      <c r="R6826" s="80">
        <v>44839</v>
      </c>
      <c r="AA6826" s="1"/>
    </row>
    <row r="6827" spans="2:27">
      <c r="B6827" s="66">
        <v>44832</v>
      </c>
      <c r="D6827" s="68" t="s">
        <v>50</v>
      </c>
      <c r="E6827" s="70" t="s">
        <v>82</v>
      </c>
      <c r="F6827" s="4" t="s">
        <v>2756</v>
      </c>
      <c r="G6827" s="67">
        <v>44789</v>
      </c>
      <c r="H6827" s="67">
        <v>44847</v>
      </c>
      <c r="I6827" s="71">
        <f t="shared" si="374"/>
        <v>58</v>
      </c>
      <c r="J6827" s="72" t="s">
        <v>987</v>
      </c>
      <c r="K6827" s="72" t="s">
        <v>988</v>
      </c>
      <c r="L6827" s="73">
        <v>1</v>
      </c>
      <c r="M6827" s="73" t="s">
        <v>108</v>
      </c>
      <c r="N6827" s="68" t="str">
        <f>VLOOKUP(K6827,[1]人員授權表!D$3:G$249,4,0)</f>
        <v>無機</v>
      </c>
      <c r="O6827" s="70" t="str">
        <f>IF(J6827=[1]人員授權表!$C$85,"Casper李羿勳",IF(J6827=[1]人員授權表!$C$188,"Iring陳俊明",IF(J6827=[1]人員授權表!$C$189,"Brian陳泓霖",VLOOKUP(K6827,[1]人員授權表!D$2:E$249,2,FALSE))))</f>
        <v>George陳志昇</v>
      </c>
      <c r="P6827" s="67">
        <f t="shared" si="373"/>
        <v>44845</v>
      </c>
      <c r="Q6827" s="75" t="str">
        <f t="shared" si="375"/>
        <v>週二</v>
      </c>
      <c r="R6827" s="80">
        <v>44842</v>
      </c>
      <c r="AA6827" s="1"/>
    </row>
    <row r="6828" spans="2:27">
      <c r="B6828" s="66">
        <v>44832</v>
      </c>
      <c r="D6828" s="68" t="s">
        <v>50</v>
      </c>
      <c r="E6828" s="70" t="s">
        <v>82</v>
      </c>
      <c r="F6828" s="4" t="s">
        <v>2756</v>
      </c>
      <c r="G6828" s="67">
        <v>44789</v>
      </c>
      <c r="H6828" s="67">
        <v>44847</v>
      </c>
      <c r="I6828" s="71">
        <f t="shared" si="374"/>
        <v>58</v>
      </c>
      <c r="J6828" s="72" t="s">
        <v>1861</v>
      </c>
      <c r="K6828" s="72" t="s">
        <v>2049</v>
      </c>
      <c r="L6828" s="73">
        <v>1</v>
      </c>
      <c r="M6828" s="73" t="s">
        <v>108</v>
      </c>
      <c r="N6828" s="68" t="s">
        <v>245</v>
      </c>
      <c r="O6828" s="70" t="s">
        <v>829</v>
      </c>
      <c r="P6828" s="67">
        <f t="shared" si="373"/>
        <v>44845</v>
      </c>
      <c r="Q6828" s="75" t="str">
        <f t="shared" si="375"/>
        <v>週二</v>
      </c>
      <c r="R6828" s="80">
        <v>44842</v>
      </c>
      <c r="AA6828" s="1"/>
    </row>
    <row r="6829" spans="2:27">
      <c r="B6829" s="66">
        <v>44832</v>
      </c>
      <c r="D6829" s="68" t="s">
        <v>50</v>
      </c>
      <c r="E6829" s="70" t="s">
        <v>82</v>
      </c>
      <c r="F6829" s="4" t="s">
        <v>2756</v>
      </c>
      <c r="G6829" s="67">
        <v>44789</v>
      </c>
      <c r="H6829" s="67">
        <v>44847</v>
      </c>
      <c r="I6829" s="71">
        <f t="shared" si="374"/>
        <v>58</v>
      </c>
      <c r="J6829" s="72" t="s">
        <v>1861</v>
      </c>
      <c r="K6829" s="72" t="s">
        <v>2049</v>
      </c>
      <c r="L6829" s="73">
        <v>1</v>
      </c>
      <c r="M6829" s="73" t="s">
        <v>108</v>
      </c>
      <c r="N6829" s="68" t="s">
        <v>245</v>
      </c>
      <c r="O6829" s="70" t="s">
        <v>829</v>
      </c>
      <c r="P6829" s="67">
        <f t="shared" si="373"/>
        <v>44845</v>
      </c>
      <c r="Q6829" s="75" t="str">
        <f t="shared" si="375"/>
        <v>週二</v>
      </c>
      <c r="R6829" s="80">
        <v>44842</v>
      </c>
      <c r="AA6829" s="1"/>
    </row>
    <row r="6830" spans="2:27">
      <c r="B6830" s="66">
        <v>44832</v>
      </c>
      <c r="D6830" s="68" t="s">
        <v>50</v>
      </c>
      <c r="E6830" s="70" t="s">
        <v>82</v>
      </c>
      <c r="F6830" s="4" t="s">
        <v>2756</v>
      </c>
      <c r="G6830" s="67">
        <v>44789</v>
      </c>
      <c r="H6830" s="67">
        <v>44847</v>
      </c>
      <c r="I6830" s="71">
        <f t="shared" si="374"/>
        <v>58</v>
      </c>
      <c r="J6830" s="72" t="s">
        <v>2349</v>
      </c>
      <c r="K6830" s="72" t="s">
        <v>236</v>
      </c>
      <c r="L6830" s="73">
        <v>1</v>
      </c>
      <c r="M6830" s="73" t="s">
        <v>108</v>
      </c>
      <c r="N6830" s="68" t="str">
        <f>VLOOKUP(K6830,[1]人員授權表!D$3:G$249,4,0)</f>
        <v>無機</v>
      </c>
      <c r="O6830" s="70" t="str">
        <f>IF(J6830=[1]人員授權表!$C$85,"Casper李羿勳",IF(J6830=[1]人員授權表!$C$188,"Iring陳俊明",IF(J6830=[1]人員授權表!$C$189,"Brian陳泓霖",VLOOKUP(K6830,[1]人員授權表!D$2:E$249,2,FALSE))))</f>
        <v>Vicky游崴涵</v>
      </c>
      <c r="P6830" s="67">
        <f t="shared" si="373"/>
        <v>44845</v>
      </c>
      <c r="Q6830" s="75" t="str">
        <f t="shared" si="375"/>
        <v>週二</v>
      </c>
      <c r="R6830" s="80">
        <v>44841</v>
      </c>
      <c r="AA6830" s="1"/>
    </row>
    <row r="6831" spans="2:27">
      <c r="B6831" s="66">
        <v>44832</v>
      </c>
      <c r="D6831" s="68" t="s">
        <v>17</v>
      </c>
      <c r="E6831" s="70" t="s">
        <v>82</v>
      </c>
      <c r="F6831" s="4" t="s">
        <v>2756</v>
      </c>
      <c r="G6831" s="67">
        <v>44789</v>
      </c>
      <c r="H6831" s="67">
        <v>44847</v>
      </c>
      <c r="I6831" s="71">
        <f t="shared" si="374"/>
        <v>58</v>
      </c>
      <c r="J6831" s="72" t="s">
        <v>175</v>
      </c>
      <c r="K6831" s="72" t="s">
        <v>2754</v>
      </c>
      <c r="L6831" s="73">
        <v>1</v>
      </c>
      <c r="M6831" s="73" t="s">
        <v>108</v>
      </c>
      <c r="N6831" s="68" t="str">
        <f>VLOOKUP(K6831,[1]人員授權表!D$3:G$249,4,0)</f>
        <v>無機</v>
      </c>
      <c r="O6831" s="70" t="s">
        <v>177</v>
      </c>
      <c r="P6831" s="67">
        <f t="shared" si="373"/>
        <v>44845</v>
      </c>
      <c r="Q6831" s="75" t="str">
        <f t="shared" si="375"/>
        <v>週二</v>
      </c>
      <c r="R6831" s="80">
        <v>44845</v>
      </c>
      <c r="S6831" s="85"/>
      <c r="AA6831" s="1"/>
    </row>
    <row r="6832" spans="2:27">
      <c r="B6832" s="66">
        <v>44832</v>
      </c>
      <c r="D6832" s="68" t="s">
        <v>50</v>
      </c>
      <c r="E6832" s="70" t="s">
        <v>82</v>
      </c>
      <c r="F6832" s="4" t="s">
        <v>2756</v>
      </c>
      <c r="G6832" s="67">
        <v>44789</v>
      </c>
      <c r="H6832" s="67">
        <v>44847</v>
      </c>
      <c r="I6832" s="71">
        <f t="shared" si="374"/>
        <v>58</v>
      </c>
      <c r="J6832" s="72" t="s">
        <v>2351</v>
      </c>
      <c r="K6832" s="72" t="s">
        <v>2352</v>
      </c>
      <c r="L6832" s="73">
        <v>1</v>
      </c>
      <c r="M6832" s="73" t="s">
        <v>108</v>
      </c>
      <c r="N6832" s="68" t="str">
        <f>VLOOKUP(K6832,[1]人員授權表!D$3:G$249,4,0)</f>
        <v>有機</v>
      </c>
      <c r="O6832" s="70" t="str">
        <f>IF(J6832=[1]人員授權表!$C$85,"Casper李羿勳",IF(J6832=[1]人員授權表!$C$188,"Iring陳俊明",IF(J6832=[1]人員授權表!$C$189,"Brian陳泓霖",VLOOKUP(K6832,[1]人員授權表!D$2:E$249,2,FALSE))))</f>
        <v>Elle黃雅琪</v>
      </c>
      <c r="P6832" s="67">
        <f t="shared" si="373"/>
        <v>44845</v>
      </c>
      <c r="Q6832" s="75" t="str">
        <f t="shared" si="375"/>
        <v>週二</v>
      </c>
      <c r="R6832" s="80">
        <v>44839</v>
      </c>
      <c r="AA6832" s="1"/>
    </row>
    <row r="6833" spans="2:28">
      <c r="B6833" s="66">
        <v>44832</v>
      </c>
      <c r="D6833" s="68" t="s">
        <v>50</v>
      </c>
      <c r="E6833" s="70" t="s">
        <v>82</v>
      </c>
      <c r="F6833" s="4" t="s">
        <v>2757</v>
      </c>
      <c r="G6833" s="67">
        <v>44819</v>
      </c>
      <c r="H6833" s="67">
        <v>44847</v>
      </c>
      <c r="I6833" s="71">
        <f t="shared" si="374"/>
        <v>28</v>
      </c>
      <c r="J6833" s="72" t="s">
        <v>987</v>
      </c>
      <c r="K6833" s="72" t="s">
        <v>988</v>
      </c>
      <c r="L6833" s="73">
        <v>1</v>
      </c>
      <c r="M6833" s="73" t="s">
        <v>108</v>
      </c>
      <c r="N6833" s="68" t="str">
        <f>VLOOKUP(K6833,[1]人員授權表!D$3:G$249,4,0)</f>
        <v>無機</v>
      </c>
      <c r="O6833" s="70" t="str">
        <f>IF(J6833=[1]人員授權表!$C$85,"Casper李羿勳",IF(J6833=[1]人員授權表!$C$188,"Iring陳俊明",IF(J6833=[1]人員授權表!$C$189,"Brian陳泓霖",VLOOKUP(K6833,[1]人員授權表!D$2:E$249,2,FALSE))))</f>
        <v>George陳志昇</v>
      </c>
      <c r="P6833" s="67">
        <f t="shared" ref="P6833:P6841" si="376">H6833-2</f>
        <v>44845</v>
      </c>
      <c r="Q6833" s="75" t="str">
        <f t="shared" si="375"/>
        <v>週二</v>
      </c>
      <c r="R6833" s="80">
        <v>44842</v>
      </c>
      <c r="AA6833" s="1"/>
    </row>
    <row r="6834" spans="2:28">
      <c r="B6834" s="66">
        <v>44832</v>
      </c>
      <c r="D6834" s="68" t="s">
        <v>50</v>
      </c>
      <c r="E6834" s="70" t="s">
        <v>82</v>
      </c>
      <c r="F6834" s="4" t="s">
        <v>2757</v>
      </c>
      <c r="G6834" s="67">
        <v>44819</v>
      </c>
      <c r="H6834" s="67">
        <v>44847</v>
      </c>
      <c r="I6834" s="71">
        <f t="shared" si="374"/>
        <v>28</v>
      </c>
      <c r="J6834" s="72" t="s">
        <v>1861</v>
      </c>
      <c r="K6834" s="72" t="s">
        <v>2049</v>
      </c>
      <c r="L6834" s="73">
        <v>1</v>
      </c>
      <c r="M6834" s="73" t="s">
        <v>108</v>
      </c>
      <c r="N6834" s="68" t="s">
        <v>245</v>
      </c>
      <c r="O6834" s="70" t="s">
        <v>829</v>
      </c>
      <c r="P6834" s="67">
        <f t="shared" si="376"/>
        <v>44845</v>
      </c>
      <c r="Q6834" s="75" t="str">
        <f t="shared" si="375"/>
        <v>週二</v>
      </c>
      <c r="R6834" s="80">
        <v>44842</v>
      </c>
      <c r="AA6834" s="1"/>
    </row>
    <row r="6835" spans="2:28">
      <c r="B6835" s="66">
        <v>44832</v>
      </c>
      <c r="D6835" s="68" t="s">
        <v>50</v>
      </c>
      <c r="E6835" s="70" t="s">
        <v>82</v>
      </c>
      <c r="F6835" s="4" t="s">
        <v>2757</v>
      </c>
      <c r="G6835" s="67">
        <v>44819</v>
      </c>
      <c r="H6835" s="67">
        <v>44847</v>
      </c>
      <c r="I6835" s="71">
        <f t="shared" si="374"/>
        <v>28</v>
      </c>
      <c r="J6835" s="72" t="s">
        <v>1861</v>
      </c>
      <c r="K6835" s="72" t="s">
        <v>2049</v>
      </c>
      <c r="L6835" s="73">
        <v>1</v>
      </c>
      <c r="M6835" s="73" t="s">
        <v>108</v>
      </c>
      <c r="N6835" s="68" t="s">
        <v>245</v>
      </c>
      <c r="O6835" s="70" t="s">
        <v>829</v>
      </c>
      <c r="P6835" s="67">
        <f t="shared" si="376"/>
        <v>44845</v>
      </c>
      <c r="Q6835" s="75" t="str">
        <f t="shared" si="375"/>
        <v>週二</v>
      </c>
      <c r="R6835" s="80">
        <v>44842</v>
      </c>
      <c r="AA6835" s="1"/>
    </row>
    <row r="6836" spans="2:28">
      <c r="B6836" s="66">
        <v>44832</v>
      </c>
      <c r="D6836" s="68" t="s">
        <v>50</v>
      </c>
      <c r="E6836" s="70" t="s">
        <v>82</v>
      </c>
      <c r="F6836" s="4" t="s">
        <v>2757</v>
      </c>
      <c r="G6836" s="67">
        <v>44819</v>
      </c>
      <c r="H6836" s="67">
        <v>44847</v>
      </c>
      <c r="I6836" s="71">
        <f t="shared" si="374"/>
        <v>28</v>
      </c>
      <c r="J6836" s="72" t="s">
        <v>2349</v>
      </c>
      <c r="K6836" s="72" t="s">
        <v>236</v>
      </c>
      <c r="L6836" s="73">
        <v>1</v>
      </c>
      <c r="M6836" s="73" t="s">
        <v>108</v>
      </c>
      <c r="N6836" s="68" t="str">
        <f>VLOOKUP(K6836,[1]人員授權表!D$3:G$249,4,0)</f>
        <v>無機</v>
      </c>
      <c r="O6836" s="70" t="str">
        <f>IF(J6836=[1]人員授權表!$C$85,"Casper李羿勳",IF(J6836=[1]人員授權表!$C$188,"Iring陳俊明",IF(J6836=[1]人員授權表!$C$189,"Brian陳泓霖",VLOOKUP(K6836,[1]人員授權表!D$2:E$249,2,FALSE))))</f>
        <v>Vicky游崴涵</v>
      </c>
      <c r="P6836" s="67">
        <f t="shared" si="376"/>
        <v>44845</v>
      </c>
      <c r="Q6836" s="75" t="str">
        <f t="shared" si="375"/>
        <v>週二</v>
      </c>
      <c r="R6836" s="80">
        <v>44841</v>
      </c>
      <c r="AA6836" s="1"/>
    </row>
    <row r="6837" spans="2:28">
      <c r="B6837" s="66">
        <v>44832</v>
      </c>
      <c r="D6837" s="68" t="s">
        <v>17</v>
      </c>
      <c r="E6837" s="70" t="s">
        <v>82</v>
      </c>
      <c r="F6837" s="4" t="s">
        <v>2757</v>
      </c>
      <c r="G6837" s="67">
        <v>44819</v>
      </c>
      <c r="H6837" s="67">
        <v>44847</v>
      </c>
      <c r="I6837" s="71">
        <f t="shared" si="374"/>
        <v>28</v>
      </c>
      <c r="J6837" s="72" t="s">
        <v>175</v>
      </c>
      <c r="K6837" s="72" t="s">
        <v>2754</v>
      </c>
      <c r="L6837" s="73">
        <v>1</v>
      </c>
      <c r="M6837" s="73" t="s">
        <v>108</v>
      </c>
      <c r="N6837" s="68" t="str">
        <f>VLOOKUP(K6837,[1]人員授權表!D$3:G$249,4,0)</f>
        <v>無機</v>
      </c>
      <c r="O6837" s="70" t="s">
        <v>177</v>
      </c>
      <c r="P6837" s="67">
        <f t="shared" si="376"/>
        <v>44845</v>
      </c>
      <c r="Q6837" s="75" t="str">
        <f t="shared" si="375"/>
        <v>週二</v>
      </c>
      <c r="R6837" s="80">
        <v>44845</v>
      </c>
      <c r="S6837" s="85"/>
      <c r="AA6837" s="1"/>
    </row>
    <row r="6838" spans="2:28">
      <c r="B6838" s="66">
        <v>44832</v>
      </c>
      <c r="D6838" s="68" t="s">
        <v>50</v>
      </c>
      <c r="E6838" s="70" t="s">
        <v>82</v>
      </c>
      <c r="F6838" s="4" t="s">
        <v>2757</v>
      </c>
      <c r="G6838" s="67">
        <v>44819</v>
      </c>
      <c r="H6838" s="67">
        <v>44847</v>
      </c>
      <c r="I6838" s="71">
        <f t="shared" si="374"/>
        <v>28</v>
      </c>
      <c r="J6838" s="72" t="s">
        <v>2351</v>
      </c>
      <c r="K6838" s="72" t="s">
        <v>2352</v>
      </c>
      <c r="L6838" s="73">
        <v>1</v>
      </c>
      <c r="M6838" s="73" t="s">
        <v>108</v>
      </c>
      <c r="N6838" s="68" t="str">
        <f>VLOOKUP(K6838,[1]人員授權表!D$3:G$249,4,0)</f>
        <v>有機</v>
      </c>
      <c r="O6838" s="70" t="str">
        <f>IF(J6838=[1]人員授權表!$C$85,"Casper李羿勳",IF(J6838=[1]人員授權表!$C$188,"Iring陳俊明",IF(J6838=[1]人員授權表!$C$189,"Brian陳泓霖",VLOOKUP(K6838,[1]人員授權表!D$2:E$249,2,FALSE))))</f>
        <v>Elle黃雅琪</v>
      </c>
      <c r="P6838" s="67">
        <f t="shared" si="376"/>
        <v>44845</v>
      </c>
      <c r="Q6838" s="75" t="str">
        <f t="shared" si="375"/>
        <v>週二</v>
      </c>
      <c r="R6838" s="80">
        <v>44839</v>
      </c>
      <c r="AA6838" s="1"/>
    </row>
    <row r="6839" spans="2:28">
      <c r="B6839" s="66">
        <v>44827</v>
      </c>
      <c r="C6839" s="67">
        <v>44827</v>
      </c>
      <c r="D6839" s="68" t="s">
        <v>50</v>
      </c>
      <c r="E6839" s="70" t="s">
        <v>82</v>
      </c>
      <c r="F6839" s="4" t="s">
        <v>2758</v>
      </c>
      <c r="G6839" s="101">
        <v>44832</v>
      </c>
      <c r="H6839" s="101">
        <v>44847</v>
      </c>
      <c r="I6839" s="71">
        <f t="shared" si="374"/>
        <v>15</v>
      </c>
      <c r="J6839" s="98" t="s">
        <v>181</v>
      </c>
      <c r="K6839" s="98" t="s">
        <v>182</v>
      </c>
      <c r="L6839" s="110">
        <v>7</v>
      </c>
      <c r="M6839" s="73" t="s">
        <v>104</v>
      </c>
      <c r="N6839" s="68" t="str">
        <f>VLOOKUP(K6839,[1]人員授權表!D$3:G$249,4,0)</f>
        <v>有機</v>
      </c>
      <c r="O6839" s="70" t="str">
        <f>IF(J6839=[1]人員授權表!$C$85,"Casper李羿勳",IF(J6839=[1]人員授權表!$C$188,"Iring陳俊明",IF(J6839=[1]人員授權表!$C$189,"Brian陳泓霖",VLOOKUP(K6839,[1]人員授權表!D$2:E$249,2,FALSE))))</f>
        <v>Sara王淑玲</v>
      </c>
      <c r="P6839" s="67">
        <f t="shared" si="376"/>
        <v>44845</v>
      </c>
      <c r="Q6839" s="75" t="str">
        <f t="shared" si="375"/>
        <v>週二</v>
      </c>
      <c r="R6839" s="80">
        <v>44841</v>
      </c>
      <c r="AA6839" s="1"/>
    </row>
    <row r="6840" spans="2:28">
      <c r="B6840" s="66">
        <v>44833</v>
      </c>
      <c r="C6840" s="67">
        <v>44833</v>
      </c>
      <c r="D6840" s="68" t="s">
        <v>50</v>
      </c>
      <c r="E6840" s="70" t="s">
        <v>82</v>
      </c>
      <c r="F6840" s="4" t="s">
        <v>2759</v>
      </c>
      <c r="G6840" s="101">
        <v>44832</v>
      </c>
      <c r="H6840" s="101">
        <v>44847</v>
      </c>
      <c r="I6840" s="71">
        <f t="shared" si="374"/>
        <v>15</v>
      </c>
      <c r="J6840" s="72" t="s">
        <v>326</v>
      </c>
      <c r="K6840" s="72" t="s">
        <v>170</v>
      </c>
      <c r="L6840" s="73">
        <v>5</v>
      </c>
      <c r="M6840" s="73" t="s">
        <v>104</v>
      </c>
      <c r="N6840" s="68" t="str">
        <f>VLOOKUP(K6840,[1]人員授權表!D$3:G$249,4,0)</f>
        <v>有機</v>
      </c>
      <c r="O6840" s="70" t="str">
        <f>IF(J6840=[1]人員授權表!$C$85,"Casper李羿勳",IF(J6840=[1]人員授權表!$C$188,"Iring陳俊明",IF(J6840=[1]人員授權表!$C$189,"Brian陳泓霖",VLOOKUP(K6840,[1]人員授權表!D$2:E$249,2,FALSE))))</f>
        <v>Elle黃雅琪&amp;
Marco陳鴻鈞</v>
      </c>
      <c r="P6840" s="67">
        <f t="shared" si="376"/>
        <v>44845</v>
      </c>
      <c r="Q6840" s="75" t="str">
        <f t="shared" si="375"/>
        <v>週二</v>
      </c>
      <c r="R6840" s="80">
        <v>44845</v>
      </c>
      <c r="AA6840" s="1"/>
    </row>
    <row r="6841" spans="2:28">
      <c r="B6841" s="66">
        <v>44824</v>
      </c>
      <c r="C6841" s="67">
        <v>44830</v>
      </c>
      <c r="D6841" s="68" t="s">
        <v>50</v>
      </c>
      <c r="E6841" s="70" t="s">
        <v>51</v>
      </c>
      <c r="F6841" s="4" t="s">
        <v>2760</v>
      </c>
      <c r="G6841" s="101">
        <v>44832</v>
      </c>
      <c r="H6841" s="101">
        <v>44847</v>
      </c>
      <c r="I6841" s="71">
        <f t="shared" si="374"/>
        <v>15</v>
      </c>
      <c r="J6841" s="72" t="s">
        <v>169</v>
      </c>
      <c r="K6841" s="72" t="s">
        <v>1166</v>
      </c>
      <c r="L6841" s="73">
        <v>2</v>
      </c>
      <c r="M6841" s="73" t="s">
        <v>108</v>
      </c>
      <c r="N6841" s="68" t="str">
        <f>VLOOKUP(K6841,[1]人員授權表!D$3:G$249,4,0)</f>
        <v>有機</v>
      </c>
      <c r="O6841" s="70" t="str">
        <f>IF(J6841=[1]人員授權表!$C$85,"Casper李羿勳",IF(J6841=[1]人員授權表!$C$188,"Iring陳俊明",IF(J6841=[1]人員授權表!$C$189,"Brian陳泓霖",VLOOKUP(K6841,[1]人員授權表!D$2:E$249,2,FALSE))))</f>
        <v>Elle黃雅琪&amp;
Marco陳鴻鈞</v>
      </c>
      <c r="P6841" s="67">
        <f t="shared" si="376"/>
        <v>44845</v>
      </c>
      <c r="Q6841" s="75" t="str">
        <f t="shared" si="375"/>
        <v>週二</v>
      </c>
      <c r="R6841" s="80">
        <v>44845</v>
      </c>
      <c r="AA6841" s="102">
        <v>18</v>
      </c>
      <c r="AB6841" s="1" t="s">
        <v>2720</v>
      </c>
    </row>
    <row r="6842" spans="2:28">
      <c r="B6842" s="84">
        <v>44830</v>
      </c>
      <c r="C6842" s="124"/>
      <c r="D6842" s="68" t="s">
        <v>50</v>
      </c>
      <c r="E6842" s="70" t="s">
        <v>51</v>
      </c>
      <c r="F6842" s="70" t="s">
        <v>311</v>
      </c>
      <c r="G6842" s="67">
        <v>44847</v>
      </c>
      <c r="H6842" s="67">
        <v>44847</v>
      </c>
      <c r="I6842" s="71">
        <f t="shared" si="374"/>
        <v>0</v>
      </c>
      <c r="J6842" s="72" t="s">
        <v>2761</v>
      </c>
      <c r="K6842" s="72" t="s">
        <v>1501</v>
      </c>
      <c r="L6842" s="73" t="s">
        <v>2068</v>
      </c>
      <c r="M6842" s="125" t="s">
        <v>213</v>
      </c>
      <c r="N6842" s="68" t="s">
        <v>253</v>
      </c>
      <c r="O6842" s="70" t="s">
        <v>2069</v>
      </c>
      <c r="P6842" s="67">
        <v>44847</v>
      </c>
      <c r="Q6842" s="75" t="str">
        <f t="shared" si="375"/>
        <v>週四</v>
      </c>
      <c r="R6842" s="80">
        <v>44847</v>
      </c>
      <c r="AA6842" s="1"/>
    </row>
    <row r="6843" spans="2:28">
      <c r="B6843" s="66">
        <v>44824</v>
      </c>
      <c r="D6843" s="68" t="s">
        <v>50</v>
      </c>
      <c r="E6843" s="70" t="s">
        <v>51</v>
      </c>
      <c r="F6843" s="4" t="s">
        <v>2762</v>
      </c>
      <c r="G6843" s="67">
        <v>44830</v>
      </c>
      <c r="H6843" s="67">
        <v>44848</v>
      </c>
      <c r="I6843" s="71">
        <f t="shared" si="374"/>
        <v>18</v>
      </c>
      <c r="J6843" s="72" t="s">
        <v>66</v>
      </c>
      <c r="K6843" s="72" t="s">
        <v>64</v>
      </c>
      <c r="L6843" s="73">
        <v>1</v>
      </c>
      <c r="M6843" s="73" t="s">
        <v>91</v>
      </c>
      <c r="N6843" s="68" t="str">
        <f>VLOOKUP(K6843,[1]人員授權表!D$3:G$249,4,0)</f>
        <v>有機</v>
      </c>
      <c r="O6843" s="70" t="str">
        <f>IF(J6843=[1]人員授權表!$C$85,"Casper李羿勳",IF(J6843=[1]人員授權表!$C$188,"Iring陳俊明",IF(J6843=[1]人員授權表!$C$189,"Brian陳泓霖",VLOOKUP(K6843,[1]人員授權表!D$2:E$249,2,FALSE))))</f>
        <v>Casper李羿勳</v>
      </c>
      <c r="P6843" s="67">
        <f t="shared" ref="P6843:P6906" si="377">H6843-2</f>
        <v>44846</v>
      </c>
      <c r="Q6843" s="75" t="str">
        <f t="shared" si="375"/>
        <v>週三</v>
      </c>
      <c r="R6843" s="80">
        <v>44839</v>
      </c>
      <c r="AA6843" s="1"/>
    </row>
    <row r="6844" spans="2:28">
      <c r="B6844" s="66">
        <v>44824</v>
      </c>
      <c r="D6844" s="68" t="s">
        <v>50</v>
      </c>
      <c r="E6844" s="70" t="s">
        <v>51</v>
      </c>
      <c r="F6844" s="4" t="s">
        <v>2762</v>
      </c>
      <c r="G6844" s="67">
        <v>44830</v>
      </c>
      <c r="H6844" s="67">
        <v>44848</v>
      </c>
      <c r="I6844" s="71">
        <f t="shared" si="374"/>
        <v>18</v>
      </c>
      <c r="J6844" s="72" t="s">
        <v>242</v>
      </c>
      <c r="K6844" s="72" t="s">
        <v>925</v>
      </c>
      <c r="L6844" s="73">
        <v>1</v>
      </c>
      <c r="M6844" s="73" t="s">
        <v>91</v>
      </c>
      <c r="N6844" s="68" t="str">
        <f>VLOOKUP(K6844,[1]人員授權表!D$3:G$249,4,0)</f>
        <v>有機</v>
      </c>
      <c r="O6844" s="70" t="str">
        <f>IF(J6844=[1]人員授權表!$C$85,"Casper李羿勳",IF(J6844=[1]人員授權表!$C$188,"Iring陳俊明",IF(J6844=[1]人員授權表!$C$189,"Brian陳泓霖",VLOOKUP(K6844,[1]人員授權表!D$2:E$249,2,FALSE))))</f>
        <v>Casper李羿勳</v>
      </c>
      <c r="P6844" s="67">
        <f t="shared" si="377"/>
        <v>44846</v>
      </c>
      <c r="Q6844" s="75" t="str">
        <f t="shared" si="375"/>
        <v>週三</v>
      </c>
      <c r="R6844" s="80">
        <v>44846</v>
      </c>
      <c r="AA6844" s="1"/>
    </row>
    <row r="6845" spans="2:28">
      <c r="B6845" s="66">
        <v>44824</v>
      </c>
      <c r="D6845" s="68" t="s">
        <v>50</v>
      </c>
      <c r="E6845" s="70" t="s">
        <v>51</v>
      </c>
      <c r="F6845" s="4" t="s">
        <v>2762</v>
      </c>
      <c r="G6845" s="67">
        <v>44830</v>
      </c>
      <c r="H6845" s="67">
        <v>44848</v>
      </c>
      <c r="I6845" s="71">
        <f t="shared" si="374"/>
        <v>18</v>
      </c>
      <c r="J6845" s="72" t="s">
        <v>74</v>
      </c>
      <c r="K6845" s="72" t="s">
        <v>75</v>
      </c>
      <c r="L6845" s="73">
        <v>1</v>
      </c>
      <c r="M6845" s="73" t="s">
        <v>91</v>
      </c>
      <c r="N6845" s="68" t="str">
        <f>VLOOKUP(K6845,[1]人員授權表!D$3:G$249,4,0)</f>
        <v>有機</v>
      </c>
      <c r="O6845" s="70" t="str">
        <f>IF(J6845=[1]人員授權表!$C$85,"Casper李羿勳",IF(J6845=[1]人員授權表!$C$188,"Iring陳俊明",IF(J6845=[1]人員授權表!$C$189,"Brian陳泓霖",VLOOKUP(K6845,[1]人員授權表!D$2:E$249,2,FALSE))))</f>
        <v>Casper李羿勳</v>
      </c>
      <c r="P6845" s="67">
        <f t="shared" si="377"/>
        <v>44846</v>
      </c>
      <c r="Q6845" s="75" t="str">
        <f t="shared" si="375"/>
        <v>週三</v>
      </c>
      <c r="R6845" s="80">
        <v>44846</v>
      </c>
      <c r="U6845" s="70">
        <v>1</v>
      </c>
      <c r="Y6845" s="78">
        <v>44847</v>
      </c>
      <c r="Z6845" s="79" t="s">
        <v>2464</v>
      </c>
      <c r="AA6845" s="1"/>
    </row>
    <row r="6846" spans="2:28">
      <c r="B6846" s="66">
        <v>44824</v>
      </c>
      <c r="D6846" s="68" t="s">
        <v>50</v>
      </c>
      <c r="E6846" s="70" t="s">
        <v>51</v>
      </c>
      <c r="F6846" s="4" t="s">
        <v>2762</v>
      </c>
      <c r="G6846" s="67">
        <v>44830</v>
      </c>
      <c r="H6846" s="67">
        <v>44848</v>
      </c>
      <c r="I6846" s="71">
        <f t="shared" si="374"/>
        <v>18</v>
      </c>
      <c r="J6846" s="72" t="s">
        <v>609</v>
      </c>
      <c r="K6846" s="72" t="s">
        <v>610</v>
      </c>
      <c r="L6846" s="73">
        <v>1</v>
      </c>
      <c r="M6846" s="73" t="s">
        <v>91</v>
      </c>
      <c r="N6846" s="68" t="str">
        <f>VLOOKUP(K6846,[1]人員授權表!D$3:G$249,4,0)</f>
        <v>有機</v>
      </c>
      <c r="O6846" s="70" t="str">
        <f>IF(J6846=[1]人員授權表!$C$85,"Casper李羿勳",IF(J6846=[1]人員授權表!$C$188,"Iring陳俊明",IF(J6846=[1]人員授權表!$C$189,"Brian陳泓霖",VLOOKUP(K6846,[1]人員授權表!D$2:E$249,2,FALSE))))</f>
        <v>Casper李羿勳</v>
      </c>
      <c r="P6846" s="67">
        <f t="shared" si="377"/>
        <v>44846</v>
      </c>
      <c r="Q6846" s="75" t="str">
        <f t="shared" si="375"/>
        <v>週三</v>
      </c>
      <c r="R6846" s="80">
        <v>44846</v>
      </c>
      <c r="AA6846" s="1"/>
    </row>
    <row r="6847" spans="2:28">
      <c r="B6847" s="66">
        <v>44824</v>
      </c>
      <c r="D6847" s="68" t="s">
        <v>50</v>
      </c>
      <c r="E6847" s="70" t="s">
        <v>51</v>
      </c>
      <c r="F6847" s="4" t="s">
        <v>2762</v>
      </c>
      <c r="G6847" s="67">
        <v>44830</v>
      </c>
      <c r="H6847" s="67">
        <v>44848</v>
      </c>
      <c r="I6847" s="71">
        <f t="shared" si="374"/>
        <v>18</v>
      </c>
      <c r="J6847" s="72" t="s">
        <v>1852</v>
      </c>
      <c r="K6847" s="72" t="s">
        <v>1853</v>
      </c>
      <c r="L6847" s="73">
        <v>1</v>
      </c>
      <c r="M6847" s="73" t="s">
        <v>91</v>
      </c>
      <c r="N6847" s="68" t="str">
        <f>VLOOKUP(K6847,[1]人員授權表!D$3:G$249,4,0)</f>
        <v>有機</v>
      </c>
      <c r="O6847" s="70" t="str">
        <f>IF(J6847=[1]人員授權表!$C$85,"Casper李羿勳",IF(J6847=[1]人員授權表!$C$188,"Iring陳俊明",IF(J6847=[1]人員授權表!$C$189,"Brian陳泓霖",VLOOKUP(K6847,[1]人員授權表!D$2:E$249,2,FALSE))))</f>
        <v>Marco陳鴻鈞</v>
      </c>
      <c r="P6847" s="67">
        <f t="shared" si="377"/>
        <v>44846</v>
      </c>
      <c r="Q6847" s="75" t="str">
        <f t="shared" si="375"/>
        <v>週三</v>
      </c>
      <c r="R6847" s="80">
        <v>44845</v>
      </c>
      <c r="AA6847" s="1"/>
    </row>
    <row r="6848" spans="2:28">
      <c r="B6848" s="66">
        <v>44824</v>
      </c>
      <c r="D6848" s="68" t="s">
        <v>50</v>
      </c>
      <c r="E6848" s="70" t="s">
        <v>51</v>
      </c>
      <c r="F6848" s="4" t="s">
        <v>2762</v>
      </c>
      <c r="G6848" s="67">
        <v>44830</v>
      </c>
      <c r="H6848" s="67">
        <v>44848</v>
      </c>
      <c r="I6848" s="71">
        <f t="shared" si="374"/>
        <v>18</v>
      </c>
      <c r="J6848" s="72" t="s">
        <v>238</v>
      </c>
      <c r="K6848" s="72" t="s">
        <v>239</v>
      </c>
      <c r="L6848" s="73">
        <v>1</v>
      </c>
      <c r="M6848" s="73" t="s">
        <v>91</v>
      </c>
      <c r="N6848" s="68" t="str">
        <f>VLOOKUP(K6848,[1]人員授權表!D$3:G$249,4,0)</f>
        <v>有機</v>
      </c>
      <c r="O6848" s="70" t="str">
        <f>IF(J6848=[1]人員授權表!$C$85,"Casper李羿勳",IF(J6848=[1]人員授權表!$C$188,"Iring陳俊明",IF(J6848=[1]人員授權表!$C$189,"Brian陳泓霖",VLOOKUP(K6848,[1]人員授權表!D$2:E$249,2,FALSE))))</f>
        <v>Casper李羿勳</v>
      </c>
      <c r="P6848" s="67">
        <f t="shared" si="377"/>
        <v>44846</v>
      </c>
      <c r="Q6848" s="75" t="str">
        <f t="shared" si="375"/>
        <v>週三</v>
      </c>
      <c r="R6848" s="80">
        <v>44846</v>
      </c>
      <c r="AA6848" s="1"/>
    </row>
    <row r="6849" spans="2:27">
      <c r="B6849" s="66">
        <v>44824</v>
      </c>
      <c r="D6849" s="68" t="s">
        <v>50</v>
      </c>
      <c r="E6849" s="70" t="s">
        <v>51</v>
      </c>
      <c r="F6849" s="4" t="s">
        <v>2762</v>
      </c>
      <c r="G6849" s="67">
        <v>44830</v>
      </c>
      <c r="H6849" s="67">
        <v>44848</v>
      </c>
      <c r="I6849" s="71">
        <f t="shared" si="374"/>
        <v>18</v>
      </c>
      <c r="J6849" s="72" t="s">
        <v>350</v>
      </c>
      <c r="K6849" s="72" t="s">
        <v>250</v>
      </c>
      <c r="L6849" s="73">
        <v>1</v>
      </c>
      <c r="M6849" s="73" t="s">
        <v>91</v>
      </c>
      <c r="N6849" s="68" t="str">
        <f>VLOOKUP(K6849,[1]人員授權表!D$3:G$249,4,0)</f>
        <v>有機</v>
      </c>
      <c r="O6849" s="70" t="str">
        <f>IF(J6849=[1]人員授權表!$C$85,"Casper李羿勳",IF(J6849=[1]人員授權表!$C$188,"Iring陳俊明",IF(J6849=[1]人員授權表!$C$189,"Brian陳泓霖",VLOOKUP(K6849,[1]人員授權表!D$2:E$249,2,FALSE))))</f>
        <v>Marco陳鴻鈞</v>
      </c>
      <c r="P6849" s="67">
        <f t="shared" si="377"/>
        <v>44846</v>
      </c>
      <c r="Q6849" s="75" t="str">
        <f t="shared" si="375"/>
        <v>週三</v>
      </c>
      <c r="R6849" s="80">
        <v>44837</v>
      </c>
      <c r="AA6849" s="1"/>
    </row>
    <row r="6850" spans="2:27">
      <c r="B6850" s="66">
        <v>44824</v>
      </c>
      <c r="D6850" s="68" t="s">
        <v>50</v>
      </c>
      <c r="E6850" s="70" t="s">
        <v>51</v>
      </c>
      <c r="F6850" s="4" t="s">
        <v>2762</v>
      </c>
      <c r="G6850" s="67">
        <v>44830</v>
      </c>
      <c r="H6850" s="67">
        <v>44848</v>
      </c>
      <c r="I6850" s="71">
        <f t="shared" si="374"/>
        <v>18</v>
      </c>
      <c r="J6850" s="72" t="s">
        <v>240</v>
      </c>
      <c r="K6850" s="72" t="s">
        <v>241</v>
      </c>
      <c r="L6850" s="73">
        <v>1</v>
      </c>
      <c r="M6850" s="73" t="s">
        <v>91</v>
      </c>
      <c r="N6850" s="68" t="str">
        <f>VLOOKUP(K6850,[1]人員授權表!D$3:G$249,4,0)</f>
        <v>有機</v>
      </c>
      <c r="O6850" s="70" t="str">
        <f>IF(J6850=[1]人員授權表!$C$85,"Casper李羿勳",IF(J6850=[1]人員授權表!$C$188,"Iring陳俊明",IF(J6850=[1]人員授權表!$C$189,"Brian陳泓霖",VLOOKUP(K6850,[1]人員授權表!D$2:E$249,2,FALSE))))</f>
        <v>Casper李羿勳</v>
      </c>
      <c r="P6850" s="67">
        <f t="shared" si="377"/>
        <v>44846</v>
      </c>
      <c r="Q6850" s="75" t="str">
        <f t="shared" si="375"/>
        <v>週三</v>
      </c>
      <c r="R6850" s="80">
        <v>44846</v>
      </c>
      <c r="AA6850" s="1"/>
    </row>
    <row r="6851" spans="2:27">
      <c r="B6851" s="66">
        <v>44824</v>
      </c>
      <c r="D6851" s="68" t="s">
        <v>50</v>
      </c>
      <c r="E6851" s="70" t="s">
        <v>51</v>
      </c>
      <c r="F6851" s="4" t="s">
        <v>2762</v>
      </c>
      <c r="G6851" s="67">
        <v>44830</v>
      </c>
      <c r="H6851" s="67">
        <v>44848</v>
      </c>
      <c r="I6851" s="71">
        <f t="shared" si="374"/>
        <v>18</v>
      </c>
      <c r="J6851" s="72" t="s">
        <v>244</v>
      </c>
      <c r="K6851" s="72" t="s">
        <v>241</v>
      </c>
      <c r="L6851" s="73">
        <v>1</v>
      </c>
      <c r="M6851" s="73" t="s">
        <v>91</v>
      </c>
      <c r="N6851" s="68" t="str">
        <f>VLOOKUP(K6851,[1]人員授權表!D$3:G$249,4,0)</f>
        <v>有機</v>
      </c>
      <c r="O6851" s="70" t="str">
        <f>IF(J6851=[1]人員授權表!$C$85,"Casper李羿勳",IF(J6851=[1]人員授權表!$C$188,"Iring陳俊明",IF(J6851=[1]人員授權表!$C$189,"Brian陳泓霖",VLOOKUP(K6851,[1]人員授權表!D$2:E$249,2,FALSE))))</f>
        <v>Casper李羿勳</v>
      </c>
      <c r="P6851" s="67">
        <f t="shared" si="377"/>
        <v>44846</v>
      </c>
      <c r="Q6851" s="75" t="str">
        <f t="shared" si="375"/>
        <v>週三</v>
      </c>
      <c r="R6851" s="80">
        <v>44846</v>
      </c>
      <c r="AA6851" s="1"/>
    </row>
    <row r="6852" spans="2:27">
      <c r="B6852" s="66">
        <v>44824</v>
      </c>
      <c r="D6852" s="68" t="s">
        <v>50</v>
      </c>
      <c r="E6852" s="70" t="s">
        <v>51</v>
      </c>
      <c r="F6852" s="4" t="s">
        <v>2762</v>
      </c>
      <c r="G6852" s="67">
        <v>44830</v>
      </c>
      <c r="H6852" s="67">
        <v>44848</v>
      </c>
      <c r="I6852" s="71">
        <f t="shared" si="374"/>
        <v>18</v>
      </c>
      <c r="J6852" s="72" t="s">
        <v>246</v>
      </c>
      <c r="K6852" s="72" t="s">
        <v>241</v>
      </c>
      <c r="L6852" s="73">
        <v>1</v>
      </c>
      <c r="M6852" s="73" t="s">
        <v>91</v>
      </c>
      <c r="N6852" s="68" t="str">
        <f>VLOOKUP(K6852,[1]人員授權表!D$3:G$249,4,0)</f>
        <v>有機</v>
      </c>
      <c r="O6852" s="70" t="str">
        <f>IF(J6852=[1]人員授權表!$C$85,"Casper李羿勳",IF(J6852=[1]人員授權表!$C$188,"Iring陳俊明",IF(J6852=[1]人員授權表!$C$189,"Brian陳泓霖",VLOOKUP(K6852,[1]人員授權表!D$2:E$249,2,FALSE))))</f>
        <v>Casper李羿勳</v>
      </c>
      <c r="P6852" s="67">
        <f t="shared" si="377"/>
        <v>44846</v>
      </c>
      <c r="Q6852" s="75" t="str">
        <f t="shared" si="375"/>
        <v>週三</v>
      </c>
      <c r="R6852" s="80">
        <v>44846</v>
      </c>
      <c r="AA6852" s="1"/>
    </row>
    <row r="6853" spans="2:27">
      <c r="B6853" s="66">
        <v>44824</v>
      </c>
      <c r="D6853" s="68" t="s">
        <v>50</v>
      </c>
      <c r="E6853" s="70" t="s">
        <v>51</v>
      </c>
      <c r="F6853" s="4" t="s">
        <v>2763</v>
      </c>
      <c r="G6853" s="67">
        <v>44830</v>
      </c>
      <c r="H6853" s="67">
        <v>44848</v>
      </c>
      <c r="I6853" s="71">
        <f t="shared" si="374"/>
        <v>18</v>
      </c>
      <c r="J6853" s="72" t="s">
        <v>74</v>
      </c>
      <c r="K6853" s="72" t="s">
        <v>75</v>
      </c>
      <c r="L6853" s="73">
        <v>2</v>
      </c>
      <c r="M6853" s="73" t="s">
        <v>91</v>
      </c>
      <c r="N6853" s="68" t="str">
        <f>VLOOKUP(K6853,[1]人員授權表!D$3:G$249,4,0)</f>
        <v>有機</v>
      </c>
      <c r="O6853" s="70" t="str">
        <f>IF(J6853=[1]人員授權表!$C$85,"Casper李羿勳",IF(J6853=[1]人員授權表!$C$188,"Iring陳俊明",IF(J6853=[1]人員授權表!$C$189,"Brian陳泓霖",VLOOKUP(K6853,[1]人員授權表!D$2:E$249,2,FALSE))))</f>
        <v>Casper李羿勳</v>
      </c>
      <c r="P6853" s="67">
        <f t="shared" si="377"/>
        <v>44846</v>
      </c>
      <c r="Q6853" s="75" t="str">
        <f t="shared" si="375"/>
        <v>週三</v>
      </c>
      <c r="R6853" s="80">
        <v>44846</v>
      </c>
      <c r="AA6853" s="1"/>
    </row>
    <row r="6854" spans="2:27">
      <c r="B6854" s="66">
        <v>44824</v>
      </c>
      <c r="D6854" s="68" t="s">
        <v>50</v>
      </c>
      <c r="E6854" s="70" t="s">
        <v>51</v>
      </c>
      <c r="F6854" s="4" t="s">
        <v>2763</v>
      </c>
      <c r="G6854" s="67">
        <v>44830</v>
      </c>
      <c r="H6854" s="67">
        <v>44848</v>
      </c>
      <c r="I6854" s="71">
        <f t="shared" si="374"/>
        <v>18</v>
      </c>
      <c r="J6854" s="72" t="s">
        <v>240</v>
      </c>
      <c r="K6854" s="72" t="s">
        <v>248</v>
      </c>
      <c r="L6854" s="73">
        <v>2</v>
      </c>
      <c r="M6854" s="73" t="s">
        <v>91</v>
      </c>
      <c r="N6854" s="68" t="str">
        <f>VLOOKUP(K6854,[1]人員授權表!D$3:G$249,4,0)</f>
        <v>有機</v>
      </c>
      <c r="O6854" s="70" t="str">
        <f>IF(J6854=[1]人員授權表!$C$85,"Casper李羿勳",IF(J6854=[1]人員授權表!$C$188,"Iring陳俊明",IF(J6854=[1]人員授權表!$C$189,"Brian陳泓霖",VLOOKUP(K6854,[1]人員授權表!D$2:E$249,2,FALSE))))</f>
        <v>Marco陳鴻鈞</v>
      </c>
      <c r="P6854" s="67">
        <f t="shared" si="377"/>
        <v>44846</v>
      </c>
      <c r="Q6854" s="75" t="str">
        <f t="shared" si="375"/>
        <v>週三</v>
      </c>
      <c r="R6854" s="80">
        <v>44845</v>
      </c>
      <c r="AA6854" s="1"/>
    </row>
    <row r="6855" spans="2:27">
      <c r="B6855" s="66">
        <v>44824</v>
      </c>
      <c r="D6855" s="68" t="s">
        <v>50</v>
      </c>
      <c r="E6855" s="70" t="s">
        <v>51</v>
      </c>
      <c r="F6855" s="4" t="s">
        <v>2763</v>
      </c>
      <c r="G6855" s="67">
        <v>44830</v>
      </c>
      <c r="H6855" s="67">
        <v>44848</v>
      </c>
      <c r="I6855" s="71">
        <f t="shared" ref="I6855:I6918" si="378">_xlfn.DAYS(H6855,G6855)</f>
        <v>18</v>
      </c>
      <c r="J6855" s="72" t="s">
        <v>244</v>
      </c>
      <c r="K6855" s="72" t="s">
        <v>241</v>
      </c>
      <c r="L6855" s="73">
        <v>2</v>
      </c>
      <c r="M6855" s="73" t="s">
        <v>91</v>
      </c>
      <c r="N6855" s="68" t="str">
        <f>VLOOKUP(K6855,[1]人員授權表!D$3:G$249,4,0)</f>
        <v>有機</v>
      </c>
      <c r="O6855" s="70" t="str">
        <f>IF(J6855=[1]人員授權表!$C$85,"Casper李羿勳",IF(J6855=[1]人員授權表!$C$188,"Iring陳俊明",IF(J6855=[1]人員授權表!$C$189,"Brian陳泓霖",VLOOKUP(K6855,[1]人員授權表!D$2:E$249,2,FALSE))))</f>
        <v>Casper李羿勳</v>
      </c>
      <c r="P6855" s="67">
        <f t="shared" si="377"/>
        <v>44846</v>
      </c>
      <c r="Q6855" s="75" t="str">
        <f t="shared" ref="Q6855:Q6918" si="379">TEXT(P6855,"aaa")</f>
        <v>週三</v>
      </c>
      <c r="R6855" s="80">
        <v>44846</v>
      </c>
      <c r="AA6855" s="1"/>
    </row>
    <row r="6856" spans="2:27">
      <c r="B6856" s="66">
        <v>44824</v>
      </c>
      <c r="D6856" s="68" t="s">
        <v>50</v>
      </c>
      <c r="E6856" s="70" t="s">
        <v>51</v>
      </c>
      <c r="F6856" s="4" t="s">
        <v>2763</v>
      </c>
      <c r="G6856" s="67">
        <v>44830</v>
      </c>
      <c r="H6856" s="67">
        <v>44848</v>
      </c>
      <c r="I6856" s="71">
        <f t="shared" si="378"/>
        <v>18</v>
      </c>
      <c r="J6856" s="72" t="s">
        <v>60</v>
      </c>
      <c r="K6856" s="72" t="s">
        <v>61</v>
      </c>
      <c r="L6856" s="73">
        <v>2</v>
      </c>
      <c r="M6856" s="73" t="s">
        <v>91</v>
      </c>
      <c r="N6856" s="68" t="str">
        <f>VLOOKUP(K6856,[1]人員授權表!D$3:G$249,4,0)</f>
        <v>有機</v>
      </c>
      <c r="O6856" s="70" t="str">
        <f>IF(J6856=[1]人員授權表!$C$85,"Casper李羿勳",IF(J6856=[1]人員授權表!$C$188,"Iring陳俊明",IF(J6856=[1]人員授權表!$C$189,"Brian陳泓霖",VLOOKUP(K6856,[1]人員授權表!D$2:E$249,2,FALSE))))</f>
        <v>Marco陳鴻鈞</v>
      </c>
      <c r="P6856" s="67">
        <f t="shared" si="377"/>
        <v>44846</v>
      </c>
      <c r="Q6856" s="75" t="str">
        <f t="shared" si="379"/>
        <v>週三</v>
      </c>
      <c r="R6856" s="80">
        <v>44841</v>
      </c>
      <c r="AA6856" s="1"/>
    </row>
    <row r="6857" spans="2:27">
      <c r="B6857" s="66">
        <v>44824</v>
      </c>
      <c r="D6857" s="68" t="s">
        <v>50</v>
      </c>
      <c r="E6857" s="70" t="s">
        <v>51</v>
      </c>
      <c r="F6857" s="4" t="s">
        <v>2763</v>
      </c>
      <c r="G6857" s="67">
        <v>44830</v>
      </c>
      <c r="H6857" s="67">
        <v>44848</v>
      </c>
      <c r="I6857" s="71">
        <f t="shared" si="378"/>
        <v>18</v>
      </c>
      <c r="J6857" s="72" t="s">
        <v>1310</v>
      </c>
      <c r="K6857" s="72" t="s">
        <v>1311</v>
      </c>
      <c r="L6857" s="73">
        <v>2</v>
      </c>
      <c r="M6857" s="73" t="s">
        <v>91</v>
      </c>
      <c r="N6857" s="68" t="str">
        <f>VLOOKUP(K6857,[1]人員授權表!D$3:G$249,4,0)</f>
        <v>有機</v>
      </c>
      <c r="O6857" s="70" t="str">
        <f>IF(J6857=[1]人員授權表!$C$85,"Casper李羿勳",IF(J6857=[1]人員授權表!$C$188,"Iring陳俊明",IF(J6857=[1]人員授權表!$C$189,"Brian陳泓霖",VLOOKUP(K6857,[1]人員授權表!D$2:E$249,2,FALSE))))</f>
        <v>Marco陳鴻鈞</v>
      </c>
      <c r="P6857" s="67">
        <f t="shared" si="377"/>
        <v>44846</v>
      </c>
      <c r="Q6857" s="75" t="str">
        <f t="shared" si="379"/>
        <v>週三</v>
      </c>
      <c r="R6857" s="80">
        <v>44845</v>
      </c>
      <c r="AA6857" s="1"/>
    </row>
    <row r="6858" spans="2:27">
      <c r="B6858" s="66">
        <v>44824</v>
      </c>
      <c r="D6858" s="68" t="s">
        <v>50</v>
      </c>
      <c r="E6858" s="70" t="s">
        <v>51</v>
      </c>
      <c r="F6858" s="4" t="s">
        <v>2763</v>
      </c>
      <c r="G6858" s="67">
        <v>44830</v>
      </c>
      <c r="H6858" s="67">
        <v>44848</v>
      </c>
      <c r="I6858" s="71">
        <f t="shared" si="378"/>
        <v>18</v>
      </c>
      <c r="J6858" s="72" t="s">
        <v>616</v>
      </c>
      <c r="K6858" s="72" t="s">
        <v>617</v>
      </c>
      <c r="L6858" s="73">
        <v>2</v>
      </c>
      <c r="M6858" s="73" t="s">
        <v>91</v>
      </c>
      <c r="N6858" s="68" t="str">
        <f>VLOOKUP(K6858,[1]人員授權表!D$3:G$249,4,0)</f>
        <v>有機</v>
      </c>
      <c r="O6858" s="70" t="str">
        <f>IF(J6858=[1]人員授權表!$C$85,"Casper李羿勳",IF(J6858=[1]人員授權表!$C$188,"Iring陳俊明",IF(J6858=[1]人員授權表!$C$189,"Brian陳泓霖",VLOOKUP(K6858,[1]人員授權表!D$2:E$249,2,FALSE))))</f>
        <v>Casper李羿勳</v>
      </c>
      <c r="P6858" s="67">
        <f t="shared" si="377"/>
        <v>44846</v>
      </c>
      <c r="Q6858" s="75" t="str">
        <f t="shared" si="379"/>
        <v>週三</v>
      </c>
      <c r="R6858" s="80">
        <v>44846</v>
      </c>
      <c r="AA6858" s="1"/>
    </row>
    <row r="6859" spans="2:27">
      <c r="B6859" s="66">
        <v>44824</v>
      </c>
      <c r="D6859" s="68" t="s">
        <v>50</v>
      </c>
      <c r="E6859" s="70" t="s">
        <v>51</v>
      </c>
      <c r="F6859" s="4" t="s">
        <v>2763</v>
      </c>
      <c r="G6859" s="67">
        <v>44830</v>
      </c>
      <c r="H6859" s="67">
        <v>44848</v>
      </c>
      <c r="I6859" s="71">
        <f t="shared" si="378"/>
        <v>18</v>
      </c>
      <c r="J6859" s="72" t="s">
        <v>261</v>
      </c>
      <c r="K6859" s="72" t="s">
        <v>248</v>
      </c>
      <c r="L6859" s="73">
        <v>2</v>
      </c>
      <c r="M6859" s="73" t="s">
        <v>91</v>
      </c>
      <c r="N6859" s="68" t="str">
        <f>VLOOKUP(K6859,[1]人員授權表!D$3:G$249,4,0)</f>
        <v>有機</v>
      </c>
      <c r="O6859" s="70" t="str">
        <f>IF(J6859=[1]人員授權表!$C$85,"Casper李羿勳",IF(J6859=[1]人員授權表!$C$188,"Iring陳俊明",IF(J6859=[1]人員授權表!$C$189,"Brian陳泓霖",VLOOKUP(K6859,[1]人員授權表!D$2:E$249,2,FALSE))))</f>
        <v>Marco陳鴻鈞</v>
      </c>
      <c r="P6859" s="67">
        <f t="shared" si="377"/>
        <v>44846</v>
      </c>
      <c r="Q6859" s="75" t="str">
        <f t="shared" si="379"/>
        <v>週三</v>
      </c>
      <c r="R6859" s="80">
        <v>44845</v>
      </c>
      <c r="AA6859" s="1"/>
    </row>
    <row r="6860" spans="2:27">
      <c r="B6860" s="66">
        <v>44824</v>
      </c>
      <c r="D6860" s="68" t="s">
        <v>50</v>
      </c>
      <c r="E6860" s="70" t="s">
        <v>51</v>
      </c>
      <c r="F6860" s="4" t="s">
        <v>2764</v>
      </c>
      <c r="G6860" s="67">
        <v>44830</v>
      </c>
      <c r="H6860" s="67">
        <v>44848</v>
      </c>
      <c r="I6860" s="71">
        <f t="shared" si="378"/>
        <v>18</v>
      </c>
      <c r="J6860" s="72" t="s">
        <v>60</v>
      </c>
      <c r="K6860" s="72" t="s">
        <v>61</v>
      </c>
      <c r="L6860" s="73">
        <v>2</v>
      </c>
      <c r="M6860" s="73" t="s">
        <v>91</v>
      </c>
      <c r="N6860" s="68" t="str">
        <f>VLOOKUP(K6860,[1]人員授權表!D$3:G$249,4,0)</f>
        <v>有機</v>
      </c>
      <c r="O6860" s="70" t="str">
        <f>IF(J6860=[1]人員授權表!$C$85,"Casper李羿勳",IF(J6860=[1]人員授權表!$C$188,"Iring陳俊明",IF(J6860=[1]人員授權表!$C$189,"Brian陳泓霖",VLOOKUP(K6860,[1]人員授權表!D$2:E$249,2,FALSE))))</f>
        <v>Marco陳鴻鈞</v>
      </c>
      <c r="P6860" s="67">
        <f t="shared" si="377"/>
        <v>44846</v>
      </c>
      <c r="Q6860" s="75" t="str">
        <f t="shared" si="379"/>
        <v>週三</v>
      </c>
      <c r="R6860" s="80">
        <v>44841</v>
      </c>
      <c r="AA6860" s="1"/>
    </row>
    <row r="6861" spans="2:27">
      <c r="B6861" s="66">
        <v>44824</v>
      </c>
      <c r="D6861" s="68" t="s">
        <v>50</v>
      </c>
      <c r="E6861" s="70" t="s">
        <v>51</v>
      </c>
      <c r="F6861" s="4" t="s">
        <v>2765</v>
      </c>
      <c r="G6861" s="67">
        <v>44830</v>
      </c>
      <c r="H6861" s="67">
        <v>44848</v>
      </c>
      <c r="I6861" s="71">
        <f t="shared" si="378"/>
        <v>18</v>
      </c>
      <c r="J6861" s="72" t="s">
        <v>60</v>
      </c>
      <c r="K6861" s="72" t="s">
        <v>61</v>
      </c>
      <c r="L6861" s="73">
        <v>2</v>
      </c>
      <c r="M6861" s="73" t="s">
        <v>91</v>
      </c>
      <c r="N6861" s="68" t="str">
        <f>VLOOKUP(K6861,[1]人員授權表!D$3:G$249,4,0)</f>
        <v>有機</v>
      </c>
      <c r="O6861" s="70" t="str">
        <f>IF(J6861=[1]人員授權表!$C$85,"Casper李羿勳",IF(J6861=[1]人員授權表!$C$188,"Iring陳俊明",IF(J6861=[1]人員授權表!$C$189,"Brian陳泓霖",VLOOKUP(K6861,[1]人員授權表!D$2:E$249,2,FALSE))))</f>
        <v>Marco陳鴻鈞</v>
      </c>
      <c r="P6861" s="67">
        <f t="shared" si="377"/>
        <v>44846</v>
      </c>
      <c r="Q6861" s="75" t="str">
        <f t="shared" si="379"/>
        <v>週三</v>
      </c>
      <c r="R6861" s="80">
        <v>44841</v>
      </c>
      <c r="AA6861" s="1"/>
    </row>
    <row r="6862" spans="2:27">
      <c r="B6862" s="66">
        <v>44824</v>
      </c>
      <c r="D6862" s="68" t="s">
        <v>50</v>
      </c>
      <c r="E6862" s="70" t="s">
        <v>51</v>
      </c>
      <c r="F6862" s="4" t="s">
        <v>2765</v>
      </c>
      <c r="G6862" s="67">
        <v>44830</v>
      </c>
      <c r="H6862" s="67">
        <v>44848</v>
      </c>
      <c r="I6862" s="71">
        <f t="shared" si="378"/>
        <v>18</v>
      </c>
      <c r="J6862" s="72" t="s">
        <v>53</v>
      </c>
      <c r="K6862" s="72" t="s">
        <v>54</v>
      </c>
      <c r="L6862" s="73">
        <v>2</v>
      </c>
      <c r="M6862" s="73" t="s">
        <v>91</v>
      </c>
      <c r="N6862" s="68" t="str">
        <f>VLOOKUP(K6862,[1]人員授權表!D$3:G$249,4,0)</f>
        <v>有機</v>
      </c>
      <c r="O6862" s="70" t="str">
        <f>IF(J6862=[1]人員授權表!$C$85,"Casper李羿勳",IF(J6862=[1]人員授權表!$C$188,"Iring陳俊明",IF(J6862=[1]人員授權表!$C$189,"Brian陳泓霖",VLOOKUP(K6862,[1]人員授權表!D$2:E$249,2,FALSE))))</f>
        <v>Marco陳鴻鈞</v>
      </c>
      <c r="P6862" s="67">
        <f t="shared" si="377"/>
        <v>44846</v>
      </c>
      <c r="Q6862" s="75" t="str">
        <f t="shared" si="379"/>
        <v>週三</v>
      </c>
      <c r="R6862" s="80">
        <v>44841</v>
      </c>
      <c r="AA6862" s="1"/>
    </row>
    <row r="6863" spans="2:27">
      <c r="B6863" s="66">
        <v>44824</v>
      </c>
      <c r="D6863" s="68" t="s">
        <v>50</v>
      </c>
      <c r="E6863" s="70" t="s">
        <v>51</v>
      </c>
      <c r="F6863" s="4" t="s">
        <v>2766</v>
      </c>
      <c r="G6863" s="67">
        <v>44831</v>
      </c>
      <c r="H6863" s="67">
        <v>44848</v>
      </c>
      <c r="I6863" s="71">
        <f t="shared" si="378"/>
        <v>17</v>
      </c>
      <c r="J6863" s="72" t="s">
        <v>350</v>
      </c>
      <c r="K6863" s="72" t="s">
        <v>250</v>
      </c>
      <c r="L6863" s="73">
        <v>1</v>
      </c>
      <c r="M6863" s="73" t="s">
        <v>91</v>
      </c>
      <c r="N6863" s="68" t="str">
        <f>VLOOKUP(K6863,[1]人員授權表!D$3:G$249,4,0)</f>
        <v>有機</v>
      </c>
      <c r="O6863" s="70" t="str">
        <f>IF(J6863=[1]人員授權表!$C$85,"Casper李羿勳",IF(J6863=[1]人員授權表!$C$188,"Iring陳俊明",IF(J6863=[1]人員授權表!$C$189,"Brian陳泓霖",VLOOKUP(K6863,[1]人員授權表!D$2:E$249,2,FALSE))))</f>
        <v>Marco陳鴻鈞</v>
      </c>
      <c r="P6863" s="67">
        <f t="shared" si="377"/>
        <v>44846</v>
      </c>
      <c r="Q6863" s="75" t="str">
        <f t="shared" si="379"/>
        <v>週三</v>
      </c>
      <c r="R6863" s="80">
        <v>44837</v>
      </c>
      <c r="AA6863" s="1"/>
    </row>
    <row r="6864" spans="2:27">
      <c r="B6864" s="66">
        <v>44824</v>
      </c>
      <c r="D6864" s="68" t="s">
        <v>50</v>
      </c>
      <c r="E6864" s="70" t="s">
        <v>51</v>
      </c>
      <c r="F6864" s="4" t="s">
        <v>2766</v>
      </c>
      <c r="G6864" s="67">
        <v>44831</v>
      </c>
      <c r="H6864" s="67">
        <v>44848</v>
      </c>
      <c r="I6864" s="71">
        <f t="shared" si="378"/>
        <v>17</v>
      </c>
      <c r="J6864" s="72" t="s">
        <v>60</v>
      </c>
      <c r="K6864" s="72" t="s">
        <v>61</v>
      </c>
      <c r="L6864" s="73">
        <v>1</v>
      </c>
      <c r="M6864" s="73" t="s">
        <v>91</v>
      </c>
      <c r="N6864" s="68" t="str">
        <f>VLOOKUP(K6864,[1]人員授權表!D$3:G$249,4,0)</f>
        <v>有機</v>
      </c>
      <c r="O6864" s="70" t="str">
        <f>IF(J6864=[1]人員授權表!$C$85,"Casper李羿勳",IF(J6864=[1]人員授權表!$C$188,"Iring陳俊明",IF(J6864=[1]人員授權表!$C$189,"Brian陳泓霖",VLOOKUP(K6864,[1]人員授權表!D$2:E$249,2,FALSE))))</f>
        <v>Marco陳鴻鈞</v>
      </c>
      <c r="P6864" s="67">
        <f t="shared" si="377"/>
        <v>44846</v>
      </c>
      <c r="Q6864" s="75" t="str">
        <f t="shared" si="379"/>
        <v>週三</v>
      </c>
      <c r="R6864" s="80">
        <v>44841</v>
      </c>
      <c r="AA6864" s="1"/>
    </row>
    <row r="6865" spans="2:27">
      <c r="B6865" s="66">
        <v>44824</v>
      </c>
      <c r="D6865" s="68" t="s">
        <v>50</v>
      </c>
      <c r="E6865" s="70" t="s">
        <v>51</v>
      </c>
      <c r="F6865" s="4" t="s">
        <v>2766</v>
      </c>
      <c r="G6865" s="67">
        <v>44831</v>
      </c>
      <c r="H6865" s="67">
        <v>44848</v>
      </c>
      <c r="I6865" s="71">
        <f t="shared" si="378"/>
        <v>17</v>
      </c>
      <c r="J6865" s="72" t="s">
        <v>69</v>
      </c>
      <c r="K6865" s="72" t="s">
        <v>70</v>
      </c>
      <c r="L6865" s="73">
        <v>1</v>
      </c>
      <c r="M6865" s="73" t="s">
        <v>91</v>
      </c>
      <c r="N6865" s="68" t="str">
        <f>VLOOKUP(K6865,[1]人員授權表!D$3:G$249,4,0)</f>
        <v>有機</v>
      </c>
      <c r="O6865" s="70" t="str">
        <f>IF(J6865=[1]人員授權表!$C$85,"Casper李羿勳",IF(J6865=[1]人員授權表!$C$188,"Iring陳俊明",IF(J6865=[1]人員授權表!$C$189,"Brian陳泓霖",VLOOKUP(K6865,[1]人員授權表!D$2:E$249,2,FALSE))))</f>
        <v>Casper李羿勳</v>
      </c>
      <c r="P6865" s="67">
        <f t="shared" si="377"/>
        <v>44846</v>
      </c>
      <c r="Q6865" s="75" t="str">
        <f t="shared" si="379"/>
        <v>週三</v>
      </c>
      <c r="R6865" s="80">
        <v>44846</v>
      </c>
      <c r="AA6865" s="1"/>
    </row>
    <row r="6866" spans="2:27">
      <c r="B6866" s="66">
        <v>44824</v>
      </c>
      <c r="D6866" s="68" t="s">
        <v>50</v>
      </c>
      <c r="E6866" s="70" t="s">
        <v>51</v>
      </c>
      <c r="F6866" s="4" t="s">
        <v>2767</v>
      </c>
      <c r="G6866" s="67">
        <v>44831</v>
      </c>
      <c r="H6866" s="67">
        <v>44848</v>
      </c>
      <c r="I6866" s="71">
        <f t="shared" si="378"/>
        <v>17</v>
      </c>
      <c r="J6866" s="72" t="s">
        <v>240</v>
      </c>
      <c r="K6866" s="72" t="s">
        <v>248</v>
      </c>
      <c r="L6866" s="73">
        <v>1</v>
      </c>
      <c r="M6866" s="73" t="s">
        <v>91</v>
      </c>
      <c r="N6866" s="68" t="str">
        <f>VLOOKUP(K6866,[1]人員授權表!D$3:G$249,4,0)</f>
        <v>有機</v>
      </c>
      <c r="O6866" s="70" t="str">
        <f>IF(J6866=[1]人員授權表!$C$85,"Casper李羿勳",IF(J6866=[1]人員授權表!$C$188,"Iring陳俊明",IF(J6866=[1]人員授權表!$C$189,"Brian陳泓霖",VLOOKUP(K6866,[1]人員授權表!D$2:E$249,2,FALSE))))</f>
        <v>Marco陳鴻鈞</v>
      </c>
      <c r="P6866" s="67">
        <f t="shared" si="377"/>
        <v>44846</v>
      </c>
      <c r="Q6866" s="75" t="str">
        <f t="shared" si="379"/>
        <v>週三</v>
      </c>
      <c r="R6866" s="80">
        <v>44845</v>
      </c>
      <c r="AA6866" s="1"/>
    </row>
    <row r="6867" spans="2:27">
      <c r="B6867" s="66">
        <v>44824</v>
      </c>
      <c r="D6867" s="68" t="s">
        <v>50</v>
      </c>
      <c r="E6867" s="70" t="s">
        <v>51</v>
      </c>
      <c r="F6867" s="4" t="s">
        <v>2767</v>
      </c>
      <c r="G6867" s="67">
        <v>44831</v>
      </c>
      <c r="H6867" s="67">
        <v>44848</v>
      </c>
      <c r="I6867" s="71">
        <f t="shared" si="378"/>
        <v>17</v>
      </c>
      <c r="J6867" s="72" t="s">
        <v>60</v>
      </c>
      <c r="K6867" s="72" t="s">
        <v>61</v>
      </c>
      <c r="L6867" s="73">
        <v>2</v>
      </c>
      <c r="M6867" s="73" t="s">
        <v>91</v>
      </c>
      <c r="N6867" s="68" t="str">
        <f>VLOOKUP(K6867,[1]人員授權表!D$3:G$249,4,0)</f>
        <v>有機</v>
      </c>
      <c r="O6867" s="70" t="str">
        <f>IF(J6867=[1]人員授權表!$C$85,"Casper李羿勳",IF(J6867=[1]人員授權表!$C$188,"Iring陳俊明",IF(J6867=[1]人員授權表!$C$189,"Brian陳泓霖",VLOOKUP(K6867,[1]人員授權表!D$2:E$249,2,FALSE))))</f>
        <v>Marco陳鴻鈞</v>
      </c>
      <c r="P6867" s="67">
        <f t="shared" si="377"/>
        <v>44846</v>
      </c>
      <c r="Q6867" s="75" t="str">
        <f t="shared" si="379"/>
        <v>週三</v>
      </c>
      <c r="R6867" s="80">
        <v>44841</v>
      </c>
      <c r="AA6867" s="1"/>
    </row>
    <row r="6868" spans="2:27">
      <c r="B6868" s="66">
        <v>44824</v>
      </c>
      <c r="D6868" s="68" t="s">
        <v>50</v>
      </c>
      <c r="E6868" s="70" t="s">
        <v>51</v>
      </c>
      <c r="F6868" s="4" t="s">
        <v>2767</v>
      </c>
      <c r="G6868" s="67">
        <v>44831</v>
      </c>
      <c r="H6868" s="67">
        <v>44848</v>
      </c>
      <c r="I6868" s="71">
        <f t="shared" si="378"/>
        <v>17</v>
      </c>
      <c r="J6868" s="72" t="s">
        <v>69</v>
      </c>
      <c r="K6868" s="72" t="s">
        <v>70</v>
      </c>
      <c r="L6868" s="73">
        <v>1</v>
      </c>
      <c r="M6868" s="73" t="s">
        <v>91</v>
      </c>
      <c r="N6868" s="68" t="str">
        <f>VLOOKUP(K6868,[1]人員授權表!D$3:G$249,4,0)</f>
        <v>有機</v>
      </c>
      <c r="O6868" s="70" t="str">
        <f>IF(J6868=[1]人員授權表!$C$85,"Casper李羿勳",IF(J6868=[1]人員授權表!$C$188,"Iring陳俊明",IF(J6868=[1]人員授權表!$C$189,"Brian陳泓霖",VLOOKUP(K6868,[1]人員授權表!D$2:E$249,2,FALSE))))</f>
        <v>Casper李羿勳</v>
      </c>
      <c r="P6868" s="67">
        <f t="shared" si="377"/>
        <v>44846</v>
      </c>
      <c r="Q6868" s="75" t="str">
        <f t="shared" si="379"/>
        <v>週三</v>
      </c>
      <c r="R6868" s="80">
        <v>44846</v>
      </c>
      <c r="AA6868" s="1"/>
    </row>
    <row r="6869" spans="2:27">
      <c r="B6869" s="66">
        <v>44824</v>
      </c>
      <c r="D6869" s="68" t="s">
        <v>50</v>
      </c>
      <c r="E6869" s="70" t="s">
        <v>51</v>
      </c>
      <c r="F6869" s="4" t="s">
        <v>2768</v>
      </c>
      <c r="G6869" s="67">
        <v>44831</v>
      </c>
      <c r="H6869" s="67">
        <v>44848</v>
      </c>
      <c r="I6869" s="71">
        <f t="shared" si="378"/>
        <v>17</v>
      </c>
      <c r="J6869" s="72" t="s">
        <v>340</v>
      </c>
      <c r="K6869" s="72" t="s">
        <v>470</v>
      </c>
      <c r="L6869" s="73">
        <v>1</v>
      </c>
      <c r="M6869" s="73" t="s">
        <v>91</v>
      </c>
      <c r="N6869" s="68" t="str">
        <f>VLOOKUP(K6869,[1]人員授權表!D$3:G$249,4,0)</f>
        <v>無機</v>
      </c>
      <c r="O6869" s="70" t="str">
        <f>IF(J6869=[1]人員授權表!$C$85,"Casper李羿勳",IF(J6869=[1]人員授權表!$C$188,"Iring陳俊明",IF(J6869=[1]人員授權表!$C$189,"Brian陳泓霖",VLOOKUP(K6869,[1]人員授權表!D$2:E$249,2,FALSE))))</f>
        <v>Iring陳俊明</v>
      </c>
      <c r="P6869" s="67">
        <f t="shared" si="377"/>
        <v>44846</v>
      </c>
      <c r="Q6869" s="75" t="str">
        <f t="shared" si="379"/>
        <v>週三</v>
      </c>
      <c r="R6869" s="80">
        <v>44834</v>
      </c>
      <c r="AA6869" s="1"/>
    </row>
    <row r="6870" spans="2:27">
      <c r="B6870" s="66">
        <v>44824</v>
      </c>
      <c r="C6870" s="67">
        <v>44833</v>
      </c>
      <c r="D6870" s="68" t="s">
        <v>50</v>
      </c>
      <c r="E6870" s="70" t="s">
        <v>51</v>
      </c>
      <c r="F6870" s="4" t="s">
        <v>2769</v>
      </c>
      <c r="G6870" s="67">
        <v>44832</v>
      </c>
      <c r="H6870" s="101">
        <v>44848</v>
      </c>
      <c r="I6870" s="71">
        <f t="shared" si="378"/>
        <v>16</v>
      </c>
      <c r="J6870" s="72" t="s">
        <v>242</v>
      </c>
      <c r="K6870" s="72" t="s">
        <v>241</v>
      </c>
      <c r="L6870" s="73">
        <v>1</v>
      </c>
      <c r="M6870" s="73" t="s">
        <v>91</v>
      </c>
      <c r="N6870" s="68" t="str">
        <f>VLOOKUP(K6870,[1]人員授權表!D$3:G$249,4,0)</f>
        <v>有機</v>
      </c>
      <c r="O6870" s="70" t="str">
        <f>IF(J6870=[1]人員授權表!$C$85,"Casper李羿勳",IF(J6870=[1]人員授權表!$C$188,"Iring陳俊明",IF(J6870=[1]人員授權表!$C$189,"Brian陳泓霖",VLOOKUP(K6870,[1]人員授權表!D$2:E$249,2,FALSE))))</f>
        <v>Casper李羿勳</v>
      </c>
      <c r="P6870" s="67">
        <f t="shared" si="377"/>
        <v>44846</v>
      </c>
      <c r="Q6870" s="75" t="str">
        <f t="shared" si="379"/>
        <v>週三</v>
      </c>
      <c r="R6870" s="80">
        <v>44846</v>
      </c>
      <c r="AA6870" s="1"/>
    </row>
    <row r="6871" spans="2:27">
      <c r="B6871" s="66">
        <v>44824</v>
      </c>
      <c r="C6871" s="67">
        <v>44833</v>
      </c>
      <c r="D6871" s="68" t="s">
        <v>50</v>
      </c>
      <c r="E6871" s="70" t="s">
        <v>51</v>
      </c>
      <c r="F6871" s="4" t="s">
        <v>2769</v>
      </c>
      <c r="G6871" s="67">
        <v>44832</v>
      </c>
      <c r="H6871" s="101">
        <v>44848</v>
      </c>
      <c r="I6871" s="71">
        <f t="shared" si="378"/>
        <v>16</v>
      </c>
      <c r="J6871" s="72" t="s">
        <v>238</v>
      </c>
      <c r="K6871" s="72" t="s">
        <v>239</v>
      </c>
      <c r="L6871" s="73">
        <v>1</v>
      </c>
      <c r="M6871" s="73" t="s">
        <v>91</v>
      </c>
      <c r="N6871" s="68" t="str">
        <f>VLOOKUP(K6871,[1]人員授權表!D$3:G$249,4,0)</f>
        <v>有機</v>
      </c>
      <c r="O6871" s="70" t="str">
        <f>IF(J6871=[1]人員授權表!$C$85,"Casper李羿勳",IF(J6871=[1]人員授權表!$C$188,"Iring陳俊明",IF(J6871=[1]人員授權表!$C$189,"Brian陳泓霖",VLOOKUP(K6871,[1]人員授權表!D$2:E$249,2,FALSE))))</f>
        <v>Casper李羿勳</v>
      </c>
      <c r="P6871" s="67">
        <f t="shared" si="377"/>
        <v>44846</v>
      </c>
      <c r="Q6871" s="75" t="str">
        <f t="shared" si="379"/>
        <v>週三</v>
      </c>
      <c r="R6871" s="80">
        <v>44846</v>
      </c>
      <c r="AA6871" s="1"/>
    </row>
    <row r="6872" spans="2:27">
      <c r="B6872" s="66">
        <v>44824</v>
      </c>
      <c r="C6872" s="67">
        <v>44833</v>
      </c>
      <c r="D6872" s="68" t="s">
        <v>50</v>
      </c>
      <c r="E6872" s="70" t="s">
        <v>51</v>
      </c>
      <c r="F6872" s="4" t="s">
        <v>2769</v>
      </c>
      <c r="G6872" s="67">
        <v>44832</v>
      </c>
      <c r="H6872" s="101">
        <v>44848</v>
      </c>
      <c r="I6872" s="71">
        <f t="shared" si="378"/>
        <v>16</v>
      </c>
      <c r="J6872" s="72" t="s">
        <v>69</v>
      </c>
      <c r="K6872" s="72" t="s">
        <v>70</v>
      </c>
      <c r="L6872" s="110">
        <v>1</v>
      </c>
      <c r="M6872" s="73" t="s">
        <v>91</v>
      </c>
      <c r="N6872" s="68" t="str">
        <f>VLOOKUP(K6872,[1]人員授權表!D$3:G$249,4,0)</f>
        <v>有機</v>
      </c>
      <c r="O6872" s="70" t="str">
        <f>IF(J6872=[1]人員授權表!$C$85,"Casper李羿勳",IF(J6872=[1]人員授權表!$C$188,"Iring陳俊明",IF(J6872=[1]人員授權表!$C$189,"Brian陳泓霖",VLOOKUP(K6872,[1]人員授權表!D$2:E$249,2,FALSE))))</f>
        <v>Casper李羿勳</v>
      </c>
      <c r="P6872" s="67">
        <f t="shared" si="377"/>
        <v>44846</v>
      </c>
      <c r="Q6872" s="75" t="str">
        <f t="shared" si="379"/>
        <v>週三</v>
      </c>
      <c r="R6872" s="80">
        <v>44846</v>
      </c>
      <c r="AA6872" s="1"/>
    </row>
    <row r="6873" spans="2:27">
      <c r="B6873" s="66">
        <v>44824</v>
      </c>
      <c r="C6873" s="67">
        <v>44833</v>
      </c>
      <c r="D6873" s="68" t="s">
        <v>50</v>
      </c>
      <c r="E6873" s="70" t="s">
        <v>51</v>
      </c>
      <c r="F6873" s="4" t="s">
        <v>2769</v>
      </c>
      <c r="G6873" s="67">
        <v>44832</v>
      </c>
      <c r="H6873" s="101">
        <v>44848</v>
      </c>
      <c r="I6873" s="71">
        <f t="shared" si="378"/>
        <v>16</v>
      </c>
      <c r="J6873" s="72" t="s">
        <v>2022</v>
      </c>
      <c r="K6873" s="72" t="s">
        <v>470</v>
      </c>
      <c r="L6873" s="73">
        <v>1</v>
      </c>
      <c r="M6873" s="73" t="s">
        <v>91</v>
      </c>
      <c r="N6873" s="68" t="str">
        <f>VLOOKUP(K6873,[1]人員授權表!D$3:G$249,4,0)</f>
        <v>無機</v>
      </c>
      <c r="O6873" s="70" t="str">
        <f>IF(J6873=[1]人員授權表!$C$85,"Casper李羿勳",IF(J6873=[1]人員授權表!$C$188,"Iring陳俊明",IF(J6873=[1]人員授權表!$C$189,"Brian陳泓霖",VLOOKUP(K6873,[1]人員授權表!D$2:E$249,2,FALSE))))</f>
        <v>Iring陳俊明</v>
      </c>
      <c r="P6873" s="67">
        <f t="shared" si="377"/>
        <v>44846</v>
      </c>
      <c r="Q6873" s="75" t="str">
        <f t="shared" si="379"/>
        <v>週三</v>
      </c>
      <c r="R6873" s="80">
        <v>44834</v>
      </c>
      <c r="AA6873" s="1"/>
    </row>
    <row r="6874" spans="2:27">
      <c r="B6874" s="66">
        <v>44827</v>
      </c>
      <c r="D6874" s="68" t="s">
        <v>50</v>
      </c>
      <c r="E6874" s="70" t="s">
        <v>51</v>
      </c>
      <c r="F6874" s="4" t="s">
        <v>2770</v>
      </c>
      <c r="G6874" s="67">
        <v>44831</v>
      </c>
      <c r="H6874" s="67">
        <v>44848</v>
      </c>
      <c r="I6874" s="71">
        <f t="shared" si="378"/>
        <v>17</v>
      </c>
      <c r="J6874" s="72" t="s">
        <v>53</v>
      </c>
      <c r="K6874" s="72" t="s">
        <v>54</v>
      </c>
      <c r="L6874" s="73">
        <v>2</v>
      </c>
      <c r="M6874" s="73" t="s">
        <v>91</v>
      </c>
      <c r="N6874" s="68" t="str">
        <f>VLOOKUP(K6874,[1]人員授權表!D$3:G$249,4,0)</f>
        <v>有機</v>
      </c>
      <c r="O6874" s="70" t="str">
        <f>IF(J6874=[1]人員授權表!$C$85,"Casper李羿勳",IF(J6874=[1]人員授權表!$C$188,"Iring陳俊明",IF(J6874=[1]人員授權表!$C$189,"Brian陳泓霖",VLOOKUP(K6874,[1]人員授權表!D$2:E$249,2,FALSE))))</f>
        <v>Marco陳鴻鈞</v>
      </c>
      <c r="P6874" s="67">
        <f t="shared" si="377"/>
        <v>44846</v>
      </c>
      <c r="Q6874" s="75" t="str">
        <f t="shared" si="379"/>
        <v>週三</v>
      </c>
      <c r="R6874" s="80">
        <v>44841</v>
      </c>
      <c r="AA6874" s="1"/>
    </row>
    <row r="6875" spans="2:27">
      <c r="B6875" s="66">
        <v>44827</v>
      </c>
      <c r="D6875" s="68" t="s">
        <v>50</v>
      </c>
      <c r="E6875" s="70" t="s">
        <v>51</v>
      </c>
      <c r="F6875" s="4" t="s">
        <v>2770</v>
      </c>
      <c r="G6875" s="67">
        <v>44831</v>
      </c>
      <c r="H6875" s="67">
        <v>44848</v>
      </c>
      <c r="I6875" s="71">
        <f t="shared" si="378"/>
        <v>17</v>
      </c>
      <c r="J6875" s="72" t="s">
        <v>60</v>
      </c>
      <c r="K6875" s="72" t="s">
        <v>61</v>
      </c>
      <c r="L6875" s="73">
        <v>3</v>
      </c>
      <c r="M6875" s="73" t="s">
        <v>91</v>
      </c>
      <c r="N6875" s="68" t="str">
        <f>VLOOKUP(K6875,[1]人員授權表!D$3:G$249,4,0)</f>
        <v>有機</v>
      </c>
      <c r="O6875" s="70" t="str">
        <f>IF(J6875=[1]人員授權表!$C$85,"Casper李羿勳",IF(J6875=[1]人員授權表!$C$188,"Iring陳俊明",IF(J6875=[1]人員授權表!$C$189,"Brian陳泓霖",VLOOKUP(K6875,[1]人員授權表!D$2:E$249,2,FALSE))))</f>
        <v>Marco陳鴻鈞</v>
      </c>
      <c r="P6875" s="67">
        <f t="shared" si="377"/>
        <v>44846</v>
      </c>
      <c r="Q6875" s="75" t="str">
        <f t="shared" si="379"/>
        <v>週三</v>
      </c>
      <c r="R6875" s="80">
        <v>44841</v>
      </c>
      <c r="AA6875" s="1"/>
    </row>
    <row r="6876" spans="2:27">
      <c r="B6876" s="66">
        <v>44827</v>
      </c>
      <c r="D6876" s="68" t="s">
        <v>50</v>
      </c>
      <c r="E6876" s="70" t="s">
        <v>51</v>
      </c>
      <c r="F6876" s="4" t="s">
        <v>2770</v>
      </c>
      <c r="G6876" s="67">
        <v>44831</v>
      </c>
      <c r="H6876" s="67">
        <v>44848</v>
      </c>
      <c r="I6876" s="71">
        <f t="shared" si="378"/>
        <v>17</v>
      </c>
      <c r="J6876" s="72" t="s">
        <v>66</v>
      </c>
      <c r="K6876" s="72" t="s">
        <v>64</v>
      </c>
      <c r="L6876" s="73">
        <v>4</v>
      </c>
      <c r="M6876" s="73" t="s">
        <v>91</v>
      </c>
      <c r="N6876" s="68" t="str">
        <f>VLOOKUP(K6876,[1]人員授權表!D$3:G$249,4,0)</f>
        <v>有機</v>
      </c>
      <c r="O6876" s="70" t="str">
        <f>IF(J6876=[1]人員授權表!$C$85,"Casper李羿勳",IF(J6876=[1]人員授權表!$C$188,"Iring陳俊明",IF(J6876=[1]人員授權表!$C$189,"Brian陳泓霖",VLOOKUP(K6876,[1]人員授權表!D$2:E$249,2,FALSE))))</f>
        <v>Casper李羿勳</v>
      </c>
      <c r="P6876" s="67">
        <f t="shared" si="377"/>
        <v>44846</v>
      </c>
      <c r="Q6876" s="75" t="str">
        <f t="shared" si="379"/>
        <v>週三</v>
      </c>
      <c r="R6876" s="80">
        <v>44846</v>
      </c>
      <c r="AA6876" s="1"/>
    </row>
    <row r="6877" spans="2:27">
      <c r="B6877" s="66">
        <v>44818</v>
      </c>
      <c r="D6877" s="68" t="s">
        <v>50</v>
      </c>
      <c r="E6877" s="70" t="s">
        <v>82</v>
      </c>
      <c r="F6877" s="70" t="s">
        <v>2771</v>
      </c>
      <c r="G6877" s="67">
        <v>44834</v>
      </c>
      <c r="H6877" s="67">
        <v>44848</v>
      </c>
      <c r="I6877" s="71">
        <f t="shared" si="378"/>
        <v>14</v>
      </c>
      <c r="J6877" s="72" t="s">
        <v>84</v>
      </c>
      <c r="K6877" s="72" t="s">
        <v>85</v>
      </c>
      <c r="L6877" s="73">
        <v>14</v>
      </c>
      <c r="M6877" s="73" t="s">
        <v>86</v>
      </c>
      <c r="N6877" s="68" t="str">
        <f>VLOOKUP(K6877,[1]人員授權表!D$3:G$249,4,0)</f>
        <v>有機</v>
      </c>
      <c r="O6877" s="70" t="str">
        <f>IF(J6877=[1]人員授權表!$C$85,"Casper李羿勳",IF(J6877=[1]人員授權表!$C$188,"Iring陳俊明",IF(J6877=[1]人員授權表!$C$189,"Brian陳泓霖",VLOOKUP(K6877,[1]人員授權表!D$2:E$249,2,FALSE))))</f>
        <v>Lucy黃詩婷</v>
      </c>
      <c r="P6877" s="67">
        <f t="shared" si="377"/>
        <v>44846</v>
      </c>
      <c r="Q6877" s="75" t="str">
        <f t="shared" si="379"/>
        <v>週三</v>
      </c>
      <c r="R6877" s="80">
        <v>44846</v>
      </c>
      <c r="AA6877" s="1"/>
    </row>
    <row r="6878" spans="2:27">
      <c r="B6878" s="66">
        <v>44806</v>
      </c>
      <c r="C6878" s="67">
        <v>44845</v>
      </c>
      <c r="D6878" s="68" t="s">
        <v>50</v>
      </c>
      <c r="E6878" s="70" t="s">
        <v>82</v>
      </c>
      <c r="F6878" s="70" t="s">
        <v>2772</v>
      </c>
      <c r="G6878" s="67">
        <v>44834</v>
      </c>
      <c r="H6878" s="67">
        <v>44848</v>
      </c>
      <c r="I6878" s="71">
        <f t="shared" si="378"/>
        <v>14</v>
      </c>
      <c r="J6878" s="72" t="s">
        <v>125</v>
      </c>
      <c r="K6878" s="72" t="s">
        <v>126</v>
      </c>
      <c r="L6878" s="73">
        <v>4</v>
      </c>
      <c r="M6878" s="73" t="s">
        <v>127</v>
      </c>
      <c r="N6878" s="68" t="str">
        <f>VLOOKUP(K6878,[1]人員授權表!D$3:G$249,4,0)</f>
        <v>有機</v>
      </c>
      <c r="O6878" s="70" t="str">
        <f>IF(J6878=[1]人員授權表!$C$85,"Casper李羿勳",IF(J6878=[1]人員授權表!$C$188,"Iring陳俊明",IF(J6878=[1]人員授權表!$C$189,"Brian陳泓霖",VLOOKUP(K6878,[1]人員授權表!D$2:E$249,2,FALSE))))</f>
        <v>Lucy黃詩婷</v>
      </c>
      <c r="P6878" s="67">
        <f t="shared" si="377"/>
        <v>44846</v>
      </c>
      <c r="Q6878" s="75" t="str">
        <f t="shared" si="379"/>
        <v>週三</v>
      </c>
      <c r="R6878" s="80">
        <v>44846</v>
      </c>
      <c r="AA6878" s="1"/>
    </row>
    <row r="6879" spans="2:27">
      <c r="B6879" s="66">
        <v>44806</v>
      </c>
      <c r="C6879" s="67">
        <v>44845</v>
      </c>
      <c r="D6879" s="68" t="s">
        <v>50</v>
      </c>
      <c r="E6879" s="70" t="s">
        <v>82</v>
      </c>
      <c r="F6879" s="70" t="s">
        <v>2773</v>
      </c>
      <c r="G6879" s="67">
        <v>44834</v>
      </c>
      <c r="H6879" s="67">
        <v>44848</v>
      </c>
      <c r="I6879" s="71">
        <f t="shared" si="378"/>
        <v>14</v>
      </c>
      <c r="J6879" s="72" t="s">
        <v>178</v>
      </c>
      <c r="K6879" s="72" t="s">
        <v>179</v>
      </c>
      <c r="L6879" s="73">
        <v>2</v>
      </c>
      <c r="M6879" s="73" t="s">
        <v>127</v>
      </c>
      <c r="N6879" s="68" t="str">
        <f>VLOOKUP(K6879,[1]人員授權表!D$3:G$249,4,0)</f>
        <v>無機</v>
      </c>
      <c r="O6879" s="70" t="str">
        <f>IF(J6879=[1]人員授權表!$C$85,"Casper李羿勳",IF(J6879=[1]人員授權表!$C$188,"Iring陳俊明",IF(J6879=[1]人員授權表!$C$189,"Brian陳泓霖",VLOOKUP(K6879,[1]人員授權表!D$2:E$249,2,FALSE))))</f>
        <v>Dennis陳汶宏</v>
      </c>
      <c r="P6879" s="67">
        <f t="shared" si="377"/>
        <v>44846</v>
      </c>
      <c r="Q6879" s="75" t="str">
        <f t="shared" si="379"/>
        <v>週三</v>
      </c>
      <c r="R6879" s="80">
        <v>44839</v>
      </c>
      <c r="AA6879" s="1"/>
    </row>
    <row r="6880" spans="2:27">
      <c r="B6880" s="66">
        <v>44806</v>
      </c>
      <c r="C6880" s="67">
        <v>44845</v>
      </c>
      <c r="D6880" s="68" t="s">
        <v>50</v>
      </c>
      <c r="E6880" s="70" t="s">
        <v>82</v>
      </c>
      <c r="F6880" s="70" t="s">
        <v>2772</v>
      </c>
      <c r="G6880" s="67">
        <v>44834</v>
      </c>
      <c r="H6880" s="67">
        <v>44848</v>
      </c>
      <c r="I6880" s="71">
        <f t="shared" si="378"/>
        <v>14</v>
      </c>
      <c r="J6880" s="72" t="s">
        <v>204</v>
      </c>
      <c r="K6880" s="72" t="s">
        <v>205</v>
      </c>
      <c r="L6880" s="73">
        <v>2</v>
      </c>
      <c r="M6880" s="73" t="s">
        <v>127</v>
      </c>
      <c r="N6880" s="68" t="str">
        <f>VLOOKUP(K6880,[1]人員授權表!D$3:G$249,4,0)</f>
        <v>無機</v>
      </c>
      <c r="O6880" s="70" t="str">
        <f>IF(J6880=[1]人員授權表!$C$85,"Casper李羿勳",IF(J6880=[1]人員授權表!$C$188,"Iring陳俊明",IF(J6880=[1]人員授權表!$C$189,"Brian陳泓霖",VLOOKUP(K6880,[1]人員授權表!D$2:E$249,2,FALSE))))</f>
        <v>Iring陳俊明</v>
      </c>
      <c r="P6880" s="67">
        <f t="shared" si="377"/>
        <v>44846</v>
      </c>
      <c r="Q6880" s="75" t="str">
        <f t="shared" si="379"/>
        <v>週三</v>
      </c>
      <c r="R6880" s="80">
        <v>44845</v>
      </c>
      <c r="AA6880" s="1"/>
    </row>
    <row r="6881" spans="2:28">
      <c r="B6881" s="66">
        <v>44806</v>
      </c>
      <c r="C6881" s="67">
        <v>44845</v>
      </c>
      <c r="D6881" s="68" t="s">
        <v>50</v>
      </c>
      <c r="E6881" s="70" t="s">
        <v>82</v>
      </c>
      <c r="F6881" s="70" t="s">
        <v>2773</v>
      </c>
      <c r="G6881" s="67">
        <v>44834</v>
      </c>
      <c r="H6881" s="67">
        <v>44848</v>
      </c>
      <c r="I6881" s="71">
        <f t="shared" si="378"/>
        <v>14</v>
      </c>
      <c r="J6881" s="72" t="s">
        <v>340</v>
      </c>
      <c r="K6881" s="72" t="s">
        <v>187</v>
      </c>
      <c r="L6881" s="73">
        <v>2</v>
      </c>
      <c r="M6881" s="73" t="s">
        <v>127</v>
      </c>
      <c r="N6881" s="68" t="str">
        <f>VLOOKUP(K6881,[1]人員授權表!D$3:G$249,4,0)</f>
        <v>無機</v>
      </c>
      <c r="O6881" s="70" t="str">
        <f>IF(J6881=[1]人員授權表!$C$85,"Casper李羿勳",IF(J6881=[1]人員授權表!$C$188,"Iring陳俊明",IF(J6881=[1]人員授權表!$C$189,"Brian陳泓霖",VLOOKUP(K6881,[1]人員授權表!D$2:E$249,2,FALSE))))</f>
        <v>Ruby黃家蓁</v>
      </c>
      <c r="P6881" s="67">
        <f t="shared" si="377"/>
        <v>44846</v>
      </c>
      <c r="Q6881" s="75" t="str">
        <f t="shared" si="379"/>
        <v>週三</v>
      </c>
      <c r="R6881" s="80">
        <v>44840</v>
      </c>
      <c r="AA6881" s="1"/>
    </row>
    <row r="6882" spans="2:28">
      <c r="B6882" s="66">
        <v>44806</v>
      </c>
      <c r="C6882" s="67">
        <v>44845</v>
      </c>
      <c r="D6882" s="68" t="s">
        <v>50</v>
      </c>
      <c r="E6882" s="70" t="s">
        <v>82</v>
      </c>
      <c r="F6882" s="70" t="s">
        <v>2773</v>
      </c>
      <c r="G6882" s="67">
        <v>44834</v>
      </c>
      <c r="H6882" s="67">
        <v>44848</v>
      </c>
      <c r="I6882" s="71">
        <f t="shared" si="378"/>
        <v>14</v>
      </c>
      <c r="J6882" s="72" t="s">
        <v>195</v>
      </c>
      <c r="K6882" s="72" t="s">
        <v>196</v>
      </c>
      <c r="L6882" s="73">
        <v>2</v>
      </c>
      <c r="M6882" s="73" t="s">
        <v>127</v>
      </c>
      <c r="N6882" s="68" t="str">
        <f>VLOOKUP(K6882,[1]人員授權表!D$3:G$249,4,0)</f>
        <v>無機</v>
      </c>
      <c r="O6882" s="70" t="str">
        <f>IF(J6882=[1]人員授權表!$C$85,"Casper李羿勳",IF(J6882=[1]人員授權表!$C$188,"Iring陳俊明",IF(J6882=[1]人員授權表!$C$189,"Brian陳泓霖",VLOOKUP(K6882,[1]人員授權表!D$2:E$249,2,FALSE))))</f>
        <v>Debby胡萱黛</v>
      </c>
      <c r="P6882" s="67">
        <f t="shared" si="377"/>
        <v>44846</v>
      </c>
      <c r="Q6882" s="75" t="str">
        <f t="shared" si="379"/>
        <v>週三</v>
      </c>
      <c r="R6882" s="80">
        <v>44845</v>
      </c>
      <c r="AA6882" s="1"/>
    </row>
    <row r="6883" spans="2:28">
      <c r="B6883" s="66">
        <v>44837</v>
      </c>
      <c r="D6883" s="68" t="s">
        <v>50</v>
      </c>
      <c r="E6883" s="70" t="s">
        <v>1418</v>
      </c>
      <c r="F6883" s="4" t="s">
        <v>2659</v>
      </c>
      <c r="G6883" s="67">
        <v>44833</v>
      </c>
      <c r="H6883" s="67">
        <v>44848</v>
      </c>
      <c r="I6883" s="71">
        <f t="shared" si="378"/>
        <v>15</v>
      </c>
      <c r="J6883" s="72" t="s">
        <v>133</v>
      </c>
      <c r="K6883" s="72" t="s">
        <v>134</v>
      </c>
      <c r="L6883" s="73">
        <v>1</v>
      </c>
      <c r="M6883" s="73" t="s">
        <v>108</v>
      </c>
      <c r="N6883" s="68" t="str">
        <f>VLOOKUP(K6883,[1]人員授權表!D$3:G$249,4,0)</f>
        <v>無機</v>
      </c>
      <c r="O6883" s="70" t="str">
        <f>IF(J6883=[1]人員授權表!$C$85,"Casper李羿勳",IF(J6883=[1]人員授權表!$C$188,"Iring陳俊明",IF(J6883=[1]人員授權表!$C$189,"Brian陳泓霖",VLOOKUP(K6883,[1]人員授權表!D$2:E$249,2,FALSE))))</f>
        <v>Brian陳泓霖</v>
      </c>
      <c r="P6883" s="67">
        <f t="shared" si="377"/>
        <v>44846</v>
      </c>
      <c r="Q6883" s="75" t="str">
        <f t="shared" si="379"/>
        <v>週三</v>
      </c>
      <c r="R6883" s="80">
        <v>44846</v>
      </c>
      <c r="AA6883" s="1"/>
    </row>
    <row r="6884" spans="2:28">
      <c r="B6884" s="66">
        <v>44832</v>
      </c>
      <c r="D6884" s="68" t="s">
        <v>50</v>
      </c>
      <c r="E6884" s="70" t="s">
        <v>82</v>
      </c>
      <c r="F6884" s="70" t="s">
        <v>2774</v>
      </c>
      <c r="G6884" s="67">
        <v>44834</v>
      </c>
      <c r="H6884" s="67">
        <v>44848</v>
      </c>
      <c r="I6884" s="71">
        <f t="shared" si="378"/>
        <v>14</v>
      </c>
      <c r="J6884" s="72" t="s">
        <v>139</v>
      </c>
      <c r="K6884" s="72" t="s">
        <v>140</v>
      </c>
      <c r="L6884" s="73">
        <v>1</v>
      </c>
      <c r="M6884" s="73" t="s">
        <v>322</v>
      </c>
      <c r="N6884" s="68" t="str">
        <f>VLOOKUP(K6884,[1]人員授權表!D$3:G$249,4,0)</f>
        <v>無機</v>
      </c>
      <c r="O6884" s="70" t="str">
        <f>IF(J6884=[1]人員授權表!$C$85,"Casper李羿勳",IF(J6884=[1]人員授權表!$C$188,"Iring陳俊明",IF(J6884=[1]人員授權表!$C$189,"Brian陳泓霖",VLOOKUP(K6884,[1]人員授權表!D$2:E$249,2,FALSE))))</f>
        <v>Brian陳泓霖</v>
      </c>
      <c r="P6884" s="67">
        <f t="shared" si="377"/>
        <v>44846</v>
      </c>
      <c r="Q6884" s="75" t="str">
        <f t="shared" si="379"/>
        <v>週三</v>
      </c>
      <c r="R6884" s="80">
        <v>44838</v>
      </c>
      <c r="AA6884" s="1"/>
    </row>
    <row r="6885" spans="2:28">
      <c r="B6885" s="66">
        <v>44798</v>
      </c>
      <c r="D6885" s="68" t="s">
        <v>50</v>
      </c>
      <c r="E6885" s="70" t="s">
        <v>82</v>
      </c>
      <c r="F6885" s="70" t="s">
        <v>2775</v>
      </c>
      <c r="G6885" s="67">
        <v>44832</v>
      </c>
      <c r="H6885" s="67">
        <v>44848</v>
      </c>
      <c r="I6885" s="71">
        <f t="shared" si="378"/>
        <v>16</v>
      </c>
      <c r="J6885" s="72" t="s">
        <v>125</v>
      </c>
      <c r="K6885" s="72" t="s">
        <v>144</v>
      </c>
      <c r="L6885" s="73">
        <v>3</v>
      </c>
      <c r="M6885" s="73" t="s">
        <v>79</v>
      </c>
      <c r="N6885" s="68" t="str">
        <f>VLOOKUP(K6885,[1]人員授權表!D$3:G$249,4,0)</f>
        <v>有機</v>
      </c>
      <c r="O6885" s="70" t="str">
        <f>IF(J6885=[1]人員授權表!$C$85,"Casper李羿勳",IF(J6885=[1]人員授權表!$C$188,"Iring陳俊明",IF(J6885=[1]人員授權表!$C$189,"Brian陳泓霖",VLOOKUP(K6885,[1]人員授權表!D$2:E$249,2,FALSE))))</f>
        <v>Lucy黃詩婷</v>
      </c>
      <c r="P6885" s="67">
        <f t="shared" si="377"/>
        <v>44846</v>
      </c>
      <c r="Q6885" s="75" t="str">
        <f t="shared" si="379"/>
        <v>週三</v>
      </c>
      <c r="R6885" s="80">
        <v>44840</v>
      </c>
      <c r="AA6885" s="1"/>
    </row>
    <row r="6886" spans="2:28">
      <c r="B6886" s="66">
        <v>44798</v>
      </c>
      <c r="D6886" s="68" t="s">
        <v>50</v>
      </c>
      <c r="E6886" s="70" t="s">
        <v>82</v>
      </c>
      <c r="F6886" s="70" t="s">
        <v>2775</v>
      </c>
      <c r="G6886" s="67">
        <v>44832</v>
      </c>
      <c r="H6886" s="67">
        <v>44848</v>
      </c>
      <c r="I6886" s="71">
        <f t="shared" si="378"/>
        <v>16</v>
      </c>
      <c r="J6886" s="72" t="s">
        <v>139</v>
      </c>
      <c r="K6886" s="72" t="s">
        <v>140</v>
      </c>
      <c r="L6886" s="73">
        <v>3</v>
      </c>
      <c r="M6886" s="73" t="s">
        <v>79</v>
      </c>
      <c r="N6886" s="68" t="str">
        <f>VLOOKUP(K6886,[1]人員授權表!D$3:G$249,4,0)</f>
        <v>無機</v>
      </c>
      <c r="O6886" s="70" t="str">
        <f>IF(J6886=[1]人員授權表!$C$85,"Casper李羿勳",IF(J6886=[1]人員授權表!$C$188,"Iring陳俊明",IF(J6886=[1]人員授權表!$C$189,"Brian陳泓霖",VLOOKUP(K6886,[1]人員授權表!D$2:E$249,2,FALSE))))</f>
        <v>Brian陳泓霖</v>
      </c>
      <c r="P6886" s="67">
        <f t="shared" si="377"/>
        <v>44846</v>
      </c>
      <c r="Q6886" s="75" t="str">
        <f t="shared" si="379"/>
        <v>週三</v>
      </c>
      <c r="R6886" s="80">
        <v>44837</v>
      </c>
      <c r="AA6886" s="1"/>
    </row>
    <row r="6887" spans="2:28">
      <c r="B6887" s="66">
        <v>44798</v>
      </c>
      <c r="D6887" s="68" t="s">
        <v>50</v>
      </c>
      <c r="E6887" s="70" t="s">
        <v>82</v>
      </c>
      <c r="F6887" s="70" t="s">
        <v>2775</v>
      </c>
      <c r="G6887" s="67">
        <v>44832</v>
      </c>
      <c r="H6887" s="67">
        <v>44848</v>
      </c>
      <c r="I6887" s="71">
        <f t="shared" si="378"/>
        <v>16</v>
      </c>
      <c r="J6887" s="72" t="s">
        <v>137</v>
      </c>
      <c r="K6887" s="72" t="s">
        <v>138</v>
      </c>
      <c r="L6887" s="70">
        <v>3</v>
      </c>
      <c r="M6887" s="132" t="s">
        <v>79</v>
      </c>
      <c r="N6887" s="70" t="str">
        <f>VLOOKUP(K6887,[1]人員授權表!D$3:G$249,4,0)</f>
        <v>無機</v>
      </c>
      <c r="O6887" s="70" t="str">
        <f>IF(J6887=[1]人員授權表!$C$85,"Casper李羿勳",IF(J6887=[1]人員授權表!$C$188,"Iring陳俊明",IF(J6887=[1]人員授權表!$C$189,"Brian陳泓霖",VLOOKUP(K6887,[1]人員授權表!D$2:E$249,2,FALSE))))</f>
        <v>Jack劉念忻</v>
      </c>
      <c r="P6887" s="67">
        <f t="shared" si="377"/>
        <v>44846</v>
      </c>
      <c r="Q6887" s="75" t="str">
        <f t="shared" si="379"/>
        <v>週三</v>
      </c>
      <c r="R6887" s="80">
        <v>44842</v>
      </c>
      <c r="AA6887" s="1"/>
    </row>
    <row r="6888" spans="2:28">
      <c r="B6888" s="66">
        <v>44837</v>
      </c>
      <c r="C6888" s="67">
        <v>44840</v>
      </c>
      <c r="D6888" s="68" t="s">
        <v>50</v>
      </c>
      <c r="E6888" s="70" t="s">
        <v>51</v>
      </c>
      <c r="F6888" s="70" t="s">
        <v>2776</v>
      </c>
      <c r="G6888" s="67">
        <v>44837</v>
      </c>
      <c r="H6888" s="67">
        <v>44848</v>
      </c>
      <c r="I6888" s="71">
        <f t="shared" si="378"/>
        <v>11</v>
      </c>
      <c r="J6888" s="72" t="s">
        <v>125</v>
      </c>
      <c r="K6888" s="72" t="s">
        <v>144</v>
      </c>
      <c r="L6888" s="110">
        <v>4</v>
      </c>
      <c r="M6888" s="73" t="s">
        <v>79</v>
      </c>
      <c r="N6888" s="68" t="str">
        <f>VLOOKUP(K6888,[1]人員授權表!D$3:G$249,4,0)</f>
        <v>有機</v>
      </c>
      <c r="O6888" s="67" t="str">
        <f>IF(J6888=[1]人員授權表!$C$85,"Casper李羿勳",IF(J6888=[1]人員授權表!$C$188,"Iring陳俊明",IF(J6888=[1]人員授權表!$C$189,"Brian陳泓霖",VLOOKUP(K6888,[1]人員授權表!D$2:E$249,2,FALSE))))</f>
        <v>Lucy黃詩婷</v>
      </c>
      <c r="P6888" s="67">
        <f t="shared" si="377"/>
        <v>44846</v>
      </c>
      <c r="Q6888" s="75" t="str">
        <f t="shared" si="379"/>
        <v>週三</v>
      </c>
      <c r="R6888" s="80">
        <v>44846</v>
      </c>
      <c r="Z6888" s="79" t="s">
        <v>2777</v>
      </c>
      <c r="AA6888" s="3">
        <v>20</v>
      </c>
      <c r="AB6888" s="1" t="s">
        <v>2778</v>
      </c>
    </row>
    <row r="6889" spans="2:28">
      <c r="B6889" s="66">
        <v>44837</v>
      </c>
      <c r="C6889" s="67">
        <v>44840</v>
      </c>
      <c r="D6889" s="68" t="s">
        <v>50</v>
      </c>
      <c r="E6889" s="70" t="s">
        <v>51</v>
      </c>
      <c r="F6889" s="70" t="s">
        <v>2779</v>
      </c>
      <c r="G6889" s="67">
        <v>44837</v>
      </c>
      <c r="H6889" s="67">
        <v>44848</v>
      </c>
      <c r="I6889" s="71">
        <f t="shared" si="378"/>
        <v>11</v>
      </c>
      <c r="J6889" s="72" t="s">
        <v>139</v>
      </c>
      <c r="K6889" s="72" t="s">
        <v>140</v>
      </c>
      <c r="L6889" s="110">
        <v>4</v>
      </c>
      <c r="M6889" s="73" t="s">
        <v>79</v>
      </c>
      <c r="N6889" s="68" t="str">
        <f>VLOOKUP(K6889,[1]人員授權表!D$3:G$249,4,0)</f>
        <v>無機</v>
      </c>
      <c r="O6889" s="70" t="str">
        <f>IF(J6889=[1]人員授權表!$C$85,"Casper李羿勳",IF(J6889=[1]人員授權表!$C$188,"Iring陳俊明",IF(J6889=[1]人員授權表!$C$189,"Brian陳泓霖",VLOOKUP(K6889,[1]人員授權表!D$2:E$249,2,FALSE))))</f>
        <v>Brian陳泓霖</v>
      </c>
      <c r="P6889" s="67">
        <f t="shared" si="377"/>
        <v>44846</v>
      </c>
      <c r="Q6889" s="75" t="str">
        <f t="shared" si="379"/>
        <v>週三</v>
      </c>
      <c r="R6889" s="80">
        <v>44842</v>
      </c>
      <c r="Z6889" s="79" t="s">
        <v>2777</v>
      </c>
      <c r="AA6889" s="102">
        <v>20</v>
      </c>
      <c r="AB6889" s="123" t="s">
        <v>2778</v>
      </c>
    </row>
    <row r="6890" spans="2:28">
      <c r="B6890" s="66">
        <v>44837</v>
      </c>
      <c r="C6890" s="67">
        <v>44840</v>
      </c>
      <c r="D6890" s="68" t="s">
        <v>50</v>
      </c>
      <c r="E6890" s="70" t="s">
        <v>51</v>
      </c>
      <c r="F6890" s="70" t="s">
        <v>2779</v>
      </c>
      <c r="G6890" s="67">
        <v>44837</v>
      </c>
      <c r="H6890" s="67">
        <v>44848</v>
      </c>
      <c r="I6890" s="71">
        <f t="shared" si="378"/>
        <v>11</v>
      </c>
      <c r="J6890" s="72" t="s">
        <v>160</v>
      </c>
      <c r="K6890" s="72" t="s">
        <v>161</v>
      </c>
      <c r="L6890" s="110">
        <v>4</v>
      </c>
      <c r="M6890" s="73" t="s">
        <v>79</v>
      </c>
      <c r="N6890" s="68" t="str">
        <f>VLOOKUP(K6890,[1]人員授權表!D$3:G$249,4,0)</f>
        <v>無機</v>
      </c>
      <c r="O6890" s="70" t="str">
        <f>IF(J6890=[1]人員授權表!$C$85,"Casper李羿勳",IF(J6890=[1]人員授權表!$C$188,"Iring陳俊明",IF(J6890=[1]人員授權表!$C$189,"Brian陳泓霖",VLOOKUP(K6890,[1]人員授權表!D$2:E$249,2,FALSE))))</f>
        <v>Dennis陳汶宏</v>
      </c>
      <c r="P6890" s="67">
        <f t="shared" si="377"/>
        <v>44846</v>
      </c>
      <c r="Q6890" s="75" t="str">
        <f t="shared" si="379"/>
        <v>週三</v>
      </c>
      <c r="R6890" s="80">
        <v>44842</v>
      </c>
      <c r="Z6890" s="79" t="s">
        <v>2777</v>
      </c>
      <c r="AA6890" s="102">
        <v>20</v>
      </c>
      <c r="AB6890" s="123" t="s">
        <v>2778</v>
      </c>
    </row>
    <row r="6891" spans="2:28">
      <c r="B6891" s="66">
        <v>44837</v>
      </c>
      <c r="C6891" s="67">
        <v>44840</v>
      </c>
      <c r="D6891" s="68" t="s">
        <v>50</v>
      </c>
      <c r="E6891" s="70" t="s">
        <v>51</v>
      </c>
      <c r="F6891" s="70" t="s">
        <v>2779</v>
      </c>
      <c r="G6891" s="67">
        <v>44837</v>
      </c>
      <c r="H6891" s="67">
        <v>44848</v>
      </c>
      <c r="I6891" s="71">
        <f t="shared" si="378"/>
        <v>11</v>
      </c>
      <c r="J6891" s="72" t="s">
        <v>145</v>
      </c>
      <c r="K6891" s="72" t="s">
        <v>146</v>
      </c>
      <c r="L6891" s="110">
        <v>4</v>
      </c>
      <c r="M6891" s="73" t="s">
        <v>79</v>
      </c>
      <c r="N6891" s="68" t="str">
        <f>VLOOKUP(K6891,[1]人員授權表!D$3:G$249,4,0)</f>
        <v>無機</v>
      </c>
      <c r="O6891" s="70" t="str">
        <f>IF(J6891=[1]人員授權表!$C$85,"Casper李羿勳",IF(J6891=[1]人員授權表!$C$188,"Iring陳俊明",IF(J6891=[1]人員授權表!$C$189,"Brian陳泓霖",VLOOKUP(K6891,[1]人員授權表!D$2:E$249,2,FALSE))))</f>
        <v>Jack劉念忻</v>
      </c>
      <c r="P6891" s="67">
        <f t="shared" si="377"/>
        <v>44846</v>
      </c>
      <c r="Q6891" s="75" t="str">
        <f t="shared" si="379"/>
        <v>週三</v>
      </c>
      <c r="R6891" s="80">
        <v>44847</v>
      </c>
      <c r="S6891" s="85">
        <v>44847</v>
      </c>
      <c r="T6891" s="70">
        <v>1</v>
      </c>
      <c r="Z6891" s="79" t="s">
        <v>2777</v>
      </c>
      <c r="AA6891" s="102">
        <v>20</v>
      </c>
      <c r="AB6891" s="123" t="s">
        <v>2778</v>
      </c>
    </row>
    <row r="6892" spans="2:28">
      <c r="B6892" s="66">
        <v>44837</v>
      </c>
      <c r="C6892" s="67">
        <v>44840</v>
      </c>
      <c r="D6892" s="68" t="s">
        <v>50</v>
      </c>
      <c r="E6892" s="70" t="s">
        <v>51</v>
      </c>
      <c r="F6892" s="70" t="s">
        <v>2779</v>
      </c>
      <c r="G6892" s="67">
        <v>44837</v>
      </c>
      <c r="H6892" s="67">
        <v>44848</v>
      </c>
      <c r="I6892" s="71">
        <f t="shared" si="378"/>
        <v>11</v>
      </c>
      <c r="J6892" s="72" t="s">
        <v>164</v>
      </c>
      <c r="K6892" s="72" t="s">
        <v>146</v>
      </c>
      <c r="L6892" s="110">
        <v>4</v>
      </c>
      <c r="M6892" s="73" t="s">
        <v>79</v>
      </c>
      <c r="N6892" s="68" t="str">
        <f>VLOOKUP(K6892,[1]人員授權表!D$3:G$249,4,0)</f>
        <v>無機</v>
      </c>
      <c r="O6892" s="70" t="str">
        <f>IF(J6892=[1]人員授權表!$C$85,"Casper李羿勳",IF(J6892=[1]人員授權表!$C$188,"Iring陳俊明",IF(J6892=[1]人員授權表!$C$189,"Brian陳泓霖",VLOOKUP(K6892,[1]人員授權表!D$2:E$249,2,FALSE))))</f>
        <v>Jack劉念忻</v>
      </c>
      <c r="P6892" s="67">
        <f t="shared" si="377"/>
        <v>44846</v>
      </c>
      <c r="Q6892" s="75" t="str">
        <f t="shared" si="379"/>
        <v>週三</v>
      </c>
      <c r="R6892" s="80">
        <v>44847</v>
      </c>
      <c r="S6892" s="85">
        <v>44847</v>
      </c>
      <c r="T6892" s="70">
        <v>1</v>
      </c>
      <c r="Z6892" s="79" t="s">
        <v>2777</v>
      </c>
      <c r="AA6892" s="102">
        <v>20</v>
      </c>
      <c r="AB6892" s="123" t="s">
        <v>2778</v>
      </c>
    </row>
    <row r="6893" spans="2:28">
      <c r="B6893" s="66">
        <v>44837</v>
      </c>
      <c r="C6893" s="67">
        <v>44840</v>
      </c>
      <c r="D6893" s="68" t="s">
        <v>50</v>
      </c>
      <c r="E6893" s="70" t="s">
        <v>51</v>
      </c>
      <c r="F6893" s="70" t="s">
        <v>2779</v>
      </c>
      <c r="G6893" s="67">
        <v>44837</v>
      </c>
      <c r="H6893" s="67">
        <v>44848</v>
      </c>
      <c r="I6893" s="71">
        <f t="shared" si="378"/>
        <v>11</v>
      </c>
      <c r="J6893" s="72" t="s">
        <v>141</v>
      </c>
      <c r="K6893" s="72" t="s">
        <v>142</v>
      </c>
      <c r="L6893" s="110">
        <v>4</v>
      </c>
      <c r="M6893" s="73" t="s">
        <v>79</v>
      </c>
      <c r="N6893" s="68" t="str">
        <f>VLOOKUP(K6893,[1]人員授權表!D$3:G$249,4,0)</f>
        <v>無機</v>
      </c>
      <c r="O6893" s="70" t="str">
        <f>IF(J6893=[1]人員授權表!$C$85,"Casper李羿勳",IF(J6893=[1]人員授權表!$C$188,"Iring陳俊明",IF(J6893=[1]人員授權表!$C$189,"Brian陳泓霖",VLOOKUP(K6893,[1]人員授權表!D$2:E$249,2,FALSE))))</f>
        <v>Dennis陳汶宏</v>
      </c>
      <c r="P6893" s="67">
        <f t="shared" si="377"/>
        <v>44846</v>
      </c>
      <c r="Q6893" s="75" t="str">
        <f t="shared" si="379"/>
        <v>週三</v>
      </c>
      <c r="R6893" s="80">
        <v>44842</v>
      </c>
      <c r="Z6893" s="79" t="s">
        <v>2777</v>
      </c>
      <c r="AA6893" s="102">
        <v>20</v>
      </c>
      <c r="AB6893" s="123" t="s">
        <v>2778</v>
      </c>
    </row>
    <row r="6894" spans="2:28">
      <c r="B6894" s="66">
        <v>44837</v>
      </c>
      <c r="C6894" s="67">
        <v>44840</v>
      </c>
      <c r="D6894" s="68" t="s">
        <v>50</v>
      </c>
      <c r="E6894" s="70" t="s">
        <v>51</v>
      </c>
      <c r="F6894" s="70" t="s">
        <v>2776</v>
      </c>
      <c r="G6894" s="67">
        <v>44837</v>
      </c>
      <c r="H6894" s="67">
        <v>44848</v>
      </c>
      <c r="I6894" s="71">
        <f t="shared" si="378"/>
        <v>11</v>
      </c>
      <c r="J6894" s="72" t="s">
        <v>153</v>
      </c>
      <c r="K6894" s="72" t="s">
        <v>154</v>
      </c>
      <c r="L6894" s="110">
        <v>4</v>
      </c>
      <c r="M6894" s="73" t="s">
        <v>79</v>
      </c>
      <c r="N6894" s="68" t="str">
        <f>VLOOKUP(K6894,[1]人員授權表!D$3:G$249,4,0)</f>
        <v>無機</v>
      </c>
      <c r="O6894" s="70" t="str">
        <f>IF(J6894=[1]人員授權表!$C$85,"Casper李羿勳",IF(J6894=[1]人員授權表!$C$188,"Iring陳俊明",IF(J6894=[1]人員授權表!$C$189,"Brian陳泓霖",VLOOKUP(K6894,[1]人員授權表!D$2:E$249,2,FALSE))))</f>
        <v>Ken張智凱</v>
      </c>
      <c r="P6894" s="67">
        <f t="shared" si="377"/>
        <v>44846</v>
      </c>
      <c r="Q6894" s="75" t="str">
        <f t="shared" si="379"/>
        <v>週三</v>
      </c>
      <c r="R6894" s="80">
        <v>44840</v>
      </c>
      <c r="Z6894" s="79" t="s">
        <v>2777</v>
      </c>
      <c r="AA6894" s="102">
        <v>20</v>
      </c>
      <c r="AB6894" s="123" t="s">
        <v>2780</v>
      </c>
    </row>
    <row r="6895" spans="2:28">
      <c r="B6895" s="66">
        <v>44837</v>
      </c>
      <c r="C6895" s="67">
        <v>44840</v>
      </c>
      <c r="D6895" s="68" t="s">
        <v>50</v>
      </c>
      <c r="E6895" s="70" t="s">
        <v>51</v>
      </c>
      <c r="F6895" s="70" t="s">
        <v>2779</v>
      </c>
      <c r="G6895" s="67">
        <v>44837</v>
      </c>
      <c r="H6895" s="67">
        <v>44848</v>
      </c>
      <c r="I6895" s="71">
        <f t="shared" si="378"/>
        <v>11</v>
      </c>
      <c r="J6895" s="72" t="s">
        <v>137</v>
      </c>
      <c r="K6895" s="72" t="s">
        <v>138</v>
      </c>
      <c r="L6895" s="110">
        <v>4</v>
      </c>
      <c r="M6895" s="73" t="s">
        <v>79</v>
      </c>
      <c r="N6895" s="68" t="str">
        <f>VLOOKUP(K6895,[1]人員授權表!D$3:G$249,4,0)</f>
        <v>無機</v>
      </c>
      <c r="O6895" s="70" t="str">
        <f>IF(J6895=[1]人員授權表!$C$85,"Casper李羿勳",IF(J6895=[1]人員授權表!$C$188,"Iring陳俊明",IF(J6895=[1]人員授權表!$C$189,"Brian陳泓霖",VLOOKUP(K6895,[1]人員授權表!D$2:E$249,2,FALSE))))</f>
        <v>Jack劉念忻</v>
      </c>
      <c r="P6895" s="67">
        <f t="shared" si="377"/>
        <v>44846</v>
      </c>
      <c r="Q6895" s="75" t="str">
        <f t="shared" si="379"/>
        <v>週三</v>
      </c>
      <c r="R6895" s="80">
        <v>44847</v>
      </c>
      <c r="S6895" s="85">
        <v>44847</v>
      </c>
      <c r="T6895" s="70">
        <v>1</v>
      </c>
      <c r="Z6895" s="79" t="s">
        <v>2777</v>
      </c>
      <c r="AA6895" s="102">
        <v>20</v>
      </c>
      <c r="AB6895" s="123" t="s">
        <v>2780</v>
      </c>
    </row>
    <row r="6896" spans="2:28">
      <c r="B6896" s="66">
        <v>44837</v>
      </c>
      <c r="C6896" s="67">
        <v>44840</v>
      </c>
      <c r="D6896" s="68" t="s">
        <v>50</v>
      </c>
      <c r="E6896" s="70" t="s">
        <v>51</v>
      </c>
      <c r="F6896" s="70" t="s">
        <v>2779</v>
      </c>
      <c r="G6896" s="67">
        <v>44837</v>
      </c>
      <c r="H6896" s="67">
        <v>44848</v>
      </c>
      <c r="I6896" s="71">
        <f t="shared" si="378"/>
        <v>11</v>
      </c>
      <c r="J6896" s="72" t="s">
        <v>148</v>
      </c>
      <c r="K6896" s="72" t="s">
        <v>149</v>
      </c>
      <c r="L6896" s="110">
        <v>4</v>
      </c>
      <c r="M6896" s="73" t="s">
        <v>79</v>
      </c>
      <c r="N6896" s="68" t="str">
        <f>VLOOKUP(K6896,[1]人員授權表!D$3:G$249,4,0)</f>
        <v>無機</v>
      </c>
      <c r="O6896" s="70" t="str">
        <f>IF(J6896=[1]人員授權表!$C$85,"Casper李羿勳",IF(J6896=[1]人員授權表!$C$188,"Iring陳俊明",IF(J6896=[1]人員授權表!$C$189,"Brian陳泓霖",VLOOKUP(K6896,[1]人員授權表!D$2:E$249,2,FALSE))))</f>
        <v>Vicky游崴涵</v>
      </c>
      <c r="P6896" s="67">
        <f t="shared" si="377"/>
        <v>44846</v>
      </c>
      <c r="Q6896" s="75" t="str">
        <f t="shared" si="379"/>
        <v>週三</v>
      </c>
      <c r="R6896" s="80">
        <v>44846</v>
      </c>
      <c r="X6896" s="70">
        <v>1</v>
      </c>
      <c r="Y6896" s="78">
        <v>44847</v>
      </c>
      <c r="Z6896" s="79" t="s">
        <v>2781</v>
      </c>
      <c r="AA6896" s="102">
        <v>20</v>
      </c>
      <c r="AB6896" s="123" t="s">
        <v>2780</v>
      </c>
    </row>
    <row r="6897" spans="2:28">
      <c r="B6897" s="66">
        <v>44837</v>
      </c>
      <c r="C6897" s="67">
        <v>44840</v>
      </c>
      <c r="D6897" s="68" t="s">
        <v>50</v>
      </c>
      <c r="E6897" s="70" t="s">
        <v>51</v>
      </c>
      <c r="F6897" s="70" t="s">
        <v>2779</v>
      </c>
      <c r="G6897" s="67">
        <v>44837</v>
      </c>
      <c r="H6897" s="67">
        <v>44848</v>
      </c>
      <c r="I6897" s="71">
        <f t="shared" si="378"/>
        <v>11</v>
      </c>
      <c r="J6897" s="72" t="s">
        <v>295</v>
      </c>
      <c r="K6897" s="72" t="s">
        <v>296</v>
      </c>
      <c r="L6897" s="110">
        <v>4</v>
      </c>
      <c r="M6897" s="73" t="s">
        <v>79</v>
      </c>
      <c r="N6897" s="68" t="str">
        <f>VLOOKUP(K6897,[1]人員授權表!D$3:G$249,4,0)</f>
        <v>無機</v>
      </c>
      <c r="O6897" s="70" t="str">
        <f>IF(J6897=[1]人員授權表!$C$85,"Casper李羿勳",IF(J6897=[1]人員授權表!$C$188,"Iring陳俊明",IF(J6897=[1]人員授權表!$C$189,"Brian陳泓霖",VLOOKUP(K6897,[1]人員授權表!D$2:E$249,2,FALSE))))</f>
        <v>Ken張智凱</v>
      </c>
      <c r="P6897" s="67">
        <f t="shared" si="377"/>
        <v>44846</v>
      </c>
      <c r="Q6897" s="75" t="str">
        <f t="shared" si="379"/>
        <v>週三</v>
      </c>
      <c r="R6897" s="80">
        <v>44838</v>
      </c>
      <c r="Z6897" s="79" t="s">
        <v>2777</v>
      </c>
      <c r="AA6897" s="102">
        <v>20</v>
      </c>
      <c r="AB6897" s="123" t="s">
        <v>2780</v>
      </c>
    </row>
    <row r="6898" spans="2:28">
      <c r="B6898" s="66">
        <v>44837</v>
      </c>
      <c r="C6898" s="67">
        <v>44840</v>
      </c>
      <c r="D6898" s="68" t="s">
        <v>50</v>
      </c>
      <c r="E6898" s="70" t="s">
        <v>51</v>
      </c>
      <c r="F6898" s="70" t="s">
        <v>2779</v>
      </c>
      <c r="G6898" s="67">
        <v>44837</v>
      </c>
      <c r="H6898" s="67">
        <v>44848</v>
      </c>
      <c r="I6898" s="71">
        <f t="shared" si="378"/>
        <v>11</v>
      </c>
      <c r="J6898" s="72" t="s">
        <v>167</v>
      </c>
      <c r="K6898" s="72" t="s">
        <v>168</v>
      </c>
      <c r="L6898" s="110">
        <v>4</v>
      </c>
      <c r="M6898" s="73" t="s">
        <v>79</v>
      </c>
      <c r="N6898" s="68" t="str">
        <f>VLOOKUP(K6898,[1]人員授權表!D$3:G$249,4,0)</f>
        <v>有機</v>
      </c>
      <c r="O6898" s="70" t="str">
        <f>IF(J6898=[1]人員授權表!$C$85,"Casper李羿勳",IF(J6898=[1]人員授權表!$C$188,"Iring陳俊明",IF(J6898=[1]人員授權表!$C$189,"Brian陳泓霖",VLOOKUP(K6898,[1]人員授權表!D$2:E$249,2,FALSE))))</f>
        <v>Una林庭瑄</v>
      </c>
      <c r="P6898" s="67">
        <f t="shared" si="377"/>
        <v>44846</v>
      </c>
      <c r="Q6898" s="75" t="str">
        <f t="shared" si="379"/>
        <v>週三</v>
      </c>
      <c r="R6898" s="80">
        <v>44846</v>
      </c>
      <c r="Z6898" s="79" t="s">
        <v>2777</v>
      </c>
      <c r="AA6898" s="102">
        <v>20</v>
      </c>
      <c r="AB6898" s="123" t="s">
        <v>2780</v>
      </c>
    </row>
    <row r="6899" spans="2:28" ht="18" customHeight="1">
      <c r="B6899" s="66">
        <v>44841</v>
      </c>
      <c r="D6899" s="68" t="s">
        <v>50</v>
      </c>
      <c r="E6899" s="70" t="s">
        <v>879</v>
      </c>
      <c r="F6899" s="4" t="s">
        <v>2782</v>
      </c>
      <c r="G6899" s="67">
        <v>44832</v>
      </c>
      <c r="H6899" s="67">
        <v>44848</v>
      </c>
      <c r="I6899" s="71">
        <f t="shared" si="378"/>
        <v>16</v>
      </c>
      <c r="J6899" s="72" t="s">
        <v>987</v>
      </c>
      <c r="K6899" s="72" t="s">
        <v>988</v>
      </c>
      <c r="L6899" s="73">
        <v>7</v>
      </c>
      <c r="M6899" s="73" t="s">
        <v>104</v>
      </c>
      <c r="N6899" s="68" t="str">
        <f>VLOOKUP(K6899,[1]人員授權表!D$3:G$249,4,0)</f>
        <v>無機</v>
      </c>
      <c r="O6899" s="70" t="str">
        <f>IF(J6899=[1]人員授權表!$C$85,"Casper李羿勳",IF(J6899=[1]人員授權表!$C$188,"Iring陳俊明",IF(J6899=[1]人員授權表!$C$189,"Brian陳泓霖",VLOOKUP(K6899,[1]人員授權表!D$2:E$249,2,FALSE))))</f>
        <v>George陳志昇</v>
      </c>
      <c r="P6899" s="67">
        <f t="shared" si="377"/>
        <v>44846</v>
      </c>
      <c r="Q6899" s="75" t="str">
        <f t="shared" si="379"/>
        <v>週三</v>
      </c>
      <c r="R6899" s="80">
        <v>44847</v>
      </c>
      <c r="S6899" s="85">
        <v>44847</v>
      </c>
      <c r="T6899" s="70">
        <v>1</v>
      </c>
      <c r="AA6899" s="102">
        <v>15</v>
      </c>
      <c r="AB6899" s="123" t="s">
        <v>2325</v>
      </c>
    </row>
    <row r="6900" spans="2:28" ht="33.6">
      <c r="B6900" s="66">
        <v>44841</v>
      </c>
      <c r="D6900" s="68" t="s">
        <v>50</v>
      </c>
      <c r="E6900" s="70" t="s">
        <v>879</v>
      </c>
      <c r="F6900" s="4" t="s">
        <v>2782</v>
      </c>
      <c r="G6900" s="67">
        <v>44832</v>
      </c>
      <c r="H6900" s="67">
        <v>44848</v>
      </c>
      <c r="I6900" s="71">
        <f t="shared" si="378"/>
        <v>16</v>
      </c>
      <c r="J6900" s="83" t="s">
        <v>1660</v>
      </c>
      <c r="K6900" s="72" t="s">
        <v>113</v>
      </c>
      <c r="L6900" s="73">
        <v>5</v>
      </c>
      <c r="M6900" s="73" t="s">
        <v>104</v>
      </c>
      <c r="N6900" s="68" t="s">
        <v>245</v>
      </c>
      <c r="O6900" s="70" t="s">
        <v>1113</v>
      </c>
      <c r="P6900" s="67">
        <f t="shared" si="377"/>
        <v>44846</v>
      </c>
      <c r="Q6900" s="75" t="str">
        <f t="shared" si="379"/>
        <v>週三</v>
      </c>
      <c r="R6900" s="80">
        <v>44841</v>
      </c>
      <c r="AA6900" s="102">
        <v>15</v>
      </c>
      <c r="AB6900" s="123" t="s">
        <v>2325</v>
      </c>
    </row>
    <row r="6901" spans="2:28">
      <c r="B6901" s="66">
        <v>44806</v>
      </c>
      <c r="D6901" s="68" t="s">
        <v>50</v>
      </c>
      <c r="E6901" s="70" t="s">
        <v>82</v>
      </c>
      <c r="F6901" s="70" t="s">
        <v>2783</v>
      </c>
      <c r="G6901" s="67">
        <v>44834</v>
      </c>
      <c r="H6901" s="67">
        <v>44848</v>
      </c>
      <c r="I6901" s="71">
        <f t="shared" si="378"/>
        <v>14</v>
      </c>
      <c r="J6901" s="72" t="s">
        <v>169</v>
      </c>
      <c r="K6901" s="72" t="s">
        <v>170</v>
      </c>
      <c r="L6901" s="73">
        <v>1</v>
      </c>
      <c r="M6901" s="73" t="s">
        <v>127</v>
      </c>
      <c r="N6901" s="68" t="str">
        <f>VLOOKUP(K6901,[1]人員授權表!D$3:G$249,4,0)</f>
        <v>有機</v>
      </c>
      <c r="O6901" s="70" t="str">
        <f>IF(J6901=[1]人員授權表!$C$85,"Casper李羿勳",IF(J6901=[1]人員授權表!$C$188,"Iring陳俊明",IF(J6901=[1]人員授權表!$C$189,"Brian陳泓霖",VLOOKUP(K6901,[1]人員授權表!D$2:E$249,2,FALSE))))</f>
        <v>Elle黃雅琪&amp;
Marco陳鴻鈞</v>
      </c>
      <c r="P6901" s="67">
        <f t="shared" si="377"/>
        <v>44846</v>
      </c>
      <c r="Q6901" s="75" t="str">
        <f t="shared" si="379"/>
        <v>週三</v>
      </c>
      <c r="R6901" s="80">
        <v>44846</v>
      </c>
      <c r="AA6901" s="1"/>
    </row>
    <row r="6902" spans="2:28">
      <c r="B6902" s="66">
        <v>44827</v>
      </c>
      <c r="C6902" s="67">
        <v>44827</v>
      </c>
      <c r="D6902" s="68" t="s">
        <v>50</v>
      </c>
      <c r="E6902" s="70" t="s">
        <v>82</v>
      </c>
      <c r="F6902" s="4" t="s">
        <v>2784</v>
      </c>
      <c r="G6902" s="101">
        <v>44833</v>
      </c>
      <c r="H6902" s="101">
        <v>44848</v>
      </c>
      <c r="I6902" s="71">
        <f t="shared" si="378"/>
        <v>15</v>
      </c>
      <c r="J6902" s="98" t="s">
        <v>2785</v>
      </c>
      <c r="K6902" s="72" t="s">
        <v>2786</v>
      </c>
      <c r="L6902" s="73">
        <v>1</v>
      </c>
      <c r="M6902" s="73" t="s">
        <v>104</v>
      </c>
      <c r="N6902" s="68" t="str">
        <f>VLOOKUP(K6902,[1]人員授權表!D$3:G$249,4,0)</f>
        <v>有機</v>
      </c>
      <c r="O6902" s="70" t="str">
        <f>IF(J6902=[1]人員授權表!$C$85,"Casper李羿勳",IF(J6902=[1]人員授權表!$C$188,"Iring陳俊明",IF(J6902=[1]人員授權表!$C$189,"Brian陳泓霖",VLOOKUP(K6902,[1]人員授權表!D$2:E$249,2,FALSE))))</f>
        <v>Una林庭瑄</v>
      </c>
      <c r="P6902" s="67">
        <f t="shared" si="377"/>
        <v>44846</v>
      </c>
      <c r="Q6902" s="75" t="str">
        <f t="shared" si="379"/>
        <v>週三</v>
      </c>
      <c r="R6902" s="80">
        <v>44846</v>
      </c>
      <c r="AA6902" s="1"/>
    </row>
    <row r="6903" spans="2:28">
      <c r="B6903" s="66">
        <v>44827</v>
      </c>
      <c r="C6903" s="67">
        <v>44827</v>
      </c>
      <c r="D6903" s="68" t="s">
        <v>50</v>
      </c>
      <c r="E6903" s="70" t="s">
        <v>82</v>
      </c>
      <c r="F6903" s="4" t="s">
        <v>2787</v>
      </c>
      <c r="G6903" s="101">
        <v>44833</v>
      </c>
      <c r="H6903" s="101">
        <v>44848</v>
      </c>
      <c r="I6903" s="71">
        <f t="shared" si="378"/>
        <v>15</v>
      </c>
      <c r="J6903" s="98" t="s">
        <v>326</v>
      </c>
      <c r="K6903" s="98" t="s">
        <v>170</v>
      </c>
      <c r="L6903" s="110">
        <v>10</v>
      </c>
      <c r="M6903" s="73" t="s">
        <v>104</v>
      </c>
      <c r="N6903" s="68" t="str">
        <f>VLOOKUP(K6903,[1]人員授權表!D$3:G$249,4,0)</f>
        <v>有機</v>
      </c>
      <c r="O6903" s="70" t="str">
        <f>IF(J6903=[1]人員授權表!$C$85,"Casper李羿勳",IF(J6903=[1]人員授權表!$C$188,"Iring陳俊明",IF(J6903=[1]人員授權表!$C$189,"Brian陳泓霖",VLOOKUP(K6903,[1]人員授權表!D$2:E$249,2,FALSE))))</f>
        <v>Elle黃雅琪&amp;
Marco陳鴻鈞</v>
      </c>
      <c r="P6903" s="67">
        <f t="shared" si="377"/>
        <v>44846</v>
      </c>
      <c r="Q6903" s="75" t="str">
        <f t="shared" si="379"/>
        <v>週三</v>
      </c>
      <c r="R6903" s="80">
        <v>44846</v>
      </c>
      <c r="AA6903" s="1"/>
    </row>
    <row r="6904" spans="2:28">
      <c r="B6904" s="66">
        <v>44806</v>
      </c>
      <c r="C6904" s="67">
        <v>44826</v>
      </c>
      <c r="D6904" s="68" t="s">
        <v>50</v>
      </c>
      <c r="E6904" s="70" t="s">
        <v>82</v>
      </c>
      <c r="F6904" s="70" t="s">
        <v>2788</v>
      </c>
      <c r="G6904" s="101">
        <v>44827</v>
      </c>
      <c r="H6904" s="67">
        <v>44848</v>
      </c>
      <c r="I6904" s="71">
        <f t="shared" si="378"/>
        <v>21</v>
      </c>
      <c r="J6904" s="72" t="s">
        <v>188</v>
      </c>
      <c r="K6904" s="72" t="s">
        <v>2789</v>
      </c>
      <c r="L6904" s="73">
        <v>5</v>
      </c>
      <c r="M6904" s="73" t="s">
        <v>91</v>
      </c>
      <c r="N6904" s="68" t="str">
        <f>VLOOKUP(K6904,[1]人員授權表!D$3:G$249,4,0)</f>
        <v>無機</v>
      </c>
      <c r="O6904" s="70" t="str">
        <f>IF(J6904=[1]人員授權表!$C$85,"Casper李羿勳",IF(J6904=[1]人員授權表!$C$188,"Iring陳俊明",IF(J6904=[1]人員授權表!$C$189,"Brian陳泓霖",VLOOKUP(K6904,[1]人員授權表!D$2:E$249,2,FALSE))))</f>
        <v>Iring陳俊明</v>
      </c>
      <c r="P6904" s="67">
        <f t="shared" si="377"/>
        <v>44846</v>
      </c>
      <c r="Q6904" s="75" t="str">
        <f t="shared" si="379"/>
        <v>週三</v>
      </c>
      <c r="R6904" s="80">
        <v>44833</v>
      </c>
      <c r="AA6904" s="1"/>
    </row>
    <row r="6905" spans="2:28">
      <c r="B6905" s="66">
        <v>44806</v>
      </c>
      <c r="C6905" s="67">
        <v>44826</v>
      </c>
      <c r="D6905" s="68" t="s">
        <v>50</v>
      </c>
      <c r="E6905" s="70" t="s">
        <v>82</v>
      </c>
      <c r="F6905" s="70" t="s">
        <v>2788</v>
      </c>
      <c r="G6905" s="101">
        <v>44827</v>
      </c>
      <c r="H6905" s="67">
        <v>44848</v>
      </c>
      <c r="I6905" s="71">
        <f t="shared" si="378"/>
        <v>21</v>
      </c>
      <c r="J6905" s="72" t="s">
        <v>190</v>
      </c>
      <c r="K6905" s="72" t="s">
        <v>1048</v>
      </c>
      <c r="L6905" s="73">
        <v>5</v>
      </c>
      <c r="M6905" s="73" t="s">
        <v>91</v>
      </c>
      <c r="N6905" s="68" t="str">
        <f>VLOOKUP(K6905,[1]人員授權表!D$3:G$249,4,0)</f>
        <v>無機</v>
      </c>
      <c r="O6905" s="70" t="str">
        <f>IF(J6905=[1]人員授權表!$C$85,"Casper李羿勳",IF(J6905=[1]人員授權表!$C$188,"Iring陳俊明",IF(J6905=[1]人員授權表!$C$189,"Brian陳泓霖",VLOOKUP(K6905,[1]人員授權表!D$2:E$249,2,FALSE))))</f>
        <v>Iring陳俊明</v>
      </c>
      <c r="P6905" s="67">
        <f t="shared" si="377"/>
        <v>44846</v>
      </c>
      <c r="Q6905" s="75" t="str">
        <f t="shared" si="379"/>
        <v>週三</v>
      </c>
      <c r="R6905" s="80">
        <v>44834</v>
      </c>
      <c r="AA6905" s="1"/>
    </row>
    <row r="6906" spans="2:28">
      <c r="B6906" s="66">
        <v>44806</v>
      </c>
      <c r="C6906" s="67">
        <v>44826</v>
      </c>
      <c r="D6906" s="68" t="s">
        <v>50</v>
      </c>
      <c r="E6906" s="70" t="s">
        <v>82</v>
      </c>
      <c r="F6906" s="70" t="s">
        <v>2790</v>
      </c>
      <c r="G6906" s="101">
        <v>44827</v>
      </c>
      <c r="H6906" s="67">
        <v>44848</v>
      </c>
      <c r="I6906" s="71">
        <f t="shared" si="378"/>
        <v>21</v>
      </c>
      <c r="J6906" s="72" t="s">
        <v>198</v>
      </c>
      <c r="K6906" s="72" t="s">
        <v>199</v>
      </c>
      <c r="L6906" s="73">
        <v>5</v>
      </c>
      <c r="M6906" s="73" t="s">
        <v>91</v>
      </c>
      <c r="N6906" s="68" t="str">
        <f>VLOOKUP(K6906,[1]人員授權表!D$3:G$249,4,0)</f>
        <v>無機</v>
      </c>
      <c r="O6906" s="70" t="str">
        <f>IF(J6906=[1]人員授權表!$C$85,"Casper李羿勳",IF(J6906=[1]人員授權表!$C$188,"Iring陳俊明",IF(J6906=[1]人員授權表!$C$189,"Brian陳泓霖",VLOOKUP(K6906,[1]人員授權表!D$2:E$249,2,FALSE))))</f>
        <v>Vicky游崴涵</v>
      </c>
      <c r="P6906" s="67">
        <f t="shared" si="377"/>
        <v>44846</v>
      </c>
      <c r="Q6906" s="75" t="str">
        <f t="shared" si="379"/>
        <v>週三</v>
      </c>
      <c r="R6906" s="80">
        <v>44834</v>
      </c>
      <c r="AA6906" s="1"/>
    </row>
    <row r="6907" spans="2:28">
      <c r="B6907" s="66">
        <v>44806</v>
      </c>
      <c r="C6907" s="67">
        <v>44826</v>
      </c>
      <c r="D6907" s="68" t="s">
        <v>50</v>
      </c>
      <c r="E6907" s="70" t="s">
        <v>82</v>
      </c>
      <c r="F6907" s="70" t="s">
        <v>2790</v>
      </c>
      <c r="G6907" s="101">
        <v>44827</v>
      </c>
      <c r="H6907" s="67">
        <v>44848</v>
      </c>
      <c r="I6907" s="71">
        <f t="shared" si="378"/>
        <v>21</v>
      </c>
      <c r="J6907" s="72" t="s">
        <v>141</v>
      </c>
      <c r="K6907" s="72" t="s">
        <v>142</v>
      </c>
      <c r="L6907" s="73">
        <v>5</v>
      </c>
      <c r="M6907" s="73" t="s">
        <v>91</v>
      </c>
      <c r="N6907" s="68" t="str">
        <f>VLOOKUP(K6907,[1]人員授權表!D$3:G$249,4,0)</f>
        <v>無機</v>
      </c>
      <c r="O6907" s="70" t="str">
        <f>IF(J6907=[1]人員授權表!$C$85,"Casper李羿勳",IF(J6907=[1]人員授權表!$C$188,"Iring陳俊明",IF(J6907=[1]人員授權表!$C$189,"Brian陳泓霖",VLOOKUP(K6907,[1]人員授權表!D$2:E$249,2,FALSE))))</f>
        <v>Dennis陳汶宏</v>
      </c>
      <c r="P6907" s="67">
        <f t="shared" ref="P6907:P6922" si="380">H6907-2</f>
        <v>44846</v>
      </c>
      <c r="Q6907" s="75" t="str">
        <f t="shared" si="379"/>
        <v>週三</v>
      </c>
      <c r="R6907" s="80">
        <v>44834</v>
      </c>
      <c r="AA6907" s="1"/>
    </row>
    <row r="6908" spans="2:28">
      <c r="B6908" s="66">
        <v>44806</v>
      </c>
      <c r="C6908" s="67">
        <v>44826</v>
      </c>
      <c r="D6908" s="68" t="s">
        <v>50</v>
      </c>
      <c r="E6908" s="70" t="s">
        <v>82</v>
      </c>
      <c r="F6908" s="70" t="s">
        <v>2790</v>
      </c>
      <c r="G6908" s="101">
        <v>44827</v>
      </c>
      <c r="H6908" s="67">
        <v>44848</v>
      </c>
      <c r="I6908" s="71">
        <f t="shared" si="378"/>
        <v>21</v>
      </c>
      <c r="J6908" s="72" t="s">
        <v>178</v>
      </c>
      <c r="K6908" s="72" t="s">
        <v>2253</v>
      </c>
      <c r="L6908" s="73">
        <v>5</v>
      </c>
      <c r="M6908" s="73" t="s">
        <v>91</v>
      </c>
      <c r="N6908" s="68" t="str">
        <f>VLOOKUP(K6908,[1]人員授權表!D$3:G$249,4,0)</f>
        <v>無機</v>
      </c>
      <c r="O6908" s="70" t="str">
        <f>IF(J6908=[1]人員授權表!$C$85,"Casper李羿勳",IF(J6908=[1]人員授權表!$C$188,"Iring陳俊明",IF(J6908=[1]人員授權表!$C$189,"Brian陳泓霖",VLOOKUP(K6908,[1]人員授權表!D$2:E$249,2,FALSE))))</f>
        <v>Dennis陳汶宏</v>
      </c>
      <c r="P6908" s="67">
        <f t="shared" si="380"/>
        <v>44846</v>
      </c>
      <c r="Q6908" s="75" t="str">
        <f t="shared" si="379"/>
        <v>週三</v>
      </c>
      <c r="R6908" s="80">
        <v>44834</v>
      </c>
      <c r="AA6908" s="1"/>
    </row>
    <row r="6909" spans="2:28">
      <c r="B6909" s="66">
        <v>44806</v>
      </c>
      <c r="C6909" s="67">
        <v>44826</v>
      </c>
      <c r="D6909" s="68" t="s">
        <v>50</v>
      </c>
      <c r="E6909" s="70" t="s">
        <v>82</v>
      </c>
      <c r="F6909" s="70" t="s">
        <v>2790</v>
      </c>
      <c r="G6909" s="101">
        <v>44827</v>
      </c>
      <c r="H6909" s="67">
        <v>44848</v>
      </c>
      <c r="I6909" s="71">
        <f t="shared" si="378"/>
        <v>21</v>
      </c>
      <c r="J6909" s="72" t="s">
        <v>206</v>
      </c>
      <c r="K6909" s="72" t="s">
        <v>2253</v>
      </c>
      <c r="L6909" s="73">
        <v>5</v>
      </c>
      <c r="M6909" s="73" t="s">
        <v>91</v>
      </c>
      <c r="N6909" s="68" t="str">
        <f>VLOOKUP(K6909,[1]人員授權表!D$3:G$249,4,0)</f>
        <v>無機</v>
      </c>
      <c r="O6909" s="70" t="str">
        <f>IF(J6909=[1]人員授權表!$C$85,"Casper李羿勳",IF(J6909=[1]人員授權表!$C$188,"Iring陳俊明",IF(J6909=[1]人員授權表!$C$189,"Brian陳泓霖",VLOOKUP(K6909,[1]人員授權表!D$2:E$249,2,FALSE))))</f>
        <v>Dennis陳汶宏</v>
      </c>
      <c r="P6909" s="67">
        <f t="shared" si="380"/>
        <v>44846</v>
      </c>
      <c r="Q6909" s="75" t="str">
        <f t="shared" si="379"/>
        <v>週三</v>
      </c>
      <c r="R6909" s="80">
        <v>44834</v>
      </c>
      <c r="AA6909" s="1"/>
    </row>
    <row r="6910" spans="2:28">
      <c r="B6910" s="66">
        <v>44806</v>
      </c>
      <c r="C6910" s="67">
        <v>44826</v>
      </c>
      <c r="D6910" s="68" t="s">
        <v>50</v>
      </c>
      <c r="E6910" s="70" t="s">
        <v>82</v>
      </c>
      <c r="F6910" s="70" t="s">
        <v>2790</v>
      </c>
      <c r="G6910" s="101">
        <v>44827</v>
      </c>
      <c r="H6910" s="67">
        <v>44848</v>
      </c>
      <c r="I6910" s="71">
        <f t="shared" si="378"/>
        <v>21</v>
      </c>
      <c r="J6910" s="72" t="s">
        <v>175</v>
      </c>
      <c r="K6910" s="72" t="s">
        <v>176</v>
      </c>
      <c r="L6910" s="73">
        <v>5</v>
      </c>
      <c r="M6910" s="73" t="s">
        <v>91</v>
      </c>
      <c r="N6910" s="68" t="str">
        <f>VLOOKUP(K6910,[1]人員授權表!D$3:G$249,4,0)</f>
        <v>無機</v>
      </c>
      <c r="O6910" s="70" t="s">
        <v>177</v>
      </c>
      <c r="P6910" s="67">
        <f t="shared" si="380"/>
        <v>44846</v>
      </c>
      <c r="Q6910" s="75" t="str">
        <f t="shared" si="379"/>
        <v>週三</v>
      </c>
      <c r="R6910" s="80">
        <v>44833</v>
      </c>
      <c r="AA6910" s="1"/>
    </row>
    <row r="6911" spans="2:28">
      <c r="B6911" s="66">
        <v>44806</v>
      </c>
      <c r="C6911" s="67">
        <v>44826</v>
      </c>
      <c r="D6911" s="68" t="s">
        <v>50</v>
      </c>
      <c r="E6911" s="70" t="s">
        <v>82</v>
      </c>
      <c r="F6911" s="70" t="s">
        <v>2790</v>
      </c>
      <c r="G6911" s="101">
        <v>44827</v>
      </c>
      <c r="H6911" s="67">
        <v>44848</v>
      </c>
      <c r="I6911" s="71">
        <f t="shared" si="378"/>
        <v>21</v>
      </c>
      <c r="J6911" s="72" t="s">
        <v>167</v>
      </c>
      <c r="K6911" s="72" t="s">
        <v>1470</v>
      </c>
      <c r="L6911" s="73">
        <v>5</v>
      </c>
      <c r="M6911" s="73" t="s">
        <v>91</v>
      </c>
      <c r="N6911" s="68" t="str">
        <f>VLOOKUP(K6911,[1]人員授權表!D$3:G$249,4,0)</f>
        <v>有機</v>
      </c>
      <c r="O6911" s="70" t="str">
        <f>IF(J6911=[1]人員授權表!$C$85,"Casper李羿勳",IF(J6911=[1]人員授權表!$C$188,"Iring陳俊明",IF(J6911=[1]人員授權表!$C$189,"Brian陳泓霖",VLOOKUP(K6911,[1]人員授權表!D$2:E$249,2,FALSE))))</f>
        <v>Una林庭瑄</v>
      </c>
      <c r="P6911" s="67">
        <f t="shared" si="380"/>
        <v>44846</v>
      </c>
      <c r="Q6911" s="75" t="str">
        <f t="shared" si="379"/>
        <v>週三</v>
      </c>
      <c r="R6911" s="80">
        <v>44837</v>
      </c>
      <c r="AA6911" s="1"/>
    </row>
    <row r="6912" spans="2:28">
      <c r="B6912" s="66">
        <v>44806</v>
      </c>
      <c r="C6912" s="67">
        <v>44826</v>
      </c>
      <c r="D6912" s="68" t="s">
        <v>50</v>
      </c>
      <c r="E6912" s="70" t="s">
        <v>82</v>
      </c>
      <c r="F6912" s="70" t="s">
        <v>2790</v>
      </c>
      <c r="G6912" s="101">
        <v>44827</v>
      </c>
      <c r="H6912" s="67">
        <v>44848</v>
      </c>
      <c r="I6912" s="71">
        <f t="shared" si="378"/>
        <v>21</v>
      </c>
      <c r="J6912" s="72" t="s">
        <v>209</v>
      </c>
      <c r="K6912" s="72" t="s">
        <v>210</v>
      </c>
      <c r="L6912" s="73">
        <v>5</v>
      </c>
      <c r="M6912" s="73" t="s">
        <v>91</v>
      </c>
      <c r="N6912" s="68" t="str">
        <f>VLOOKUP(K6912,[1]人員授權表!D$3:G$249,4,0)</f>
        <v>無機</v>
      </c>
      <c r="O6912" s="70" t="str">
        <f>IF(J6912=[1]人員授權表!$C$85,"Casper李羿勳",IF(J6912=[1]人員授權表!$C$188,"Iring陳俊明",IF(J6912=[1]人員授權表!$C$189,"Brian陳泓霖",VLOOKUP(K6912,[1]人員授權表!D$2:E$249,2,FALSE))))</f>
        <v>Vicky游崴涵</v>
      </c>
      <c r="P6912" s="67">
        <f t="shared" si="380"/>
        <v>44846</v>
      </c>
      <c r="Q6912" s="75" t="str">
        <f t="shared" si="379"/>
        <v>週三</v>
      </c>
      <c r="R6912" s="80">
        <v>44839</v>
      </c>
      <c r="AA6912" s="1"/>
    </row>
    <row r="6913" spans="2:27">
      <c r="B6913" s="66">
        <v>44806</v>
      </c>
      <c r="C6913" s="67">
        <v>44826</v>
      </c>
      <c r="D6913" s="68" t="s">
        <v>50</v>
      </c>
      <c r="E6913" s="70" t="s">
        <v>82</v>
      </c>
      <c r="F6913" s="70" t="s">
        <v>2790</v>
      </c>
      <c r="G6913" s="101">
        <v>44827</v>
      </c>
      <c r="H6913" s="67">
        <v>44848</v>
      </c>
      <c r="I6913" s="71">
        <f t="shared" si="378"/>
        <v>21</v>
      </c>
      <c r="J6913" s="72" t="s">
        <v>151</v>
      </c>
      <c r="K6913" s="72" t="s">
        <v>152</v>
      </c>
      <c r="L6913" s="73">
        <v>5</v>
      </c>
      <c r="M6913" s="73" t="s">
        <v>91</v>
      </c>
      <c r="N6913" s="68" t="str">
        <f>VLOOKUP(K6913,[1]人員授權表!D$3:G$249,4,0)</f>
        <v>無機</v>
      </c>
      <c r="O6913" s="70" t="str">
        <f>IF(J6913=[1]人員授權表!$C$85,"Casper李羿勳",IF(J6913=[1]人員授權表!$C$188,"Iring陳俊明",IF(J6913=[1]人員授權表!$C$189,"Brian陳泓霖",VLOOKUP(K6913,[1]人員授權表!D$2:E$249,2,FALSE))))</f>
        <v>Vicky游崴涵</v>
      </c>
      <c r="P6913" s="67">
        <f t="shared" si="380"/>
        <v>44846</v>
      </c>
      <c r="Q6913" s="75" t="str">
        <f t="shared" si="379"/>
        <v>週三</v>
      </c>
      <c r="R6913" s="80">
        <v>44833</v>
      </c>
      <c r="AA6913" s="1"/>
    </row>
    <row r="6914" spans="2:27">
      <c r="B6914" s="66">
        <v>44806</v>
      </c>
      <c r="C6914" s="67">
        <v>44826</v>
      </c>
      <c r="D6914" s="68" t="s">
        <v>50</v>
      </c>
      <c r="E6914" s="70" t="s">
        <v>82</v>
      </c>
      <c r="F6914" s="70" t="s">
        <v>2790</v>
      </c>
      <c r="G6914" s="101">
        <v>44827</v>
      </c>
      <c r="H6914" s="67">
        <v>44848</v>
      </c>
      <c r="I6914" s="71">
        <f t="shared" si="378"/>
        <v>21</v>
      </c>
      <c r="J6914" s="72" t="s">
        <v>919</v>
      </c>
      <c r="K6914" s="72" t="s">
        <v>187</v>
      </c>
      <c r="L6914" s="73">
        <v>5</v>
      </c>
      <c r="M6914" s="73" t="s">
        <v>91</v>
      </c>
      <c r="N6914" s="68" t="str">
        <f>VLOOKUP(K6914,[1]人員授權表!D$3:G$249,4,0)</f>
        <v>無機</v>
      </c>
      <c r="O6914" s="70" t="str">
        <f>IF(J6914=[1]人員授權表!$C$85,"Casper李羿勳",IF(J6914=[1]人員授權表!$C$188,"Iring陳俊明",IF(J6914=[1]人員授權表!$C$189,"Brian陳泓霖",VLOOKUP(K6914,[1]人員授權表!D$2:E$249,2,FALSE))))</f>
        <v>Ruby黃家蓁</v>
      </c>
      <c r="P6914" s="67">
        <f t="shared" si="380"/>
        <v>44846</v>
      </c>
      <c r="Q6914" s="75" t="str">
        <f t="shared" si="379"/>
        <v>週三</v>
      </c>
      <c r="R6914" s="80">
        <v>44835</v>
      </c>
      <c r="AA6914" s="1"/>
    </row>
    <row r="6915" spans="2:27">
      <c r="B6915" s="66">
        <v>44806</v>
      </c>
      <c r="C6915" s="67">
        <v>44826</v>
      </c>
      <c r="D6915" s="68" t="s">
        <v>50</v>
      </c>
      <c r="E6915" s="70" t="s">
        <v>82</v>
      </c>
      <c r="F6915" s="70" t="s">
        <v>2790</v>
      </c>
      <c r="G6915" s="101">
        <v>44827</v>
      </c>
      <c r="H6915" s="67">
        <v>44848</v>
      </c>
      <c r="I6915" s="71">
        <f t="shared" si="378"/>
        <v>21</v>
      </c>
      <c r="J6915" s="72" t="s">
        <v>1101</v>
      </c>
      <c r="K6915" s="72" t="s">
        <v>914</v>
      </c>
      <c r="L6915" s="73">
        <v>5</v>
      </c>
      <c r="M6915" s="73" t="s">
        <v>91</v>
      </c>
      <c r="N6915" s="68" t="str">
        <f>VLOOKUP(K6915,[1]人員授權表!D$3:G$249,4,0)</f>
        <v>無機</v>
      </c>
      <c r="O6915" s="70" t="str">
        <f>IF(J6915=[1]人員授權表!$C$85,"Casper李羿勳",IF(J6915=[1]人員授權表!$C$188,"Iring陳俊明",IF(J6915=[1]人員授權表!$C$189,"Brian陳泓霖",VLOOKUP(K6915,[1]人員授權表!D$2:E$249,2,FALSE))))</f>
        <v>Debby胡萱黛</v>
      </c>
      <c r="P6915" s="67">
        <f t="shared" si="380"/>
        <v>44846</v>
      </c>
      <c r="Q6915" s="75" t="str">
        <f t="shared" si="379"/>
        <v>週三</v>
      </c>
      <c r="R6915" s="80">
        <v>44852</v>
      </c>
      <c r="S6915" s="85">
        <v>44851</v>
      </c>
      <c r="T6915" s="70">
        <v>1</v>
      </c>
      <c r="Z6915" s="79" t="s">
        <v>2791</v>
      </c>
      <c r="AA6915" s="1"/>
    </row>
    <row r="6916" spans="2:27">
      <c r="B6916" s="66">
        <v>44806</v>
      </c>
      <c r="C6916" s="67">
        <v>44826</v>
      </c>
      <c r="D6916" s="68" t="s">
        <v>50</v>
      </c>
      <c r="E6916" s="70" t="s">
        <v>82</v>
      </c>
      <c r="F6916" s="70" t="s">
        <v>2790</v>
      </c>
      <c r="G6916" s="101">
        <v>44827</v>
      </c>
      <c r="H6916" s="67">
        <v>44848</v>
      </c>
      <c r="I6916" s="71">
        <f t="shared" si="378"/>
        <v>21</v>
      </c>
      <c r="J6916" s="72" t="s">
        <v>204</v>
      </c>
      <c r="K6916" s="72" t="s">
        <v>915</v>
      </c>
      <c r="L6916" s="73">
        <v>5</v>
      </c>
      <c r="M6916" s="73" t="s">
        <v>91</v>
      </c>
      <c r="N6916" s="68" t="str">
        <f>VLOOKUP(K6916,[1]人員授權表!D$3:G$249,4,0)</f>
        <v>無機</v>
      </c>
      <c r="O6916" s="70" t="str">
        <f>IF(J6916=[1]人員授權表!$C$85,"Casper李羿勳",IF(J6916=[1]人員授權表!$C$188,"Iring陳俊明",IF(J6916=[1]人員授權表!$C$189,"Brian陳泓霖",VLOOKUP(K6916,[1]人員授權表!D$2:E$249,2,FALSE))))</f>
        <v>Iring陳俊明</v>
      </c>
      <c r="P6916" s="67">
        <f t="shared" si="380"/>
        <v>44846</v>
      </c>
      <c r="Q6916" s="75" t="str">
        <f t="shared" si="379"/>
        <v>週三</v>
      </c>
      <c r="R6916" s="80">
        <v>44832</v>
      </c>
      <c r="AA6916" s="1"/>
    </row>
    <row r="6917" spans="2:27">
      <c r="B6917" s="66">
        <v>44806</v>
      </c>
      <c r="C6917" s="67">
        <v>44826</v>
      </c>
      <c r="D6917" s="68" t="s">
        <v>50</v>
      </c>
      <c r="E6917" s="70" t="s">
        <v>82</v>
      </c>
      <c r="F6917" s="70" t="s">
        <v>2790</v>
      </c>
      <c r="G6917" s="101">
        <v>44827</v>
      </c>
      <c r="H6917" s="67">
        <v>44848</v>
      </c>
      <c r="I6917" s="71">
        <f t="shared" si="378"/>
        <v>21</v>
      </c>
      <c r="J6917" s="72" t="s">
        <v>181</v>
      </c>
      <c r="K6917" s="72" t="s">
        <v>182</v>
      </c>
      <c r="L6917" s="73">
        <v>5</v>
      </c>
      <c r="M6917" s="73" t="s">
        <v>91</v>
      </c>
      <c r="N6917" s="68" t="str">
        <f>VLOOKUP(K6917,[1]人員授權表!D$3:G$249,4,0)</f>
        <v>有機</v>
      </c>
      <c r="O6917" s="70" t="str">
        <f>IF(J6917=[1]人員授權表!$C$85,"Casper李羿勳",IF(J6917=[1]人員授權表!$C$188,"Iring陳俊明",IF(J6917=[1]人員授權表!$C$189,"Brian陳泓霖",VLOOKUP(K6917,[1]人員授權表!D$2:E$249,2,FALSE))))</f>
        <v>Sara王淑玲</v>
      </c>
      <c r="P6917" s="67">
        <f t="shared" si="380"/>
        <v>44846</v>
      </c>
      <c r="Q6917" s="75" t="str">
        <f t="shared" si="379"/>
        <v>週三</v>
      </c>
      <c r="R6917" s="80">
        <v>44837</v>
      </c>
      <c r="AA6917" s="1"/>
    </row>
    <row r="6918" spans="2:27">
      <c r="B6918" s="66">
        <v>44806</v>
      </c>
      <c r="C6918" s="67">
        <v>44826</v>
      </c>
      <c r="D6918" s="68" t="s">
        <v>50</v>
      </c>
      <c r="E6918" s="70" t="s">
        <v>82</v>
      </c>
      <c r="F6918" s="70" t="s">
        <v>2788</v>
      </c>
      <c r="G6918" s="101">
        <v>44827</v>
      </c>
      <c r="H6918" s="67">
        <v>44848</v>
      </c>
      <c r="I6918" s="71">
        <f t="shared" si="378"/>
        <v>21</v>
      </c>
      <c r="J6918" s="72" t="s">
        <v>184</v>
      </c>
      <c r="K6918" s="72" t="s">
        <v>185</v>
      </c>
      <c r="L6918" s="73">
        <v>5</v>
      </c>
      <c r="M6918" s="73" t="s">
        <v>91</v>
      </c>
      <c r="N6918" s="68" t="str">
        <f>VLOOKUP(K6918,[1]人員授權表!D$3:G$249,4,0)</f>
        <v>有機</v>
      </c>
      <c r="O6918" s="70" t="str">
        <f>IF(J6918=[1]人員授權表!$C$85,"Casper李羿勳",IF(J6918=[1]人員授權表!$C$188,"Iring陳俊明",IF(J6918=[1]人員授權表!$C$189,"Brian陳泓霖",VLOOKUP(K6918,[1]人員授權表!D$2:E$249,2,FALSE))))</f>
        <v>Una林庭瑄</v>
      </c>
      <c r="P6918" s="67">
        <f t="shared" si="380"/>
        <v>44846</v>
      </c>
      <c r="Q6918" s="75" t="str">
        <f t="shared" si="379"/>
        <v>週三</v>
      </c>
      <c r="R6918" s="80">
        <v>44838</v>
      </c>
      <c r="AA6918" s="1"/>
    </row>
    <row r="6919" spans="2:27">
      <c r="B6919" s="66">
        <v>44806</v>
      </c>
      <c r="C6919" s="67">
        <v>44826</v>
      </c>
      <c r="D6919" s="68" t="s">
        <v>50</v>
      </c>
      <c r="E6919" s="70" t="s">
        <v>82</v>
      </c>
      <c r="F6919" s="70" t="s">
        <v>2790</v>
      </c>
      <c r="G6919" s="101">
        <v>44827</v>
      </c>
      <c r="H6919" s="67">
        <v>44848</v>
      </c>
      <c r="I6919" s="71">
        <f t="shared" ref="I6919:I6982" si="381">_xlfn.DAYS(H6919,G6919)</f>
        <v>21</v>
      </c>
      <c r="J6919" s="72" t="s">
        <v>194</v>
      </c>
      <c r="K6919" s="72" t="s">
        <v>880</v>
      </c>
      <c r="L6919" s="73">
        <v>5</v>
      </c>
      <c r="M6919" s="73" t="s">
        <v>91</v>
      </c>
      <c r="N6919" s="68" t="str">
        <f>VLOOKUP(K6919,[1]人員授權表!D$3:G$249,4,0)</f>
        <v>無機</v>
      </c>
      <c r="O6919" s="70" t="str">
        <f>IF(J6919=[1]人員授權表!$C$85,"Casper李羿勳",IF(J6919=[1]人員授權表!$C$188,"Iring陳俊明",IF(J6919=[1]人員授權表!$C$189,"Brian陳泓霖",VLOOKUP(K6919,[1]人員授權表!D$2:E$249,2,FALSE))))</f>
        <v>Ruby黃家蓁</v>
      </c>
      <c r="P6919" s="67">
        <f t="shared" si="380"/>
        <v>44846</v>
      </c>
      <c r="Q6919" s="75" t="str">
        <f t="shared" ref="Q6919:Q6982" si="382">TEXT(P6919,"aaa")</f>
        <v>週三</v>
      </c>
      <c r="R6919" s="80">
        <v>44838</v>
      </c>
      <c r="AA6919" s="1"/>
    </row>
    <row r="6920" spans="2:27">
      <c r="B6920" s="66">
        <v>44806</v>
      </c>
      <c r="C6920" s="67">
        <v>44826</v>
      </c>
      <c r="D6920" s="68" t="s">
        <v>50</v>
      </c>
      <c r="E6920" s="70" t="s">
        <v>82</v>
      </c>
      <c r="F6920" s="70" t="s">
        <v>2790</v>
      </c>
      <c r="G6920" s="101">
        <v>44827</v>
      </c>
      <c r="H6920" s="67">
        <v>44848</v>
      </c>
      <c r="I6920" s="71">
        <f t="shared" si="381"/>
        <v>21</v>
      </c>
      <c r="J6920" s="72" t="s">
        <v>169</v>
      </c>
      <c r="K6920" s="72" t="s">
        <v>1108</v>
      </c>
      <c r="L6920" s="73">
        <v>5</v>
      </c>
      <c r="M6920" s="73" t="s">
        <v>91</v>
      </c>
      <c r="N6920" s="68" t="str">
        <f>VLOOKUP(K6920,[1]人員授權表!D$3:G$249,4,0)</f>
        <v>有機</v>
      </c>
      <c r="O6920" s="70" t="str">
        <f>IF(J6920=[1]人員授權表!$C$85,"Casper李羿勳",IF(J6920=[1]人員授權表!$C$188,"Iring陳俊明",IF(J6920=[1]人員授權表!$C$189,"Brian陳泓霖",VLOOKUP(K6920,[1]人員授權表!D$2:E$249,2,FALSE))))</f>
        <v>Elle黃雅琪&amp;
Marco陳鴻鈞</v>
      </c>
      <c r="P6920" s="67">
        <f t="shared" si="380"/>
        <v>44846</v>
      </c>
      <c r="Q6920" s="75" t="str">
        <f t="shared" si="382"/>
        <v>週三</v>
      </c>
      <c r="R6920" s="80">
        <v>44845</v>
      </c>
      <c r="AA6920" s="1"/>
    </row>
    <row r="6921" spans="2:27">
      <c r="B6921" s="66">
        <v>44806</v>
      </c>
      <c r="C6921" s="67">
        <v>44826</v>
      </c>
      <c r="D6921" s="68" t="s">
        <v>50</v>
      </c>
      <c r="E6921" s="70" t="s">
        <v>82</v>
      </c>
      <c r="F6921" s="70" t="s">
        <v>2790</v>
      </c>
      <c r="G6921" s="101">
        <v>44827</v>
      </c>
      <c r="H6921" s="67">
        <v>44848</v>
      </c>
      <c r="I6921" s="71">
        <f t="shared" si="381"/>
        <v>21</v>
      </c>
      <c r="J6921" s="72" t="s">
        <v>200</v>
      </c>
      <c r="K6921" s="72" t="s">
        <v>2093</v>
      </c>
      <c r="L6921" s="73">
        <v>5</v>
      </c>
      <c r="M6921" s="73" t="s">
        <v>91</v>
      </c>
      <c r="N6921" s="68" t="str">
        <f>VLOOKUP(K6921,[1]人員授權表!D$3:G$249,4,0)</f>
        <v>無機</v>
      </c>
      <c r="O6921" s="70" t="str">
        <f>IF(J6921=[1]人員授權表!$C$85,"Casper李羿勳",IF(J6921=[1]人員授權表!$C$188,"Iring陳俊明",IF(J6921=[1]人員授權表!$C$189,"Brian陳泓霖",VLOOKUP(K6921,[1]人員授權表!D$2:E$249,2,FALSE))))</f>
        <v>Ruby黃家蓁</v>
      </c>
      <c r="P6921" s="67">
        <f t="shared" si="380"/>
        <v>44846</v>
      </c>
      <c r="Q6921" s="75" t="str">
        <f t="shared" si="382"/>
        <v>週三</v>
      </c>
      <c r="R6921" s="80">
        <v>44839</v>
      </c>
      <c r="AA6921" s="1"/>
    </row>
    <row r="6922" spans="2:27">
      <c r="B6922" s="66">
        <v>44830</v>
      </c>
      <c r="D6922" s="68" t="s">
        <v>50</v>
      </c>
      <c r="E6922" s="70" t="s">
        <v>82</v>
      </c>
      <c r="F6922" s="70" t="s">
        <v>2792</v>
      </c>
      <c r="G6922" s="67">
        <v>44834</v>
      </c>
      <c r="H6922" s="67">
        <v>44848</v>
      </c>
      <c r="I6922" s="71">
        <f t="shared" si="381"/>
        <v>14</v>
      </c>
      <c r="J6922" s="72" t="s">
        <v>2793</v>
      </c>
      <c r="K6922" s="72" t="s">
        <v>182</v>
      </c>
      <c r="L6922" s="73">
        <v>1</v>
      </c>
      <c r="M6922" s="73" t="s">
        <v>108</v>
      </c>
      <c r="N6922" s="68" t="str">
        <f>VLOOKUP(K6922,[1]人員授權表!D$3:G$249,4,0)</f>
        <v>有機</v>
      </c>
      <c r="O6922" s="70" t="str">
        <f>IF(J6922=[1]人員授權表!$C$85,"Casper李羿勳",IF(J6922=[1]人員授權表!$C$188,"Iring陳俊明",IF(J6922=[1]人員授權表!$C$189,"Brian陳泓霖",VLOOKUP(K6922,[1]人員授權表!D$2:E$249,2,FALSE))))</f>
        <v>Sara王淑玲</v>
      </c>
      <c r="P6922" s="67">
        <f t="shared" si="380"/>
        <v>44846</v>
      </c>
      <c r="Q6922" s="75" t="str">
        <f t="shared" si="382"/>
        <v>週三</v>
      </c>
      <c r="R6922" s="80">
        <v>44841</v>
      </c>
      <c r="AA6922" s="1"/>
    </row>
    <row r="6923" spans="2:27">
      <c r="B6923" s="84">
        <v>44830</v>
      </c>
      <c r="C6923" s="124"/>
      <c r="D6923" s="68" t="s">
        <v>50</v>
      </c>
      <c r="E6923" s="70" t="s">
        <v>51</v>
      </c>
      <c r="F6923" s="70" t="s">
        <v>1070</v>
      </c>
      <c r="G6923" s="67">
        <v>44848</v>
      </c>
      <c r="H6923" s="67">
        <v>44848</v>
      </c>
      <c r="I6923" s="71">
        <f t="shared" si="381"/>
        <v>0</v>
      </c>
      <c r="J6923" s="72" t="s">
        <v>1071</v>
      </c>
      <c r="K6923" s="72" t="s">
        <v>1501</v>
      </c>
      <c r="L6923" s="73" t="s">
        <v>2068</v>
      </c>
      <c r="M6923" s="125" t="s">
        <v>2794</v>
      </c>
      <c r="N6923" s="68" t="s">
        <v>245</v>
      </c>
      <c r="O6923" s="70" t="s">
        <v>1113</v>
      </c>
      <c r="P6923" s="67">
        <v>44848</v>
      </c>
      <c r="Q6923" s="75" t="str">
        <f t="shared" si="382"/>
        <v>週五</v>
      </c>
      <c r="R6923" s="80">
        <v>44853</v>
      </c>
      <c r="X6923" s="70">
        <v>1</v>
      </c>
      <c r="Y6923" s="78">
        <v>44860</v>
      </c>
      <c r="Z6923" s="111" t="s">
        <v>2795</v>
      </c>
      <c r="AA6923" s="1"/>
    </row>
    <row r="6924" spans="2:27">
      <c r="B6924" s="84">
        <v>44830</v>
      </c>
      <c r="C6924" s="124"/>
      <c r="D6924" s="68" t="s">
        <v>50</v>
      </c>
      <c r="E6924" s="70" t="s">
        <v>51</v>
      </c>
      <c r="F6924" s="70" t="s">
        <v>496</v>
      </c>
      <c r="G6924" s="67">
        <v>44848</v>
      </c>
      <c r="H6924" s="67">
        <v>44848</v>
      </c>
      <c r="I6924" s="71">
        <f t="shared" si="381"/>
        <v>0</v>
      </c>
      <c r="J6924" s="72" t="s">
        <v>652</v>
      </c>
      <c r="K6924" s="72" t="s">
        <v>1501</v>
      </c>
      <c r="L6924" s="73" t="s">
        <v>2068</v>
      </c>
      <c r="M6924" s="125" t="s">
        <v>114</v>
      </c>
      <c r="N6924" s="68" t="s">
        <v>245</v>
      </c>
      <c r="O6924" s="70" t="s">
        <v>848</v>
      </c>
      <c r="P6924" s="67">
        <v>44848</v>
      </c>
      <c r="Q6924" s="75" t="str">
        <f t="shared" si="382"/>
        <v>週五</v>
      </c>
      <c r="R6924" s="80">
        <v>44853</v>
      </c>
      <c r="AA6924" s="1"/>
    </row>
    <row r="6925" spans="2:27">
      <c r="B6925" s="84">
        <v>44830</v>
      </c>
      <c r="C6925" s="124"/>
      <c r="D6925" s="68" t="s">
        <v>50</v>
      </c>
      <c r="E6925" s="70" t="s">
        <v>51</v>
      </c>
      <c r="F6925" s="70" t="s">
        <v>653</v>
      </c>
      <c r="G6925" s="67">
        <v>44848</v>
      </c>
      <c r="H6925" s="67">
        <v>44848</v>
      </c>
      <c r="I6925" s="71">
        <f t="shared" si="381"/>
        <v>0</v>
      </c>
      <c r="J6925" s="72" t="s">
        <v>654</v>
      </c>
      <c r="K6925" s="72" t="s">
        <v>1501</v>
      </c>
      <c r="L6925" s="73" t="s">
        <v>2068</v>
      </c>
      <c r="M6925" s="125" t="s">
        <v>2223</v>
      </c>
      <c r="N6925" s="68" t="s">
        <v>253</v>
      </c>
      <c r="O6925" s="70" t="s">
        <v>611</v>
      </c>
      <c r="P6925" s="67">
        <v>44848</v>
      </c>
      <c r="Q6925" s="75" t="str">
        <f t="shared" si="382"/>
        <v>週五</v>
      </c>
      <c r="R6925" s="80">
        <v>44848</v>
      </c>
      <c r="AA6925" s="1"/>
    </row>
    <row r="6926" spans="2:27">
      <c r="B6926" s="84">
        <v>44830</v>
      </c>
      <c r="C6926" s="124"/>
      <c r="D6926" s="68" t="s">
        <v>50</v>
      </c>
      <c r="E6926" s="70" t="s">
        <v>51</v>
      </c>
      <c r="F6926" s="70" t="s">
        <v>655</v>
      </c>
      <c r="G6926" s="67">
        <v>44848</v>
      </c>
      <c r="H6926" s="67">
        <v>44848</v>
      </c>
      <c r="I6926" s="71">
        <f t="shared" si="381"/>
        <v>0</v>
      </c>
      <c r="J6926" s="72" t="s">
        <v>654</v>
      </c>
      <c r="K6926" s="72" t="s">
        <v>1501</v>
      </c>
      <c r="L6926" s="73" t="s">
        <v>2068</v>
      </c>
      <c r="M6926" s="125" t="s">
        <v>2223</v>
      </c>
      <c r="N6926" s="68" t="s">
        <v>253</v>
      </c>
      <c r="O6926" s="70" t="s">
        <v>611</v>
      </c>
      <c r="P6926" s="67">
        <v>44848</v>
      </c>
      <c r="Q6926" s="75" t="str">
        <f t="shared" si="382"/>
        <v>週五</v>
      </c>
      <c r="R6926" s="80">
        <v>44848</v>
      </c>
      <c r="AA6926" s="1"/>
    </row>
    <row r="6927" spans="2:27">
      <c r="B6927" s="84">
        <v>44830</v>
      </c>
      <c r="C6927" s="124"/>
      <c r="D6927" s="68" t="s">
        <v>50</v>
      </c>
      <c r="E6927" s="70" t="s">
        <v>51</v>
      </c>
      <c r="F6927" s="70" t="s">
        <v>2796</v>
      </c>
      <c r="G6927" s="67">
        <v>44848</v>
      </c>
      <c r="H6927" s="67">
        <v>44848</v>
      </c>
      <c r="I6927" s="71">
        <f t="shared" si="381"/>
        <v>0</v>
      </c>
      <c r="J6927" s="72" t="s">
        <v>2797</v>
      </c>
      <c r="K6927" s="72" t="s">
        <v>1501</v>
      </c>
      <c r="L6927" s="73" t="s">
        <v>2068</v>
      </c>
      <c r="M6927" s="73" t="s">
        <v>1550</v>
      </c>
      <c r="N6927" s="68" t="s">
        <v>245</v>
      </c>
      <c r="O6927" s="70" t="s">
        <v>829</v>
      </c>
      <c r="P6927" s="67">
        <v>44848</v>
      </c>
      <c r="Q6927" s="75" t="str">
        <f t="shared" si="382"/>
        <v>週五</v>
      </c>
      <c r="R6927" s="80">
        <v>44852</v>
      </c>
      <c r="AA6927" s="1"/>
    </row>
    <row r="6928" spans="2:27">
      <c r="B6928" s="66">
        <v>44830</v>
      </c>
      <c r="D6928" s="68" t="s">
        <v>50</v>
      </c>
      <c r="E6928" s="70" t="s">
        <v>82</v>
      </c>
      <c r="F6928" s="70" t="s">
        <v>2798</v>
      </c>
      <c r="G6928" s="67">
        <v>44834</v>
      </c>
      <c r="H6928" s="67">
        <v>44848</v>
      </c>
      <c r="I6928" s="71">
        <f t="shared" si="381"/>
        <v>14</v>
      </c>
      <c r="J6928" s="72" t="s">
        <v>84</v>
      </c>
      <c r="K6928" s="72" t="s">
        <v>85</v>
      </c>
      <c r="L6928" s="73">
        <v>12</v>
      </c>
      <c r="M6928" s="73" t="s">
        <v>86</v>
      </c>
      <c r="N6928" s="68" t="str">
        <f>VLOOKUP(K6928,[1]人員授權表!D$3:G$249,4,0)</f>
        <v>有機</v>
      </c>
      <c r="O6928" s="70" t="str">
        <f>IF(J6928=[1]人員授權表!$C$85,"Casper李羿勳",IF(J6928=[1]人員授權表!$C$188,"Iring陳俊明",IF(J6928=[1]人員授權表!$C$189,"Brian陳泓霖",VLOOKUP(K6928,[1]人員授權表!D$2:E$249,2,FALSE))))</f>
        <v>Lucy黃詩婷</v>
      </c>
      <c r="P6928" s="67">
        <f>H6928-2</f>
        <v>44846</v>
      </c>
      <c r="Q6928" s="75" t="str">
        <f t="shared" si="382"/>
        <v>週三</v>
      </c>
      <c r="R6928" s="80">
        <v>44846</v>
      </c>
      <c r="AA6928" s="1"/>
    </row>
    <row r="6929" spans="2:28">
      <c r="B6929" s="66">
        <v>44841</v>
      </c>
      <c r="D6929" s="68" t="s">
        <v>50</v>
      </c>
      <c r="E6929" s="70" t="s">
        <v>1418</v>
      </c>
      <c r="F6929" s="4" t="s">
        <v>2799</v>
      </c>
      <c r="G6929" s="67">
        <v>44841</v>
      </c>
      <c r="H6929" s="67">
        <v>44851</v>
      </c>
      <c r="I6929" s="71">
        <f t="shared" si="381"/>
        <v>10</v>
      </c>
      <c r="J6929" s="72" t="s">
        <v>102</v>
      </c>
      <c r="K6929" s="72" t="s">
        <v>103</v>
      </c>
      <c r="L6929" s="73">
        <v>1</v>
      </c>
      <c r="M6929" s="73" t="s">
        <v>108</v>
      </c>
      <c r="N6929" s="68" t="str">
        <f>VLOOKUP(K6929,[1]人員授權表!D$3:G$249,4,0)</f>
        <v>無機</v>
      </c>
      <c r="O6929" s="70" t="s">
        <v>99</v>
      </c>
      <c r="P6929" s="67">
        <f>H6929-1</f>
        <v>44850</v>
      </c>
      <c r="Q6929" s="75" t="str">
        <f t="shared" si="382"/>
        <v>週日</v>
      </c>
      <c r="R6929" s="80">
        <v>44847</v>
      </c>
      <c r="AA6929" s="102">
        <v>15</v>
      </c>
      <c r="AB6929" s="123" t="s">
        <v>2325</v>
      </c>
    </row>
    <row r="6930" spans="2:28">
      <c r="B6930" s="66">
        <v>44838</v>
      </c>
      <c r="D6930" s="68" t="s">
        <v>50</v>
      </c>
      <c r="E6930" s="70" t="s">
        <v>82</v>
      </c>
      <c r="F6930" s="4" t="s">
        <v>2800</v>
      </c>
      <c r="G6930" s="67">
        <v>44834</v>
      </c>
      <c r="H6930" s="67">
        <v>44851</v>
      </c>
      <c r="I6930" s="71">
        <f t="shared" si="381"/>
        <v>17</v>
      </c>
      <c r="J6930" s="72" t="s">
        <v>93</v>
      </c>
      <c r="K6930" s="72" t="s">
        <v>436</v>
      </c>
      <c r="L6930" s="73">
        <v>1</v>
      </c>
      <c r="M6930" s="73" t="s">
        <v>104</v>
      </c>
      <c r="N6930" s="68" t="str">
        <f>VLOOKUP(K6930,[1]人員授權表!D$3:G$249,4,0)</f>
        <v>無機</v>
      </c>
      <c r="O6930" s="70" t="str">
        <f>IF(J6930=[1]人員授權表!$C$85,"Casper李羿勳",IF(J6930=[1]人員授權表!$C$188,"Iring陳俊明",IF(J6930=[1]人員授權表!$C$189,"Brian陳泓霖",VLOOKUP(K6930,[1]人員授權表!D$2:E$249,2,FALSE))))</f>
        <v>Dennis陳汶宏</v>
      </c>
      <c r="P6930" s="67">
        <f t="shared" ref="P6930:P6993" si="383">H6930-2</f>
        <v>44849</v>
      </c>
      <c r="Q6930" s="75" t="str">
        <f t="shared" si="382"/>
        <v>週六</v>
      </c>
      <c r="R6930" s="80">
        <v>44848</v>
      </c>
      <c r="AA6930" s="102">
        <v>13</v>
      </c>
      <c r="AB6930" s="123" t="s">
        <v>2801</v>
      </c>
    </row>
    <row r="6931" spans="2:28">
      <c r="B6931" s="66">
        <v>44838</v>
      </c>
      <c r="D6931" s="68" t="s">
        <v>50</v>
      </c>
      <c r="E6931" s="70" t="s">
        <v>82</v>
      </c>
      <c r="F6931" s="4" t="s">
        <v>2800</v>
      </c>
      <c r="G6931" s="67">
        <v>44834</v>
      </c>
      <c r="H6931" s="67">
        <v>44851</v>
      </c>
      <c r="I6931" s="71">
        <f t="shared" si="381"/>
        <v>17</v>
      </c>
      <c r="J6931" s="72" t="s">
        <v>2637</v>
      </c>
      <c r="K6931" s="72" t="s">
        <v>2701</v>
      </c>
      <c r="L6931" s="73">
        <v>1</v>
      </c>
      <c r="M6931" s="73" t="s">
        <v>104</v>
      </c>
      <c r="N6931" s="68" t="str">
        <f>VLOOKUP(K6931,[1]人員授權表!D$3:G$249,4,0)</f>
        <v>無機</v>
      </c>
      <c r="O6931" s="70" t="str">
        <f>IF(J6931=[1]人員授權表!$C$85,"Casper李羿勳",IF(J6931=[1]人員授權表!$C$188,"Iring陳俊明",IF(J6931=[1]人員授權表!$C$189,"Brian陳泓霖",VLOOKUP(K6931,[1]人員授權表!D$2:E$249,2,FALSE))))</f>
        <v>Debby胡萱黛&amp;Brian陳泓霖</v>
      </c>
      <c r="P6931" s="67">
        <f t="shared" si="383"/>
        <v>44849</v>
      </c>
      <c r="Q6931" s="75" t="str">
        <f t="shared" si="382"/>
        <v>週六</v>
      </c>
      <c r="R6931" s="80">
        <v>44848</v>
      </c>
      <c r="AA6931" s="102">
        <v>13</v>
      </c>
      <c r="AB6931" s="123" t="s">
        <v>2801</v>
      </c>
    </row>
    <row r="6932" spans="2:28">
      <c r="B6932" s="66">
        <v>44838</v>
      </c>
      <c r="D6932" s="68" t="s">
        <v>50</v>
      </c>
      <c r="E6932" s="70" t="s">
        <v>82</v>
      </c>
      <c r="F6932" s="4" t="s">
        <v>2800</v>
      </c>
      <c r="G6932" s="67">
        <v>44834</v>
      </c>
      <c r="H6932" s="67">
        <v>44851</v>
      </c>
      <c r="I6932" s="71">
        <f t="shared" si="381"/>
        <v>17</v>
      </c>
      <c r="J6932" s="72" t="s">
        <v>89</v>
      </c>
      <c r="K6932" s="72" t="s">
        <v>337</v>
      </c>
      <c r="L6932" s="73">
        <v>1</v>
      </c>
      <c r="M6932" s="73" t="s">
        <v>104</v>
      </c>
      <c r="N6932" s="68" t="str">
        <f>VLOOKUP(K6932,[1]人員授權表!D$3:G$249,4,0)</f>
        <v>無機</v>
      </c>
      <c r="O6932" s="70" t="str">
        <f>IF(J6932=[1]人員授權表!$C$85,"Casper李羿勳",IF(J6932=[1]人員授權表!$C$188,"Iring陳俊明",IF(J6932=[1]人員授權表!$C$189,"Brian陳泓霖",VLOOKUP(K6932,[1]人員授權表!D$2:E$249,2,FALSE))))</f>
        <v>Iring陳俊明</v>
      </c>
      <c r="P6932" s="67">
        <f t="shared" si="383"/>
        <v>44849</v>
      </c>
      <c r="Q6932" s="75" t="str">
        <f t="shared" si="382"/>
        <v>週六</v>
      </c>
      <c r="R6932" s="80">
        <v>44848</v>
      </c>
      <c r="AA6932" s="102">
        <v>13</v>
      </c>
      <c r="AB6932" s="123" t="s">
        <v>2801</v>
      </c>
    </row>
    <row r="6933" spans="2:28">
      <c r="B6933" s="66">
        <v>44831</v>
      </c>
      <c r="D6933" s="68" t="s">
        <v>50</v>
      </c>
      <c r="E6933" s="70" t="s">
        <v>82</v>
      </c>
      <c r="F6933" s="4" t="s">
        <v>2802</v>
      </c>
      <c r="G6933" s="67">
        <v>44837</v>
      </c>
      <c r="H6933" s="67">
        <v>44851</v>
      </c>
      <c r="I6933" s="71">
        <f t="shared" si="381"/>
        <v>14</v>
      </c>
      <c r="J6933" s="72" t="s">
        <v>141</v>
      </c>
      <c r="K6933" s="72" t="s">
        <v>142</v>
      </c>
      <c r="L6933" s="73">
        <v>2</v>
      </c>
      <c r="M6933" s="73" t="s">
        <v>91</v>
      </c>
      <c r="N6933" s="68" t="str">
        <f>VLOOKUP(K6933,[1]人員授權表!D$3:G$249,4,0)</f>
        <v>無機</v>
      </c>
      <c r="O6933" s="70" t="str">
        <f>IF(J6933=[1]人員授權表!$C$85,"Casper李羿勳",IF(J6933=[1]人員授權表!$C$188,"Iring陳俊明",IF(J6933=[1]人員授權表!$C$189,"Brian陳泓霖",VLOOKUP(K6933,[1]人員授權表!D$2:E$249,2,FALSE))))</f>
        <v>Dennis陳汶宏</v>
      </c>
      <c r="P6933" s="67">
        <f t="shared" si="383"/>
        <v>44849</v>
      </c>
      <c r="Q6933" s="75" t="str">
        <f t="shared" si="382"/>
        <v>週六</v>
      </c>
      <c r="R6933" s="80">
        <v>44840</v>
      </c>
      <c r="AA6933" s="1"/>
    </row>
    <row r="6934" spans="2:28">
      <c r="B6934" s="66">
        <v>44831</v>
      </c>
      <c r="D6934" s="68" t="s">
        <v>50</v>
      </c>
      <c r="E6934" s="70" t="s">
        <v>82</v>
      </c>
      <c r="F6934" s="4" t="s">
        <v>2802</v>
      </c>
      <c r="G6934" s="67">
        <v>44837</v>
      </c>
      <c r="H6934" s="67">
        <v>44851</v>
      </c>
      <c r="I6934" s="71">
        <f t="shared" si="381"/>
        <v>14</v>
      </c>
      <c r="J6934" s="72" t="s">
        <v>178</v>
      </c>
      <c r="K6934" s="72" t="s">
        <v>179</v>
      </c>
      <c r="L6934" s="73">
        <v>2</v>
      </c>
      <c r="M6934" s="73" t="s">
        <v>91</v>
      </c>
      <c r="N6934" s="68" t="str">
        <f>VLOOKUP(K6934,[1]人員授權表!D$3:G$249,4,0)</f>
        <v>無機</v>
      </c>
      <c r="O6934" s="70" t="str">
        <f>IF(J6934=[1]人員授權表!$C$85,"Casper李羿勳",IF(J6934=[1]人員授權表!$C$188,"Iring陳俊明",IF(J6934=[1]人員授權表!$C$189,"Brian陳泓霖",VLOOKUP(K6934,[1]人員授權表!D$2:E$249,2,FALSE))))</f>
        <v>Dennis陳汶宏</v>
      </c>
      <c r="P6934" s="67">
        <f t="shared" si="383"/>
        <v>44849</v>
      </c>
      <c r="Q6934" s="75" t="str">
        <f t="shared" si="382"/>
        <v>週六</v>
      </c>
      <c r="R6934" s="80">
        <v>44840</v>
      </c>
      <c r="AA6934" s="1"/>
    </row>
    <row r="6935" spans="2:28">
      <c r="B6935" s="66">
        <v>44831</v>
      </c>
      <c r="D6935" s="68" t="s">
        <v>50</v>
      </c>
      <c r="E6935" s="70" t="s">
        <v>82</v>
      </c>
      <c r="F6935" s="4" t="s">
        <v>2802</v>
      </c>
      <c r="G6935" s="67">
        <v>44837</v>
      </c>
      <c r="H6935" s="67">
        <v>44851</v>
      </c>
      <c r="I6935" s="71">
        <f t="shared" si="381"/>
        <v>14</v>
      </c>
      <c r="J6935" s="72" t="s">
        <v>137</v>
      </c>
      <c r="K6935" s="72" t="s">
        <v>138</v>
      </c>
      <c r="L6935" s="73">
        <v>2</v>
      </c>
      <c r="M6935" s="73" t="s">
        <v>91</v>
      </c>
      <c r="N6935" s="68" t="str">
        <f>VLOOKUP(K6935,[1]人員授權表!D$3:G$249,4,0)</f>
        <v>無機</v>
      </c>
      <c r="O6935" s="70" t="str">
        <f>IF(J6935=[1]人員授權表!$C$85,"Casper李羿勳",IF(J6935=[1]人員授權表!$C$188,"Iring陳俊明",IF(J6935=[1]人員授權表!$C$189,"Brian陳泓霖",VLOOKUP(K6935,[1]人員授權表!D$2:E$249,2,FALSE))))</f>
        <v>Jack劉念忻</v>
      </c>
      <c r="P6935" s="67">
        <f t="shared" si="383"/>
        <v>44849</v>
      </c>
      <c r="Q6935" s="75" t="str">
        <f t="shared" si="382"/>
        <v>週六</v>
      </c>
      <c r="R6935" s="80">
        <v>44847</v>
      </c>
      <c r="AA6935" s="1"/>
    </row>
    <row r="6936" spans="2:28">
      <c r="B6936" s="66">
        <v>44831</v>
      </c>
      <c r="D6936" s="68" t="s">
        <v>50</v>
      </c>
      <c r="E6936" s="70" t="s">
        <v>82</v>
      </c>
      <c r="F6936" s="4" t="s">
        <v>2802</v>
      </c>
      <c r="G6936" s="67">
        <v>44837</v>
      </c>
      <c r="H6936" s="67">
        <v>44851</v>
      </c>
      <c r="I6936" s="71">
        <f t="shared" si="381"/>
        <v>14</v>
      </c>
      <c r="J6936" s="72" t="s">
        <v>148</v>
      </c>
      <c r="K6936" s="72" t="s">
        <v>149</v>
      </c>
      <c r="L6936" s="73">
        <v>2</v>
      </c>
      <c r="M6936" s="73" t="s">
        <v>91</v>
      </c>
      <c r="N6936" s="68" t="str">
        <f>VLOOKUP(K6936,[1]人員授權表!D$3:G$249,4,0)</f>
        <v>無機</v>
      </c>
      <c r="O6936" s="70" t="str">
        <f>IF(J6936=[1]人員授權表!$C$85,"Casper李羿勳",IF(J6936=[1]人員授權表!$C$188,"Iring陳俊明",IF(J6936=[1]人員授權表!$C$189,"Brian陳泓霖",VLOOKUP(K6936,[1]人員授權表!D$2:E$249,2,FALSE))))</f>
        <v>Vicky游崴涵</v>
      </c>
      <c r="P6936" s="67">
        <f t="shared" si="383"/>
        <v>44849</v>
      </c>
      <c r="Q6936" s="75" t="str">
        <f t="shared" si="382"/>
        <v>週六</v>
      </c>
      <c r="R6936" s="80">
        <v>44841</v>
      </c>
      <c r="X6936" s="70">
        <v>1</v>
      </c>
      <c r="Z6936" s="79" t="s">
        <v>2739</v>
      </c>
      <c r="AA6936" s="1"/>
    </row>
    <row r="6937" spans="2:28">
      <c r="B6937" s="66">
        <v>44831</v>
      </c>
      <c r="D6937" s="68" t="s">
        <v>50</v>
      </c>
      <c r="E6937" s="70" t="s">
        <v>82</v>
      </c>
      <c r="F6937" s="4" t="s">
        <v>2802</v>
      </c>
      <c r="G6937" s="67">
        <v>44837</v>
      </c>
      <c r="H6937" s="67">
        <v>44851</v>
      </c>
      <c r="I6937" s="71">
        <f t="shared" si="381"/>
        <v>14</v>
      </c>
      <c r="J6937" s="72" t="s">
        <v>139</v>
      </c>
      <c r="K6937" s="72" t="s">
        <v>140</v>
      </c>
      <c r="L6937" s="73">
        <v>2</v>
      </c>
      <c r="M6937" s="73" t="s">
        <v>91</v>
      </c>
      <c r="N6937" s="68" t="str">
        <f>VLOOKUP(K6937,[1]人員授權表!D$3:G$249,4,0)</f>
        <v>無機</v>
      </c>
      <c r="O6937" s="70" t="str">
        <f>IF(J6937=[1]人員授權表!$C$85,"Casper李羿勳",IF(J6937=[1]人員授權表!$C$188,"Iring陳俊明",IF(J6937=[1]人員授權表!$C$189,"Brian陳泓霖",VLOOKUP(K6937,[1]人員授權表!D$2:E$249,2,FALSE))))</f>
        <v>Brian陳泓霖</v>
      </c>
      <c r="P6937" s="67">
        <f t="shared" si="383"/>
        <v>44849</v>
      </c>
      <c r="Q6937" s="75" t="str">
        <f t="shared" si="382"/>
        <v>週六</v>
      </c>
      <c r="R6937" s="80">
        <v>44838</v>
      </c>
      <c r="AA6937" s="1"/>
    </row>
    <row r="6938" spans="2:28">
      <c r="B6938" s="66">
        <v>44831</v>
      </c>
      <c r="D6938" s="68" t="s">
        <v>50</v>
      </c>
      <c r="E6938" s="70" t="s">
        <v>82</v>
      </c>
      <c r="F6938" s="4" t="s">
        <v>2802</v>
      </c>
      <c r="G6938" s="67">
        <v>44837</v>
      </c>
      <c r="H6938" s="67">
        <v>44851</v>
      </c>
      <c r="I6938" s="71">
        <f t="shared" si="381"/>
        <v>14</v>
      </c>
      <c r="J6938" s="72" t="s">
        <v>164</v>
      </c>
      <c r="K6938" s="72" t="s">
        <v>146</v>
      </c>
      <c r="L6938" s="73">
        <v>2</v>
      </c>
      <c r="M6938" s="73" t="s">
        <v>91</v>
      </c>
      <c r="N6938" s="68" t="str">
        <f>VLOOKUP(K6938,[1]人員授權表!D$3:G$249,4,0)</f>
        <v>無機</v>
      </c>
      <c r="O6938" s="70" t="str">
        <f>IF(J6938=[1]人員授權表!$C$85,"Casper李羿勳",IF(J6938=[1]人員授權表!$C$188,"Iring陳俊明",IF(J6938=[1]人員授權表!$C$189,"Brian陳泓霖",VLOOKUP(K6938,[1]人員授權表!D$2:E$249,2,FALSE))))</f>
        <v>Jack劉念忻</v>
      </c>
      <c r="P6938" s="67">
        <f t="shared" si="383"/>
        <v>44849</v>
      </c>
      <c r="Q6938" s="75" t="str">
        <f t="shared" si="382"/>
        <v>週六</v>
      </c>
      <c r="R6938" s="80">
        <v>44847</v>
      </c>
      <c r="AA6938" s="1"/>
    </row>
    <row r="6939" spans="2:28">
      <c r="B6939" s="66">
        <v>44831</v>
      </c>
      <c r="D6939" s="68" t="s">
        <v>50</v>
      </c>
      <c r="E6939" s="70" t="s">
        <v>82</v>
      </c>
      <c r="F6939" s="4" t="s">
        <v>2803</v>
      </c>
      <c r="G6939" s="67">
        <v>44837</v>
      </c>
      <c r="H6939" s="67">
        <v>44851</v>
      </c>
      <c r="I6939" s="71">
        <f t="shared" si="381"/>
        <v>14</v>
      </c>
      <c r="J6939" s="72" t="s">
        <v>125</v>
      </c>
      <c r="K6939" s="72" t="s">
        <v>144</v>
      </c>
      <c r="L6939" s="73">
        <v>2</v>
      </c>
      <c r="M6939" s="73" t="s">
        <v>91</v>
      </c>
      <c r="N6939" s="68" t="str">
        <f>VLOOKUP(K6939,[1]人員授權表!D$3:G$249,4,0)</f>
        <v>有機</v>
      </c>
      <c r="O6939" s="70" t="str">
        <f>IF(J6939=[1]人員授權表!$C$85,"Casper李羿勳",IF(J6939=[1]人員授權表!$C$188,"Iring陳俊明",IF(J6939=[1]人員授權表!$C$189,"Brian陳泓霖",VLOOKUP(K6939,[1]人員授權表!D$2:E$249,2,FALSE))))</f>
        <v>Lucy黃詩婷</v>
      </c>
      <c r="P6939" s="67">
        <f t="shared" si="383"/>
        <v>44849</v>
      </c>
      <c r="Q6939" s="75" t="str">
        <f t="shared" si="382"/>
        <v>週六</v>
      </c>
      <c r="R6939" s="80">
        <v>44846</v>
      </c>
      <c r="AA6939" s="1"/>
    </row>
    <row r="6940" spans="2:28">
      <c r="B6940" s="66">
        <v>44824</v>
      </c>
      <c r="D6940" s="68" t="s">
        <v>50</v>
      </c>
      <c r="E6940" s="70" t="s">
        <v>82</v>
      </c>
      <c r="F6940" s="70" t="s">
        <v>2804</v>
      </c>
      <c r="G6940" s="67">
        <v>44834</v>
      </c>
      <c r="H6940" s="67">
        <v>44851</v>
      </c>
      <c r="I6940" s="71">
        <f t="shared" si="381"/>
        <v>17</v>
      </c>
      <c r="J6940" s="72" t="s">
        <v>139</v>
      </c>
      <c r="K6940" s="72" t="s">
        <v>140</v>
      </c>
      <c r="L6940" s="73">
        <v>2</v>
      </c>
      <c r="M6940" s="73" t="s">
        <v>127</v>
      </c>
      <c r="N6940" s="68" t="str">
        <f>VLOOKUP(K6940,[1]人員授權表!D$3:G$249,4,0)</f>
        <v>無機</v>
      </c>
      <c r="O6940" s="70" t="str">
        <f>IF(J6940=[1]人員授權表!$C$85,"Casper李羿勳",IF(J6940=[1]人員授權表!$C$188,"Iring陳俊明",IF(J6940=[1]人員授權表!$C$189,"Brian陳泓霖",VLOOKUP(K6940,[1]人員授權表!D$2:E$249,2,FALSE))))</f>
        <v>Brian陳泓霖</v>
      </c>
      <c r="P6940" s="67">
        <f t="shared" si="383"/>
        <v>44849</v>
      </c>
      <c r="Q6940" s="75" t="str">
        <f t="shared" si="382"/>
        <v>週六</v>
      </c>
      <c r="R6940" s="80">
        <v>44838</v>
      </c>
      <c r="AA6940" s="1"/>
    </row>
    <row r="6941" spans="2:28">
      <c r="B6941" s="66">
        <v>44824</v>
      </c>
      <c r="D6941" s="68" t="s">
        <v>50</v>
      </c>
      <c r="E6941" s="70" t="s">
        <v>82</v>
      </c>
      <c r="F6941" s="70" t="s">
        <v>2804</v>
      </c>
      <c r="G6941" s="67">
        <v>44834</v>
      </c>
      <c r="H6941" s="67">
        <v>44851</v>
      </c>
      <c r="I6941" s="71">
        <f t="shared" si="381"/>
        <v>17</v>
      </c>
      <c r="J6941" s="72" t="s">
        <v>141</v>
      </c>
      <c r="K6941" s="72" t="s">
        <v>142</v>
      </c>
      <c r="L6941" s="73">
        <v>2</v>
      </c>
      <c r="M6941" s="73" t="s">
        <v>127</v>
      </c>
      <c r="N6941" s="68" t="str">
        <f>VLOOKUP(K6941,[1]人員授權表!D$3:G$249,4,0)</f>
        <v>無機</v>
      </c>
      <c r="O6941" s="70" t="str">
        <f>IF(J6941=[1]人員授權表!$C$85,"Casper李羿勳",IF(J6941=[1]人員授權表!$C$188,"Iring陳俊明",IF(J6941=[1]人員授權表!$C$189,"Brian陳泓霖",VLOOKUP(K6941,[1]人員授權表!D$2:E$249,2,FALSE))))</f>
        <v>Dennis陳汶宏</v>
      </c>
      <c r="P6941" s="67">
        <f t="shared" si="383"/>
        <v>44849</v>
      </c>
      <c r="Q6941" s="75" t="str">
        <f t="shared" si="382"/>
        <v>週六</v>
      </c>
      <c r="R6941" s="80">
        <v>44840</v>
      </c>
      <c r="AA6941" s="1"/>
    </row>
    <row r="6942" spans="2:28">
      <c r="B6942" s="66">
        <v>44824</v>
      </c>
      <c r="D6942" s="68" t="s">
        <v>50</v>
      </c>
      <c r="E6942" s="70" t="s">
        <v>82</v>
      </c>
      <c r="F6942" s="70" t="s">
        <v>2804</v>
      </c>
      <c r="G6942" s="67">
        <v>44834</v>
      </c>
      <c r="H6942" s="67">
        <v>44851</v>
      </c>
      <c r="I6942" s="71">
        <f t="shared" si="381"/>
        <v>17</v>
      </c>
      <c r="J6942" s="72" t="s">
        <v>137</v>
      </c>
      <c r="K6942" s="72" t="s">
        <v>138</v>
      </c>
      <c r="L6942" s="73">
        <v>2</v>
      </c>
      <c r="M6942" s="73" t="s">
        <v>127</v>
      </c>
      <c r="N6942" s="68" t="str">
        <f>VLOOKUP(K6942,[1]人員授權表!D$3:G$249,4,0)</f>
        <v>無機</v>
      </c>
      <c r="O6942" s="70" t="str">
        <f>IF(J6942=[1]人員授權表!$C$85,"Casper李羿勳",IF(J6942=[1]人員授權表!$C$188,"Iring陳俊明",IF(J6942=[1]人員授權表!$C$189,"Brian陳泓霖",VLOOKUP(K6942,[1]人員授權表!D$2:E$249,2,FALSE))))</f>
        <v>Jack劉念忻</v>
      </c>
      <c r="P6942" s="67">
        <f t="shared" si="383"/>
        <v>44849</v>
      </c>
      <c r="Q6942" s="75" t="str">
        <f t="shared" si="382"/>
        <v>週六</v>
      </c>
      <c r="R6942" s="80">
        <v>44846</v>
      </c>
      <c r="AA6942" s="1"/>
    </row>
    <row r="6943" spans="2:28">
      <c r="B6943" s="66">
        <v>44824</v>
      </c>
      <c r="D6943" s="68" t="s">
        <v>50</v>
      </c>
      <c r="E6943" s="70" t="s">
        <v>82</v>
      </c>
      <c r="F6943" s="70" t="s">
        <v>2804</v>
      </c>
      <c r="G6943" s="67">
        <v>44834</v>
      </c>
      <c r="H6943" s="67">
        <v>44851</v>
      </c>
      <c r="I6943" s="71">
        <f t="shared" si="381"/>
        <v>17</v>
      </c>
      <c r="J6943" s="72" t="s">
        <v>148</v>
      </c>
      <c r="K6943" s="72" t="s">
        <v>149</v>
      </c>
      <c r="L6943" s="73">
        <v>2</v>
      </c>
      <c r="M6943" s="73" t="s">
        <v>127</v>
      </c>
      <c r="N6943" s="68" t="str">
        <f>VLOOKUP(K6943,[1]人員授權表!D$3:G$249,4,0)</f>
        <v>無機</v>
      </c>
      <c r="O6943" s="70" t="str">
        <f>IF(J6943=[1]人員授權表!$C$85,"Casper李羿勳",IF(J6943=[1]人員授權表!$C$188,"Iring陳俊明",IF(J6943=[1]人員授權表!$C$189,"Brian陳泓霖",VLOOKUP(K6943,[1]人員授權表!D$2:E$249,2,FALSE))))</f>
        <v>Vicky游崴涵</v>
      </c>
      <c r="P6943" s="67">
        <f t="shared" si="383"/>
        <v>44849</v>
      </c>
      <c r="Q6943" s="75" t="str">
        <f t="shared" si="382"/>
        <v>週六</v>
      </c>
      <c r="R6943" s="80">
        <v>44841</v>
      </c>
      <c r="X6943" s="70">
        <v>1</v>
      </c>
      <c r="Z6943" s="79" t="s">
        <v>2739</v>
      </c>
      <c r="AA6943" s="1"/>
    </row>
    <row r="6944" spans="2:28">
      <c r="B6944" s="66">
        <v>44824</v>
      </c>
      <c r="D6944" s="68" t="s">
        <v>50</v>
      </c>
      <c r="E6944" s="70" t="s">
        <v>82</v>
      </c>
      <c r="F6944" s="70" t="s">
        <v>2804</v>
      </c>
      <c r="G6944" s="67">
        <v>44834</v>
      </c>
      <c r="H6944" s="67">
        <v>44851</v>
      </c>
      <c r="I6944" s="71">
        <f t="shared" si="381"/>
        <v>17</v>
      </c>
      <c r="J6944" s="72" t="s">
        <v>285</v>
      </c>
      <c r="K6944" s="72" t="s">
        <v>187</v>
      </c>
      <c r="L6944" s="73">
        <v>2</v>
      </c>
      <c r="M6944" s="73" t="s">
        <v>127</v>
      </c>
      <c r="N6944" s="68" t="str">
        <f>VLOOKUP(K6944,[1]人員授權表!D$3:G$249,4,0)</f>
        <v>無機</v>
      </c>
      <c r="O6944" s="70" t="str">
        <f>IF(J6944=[1]人員授權表!$C$85,"Casper李羿勳",IF(J6944=[1]人員授權表!$C$188,"Iring陳俊明",IF(J6944=[1]人員授權表!$C$189,"Brian陳泓霖",VLOOKUP(K6944,[1]人員授權表!D$2:E$249,2,FALSE))))</f>
        <v>Ruby黃家蓁</v>
      </c>
      <c r="P6944" s="67">
        <f t="shared" si="383"/>
        <v>44849</v>
      </c>
      <c r="Q6944" s="75" t="str">
        <f t="shared" si="382"/>
        <v>週六</v>
      </c>
      <c r="R6944" s="80">
        <v>44838</v>
      </c>
      <c r="AA6944" s="1"/>
    </row>
    <row r="6945" spans="2:27">
      <c r="B6945" s="66">
        <v>44824</v>
      </c>
      <c r="D6945" s="68" t="s">
        <v>50</v>
      </c>
      <c r="E6945" s="70" t="s">
        <v>82</v>
      </c>
      <c r="F6945" s="70" t="s">
        <v>2804</v>
      </c>
      <c r="G6945" s="67">
        <v>44834</v>
      </c>
      <c r="H6945" s="67">
        <v>44851</v>
      </c>
      <c r="I6945" s="71">
        <f t="shared" si="381"/>
        <v>17</v>
      </c>
      <c r="J6945" s="72" t="s">
        <v>153</v>
      </c>
      <c r="K6945" s="72" t="s">
        <v>154</v>
      </c>
      <c r="L6945" s="73">
        <v>2</v>
      </c>
      <c r="M6945" s="73" t="s">
        <v>127</v>
      </c>
      <c r="N6945" s="68" t="str">
        <f>VLOOKUP(K6945,[1]人員授權表!D$3:G$249,4,0)</f>
        <v>無機</v>
      </c>
      <c r="O6945" s="70" t="str">
        <f>IF(J6945=[1]人員授權表!$C$85,"Casper李羿勳",IF(J6945=[1]人員授權表!$C$188,"Iring陳俊明",IF(J6945=[1]人員授權表!$C$189,"Brian陳泓霖",VLOOKUP(K6945,[1]人員授權表!D$2:E$249,2,FALSE))))</f>
        <v>Ken張智凱</v>
      </c>
      <c r="P6945" s="67">
        <f t="shared" si="383"/>
        <v>44849</v>
      </c>
      <c r="Q6945" s="75" t="str">
        <f t="shared" si="382"/>
        <v>週六</v>
      </c>
      <c r="R6945" s="80">
        <v>44838</v>
      </c>
      <c r="AA6945" s="1"/>
    </row>
    <row r="6946" spans="2:27">
      <c r="B6946" s="66">
        <v>44824</v>
      </c>
      <c r="D6946" s="68" t="s">
        <v>50</v>
      </c>
      <c r="E6946" s="70" t="s">
        <v>82</v>
      </c>
      <c r="F6946" s="70" t="s">
        <v>2805</v>
      </c>
      <c r="G6946" s="67">
        <v>44834</v>
      </c>
      <c r="H6946" s="67">
        <v>44851</v>
      </c>
      <c r="I6946" s="71">
        <f t="shared" si="381"/>
        <v>17</v>
      </c>
      <c r="J6946" s="72" t="s">
        <v>137</v>
      </c>
      <c r="K6946" s="72" t="s">
        <v>138</v>
      </c>
      <c r="L6946" s="73">
        <v>2</v>
      </c>
      <c r="M6946" s="73" t="s">
        <v>127</v>
      </c>
      <c r="N6946" s="68" t="str">
        <f>VLOOKUP(K6946,[1]人員授權表!D$3:G$249,4,0)</f>
        <v>無機</v>
      </c>
      <c r="O6946" s="70" t="str">
        <f>IF(J6946=[1]人員授權表!$C$85,"Casper李羿勳",IF(J6946=[1]人員授權表!$C$188,"Iring陳俊明",IF(J6946=[1]人員授權表!$C$189,"Brian陳泓霖",VLOOKUP(K6946,[1]人員授權表!D$2:E$249,2,FALSE))))</f>
        <v>Jack劉念忻</v>
      </c>
      <c r="P6946" s="67">
        <f t="shared" si="383"/>
        <v>44849</v>
      </c>
      <c r="Q6946" s="75" t="str">
        <f t="shared" si="382"/>
        <v>週六</v>
      </c>
      <c r="R6946" s="80">
        <v>44846</v>
      </c>
      <c r="AA6946" s="1"/>
    </row>
    <row r="6947" spans="2:27">
      <c r="B6947" s="66">
        <v>44824</v>
      </c>
      <c r="C6947" s="67">
        <v>44848</v>
      </c>
      <c r="D6947" s="68" t="s">
        <v>776</v>
      </c>
      <c r="E6947" s="89" t="s">
        <v>82</v>
      </c>
      <c r="F6947" s="90" t="s">
        <v>2806</v>
      </c>
      <c r="G6947" s="92">
        <v>44834</v>
      </c>
      <c r="H6947" s="92">
        <v>44851</v>
      </c>
      <c r="I6947" s="71">
        <f t="shared" si="381"/>
        <v>17</v>
      </c>
      <c r="J6947" s="93" t="s">
        <v>2807</v>
      </c>
      <c r="K6947" s="93" t="s">
        <v>2808</v>
      </c>
      <c r="L6947" s="97"/>
      <c r="M6947" s="73" t="s">
        <v>127</v>
      </c>
      <c r="N6947" s="94" t="s">
        <v>245</v>
      </c>
      <c r="O6947" s="89" t="s">
        <v>829</v>
      </c>
      <c r="P6947" s="92">
        <f t="shared" si="383"/>
        <v>44849</v>
      </c>
      <c r="Q6947" s="75" t="str">
        <f t="shared" si="382"/>
        <v>週六</v>
      </c>
      <c r="R6947" s="80" t="s">
        <v>7</v>
      </c>
      <c r="Z6947" s="79" t="s">
        <v>2809</v>
      </c>
      <c r="AA6947" s="1"/>
    </row>
    <row r="6948" spans="2:27">
      <c r="B6948" s="66">
        <v>44824</v>
      </c>
      <c r="D6948" s="68" t="s">
        <v>50</v>
      </c>
      <c r="E6948" s="70" t="s">
        <v>82</v>
      </c>
      <c r="F6948" s="70" t="s">
        <v>2805</v>
      </c>
      <c r="G6948" s="67">
        <v>44834</v>
      </c>
      <c r="H6948" s="67">
        <v>44851</v>
      </c>
      <c r="I6948" s="71">
        <f t="shared" si="381"/>
        <v>17</v>
      </c>
      <c r="J6948" s="72" t="s">
        <v>153</v>
      </c>
      <c r="K6948" s="72" t="s">
        <v>154</v>
      </c>
      <c r="L6948" s="73">
        <v>2</v>
      </c>
      <c r="M6948" s="73" t="s">
        <v>127</v>
      </c>
      <c r="N6948" s="68" t="str">
        <f>VLOOKUP(K6948,[1]人員授權表!D$3:G$249,4,0)</f>
        <v>無機</v>
      </c>
      <c r="O6948" s="70" t="str">
        <f>IF(J6948=[1]人員授權表!$C$85,"Casper李羿勳",IF(J6948=[1]人員授權表!$C$188,"Iring陳俊明",IF(J6948=[1]人員授權表!$C$189,"Brian陳泓霖",VLOOKUP(K6948,[1]人員授權表!D$2:E$249,2,FALSE))))</f>
        <v>Ken張智凱</v>
      </c>
      <c r="P6948" s="67">
        <f t="shared" si="383"/>
        <v>44849</v>
      </c>
      <c r="Q6948" s="75" t="str">
        <f t="shared" si="382"/>
        <v>週六</v>
      </c>
      <c r="R6948" s="80">
        <v>44838</v>
      </c>
      <c r="AA6948" s="1"/>
    </row>
    <row r="6949" spans="2:27">
      <c r="B6949" s="66">
        <v>44837</v>
      </c>
      <c r="D6949" s="68" t="s">
        <v>50</v>
      </c>
      <c r="E6949" s="70" t="s">
        <v>51</v>
      </c>
      <c r="F6949" s="70" t="s">
        <v>2810</v>
      </c>
      <c r="G6949" s="67">
        <v>44838</v>
      </c>
      <c r="H6949" s="67">
        <v>44851</v>
      </c>
      <c r="I6949" s="71">
        <f t="shared" si="381"/>
        <v>13</v>
      </c>
      <c r="J6949" s="72" t="s">
        <v>125</v>
      </c>
      <c r="K6949" s="72" t="s">
        <v>144</v>
      </c>
      <c r="L6949" s="73">
        <v>5</v>
      </c>
      <c r="M6949" s="73" t="s">
        <v>79</v>
      </c>
      <c r="N6949" s="68" t="str">
        <f>VLOOKUP(K6949,[1]人員授權表!D$3:G$249,4,0)</f>
        <v>有機</v>
      </c>
      <c r="O6949" s="70" t="str">
        <f>IF(J6949=[1]人員授權表!$C$85,"Casper李羿勳",IF(J6949=[1]人員授權表!$C$188,"Iring陳俊明",IF(J6949=[1]人員授權表!$C$189,"Brian陳泓霖",VLOOKUP(K6949,[1]人員授權表!D$2:E$249,2,FALSE))))</f>
        <v>Lucy黃詩婷</v>
      </c>
      <c r="P6949" s="67">
        <f t="shared" si="383"/>
        <v>44849</v>
      </c>
      <c r="Q6949" s="75" t="str">
        <f t="shared" si="382"/>
        <v>週六</v>
      </c>
      <c r="R6949" s="80">
        <v>44846</v>
      </c>
      <c r="AA6949" s="1"/>
    </row>
    <row r="6950" spans="2:27">
      <c r="B6950" s="66">
        <v>44837</v>
      </c>
      <c r="D6950" s="68" t="s">
        <v>50</v>
      </c>
      <c r="E6950" s="70" t="s">
        <v>51</v>
      </c>
      <c r="F6950" s="70" t="s">
        <v>2810</v>
      </c>
      <c r="G6950" s="67">
        <v>44838</v>
      </c>
      <c r="H6950" s="67">
        <v>44851</v>
      </c>
      <c r="I6950" s="71">
        <f t="shared" si="381"/>
        <v>13</v>
      </c>
      <c r="J6950" s="72" t="s">
        <v>139</v>
      </c>
      <c r="K6950" s="72" t="s">
        <v>140</v>
      </c>
      <c r="L6950" s="73">
        <v>5</v>
      </c>
      <c r="M6950" s="73" t="s">
        <v>79</v>
      </c>
      <c r="N6950" s="68" t="str">
        <f>VLOOKUP(K6950,[1]人員授權表!D$3:G$249,4,0)</f>
        <v>無機</v>
      </c>
      <c r="O6950" s="70" t="str">
        <f>IF(J6950=[1]人員授權表!$C$85,"Casper李羿勳",IF(J6950=[1]人員授權表!$C$188,"Iring陳俊明",IF(J6950=[1]人員授權表!$C$189,"Brian陳泓霖",VLOOKUP(K6950,[1]人員授權表!D$2:E$249,2,FALSE))))</f>
        <v>Brian陳泓霖</v>
      </c>
      <c r="P6950" s="67">
        <f t="shared" si="383"/>
        <v>44849</v>
      </c>
      <c r="Q6950" s="75" t="str">
        <f t="shared" si="382"/>
        <v>週六</v>
      </c>
      <c r="R6950" s="80">
        <v>44842</v>
      </c>
      <c r="AA6950" s="1"/>
    </row>
    <row r="6951" spans="2:27">
      <c r="B6951" s="66">
        <v>44837</v>
      </c>
      <c r="D6951" s="68" t="s">
        <v>50</v>
      </c>
      <c r="E6951" s="70" t="s">
        <v>51</v>
      </c>
      <c r="F6951" s="70" t="s">
        <v>2810</v>
      </c>
      <c r="G6951" s="67">
        <v>44838</v>
      </c>
      <c r="H6951" s="67">
        <v>44851</v>
      </c>
      <c r="I6951" s="71">
        <f t="shared" si="381"/>
        <v>13</v>
      </c>
      <c r="J6951" s="72" t="s">
        <v>160</v>
      </c>
      <c r="K6951" s="72" t="s">
        <v>161</v>
      </c>
      <c r="L6951" s="73">
        <v>5</v>
      </c>
      <c r="M6951" s="73" t="s">
        <v>79</v>
      </c>
      <c r="N6951" s="68" t="str">
        <f>VLOOKUP(K6951,[1]人員授權表!D$3:G$249,4,0)</f>
        <v>無機</v>
      </c>
      <c r="O6951" s="70" t="str">
        <f>IF(J6951=[1]人員授權表!$C$85,"Casper李羿勳",IF(J6951=[1]人員授權表!$C$188,"Iring陳俊明",IF(J6951=[1]人員授權表!$C$189,"Brian陳泓霖",VLOOKUP(K6951,[1]人員授權表!D$2:E$249,2,FALSE))))</f>
        <v>Dennis陳汶宏</v>
      </c>
      <c r="P6951" s="67">
        <f t="shared" si="383"/>
        <v>44849</v>
      </c>
      <c r="Q6951" s="75" t="str">
        <f t="shared" si="382"/>
        <v>週六</v>
      </c>
      <c r="R6951" s="80">
        <v>44841</v>
      </c>
      <c r="AA6951" s="1"/>
    </row>
    <row r="6952" spans="2:27">
      <c r="B6952" s="66">
        <v>44837</v>
      </c>
      <c r="D6952" s="68" t="s">
        <v>50</v>
      </c>
      <c r="E6952" s="70" t="s">
        <v>51</v>
      </c>
      <c r="F6952" s="70" t="s">
        <v>2810</v>
      </c>
      <c r="G6952" s="67">
        <v>44838</v>
      </c>
      <c r="H6952" s="67">
        <v>44851</v>
      </c>
      <c r="I6952" s="71">
        <f t="shared" si="381"/>
        <v>13</v>
      </c>
      <c r="J6952" s="72" t="s">
        <v>145</v>
      </c>
      <c r="K6952" s="72" t="s">
        <v>146</v>
      </c>
      <c r="L6952" s="73">
        <v>5</v>
      </c>
      <c r="M6952" s="73" t="s">
        <v>79</v>
      </c>
      <c r="N6952" s="68" t="str">
        <f>VLOOKUP(K6952,[1]人員授權表!D$3:G$249,4,0)</f>
        <v>無機</v>
      </c>
      <c r="O6952" s="70" t="str">
        <f>IF(J6952=[1]人員授權表!$C$85,"Casper李羿勳",IF(J6952=[1]人員授權表!$C$188,"Iring陳俊明",IF(J6952=[1]人員授權表!$C$189,"Brian陳泓霖",VLOOKUP(K6952,[1]人員授權表!D$2:E$249,2,FALSE))))</f>
        <v>Jack劉念忻</v>
      </c>
      <c r="P6952" s="67">
        <f t="shared" si="383"/>
        <v>44849</v>
      </c>
      <c r="Q6952" s="75" t="str">
        <f t="shared" si="382"/>
        <v>週六</v>
      </c>
      <c r="R6952" s="80">
        <v>44847</v>
      </c>
      <c r="AA6952" s="1"/>
    </row>
    <row r="6953" spans="2:27">
      <c r="B6953" s="66">
        <v>44837</v>
      </c>
      <c r="D6953" s="68" t="s">
        <v>50</v>
      </c>
      <c r="E6953" s="70" t="s">
        <v>51</v>
      </c>
      <c r="F6953" s="70" t="s">
        <v>2810</v>
      </c>
      <c r="G6953" s="67">
        <v>44838</v>
      </c>
      <c r="H6953" s="67">
        <v>44851</v>
      </c>
      <c r="I6953" s="71">
        <f t="shared" si="381"/>
        <v>13</v>
      </c>
      <c r="J6953" s="72" t="s">
        <v>164</v>
      </c>
      <c r="K6953" s="72" t="s">
        <v>146</v>
      </c>
      <c r="L6953" s="73">
        <v>5</v>
      </c>
      <c r="M6953" s="73" t="s">
        <v>79</v>
      </c>
      <c r="N6953" s="68" t="str">
        <f>VLOOKUP(K6953,[1]人員授權表!D$3:G$249,4,0)</f>
        <v>無機</v>
      </c>
      <c r="O6953" s="70" t="str">
        <f>IF(J6953=[1]人員授權表!$C$85,"Casper李羿勳",IF(J6953=[1]人員授權表!$C$188,"Iring陳俊明",IF(J6953=[1]人員授權表!$C$189,"Brian陳泓霖",VLOOKUP(K6953,[1]人員授權表!D$2:E$249,2,FALSE))))</f>
        <v>Jack劉念忻</v>
      </c>
      <c r="P6953" s="67">
        <f t="shared" si="383"/>
        <v>44849</v>
      </c>
      <c r="Q6953" s="75" t="str">
        <f t="shared" si="382"/>
        <v>週六</v>
      </c>
      <c r="R6953" s="80">
        <v>44847</v>
      </c>
      <c r="AA6953" s="1"/>
    </row>
    <row r="6954" spans="2:27">
      <c r="B6954" s="66">
        <v>44837</v>
      </c>
      <c r="D6954" s="68" t="s">
        <v>50</v>
      </c>
      <c r="E6954" s="70" t="s">
        <v>51</v>
      </c>
      <c r="F6954" s="70" t="s">
        <v>2810</v>
      </c>
      <c r="G6954" s="67">
        <v>44838</v>
      </c>
      <c r="H6954" s="67">
        <v>44851</v>
      </c>
      <c r="I6954" s="71">
        <f t="shared" si="381"/>
        <v>13</v>
      </c>
      <c r="J6954" s="72" t="s">
        <v>141</v>
      </c>
      <c r="K6954" s="72" t="s">
        <v>142</v>
      </c>
      <c r="L6954" s="73">
        <v>5</v>
      </c>
      <c r="M6954" s="73" t="s">
        <v>79</v>
      </c>
      <c r="N6954" s="68" t="str">
        <f>VLOOKUP(K6954,[1]人員授權表!D$3:G$249,4,0)</f>
        <v>無機</v>
      </c>
      <c r="O6954" s="70" t="str">
        <f>IF(J6954=[1]人員授權表!$C$85,"Casper李羿勳",IF(J6954=[1]人員授權表!$C$188,"Iring陳俊明",IF(J6954=[1]人員授權表!$C$189,"Brian陳泓霖",VLOOKUP(K6954,[1]人員授權表!D$2:E$249,2,FALSE))))</f>
        <v>Dennis陳汶宏</v>
      </c>
      <c r="P6954" s="67">
        <f t="shared" si="383"/>
        <v>44849</v>
      </c>
      <c r="Q6954" s="75" t="str">
        <f t="shared" si="382"/>
        <v>週六</v>
      </c>
      <c r="R6954" s="80">
        <v>44842</v>
      </c>
      <c r="AA6954" s="1"/>
    </row>
    <row r="6955" spans="2:27">
      <c r="B6955" s="66">
        <v>44837</v>
      </c>
      <c r="D6955" s="68" t="s">
        <v>50</v>
      </c>
      <c r="E6955" s="70" t="s">
        <v>51</v>
      </c>
      <c r="F6955" s="70" t="s">
        <v>2810</v>
      </c>
      <c r="G6955" s="67">
        <v>44838</v>
      </c>
      <c r="H6955" s="67">
        <v>44851</v>
      </c>
      <c r="I6955" s="71">
        <f t="shared" si="381"/>
        <v>13</v>
      </c>
      <c r="J6955" s="72" t="s">
        <v>153</v>
      </c>
      <c r="K6955" s="72" t="s">
        <v>154</v>
      </c>
      <c r="L6955" s="73">
        <v>5</v>
      </c>
      <c r="M6955" s="73" t="s">
        <v>79</v>
      </c>
      <c r="N6955" s="68" t="str">
        <f>VLOOKUP(K6955,[1]人員授權表!D$3:G$249,4,0)</f>
        <v>無機</v>
      </c>
      <c r="O6955" s="70" t="str">
        <f>IF(J6955=[1]人員授權表!$C$85,"Casper李羿勳",IF(J6955=[1]人員授權表!$C$188,"Iring陳俊明",IF(J6955=[1]人員授權表!$C$189,"Brian陳泓霖",VLOOKUP(K6955,[1]人員授權表!D$2:E$249,2,FALSE))))</f>
        <v>Ken張智凱</v>
      </c>
      <c r="P6955" s="67">
        <f t="shared" si="383"/>
        <v>44849</v>
      </c>
      <c r="Q6955" s="75" t="str">
        <f t="shared" si="382"/>
        <v>週六</v>
      </c>
      <c r="R6955" s="80">
        <v>44840</v>
      </c>
      <c r="AA6955" s="1"/>
    </row>
    <row r="6956" spans="2:27">
      <c r="B6956" s="66">
        <v>44837</v>
      </c>
      <c r="D6956" s="68" t="s">
        <v>50</v>
      </c>
      <c r="E6956" s="70" t="s">
        <v>51</v>
      </c>
      <c r="F6956" s="70" t="s">
        <v>2810</v>
      </c>
      <c r="G6956" s="67">
        <v>44838</v>
      </c>
      <c r="H6956" s="67">
        <v>44851</v>
      </c>
      <c r="I6956" s="71">
        <f t="shared" si="381"/>
        <v>13</v>
      </c>
      <c r="J6956" s="72" t="s">
        <v>137</v>
      </c>
      <c r="K6956" s="72" t="s">
        <v>138</v>
      </c>
      <c r="L6956" s="73">
        <v>5</v>
      </c>
      <c r="M6956" s="73" t="s">
        <v>79</v>
      </c>
      <c r="N6956" s="68" t="str">
        <f>VLOOKUP(K6956,[1]人員授權表!D$3:G$249,4,0)</f>
        <v>無機</v>
      </c>
      <c r="O6956" s="70" t="str">
        <f>IF(J6956=[1]人員授權表!$C$85,"Casper李羿勳",IF(J6956=[1]人員授權表!$C$188,"Iring陳俊明",IF(J6956=[1]人員授權表!$C$189,"Brian陳泓霖",VLOOKUP(K6956,[1]人員授權表!D$2:E$249,2,FALSE))))</f>
        <v>Jack劉念忻</v>
      </c>
      <c r="P6956" s="67">
        <f t="shared" si="383"/>
        <v>44849</v>
      </c>
      <c r="Q6956" s="75" t="str">
        <f t="shared" si="382"/>
        <v>週六</v>
      </c>
      <c r="R6956" s="80">
        <v>44849</v>
      </c>
      <c r="AA6956" s="1"/>
    </row>
    <row r="6957" spans="2:27">
      <c r="B6957" s="66">
        <v>44837</v>
      </c>
      <c r="D6957" s="68" t="s">
        <v>50</v>
      </c>
      <c r="E6957" s="70" t="s">
        <v>51</v>
      </c>
      <c r="F6957" s="70" t="s">
        <v>2810</v>
      </c>
      <c r="G6957" s="67">
        <v>44838</v>
      </c>
      <c r="H6957" s="67">
        <v>44851</v>
      </c>
      <c r="I6957" s="71">
        <f t="shared" si="381"/>
        <v>13</v>
      </c>
      <c r="J6957" s="72" t="s">
        <v>148</v>
      </c>
      <c r="K6957" s="72" t="s">
        <v>149</v>
      </c>
      <c r="L6957" s="73">
        <v>5</v>
      </c>
      <c r="M6957" s="73" t="s">
        <v>79</v>
      </c>
      <c r="N6957" s="68" t="str">
        <f>VLOOKUP(K6957,[1]人員授權表!D$3:G$249,4,0)</f>
        <v>無機</v>
      </c>
      <c r="O6957" s="70" t="str">
        <f>IF(J6957=[1]人員授權表!$C$85,"Casper李羿勳",IF(J6957=[1]人員授權表!$C$188,"Iring陳俊明",IF(J6957=[1]人員授權表!$C$189,"Brian陳泓霖",VLOOKUP(K6957,[1]人員授權表!D$2:E$249,2,FALSE))))</f>
        <v>Vicky游崴涵</v>
      </c>
      <c r="P6957" s="67">
        <f t="shared" si="383"/>
        <v>44849</v>
      </c>
      <c r="Q6957" s="75" t="str">
        <f t="shared" si="382"/>
        <v>週六</v>
      </c>
      <c r="R6957" s="80">
        <v>44847</v>
      </c>
      <c r="AA6957" s="1"/>
    </row>
    <row r="6958" spans="2:27">
      <c r="B6958" s="66">
        <v>44837</v>
      </c>
      <c r="D6958" s="68" t="s">
        <v>50</v>
      </c>
      <c r="E6958" s="70" t="s">
        <v>51</v>
      </c>
      <c r="F6958" s="70" t="s">
        <v>2810</v>
      </c>
      <c r="G6958" s="67">
        <v>44838</v>
      </c>
      <c r="H6958" s="67">
        <v>44851</v>
      </c>
      <c r="I6958" s="71">
        <f t="shared" si="381"/>
        <v>13</v>
      </c>
      <c r="J6958" s="72" t="s">
        <v>295</v>
      </c>
      <c r="K6958" s="72" t="s">
        <v>296</v>
      </c>
      <c r="L6958" s="73">
        <v>5</v>
      </c>
      <c r="M6958" s="73" t="s">
        <v>79</v>
      </c>
      <c r="N6958" s="68" t="str">
        <f>VLOOKUP(K6958,[1]人員授權表!D$3:G$249,4,0)</f>
        <v>無機</v>
      </c>
      <c r="O6958" s="70" t="str">
        <f>IF(J6958=[1]人員授權表!$C$85,"Casper李羿勳",IF(J6958=[1]人員授權表!$C$188,"Iring陳俊明",IF(J6958=[1]人員授權表!$C$189,"Brian陳泓霖",VLOOKUP(K6958,[1]人員授權表!D$2:E$249,2,FALSE))))</f>
        <v>Ken張智凱</v>
      </c>
      <c r="P6958" s="67">
        <f t="shared" si="383"/>
        <v>44849</v>
      </c>
      <c r="Q6958" s="75" t="str">
        <f t="shared" si="382"/>
        <v>週六</v>
      </c>
      <c r="R6958" s="80">
        <v>44840</v>
      </c>
      <c r="AA6958" s="1"/>
    </row>
    <row r="6959" spans="2:27">
      <c r="B6959" s="66">
        <v>44837</v>
      </c>
      <c r="D6959" s="68" t="s">
        <v>50</v>
      </c>
      <c r="E6959" s="70" t="s">
        <v>51</v>
      </c>
      <c r="F6959" s="70" t="s">
        <v>2810</v>
      </c>
      <c r="G6959" s="67">
        <v>44838</v>
      </c>
      <c r="H6959" s="67">
        <v>44851</v>
      </c>
      <c r="I6959" s="71">
        <f t="shared" si="381"/>
        <v>13</v>
      </c>
      <c r="J6959" s="72" t="s">
        <v>167</v>
      </c>
      <c r="K6959" s="72" t="s">
        <v>168</v>
      </c>
      <c r="L6959" s="73">
        <v>5</v>
      </c>
      <c r="M6959" s="73" t="s">
        <v>79</v>
      </c>
      <c r="N6959" s="68" t="str">
        <f>VLOOKUP(K6959,[1]人員授權表!D$3:G$249,4,0)</f>
        <v>有機</v>
      </c>
      <c r="O6959" s="70" t="str">
        <f>IF(J6959=[1]人員授權表!$C$85,"Casper李羿勳",IF(J6959=[1]人員授權表!$C$188,"Iring陳俊明",IF(J6959=[1]人員授權表!$C$189,"Brian陳泓霖",VLOOKUP(K6959,[1]人員授權表!D$2:E$249,2,FALSE))))</f>
        <v>Una林庭瑄</v>
      </c>
      <c r="P6959" s="67">
        <f t="shared" si="383"/>
        <v>44849</v>
      </c>
      <c r="Q6959" s="75" t="str">
        <f t="shared" si="382"/>
        <v>週六</v>
      </c>
      <c r="R6959" s="80">
        <v>44846</v>
      </c>
      <c r="AA6959" s="1"/>
    </row>
    <row r="6960" spans="2:27">
      <c r="B6960" s="66">
        <v>44834</v>
      </c>
      <c r="D6960" s="68" t="s">
        <v>50</v>
      </c>
      <c r="E6960" s="70" t="s">
        <v>82</v>
      </c>
      <c r="F6960" s="4" t="s">
        <v>2811</v>
      </c>
      <c r="G6960" s="67">
        <v>44834</v>
      </c>
      <c r="H6960" s="67">
        <v>44851</v>
      </c>
      <c r="I6960" s="71">
        <f t="shared" si="381"/>
        <v>17</v>
      </c>
      <c r="J6960" s="72" t="s">
        <v>162</v>
      </c>
      <c r="K6960" s="72" t="s">
        <v>2812</v>
      </c>
      <c r="L6960" s="73">
        <v>1</v>
      </c>
      <c r="M6960" s="73" t="s">
        <v>108</v>
      </c>
      <c r="N6960" s="68" t="str">
        <f>VLOOKUP(K6960,[1]人員授權表!D$3:G$249,4,0)</f>
        <v>無機</v>
      </c>
      <c r="O6960" s="70" t="str">
        <f>IF(J6960=[1]人員授權表!$C$85,"Casper李羿勳",IF(J6960=[1]人員授權表!$C$188,"Iring陳俊明",IF(J6960=[1]人員授權表!$C$189,"Brian陳泓霖",VLOOKUP(K6960,[1]人員授權表!D$2:E$249,2,FALSE))))</f>
        <v>Dennis陳汶宏</v>
      </c>
      <c r="P6960" s="67">
        <f t="shared" si="383"/>
        <v>44849</v>
      </c>
      <c r="Q6960" s="75" t="str">
        <f t="shared" si="382"/>
        <v>週六</v>
      </c>
      <c r="R6960" s="80">
        <v>44837</v>
      </c>
      <c r="AA6960" s="1"/>
    </row>
    <row r="6961" spans="2:27">
      <c r="B6961" s="66">
        <v>44834</v>
      </c>
      <c r="D6961" s="68" t="s">
        <v>50</v>
      </c>
      <c r="E6961" s="70" t="s">
        <v>82</v>
      </c>
      <c r="F6961" s="4" t="s">
        <v>2811</v>
      </c>
      <c r="G6961" s="67">
        <v>44834</v>
      </c>
      <c r="H6961" s="67">
        <v>44851</v>
      </c>
      <c r="I6961" s="71">
        <f t="shared" si="381"/>
        <v>17</v>
      </c>
      <c r="J6961" s="72" t="s">
        <v>156</v>
      </c>
      <c r="K6961" s="72" t="s">
        <v>2813</v>
      </c>
      <c r="L6961" s="73">
        <v>1</v>
      </c>
      <c r="M6961" s="73" t="s">
        <v>108</v>
      </c>
      <c r="N6961" s="68" t="str">
        <f>VLOOKUP(K6961,[1]人員授權表!D$3:G$249,4,0)</f>
        <v>無機</v>
      </c>
      <c r="O6961" s="70" t="str">
        <f>IF(J6961=[1]人員授權表!$C$85,"Casper李羿勳",IF(J6961=[1]人員授權表!$C$188,"Iring陳俊明",IF(J6961=[1]人員授權表!$C$189,"Brian陳泓霖",VLOOKUP(K6961,[1]人員授權表!D$2:E$249,2,FALSE))))</f>
        <v>George陳志昇</v>
      </c>
      <c r="P6961" s="67">
        <f t="shared" si="383"/>
        <v>44849</v>
      </c>
      <c r="Q6961" s="75" t="str">
        <f t="shared" si="382"/>
        <v>週六</v>
      </c>
      <c r="R6961" s="80">
        <v>44840</v>
      </c>
      <c r="AA6961" s="1"/>
    </row>
    <row r="6962" spans="2:27">
      <c r="B6962" s="66">
        <v>44834</v>
      </c>
      <c r="D6962" s="68" t="s">
        <v>50</v>
      </c>
      <c r="E6962" s="70" t="s">
        <v>82</v>
      </c>
      <c r="F6962" s="4" t="s">
        <v>2811</v>
      </c>
      <c r="G6962" s="67">
        <v>44834</v>
      </c>
      <c r="H6962" s="67">
        <v>44851</v>
      </c>
      <c r="I6962" s="71">
        <f t="shared" si="381"/>
        <v>17</v>
      </c>
      <c r="J6962" s="72" t="s">
        <v>137</v>
      </c>
      <c r="K6962" s="72" t="s">
        <v>1049</v>
      </c>
      <c r="L6962" s="73">
        <v>1</v>
      </c>
      <c r="M6962" s="73" t="s">
        <v>108</v>
      </c>
      <c r="N6962" s="68" t="str">
        <f>VLOOKUP(K6962,[1]人員授權表!D$3:G$249,4,0)</f>
        <v>無機</v>
      </c>
      <c r="O6962" s="70" t="str">
        <f>IF(J6962=[1]人員授權表!$C$85,"Casper李羿勳",IF(J6962=[1]人員授權表!$C$188,"Iring陳俊明",IF(J6962=[1]人員授權表!$C$189,"Brian陳泓霖",VLOOKUP(K6962,[1]人員授權表!D$2:E$249,2,FALSE))))</f>
        <v>Jack劉念忻</v>
      </c>
      <c r="P6962" s="67">
        <f t="shared" si="383"/>
        <v>44849</v>
      </c>
      <c r="Q6962" s="75" t="str">
        <f t="shared" si="382"/>
        <v>週六</v>
      </c>
      <c r="R6962" s="80">
        <v>44846</v>
      </c>
      <c r="AA6962" s="1"/>
    </row>
    <row r="6963" spans="2:27">
      <c r="B6963" s="66">
        <v>44834</v>
      </c>
      <c r="D6963" s="68" t="s">
        <v>50</v>
      </c>
      <c r="E6963" s="70" t="s">
        <v>82</v>
      </c>
      <c r="F6963" s="4" t="s">
        <v>2811</v>
      </c>
      <c r="G6963" s="67">
        <v>44834</v>
      </c>
      <c r="H6963" s="67">
        <v>44851</v>
      </c>
      <c r="I6963" s="71">
        <f t="shared" si="381"/>
        <v>17</v>
      </c>
      <c r="J6963" s="72" t="s">
        <v>141</v>
      </c>
      <c r="K6963" s="72" t="s">
        <v>142</v>
      </c>
      <c r="L6963" s="73">
        <v>1</v>
      </c>
      <c r="M6963" s="73" t="s">
        <v>108</v>
      </c>
      <c r="N6963" s="68" t="str">
        <f>VLOOKUP(K6963,[1]人員授權表!D$3:G$249,4,0)</f>
        <v>無機</v>
      </c>
      <c r="O6963" s="70" t="str">
        <f>IF(J6963=[1]人員授權表!$C$85,"Casper李羿勳",IF(J6963=[1]人員授權表!$C$188,"Iring陳俊明",IF(J6963=[1]人員授權表!$C$189,"Brian陳泓霖",VLOOKUP(K6963,[1]人員授權表!D$2:E$249,2,FALSE))))</f>
        <v>Dennis陳汶宏</v>
      </c>
      <c r="P6963" s="67">
        <f t="shared" si="383"/>
        <v>44849</v>
      </c>
      <c r="Q6963" s="75" t="str">
        <f t="shared" si="382"/>
        <v>週六</v>
      </c>
      <c r="R6963" s="80">
        <v>44840</v>
      </c>
      <c r="AA6963" s="1"/>
    </row>
    <row r="6964" spans="2:27">
      <c r="B6964" s="66">
        <v>44834</v>
      </c>
      <c r="D6964" s="68" t="s">
        <v>50</v>
      </c>
      <c r="E6964" s="70" t="s">
        <v>82</v>
      </c>
      <c r="F6964" s="4" t="s">
        <v>2811</v>
      </c>
      <c r="G6964" s="67">
        <v>44834</v>
      </c>
      <c r="H6964" s="67">
        <v>44851</v>
      </c>
      <c r="I6964" s="71">
        <f t="shared" si="381"/>
        <v>17</v>
      </c>
      <c r="J6964" s="72" t="s">
        <v>2814</v>
      </c>
      <c r="K6964" s="72" t="s">
        <v>1048</v>
      </c>
      <c r="L6964" s="73">
        <v>1</v>
      </c>
      <c r="M6964" s="73" t="s">
        <v>108</v>
      </c>
      <c r="N6964" s="68" t="str">
        <f>VLOOKUP(K6964,[1]人員授權表!D$3:G$249,4,0)</f>
        <v>無機</v>
      </c>
      <c r="O6964" s="70" t="str">
        <f>IF(J6964=[1]人員授權表!$C$85,"Casper李羿勳",IF(J6964=[1]人員授權表!$C$188,"Iring陳俊明",IF(J6964=[1]人員授權表!$C$189,"Brian陳泓霖",VLOOKUP(K6964,[1]人員授權表!D$2:E$249,2,FALSE))))</f>
        <v>Iring陳俊明</v>
      </c>
      <c r="P6964" s="67">
        <f t="shared" si="383"/>
        <v>44849</v>
      </c>
      <c r="Q6964" s="75" t="str">
        <f t="shared" si="382"/>
        <v>週六</v>
      </c>
      <c r="R6964" s="80">
        <v>44838</v>
      </c>
      <c r="AA6964" s="1"/>
    </row>
    <row r="6965" spans="2:27">
      <c r="B6965" s="66">
        <v>44824</v>
      </c>
      <c r="D6965" s="68" t="s">
        <v>50</v>
      </c>
      <c r="E6965" s="70" t="s">
        <v>82</v>
      </c>
      <c r="F6965" s="70" t="s">
        <v>2815</v>
      </c>
      <c r="G6965" s="67">
        <v>44834</v>
      </c>
      <c r="H6965" s="67">
        <v>44851</v>
      </c>
      <c r="I6965" s="71">
        <f t="shared" si="381"/>
        <v>17</v>
      </c>
      <c r="J6965" s="72" t="s">
        <v>139</v>
      </c>
      <c r="K6965" s="72" t="s">
        <v>140</v>
      </c>
      <c r="L6965" s="73">
        <v>2</v>
      </c>
      <c r="M6965" s="73" t="s">
        <v>127</v>
      </c>
      <c r="N6965" s="68" t="str">
        <f>VLOOKUP(K6965,[1]人員授權表!D$3:G$249,4,0)</f>
        <v>無機</v>
      </c>
      <c r="O6965" s="70" t="str">
        <f>IF(J6965=[1]人員授權表!$C$85,"Casper李羿勳",IF(J6965=[1]人員授權表!$C$188,"Iring陳俊明",IF(J6965=[1]人員授權表!$C$189,"Brian陳泓霖",VLOOKUP(K6965,[1]人員授權表!D$2:E$249,2,FALSE))))</f>
        <v>Brian陳泓霖</v>
      </c>
      <c r="P6965" s="67">
        <f t="shared" si="383"/>
        <v>44849</v>
      </c>
      <c r="Q6965" s="75" t="str">
        <f t="shared" si="382"/>
        <v>週六</v>
      </c>
      <c r="R6965" s="80">
        <v>44838</v>
      </c>
      <c r="AA6965" s="1"/>
    </row>
    <row r="6966" spans="2:27">
      <c r="B6966" s="66">
        <v>44824</v>
      </c>
      <c r="D6966" s="68" t="s">
        <v>50</v>
      </c>
      <c r="E6966" s="70" t="s">
        <v>82</v>
      </c>
      <c r="F6966" s="70" t="s">
        <v>2815</v>
      </c>
      <c r="G6966" s="67">
        <v>44834</v>
      </c>
      <c r="H6966" s="67">
        <v>44851</v>
      </c>
      <c r="I6966" s="71">
        <f t="shared" si="381"/>
        <v>17</v>
      </c>
      <c r="J6966" s="72" t="s">
        <v>141</v>
      </c>
      <c r="K6966" s="72" t="s">
        <v>142</v>
      </c>
      <c r="L6966" s="73">
        <v>2</v>
      </c>
      <c r="M6966" s="73" t="s">
        <v>127</v>
      </c>
      <c r="N6966" s="68" t="str">
        <f>VLOOKUP(K6966,[1]人員授權表!D$3:G$249,4,0)</f>
        <v>無機</v>
      </c>
      <c r="O6966" s="70" t="str">
        <f>IF(J6966=[1]人員授權表!$C$85,"Casper李羿勳",IF(J6966=[1]人員授權表!$C$188,"Iring陳俊明",IF(J6966=[1]人員授權表!$C$189,"Brian陳泓霖",VLOOKUP(K6966,[1]人員授權表!D$2:E$249,2,FALSE))))</f>
        <v>Dennis陳汶宏</v>
      </c>
      <c r="P6966" s="67">
        <f t="shared" si="383"/>
        <v>44849</v>
      </c>
      <c r="Q6966" s="75" t="str">
        <f t="shared" si="382"/>
        <v>週六</v>
      </c>
      <c r="R6966" s="80">
        <v>44840</v>
      </c>
      <c r="AA6966" s="1"/>
    </row>
    <row r="6967" spans="2:27">
      <c r="B6967" s="66">
        <v>44824</v>
      </c>
      <c r="D6967" s="68" t="s">
        <v>50</v>
      </c>
      <c r="E6967" s="70" t="s">
        <v>82</v>
      </c>
      <c r="F6967" s="70" t="s">
        <v>2815</v>
      </c>
      <c r="G6967" s="67">
        <v>44834</v>
      </c>
      <c r="H6967" s="67">
        <v>44851</v>
      </c>
      <c r="I6967" s="71">
        <f t="shared" si="381"/>
        <v>17</v>
      </c>
      <c r="J6967" s="72" t="s">
        <v>137</v>
      </c>
      <c r="K6967" s="72" t="s">
        <v>138</v>
      </c>
      <c r="L6967" s="73">
        <v>2</v>
      </c>
      <c r="M6967" s="73" t="s">
        <v>127</v>
      </c>
      <c r="N6967" s="68" t="str">
        <f>VLOOKUP(K6967,[1]人員授權表!D$3:G$249,4,0)</f>
        <v>無機</v>
      </c>
      <c r="O6967" s="70" t="str">
        <f>IF(J6967=[1]人員授權表!$C$85,"Casper李羿勳",IF(J6967=[1]人員授權表!$C$188,"Iring陳俊明",IF(J6967=[1]人員授權表!$C$189,"Brian陳泓霖",VLOOKUP(K6967,[1]人員授權表!D$2:E$249,2,FALSE))))</f>
        <v>Jack劉念忻</v>
      </c>
      <c r="P6967" s="67">
        <f t="shared" si="383"/>
        <v>44849</v>
      </c>
      <c r="Q6967" s="75" t="str">
        <f t="shared" si="382"/>
        <v>週六</v>
      </c>
      <c r="R6967" s="80">
        <v>44846</v>
      </c>
      <c r="AA6967" s="1"/>
    </row>
    <row r="6968" spans="2:27">
      <c r="B6968" s="66">
        <v>44824</v>
      </c>
      <c r="C6968" s="67">
        <v>44848</v>
      </c>
      <c r="D6968" s="68" t="s">
        <v>50</v>
      </c>
      <c r="E6968" s="70" t="s">
        <v>82</v>
      </c>
      <c r="F6968" s="70" t="s">
        <v>2816</v>
      </c>
      <c r="G6968" s="67">
        <v>44834</v>
      </c>
      <c r="H6968" s="67">
        <v>44851</v>
      </c>
      <c r="I6968" s="71">
        <f t="shared" si="381"/>
        <v>17</v>
      </c>
      <c r="J6968" s="98" t="s">
        <v>293</v>
      </c>
      <c r="K6968" s="98" t="s">
        <v>1508</v>
      </c>
      <c r="L6968" s="73">
        <v>2</v>
      </c>
      <c r="M6968" s="73" t="s">
        <v>127</v>
      </c>
      <c r="N6968" s="68" t="str">
        <f>VLOOKUP(K6968,[1]人員授權表!D$3:G$249,4,0)</f>
        <v>無機</v>
      </c>
      <c r="O6968" s="70" t="str">
        <f>IF(J6968=[1]人員授權表!$C$85,"Casper李羿勳",IF(J6968=[1]人員授權表!$C$188,"Iring陳俊明",IF(J6968=[1]人員授權表!$C$189,"Brian陳泓霖",VLOOKUP(K6968,[1]人員授權表!D$2:E$249,2,FALSE))))</f>
        <v>Vicky游崴涵</v>
      </c>
      <c r="P6968" s="67">
        <f t="shared" si="383"/>
        <v>44849</v>
      </c>
      <c r="Q6968" s="75" t="str">
        <f t="shared" si="382"/>
        <v>週六</v>
      </c>
      <c r="R6968" s="80">
        <v>44848</v>
      </c>
      <c r="Z6968" s="79" t="s">
        <v>2817</v>
      </c>
      <c r="AA6968" s="1"/>
    </row>
    <row r="6969" spans="2:27">
      <c r="B6969" s="66">
        <v>44824</v>
      </c>
      <c r="D6969" s="68" t="s">
        <v>50</v>
      </c>
      <c r="E6969" s="70" t="s">
        <v>82</v>
      </c>
      <c r="F6969" s="70" t="s">
        <v>2815</v>
      </c>
      <c r="G6969" s="67">
        <v>44834</v>
      </c>
      <c r="H6969" s="67">
        <v>44851</v>
      </c>
      <c r="I6969" s="71">
        <f t="shared" si="381"/>
        <v>17</v>
      </c>
      <c r="J6969" s="72" t="s">
        <v>153</v>
      </c>
      <c r="K6969" s="72" t="s">
        <v>154</v>
      </c>
      <c r="L6969" s="73">
        <v>2</v>
      </c>
      <c r="M6969" s="73" t="s">
        <v>127</v>
      </c>
      <c r="N6969" s="68" t="str">
        <f>VLOOKUP(K6969,[1]人員授權表!D$3:G$249,4,0)</f>
        <v>無機</v>
      </c>
      <c r="O6969" s="70" t="str">
        <f>IF(J6969=[1]人員授權表!$C$85,"Casper李羿勳",IF(J6969=[1]人員授權表!$C$188,"Iring陳俊明",IF(J6969=[1]人員授權表!$C$189,"Brian陳泓霖",VLOOKUP(K6969,[1]人員授權表!D$2:E$249,2,FALSE))))</f>
        <v>Ken張智凱</v>
      </c>
      <c r="P6969" s="67">
        <f t="shared" si="383"/>
        <v>44849</v>
      </c>
      <c r="Q6969" s="75" t="str">
        <f t="shared" si="382"/>
        <v>週六</v>
      </c>
      <c r="R6969" s="80">
        <v>44840</v>
      </c>
      <c r="AA6969" s="1"/>
    </row>
    <row r="6970" spans="2:27">
      <c r="B6970" s="66">
        <v>44824</v>
      </c>
      <c r="D6970" s="68" t="s">
        <v>50</v>
      </c>
      <c r="E6970" s="70" t="s">
        <v>82</v>
      </c>
      <c r="F6970" s="70" t="s">
        <v>2815</v>
      </c>
      <c r="G6970" s="67">
        <v>44834</v>
      </c>
      <c r="H6970" s="67">
        <v>44851</v>
      </c>
      <c r="I6970" s="71">
        <f t="shared" si="381"/>
        <v>17</v>
      </c>
      <c r="J6970" s="72" t="s">
        <v>343</v>
      </c>
      <c r="K6970" s="72" t="s">
        <v>187</v>
      </c>
      <c r="L6970" s="73">
        <v>2</v>
      </c>
      <c r="M6970" s="73" t="s">
        <v>127</v>
      </c>
      <c r="N6970" s="68" t="str">
        <f>VLOOKUP(K6970,[1]人員授權表!D$3:G$249,4,0)</f>
        <v>無機</v>
      </c>
      <c r="O6970" s="70" t="str">
        <f>IF(J6970=[1]人員授權表!$C$85,"Casper李羿勳",IF(J6970=[1]人員授權表!$C$188,"Iring陳俊明",IF(J6970=[1]人員授權表!$C$189,"Brian陳泓霖",VLOOKUP(K6970,[1]人員授權表!D$2:E$249,2,FALSE))))</f>
        <v>Ruby黃家蓁</v>
      </c>
      <c r="P6970" s="67">
        <f t="shared" si="383"/>
        <v>44849</v>
      </c>
      <c r="Q6970" s="75" t="str">
        <f t="shared" si="382"/>
        <v>週六</v>
      </c>
      <c r="R6970" s="80">
        <v>44840</v>
      </c>
      <c r="AA6970" s="1"/>
    </row>
    <row r="6971" spans="2:27">
      <c r="B6971" s="66">
        <v>44824</v>
      </c>
      <c r="D6971" s="68" t="s">
        <v>50</v>
      </c>
      <c r="E6971" s="70" t="s">
        <v>82</v>
      </c>
      <c r="F6971" s="70" t="s">
        <v>2815</v>
      </c>
      <c r="G6971" s="67">
        <v>44834</v>
      </c>
      <c r="H6971" s="67">
        <v>44851</v>
      </c>
      <c r="I6971" s="71">
        <f t="shared" si="381"/>
        <v>17</v>
      </c>
      <c r="J6971" s="72" t="s">
        <v>133</v>
      </c>
      <c r="K6971" s="72" t="s">
        <v>187</v>
      </c>
      <c r="L6971" s="73">
        <v>2</v>
      </c>
      <c r="M6971" s="73" t="s">
        <v>127</v>
      </c>
      <c r="N6971" s="68" t="str">
        <f>VLOOKUP(K6971,[1]人員授權表!D$3:G$249,4,0)</f>
        <v>無機</v>
      </c>
      <c r="O6971" s="70" t="str">
        <f>IF(J6971=[1]人員授權表!$C$85,"Casper李羿勳",IF(J6971=[1]人員授權表!$C$188,"Iring陳俊明",IF(J6971=[1]人員授權表!$C$189,"Brian陳泓霖",VLOOKUP(K6971,[1]人員授權表!D$2:E$249,2,FALSE))))</f>
        <v>Ruby黃家蓁</v>
      </c>
      <c r="P6971" s="67">
        <f t="shared" si="383"/>
        <v>44849</v>
      </c>
      <c r="Q6971" s="75" t="str">
        <f t="shared" si="382"/>
        <v>週六</v>
      </c>
      <c r="R6971" s="80">
        <v>44840</v>
      </c>
      <c r="AA6971" s="1"/>
    </row>
    <row r="6972" spans="2:27">
      <c r="B6972" s="66">
        <v>44824</v>
      </c>
      <c r="D6972" s="68" t="s">
        <v>50</v>
      </c>
      <c r="E6972" s="70" t="s">
        <v>82</v>
      </c>
      <c r="F6972" s="70" t="s">
        <v>2815</v>
      </c>
      <c r="G6972" s="67">
        <v>44834</v>
      </c>
      <c r="H6972" s="67">
        <v>44851</v>
      </c>
      <c r="I6972" s="71">
        <f t="shared" si="381"/>
        <v>17</v>
      </c>
      <c r="J6972" s="72" t="s">
        <v>341</v>
      </c>
      <c r="K6972" s="72" t="s">
        <v>187</v>
      </c>
      <c r="L6972" s="73">
        <v>2</v>
      </c>
      <c r="M6972" s="73" t="s">
        <v>127</v>
      </c>
      <c r="N6972" s="68" t="str">
        <f>VLOOKUP(K6972,[1]人員授權表!D$3:G$249,4,0)</f>
        <v>無機</v>
      </c>
      <c r="O6972" s="70" t="str">
        <f>IF(J6972=[1]人員授權表!$C$85,"Casper李羿勳",IF(J6972=[1]人員授權表!$C$188,"Iring陳俊明",IF(J6972=[1]人員授權表!$C$189,"Brian陳泓霖",VLOOKUP(K6972,[1]人員授權表!D$2:E$249,2,FALSE))))</f>
        <v>Ruby黃家蓁</v>
      </c>
      <c r="P6972" s="67">
        <f t="shared" si="383"/>
        <v>44849</v>
      </c>
      <c r="Q6972" s="75" t="str">
        <f t="shared" si="382"/>
        <v>週六</v>
      </c>
      <c r="R6972" s="80">
        <v>44840</v>
      </c>
      <c r="AA6972" s="1"/>
    </row>
    <row r="6973" spans="2:27">
      <c r="B6973" s="66">
        <v>44824</v>
      </c>
      <c r="D6973" s="68" t="s">
        <v>50</v>
      </c>
      <c r="E6973" s="70" t="s">
        <v>82</v>
      </c>
      <c r="F6973" s="70" t="s">
        <v>2815</v>
      </c>
      <c r="G6973" s="67">
        <v>44834</v>
      </c>
      <c r="H6973" s="67">
        <v>44851</v>
      </c>
      <c r="I6973" s="71">
        <f t="shared" si="381"/>
        <v>17</v>
      </c>
      <c r="J6973" s="72" t="s">
        <v>342</v>
      </c>
      <c r="K6973" s="72" t="s">
        <v>187</v>
      </c>
      <c r="L6973" s="73">
        <v>2</v>
      </c>
      <c r="M6973" s="73" t="s">
        <v>127</v>
      </c>
      <c r="N6973" s="68" t="str">
        <f>VLOOKUP(K6973,[1]人員授權表!D$3:G$249,4,0)</f>
        <v>無機</v>
      </c>
      <c r="O6973" s="70" t="str">
        <f>IF(J6973=[1]人員授權表!$C$85,"Casper李羿勳",IF(J6973=[1]人員授權表!$C$188,"Iring陳俊明",IF(J6973=[1]人員授權表!$C$189,"Brian陳泓霖",VLOOKUP(K6973,[1]人員授權表!D$2:E$249,2,FALSE))))</f>
        <v>Ruby黃家蓁</v>
      </c>
      <c r="P6973" s="67">
        <f t="shared" si="383"/>
        <v>44849</v>
      </c>
      <c r="Q6973" s="75" t="str">
        <f t="shared" si="382"/>
        <v>週六</v>
      </c>
      <c r="R6973" s="80">
        <v>44840</v>
      </c>
      <c r="AA6973" s="1"/>
    </row>
    <row r="6974" spans="2:27">
      <c r="B6974" s="66">
        <v>44824</v>
      </c>
      <c r="D6974" s="68" t="s">
        <v>50</v>
      </c>
      <c r="E6974" s="70" t="s">
        <v>82</v>
      </c>
      <c r="F6974" s="70" t="s">
        <v>2815</v>
      </c>
      <c r="G6974" s="67">
        <v>44834</v>
      </c>
      <c r="H6974" s="67">
        <v>44851</v>
      </c>
      <c r="I6974" s="71">
        <f t="shared" si="381"/>
        <v>17</v>
      </c>
      <c r="J6974" s="72" t="s">
        <v>97</v>
      </c>
      <c r="K6974" s="72" t="s">
        <v>187</v>
      </c>
      <c r="L6974" s="73">
        <v>2</v>
      </c>
      <c r="M6974" s="73" t="s">
        <v>127</v>
      </c>
      <c r="N6974" s="68" t="str">
        <f>VLOOKUP(K6974,[1]人員授權表!D$3:G$249,4,0)</f>
        <v>無機</v>
      </c>
      <c r="O6974" s="70" t="str">
        <f>IF(J6974=[1]人員授權表!$C$85,"Casper李羿勳",IF(J6974=[1]人員授權表!$C$188,"Iring陳俊明",IF(J6974=[1]人員授權表!$C$189,"Brian陳泓霖",VLOOKUP(K6974,[1]人員授權表!D$2:E$249,2,FALSE))))</f>
        <v>Ruby黃家蓁</v>
      </c>
      <c r="P6974" s="67">
        <f t="shared" si="383"/>
        <v>44849</v>
      </c>
      <c r="Q6974" s="75" t="str">
        <f t="shared" si="382"/>
        <v>週六</v>
      </c>
      <c r="R6974" s="80">
        <v>44840</v>
      </c>
      <c r="AA6974" s="1"/>
    </row>
    <row r="6975" spans="2:27">
      <c r="B6975" s="66">
        <v>44824</v>
      </c>
      <c r="D6975" s="68" t="s">
        <v>50</v>
      </c>
      <c r="E6975" s="70" t="s">
        <v>82</v>
      </c>
      <c r="F6975" s="70" t="s">
        <v>2815</v>
      </c>
      <c r="G6975" s="67">
        <v>44834</v>
      </c>
      <c r="H6975" s="67">
        <v>44851</v>
      </c>
      <c r="I6975" s="71">
        <f t="shared" si="381"/>
        <v>17</v>
      </c>
      <c r="J6975" s="72" t="s">
        <v>195</v>
      </c>
      <c r="K6975" s="72" t="s">
        <v>196</v>
      </c>
      <c r="L6975" s="73">
        <v>2</v>
      </c>
      <c r="M6975" s="73" t="s">
        <v>127</v>
      </c>
      <c r="N6975" s="68" t="str">
        <f>VLOOKUP(K6975,[1]人員授權表!D$3:G$249,4,0)</f>
        <v>無機</v>
      </c>
      <c r="O6975" s="70" t="str">
        <f>IF(J6975=[1]人員授權表!$C$85,"Casper李羿勳",IF(J6975=[1]人員授權表!$C$188,"Iring陳俊明",IF(J6975=[1]人員授權表!$C$189,"Brian陳泓霖",VLOOKUP(K6975,[1]人員授權表!D$2:E$249,2,FALSE))))</f>
        <v>Debby胡萱黛</v>
      </c>
      <c r="P6975" s="67">
        <f t="shared" si="383"/>
        <v>44849</v>
      </c>
      <c r="Q6975" s="75" t="str">
        <f t="shared" si="382"/>
        <v>週六</v>
      </c>
      <c r="R6975" s="80">
        <v>44848</v>
      </c>
      <c r="AA6975" s="1"/>
    </row>
    <row r="6976" spans="2:27">
      <c r="B6976" s="66">
        <v>44824</v>
      </c>
      <c r="D6976" s="68" t="s">
        <v>50</v>
      </c>
      <c r="E6976" s="70" t="s">
        <v>82</v>
      </c>
      <c r="F6976" s="70" t="s">
        <v>2815</v>
      </c>
      <c r="G6976" s="67">
        <v>44834</v>
      </c>
      <c r="H6976" s="67">
        <v>44851</v>
      </c>
      <c r="I6976" s="71">
        <f t="shared" si="381"/>
        <v>17</v>
      </c>
      <c r="J6976" s="72" t="s">
        <v>340</v>
      </c>
      <c r="K6976" s="72" t="s">
        <v>187</v>
      </c>
      <c r="L6976" s="73">
        <v>2</v>
      </c>
      <c r="M6976" s="73" t="s">
        <v>127</v>
      </c>
      <c r="N6976" s="68" t="str">
        <f>VLOOKUP(K6976,[1]人員授權表!D$3:G$249,4,0)</f>
        <v>無機</v>
      </c>
      <c r="O6976" s="70" t="str">
        <f>IF(J6976=[1]人員授權表!$C$85,"Casper李羿勳",IF(J6976=[1]人員授權表!$C$188,"Iring陳俊明",IF(J6976=[1]人員授權表!$C$189,"Brian陳泓霖",VLOOKUP(K6976,[1]人員授權表!D$2:E$249,2,FALSE))))</f>
        <v>Ruby黃家蓁</v>
      </c>
      <c r="P6976" s="67">
        <f t="shared" si="383"/>
        <v>44849</v>
      </c>
      <c r="Q6976" s="75" t="str">
        <f t="shared" si="382"/>
        <v>週六</v>
      </c>
      <c r="R6976" s="80">
        <v>44840</v>
      </c>
      <c r="AA6976" s="1"/>
    </row>
    <row r="6977" spans="2:27">
      <c r="B6977" s="66">
        <v>44824</v>
      </c>
      <c r="D6977" s="68" t="s">
        <v>50</v>
      </c>
      <c r="E6977" s="70" t="s">
        <v>82</v>
      </c>
      <c r="F6977" s="70" t="s">
        <v>2815</v>
      </c>
      <c r="G6977" s="67">
        <v>44834</v>
      </c>
      <c r="H6977" s="67">
        <v>44851</v>
      </c>
      <c r="I6977" s="71">
        <f t="shared" si="381"/>
        <v>17</v>
      </c>
      <c r="J6977" s="72" t="s">
        <v>204</v>
      </c>
      <c r="K6977" s="72" t="s">
        <v>205</v>
      </c>
      <c r="L6977" s="73">
        <v>2</v>
      </c>
      <c r="M6977" s="73" t="s">
        <v>127</v>
      </c>
      <c r="N6977" s="68" t="str">
        <f>VLOOKUP(K6977,[1]人員授權表!D$3:G$249,4,0)</f>
        <v>無機</v>
      </c>
      <c r="O6977" s="70" t="str">
        <f>IF(J6977=[1]人員授權表!$C$85,"Casper李羿勳",IF(J6977=[1]人員授權表!$C$188,"Iring陳俊明",IF(J6977=[1]人員授權表!$C$189,"Brian陳泓霖",VLOOKUP(K6977,[1]人員授權表!D$2:E$249,2,FALSE))))</f>
        <v>Iring陳俊明</v>
      </c>
      <c r="P6977" s="67">
        <f t="shared" si="383"/>
        <v>44849</v>
      </c>
      <c r="Q6977" s="75" t="str">
        <f t="shared" si="382"/>
        <v>週六</v>
      </c>
      <c r="R6977" s="80">
        <v>44845</v>
      </c>
      <c r="AA6977" s="1"/>
    </row>
    <row r="6978" spans="2:27">
      <c r="B6978" s="66">
        <v>44824</v>
      </c>
      <c r="D6978" s="68" t="s">
        <v>50</v>
      </c>
      <c r="E6978" s="70" t="s">
        <v>82</v>
      </c>
      <c r="F6978" s="70" t="s">
        <v>2815</v>
      </c>
      <c r="G6978" s="67">
        <v>44834</v>
      </c>
      <c r="H6978" s="67">
        <v>44851</v>
      </c>
      <c r="I6978" s="71">
        <f t="shared" si="381"/>
        <v>17</v>
      </c>
      <c r="J6978" s="72" t="s">
        <v>178</v>
      </c>
      <c r="K6978" s="72" t="s">
        <v>179</v>
      </c>
      <c r="L6978" s="73">
        <v>2</v>
      </c>
      <c r="M6978" s="73" t="s">
        <v>127</v>
      </c>
      <c r="N6978" s="68" t="str">
        <f>VLOOKUP(K6978,[1]人員授權表!D$3:G$249,4,0)</f>
        <v>無機</v>
      </c>
      <c r="O6978" s="70" t="str">
        <f>IF(J6978=[1]人員授權表!$C$85,"Casper李羿勳",IF(J6978=[1]人員授權表!$C$188,"Iring陳俊明",IF(J6978=[1]人員授權表!$C$189,"Brian陳泓霖",VLOOKUP(K6978,[1]人員授權表!D$2:E$249,2,FALSE))))</f>
        <v>Dennis陳汶宏</v>
      </c>
      <c r="P6978" s="67">
        <f t="shared" si="383"/>
        <v>44849</v>
      </c>
      <c r="Q6978" s="75" t="str">
        <f t="shared" si="382"/>
        <v>週六</v>
      </c>
      <c r="R6978" s="80">
        <v>44839</v>
      </c>
      <c r="AA6978" s="1"/>
    </row>
    <row r="6979" spans="2:27">
      <c r="B6979" s="66">
        <v>44824</v>
      </c>
      <c r="D6979" s="68" t="s">
        <v>50</v>
      </c>
      <c r="E6979" s="70" t="s">
        <v>82</v>
      </c>
      <c r="F6979" s="70" t="s">
        <v>2815</v>
      </c>
      <c r="G6979" s="67">
        <v>44834</v>
      </c>
      <c r="H6979" s="67">
        <v>44851</v>
      </c>
      <c r="I6979" s="71">
        <f t="shared" si="381"/>
        <v>17</v>
      </c>
      <c r="J6979" s="72" t="s">
        <v>151</v>
      </c>
      <c r="K6979" s="72" t="s">
        <v>152</v>
      </c>
      <c r="L6979" s="73">
        <v>2</v>
      </c>
      <c r="M6979" s="73" t="s">
        <v>127</v>
      </c>
      <c r="N6979" s="68" t="str">
        <f>VLOOKUP(K6979,[1]人員授權表!D$3:G$249,4,0)</f>
        <v>無機</v>
      </c>
      <c r="O6979" s="70" t="str">
        <f>IF(J6979=[1]人員授權表!$C$85,"Casper李羿勳",IF(J6979=[1]人員授權表!$C$188,"Iring陳俊明",IF(J6979=[1]人員授權表!$C$189,"Brian陳泓霖",VLOOKUP(K6979,[1]人員授權表!D$2:E$249,2,FALSE))))</f>
        <v>Vicky游崴涵</v>
      </c>
      <c r="P6979" s="67">
        <f t="shared" si="383"/>
        <v>44849</v>
      </c>
      <c r="Q6979" s="75" t="str">
        <f t="shared" si="382"/>
        <v>週六</v>
      </c>
      <c r="R6979" s="80">
        <v>44839</v>
      </c>
      <c r="AA6979" s="1"/>
    </row>
    <row r="6980" spans="2:27">
      <c r="B6980" s="66">
        <v>44824</v>
      </c>
      <c r="D6980" s="68" t="s">
        <v>50</v>
      </c>
      <c r="E6980" s="70" t="s">
        <v>82</v>
      </c>
      <c r="F6980" s="70" t="s">
        <v>2815</v>
      </c>
      <c r="G6980" s="67">
        <v>44834</v>
      </c>
      <c r="H6980" s="67">
        <v>44851</v>
      </c>
      <c r="I6980" s="71">
        <f t="shared" si="381"/>
        <v>17</v>
      </c>
      <c r="J6980" s="72" t="s">
        <v>288</v>
      </c>
      <c r="K6980" s="72" t="s">
        <v>289</v>
      </c>
      <c r="L6980" s="73">
        <v>2</v>
      </c>
      <c r="M6980" s="73" t="s">
        <v>127</v>
      </c>
      <c r="N6980" s="68" t="str">
        <f>VLOOKUP(K6980,[1]人員授權表!D$3:G$249,4,0)</f>
        <v>無機</v>
      </c>
      <c r="O6980" s="70" t="str">
        <f>IF(J6980=[1]人員授權表!$C$85,"Casper李羿勳",IF(J6980=[1]人員授權表!$C$188,"Iring陳俊明",IF(J6980=[1]人員授權表!$C$189,"Brian陳泓霖",VLOOKUP(K6980,[1]人員授權表!D$2:E$249,2,FALSE))))</f>
        <v>Jack劉念忻</v>
      </c>
      <c r="P6980" s="67">
        <f t="shared" si="383"/>
        <v>44849</v>
      </c>
      <c r="Q6980" s="75" t="str">
        <f t="shared" si="382"/>
        <v>週六</v>
      </c>
      <c r="R6980" s="80">
        <v>44842</v>
      </c>
      <c r="AA6980" s="1"/>
    </row>
    <row r="6981" spans="2:27">
      <c r="B6981" s="66">
        <v>44824</v>
      </c>
      <c r="D6981" s="68" t="s">
        <v>50</v>
      </c>
      <c r="E6981" s="70" t="s">
        <v>82</v>
      </c>
      <c r="F6981" s="70" t="s">
        <v>2815</v>
      </c>
      <c r="G6981" s="67">
        <v>44834</v>
      </c>
      <c r="H6981" s="67">
        <v>44851</v>
      </c>
      <c r="I6981" s="71">
        <f t="shared" si="381"/>
        <v>17</v>
      </c>
      <c r="J6981" s="72" t="s">
        <v>299</v>
      </c>
      <c r="K6981" s="72" t="s">
        <v>187</v>
      </c>
      <c r="L6981" s="73">
        <v>2</v>
      </c>
      <c r="M6981" s="73" t="s">
        <v>127</v>
      </c>
      <c r="N6981" s="68" t="str">
        <f>VLOOKUP(K6981,[1]人員授權表!D$3:G$249,4,0)</f>
        <v>無機</v>
      </c>
      <c r="O6981" s="70" t="str">
        <f>IF(J6981=[1]人員授權表!$C$85,"Casper李羿勳",IF(J6981=[1]人員授權表!$C$188,"Iring陳俊明",IF(J6981=[1]人員授權表!$C$189,"Brian陳泓霖",VLOOKUP(K6981,[1]人員授權表!D$2:E$249,2,FALSE))))</f>
        <v>Ruby黃家蓁</v>
      </c>
      <c r="P6981" s="67">
        <f t="shared" si="383"/>
        <v>44849</v>
      </c>
      <c r="Q6981" s="75" t="str">
        <f t="shared" si="382"/>
        <v>週六</v>
      </c>
      <c r="R6981" s="80">
        <v>44840</v>
      </c>
      <c r="AA6981" s="1"/>
    </row>
    <row r="6982" spans="2:27">
      <c r="B6982" s="66">
        <v>44824</v>
      </c>
      <c r="D6982" s="68" t="s">
        <v>50</v>
      </c>
      <c r="E6982" s="70" t="s">
        <v>82</v>
      </c>
      <c r="F6982" s="70" t="s">
        <v>2815</v>
      </c>
      <c r="G6982" s="67">
        <v>44834</v>
      </c>
      <c r="H6982" s="67">
        <v>44851</v>
      </c>
      <c r="I6982" s="71">
        <f t="shared" si="381"/>
        <v>17</v>
      </c>
      <c r="J6982" s="72" t="s">
        <v>298</v>
      </c>
      <c r="K6982" s="72" t="s">
        <v>187</v>
      </c>
      <c r="L6982" s="73">
        <v>2</v>
      </c>
      <c r="M6982" s="73" t="s">
        <v>127</v>
      </c>
      <c r="N6982" s="68" t="str">
        <f>VLOOKUP(K6982,[1]人員授權表!D$3:G$249,4,0)</f>
        <v>無機</v>
      </c>
      <c r="O6982" s="70" t="str">
        <f>IF(J6982=[1]人員授權表!$C$85,"Casper李羿勳",IF(J6982=[1]人員授權表!$C$188,"Iring陳俊明",IF(J6982=[1]人員授權表!$C$189,"Brian陳泓霖",VLOOKUP(K6982,[1]人員授權表!D$2:E$249,2,FALSE))))</f>
        <v>Ruby黃家蓁</v>
      </c>
      <c r="P6982" s="67">
        <f t="shared" si="383"/>
        <v>44849</v>
      </c>
      <c r="Q6982" s="75" t="str">
        <f t="shared" si="382"/>
        <v>週六</v>
      </c>
      <c r="R6982" s="80">
        <v>44840</v>
      </c>
      <c r="AA6982" s="1"/>
    </row>
    <row r="6983" spans="2:27">
      <c r="B6983" s="66">
        <v>44824</v>
      </c>
      <c r="D6983" s="68" t="s">
        <v>50</v>
      </c>
      <c r="E6983" s="70" t="s">
        <v>82</v>
      </c>
      <c r="F6983" s="70" t="s">
        <v>2815</v>
      </c>
      <c r="G6983" s="67">
        <v>44834</v>
      </c>
      <c r="H6983" s="67">
        <v>44851</v>
      </c>
      <c r="I6983" s="71">
        <f t="shared" ref="I6983:I7046" si="384">_xlfn.DAYS(H6983,G6983)</f>
        <v>17</v>
      </c>
      <c r="J6983" s="72" t="s">
        <v>303</v>
      </c>
      <c r="K6983" s="72" t="s">
        <v>210</v>
      </c>
      <c r="L6983" s="73">
        <v>2</v>
      </c>
      <c r="M6983" s="73" t="s">
        <v>127</v>
      </c>
      <c r="N6983" s="68" t="str">
        <f>VLOOKUP(K6983,[1]人員授權表!D$3:G$249,4,0)</f>
        <v>無機</v>
      </c>
      <c r="O6983" s="70" t="str">
        <f>IF(J6983=[1]人員授權表!$C$85,"Casper李羿勳",IF(J6983=[1]人員授權表!$C$188,"Iring陳俊明",IF(J6983=[1]人員授權表!$C$189,"Brian陳泓霖",VLOOKUP(K6983,[1]人員授權表!D$2:E$249,2,FALSE))))</f>
        <v>Vicky游崴涵</v>
      </c>
      <c r="P6983" s="67">
        <f t="shared" si="383"/>
        <v>44849</v>
      </c>
      <c r="Q6983" s="75" t="str">
        <f t="shared" ref="Q6983:Q7046" si="385">TEXT(P6983,"aaa")</f>
        <v>週六</v>
      </c>
      <c r="R6983" s="80">
        <v>44839</v>
      </c>
      <c r="AA6983" s="1"/>
    </row>
    <row r="6984" spans="2:27">
      <c r="B6984" s="66">
        <v>44824</v>
      </c>
      <c r="D6984" s="68" t="s">
        <v>50</v>
      </c>
      <c r="E6984" s="70" t="s">
        <v>82</v>
      </c>
      <c r="F6984" s="70" t="s">
        <v>2815</v>
      </c>
      <c r="G6984" s="67">
        <v>44834</v>
      </c>
      <c r="H6984" s="67">
        <v>44851</v>
      </c>
      <c r="I6984" s="71">
        <f t="shared" si="384"/>
        <v>17</v>
      </c>
      <c r="J6984" s="72" t="s">
        <v>295</v>
      </c>
      <c r="K6984" s="72" t="s">
        <v>296</v>
      </c>
      <c r="L6984" s="73">
        <v>2</v>
      </c>
      <c r="M6984" s="73" t="s">
        <v>127</v>
      </c>
      <c r="N6984" s="68" t="str">
        <f>VLOOKUP(K6984,[1]人員授權表!D$3:G$249,4,0)</f>
        <v>無機</v>
      </c>
      <c r="O6984" s="70" t="str">
        <f>IF(J6984=[1]人員授權表!$C$85,"Casper李羿勳",IF(J6984=[1]人員授權表!$C$188,"Iring陳俊明",IF(J6984=[1]人員授權表!$C$189,"Brian陳泓霖",VLOOKUP(K6984,[1]人員授權表!D$2:E$249,2,FALSE))))</f>
        <v>Ken張智凱</v>
      </c>
      <c r="P6984" s="67">
        <f t="shared" si="383"/>
        <v>44849</v>
      </c>
      <c r="Q6984" s="75" t="str">
        <f t="shared" si="385"/>
        <v>週六</v>
      </c>
      <c r="R6984" s="80">
        <v>44838</v>
      </c>
      <c r="AA6984" s="1"/>
    </row>
    <row r="6985" spans="2:27">
      <c r="B6985" s="66">
        <v>44824</v>
      </c>
      <c r="D6985" s="68" t="s">
        <v>50</v>
      </c>
      <c r="E6985" s="70" t="s">
        <v>82</v>
      </c>
      <c r="F6985" s="70" t="s">
        <v>2815</v>
      </c>
      <c r="G6985" s="67">
        <v>44834</v>
      </c>
      <c r="H6985" s="67">
        <v>44851</v>
      </c>
      <c r="I6985" s="71">
        <f t="shared" si="384"/>
        <v>17</v>
      </c>
      <c r="J6985" s="72" t="s">
        <v>285</v>
      </c>
      <c r="K6985" s="72" t="s">
        <v>187</v>
      </c>
      <c r="L6985" s="73">
        <v>2</v>
      </c>
      <c r="M6985" s="73" t="s">
        <v>127</v>
      </c>
      <c r="N6985" s="68" t="str">
        <f>VLOOKUP(K6985,[1]人員授權表!D$3:G$249,4,0)</f>
        <v>無機</v>
      </c>
      <c r="O6985" s="70" t="str">
        <f>IF(J6985=[1]人員授權表!$C$85,"Casper李羿勳",IF(J6985=[1]人員授權表!$C$188,"Iring陳俊明",IF(J6985=[1]人員授權表!$C$189,"Brian陳泓霖",VLOOKUP(K6985,[1]人員授權表!D$2:E$249,2,FALSE))))</f>
        <v>Ruby黃家蓁</v>
      </c>
      <c r="P6985" s="67">
        <f t="shared" si="383"/>
        <v>44849</v>
      </c>
      <c r="Q6985" s="75" t="str">
        <f t="shared" si="385"/>
        <v>週六</v>
      </c>
      <c r="R6985" s="80">
        <v>44838</v>
      </c>
      <c r="AA6985" s="1"/>
    </row>
    <row r="6986" spans="2:27">
      <c r="B6986" s="66">
        <v>44824</v>
      </c>
      <c r="D6986" s="68" t="s">
        <v>50</v>
      </c>
      <c r="E6986" s="70" t="s">
        <v>82</v>
      </c>
      <c r="F6986" s="70" t="s">
        <v>2815</v>
      </c>
      <c r="G6986" s="67">
        <v>44834</v>
      </c>
      <c r="H6986" s="67">
        <v>44851</v>
      </c>
      <c r="I6986" s="71">
        <f t="shared" si="384"/>
        <v>17</v>
      </c>
      <c r="J6986" s="72" t="s">
        <v>286</v>
      </c>
      <c r="K6986" s="72" t="s">
        <v>187</v>
      </c>
      <c r="L6986" s="73">
        <v>2</v>
      </c>
      <c r="M6986" s="73" t="s">
        <v>127</v>
      </c>
      <c r="N6986" s="68" t="str">
        <f>VLOOKUP(K6986,[1]人員授權表!D$3:G$249,4,0)</f>
        <v>無機</v>
      </c>
      <c r="O6986" s="70" t="str">
        <f>IF(J6986=[1]人員授權表!$C$85,"Casper李羿勳",IF(J6986=[1]人員授權表!$C$188,"Iring陳俊明",IF(J6986=[1]人員授權表!$C$189,"Brian陳泓霖",VLOOKUP(K6986,[1]人員授權表!D$2:E$249,2,FALSE))))</f>
        <v>Ruby黃家蓁</v>
      </c>
      <c r="P6986" s="67">
        <f t="shared" si="383"/>
        <v>44849</v>
      </c>
      <c r="Q6986" s="75" t="str">
        <f t="shared" si="385"/>
        <v>週六</v>
      </c>
      <c r="R6986" s="80">
        <v>44838</v>
      </c>
      <c r="AA6986" s="1"/>
    </row>
    <row r="6987" spans="2:27">
      <c r="B6987" s="66">
        <v>44824</v>
      </c>
      <c r="D6987" s="68" t="s">
        <v>50</v>
      </c>
      <c r="E6987" s="70" t="s">
        <v>82</v>
      </c>
      <c r="F6987" s="70" t="s">
        <v>2815</v>
      </c>
      <c r="G6987" s="67">
        <v>44834</v>
      </c>
      <c r="H6987" s="67">
        <v>44851</v>
      </c>
      <c r="I6987" s="71">
        <f t="shared" si="384"/>
        <v>17</v>
      </c>
      <c r="J6987" s="72" t="s">
        <v>290</v>
      </c>
      <c r="K6987" s="72" t="s">
        <v>291</v>
      </c>
      <c r="L6987" s="73">
        <v>2</v>
      </c>
      <c r="M6987" s="73" t="s">
        <v>127</v>
      </c>
      <c r="N6987" s="68" t="str">
        <f>VLOOKUP(K6987,[1]人員授權表!D$3:G$249,4,0)</f>
        <v>無機</v>
      </c>
      <c r="O6987" s="70" t="str">
        <f>IF(J6987=[1]人員授權表!$C$85,"Casper李羿勳",IF(J6987=[1]人員授權表!$C$188,"Iring陳俊明",IF(J6987=[1]人員授權表!$C$189,"Brian陳泓霖",VLOOKUP(K6987,[1]人員授權表!D$2:E$249,2,FALSE))))</f>
        <v>George陳志昇</v>
      </c>
      <c r="P6987" s="67">
        <f t="shared" si="383"/>
        <v>44849</v>
      </c>
      <c r="Q6987" s="75" t="str">
        <f t="shared" si="385"/>
        <v>週六</v>
      </c>
      <c r="R6987" s="80">
        <v>44840</v>
      </c>
      <c r="AA6987" s="1"/>
    </row>
    <row r="6988" spans="2:27">
      <c r="B6988" s="108">
        <v>44840</v>
      </c>
      <c r="C6988" s="67">
        <v>44848</v>
      </c>
      <c r="D6988" s="68" t="s">
        <v>50</v>
      </c>
      <c r="E6988" s="70" t="s">
        <v>51</v>
      </c>
      <c r="F6988" s="4" t="s">
        <v>2818</v>
      </c>
      <c r="G6988" s="67">
        <v>44840</v>
      </c>
      <c r="H6988" s="67">
        <v>44851</v>
      </c>
      <c r="I6988" s="71">
        <f t="shared" si="384"/>
        <v>11</v>
      </c>
      <c r="J6988" s="72" t="s">
        <v>106</v>
      </c>
      <c r="K6988" s="72" t="s">
        <v>386</v>
      </c>
      <c r="L6988" s="110">
        <v>1</v>
      </c>
      <c r="M6988" s="73" t="s">
        <v>108</v>
      </c>
      <c r="N6988" s="68" t="str">
        <f>VLOOKUP(K6988,[1]人員授權表!D$3:G$249,4,0)</f>
        <v>有機</v>
      </c>
      <c r="O6988" s="70" t="str">
        <f>IF(J6988=[1]人員授權表!$C$85,"Casper李羿勳",IF(J6988=[1]人員授權表!$C$188,"Iring陳俊明",IF(J6988=[1]人員授權表!$C$189,"Brian陳泓霖",VLOOKUP(K6988,[1]人員授權表!D$2:E$249,2,FALSE))))</f>
        <v>Una林庭瑄</v>
      </c>
      <c r="P6988" s="67">
        <f t="shared" si="383"/>
        <v>44849</v>
      </c>
      <c r="Q6988" s="75" t="str">
        <f t="shared" si="385"/>
        <v>週六</v>
      </c>
      <c r="R6988" s="80">
        <v>44848</v>
      </c>
    </row>
    <row r="6989" spans="2:27">
      <c r="B6989" s="66">
        <v>44806</v>
      </c>
      <c r="C6989" s="67">
        <v>44840</v>
      </c>
      <c r="D6989" s="68" t="s">
        <v>1251</v>
      </c>
      <c r="E6989" s="70" t="s">
        <v>82</v>
      </c>
      <c r="F6989" s="90" t="s">
        <v>2819</v>
      </c>
      <c r="G6989" s="105">
        <v>44834</v>
      </c>
      <c r="H6989" s="105">
        <v>44851</v>
      </c>
      <c r="I6989" s="71">
        <f t="shared" si="384"/>
        <v>17</v>
      </c>
      <c r="J6989" s="106" t="s">
        <v>2820</v>
      </c>
      <c r="K6989" s="106" t="s">
        <v>2821</v>
      </c>
      <c r="L6989" s="97"/>
      <c r="M6989" s="73" t="s">
        <v>127</v>
      </c>
      <c r="N6989" s="107" t="str">
        <f>VLOOKUP(K6989,[1]人員授權表!D$3:G$249,4,0)</f>
        <v>有機</v>
      </c>
      <c r="O6989" s="90" t="str">
        <f>IF(J6989=[1]人員授權表!$C$85,"Casper李羿勳",IF(J6989=[1]人員授權表!$C$188,"Iring陳俊明",IF(J6989=[1]人員授權表!$C$189,"Brian陳泓霖",VLOOKUP(K6989,[1]人員授權表!D$2:E$249,2,FALSE))))</f>
        <v>Elle黃雅琪&amp;
Marco陳鴻鈞</v>
      </c>
      <c r="P6989" s="105">
        <f t="shared" si="383"/>
        <v>44849</v>
      </c>
      <c r="Q6989" s="75" t="str">
        <f t="shared" si="385"/>
        <v>週六</v>
      </c>
      <c r="R6989" s="80" t="s">
        <v>3</v>
      </c>
      <c r="AA6989" s="1"/>
    </row>
    <row r="6990" spans="2:27">
      <c r="B6990" s="66">
        <v>44824</v>
      </c>
      <c r="C6990" s="67">
        <v>44837</v>
      </c>
      <c r="D6990" s="68" t="s">
        <v>50</v>
      </c>
      <c r="E6990" s="70" t="s">
        <v>51</v>
      </c>
      <c r="F6990" s="4" t="s">
        <v>2822</v>
      </c>
      <c r="G6990" s="67">
        <v>44833</v>
      </c>
      <c r="H6990" s="101">
        <v>44851</v>
      </c>
      <c r="I6990" s="71">
        <f t="shared" si="384"/>
        <v>18</v>
      </c>
      <c r="J6990" s="72" t="s">
        <v>186</v>
      </c>
      <c r="K6990" s="72" t="s">
        <v>187</v>
      </c>
      <c r="L6990" s="73">
        <v>1</v>
      </c>
      <c r="M6990" s="73" t="s">
        <v>108</v>
      </c>
      <c r="N6990" s="68" t="str">
        <f>VLOOKUP(K6990,[1]人員授權表!D$3:G$249,4,0)</f>
        <v>無機</v>
      </c>
      <c r="O6990" s="70" t="str">
        <f>IF(J6990=[1]人員授權表!$C$85,"Casper李羿勳",IF(J6990=[1]人員授權表!$C$188,"Iring陳俊明",IF(J6990=[1]人員授權表!$C$189,"Brian陳泓霖",VLOOKUP(K6990,[1]人員授權表!D$2:E$249,2,FALSE))))</f>
        <v>Ruby黃家蓁</v>
      </c>
      <c r="P6990" s="67">
        <f t="shared" si="383"/>
        <v>44849</v>
      </c>
      <c r="Q6990" s="75" t="str">
        <f t="shared" si="385"/>
        <v>週六</v>
      </c>
      <c r="R6990" s="80">
        <v>44840</v>
      </c>
      <c r="AA6990" s="1"/>
    </row>
    <row r="6991" spans="2:27">
      <c r="B6991" s="66">
        <v>44824</v>
      </c>
      <c r="C6991" s="67">
        <v>44837</v>
      </c>
      <c r="D6991" s="68" t="s">
        <v>50</v>
      </c>
      <c r="E6991" s="70" t="s">
        <v>51</v>
      </c>
      <c r="F6991" s="4" t="s">
        <v>2822</v>
      </c>
      <c r="G6991" s="67">
        <v>44833</v>
      </c>
      <c r="H6991" s="101">
        <v>44851</v>
      </c>
      <c r="I6991" s="71">
        <f t="shared" si="384"/>
        <v>18</v>
      </c>
      <c r="J6991" s="72" t="s">
        <v>204</v>
      </c>
      <c r="K6991" s="72" t="s">
        <v>205</v>
      </c>
      <c r="L6991" s="73">
        <v>1</v>
      </c>
      <c r="M6991" s="73" t="s">
        <v>108</v>
      </c>
      <c r="N6991" s="68" t="str">
        <f>VLOOKUP(K6991,[1]人員授權表!D$3:G$249,4,0)</f>
        <v>無機</v>
      </c>
      <c r="O6991" s="70" t="str">
        <f>IF(J6991=[1]人員授權表!$C$85,"Casper李羿勳",IF(J6991=[1]人員授權表!$C$188,"Iring陳俊明",IF(J6991=[1]人員授權表!$C$189,"Brian陳泓霖",VLOOKUP(K6991,[1]人員授權表!D$2:E$249,2,FALSE))))</f>
        <v>Iring陳俊明</v>
      </c>
      <c r="P6991" s="67">
        <f t="shared" si="383"/>
        <v>44849</v>
      </c>
      <c r="Q6991" s="75" t="str">
        <f t="shared" si="385"/>
        <v>週六</v>
      </c>
      <c r="R6991" s="80">
        <v>44847</v>
      </c>
      <c r="AA6991" s="1"/>
    </row>
    <row r="6992" spans="2:27">
      <c r="B6992" s="66">
        <v>44824</v>
      </c>
      <c r="C6992" s="67">
        <v>44837</v>
      </c>
      <c r="D6992" s="68" t="s">
        <v>50</v>
      </c>
      <c r="E6992" s="70" t="s">
        <v>51</v>
      </c>
      <c r="F6992" s="4" t="s">
        <v>2822</v>
      </c>
      <c r="G6992" s="67">
        <v>44833</v>
      </c>
      <c r="H6992" s="101">
        <v>44851</v>
      </c>
      <c r="I6992" s="71">
        <f t="shared" si="384"/>
        <v>18</v>
      </c>
      <c r="J6992" s="72" t="s">
        <v>195</v>
      </c>
      <c r="K6992" s="72" t="s">
        <v>196</v>
      </c>
      <c r="L6992" s="73">
        <v>1</v>
      </c>
      <c r="M6992" s="73" t="s">
        <v>108</v>
      </c>
      <c r="N6992" s="68" t="str">
        <f>VLOOKUP(K6992,[1]人員授權表!D$3:G$249,4,0)</f>
        <v>無機</v>
      </c>
      <c r="O6992" s="70" t="str">
        <f>IF(J6992=[1]人員授權表!$C$85,"Casper李羿勳",IF(J6992=[1]人員授權表!$C$188,"Iring陳俊明",IF(J6992=[1]人員授權表!$C$189,"Brian陳泓霖",VLOOKUP(K6992,[1]人員授權表!D$2:E$249,2,FALSE))))</f>
        <v>Debby胡萱黛</v>
      </c>
      <c r="P6992" s="67">
        <f t="shared" si="383"/>
        <v>44849</v>
      </c>
      <c r="Q6992" s="75" t="str">
        <f t="shared" si="385"/>
        <v>週六</v>
      </c>
      <c r="R6992" s="80">
        <v>44841</v>
      </c>
      <c r="AA6992" s="1"/>
    </row>
    <row r="6993" spans="2:27">
      <c r="B6993" s="66">
        <v>44827</v>
      </c>
      <c r="C6993" s="67">
        <v>44827</v>
      </c>
      <c r="D6993" s="68" t="s">
        <v>50</v>
      </c>
      <c r="E6993" s="70" t="s">
        <v>82</v>
      </c>
      <c r="F6993" s="4" t="s">
        <v>2823</v>
      </c>
      <c r="G6993" s="67">
        <v>44834</v>
      </c>
      <c r="H6993" s="67">
        <v>44851</v>
      </c>
      <c r="I6993" s="71">
        <f t="shared" si="384"/>
        <v>17</v>
      </c>
      <c r="J6993" s="72" t="s">
        <v>181</v>
      </c>
      <c r="K6993" s="72" t="s">
        <v>182</v>
      </c>
      <c r="L6993" s="110">
        <v>36</v>
      </c>
      <c r="M6993" s="73" t="s">
        <v>104</v>
      </c>
      <c r="N6993" s="68" t="str">
        <f>VLOOKUP(K6993,[1]人員授權表!D$3:G$249,4,0)</f>
        <v>有機</v>
      </c>
      <c r="O6993" s="70" t="str">
        <f>IF(J6993=[1]人員授權表!$C$85,"Casper李羿勳",IF(J6993=[1]人員授權表!$C$188,"Iring陳俊明",IF(J6993=[1]人員授權表!$C$189,"Brian陳泓霖",VLOOKUP(K6993,[1]人員授權表!D$2:E$249,2,FALSE))))</f>
        <v>Sara王淑玲</v>
      </c>
      <c r="P6993" s="67">
        <f t="shared" si="383"/>
        <v>44849</v>
      </c>
      <c r="Q6993" s="75" t="str">
        <f t="shared" si="385"/>
        <v>週六</v>
      </c>
      <c r="R6993" s="80">
        <v>44845</v>
      </c>
      <c r="AA6993" s="1"/>
    </row>
    <row r="6994" spans="2:27">
      <c r="B6994" s="66">
        <v>44846</v>
      </c>
      <c r="D6994" s="68" t="s">
        <v>50</v>
      </c>
      <c r="E6994" s="70" t="s">
        <v>1418</v>
      </c>
      <c r="F6994" s="4" t="s">
        <v>2824</v>
      </c>
      <c r="G6994" s="67">
        <v>44845</v>
      </c>
      <c r="H6994" s="67">
        <v>44852</v>
      </c>
      <c r="I6994" s="71">
        <f t="shared" si="384"/>
        <v>7</v>
      </c>
      <c r="J6994" s="72" t="s">
        <v>102</v>
      </c>
      <c r="K6994" s="72" t="s">
        <v>103</v>
      </c>
      <c r="L6994" s="73">
        <v>1</v>
      </c>
      <c r="M6994" s="73" t="s">
        <v>108</v>
      </c>
      <c r="N6994" s="68" t="str">
        <f>VLOOKUP(K6994,[1]人員授權表!D$3:G$249,4,0)</f>
        <v>無機</v>
      </c>
      <c r="O6994" s="70" t="s">
        <v>99</v>
      </c>
      <c r="P6994" s="67">
        <f>H6994-1</f>
        <v>44851</v>
      </c>
      <c r="Q6994" s="75" t="str">
        <f t="shared" si="385"/>
        <v>週一</v>
      </c>
      <c r="R6994" s="80">
        <v>44847</v>
      </c>
      <c r="AA6994" s="1"/>
    </row>
    <row r="6995" spans="2:27">
      <c r="B6995" s="66">
        <v>44831</v>
      </c>
      <c r="D6995" s="68" t="s">
        <v>50</v>
      </c>
      <c r="E6995" s="70" t="s">
        <v>51</v>
      </c>
      <c r="F6995" s="70" t="s">
        <v>2825</v>
      </c>
      <c r="G6995" s="67">
        <v>44838</v>
      </c>
      <c r="H6995" s="67">
        <v>44852</v>
      </c>
      <c r="I6995" s="71">
        <f t="shared" si="384"/>
        <v>14</v>
      </c>
      <c r="J6995" s="72" t="s">
        <v>118</v>
      </c>
      <c r="K6995" s="72" t="s">
        <v>119</v>
      </c>
      <c r="L6995" s="73">
        <v>4</v>
      </c>
      <c r="M6995" s="73" t="s">
        <v>79</v>
      </c>
      <c r="N6995" s="68" t="str">
        <f>VLOOKUP(K6995,[1]人員授權表!D$3:G$249,4,0)</f>
        <v>無機</v>
      </c>
      <c r="O6995" s="70" t="str">
        <f>IF(J6995=[1]人員授權表!$C$85,"Casper李羿勳",IF(J6995=[1]人員授權表!$C$188,"Iring陳俊明",IF(J6995=[1]人員授權表!$C$189,"Brian陳泓霖",VLOOKUP(K6995,[1]人員授權表!D$2:E$249,2,FALSE))))</f>
        <v>Ken張智凱</v>
      </c>
      <c r="P6995" s="67">
        <f t="shared" ref="P6995:P7058" si="386">H6995-2</f>
        <v>44850</v>
      </c>
      <c r="Q6995" s="75" t="str">
        <f t="shared" si="385"/>
        <v>週日</v>
      </c>
      <c r="R6995" s="80">
        <v>44852</v>
      </c>
      <c r="S6995" s="85"/>
      <c r="X6995" s="70">
        <v>1</v>
      </c>
      <c r="Y6995" s="78">
        <v>44852</v>
      </c>
      <c r="Z6995" s="79" t="s">
        <v>2826</v>
      </c>
      <c r="AA6995" s="1"/>
    </row>
    <row r="6996" spans="2:27">
      <c r="B6996" s="66">
        <v>44833</v>
      </c>
      <c r="D6996" s="68" t="s">
        <v>50</v>
      </c>
      <c r="E6996" s="70" t="s">
        <v>82</v>
      </c>
      <c r="F6996" s="4" t="s">
        <v>2827</v>
      </c>
      <c r="G6996" s="67">
        <v>44837</v>
      </c>
      <c r="H6996" s="67">
        <v>44852</v>
      </c>
      <c r="I6996" s="71">
        <f t="shared" si="384"/>
        <v>15</v>
      </c>
      <c r="J6996" s="72" t="s">
        <v>528</v>
      </c>
      <c r="K6996" s="72" t="s">
        <v>126</v>
      </c>
      <c r="L6996" s="73">
        <v>1</v>
      </c>
      <c r="M6996" s="73" t="s">
        <v>91</v>
      </c>
      <c r="N6996" s="68" t="str">
        <f>VLOOKUP(K6996,[1]人員授權表!D$3:G$249,4,0)</f>
        <v>有機</v>
      </c>
      <c r="O6996" s="70" t="str">
        <f>IF(J6996=[1]人員授權表!$C$85,"Casper李羿勳",IF(J6996=[1]人員授權表!$C$188,"Iring陳俊明",IF(J6996=[1]人員授權表!$C$189,"Brian陳泓霖",VLOOKUP(K6996,[1]人員授權表!D$2:E$249,2,FALSE))))</f>
        <v>Lucy黃詩婷</v>
      </c>
      <c r="P6996" s="67">
        <f t="shared" si="386"/>
        <v>44850</v>
      </c>
      <c r="Q6996" s="75" t="str">
        <f t="shared" si="385"/>
        <v>週日</v>
      </c>
      <c r="R6996" s="80">
        <v>44846</v>
      </c>
      <c r="AA6996" s="1"/>
    </row>
    <row r="6997" spans="2:27">
      <c r="B6997" s="66">
        <v>44833</v>
      </c>
      <c r="D6997" s="68" t="s">
        <v>50</v>
      </c>
      <c r="E6997" s="70" t="s">
        <v>82</v>
      </c>
      <c r="F6997" s="4" t="s">
        <v>2827</v>
      </c>
      <c r="G6997" s="67">
        <v>44837</v>
      </c>
      <c r="H6997" s="67">
        <v>44852</v>
      </c>
      <c r="I6997" s="71">
        <f t="shared" si="384"/>
        <v>15</v>
      </c>
      <c r="J6997" s="72" t="s">
        <v>141</v>
      </c>
      <c r="K6997" s="72" t="s">
        <v>142</v>
      </c>
      <c r="L6997" s="73">
        <v>1</v>
      </c>
      <c r="M6997" s="73" t="s">
        <v>91</v>
      </c>
      <c r="N6997" s="68" t="str">
        <f>VLOOKUP(K6997,[1]人員授權表!D$3:G$249,4,0)</f>
        <v>無機</v>
      </c>
      <c r="O6997" s="70" t="str">
        <f>IF(J6997=[1]人員授權表!$C$85,"Casper李羿勳",IF(J6997=[1]人員授權表!$C$188,"Iring陳俊明",IF(J6997=[1]人員授權表!$C$189,"Brian陳泓霖",VLOOKUP(K6997,[1]人員授權表!D$2:E$249,2,FALSE))))</f>
        <v>Dennis陳汶宏</v>
      </c>
      <c r="P6997" s="67">
        <f t="shared" si="386"/>
        <v>44850</v>
      </c>
      <c r="Q6997" s="75" t="str">
        <f t="shared" si="385"/>
        <v>週日</v>
      </c>
      <c r="R6997" s="80">
        <v>44842</v>
      </c>
      <c r="AA6997" s="1"/>
    </row>
    <row r="6998" spans="2:27">
      <c r="B6998" s="66">
        <v>44833</v>
      </c>
      <c r="D6998" s="68" t="s">
        <v>50</v>
      </c>
      <c r="E6998" s="70" t="s">
        <v>82</v>
      </c>
      <c r="F6998" s="4" t="s">
        <v>2827</v>
      </c>
      <c r="G6998" s="67">
        <v>44837</v>
      </c>
      <c r="H6998" s="67">
        <v>44852</v>
      </c>
      <c r="I6998" s="71">
        <f t="shared" si="384"/>
        <v>15</v>
      </c>
      <c r="J6998" s="72" t="s">
        <v>148</v>
      </c>
      <c r="K6998" s="72" t="s">
        <v>149</v>
      </c>
      <c r="L6998" s="73">
        <v>1</v>
      </c>
      <c r="M6998" s="73" t="s">
        <v>91</v>
      </c>
      <c r="N6998" s="68" t="str">
        <f>VLOOKUP(K6998,[1]人員授權表!D$3:G$249,4,0)</f>
        <v>無機</v>
      </c>
      <c r="O6998" s="70" t="str">
        <f>IF(J6998=[1]人員授權表!$C$85,"Casper李羿勳",IF(J6998=[1]人員授權表!$C$188,"Iring陳俊明",IF(J6998=[1]人員授權表!$C$189,"Brian陳泓霖",VLOOKUP(K6998,[1]人員授權表!D$2:E$249,2,FALSE))))</f>
        <v>Vicky游崴涵</v>
      </c>
      <c r="P6998" s="67">
        <f t="shared" si="386"/>
        <v>44850</v>
      </c>
      <c r="Q6998" s="75" t="str">
        <f t="shared" si="385"/>
        <v>週日</v>
      </c>
      <c r="R6998" s="80">
        <v>44847</v>
      </c>
      <c r="AA6998" s="1"/>
    </row>
    <row r="6999" spans="2:27">
      <c r="B6999" s="66">
        <v>44833</v>
      </c>
      <c r="D6999" s="68" t="s">
        <v>50</v>
      </c>
      <c r="E6999" s="70" t="s">
        <v>82</v>
      </c>
      <c r="F6999" s="4" t="s">
        <v>2828</v>
      </c>
      <c r="G6999" s="67">
        <v>44837</v>
      </c>
      <c r="H6999" s="67">
        <v>44852</v>
      </c>
      <c r="I6999" s="71">
        <f t="shared" si="384"/>
        <v>15</v>
      </c>
      <c r="J6999" s="72" t="s">
        <v>528</v>
      </c>
      <c r="K6999" s="72" t="s">
        <v>126</v>
      </c>
      <c r="L6999" s="73">
        <v>1</v>
      </c>
      <c r="M6999" s="73" t="s">
        <v>91</v>
      </c>
      <c r="N6999" s="68" t="str">
        <f>VLOOKUP(K6999,[1]人員授權表!D$3:G$249,4,0)</f>
        <v>有機</v>
      </c>
      <c r="O6999" s="70" t="str">
        <f>IF(J6999=[1]人員授權表!$C$85,"Casper李羿勳",IF(J6999=[1]人員授權表!$C$188,"Iring陳俊明",IF(J6999=[1]人員授權表!$C$189,"Brian陳泓霖",VLOOKUP(K6999,[1]人員授權表!D$2:E$249,2,FALSE))))</f>
        <v>Lucy黃詩婷</v>
      </c>
      <c r="P6999" s="67">
        <f t="shared" si="386"/>
        <v>44850</v>
      </c>
      <c r="Q6999" s="75" t="str">
        <f t="shared" si="385"/>
        <v>週日</v>
      </c>
      <c r="R6999" s="80">
        <v>44846</v>
      </c>
      <c r="AA6999" s="1"/>
    </row>
    <row r="7000" spans="2:27">
      <c r="B7000" s="66">
        <v>44833</v>
      </c>
      <c r="D7000" s="68" t="s">
        <v>50</v>
      </c>
      <c r="E7000" s="70" t="s">
        <v>82</v>
      </c>
      <c r="F7000" s="4" t="s">
        <v>2828</v>
      </c>
      <c r="G7000" s="67">
        <v>44837</v>
      </c>
      <c r="H7000" s="67">
        <v>44852</v>
      </c>
      <c r="I7000" s="71">
        <f t="shared" si="384"/>
        <v>15</v>
      </c>
      <c r="J7000" s="72" t="s">
        <v>141</v>
      </c>
      <c r="K7000" s="72" t="s">
        <v>142</v>
      </c>
      <c r="L7000" s="73">
        <v>1</v>
      </c>
      <c r="M7000" s="73" t="s">
        <v>91</v>
      </c>
      <c r="N7000" s="68" t="str">
        <f>VLOOKUP(K7000,[1]人員授權表!D$3:G$249,4,0)</f>
        <v>無機</v>
      </c>
      <c r="O7000" s="70" t="str">
        <f>IF(J7000=[1]人員授權表!$C$85,"Casper李羿勳",IF(J7000=[1]人員授權表!$C$188,"Iring陳俊明",IF(J7000=[1]人員授權表!$C$189,"Brian陳泓霖",VLOOKUP(K7000,[1]人員授權表!D$2:E$249,2,FALSE))))</f>
        <v>Dennis陳汶宏</v>
      </c>
      <c r="P7000" s="67">
        <f t="shared" si="386"/>
        <v>44850</v>
      </c>
      <c r="Q7000" s="75" t="str">
        <f t="shared" si="385"/>
        <v>週日</v>
      </c>
      <c r="R7000" s="80">
        <v>44842</v>
      </c>
      <c r="AA7000" s="1"/>
    </row>
    <row r="7001" spans="2:27">
      <c r="B7001" s="66">
        <v>44833</v>
      </c>
      <c r="D7001" s="68" t="s">
        <v>50</v>
      </c>
      <c r="E7001" s="70" t="s">
        <v>82</v>
      </c>
      <c r="F7001" s="4" t="s">
        <v>2828</v>
      </c>
      <c r="G7001" s="67">
        <v>44837</v>
      </c>
      <c r="H7001" s="67">
        <v>44852</v>
      </c>
      <c r="I7001" s="71">
        <f t="shared" si="384"/>
        <v>15</v>
      </c>
      <c r="J7001" s="72" t="s">
        <v>148</v>
      </c>
      <c r="K7001" s="72" t="s">
        <v>149</v>
      </c>
      <c r="L7001" s="73">
        <v>1</v>
      </c>
      <c r="M7001" s="73" t="s">
        <v>91</v>
      </c>
      <c r="N7001" s="68" t="str">
        <f>VLOOKUP(K7001,[1]人員授權表!D$3:G$249,4,0)</f>
        <v>無機</v>
      </c>
      <c r="O7001" s="70" t="str">
        <f>IF(J7001=[1]人員授權表!$C$85,"Casper李羿勳",IF(J7001=[1]人員授權表!$C$188,"Iring陳俊明",IF(J7001=[1]人員授權表!$C$189,"Brian陳泓霖",VLOOKUP(K7001,[1]人員授權表!D$2:E$249,2,FALSE))))</f>
        <v>Vicky游崴涵</v>
      </c>
      <c r="P7001" s="67">
        <f t="shared" si="386"/>
        <v>44850</v>
      </c>
      <c r="Q7001" s="75" t="str">
        <f t="shared" si="385"/>
        <v>週日</v>
      </c>
      <c r="R7001" s="80">
        <v>44847</v>
      </c>
      <c r="AA7001" s="1"/>
    </row>
    <row r="7002" spans="2:27">
      <c r="B7002" s="66">
        <v>44833</v>
      </c>
      <c r="D7002" s="68" t="s">
        <v>50</v>
      </c>
      <c r="E7002" s="70" t="s">
        <v>82</v>
      </c>
      <c r="F7002" s="4" t="s">
        <v>2829</v>
      </c>
      <c r="G7002" s="67">
        <v>44837</v>
      </c>
      <c r="H7002" s="67">
        <v>44852</v>
      </c>
      <c r="I7002" s="71">
        <f t="shared" si="384"/>
        <v>15</v>
      </c>
      <c r="J7002" s="72" t="s">
        <v>528</v>
      </c>
      <c r="K7002" s="72" t="s">
        <v>126</v>
      </c>
      <c r="L7002" s="73">
        <v>1</v>
      </c>
      <c r="M7002" s="73" t="s">
        <v>91</v>
      </c>
      <c r="N7002" s="68" t="str">
        <f>VLOOKUP(K7002,[1]人員授權表!D$3:G$249,4,0)</f>
        <v>有機</v>
      </c>
      <c r="O7002" s="70" t="str">
        <f>IF(J7002=[1]人員授權表!$C$85,"Casper李羿勳",IF(J7002=[1]人員授權表!$C$188,"Iring陳俊明",IF(J7002=[1]人員授權表!$C$189,"Brian陳泓霖",VLOOKUP(K7002,[1]人員授權表!D$2:E$249,2,FALSE))))</f>
        <v>Lucy黃詩婷</v>
      </c>
      <c r="P7002" s="67">
        <f t="shared" si="386"/>
        <v>44850</v>
      </c>
      <c r="Q7002" s="75" t="str">
        <f t="shared" si="385"/>
        <v>週日</v>
      </c>
      <c r="R7002" s="80">
        <v>44846</v>
      </c>
      <c r="AA7002" s="1"/>
    </row>
    <row r="7003" spans="2:27">
      <c r="B7003" s="66">
        <v>44833</v>
      </c>
      <c r="D7003" s="68" t="s">
        <v>50</v>
      </c>
      <c r="E7003" s="70" t="s">
        <v>82</v>
      </c>
      <c r="F7003" s="4" t="s">
        <v>2829</v>
      </c>
      <c r="G7003" s="67">
        <v>44837</v>
      </c>
      <c r="H7003" s="67">
        <v>44852</v>
      </c>
      <c r="I7003" s="71">
        <f t="shared" si="384"/>
        <v>15</v>
      </c>
      <c r="J7003" s="72" t="s">
        <v>141</v>
      </c>
      <c r="K7003" s="72" t="s">
        <v>142</v>
      </c>
      <c r="L7003" s="73">
        <v>1</v>
      </c>
      <c r="M7003" s="73" t="s">
        <v>91</v>
      </c>
      <c r="N7003" s="68" t="str">
        <f>VLOOKUP(K7003,[1]人員授權表!D$3:G$249,4,0)</f>
        <v>無機</v>
      </c>
      <c r="O7003" s="70" t="str">
        <f>IF(J7003=[1]人員授權表!$C$85,"Casper李羿勳",IF(J7003=[1]人員授權表!$C$188,"Iring陳俊明",IF(J7003=[1]人員授權表!$C$189,"Brian陳泓霖",VLOOKUP(K7003,[1]人員授權表!D$2:E$249,2,FALSE))))</f>
        <v>Dennis陳汶宏</v>
      </c>
      <c r="P7003" s="67">
        <f t="shared" si="386"/>
        <v>44850</v>
      </c>
      <c r="Q7003" s="75" t="str">
        <f t="shared" si="385"/>
        <v>週日</v>
      </c>
      <c r="R7003" s="80">
        <v>44842</v>
      </c>
      <c r="AA7003" s="1"/>
    </row>
    <row r="7004" spans="2:27">
      <c r="B7004" s="66">
        <v>44833</v>
      </c>
      <c r="D7004" s="68" t="s">
        <v>50</v>
      </c>
      <c r="E7004" s="70" t="s">
        <v>82</v>
      </c>
      <c r="F7004" s="4" t="s">
        <v>2829</v>
      </c>
      <c r="G7004" s="67">
        <v>44837</v>
      </c>
      <c r="H7004" s="67">
        <v>44852</v>
      </c>
      <c r="I7004" s="71">
        <f t="shared" si="384"/>
        <v>15</v>
      </c>
      <c r="J7004" s="72" t="s">
        <v>148</v>
      </c>
      <c r="K7004" s="72" t="s">
        <v>149</v>
      </c>
      <c r="L7004" s="73">
        <v>1</v>
      </c>
      <c r="M7004" s="73" t="s">
        <v>91</v>
      </c>
      <c r="N7004" s="68" t="str">
        <f>VLOOKUP(K7004,[1]人員授權表!D$3:G$249,4,0)</f>
        <v>無機</v>
      </c>
      <c r="O7004" s="70" t="str">
        <f>IF(J7004=[1]人員授權表!$C$85,"Casper李羿勳",IF(J7004=[1]人員授權表!$C$188,"Iring陳俊明",IF(J7004=[1]人員授權表!$C$189,"Brian陳泓霖",VLOOKUP(K7004,[1]人員授權表!D$2:E$249,2,FALSE))))</f>
        <v>Vicky游崴涵</v>
      </c>
      <c r="P7004" s="67">
        <f t="shared" si="386"/>
        <v>44850</v>
      </c>
      <c r="Q7004" s="75" t="str">
        <f t="shared" si="385"/>
        <v>週日</v>
      </c>
      <c r="R7004" s="80">
        <v>44847</v>
      </c>
      <c r="AA7004" s="1"/>
    </row>
    <row r="7005" spans="2:27">
      <c r="B7005" s="66">
        <v>44833</v>
      </c>
      <c r="D7005" s="68" t="s">
        <v>50</v>
      </c>
      <c r="E7005" s="70" t="s">
        <v>82</v>
      </c>
      <c r="F7005" s="4" t="s">
        <v>2830</v>
      </c>
      <c r="G7005" s="67">
        <v>44837</v>
      </c>
      <c r="H7005" s="67">
        <v>44852</v>
      </c>
      <c r="I7005" s="71">
        <f t="shared" si="384"/>
        <v>15</v>
      </c>
      <c r="J7005" s="72" t="s">
        <v>528</v>
      </c>
      <c r="K7005" s="72" t="s">
        <v>126</v>
      </c>
      <c r="L7005" s="73">
        <v>1</v>
      </c>
      <c r="M7005" s="73" t="s">
        <v>91</v>
      </c>
      <c r="N7005" s="68" t="str">
        <f>VLOOKUP(K7005,[1]人員授權表!D$3:G$249,4,0)</f>
        <v>有機</v>
      </c>
      <c r="O7005" s="70" t="str">
        <f>IF(J7005=[1]人員授權表!$C$85,"Casper李羿勳",IF(J7005=[1]人員授權表!$C$188,"Iring陳俊明",IF(J7005=[1]人員授權表!$C$189,"Brian陳泓霖",VLOOKUP(K7005,[1]人員授權表!D$2:E$249,2,FALSE))))</f>
        <v>Lucy黃詩婷</v>
      </c>
      <c r="P7005" s="67">
        <f t="shared" si="386"/>
        <v>44850</v>
      </c>
      <c r="Q7005" s="75" t="str">
        <f t="shared" si="385"/>
        <v>週日</v>
      </c>
      <c r="R7005" s="80">
        <v>44846</v>
      </c>
      <c r="AA7005" s="1"/>
    </row>
    <row r="7006" spans="2:27">
      <c r="B7006" s="66">
        <v>44833</v>
      </c>
      <c r="D7006" s="68" t="s">
        <v>50</v>
      </c>
      <c r="E7006" s="70" t="s">
        <v>82</v>
      </c>
      <c r="F7006" s="4" t="s">
        <v>2830</v>
      </c>
      <c r="G7006" s="67">
        <v>44837</v>
      </c>
      <c r="H7006" s="67">
        <v>44852</v>
      </c>
      <c r="I7006" s="71">
        <f t="shared" si="384"/>
        <v>15</v>
      </c>
      <c r="J7006" s="72" t="s">
        <v>141</v>
      </c>
      <c r="K7006" s="72" t="s">
        <v>142</v>
      </c>
      <c r="L7006" s="73">
        <v>1</v>
      </c>
      <c r="M7006" s="73" t="s">
        <v>91</v>
      </c>
      <c r="N7006" s="68" t="str">
        <f>VLOOKUP(K7006,[1]人員授權表!D$3:G$249,4,0)</f>
        <v>無機</v>
      </c>
      <c r="O7006" s="70" t="str">
        <f>IF(J7006=[1]人員授權表!$C$85,"Casper李羿勳",IF(J7006=[1]人員授權表!$C$188,"Iring陳俊明",IF(J7006=[1]人員授權表!$C$189,"Brian陳泓霖",VLOOKUP(K7006,[1]人員授權表!D$2:E$249,2,FALSE))))</f>
        <v>Dennis陳汶宏</v>
      </c>
      <c r="P7006" s="67">
        <f t="shared" si="386"/>
        <v>44850</v>
      </c>
      <c r="Q7006" s="75" t="str">
        <f t="shared" si="385"/>
        <v>週日</v>
      </c>
      <c r="R7006" s="80">
        <v>44842</v>
      </c>
      <c r="AA7006" s="1"/>
    </row>
    <row r="7007" spans="2:27">
      <c r="B7007" s="66">
        <v>44833</v>
      </c>
      <c r="D7007" s="68" t="s">
        <v>50</v>
      </c>
      <c r="E7007" s="70" t="s">
        <v>82</v>
      </c>
      <c r="F7007" s="4" t="s">
        <v>2830</v>
      </c>
      <c r="G7007" s="67">
        <v>44837</v>
      </c>
      <c r="H7007" s="67">
        <v>44852</v>
      </c>
      <c r="I7007" s="71">
        <f t="shared" si="384"/>
        <v>15</v>
      </c>
      <c r="J7007" s="72" t="s">
        <v>148</v>
      </c>
      <c r="K7007" s="72" t="s">
        <v>149</v>
      </c>
      <c r="L7007" s="73">
        <v>1</v>
      </c>
      <c r="M7007" s="73" t="s">
        <v>91</v>
      </c>
      <c r="N7007" s="68" t="str">
        <f>VLOOKUP(K7007,[1]人員授權表!D$3:G$249,4,0)</f>
        <v>無機</v>
      </c>
      <c r="O7007" s="70" t="str">
        <f>IF(J7007=[1]人員授權表!$C$85,"Casper李羿勳",IF(J7007=[1]人員授權表!$C$188,"Iring陳俊明",IF(J7007=[1]人員授權表!$C$189,"Brian陳泓霖",VLOOKUP(K7007,[1]人員授權表!D$2:E$249,2,FALSE))))</f>
        <v>Vicky游崴涵</v>
      </c>
      <c r="P7007" s="67">
        <f t="shared" si="386"/>
        <v>44850</v>
      </c>
      <c r="Q7007" s="75" t="str">
        <f t="shared" si="385"/>
        <v>週日</v>
      </c>
      <c r="R7007" s="80">
        <v>44847</v>
      </c>
      <c r="AA7007" s="1"/>
    </row>
    <row r="7008" spans="2:27">
      <c r="B7008" s="66">
        <v>44833</v>
      </c>
      <c r="D7008" s="68" t="s">
        <v>50</v>
      </c>
      <c r="E7008" s="70" t="s">
        <v>82</v>
      </c>
      <c r="F7008" s="4" t="s">
        <v>2831</v>
      </c>
      <c r="G7008" s="67">
        <v>44837</v>
      </c>
      <c r="H7008" s="67">
        <v>44852</v>
      </c>
      <c r="I7008" s="71">
        <f t="shared" si="384"/>
        <v>15</v>
      </c>
      <c r="J7008" s="72" t="s">
        <v>528</v>
      </c>
      <c r="K7008" s="72" t="s">
        <v>126</v>
      </c>
      <c r="L7008" s="73">
        <v>1</v>
      </c>
      <c r="M7008" s="73" t="s">
        <v>91</v>
      </c>
      <c r="N7008" s="68" t="str">
        <f>VLOOKUP(K7008,[1]人員授權表!D$3:G$249,4,0)</f>
        <v>有機</v>
      </c>
      <c r="O7008" s="70" t="str">
        <f>IF(J7008=[1]人員授權表!$C$85,"Casper李羿勳",IF(J7008=[1]人員授權表!$C$188,"Iring陳俊明",IF(J7008=[1]人員授權表!$C$189,"Brian陳泓霖",VLOOKUP(K7008,[1]人員授權表!D$2:E$249,2,FALSE))))</f>
        <v>Lucy黃詩婷</v>
      </c>
      <c r="P7008" s="67">
        <f t="shared" si="386"/>
        <v>44850</v>
      </c>
      <c r="Q7008" s="75" t="str">
        <f t="shared" si="385"/>
        <v>週日</v>
      </c>
      <c r="R7008" s="80">
        <v>44846</v>
      </c>
      <c r="AA7008" s="1"/>
    </row>
    <row r="7009" spans="2:28">
      <c r="B7009" s="66">
        <v>44833</v>
      </c>
      <c r="D7009" s="68" t="s">
        <v>50</v>
      </c>
      <c r="E7009" s="70" t="s">
        <v>82</v>
      </c>
      <c r="F7009" s="4" t="s">
        <v>2831</v>
      </c>
      <c r="G7009" s="67">
        <v>44837</v>
      </c>
      <c r="H7009" s="67">
        <v>44852</v>
      </c>
      <c r="I7009" s="71">
        <f t="shared" si="384"/>
        <v>15</v>
      </c>
      <c r="J7009" s="72" t="s">
        <v>141</v>
      </c>
      <c r="K7009" s="72" t="s">
        <v>142</v>
      </c>
      <c r="L7009" s="73">
        <v>1</v>
      </c>
      <c r="M7009" s="73" t="s">
        <v>91</v>
      </c>
      <c r="N7009" s="68" t="str">
        <f>VLOOKUP(K7009,[1]人員授權表!D$3:G$249,4,0)</f>
        <v>無機</v>
      </c>
      <c r="O7009" s="70" t="str">
        <f>IF(J7009=[1]人員授權表!$C$85,"Casper李羿勳",IF(J7009=[1]人員授權表!$C$188,"Iring陳俊明",IF(J7009=[1]人員授權表!$C$189,"Brian陳泓霖",VLOOKUP(K7009,[1]人員授權表!D$2:E$249,2,FALSE))))</f>
        <v>Dennis陳汶宏</v>
      </c>
      <c r="P7009" s="67">
        <f t="shared" si="386"/>
        <v>44850</v>
      </c>
      <c r="Q7009" s="75" t="str">
        <f t="shared" si="385"/>
        <v>週日</v>
      </c>
      <c r="R7009" s="80">
        <v>44842</v>
      </c>
      <c r="AA7009" s="1"/>
    </row>
    <row r="7010" spans="2:28">
      <c r="B7010" s="66">
        <v>44833</v>
      </c>
      <c r="D7010" s="68" t="s">
        <v>50</v>
      </c>
      <c r="E7010" s="70" t="s">
        <v>82</v>
      </c>
      <c r="F7010" s="4" t="s">
        <v>2831</v>
      </c>
      <c r="G7010" s="67">
        <v>44837</v>
      </c>
      <c r="H7010" s="67">
        <v>44852</v>
      </c>
      <c r="I7010" s="71">
        <f t="shared" si="384"/>
        <v>15</v>
      </c>
      <c r="J7010" s="72" t="s">
        <v>148</v>
      </c>
      <c r="K7010" s="72" t="s">
        <v>149</v>
      </c>
      <c r="L7010" s="73">
        <v>1</v>
      </c>
      <c r="M7010" s="73" t="s">
        <v>91</v>
      </c>
      <c r="N7010" s="68" t="str">
        <f>VLOOKUP(K7010,[1]人員授權表!D$3:G$249,4,0)</f>
        <v>無機</v>
      </c>
      <c r="O7010" s="70" t="str">
        <f>IF(J7010=[1]人員授權表!$C$85,"Casper李羿勳",IF(J7010=[1]人員授權表!$C$188,"Iring陳俊明",IF(J7010=[1]人員授權表!$C$189,"Brian陳泓霖",VLOOKUP(K7010,[1]人員授權表!D$2:E$249,2,FALSE))))</f>
        <v>Vicky游崴涵</v>
      </c>
      <c r="P7010" s="67">
        <f t="shared" si="386"/>
        <v>44850</v>
      </c>
      <c r="Q7010" s="75" t="str">
        <f t="shared" si="385"/>
        <v>週日</v>
      </c>
      <c r="R7010" s="80">
        <v>44847</v>
      </c>
      <c r="AA7010" s="1"/>
    </row>
    <row r="7011" spans="2:28">
      <c r="B7011" s="66">
        <v>44833</v>
      </c>
      <c r="D7011" s="68" t="s">
        <v>50</v>
      </c>
      <c r="E7011" s="70" t="s">
        <v>82</v>
      </c>
      <c r="F7011" s="4" t="s">
        <v>2832</v>
      </c>
      <c r="G7011" s="67">
        <v>44837</v>
      </c>
      <c r="H7011" s="67">
        <v>44852</v>
      </c>
      <c r="I7011" s="71">
        <f t="shared" si="384"/>
        <v>15</v>
      </c>
      <c r="J7011" s="72" t="s">
        <v>528</v>
      </c>
      <c r="K7011" s="72" t="s">
        <v>126</v>
      </c>
      <c r="L7011" s="73">
        <v>1</v>
      </c>
      <c r="M7011" s="73" t="s">
        <v>91</v>
      </c>
      <c r="N7011" s="68" t="str">
        <f>VLOOKUP(K7011,[1]人員授權表!D$3:G$249,4,0)</f>
        <v>有機</v>
      </c>
      <c r="O7011" s="70" t="str">
        <f>IF(J7011=[1]人員授權表!$C$85,"Casper李羿勳",IF(J7011=[1]人員授權表!$C$188,"Iring陳俊明",IF(J7011=[1]人員授權表!$C$189,"Brian陳泓霖",VLOOKUP(K7011,[1]人員授權表!D$2:E$249,2,FALSE))))</f>
        <v>Lucy黃詩婷</v>
      </c>
      <c r="P7011" s="67">
        <f t="shared" si="386"/>
        <v>44850</v>
      </c>
      <c r="Q7011" s="75" t="str">
        <f t="shared" si="385"/>
        <v>週日</v>
      </c>
      <c r="R7011" s="80">
        <v>44846</v>
      </c>
      <c r="AA7011" s="1"/>
    </row>
    <row r="7012" spans="2:28">
      <c r="B7012" s="66">
        <v>44833</v>
      </c>
      <c r="D7012" s="68" t="s">
        <v>50</v>
      </c>
      <c r="E7012" s="70" t="s">
        <v>82</v>
      </c>
      <c r="F7012" s="4" t="s">
        <v>2832</v>
      </c>
      <c r="G7012" s="67">
        <v>44837</v>
      </c>
      <c r="H7012" s="67">
        <v>44852</v>
      </c>
      <c r="I7012" s="71">
        <f t="shared" si="384"/>
        <v>15</v>
      </c>
      <c r="J7012" s="72" t="s">
        <v>141</v>
      </c>
      <c r="K7012" s="72" t="s">
        <v>142</v>
      </c>
      <c r="L7012" s="73">
        <v>1</v>
      </c>
      <c r="M7012" s="73" t="s">
        <v>91</v>
      </c>
      <c r="N7012" s="68" t="str">
        <f>VLOOKUP(K7012,[1]人員授權表!D$3:G$249,4,0)</f>
        <v>無機</v>
      </c>
      <c r="O7012" s="70" t="str">
        <f>IF(J7012=[1]人員授權表!$C$85,"Casper李羿勳",IF(J7012=[1]人員授權表!$C$188,"Iring陳俊明",IF(J7012=[1]人員授權表!$C$189,"Brian陳泓霖",VLOOKUP(K7012,[1]人員授權表!D$2:E$249,2,FALSE))))</f>
        <v>Dennis陳汶宏</v>
      </c>
      <c r="P7012" s="67">
        <f t="shared" si="386"/>
        <v>44850</v>
      </c>
      <c r="Q7012" s="75" t="str">
        <f t="shared" si="385"/>
        <v>週日</v>
      </c>
      <c r="R7012" s="80">
        <v>44842</v>
      </c>
      <c r="AA7012" s="1"/>
    </row>
    <row r="7013" spans="2:28">
      <c r="B7013" s="66">
        <v>44833</v>
      </c>
      <c r="D7013" s="68" t="s">
        <v>50</v>
      </c>
      <c r="E7013" s="70" t="s">
        <v>82</v>
      </c>
      <c r="F7013" s="4" t="s">
        <v>2832</v>
      </c>
      <c r="G7013" s="67">
        <v>44837</v>
      </c>
      <c r="H7013" s="67">
        <v>44852</v>
      </c>
      <c r="I7013" s="71">
        <f t="shared" si="384"/>
        <v>15</v>
      </c>
      <c r="J7013" s="72" t="s">
        <v>148</v>
      </c>
      <c r="K7013" s="72" t="s">
        <v>149</v>
      </c>
      <c r="L7013" s="73">
        <v>1</v>
      </c>
      <c r="M7013" s="73" t="s">
        <v>91</v>
      </c>
      <c r="N7013" s="68" t="str">
        <f>VLOOKUP(K7013,[1]人員授權表!D$3:G$249,4,0)</f>
        <v>無機</v>
      </c>
      <c r="O7013" s="70" t="str">
        <f>IF(J7013=[1]人員授權表!$C$85,"Casper李羿勳",IF(J7013=[1]人員授權表!$C$188,"Iring陳俊明",IF(J7013=[1]人員授權表!$C$189,"Brian陳泓霖",VLOOKUP(K7013,[1]人員授權表!D$2:E$249,2,FALSE))))</f>
        <v>Vicky游崴涵</v>
      </c>
      <c r="P7013" s="67">
        <f t="shared" si="386"/>
        <v>44850</v>
      </c>
      <c r="Q7013" s="75" t="str">
        <f t="shared" si="385"/>
        <v>週日</v>
      </c>
      <c r="R7013" s="80">
        <v>44847</v>
      </c>
      <c r="AA7013" s="1"/>
    </row>
    <row r="7014" spans="2:28">
      <c r="B7014" s="66">
        <v>44838</v>
      </c>
      <c r="D7014" s="68" t="s">
        <v>50</v>
      </c>
      <c r="E7014" s="70" t="s">
        <v>1418</v>
      </c>
      <c r="F7014" s="4" t="s">
        <v>2695</v>
      </c>
      <c r="G7014" s="67">
        <v>44837</v>
      </c>
      <c r="H7014" s="67">
        <v>44852</v>
      </c>
      <c r="I7014" s="71">
        <f t="shared" si="384"/>
        <v>15</v>
      </c>
      <c r="J7014" s="72" t="s">
        <v>133</v>
      </c>
      <c r="K7014" s="72" t="s">
        <v>134</v>
      </c>
      <c r="L7014" s="73">
        <v>1</v>
      </c>
      <c r="M7014" s="73" t="s">
        <v>108</v>
      </c>
      <c r="N7014" s="68" t="str">
        <f>VLOOKUP(K7014,[1]人員授權表!D$3:G$249,4,0)</f>
        <v>無機</v>
      </c>
      <c r="O7014" s="70" t="str">
        <f>IF(J7014=[1]人員授權表!$C$85,"Casper李羿勳",IF(J7014=[1]人員授權表!$C$188,"Iring陳俊明",IF(J7014=[1]人員授權表!$C$189,"Brian陳泓霖",VLOOKUP(K7014,[1]人員授權表!D$2:E$249,2,FALSE))))</f>
        <v>Brian陳泓霖</v>
      </c>
      <c r="P7014" s="67">
        <f t="shared" si="386"/>
        <v>44850</v>
      </c>
      <c r="Q7014" s="75" t="str">
        <f t="shared" si="385"/>
        <v>週日</v>
      </c>
      <c r="R7014" s="80">
        <v>44846</v>
      </c>
      <c r="AA7014" s="102"/>
      <c r="AB7014" s="123"/>
    </row>
    <row r="7015" spans="2:28">
      <c r="B7015" s="66">
        <v>44830</v>
      </c>
      <c r="C7015" s="67">
        <v>44838</v>
      </c>
      <c r="D7015" s="68" t="s">
        <v>50</v>
      </c>
      <c r="E7015" s="70" t="s">
        <v>82</v>
      </c>
      <c r="F7015" s="70" t="s">
        <v>2833</v>
      </c>
      <c r="G7015" s="67">
        <v>44838</v>
      </c>
      <c r="H7015" s="67">
        <v>44852</v>
      </c>
      <c r="I7015" s="71">
        <f t="shared" si="384"/>
        <v>14</v>
      </c>
      <c r="J7015" s="72" t="s">
        <v>139</v>
      </c>
      <c r="K7015" s="72" t="s">
        <v>1048</v>
      </c>
      <c r="L7015" s="110">
        <v>1</v>
      </c>
      <c r="M7015" s="73" t="s">
        <v>324</v>
      </c>
      <c r="N7015" s="68" t="str">
        <f>VLOOKUP(K7015,[1]人員授權表!D$3:G$249,4,0)</f>
        <v>無機</v>
      </c>
      <c r="O7015" s="70" t="str">
        <f>IF(J7015=[1]人員授權表!$C$85,"Casper李羿勳",IF(J7015=[1]人員授權表!$C$188,"Iring陳俊明",IF(J7015=[1]人員授權表!$C$189,"Brian陳泓霖",VLOOKUP(K7015,[1]人員授權表!D$2:E$249,2,FALSE))))</f>
        <v>Brian陳泓霖</v>
      </c>
      <c r="P7015" s="67">
        <f t="shared" si="386"/>
        <v>44850</v>
      </c>
      <c r="Q7015" s="75" t="str">
        <f t="shared" si="385"/>
        <v>週日</v>
      </c>
      <c r="R7015" s="80">
        <v>44842</v>
      </c>
      <c r="Z7015" s="79" t="s">
        <v>2834</v>
      </c>
      <c r="AA7015" s="1"/>
    </row>
    <row r="7016" spans="2:28">
      <c r="B7016" s="66">
        <v>44830</v>
      </c>
      <c r="C7016" s="67">
        <v>44838</v>
      </c>
      <c r="D7016" s="68" t="s">
        <v>50</v>
      </c>
      <c r="E7016" s="70" t="s">
        <v>82</v>
      </c>
      <c r="F7016" s="70" t="s">
        <v>2833</v>
      </c>
      <c r="G7016" s="67">
        <v>44838</v>
      </c>
      <c r="H7016" s="67">
        <v>44852</v>
      </c>
      <c r="I7016" s="71">
        <f t="shared" si="384"/>
        <v>14</v>
      </c>
      <c r="J7016" s="72" t="s">
        <v>269</v>
      </c>
      <c r="K7016" s="72" t="s">
        <v>270</v>
      </c>
      <c r="L7016" s="110">
        <v>1</v>
      </c>
      <c r="M7016" s="73" t="s">
        <v>324</v>
      </c>
      <c r="N7016" s="68" t="str">
        <f>VLOOKUP(K7016,[1]人員授權表!D$3:G$249,4,0)</f>
        <v>無機</v>
      </c>
      <c r="O7016" s="70" t="str">
        <f>IF(J7016=[1]人員授權表!$C$85,"Casper李羿勳",IF(J7016=[1]人員授權表!$C$188,"Iring陳俊明",IF(J7016=[1]人員授權表!$C$189,"Brian陳泓霖",VLOOKUP(K7016,[1]人員授權表!D$2:E$249,2,FALSE))))</f>
        <v>George陳志昇&amp;Vicky游崴涵</v>
      </c>
      <c r="P7016" s="67">
        <f t="shared" si="386"/>
        <v>44850</v>
      </c>
      <c r="Q7016" s="75" t="str">
        <f t="shared" si="385"/>
        <v>週日</v>
      </c>
      <c r="R7016" s="80">
        <v>44842</v>
      </c>
      <c r="Z7016" s="79" t="s">
        <v>2834</v>
      </c>
      <c r="AA7016" s="1"/>
    </row>
    <row r="7017" spans="2:28">
      <c r="B7017" s="66">
        <v>44830</v>
      </c>
      <c r="C7017" s="67">
        <v>44838</v>
      </c>
      <c r="D7017" s="68" t="s">
        <v>50</v>
      </c>
      <c r="E7017" s="70" t="s">
        <v>82</v>
      </c>
      <c r="F7017" s="70" t="s">
        <v>2833</v>
      </c>
      <c r="G7017" s="67">
        <v>44838</v>
      </c>
      <c r="H7017" s="67">
        <v>44852</v>
      </c>
      <c r="I7017" s="71">
        <f t="shared" si="384"/>
        <v>14</v>
      </c>
      <c r="J7017" s="72" t="s">
        <v>137</v>
      </c>
      <c r="K7017" s="72" t="s">
        <v>1049</v>
      </c>
      <c r="L7017" s="110">
        <v>1</v>
      </c>
      <c r="M7017" s="73" t="s">
        <v>324</v>
      </c>
      <c r="N7017" s="68" t="str">
        <f>VLOOKUP(K7017,[1]人員授權表!D$3:G$249,4,0)</f>
        <v>無機</v>
      </c>
      <c r="O7017" s="70" t="str">
        <f>IF(J7017=[1]人員授權表!$C$85,"Casper李羿勳",IF(J7017=[1]人員授權表!$C$188,"Iring陳俊明",IF(J7017=[1]人員授權表!$C$189,"Brian陳泓霖",VLOOKUP(K7017,[1]人員授權表!D$2:E$249,2,FALSE))))</f>
        <v>Jack劉念忻</v>
      </c>
      <c r="P7017" s="67">
        <f t="shared" si="386"/>
        <v>44850</v>
      </c>
      <c r="Q7017" s="75" t="str">
        <f t="shared" si="385"/>
        <v>週日</v>
      </c>
      <c r="R7017" s="80">
        <v>44849</v>
      </c>
      <c r="Z7017" s="79" t="s">
        <v>2834</v>
      </c>
      <c r="AA7017" s="1"/>
    </row>
    <row r="7018" spans="2:28">
      <c r="B7018" s="66">
        <v>44830</v>
      </c>
      <c r="C7018" s="67">
        <v>44838</v>
      </c>
      <c r="D7018" s="68" t="s">
        <v>50</v>
      </c>
      <c r="E7018" s="70" t="s">
        <v>82</v>
      </c>
      <c r="F7018" s="70" t="s">
        <v>2833</v>
      </c>
      <c r="G7018" s="67">
        <v>44838</v>
      </c>
      <c r="H7018" s="67">
        <v>44852</v>
      </c>
      <c r="I7018" s="71">
        <f t="shared" si="384"/>
        <v>14</v>
      </c>
      <c r="J7018" s="72" t="s">
        <v>148</v>
      </c>
      <c r="K7018" s="72" t="s">
        <v>149</v>
      </c>
      <c r="L7018" s="110">
        <v>1</v>
      </c>
      <c r="M7018" s="73" t="s">
        <v>324</v>
      </c>
      <c r="N7018" s="68" t="str">
        <f>VLOOKUP(K7018,[1]人員授權表!D$3:G$249,4,0)</f>
        <v>無機</v>
      </c>
      <c r="O7018" s="70" t="str">
        <f>IF(J7018=[1]人員授權表!$C$85,"Casper李羿勳",IF(J7018=[1]人員授權表!$C$188,"Iring陳俊明",IF(J7018=[1]人員授權表!$C$189,"Brian陳泓霖",VLOOKUP(K7018,[1]人員授權表!D$2:E$249,2,FALSE))))</f>
        <v>Vicky游崴涵</v>
      </c>
      <c r="P7018" s="67">
        <f t="shared" si="386"/>
        <v>44850</v>
      </c>
      <c r="Q7018" s="75" t="str">
        <f t="shared" si="385"/>
        <v>週日</v>
      </c>
      <c r="R7018" s="80">
        <v>44847</v>
      </c>
      <c r="Z7018" s="79" t="s">
        <v>2834</v>
      </c>
      <c r="AA7018" s="1"/>
    </row>
    <row r="7019" spans="2:28">
      <c r="B7019" s="66">
        <v>44838</v>
      </c>
      <c r="D7019" s="68" t="s">
        <v>50</v>
      </c>
      <c r="E7019" s="70" t="s">
        <v>82</v>
      </c>
      <c r="F7019" s="4" t="s">
        <v>2835</v>
      </c>
      <c r="G7019" s="67">
        <v>44836</v>
      </c>
      <c r="H7019" s="67">
        <v>44852</v>
      </c>
      <c r="I7019" s="71">
        <f t="shared" si="384"/>
        <v>16</v>
      </c>
      <c r="J7019" s="72" t="s">
        <v>137</v>
      </c>
      <c r="K7019" s="72" t="s">
        <v>138</v>
      </c>
      <c r="L7019" s="73">
        <v>2</v>
      </c>
      <c r="M7019" s="73" t="s">
        <v>104</v>
      </c>
      <c r="N7019" s="68" t="str">
        <f>VLOOKUP(K7019,[1]人員授權表!D$3:G$249,4,0)</f>
        <v>無機</v>
      </c>
      <c r="O7019" s="70" t="str">
        <f>IF(J7019=[1]人員授權表!$C$85,"Casper李羿勳",IF(J7019=[1]人員授權表!$C$188,"Iring陳俊明",IF(J7019=[1]人員授權表!$C$189,"Brian陳泓霖",VLOOKUP(K7019,[1]人員授權表!D$2:E$249,2,FALSE))))</f>
        <v>Jack劉念忻</v>
      </c>
      <c r="P7019" s="67">
        <f t="shared" si="386"/>
        <v>44850</v>
      </c>
      <c r="Q7019" s="75" t="str">
        <f t="shared" si="385"/>
        <v>週日</v>
      </c>
      <c r="R7019" s="80">
        <v>44847</v>
      </c>
      <c r="AA7019" s="102">
        <v>13</v>
      </c>
      <c r="AB7019" s="123" t="s">
        <v>2801</v>
      </c>
    </row>
    <row r="7020" spans="2:28">
      <c r="B7020" s="66">
        <v>44838</v>
      </c>
      <c r="D7020" s="68" t="s">
        <v>50</v>
      </c>
      <c r="E7020" s="70" t="s">
        <v>82</v>
      </c>
      <c r="F7020" s="4" t="s">
        <v>2835</v>
      </c>
      <c r="G7020" s="67">
        <v>44836</v>
      </c>
      <c r="H7020" s="67">
        <v>44852</v>
      </c>
      <c r="I7020" s="71">
        <f t="shared" si="384"/>
        <v>16</v>
      </c>
      <c r="J7020" s="72" t="s">
        <v>178</v>
      </c>
      <c r="K7020" s="72" t="s">
        <v>179</v>
      </c>
      <c r="L7020" s="73">
        <v>2</v>
      </c>
      <c r="M7020" s="73" t="s">
        <v>104</v>
      </c>
      <c r="N7020" s="68" t="str">
        <f>VLOOKUP(K7020,[1]人員授權表!D$3:G$249,4,0)</f>
        <v>無機</v>
      </c>
      <c r="O7020" s="70" t="str">
        <f>IF(J7020=[1]人員授權表!$C$85,"Casper李羿勳",IF(J7020=[1]人員授權表!$C$188,"Iring陳俊明",IF(J7020=[1]人員授權表!$C$189,"Brian陳泓霖",VLOOKUP(K7020,[1]人員授權表!D$2:E$249,2,FALSE))))</f>
        <v>Dennis陳汶宏</v>
      </c>
      <c r="P7020" s="67">
        <f t="shared" si="386"/>
        <v>44850</v>
      </c>
      <c r="Q7020" s="75" t="str">
        <f t="shared" si="385"/>
        <v>週日</v>
      </c>
      <c r="R7020" s="80">
        <v>44840</v>
      </c>
      <c r="AA7020" s="102">
        <v>13</v>
      </c>
      <c r="AB7020" s="123" t="s">
        <v>2801</v>
      </c>
    </row>
    <row r="7021" spans="2:28">
      <c r="B7021" s="66">
        <v>44838</v>
      </c>
      <c r="D7021" s="68" t="s">
        <v>50</v>
      </c>
      <c r="E7021" s="70" t="s">
        <v>82</v>
      </c>
      <c r="F7021" s="4" t="s">
        <v>2835</v>
      </c>
      <c r="G7021" s="67">
        <v>44836</v>
      </c>
      <c r="H7021" s="67">
        <v>44852</v>
      </c>
      <c r="I7021" s="71">
        <f t="shared" si="384"/>
        <v>16</v>
      </c>
      <c r="J7021" s="72" t="s">
        <v>206</v>
      </c>
      <c r="K7021" s="72" t="s">
        <v>179</v>
      </c>
      <c r="L7021" s="73">
        <v>2</v>
      </c>
      <c r="M7021" s="73" t="s">
        <v>104</v>
      </c>
      <c r="N7021" s="68" t="str">
        <f>VLOOKUP(K7021,[1]人員授權表!D$3:G$249,4,0)</f>
        <v>無機</v>
      </c>
      <c r="O7021" s="70" t="str">
        <f>IF(J7021=[1]人員授權表!$C$85,"Casper李羿勳",IF(J7021=[1]人員授權表!$C$188,"Iring陳俊明",IF(J7021=[1]人員授權表!$C$189,"Brian陳泓霖",VLOOKUP(K7021,[1]人員授權表!D$2:E$249,2,FALSE))))</f>
        <v>Dennis陳汶宏</v>
      </c>
      <c r="P7021" s="67">
        <f t="shared" si="386"/>
        <v>44850</v>
      </c>
      <c r="Q7021" s="75" t="str">
        <f t="shared" si="385"/>
        <v>週日</v>
      </c>
      <c r="R7021" s="80">
        <v>44840</v>
      </c>
      <c r="AA7021" s="102">
        <v>13</v>
      </c>
      <c r="AB7021" s="123" t="s">
        <v>2801</v>
      </c>
    </row>
    <row r="7022" spans="2:28">
      <c r="B7022" s="66">
        <v>44838</v>
      </c>
      <c r="D7022" s="68" t="s">
        <v>50</v>
      </c>
      <c r="E7022" s="70" t="s">
        <v>82</v>
      </c>
      <c r="F7022" s="4" t="s">
        <v>2835</v>
      </c>
      <c r="G7022" s="67">
        <v>44836</v>
      </c>
      <c r="H7022" s="67">
        <v>44852</v>
      </c>
      <c r="I7022" s="71">
        <f t="shared" si="384"/>
        <v>16</v>
      </c>
      <c r="J7022" s="72" t="s">
        <v>371</v>
      </c>
      <c r="K7022" s="72" t="s">
        <v>372</v>
      </c>
      <c r="L7022" s="73">
        <v>2</v>
      </c>
      <c r="M7022" s="73" t="s">
        <v>104</v>
      </c>
      <c r="N7022" s="68" t="str">
        <f>VLOOKUP(K7022,[1]人員授權表!D$3:G$249,4,0)</f>
        <v>無機</v>
      </c>
      <c r="O7022" s="70" t="str">
        <f>IF(J7022=[1]人員授權表!$C$85,"Casper李羿勳",IF(J7022=[1]人員授權表!$C$188,"Iring陳俊明",IF(J7022=[1]人員授權表!$C$189,"Brian陳泓霖",VLOOKUP(K7022,[1]人員授權表!D$2:E$249,2,FALSE))))</f>
        <v>Dennis陳汶宏</v>
      </c>
      <c r="P7022" s="67">
        <f t="shared" si="386"/>
        <v>44850</v>
      </c>
      <c r="Q7022" s="75" t="str">
        <f t="shared" si="385"/>
        <v>週日</v>
      </c>
      <c r="R7022" s="80">
        <v>44842</v>
      </c>
      <c r="AA7022" s="102">
        <v>13</v>
      </c>
      <c r="AB7022" s="123" t="s">
        <v>2801</v>
      </c>
    </row>
    <row r="7023" spans="2:28">
      <c r="B7023" s="66">
        <v>44838</v>
      </c>
      <c r="D7023" s="68" t="s">
        <v>50</v>
      </c>
      <c r="E7023" s="70" t="s">
        <v>82</v>
      </c>
      <c r="F7023" s="4" t="s">
        <v>2835</v>
      </c>
      <c r="G7023" s="67">
        <v>44836</v>
      </c>
      <c r="H7023" s="67">
        <v>44852</v>
      </c>
      <c r="I7023" s="71">
        <f t="shared" si="384"/>
        <v>16</v>
      </c>
      <c r="J7023" s="72" t="s">
        <v>160</v>
      </c>
      <c r="K7023" s="72" t="s">
        <v>161</v>
      </c>
      <c r="L7023" s="73">
        <v>2</v>
      </c>
      <c r="M7023" s="73" t="s">
        <v>104</v>
      </c>
      <c r="N7023" s="68" t="str">
        <f>VLOOKUP(K7023,[1]人員授權表!D$3:G$249,4,0)</f>
        <v>無機</v>
      </c>
      <c r="O7023" s="70" t="str">
        <f>IF(J7023=[1]人員授權表!$C$85,"Casper李羿勳",IF(J7023=[1]人員授權表!$C$188,"Iring陳俊明",IF(J7023=[1]人員授權表!$C$189,"Brian陳泓霖",VLOOKUP(K7023,[1]人員授權表!D$2:E$249,2,FALSE))))</f>
        <v>Dennis陳汶宏</v>
      </c>
      <c r="P7023" s="67">
        <f t="shared" si="386"/>
        <v>44850</v>
      </c>
      <c r="Q7023" s="75" t="str">
        <f t="shared" si="385"/>
        <v>週日</v>
      </c>
      <c r="R7023" s="80">
        <v>44842</v>
      </c>
      <c r="AA7023" s="102">
        <v>13</v>
      </c>
      <c r="AB7023" s="123" t="s">
        <v>2801</v>
      </c>
    </row>
    <row r="7024" spans="2:28">
      <c r="B7024" s="66">
        <v>44838</v>
      </c>
      <c r="D7024" s="68" t="s">
        <v>50</v>
      </c>
      <c r="E7024" s="70" t="s">
        <v>82</v>
      </c>
      <c r="F7024" s="4" t="s">
        <v>2835</v>
      </c>
      <c r="G7024" s="67">
        <v>44836</v>
      </c>
      <c r="H7024" s="67">
        <v>44852</v>
      </c>
      <c r="I7024" s="71">
        <f t="shared" si="384"/>
        <v>16</v>
      </c>
      <c r="J7024" s="72" t="s">
        <v>141</v>
      </c>
      <c r="K7024" s="72" t="s">
        <v>142</v>
      </c>
      <c r="L7024" s="73">
        <v>2</v>
      </c>
      <c r="M7024" s="73" t="s">
        <v>104</v>
      </c>
      <c r="N7024" s="68" t="str">
        <f>VLOOKUP(K7024,[1]人員授權表!D$3:G$249,4,0)</f>
        <v>無機</v>
      </c>
      <c r="O7024" s="70" t="str">
        <f>IF(J7024=[1]人員授權表!$C$85,"Casper李羿勳",IF(J7024=[1]人員授權表!$C$188,"Iring陳俊明",IF(J7024=[1]人員授權表!$C$189,"Brian陳泓霖",VLOOKUP(K7024,[1]人員授權表!D$2:E$249,2,FALSE))))</f>
        <v>Dennis陳汶宏</v>
      </c>
      <c r="P7024" s="67">
        <f t="shared" si="386"/>
        <v>44850</v>
      </c>
      <c r="Q7024" s="75" t="str">
        <f t="shared" si="385"/>
        <v>週日</v>
      </c>
      <c r="R7024" s="80">
        <v>44842</v>
      </c>
      <c r="AA7024" s="102">
        <v>13</v>
      </c>
      <c r="AB7024" s="123" t="s">
        <v>2801</v>
      </c>
    </row>
    <row r="7025" spans="2:28">
      <c r="B7025" s="66">
        <v>44838</v>
      </c>
      <c r="D7025" s="68" t="s">
        <v>50</v>
      </c>
      <c r="E7025" s="70" t="s">
        <v>82</v>
      </c>
      <c r="F7025" s="4" t="s">
        <v>2835</v>
      </c>
      <c r="G7025" s="67">
        <v>44836</v>
      </c>
      <c r="H7025" s="67">
        <v>44852</v>
      </c>
      <c r="I7025" s="71">
        <f t="shared" si="384"/>
        <v>16</v>
      </c>
      <c r="J7025" s="72" t="s">
        <v>164</v>
      </c>
      <c r="K7025" s="72" t="s">
        <v>146</v>
      </c>
      <c r="L7025" s="73">
        <v>2</v>
      </c>
      <c r="M7025" s="73" t="s">
        <v>104</v>
      </c>
      <c r="N7025" s="68" t="str">
        <f>VLOOKUP(K7025,[1]人員授權表!D$3:G$249,4,0)</f>
        <v>無機</v>
      </c>
      <c r="O7025" s="70" t="str">
        <f>IF(J7025=[1]人員授權表!$C$85,"Casper李羿勳",IF(J7025=[1]人員授權表!$C$188,"Iring陳俊明",IF(J7025=[1]人員授權表!$C$189,"Brian陳泓霖",VLOOKUP(K7025,[1]人員授權表!D$2:E$249,2,FALSE))))</f>
        <v>Jack劉念忻</v>
      </c>
      <c r="P7025" s="67">
        <f t="shared" si="386"/>
        <v>44850</v>
      </c>
      <c r="Q7025" s="75" t="str">
        <f t="shared" si="385"/>
        <v>週日</v>
      </c>
      <c r="R7025" s="80">
        <v>44847</v>
      </c>
      <c r="AA7025" s="102">
        <v>13</v>
      </c>
      <c r="AB7025" s="123" t="s">
        <v>2801</v>
      </c>
    </row>
    <row r="7026" spans="2:28">
      <c r="B7026" s="66">
        <v>44838</v>
      </c>
      <c r="D7026" s="68" t="s">
        <v>50</v>
      </c>
      <c r="E7026" s="70" t="s">
        <v>82</v>
      </c>
      <c r="F7026" s="4" t="s">
        <v>2836</v>
      </c>
      <c r="G7026" s="67">
        <v>44837</v>
      </c>
      <c r="H7026" s="67">
        <v>44852</v>
      </c>
      <c r="I7026" s="71">
        <f t="shared" si="384"/>
        <v>15</v>
      </c>
      <c r="J7026" s="72" t="s">
        <v>137</v>
      </c>
      <c r="K7026" s="72" t="s">
        <v>138</v>
      </c>
      <c r="L7026" s="73">
        <v>1</v>
      </c>
      <c r="M7026" s="73" t="s">
        <v>104</v>
      </c>
      <c r="N7026" s="68" t="str">
        <f>VLOOKUP(K7026,[1]人員授權表!D$3:G$249,4,0)</f>
        <v>無機</v>
      </c>
      <c r="O7026" s="70" t="str">
        <f>IF(J7026=[1]人員授權表!$C$85,"Casper李羿勳",IF(J7026=[1]人員授權表!$C$188,"Iring陳俊明",IF(J7026=[1]人員授權表!$C$189,"Brian陳泓霖",VLOOKUP(K7026,[1]人員授權表!D$2:E$249,2,FALSE))))</f>
        <v>Jack劉念忻</v>
      </c>
      <c r="P7026" s="67">
        <f t="shared" si="386"/>
        <v>44850</v>
      </c>
      <c r="Q7026" s="75" t="str">
        <f t="shared" si="385"/>
        <v>週日</v>
      </c>
      <c r="R7026" s="80">
        <v>44847</v>
      </c>
      <c r="AA7026" s="102">
        <v>13</v>
      </c>
      <c r="AB7026" s="123" t="s">
        <v>2801</v>
      </c>
    </row>
    <row r="7027" spans="2:28">
      <c r="B7027" s="66">
        <v>44831</v>
      </c>
      <c r="C7027" s="67">
        <v>44840</v>
      </c>
      <c r="D7027" s="68" t="s">
        <v>776</v>
      </c>
      <c r="E7027" s="89" t="s">
        <v>82</v>
      </c>
      <c r="F7027" s="90" t="s">
        <v>2837</v>
      </c>
      <c r="G7027" s="92">
        <v>44838</v>
      </c>
      <c r="H7027" s="92">
        <v>44852</v>
      </c>
      <c r="I7027" s="71">
        <f t="shared" si="384"/>
        <v>14</v>
      </c>
      <c r="J7027" s="93" t="s">
        <v>125</v>
      </c>
      <c r="K7027" s="93" t="s">
        <v>144</v>
      </c>
      <c r="L7027" s="100"/>
      <c r="M7027" s="73" t="s">
        <v>127</v>
      </c>
      <c r="N7027" s="94" t="str">
        <f>VLOOKUP(K7027,[1]人員授權表!D$3:G$249,4,0)</f>
        <v>有機</v>
      </c>
      <c r="O7027" s="89" t="str">
        <f>IF(J7027=[1]人員授權表!$C$85,"Casper李羿勳",IF(J7027=[1]人員授權表!$C$188,"Iring陳俊明",IF(J7027=[1]人員授權表!$C$189,"Brian陳泓霖",VLOOKUP(K7027,[1]人員授權表!D$2:E$249,2,FALSE))))</f>
        <v>Lucy黃詩婷</v>
      </c>
      <c r="P7027" s="92">
        <f t="shared" si="386"/>
        <v>44850</v>
      </c>
      <c r="Q7027" s="75" t="str">
        <f t="shared" si="385"/>
        <v>週日</v>
      </c>
      <c r="R7027" s="80" t="s">
        <v>7</v>
      </c>
      <c r="Z7027" s="79" t="s">
        <v>2838</v>
      </c>
      <c r="AA7027" s="3">
        <v>19</v>
      </c>
      <c r="AB7027" s="12" t="s">
        <v>2839</v>
      </c>
    </row>
    <row r="7028" spans="2:28">
      <c r="B7028" s="66">
        <v>44831</v>
      </c>
      <c r="C7028" s="67">
        <v>44840</v>
      </c>
      <c r="D7028" s="68" t="s">
        <v>776</v>
      </c>
      <c r="E7028" s="89" t="s">
        <v>82</v>
      </c>
      <c r="F7028" s="90" t="s">
        <v>2840</v>
      </c>
      <c r="G7028" s="92">
        <v>44838</v>
      </c>
      <c r="H7028" s="92">
        <v>44852</v>
      </c>
      <c r="I7028" s="71">
        <f t="shared" si="384"/>
        <v>14</v>
      </c>
      <c r="J7028" s="93" t="s">
        <v>139</v>
      </c>
      <c r="K7028" s="93" t="s">
        <v>140</v>
      </c>
      <c r="L7028" s="100"/>
      <c r="M7028" s="73" t="s">
        <v>127</v>
      </c>
      <c r="N7028" s="94" t="str">
        <f>VLOOKUP(K7028,[1]人員授權表!D$3:G$249,4,0)</f>
        <v>無機</v>
      </c>
      <c r="O7028" s="89" t="str">
        <f>IF(J7028=[1]人員授權表!$C$85,"Casper李羿勳",IF(J7028=[1]人員授權表!$C$188,"Iring陳俊明",IF(J7028=[1]人員授權表!$C$189,"Brian陳泓霖",VLOOKUP(K7028,[1]人員授權表!D$2:E$249,2,FALSE))))</f>
        <v>Brian陳泓霖</v>
      </c>
      <c r="P7028" s="92">
        <f t="shared" si="386"/>
        <v>44850</v>
      </c>
      <c r="Q7028" s="75" t="str">
        <f t="shared" si="385"/>
        <v>週日</v>
      </c>
      <c r="R7028" s="80" t="s">
        <v>7</v>
      </c>
      <c r="Z7028" s="79" t="s">
        <v>2838</v>
      </c>
      <c r="AA7028" s="3">
        <v>19</v>
      </c>
      <c r="AB7028" s="12" t="s">
        <v>2839</v>
      </c>
    </row>
    <row r="7029" spans="2:28">
      <c r="B7029" s="66">
        <v>44831</v>
      </c>
      <c r="C7029" s="67">
        <v>44840</v>
      </c>
      <c r="D7029" s="68" t="s">
        <v>776</v>
      </c>
      <c r="E7029" s="89" t="s">
        <v>82</v>
      </c>
      <c r="F7029" s="90" t="s">
        <v>2840</v>
      </c>
      <c r="G7029" s="92">
        <v>44838</v>
      </c>
      <c r="H7029" s="92">
        <v>44852</v>
      </c>
      <c r="I7029" s="71">
        <f t="shared" si="384"/>
        <v>14</v>
      </c>
      <c r="J7029" s="93" t="s">
        <v>145</v>
      </c>
      <c r="K7029" s="93" t="s">
        <v>146</v>
      </c>
      <c r="L7029" s="100"/>
      <c r="M7029" s="73" t="s">
        <v>127</v>
      </c>
      <c r="N7029" s="94" t="str">
        <f>VLOOKUP(K7029,[1]人員授權表!D$3:G$249,4,0)</f>
        <v>無機</v>
      </c>
      <c r="O7029" s="89" t="str">
        <f>IF(J7029=[1]人員授權表!$C$85,"Casper李羿勳",IF(J7029=[1]人員授權表!$C$188,"Iring陳俊明",IF(J7029=[1]人員授權表!$C$189,"Brian陳泓霖",VLOOKUP(K7029,[1]人員授權表!D$2:E$249,2,FALSE))))</f>
        <v>Jack劉念忻</v>
      </c>
      <c r="P7029" s="92">
        <f t="shared" si="386"/>
        <v>44850</v>
      </c>
      <c r="Q7029" s="75" t="str">
        <f t="shared" si="385"/>
        <v>週日</v>
      </c>
      <c r="R7029" s="80" t="s">
        <v>7</v>
      </c>
      <c r="Z7029" s="79" t="s">
        <v>2838</v>
      </c>
      <c r="AA7029" s="3">
        <v>19</v>
      </c>
      <c r="AB7029" s="12" t="s">
        <v>2839</v>
      </c>
    </row>
    <row r="7030" spans="2:28">
      <c r="B7030" s="66">
        <v>44831</v>
      </c>
      <c r="C7030" s="67">
        <v>44840</v>
      </c>
      <c r="D7030" s="68" t="s">
        <v>776</v>
      </c>
      <c r="E7030" s="89" t="s">
        <v>82</v>
      </c>
      <c r="F7030" s="90" t="s">
        <v>2840</v>
      </c>
      <c r="G7030" s="92">
        <v>44838</v>
      </c>
      <c r="H7030" s="92">
        <v>44852</v>
      </c>
      <c r="I7030" s="71">
        <f t="shared" si="384"/>
        <v>14</v>
      </c>
      <c r="J7030" s="93" t="s">
        <v>141</v>
      </c>
      <c r="K7030" s="93" t="s">
        <v>142</v>
      </c>
      <c r="L7030" s="100"/>
      <c r="M7030" s="73" t="s">
        <v>127</v>
      </c>
      <c r="N7030" s="94" t="str">
        <f>VLOOKUP(K7030,[1]人員授權表!D$3:G$249,4,0)</f>
        <v>無機</v>
      </c>
      <c r="O7030" s="89" t="str">
        <f>IF(J7030=[1]人員授權表!$C$85,"Casper李羿勳",IF(J7030=[1]人員授權表!$C$188,"Iring陳俊明",IF(J7030=[1]人員授權表!$C$189,"Brian陳泓霖",VLOOKUP(K7030,[1]人員授權表!D$2:E$249,2,FALSE))))</f>
        <v>Dennis陳汶宏</v>
      </c>
      <c r="P7030" s="92">
        <f t="shared" si="386"/>
        <v>44850</v>
      </c>
      <c r="Q7030" s="75" t="str">
        <f t="shared" si="385"/>
        <v>週日</v>
      </c>
      <c r="R7030" s="80" t="s">
        <v>7</v>
      </c>
      <c r="Z7030" s="79" t="s">
        <v>2838</v>
      </c>
      <c r="AA7030" s="3">
        <v>19</v>
      </c>
      <c r="AB7030" s="12" t="s">
        <v>2839</v>
      </c>
    </row>
    <row r="7031" spans="2:28">
      <c r="B7031" s="66">
        <v>44831</v>
      </c>
      <c r="C7031" s="67">
        <v>44840</v>
      </c>
      <c r="D7031" s="68" t="s">
        <v>776</v>
      </c>
      <c r="E7031" s="89" t="s">
        <v>82</v>
      </c>
      <c r="F7031" s="90" t="s">
        <v>2840</v>
      </c>
      <c r="G7031" s="92">
        <v>44838</v>
      </c>
      <c r="H7031" s="92">
        <v>44852</v>
      </c>
      <c r="I7031" s="71">
        <f t="shared" si="384"/>
        <v>14</v>
      </c>
      <c r="J7031" s="93" t="s">
        <v>153</v>
      </c>
      <c r="K7031" s="93" t="s">
        <v>154</v>
      </c>
      <c r="L7031" s="100"/>
      <c r="M7031" s="73" t="s">
        <v>127</v>
      </c>
      <c r="N7031" s="94" t="str">
        <f>VLOOKUP(K7031,[1]人員授權表!D$3:G$249,4,0)</f>
        <v>無機</v>
      </c>
      <c r="O7031" s="89" t="str">
        <f>IF(J7031=[1]人員授權表!$C$85,"Casper李羿勳",IF(J7031=[1]人員授權表!$C$188,"Iring陳俊明",IF(J7031=[1]人員授權表!$C$189,"Brian陳泓霖",VLOOKUP(K7031,[1]人員授權表!D$2:E$249,2,FALSE))))</f>
        <v>Ken張智凱</v>
      </c>
      <c r="P7031" s="92">
        <f t="shared" si="386"/>
        <v>44850</v>
      </c>
      <c r="Q7031" s="75" t="str">
        <f t="shared" si="385"/>
        <v>週日</v>
      </c>
      <c r="R7031" s="80" t="s">
        <v>7</v>
      </c>
      <c r="Z7031" s="79" t="s">
        <v>2838</v>
      </c>
      <c r="AA7031" s="3">
        <v>19</v>
      </c>
      <c r="AB7031" s="12" t="s">
        <v>2839</v>
      </c>
    </row>
    <row r="7032" spans="2:28">
      <c r="B7032" s="66">
        <v>44831</v>
      </c>
      <c r="C7032" s="67">
        <v>44840</v>
      </c>
      <c r="D7032" s="68" t="s">
        <v>776</v>
      </c>
      <c r="E7032" s="89" t="s">
        <v>82</v>
      </c>
      <c r="F7032" s="90" t="s">
        <v>2840</v>
      </c>
      <c r="G7032" s="92">
        <v>44838</v>
      </c>
      <c r="H7032" s="92">
        <v>44852</v>
      </c>
      <c r="I7032" s="71">
        <f t="shared" si="384"/>
        <v>14</v>
      </c>
      <c r="J7032" s="93" t="s">
        <v>137</v>
      </c>
      <c r="K7032" s="93" t="s">
        <v>138</v>
      </c>
      <c r="L7032" s="100"/>
      <c r="M7032" s="73" t="s">
        <v>127</v>
      </c>
      <c r="N7032" s="94" t="str">
        <f>VLOOKUP(K7032,[1]人員授權表!D$3:G$249,4,0)</f>
        <v>無機</v>
      </c>
      <c r="O7032" s="89" t="str">
        <f>IF(J7032=[1]人員授權表!$C$85,"Casper李羿勳",IF(J7032=[1]人員授權表!$C$188,"Iring陳俊明",IF(J7032=[1]人員授權表!$C$189,"Brian陳泓霖",VLOOKUP(K7032,[1]人員授權表!D$2:E$249,2,FALSE))))</f>
        <v>Jack劉念忻</v>
      </c>
      <c r="P7032" s="92">
        <f t="shared" si="386"/>
        <v>44850</v>
      </c>
      <c r="Q7032" s="75" t="str">
        <f t="shared" si="385"/>
        <v>週日</v>
      </c>
      <c r="R7032" s="80" t="s">
        <v>7</v>
      </c>
      <c r="Z7032" s="79" t="s">
        <v>2838</v>
      </c>
      <c r="AA7032" s="3">
        <v>19</v>
      </c>
      <c r="AB7032" s="12" t="s">
        <v>2839</v>
      </c>
    </row>
    <row r="7033" spans="2:28">
      <c r="B7033" s="66">
        <v>44831</v>
      </c>
      <c r="C7033" s="67">
        <v>44840</v>
      </c>
      <c r="D7033" s="68" t="s">
        <v>776</v>
      </c>
      <c r="E7033" s="89" t="s">
        <v>82</v>
      </c>
      <c r="F7033" s="90" t="s">
        <v>2840</v>
      </c>
      <c r="G7033" s="92">
        <v>44838</v>
      </c>
      <c r="H7033" s="92">
        <v>44852</v>
      </c>
      <c r="I7033" s="71">
        <f t="shared" si="384"/>
        <v>14</v>
      </c>
      <c r="J7033" s="93" t="s">
        <v>148</v>
      </c>
      <c r="K7033" s="93" t="s">
        <v>149</v>
      </c>
      <c r="L7033" s="100"/>
      <c r="M7033" s="73" t="s">
        <v>127</v>
      </c>
      <c r="N7033" s="94" t="str">
        <f>VLOOKUP(K7033,[1]人員授權表!D$3:G$249,4,0)</f>
        <v>無機</v>
      </c>
      <c r="O7033" s="89" t="str">
        <f>IF(J7033=[1]人員授權表!$C$85,"Casper李羿勳",IF(J7033=[1]人員授權表!$C$188,"Iring陳俊明",IF(J7033=[1]人員授權表!$C$189,"Brian陳泓霖",VLOOKUP(K7033,[1]人員授權表!D$2:E$249,2,FALSE))))</f>
        <v>Vicky游崴涵</v>
      </c>
      <c r="P7033" s="92">
        <f t="shared" si="386"/>
        <v>44850</v>
      </c>
      <c r="Q7033" s="75" t="str">
        <f t="shared" si="385"/>
        <v>週日</v>
      </c>
      <c r="R7033" s="80" t="s">
        <v>7</v>
      </c>
      <c r="Z7033" s="79" t="s">
        <v>2838</v>
      </c>
      <c r="AA7033" s="3">
        <v>19</v>
      </c>
      <c r="AB7033" s="12" t="s">
        <v>2839</v>
      </c>
    </row>
    <row r="7034" spans="2:28">
      <c r="B7034" s="66">
        <v>44830</v>
      </c>
      <c r="D7034" s="68" t="s">
        <v>50</v>
      </c>
      <c r="E7034" s="70" t="s">
        <v>82</v>
      </c>
      <c r="F7034" s="70" t="s">
        <v>2841</v>
      </c>
      <c r="G7034" s="67">
        <v>44838</v>
      </c>
      <c r="H7034" s="67">
        <v>44852</v>
      </c>
      <c r="I7034" s="71">
        <f t="shared" si="384"/>
        <v>14</v>
      </c>
      <c r="J7034" s="72" t="s">
        <v>125</v>
      </c>
      <c r="K7034" s="72" t="s">
        <v>144</v>
      </c>
      <c r="L7034" s="73">
        <v>3</v>
      </c>
      <c r="M7034" s="73" t="s">
        <v>127</v>
      </c>
      <c r="N7034" s="68" t="str">
        <f>VLOOKUP(K7034,[1]人員授權表!D$3:G$249,4,0)</f>
        <v>有機</v>
      </c>
      <c r="O7034" s="70" t="str">
        <f>IF(J7034=[1]人員授權表!$C$85,"Casper李羿勳",IF(J7034=[1]人員授權表!$C$188,"Iring陳俊明",IF(J7034=[1]人員授權表!$C$189,"Brian陳泓霖",VLOOKUP(K7034,[1]人員授權表!D$2:E$249,2,FALSE))))</f>
        <v>Lucy黃詩婷</v>
      </c>
      <c r="P7034" s="67">
        <f t="shared" si="386"/>
        <v>44850</v>
      </c>
      <c r="Q7034" s="75" t="str">
        <f t="shared" si="385"/>
        <v>週日</v>
      </c>
      <c r="R7034" s="80">
        <v>44846</v>
      </c>
      <c r="AA7034" s="1"/>
    </row>
    <row r="7035" spans="2:28">
      <c r="B7035" s="66">
        <v>44830</v>
      </c>
      <c r="D7035" s="68" t="s">
        <v>50</v>
      </c>
      <c r="E7035" s="70" t="s">
        <v>82</v>
      </c>
      <c r="F7035" s="70" t="s">
        <v>2841</v>
      </c>
      <c r="G7035" s="67">
        <v>44838</v>
      </c>
      <c r="H7035" s="67">
        <v>44852</v>
      </c>
      <c r="I7035" s="71">
        <f t="shared" si="384"/>
        <v>14</v>
      </c>
      <c r="J7035" s="72" t="s">
        <v>139</v>
      </c>
      <c r="K7035" s="72" t="s">
        <v>140</v>
      </c>
      <c r="L7035" s="73">
        <v>3</v>
      </c>
      <c r="M7035" s="73" t="s">
        <v>127</v>
      </c>
      <c r="N7035" s="68" t="str">
        <f>VLOOKUP(K7035,[1]人員授權表!D$3:G$249,4,0)</f>
        <v>無機</v>
      </c>
      <c r="O7035" s="70" t="str">
        <f>IF(J7035=[1]人員授權表!$C$85,"Casper李羿勳",IF(J7035=[1]人員授權表!$C$188,"Iring陳俊明",IF(J7035=[1]人員授權表!$C$189,"Brian陳泓霖",VLOOKUP(K7035,[1]人員授權表!D$2:E$249,2,FALSE))))</f>
        <v>Brian陳泓霖</v>
      </c>
      <c r="P7035" s="67">
        <f t="shared" si="386"/>
        <v>44850</v>
      </c>
      <c r="Q7035" s="75" t="str">
        <f t="shared" si="385"/>
        <v>週日</v>
      </c>
      <c r="R7035" s="80">
        <v>44842</v>
      </c>
      <c r="AA7035" s="1"/>
    </row>
    <row r="7036" spans="2:28">
      <c r="B7036" s="66">
        <v>44830</v>
      </c>
      <c r="D7036" s="68" t="s">
        <v>50</v>
      </c>
      <c r="E7036" s="70" t="s">
        <v>82</v>
      </c>
      <c r="F7036" s="70" t="s">
        <v>2841</v>
      </c>
      <c r="G7036" s="67">
        <v>44838</v>
      </c>
      <c r="H7036" s="67">
        <v>44852</v>
      </c>
      <c r="I7036" s="71">
        <f t="shared" si="384"/>
        <v>14</v>
      </c>
      <c r="J7036" s="72" t="s">
        <v>281</v>
      </c>
      <c r="K7036" s="72" t="s">
        <v>282</v>
      </c>
      <c r="L7036" s="73">
        <v>3</v>
      </c>
      <c r="M7036" s="73" t="s">
        <v>127</v>
      </c>
      <c r="N7036" s="68" t="str">
        <f>VLOOKUP(K7036,[1]人員授權表!D$3:G$249,4,0)</f>
        <v>有機</v>
      </c>
      <c r="O7036" s="70" t="str">
        <f>IF(J7036=[1]人員授權表!$C$85,"Casper李羿勳",IF(J7036=[1]人員授權表!$C$188,"Iring陳俊明",IF(J7036=[1]人員授權表!$C$189,"Brian陳泓霖",VLOOKUP(K7036,[1]人員授權表!D$2:E$249,2,FALSE))))</f>
        <v>Marco陳鴻鈞</v>
      </c>
      <c r="P7036" s="67">
        <f t="shared" si="386"/>
        <v>44850</v>
      </c>
      <c r="Q7036" s="75" t="str">
        <f t="shared" si="385"/>
        <v>週日</v>
      </c>
      <c r="R7036" s="80">
        <v>44848</v>
      </c>
      <c r="AA7036" s="1"/>
    </row>
    <row r="7037" spans="2:28">
      <c r="B7037" s="66">
        <v>44830</v>
      </c>
      <c r="D7037" s="68" t="s">
        <v>50</v>
      </c>
      <c r="E7037" s="70" t="s">
        <v>82</v>
      </c>
      <c r="F7037" s="70" t="s">
        <v>2841</v>
      </c>
      <c r="G7037" s="67">
        <v>44838</v>
      </c>
      <c r="H7037" s="67">
        <v>44852</v>
      </c>
      <c r="I7037" s="71">
        <f t="shared" si="384"/>
        <v>14</v>
      </c>
      <c r="J7037" s="72" t="s">
        <v>97</v>
      </c>
      <c r="K7037" s="72" t="s">
        <v>187</v>
      </c>
      <c r="L7037" s="73">
        <v>3</v>
      </c>
      <c r="M7037" s="73" t="s">
        <v>127</v>
      </c>
      <c r="N7037" s="68" t="str">
        <f>VLOOKUP(K7037,[1]人員授權表!D$3:G$249,4,0)</f>
        <v>無機</v>
      </c>
      <c r="O7037" s="70" t="s">
        <v>191</v>
      </c>
      <c r="P7037" s="67">
        <f t="shared" si="386"/>
        <v>44850</v>
      </c>
      <c r="Q7037" s="75" t="str">
        <f t="shared" si="385"/>
        <v>週日</v>
      </c>
      <c r="R7037" s="80">
        <v>44849</v>
      </c>
      <c r="AA7037" s="1"/>
    </row>
    <row r="7038" spans="2:28">
      <c r="B7038" s="66">
        <v>44830</v>
      </c>
      <c r="D7038" s="68" t="s">
        <v>50</v>
      </c>
      <c r="E7038" s="70" t="s">
        <v>82</v>
      </c>
      <c r="F7038" s="70" t="s">
        <v>2841</v>
      </c>
      <c r="G7038" s="67">
        <v>44838</v>
      </c>
      <c r="H7038" s="67">
        <v>44852</v>
      </c>
      <c r="I7038" s="71">
        <f t="shared" si="384"/>
        <v>14</v>
      </c>
      <c r="J7038" s="72" t="s">
        <v>343</v>
      </c>
      <c r="K7038" s="72" t="s">
        <v>187</v>
      </c>
      <c r="L7038" s="73">
        <v>3</v>
      </c>
      <c r="M7038" s="73" t="s">
        <v>127</v>
      </c>
      <c r="N7038" s="68" t="str">
        <f>VLOOKUP(K7038,[1]人員授權表!D$3:G$249,4,0)</f>
        <v>無機</v>
      </c>
      <c r="O7038" s="70" t="s">
        <v>191</v>
      </c>
      <c r="P7038" s="67">
        <f t="shared" si="386"/>
        <v>44850</v>
      </c>
      <c r="Q7038" s="75" t="str">
        <f t="shared" si="385"/>
        <v>週日</v>
      </c>
      <c r="R7038" s="80">
        <v>44849</v>
      </c>
      <c r="AA7038" s="1"/>
    </row>
    <row r="7039" spans="2:28">
      <c r="B7039" s="66">
        <v>44830</v>
      </c>
      <c r="D7039" s="68" t="s">
        <v>50</v>
      </c>
      <c r="E7039" s="70" t="s">
        <v>82</v>
      </c>
      <c r="F7039" s="70" t="s">
        <v>2841</v>
      </c>
      <c r="G7039" s="67">
        <v>44838</v>
      </c>
      <c r="H7039" s="67">
        <v>44852</v>
      </c>
      <c r="I7039" s="71">
        <f t="shared" si="384"/>
        <v>14</v>
      </c>
      <c r="J7039" s="72" t="s">
        <v>133</v>
      </c>
      <c r="K7039" s="72" t="s">
        <v>187</v>
      </c>
      <c r="L7039" s="73">
        <v>3</v>
      </c>
      <c r="M7039" s="73" t="s">
        <v>127</v>
      </c>
      <c r="N7039" s="68" t="str">
        <f>VLOOKUP(K7039,[1]人員授權表!D$3:G$249,4,0)</f>
        <v>無機</v>
      </c>
      <c r="O7039" s="70" t="s">
        <v>191</v>
      </c>
      <c r="P7039" s="67">
        <f t="shared" si="386"/>
        <v>44850</v>
      </c>
      <c r="Q7039" s="75" t="str">
        <f t="shared" si="385"/>
        <v>週日</v>
      </c>
      <c r="R7039" s="80">
        <v>44849</v>
      </c>
      <c r="AA7039" s="1"/>
    </row>
    <row r="7040" spans="2:28">
      <c r="B7040" s="66">
        <v>44830</v>
      </c>
      <c r="D7040" s="68" t="s">
        <v>50</v>
      </c>
      <c r="E7040" s="70" t="s">
        <v>82</v>
      </c>
      <c r="F7040" s="70" t="s">
        <v>2841</v>
      </c>
      <c r="G7040" s="67">
        <v>44838</v>
      </c>
      <c r="H7040" s="67">
        <v>44852</v>
      </c>
      <c r="I7040" s="71">
        <f t="shared" si="384"/>
        <v>14</v>
      </c>
      <c r="J7040" s="72" t="s">
        <v>192</v>
      </c>
      <c r="K7040" s="72" t="s">
        <v>187</v>
      </c>
      <c r="L7040" s="73">
        <v>3</v>
      </c>
      <c r="M7040" s="73" t="s">
        <v>127</v>
      </c>
      <c r="N7040" s="68" t="str">
        <f>VLOOKUP(K7040,[1]人員授權表!D$3:G$249,4,0)</f>
        <v>無機</v>
      </c>
      <c r="O7040" s="70" t="s">
        <v>191</v>
      </c>
      <c r="P7040" s="67">
        <f t="shared" si="386"/>
        <v>44850</v>
      </c>
      <c r="Q7040" s="75" t="str">
        <f t="shared" si="385"/>
        <v>週日</v>
      </c>
      <c r="R7040" s="80">
        <v>44849</v>
      </c>
      <c r="AA7040" s="1"/>
    </row>
    <row r="7041" spans="2:27">
      <c r="B7041" s="66">
        <v>44830</v>
      </c>
      <c r="D7041" s="68" t="s">
        <v>50</v>
      </c>
      <c r="E7041" s="70" t="s">
        <v>82</v>
      </c>
      <c r="F7041" s="70" t="s">
        <v>2841</v>
      </c>
      <c r="G7041" s="67">
        <v>44838</v>
      </c>
      <c r="H7041" s="67">
        <v>44852</v>
      </c>
      <c r="I7041" s="71">
        <f t="shared" si="384"/>
        <v>14</v>
      </c>
      <c r="J7041" s="72" t="s">
        <v>193</v>
      </c>
      <c r="K7041" s="72" t="s">
        <v>187</v>
      </c>
      <c r="L7041" s="73">
        <v>3</v>
      </c>
      <c r="M7041" s="73" t="s">
        <v>127</v>
      </c>
      <c r="N7041" s="68" t="str">
        <f>VLOOKUP(K7041,[1]人員授權表!D$3:G$249,4,0)</f>
        <v>無機</v>
      </c>
      <c r="O7041" s="70" t="s">
        <v>191</v>
      </c>
      <c r="P7041" s="67">
        <f t="shared" si="386"/>
        <v>44850</v>
      </c>
      <c r="Q7041" s="75" t="str">
        <f t="shared" si="385"/>
        <v>週日</v>
      </c>
      <c r="R7041" s="80">
        <v>44849</v>
      </c>
      <c r="AA7041" s="1"/>
    </row>
    <row r="7042" spans="2:27">
      <c r="B7042" s="66">
        <v>44830</v>
      </c>
      <c r="D7042" s="68" t="s">
        <v>50</v>
      </c>
      <c r="E7042" s="70" t="s">
        <v>82</v>
      </c>
      <c r="F7042" s="70" t="s">
        <v>2841</v>
      </c>
      <c r="G7042" s="67">
        <v>44838</v>
      </c>
      <c r="H7042" s="67">
        <v>44852</v>
      </c>
      <c r="I7042" s="71">
        <f t="shared" si="384"/>
        <v>14</v>
      </c>
      <c r="J7042" s="72" t="s">
        <v>341</v>
      </c>
      <c r="K7042" s="72" t="s">
        <v>187</v>
      </c>
      <c r="L7042" s="73">
        <v>3</v>
      </c>
      <c r="M7042" s="73" t="s">
        <v>127</v>
      </c>
      <c r="N7042" s="68" t="str">
        <f>VLOOKUP(K7042,[1]人員授權表!D$3:G$249,4,0)</f>
        <v>無機</v>
      </c>
      <c r="O7042" s="70" t="s">
        <v>191</v>
      </c>
      <c r="P7042" s="67">
        <f t="shared" si="386"/>
        <v>44850</v>
      </c>
      <c r="Q7042" s="75" t="str">
        <f t="shared" si="385"/>
        <v>週日</v>
      </c>
      <c r="R7042" s="80">
        <v>44849</v>
      </c>
      <c r="AA7042" s="1"/>
    </row>
    <row r="7043" spans="2:27">
      <c r="B7043" s="66">
        <v>44830</v>
      </c>
      <c r="D7043" s="68" t="s">
        <v>50</v>
      </c>
      <c r="E7043" s="70" t="s">
        <v>82</v>
      </c>
      <c r="F7043" s="70" t="s">
        <v>2841</v>
      </c>
      <c r="G7043" s="67">
        <v>44838</v>
      </c>
      <c r="H7043" s="67">
        <v>44852</v>
      </c>
      <c r="I7043" s="71">
        <f t="shared" si="384"/>
        <v>14</v>
      </c>
      <c r="J7043" s="72" t="s">
        <v>164</v>
      </c>
      <c r="K7043" s="72" t="s">
        <v>146</v>
      </c>
      <c r="L7043" s="73">
        <v>3</v>
      </c>
      <c r="M7043" s="73" t="s">
        <v>127</v>
      </c>
      <c r="N7043" s="68" t="str">
        <f>VLOOKUP(K7043,[1]人員授權表!D$3:G$249,4,0)</f>
        <v>無機</v>
      </c>
      <c r="O7043" s="70" t="str">
        <f>IF(J7043=[1]人員授權表!$C$85,"Casper李羿勳",IF(J7043=[1]人員授權表!$C$188,"Iring陳俊明",IF(J7043=[1]人員授權表!$C$189,"Brian陳泓霖",VLOOKUP(K7043,[1]人員授權表!D$2:E$249,2,FALSE))))</f>
        <v>Jack劉念忻</v>
      </c>
      <c r="P7043" s="67">
        <f t="shared" si="386"/>
        <v>44850</v>
      </c>
      <c r="Q7043" s="75" t="str">
        <f t="shared" si="385"/>
        <v>週日</v>
      </c>
      <c r="R7043" s="80">
        <v>44847</v>
      </c>
      <c r="AA7043" s="1"/>
    </row>
    <row r="7044" spans="2:27">
      <c r="B7044" s="66">
        <v>44830</v>
      </c>
      <c r="D7044" s="68" t="s">
        <v>50</v>
      </c>
      <c r="E7044" s="70" t="s">
        <v>82</v>
      </c>
      <c r="F7044" s="70" t="s">
        <v>2841</v>
      </c>
      <c r="G7044" s="67">
        <v>44838</v>
      </c>
      <c r="H7044" s="67">
        <v>44852</v>
      </c>
      <c r="I7044" s="71">
        <f t="shared" si="384"/>
        <v>14</v>
      </c>
      <c r="J7044" s="72" t="s">
        <v>178</v>
      </c>
      <c r="K7044" s="72" t="s">
        <v>179</v>
      </c>
      <c r="L7044" s="73">
        <v>3</v>
      </c>
      <c r="M7044" s="73" t="s">
        <v>127</v>
      </c>
      <c r="N7044" s="68" t="str">
        <f>VLOOKUP(K7044,[1]人員授權表!D$3:G$249,4,0)</f>
        <v>無機</v>
      </c>
      <c r="O7044" s="70" t="str">
        <f>IF(J7044=[1]人員授權表!$C$85,"Casper李羿勳",IF(J7044=[1]人員授權表!$C$188,"Iring陳俊明",IF(J7044=[1]人員授權表!$C$189,"Brian陳泓霖",VLOOKUP(K7044,[1]人員授權表!D$2:E$249,2,FALSE))))</f>
        <v>Dennis陳汶宏</v>
      </c>
      <c r="P7044" s="67">
        <f t="shared" si="386"/>
        <v>44850</v>
      </c>
      <c r="Q7044" s="75" t="str">
        <f t="shared" si="385"/>
        <v>週日</v>
      </c>
      <c r="R7044" s="80">
        <v>44840</v>
      </c>
      <c r="AA7044" s="1"/>
    </row>
    <row r="7045" spans="2:27">
      <c r="B7045" s="66">
        <v>44830</v>
      </c>
      <c r="D7045" s="68" t="s">
        <v>50</v>
      </c>
      <c r="E7045" s="70" t="s">
        <v>82</v>
      </c>
      <c r="F7045" s="70" t="s">
        <v>2841</v>
      </c>
      <c r="G7045" s="67">
        <v>44838</v>
      </c>
      <c r="H7045" s="67">
        <v>44852</v>
      </c>
      <c r="I7045" s="71">
        <f t="shared" si="384"/>
        <v>14</v>
      </c>
      <c r="J7045" s="72" t="s">
        <v>141</v>
      </c>
      <c r="K7045" s="72" t="s">
        <v>142</v>
      </c>
      <c r="L7045" s="73">
        <v>3</v>
      </c>
      <c r="M7045" s="73" t="s">
        <v>127</v>
      </c>
      <c r="N7045" s="68" t="str">
        <f>VLOOKUP(K7045,[1]人員授權表!D$3:G$249,4,0)</f>
        <v>無機</v>
      </c>
      <c r="O7045" s="70" t="str">
        <f>IF(J7045=[1]人員授權表!$C$85,"Casper李羿勳",IF(J7045=[1]人員授權表!$C$188,"Iring陳俊明",IF(J7045=[1]人員授權表!$C$189,"Brian陳泓霖",VLOOKUP(K7045,[1]人員授權表!D$2:E$249,2,FALSE))))</f>
        <v>Dennis陳汶宏</v>
      </c>
      <c r="P7045" s="67">
        <f t="shared" si="386"/>
        <v>44850</v>
      </c>
      <c r="Q7045" s="75" t="str">
        <f t="shared" si="385"/>
        <v>週日</v>
      </c>
      <c r="R7045" s="80">
        <v>44842</v>
      </c>
      <c r="AA7045" s="1"/>
    </row>
    <row r="7046" spans="2:27">
      <c r="B7046" s="66">
        <v>44830</v>
      </c>
      <c r="D7046" s="68" t="s">
        <v>50</v>
      </c>
      <c r="E7046" s="70" t="s">
        <v>82</v>
      </c>
      <c r="F7046" s="70" t="s">
        <v>2841</v>
      </c>
      <c r="G7046" s="67">
        <v>44838</v>
      </c>
      <c r="H7046" s="67">
        <v>44852</v>
      </c>
      <c r="I7046" s="71">
        <f t="shared" si="384"/>
        <v>14</v>
      </c>
      <c r="J7046" s="72" t="s">
        <v>153</v>
      </c>
      <c r="K7046" s="72" t="s">
        <v>154</v>
      </c>
      <c r="L7046" s="73">
        <v>3</v>
      </c>
      <c r="M7046" s="73" t="s">
        <v>127</v>
      </c>
      <c r="N7046" s="68" t="str">
        <f>VLOOKUP(K7046,[1]人員授權表!D$3:G$249,4,0)</f>
        <v>無機</v>
      </c>
      <c r="O7046" s="70" t="str">
        <f>IF(J7046=[1]人員授權表!$C$85,"Casper李羿勳",IF(J7046=[1]人員授權表!$C$188,"Iring陳俊明",IF(J7046=[1]人員授權表!$C$189,"Brian陳泓霖",VLOOKUP(K7046,[1]人員授權表!D$2:E$249,2,FALSE))))</f>
        <v>Ken張智凱</v>
      </c>
      <c r="P7046" s="67">
        <f t="shared" si="386"/>
        <v>44850</v>
      </c>
      <c r="Q7046" s="75" t="str">
        <f t="shared" si="385"/>
        <v>週日</v>
      </c>
      <c r="R7046" s="80">
        <v>44840</v>
      </c>
      <c r="AA7046" s="1"/>
    </row>
    <row r="7047" spans="2:27">
      <c r="B7047" s="66">
        <v>44830</v>
      </c>
      <c r="D7047" s="68" t="s">
        <v>50</v>
      </c>
      <c r="E7047" s="70" t="s">
        <v>82</v>
      </c>
      <c r="F7047" s="70" t="s">
        <v>2841</v>
      </c>
      <c r="G7047" s="67">
        <v>44838</v>
      </c>
      <c r="H7047" s="67">
        <v>44852</v>
      </c>
      <c r="I7047" s="71">
        <f t="shared" ref="I7047:I7110" si="387">_xlfn.DAYS(H7047,G7047)</f>
        <v>14</v>
      </c>
      <c r="J7047" s="72" t="s">
        <v>137</v>
      </c>
      <c r="K7047" s="72" t="s">
        <v>138</v>
      </c>
      <c r="L7047" s="73">
        <v>3</v>
      </c>
      <c r="M7047" s="73" t="s">
        <v>127</v>
      </c>
      <c r="N7047" s="68" t="str">
        <f>VLOOKUP(K7047,[1]人員授權表!D$3:G$249,4,0)</f>
        <v>無機</v>
      </c>
      <c r="O7047" s="70" t="str">
        <f>IF(J7047=[1]人員授權表!$C$85,"Casper李羿勳",IF(J7047=[1]人員授權表!$C$188,"Iring陳俊明",IF(J7047=[1]人員授權表!$C$189,"Brian陳泓霖",VLOOKUP(K7047,[1]人員授權表!D$2:E$249,2,FALSE))))</f>
        <v>Jack劉念忻</v>
      </c>
      <c r="P7047" s="67">
        <f t="shared" si="386"/>
        <v>44850</v>
      </c>
      <c r="Q7047" s="75" t="str">
        <f t="shared" ref="Q7047:Q7110" si="388">TEXT(P7047,"aaa")</f>
        <v>週日</v>
      </c>
      <c r="R7047" s="80">
        <v>44847</v>
      </c>
      <c r="AA7047" s="1"/>
    </row>
    <row r="7048" spans="2:27">
      <c r="B7048" s="66">
        <v>44830</v>
      </c>
      <c r="D7048" s="68" t="s">
        <v>50</v>
      </c>
      <c r="E7048" s="70" t="s">
        <v>82</v>
      </c>
      <c r="F7048" s="70" t="s">
        <v>2841</v>
      </c>
      <c r="G7048" s="67">
        <v>44838</v>
      </c>
      <c r="H7048" s="67">
        <v>44852</v>
      </c>
      <c r="I7048" s="71">
        <f t="shared" si="387"/>
        <v>14</v>
      </c>
      <c r="J7048" s="72" t="s">
        <v>148</v>
      </c>
      <c r="K7048" s="72" t="s">
        <v>149</v>
      </c>
      <c r="L7048" s="73">
        <v>3</v>
      </c>
      <c r="M7048" s="73" t="s">
        <v>127</v>
      </c>
      <c r="N7048" s="68" t="str">
        <f>VLOOKUP(K7048,[1]人員授權表!D$3:G$249,4,0)</f>
        <v>無機</v>
      </c>
      <c r="O7048" s="70" t="str">
        <f>IF(J7048=[1]人員授權表!$C$85,"Casper李羿勳",IF(J7048=[1]人員授權表!$C$188,"Iring陳俊明",IF(J7048=[1]人員授權表!$C$189,"Brian陳泓霖",VLOOKUP(K7048,[1]人員授權表!D$2:E$249,2,FALSE))))</f>
        <v>Vicky游崴涵</v>
      </c>
      <c r="P7048" s="67">
        <f t="shared" si="386"/>
        <v>44850</v>
      </c>
      <c r="Q7048" s="75" t="str">
        <f t="shared" si="388"/>
        <v>週日</v>
      </c>
      <c r="R7048" s="80">
        <v>44847</v>
      </c>
      <c r="AA7048" s="1"/>
    </row>
    <row r="7049" spans="2:27">
      <c r="B7049" s="66">
        <v>44830</v>
      </c>
      <c r="D7049" s="68" t="s">
        <v>50</v>
      </c>
      <c r="E7049" s="70" t="s">
        <v>82</v>
      </c>
      <c r="F7049" s="70" t="s">
        <v>2841</v>
      </c>
      <c r="G7049" s="67">
        <v>44838</v>
      </c>
      <c r="H7049" s="67">
        <v>44852</v>
      </c>
      <c r="I7049" s="71">
        <f t="shared" si="387"/>
        <v>14</v>
      </c>
      <c r="J7049" s="72" t="s">
        <v>167</v>
      </c>
      <c r="K7049" s="72" t="s">
        <v>168</v>
      </c>
      <c r="L7049" s="73">
        <v>3</v>
      </c>
      <c r="M7049" s="73" t="s">
        <v>127</v>
      </c>
      <c r="N7049" s="68" t="str">
        <f>VLOOKUP(K7049,[1]人員授權表!D$3:G$249,4,0)</f>
        <v>有機</v>
      </c>
      <c r="O7049" s="70" t="str">
        <f>IF(J7049=[1]人員授權表!$C$85,"Casper李羿勳",IF(J7049=[1]人員授權表!$C$188,"Iring陳俊明",IF(J7049=[1]人員授權表!$C$189,"Brian陳泓霖",VLOOKUP(K7049,[1]人員授權表!D$2:E$249,2,FALSE))))</f>
        <v>Una林庭瑄</v>
      </c>
      <c r="P7049" s="67">
        <f t="shared" si="386"/>
        <v>44850</v>
      </c>
      <c r="Q7049" s="75" t="str">
        <f t="shared" si="388"/>
        <v>週日</v>
      </c>
      <c r="R7049" s="80">
        <v>44846</v>
      </c>
      <c r="AA7049" s="1"/>
    </row>
    <row r="7050" spans="2:27">
      <c r="B7050" s="66">
        <v>44833</v>
      </c>
      <c r="D7050" s="68" t="s">
        <v>50</v>
      </c>
      <c r="E7050" s="70" t="s">
        <v>82</v>
      </c>
      <c r="F7050" s="4" t="s">
        <v>2842</v>
      </c>
      <c r="G7050" s="67">
        <v>44837</v>
      </c>
      <c r="H7050" s="67">
        <v>44852</v>
      </c>
      <c r="I7050" s="71">
        <f t="shared" si="387"/>
        <v>15</v>
      </c>
      <c r="J7050" s="72" t="s">
        <v>125</v>
      </c>
      <c r="K7050" s="72" t="s">
        <v>144</v>
      </c>
      <c r="L7050" s="73">
        <v>1</v>
      </c>
      <c r="M7050" s="73" t="s">
        <v>91</v>
      </c>
      <c r="N7050" s="68" t="str">
        <f>VLOOKUP(K7050,[1]人員授權表!D$3:G$249,4,0)</f>
        <v>有機</v>
      </c>
      <c r="O7050" s="70" t="str">
        <f>IF(J7050=[1]人員授權表!$C$85,"Casper李羿勳",IF(J7050=[1]人員授權表!$C$188,"Iring陳俊明",IF(J7050=[1]人員授權表!$C$189,"Brian陳泓霖",VLOOKUP(K7050,[1]人員授權表!D$2:E$249,2,FALSE))))</f>
        <v>Lucy黃詩婷</v>
      </c>
      <c r="P7050" s="67">
        <f t="shared" si="386"/>
        <v>44850</v>
      </c>
      <c r="Q7050" s="75" t="str">
        <f t="shared" si="388"/>
        <v>週日</v>
      </c>
      <c r="R7050" s="80">
        <v>44846</v>
      </c>
      <c r="AA7050" s="1"/>
    </row>
    <row r="7051" spans="2:27">
      <c r="B7051" s="66">
        <v>44833</v>
      </c>
      <c r="D7051" s="68" t="s">
        <v>50</v>
      </c>
      <c r="E7051" s="70" t="s">
        <v>82</v>
      </c>
      <c r="F7051" s="4" t="s">
        <v>2842</v>
      </c>
      <c r="G7051" s="67">
        <v>44837</v>
      </c>
      <c r="H7051" s="67">
        <v>44852</v>
      </c>
      <c r="I7051" s="71">
        <f t="shared" si="387"/>
        <v>15</v>
      </c>
      <c r="J7051" s="72" t="s">
        <v>453</v>
      </c>
      <c r="K7051" s="72" t="s">
        <v>332</v>
      </c>
      <c r="L7051" s="73">
        <v>1</v>
      </c>
      <c r="M7051" s="73" t="s">
        <v>91</v>
      </c>
      <c r="N7051" s="68" t="str">
        <f>VLOOKUP(K7051,[1]人員授權表!D$3:G$249,4,0)</f>
        <v>有機</v>
      </c>
      <c r="O7051" s="70" t="str">
        <f>IF(J7051=[1]人員授權表!$C$85,"Casper李羿勳",IF(J7051=[1]人員授權表!$C$188,"Iring陳俊明",IF(J7051=[1]人員授權表!$C$189,"Brian陳泓霖",VLOOKUP(K7051,[1]人員授權表!D$2:E$249,2,FALSE))))</f>
        <v>Lucy黃詩婷</v>
      </c>
      <c r="P7051" s="67">
        <f t="shared" si="386"/>
        <v>44850</v>
      </c>
      <c r="Q7051" s="75" t="str">
        <f t="shared" si="388"/>
        <v>週日</v>
      </c>
      <c r="R7051" s="80">
        <v>44846</v>
      </c>
      <c r="AA7051" s="1"/>
    </row>
    <row r="7052" spans="2:27">
      <c r="B7052" s="66">
        <v>44833</v>
      </c>
      <c r="D7052" s="68" t="s">
        <v>50</v>
      </c>
      <c r="E7052" s="70" t="s">
        <v>82</v>
      </c>
      <c r="F7052" s="4" t="s">
        <v>2843</v>
      </c>
      <c r="G7052" s="67">
        <v>44837</v>
      </c>
      <c r="H7052" s="67">
        <v>44852</v>
      </c>
      <c r="I7052" s="71">
        <f t="shared" si="387"/>
        <v>15</v>
      </c>
      <c r="J7052" s="72" t="s">
        <v>125</v>
      </c>
      <c r="K7052" s="72" t="s">
        <v>144</v>
      </c>
      <c r="L7052" s="73">
        <v>1</v>
      </c>
      <c r="M7052" s="73" t="s">
        <v>91</v>
      </c>
      <c r="N7052" s="68" t="str">
        <f>VLOOKUP(K7052,[1]人員授權表!D$3:G$249,4,0)</f>
        <v>有機</v>
      </c>
      <c r="O7052" s="70" t="str">
        <f>IF(J7052=[1]人員授權表!$C$85,"Casper李羿勳",IF(J7052=[1]人員授權表!$C$188,"Iring陳俊明",IF(J7052=[1]人員授權表!$C$189,"Brian陳泓霖",VLOOKUP(K7052,[1]人員授權表!D$2:E$249,2,FALSE))))</f>
        <v>Lucy黃詩婷</v>
      </c>
      <c r="P7052" s="67">
        <f t="shared" si="386"/>
        <v>44850</v>
      </c>
      <c r="Q7052" s="75" t="str">
        <f t="shared" si="388"/>
        <v>週日</v>
      </c>
      <c r="R7052" s="80">
        <v>44846</v>
      </c>
      <c r="AA7052" s="1"/>
    </row>
    <row r="7053" spans="2:27">
      <c r="B7053" s="66">
        <v>44833</v>
      </c>
      <c r="D7053" s="68" t="s">
        <v>50</v>
      </c>
      <c r="E7053" s="70" t="s">
        <v>82</v>
      </c>
      <c r="F7053" s="4" t="s">
        <v>2843</v>
      </c>
      <c r="G7053" s="67">
        <v>44837</v>
      </c>
      <c r="H7053" s="67">
        <v>44852</v>
      </c>
      <c r="I7053" s="71">
        <f t="shared" si="387"/>
        <v>15</v>
      </c>
      <c r="J7053" s="72" t="s">
        <v>453</v>
      </c>
      <c r="K7053" s="72" t="s">
        <v>332</v>
      </c>
      <c r="L7053" s="73">
        <v>1</v>
      </c>
      <c r="M7053" s="73" t="s">
        <v>91</v>
      </c>
      <c r="N7053" s="68" t="str">
        <f>VLOOKUP(K7053,[1]人員授權表!D$3:G$249,4,0)</f>
        <v>有機</v>
      </c>
      <c r="O7053" s="70" t="str">
        <f>IF(J7053=[1]人員授權表!$C$85,"Casper李羿勳",IF(J7053=[1]人員授權表!$C$188,"Iring陳俊明",IF(J7053=[1]人員授權表!$C$189,"Brian陳泓霖",VLOOKUP(K7053,[1]人員授權表!D$2:E$249,2,FALSE))))</f>
        <v>Lucy黃詩婷</v>
      </c>
      <c r="P7053" s="67">
        <f t="shared" si="386"/>
        <v>44850</v>
      </c>
      <c r="Q7053" s="75" t="str">
        <f t="shared" si="388"/>
        <v>週日</v>
      </c>
      <c r="R7053" s="80">
        <v>44846</v>
      </c>
      <c r="AA7053" s="1"/>
    </row>
    <row r="7054" spans="2:27">
      <c r="B7054" s="66">
        <v>44833</v>
      </c>
      <c r="D7054" s="68" t="s">
        <v>50</v>
      </c>
      <c r="E7054" s="70" t="s">
        <v>82</v>
      </c>
      <c r="F7054" s="4" t="s">
        <v>2844</v>
      </c>
      <c r="G7054" s="67">
        <v>44837</v>
      </c>
      <c r="H7054" s="67">
        <v>44852</v>
      </c>
      <c r="I7054" s="71">
        <f t="shared" si="387"/>
        <v>15</v>
      </c>
      <c r="J7054" s="72" t="s">
        <v>125</v>
      </c>
      <c r="K7054" s="72" t="s">
        <v>144</v>
      </c>
      <c r="L7054" s="73">
        <v>1</v>
      </c>
      <c r="M7054" s="73" t="s">
        <v>91</v>
      </c>
      <c r="N7054" s="68" t="str">
        <f>VLOOKUP(K7054,[1]人員授權表!D$3:G$249,4,0)</f>
        <v>有機</v>
      </c>
      <c r="O7054" s="70" t="str">
        <f>IF(J7054=[1]人員授權表!$C$85,"Casper李羿勳",IF(J7054=[1]人員授權表!$C$188,"Iring陳俊明",IF(J7054=[1]人員授權表!$C$189,"Brian陳泓霖",VLOOKUP(K7054,[1]人員授權表!D$2:E$249,2,FALSE))))</f>
        <v>Lucy黃詩婷</v>
      </c>
      <c r="P7054" s="67">
        <f t="shared" si="386"/>
        <v>44850</v>
      </c>
      <c r="Q7054" s="75" t="str">
        <f t="shared" si="388"/>
        <v>週日</v>
      </c>
      <c r="R7054" s="80">
        <v>44846</v>
      </c>
      <c r="AA7054" s="1"/>
    </row>
    <row r="7055" spans="2:27">
      <c r="B7055" s="66">
        <v>44833</v>
      </c>
      <c r="D7055" s="68" t="s">
        <v>50</v>
      </c>
      <c r="E7055" s="70" t="s">
        <v>82</v>
      </c>
      <c r="F7055" s="4" t="s">
        <v>2844</v>
      </c>
      <c r="G7055" s="67">
        <v>44837</v>
      </c>
      <c r="H7055" s="67">
        <v>44852</v>
      </c>
      <c r="I7055" s="71">
        <f t="shared" si="387"/>
        <v>15</v>
      </c>
      <c r="J7055" s="72" t="s">
        <v>453</v>
      </c>
      <c r="K7055" s="72" t="s">
        <v>332</v>
      </c>
      <c r="L7055" s="73">
        <v>1</v>
      </c>
      <c r="M7055" s="73" t="s">
        <v>91</v>
      </c>
      <c r="N7055" s="68" t="str">
        <f>VLOOKUP(K7055,[1]人員授權表!D$3:G$249,4,0)</f>
        <v>有機</v>
      </c>
      <c r="O7055" s="70" t="str">
        <f>IF(J7055=[1]人員授權表!$C$85,"Casper李羿勳",IF(J7055=[1]人員授權表!$C$188,"Iring陳俊明",IF(J7055=[1]人員授權表!$C$189,"Brian陳泓霖",VLOOKUP(K7055,[1]人員授權表!D$2:E$249,2,FALSE))))</f>
        <v>Lucy黃詩婷</v>
      </c>
      <c r="P7055" s="67">
        <f t="shared" si="386"/>
        <v>44850</v>
      </c>
      <c r="Q7055" s="75" t="str">
        <f t="shared" si="388"/>
        <v>週日</v>
      </c>
      <c r="R7055" s="80">
        <v>44846</v>
      </c>
      <c r="AA7055" s="1"/>
    </row>
    <row r="7056" spans="2:27">
      <c r="B7056" s="66">
        <v>44833</v>
      </c>
      <c r="D7056" s="68" t="s">
        <v>50</v>
      </c>
      <c r="E7056" s="70" t="s">
        <v>82</v>
      </c>
      <c r="F7056" s="4" t="s">
        <v>2845</v>
      </c>
      <c r="G7056" s="67">
        <v>44837</v>
      </c>
      <c r="H7056" s="67">
        <v>44852</v>
      </c>
      <c r="I7056" s="71">
        <f t="shared" si="387"/>
        <v>15</v>
      </c>
      <c r="J7056" s="72" t="s">
        <v>125</v>
      </c>
      <c r="K7056" s="72" t="s">
        <v>144</v>
      </c>
      <c r="L7056" s="73">
        <v>1</v>
      </c>
      <c r="M7056" s="73" t="s">
        <v>91</v>
      </c>
      <c r="N7056" s="68" t="str">
        <f>VLOOKUP(K7056,[1]人員授權表!D$3:G$249,4,0)</f>
        <v>有機</v>
      </c>
      <c r="O7056" s="70" t="str">
        <f>IF(J7056=[1]人員授權表!$C$85,"Casper李羿勳",IF(J7056=[1]人員授權表!$C$188,"Iring陳俊明",IF(J7056=[1]人員授權表!$C$189,"Brian陳泓霖",VLOOKUP(K7056,[1]人員授權表!D$2:E$249,2,FALSE))))</f>
        <v>Lucy黃詩婷</v>
      </c>
      <c r="P7056" s="67">
        <f t="shared" si="386"/>
        <v>44850</v>
      </c>
      <c r="Q7056" s="75" t="str">
        <f t="shared" si="388"/>
        <v>週日</v>
      </c>
      <c r="R7056" s="80">
        <v>44846</v>
      </c>
      <c r="AA7056" s="1"/>
    </row>
    <row r="7057" spans="2:27">
      <c r="B7057" s="66">
        <v>44833</v>
      </c>
      <c r="D7057" s="68" t="s">
        <v>50</v>
      </c>
      <c r="E7057" s="70" t="s">
        <v>82</v>
      </c>
      <c r="F7057" s="4" t="s">
        <v>2845</v>
      </c>
      <c r="G7057" s="67">
        <v>44837</v>
      </c>
      <c r="H7057" s="67">
        <v>44852</v>
      </c>
      <c r="I7057" s="71">
        <f t="shared" si="387"/>
        <v>15</v>
      </c>
      <c r="J7057" s="72" t="s">
        <v>453</v>
      </c>
      <c r="K7057" s="72" t="s">
        <v>332</v>
      </c>
      <c r="L7057" s="73">
        <v>1</v>
      </c>
      <c r="M7057" s="73" t="s">
        <v>91</v>
      </c>
      <c r="N7057" s="68" t="str">
        <f>VLOOKUP(K7057,[1]人員授權表!D$3:G$249,4,0)</f>
        <v>有機</v>
      </c>
      <c r="O7057" s="70" t="str">
        <f>IF(J7057=[1]人員授權表!$C$85,"Casper李羿勳",IF(J7057=[1]人員授權表!$C$188,"Iring陳俊明",IF(J7057=[1]人員授權表!$C$189,"Brian陳泓霖",VLOOKUP(K7057,[1]人員授權表!D$2:E$249,2,FALSE))))</f>
        <v>Lucy黃詩婷</v>
      </c>
      <c r="P7057" s="67">
        <f t="shared" si="386"/>
        <v>44850</v>
      </c>
      <c r="Q7057" s="75" t="str">
        <f t="shared" si="388"/>
        <v>週日</v>
      </c>
      <c r="R7057" s="80">
        <v>44846</v>
      </c>
      <c r="AA7057" s="1"/>
    </row>
    <row r="7058" spans="2:27">
      <c r="B7058" s="66">
        <v>44833</v>
      </c>
      <c r="D7058" s="68" t="s">
        <v>50</v>
      </c>
      <c r="E7058" s="70" t="s">
        <v>82</v>
      </c>
      <c r="F7058" s="4" t="s">
        <v>2846</v>
      </c>
      <c r="G7058" s="67">
        <v>44837</v>
      </c>
      <c r="H7058" s="67">
        <v>44852</v>
      </c>
      <c r="I7058" s="71">
        <f t="shared" si="387"/>
        <v>15</v>
      </c>
      <c r="J7058" s="72" t="s">
        <v>125</v>
      </c>
      <c r="K7058" s="72" t="s">
        <v>144</v>
      </c>
      <c r="L7058" s="73">
        <v>1</v>
      </c>
      <c r="M7058" s="73" t="s">
        <v>91</v>
      </c>
      <c r="N7058" s="68" t="str">
        <f>VLOOKUP(K7058,[1]人員授權表!D$3:G$249,4,0)</f>
        <v>有機</v>
      </c>
      <c r="O7058" s="70" t="str">
        <f>IF(J7058=[1]人員授權表!$C$85,"Casper李羿勳",IF(J7058=[1]人員授權表!$C$188,"Iring陳俊明",IF(J7058=[1]人員授權表!$C$189,"Brian陳泓霖",VLOOKUP(K7058,[1]人員授權表!D$2:E$249,2,FALSE))))</f>
        <v>Lucy黃詩婷</v>
      </c>
      <c r="P7058" s="67">
        <f t="shared" si="386"/>
        <v>44850</v>
      </c>
      <c r="Q7058" s="75" t="str">
        <f t="shared" si="388"/>
        <v>週日</v>
      </c>
      <c r="R7058" s="80">
        <v>44846</v>
      </c>
      <c r="AA7058" s="1"/>
    </row>
    <row r="7059" spans="2:27">
      <c r="B7059" s="66">
        <v>44833</v>
      </c>
      <c r="D7059" s="68" t="s">
        <v>50</v>
      </c>
      <c r="E7059" s="70" t="s">
        <v>82</v>
      </c>
      <c r="F7059" s="4" t="s">
        <v>2846</v>
      </c>
      <c r="G7059" s="67">
        <v>44837</v>
      </c>
      <c r="H7059" s="67">
        <v>44852</v>
      </c>
      <c r="I7059" s="71">
        <f t="shared" si="387"/>
        <v>15</v>
      </c>
      <c r="J7059" s="72" t="s">
        <v>453</v>
      </c>
      <c r="K7059" s="72" t="s">
        <v>332</v>
      </c>
      <c r="L7059" s="73">
        <v>1</v>
      </c>
      <c r="M7059" s="73" t="s">
        <v>91</v>
      </c>
      <c r="N7059" s="68" t="str">
        <f>VLOOKUP(K7059,[1]人員授權表!D$3:G$249,4,0)</f>
        <v>有機</v>
      </c>
      <c r="O7059" s="70" t="str">
        <f>IF(J7059=[1]人員授權表!$C$85,"Casper李羿勳",IF(J7059=[1]人員授權表!$C$188,"Iring陳俊明",IF(J7059=[1]人員授權表!$C$189,"Brian陳泓霖",VLOOKUP(K7059,[1]人員授權表!D$2:E$249,2,FALSE))))</f>
        <v>Lucy黃詩婷</v>
      </c>
      <c r="P7059" s="67">
        <f t="shared" ref="P7059:P7122" si="389">H7059-2</f>
        <v>44850</v>
      </c>
      <c r="Q7059" s="75" t="str">
        <f t="shared" si="388"/>
        <v>週日</v>
      </c>
      <c r="R7059" s="80">
        <v>44846</v>
      </c>
      <c r="AA7059" s="1"/>
    </row>
    <row r="7060" spans="2:27">
      <c r="B7060" s="66">
        <v>44833</v>
      </c>
      <c r="D7060" s="68" t="s">
        <v>50</v>
      </c>
      <c r="E7060" s="70" t="s">
        <v>82</v>
      </c>
      <c r="F7060" s="4" t="s">
        <v>2847</v>
      </c>
      <c r="G7060" s="67">
        <v>44837</v>
      </c>
      <c r="H7060" s="67">
        <v>44852</v>
      </c>
      <c r="I7060" s="71">
        <f t="shared" si="387"/>
        <v>15</v>
      </c>
      <c r="J7060" s="72" t="s">
        <v>125</v>
      </c>
      <c r="K7060" s="72" t="s">
        <v>144</v>
      </c>
      <c r="L7060" s="73">
        <v>1</v>
      </c>
      <c r="M7060" s="73" t="s">
        <v>91</v>
      </c>
      <c r="N7060" s="68" t="str">
        <f>VLOOKUP(K7060,[1]人員授權表!D$3:G$249,4,0)</f>
        <v>有機</v>
      </c>
      <c r="O7060" s="70" t="str">
        <f>IF(J7060=[1]人員授權表!$C$85,"Casper李羿勳",IF(J7060=[1]人員授權表!$C$188,"Iring陳俊明",IF(J7060=[1]人員授權表!$C$189,"Brian陳泓霖",VLOOKUP(K7060,[1]人員授權表!D$2:E$249,2,FALSE))))</f>
        <v>Lucy黃詩婷</v>
      </c>
      <c r="P7060" s="67">
        <f t="shared" si="389"/>
        <v>44850</v>
      </c>
      <c r="Q7060" s="75" t="str">
        <f t="shared" si="388"/>
        <v>週日</v>
      </c>
      <c r="R7060" s="80">
        <v>44846</v>
      </c>
      <c r="AA7060" s="1"/>
    </row>
    <row r="7061" spans="2:27">
      <c r="B7061" s="66">
        <v>44833</v>
      </c>
      <c r="D7061" s="68" t="s">
        <v>50</v>
      </c>
      <c r="E7061" s="70" t="s">
        <v>82</v>
      </c>
      <c r="F7061" s="4" t="s">
        <v>2847</v>
      </c>
      <c r="G7061" s="67">
        <v>44837</v>
      </c>
      <c r="H7061" s="67">
        <v>44852</v>
      </c>
      <c r="I7061" s="71">
        <f t="shared" si="387"/>
        <v>15</v>
      </c>
      <c r="J7061" s="72" t="s">
        <v>453</v>
      </c>
      <c r="K7061" s="72" t="s">
        <v>332</v>
      </c>
      <c r="L7061" s="73">
        <v>1</v>
      </c>
      <c r="M7061" s="73" t="s">
        <v>91</v>
      </c>
      <c r="N7061" s="68" t="str">
        <f>VLOOKUP(K7061,[1]人員授權表!D$3:G$249,4,0)</f>
        <v>有機</v>
      </c>
      <c r="O7061" s="70" t="str">
        <f>IF(J7061=[1]人員授權表!$C$85,"Casper李羿勳",IF(J7061=[1]人員授權表!$C$188,"Iring陳俊明",IF(J7061=[1]人員授權表!$C$189,"Brian陳泓霖",VLOOKUP(K7061,[1]人員授權表!D$2:E$249,2,FALSE))))</f>
        <v>Lucy黃詩婷</v>
      </c>
      <c r="P7061" s="67">
        <f t="shared" si="389"/>
        <v>44850</v>
      </c>
      <c r="Q7061" s="75" t="str">
        <f t="shared" si="388"/>
        <v>週日</v>
      </c>
      <c r="R7061" s="80">
        <v>44846</v>
      </c>
      <c r="AA7061" s="1"/>
    </row>
    <row r="7062" spans="2:27">
      <c r="B7062" s="66">
        <v>44837</v>
      </c>
      <c r="D7062" s="68" t="s">
        <v>50</v>
      </c>
      <c r="E7062" s="70" t="s">
        <v>51</v>
      </c>
      <c r="F7062" s="70" t="s">
        <v>2848</v>
      </c>
      <c r="G7062" s="67">
        <v>44839</v>
      </c>
      <c r="H7062" s="67">
        <v>44852</v>
      </c>
      <c r="I7062" s="71">
        <f t="shared" si="387"/>
        <v>13</v>
      </c>
      <c r="J7062" s="72" t="s">
        <v>125</v>
      </c>
      <c r="K7062" s="72" t="s">
        <v>144</v>
      </c>
      <c r="L7062" s="73">
        <v>5</v>
      </c>
      <c r="M7062" s="73" t="s">
        <v>79</v>
      </c>
      <c r="N7062" s="68" t="str">
        <f>VLOOKUP(K7062,[1]人員授權表!D$3:G$249,4,0)</f>
        <v>有機</v>
      </c>
      <c r="O7062" s="70" t="str">
        <f>IF(J7062=[1]人員授權表!$C$85,"Casper李羿勳",IF(J7062=[1]人員授權表!$C$188,"Iring陳俊明",IF(J7062=[1]人員授權表!$C$189,"Brian陳泓霖",VLOOKUP(K7062,[1]人員授權表!D$2:E$249,2,FALSE))))</f>
        <v>Lucy黃詩婷</v>
      </c>
      <c r="P7062" s="67">
        <f t="shared" si="389"/>
        <v>44850</v>
      </c>
      <c r="Q7062" s="75" t="str">
        <f t="shared" si="388"/>
        <v>週日</v>
      </c>
      <c r="R7062" s="80">
        <v>44849</v>
      </c>
      <c r="AA7062" s="1"/>
    </row>
    <row r="7063" spans="2:27">
      <c r="B7063" s="66">
        <v>44837</v>
      </c>
      <c r="D7063" s="68" t="s">
        <v>50</v>
      </c>
      <c r="E7063" s="70" t="s">
        <v>51</v>
      </c>
      <c r="F7063" s="70" t="s">
        <v>2849</v>
      </c>
      <c r="G7063" s="67">
        <v>44839</v>
      </c>
      <c r="H7063" s="67">
        <v>44852</v>
      </c>
      <c r="I7063" s="71">
        <f t="shared" si="387"/>
        <v>13</v>
      </c>
      <c r="J7063" s="72" t="s">
        <v>139</v>
      </c>
      <c r="K7063" s="72" t="s">
        <v>140</v>
      </c>
      <c r="L7063" s="73">
        <v>5</v>
      </c>
      <c r="M7063" s="73" t="s">
        <v>79</v>
      </c>
      <c r="N7063" s="68" t="str">
        <f>VLOOKUP(K7063,[1]人員授權表!D$3:G$249,4,0)</f>
        <v>無機</v>
      </c>
      <c r="O7063" s="70" t="str">
        <f>IF(J7063=[1]人員授權表!$C$85,"Casper李羿勳",IF(J7063=[1]人員授權表!$C$188,"Iring陳俊明",IF(J7063=[1]人員授權表!$C$189,"Brian陳泓霖",VLOOKUP(K7063,[1]人員授權表!D$2:E$249,2,FALSE))))</f>
        <v>Brian陳泓霖</v>
      </c>
      <c r="P7063" s="67">
        <f t="shared" si="389"/>
        <v>44850</v>
      </c>
      <c r="Q7063" s="75" t="str">
        <f t="shared" si="388"/>
        <v>週日</v>
      </c>
      <c r="R7063" s="80">
        <v>44842</v>
      </c>
      <c r="AA7063" s="1"/>
    </row>
    <row r="7064" spans="2:27">
      <c r="B7064" s="66">
        <v>44837</v>
      </c>
      <c r="D7064" s="68" t="s">
        <v>50</v>
      </c>
      <c r="E7064" s="70" t="s">
        <v>51</v>
      </c>
      <c r="F7064" s="70" t="s">
        <v>2849</v>
      </c>
      <c r="G7064" s="67">
        <v>44839</v>
      </c>
      <c r="H7064" s="67">
        <v>44852</v>
      </c>
      <c r="I7064" s="71">
        <f t="shared" si="387"/>
        <v>13</v>
      </c>
      <c r="J7064" s="72" t="s">
        <v>160</v>
      </c>
      <c r="K7064" s="72" t="s">
        <v>161</v>
      </c>
      <c r="L7064" s="73">
        <v>5</v>
      </c>
      <c r="M7064" s="73" t="s">
        <v>79</v>
      </c>
      <c r="N7064" s="68" t="str">
        <f>VLOOKUP(K7064,[1]人員授權表!D$3:G$249,4,0)</f>
        <v>無機</v>
      </c>
      <c r="O7064" s="70" t="str">
        <f>IF(J7064=[1]人員授權表!$C$85,"Casper李羿勳",IF(J7064=[1]人員授權表!$C$188,"Iring陳俊明",IF(J7064=[1]人員授權表!$C$189,"Brian陳泓霖",VLOOKUP(K7064,[1]人員授權表!D$2:E$249,2,FALSE))))</f>
        <v>Dennis陳汶宏</v>
      </c>
      <c r="P7064" s="67">
        <f t="shared" si="389"/>
        <v>44850</v>
      </c>
      <c r="Q7064" s="75" t="str">
        <f t="shared" si="388"/>
        <v>週日</v>
      </c>
      <c r="R7064" s="80">
        <v>44848</v>
      </c>
      <c r="AA7064" s="1"/>
    </row>
    <row r="7065" spans="2:27">
      <c r="B7065" s="66">
        <v>44837</v>
      </c>
      <c r="D7065" s="68" t="s">
        <v>50</v>
      </c>
      <c r="E7065" s="70" t="s">
        <v>51</v>
      </c>
      <c r="F7065" s="70" t="s">
        <v>2849</v>
      </c>
      <c r="G7065" s="67">
        <v>44839</v>
      </c>
      <c r="H7065" s="67">
        <v>44852</v>
      </c>
      <c r="I7065" s="71">
        <f t="shared" si="387"/>
        <v>13</v>
      </c>
      <c r="J7065" s="72" t="s">
        <v>145</v>
      </c>
      <c r="K7065" s="72" t="s">
        <v>146</v>
      </c>
      <c r="L7065" s="73">
        <v>5</v>
      </c>
      <c r="M7065" s="73" t="s">
        <v>79</v>
      </c>
      <c r="N7065" s="68" t="str">
        <f>VLOOKUP(K7065,[1]人員授權表!D$3:G$249,4,0)</f>
        <v>無機</v>
      </c>
      <c r="O7065" s="70" t="str">
        <f>IF(J7065=[1]人員授權表!$C$85,"Casper李羿勳",IF(J7065=[1]人員授權表!$C$188,"Iring陳俊明",IF(J7065=[1]人員授權表!$C$189,"Brian陳泓霖",VLOOKUP(K7065,[1]人員授權表!D$2:E$249,2,FALSE))))</f>
        <v>Jack劉念忻</v>
      </c>
      <c r="P7065" s="67">
        <f t="shared" si="389"/>
        <v>44850</v>
      </c>
      <c r="Q7065" s="75" t="str">
        <f t="shared" si="388"/>
        <v>週日</v>
      </c>
      <c r="R7065" s="80">
        <v>44849</v>
      </c>
      <c r="AA7065" s="1"/>
    </row>
    <row r="7066" spans="2:27">
      <c r="B7066" s="66">
        <v>44837</v>
      </c>
      <c r="D7066" s="68" t="s">
        <v>50</v>
      </c>
      <c r="E7066" s="70" t="s">
        <v>51</v>
      </c>
      <c r="F7066" s="70" t="s">
        <v>2849</v>
      </c>
      <c r="G7066" s="67">
        <v>44839</v>
      </c>
      <c r="H7066" s="67">
        <v>44852</v>
      </c>
      <c r="I7066" s="71">
        <f t="shared" si="387"/>
        <v>13</v>
      </c>
      <c r="J7066" s="72" t="s">
        <v>164</v>
      </c>
      <c r="K7066" s="72" t="s">
        <v>146</v>
      </c>
      <c r="L7066" s="73">
        <v>5</v>
      </c>
      <c r="M7066" s="73" t="s">
        <v>79</v>
      </c>
      <c r="N7066" s="68" t="str">
        <f>VLOOKUP(K7066,[1]人員授權表!D$3:G$249,4,0)</f>
        <v>無機</v>
      </c>
      <c r="O7066" s="70" t="str">
        <f>IF(J7066=[1]人員授權表!$C$85,"Casper李羿勳",IF(J7066=[1]人員授權表!$C$188,"Iring陳俊明",IF(J7066=[1]人員授權表!$C$189,"Brian陳泓霖",VLOOKUP(K7066,[1]人員授權表!D$2:E$249,2,FALSE))))</f>
        <v>Jack劉念忻</v>
      </c>
      <c r="P7066" s="67">
        <f t="shared" si="389"/>
        <v>44850</v>
      </c>
      <c r="Q7066" s="75" t="str">
        <f t="shared" si="388"/>
        <v>週日</v>
      </c>
      <c r="R7066" s="80">
        <v>44849</v>
      </c>
      <c r="AA7066" s="1"/>
    </row>
    <row r="7067" spans="2:27">
      <c r="B7067" s="66">
        <v>44837</v>
      </c>
      <c r="D7067" s="68" t="s">
        <v>50</v>
      </c>
      <c r="E7067" s="70" t="s">
        <v>51</v>
      </c>
      <c r="F7067" s="70" t="s">
        <v>2849</v>
      </c>
      <c r="G7067" s="67">
        <v>44839</v>
      </c>
      <c r="H7067" s="67">
        <v>44852</v>
      </c>
      <c r="I7067" s="71">
        <f t="shared" si="387"/>
        <v>13</v>
      </c>
      <c r="J7067" s="72" t="s">
        <v>141</v>
      </c>
      <c r="K7067" s="72" t="s">
        <v>142</v>
      </c>
      <c r="L7067" s="73">
        <v>5</v>
      </c>
      <c r="M7067" s="73" t="s">
        <v>79</v>
      </c>
      <c r="N7067" s="68" t="str">
        <f>VLOOKUP(K7067,[1]人員授權表!D$3:G$249,4,0)</f>
        <v>無機</v>
      </c>
      <c r="O7067" s="70" t="str">
        <f>IF(J7067=[1]人員授權表!$C$85,"Casper李羿勳",IF(J7067=[1]人員授權表!$C$188,"Iring陳俊明",IF(J7067=[1]人員授權表!$C$189,"Brian陳泓霖",VLOOKUP(K7067,[1]人員授權表!D$2:E$249,2,FALSE))))</f>
        <v>Dennis陳汶宏</v>
      </c>
      <c r="P7067" s="67">
        <f t="shared" si="389"/>
        <v>44850</v>
      </c>
      <c r="Q7067" s="75" t="str">
        <f t="shared" si="388"/>
        <v>週日</v>
      </c>
      <c r="R7067" s="80">
        <v>44847</v>
      </c>
      <c r="AA7067" s="1"/>
    </row>
    <row r="7068" spans="2:27">
      <c r="B7068" s="66">
        <v>44837</v>
      </c>
      <c r="D7068" s="68" t="s">
        <v>50</v>
      </c>
      <c r="E7068" s="70" t="s">
        <v>51</v>
      </c>
      <c r="F7068" s="70" t="s">
        <v>2849</v>
      </c>
      <c r="G7068" s="67">
        <v>44839</v>
      </c>
      <c r="H7068" s="67">
        <v>44852</v>
      </c>
      <c r="I7068" s="71">
        <f t="shared" si="387"/>
        <v>13</v>
      </c>
      <c r="J7068" s="72" t="s">
        <v>153</v>
      </c>
      <c r="K7068" s="72" t="s">
        <v>154</v>
      </c>
      <c r="L7068" s="73">
        <v>5</v>
      </c>
      <c r="M7068" s="73" t="s">
        <v>79</v>
      </c>
      <c r="N7068" s="68" t="str">
        <f>VLOOKUP(K7068,[1]人員授權表!D$3:G$249,4,0)</f>
        <v>無機</v>
      </c>
      <c r="O7068" s="70" t="str">
        <f>IF(J7068=[1]人員授權表!$C$85,"Casper李羿勳",IF(J7068=[1]人員授權表!$C$188,"Iring陳俊明",IF(J7068=[1]人員授權表!$C$189,"Brian陳泓霖",VLOOKUP(K7068,[1]人員授權表!D$2:E$249,2,FALSE))))</f>
        <v>Ken張智凱</v>
      </c>
      <c r="P7068" s="67">
        <f t="shared" si="389"/>
        <v>44850</v>
      </c>
      <c r="Q7068" s="75" t="str">
        <f t="shared" si="388"/>
        <v>週日</v>
      </c>
      <c r="R7068" s="80">
        <v>44842</v>
      </c>
      <c r="AA7068" s="1"/>
    </row>
    <row r="7069" spans="2:27">
      <c r="B7069" s="66">
        <v>44837</v>
      </c>
      <c r="D7069" s="68" t="s">
        <v>50</v>
      </c>
      <c r="E7069" s="70" t="s">
        <v>51</v>
      </c>
      <c r="F7069" s="70" t="s">
        <v>2849</v>
      </c>
      <c r="G7069" s="67">
        <v>44839</v>
      </c>
      <c r="H7069" s="67">
        <v>44852</v>
      </c>
      <c r="I7069" s="71">
        <f t="shared" si="387"/>
        <v>13</v>
      </c>
      <c r="J7069" s="72" t="s">
        <v>137</v>
      </c>
      <c r="K7069" s="72" t="s">
        <v>138</v>
      </c>
      <c r="L7069" s="73">
        <v>5</v>
      </c>
      <c r="M7069" s="73" t="s">
        <v>79</v>
      </c>
      <c r="N7069" s="68" t="str">
        <f>VLOOKUP(K7069,[1]人員授權表!D$3:G$249,4,0)</f>
        <v>無機</v>
      </c>
      <c r="O7069" s="70" t="str">
        <f>IF(J7069=[1]人員授權表!$C$85,"Casper李羿勳",IF(J7069=[1]人員授權表!$C$188,"Iring陳俊明",IF(J7069=[1]人員授權表!$C$189,"Brian陳泓霖",VLOOKUP(K7069,[1]人員授權表!D$2:E$249,2,FALSE))))</f>
        <v>Jack劉念忻</v>
      </c>
      <c r="P7069" s="67">
        <f t="shared" si="389"/>
        <v>44850</v>
      </c>
      <c r="Q7069" s="75" t="str">
        <f t="shared" si="388"/>
        <v>週日</v>
      </c>
      <c r="R7069" s="80">
        <v>44849</v>
      </c>
      <c r="AA7069" s="1"/>
    </row>
    <row r="7070" spans="2:27">
      <c r="B7070" s="66">
        <v>44837</v>
      </c>
      <c r="D7070" s="68" t="s">
        <v>1421</v>
      </c>
      <c r="E7070" s="70" t="s">
        <v>51</v>
      </c>
      <c r="F7070" s="70" t="s">
        <v>2848</v>
      </c>
      <c r="G7070" s="67">
        <v>44839</v>
      </c>
      <c r="H7070" s="67">
        <v>44852</v>
      </c>
      <c r="I7070" s="71">
        <f t="shared" si="387"/>
        <v>13</v>
      </c>
      <c r="J7070" s="72" t="s">
        <v>148</v>
      </c>
      <c r="K7070" s="72" t="s">
        <v>149</v>
      </c>
      <c r="L7070" s="73">
        <v>5</v>
      </c>
      <c r="M7070" s="73" t="s">
        <v>79</v>
      </c>
      <c r="N7070" s="68" t="str">
        <f>VLOOKUP(K7070,[1]人員授權表!D$3:G$249,4,0)</f>
        <v>無機</v>
      </c>
      <c r="O7070" s="70" t="str">
        <f>IF(J7070=[1]人員授權表!$C$85,"Casper李羿勳",IF(J7070=[1]人員授權表!$C$188,"Iring陳俊明",IF(J7070=[1]人員授權表!$C$189,"Brian陳泓霖",VLOOKUP(K7070,[1]人員授權表!D$2:E$249,2,FALSE))))</f>
        <v>Vicky游崴涵</v>
      </c>
      <c r="P7070" s="67">
        <f t="shared" si="389"/>
        <v>44850</v>
      </c>
      <c r="Q7070" s="75" t="str">
        <f t="shared" si="388"/>
        <v>週日</v>
      </c>
      <c r="R7070" s="80">
        <v>44848</v>
      </c>
      <c r="AA7070" s="1"/>
    </row>
    <row r="7071" spans="2:27">
      <c r="B7071" s="66">
        <v>44837</v>
      </c>
      <c r="D7071" s="68" t="s">
        <v>50</v>
      </c>
      <c r="E7071" s="70" t="s">
        <v>51</v>
      </c>
      <c r="F7071" s="70" t="s">
        <v>2849</v>
      </c>
      <c r="G7071" s="67">
        <v>44839</v>
      </c>
      <c r="H7071" s="67">
        <v>44852</v>
      </c>
      <c r="I7071" s="71">
        <f t="shared" si="387"/>
        <v>13</v>
      </c>
      <c r="J7071" s="72" t="s">
        <v>295</v>
      </c>
      <c r="K7071" s="72" t="s">
        <v>296</v>
      </c>
      <c r="L7071" s="73">
        <v>5</v>
      </c>
      <c r="M7071" s="73" t="s">
        <v>79</v>
      </c>
      <c r="N7071" s="68" t="str">
        <f>VLOOKUP(K7071,[1]人員授權表!D$3:G$249,4,0)</f>
        <v>無機</v>
      </c>
      <c r="O7071" s="70" t="str">
        <f>IF(J7071=[1]人員授權表!$C$85,"Casper李羿勳",IF(J7071=[1]人員授權表!$C$188,"Iring陳俊明",IF(J7071=[1]人員授權表!$C$189,"Brian陳泓霖",VLOOKUP(K7071,[1]人員授權表!D$2:E$249,2,FALSE))))</f>
        <v>Ken張智凱</v>
      </c>
      <c r="P7071" s="67">
        <f t="shared" si="389"/>
        <v>44850</v>
      </c>
      <c r="Q7071" s="75" t="str">
        <f t="shared" si="388"/>
        <v>週日</v>
      </c>
      <c r="R7071" s="80">
        <v>44841</v>
      </c>
      <c r="AA7071" s="1"/>
    </row>
    <row r="7072" spans="2:27">
      <c r="B7072" s="66">
        <v>44837</v>
      </c>
      <c r="D7072" s="68" t="s">
        <v>50</v>
      </c>
      <c r="E7072" s="70" t="s">
        <v>51</v>
      </c>
      <c r="F7072" s="70" t="s">
        <v>2849</v>
      </c>
      <c r="G7072" s="67">
        <v>44839</v>
      </c>
      <c r="H7072" s="67">
        <v>44852</v>
      </c>
      <c r="I7072" s="71">
        <f t="shared" si="387"/>
        <v>13</v>
      </c>
      <c r="J7072" s="72" t="s">
        <v>167</v>
      </c>
      <c r="K7072" s="72" t="s">
        <v>168</v>
      </c>
      <c r="L7072" s="73">
        <v>5</v>
      </c>
      <c r="M7072" s="73" t="s">
        <v>79</v>
      </c>
      <c r="N7072" s="68" t="str">
        <f>VLOOKUP(K7072,[1]人員授權表!D$3:G$249,4,0)</f>
        <v>有機</v>
      </c>
      <c r="O7072" s="70" t="str">
        <f>IF(J7072=[1]人員授權表!$C$85,"Casper李羿勳",IF(J7072=[1]人員授權表!$C$188,"Iring陳俊明",IF(J7072=[1]人員授權表!$C$189,"Brian陳泓霖",VLOOKUP(K7072,[1]人員授權表!D$2:E$249,2,FALSE))))</f>
        <v>Una林庭瑄</v>
      </c>
      <c r="P7072" s="67">
        <f t="shared" si="389"/>
        <v>44850</v>
      </c>
      <c r="Q7072" s="75" t="str">
        <f t="shared" si="388"/>
        <v>週日</v>
      </c>
      <c r="R7072" s="80">
        <v>44846</v>
      </c>
      <c r="AA7072" s="1"/>
    </row>
    <row r="7073" spans="2:28">
      <c r="B7073" s="66">
        <v>44831</v>
      </c>
      <c r="C7073" s="67">
        <v>44840</v>
      </c>
      <c r="D7073" s="68" t="s">
        <v>776</v>
      </c>
      <c r="E7073" s="89" t="s">
        <v>82</v>
      </c>
      <c r="F7073" s="90" t="s">
        <v>2850</v>
      </c>
      <c r="G7073" s="92">
        <v>44838</v>
      </c>
      <c r="H7073" s="92">
        <v>44852</v>
      </c>
      <c r="I7073" s="71">
        <f t="shared" si="387"/>
        <v>14</v>
      </c>
      <c r="J7073" s="93" t="s">
        <v>125</v>
      </c>
      <c r="K7073" s="93" t="s">
        <v>144</v>
      </c>
      <c r="L7073" s="100"/>
      <c r="M7073" s="73" t="s">
        <v>127</v>
      </c>
      <c r="N7073" s="94" t="str">
        <f>VLOOKUP(K7073,[1]人員授權表!D$3:G$249,4,0)</f>
        <v>有機</v>
      </c>
      <c r="O7073" s="89" t="str">
        <f>IF(J7073=[1]人員授權表!$C$85,"Casper李羿勳",IF(J7073=[1]人員授權表!$C$188,"Iring陳俊明",IF(J7073=[1]人員授權表!$C$189,"Brian陳泓霖",VLOOKUP(K7073,[1]人員授權表!D$2:E$249,2,FALSE))))</f>
        <v>Lucy黃詩婷</v>
      </c>
      <c r="P7073" s="92">
        <f t="shared" si="389"/>
        <v>44850</v>
      </c>
      <c r="Q7073" s="75" t="str">
        <f t="shared" si="388"/>
        <v>週日</v>
      </c>
      <c r="R7073" s="80" t="s">
        <v>7</v>
      </c>
      <c r="Z7073" s="79" t="s">
        <v>2838</v>
      </c>
      <c r="AA7073" s="3">
        <v>19</v>
      </c>
      <c r="AB7073" s="12" t="s">
        <v>2839</v>
      </c>
    </row>
    <row r="7074" spans="2:28">
      <c r="B7074" s="66">
        <v>44831</v>
      </c>
      <c r="C7074" s="67">
        <v>44840</v>
      </c>
      <c r="D7074" s="68" t="s">
        <v>776</v>
      </c>
      <c r="E7074" s="89" t="s">
        <v>82</v>
      </c>
      <c r="F7074" s="90" t="s">
        <v>2851</v>
      </c>
      <c r="G7074" s="92">
        <v>44838</v>
      </c>
      <c r="H7074" s="92">
        <v>44852</v>
      </c>
      <c r="I7074" s="71">
        <f t="shared" si="387"/>
        <v>14</v>
      </c>
      <c r="J7074" s="93" t="s">
        <v>139</v>
      </c>
      <c r="K7074" s="93" t="s">
        <v>140</v>
      </c>
      <c r="L7074" s="100"/>
      <c r="M7074" s="73" t="s">
        <v>127</v>
      </c>
      <c r="N7074" s="94" t="str">
        <f>VLOOKUP(K7074,[1]人員授權表!D$3:G$249,4,0)</f>
        <v>無機</v>
      </c>
      <c r="O7074" s="89" t="str">
        <f>IF(J7074=[1]人員授權表!$C$85,"Casper李羿勳",IF(J7074=[1]人員授權表!$C$188,"Iring陳俊明",IF(J7074=[1]人員授權表!$C$189,"Brian陳泓霖",VLOOKUP(K7074,[1]人員授權表!D$2:E$249,2,FALSE))))</f>
        <v>Brian陳泓霖</v>
      </c>
      <c r="P7074" s="92">
        <f t="shared" si="389"/>
        <v>44850</v>
      </c>
      <c r="Q7074" s="75" t="str">
        <f t="shared" si="388"/>
        <v>週日</v>
      </c>
      <c r="R7074" s="80" t="s">
        <v>7</v>
      </c>
      <c r="Z7074" s="79" t="s">
        <v>2838</v>
      </c>
      <c r="AA7074" s="3">
        <v>19</v>
      </c>
      <c r="AB7074" s="12" t="s">
        <v>2839</v>
      </c>
    </row>
    <row r="7075" spans="2:28">
      <c r="B7075" s="66">
        <v>44831</v>
      </c>
      <c r="C7075" s="67">
        <v>44840</v>
      </c>
      <c r="D7075" s="68" t="s">
        <v>776</v>
      </c>
      <c r="E7075" s="89" t="s">
        <v>82</v>
      </c>
      <c r="F7075" s="90" t="s">
        <v>2851</v>
      </c>
      <c r="G7075" s="92">
        <v>44838</v>
      </c>
      <c r="H7075" s="92">
        <v>44852</v>
      </c>
      <c r="I7075" s="71">
        <f t="shared" si="387"/>
        <v>14</v>
      </c>
      <c r="J7075" s="93" t="s">
        <v>145</v>
      </c>
      <c r="K7075" s="93" t="s">
        <v>146</v>
      </c>
      <c r="L7075" s="100"/>
      <c r="M7075" s="73" t="s">
        <v>127</v>
      </c>
      <c r="N7075" s="94" t="str">
        <f>VLOOKUP(K7075,[1]人員授權表!D$3:G$249,4,0)</f>
        <v>無機</v>
      </c>
      <c r="O7075" s="89" t="str">
        <f>IF(J7075=[1]人員授權表!$C$85,"Casper李羿勳",IF(J7075=[1]人員授權表!$C$188,"Iring陳俊明",IF(J7075=[1]人員授權表!$C$189,"Brian陳泓霖",VLOOKUP(K7075,[1]人員授權表!D$2:E$249,2,FALSE))))</f>
        <v>Jack劉念忻</v>
      </c>
      <c r="P7075" s="92">
        <f t="shared" si="389"/>
        <v>44850</v>
      </c>
      <c r="Q7075" s="75" t="str">
        <f t="shared" si="388"/>
        <v>週日</v>
      </c>
      <c r="R7075" s="80" t="s">
        <v>7</v>
      </c>
      <c r="Z7075" s="79" t="s">
        <v>2838</v>
      </c>
      <c r="AA7075" s="3">
        <v>19</v>
      </c>
      <c r="AB7075" s="12" t="s">
        <v>2839</v>
      </c>
    </row>
    <row r="7076" spans="2:28">
      <c r="B7076" s="66">
        <v>44831</v>
      </c>
      <c r="C7076" s="67">
        <v>44840</v>
      </c>
      <c r="D7076" s="68" t="s">
        <v>776</v>
      </c>
      <c r="E7076" s="89" t="s">
        <v>82</v>
      </c>
      <c r="F7076" s="90" t="s">
        <v>2851</v>
      </c>
      <c r="G7076" s="92">
        <v>44838</v>
      </c>
      <c r="H7076" s="92">
        <v>44852</v>
      </c>
      <c r="I7076" s="71">
        <f t="shared" si="387"/>
        <v>14</v>
      </c>
      <c r="J7076" s="93" t="s">
        <v>141</v>
      </c>
      <c r="K7076" s="93" t="s">
        <v>142</v>
      </c>
      <c r="L7076" s="100"/>
      <c r="M7076" s="73" t="s">
        <v>127</v>
      </c>
      <c r="N7076" s="94" t="str">
        <f>VLOOKUP(K7076,[1]人員授權表!D$3:G$249,4,0)</f>
        <v>無機</v>
      </c>
      <c r="O7076" s="89" t="str">
        <f>IF(J7076=[1]人員授權表!$C$85,"Casper李羿勳",IF(J7076=[1]人員授權表!$C$188,"Iring陳俊明",IF(J7076=[1]人員授權表!$C$189,"Brian陳泓霖",VLOOKUP(K7076,[1]人員授權表!D$2:E$249,2,FALSE))))</f>
        <v>Dennis陳汶宏</v>
      </c>
      <c r="P7076" s="92">
        <f t="shared" si="389"/>
        <v>44850</v>
      </c>
      <c r="Q7076" s="75" t="str">
        <f t="shared" si="388"/>
        <v>週日</v>
      </c>
      <c r="R7076" s="80" t="s">
        <v>7</v>
      </c>
      <c r="Z7076" s="79" t="s">
        <v>2838</v>
      </c>
      <c r="AA7076" s="3">
        <v>19</v>
      </c>
      <c r="AB7076" s="12" t="s">
        <v>2839</v>
      </c>
    </row>
    <row r="7077" spans="2:28">
      <c r="B7077" s="66">
        <v>44831</v>
      </c>
      <c r="C7077" s="67">
        <v>44840</v>
      </c>
      <c r="D7077" s="68" t="s">
        <v>776</v>
      </c>
      <c r="E7077" s="89" t="s">
        <v>82</v>
      </c>
      <c r="F7077" s="90" t="s">
        <v>2851</v>
      </c>
      <c r="G7077" s="92">
        <v>44838</v>
      </c>
      <c r="H7077" s="92">
        <v>44852</v>
      </c>
      <c r="I7077" s="71">
        <f t="shared" si="387"/>
        <v>14</v>
      </c>
      <c r="J7077" s="93" t="s">
        <v>153</v>
      </c>
      <c r="K7077" s="93" t="s">
        <v>154</v>
      </c>
      <c r="L7077" s="100"/>
      <c r="M7077" s="73" t="s">
        <v>127</v>
      </c>
      <c r="N7077" s="94" t="str">
        <f>VLOOKUP(K7077,[1]人員授權表!D$3:G$249,4,0)</f>
        <v>無機</v>
      </c>
      <c r="O7077" s="89" t="str">
        <f>IF(J7077=[1]人員授權表!$C$85,"Casper李羿勳",IF(J7077=[1]人員授權表!$C$188,"Iring陳俊明",IF(J7077=[1]人員授權表!$C$189,"Brian陳泓霖",VLOOKUP(K7077,[1]人員授權表!D$2:E$249,2,FALSE))))</f>
        <v>Ken張智凱</v>
      </c>
      <c r="P7077" s="92">
        <f t="shared" si="389"/>
        <v>44850</v>
      </c>
      <c r="Q7077" s="75" t="str">
        <f t="shared" si="388"/>
        <v>週日</v>
      </c>
      <c r="R7077" s="80" t="s">
        <v>7</v>
      </c>
      <c r="Z7077" s="79" t="s">
        <v>2838</v>
      </c>
      <c r="AA7077" s="3">
        <v>19</v>
      </c>
      <c r="AB7077" s="12" t="s">
        <v>2839</v>
      </c>
    </row>
    <row r="7078" spans="2:28">
      <c r="B7078" s="66">
        <v>44831</v>
      </c>
      <c r="C7078" s="67">
        <v>44840</v>
      </c>
      <c r="D7078" s="68" t="s">
        <v>776</v>
      </c>
      <c r="E7078" s="89" t="s">
        <v>82</v>
      </c>
      <c r="F7078" s="90" t="s">
        <v>2851</v>
      </c>
      <c r="G7078" s="92">
        <v>44838</v>
      </c>
      <c r="H7078" s="92">
        <v>44852</v>
      </c>
      <c r="I7078" s="71">
        <f t="shared" si="387"/>
        <v>14</v>
      </c>
      <c r="J7078" s="93" t="s">
        <v>137</v>
      </c>
      <c r="K7078" s="93" t="s">
        <v>138</v>
      </c>
      <c r="L7078" s="100"/>
      <c r="M7078" s="73" t="s">
        <v>127</v>
      </c>
      <c r="N7078" s="94" t="str">
        <f>VLOOKUP(K7078,[1]人員授權表!D$3:G$249,4,0)</f>
        <v>無機</v>
      </c>
      <c r="O7078" s="89" t="str">
        <f>IF(J7078=[1]人員授權表!$C$85,"Casper李羿勳",IF(J7078=[1]人員授權表!$C$188,"Iring陳俊明",IF(J7078=[1]人員授權表!$C$189,"Brian陳泓霖",VLOOKUP(K7078,[1]人員授權表!D$2:E$249,2,FALSE))))</f>
        <v>Jack劉念忻</v>
      </c>
      <c r="P7078" s="92">
        <f t="shared" si="389"/>
        <v>44850</v>
      </c>
      <c r="Q7078" s="75" t="str">
        <f t="shared" si="388"/>
        <v>週日</v>
      </c>
      <c r="R7078" s="80" t="s">
        <v>7</v>
      </c>
      <c r="Z7078" s="79" t="s">
        <v>2838</v>
      </c>
      <c r="AA7078" s="3">
        <v>19</v>
      </c>
      <c r="AB7078" s="12" t="s">
        <v>2839</v>
      </c>
    </row>
    <row r="7079" spans="2:28">
      <c r="B7079" s="66">
        <v>44831</v>
      </c>
      <c r="C7079" s="67">
        <v>44840</v>
      </c>
      <c r="D7079" s="68" t="s">
        <v>776</v>
      </c>
      <c r="E7079" s="89" t="s">
        <v>82</v>
      </c>
      <c r="F7079" s="90" t="s">
        <v>2851</v>
      </c>
      <c r="G7079" s="92">
        <v>44838</v>
      </c>
      <c r="H7079" s="92">
        <v>44852</v>
      </c>
      <c r="I7079" s="71">
        <f t="shared" si="387"/>
        <v>14</v>
      </c>
      <c r="J7079" s="93" t="s">
        <v>148</v>
      </c>
      <c r="K7079" s="93" t="s">
        <v>149</v>
      </c>
      <c r="L7079" s="100"/>
      <c r="M7079" s="73" t="s">
        <v>127</v>
      </c>
      <c r="N7079" s="94" t="str">
        <f>VLOOKUP(K7079,[1]人員授權表!D$3:G$249,4,0)</f>
        <v>無機</v>
      </c>
      <c r="O7079" s="89" t="str">
        <f>IF(J7079=[1]人員授權表!$C$85,"Casper李羿勳",IF(J7079=[1]人員授權表!$C$188,"Iring陳俊明",IF(J7079=[1]人員授權表!$C$189,"Brian陳泓霖",VLOOKUP(K7079,[1]人員授權表!D$2:E$249,2,FALSE))))</f>
        <v>Vicky游崴涵</v>
      </c>
      <c r="P7079" s="92">
        <f t="shared" si="389"/>
        <v>44850</v>
      </c>
      <c r="Q7079" s="75" t="str">
        <f t="shared" si="388"/>
        <v>週日</v>
      </c>
      <c r="R7079" s="80" t="s">
        <v>7</v>
      </c>
      <c r="Z7079" s="79" t="s">
        <v>2852</v>
      </c>
      <c r="AA7079" s="3">
        <v>19</v>
      </c>
      <c r="AB7079" s="12" t="s">
        <v>2839</v>
      </c>
    </row>
    <row r="7080" spans="2:28">
      <c r="B7080" s="66">
        <v>44830</v>
      </c>
      <c r="C7080" s="67">
        <v>44840</v>
      </c>
      <c r="D7080" s="68" t="s">
        <v>776</v>
      </c>
      <c r="E7080" s="89" t="s">
        <v>82</v>
      </c>
      <c r="F7080" s="90" t="s">
        <v>2853</v>
      </c>
      <c r="G7080" s="92">
        <v>44838</v>
      </c>
      <c r="H7080" s="92">
        <v>44852</v>
      </c>
      <c r="I7080" s="71">
        <f t="shared" si="387"/>
        <v>14</v>
      </c>
      <c r="J7080" s="93" t="s">
        <v>125</v>
      </c>
      <c r="K7080" s="93" t="s">
        <v>144</v>
      </c>
      <c r="L7080" s="100"/>
      <c r="M7080" s="73" t="s">
        <v>127</v>
      </c>
      <c r="N7080" s="94" t="str">
        <f>VLOOKUP(K7080,[1]人員授權表!D$3:G$249,4,0)</f>
        <v>有機</v>
      </c>
      <c r="O7080" s="89" t="str">
        <f>IF(J7080=[1]人員授權表!$C$85,"Casper李羿勳",IF(J7080=[1]人員授權表!$C$188,"Iring陳俊明",IF(J7080=[1]人員授權表!$C$189,"Brian陳泓霖",VLOOKUP(K7080,[1]人員授權表!D$2:E$249,2,FALSE))))</f>
        <v>Lucy黃詩婷</v>
      </c>
      <c r="P7080" s="92">
        <f t="shared" si="389"/>
        <v>44850</v>
      </c>
      <c r="Q7080" s="75" t="str">
        <f t="shared" si="388"/>
        <v>週日</v>
      </c>
      <c r="R7080" s="80" t="s">
        <v>7</v>
      </c>
      <c r="Z7080" s="79" t="s">
        <v>2852</v>
      </c>
      <c r="AA7080" s="3">
        <v>19</v>
      </c>
      <c r="AB7080" s="12" t="s">
        <v>2839</v>
      </c>
    </row>
    <row r="7081" spans="2:28">
      <c r="B7081" s="66">
        <v>44830</v>
      </c>
      <c r="C7081" s="67">
        <v>44840</v>
      </c>
      <c r="D7081" s="68" t="s">
        <v>776</v>
      </c>
      <c r="E7081" s="89" t="s">
        <v>82</v>
      </c>
      <c r="F7081" s="90" t="s">
        <v>2854</v>
      </c>
      <c r="G7081" s="92">
        <v>44838</v>
      </c>
      <c r="H7081" s="92">
        <v>44852</v>
      </c>
      <c r="I7081" s="71">
        <f t="shared" si="387"/>
        <v>14</v>
      </c>
      <c r="J7081" s="93" t="s">
        <v>139</v>
      </c>
      <c r="K7081" s="93" t="s">
        <v>140</v>
      </c>
      <c r="L7081" s="100"/>
      <c r="M7081" s="73" t="s">
        <v>127</v>
      </c>
      <c r="N7081" s="94" t="str">
        <f>VLOOKUP(K7081,[1]人員授權表!D$3:G$249,4,0)</f>
        <v>無機</v>
      </c>
      <c r="O7081" s="89" t="str">
        <f>IF(J7081=[1]人員授權表!$C$85,"Casper李羿勳",IF(J7081=[1]人員授權表!$C$188,"Iring陳俊明",IF(J7081=[1]人員授權表!$C$189,"Brian陳泓霖",VLOOKUP(K7081,[1]人員授權表!D$2:E$249,2,FALSE))))</f>
        <v>Brian陳泓霖</v>
      </c>
      <c r="P7081" s="92">
        <f t="shared" si="389"/>
        <v>44850</v>
      </c>
      <c r="Q7081" s="75" t="str">
        <f t="shared" si="388"/>
        <v>週日</v>
      </c>
      <c r="R7081" s="80" t="s">
        <v>7</v>
      </c>
      <c r="Z7081" s="79" t="s">
        <v>2852</v>
      </c>
      <c r="AA7081" s="3">
        <v>19</v>
      </c>
      <c r="AB7081" s="12" t="s">
        <v>2839</v>
      </c>
    </row>
    <row r="7082" spans="2:28">
      <c r="B7082" s="66">
        <v>44830</v>
      </c>
      <c r="C7082" s="67">
        <v>44840</v>
      </c>
      <c r="D7082" s="68" t="s">
        <v>776</v>
      </c>
      <c r="E7082" s="89" t="s">
        <v>82</v>
      </c>
      <c r="F7082" s="90" t="s">
        <v>2854</v>
      </c>
      <c r="G7082" s="92">
        <v>44838</v>
      </c>
      <c r="H7082" s="92">
        <v>44852</v>
      </c>
      <c r="I7082" s="71">
        <f t="shared" si="387"/>
        <v>14</v>
      </c>
      <c r="J7082" s="93" t="s">
        <v>966</v>
      </c>
      <c r="K7082" s="93" t="s">
        <v>154</v>
      </c>
      <c r="L7082" s="100"/>
      <c r="M7082" s="73" t="s">
        <v>127</v>
      </c>
      <c r="N7082" s="94" t="str">
        <f>VLOOKUP(K7082,[1]人員授權表!D$3:G$249,4,0)</f>
        <v>無機</v>
      </c>
      <c r="O7082" s="89" t="str">
        <f>IF(J7082=[1]人員授權表!$C$85,"Casper李羿勳",IF(J7082=[1]人員授權表!$C$188,"Iring陳俊明",IF(J7082=[1]人員授權表!$C$189,"Brian陳泓霖",VLOOKUP(K7082,[1]人員授權表!D$2:E$249,2,FALSE))))</f>
        <v>Ken張智凱</v>
      </c>
      <c r="P7082" s="92">
        <f t="shared" si="389"/>
        <v>44850</v>
      </c>
      <c r="Q7082" s="75" t="str">
        <f t="shared" si="388"/>
        <v>週日</v>
      </c>
      <c r="R7082" s="80" t="s">
        <v>7</v>
      </c>
      <c r="Z7082" s="79" t="s">
        <v>2852</v>
      </c>
      <c r="AA7082" s="3">
        <v>19</v>
      </c>
      <c r="AB7082" s="12" t="s">
        <v>2839</v>
      </c>
    </row>
    <row r="7083" spans="2:28">
      <c r="B7083" s="66">
        <v>44830</v>
      </c>
      <c r="C7083" s="67">
        <v>44840</v>
      </c>
      <c r="D7083" s="68" t="s">
        <v>776</v>
      </c>
      <c r="E7083" s="89" t="s">
        <v>82</v>
      </c>
      <c r="F7083" s="90" t="s">
        <v>2854</v>
      </c>
      <c r="G7083" s="92">
        <v>44838</v>
      </c>
      <c r="H7083" s="92">
        <v>44852</v>
      </c>
      <c r="I7083" s="71">
        <f t="shared" si="387"/>
        <v>14</v>
      </c>
      <c r="J7083" s="93" t="s">
        <v>137</v>
      </c>
      <c r="K7083" s="93" t="s">
        <v>138</v>
      </c>
      <c r="L7083" s="100"/>
      <c r="M7083" s="73" t="s">
        <v>127</v>
      </c>
      <c r="N7083" s="94" t="str">
        <f>VLOOKUP(K7083,[1]人員授權表!D$3:G$249,4,0)</f>
        <v>無機</v>
      </c>
      <c r="O7083" s="89" t="str">
        <f>IF(J7083=[1]人員授權表!$C$85,"Casper李羿勳",IF(J7083=[1]人員授權表!$C$188,"Iring陳俊明",IF(J7083=[1]人員授權表!$C$189,"Brian陳泓霖",VLOOKUP(K7083,[1]人員授權表!D$2:E$249,2,FALSE))))</f>
        <v>Jack劉念忻</v>
      </c>
      <c r="P7083" s="92">
        <f t="shared" si="389"/>
        <v>44850</v>
      </c>
      <c r="Q7083" s="75" t="str">
        <f t="shared" si="388"/>
        <v>週日</v>
      </c>
      <c r="R7083" s="80" t="s">
        <v>7</v>
      </c>
      <c r="Z7083" s="79" t="s">
        <v>2852</v>
      </c>
      <c r="AA7083" s="3">
        <v>19</v>
      </c>
      <c r="AB7083" s="12" t="s">
        <v>2839</v>
      </c>
    </row>
    <row r="7084" spans="2:28">
      <c r="B7084" s="66">
        <v>44825</v>
      </c>
      <c r="D7084" s="68" t="s">
        <v>50</v>
      </c>
      <c r="E7084" s="70" t="s">
        <v>82</v>
      </c>
      <c r="F7084" s="70" t="s">
        <v>2855</v>
      </c>
      <c r="G7084" s="67">
        <v>44838</v>
      </c>
      <c r="H7084" s="67">
        <v>44852</v>
      </c>
      <c r="I7084" s="71">
        <f t="shared" si="387"/>
        <v>14</v>
      </c>
      <c r="J7084" s="72" t="s">
        <v>453</v>
      </c>
      <c r="K7084" s="72" t="s">
        <v>332</v>
      </c>
      <c r="L7084" s="73">
        <v>2</v>
      </c>
      <c r="M7084" s="73" t="s">
        <v>2856</v>
      </c>
      <c r="N7084" s="68" t="str">
        <f>VLOOKUP(K7084,[1]人員授權表!D$3:G$249,4,0)</f>
        <v>有機</v>
      </c>
      <c r="O7084" s="70" t="str">
        <f>IF(J7084=[1]人員授權表!$C$85,"Casper李羿勳",IF(J7084=[1]人員授權表!$C$188,"Iring陳俊明",IF(J7084=[1]人員授權表!$C$189,"Brian陳泓霖",VLOOKUP(K7084,[1]人員授權表!D$2:E$249,2,FALSE))))</f>
        <v>Lucy黃詩婷</v>
      </c>
      <c r="P7084" s="67">
        <f t="shared" si="389"/>
        <v>44850</v>
      </c>
      <c r="Q7084" s="75" t="str">
        <f t="shared" si="388"/>
        <v>週日</v>
      </c>
      <c r="R7084" s="80">
        <v>44846</v>
      </c>
      <c r="AA7084" s="1"/>
    </row>
    <row r="7085" spans="2:28">
      <c r="B7085" s="66">
        <v>44825</v>
      </c>
      <c r="D7085" s="68" t="s">
        <v>50</v>
      </c>
      <c r="E7085" s="70" t="s">
        <v>82</v>
      </c>
      <c r="F7085" s="70" t="s">
        <v>2855</v>
      </c>
      <c r="G7085" s="67">
        <v>44838</v>
      </c>
      <c r="H7085" s="67">
        <v>44852</v>
      </c>
      <c r="I7085" s="71">
        <f t="shared" si="387"/>
        <v>14</v>
      </c>
      <c r="J7085" s="72" t="s">
        <v>125</v>
      </c>
      <c r="K7085" s="72" t="s">
        <v>126</v>
      </c>
      <c r="L7085" s="73">
        <v>2</v>
      </c>
      <c r="M7085" s="73" t="s">
        <v>2856</v>
      </c>
      <c r="N7085" s="68" t="str">
        <f>VLOOKUP(K7085,[1]人員授權表!D$3:G$249,4,0)</f>
        <v>有機</v>
      </c>
      <c r="O7085" s="70" t="str">
        <f>IF(J7085=[1]人員授權表!$C$85,"Casper李羿勳",IF(J7085=[1]人員授權表!$C$188,"Iring陳俊明",IF(J7085=[1]人員授權表!$C$189,"Brian陳泓霖",VLOOKUP(K7085,[1]人員授權表!D$2:E$249,2,FALSE))))</f>
        <v>Lucy黃詩婷</v>
      </c>
      <c r="P7085" s="67">
        <f t="shared" si="389"/>
        <v>44850</v>
      </c>
      <c r="Q7085" s="75" t="str">
        <f t="shared" si="388"/>
        <v>週日</v>
      </c>
      <c r="R7085" s="80">
        <v>44846</v>
      </c>
      <c r="AA7085" s="1"/>
    </row>
    <row r="7086" spans="2:28">
      <c r="B7086" s="66">
        <v>44825</v>
      </c>
      <c r="D7086" s="68" t="s">
        <v>50</v>
      </c>
      <c r="E7086" s="70" t="s">
        <v>82</v>
      </c>
      <c r="F7086" s="70" t="s">
        <v>2857</v>
      </c>
      <c r="G7086" s="67">
        <v>44838</v>
      </c>
      <c r="H7086" s="67">
        <v>44852</v>
      </c>
      <c r="I7086" s="71">
        <f t="shared" si="387"/>
        <v>14</v>
      </c>
      <c r="J7086" s="72" t="s">
        <v>453</v>
      </c>
      <c r="K7086" s="72" t="s">
        <v>332</v>
      </c>
      <c r="L7086" s="73">
        <v>2</v>
      </c>
      <c r="M7086" s="73" t="s">
        <v>2856</v>
      </c>
      <c r="N7086" s="68" t="str">
        <f>VLOOKUP(K7086,[1]人員授權表!D$3:G$249,4,0)</f>
        <v>有機</v>
      </c>
      <c r="O7086" s="70" t="str">
        <f>IF(J7086=[1]人員授權表!$C$85,"Casper李羿勳",IF(J7086=[1]人員授權表!$C$188,"Iring陳俊明",IF(J7086=[1]人員授權表!$C$189,"Brian陳泓霖",VLOOKUP(K7086,[1]人員授權表!D$2:E$249,2,FALSE))))</f>
        <v>Lucy黃詩婷</v>
      </c>
      <c r="P7086" s="67">
        <f t="shared" si="389"/>
        <v>44850</v>
      </c>
      <c r="Q7086" s="75" t="str">
        <f t="shared" si="388"/>
        <v>週日</v>
      </c>
      <c r="R7086" s="80">
        <v>44846</v>
      </c>
      <c r="AA7086" s="1"/>
    </row>
    <row r="7087" spans="2:28">
      <c r="B7087" s="66">
        <v>44825</v>
      </c>
      <c r="D7087" s="68" t="s">
        <v>50</v>
      </c>
      <c r="E7087" s="70" t="s">
        <v>82</v>
      </c>
      <c r="F7087" s="70" t="s">
        <v>2857</v>
      </c>
      <c r="G7087" s="67">
        <v>44838</v>
      </c>
      <c r="H7087" s="67">
        <v>44852</v>
      </c>
      <c r="I7087" s="71">
        <f t="shared" si="387"/>
        <v>14</v>
      </c>
      <c r="J7087" s="72" t="s">
        <v>125</v>
      </c>
      <c r="K7087" s="72" t="s">
        <v>126</v>
      </c>
      <c r="L7087" s="73">
        <v>2</v>
      </c>
      <c r="M7087" s="73" t="s">
        <v>2856</v>
      </c>
      <c r="N7087" s="68" t="str">
        <f>VLOOKUP(K7087,[1]人員授權表!D$3:G$249,4,0)</f>
        <v>有機</v>
      </c>
      <c r="O7087" s="70" t="str">
        <f>IF(J7087=[1]人員授權表!$C$85,"Casper李羿勳",IF(J7087=[1]人員授權表!$C$188,"Iring陳俊明",IF(J7087=[1]人員授權表!$C$189,"Brian陳泓霖",VLOOKUP(K7087,[1]人員授權表!D$2:E$249,2,FALSE))))</f>
        <v>Lucy黃詩婷</v>
      </c>
      <c r="P7087" s="67">
        <f t="shared" si="389"/>
        <v>44850</v>
      </c>
      <c r="Q7087" s="75" t="str">
        <f t="shared" si="388"/>
        <v>週日</v>
      </c>
      <c r="R7087" s="80">
        <v>44846</v>
      </c>
      <c r="AA7087" s="1"/>
    </row>
    <row r="7088" spans="2:28">
      <c r="B7088" s="66">
        <v>44825</v>
      </c>
      <c r="D7088" s="68" t="s">
        <v>50</v>
      </c>
      <c r="E7088" s="70" t="s">
        <v>82</v>
      </c>
      <c r="F7088" s="70" t="s">
        <v>2858</v>
      </c>
      <c r="G7088" s="67">
        <v>44838</v>
      </c>
      <c r="H7088" s="67">
        <v>44852</v>
      </c>
      <c r="I7088" s="71">
        <f t="shared" si="387"/>
        <v>14</v>
      </c>
      <c r="J7088" s="72" t="s">
        <v>453</v>
      </c>
      <c r="K7088" s="72" t="s">
        <v>332</v>
      </c>
      <c r="L7088" s="73">
        <v>2</v>
      </c>
      <c r="M7088" s="73" t="s">
        <v>2856</v>
      </c>
      <c r="N7088" s="68" t="str">
        <f>VLOOKUP(K7088,[1]人員授權表!D$3:G$249,4,0)</f>
        <v>有機</v>
      </c>
      <c r="O7088" s="70" t="str">
        <f>IF(J7088=[1]人員授權表!$C$85,"Casper李羿勳",IF(J7088=[1]人員授權表!$C$188,"Iring陳俊明",IF(J7088=[1]人員授權表!$C$189,"Brian陳泓霖",VLOOKUP(K7088,[1]人員授權表!D$2:E$249,2,FALSE))))</f>
        <v>Lucy黃詩婷</v>
      </c>
      <c r="P7088" s="67">
        <f t="shared" si="389"/>
        <v>44850</v>
      </c>
      <c r="Q7088" s="75" t="str">
        <f t="shared" si="388"/>
        <v>週日</v>
      </c>
      <c r="R7088" s="80">
        <v>44846</v>
      </c>
      <c r="AA7088" s="1"/>
    </row>
    <row r="7089" spans="2:27">
      <c r="B7089" s="66">
        <v>44825</v>
      </c>
      <c r="D7089" s="68" t="s">
        <v>50</v>
      </c>
      <c r="E7089" s="70" t="s">
        <v>82</v>
      </c>
      <c r="F7089" s="70" t="s">
        <v>2858</v>
      </c>
      <c r="G7089" s="67">
        <v>44838</v>
      </c>
      <c r="H7089" s="67">
        <v>44852</v>
      </c>
      <c r="I7089" s="71">
        <f t="shared" si="387"/>
        <v>14</v>
      </c>
      <c r="J7089" s="72" t="s">
        <v>125</v>
      </c>
      <c r="K7089" s="72" t="s">
        <v>126</v>
      </c>
      <c r="L7089" s="73">
        <v>2</v>
      </c>
      <c r="M7089" s="73" t="s">
        <v>2856</v>
      </c>
      <c r="N7089" s="68" t="str">
        <f>VLOOKUP(K7089,[1]人員授權表!D$3:G$249,4,0)</f>
        <v>有機</v>
      </c>
      <c r="O7089" s="70" t="str">
        <f>IF(J7089=[1]人員授權表!$C$85,"Casper李羿勳",IF(J7089=[1]人員授權表!$C$188,"Iring陳俊明",IF(J7089=[1]人員授權表!$C$189,"Brian陳泓霖",VLOOKUP(K7089,[1]人員授權表!D$2:E$249,2,FALSE))))</f>
        <v>Lucy黃詩婷</v>
      </c>
      <c r="P7089" s="67">
        <f t="shared" si="389"/>
        <v>44850</v>
      </c>
      <c r="Q7089" s="75" t="str">
        <f t="shared" si="388"/>
        <v>週日</v>
      </c>
      <c r="R7089" s="80">
        <v>44846</v>
      </c>
      <c r="AA7089" s="1"/>
    </row>
    <row r="7090" spans="2:27">
      <c r="B7090" s="66">
        <v>44834</v>
      </c>
      <c r="C7090" s="67">
        <v>44852</v>
      </c>
      <c r="D7090" s="126" t="s">
        <v>1854</v>
      </c>
      <c r="E7090" s="89" t="s">
        <v>51</v>
      </c>
      <c r="F7090" s="115" t="s">
        <v>2859</v>
      </c>
      <c r="G7090" s="134"/>
      <c r="H7090" s="92">
        <v>44852</v>
      </c>
      <c r="I7090" s="71">
        <f t="shared" si="387"/>
        <v>44852</v>
      </c>
      <c r="J7090" s="106" t="s">
        <v>169</v>
      </c>
      <c r="K7090" s="106" t="s">
        <v>1166</v>
      </c>
      <c r="L7090" s="100"/>
      <c r="M7090" s="73" t="s">
        <v>104</v>
      </c>
      <c r="N7090" s="107" t="str">
        <f>VLOOKUP(K7090,[1]人員授權表!D$3:G$249,4,0)</f>
        <v>有機</v>
      </c>
      <c r="O7090" s="90" t="str">
        <f>IF(J7090=[1]人員授權表!$C$85,"Casper李羿勳",IF(J7090=[1]人員授權表!$C$188,"Iring陳俊明",IF(J7090=[1]人員授權表!$C$189,"Brian陳泓霖",VLOOKUP(K7090,[1]人員授權表!D$2:E$249,2,FALSE))))</f>
        <v>Elle黃雅琪&amp;
Marco陳鴻鈞</v>
      </c>
      <c r="P7090" s="105">
        <f t="shared" si="389"/>
        <v>44850</v>
      </c>
      <c r="Q7090" s="75" t="str">
        <f t="shared" si="388"/>
        <v>週日</v>
      </c>
      <c r="R7090" s="128" t="s">
        <v>1854</v>
      </c>
      <c r="Z7090" s="79" t="s">
        <v>2860</v>
      </c>
      <c r="AA7090" s="1"/>
    </row>
    <row r="7091" spans="2:27">
      <c r="B7091" s="108">
        <v>44827</v>
      </c>
      <c r="C7091" s="67">
        <v>44832</v>
      </c>
      <c r="D7091" s="68" t="s">
        <v>50</v>
      </c>
      <c r="E7091" s="70" t="s">
        <v>51</v>
      </c>
      <c r="F7091" s="70" t="s">
        <v>2861</v>
      </c>
      <c r="G7091" s="101">
        <v>44832</v>
      </c>
      <c r="H7091" s="67">
        <v>44852</v>
      </c>
      <c r="I7091" s="71">
        <f t="shared" si="387"/>
        <v>20</v>
      </c>
      <c r="J7091" s="72" t="s">
        <v>186</v>
      </c>
      <c r="K7091" s="72" t="s">
        <v>2551</v>
      </c>
      <c r="L7091" s="73">
        <v>2</v>
      </c>
      <c r="M7091" s="73" t="s">
        <v>104</v>
      </c>
      <c r="N7091" s="68" t="str">
        <f>VLOOKUP(K7091,[1]人員授權表!D$3:G$249,4,0)</f>
        <v>無機</v>
      </c>
      <c r="O7091" s="70" t="str">
        <f>IF(J7091=[1]人員授權表!$C$85,"Casper李羿勳",IF(J7091=[1]人員授權表!$C$188,"Iring陳俊明",IF(J7091=[1]人員授權表!$C$189,"Brian陳泓霖",VLOOKUP(K7091,[1]人員授權表!D$2:E$249,2,FALSE))))</f>
        <v>Brian陳泓霖</v>
      </c>
      <c r="P7091" s="67">
        <f t="shared" si="389"/>
        <v>44850</v>
      </c>
      <c r="Q7091" s="75" t="str">
        <f t="shared" si="388"/>
        <v>週日</v>
      </c>
      <c r="R7091" s="80">
        <v>44849</v>
      </c>
      <c r="AA7091" s="1"/>
    </row>
    <row r="7092" spans="2:27">
      <c r="B7092" s="108">
        <v>44827</v>
      </c>
      <c r="C7092" s="67">
        <v>44832</v>
      </c>
      <c r="D7092" s="68" t="s">
        <v>50</v>
      </c>
      <c r="E7092" s="70" t="s">
        <v>51</v>
      </c>
      <c r="F7092" s="70" t="s">
        <v>2861</v>
      </c>
      <c r="G7092" s="101">
        <v>44832</v>
      </c>
      <c r="H7092" s="67">
        <v>44852</v>
      </c>
      <c r="I7092" s="71">
        <f t="shared" si="387"/>
        <v>20</v>
      </c>
      <c r="J7092" s="72" t="s">
        <v>195</v>
      </c>
      <c r="K7092" s="72" t="s">
        <v>345</v>
      </c>
      <c r="L7092" s="73">
        <v>2</v>
      </c>
      <c r="M7092" s="73" t="s">
        <v>104</v>
      </c>
      <c r="N7092" s="68" t="str">
        <f>VLOOKUP(K7092,[1]人員授權表!D$3:G$249,4,0)</f>
        <v>無機</v>
      </c>
      <c r="O7092" s="70" t="str">
        <f>IF(J7092=[1]人員授權表!$C$85,"Casper李羿勳",IF(J7092=[1]人員授權表!$C$188,"Iring陳俊明",IF(J7092=[1]人員授權表!$C$189,"Brian陳泓霖",VLOOKUP(K7092,[1]人員授權表!D$2:E$249,2,FALSE))))</f>
        <v>Debby胡萱黛</v>
      </c>
      <c r="P7092" s="67">
        <f t="shared" si="389"/>
        <v>44850</v>
      </c>
      <c r="Q7092" s="75" t="str">
        <f t="shared" si="388"/>
        <v>週日</v>
      </c>
      <c r="R7092" s="80">
        <v>44848</v>
      </c>
      <c r="AA7092" s="1"/>
    </row>
    <row r="7093" spans="2:27">
      <c r="B7093" s="108">
        <v>44827</v>
      </c>
      <c r="C7093" s="67">
        <v>44832</v>
      </c>
      <c r="D7093" s="68" t="s">
        <v>50</v>
      </c>
      <c r="E7093" s="70" t="s">
        <v>51</v>
      </c>
      <c r="F7093" s="70" t="s">
        <v>2861</v>
      </c>
      <c r="G7093" s="101">
        <v>44832</v>
      </c>
      <c r="H7093" s="67">
        <v>44852</v>
      </c>
      <c r="I7093" s="71">
        <f t="shared" si="387"/>
        <v>20</v>
      </c>
      <c r="J7093" s="72" t="s">
        <v>204</v>
      </c>
      <c r="K7093" s="72" t="s">
        <v>488</v>
      </c>
      <c r="L7093" s="73">
        <v>2</v>
      </c>
      <c r="M7093" s="73" t="s">
        <v>104</v>
      </c>
      <c r="N7093" s="68" t="str">
        <f>VLOOKUP(K7093,[1]人員授權表!D$3:G$249,4,0)</f>
        <v>無機</v>
      </c>
      <c r="O7093" s="70" t="str">
        <f>IF(J7093=[1]人員授權表!$C$85,"Casper李羿勳",IF(J7093=[1]人員授權表!$C$188,"Iring陳俊明",IF(J7093=[1]人員授權表!$C$189,"Brian陳泓霖",VLOOKUP(K7093,[1]人員授權表!D$2:E$249,2,FALSE))))</f>
        <v>Iring陳俊明</v>
      </c>
      <c r="P7093" s="67">
        <f t="shared" si="389"/>
        <v>44850</v>
      </c>
      <c r="Q7093" s="75" t="str">
        <f t="shared" si="388"/>
        <v>週日</v>
      </c>
      <c r="R7093" s="80">
        <v>44848</v>
      </c>
      <c r="AA7093" s="1"/>
    </row>
    <row r="7094" spans="2:27">
      <c r="B7094" s="108">
        <v>44827</v>
      </c>
      <c r="C7094" s="67">
        <v>44832</v>
      </c>
      <c r="D7094" s="68" t="s">
        <v>50</v>
      </c>
      <c r="E7094" s="70" t="s">
        <v>51</v>
      </c>
      <c r="F7094" s="70" t="s">
        <v>2861</v>
      </c>
      <c r="G7094" s="101">
        <v>44832</v>
      </c>
      <c r="H7094" s="67">
        <v>44852</v>
      </c>
      <c r="I7094" s="71">
        <f t="shared" si="387"/>
        <v>20</v>
      </c>
      <c r="J7094" s="72" t="s">
        <v>987</v>
      </c>
      <c r="K7094" s="72" t="s">
        <v>988</v>
      </c>
      <c r="L7094" s="73">
        <v>6</v>
      </c>
      <c r="M7094" s="73" t="s">
        <v>104</v>
      </c>
      <c r="N7094" s="68" t="str">
        <f>VLOOKUP(K7094,[1]人員授權表!D$3:G$249,4,0)</f>
        <v>無機</v>
      </c>
      <c r="O7094" s="70" t="str">
        <f>IF(J7094=[1]人員授權表!$C$85,"Casper李羿勳",IF(J7094=[1]人員授權表!$C$188,"Iring陳俊明",IF(J7094=[1]人員授權表!$C$189,"Brian陳泓霖",VLOOKUP(K7094,[1]人員授權表!D$2:E$249,2,FALSE))))</f>
        <v>George陳志昇</v>
      </c>
      <c r="P7094" s="67">
        <f t="shared" si="389"/>
        <v>44850</v>
      </c>
      <c r="Q7094" s="75" t="str">
        <f t="shared" si="388"/>
        <v>週日</v>
      </c>
      <c r="R7094" s="80">
        <v>44847</v>
      </c>
      <c r="AA7094" s="1"/>
    </row>
    <row r="7095" spans="2:27">
      <c r="B7095" s="108">
        <v>44827</v>
      </c>
      <c r="C7095" s="67">
        <v>44832</v>
      </c>
      <c r="D7095" s="68" t="s">
        <v>50</v>
      </c>
      <c r="E7095" s="70" t="s">
        <v>51</v>
      </c>
      <c r="F7095" s="70" t="s">
        <v>2862</v>
      </c>
      <c r="G7095" s="101">
        <v>44832</v>
      </c>
      <c r="H7095" s="67">
        <v>44852</v>
      </c>
      <c r="I7095" s="71">
        <f t="shared" si="387"/>
        <v>20</v>
      </c>
      <c r="J7095" s="72" t="s">
        <v>2554</v>
      </c>
      <c r="K7095" s="93" t="s">
        <v>113</v>
      </c>
      <c r="L7095" s="73">
        <v>12</v>
      </c>
      <c r="M7095" s="73" t="s">
        <v>104</v>
      </c>
      <c r="N7095" s="68" t="s">
        <v>245</v>
      </c>
      <c r="O7095" s="70" t="s">
        <v>1113</v>
      </c>
      <c r="P7095" s="67">
        <f t="shared" si="389"/>
        <v>44850</v>
      </c>
      <c r="Q7095" s="75" t="str">
        <f t="shared" si="388"/>
        <v>週日</v>
      </c>
      <c r="R7095" s="80">
        <v>44841</v>
      </c>
      <c r="AA7095" s="1"/>
    </row>
    <row r="7096" spans="2:27">
      <c r="B7096" s="66">
        <v>44834</v>
      </c>
      <c r="D7096" s="68" t="s">
        <v>50</v>
      </c>
      <c r="E7096" s="70" t="s">
        <v>51</v>
      </c>
      <c r="F7096" s="37" t="s">
        <v>2863</v>
      </c>
      <c r="G7096" s="67">
        <v>44837</v>
      </c>
      <c r="H7096" s="67">
        <v>44852</v>
      </c>
      <c r="I7096" s="71">
        <f t="shared" si="387"/>
        <v>15</v>
      </c>
      <c r="J7096" s="72" t="s">
        <v>184</v>
      </c>
      <c r="K7096" s="72" t="s">
        <v>185</v>
      </c>
      <c r="L7096" s="73">
        <v>1</v>
      </c>
      <c r="M7096" s="73" t="s">
        <v>108</v>
      </c>
      <c r="N7096" s="68" t="str">
        <f>VLOOKUP(K7096,[1]人員授權表!D$3:G$249,4,0)</f>
        <v>有機</v>
      </c>
      <c r="O7096" s="70" t="str">
        <f>IF(J7096=[1]人員授權表!$C$85,"Casper李羿勳",IF(J7096=[1]人員授權表!$C$188,"Iring陳俊明",IF(J7096=[1]人員授權表!$C$189,"Brian陳泓霖",VLOOKUP(K7096,[1]人員授權表!D$2:E$249,2,FALSE))))</f>
        <v>Una林庭瑄</v>
      </c>
      <c r="P7096" s="67">
        <f t="shared" si="389"/>
        <v>44850</v>
      </c>
      <c r="Q7096" s="75" t="str">
        <f t="shared" si="388"/>
        <v>週日</v>
      </c>
      <c r="R7096" s="80">
        <v>44847</v>
      </c>
      <c r="AA7096" s="1"/>
    </row>
    <row r="7097" spans="2:27">
      <c r="B7097" s="66">
        <v>44834</v>
      </c>
      <c r="D7097" s="68" t="s">
        <v>50</v>
      </c>
      <c r="E7097" s="70" t="s">
        <v>51</v>
      </c>
      <c r="F7097" s="37" t="s">
        <v>2863</v>
      </c>
      <c r="G7097" s="67">
        <v>44837</v>
      </c>
      <c r="H7097" s="67">
        <v>44852</v>
      </c>
      <c r="I7097" s="71">
        <f t="shared" si="387"/>
        <v>15</v>
      </c>
      <c r="J7097" s="72" t="s">
        <v>919</v>
      </c>
      <c r="K7097" s="72" t="s">
        <v>187</v>
      </c>
      <c r="L7097" s="73">
        <v>1</v>
      </c>
      <c r="M7097" s="73" t="s">
        <v>108</v>
      </c>
      <c r="N7097" s="68" t="str">
        <f>VLOOKUP(K7097,[1]人員授權表!D$3:G$249,4,0)</f>
        <v>無機</v>
      </c>
      <c r="O7097" s="70" t="s">
        <v>191</v>
      </c>
      <c r="P7097" s="67">
        <f t="shared" si="389"/>
        <v>44850</v>
      </c>
      <c r="Q7097" s="75" t="str">
        <f t="shared" si="388"/>
        <v>週日</v>
      </c>
      <c r="R7097" s="80">
        <v>44849</v>
      </c>
      <c r="AA7097" s="1"/>
    </row>
    <row r="7098" spans="2:27">
      <c r="B7098" s="66">
        <v>44834</v>
      </c>
      <c r="D7098" s="68" t="s">
        <v>50</v>
      </c>
      <c r="E7098" s="70" t="s">
        <v>51</v>
      </c>
      <c r="F7098" s="37" t="s">
        <v>2863</v>
      </c>
      <c r="G7098" s="67">
        <v>44837</v>
      </c>
      <c r="H7098" s="67">
        <v>44852</v>
      </c>
      <c r="I7098" s="71">
        <f t="shared" si="387"/>
        <v>15</v>
      </c>
      <c r="J7098" s="72" t="s">
        <v>188</v>
      </c>
      <c r="K7098" s="72" t="s">
        <v>189</v>
      </c>
      <c r="L7098" s="73">
        <v>1</v>
      </c>
      <c r="M7098" s="73" t="s">
        <v>108</v>
      </c>
      <c r="N7098" s="68" t="str">
        <f>VLOOKUP(K7098,[1]人員授權表!D$3:G$249,4,0)</f>
        <v>無機</v>
      </c>
      <c r="O7098" s="70" t="str">
        <f>IF(J7098=[1]人員授權表!$C$85,"Casper李羿勳",IF(J7098=[1]人員授權表!$C$188,"Iring陳俊明",IF(J7098=[1]人員授權表!$C$189,"Brian陳泓霖",VLOOKUP(K7098,[1]人員授權表!D$2:E$249,2,FALSE))))</f>
        <v>Iring陳俊明</v>
      </c>
      <c r="P7098" s="67">
        <f t="shared" si="389"/>
        <v>44850</v>
      </c>
      <c r="Q7098" s="75" t="str">
        <f t="shared" si="388"/>
        <v>週日</v>
      </c>
      <c r="R7098" s="80">
        <v>44847</v>
      </c>
      <c r="AA7098" s="1"/>
    </row>
    <row r="7099" spans="2:27">
      <c r="B7099" s="66">
        <v>44834</v>
      </c>
      <c r="D7099" s="68" t="s">
        <v>50</v>
      </c>
      <c r="E7099" s="70" t="s">
        <v>51</v>
      </c>
      <c r="F7099" s="37" t="s">
        <v>2863</v>
      </c>
      <c r="G7099" s="67">
        <v>44837</v>
      </c>
      <c r="H7099" s="67">
        <v>44852</v>
      </c>
      <c r="I7099" s="71">
        <f t="shared" si="387"/>
        <v>15</v>
      </c>
      <c r="J7099" s="72" t="s">
        <v>190</v>
      </c>
      <c r="K7099" s="72" t="s">
        <v>140</v>
      </c>
      <c r="L7099" s="73">
        <v>1</v>
      </c>
      <c r="M7099" s="73" t="s">
        <v>108</v>
      </c>
      <c r="N7099" s="68" t="str">
        <f>VLOOKUP(K7099,[1]人員授權表!D$3:G$249,4,0)</f>
        <v>無機</v>
      </c>
      <c r="O7099" s="70" t="str">
        <f>IF(J7099=[1]人員授權表!$C$85,"Casper李羿勳",IF(J7099=[1]人員授權表!$C$188,"Iring陳俊明",IF(J7099=[1]人員授權表!$C$189,"Brian陳泓霖",VLOOKUP(K7099,[1]人員授權表!D$2:E$249,2,FALSE))))</f>
        <v>Iring陳俊明</v>
      </c>
      <c r="P7099" s="67">
        <f t="shared" si="389"/>
        <v>44850</v>
      </c>
      <c r="Q7099" s="75" t="str">
        <f t="shared" si="388"/>
        <v>週日</v>
      </c>
      <c r="R7099" s="80">
        <v>44847</v>
      </c>
      <c r="AA7099" s="1"/>
    </row>
    <row r="7100" spans="2:27">
      <c r="B7100" s="66">
        <v>44834</v>
      </c>
      <c r="D7100" s="68" t="s">
        <v>50</v>
      </c>
      <c r="E7100" s="70" t="s">
        <v>51</v>
      </c>
      <c r="F7100" s="37" t="s">
        <v>2863</v>
      </c>
      <c r="G7100" s="67">
        <v>44837</v>
      </c>
      <c r="H7100" s="67">
        <v>44852</v>
      </c>
      <c r="I7100" s="71">
        <f t="shared" si="387"/>
        <v>15</v>
      </c>
      <c r="J7100" s="72" t="s">
        <v>195</v>
      </c>
      <c r="K7100" s="72" t="s">
        <v>196</v>
      </c>
      <c r="L7100" s="73">
        <v>1</v>
      </c>
      <c r="M7100" s="73" t="s">
        <v>108</v>
      </c>
      <c r="N7100" s="68" t="str">
        <f>VLOOKUP(K7100,[1]人員授權表!D$3:G$249,4,0)</f>
        <v>無機</v>
      </c>
      <c r="O7100" s="70" t="str">
        <f>IF(J7100=[1]人員授權表!$C$85,"Casper李羿勳",IF(J7100=[1]人員授權表!$C$188,"Iring陳俊明",IF(J7100=[1]人員授權表!$C$189,"Brian陳泓霖",VLOOKUP(K7100,[1]人員授權表!D$2:E$249,2,FALSE))))</f>
        <v>Debby胡萱黛</v>
      </c>
      <c r="P7100" s="67">
        <f t="shared" si="389"/>
        <v>44850</v>
      </c>
      <c r="Q7100" s="75" t="str">
        <f t="shared" si="388"/>
        <v>週日</v>
      </c>
      <c r="R7100" s="80">
        <v>44841</v>
      </c>
      <c r="AA7100" s="1"/>
    </row>
    <row r="7101" spans="2:27">
      <c r="B7101" s="66">
        <v>44834</v>
      </c>
      <c r="D7101" s="68" t="s">
        <v>50</v>
      </c>
      <c r="E7101" s="70" t="s">
        <v>51</v>
      </c>
      <c r="F7101" s="37" t="s">
        <v>2863</v>
      </c>
      <c r="G7101" s="67">
        <v>44837</v>
      </c>
      <c r="H7101" s="67">
        <v>44852</v>
      </c>
      <c r="I7101" s="71">
        <f t="shared" si="387"/>
        <v>15</v>
      </c>
      <c r="J7101" s="72" t="s">
        <v>198</v>
      </c>
      <c r="K7101" s="72" t="s">
        <v>199</v>
      </c>
      <c r="L7101" s="73">
        <v>1</v>
      </c>
      <c r="M7101" s="73" t="s">
        <v>108</v>
      </c>
      <c r="N7101" s="68" t="str">
        <f>VLOOKUP(K7101,[1]人員授權表!D$3:G$249,4,0)</f>
        <v>無機</v>
      </c>
      <c r="O7101" s="70" t="str">
        <f>IF(J7101=[1]人員授權表!$C$85,"Casper李羿勳",IF(J7101=[1]人員授權表!$C$188,"Iring陳俊明",IF(J7101=[1]人員授權表!$C$189,"Brian陳泓霖",VLOOKUP(K7101,[1]人員授權表!D$2:E$249,2,FALSE))))</f>
        <v>Vicky游崴涵</v>
      </c>
      <c r="P7101" s="67">
        <f t="shared" si="389"/>
        <v>44850</v>
      </c>
      <c r="Q7101" s="75" t="str">
        <f t="shared" si="388"/>
        <v>週日</v>
      </c>
      <c r="R7101" s="80">
        <v>44841</v>
      </c>
      <c r="AA7101" s="1"/>
    </row>
    <row r="7102" spans="2:27">
      <c r="B7102" s="66">
        <v>44834</v>
      </c>
      <c r="D7102" s="68" t="s">
        <v>50</v>
      </c>
      <c r="E7102" s="70" t="s">
        <v>51</v>
      </c>
      <c r="F7102" s="37" t="s">
        <v>2863</v>
      </c>
      <c r="G7102" s="67">
        <v>44837</v>
      </c>
      <c r="H7102" s="67">
        <v>44852</v>
      </c>
      <c r="I7102" s="71">
        <f t="shared" si="387"/>
        <v>15</v>
      </c>
      <c r="J7102" s="72" t="s">
        <v>200</v>
      </c>
      <c r="K7102" s="72" t="s">
        <v>201</v>
      </c>
      <c r="L7102" s="73">
        <v>1</v>
      </c>
      <c r="M7102" s="73" t="s">
        <v>108</v>
      </c>
      <c r="N7102" s="68" t="str">
        <f>VLOOKUP(K7102,[1]人員授權表!D$3:G$249,4,0)</f>
        <v>無機</v>
      </c>
      <c r="O7102" s="70" t="s">
        <v>829</v>
      </c>
      <c r="P7102" s="67">
        <f t="shared" si="389"/>
        <v>44850</v>
      </c>
      <c r="Q7102" s="75" t="str">
        <f t="shared" si="388"/>
        <v>週日</v>
      </c>
      <c r="R7102" s="80">
        <v>44848</v>
      </c>
      <c r="AA7102" s="1"/>
    </row>
    <row r="7103" spans="2:27">
      <c r="B7103" s="66">
        <v>44834</v>
      </c>
      <c r="D7103" s="68" t="s">
        <v>50</v>
      </c>
      <c r="E7103" s="70" t="s">
        <v>51</v>
      </c>
      <c r="F7103" s="37" t="s">
        <v>2863</v>
      </c>
      <c r="G7103" s="67">
        <v>44837</v>
      </c>
      <c r="H7103" s="67">
        <v>44852</v>
      </c>
      <c r="I7103" s="71">
        <f t="shared" si="387"/>
        <v>15</v>
      </c>
      <c r="J7103" s="72" t="s">
        <v>151</v>
      </c>
      <c r="K7103" s="72" t="s">
        <v>152</v>
      </c>
      <c r="L7103" s="73">
        <v>1</v>
      </c>
      <c r="M7103" s="73" t="s">
        <v>108</v>
      </c>
      <c r="N7103" s="68" t="str">
        <f>VLOOKUP(K7103,[1]人員授權表!D$3:G$249,4,0)</f>
        <v>無機</v>
      </c>
      <c r="O7103" s="70" t="str">
        <f>IF(J7103=[1]人員授權表!$C$85,"Casper李羿勳",IF(J7103=[1]人員授權表!$C$188,"Iring陳俊明",IF(J7103=[1]人員授權表!$C$189,"Brian陳泓霖",VLOOKUP(K7103,[1]人員授權表!D$2:E$249,2,FALSE))))</f>
        <v>Vicky游崴涵</v>
      </c>
      <c r="P7103" s="67">
        <f t="shared" si="389"/>
        <v>44850</v>
      </c>
      <c r="Q7103" s="75" t="str">
        <f t="shared" si="388"/>
        <v>週日</v>
      </c>
      <c r="R7103" s="80">
        <v>44841</v>
      </c>
      <c r="AA7103" s="1"/>
    </row>
    <row r="7104" spans="2:27">
      <c r="B7104" s="66">
        <v>44834</v>
      </c>
      <c r="D7104" s="68" t="s">
        <v>50</v>
      </c>
      <c r="E7104" s="70" t="s">
        <v>51</v>
      </c>
      <c r="F7104" s="37" t="s">
        <v>2863</v>
      </c>
      <c r="G7104" s="67">
        <v>44837</v>
      </c>
      <c r="H7104" s="67">
        <v>44852</v>
      </c>
      <c r="I7104" s="71">
        <f t="shared" si="387"/>
        <v>15</v>
      </c>
      <c r="J7104" s="72" t="s">
        <v>160</v>
      </c>
      <c r="K7104" s="72" t="s">
        <v>161</v>
      </c>
      <c r="L7104" s="73">
        <v>1</v>
      </c>
      <c r="M7104" s="73" t="s">
        <v>108</v>
      </c>
      <c r="N7104" s="68" t="str">
        <f>VLOOKUP(K7104,[1]人員授權表!D$3:G$249,4,0)</f>
        <v>無機</v>
      </c>
      <c r="O7104" s="70" t="str">
        <f>IF(J7104=[1]人員授權表!$C$85,"Casper李羿勳",IF(J7104=[1]人員授權表!$C$188,"Iring陳俊明",IF(J7104=[1]人員授權表!$C$189,"Brian陳泓霖",VLOOKUP(K7104,[1]人員授權表!D$2:E$249,2,FALSE))))</f>
        <v>Dennis陳汶宏</v>
      </c>
      <c r="P7104" s="67">
        <f t="shared" si="389"/>
        <v>44850</v>
      </c>
      <c r="Q7104" s="75" t="str">
        <f t="shared" si="388"/>
        <v>週日</v>
      </c>
      <c r="R7104" s="80">
        <v>44842</v>
      </c>
      <c r="AA7104" s="1"/>
    </row>
    <row r="7105" spans="2:27">
      <c r="B7105" s="66">
        <v>44834</v>
      </c>
      <c r="D7105" s="68" t="s">
        <v>50</v>
      </c>
      <c r="E7105" s="70" t="s">
        <v>51</v>
      </c>
      <c r="F7105" s="37" t="s">
        <v>2863</v>
      </c>
      <c r="G7105" s="67">
        <v>44837</v>
      </c>
      <c r="H7105" s="67">
        <v>44852</v>
      </c>
      <c r="I7105" s="71">
        <f t="shared" si="387"/>
        <v>15</v>
      </c>
      <c r="J7105" s="72" t="s">
        <v>1222</v>
      </c>
      <c r="K7105" s="72" t="s">
        <v>1223</v>
      </c>
      <c r="L7105" s="73">
        <v>1</v>
      </c>
      <c r="M7105" s="73" t="s">
        <v>108</v>
      </c>
      <c r="N7105" s="68" t="str">
        <f>VLOOKUP(K7105,[1]人員授權表!D$3:G$249,4,0)</f>
        <v>無機</v>
      </c>
      <c r="O7105" s="70" t="str">
        <f>IF(J7105=[1]人員授權表!$C$85,"Casper李羿勳",IF(J7105=[1]人員授權表!$C$188,"Iring陳俊明",IF(J7105=[1]人員授權表!$C$189,"Brian陳泓霖",VLOOKUP(K7105,[1]人員授權表!D$2:E$249,2,FALSE))))</f>
        <v>Dennis陳汶宏</v>
      </c>
      <c r="P7105" s="67">
        <f t="shared" si="389"/>
        <v>44850</v>
      </c>
      <c r="Q7105" s="75" t="str">
        <f t="shared" si="388"/>
        <v>週日</v>
      </c>
      <c r="R7105" s="80">
        <v>44842</v>
      </c>
      <c r="AA7105" s="1"/>
    </row>
    <row r="7106" spans="2:27">
      <c r="B7106" s="66">
        <v>44834</v>
      </c>
      <c r="D7106" s="68" t="s">
        <v>50</v>
      </c>
      <c r="E7106" s="70" t="s">
        <v>51</v>
      </c>
      <c r="F7106" s="37" t="s">
        <v>2863</v>
      </c>
      <c r="G7106" s="67">
        <v>44837</v>
      </c>
      <c r="H7106" s="67">
        <v>44852</v>
      </c>
      <c r="I7106" s="71">
        <f t="shared" si="387"/>
        <v>15</v>
      </c>
      <c r="J7106" s="72" t="s">
        <v>175</v>
      </c>
      <c r="K7106" s="72" t="s">
        <v>176</v>
      </c>
      <c r="L7106" s="73">
        <v>1</v>
      </c>
      <c r="M7106" s="73" t="s">
        <v>108</v>
      </c>
      <c r="N7106" s="68" t="str">
        <f>VLOOKUP(K7106,[1]人員授權表!D$3:G$249,4,0)</f>
        <v>無機</v>
      </c>
      <c r="O7106" s="70" t="s">
        <v>956</v>
      </c>
      <c r="P7106" s="67">
        <f t="shared" si="389"/>
        <v>44850</v>
      </c>
      <c r="Q7106" s="75" t="str">
        <f t="shared" si="388"/>
        <v>週日</v>
      </c>
      <c r="R7106" s="80">
        <v>44852</v>
      </c>
      <c r="S7106" s="85">
        <v>44852</v>
      </c>
      <c r="T7106" s="70">
        <v>1</v>
      </c>
      <c r="Z7106" s="79" t="s">
        <v>2864</v>
      </c>
      <c r="AA7106" s="1"/>
    </row>
    <row r="7107" spans="2:27">
      <c r="B7107" s="66">
        <v>44834</v>
      </c>
      <c r="D7107" s="68" t="s">
        <v>50</v>
      </c>
      <c r="E7107" s="70" t="s">
        <v>51</v>
      </c>
      <c r="F7107" s="37" t="s">
        <v>2863</v>
      </c>
      <c r="G7107" s="67">
        <v>44837</v>
      </c>
      <c r="H7107" s="67">
        <v>44852</v>
      </c>
      <c r="I7107" s="71">
        <f t="shared" si="387"/>
        <v>15</v>
      </c>
      <c r="J7107" s="72" t="s">
        <v>290</v>
      </c>
      <c r="K7107" s="72" t="s">
        <v>291</v>
      </c>
      <c r="L7107" s="73">
        <v>1</v>
      </c>
      <c r="M7107" s="73" t="s">
        <v>108</v>
      </c>
      <c r="N7107" s="68" t="str">
        <f>VLOOKUP(K7107,[1]人員授權表!D$3:G$249,4,0)</f>
        <v>無機</v>
      </c>
      <c r="O7107" s="70" t="str">
        <f>IF(J7107=[1]人員授權表!$C$85,"Casper李羿勳",IF(J7107=[1]人員授權表!$C$188,"Iring陳俊明",IF(J7107=[1]人員授權表!$C$189,"Brian陳泓霖",VLOOKUP(K7107,[1]人員授權表!D$2:E$249,2,FALSE))))</f>
        <v>George陳志昇</v>
      </c>
      <c r="P7107" s="67">
        <f t="shared" si="389"/>
        <v>44850</v>
      </c>
      <c r="Q7107" s="75" t="str">
        <f t="shared" si="388"/>
        <v>週日</v>
      </c>
      <c r="R7107" s="80">
        <v>44848</v>
      </c>
      <c r="AA7107" s="1"/>
    </row>
    <row r="7108" spans="2:27">
      <c r="B7108" s="66">
        <v>44834</v>
      </c>
      <c r="D7108" s="68" t="s">
        <v>50</v>
      </c>
      <c r="E7108" s="70" t="s">
        <v>51</v>
      </c>
      <c r="F7108" s="37" t="s">
        <v>2863</v>
      </c>
      <c r="G7108" s="67">
        <v>44837</v>
      </c>
      <c r="H7108" s="67">
        <v>44852</v>
      </c>
      <c r="I7108" s="71">
        <f t="shared" si="387"/>
        <v>15</v>
      </c>
      <c r="J7108" s="72" t="s">
        <v>204</v>
      </c>
      <c r="K7108" s="72" t="s">
        <v>205</v>
      </c>
      <c r="L7108" s="73">
        <v>1</v>
      </c>
      <c r="M7108" s="73" t="s">
        <v>108</v>
      </c>
      <c r="N7108" s="68" t="str">
        <f>VLOOKUP(K7108,[1]人員授權表!D$3:G$249,4,0)</f>
        <v>無機</v>
      </c>
      <c r="O7108" s="70" t="str">
        <f>IF(J7108=[1]人員授權表!$C$85,"Casper李羿勳",IF(J7108=[1]人員授權表!$C$188,"Iring陳俊明",IF(J7108=[1]人員授權表!$C$189,"Brian陳泓霖",VLOOKUP(K7108,[1]人員授權表!D$2:E$249,2,FALSE))))</f>
        <v>Iring陳俊明</v>
      </c>
      <c r="P7108" s="67">
        <f t="shared" si="389"/>
        <v>44850</v>
      </c>
      <c r="Q7108" s="75" t="str">
        <f t="shared" si="388"/>
        <v>週日</v>
      </c>
      <c r="R7108" s="80">
        <v>44849</v>
      </c>
      <c r="AA7108" s="1"/>
    </row>
    <row r="7109" spans="2:27">
      <c r="B7109" s="66">
        <v>44834</v>
      </c>
      <c r="D7109" s="68" t="s">
        <v>50</v>
      </c>
      <c r="E7109" s="70" t="s">
        <v>51</v>
      </c>
      <c r="F7109" s="37" t="s">
        <v>2863</v>
      </c>
      <c r="G7109" s="67">
        <v>44837</v>
      </c>
      <c r="H7109" s="67">
        <v>44852</v>
      </c>
      <c r="I7109" s="71">
        <f t="shared" si="387"/>
        <v>15</v>
      </c>
      <c r="J7109" s="72" t="s">
        <v>206</v>
      </c>
      <c r="K7109" s="72" t="s">
        <v>179</v>
      </c>
      <c r="L7109" s="73">
        <v>1</v>
      </c>
      <c r="M7109" s="73" t="s">
        <v>108</v>
      </c>
      <c r="N7109" s="68" t="str">
        <f>VLOOKUP(K7109,[1]人員授權表!D$3:G$249,4,0)</f>
        <v>無機</v>
      </c>
      <c r="O7109" s="70" t="str">
        <f>IF(J7109=[1]人員授權表!$C$85,"Casper李羿勳",IF(J7109=[1]人員授權表!$C$188,"Iring陳俊明",IF(J7109=[1]人員授權表!$C$189,"Brian陳泓霖",VLOOKUP(K7109,[1]人員授權表!D$2:E$249,2,FALSE))))</f>
        <v>Dennis陳汶宏</v>
      </c>
      <c r="P7109" s="67">
        <f t="shared" si="389"/>
        <v>44850</v>
      </c>
      <c r="Q7109" s="75" t="str">
        <f t="shared" si="388"/>
        <v>週日</v>
      </c>
      <c r="R7109" s="80">
        <v>44840</v>
      </c>
      <c r="AA7109" s="1"/>
    </row>
    <row r="7110" spans="2:27">
      <c r="B7110" s="66">
        <v>44834</v>
      </c>
      <c r="D7110" s="68" t="s">
        <v>50</v>
      </c>
      <c r="E7110" s="70" t="s">
        <v>51</v>
      </c>
      <c r="F7110" s="37" t="s">
        <v>2863</v>
      </c>
      <c r="G7110" s="67">
        <v>44837</v>
      </c>
      <c r="H7110" s="67">
        <v>44852</v>
      </c>
      <c r="I7110" s="71">
        <f t="shared" si="387"/>
        <v>15</v>
      </c>
      <c r="J7110" s="72" t="s">
        <v>178</v>
      </c>
      <c r="K7110" s="72" t="s">
        <v>179</v>
      </c>
      <c r="L7110" s="73">
        <v>1</v>
      </c>
      <c r="M7110" s="73" t="s">
        <v>108</v>
      </c>
      <c r="N7110" s="68" t="str">
        <f>VLOOKUP(K7110,[1]人員授權表!D$3:G$249,4,0)</f>
        <v>無機</v>
      </c>
      <c r="O7110" s="70" t="str">
        <f>IF(J7110=[1]人員授權表!$C$85,"Casper李羿勳",IF(J7110=[1]人員授權表!$C$188,"Iring陳俊明",IF(J7110=[1]人員授權表!$C$189,"Brian陳泓霖",VLOOKUP(K7110,[1]人員授權表!D$2:E$249,2,FALSE))))</f>
        <v>Dennis陳汶宏</v>
      </c>
      <c r="P7110" s="67">
        <f t="shared" si="389"/>
        <v>44850</v>
      </c>
      <c r="Q7110" s="75" t="str">
        <f t="shared" si="388"/>
        <v>週日</v>
      </c>
      <c r="R7110" s="80">
        <v>44840</v>
      </c>
      <c r="AA7110" s="1"/>
    </row>
    <row r="7111" spans="2:27">
      <c r="B7111" s="66">
        <v>44834</v>
      </c>
      <c r="D7111" s="68" t="s">
        <v>50</v>
      </c>
      <c r="E7111" s="70" t="s">
        <v>51</v>
      </c>
      <c r="F7111" s="37" t="s">
        <v>2863</v>
      </c>
      <c r="G7111" s="67">
        <v>44837</v>
      </c>
      <c r="H7111" s="67">
        <v>44852</v>
      </c>
      <c r="I7111" s="71">
        <f t="shared" ref="I7111:I7174" si="390">_xlfn.DAYS(H7111,G7111)</f>
        <v>15</v>
      </c>
      <c r="J7111" s="72" t="s">
        <v>141</v>
      </c>
      <c r="K7111" s="72" t="s">
        <v>142</v>
      </c>
      <c r="L7111" s="73">
        <v>1</v>
      </c>
      <c r="M7111" s="73" t="s">
        <v>108</v>
      </c>
      <c r="N7111" s="68" t="str">
        <f>VLOOKUP(K7111,[1]人員授權表!D$3:G$249,4,0)</f>
        <v>無機</v>
      </c>
      <c r="O7111" s="70" t="str">
        <f>IF(J7111=[1]人員授權表!$C$85,"Casper李羿勳",IF(J7111=[1]人員授權表!$C$188,"Iring陳俊明",IF(J7111=[1]人員授權表!$C$189,"Brian陳泓霖",VLOOKUP(K7111,[1]人員授權表!D$2:E$249,2,FALSE))))</f>
        <v>Dennis陳汶宏</v>
      </c>
      <c r="P7111" s="67">
        <f t="shared" si="389"/>
        <v>44850</v>
      </c>
      <c r="Q7111" s="75" t="str">
        <f t="shared" ref="Q7111:Q7174" si="391">TEXT(P7111,"aaa")</f>
        <v>週日</v>
      </c>
      <c r="R7111" s="80">
        <v>44842</v>
      </c>
      <c r="AA7111" s="1"/>
    </row>
    <row r="7112" spans="2:27">
      <c r="B7112" s="66">
        <v>44834</v>
      </c>
      <c r="D7112" s="68" t="s">
        <v>50</v>
      </c>
      <c r="E7112" s="70" t="s">
        <v>51</v>
      </c>
      <c r="F7112" s="37" t="s">
        <v>2863</v>
      </c>
      <c r="G7112" s="67">
        <v>44837</v>
      </c>
      <c r="H7112" s="67">
        <v>44852</v>
      </c>
      <c r="I7112" s="71">
        <f t="shared" si="390"/>
        <v>15</v>
      </c>
      <c r="J7112" s="72" t="s">
        <v>966</v>
      </c>
      <c r="K7112" s="72" t="s">
        <v>154</v>
      </c>
      <c r="L7112" s="73">
        <v>1</v>
      </c>
      <c r="M7112" s="73" t="s">
        <v>108</v>
      </c>
      <c r="N7112" s="68" t="str">
        <f>VLOOKUP(K7112,[1]人員授權表!D$3:G$249,4,0)</f>
        <v>無機</v>
      </c>
      <c r="O7112" s="70" t="str">
        <f>IF(J7112=[1]人員授權表!$C$85,"Casper李羿勳",IF(J7112=[1]人員授權表!$C$188,"Iring陳俊明",IF(J7112=[1]人員授權表!$C$189,"Brian陳泓霖",VLOOKUP(K7112,[1]人員授權表!D$2:E$249,2,FALSE))))</f>
        <v>Ken張智凱</v>
      </c>
      <c r="P7112" s="67">
        <f t="shared" si="389"/>
        <v>44850</v>
      </c>
      <c r="Q7112" s="75" t="str">
        <f t="shared" si="391"/>
        <v>週日</v>
      </c>
      <c r="R7112" s="80">
        <v>44840</v>
      </c>
      <c r="AA7112" s="1"/>
    </row>
    <row r="7113" spans="2:27">
      <c r="B7113" s="66">
        <v>44834</v>
      </c>
      <c r="D7113" s="68" t="s">
        <v>50</v>
      </c>
      <c r="E7113" s="70" t="s">
        <v>51</v>
      </c>
      <c r="F7113" s="37" t="s">
        <v>2863</v>
      </c>
      <c r="G7113" s="67">
        <v>44837</v>
      </c>
      <c r="H7113" s="67">
        <v>44852</v>
      </c>
      <c r="I7113" s="71">
        <f t="shared" si="390"/>
        <v>15</v>
      </c>
      <c r="J7113" s="72" t="s">
        <v>209</v>
      </c>
      <c r="K7113" s="72" t="s">
        <v>210</v>
      </c>
      <c r="L7113" s="73">
        <v>1</v>
      </c>
      <c r="M7113" s="73" t="s">
        <v>108</v>
      </c>
      <c r="N7113" s="68" t="str">
        <f>VLOOKUP(K7113,[1]人員授權表!D$3:G$249,4,0)</f>
        <v>無機</v>
      </c>
      <c r="O7113" s="70" t="str">
        <f>IF(J7113=[1]人員授權表!$C$85,"Casper李羿勳",IF(J7113=[1]人員授權表!$C$188,"Iring陳俊明",IF(J7113=[1]人員授權表!$C$189,"Brian陳泓霖",VLOOKUP(K7113,[1]人員授權表!D$2:E$249,2,FALSE))))</f>
        <v>Vicky游崴涵</v>
      </c>
      <c r="P7113" s="67">
        <f t="shared" si="389"/>
        <v>44850</v>
      </c>
      <c r="Q7113" s="75" t="str">
        <f t="shared" si="391"/>
        <v>週日</v>
      </c>
      <c r="R7113" s="80">
        <v>44846</v>
      </c>
      <c r="AA7113" s="1"/>
    </row>
    <row r="7114" spans="2:27">
      <c r="B7114" s="66">
        <v>44834</v>
      </c>
      <c r="D7114" s="68" t="s">
        <v>50</v>
      </c>
      <c r="E7114" s="70" t="s">
        <v>51</v>
      </c>
      <c r="F7114" s="37" t="s">
        <v>2863</v>
      </c>
      <c r="G7114" s="67">
        <v>44837</v>
      </c>
      <c r="H7114" s="67">
        <v>44852</v>
      </c>
      <c r="I7114" s="71">
        <f t="shared" si="390"/>
        <v>15</v>
      </c>
      <c r="J7114" s="72" t="s">
        <v>167</v>
      </c>
      <c r="K7114" s="72" t="s">
        <v>168</v>
      </c>
      <c r="L7114" s="73">
        <v>1</v>
      </c>
      <c r="M7114" s="73" t="s">
        <v>108</v>
      </c>
      <c r="N7114" s="68" t="str">
        <f>VLOOKUP(K7114,[1]人員授權表!D$3:G$249,4,0)</f>
        <v>有機</v>
      </c>
      <c r="O7114" s="70" t="str">
        <f>IF(J7114=[1]人員授權表!$C$85,"Casper李羿勳",IF(J7114=[1]人員授權表!$C$188,"Iring陳俊明",IF(J7114=[1]人員授權表!$C$189,"Brian陳泓霖",VLOOKUP(K7114,[1]人員授權表!D$2:E$249,2,FALSE))))</f>
        <v>Una林庭瑄</v>
      </c>
      <c r="P7114" s="67">
        <f t="shared" si="389"/>
        <v>44850</v>
      </c>
      <c r="Q7114" s="75" t="str">
        <f t="shared" si="391"/>
        <v>週日</v>
      </c>
      <c r="R7114" s="80">
        <v>44846</v>
      </c>
      <c r="AA7114" s="1"/>
    </row>
    <row r="7115" spans="2:27">
      <c r="B7115" s="66">
        <v>44834</v>
      </c>
      <c r="D7115" s="68" t="s">
        <v>50</v>
      </c>
      <c r="E7115" s="70" t="s">
        <v>51</v>
      </c>
      <c r="F7115" s="37" t="s">
        <v>2863</v>
      </c>
      <c r="G7115" s="67">
        <v>44837</v>
      </c>
      <c r="H7115" s="67">
        <v>44852</v>
      </c>
      <c r="I7115" s="71">
        <f t="shared" si="390"/>
        <v>15</v>
      </c>
      <c r="J7115" s="72" t="s">
        <v>257</v>
      </c>
      <c r="K7115" s="72" t="s">
        <v>1225</v>
      </c>
      <c r="L7115" s="73">
        <v>1</v>
      </c>
      <c r="M7115" s="73" t="s">
        <v>108</v>
      </c>
      <c r="N7115" s="68" t="str">
        <f>VLOOKUP(K7115,[1]人員授權表!D$3:G$249,4,0)</f>
        <v>有機</v>
      </c>
      <c r="O7115" s="70" t="str">
        <f>IF(J7115=[1]人員授權表!$C$85,"Casper李羿勳",IF(J7115=[1]人員授權表!$C$188,"Iring陳俊明",IF(J7115=[1]人員授權表!$C$189,"Brian陳泓霖",VLOOKUP(K7115,[1]人員授權表!D$2:E$249,2,FALSE))))</f>
        <v>Casper李羿勳</v>
      </c>
      <c r="P7115" s="67">
        <f t="shared" si="389"/>
        <v>44850</v>
      </c>
      <c r="Q7115" s="75" t="str">
        <f t="shared" si="391"/>
        <v>週日</v>
      </c>
      <c r="R7115" s="80">
        <v>44847</v>
      </c>
      <c r="AA7115" s="1"/>
    </row>
    <row r="7116" spans="2:27">
      <c r="B7116" s="66">
        <v>44834</v>
      </c>
      <c r="D7116" s="68" t="s">
        <v>50</v>
      </c>
      <c r="E7116" s="70" t="s">
        <v>51</v>
      </c>
      <c r="F7116" s="37" t="s">
        <v>2863</v>
      </c>
      <c r="G7116" s="67">
        <v>44837</v>
      </c>
      <c r="H7116" s="67">
        <v>44852</v>
      </c>
      <c r="I7116" s="71">
        <f t="shared" si="390"/>
        <v>15</v>
      </c>
      <c r="J7116" s="72" t="s">
        <v>1226</v>
      </c>
      <c r="K7116" s="72" t="s">
        <v>1227</v>
      </c>
      <c r="L7116" s="73">
        <v>1</v>
      </c>
      <c r="M7116" s="73" t="s">
        <v>108</v>
      </c>
      <c r="N7116" s="68" t="str">
        <f>VLOOKUP(K7116,[1]人員授權表!D$3:G$249,4,0)</f>
        <v>有機</v>
      </c>
      <c r="O7116" s="70" t="str">
        <f>IF(J7116=[1]人員授權表!$C$85,"Casper李羿勳",IF(J7116=[1]人員授權表!$C$188,"Iring陳俊明",IF(J7116=[1]人員授權表!$C$189,"Brian陳泓霖",VLOOKUP(K7116,[1]人員授權表!D$2:E$249,2,FALSE))))</f>
        <v>Marco陳鴻鈞</v>
      </c>
      <c r="P7116" s="67">
        <f t="shared" si="389"/>
        <v>44850</v>
      </c>
      <c r="Q7116" s="75" t="str">
        <f t="shared" si="391"/>
        <v>週日</v>
      </c>
      <c r="R7116" s="80">
        <v>44849</v>
      </c>
      <c r="AA7116" s="1"/>
    </row>
    <row r="7117" spans="2:27">
      <c r="B7117" s="66">
        <v>44834</v>
      </c>
      <c r="D7117" s="68" t="s">
        <v>50</v>
      </c>
      <c r="E7117" s="70" t="s">
        <v>51</v>
      </c>
      <c r="F7117" s="37" t="s">
        <v>2865</v>
      </c>
      <c r="G7117" s="67">
        <v>44837</v>
      </c>
      <c r="H7117" s="67">
        <v>44852</v>
      </c>
      <c r="I7117" s="71">
        <f t="shared" si="390"/>
        <v>15</v>
      </c>
      <c r="J7117" s="72" t="s">
        <v>184</v>
      </c>
      <c r="K7117" s="72" t="s">
        <v>185</v>
      </c>
      <c r="L7117" s="73">
        <v>1</v>
      </c>
      <c r="M7117" s="73" t="s">
        <v>108</v>
      </c>
      <c r="N7117" s="68" t="str">
        <f>VLOOKUP(K7117,[1]人員授權表!D$3:G$249,4,0)</f>
        <v>有機</v>
      </c>
      <c r="O7117" s="70" t="str">
        <f>IF(J7117=[1]人員授權表!$C$85,"Casper李羿勳",IF(J7117=[1]人員授權表!$C$188,"Iring陳俊明",IF(J7117=[1]人員授權表!$C$189,"Brian陳泓霖",VLOOKUP(K7117,[1]人員授權表!D$2:E$249,2,FALSE))))</f>
        <v>Una林庭瑄</v>
      </c>
      <c r="P7117" s="67">
        <f t="shared" si="389"/>
        <v>44850</v>
      </c>
      <c r="Q7117" s="75" t="str">
        <f t="shared" si="391"/>
        <v>週日</v>
      </c>
      <c r="R7117" s="80">
        <v>44847</v>
      </c>
      <c r="AA7117" s="1"/>
    </row>
    <row r="7118" spans="2:27">
      <c r="B7118" s="66">
        <v>44834</v>
      </c>
      <c r="D7118" s="68" t="s">
        <v>50</v>
      </c>
      <c r="E7118" s="70" t="s">
        <v>51</v>
      </c>
      <c r="F7118" s="37" t="s">
        <v>2865</v>
      </c>
      <c r="G7118" s="67">
        <v>44837</v>
      </c>
      <c r="H7118" s="67">
        <v>44852</v>
      </c>
      <c r="I7118" s="71">
        <f t="shared" si="390"/>
        <v>15</v>
      </c>
      <c r="J7118" s="72" t="s">
        <v>919</v>
      </c>
      <c r="K7118" s="72" t="s">
        <v>187</v>
      </c>
      <c r="L7118" s="73">
        <v>1</v>
      </c>
      <c r="M7118" s="73" t="s">
        <v>108</v>
      </c>
      <c r="N7118" s="68" t="str">
        <f>VLOOKUP(K7118,[1]人員授權表!D$3:G$249,4,0)</f>
        <v>無機</v>
      </c>
      <c r="O7118" s="70" t="s">
        <v>191</v>
      </c>
      <c r="P7118" s="67">
        <f t="shared" si="389"/>
        <v>44850</v>
      </c>
      <c r="Q7118" s="75" t="str">
        <f t="shared" si="391"/>
        <v>週日</v>
      </c>
      <c r="R7118" s="80">
        <v>44852</v>
      </c>
      <c r="S7118" s="85">
        <v>44852</v>
      </c>
      <c r="T7118" s="70">
        <v>1</v>
      </c>
      <c r="Z7118" s="79" t="s">
        <v>2866</v>
      </c>
      <c r="AA7118" s="1"/>
    </row>
    <row r="7119" spans="2:27">
      <c r="B7119" s="66">
        <v>44834</v>
      </c>
      <c r="D7119" s="68" t="s">
        <v>50</v>
      </c>
      <c r="E7119" s="70" t="s">
        <v>51</v>
      </c>
      <c r="F7119" s="37" t="s">
        <v>2865</v>
      </c>
      <c r="G7119" s="67">
        <v>44837</v>
      </c>
      <c r="H7119" s="67">
        <v>44852</v>
      </c>
      <c r="I7119" s="71">
        <f t="shared" si="390"/>
        <v>15</v>
      </c>
      <c r="J7119" s="72" t="s">
        <v>188</v>
      </c>
      <c r="K7119" s="72" t="s">
        <v>189</v>
      </c>
      <c r="L7119" s="73">
        <v>1</v>
      </c>
      <c r="M7119" s="73" t="s">
        <v>108</v>
      </c>
      <c r="N7119" s="68" t="str">
        <f>VLOOKUP(K7119,[1]人員授權表!D$3:G$249,4,0)</f>
        <v>無機</v>
      </c>
      <c r="O7119" s="70" t="str">
        <f>IF(J7119=[1]人員授權表!$C$85,"Casper李羿勳",IF(J7119=[1]人員授權表!$C$188,"Iring陳俊明",IF(J7119=[1]人員授權表!$C$189,"Brian陳泓霖",VLOOKUP(K7119,[1]人員授權表!D$2:E$249,2,FALSE))))</f>
        <v>Iring陳俊明</v>
      </c>
      <c r="P7119" s="67">
        <f t="shared" si="389"/>
        <v>44850</v>
      </c>
      <c r="Q7119" s="75" t="str">
        <f t="shared" si="391"/>
        <v>週日</v>
      </c>
      <c r="R7119" s="80">
        <v>44847</v>
      </c>
      <c r="AA7119" s="1"/>
    </row>
    <row r="7120" spans="2:27">
      <c r="B7120" s="66">
        <v>44834</v>
      </c>
      <c r="D7120" s="68" t="s">
        <v>50</v>
      </c>
      <c r="E7120" s="70" t="s">
        <v>51</v>
      </c>
      <c r="F7120" s="37" t="s">
        <v>2865</v>
      </c>
      <c r="G7120" s="67">
        <v>44837</v>
      </c>
      <c r="H7120" s="67">
        <v>44852</v>
      </c>
      <c r="I7120" s="71">
        <f t="shared" si="390"/>
        <v>15</v>
      </c>
      <c r="J7120" s="72" t="s">
        <v>190</v>
      </c>
      <c r="K7120" s="72" t="s">
        <v>140</v>
      </c>
      <c r="L7120" s="73">
        <v>1</v>
      </c>
      <c r="M7120" s="73" t="s">
        <v>108</v>
      </c>
      <c r="N7120" s="68" t="str">
        <f>VLOOKUP(K7120,[1]人員授權表!D$3:G$249,4,0)</f>
        <v>無機</v>
      </c>
      <c r="O7120" s="70" t="str">
        <f>IF(J7120=[1]人員授權表!$C$85,"Casper李羿勳",IF(J7120=[1]人員授權表!$C$188,"Iring陳俊明",IF(J7120=[1]人員授權表!$C$189,"Brian陳泓霖",VLOOKUP(K7120,[1]人員授權表!D$2:E$249,2,FALSE))))</f>
        <v>Iring陳俊明</v>
      </c>
      <c r="P7120" s="67">
        <f t="shared" si="389"/>
        <v>44850</v>
      </c>
      <c r="Q7120" s="75" t="str">
        <f t="shared" si="391"/>
        <v>週日</v>
      </c>
      <c r="R7120" s="80">
        <v>44847</v>
      </c>
      <c r="AA7120" s="1"/>
    </row>
    <row r="7121" spans="2:27">
      <c r="B7121" s="66">
        <v>44834</v>
      </c>
      <c r="D7121" s="68" t="s">
        <v>50</v>
      </c>
      <c r="E7121" s="70" t="s">
        <v>51</v>
      </c>
      <c r="F7121" s="37" t="s">
        <v>2865</v>
      </c>
      <c r="G7121" s="67">
        <v>44837</v>
      </c>
      <c r="H7121" s="67">
        <v>44852</v>
      </c>
      <c r="I7121" s="71">
        <f t="shared" si="390"/>
        <v>15</v>
      </c>
      <c r="J7121" s="72" t="s">
        <v>195</v>
      </c>
      <c r="K7121" s="72" t="s">
        <v>196</v>
      </c>
      <c r="L7121" s="73">
        <v>1</v>
      </c>
      <c r="M7121" s="73" t="s">
        <v>108</v>
      </c>
      <c r="N7121" s="68" t="str">
        <f>VLOOKUP(K7121,[1]人員授權表!D$3:G$249,4,0)</f>
        <v>無機</v>
      </c>
      <c r="O7121" s="70" t="str">
        <f>IF(J7121=[1]人員授權表!$C$85,"Casper李羿勳",IF(J7121=[1]人員授權表!$C$188,"Iring陳俊明",IF(J7121=[1]人員授權表!$C$189,"Brian陳泓霖",VLOOKUP(K7121,[1]人員授權表!D$2:E$249,2,FALSE))))</f>
        <v>Debby胡萱黛</v>
      </c>
      <c r="P7121" s="67">
        <f t="shared" si="389"/>
        <v>44850</v>
      </c>
      <c r="Q7121" s="75" t="str">
        <f t="shared" si="391"/>
        <v>週日</v>
      </c>
      <c r="R7121" s="80">
        <v>44841</v>
      </c>
      <c r="AA7121" s="1"/>
    </row>
    <row r="7122" spans="2:27">
      <c r="B7122" s="66">
        <v>44834</v>
      </c>
      <c r="D7122" s="68" t="s">
        <v>50</v>
      </c>
      <c r="E7122" s="70" t="s">
        <v>51</v>
      </c>
      <c r="F7122" s="37" t="s">
        <v>2865</v>
      </c>
      <c r="G7122" s="67">
        <v>44837</v>
      </c>
      <c r="H7122" s="67">
        <v>44852</v>
      </c>
      <c r="I7122" s="71">
        <f t="shared" si="390"/>
        <v>15</v>
      </c>
      <c r="J7122" s="72" t="s">
        <v>198</v>
      </c>
      <c r="K7122" s="72" t="s">
        <v>199</v>
      </c>
      <c r="L7122" s="73">
        <v>1</v>
      </c>
      <c r="M7122" s="73" t="s">
        <v>108</v>
      </c>
      <c r="N7122" s="68" t="str">
        <f>VLOOKUP(K7122,[1]人員授權表!D$3:G$249,4,0)</f>
        <v>無機</v>
      </c>
      <c r="O7122" s="70" t="str">
        <f>IF(J7122=[1]人員授權表!$C$85,"Casper李羿勳",IF(J7122=[1]人員授權表!$C$188,"Iring陳俊明",IF(J7122=[1]人員授權表!$C$189,"Brian陳泓霖",VLOOKUP(K7122,[1]人員授權表!D$2:E$249,2,FALSE))))</f>
        <v>Vicky游崴涵</v>
      </c>
      <c r="P7122" s="67">
        <f t="shared" si="389"/>
        <v>44850</v>
      </c>
      <c r="Q7122" s="75" t="str">
        <f t="shared" si="391"/>
        <v>週日</v>
      </c>
      <c r="R7122" s="80">
        <v>44841</v>
      </c>
      <c r="AA7122" s="1"/>
    </row>
    <row r="7123" spans="2:27">
      <c r="B7123" s="66">
        <v>44834</v>
      </c>
      <c r="D7123" s="68" t="s">
        <v>50</v>
      </c>
      <c r="E7123" s="70" t="s">
        <v>51</v>
      </c>
      <c r="F7123" s="37" t="s">
        <v>2865</v>
      </c>
      <c r="G7123" s="67">
        <v>44837</v>
      </c>
      <c r="H7123" s="67">
        <v>44852</v>
      </c>
      <c r="I7123" s="71">
        <f t="shared" si="390"/>
        <v>15</v>
      </c>
      <c r="J7123" s="72" t="s">
        <v>200</v>
      </c>
      <c r="K7123" s="72" t="s">
        <v>201</v>
      </c>
      <c r="L7123" s="73">
        <v>1</v>
      </c>
      <c r="M7123" s="73" t="s">
        <v>108</v>
      </c>
      <c r="N7123" s="68" t="str">
        <f>VLOOKUP(K7123,[1]人員授權表!D$3:G$249,4,0)</f>
        <v>無機</v>
      </c>
      <c r="O7123" s="70" t="s">
        <v>829</v>
      </c>
      <c r="P7123" s="67">
        <f t="shared" ref="P7123:P7186" si="392">H7123-2</f>
        <v>44850</v>
      </c>
      <c r="Q7123" s="75" t="str">
        <f t="shared" si="391"/>
        <v>週日</v>
      </c>
      <c r="R7123" s="80">
        <v>44848</v>
      </c>
      <c r="AA7123" s="1"/>
    </row>
    <row r="7124" spans="2:27">
      <c r="B7124" s="66">
        <v>44834</v>
      </c>
      <c r="D7124" s="68" t="s">
        <v>50</v>
      </c>
      <c r="E7124" s="70" t="s">
        <v>51</v>
      </c>
      <c r="F7124" s="37" t="s">
        <v>2865</v>
      </c>
      <c r="G7124" s="67">
        <v>44837</v>
      </c>
      <c r="H7124" s="67">
        <v>44852</v>
      </c>
      <c r="I7124" s="71">
        <f t="shared" si="390"/>
        <v>15</v>
      </c>
      <c r="J7124" s="72" t="s">
        <v>151</v>
      </c>
      <c r="K7124" s="72" t="s">
        <v>152</v>
      </c>
      <c r="L7124" s="73">
        <v>1</v>
      </c>
      <c r="M7124" s="73" t="s">
        <v>108</v>
      </c>
      <c r="N7124" s="68" t="str">
        <f>VLOOKUP(K7124,[1]人員授權表!D$3:G$249,4,0)</f>
        <v>無機</v>
      </c>
      <c r="O7124" s="70" t="str">
        <f>IF(J7124=[1]人員授權表!$C$85,"Casper李羿勳",IF(J7124=[1]人員授權表!$C$188,"Iring陳俊明",IF(J7124=[1]人員授權表!$C$189,"Brian陳泓霖",VLOOKUP(K7124,[1]人員授權表!D$2:E$249,2,FALSE))))</f>
        <v>Vicky游崴涵</v>
      </c>
      <c r="P7124" s="67">
        <f t="shared" si="392"/>
        <v>44850</v>
      </c>
      <c r="Q7124" s="75" t="str">
        <f t="shared" si="391"/>
        <v>週日</v>
      </c>
      <c r="R7124" s="80">
        <v>44841</v>
      </c>
      <c r="AA7124" s="1"/>
    </row>
    <row r="7125" spans="2:27">
      <c r="B7125" s="66">
        <v>44834</v>
      </c>
      <c r="D7125" s="68" t="s">
        <v>50</v>
      </c>
      <c r="E7125" s="70" t="s">
        <v>51</v>
      </c>
      <c r="F7125" s="37" t="s">
        <v>2865</v>
      </c>
      <c r="G7125" s="67">
        <v>44837</v>
      </c>
      <c r="H7125" s="67">
        <v>44852</v>
      </c>
      <c r="I7125" s="71">
        <f t="shared" si="390"/>
        <v>15</v>
      </c>
      <c r="J7125" s="72" t="s">
        <v>160</v>
      </c>
      <c r="K7125" s="72" t="s">
        <v>161</v>
      </c>
      <c r="L7125" s="73">
        <v>1</v>
      </c>
      <c r="M7125" s="73" t="s">
        <v>108</v>
      </c>
      <c r="N7125" s="68" t="str">
        <f>VLOOKUP(K7125,[1]人員授權表!D$3:G$249,4,0)</f>
        <v>無機</v>
      </c>
      <c r="O7125" s="70" t="str">
        <f>IF(J7125=[1]人員授權表!$C$85,"Casper李羿勳",IF(J7125=[1]人員授權表!$C$188,"Iring陳俊明",IF(J7125=[1]人員授權表!$C$189,"Brian陳泓霖",VLOOKUP(K7125,[1]人員授權表!D$2:E$249,2,FALSE))))</f>
        <v>Dennis陳汶宏</v>
      </c>
      <c r="P7125" s="67">
        <f t="shared" si="392"/>
        <v>44850</v>
      </c>
      <c r="Q7125" s="75" t="str">
        <f t="shared" si="391"/>
        <v>週日</v>
      </c>
      <c r="R7125" s="80">
        <v>44842</v>
      </c>
      <c r="AA7125" s="1"/>
    </row>
    <row r="7126" spans="2:27">
      <c r="B7126" s="66">
        <v>44834</v>
      </c>
      <c r="D7126" s="68" t="s">
        <v>50</v>
      </c>
      <c r="E7126" s="70" t="s">
        <v>51</v>
      </c>
      <c r="F7126" s="37" t="s">
        <v>2865</v>
      </c>
      <c r="G7126" s="67">
        <v>44837</v>
      </c>
      <c r="H7126" s="67">
        <v>44852</v>
      </c>
      <c r="I7126" s="71">
        <f t="shared" si="390"/>
        <v>15</v>
      </c>
      <c r="J7126" s="72" t="s">
        <v>1222</v>
      </c>
      <c r="K7126" s="72" t="s">
        <v>1223</v>
      </c>
      <c r="L7126" s="73">
        <v>1</v>
      </c>
      <c r="M7126" s="73" t="s">
        <v>108</v>
      </c>
      <c r="N7126" s="68" t="str">
        <f>VLOOKUP(K7126,[1]人員授權表!D$3:G$249,4,0)</f>
        <v>無機</v>
      </c>
      <c r="O7126" s="70" t="str">
        <f>IF(J7126=[1]人員授權表!$C$85,"Casper李羿勳",IF(J7126=[1]人員授權表!$C$188,"Iring陳俊明",IF(J7126=[1]人員授權表!$C$189,"Brian陳泓霖",VLOOKUP(K7126,[1]人員授權表!D$2:E$249,2,FALSE))))</f>
        <v>Dennis陳汶宏</v>
      </c>
      <c r="P7126" s="67">
        <f t="shared" si="392"/>
        <v>44850</v>
      </c>
      <c r="Q7126" s="75" t="str">
        <f t="shared" si="391"/>
        <v>週日</v>
      </c>
      <c r="R7126" s="80">
        <v>44842</v>
      </c>
      <c r="AA7126" s="1"/>
    </row>
    <row r="7127" spans="2:27">
      <c r="B7127" s="66">
        <v>44834</v>
      </c>
      <c r="D7127" s="68" t="s">
        <v>50</v>
      </c>
      <c r="E7127" s="70" t="s">
        <v>51</v>
      </c>
      <c r="F7127" s="37" t="s">
        <v>2865</v>
      </c>
      <c r="G7127" s="67">
        <v>44837</v>
      </c>
      <c r="H7127" s="67">
        <v>44852</v>
      </c>
      <c r="I7127" s="71">
        <f t="shared" si="390"/>
        <v>15</v>
      </c>
      <c r="J7127" s="72" t="s">
        <v>175</v>
      </c>
      <c r="K7127" s="72" t="s">
        <v>176</v>
      </c>
      <c r="L7127" s="73">
        <v>1</v>
      </c>
      <c r="M7127" s="73" t="s">
        <v>108</v>
      </c>
      <c r="N7127" s="68" t="str">
        <f>VLOOKUP(K7127,[1]人員授權表!D$3:G$249,4,0)</f>
        <v>無機</v>
      </c>
      <c r="O7127" s="70" t="s">
        <v>956</v>
      </c>
      <c r="P7127" s="67">
        <f t="shared" si="392"/>
        <v>44850</v>
      </c>
      <c r="Q7127" s="75" t="str">
        <f t="shared" si="391"/>
        <v>週日</v>
      </c>
      <c r="R7127" s="80">
        <v>44852</v>
      </c>
      <c r="S7127" s="85">
        <v>44852</v>
      </c>
      <c r="T7127" s="70">
        <v>1</v>
      </c>
      <c r="Z7127" s="79" t="s">
        <v>2864</v>
      </c>
      <c r="AA7127" s="1"/>
    </row>
    <row r="7128" spans="2:27">
      <c r="B7128" s="66">
        <v>44834</v>
      </c>
      <c r="D7128" s="68" t="s">
        <v>50</v>
      </c>
      <c r="E7128" s="70" t="s">
        <v>51</v>
      </c>
      <c r="F7128" s="37" t="s">
        <v>2865</v>
      </c>
      <c r="G7128" s="67">
        <v>44837</v>
      </c>
      <c r="H7128" s="67">
        <v>44852</v>
      </c>
      <c r="I7128" s="71">
        <f t="shared" si="390"/>
        <v>15</v>
      </c>
      <c r="J7128" s="72" t="s">
        <v>290</v>
      </c>
      <c r="K7128" s="72" t="s">
        <v>291</v>
      </c>
      <c r="L7128" s="73">
        <v>1</v>
      </c>
      <c r="M7128" s="73" t="s">
        <v>108</v>
      </c>
      <c r="N7128" s="68" t="str">
        <f>VLOOKUP(K7128,[1]人員授權表!D$3:G$249,4,0)</f>
        <v>無機</v>
      </c>
      <c r="O7128" s="70" t="str">
        <f>IF(J7128=[1]人員授權表!$C$85,"Casper李羿勳",IF(J7128=[1]人員授權表!$C$188,"Iring陳俊明",IF(J7128=[1]人員授權表!$C$189,"Brian陳泓霖",VLOOKUP(K7128,[1]人員授權表!D$2:E$249,2,FALSE))))</f>
        <v>George陳志昇</v>
      </c>
      <c r="P7128" s="67">
        <f t="shared" si="392"/>
        <v>44850</v>
      </c>
      <c r="Q7128" s="75" t="str">
        <f t="shared" si="391"/>
        <v>週日</v>
      </c>
      <c r="R7128" s="80">
        <v>44848</v>
      </c>
      <c r="AA7128" s="1"/>
    </row>
    <row r="7129" spans="2:27">
      <c r="B7129" s="66">
        <v>44834</v>
      </c>
      <c r="D7129" s="68" t="s">
        <v>50</v>
      </c>
      <c r="E7129" s="70" t="s">
        <v>51</v>
      </c>
      <c r="F7129" s="37" t="s">
        <v>2865</v>
      </c>
      <c r="G7129" s="67">
        <v>44837</v>
      </c>
      <c r="H7129" s="67">
        <v>44852</v>
      </c>
      <c r="I7129" s="71">
        <f t="shared" si="390"/>
        <v>15</v>
      </c>
      <c r="J7129" s="72" t="s">
        <v>204</v>
      </c>
      <c r="K7129" s="72" t="s">
        <v>205</v>
      </c>
      <c r="L7129" s="73">
        <v>1</v>
      </c>
      <c r="M7129" s="73" t="s">
        <v>108</v>
      </c>
      <c r="N7129" s="68" t="str">
        <f>VLOOKUP(K7129,[1]人員授權表!D$3:G$249,4,0)</f>
        <v>無機</v>
      </c>
      <c r="O7129" s="70" t="str">
        <f>IF(J7129=[1]人員授權表!$C$85,"Casper李羿勳",IF(J7129=[1]人員授權表!$C$188,"Iring陳俊明",IF(J7129=[1]人員授權表!$C$189,"Brian陳泓霖",VLOOKUP(K7129,[1]人員授權表!D$2:E$249,2,FALSE))))</f>
        <v>Iring陳俊明</v>
      </c>
      <c r="P7129" s="67">
        <f t="shared" si="392"/>
        <v>44850</v>
      </c>
      <c r="Q7129" s="75" t="str">
        <f t="shared" si="391"/>
        <v>週日</v>
      </c>
      <c r="R7129" s="80">
        <v>44849</v>
      </c>
      <c r="AA7129" s="1"/>
    </row>
    <row r="7130" spans="2:27">
      <c r="B7130" s="66">
        <v>44834</v>
      </c>
      <c r="D7130" s="68" t="s">
        <v>50</v>
      </c>
      <c r="E7130" s="70" t="s">
        <v>51</v>
      </c>
      <c r="F7130" s="37" t="s">
        <v>2865</v>
      </c>
      <c r="G7130" s="67">
        <v>44837</v>
      </c>
      <c r="H7130" s="67">
        <v>44852</v>
      </c>
      <c r="I7130" s="71">
        <f t="shared" si="390"/>
        <v>15</v>
      </c>
      <c r="J7130" s="72" t="s">
        <v>206</v>
      </c>
      <c r="K7130" s="72" t="s">
        <v>179</v>
      </c>
      <c r="L7130" s="73">
        <v>1</v>
      </c>
      <c r="M7130" s="73" t="s">
        <v>108</v>
      </c>
      <c r="N7130" s="68" t="str">
        <f>VLOOKUP(K7130,[1]人員授權表!D$3:G$249,4,0)</f>
        <v>無機</v>
      </c>
      <c r="O7130" s="70" t="str">
        <f>IF(J7130=[1]人員授權表!$C$85,"Casper李羿勳",IF(J7130=[1]人員授權表!$C$188,"Iring陳俊明",IF(J7130=[1]人員授權表!$C$189,"Brian陳泓霖",VLOOKUP(K7130,[1]人員授權表!D$2:E$249,2,FALSE))))</f>
        <v>Dennis陳汶宏</v>
      </c>
      <c r="P7130" s="67">
        <f t="shared" si="392"/>
        <v>44850</v>
      </c>
      <c r="Q7130" s="75" t="str">
        <f t="shared" si="391"/>
        <v>週日</v>
      </c>
      <c r="R7130" s="80">
        <v>44840</v>
      </c>
      <c r="AA7130" s="1"/>
    </row>
    <row r="7131" spans="2:27">
      <c r="B7131" s="66">
        <v>44834</v>
      </c>
      <c r="D7131" s="68" t="s">
        <v>50</v>
      </c>
      <c r="E7131" s="70" t="s">
        <v>51</v>
      </c>
      <c r="F7131" s="37" t="s">
        <v>2865</v>
      </c>
      <c r="G7131" s="67">
        <v>44837</v>
      </c>
      <c r="H7131" s="67">
        <v>44852</v>
      </c>
      <c r="I7131" s="71">
        <f t="shared" si="390"/>
        <v>15</v>
      </c>
      <c r="J7131" s="72" t="s">
        <v>178</v>
      </c>
      <c r="K7131" s="72" t="s">
        <v>179</v>
      </c>
      <c r="L7131" s="73">
        <v>1</v>
      </c>
      <c r="M7131" s="73" t="s">
        <v>108</v>
      </c>
      <c r="N7131" s="68" t="str">
        <f>VLOOKUP(K7131,[1]人員授權表!D$3:G$249,4,0)</f>
        <v>無機</v>
      </c>
      <c r="O7131" s="70" t="str">
        <f>IF(J7131=[1]人員授權表!$C$85,"Casper李羿勳",IF(J7131=[1]人員授權表!$C$188,"Iring陳俊明",IF(J7131=[1]人員授權表!$C$189,"Brian陳泓霖",VLOOKUP(K7131,[1]人員授權表!D$2:E$249,2,FALSE))))</f>
        <v>Dennis陳汶宏</v>
      </c>
      <c r="P7131" s="67">
        <f t="shared" si="392"/>
        <v>44850</v>
      </c>
      <c r="Q7131" s="75" t="str">
        <f t="shared" si="391"/>
        <v>週日</v>
      </c>
      <c r="R7131" s="80">
        <v>44840</v>
      </c>
      <c r="AA7131" s="1"/>
    </row>
    <row r="7132" spans="2:27">
      <c r="B7132" s="66">
        <v>44834</v>
      </c>
      <c r="D7132" s="68" t="s">
        <v>50</v>
      </c>
      <c r="E7132" s="70" t="s">
        <v>51</v>
      </c>
      <c r="F7132" s="37" t="s">
        <v>2865</v>
      </c>
      <c r="G7132" s="67">
        <v>44837</v>
      </c>
      <c r="H7132" s="67">
        <v>44852</v>
      </c>
      <c r="I7132" s="71">
        <f t="shared" si="390"/>
        <v>15</v>
      </c>
      <c r="J7132" s="72" t="s">
        <v>141</v>
      </c>
      <c r="K7132" s="72" t="s">
        <v>142</v>
      </c>
      <c r="L7132" s="73">
        <v>1</v>
      </c>
      <c r="M7132" s="73" t="s">
        <v>108</v>
      </c>
      <c r="N7132" s="68" t="str">
        <f>VLOOKUP(K7132,[1]人員授權表!D$3:G$249,4,0)</f>
        <v>無機</v>
      </c>
      <c r="O7132" s="70" t="str">
        <f>IF(J7132=[1]人員授權表!$C$85,"Casper李羿勳",IF(J7132=[1]人員授權表!$C$188,"Iring陳俊明",IF(J7132=[1]人員授權表!$C$189,"Brian陳泓霖",VLOOKUP(K7132,[1]人員授權表!D$2:E$249,2,FALSE))))</f>
        <v>Dennis陳汶宏</v>
      </c>
      <c r="P7132" s="67">
        <f t="shared" si="392"/>
        <v>44850</v>
      </c>
      <c r="Q7132" s="75" t="str">
        <f t="shared" si="391"/>
        <v>週日</v>
      </c>
      <c r="R7132" s="80">
        <v>44842</v>
      </c>
      <c r="AA7132" s="1"/>
    </row>
    <row r="7133" spans="2:27">
      <c r="B7133" s="66">
        <v>44834</v>
      </c>
      <c r="D7133" s="68" t="s">
        <v>50</v>
      </c>
      <c r="E7133" s="70" t="s">
        <v>51</v>
      </c>
      <c r="F7133" s="37" t="s">
        <v>2865</v>
      </c>
      <c r="G7133" s="67">
        <v>44837</v>
      </c>
      <c r="H7133" s="67">
        <v>44852</v>
      </c>
      <c r="I7133" s="71">
        <f t="shared" si="390"/>
        <v>15</v>
      </c>
      <c r="J7133" s="72" t="s">
        <v>966</v>
      </c>
      <c r="K7133" s="72" t="s">
        <v>154</v>
      </c>
      <c r="L7133" s="73">
        <v>1</v>
      </c>
      <c r="M7133" s="73" t="s">
        <v>108</v>
      </c>
      <c r="N7133" s="68" t="str">
        <f>VLOOKUP(K7133,[1]人員授權表!D$3:G$249,4,0)</f>
        <v>無機</v>
      </c>
      <c r="O7133" s="70" t="str">
        <f>IF(J7133=[1]人員授權表!$C$85,"Casper李羿勳",IF(J7133=[1]人員授權表!$C$188,"Iring陳俊明",IF(J7133=[1]人員授權表!$C$189,"Brian陳泓霖",VLOOKUP(K7133,[1]人員授權表!D$2:E$249,2,FALSE))))</f>
        <v>Ken張智凱</v>
      </c>
      <c r="P7133" s="67">
        <f t="shared" si="392"/>
        <v>44850</v>
      </c>
      <c r="Q7133" s="75" t="str">
        <f t="shared" si="391"/>
        <v>週日</v>
      </c>
      <c r="R7133" s="80">
        <v>44840</v>
      </c>
      <c r="AA7133" s="1"/>
    </row>
    <row r="7134" spans="2:27">
      <c r="B7134" s="66">
        <v>44834</v>
      </c>
      <c r="D7134" s="68" t="s">
        <v>50</v>
      </c>
      <c r="E7134" s="70" t="s">
        <v>51</v>
      </c>
      <c r="F7134" s="37" t="s">
        <v>2865</v>
      </c>
      <c r="G7134" s="67">
        <v>44837</v>
      </c>
      <c r="H7134" s="67">
        <v>44852</v>
      </c>
      <c r="I7134" s="71">
        <f t="shared" si="390"/>
        <v>15</v>
      </c>
      <c r="J7134" s="72" t="s">
        <v>209</v>
      </c>
      <c r="K7134" s="72" t="s">
        <v>210</v>
      </c>
      <c r="L7134" s="73">
        <v>1</v>
      </c>
      <c r="M7134" s="73" t="s">
        <v>108</v>
      </c>
      <c r="N7134" s="68" t="str">
        <f>VLOOKUP(K7134,[1]人員授權表!D$3:G$249,4,0)</f>
        <v>無機</v>
      </c>
      <c r="O7134" s="70" t="str">
        <f>IF(J7134=[1]人員授權表!$C$85,"Casper李羿勳",IF(J7134=[1]人員授權表!$C$188,"Iring陳俊明",IF(J7134=[1]人員授權表!$C$189,"Brian陳泓霖",VLOOKUP(K7134,[1]人員授權表!D$2:E$249,2,FALSE))))</f>
        <v>Vicky游崴涵</v>
      </c>
      <c r="P7134" s="67">
        <f t="shared" si="392"/>
        <v>44850</v>
      </c>
      <c r="Q7134" s="75" t="str">
        <f t="shared" si="391"/>
        <v>週日</v>
      </c>
      <c r="R7134" s="80">
        <v>44846</v>
      </c>
      <c r="AA7134" s="1"/>
    </row>
    <row r="7135" spans="2:27">
      <c r="B7135" s="66">
        <v>44834</v>
      </c>
      <c r="D7135" s="68" t="s">
        <v>50</v>
      </c>
      <c r="E7135" s="70" t="s">
        <v>51</v>
      </c>
      <c r="F7135" s="37" t="s">
        <v>2865</v>
      </c>
      <c r="G7135" s="67">
        <v>44837</v>
      </c>
      <c r="H7135" s="67">
        <v>44852</v>
      </c>
      <c r="I7135" s="71">
        <f t="shared" si="390"/>
        <v>15</v>
      </c>
      <c r="J7135" s="72" t="s">
        <v>167</v>
      </c>
      <c r="K7135" s="72" t="s">
        <v>168</v>
      </c>
      <c r="L7135" s="73">
        <v>1</v>
      </c>
      <c r="M7135" s="73" t="s">
        <v>108</v>
      </c>
      <c r="N7135" s="68" t="str">
        <f>VLOOKUP(K7135,[1]人員授權表!D$3:G$249,4,0)</f>
        <v>有機</v>
      </c>
      <c r="O7135" s="70" t="str">
        <f>IF(J7135=[1]人員授權表!$C$85,"Casper李羿勳",IF(J7135=[1]人員授權表!$C$188,"Iring陳俊明",IF(J7135=[1]人員授權表!$C$189,"Brian陳泓霖",VLOOKUP(K7135,[1]人員授權表!D$2:E$249,2,FALSE))))</f>
        <v>Una林庭瑄</v>
      </c>
      <c r="P7135" s="67">
        <f t="shared" si="392"/>
        <v>44850</v>
      </c>
      <c r="Q7135" s="75" t="str">
        <f t="shared" si="391"/>
        <v>週日</v>
      </c>
      <c r="R7135" s="80">
        <v>44846</v>
      </c>
      <c r="AA7135" s="1"/>
    </row>
    <row r="7136" spans="2:27">
      <c r="B7136" s="66">
        <v>44834</v>
      </c>
      <c r="D7136" s="68" t="s">
        <v>50</v>
      </c>
      <c r="E7136" s="70" t="s">
        <v>51</v>
      </c>
      <c r="F7136" s="37" t="s">
        <v>2865</v>
      </c>
      <c r="G7136" s="67">
        <v>44837</v>
      </c>
      <c r="H7136" s="67">
        <v>44852</v>
      </c>
      <c r="I7136" s="71">
        <f t="shared" si="390"/>
        <v>15</v>
      </c>
      <c r="J7136" s="72" t="s">
        <v>257</v>
      </c>
      <c r="K7136" s="72" t="s">
        <v>1225</v>
      </c>
      <c r="L7136" s="73">
        <v>1</v>
      </c>
      <c r="M7136" s="73" t="s">
        <v>108</v>
      </c>
      <c r="N7136" s="68" t="str">
        <f>VLOOKUP(K7136,[1]人員授權表!D$3:G$249,4,0)</f>
        <v>有機</v>
      </c>
      <c r="O7136" s="70" t="str">
        <f>IF(J7136=[1]人員授權表!$C$85,"Casper李羿勳",IF(J7136=[1]人員授權表!$C$188,"Iring陳俊明",IF(J7136=[1]人員授權表!$C$189,"Brian陳泓霖",VLOOKUP(K7136,[1]人員授權表!D$2:E$249,2,FALSE))))</f>
        <v>Casper李羿勳</v>
      </c>
      <c r="P7136" s="67">
        <f t="shared" si="392"/>
        <v>44850</v>
      </c>
      <c r="Q7136" s="75" t="str">
        <f t="shared" si="391"/>
        <v>週日</v>
      </c>
      <c r="R7136" s="80">
        <v>44847</v>
      </c>
      <c r="AA7136" s="1"/>
    </row>
    <row r="7137" spans="2:27">
      <c r="B7137" s="66">
        <v>44834</v>
      </c>
      <c r="D7137" s="68" t="s">
        <v>50</v>
      </c>
      <c r="E7137" s="70" t="s">
        <v>51</v>
      </c>
      <c r="F7137" s="37" t="s">
        <v>2865</v>
      </c>
      <c r="G7137" s="67">
        <v>44837</v>
      </c>
      <c r="H7137" s="67">
        <v>44852</v>
      </c>
      <c r="I7137" s="71">
        <f t="shared" si="390"/>
        <v>15</v>
      </c>
      <c r="J7137" s="72" t="s">
        <v>1226</v>
      </c>
      <c r="K7137" s="72" t="s">
        <v>1227</v>
      </c>
      <c r="L7137" s="73">
        <v>1</v>
      </c>
      <c r="M7137" s="73" t="s">
        <v>108</v>
      </c>
      <c r="N7137" s="68" t="str">
        <f>VLOOKUP(K7137,[1]人員授權表!D$3:G$249,4,0)</f>
        <v>有機</v>
      </c>
      <c r="O7137" s="70" t="str">
        <f>IF(J7137=[1]人員授權表!$C$85,"Casper李羿勳",IF(J7137=[1]人員授權表!$C$188,"Iring陳俊明",IF(J7137=[1]人員授權表!$C$189,"Brian陳泓霖",VLOOKUP(K7137,[1]人員授權表!D$2:E$249,2,FALSE))))</f>
        <v>Marco陳鴻鈞</v>
      </c>
      <c r="P7137" s="67">
        <f t="shared" si="392"/>
        <v>44850</v>
      </c>
      <c r="Q7137" s="75" t="str">
        <f t="shared" si="391"/>
        <v>週日</v>
      </c>
      <c r="R7137" s="80">
        <v>44849</v>
      </c>
      <c r="AA7137" s="1"/>
    </row>
    <row r="7138" spans="2:27">
      <c r="B7138" s="66">
        <v>44834</v>
      </c>
      <c r="D7138" s="68" t="s">
        <v>50</v>
      </c>
      <c r="E7138" s="70" t="s">
        <v>51</v>
      </c>
      <c r="F7138" s="37" t="s">
        <v>2867</v>
      </c>
      <c r="G7138" s="67">
        <v>44837</v>
      </c>
      <c r="H7138" s="67">
        <v>44852</v>
      </c>
      <c r="I7138" s="71">
        <f t="shared" si="390"/>
        <v>15</v>
      </c>
      <c r="J7138" s="72" t="s">
        <v>209</v>
      </c>
      <c r="K7138" s="72" t="s">
        <v>210</v>
      </c>
      <c r="L7138" s="73">
        <v>1</v>
      </c>
      <c r="M7138" s="73" t="s">
        <v>108</v>
      </c>
      <c r="N7138" s="68" t="str">
        <f>VLOOKUP(K7138,[1]人員授權表!D$3:G$249,4,0)</f>
        <v>無機</v>
      </c>
      <c r="O7138" s="70" t="str">
        <f>IF(J7138=[1]人員授權表!$C$85,"Casper李羿勳",IF(J7138=[1]人員授權表!$C$188,"Iring陳俊明",IF(J7138=[1]人員授權表!$C$189,"Brian陳泓霖",VLOOKUP(K7138,[1]人員授權表!D$2:E$249,2,FALSE))))</f>
        <v>Vicky游崴涵</v>
      </c>
      <c r="P7138" s="67">
        <f t="shared" si="392"/>
        <v>44850</v>
      </c>
      <c r="Q7138" s="75" t="str">
        <f t="shared" si="391"/>
        <v>週日</v>
      </c>
      <c r="R7138" s="80">
        <v>44846</v>
      </c>
      <c r="AA7138" s="1"/>
    </row>
    <row r="7139" spans="2:27">
      <c r="B7139" s="66">
        <v>44834</v>
      </c>
      <c r="D7139" s="68" t="s">
        <v>50</v>
      </c>
      <c r="E7139" s="70" t="s">
        <v>51</v>
      </c>
      <c r="F7139" s="37" t="s">
        <v>2867</v>
      </c>
      <c r="G7139" s="67">
        <v>44837</v>
      </c>
      <c r="H7139" s="67">
        <v>44852</v>
      </c>
      <c r="I7139" s="71">
        <f t="shared" si="390"/>
        <v>15</v>
      </c>
      <c r="J7139" s="72" t="s">
        <v>1235</v>
      </c>
      <c r="K7139" s="72" t="s">
        <v>185</v>
      </c>
      <c r="L7139" s="73">
        <v>1</v>
      </c>
      <c r="M7139" s="73" t="s">
        <v>108</v>
      </c>
      <c r="N7139" s="68" t="str">
        <f>VLOOKUP(K7139,[1]人員授權表!D$3:G$249,4,0)</f>
        <v>有機</v>
      </c>
      <c r="O7139" s="70" t="str">
        <f>IF(J7139=[1]人員授權表!$C$85,"Casper李羿勳",IF(J7139=[1]人員授權表!$C$188,"Iring陳俊明",IF(J7139=[1]人員授權表!$C$189,"Brian陳泓霖",VLOOKUP(K7139,[1]人員授權表!D$2:E$249,2,FALSE))))</f>
        <v>Una林庭瑄</v>
      </c>
      <c r="P7139" s="67">
        <f t="shared" si="392"/>
        <v>44850</v>
      </c>
      <c r="Q7139" s="75" t="str">
        <f t="shared" si="391"/>
        <v>週日</v>
      </c>
      <c r="R7139" s="80">
        <v>44846</v>
      </c>
      <c r="AA7139" s="1"/>
    </row>
    <row r="7140" spans="2:27">
      <c r="B7140" s="66">
        <v>44834</v>
      </c>
      <c r="D7140" s="68" t="s">
        <v>50</v>
      </c>
      <c r="E7140" s="70" t="s">
        <v>51</v>
      </c>
      <c r="F7140" s="37" t="s">
        <v>2867</v>
      </c>
      <c r="G7140" s="67">
        <v>44837</v>
      </c>
      <c r="H7140" s="67">
        <v>44852</v>
      </c>
      <c r="I7140" s="71">
        <f t="shared" si="390"/>
        <v>15</v>
      </c>
      <c r="J7140" s="72" t="s">
        <v>1236</v>
      </c>
      <c r="K7140" s="72" t="s">
        <v>185</v>
      </c>
      <c r="L7140" s="73">
        <v>1</v>
      </c>
      <c r="M7140" s="73" t="s">
        <v>108</v>
      </c>
      <c r="N7140" s="68" t="str">
        <f>VLOOKUP(K7140,[1]人員授權表!D$3:G$249,4,0)</f>
        <v>有機</v>
      </c>
      <c r="O7140" s="70" t="str">
        <f>IF(J7140=[1]人員授權表!$C$85,"Casper李羿勳",IF(J7140=[1]人員授權表!$C$188,"Iring陳俊明",IF(J7140=[1]人員授權表!$C$189,"Brian陳泓霖",VLOOKUP(K7140,[1]人員授權表!D$2:E$249,2,FALSE))))</f>
        <v>Una林庭瑄</v>
      </c>
      <c r="P7140" s="67">
        <f t="shared" si="392"/>
        <v>44850</v>
      </c>
      <c r="Q7140" s="75" t="str">
        <f t="shared" si="391"/>
        <v>週日</v>
      </c>
      <c r="R7140" s="80">
        <v>44846</v>
      </c>
      <c r="AA7140" s="1"/>
    </row>
    <row r="7141" spans="2:27">
      <c r="B7141" s="66">
        <v>44834</v>
      </c>
      <c r="D7141" s="68" t="s">
        <v>50</v>
      </c>
      <c r="E7141" s="70" t="s">
        <v>51</v>
      </c>
      <c r="F7141" s="37" t="s">
        <v>2868</v>
      </c>
      <c r="G7141" s="67">
        <v>44837</v>
      </c>
      <c r="H7141" s="67">
        <v>44852</v>
      </c>
      <c r="I7141" s="71">
        <f t="shared" si="390"/>
        <v>15</v>
      </c>
      <c r="J7141" s="72" t="s">
        <v>1237</v>
      </c>
      <c r="K7141" s="72" t="s">
        <v>185</v>
      </c>
      <c r="L7141" s="73">
        <v>1</v>
      </c>
      <c r="M7141" s="73" t="s">
        <v>108</v>
      </c>
      <c r="N7141" s="68" t="str">
        <f>VLOOKUP(K7141,[1]人員授權表!D$3:G$249,4,0)</f>
        <v>有機</v>
      </c>
      <c r="O7141" s="70" t="str">
        <f>IF(J7141=[1]人員授權表!$C$85,"Casper李羿勳",IF(J7141=[1]人員授權表!$C$188,"Iring陳俊明",IF(J7141=[1]人員授權表!$C$189,"Brian陳泓霖",VLOOKUP(K7141,[1]人員授權表!D$2:E$249,2,FALSE))))</f>
        <v>Una林庭瑄</v>
      </c>
      <c r="P7141" s="67">
        <f t="shared" si="392"/>
        <v>44850</v>
      </c>
      <c r="Q7141" s="75" t="str">
        <f t="shared" si="391"/>
        <v>週日</v>
      </c>
      <c r="R7141" s="80">
        <v>44846</v>
      </c>
      <c r="AA7141" s="1"/>
    </row>
    <row r="7142" spans="2:27">
      <c r="B7142" s="66">
        <v>44834</v>
      </c>
      <c r="D7142" s="68" t="s">
        <v>50</v>
      </c>
      <c r="E7142" s="70" t="s">
        <v>51</v>
      </c>
      <c r="F7142" s="37" t="s">
        <v>2867</v>
      </c>
      <c r="G7142" s="67">
        <v>44837</v>
      </c>
      <c r="H7142" s="67">
        <v>44852</v>
      </c>
      <c r="I7142" s="71">
        <f t="shared" si="390"/>
        <v>15</v>
      </c>
      <c r="J7142" s="72" t="s">
        <v>169</v>
      </c>
      <c r="K7142" s="72" t="s">
        <v>170</v>
      </c>
      <c r="L7142" s="73">
        <v>1</v>
      </c>
      <c r="M7142" s="73" t="s">
        <v>108</v>
      </c>
      <c r="N7142" s="68" t="str">
        <f>VLOOKUP(K7142,[1]人員授權表!D$3:G$249,4,0)</f>
        <v>有機</v>
      </c>
      <c r="O7142" s="70" t="str">
        <f>IF(J7142=[1]人員授權表!$C$85,"Casper李羿勳",IF(J7142=[1]人員授權表!$C$188,"Iring陳俊明",IF(J7142=[1]人員授權表!$C$189,"Brian陳泓霖",VLOOKUP(K7142,[1]人員授權表!D$2:E$249,2,FALSE))))</f>
        <v>Elle黃雅琪&amp;
Marco陳鴻鈞</v>
      </c>
      <c r="P7142" s="67">
        <f t="shared" si="392"/>
        <v>44850</v>
      </c>
      <c r="Q7142" s="75" t="str">
        <f t="shared" si="391"/>
        <v>週日</v>
      </c>
      <c r="R7142" s="80">
        <v>44846</v>
      </c>
      <c r="AA7142" s="1"/>
    </row>
    <row r="7143" spans="2:27">
      <c r="B7143" s="66">
        <v>44834</v>
      </c>
      <c r="D7143" s="68" t="s">
        <v>50</v>
      </c>
      <c r="E7143" s="70" t="s">
        <v>51</v>
      </c>
      <c r="F7143" s="37" t="s">
        <v>2869</v>
      </c>
      <c r="G7143" s="67">
        <v>44837</v>
      </c>
      <c r="H7143" s="67">
        <v>44852</v>
      </c>
      <c r="I7143" s="71">
        <f t="shared" si="390"/>
        <v>15</v>
      </c>
      <c r="J7143" s="72" t="s">
        <v>209</v>
      </c>
      <c r="K7143" s="72" t="s">
        <v>210</v>
      </c>
      <c r="L7143" s="73">
        <v>1</v>
      </c>
      <c r="M7143" s="73" t="s">
        <v>108</v>
      </c>
      <c r="N7143" s="68" t="str">
        <f>VLOOKUP(K7143,[1]人員授權表!D$3:G$249,4,0)</f>
        <v>無機</v>
      </c>
      <c r="O7143" s="70" t="str">
        <f>IF(J7143=[1]人員授權表!$C$85,"Casper李羿勳",IF(J7143=[1]人員授權表!$C$188,"Iring陳俊明",IF(J7143=[1]人員授權表!$C$189,"Brian陳泓霖",VLOOKUP(K7143,[1]人員授權表!D$2:E$249,2,FALSE))))</f>
        <v>Vicky游崴涵</v>
      </c>
      <c r="P7143" s="67">
        <f t="shared" si="392"/>
        <v>44850</v>
      </c>
      <c r="Q7143" s="75" t="str">
        <f t="shared" si="391"/>
        <v>週日</v>
      </c>
      <c r="R7143" s="80">
        <v>44846</v>
      </c>
      <c r="AA7143" s="1"/>
    </row>
    <row r="7144" spans="2:27">
      <c r="B7144" s="66">
        <v>44834</v>
      </c>
      <c r="D7144" s="68" t="s">
        <v>50</v>
      </c>
      <c r="E7144" s="70" t="s">
        <v>51</v>
      </c>
      <c r="F7144" s="37" t="s">
        <v>2869</v>
      </c>
      <c r="G7144" s="67">
        <v>44837</v>
      </c>
      <c r="H7144" s="67">
        <v>44852</v>
      </c>
      <c r="I7144" s="71">
        <f t="shared" si="390"/>
        <v>15</v>
      </c>
      <c r="J7144" s="72" t="s">
        <v>1235</v>
      </c>
      <c r="K7144" s="72" t="s">
        <v>185</v>
      </c>
      <c r="L7144" s="73">
        <v>1</v>
      </c>
      <c r="M7144" s="73" t="s">
        <v>108</v>
      </c>
      <c r="N7144" s="68" t="str">
        <f>VLOOKUP(K7144,[1]人員授權表!D$3:G$249,4,0)</f>
        <v>有機</v>
      </c>
      <c r="O7144" s="70" t="str">
        <f>IF(J7144=[1]人員授權表!$C$85,"Casper李羿勳",IF(J7144=[1]人員授權表!$C$188,"Iring陳俊明",IF(J7144=[1]人員授權表!$C$189,"Brian陳泓霖",VLOOKUP(K7144,[1]人員授權表!D$2:E$249,2,FALSE))))</f>
        <v>Una林庭瑄</v>
      </c>
      <c r="P7144" s="67">
        <f t="shared" si="392"/>
        <v>44850</v>
      </c>
      <c r="Q7144" s="75" t="str">
        <f t="shared" si="391"/>
        <v>週日</v>
      </c>
      <c r="R7144" s="80">
        <v>44846</v>
      </c>
      <c r="AA7144" s="1"/>
    </row>
    <row r="7145" spans="2:27">
      <c r="B7145" s="66">
        <v>44834</v>
      </c>
      <c r="D7145" s="68" t="s">
        <v>50</v>
      </c>
      <c r="E7145" s="70" t="s">
        <v>51</v>
      </c>
      <c r="F7145" s="37" t="s">
        <v>2869</v>
      </c>
      <c r="G7145" s="67">
        <v>44837</v>
      </c>
      <c r="H7145" s="67">
        <v>44852</v>
      </c>
      <c r="I7145" s="71">
        <f t="shared" si="390"/>
        <v>15</v>
      </c>
      <c r="J7145" s="72" t="s">
        <v>1236</v>
      </c>
      <c r="K7145" s="72" t="s">
        <v>185</v>
      </c>
      <c r="L7145" s="73">
        <v>1</v>
      </c>
      <c r="M7145" s="73" t="s">
        <v>108</v>
      </c>
      <c r="N7145" s="68" t="str">
        <f>VLOOKUP(K7145,[1]人員授權表!D$3:G$249,4,0)</f>
        <v>有機</v>
      </c>
      <c r="O7145" s="70" t="str">
        <f>IF(J7145=[1]人員授權表!$C$85,"Casper李羿勳",IF(J7145=[1]人員授權表!$C$188,"Iring陳俊明",IF(J7145=[1]人員授權表!$C$189,"Brian陳泓霖",VLOOKUP(K7145,[1]人員授權表!D$2:E$249,2,FALSE))))</f>
        <v>Una林庭瑄</v>
      </c>
      <c r="P7145" s="67">
        <f t="shared" si="392"/>
        <v>44850</v>
      </c>
      <c r="Q7145" s="75" t="str">
        <f t="shared" si="391"/>
        <v>週日</v>
      </c>
      <c r="R7145" s="80">
        <v>44846</v>
      </c>
      <c r="AA7145" s="1"/>
    </row>
    <row r="7146" spans="2:27">
      <c r="B7146" s="66">
        <v>44834</v>
      </c>
      <c r="D7146" s="68" t="s">
        <v>50</v>
      </c>
      <c r="E7146" s="70" t="s">
        <v>51</v>
      </c>
      <c r="F7146" s="37" t="s">
        <v>2870</v>
      </c>
      <c r="G7146" s="67">
        <v>44837</v>
      </c>
      <c r="H7146" s="67">
        <v>44852</v>
      </c>
      <c r="I7146" s="71">
        <f t="shared" si="390"/>
        <v>15</v>
      </c>
      <c r="J7146" s="72" t="s">
        <v>1237</v>
      </c>
      <c r="K7146" s="72" t="s">
        <v>185</v>
      </c>
      <c r="L7146" s="73">
        <v>1</v>
      </c>
      <c r="M7146" s="73" t="s">
        <v>108</v>
      </c>
      <c r="N7146" s="68" t="str">
        <f>VLOOKUP(K7146,[1]人員授權表!D$3:G$249,4,0)</f>
        <v>有機</v>
      </c>
      <c r="O7146" s="70" t="str">
        <f>IF(J7146=[1]人員授權表!$C$85,"Casper李羿勳",IF(J7146=[1]人員授權表!$C$188,"Iring陳俊明",IF(J7146=[1]人員授權表!$C$189,"Brian陳泓霖",VLOOKUP(K7146,[1]人員授權表!D$2:E$249,2,FALSE))))</f>
        <v>Una林庭瑄</v>
      </c>
      <c r="P7146" s="67">
        <f t="shared" si="392"/>
        <v>44850</v>
      </c>
      <c r="Q7146" s="75" t="str">
        <f t="shared" si="391"/>
        <v>週日</v>
      </c>
      <c r="R7146" s="80">
        <v>44846</v>
      </c>
      <c r="AA7146" s="1"/>
    </row>
    <row r="7147" spans="2:27">
      <c r="B7147" s="66">
        <v>44834</v>
      </c>
      <c r="D7147" s="68" t="s">
        <v>50</v>
      </c>
      <c r="E7147" s="70" t="s">
        <v>51</v>
      </c>
      <c r="F7147" s="37" t="s">
        <v>2869</v>
      </c>
      <c r="G7147" s="67">
        <v>44837</v>
      </c>
      <c r="H7147" s="67">
        <v>44852</v>
      </c>
      <c r="I7147" s="71">
        <f t="shared" si="390"/>
        <v>15</v>
      </c>
      <c r="J7147" s="72" t="s">
        <v>169</v>
      </c>
      <c r="K7147" s="72" t="s">
        <v>170</v>
      </c>
      <c r="L7147" s="73">
        <v>1</v>
      </c>
      <c r="M7147" s="73" t="s">
        <v>108</v>
      </c>
      <c r="N7147" s="68" t="str">
        <f>VLOOKUP(K7147,[1]人員授權表!D$3:G$249,4,0)</f>
        <v>有機</v>
      </c>
      <c r="O7147" s="70" t="str">
        <f>IF(J7147=[1]人員授權表!$C$85,"Casper李羿勳",IF(J7147=[1]人員授權表!$C$188,"Iring陳俊明",IF(J7147=[1]人員授權表!$C$189,"Brian陳泓霖",VLOOKUP(K7147,[1]人員授權表!D$2:E$249,2,FALSE))))</f>
        <v>Elle黃雅琪&amp;
Marco陳鴻鈞</v>
      </c>
      <c r="P7147" s="67">
        <f t="shared" si="392"/>
        <v>44850</v>
      </c>
      <c r="Q7147" s="75" t="str">
        <f t="shared" si="391"/>
        <v>週日</v>
      </c>
      <c r="R7147" s="80">
        <v>44846</v>
      </c>
      <c r="AA7147" s="1"/>
    </row>
    <row r="7148" spans="2:27">
      <c r="B7148" s="66">
        <v>44834</v>
      </c>
      <c r="D7148" s="68" t="s">
        <v>50</v>
      </c>
      <c r="E7148" s="70" t="s">
        <v>51</v>
      </c>
      <c r="F7148" s="37" t="s">
        <v>2871</v>
      </c>
      <c r="G7148" s="67">
        <v>44837</v>
      </c>
      <c r="H7148" s="67">
        <v>44852</v>
      </c>
      <c r="I7148" s="71">
        <f t="shared" si="390"/>
        <v>15</v>
      </c>
      <c r="J7148" s="72" t="s">
        <v>209</v>
      </c>
      <c r="K7148" s="72" t="s">
        <v>210</v>
      </c>
      <c r="L7148" s="73">
        <v>1</v>
      </c>
      <c r="M7148" s="73" t="s">
        <v>108</v>
      </c>
      <c r="N7148" s="68" t="str">
        <f>VLOOKUP(K7148,[1]人員授權表!D$3:G$249,4,0)</f>
        <v>無機</v>
      </c>
      <c r="O7148" s="70" t="str">
        <f>IF(J7148=[1]人員授權表!$C$85,"Casper李羿勳",IF(J7148=[1]人員授權表!$C$188,"Iring陳俊明",IF(J7148=[1]人員授權表!$C$189,"Brian陳泓霖",VLOOKUP(K7148,[1]人員授權表!D$2:E$249,2,FALSE))))</f>
        <v>Vicky游崴涵</v>
      </c>
      <c r="P7148" s="67">
        <f t="shared" si="392"/>
        <v>44850</v>
      </c>
      <c r="Q7148" s="75" t="str">
        <f t="shared" si="391"/>
        <v>週日</v>
      </c>
      <c r="R7148" s="80">
        <v>44846</v>
      </c>
      <c r="AA7148" s="1"/>
    </row>
    <row r="7149" spans="2:27">
      <c r="B7149" s="66">
        <v>44834</v>
      </c>
      <c r="D7149" s="68" t="s">
        <v>50</v>
      </c>
      <c r="E7149" s="70" t="s">
        <v>51</v>
      </c>
      <c r="F7149" s="37" t="s">
        <v>2872</v>
      </c>
      <c r="G7149" s="67">
        <v>44837</v>
      </c>
      <c r="H7149" s="67">
        <v>44852</v>
      </c>
      <c r="I7149" s="71">
        <f t="shared" si="390"/>
        <v>15</v>
      </c>
      <c r="J7149" s="72" t="s">
        <v>184</v>
      </c>
      <c r="K7149" s="72" t="s">
        <v>185</v>
      </c>
      <c r="L7149" s="73">
        <v>1</v>
      </c>
      <c r="M7149" s="73" t="s">
        <v>108</v>
      </c>
      <c r="N7149" s="68" t="str">
        <f>VLOOKUP(K7149,[1]人員授權表!D$3:G$249,4,0)</f>
        <v>有機</v>
      </c>
      <c r="O7149" s="70" t="str">
        <f>IF(J7149=[1]人員授權表!$C$85,"Casper李羿勳",IF(J7149=[1]人員授權表!$C$188,"Iring陳俊明",IF(J7149=[1]人員授權表!$C$189,"Brian陳泓霖",VLOOKUP(K7149,[1]人員授權表!D$2:E$249,2,FALSE))))</f>
        <v>Una林庭瑄</v>
      </c>
      <c r="P7149" s="67">
        <f t="shared" si="392"/>
        <v>44850</v>
      </c>
      <c r="Q7149" s="75" t="str">
        <f t="shared" si="391"/>
        <v>週日</v>
      </c>
      <c r="R7149" s="80">
        <v>44847</v>
      </c>
      <c r="AA7149" s="1"/>
    </row>
    <row r="7150" spans="2:27">
      <c r="B7150" s="66">
        <v>44834</v>
      </c>
      <c r="D7150" s="68" t="s">
        <v>50</v>
      </c>
      <c r="E7150" s="70" t="s">
        <v>51</v>
      </c>
      <c r="F7150" s="37" t="s">
        <v>2872</v>
      </c>
      <c r="G7150" s="67">
        <v>44837</v>
      </c>
      <c r="H7150" s="67">
        <v>44852</v>
      </c>
      <c r="I7150" s="71">
        <f t="shared" si="390"/>
        <v>15</v>
      </c>
      <c r="J7150" s="72" t="s">
        <v>919</v>
      </c>
      <c r="K7150" s="72" t="s">
        <v>187</v>
      </c>
      <c r="L7150" s="73">
        <v>1</v>
      </c>
      <c r="M7150" s="73" t="s">
        <v>108</v>
      </c>
      <c r="N7150" s="68" t="str">
        <f>VLOOKUP(K7150,[1]人員授權表!D$3:G$249,4,0)</f>
        <v>無機</v>
      </c>
      <c r="O7150" s="70" t="s">
        <v>191</v>
      </c>
      <c r="P7150" s="67">
        <f t="shared" si="392"/>
        <v>44850</v>
      </c>
      <c r="Q7150" s="75" t="str">
        <f t="shared" si="391"/>
        <v>週日</v>
      </c>
      <c r="R7150" s="80">
        <v>44852</v>
      </c>
      <c r="S7150" s="85">
        <v>44852</v>
      </c>
      <c r="T7150" s="70">
        <v>1</v>
      </c>
      <c r="Z7150" s="79" t="s">
        <v>2866</v>
      </c>
      <c r="AA7150" s="1"/>
    </row>
    <row r="7151" spans="2:27">
      <c r="B7151" s="66">
        <v>44834</v>
      </c>
      <c r="D7151" s="68" t="s">
        <v>50</v>
      </c>
      <c r="E7151" s="70" t="s">
        <v>51</v>
      </c>
      <c r="F7151" s="37" t="s">
        <v>2872</v>
      </c>
      <c r="G7151" s="67">
        <v>44837</v>
      </c>
      <c r="H7151" s="67">
        <v>44852</v>
      </c>
      <c r="I7151" s="71">
        <f t="shared" si="390"/>
        <v>15</v>
      </c>
      <c r="J7151" s="72" t="s">
        <v>188</v>
      </c>
      <c r="K7151" s="72" t="s">
        <v>189</v>
      </c>
      <c r="L7151" s="73">
        <v>1</v>
      </c>
      <c r="M7151" s="73" t="s">
        <v>108</v>
      </c>
      <c r="N7151" s="68" t="str">
        <f>VLOOKUP(K7151,[1]人員授權表!D$3:G$249,4,0)</f>
        <v>無機</v>
      </c>
      <c r="O7151" s="70" t="str">
        <f>IF(J7151=[1]人員授權表!$C$85,"Casper李羿勳",IF(J7151=[1]人員授權表!$C$188,"Iring陳俊明",IF(J7151=[1]人員授權表!$C$189,"Brian陳泓霖",VLOOKUP(K7151,[1]人員授權表!D$2:E$249,2,FALSE))))</f>
        <v>Iring陳俊明</v>
      </c>
      <c r="P7151" s="67">
        <f t="shared" si="392"/>
        <v>44850</v>
      </c>
      <c r="Q7151" s="75" t="str">
        <f t="shared" si="391"/>
        <v>週日</v>
      </c>
      <c r="R7151" s="80">
        <v>44847</v>
      </c>
      <c r="AA7151" s="1"/>
    </row>
    <row r="7152" spans="2:27">
      <c r="B7152" s="66">
        <v>44834</v>
      </c>
      <c r="D7152" s="68" t="s">
        <v>50</v>
      </c>
      <c r="E7152" s="70" t="s">
        <v>51</v>
      </c>
      <c r="F7152" s="37" t="s">
        <v>2872</v>
      </c>
      <c r="G7152" s="67">
        <v>44837</v>
      </c>
      <c r="H7152" s="67">
        <v>44852</v>
      </c>
      <c r="I7152" s="71">
        <f t="shared" si="390"/>
        <v>15</v>
      </c>
      <c r="J7152" s="72" t="s">
        <v>190</v>
      </c>
      <c r="K7152" s="72" t="s">
        <v>140</v>
      </c>
      <c r="L7152" s="73">
        <v>1</v>
      </c>
      <c r="M7152" s="73" t="s">
        <v>108</v>
      </c>
      <c r="N7152" s="68" t="str">
        <f>VLOOKUP(K7152,[1]人員授權表!D$3:G$249,4,0)</f>
        <v>無機</v>
      </c>
      <c r="O7152" s="70" t="str">
        <f>IF(J7152=[1]人員授權表!$C$85,"Casper李羿勳",IF(J7152=[1]人員授權表!$C$188,"Iring陳俊明",IF(J7152=[1]人員授權表!$C$189,"Brian陳泓霖",VLOOKUP(K7152,[1]人員授權表!D$2:E$249,2,FALSE))))</f>
        <v>Iring陳俊明</v>
      </c>
      <c r="P7152" s="67">
        <f t="shared" si="392"/>
        <v>44850</v>
      </c>
      <c r="Q7152" s="75" t="str">
        <f t="shared" si="391"/>
        <v>週日</v>
      </c>
      <c r="R7152" s="80">
        <v>44847</v>
      </c>
      <c r="AA7152" s="1"/>
    </row>
    <row r="7153" spans="2:28">
      <c r="B7153" s="66">
        <v>44834</v>
      </c>
      <c r="D7153" s="68" t="s">
        <v>50</v>
      </c>
      <c r="E7153" s="70" t="s">
        <v>51</v>
      </c>
      <c r="F7153" s="37" t="s">
        <v>2872</v>
      </c>
      <c r="G7153" s="67">
        <v>44837</v>
      </c>
      <c r="H7153" s="67">
        <v>44852</v>
      </c>
      <c r="I7153" s="71">
        <f t="shared" si="390"/>
        <v>15</v>
      </c>
      <c r="J7153" s="72" t="s">
        <v>194</v>
      </c>
      <c r="K7153" s="72" t="s">
        <v>187</v>
      </c>
      <c r="L7153" s="73">
        <v>1</v>
      </c>
      <c r="M7153" s="73" t="s">
        <v>108</v>
      </c>
      <c r="N7153" s="68" t="str">
        <f>VLOOKUP(K7153,[1]人員授權表!D$3:G$249,4,0)</f>
        <v>無機</v>
      </c>
      <c r="O7153" s="70" t="s">
        <v>191</v>
      </c>
      <c r="P7153" s="67">
        <f t="shared" si="392"/>
        <v>44850</v>
      </c>
      <c r="Q7153" s="75" t="str">
        <f t="shared" si="391"/>
        <v>週日</v>
      </c>
      <c r="R7153" s="80">
        <v>44852</v>
      </c>
      <c r="S7153" s="85">
        <v>44852</v>
      </c>
      <c r="T7153" s="70">
        <v>1</v>
      </c>
      <c r="Z7153" s="79" t="s">
        <v>2866</v>
      </c>
      <c r="AA7153" s="1"/>
    </row>
    <row r="7154" spans="2:28">
      <c r="B7154" s="66">
        <v>44834</v>
      </c>
      <c r="D7154" s="68" t="s">
        <v>50</v>
      </c>
      <c r="E7154" s="70" t="s">
        <v>51</v>
      </c>
      <c r="F7154" s="37" t="s">
        <v>2872</v>
      </c>
      <c r="G7154" s="67">
        <v>44837</v>
      </c>
      <c r="H7154" s="67">
        <v>44852</v>
      </c>
      <c r="I7154" s="71">
        <f t="shared" si="390"/>
        <v>15</v>
      </c>
      <c r="J7154" s="72" t="s">
        <v>195</v>
      </c>
      <c r="K7154" s="72" t="s">
        <v>196</v>
      </c>
      <c r="L7154" s="73">
        <v>1</v>
      </c>
      <c r="M7154" s="73" t="s">
        <v>108</v>
      </c>
      <c r="N7154" s="68" t="str">
        <f>VLOOKUP(K7154,[1]人員授權表!D$3:G$249,4,0)</f>
        <v>無機</v>
      </c>
      <c r="O7154" s="70" t="str">
        <f>IF(J7154=[1]人員授權表!$C$85,"Casper李羿勳",IF(J7154=[1]人員授權表!$C$188,"Iring陳俊明",IF(J7154=[1]人員授權表!$C$189,"Brian陳泓霖",VLOOKUP(K7154,[1]人員授權表!D$2:E$249,2,FALSE))))</f>
        <v>Debby胡萱黛</v>
      </c>
      <c r="P7154" s="67">
        <f t="shared" si="392"/>
        <v>44850</v>
      </c>
      <c r="Q7154" s="75" t="str">
        <f t="shared" si="391"/>
        <v>週日</v>
      </c>
      <c r="R7154" s="80">
        <v>44848</v>
      </c>
      <c r="AA7154" s="1"/>
    </row>
    <row r="7155" spans="2:28">
      <c r="B7155" s="66">
        <v>44834</v>
      </c>
      <c r="D7155" s="68" t="s">
        <v>50</v>
      </c>
      <c r="E7155" s="70" t="s">
        <v>51</v>
      </c>
      <c r="F7155" s="37" t="s">
        <v>2872</v>
      </c>
      <c r="G7155" s="67">
        <v>44837</v>
      </c>
      <c r="H7155" s="67">
        <v>44852</v>
      </c>
      <c r="I7155" s="71">
        <f t="shared" si="390"/>
        <v>15</v>
      </c>
      <c r="J7155" s="72" t="s">
        <v>198</v>
      </c>
      <c r="K7155" s="72" t="s">
        <v>199</v>
      </c>
      <c r="L7155" s="73">
        <v>1</v>
      </c>
      <c r="M7155" s="73" t="s">
        <v>108</v>
      </c>
      <c r="N7155" s="68" t="str">
        <f>VLOOKUP(K7155,[1]人員授權表!D$3:G$249,4,0)</f>
        <v>無機</v>
      </c>
      <c r="O7155" s="70" t="str">
        <f>IF(J7155=[1]人員授權表!$C$85,"Casper李羿勳",IF(J7155=[1]人員授權表!$C$188,"Iring陳俊明",IF(J7155=[1]人員授權表!$C$189,"Brian陳泓霖",VLOOKUP(K7155,[1]人員授權表!D$2:E$249,2,FALSE))))</f>
        <v>Vicky游崴涵</v>
      </c>
      <c r="P7155" s="67">
        <f t="shared" si="392"/>
        <v>44850</v>
      </c>
      <c r="Q7155" s="75" t="str">
        <f t="shared" si="391"/>
        <v>週日</v>
      </c>
      <c r="R7155" s="80">
        <v>44841</v>
      </c>
      <c r="AA7155" s="1"/>
    </row>
    <row r="7156" spans="2:28">
      <c r="B7156" s="66">
        <v>44834</v>
      </c>
      <c r="D7156" s="68" t="s">
        <v>50</v>
      </c>
      <c r="E7156" s="70" t="s">
        <v>51</v>
      </c>
      <c r="F7156" s="37" t="s">
        <v>2872</v>
      </c>
      <c r="G7156" s="67">
        <v>44837</v>
      </c>
      <c r="H7156" s="67">
        <v>44852</v>
      </c>
      <c r="I7156" s="71">
        <f t="shared" si="390"/>
        <v>15</v>
      </c>
      <c r="J7156" s="72" t="s">
        <v>200</v>
      </c>
      <c r="K7156" s="72" t="s">
        <v>201</v>
      </c>
      <c r="L7156" s="73">
        <v>1</v>
      </c>
      <c r="M7156" s="73" t="s">
        <v>108</v>
      </c>
      <c r="N7156" s="68" t="str">
        <f>VLOOKUP(K7156,[1]人員授權表!D$3:G$249,4,0)</f>
        <v>無機</v>
      </c>
      <c r="O7156" s="70" t="str">
        <f>IF(J7156=[1]人員授權表!$C$85,"Casper李羿勳",IF(J7156=[1]人員授權表!$C$188,"Iring陳俊明",IF(J7156=[1]人員授權表!$C$189,"Brian陳泓霖",VLOOKUP(K7156,[1]人員授權表!D$2:E$249,2,FALSE))))</f>
        <v>Ruby黃家蓁</v>
      </c>
      <c r="P7156" s="67">
        <f t="shared" si="392"/>
        <v>44850</v>
      </c>
      <c r="Q7156" s="75" t="str">
        <f t="shared" si="391"/>
        <v>週日</v>
      </c>
      <c r="R7156" s="80">
        <v>44848</v>
      </c>
      <c r="AA7156" s="1"/>
    </row>
    <row r="7157" spans="2:28">
      <c r="B7157" s="66">
        <v>44834</v>
      </c>
      <c r="D7157" s="68" t="s">
        <v>50</v>
      </c>
      <c r="E7157" s="70" t="s">
        <v>51</v>
      </c>
      <c r="F7157" s="37" t="s">
        <v>2872</v>
      </c>
      <c r="G7157" s="67">
        <v>44837</v>
      </c>
      <c r="H7157" s="67">
        <v>44852</v>
      </c>
      <c r="I7157" s="71">
        <f t="shared" si="390"/>
        <v>15</v>
      </c>
      <c r="J7157" s="72" t="s">
        <v>151</v>
      </c>
      <c r="K7157" s="72" t="s">
        <v>152</v>
      </c>
      <c r="L7157" s="73">
        <v>1</v>
      </c>
      <c r="M7157" s="73" t="s">
        <v>108</v>
      </c>
      <c r="N7157" s="68" t="str">
        <f>VLOOKUP(K7157,[1]人員授權表!D$3:G$249,4,0)</f>
        <v>無機</v>
      </c>
      <c r="O7157" s="70" t="str">
        <f>IF(J7157=[1]人員授權表!$C$85,"Casper李羿勳",IF(J7157=[1]人員授權表!$C$188,"Iring陳俊明",IF(J7157=[1]人員授權表!$C$189,"Brian陳泓霖",VLOOKUP(K7157,[1]人員授權表!D$2:E$249,2,FALSE))))</f>
        <v>Vicky游崴涵</v>
      </c>
      <c r="P7157" s="67">
        <f t="shared" si="392"/>
        <v>44850</v>
      </c>
      <c r="Q7157" s="75" t="str">
        <f t="shared" si="391"/>
        <v>週日</v>
      </c>
      <c r="R7157" s="80">
        <v>44841</v>
      </c>
      <c r="AA7157" s="1"/>
    </row>
    <row r="7158" spans="2:28">
      <c r="B7158" s="66">
        <v>44834</v>
      </c>
      <c r="D7158" s="68" t="s">
        <v>50</v>
      </c>
      <c r="E7158" s="70" t="s">
        <v>51</v>
      </c>
      <c r="F7158" s="37" t="s">
        <v>2872</v>
      </c>
      <c r="G7158" s="67">
        <v>44837</v>
      </c>
      <c r="H7158" s="67">
        <v>44852</v>
      </c>
      <c r="I7158" s="71">
        <f t="shared" si="390"/>
        <v>15</v>
      </c>
      <c r="J7158" s="72" t="s">
        <v>175</v>
      </c>
      <c r="K7158" s="72" t="s">
        <v>176</v>
      </c>
      <c r="L7158" s="73">
        <v>1</v>
      </c>
      <c r="M7158" s="73" t="s">
        <v>108</v>
      </c>
      <c r="N7158" s="68" t="str">
        <f>VLOOKUP(K7158,[1]人員授權表!D$3:G$249,4,0)</f>
        <v>無機</v>
      </c>
      <c r="O7158" s="70" t="s">
        <v>956</v>
      </c>
      <c r="P7158" s="67">
        <f t="shared" si="392"/>
        <v>44850</v>
      </c>
      <c r="Q7158" s="75" t="str">
        <f t="shared" si="391"/>
        <v>週日</v>
      </c>
      <c r="R7158" s="80">
        <v>44852</v>
      </c>
      <c r="S7158" s="85">
        <v>44852</v>
      </c>
      <c r="T7158" s="70">
        <v>1</v>
      </c>
      <c r="Z7158" s="79" t="s">
        <v>2864</v>
      </c>
      <c r="AA7158" s="1"/>
    </row>
    <row r="7159" spans="2:28">
      <c r="B7159" s="66">
        <v>44834</v>
      </c>
      <c r="D7159" s="68" t="s">
        <v>50</v>
      </c>
      <c r="E7159" s="70" t="s">
        <v>51</v>
      </c>
      <c r="F7159" s="37" t="s">
        <v>2872</v>
      </c>
      <c r="G7159" s="67">
        <v>44837</v>
      </c>
      <c r="H7159" s="67">
        <v>44852</v>
      </c>
      <c r="I7159" s="71">
        <f t="shared" si="390"/>
        <v>15</v>
      </c>
      <c r="J7159" s="72" t="s">
        <v>204</v>
      </c>
      <c r="K7159" s="72" t="s">
        <v>205</v>
      </c>
      <c r="L7159" s="73">
        <v>1</v>
      </c>
      <c r="M7159" s="73" t="s">
        <v>108</v>
      </c>
      <c r="N7159" s="68" t="str">
        <f>VLOOKUP(K7159,[1]人員授權表!D$3:G$249,4,0)</f>
        <v>無機</v>
      </c>
      <c r="O7159" s="70" t="str">
        <f>IF(J7159=[1]人員授權表!$C$85,"Casper李羿勳",IF(J7159=[1]人員授權表!$C$188,"Iring陳俊明",IF(J7159=[1]人員授權表!$C$189,"Brian陳泓霖",VLOOKUP(K7159,[1]人員授權表!D$2:E$249,2,FALSE))))</f>
        <v>Iring陳俊明</v>
      </c>
      <c r="P7159" s="67">
        <f t="shared" si="392"/>
        <v>44850</v>
      </c>
      <c r="Q7159" s="75" t="str">
        <f t="shared" si="391"/>
        <v>週日</v>
      </c>
      <c r="R7159" s="80">
        <v>44849</v>
      </c>
      <c r="AA7159" s="1"/>
    </row>
    <row r="7160" spans="2:28">
      <c r="B7160" s="66">
        <v>44834</v>
      </c>
      <c r="D7160" s="68" t="s">
        <v>50</v>
      </c>
      <c r="E7160" s="70" t="s">
        <v>51</v>
      </c>
      <c r="F7160" s="37" t="s">
        <v>2872</v>
      </c>
      <c r="G7160" s="67">
        <v>44837</v>
      </c>
      <c r="H7160" s="67">
        <v>44852</v>
      </c>
      <c r="I7160" s="71">
        <f t="shared" si="390"/>
        <v>15</v>
      </c>
      <c r="J7160" s="72" t="s">
        <v>206</v>
      </c>
      <c r="K7160" s="72" t="s">
        <v>179</v>
      </c>
      <c r="L7160" s="73">
        <v>1</v>
      </c>
      <c r="M7160" s="73" t="s">
        <v>108</v>
      </c>
      <c r="N7160" s="68" t="str">
        <f>VLOOKUP(K7160,[1]人員授權表!D$3:G$249,4,0)</f>
        <v>無機</v>
      </c>
      <c r="O7160" s="70" t="str">
        <f>IF(J7160=[1]人員授權表!$C$85,"Casper李羿勳",IF(J7160=[1]人員授權表!$C$188,"Iring陳俊明",IF(J7160=[1]人員授權表!$C$189,"Brian陳泓霖",VLOOKUP(K7160,[1]人員授權表!D$2:E$249,2,FALSE))))</f>
        <v>Dennis陳汶宏</v>
      </c>
      <c r="P7160" s="67">
        <f t="shared" si="392"/>
        <v>44850</v>
      </c>
      <c r="Q7160" s="75" t="str">
        <f t="shared" si="391"/>
        <v>週日</v>
      </c>
      <c r="R7160" s="80">
        <v>44840</v>
      </c>
      <c r="AA7160" s="1"/>
    </row>
    <row r="7161" spans="2:28">
      <c r="B7161" s="66">
        <v>44834</v>
      </c>
      <c r="D7161" s="68" t="s">
        <v>50</v>
      </c>
      <c r="E7161" s="70" t="s">
        <v>51</v>
      </c>
      <c r="F7161" s="37" t="s">
        <v>2872</v>
      </c>
      <c r="G7161" s="67">
        <v>44837</v>
      </c>
      <c r="H7161" s="67">
        <v>44852</v>
      </c>
      <c r="I7161" s="71">
        <f t="shared" si="390"/>
        <v>15</v>
      </c>
      <c r="J7161" s="72" t="s">
        <v>178</v>
      </c>
      <c r="K7161" s="72" t="s">
        <v>179</v>
      </c>
      <c r="L7161" s="73">
        <v>1</v>
      </c>
      <c r="M7161" s="73" t="s">
        <v>108</v>
      </c>
      <c r="N7161" s="68" t="str">
        <f>VLOOKUP(K7161,[1]人員授權表!D$3:G$249,4,0)</f>
        <v>無機</v>
      </c>
      <c r="O7161" s="70" t="str">
        <f>IF(J7161=[1]人員授權表!$C$85,"Casper李羿勳",IF(J7161=[1]人員授權表!$C$188,"Iring陳俊明",IF(J7161=[1]人員授權表!$C$189,"Brian陳泓霖",VLOOKUP(K7161,[1]人員授權表!D$2:E$249,2,FALSE))))</f>
        <v>Dennis陳汶宏</v>
      </c>
      <c r="P7161" s="67">
        <f t="shared" si="392"/>
        <v>44850</v>
      </c>
      <c r="Q7161" s="75" t="str">
        <f t="shared" si="391"/>
        <v>週日</v>
      </c>
      <c r="R7161" s="80">
        <v>44840</v>
      </c>
      <c r="AA7161" s="1"/>
    </row>
    <row r="7162" spans="2:28">
      <c r="B7162" s="66">
        <v>44834</v>
      </c>
      <c r="D7162" s="68" t="s">
        <v>50</v>
      </c>
      <c r="E7162" s="70" t="s">
        <v>51</v>
      </c>
      <c r="F7162" s="37" t="s">
        <v>2872</v>
      </c>
      <c r="G7162" s="67">
        <v>44837</v>
      </c>
      <c r="H7162" s="67">
        <v>44852</v>
      </c>
      <c r="I7162" s="71">
        <f t="shared" si="390"/>
        <v>15</v>
      </c>
      <c r="J7162" s="72" t="s">
        <v>141</v>
      </c>
      <c r="K7162" s="72" t="s">
        <v>142</v>
      </c>
      <c r="L7162" s="73">
        <v>1</v>
      </c>
      <c r="M7162" s="73" t="s">
        <v>108</v>
      </c>
      <c r="N7162" s="68" t="str">
        <f>VLOOKUP(K7162,[1]人員授權表!D$3:G$249,4,0)</f>
        <v>無機</v>
      </c>
      <c r="O7162" s="70" t="str">
        <f>IF(J7162=[1]人員授權表!$C$85,"Casper李羿勳",IF(J7162=[1]人員授權表!$C$188,"Iring陳俊明",IF(J7162=[1]人員授權表!$C$189,"Brian陳泓霖",VLOOKUP(K7162,[1]人員授權表!D$2:E$249,2,FALSE))))</f>
        <v>Dennis陳汶宏</v>
      </c>
      <c r="P7162" s="67">
        <f t="shared" si="392"/>
        <v>44850</v>
      </c>
      <c r="Q7162" s="75" t="str">
        <f t="shared" si="391"/>
        <v>週日</v>
      </c>
      <c r="R7162" s="80">
        <v>44842</v>
      </c>
      <c r="AA7162" s="1"/>
    </row>
    <row r="7163" spans="2:28">
      <c r="B7163" s="66">
        <v>44834</v>
      </c>
      <c r="D7163" s="68" t="s">
        <v>50</v>
      </c>
      <c r="E7163" s="70" t="s">
        <v>51</v>
      </c>
      <c r="F7163" s="37" t="s">
        <v>2872</v>
      </c>
      <c r="G7163" s="67">
        <v>44837</v>
      </c>
      <c r="H7163" s="67">
        <v>44852</v>
      </c>
      <c r="I7163" s="71">
        <f t="shared" si="390"/>
        <v>15</v>
      </c>
      <c r="J7163" s="72" t="s">
        <v>209</v>
      </c>
      <c r="K7163" s="72" t="s">
        <v>210</v>
      </c>
      <c r="L7163" s="73">
        <v>1</v>
      </c>
      <c r="M7163" s="73" t="s">
        <v>108</v>
      </c>
      <c r="N7163" s="68" t="str">
        <f>VLOOKUP(K7163,[1]人員授權表!D$3:G$249,4,0)</f>
        <v>無機</v>
      </c>
      <c r="O7163" s="70" t="str">
        <f>IF(J7163=[1]人員授權表!$C$85,"Casper李羿勳",IF(J7163=[1]人員授權表!$C$188,"Iring陳俊明",IF(J7163=[1]人員授權表!$C$189,"Brian陳泓霖",VLOOKUP(K7163,[1]人員授權表!D$2:E$249,2,FALSE))))</f>
        <v>Vicky游崴涵</v>
      </c>
      <c r="P7163" s="67">
        <f t="shared" si="392"/>
        <v>44850</v>
      </c>
      <c r="Q7163" s="75" t="str">
        <f t="shared" si="391"/>
        <v>週日</v>
      </c>
      <c r="R7163" s="80">
        <v>44846</v>
      </c>
      <c r="AA7163" s="1"/>
    </row>
    <row r="7164" spans="2:28">
      <c r="B7164" s="66">
        <v>44834</v>
      </c>
      <c r="D7164" s="68" t="s">
        <v>50</v>
      </c>
      <c r="E7164" s="70" t="s">
        <v>51</v>
      </c>
      <c r="F7164" s="37" t="s">
        <v>2872</v>
      </c>
      <c r="G7164" s="67">
        <v>44837</v>
      </c>
      <c r="H7164" s="67">
        <v>44852</v>
      </c>
      <c r="I7164" s="71">
        <f t="shared" si="390"/>
        <v>15</v>
      </c>
      <c r="J7164" s="72" t="s">
        <v>167</v>
      </c>
      <c r="K7164" s="72" t="s">
        <v>168</v>
      </c>
      <c r="L7164" s="73">
        <v>1</v>
      </c>
      <c r="M7164" s="73" t="s">
        <v>108</v>
      </c>
      <c r="N7164" s="68" t="str">
        <f>VLOOKUP(K7164,[1]人員授權表!D$3:G$249,4,0)</f>
        <v>有機</v>
      </c>
      <c r="O7164" s="70" t="str">
        <f>IF(J7164=[1]人員授權表!$C$85,"Casper李羿勳",IF(J7164=[1]人員授權表!$C$188,"Iring陳俊明",IF(J7164=[1]人員授權表!$C$189,"Brian陳泓霖",VLOOKUP(K7164,[1]人員授權表!D$2:E$249,2,FALSE))))</f>
        <v>Una林庭瑄</v>
      </c>
      <c r="P7164" s="67">
        <f t="shared" si="392"/>
        <v>44850</v>
      </c>
      <c r="Q7164" s="75" t="str">
        <f t="shared" si="391"/>
        <v>週日</v>
      </c>
      <c r="R7164" s="80">
        <v>44846</v>
      </c>
      <c r="AA7164" s="1"/>
    </row>
    <row r="7165" spans="2:28">
      <c r="B7165" s="66">
        <v>44834</v>
      </c>
      <c r="D7165" s="68" t="s">
        <v>50</v>
      </c>
      <c r="E7165" s="70" t="s">
        <v>51</v>
      </c>
      <c r="F7165" s="37" t="s">
        <v>2872</v>
      </c>
      <c r="G7165" s="67">
        <v>44837</v>
      </c>
      <c r="H7165" s="67">
        <v>44852</v>
      </c>
      <c r="I7165" s="71">
        <f t="shared" si="390"/>
        <v>15</v>
      </c>
      <c r="J7165" s="72" t="s">
        <v>169</v>
      </c>
      <c r="K7165" s="72" t="s">
        <v>170</v>
      </c>
      <c r="L7165" s="73">
        <v>1</v>
      </c>
      <c r="M7165" s="73" t="s">
        <v>108</v>
      </c>
      <c r="N7165" s="68" t="str">
        <f>VLOOKUP(K7165,[1]人員授權表!D$3:G$249,4,0)</f>
        <v>有機</v>
      </c>
      <c r="O7165" s="70" t="str">
        <f>IF(J7165=[1]人員授權表!$C$85,"Casper李羿勳",IF(J7165=[1]人員授權表!$C$188,"Iring陳俊明",IF(J7165=[1]人員授權表!$C$189,"Brian陳泓霖",VLOOKUP(K7165,[1]人員授權表!D$2:E$249,2,FALSE))))</f>
        <v>Elle黃雅琪&amp;
Marco陳鴻鈞</v>
      </c>
      <c r="P7165" s="67">
        <f t="shared" si="392"/>
        <v>44850</v>
      </c>
      <c r="Q7165" s="75" t="str">
        <f t="shared" si="391"/>
        <v>週日</v>
      </c>
      <c r="R7165" s="80">
        <v>44846</v>
      </c>
      <c r="AA7165" s="1"/>
    </row>
    <row r="7166" spans="2:28">
      <c r="B7166" s="66">
        <v>44816</v>
      </c>
      <c r="C7166" s="67">
        <v>44837</v>
      </c>
      <c r="D7166" s="68" t="s">
        <v>50</v>
      </c>
      <c r="E7166" s="70" t="s">
        <v>82</v>
      </c>
      <c r="F7166" s="4" t="s">
        <v>2873</v>
      </c>
      <c r="G7166" s="101">
        <v>44833</v>
      </c>
      <c r="H7166" s="101">
        <v>44852</v>
      </c>
      <c r="I7166" s="71">
        <f t="shared" si="390"/>
        <v>19</v>
      </c>
      <c r="J7166" s="72" t="s">
        <v>1546</v>
      </c>
      <c r="K7166" s="72" t="s">
        <v>182</v>
      </c>
      <c r="L7166" s="73">
        <v>3</v>
      </c>
      <c r="M7166" s="73" t="s">
        <v>108</v>
      </c>
      <c r="N7166" s="68" t="str">
        <f>VLOOKUP(K7166,[1]人員授權表!D$3:G$249,4,0)</f>
        <v>有機</v>
      </c>
      <c r="O7166" s="70" t="str">
        <f>IF(J7166=[1]人員授權表!$C$85,"Casper李羿勳",IF(J7166=[1]人員授權表!$C$188,"Iring陳俊明",IF(J7166=[1]人員授權表!$C$189,"Brian陳泓霖",VLOOKUP(K7166,[1]人員授權表!D$2:E$249,2,FALSE))))</f>
        <v>Sara王淑玲</v>
      </c>
      <c r="P7166" s="67">
        <f t="shared" si="392"/>
        <v>44850</v>
      </c>
      <c r="Q7166" s="75" t="str">
        <f t="shared" si="391"/>
        <v>週日</v>
      </c>
      <c r="R7166" s="80">
        <v>44845</v>
      </c>
      <c r="AA7166" s="102"/>
      <c r="AB7166" s="123"/>
    </row>
    <row r="7167" spans="2:28">
      <c r="B7167" s="66">
        <v>44816</v>
      </c>
      <c r="C7167" s="67">
        <v>44837</v>
      </c>
      <c r="D7167" s="68" t="s">
        <v>50</v>
      </c>
      <c r="E7167" s="70" t="s">
        <v>82</v>
      </c>
      <c r="F7167" s="4" t="s">
        <v>2874</v>
      </c>
      <c r="G7167" s="101">
        <v>44833</v>
      </c>
      <c r="H7167" s="101">
        <v>44852</v>
      </c>
      <c r="I7167" s="71">
        <f t="shared" si="390"/>
        <v>19</v>
      </c>
      <c r="J7167" s="72" t="s">
        <v>169</v>
      </c>
      <c r="K7167" s="72" t="s">
        <v>170</v>
      </c>
      <c r="L7167" s="73">
        <v>3</v>
      </c>
      <c r="M7167" s="73" t="s">
        <v>108</v>
      </c>
      <c r="N7167" s="68" t="str">
        <f>VLOOKUP(K7167,[1]人員授權表!D$3:G$249,4,0)</f>
        <v>有機</v>
      </c>
      <c r="O7167" s="70" t="str">
        <f>IF(J7167=[1]人員授權表!$C$85,"Casper李羿勳",IF(J7167=[1]人員授權表!$C$188,"Iring陳俊明",IF(J7167=[1]人員授權表!$C$189,"Brian陳泓霖",VLOOKUP(K7167,[1]人員授權表!D$2:E$249,2,FALSE))))</f>
        <v>Elle黃雅琪&amp;
Marco陳鴻鈞</v>
      </c>
      <c r="P7167" s="67">
        <f t="shared" si="392"/>
        <v>44850</v>
      </c>
      <c r="Q7167" s="75" t="str">
        <f t="shared" si="391"/>
        <v>週日</v>
      </c>
      <c r="R7167" s="80">
        <v>44846</v>
      </c>
      <c r="AA7167" s="1"/>
    </row>
    <row r="7168" spans="2:28">
      <c r="B7168" s="66">
        <v>44837</v>
      </c>
      <c r="D7168" s="68" t="s">
        <v>50</v>
      </c>
      <c r="E7168" s="70" t="s">
        <v>879</v>
      </c>
      <c r="F7168" s="4" t="s">
        <v>2875</v>
      </c>
      <c r="G7168" s="67">
        <v>44834</v>
      </c>
      <c r="H7168" s="67">
        <v>44852</v>
      </c>
      <c r="I7168" s="71">
        <f t="shared" si="390"/>
        <v>18</v>
      </c>
      <c r="J7168" s="72" t="s">
        <v>169</v>
      </c>
      <c r="K7168" s="72" t="s">
        <v>170</v>
      </c>
      <c r="L7168" s="73">
        <v>1</v>
      </c>
      <c r="M7168" s="73" t="s">
        <v>108</v>
      </c>
      <c r="N7168" s="68" t="str">
        <f>VLOOKUP(K7168,[1]人員授權表!D$3:G$249,4,0)</f>
        <v>有機</v>
      </c>
      <c r="O7168" s="70" t="str">
        <f>IF(J7168=[1]人員授權表!$C$85,"Casper李羿勳",IF(J7168=[1]人員授權表!$C$188,"Iring陳俊明",IF(J7168=[1]人員授權表!$C$189,"Brian陳泓霖",VLOOKUP(K7168,[1]人員授權表!D$2:E$249,2,FALSE))))</f>
        <v>Elle黃雅琪&amp;
Marco陳鴻鈞</v>
      </c>
      <c r="P7168" s="67">
        <f t="shared" si="392"/>
        <v>44850</v>
      </c>
      <c r="Q7168" s="75" t="str">
        <f t="shared" si="391"/>
        <v>週日</v>
      </c>
      <c r="R7168" s="80">
        <v>44846</v>
      </c>
      <c r="AA7168" s="102">
        <v>15</v>
      </c>
      <c r="AB7168" s="123" t="s">
        <v>2325</v>
      </c>
    </row>
    <row r="7169" spans="2:27">
      <c r="B7169" s="66">
        <v>44837</v>
      </c>
      <c r="C7169" s="67">
        <v>44848</v>
      </c>
      <c r="D7169" s="68" t="s">
        <v>50</v>
      </c>
      <c r="E7169" s="70" t="s">
        <v>82</v>
      </c>
      <c r="F7169" s="4" t="s">
        <v>2876</v>
      </c>
      <c r="G7169" s="67">
        <v>44837</v>
      </c>
      <c r="H7169" s="67">
        <v>44852</v>
      </c>
      <c r="I7169" s="71">
        <f t="shared" si="390"/>
        <v>15</v>
      </c>
      <c r="J7169" s="72" t="s">
        <v>181</v>
      </c>
      <c r="K7169" s="72" t="s">
        <v>182</v>
      </c>
      <c r="L7169" s="110">
        <v>3</v>
      </c>
      <c r="M7169" s="73" t="s">
        <v>108</v>
      </c>
      <c r="N7169" s="68" t="str">
        <f>VLOOKUP(K7169,[1]人員授權表!D$3:G$249,4,0)</f>
        <v>有機</v>
      </c>
      <c r="O7169" s="70" t="str">
        <f>IF(J7169=[1]人員授權表!$C$85,"Casper李羿勳",IF(J7169=[1]人員授權表!$C$188,"Iring陳俊明",IF(J7169=[1]人員授權表!$C$189,"Brian陳泓霖",VLOOKUP(K7169,[1]人員授權表!D$2:E$249,2,FALSE))))</f>
        <v>Sara王淑玲</v>
      </c>
      <c r="P7169" s="67">
        <f t="shared" si="392"/>
        <v>44850</v>
      </c>
      <c r="Q7169" s="75" t="str">
        <f t="shared" si="391"/>
        <v>週日</v>
      </c>
      <c r="R7169" s="80">
        <v>44845</v>
      </c>
      <c r="Z7169" s="79" t="s">
        <v>2877</v>
      </c>
      <c r="AA7169" s="1"/>
    </row>
    <row r="7170" spans="2:27">
      <c r="B7170" s="66">
        <v>44837</v>
      </c>
      <c r="C7170" s="67">
        <v>44838</v>
      </c>
      <c r="D7170" s="114" t="s">
        <v>1854</v>
      </c>
      <c r="E7170" s="89" t="s">
        <v>82</v>
      </c>
      <c r="F7170" s="115" t="s">
        <v>2878</v>
      </c>
      <c r="G7170" s="92">
        <v>44837</v>
      </c>
      <c r="H7170" s="92">
        <v>44852</v>
      </c>
      <c r="I7170" s="71">
        <f t="shared" si="390"/>
        <v>15</v>
      </c>
      <c r="J7170" s="106" t="s">
        <v>167</v>
      </c>
      <c r="K7170" s="106" t="s">
        <v>168</v>
      </c>
      <c r="L7170" s="100"/>
      <c r="M7170" s="73" t="s">
        <v>108</v>
      </c>
      <c r="N7170" s="107" t="str">
        <f>VLOOKUP(K7170,[1]人員授權表!D$3:G$249,4,0)</f>
        <v>有機</v>
      </c>
      <c r="O7170" s="90" t="str">
        <f>IF(J7170=[1]人員授權表!$C$85,"Casper李羿勳",IF(J7170=[1]人員授權表!$C$188,"Iring陳俊明",IF(J7170=[1]人員授權表!$C$189,"Brian陳泓霖",VLOOKUP(K7170,[1]人員授權表!D$2:E$249,2,FALSE))))</f>
        <v>Una林庭瑄</v>
      </c>
      <c r="P7170" s="105">
        <f t="shared" si="392"/>
        <v>44850</v>
      </c>
      <c r="Q7170" s="75" t="str">
        <f t="shared" si="391"/>
        <v>週日</v>
      </c>
      <c r="R7170" s="116" t="s">
        <v>1854</v>
      </c>
      <c r="AA7170" s="1"/>
    </row>
    <row r="7171" spans="2:27">
      <c r="B7171" s="66">
        <v>44838</v>
      </c>
      <c r="D7171" s="68" t="s">
        <v>50</v>
      </c>
      <c r="E7171" s="70" t="s">
        <v>82</v>
      </c>
      <c r="F7171" s="4" t="s">
        <v>2879</v>
      </c>
      <c r="G7171" s="67">
        <v>44837</v>
      </c>
      <c r="H7171" s="67">
        <v>44852</v>
      </c>
      <c r="I7171" s="71">
        <f t="shared" si="390"/>
        <v>15</v>
      </c>
      <c r="J7171" s="72" t="s">
        <v>181</v>
      </c>
      <c r="K7171" s="72" t="s">
        <v>182</v>
      </c>
      <c r="L7171" s="110">
        <v>2</v>
      </c>
      <c r="M7171" s="73" t="s">
        <v>108</v>
      </c>
      <c r="N7171" s="68" t="str">
        <f>VLOOKUP(K7171,[1]人員授權表!D$3:G$249,4,0)</f>
        <v>有機</v>
      </c>
      <c r="O7171" s="70" t="str">
        <f>IF(J7171=[1]人員授權表!$C$85,"Casper李羿勳",IF(J7171=[1]人員授權表!$C$188,"Iring陳俊明",IF(J7171=[1]人員授權表!$C$189,"Brian陳泓霖",VLOOKUP(K7171,[1]人員授權表!D$2:E$249,2,FALSE))))</f>
        <v>Sara王淑玲</v>
      </c>
      <c r="P7171" s="67">
        <f t="shared" si="392"/>
        <v>44850</v>
      </c>
      <c r="Q7171" s="75" t="str">
        <f t="shared" si="391"/>
        <v>週日</v>
      </c>
      <c r="R7171" s="80">
        <v>44846</v>
      </c>
      <c r="AA7171" s="1"/>
    </row>
    <row r="7172" spans="2:27">
      <c r="B7172" s="66">
        <v>44838</v>
      </c>
      <c r="D7172" s="68" t="s">
        <v>50</v>
      </c>
      <c r="E7172" s="70" t="s">
        <v>82</v>
      </c>
      <c r="F7172" s="4" t="s">
        <v>2879</v>
      </c>
      <c r="G7172" s="67">
        <v>44837</v>
      </c>
      <c r="H7172" s="67">
        <v>44852</v>
      </c>
      <c r="I7172" s="71">
        <f t="shared" si="390"/>
        <v>15</v>
      </c>
      <c r="J7172" s="72" t="s">
        <v>167</v>
      </c>
      <c r="K7172" s="72" t="s">
        <v>168</v>
      </c>
      <c r="L7172" s="73">
        <v>2</v>
      </c>
      <c r="M7172" s="73" t="s">
        <v>108</v>
      </c>
      <c r="N7172" s="68" t="str">
        <f>VLOOKUP(K7172,[1]人員授權表!D$3:G$249,4,0)</f>
        <v>有機</v>
      </c>
      <c r="O7172" s="70" t="str">
        <f>IF(J7172=[1]人員授權表!$C$85,"Casper李羿勳",IF(J7172=[1]人員授權表!$C$188,"Iring陳俊明",IF(J7172=[1]人員授權表!$C$189,"Brian陳泓霖",VLOOKUP(K7172,[1]人員授權表!D$2:E$249,2,FALSE))))</f>
        <v>Una林庭瑄</v>
      </c>
      <c r="P7172" s="67">
        <f t="shared" si="392"/>
        <v>44850</v>
      </c>
      <c r="Q7172" s="75" t="str">
        <f t="shared" si="391"/>
        <v>週日</v>
      </c>
      <c r="R7172" s="80">
        <v>44841</v>
      </c>
      <c r="AA7172" s="1"/>
    </row>
    <row r="7173" spans="2:27">
      <c r="B7173" s="66">
        <v>44830</v>
      </c>
      <c r="D7173" s="68" t="s">
        <v>50</v>
      </c>
      <c r="E7173" s="70" t="s">
        <v>82</v>
      </c>
      <c r="F7173" s="70" t="s">
        <v>2880</v>
      </c>
      <c r="G7173" s="67">
        <v>44838</v>
      </c>
      <c r="H7173" s="67">
        <v>44852</v>
      </c>
      <c r="I7173" s="71">
        <f t="shared" si="390"/>
        <v>14</v>
      </c>
      <c r="J7173" s="72" t="s">
        <v>139</v>
      </c>
      <c r="K7173" s="72" t="s">
        <v>140</v>
      </c>
      <c r="L7173" s="73">
        <v>1</v>
      </c>
      <c r="M7173" s="73" t="s">
        <v>127</v>
      </c>
      <c r="N7173" s="68" t="str">
        <f>VLOOKUP(K7173,[1]人員授權表!D$3:G$249,4,0)</f>
        <v>無機</v>
      </c>
      <c r="O7173" s="70" t="str">
        <f>IF(J7173=[1]人員授權表!$C$85,"Casper李羿勳",IF(J7173=[1]人員授權表!$C$188,"Iring陳俊明",IF(J7173=[1]人員授權表!$C$189,"Brian陳泓霖",VLOOKUP(K7173,[1]人員授權表!D$2:E$249,2,FALSE))))</f>
        <v>Brian陳泓霖</v>
      </c>
      <c r="P7173" s="67">
        <f t="shared" si="392"/>
        <v>44850</v>
      </c>
      <c r="Q7173" s="75" t="str">
        <f t="shared" si="391"/>
        <v>週日</v>
      </c>
      <c r="R7173" s="80">
        <v>44842</v>
      </c>
      <c r="AA7173" s="1"/>
    </row>
    <row r="7174" spans="2:27">
      <c r="B7174" s="66">
        <v>44830</v>
      </c>
      <c r="D7174" s="68" t="s">
        <v>50</v>
      </c>
      <c r="E7174" s="70" t="s">
        <v>82</v>
      </c>
      <c r="F7174" s="70" t="s">
        <v>2880</v>
      </c>
      <c r="G7174" s="67">
        <v>44838</v>
      </c>
      <c r="H7174" s="67">
        <v>44852</v>
      </c>
      <c r="I7174" s="71">
        <f t="shared" si="390"/>
        <v>14</v>
      </c>
      <c r="J7174" s="72" t="s">
        <v>192</v>
      </c>
      <c r="K7174" s="72" t="s">
        <v>187</v>
      </c>
      <c r="L7174" s="73">
        <v>1</v>
      </c>
      <c r="M7174" s="73" t="s">
        <v>127</v>
      </c>
      <c r="N7174" s="68" t="str">
        <f>VLOOKUP(K7174,[1]人員授權表!D$3:G$249,4,0)</f>
        <v>無機</v>
      </c>
      <c r="O7174" s="70" t="s">
        <v>191</v>
      </c>
      <c r="P7174" s="67">
        <f t="shared" si="392"/>
        <v>44850</v>
      </c>
      <c r="Q7174" s="75" t="str">
        <f t="shared" si="391"/>
        <v>週日</v>
      </c>
      <c r="R7174" s="80">
        <v>44849</v>
      </c>
      <c r="AA7174" s="1"/>
    </row>
    <row r="7175" spans="2:27">
      <c r="B7175" s="66">
        <v>44830</v>
      </c>
      <c r="D7175" s="68" t="s">
        <v>50</v>
      </c>
      <c r="E7175" s="70" t="s">
        <v>82</v>
      </c>
      <c r="F7175" s="70" t="s">
        <v>2880</v>
      </c>
      <c r="G7175" s="67">
        <v>44838</v>
      </c>
      <c r="H7175" s="67">
        <v>44852</v>
      </c>
      <c r="I7175" s="71">
        <f t="shared" ref="I7175:I7238" si="393">_xlfn.DAYS(H7175,G7175)</f>
        <v>14</v>
      </c>
      <c r="J7175" s="72" t="s">
        <v>193</v>
      </c>
      <c r="K7175" s="72" t="s">
        <v>187</v>
      </c>
      <c r="L7175" s="73">
        <v>1</v>
      </c>
      <c r="M7175" s="73" t="s">
        <v>127</v>
      </c>
      <c r="N7175" s="68" t="str">
        <f>VLOOKUP(K7175,[1]人員授權表!D$3:G$249,4,0)</f>
        <v>無機</v>
      </c>
      <c r="O7175" s="70" t="s">
        <v>191</v>
      </c>
      <c r="P7175" s="67">
        <f t="shared" si="392"/>
        <v>44850</v>
      </c>
      <c r="Q7175" s="75" t="str">
        <f t="shared" ref="Q7175:Q7238" si="394">TEXT(P7175,"aaa")</f>
        <v>週日</v>
      </c>
      <c r="R7175" s="80">
        <v>44849</v>
      </c>
      <c r="AA7175" s="1"/>
    </row>
    <row r="7176" spans="2:27">
      <c r="B7176" s="66">
        <v>44830</v>
      </c>
      <c r="D7176" s="68" t="s">
        <v>50</v>
      </c>
      <c r="E7176" s="70" t="s">
        <v>82</v>
      </c>
      <c r="F7176" s="70" t="s">
        <v>2880</v>
      </c>
      <c r="G7176" s="67">
        <v>44838</v>
      </c>
      <c r="H7176" s="67">
        <v>44852</v>
      </c>
      <c r="I7176" s="71">
        <f t="shared" si="393"/>
        <v>14</v>
      </c>
      <c r="J7176" s="72" t="s">
        <v>198</v>
      </c>
      <c r="K7176" s="72" t="s">
        <v>199</v>
      </c>
      <c r="L7176" s="73">
        <v>1</v>
      </c>
      <c r="M7176" s="73" t="s">
        <v>127</v>
      </c>
      <c r="N7176" s="68" t="str">
        <f>VLOOKUP(K7176,[1]人員授權表!D$3:G$249,4,0)</f>
        <v>無機</v>
      </c>
      <c r="O7176" s="70" t="str">
        <f>IF(J7176=[1]人員授權表!$C$85,"Casper李羿勳",IF(J7176=[1]人員授權表!$C$188,"Iring陳俊明",IF(J7176=[1]人員授權表!$C$189,"Brian陳泓霖",VLOOKUP(K7176,[1]人員授權表!D$2:E$249,2,FALSE))))</f>
        <v>Vicky游崴涵</v>
      </c>
      <c r="P7176" s="67">
        <f t="shared" si="392"/>
        <v>44850</v>
      </c>
      <c r="Q7176" s="75" t="str">
        <f t="shared" si="394"/>
        <v>週日</v>
      </c>
      <c r="R7176" s="80">
        <v>44841</v>
      </c>
      <c r="AA7176" s="1"/>
    </row>
    <row r="7177" spans="2:27">
      <c r="B7177" s="66">
        <v>44830</v>
      </c>
      <c r="D7177" s="68" t="s">
        <v>50</v>
      </c>
      <c r="E7177" s="70" t="s">
        <v>82</v>
      </c>
      <c r="F7177" s="70" t="s">
        <v>2880</v>
      </c>
      <c r="G7177" s="67">
        <v>44838</v>
      </c>
      <c r="H7177" s="67">
        <v>44852</v>
      </c>
      <c r="I7177" s="71">
        <f t="shared" si="393"/>
        <v>14</v>
      </c>
      <c r="J7177" s="72" t="s">
        <v>175</v>
      </c>
      <c r="K7177" s="72" t="s">
        <v>176</v>
      </c>
      <c r="L7177" s="73">
        <v>1</v>
      </c>
      <c r="M7177" s="73" t="s">
        <v>127</v>
      </c>
      <c r="N7177" s="68" t="str">
        <f>VLOOKUP(K7177,[1]人員授權表!D$3:G$249,4,0)</f>
        <v>無機</v>
      </c>
      <c r="O7177" s="70" t="s">
        <v>956</v>
      </c>
      <c r="P7177" s="67">
        <f t="shared" si="392"/>
        <v>44850</v>
      </c>
      <c r="Q7177" s="75" t="str">
        <f t="shared" si="394"/>
        <v>週日</v>
      </c>
      <c r="R7177" s="80">
        <v>44852</v>
      </c>
      <c r="S7177" s="85">
        <v>44852</v>
      </c>
      <c r="T7177" s="70">
        <v>1</v>
      </c>
      <c r="Z7177" s="79" t="s">
        <v>2864</v>
      </c>
      <c r="AA7177" s="1"/>
    </row>
    <row r="7178" spans="2:27">
      <c r="B7178" s="66">
        <v>44830</v>
      </c>
      <c r="D7178" s="68" t="s">
        <v>50</v>
      </c>
      <c r="E7178" s="70" t="s">
        <v>82</v>
      </c>
      <c r="F7178" s="70" t="s">
        <v>2880</v>
      </c>
      <c r="G7178" s="67">
        <v>44838</v>
      </c>
      <c r="H7178" s="67">
        <v>44852</v>
      </c>
      <c r="I7178" s="71">
        <f t="shared" si="393"/>
        <v>14</v>
      </c>
      <c r="J7178" s="72" t="s">
        <v>178</v>
      </c>
      <c r="K7178" s="72" t="s">
        <v>179</v>
      </c>
      <c r="L7178" s="73">
        <v>1</v>
      </c>
      <c r="M7178" s="73" t="s">
        <v>127</v>
      </c>
      <c r="N7178" s="68" t="str">
        <f>VLOOKUP(K7178,[1]人員授權表!D$3:G$249,4,0)</f>
        <v>無機</v>
      </c>
      <c r="O7178" s="70" t="str">
        <f>IF(J7178=[1]人員授權表!$C$85,"Casper李羿勳",IF(J7178=[1]人員授權表!$C$188,"Iring陳俊明",IF(J7178=[1]人員授權表!$C$189,"Brian陳泓霖",VLOOKUP(K7178,[1]人員授權表!D$2:E$249,2,FALSE))))</f>
        <v>Dennis陳汶宏</v>
      </c>
      <c r="P7178" s="67">
        <f t="shared" si="392"/>
        <v>44850</v>
      </c>
      <c r="Q7178" s="75" t="str">
        <f t="shared" si="394"/>
        <v>週日</v>
      </c>
      <c r="R7178" s="80">
        <v>44842</v>
      </c>
      <c r="AA7178" s="1"/>
    </row>
    <row r="7179" spans="2:27">
      <c r="B7179" s="66">
        <v>44830</v>
      </c>
      <c r="D7179" s="68" t="s">
        <v>50</v>
      </c>
      <c r="E7179" s="70" t="s">
        <v>82</v>
      </c>
      <c r="F7179" s="70" t="s">
        <v>2880</v>
      </c>
      <c r="G7179" s="67">
        <v>44838</v>
      </c>
      <c r="H7179" s="67">
        <v>44852</v>
      </c>
      <c r="I7179" s="71">
        <f t="shared" si="393"/>
        <v>14</v>
      </c>
      <c r="J7179" s="72" t="s">
        <v>141</v>
      </c>
      <c r="K7179" s="72" t="s">
        <v>142</v>
      </c>
      <c r="L7179" s="73">
        <v>1</v>
      </c>
      <c r="M7179" s="73" t="s">
        <v>127</v>
      </c>
      <c r="N7179" s="68" t="str">
        <f>VLOOKUP(K7179,[1]人員授權表!D$3:G$249,4,0)</f>
        <v>無機</v>
      </c>
      <c r="O7179" s="70" t="str">
        <f>IF(J7179=[1]人員授權表!$C$85,"Casper李羿勳",IF(J7179=[1]人員授權表!$C$188,"Iring陳俊明",IF(J7179=[1]人員授權表!$C$189,"Brian陳泓霖",VLOOKUP(K7179,[1]人員授權表!D$2:E$249,2,FALSE))))</f>
        <v>Dennis陳汶宏</v>
      </c>
      <c r="P7179" s="67">
        <f t="shared" si="392"/>
        <v>44850</v>
      </c>
      <c r="Q7179" s="75" t="str">
        <f t="shared" si="394"/>
        <v>週日</v>
      </c>
      <c r="R7179" s="80">
        <v>44845</v>
      </c>
      <c r="AA7179" s="1"/>
    </row>
    <row r="7180" spans="2:27">
      <c r="B7180" s="66">
        <v>44830</v>
      </c>
      <c r="D7180" s="68" t="s">
        <v>50</v>
      </c>
      <c r="E7180" s="70" t="s">
        <v>82</v>
      </c>
      <c r="F7180" s="70" t="s">
        <v>2880</v>
      </c>
      <c r="G7180" s="67">
        <v>44838</v>
      </c>
      <c r="H7180" s="67">
        <v>44852</v>
      </c>
      <c r="I7180" s="71">
        <f t="shared" si="393"/>
        <v>14</v>
      </c>
      <c r="J7180" s="72" t="s">
        <v>137</v>
      </c>
      <c r="K7180" s="72" t="s">
        <v>138</v>
      </c>
      <c r="L7180" s="73">
        <v>1</v>
      </c>
      <c r="M7180" s="73" t="s">
        <v>127</v>
      </c>
      <c r="N7180" s="68" t="str">
        <f>VLOOKUP(K7180,[1]人員授權表!D$3:G$249,4,0)</f>
        <v>無機</v>
      </c>
      <c r="O7180" s="70" t="str">
        <f>IF(J7180=[1]人員授權表!$C$85,"Casper李羿勳",IF(J7180=[1]人員授權表!$C$188,"Iring陳俊明",IF(J7180=[1]人員授權表!$C$189,"Brian陳泓霖",VLOOKUP(K7180,[1]人員授權表!D$2:E$249,2,FALSE))))</f>
        <v>Jack劉念忻</v>
      </c>
      <c r="P7180" s="67">
        <f t="shared" si="392"/>
        <v>44850</v>
      </c>
      <c r="Q7180" s="75" t="str">
        <f t="shared" si="394"/>
        <v>週日</v>
      </c>
      <c r="R7180" s="80">
        <v>44849</v>
      </c>
      <c r="W7180" s="70">
        <v>1</v>
      </c>
      <c r="Y7180" s="78">
        <v>44851</v>
      </c>
      <c r="Z7180" s="79" t="s">
        <v>2881</v>
      </c>
      <c r="AA7180" s="1"/>
    </row>
    <row r="7181" spans="2:27">
      <c r="B7181" s="66">
        <v>44830</v>
      </c>
      <c r="D7181" s="68" t="s">
        <v>50</v>
      </c>
      <c r="E7181" s="70" t="s">
        <v>82</v>
      </c>
      <c r="F7181" s="70" t="s">
        <v>2880</v>
      </c>
      <c r="G7181" s="67">
        <v>44838</v>
      </c>
      <c r="H7181" s="67">
        <v>44852</v>
      </c>
      <c r="I7181" s="71">
        <f t="shared" si="393"/>
        <v>14</v>
      </c>
      <c r="J7181" s="72" t="s">
        <v>167</v>
      </c>
      <c r="K7181" s="72" t="s">
        <v>168</v>
      </c>
      <c r="L7181" s="73">
        <v>1</v>
      </c>
      <c r="M7181" s="73" t="s">
        <v>127</v>
      </c>
      <c r="N7181" s="68" t="str">
        <f>VLOOKUP(K7181,[1]人員授權表!D$3:G$249,4,0)</f>
        <v>有機</v>
      </c>
      <c r="O7181" s="70" t="str">
        <f>IF(J7181=[1]人員授權表!$C$85,"Casper李羿勳",IF(J7181=[1]人員授權表!$C$188,"Iring陳俊明",IF(J7181=[1]人員授權表!$C$189,"Brian陳泓霖",VLOOKUP(K7181,[1]人員授權表!D$2:E$249,2,FALSE))))</f>
        <v>Una林庭瑄</v>
      </c>
      <c r="P7181" s="67">
        <f t="shared" si="392"/>
        <v>44850</v>
      </c>
      <c r="Q7181" s="75" t="str">
        <f t="shared" si="394"/>
        <v>週日</v>
      </c>
      <c r="R7181" s="80">
        <v>44846</v>
      </c>
      <c r="AA7181" s="1"/>
    </row>
    <row r="7182" spans="2:27">
      <c r="B7182" s="66">
        <v>44824</v>
      </c>
      <c r="D7182" s="68" t="s">
        <v>50</v>
      </c>
      <c r="E7182" s="70" t="s">
        <v>51</v>
      </c>
      <c r="F7182" s="4" t="s">
        <v>2882</v>
      </c>
      <c r="G7182" s="67">
        <v>44832</v>
      </c>
      <c r="H7182" s="67">
        <v>44853</v>
      </c>
      <c r="I7182" s="71">
        <f t="shared" si="393"/>
        <v>21</v>
      </c>
      <c r="J7182" s="72" t="s">
        <v>242</v>
      </c>
      <c r="K7182" s="72" t="s">
        <v>925</v>
      </c>
      <c r="L7182" s="73">
        <v>1</v>
      </c>
      <c r="M7182" s="73" t="s">
        <v>91</v>
      </c>
      <c r="N7182" s="68" t="str">
        <f>VLOOKUP(K7182,[1]人員授權表!D$3:G$249,4,0)</f>
        <v>有機</v>
      </c>
      <c r="O7182" s="70" t="str">
        <f>IF(J7182=[1]人員授權表!$C$85,"Casper李羿勳",IF(J7182=[1]人員授權表!$C$188,"Iring陳俊明",IF(J7182=[1]人員授權表!$C$189,"Brian陳泓霖",VLOOKUP(K7182,[1]人員授權表!D$2:E$249,2,FALSE))))</f>
        <v>Casper李羿勳</v>
      </c>
      <c r="P7182" s="67">
        <f t="shared" si="392"/>
        <v>44851</v>
      </c>
      <c r="Q7182" s="75" t="str">
        <f t="shared" si="394"/>
        <v>週一</v>
      </c>
      <c r="R7182" s="80">
        <v>44852</v>
      </c>
      <c r="W7182" s="70">
        <v>1</v>
      </c>
      <c r="Y7182" s="78">
        <v>44852</v>
      </c>
      <c r="Z7182" s="79" t="s">
        <v>2883</v>
      </c>
      <c r="AA7182" s="1"/>
    </row>
    <row r="7183" spans="2:27">
      <c r="B7183" s="66">
        <v>44824</v>
      </c>
      <c r="D7183" s="68" t="s">
        <v>50</v>
      </c>
      <c r="E7183" s="70" t="s">
        <v>51</v>
      </c>
      <c r="F7183" s="4" t="s">
        <v>2882</v>
      </c>
      <c r="G7183" s="67">
        <v>44832</v>
      </c>
      <c r="H7183" s="67">
        <v>44853</v>
      </c>
      <c r="I7183" s="71">
        <f t="shared" si="393"/>
        <v>21</v>
      </c>
      <c r="J7183" s="72" t="s">
        <v>69</v>
      </c>
      <c r="K7183" s="72" t="s">
        <v>70</v>
      </c>
      <c r="L7183" s="73">
        <v>2</v>
      </c>
      <c r="M7183" s="73" t="s">
        <v>91</v>
      </c>
      <c r="N7183" s="68" t="str">
        <f>VLOOKUP(K7183,[1]人員授權表!D$3:G$249,4,0)</f>
        <v>有機</v>
      </c>
      <c r="O7183" s="70" t="str">
        <f>IF(J7183=[1]人員授權表!$C$85,"Casper李羿勳",IF(J7183=[1]人員授權表!$C$188,"Iring陳俊明",IF(J7183=[1]人員授權表!$C$189,"Brian陳泓霖",VLOOKUP(K7183,[1]人員授權表!D$2:E$249,2,FALSE))))</f>
        <v>Casper李羿勳</v>
      </c>
      <c r="P7183" s="67">
        <f t="shared" si="392"/>
        <v>44851</v>
      </c>
      <c r="Q7183" s="75" t="str">
        <f t="shared" si="394"/>
        <v>週一</v>
      </c>
      <c r="R7183" s="80">
        <v>44846</v>
      </c>
      <c r="AA7183" s="1"/>
    </row>
    <row r="7184" spans="2:27">
      <c r="B7184" s="66">
        <v>44824</v>
      </c>
      <c r="D7184" s="68" t="s">
        <v>50</v>
      </c>
      <c r="E7184" s="70" t="s">
        <v>51</v>
      </c>
      <c r="F7184" s="4" t="s">
        <v>2882</v>
      </c>
      <c r="G7184" s="67">
        <v>44832</v>
      </c>
      <c r="H7184" s="67">
        <v>44853</v>
      </c>
      <c r="I7184" s="71">
        <f t="shared" si="393"/>
        <v>21</v>
      </c>
      <c r="J7184" s="72" t="s">
        <v>243</v>
      </c>
      <c r="K7184" s="72" t="s">
        <v>241</v>
      </c>
      <c r="L7184" s="73">
        <v>2</v>
      </c>
      <c r="M7184" s="73" t="s">
        <v>91</v>
      </c>
      <c r="N7184" s="68" t="str">
        <f>VLOOKUP(K7184,[1]人員授權表!D$3:G$249,4,0)</f>
        <v>有機</v>
      </c>
      <c r="O7184" s="70" t="str">
        <f>IF(J7184=[1]人員授權表!$C$85,"Casper李羿勳",IF(J7184=[1]人員授權表!$C$188,"Iring陳俊明",IF(J7184=[1]人員授權表!$C$189,"Brian陳泓霖",VLOOKUP(K7184,[1]人員授權表!D$2:E$249,2,FALSE))))</f>
        <v>Casper李羿勳</v>
      </c>
      <c r="P7184" s="67">
        <f t="shared" si="392"/>
        <v>44851</v>
      </c>
      <c r="Q7184" s="75" t="str">
        <f t="shared" si="394"/>
        <v>週一</v>
      </c>
      <c r="R7184" s="80">
        <v>44852</v>
      </c>
      <c r="W7184" s="70">
        <v>1</v>
      </c>
      <c r="Y7184" s="78">
        <v>44852</v>
      </c>
      <c r="Z7184" s="79" t="s">
        <v>2883</v>
      </c>
      <c r="AA7184" s="1"/>
    </row>
    <row r="7185" spans="2:27">
      <c r="B7185" s="66">
        <v>44824</v>
      </c>
      <c r="D7185" s="68" t="s">
        <v>50</v>
      </c>
      <c r="E7185" s="70" t="s">
        <v>51</v>
      </c>
      <c r="F7185" s="4" t="s">
        <v>2882</v>
      </c>
      <c r="G7185" s="67">
        <v>44832</v>
      </c>
      <c r="H7185" s="67">
        <v>44853</v>
      </c>
      <c r="I7185" s="71">
        <f t="shared" si="393"/>
        <v>21</v>
      </c>
      <c r="J7185" s="72" t="s">
        <v>249</v>
      </c>
      <c r="K7185" s="72" t="s">
        <v>250</v>
      </c>
      <c r="L7185" s="73">
        <v>1</v>
      </c>
      <c r="M7185" s="73" t="s">
        <v>91</v>
      </c>
      <c r="N7185" s="68" t="str">
        <f>VLOOKUP(K7185,[1]人員授權表!D$3:G$249,4,0)</f>
        <v>有機</v>
      </c>
      <c r="O7185" s="70" t="str">
        <f>IF(J7185=[1]人員授權表!$C$85,"Casper李羿勳",IF(J7185=[1]人員授權表!$C$188,"Iring陳俊明",IF(J7185=[1]人員授權表!$C$189,"Brian陳泓霖",VLOOKUP(K7185,[1]人員授權表!D$2:E$249,2,FALSE))))</f>
        <v>Marco陳鴻鈞</v>
      </c>
      <c r="P7185" s="67">
        <f t="shared" si="392"/>
        <v>44851</v>
      </c>
      <c r="Q7185" s="75" t="str">
        <f t="shared" si="394"/>
        <v>週一</v>
      </c>
      <c r="R7185" s="80">
        <v>44846</v>
      </c>
      <c r="AA7185" s="1"/>
    </row>
    <row r="7186" spans="2:27">
      <c r="B7186" s="66">
        <v>44824</v>
      </c>
      <c r="D7186" s="68" t="s">
        <v>50</v>
      </c>
      <c r="E7186" s="70" t="s">
        <v>51</v>
      </c>
      <c r="F7186" s="4" t="s">
        <v>2884</v>
      </c>
      <c r="G7186" s="67">
        <v>44832</v>
      </c>
      <c r="H7186" s="67">
        <v>44853</v>
      </c>
      <c r="I7186" s="71">
        <f t="shared" si="393"/>
        <v>21</v>
      </c>
      <c r="J7186" s="72" t="s">
        <v>53</v>
      </c>
      <c r="K7186" s="72" t="s">
        <v>54</v>
      </c>
      <c r="L7186" s="73">
        <v>2</v>
      </c>
      <c r="M7186" s="73" t="s">
        <v>91</v>
      </c>
      <c r="N7186" s="68" t="str">
        <f>VLOOKUP(K7186,[1]人員授權表!D$3:G$249,4,0)</f>
        <v>有機</v>
      </c>
      <c r="O7186" s="70" t="str">
        <f>IF(J7186=[1]人員授權表!$C$85,"Casper李羿勳",IF(J7186=[1]人員授權表!$C$188,"Iring陳俊明",IF(J7186=[1]人員授權表!$C$189,"Brian陳泓霖",VLOOKUP(K7186,[1]人員授權表!D$2:E$249,2,FALSE))))</f>
        <v>Marco陳鴻鈞</v>
      </c>
      <c r="P7186" s="67">
        <f t="shared" si="392"/>
        <v>44851</v>
      </c>
      <c r="Q7186" s="75" t="str">
        <f t="shared" si="394"/>
        <v>週一</v>
      </c>
      <c r="R7186" s="80">
        <v>44847</v>
      </c>
      <c r="AA7186" s="1"/>
    </row>
    <row r="7187" spans="2:27">
      <c r="B7187" s="66">
        <v>44824</v>
      </c>
      <c r="D7187" s="68" t="s">
        <v>50</v>
      </c>
      <c r="E7187" s="70" t="s">
        <v>51</v>
      </c>
      <c r="F7187" s="4" t="s">
        <v>2884</v>
      </c>
      <c r="G7187" s="67">
        <v>44832</v>
      </c>
      <c r="H7187" s="67">
        <v>44853</v>
      </c>
      <c r="I7187" s="71">
        <f t="shared" si="393"/>
        <v>21</v>
      </c>
      <c r="J7187" s="72" t="s">
        <v>60</v>
      </c>
      <c r="K7187" s="72" t="s">
        <v>61</v>
      </c>
      <c r="L7187" s="73">
        <v>2</v>
      </c>
      <c r="M7187" s="73" t="s">
        <v>91</v>
      </c>
      <c r="N7187" s="68" t="str">
        <f>VLOOKUP(K7187,[1]人員授權表!D$3:G$249,4,0)</f>
        <v>有機</v>
      </c>
      <c r="O7187" s="70" t="str">
        <f>IF(J7187=[1]人員授權表!$C$85,"Casper李羿勳",IF(J7187=[1]人員授權表!$C$188,"Iring陳俊明",IF(J7187=[1]人員授權表!$C$189,"Brian陳泓霖",VLOOKUP(K7187,[1]人員授權表!D$2:E$249,2,FALSE))))</f>
        <v>Marco陳鴻鈞</v>
      </c>
      <c r="P7187" s="67">
        <f t="shared" ref="P7187:P7250" si="395">H7187-2</f>
        <v>44851</v>
      </c>
      <c r="Q7187" s="75" t="str">
        <f t="shared" si="394"/>
        <v>週一</v>
      </c>
      <c r="R7187" s="80">
        <v>44847</v>
      </c>
      <c r="AA7187" s="1"/>
    </row>
    <row r="7188" spans="2:27">
      <c r="B7188" s="66">
        <v>44824</v>
      </c>
      <c r="D7188" s="68" t="s">
        <v>50</v>
      </c>
      <c r="E7188" s="70" t="s">
        <v>51</v>
      </c>
      <c r="F7188" s="4" t="s">
        <v>2885</v>
      </c>
      <c r="G7188" s="67">
        <v>44833</v>
      </c>
      <c r="H7188" s="67">
        <v>44853</v>
      </c>
      <c r="I7188" s="71">
        <f t="shared" si="393"/>
        <v>20</v>
      </c>
      <c r="J7188" s="72" t="s">
        <v>66</v>
      </c>
      <c r="K7188" s="72" t="s">
        <v>64</v>
      </c>
      <c r="L7188" s="73">
        <v>1</v>
      </c>
      <c r="M7188" s="73" t="s">
        <v>91</v>
      </c>
      <c r="N7188" s="68" t="str">
        <f>VLOOKUP(K7188,[1]人員授權表!D$3:G$249,4,0)</f>
        <v>有機</v>
      </c>
      <c r="O7188" s="70" t="str">
        <f>IF(J7188=[1]人員授權表!$C$85,"Casper李羿勳",IF(J7188=[1]人員授權表!$C$188,"Iring陳俊明",IF(J7188=[1]人員授權表!$C$189,"Brian陳泓霖",VLOOKUP(K7188,[1]人員授權表!D$2:E$249,2,FALSE))))</f>
        <v>Casper李羿勳</v>
      </c>
      <c r="P7188" s="67">
        <f t="shared" si="395"/>
        <v>44851</v>
      </c>
      <c r="Q7188" s="75" t="str">
        <f t="shared" si="394"/>
        <v>週一</v>
      </c>
      <c r="R7188" s="80">
        <v>44846</v>
      </c>
      <c r="AA7188" s="1"/>
    </row>
    <row r="7189" spans="2:27">
      <c r="B7189" s="66">
        <v>44824</v>
      </c>
      <c r="D7189" s="68" t="s">
        <v>50</v>
      </c>
      <c r="E7189" s="70" t="s">
        <v>51</v>
      </c>
      <c r="F7189" s="4" t="s">
        <v>2885</v>
      </c>
      <c r="G7189" s="67">
        <v>44833</v>
      </c>
      <c r="H7189" s="67">
        <v>44853</v>
      </c>
      <c r="I7189" s="71">
        <f t="shared" si="393"/>
        <v>20</v>
      </c>
      <c r="J7189" s="72" t="s">
        <v>242</v>
      </c>
      <c r="K7189" s="72" t="s">
        <v>241</v>
      </c>
      <c r="L7189" s="73">
        <v>1</v>
      </c>
      <c r="M7189" s="73" t="s">
        <v>91</v>
      </c>
      <c r="N7189" s="68" t="str">
        <f>VLOOKUP(K7189,[1]人員授權表!D$3:G$249,4,0)</f>
        <v>有機</v>
      </c>
      <c r="O7189" s="70" t="str">
        <f>IF(J7189=[1]人員授權表!$C$85,"Casper李羿勳",IF(J7189=[1]人員授權表!$C$188,"Iring陳俊明",IF(J7189=[1]人員授權表!$C$189,"Brian陳泓霖",VLOOKUP(K7189,[1]人員授權表!D$2:E$249,2,FALSE))))</f>
        <v>Casper李羿勳</v>
      </c>
      <c r="P7189" s="67">
        <f t="shared" si="395"/>
        <v>44851</v>
      </c>
      <c r="Q7189" s="75" t="str">
        <f t="shared" si="394"/>
        <v>週一</v>
      </c>
      <c r="R7189" s="80">
        <v>44852</v>
      </c>
      <c r="W7189" s="70">
        <v>1</v>
      </c>
      <c r="Y7189" s="78">
        <v>44852</v>
      </c>
      <c r="Z7189" s="79" t="s">
        <v>2883</v>
      </c>
      <c r="AA7189" s="1"/>
    </row>
    <row r="7190" spans="2:27">
      <c r="B7190" s="66">
        <v>44824</v>
      </c>
      <c r="D7190" s="68" t="s">
        <v>50</v>
      </c>
      <c r="E7190" s="70" t="s">
        <v>51</v>
      </c>
      <c r="F7190" s="4" t="s">
        <v>2885</v>
      </c>
      <c r="G7190" s="67">
        <v>44833</v>
      </c>
      <c r="H7190" s="67">
        <v>44853</v>
      </c>
      <c r="I7190" s="71">
        <f t="shared" si="393"/>
        <v>20</v>
      </c>
      <c r="J7190" s="72" t="s">
        <v>609</v>
      </c>
      <c r="K7190" s="72" t="s">
        <v>610</v>
      </c>
      <c r="L7190" s="73">
        <v>1</v>
      </c>
      <c r="M7190" s="73" t="s">
        <v>91</v>
      </c>
      <c r="N7190" s="68" t="str">
        <f>VLOOKUP(K7190,[1]人員授權表!D$3:G$249,4,0)</f>
        <v>有機</v>
      </c>
      <c r="O7190" s="70" t="str">
        <f>IF(J7190=[1]人員授權表!$C$85,"Casper李羿勳",IF(J7190=[1]人員授權表!$C$188,"Iring陳俊明",IF(J7190=[1]人員授權表!$C$189,"Brian陳泓霖",VLOOKUP(K7190,[1]人員授權表!D$2:E$249,2,FALSE))))</f>
        <v>Casper李羿勳</v>
      </c>
      <c r="P7190" s="67">
        <f t="shared" si="395"/>
        <v>44851</v>
      </c>
      <c r="Q7190" s="75" t="str">
        <f t="shared" si="394"/>
        <v>週一</v>
      </c>
      <c r="R7190" s="80">
        <v>44852</v>
      </c>
      <c r="W7190" s="70">
        <v>1</v>
      </c>
      <c r="Y7190" s="78">
        <v>44852</v>
      </c>
      <c r="Z7190" s="79" t="s">
        <v>2886</v>
      </c>
      <c r="AA7190" s="1"/>
    </row>
    <row r="7191" spans="2:27">
      <c r="B7191" s="66">
        <v>44824</v>
      </c>
      <c r="D7191" s="68" t="s">
        <v>50</v>
      </c>
      <c r="E7191" s="70" t="s">
        <v>51</v>
      </c>
      <c r="F7191" s="4" t="s">
        <v>2885</v>
      </c>
      <c r="G7191" s="67">
        <v>44833</v>
      </c>
      <c r="H7191" s="67">
        <v>44853</v>
      </c>
      <c r="I7191" s="71">
        <f t="shared" si="393"/>
        <v>20</v>
      </c>
      <c r="J7191" s="72" t="s">
        <v>350</v>
      </c>
      <c r="K7191" s="72" t="s">
        <v>250</v>
      </c>
      <c r="L7191" s="73">
        <v>1</v>
      </c>
      <c r="M7191" s="73" t="s">
        <v>91</v>
      </c>
      <c r="N7191" s="68" t="str">
        <f>VLOOKUP(K7191,[1]人員授權表!D$3:G$249,4,0)</f>
        <v>有機</v>
      </c>
      <c r="O7191" s="70" t="str">
        <f>IF(J7191=[1]人員授權表!$C$85,"Casper李羿勳",IF(J7191=[1]人員授權表!$C$188,"Iring陳俊明",IF(J7191=[1]人員授權表!$C$189,"Brian陳泓霖",VLOOKUP(K7191,[1]人員授權表!D$2:E$249,2,FALSE))))</f>
        <v>Marco陳鴻鈞</v>
      </c>
      <c r="P7191" s="67">
        <f t="shared" si="395"/>
        <v>44851</v>
      </c>
      <c r="Q7191" s="75" t="str">
        <f t="shared" si="394"/>
        <v>週一</v>
      </c>
      <c r="R7191" s="80">
        <v>44846</v>
      </c>
      <c r="AA7191" s="1"/>
    </row>
    <row r="7192" spans="2:27">
      <c r="B7192" s="66">
        <v>44824</v>
      </c>
      <c r="D7192" s="68" t="s">
        <v>50</v>
      </c>
      <c r="E7192" s="70" t="s">
        <v>51</v>
      </c>
      <c r="F7192" s="4" t="s">
        <v>2887</v>
      </c>
      <c r="G7192" s="67">
        <v>44833</v>
      </c>
      <c r="H7192" s="67">
        <v>44853</v>
      </c>
      <c r="I7192" s="71">
        <f t="shared" si="393"/>
        <v>20</v>
      </c>
      <c r="J7192" s="72" t="s">
        <v>340</v>
      </c>
      <c r="K7192" s="72" t="s">
        <v>1151</v>
      </c>
      <c r="L7192" s="73">
        <v>1</v>
      </c>
      <c r="M7192" s="73" t="s">
        <v>91</v>
      </c>
      <c r="N7192" s="68" t="str">
        <f>VLOOKUP(K7192,[1]人員授權表!D$3:G$249,4,0)</f>
        <v>無機</v>
      </c>
      <c r="O7192" s="70" t="str">
        <f>IF(J7192=[1]人員授權表!$C$85,"Casper李羿勳",IF(J7192=[1]人員授權表!$C$188,"Iring陳俊明",IF(J7192=[1]人員授權表!$C$189,"Brian陳泓霖",VLOOKUP(K7192,[1]人員授權表!D$2:E$249,2,FALSE))))</f>
        <v>Iring陳俊明</v>
      </c>
      <c r="P7192" s="67">
        <f t="shared" si="395"/>
        <v>44851</v>
      </c>
      <c r="Q7192" s="75" t="str">
        <f t="shared" si="394"/>
        <v>週一</v>
      </c>
      <c r="R7192" s="80">
        <v>44851</v>
      </c>
      <c r="S7192" s="85"/>
      <c r="AA7192" s="1"/>
    </row>
    <row r="7193" spans="2:27">
      <c r="B7193" s="66">
        <v>44824</v>
      </c>
      <c r="D7193" s="68" t="s">
        <v>50</v>
      </c>
      <c r="E7193" s="70" t="s">
        <v>51</v>
      </c>
      <c r="F7193" s="4" t="s">
        <v>2885</v>
      </c>
      <c r="G7193" s="67">
        <v>44833</v>
      </c>
      <c r="H7193" s="67">
        <v>44853</v>
      </c>
      <c r="I7193" s="71">
        <f t="shared" si="393"/>
        <v>20</v>
      </c>
      <c r="J7193" s="72" t="s">
        <v>97</v>
      </c>
      <c r="K7193" s="72" t="s">
        <v>470</v>
      </c>
      <c r="L7193" s="73">
        <v>1</v>
      </c>
      <c r="M7193" s="73" t="s">
        <v>91</v>
      </c>
      <c r="N7193" s="68" t="str">
        <f>VLOOKUP(K7193,[1]人員授權表!D$3:G$249,4,0)</f>
        <v>無機</v>
      </c>
      <c r="O7193" s="70" t="str">
        <f>IF(J7193=[1]人員授權表!$C$85,"Casper李羿勳",IF(J7193=[1]人員授權表!$C$188,"Iring陳俊明",IF(J7193=[1]人員授權表!$C$189,"Brian陳泓霖",VLOOKUP(K7193,[1]人員授權表!D$2:E$249,2,FALSE))))</f>
        <v>Iring陳俊明</v>
      </c>
      <c r="P7193" s="67">
        <f t="shared" si="395"/>
        <v>44851</v>
      </c>
      <c r="Q7193" s="75" t="str">
        <f t="shared" si="394"/>
        <v>週一</v>
      </c>
      <c r="R7193" s="80">
        <v>44851</v>
      </c>
      <c r="S7193" s="85"/>
      <c r="AA7193" s="1"/>
    </row>
    <row r="7194" spans="2:27">
      <c r="B7194" s="66">
        <v>44824</v>
      </c>
      <c r="D7194" s="68" t="s">
        <v>50</v>
      </c>
      <c r="E7194" s="70" t="s">
        <v>51</v>
      </c>
      <c r="F7194" s="4" t="s">
        <v>2885</v>
      </c>
      <c r="G7194" s="67">
        <v>44833</v>
      </c>
      <c r="H7194" s="67">
        <v>44853</v>
      </c>
      <c r="I7194" s="71">
        <f t="shared" si="393"/>
        <v>20</v>
      </c>
      <c r="J7194" s="72" t="s">
        <v>193</v>
      </c>
      <c r="K7194" s="72" t="s">
        <v>470</v>
      </c>
      <c r="L7194" s="73">
        <v>1</v>
      </c>
      <c r="M7194" s="73" t="s">
        <v>91</v>
      </c>
      <c r="N7194" s="68" t="str">
        <f>VLOOKUP(K7194,[1]人員授權表!D$3:G$249,4,0)</f>
        <v>無機</v>
      </c>
      <c r="O7194" s="70" t="str">
        <f>IF(J7194=[1]人員授權表!$C$85,"Casper李羿勳",IF(J7194=[1]人員授權表!$C$188,"Iring陳俊明",IF(J7194=[1]人員授權表!$C$189,"Brian陳泓霖",VLOOKUP(K7194,[1]人員授權表!D$2:E$249,2,FALSE))))</f>
        <v>Iring陳俊明</v>
      </c>
      <c r="P7194" s="67">
        <f t="shared" si="395"/>
        <v>44851</v>
      </c>
      <c r="Q7194" s="75" t="str">
        <f t="shared" si="394"/>
        <v>週一</v>
      </c>
      <c r="R7194" s="80">
        <v>44851</v>
      </c>
      <c r="S7194" s="85"/>
      <c r="AA7194" s="1"/>
    </row>
    <row r="7195" spans="2:27">
      <c r="B7195" s="66">
        <v>44824</v>
      </c>
      <c r="D7195" s="68" t="s">
        <v>50</v>
      </c>
      <c r="E7195" s="70" t="s">
        <v>51</v>
      </c>
      <c r="F7195" s="4" t="s">
        <v>2885</v>
      </c>
      <c r="G7195" s="67">
        <v>44833</v>
      </c>
      <c r="H7195" s="67">
        <v>44853</v>
      </c>
      <c r="I7195" s="71">
        <f t="shared" si="393"/>
        <v>20</v>
      </c>
      <c r="J7195" s="72" t="s">
        <v>2888</v>
      </c>
      <c r="K7195" s="72" t="s">
        <v>470</v>
      </c>
      <c r="L7195" s="73">
        <v>1</v>
      </c>
      <c r="M7195" s="73" t="s">
        <v>91</v>
      </c>
      <c r="N7195" s="68" t="str">
        <f>VLOOKUP(K7195,[1]人員授權表!D$3:G$249,4,0)</f>
        <v>無機</v>
      </c>
      <c r="O7195" s="70" t="str">
        <f>IF(J7195=[1]人員授權表!$C$85,"Casper李羿勳",IF(J7195=[1]人員授權表!$C$188,"Iring陳俊明",IF(J7195=[1]人員授權表!$C$189,"Brian陳泓霖",VLOOKUP(K7195,[1]人員授權表!D$2:E$249,2,FALSE))))</f>
        <v>Iring陳俊明</v>
      </c>
      <c r="P7195" s="67">
        <f t="shared" si="395"/>
        <v>44851</v>
      </c>
      <c r="Q7195" s="75" t="str">
        <f t="shared" si="394"/>
        <v>週一</v>
      </c>
      <c r="R7195" s="80">
        <v>44851</v>
      </c>
      <c r="S7195" s="85"/>
      <c r="U7195" s="70">
        <v>2</v>
      </c>
      <c r="Y7195" s="78">
        <v>44852</v>
      </c>
      <c r="Z7195" s="79" t="s">
        <v>2889</v>
      </c>
      <c r="AA7195" s="1"/>
    </row>
    <row r="7196" spans="2:27">
      <c r="B7196" s="66">
        <v>44824</v>
      </c>
      <c r="D7196" s="68" t="s">
        <v>50</v>
      </c>
      <c r="E7196" s="70" t="s">
        <v>51</v>
      </c>
      <c r="F7196" s="4" t="s">
        <v>2890</v>
      </c>
      <c r="G7196" s="67">
        <v>44833</v>
      </c>
      <c r="H7196" s="67">
        <v>44853</v>
      </c>
      <c r="I7196" s="71">
        <f t="shared" si="393"/>
        <v>20</v>
      </c>
      <c r="J7196" s="72" t="s">
        <v>53</v>
      </c>
      <c r="K7196" s="72" t="s">
        <v>54</v>
      </c>
      <c r="L7196" s="73">
        <v>1</v>
      </c>
      <c r="M7196" s="73" t="s">
        <v>91</v>
      </c>
      <c r="N7196" s="68" t="str">
        <f>VLOOKUP(K7196,[1]人員授權表!D$3:G$249,4,0)</f>
        <v>有機</v>
      </c>
      <c r="O7196" s="70" t="str">
        <f>IF(J7196=[1]人員授權表!$C$85,"Casper李羿勳",IF(J7196=[1]人員授權表!$C$188,"Iring陳俊明",IF(J7196=[1]人員授權表!$C$189,"Brian陳泓霖",VLOOKUP(K7196,[1]人員授權表!D$2:E$249,2,FALSE))))</f>
        <v>Marco陳鴻鈞</v>
      </c>
      <c r="P7196" s="67">
        <f t="shared" si="395"/>
        <v>44851</v>
      </c>
      <c r="Q7196" s="75" t="str">
        <f t="shared" si="394"/>
        <v>週一</v>
      </c>
      <c r="R7196" s="80">
        <v>44847</v>
      </c>
      <c r="AA7196" s="1"/>
    </row>
    <row r="7197" spans="2:27">
      <c r="B7197" s="66">
        <v>44824</v>
      </c>
      <c r="D7197" s="68" t="s">
        <v>50</v>
      </c>
      <c r="E7197" s="70" t="s">
        <v>51</v>
      </c>
      <c r="F7197" s="4" t="s">
        <v>2890</v>
      </c>
      <c r="G7197" s="67">
        <v>44833</v>
      </c>
      <c r="H7197" s="67">
        <v>44853</v>
      </c>
      <c r="I7197" s="71">
        <f t="shared" si="393"/>
        <v>20</v>
      </c>
      <c r="J7197" s="72" t="s">
        <v>60</v>
      </c>
      <c r="K7197" s="72" t="s">
        <v>61</v>
      </c>
      <c r="L7197" s="73">
        <v>1</v>
      </c>
      <c r="M7197" s="73" t="s">
        <v>91</v>
      </c>
      <c r="N7197" s="68" t="str">
        <f>VLOOKUP(K7197,[1]人員授權表!D$3:G$249,4,0)</f>
        <v>有機</v>
      </c>
      <c r="O7197" s="70" t="str">
        <f>IF(J7197=[1]人員授權表!$C$85,"Casper李羿勳",IF(J7197=[1]人員授權表!$C$188,"Iring陳俊明",IF(J7197=[1]人員授權表!$C$189,"Brian陳泓霖",VLOOKUP(K7197,[1]人員授權表!D$2:E$249,2,FALSE))))</f>
        <v>Marco陳鴻鈞</v>
      </c>
      <c r="P7197" s="67">
        <f t="shared" si="395"/>
        <v>44851</v>
      </c>
      <c r="Q7197" s="75" t="str">
        <f t="shared" si="394"/>
        <v>週一</v>
      </c>
      <c r="R7197" s="80">
        <v>44847</v>
      </c>
      <c r="AA7197" s="1"/>
    </row>
    <row r="7198" spans="2:27">
      <c r="B7198" s="66">
        <v>44824</v>
      </c>
      <c r="D7198" s="68" t="s">
        <v>50</v>
      </c>
      <c r="E7198" s="70" t="s">
        <v>51</v>
      </c>
      <c r="F7198" s="4" t="s">
        <v>2890</v>
      </c>
      <c r="G7198" s="67">
        <v>44833</v>
      </c>
      <c r="H7198" s="67">
        <v>44853</v>
      </c>
      <c r="I7198" s="71">
        <f t="shared" si="393"/>
        <v>20</v>
      </c>
      <c r="J7198" s="72" t="s">
        <v>66</v>
      </c>
      <c r="K7198" s="72" t="s">
        <v>64</v>
      </c>
      <c r="L7198" s="73">
        <v>1</v>
      </c>
      <c r="M7198" s="73" t="s">
        <v>91</v>
      </c>
      <c r="N7198" s="68" t="str">
        <f>VLOOKUP(K7198,[1]人員授權表!D$3:G$249,4,0)</f>
        <v>有機</v>
      </c>
      <c r="O7198" s="70" t="str">
        <f>IF(J7198=[1]人員授權表!$C$85,"Casper李羿勳",IF(J7198=[1]人員授權表!$C$188,"Iring陳俊明",IF(J7198=[1]人員授權表!$C$189,"Brian陳泓霖",VLOOKUP(K7198,[1]人員授權表!D$2:E$249,2,FALSE))))</f>
        <v>Casper李羿勳</v>
      </c>
      <c r="P7198" s="67">
        <f t="shared" si="395"/>
        <v>44851</v>
      </c>
      <c r="Q7198" s="75" t="str">
        <f t="shared" si="394"/>
        <v>週一</v>
      </c>
      <c r="R7198" s="80">
        <v>44846</v>
      </c>
      <c r="AA7198" s="1"/>
    </row>
    <row r="7199" spans="2:27">
      <c r="B7199" s="66">
        <v>44826</v>
      </c>
      <c r="D7199" s="68" t="s">
        <v>50</v>
      </c>
      <c r="E7199" s="70" t="s">
        <v>51</v>
      </c>
      <c r="F7199" s="4" t="s">
        <v>2891</v>
      </c>
      <c r="G7199" s="67">
        <v>44833</v>
      </c>
      <c r="H7199" s="67">
        <v>44853</v>
      </c>
      <c r="I7199" s="71">
        <f t="shared" si="393"/>
        <v>20</v>
      </c>
      <c r="J7199" s="72" t="s">
        <v>242</v>
      </c>
      <c r="K7199" s="72" t="s">
        <v>241</v>
      </c>
      <c r="L7199" s="73">
        <v>2</v>
      </c>
      <c r="M7199" s="73" t="s">
        <v>91</v>
      </c>
      <c r="N7199" s="68" t="str">
        <f>VLOOKUP(K7199,[1]人員授權表!D$3:G$249,4,0)</f>
        <v>有機</v>
      </c>
      <c r="O7199" s="70" t="str">
        <f>IF(J7199=[1]人員授權表!$C$85,"Casper李羿勳",IF(J7199=[1]人員授權表!$C$188,"Iring陳俊明",IF(J7199=[1]人員授權表!$C$189,"Brian陳泓霖",VLOOKUP(K7199,[1]人員授權表!D$2:E$249,2,FALSE))))</f>
        <v>Casper李羿勳</v>
      </c>
      <c r="P7199" s="67">
        <f t="shared" si="395"/>
        <v>44851</v>
      </c>
      <c r="Q7199" s="75" t="str">
        <f t="shared" si="394"/>
        <v>週一</v>
      </c>
      <c r="R7199" s="80">
        <v>44852</v>
      </c>
      <c r="W7199" s="70">
        <v>1</v>
      </c>
      <c r="Y7199" s="78">
        <v>44852</v>
      </c>
      <c r="Z7199" s="79" t="s">
        <v>2883</v>
      </c>
      <c r="AA7199" s="1"/>
    </row>
    <row r="7200" spans="2:27">
      <c r="B7200" s="66">
        <v>44826</v>
      </c>
      <c r="D7200" s="68" t="s">
        <v>50</v>
      </c>
      <c r="E7200" s="70" t="s">
        <v>51</v>
      </c>
      <c r="F7200" s="4" t="s">
        <v>2891</v>
      </c>
      <c r="G7200" s="67">
        <v>44833</v>
      </c>
      <c r="H7200" s="67">
        <v>44853</v>
      </c>
      <c r="I7200" s="71">
        <f t="shared" si="393"/>
        <v>20</v>
      </c>
      <c r="J7200" s="72" t="s">
        <v>60</v>
      </c>
      <c r="K7200" s="72" t="s">
        <v>61</v>
      </c>
      <c r="L7200" s="73">
        <v>3</v>
      </c>
      <c r="M7200" s="73" t="s">
        <v>91</v>
      </c>
      <c r="N7200" s="68" t="str">
        <f>VLOOKUP(K7200,[1]人員授權表!D$3:G$249,4,0)</f>
        <v>有機</v>
      </c>
      <c r="O7200" s="70" t="str">
        <f>IF(J7200=[1]人員授權表!$C$85,"Casper李羿勳",IF(J7200=[1]人員授權表!$C$188,"Iring陳俊明",IF(J7200=[1]人員授權表!$C$189,"Brian陳泓霖",VLOOKUP(K7200,[1]人員授權表!D$2:E$249,2,FALSE))))</f>
        <v>Marco陳鴻鈞</v>
      </c>
      <c r="P7200" s="67">
        <f t="shared" si="395"/>
        <v>44851</v>
      </c>
      <c r="Q7200" s="75" t="str">
        <f t="shared" si="394"/>
        <v>週一</v>
      </c>
      <c r="R7200" s="80">
        <v>44847</v>
      </c>
      <c r="AA7200" s="1"/>
    </row>
    <row r="7201" spans="2:28">
      <c r="B7201" s="66">
        <v>44826</v>
      </c>
      <c r="D7201" s="68" t="s">
        <v>50</v>
      </c>
      <c r="E7201" s="70" t="s">
        <v>51</v>
      </c>
      <c r="F7201" s="4" t="s">
        <v>2891</v>
      </c>
      <c r="G7201" s="67">
        <v>44833</v>
      </c>
      <c r="H7201" s="67">
        <v>44853</v>
      </c>
      <c r="I7201" s="71">
        <f t="shared" si="393"/>
        <v>20</v>
      </c>
      <c r="J7201" s="72" t="s">
        <v>53</v>
      </c>
      <c r="K7201" s="72" t="s">
        <v>54</v>
      </c>
      <c r="L7201" s="73">
        <v>3</v>
      </c>
      <c r="M7201" s="73" t="s">
        <v>91</v>
      </c>
      <c r="N7201" s="68" t="str">
        <f>VLOOKUP(K7201,[1]人員授權表!D$3:G$249,4,0)</f>
        <v>有機</v>
      </c>
      <c r="O7201" s="70" t="str">
        <f>IF(J7201=[1]人員授權表!$C$85,"Casper李羿勳",IF(J7201=[1]人員授權表!$C$188,"Iring陳俊明",IF(J7201=[1]人員授權表!$C$189,"Brian陳泓霖",VLOOKUP(K7201,[1]人員授權表!D$2:E$249,2,FALSE))))</f>
        <v>Marco陳鴻鈞</v>
      </c>
      <c r="P7201" s="67">
        <f t="shared" si="395"/>
        <v>44851</v>
      </c>
      <c r="Q7201" s="75" t="str">
        <f t="shared" si="394"/>
        <v>週一</v>
      </c>
      <c r="R7201" s="80">
        <v>44847</v>
      </c>
      <c r="AA7201" s="1"/>
    </row>
    <row r="7202" spans="2:28">
      <c r="B7202" s="66">
        <v>44826</v>
      </c>
      <c r="D7202" s="68" t="s">
        <v>50</v>
      </c>
      <c r="E7202" s="70" t="s">
        <v>51</v>
      </c>
      <c r="F7202" s="4" t="s">
        <v>2892</v>
      </c>
      <c r="G7202" s="67">
        <v>44833</v>
      </c>
      <c r="H7202" s="67">
        <v>44853</v>
      </c>
      <c r="I7202" s="71">
        <f t="shared" si="393"/>
        <v>20</v>
      </c>
      <c r="J7202" s="72" t="s">
        <v>242</v>
      </c>
      <c r="K7202" s="72" t="s">
        <v>241</v>
      </c>
      <c r="L7202" s="73">
        <v>1</v>
      </c>
      <c r="M7202" s="73" t="s">
        <v>91</v>
      </c>
      <c r="N7202" s="68" t="str">
        <f>VLOOKUP(K7202,[1]人員授權表!D$3:G$249,4,0)</f>
        <v>有機</v>
      </c>
      <c r="O7202" s="70" t="str">
        <f>IF(J7202=[1]人員授權表!$C$85,"Casper李羿勳",IF(J7202=[1]人員授權表!$C$188,"Iring陳俊明",IF(J7202=[1]人員授權表!$C$189,"Brian陳泓霖",VLOOKUP(K7202,[1]人員授權表!D$2:E$249,2,FALSE))))</f>
        <v>Casper李羿勳</v>
      </c>
      <c r="P7202" s="67">
        <f t="shared" si="395"/>
        <v>44851</v>
      </c>
      <c r="Q7202" s="75" t="str">
        <f t="shared" si="394"/>
        <v>週一</v>
      </c>
      <c r="R7202" s="80">
        <v>44852</v>
      </c>
      <c r="W7202" s="70">
        <v>1</v>
      </c>
      <c r="Y7202" s="78">
        <v>44852</v>
      </c>
      <c r="Z7202" s="79" t="s">
        <v>2883</v>
      </c>
      <c r="AA7202" s="1"/>
    </row>
    <row r="7203" spans="2:28">
      <c r="B7203" s="66">
        <v>44826</v>
      </c>
      <c r="D7203" s="68" t="s">
        <v>50</v>
      </c>
      <c r="E7203" s="70" t="s">
        <v>51</v>
      </c>
      <c r="F7203" s="4" t="s">
        <v>2892</v>
      </c>
      <c r="G7203" s="67">
        <v>44833</v>
      </c>
      <c r="H7203" s="67">
        <v>44853</v>
      </c>
      <c r="I7203" s="71">
        <f t="shared" si="393"/>
        <v>20</v>
      </c>
      <c r="J7203" s="72" t="s">
        <v>69</v>
      </c>
      <c r="K7203" s="72" t="s">
        <v>70</v>
      </c>
      <c r="L7203" s="73">
        <v>2</v>
      </c>
      <c r="M7203" s="73" t="s">
        <v>91</v>
      </c>
      <c r="N7203" s="68" t="str">
        <f>VLOOKUP(K7203,[1]人員授權表!D$3:G$249,4,0)</f>
        <v>有機</v>
      </c>
      <c r="O7203" s="70" t="str">
        <f>IF(J7203=[1]人員授權表!$C$85,"Casper李羿勳",IF(J7203=[1]人員授權表!$C$188,"Iring陳俊明",IF(J7203=[1]人員授權表!$C$189,"Brian陳泓霖",VLOOKUP(K7203,[1]人員授權表!D$2:E$249,2,FALSE))))</f>
        <v>Casper李羿勳</v>
      </c>
      <c r="P7203" s="67">
        <f t="shared" si="395"/>
        <v>44851</v>
      </c>
      <c r="Q7203" s="75" t="str">
        <f t="shared" si="394"/>
        <v>週一</v>
      </c>
      <c r="R7203" s="80">
        <v>44852</v>
      </c>
      <c r="W7203" s="70">
        <v>1</v>
      </c>
      <c r="Y7203" s="78">
        <v>44852</v>
      </c>
      <c r="Z7203" s="79" t="s">
        <v>2886</v>
      </c>
      <c r="AA7203" s="1"/>
    </row>
    <row r="7204" spans="2:28">
      <c r="B7204" s="66">
        <v>44826</v>
      </c>
      <c r="C7204" s="67">
        <v>44838</v>
      </c>
      <c r="D7204" s="68" t="s">
        <v>50</v>
      </c>
      <c r="E7204" s="70" t="s">
        <v>51</v>
      </c>
      <c r="F7204" s="4" t="s">
        <v>2892</v>
      </c>
      <c r="G7204" s="67">
        <v>44833</v>
      </c>
      <c r="H7204" s="67">
        <v>44853</v>
      </c>
      <c r="I7204" s="71">
        <f t="shared" si="393"/>
        <v>20</v>
      </c>
      <c r="J7204" s="72" t="s">
        <v>63</v>
      </c>
      <c r="K7204" s="72" t="s">
        <v>64</v>
      </c>
      <c r="L7204" s="110">
        <v>1</v>
      </c>
      <c r="M7204" s="73" t="s">
        <v>91</v>
      </c>
      <c r="N7204" s="68" t="str">
        <f>VLOOKUP(K7204,[1]人員授權表!D$3:G$249,4,0)</f>
        <v>有機</v>
      </c>
      <c r="O7204" s="70" t="str">
        <f>IF(J7204=[1]人員授權表!$C$85,"Casper李羿勳",IF(J7204=[1]人員授權表!$C$188,"Iring陳俊明",IF(J7204=[1]人員授權表!$C$189,"Brian陳泓霖",VLOOKUP(K7204,[1]人員授權表!D$2:E$249,2,FALSE))))</f>
        <v>Casper李羿勳</v>
      </c>
      <c r="P7204" s="67">
        <f t="shared" si="395"/>
        <v>44851</v>
      </c>
      <c r="Q7204" s="75" t="str">
        <f t="shared" si="394"/>
        <v>週一</v>
      </c>
      <c r="R7204" s="80">
        <v>44846</v>
      </c>
      <c r="AA7204" s="1"/>
    </row>
    <row r="7205" spans="2:28">
      <c r="B7205" s="66">
        <v>44826</v>
      </c>
      <c r="D7205" s="68" t="s">
        <v>50</v>
      </c>
      <c r="E7205" s="70" t="s">
        <v>51</v>
      </c>
      <c r="F7205" s="4" t="s">
        <v>2892</v>
      </c>
      <c r="G7205" s="67">
        <v>44833</v>
      </c>
      <c r="H7205" s="67">
        <v>44853</v>
      </c>
      <c r="I7205" s="71">
        <f t="shared" si="393"/>
        <v>20</v>
      </c>
      <c r="J7205" s="72" t="s">
        <v>2569</v>
      </c>
      <c r="K7205" s="72" t="s">
        <v>426</v>
      </c>
      <c r="L7205" s="73">
        <v>2</v>
      </c>
      <c r="M7205" s="73" t="s">
        <v>91</v>
      </c>
      <c r="N7205" s="68" t="str">
        <f>VLOOKUP(K7205,[1]人員授權表!D$3:G$249,4,0)</f>
        <v>有機</v>
      </c>
      <c r="O7205" s="70" t="str">
        <f>IF(J7205=[1]人員授權表!$C$85,"Casper李羿勳",IF(J7205=[1]人員授權表!$C$188,"Iring陳俊明",IF(J7205=[1]人員授權表!$C$189,"Brian陳泓霖",VLOOKUP(K7205,[1]人員授權表!D$2:E$249,2,FALSE))))</f>
        <v>Mei林春美</v>
      </c>
      <c r="P7205" s="67">
        <f t="shared" si="395"/>
        <v>44851</v>
      </c>
      <c r="Q7205" s="75" t="str">
        <f t="shared" si="394"/>
        <v>週一</v>
      </c>
      <c r="R7205" s="80">
        <v>44851</v>
      </c>
      <c r="AA7205" s="1"/>
    </row>
    <row r="7206" spans="2:28">
      <c r="B7206" s="66">
        <v>44826</v>
      </c>
      <c r="D7206" s="68" t="s">
        <v>50</v>
      </c>
      <c r="E7206" s="70" t="s">
        <v>51</v>
      </c>
      <c r="F7206" s="4" t="s">
        <v>2893</v>
      </c>
      <c r="G7206" s="67">
        <v>44833</v>
      </c>
      <c r="H7206" s="67">
        <v>44853</v>
      </c>
      <c r="I7206" s="71">
        <f t="shared" si="393"/>
        <v>20</v>
      </c>
      <c r="J7206" s="72" t="s">
        <v>350</v>
      </c>
      <c r="K7206" s="72" t="s">
        <v>250</v>
      </c>
      <c r="L7206" s="73">
        <v>5</v>
      </c>
      <c r="M7206" s="73" t="s">
        <v>91</v>
      </c>
      <c r="N7206" s="68" t="str">
        <f>VLOOKUP(K7206,[1]人員授權表!D$3:G$249,4,0)</f>
        <v>有機</v>
      </c>
      <c r="O7206" s="70" t="str">
        <f>IF(J7206=[1]人員授權表!$C$85,"Casper李羿勳",IF(J7206=[1]人員授權表!$C$188,"Iring陳俊明",IF(J7206=[1]人員授權表!$C$189,"Brian陳泓霖",VLOOKUP(K7206,[1]人員授權表!D$2:E$249,2,FALSE))))</f>
        <v>Marco陳鴻鈞</v>
      </c>
      <c r="P7206" s="67">
        <f t="shared" si="395"/>
        <v>44851</v>
      </c>
      <c r="Q7206" s="75" t="str">
        <f t="shared" si="394"/>
        <v>週一</v>
      </c>
      <c r="R7206" s="80">
        <v>44846</v>
      </c>
      <c r="AA7206" s="1"/>
    </row>
    <row r="7207" spans="2:28">
      <c r="B7207" s="66">
        <v>44826</v>
      </c>
      <c r="D7207" s="68" t="s">
        <v>50</v>
      </c>
      <c r="E7207" s="70" t="s">
        <v>51</v>
      </c>
      <c r="F7207" s="4" t="s">
        <v>2893</v>
      </c>
      <c r="G7207" s="67">
        <v>44833</v>
      </c>
      <c r="H7207" s="67">
        <v>44853</v>
      </c>
      <c r="I7207" s="71">
        <f t="shared" si="393"/>
        <v>20</v>
      </c>
      <c r="J7207" s="72" t="s">
        <v>249</v>
      </c>
      <c r="K7207" s="72" t="s">
        <v>250</v>
      </c>
      <c r="L7207" s="73">
        <v>5</v>
      </c>
      <c r="M7207" s="73" t="s">
        <v>91</v>
      </c>
      <c r="N7207" s="68" t="str">
        <f>VLOOKUP(K7207,[1]人員授權表!D$3:G$249,4,0)</f>
        <v>有機</v>
      </c>
      <c r="O7207" s="70" t="str">
        <f>IF(J7207=[1]人員授權表!$C$85,"Casper李羿勳",IF(J7207=[1]人員授權表!$C$188,"Iring陳俊明",IF(J7207=[1]人員授權表!$C$189,"Brian陳泓霖",VLOOKUP(K7207,[1]人員授權表!D$2:E$249,2,FALSE))))</f>
        <v>Marco陳鴻鈞</v>
      </c>
      <c r="P7207" s="67">
        <f t="shared" si="395"/>
        <v>44851</v>
      </c>
      <c r="Q7207" s="75" t="str">
        <f t="shared" si="394"/>
        <v>週一</v>
      </c>
      <c r="R7207" s="80">
        <v>44846</v>
      </c>
      <c r="AA7207" s="1"/>
    </row>
    <row r="7208" spans="2:28">
      <c r="B7208" s="66">
        <v>44826</v>
      </c>
      <c r="D7208" s="68" t="s">
        <v>50</v>
      </c>
      <c r="E7208" s="70" t="s">
        <v>51</v>
      </c>
      <c r="F7208" s="4" t="s">
        <v>2893</v>
      </c>
      <c r="G7208" s="67">
        <v>44833</v>
      </c>
      <c r="H7208" s="67">
        <v>44853</v>
      </c>
      <c r="I7208" s="71">
        <f t="shared" si="393"/>
        <v>20</v>
      </c>
      <c r="J7208" s="72" t="s">
        <v>477</v>
      </c>
      <c r="K7208" s="72" t="s">
        <v>478</v>
      </c>
      <c r="L7208" s="73">
        <v>5</v>
      </c>
      <c r="M7208" s="73" t="s">
        <v>91</v>
      </c>
      <c r="N7208" s="68" t="str">
        <f>VLOOKUP(K7208,[1]人員授權表!D$3:G$249,4,0)</f>
        <v>有機</v>
      </c>
      <c r="O7208" s="70" t="str">
        <f>IF(J7208=[1]人員授權表!$C$85,"Casper李羿勳",IF(J7208=[1]人員授權表!$C$188,"Iring陳俊明",IF(J7208=[1]人員授權表!$C$189,"Brian陳泓霖",VLOOKUP(K7208,[1]人員授權表!D$2:E$249,2,FALSE))))</f>
        <v>Casper李羿勳</v>
      </c>
      <c r="P7208" s="67">
        <f t="shared" si="395"/>
        <v>44851</v>
      </c>
      <c r="Q7208" s="75" t="str">
        <f t="shared" si="394"/>
        <v>週一</v>
      </c>
      <c r="R7208" s="80">
        <v>44852</v>
      </c>
      <c r="W7208" s="70">
        <v>1</v>
      </c>
      <c r="Y7208" s="78">
        <v>44852</v>
      </c>
      <c r="Z7208" s="79" t="s">
        <v>2883</v>
      </c>
      <c r="AA7208" s="1"/>
    </row>
    <row r="7209" spans="2:28">
      <c r="B7209" s="66">
        <v>44826</v>
      </c>
      <c r="D7209" s="68" t="s">
        <v>50</v>
      </c>
      <c r="E7209" s="70" t="s">
        <v>51</v>
      </c>
      <c r="F7209" s="4" t="s">
        <v>2894</v>
      </c>
      <c r="G7209" s="67">
        <v>44834</v>
      </c>
      <c r="H7209" s="67">
        <v>44853</v>
      </c>
      <c r="I7209" s="71">
        <f t="shared" si="393"/>
        <v>19</v>
      </c>
      <c r="J7209" s="72" t="s">
        <v>60</v>
      </c>
      <c r="K7209" s="72" t="s">
        <v>61</v>
      </c>
      <c r="L7209" s="73">
        <v>1</v>
      </c>
      <c r="M7209" s="73" t="s">
        <v>91</v>
      </c>
      <c r="N7209" s="68" t="str">
        <f>VLOOKUP(K7209,[1]人員授權表!D$3:G$249,4,0)</f>
        <v>有機</v>
      </c>
      <c r="O7209" s="70" t="str">
        <f>IF(J7209=[1]人員授權表!$C$85,"Casper李羿勳",IF(J7209=[1]人員授權表!$C$188,"Iring陳俊明",IF(J7209=[1]人員授權表!$C$189,"Brian陳泓霖",VLOOKUP(K7209,[1]人員授權表!D$2:E$249,2,FALSE))))</f>
        <v>Marco陳鴻鈞</v>
      </c>
      <c r="P7209" s="67">
        <f t="shared" si="395"/>
        <v>44851</v>
      </c>
      <c r="Q7209" s="75" t="str">
        <f t="shared" si="394"/>
        <v>週一</v>
      </c>
      <c r="R7209" s="80">
        <v>44847</v>
      </c>
      <c r="AA7209" s="1"/>
    </row>
    <row r="7210" spans="2:28">
      <c r="B7210" s="66">
        <v>44838</v>
      </c>
      <c r="D7210" s="68" t="s">
        <v>50</v>
      </c>
      <c r="E7210" s="70" t="s">
        <v>879</v>
      </c>
      <c r="F7210" s="4" t="s">
        <v>2895</v>
      </c>
      <c r="G7210" s="67">
        <v>44837</v>
      </c>
      <c r="H7210" s="67">
        <v>44853</v>
      </c>
      <c r="I7210" s="71">
        <f t="shared" si="393"/>
        <v>16</v>
      </c>
      <c r="J7210" s="72" t="s">
        <v>125</v>
      </c>
      <c r="K7210" s="72" t="s">
        <v>126</v>
      </c>
      <c r="L7210" s="73">
        <v>1</v>
      </c>
      <c r="M7210" s="73" t="s">
        <v>108</v>
      </c>
      <c r="N7210" s="68" t="str">
        <f>VLOOKUP(K7210,[1]人員授權表!D$3:G$249,4,0)</f>
        <v>有機</v>
      </c>
      <c r="O7210" s="70" t="str">
        <f>IF(J7210=[1]人員授權表!$C$85,"Casper李羿勳",IF(J7210=[1]人員授權表!$C$188,"Iring陳俊明",IF(J7210=[1]人員授權表!$C$189,"Brian陳泓霖",VLOOKUP(K7210,[1]人員授權表!D$2:E$249,2,FALSE))))</f>
        <v>Lucy黃詩婷</v>
      </c>
      <c r="P7210" s="67">
        <f t="shared" si="395"/>
        <v>44851</v>
      </c>
      <c r="Q7210" s="75" t="str">
        <f t="shared" si="394"/>
        <v>週一</v>
      </c>
      <c r="R7210" s="80">
        <v>44846</v>
      </c>
      <c r="AA7210" s="102">
        <v>15</v>
      </c>
      <c r="AB7210" s="123" t="s">
        <v>2325</v>
      </c>
    </row>
    <row r="7211" spans="2:28">
      <c r="B7211" s="66">
        <v>44838</v>
      </c>
      <c r="D7211" s="68" t="s">
        <v>50</v>
      </c>
      <c r="E7211" s="70" t="s">
        <v>879</v>
      </c>
      <c r="F7211" s="4" t="s">
        <v>2895</v>
      </c>
      <c r="G7211" s="67">
        <v>44837</v>
      </c>
      <c r="H7211" s="67">
        <v>44853</v>
      </c>
      <c r="I7211" s="71">
        <f t="shared" si="393"/>
        <v>16</v>
      </c>
      <c r="J7211" s="72" t="s">
        <v>516</v>
      </c>
      <c r="K7211" s="72" t="s">
        <v>332</v>
      </c>
      <c r="L7211" s="73">
        <v>1</v>
      </c>
      <c r="M7211" s="73" t="s">
        <v>108</v>
      </c>
      <c r="N7211" s="68" t="str">
        <f>VLOOKUP(K7211,[1]人員授權表!D$3:G$249,4,0)</f>
        <v>有機</v>
      </c>
      <c r="O7211" s="70" t="str">
        <f>IF(J7211=[1]人員授權表!$C$85,"Casper李羿勳",IF(J7211=[1]人員授權表!$C$188,"Iring陳俊明",IF(J7211=[1]人員授權表!$C$189,"Brian陳泓霖",VLOOKUP(K7211,[1]人員授權表!D$2:E$249,2,FALSE))))</f>
        <v>Lucy黃詩婷</v>
      </c>
      <c r="P7211" s="67">
        <f t="shared" si="395"/>
        <v>44851</v>
      </c>
      <c r="Q7211" s="75" t="str">
        <f t="shared" si="394"/>
        <v>週一</v>
      </c>
      <c r="R7211" s="80">
        <v>44846</v>
      </c>
      <c r="AA7211" s="102">
        <v>15</v>
      </c>
      <c r="AB7211" s="123" t="s">
        <v>2325</v>
      </c>
    </row>
    <row r="7212" spans="2:28">
      <c r="B7212" s="66">
        <v>44838</v>
      </c>
      <c r="D7212" s="68" t="s">
        <v>50</v>
      </c>
      <c r="E7212" s="70" t="s">
        <v>879</v>
      </c>
      <c r="F7212" s="4" t="s">
        <v>2896</v>
      </c>
      <c r="G7212" s="67">
        <v>44837</v>
      </c>
      <c r="H7212" s="67">
        <v>44853</v>
      </c>
      <c r="I7212" s="71">
        <f t="shared" si="393"/>
        <v>16</v>
      </c>
      <c r="J7212" s="72" t="s">
        <v>125</v>
      </c>
      <c r="K7212" s="72" t="s">
        <v>126</v>
      </c>
      <c r="L7212" s="73">
        <v>1</v>
      </c>
      <c r="M7212" s="73" t="s">
        <v>108</v>
      </c>
      <c r="N7212" s="68" t="str">
        <f>VLOOKUP(K7212,[1]人員授權表!D$3:G$249,4,0)</f>
        <v>有機</v>
      </c>
      <c r="O7212" s="70" t="str">
        <f>IF(J7212=[1]人員授權表!$C$85,"Casper李羿勳",IF(J7212=[1]人員授權表!$C$188,"Iring陳俊明",IF(J7212=[1]人員授權表!$C$189,"Brian陳泓霖",VLOOKUP(K7212,[1]人員授權表!D$2:E$249,2,FALSE))))</f>
        <v>Lucy黃詩婷</v>
      </c>
      <c r="P7212" s="67">
        <f t="shared" si="395"/>
        <v>44851</v>
      </c>
      <c r="Q7212" s="75" t="str">
        <f t="shared" si="394"/>
        <v>週一</v>
      </c>
      <c r="R7212" s="80">
        <v>44846</v>
      </c>
      <c r="AA7212" s="102">
        <v>15</v>
      </c>
      <c r="AB7212" s="123" t="s">
        <v>2325</v>
      </c>
    </row>
    <row r="7213" spans="2:28">
      <c r="B7213" s="66">
        <v>44838</v>
      </c>
      <c r="D7213" s="68" t="s">
        <v>50</v>
      </c>
      <c r="E7213" s="70" t="s">
        <v>879</v>
      </c>
      <c r="F7213" s="4" t="s">
        <v>2896</v>
      </c>
      <c r="G7213" s="67">
        <v>44837</v>
      </c>
      <c r="H7213" s="67">
        <v>44853</v>
      </c>
      <c r="I7213" s="71">
        <f t="shared" si="393"/>
        <v>16</v>
      </c>
      <c r="J7213" s="72" t="s">
        <v>516</v>
      </c>
      <c r="K7213" s="72" t="s">
        <v>332</v>
      </c>
      <c r="L7213" s="73">
        <v>1</v>
      </c>
      <c r="M7213" s="73" t="s">
        <v>108</v>
      </c>
      <c r="N7213" s="68" t="str">
        <f>VLOOKUP(K7213,[1]人員授權表!D$3:G$249,4,0)</f>
        <v>有機</v>
      </c>
      <c r="O7213" s="70" t="str">
        <f>IF(J7213=[1]人員授權表!$C$85,"Casper李羿勳",IF(J7213=[1]人員授權表!$C$188,"Iring陳俊明",IF(J7213=[1]人員授權表!$C$189,"Brian陳泓霖",VLOOKUP(K7213,[1]人員授權表!D$2:E$249,2,FALSE))))</f>
        <v>Lucy黃詩婷</v>
      </c>
      <c r="P7213" s="67">
        <f t="shared" si="395"/>
        <v>44851</v>
      </c>
      <c r="Q7213" s="75" t="str">
        <f t="shared" si="394"/>
        <v>週一</v>
      </c>
      <c r="R7213" s="80">
        <v>44846</v>
      </c>
      <c r="AA7213" s="102">
        <v>15</v>
      </c>
      <c r="AB7213" s="123" t="s">
        <v>2325</v>
      </c>
    </row>
    <row r="7214" spans="2:28">
      <c r="B7214" s="66">
        <v>44838</v>
      </c>
      <c r="D7214" s="68" t="s">
        <v>50</v>
      </c>
      <c r="E7214" s="70" t="s">
        <v>879</v>
      </c>
      <c r="F7214" s="4" t="s">
        <v>2897</v>
      </c>
      <c r="G7214" s="67">
        <v>44838</v>
      </c>
      <c r="H7214" s="67">
        <v>44853</v>
      </c>
      <c r="I7214" s="71">
        <f t="shared" si="393"/>
        <v>15</v>
      </c>
      <c r="J7214" s="72" t="s">
        <v>125</v>
      </c>
      <c r="K7214" s="72" t="s">
        <v>126</v>
      </c>
      <c r="L7214" s="73">
        <v>1</v>
      </c>
      <c r="M7214" s="73" t="s">
        <v>108</v>
      </c>
      <c r="N7214" s="68" t="str">
        <f>VLOOKUP(K7214,[1]人員授權表!D$3:G$249,4,0)</f>
        <v>有機</v>
      </c>
      <c r="O7214" s="70" t="str">
        <f>IF(J7214=[1]人員授權表!$C$85,"Casper李羿勳",IF(J7214=[1]人員授權表!$C$188,"Iring陳俊明",IF(J7214=[1]人員授權表!$C$189,"Brian陳泓霖",VLOOKUP(K7214,[1]人員授權表!D$2:E$249,2,FALSE))))</f>
        <v>Lucy黃詩婷</v>
      </c>
      <c r="P7214" s="67">
        <f t="shared" si="395"/>
        <v>44851</v>
      </c>
      <c r="Q7214" s="75" t="str">
        <f t="shared" si="394"/>
        <v>週一</v>
      </c>
      <c r="R7214" s="80">
        <v>44846</v>
      </c>
      <c r="AA7214" s="102">
        <v>15</v>
      </c>
      <c r="AB7214" s="123" t="s">
        <v>2325</v>
      </c>
    </row>
    <row r="7215" spans="2:28">
      <c r="B7215" s="66">
        <v>44838</v>
      </c>
      <c r="D7215" s="68" t="s">
        <v>50</v>
      </c>
      <c r="E7215" s="70" t="s">
        <v>879</v>
      </c>
      <c r="F7215" s="4" t="s">
        <v>2897</v>
      </c>
      <c r="G7215" s="67">
        <v>44838</v>
      </c>
      <c r="H7215" s="67">
        <v>44853</v>
      </c>
      <c r="I7215" s="71">
        <f t="shared" si="393"/>
        <v>15</v>
      </c>
      <c r="J7215" s="72" t="s">
        <v>516</v>
      </c>
      <c r="K7215" s="72" t="s">
        <v>332</v>
      </c>
      <c r="L7215" s="73">
        <v>1</v>
      </c>
      <c r="M7215" s="73" t="s">
        <v>108</v>
      </c>
      <c r="N7215" s="68" t="str">
        <f>VLOOKUP(K7215,[1]人員授權表!D$3:G$249,4,0)</f>
        <v>有機</v>
      </c>
      <c r="O7215" s="70" t="str">
        <f>IF(J7215=[1]人員授權表!$C$85,"Casper李羿勳",IF(J7215=[1]人員授權表!$C$188,"Iring陳俊明",IF(J7215=[1]人員授權表!$C$189,"Brian陳泓霖",VLOOKUP(K7215,[1]人員授權表!D$2:E$249,2,FALSE))))</f>
        <v>Lucy黃詩婷</v>
      </c>
      <c r="P7215" s="67">
        <f t="shared" si="395"/>
        <v>44851</v>
      </c>
      <c r="Q7215" s="75" t="str">
        <f t="shared" si="394"/>
        <v>週一</v>
      </c>
      <c r="R7215" s="80">
        <v>44846</v>
      </c>
      <c r="AA7215" s="102">
        <v>15</v>
      </c>
      <c r="AB7215" s="123" t="s">
        <v>2325</v>
      </c>
    </row>
    <row r="7216" spans="2:28">
      <c r="B7216" s="66">
        <v>44838</v>
      </c>
      <c r="D7216" s="68" t="s">
        <v>50</v>
      </c>
      <c r="E7216" s="70" t="s">
        <v>879</v>
      </c>
      <c r="F7216" s="4" t="s">
        <v>2898</v>
      </c>
      <c r="G7216" s="67">
        <v>44837</v>
      </c>
      <c r="H7216" s="67">
        <v>44853</v>
      </c>
      <c r="I7216" s="71">
        <f t="shared" si="393"/>
        <v>16</v>
      </c>
      <c r="J7216" s="72" t="s">
        <v>125</v>
      </c>
      <c r="K7216" s="72" t="s">
        <v>126</v>
      </c>
      <c r="L7216" s="73">
        <v>1</v>
      </c>
      <c r="M7216" s="73" t="s">
        <v>108</v>
      </c>
      <c r="N7216" s="68" t="str">
        <f>VLOOKUP(K7216,[1]人員授權表!D$3:G$249,4,0)</f>
        <v>有機</v>
      </c>
      <c r="O7216" s="70" t="str">
        <f>IF(J7216=[1]人員授權表!$C$85,"Casper李羿勳",IF(J7216=[1]人員授權表!$C$188,"Iring陳俊明",IF(J7216=[1]人員授權表!$C$189,"Brian陳泓霖",VLOOKUP(K7216,[1]人員授權表!D$2:E$249,2,FALSE))))</f>
        <v>Lucy黃詩婷</v>
      </c>
      <c r="P7216" s="67">
        <f t="shared" si="395"/>
        <v>44851</v>
      </c>
      <c r="Q7216" s="75" t="str">
        <f t="shared" si="394"/>
        <v>週一</v>
      </c>
      <c r="R7216" s="80">
        <v>44846</v>
      </c>
      <c r="AA7216" s="102">
        <v>15</v>
      </c>
      <c r="AB7216" s="123" t="s">
        <v>2325</v>
      </c>
    </row>
    <row r="7217" spans="2:28">
      <c r="B7217" s="66">
        <v>44838</v>
      </c>
      <c r="D7217" s="68" t="s">
        <v>50</v>
      </c>
      <c r="E7217" s="70" t="s">
        <v>879</v>
      </c>
      <c r="F7217" s="4" t="s">
        <v>2898</v>
      </c>
      <c r="G7217" s="67">
        <v>44837</v>
      </c>
      <c r="H7217" s="67">
        <v>44853</v>
      </c>
      <c r="I7217" s="71">
        <f t="shared" si="393"/>
        <v>16</v>
      </c>
      <c r="J7217" s="72" t="s">
        <v>516</v>
      </c>
      <c r="K7217" s="72" t="s">
        <v>332</v>
      </c>
      <c r="L7217" s="73">
        <v>1</v>
      </c>
      <c r="M7217" s="73" t="s">
        <v>108</v>
      </c>
      <c r="N7217" s="68" t="str">
        <f>VLOOKUP(K7217,[1]人員授權表!D$3:G$249,4,0)</f>
        <v>有機</v>
      </c>
      <c r="O7217" s="70" t="str">
        <f>IF(J7217=[1]人員授權表!$C$85,"Casper李羿勳",IF(J7217=[1]人員授權表!$C$188,"Iring陳俊明",IF(J7217=[1]人員授權表!$C$189,"Brian陳泓霖",VLOOKUP(K7217,[1]人員授權表!D$2:E$249,2,FALSE))))</f>
        <v>Lucy黃詩婷</v>
      </c>
      <c r="P7217" s="67">
        <f t="shared" si="395"/>
        <v>44851</v>
      </c>
      <c r="Q7217" s="75" t="str">
        <f t="shared" si="394"/>
        <v>週一</v>
      </c>
      <c r="R7217" s="80">
        <v>44846</v>
      </c>
      <c r="AA7217" s="102">
        <v>15</v>
      </c>
      <c r="AB7217" s="123" t="s">
        <v>2325</v>
      </c>
    </row>
    <row r="7218" spans="2:28">
      <c r="B7218" s="66">
        <v>44839</v>
      </c>
      <c r="D7218" s="68" t="s">
        <v>50</v>
      </c>
      <c r="E7218" s="70" t="s">
        <v>1418</v>
      </c>
      <c r="F7218" s="4" t="s">
        <v>2732</v>
      </c>
      <c r="G7218" s="67">
        <v>44838</v>
      </c>
      <c r="H7218" s="67">
        <v>44853</v>
      </c>
      <c r="I7218" s="71">
        <f t="shared" si="393"/>
        <v>15</v>
      </c>
      <c r="J7218" s="72" t="s">
        <v>133</v>
      </c>
      <c r="K7218" s="72" t="s">
        <v>134</v>
      </c>
      <c r="L7218" s="73">
        <v>1</v>
      </c>
      <c r="M7218" s="73" t="s">
        <v>108</v>
      </c>
      <c r="N7218" s="68" t="str">
        <f>VLOOKUP(K7218,[1]人員授權表!D$3:G$249,4,0)</f>
        <v>無機</v>
      </c>
      <c r="O7218" s="70" t="str">
        <f>IF(J7218=[1]人員授權表!$C$85,"Casper李羿勳",IF(J7218=[1]人員授權表!$C$188,"Iring陳俊明",IF(J7218=[1]人員授權表!$C$189,"Brian陳泓霖",VLOOKUP(K7218,[1]人員授權表!D$2:E$249,2,FALSE))))</f>
        <v>Brian陳泓霖</v>
      </c>
      <c r="P7218" s="67">
        <f t="shared" si="395"/>
        <v>44851</v>
      </c>
      <c r="Q7218" s="75" t="str">
        <f t="shared" si="394"/>
        <v>週一</v>
      </c>
      <c r="R7218" s="80">
        <v>44846</v>
      </c>
      <c r="AA7218" s="1"/>
    </row>
    <row r="7219" spans="2:28">
      <c r="B7219" s="66">
        <v>44831</v>
      </c>
      <c r="C7219" s="67">
        <v>44839</v>
      </c>
      <c r="D7219" s="68" t="s">
        <v>50</v>
      </c>
      <c r="E7219" s="70" t="s">
        <v>82</v>
      </c>
      <c r="F7219" s="4" t="s">
        <v>2899</v>
      </c>
      <c r="G7219" s="67">
        <v>44837</v>
      </c>
      <c r="H7219" s="101">
        <v>44853</v>
      </c>
      <c r="I7219" s="71">
        <f t="shared" si="393"/>
        <v>16</v>
      </c>
      <c r="J7219" s="72" t="s">
        <v>181</v>
      </c>
      <c r="K7219" s="72" t="s">
        <v>182</v>
      </c>
      <c r="L7219" s="73">
        <v>1</v>
      </c>
      <c r="M7219" s="73" t="s">
        <v>91</v>
      </c>
      <c r="N7219" s="68" t="str">
        <f>VLOOKUP(K7219,[1]人員授權表!D$3:G$249,4,0)</f>
        <v>有機</v>
      </c>
      <c r="O7219" s="70" t="str">
        <f>IF(J7219=[1]人員授權表!$C$85,"Casper李羿勳",IF(J7219=[1]人員授權表!$C$188,"Iring陳俊明",IF(J7219=[1]人員授權表!$C$189,"Brian陳泓霖",VLOOKUP(K7219,[1]人員授權表!D$2:E$249,2,FALSE))))</f>
        <v>Sara王淑玲</v>
      </c>
      <c r="P7219" s="67">
        <f t="shared" si="395"/>
        <v>44851</v>
      </c>
      <c r="Q7219" s="75" t="str">
        <f t="shared" si="394"/>
        <v>週一</v>
      </c>
      <c r="R7219" s="80">
        <v>44849</v>
      </c>
      <c r="AA7219" s="1"/>
    </row>
    <row r="7220" spans="2:28">
      <c r="B7220" s="66">
        <v>44831</v>
      </c>
      <c r="C7220" s="67">
        <v>44839</v>
      </c>
      <c r="D7220" s="68" t="s">
        <v>50</v>
      </c>
      <c r="E7220" s="70" t="s">
        <v>82</v>
      </c>
      <c r="F7220" s="4" t="s">
        <v>2899</v>
      </c>
      <c r="G7220" s="67">
        <v>44837</v>
      </c>
      <c r="H7220" s="101">
        <v>44853</v>
      </c>
      <c r="I7220" s="71">
        <f t="shared" si="393"/>
        <v>16</v>
      </c>
      <c r="J7220" s="72" t="s">
        <v>139</v>
      </c>
      <c r="K7220" s="72" t="s">
        <v>140</v>
      </c>
      <c r="L7220" s="73">
        <v>1</v>
      </c>
      <c r="M7220" s="73" t="s">
        <v>91</v>
      </c>
      <c r="N7220" s="68" t="str">
        <f>VLOOKUP(K7220,[1]人員授權表!D$3:G$249,4,0)</f>
        <v>無機</v>
      </c>
      <c r="O7220" s="70" t="str">
        <f>IF(J7220=[1]人員授權表!$C$85,"Casper李羿勳",IF(J7220=[1]人員授權表!$C$188,"Iring陳俊明",IF(J7220=[1]人員授權表!$C$189,"Brian陳泓霖",VLOOKUP(K7220,[1]人員授權表!D$2:E$249,2,FALSE))))</f>
        <v>Brian陳泓霖</v>
      </c>
      <c r="P7220" s="67">
        <f t="shared" si="395"/>
        <v>44851</v>
      </c>
      <c r="Q7220" s="75" t="str">
        <f t="shared" si="394"/>
        <v>週一</v>
      </c>
      <c r="R7220" s="80">
        <v>44842</v>
      </c>
      <c r="AA7220" s="1"/>
    </row>
    <row r="7221" spans="2:28">
      <c r="B7221" s="66">
        <v>44831</v>
      </c>
      <c r="C7221" s="67">
        <v>44839</v>
      </c>
      <c r="D7221" s="68" t="s">
        <v>50</v>
      </c>
      <c r="E7221" s="70" t="s">
        <v>82</v>
      </c>
      <c r="F7221" s="4" t="s">
        <v>2899</v>
      </c>
      <c r="G7221" s="67">
        <v>44837</v>
      </c>
      <c r="H7221" s="101">
        <v>44853</v>
      </c>
      <c r="I7221" s="71">
        <f t="shared" si="393"/>
        <v>16</v>
      </c>
      <c r="J7221" s="72" t="s">
        <v>269</v>
      </c>
      <c r="K7221" s="72" t="s">
        <v>270</v>
      </c>
      <c r="L7221" s="73">
        <v>1</v>
      </c>
      <c r="M7221" s="73" t="s">
        <v>91</v>
      </c>
      <c r="N7221" s="68" t="str">
        <f>VLOOKUP(K7221,[1]人員授權表!D$3:G$249,4,0)</f>
        <v>無機</v>
      </c>
      <c r="O7221" s="70" t="str">
        <f>IF(J7221=[1]人員授權表!$C$85,"Casper李羿勳",IF(J7221=[1]人員授權表!$C$188,"Iring陳俊明",IF(J7221=[1]人員授權表!$C$189,"Brian陳泓霖",VLOOKUP(K7221,[1]人員授權表!D$2:E$249,2,FALSE))))</f>
        <v>George陳志昇&amp;Vicky游崴涵</v>
      </c>
      <c r="P7221" s="67">
        <f t="shared" si="395"/>
        <v>44851</v>
      </c>
      <c r="Q7221" s="75" t="str">
        <f t="shared" si="394"/>
        <v>週一</v>
      </c>
      <c r="R7221" s="80">
        <v>44842</v>
      </c>
      <c r="AA7221" s="1"/>
    </row>
    <row r="7222" spans="2:28">
      <c r="B7222" s="66">
        <v>44831</v>
      </c>
      <c r="C7222" s="67">
        <v>44839</v>
      </c>
      <c r="D7222" s="68" t="s">
        <v>50</v>
      </c>
      <c r="E7222" s="70" t="s">
        <v>82</v>
      </c>
      <c r="F7222" s="4" t="s">
        <v>2899</v>
      </c>
      <c r="G7222" s="67">
        <v>44837</v>
      </c>
      <c r="H7222" s="101">
        <v>44853</v>
      </c>
      <c r="I7222" s="71">
        <f t="shared" si="393"/>
        <v>16</v>
      </c>
      <c r="J7222" s="72" t="s">
        <v>137</v>
      </c>
      <c r="K7222" s="72" t="s">
        <v>138</v>
      </c>
      <c r="L7222" s="73">
        <v>1</v>
      </c>
      <c r="M7222" s="73" t="s">
        <v>91</v>
      </c>
      <c r="N7222" s="68" t="str">
        <f>VLOOKUP(K7222,[1]人員授權表!D$3:G$249,4,0)</f>
        <v>無機</v>
      </c>
      <c r="O7222" s="70" t="str">
        <f>IF(J7222=[1]人員授權表!$C$85,"Casper李羿勳",IF(J7222=[1]人員授權表!$C$188,"Iring陳俊明",IF(J7222=[1]人員授權表!$C$189,"Brian陳泓霖",VLOOKUP(K7222,[1]人員授權表!D$2:E$249,2,FALSE))))</f>
        <v>Jack劉念忻</v>
      </c>
      <c r="P7222" s="67">
        <f t="shared" si="395"/>
        <v>44851</v>
      </c>
      <c r="Q7222" s="75" t="str">
        <f t="shared" si="394"/>
        <v>週一</v>
      </c>
      <c r="R7222" s="80">
        <v>44847</v>
      </c>
      <c r="AA7222" s="1"/>
    </row>
    <row r="7223" spans="2:28">
      <c r="B7223" s="66">
        <v>44831</v>
      </c>
      <c r="C7223" s="67">
        <v>44839</v>
      </c>
      <c r="D7223" s="68" t="s">
        <v>50</v>
      </c>
      <c r="E7223" s="70" t="s">
        <v>82</v>
      </c>
      <c r="F7223" s="4" t="s">
        <v>2899</v>
      </c>
      <c r="G7223" s="67">
        <v>44837</v>
      </c>
      <c r="H7223" s="101">
        <v>44853</v>
      </c>
      <c r="I7223" s="71">
        <f t="shared" si="393"/>
        <v>16</v>
      </c>
      <c r="J7223" s="72" t="s">
        <v>148</v>
      </c>
      <c r="K7223" s="72" t="s">
        <v>149</v>
      </c>
      <c r="L7223" s="73">
        <v>1</v>
      </c>
      <c r="M7223" s="73" t="s">
        <v>91</v>
      </c>
      <c r="N7223" s="68" t="str">
        <f>VLOOKUP(K7223,[1]人員授權表!D$3:G$249,4,0)</f>
        <v>無機</v>
      </c>
      <c r="O7223" s="70" t="str">
        <f>IF(J7223=[1]人員授權表!$C$85,"Casper李羿勳",IF(J7223=[1]人員授權表!$C$188,"Iring陳俊明",IF(J7223=[1]人員授權表!$C$189,"Brian陳泓霖",VLOOKUP(K7223,[1]人員授權表!D$2:E$249,2,FALSE))))</f>
        <v>Vicky游崴涵</v>
      </c>
      <c r="P7223" s="67">
        <f t="shared" si="395"/>
        <v>44851</v>
      </c>
      <c r="Q7223" s="75" t="str">
        <f t="shared" si="394"/>
        <v>週一</v>
      </c>
      <c r="R7223" s="80">
        <v>44848</v>
      </c>
      <c r="AA7223" s="1"/>
    </row>
    <row r="7224" spans="2:28">
      <c r="B7224" s="66">
        <v>44833</v>
      </c>
      <c r="D7224" s="68" t="s">
        <v>50</v>
      </c>
      <c r="E7224" s="70" t="s">
        <v>82</v>
      </c>
      <c r="F7224" s="4" t="s">
        <v>2900</v>
      </c>
      <c r="G7224" s="67">
        <v>44838</v>
      </c>
      <c r="H7224" s="67">
        <v>44853</v>
      </c>
      <c r="I7224" s="71">
        <f t="shared" si="393"/>
        <v>15</v>
      </c>
      <c r="J7224" s="72" t="s">
        <v>125</v>
      </c>
      <c r="K7224" s="72" t="s">
        <v>144</v>
      </c>
      <c r="L7224" s="73">
        <v>1</v>
      </c>
      <c r="M7224" s="73" t="s">
        <v>91</v>
      </c>
      <c r="N7224" s="68" t="str">
        <f>VLOOKUP(K7224,[1]人員授權表!D$3:G$249,4,0)</f>
        <v>有機</v>
      </c>
      <c r="O7224" s="70" t="str">
        <f>IF(J7224=[1]人員授權表!$C$85,"Casper李羿勳",IF(J7224=[1]人員授權表!$C$188,"Iring陳俊明",IF(J7224=[1]人員授權表!$C$189,"Brian陳泓霖",VLOOKUP(K7224,[1]人員授權表!D$2:E$249,2,FALSE))))</f>
        <v>Lucy黃詩婷</v>
      </c>
      <c r="P7224" s="67">
        <f t="shared" si="395"/>
        <v>44851</v>
      </c>
      <c r="Q7224" s="75" t="str">
        <f t="shared" si="394"/>
        <v>週一</v>
      </c>
      <c r="R7224" s="80">
        <v>44849</v>
      </c>
      <c r="AA7224" s="1"/>
    </row>
    <row r="7225" spans="2:28">
      <c r="B7225" s="66">
        <v>44833</v>
      </c>
      <c r="D7225" s="68" t="s">
        <v>50</v>
      </c>
      <c r="E7225" s="70" t="s">
        <v>82</v>
      </c>
      <c r="F7225" s="4" t="s">
        <v>2900</v>
      </c>
      <c r="G7225" s="67">
        <v>44838</v>
      </c>
      <c r="H7225" s="67">
        <v>44853</v>
      </c>
      <c r="I7225" s="71">
        <f t="shared" si="393"/>
        <v>15</v>
      </c>
      <c r="J7225" s="72" t="s">
        <v>453</v>
      </c>
      <c r="K7225" s="72" t="s">
        <v>332</v>
      </c>
      <c r="L7225" s="73">
        <v>1</v>
      </c>
      <c r="M7225" s="73" t="s">
        <v>91</v>
      </c>
      <c r="N7225" s="68" t="str">
        <f>VLOOKUP(K7225,[1]人員授權表!D$3:G$249,4,0)</f>
        <v>有機</v>
      </c>
      <c r="O7225" s="70" t="str">
        <f>IF(J7225=[1]人員授權表!$C$85,"Casper李羿勳",IF(J7225=[1]人員授權表!$C$188,"Iring陳俊明",IF(J7225=[1]人員授權表!$C$189,"Brian陳泓霖",VLOOKUP(K7225,[1]人員授權表!D$2:E$249,2,FALSE))))</f>
        <v>Lucy黃詩婷</v>
      </c>
      <c r="P7225" s="67">
        <f t="shared" si="395"/>
        <v>44851</v>
      </c>
      <c r="Q7225" s="75" t="str">
        <f t="shared" si="394"/>
        <v>週一</v>
      </c>
      <c r="R7225" s="80">
        <v>44849</v>
      </c>
      <c r="AA7225" s="1"/>
    </row>
    <row r="7226" spans="2:28">
      <c r="B7226" s="66">
        <v>44833</v>
      </c>
      <c r="D7226" s="68" t="s">
        <v>50</v>
      </c>
      <c r="E7226" s="70" t="s">
        <v>82</v>
      </c>
      <c r="F7226" s="4" t="s">
        <v>2901</v>
      </c>
      <c r="G7226" s="67">
        <v>44838</v>
      </c>
      <c r="H7226" s="67">
        <v>44853</v>
      </c>
      <c r="I7226" s="71">
        <f t="shared" si="393"/>
        <v>15</v>
      </c>
      <c r="J7226" s="72" t="s">
        <v>125</v>
      </c>
      <c r="K7226" s="72" t="s">
        <v>144</v>
      </c>
      <c r="L7226" s="73">
        <v>1</v>
      </c>
      <c r="M7226" s="73" t="s">
        <v>91</v>
      </c>
      <c r="N7226" s="68" t="str">
        <f>VLOOKUP(K7226,[1]人員授權表!D$3:G$249,4,0)</f>
        <v>有機</v>
      </c>
      <c r="O7226" s="70" t="str">
        <f>IF(J7226=[1]人員授權表!$C$85,"Casper李羿勳",IF(J7226=[1]人員授權表!$C$188,"Iring陳俊明",IF(J7226=[1]人員授權表!$C$189,"Brian陳泓霖",VLOOKUP(K7226,[1]人員授權表!D$2:E$249,2,FALSE))))</f>
        <v>Lucy黃詩婷</v>
      </c>
      <c r="P7226" s="67">
        <f t="shared" si="395"/>
        <v>44851</v>
      </c>
      <c r="Q7226" s="75" t="str">
        <f t="shared" si="394"/>
        <v>週一</v>
      </c>
      <c r="R7226" s="80">
        <v>44849</v>
      </c>
      <c r="AA7226" s="1"/>
    </row>
    <row r="7227" spans="2:28">
      <c r="B7227" s="66">
        <v>44833</v>
      </c>
      <c r="D7227" s="68" t="s">
        <v>50</v>
      </c>
      <c r="E7227" s="70" t="s">
        <v>82</v>
      </c>
      <c r="F7227" s="4" t="s">
        <v>2901</v>
      </c>
      <c r="G7227" s="67">
        <v>44838</v>
      </c>
      <c r="H7227" s="67">
        <v>44853</v>
      </c>
      <c r="I7227" s="71">
        <f t="shared" si="393"/>
        <v>15</v>
      </c>
      <c r="J7227" s="72" t="s">
        <v>453</v>
      </c>
      <c r="K7227" s="72" t="s">
        <v>332</v>
      </c>
      <c r="L7227" s="73">
        <v>1</v>
      </c>
      <c r="M7227" s="73" t="s">
        <v>91</v>
      </c>
      <c r="N7227" s="68" t="str">
        <f>VLOOKUP(K7227,[1]人員授權表!D$3:G$249,4,0)</f>
        <v>有機</v>
      </c>
      <c r="O7227" s="70" t="str">
        <f>IF(J7227=[1]人員授權表!$C$85,"Casper李羿勳",IF(J7227=[1]人員授權表!$C$188,"Iring陳俊明",IF(J7227=[1]人員授權表!$C$189,"Brian陳泓霖",VLOOKUP(K7227,[1]人員授權表!D$2:E$249,2,FALSE))))</f>
        <v>Lucy黃詩婷</v>
      </c>
      <c r="P7227" s="67">
        <f t="shared" si="395"/>
        <v>44851</v>
      </c>
      <c r="Q7227" s="75" t="str">
        <f t="shared" si="394"/>
        <v>週一</v>
      </c>
      <c r="R7227" s="80">
        <v>44849</v>
      </c>
      <c r="AA7227" s="1"/>
    </row>
    <row r="7228" spans="2:28">
      <c r="B7228" s="66">
        <v>44833</v>
      </c>
      <c r="D7228" s="68" t="s">
        <v>50</v>
      </c>
      <c r="E7228" s="70" t="s">
        <v>82</v>
      </c>
      <c r="F7228" s="4" t="s">
        <v>2902</v>
      </c>
      <c r="G7228" s="67">
        <v>44838</v>
      </c>
      <c r="H7228" s="67">
        <v>44853</v>
      </c>
      <c r="I7228" s="71">
        <f t="shared" si="393"/>
        <v>15</v>
      </c>
      <c r="J7228" s="72" t="s">
        <v>125</v>
      </c>
      <c r="K7228" s="72" t="s">
        <v>144</v>
      </c>
      <c r="L7228" s="73">
        <v>1</v>
      </c>
      <c r="M7228" s="73" t="s">
        <v>91</v>
      </c>
      <c r="N7228" s="68" t="str">
        <f>VLOOKUP(K7228,[1]人員授權表!D$3:G$249,4,0)</f>
        <v>有機</v>
      </c>
      <c r="O7228" s="70" t="str">
        <f>IF(J7228=[1]人員授權表!$C$85,"Casper李羿勳",IF(J7228=[1]人員授權表!$C$188,"Iring陳俊明",IF(J7228=[1]人員授權表!$C$189,"Brian陳泓霖",VLOOKUP(K7228,[1]人員授權表!D$2:E$249,2,FALSE))))</f>
        <v>Lucy黃詩婷</v>
      </c>
      <c r="P7228" s="67">
        <f t="shared" si="395"/>
        <v>44851</v>
      </c>
      <c r="Q7228" s="75" t="str">
        <f t="shared" si="394"/>
        <v>週一</v>
      </c>
      <c r="R7228" s="80">
        <v>44849</v>
      </c>
      <c r="AA7228" s="1"/>
    </row>
    <row r="7229" spans="2:28">
      <c r="B7229" s="66">
        <v>44833</v>
      </c>
      <c r="D7229" s="68" t="s">
        <v>50</v>
      </c>
      <c r="E7229" s="70" t="s">
        <v>82</v>
      </c>
      <c r="F7229" s="4" t="s">
        <v>2902</v>
      </c>
      <c r="G7229" s="67">
        <v>44838</v>
      </c>
      <c r="H7229" s="67">
        <v>44853</v>
      </c>
      <c r="I7229" s="71">
        <f t="shared" si="393"/>
        <v>15</v>
      </c>
      <c r="J7229" s="72" t="s">
        <v>453</v>
      </c>
      <c r="K7229" s="72" t="s">
        <v>332</v>
      </c>
      <c r="L7229" s="73">
        <v>1</v>
      </c>
      <c r="M7229" s="73" t="s">
        <v>91</v>
      </c>
      <c r="N7229" s="68" t="str">
        <f>VLOOKUP(K7229,[1]人員授權表!D$3:G$249,4,0)</f>
        <v>有機</v>
      </c>
      <c r="O7229" s="70" t="str">
        <f>IF(J7229=[1]人員授權表!$C$85,"Casper李羿勳",IF(J7229=[1]人員授權表!$C$188,"Iring陳俊明",IF(J7229=[1]人員授權表!$C$189,"Brian陳泓霖",VLOOKUP(K7229,[1]人員授權表!D$2:E$249,2,FALSE))))</f>
        <v>Lucy黃詩婷</v>
      </c>
      <c r="P7229" s="67">
        <f t="shared" si="395"/>
        <v>44851</v>
      </c>
      <c r="Q7229" s="75" t="str">
        <f t="shared" si="394"/>
        <v>週一</v>
      </c>
      <c r="R7229" s="80">
        <v>44849</v>
      </c>
      <c r="AA7229" s="1"/>
    </row>
    <row r="7230" spans="2:28">
      <c r="B7230" s="66">
        <v>44833</v>
      </c>
      <c r="D7230" s="68" t="s">
        <v>50</v>
      </c>
      <c r="E7230" s="70" t="s">
        <v>82</v>
      </c>
      <c r="F7230" s="4" t="s">
        <v>2903</v>
      </c>
      <c r="G7230" s="67">
        <v>44838</v>
      </c>
      <c r="H7230" s="67">
        <v>44853</v>
      </c>
      <c r="I7230" s="71">
        <f t="shared" si="393"/>
        <v>15</v>
      </c>
      <c r="J7230" s="72" t="s">
        <v>125</v>
      </c>
      <c r="K7230" s="72" t="s">
        <v>144</v>
      </c>
      <c r="L7230" s="73">
        <v>1</v>
      </c>
      <c r="M7230" s="73" t="s">
        <v>91</v>
      </c>
      <c r="N7230" s="68" t="str">
        <f>VLOOKUP(K7230,[1]人員授權表!D$3:G$249,4,0)</f>
        <v>有機</v>
      </c>
      <c r="O7230" s="70" t="str">
        <f>IF(J7230=[1]人員授權表!$C$85,"Casper李羿勳",IF(J7230=[1]人員授權表!$C$188,"Iring陳俊明",IF(J7230=[1]人員授權表!$C$189,"Brian陳泓霖",VLOOKUP(K7230,[1]人員授權表!D$2:E$249,2,FALSE))))</f>
        <v>Lucy黃詩婷</v>
      </c>
      <c r="P7230" s="67">
        <f t="shared" si="395"/>
        <v>44851</v>
      </c>
      <c r="Q7230" s="75" t="str">
        <f t="shared" si="394"/>
        <v>週一</v>
      </c>
      <c r="R7230" s="80">
        <v>44849</v>
      </c>
      <c r="AA7230" s="1"/>
    </row>
    <row r="7231" spans="2:28">
      <c r="B7231" s="66">
        <v>44833</v>
      </c>
      <c r="D7231" s="68" t="s">
        <v>50</v>
      </c>
      <c r="E7231" s="70" t="s">
        <v>82</v>
      </c>
      <c r="F7231" s="4" t="s">
        <v>2903</v>
      </c>
      <c r="G7231" s="67">
        <v>44838</v>
      </c>
      <c r="H7231" s="67">
        <v>44853</v>
      </c>
      <c r="I7231" s="71">
        <f t="shared" si="393"/>
        <v>15</v>
      </c>
      <c r="J7231" s="72" t="s">
        <v>453</v>
      </c>
      <c r="K7231" s="72" t="s">
        <v>332</v>
      </c>
      <c r="L7231" s="73">
        <v>1</v>
      </c>
      <c r="M7231" s="73" t="s">
        <v>91</v>
      </c>
      <c r="N7231" s="68" t="str">
        <f>VLOOKUP(K7231,[1]人員授權表!D$3:G$249,4,0)</f>
        <v>有機</v>
      </c>
      <c r="O7231" s="70" t="str">
        <f>IF(J7231=[1]人員授權表!$C$85,"Casper李羿勳",IF(J7231=[1]人員授權表!$C$188,"Iring陳俊明",IF(J7231=[1]人員授權表!$C$189,"Brian陳泓霖",VLOOKUP(K7231,[1]人員授權表!D$2:E$249,2,FALSE))))</f>
        <v>Lucy黃詩婷</v>
      </c>
      <c r="P7231" s="67">
        <f t="shared" si="395"/>
        <v>44851</v>
      </c>
      <c r="Q7231" s="75" t="str">
        <f t="shared" si="394"/>
        <v>週一</v>
      </c>
      <c r="R7231" s="80">
        <v>44849</v>
      </c>
      <c r="AA7231" s="1"/>
    </row>
    <row r="7232" spans="2:28">
      <c r="B7232" s="66">
        <v>44837</v>
      </c>
      <c r="D7232" s="68" t="s">
        <v>50</v>
      </c>
      <c r="E7232" s="70" t="s">
        <v>51</v>
      </c>
      <c r="F7232" s="70" t="s">
        <v>2904</v>
      </c>
      <c r="G7232" s="67">
        <v>44840</v>
      </c>
      <c r="H7232" s="67">
        <v>44853</v>
      </c>
      <c r="I7232" s="71">
        <f t="shared" si="393"/>
        <v>13</v>
      </c>
      <c r="J7232" s="72" t="s">
        <v>125</v>
      </c>
      <c r="K7232" s="72" t="s">
        <v>144</v>
      </c>
      <c r="L7232" s="73">
        <v>6</v>
      </c>
      <c r="M7232" s="73" t="s">
        <v>79</v>
      </c>
      <c r="N7232" s="68" t="str">
        <f>VLOOKUP(K7232,[1]人員授權表!D$3:G$249,4,0)</f>
        <v>有機</v>
      </c>
      <c r="O7232" s="70" t="str">
        <f>IF(J7232=[1]人員授權表!$C$85,"Casper李羿勳",IF(J7232=[1]人員授權表!$C$188,"Iring陳俊明",IF(J7232=[1]人員授權表!$C$189,"Brian陳泓霖",VLOOKUP(K7232,[1]人員授權表!D$2:E$249,2,FALSE))))</f>
        <v>Lucy黃詩婷</v>
      </c>
      <c r="P7232" s="67">
        <f t="shared" si="395"/>
        <v>44851</v>
      </c>
      <c r="Q7232" s="75" t="str">
        <f t="shared" si="394"/>
        <v>週一</v>
      </c>
      <c r="R7232" s="80">
        <v>44849</v>
      </c>
      <c r="AA7232" s="1"/>
    </row>
    <row r="7233" spans="2:27">
      <c r="B7233" s="66">
        <v>44837</v>
      </c>
      <c r="D7233" s="68" t="s">
        <v>50</v>
      </c>
      <c r="E7233" s="70" t="s">
        <v>51</v>
      </c>
      <c r="F7233" s="70" t="s">
        <v>2905</v>
      </c>
      <c r="G7233" s="67">
        <v>44840</v>
      </c>
      <c r="H7233" s="67">
        <v>44853</v>
      </c>
      <c r="I7233" s="71">
        <f t="shared" si="393"/>
        <v>13</v>
      </c>
      <c r="J7233" s="72" t="s">
        <v>139</v>
      </c>
      <c r="K7233" s="72" t="s">
        <v>140</v>
      </c>
      <c r="L7233" s="73">
        <v>6</v>
      </c>
      <c r="M7233" s="73" t="s">
        <v>79</v>
      </c>
      <c r="N7233" s="68" t="str">
        <f>VLOOKUP(K7233,[1]人員授權表!D$3:G$249,4,0)</f>
        <v>無機</v>
      </c>
      <c r="O7233" s="70" t="str">
        <f>IF(J7233=[1]人員授權表!$C$85,"Casper李羿勳",IF(J7233=[1]人員授權表!$C$188,"Iring陳俊明",IF(J7233=[1]人員授權表!$C$189,"Brian陳泓霖",VLOOKUP(K7233,[1]人員授權表!D$2:E$249,2,FALSE))))</f>
        <v>Brian陳泓霖</v>
      </c>
      <c r="P7233" s="67">
        <f t="shared" si="395"/>
        <v>44851</v>
      </c>
      <c r="Q7233" s="75" t="str">
        <f t="shared" si="394"/>
        <v>週一</v>
      </c>
      <c r="R7233" s="80">
        <v>44849</v>
      </c>
      <c r="AA7233" s="1"/>
    </row>
    <row r="7234" spans="2:27">
      <c r="B7234" s="66">
        <v>44837</v>
      </c>
      <c r="D7234" s="68" t="s">
        <v>50</v>
      </c>
      <c r="E7234" s="70" t="s">
        <v>51</v>
      </c>
      <c r="F7234" s="70" t="s">
        <v>2905</v>
      </c>
      <c r="G7234" s="67">
        <v>44840</v>
      </c>
      <c r="H7234" s="67">
        <v>44853</v>
      </c>
      <c r="I7234" s="71">
        <f t="shared" si="393"/>
        <v>13</v>
      </c>
      <c r="J7234" s="72" t="s">
        <v>160</v>
      </c>
      <c r="K7234" s="72" t="s">
        <v>161</v>
      </c>
      <c r="L7234" s="73">
        <v>6</v>
      </c>
      <c r="M7234" s="73" t="s">
        <v>79</v>
      </c>
      <c r="N7234" s="68" t="str">
        <f>VLOOKUP(K7234,[1]人員授權表!D$3:G$249,4,0)</f>
        <v>無機</v>
      </c>
      <c r="O7234" s="70" t="str">
        <f>IF(J7234=[1]人員授權表!$C$85,"Casper李羿勳",IF(J7234=[1]人員授權表!$C$188,"Iring陳俊明",IF(J7234=[1]人員授權表!$C$189,"Brian陳泓霖",VLOOKUP(K7234,[1]人員授權表!D$2:E$249,2,FALSE))))</f>
        <v>Dennis陳汶宏</v>
      </c>
      <c r="P7234" s="67">
        <f t="shared" si="395"/>
        <v>44851</v>
      </c>
      <c r="Q7234" s="75" t="str">
        <f t="shared" si="394"/>
        <v>週一</v>
      </c>
      <c r="R7234" s="80">
        <v>44848</v>
      </c>
      <c r="AA7234" s="1"/>
    </row>
    <row r="7235" spans="2:27">
      <c r="B7235" s="66">
        <v>44837</v>
      </c>
      <c r="D7235" s="68" t="s">
        <v>50</v>
      </c>
      <c r="E7235" s="70" t="s">
        <v>51</v>
      </c>
      <c r="F7235" s="70" t="s">
        <v>2905</v>
      </c>
      <c r="G7235" s="67">
        <v>44840</v>
      </c>
      <c r="H7235" s="67">
        <v>44853</v>
      </c>
      <c r="I7235" s="71">
        <f t="shared" si="393"/>
        <v>13</v>
      </c>
      <c r="J7235" s="72" t="s">
        <v>145</v>
      </c>
      <c r="K7235" s="72" t="s">
        <v>146</v>
      </c>
      <c r="L7235" s="73">
        <v>6</v>
      </c>
      <c r="M7235" s="73" t="s">
        <v>79</v>
      </c>
      <c r="N7235" s="68" t="str">
        <f>VLOOKUP(K7235,[1]人員授權表!D$3:G$249,4,0)</f>
        <v>無機</v>
      </c>
      <c r="O7235" s="70" t="str">
        <f>IF(J7235=[1]人員授權表!$C$85,"Casper李羿勳",IF(J7235=[1]人員授權表!$C$188,"Iring陳俊明",IF(J7235=[1]人員授權表!$C$189,"Brian陳泓霖",VLOOKUP(K7235,[1]人員授權表!D$2:E$249,2,FALSE))))</f>
        <v>Jack劉念忻</v>
      </c>
      <c r="P7235" s="67">
        <f t="shared" si="395"/>
        <v>44851</v>
      </c>
      <c r="Q7235" s="75" t="str">
        <f t="shared" si="394"/>
        <v>週一</v>
      </c>
      <c r="R7235" s="80">
        <v>44852</v>
      </c>
      <c r="S7235" s="85">
        <v>44852</v>
      </c>
      <c r="T7235" s="70">
        <v>1</v>
      </c>
      <c r="AA7235" s="1"/>
    </row>
    <row r="7236" spans="2:27">
      <c r="B7236" s="66">
        <v>44837</v>
      </c>
      <c r="D7236" s="68" t="s">
        <v>50</v>
      </c>
      <c r="E7236" s="70" t="s">
        <v>51</v>
      </c>
      <c r="F7236" s="70" t="s">
        <v>2905</v>
      </c>
      <c r="G7236" s="67">
        <v>44840</v>
      </c>
      <c r="H7236" s="67">
        <v>44853</v>
      </c>
      <c r="I7236" s="71">
        <f t="shared" si="393"/>
        <v>13</v>
      </c>
      <c r="J7236" s="72" t="s">
        <v>164</v>
      </c>
      <c r="K7236" s="72" t="s">
        <v>146</v>
      </c>
      <c r="L7236" s="73">
        <v>6</v>
      </c>
      <c r="M7236" s="73" t="s">
        <v>79</v>
      </c>
      <c r="N7236" s="68" t="str">
        <f>VLOOKUP(K7236,[1]人員授權表!D$3:G$249,4,0)</f>
        <v>無機</v>
      </c>
      <c r="O7236" s="70" t="str">
        <f>IF(J7236=[1]人員授權表!$C$85,"Casper李羿勳",IF(J7236=[1]人員授權表!$C$188,"Iring陳俊明",IF(J7236=[1]人員授權表!$C$189,"Brian陳泓霖",VLOOKUP(K7236,[1]人員授權表!D$2:E$249,2,FALSE))))</f>
        <v>Jack劉念忻</v>
      </c>
      <c r="P7236" s="67">
        <f t="shared" si="395"/>
        <v>44851</v>
      </c>
      <c r="Q7236" s="75" t="str">
        <f t="shared" si="394"/>
        <v>週一</v>
      </c>
      <c r="R7236" s="80">
        <v>44852</v>
      </c>
      <c r="S7236" s="85">
        <v>44852</v>
      </c>
      <c r="T7236" s="70">
        <v>1</v>
      </c>
      <c r="AA7236" s="1"/>
    </row>
    <row r="7237" spans="2:27">
      <c r="B7237" s="66">
        <v>44837</v>
      </c>
      <c r="D7237" s="68" t="s">
        <v>50</v>
      </c>
      <c r="E7237" s="70" t="s">
        <v>51</v>
      </c>
      <c r="F7237" s="70" t="s">
        <v>2905</v>
      </c>
      <c r="G7237" s="67">
        <v>44840</v>
      </c>
      <c r="H7237" s="67">
        <v>44853</v>
      </c>
      <c r="I7237" s="71">
        <f t="shared" si="393"/>
        <v>13</v>
      </c>
      <c r="J7237" s="72" t="s">
        <v>141</v>
      </c>
      <c r="K7237" s="72" t="s">
        <v>142</v>
      </c>
      <c r="L7237" s="73">
        <v>6</v>
      </c>
      <c r="M7237" s="73" t="s">
        <v>79</v>
      </c>
      <c r="N7237" s="68" t="str">
        <f>VLOOKUP(K7237,[1]人員授權表!D$3:G$249,4,0)</f>
        <v>無機</v>
      </c>
      <c r="O7237" s="70" t="str">
        <f>IF(J7237=[1]人員授權表!$C$85,"Casper李羿勳",IF(J7237=[1]人員授權表!$C$188,"Iring陳俊明",IF(J7237=[1]人員授權表!$C$189,"Brian陳泓霖",VLOOKUP(K7237,[1]人員授權表!D$2:E$249,2,FALSE))))</f>
        <v>Dennis陳汶宏</v>
      </c>
      <c r="P7237" s="67">
        <f t="shared" si="395"/>
        <v>44851</v>
      </c>
      <c r="Q7237" s="75" t="str">
        <f t="shared" si="394"/>
        <v>週一</v>
      </c>
      <c r="R7237" s="80">
        <v>44847</v>
      </c>
      <c r="AA7237" s="1"/>
    </row>
    <row r="7238" spans="2:27">
      <c r="B7238" s="66">
        <v>44837</v>
      </c>
      <c r="D7238" s="68" t="s">
        <v>50</v>
      </c>
      <c r="E7238" s="70" t="s">
        <v>51</v>
      </c>
      <c r="F7238" s="70" t="s">
        <v>2905</v>
      </c>
      <c r="G7238" s="67">
        <v>44840</v>
      </c>
      <c r="H7238" s="67">
        <v>44853</v>
      </c>
      <c r="I7238" s="71">
        <f t="shared" si="393"/>
        <v>13</v>
      </c>
      <c r="J7238" s="72" t="s">
        <v>153</v>
      </c>
      <c r="K7238" s="72" t="s">
        <v>154</v>
      </c>
      <c r="L7238" s="73">
        <v>6</v>
      </c>
      <c r="M7238" s="73" t="s">
        <v>79</v>
      </c>
      <c r="N7238" s="68" t="str">
        <f>VLOOKUP(K7238,[1]人員授權表!D$3:G$249,4,0)</f>
        <v>無機</v>
      </c>
      <c r="O7238" s="70" t="str">
        <f>IF(J7238=[1]人員授權表!$C$85,"Casper李羿勳",IF(J7238=[1]人員授權表!$C$188,"Iring陳俊明",IF(J7238=[1]人員授權表!$C$189,"Brian陳泓霖",VLOOKUP(K7238,[1]人員授權表!D$2:E$249,2,FALSE))))</f>
        <v>Ken張智凱</v>
      </c>
      <c r="P7238" s="67">
        <f t="shared" si="395"/>
        <v>44851</v>
      </c>
      <c r="Q7238" s="75" t="str">
        <f t="shared" si="394"/>
        <v>週一</v>
      </c>
      <c r="R7238" s="80">
        <v>44846</v>
      </c>
      <c r="AA7238" s="1"/>
    </row>
    <row r="7239" spans="2:27">
      <c r="B7239" s="66">
        <v>44837</v>
      </c>
      <c r="D7239" s="68" t="s">
        <v>50</v>
      </c>
      <c r="E7239" s="70" t="s">
        <v>51</v>
      </c>
      <c r="F7239" s="70" t="s">
        <v>2905</v>
      </c>
      <c r="G7239" s="67">
        <v>44840</v>
      </c>
      <c r="H7239" s="67">
        <v>44853</v>
      </c>
      <c r="I7239" s="71">
        <f t="shared" ref="I7239:I7302" si="396">_xlfn.DAYS(H7239,G7239)</f>
        <v>13</v>
      </c>
      <c r="J7239" s="72" t="s">
        <v>137</v>
      </c>
      <c r="K7239" s="72" t="s">
        <v>138</v>
      </c>
      <c r="L7239" s="73">
        <v>6</v>
      </c>
      <c r="M7239" s="73" t="s">
        <v>79</v>
      </c>
      <c r="N7239" s="68" t="str">
        <f>VLOOKUP(K7239,[1]人員授權表!D$3:G$249,4,0)</f>
        <v>無機</v>
      </c>
      <c r="O7239" s="70" t="str">
        <f>IF(J7239=[1]人員授權表!$C$85,"Casper李羿勳",IF(J7239=[1]人員授權表!$C$188,"Iring陳俊明",IF(J7239=[1]人員授權表!$C$189,"Brian陳泓霖",VLOOKUP(K7239,[1]人員授權表!D$2:E$249,2,FALSE))))</f>
        <v>Jack劉念忻</v>
      </c>
      <c r="P7239" s="67">
        <f t="shared" si="395"/>
        <v>44851</v>
      </c>
      <c r="Q7239" s="75" t="str">
        <f t="shared" ref="Q7239:Q7302" si="397">TEXT(P7239,"aaa")</f>
        <v>週一</v>
      </c>
      <c r="R7239" s="80">
        <v>44852</v>
      </c>
      <c r="S7239" s="85">
        <v>44852</v>
      </c>
      <c r="T7239" s="70">
        <v>1</v>
      </c>
      <c r="AA7239" s="1"/>
    </row>
    <row r="7240" spans="2:27">
      <c r="B7240" s="66">
        <v>44837</v>
      </c>
      <c r="D7240" s="68" t="s">
        <v>50</v>
      </c>
      <c r="E7240" s="70" t="s">
        <v>51</v>
      </c>
      <c r="F7240" s="70" t="s">
        <v>2905</v>
      </c>
      <c r="G7240" s="67">
        <v>44840</v>
      </c>
      <c r="H7240" s="67">
        <v>44853</v>
      </c>
      <c r="I7240" s="71">
        <f t="shared" si="396"/>
        <v>13</v>
      </c>
      <c r="J7240" s="72" t="s">
        <v>148</v>
      </c>
      <c r="K7240" s="72" t="s">
        <v>149</v>
      </c>
      <c r="L7240" s="73">
        <v>6</v>
      </c>
      <c r="M7240" s="73" t="s">
        <v>79</v>
      </c>
      <c r="N7240" s="68" t="str">
        <f>VLOOKUP(K7240,[1]人員授權表!D$3:G$249,4,0)</f>
        <v>無機</v>
      </c>
      <c r="O7240" s="70" t="str">
        <f>IF(J7240=[1]人員授權表!$C$85,"Casper李羿勳",IF(J7240=[1]人員授權表!$C$188,"Iring陳俊明",IF(J7240=[1]人員授權表!$C$189,"Brian陳泓霖",VLOOKUP(K7240,[1]人員授權表!D$2:E$249,2,FALSE))))</f>
        <v>Vicky游崴涵</v>
      </c>
      <c r="P7240" s="67">
        <f t="shared" si="395"/>
        <v>44851</v>
      </c>
      <c r="Q7240" s="75" t="str">
        <f t="shared" si="397"/>
        <v>週一</v>
      </c>
      <c r="R7240" s="80">
        <v>44848</v>
      </c>
      <c r="AA7240" s="1"/>
    </row>
    <row r="7241" spans="2:27">
      <c r="B7241" s="66">
        <v>44837</v>
      </c>
      <c r="D7241" s="68" t="s">
        <v>50</v>
      </c>
      <c r="E7241" s="70" t="s">
        <v>51</v>
      </c>
      <c r="F7241" s="70" t="s">
        <v>2905</v>
      </c>
      <c r="G7241" s="67">
        <v>44840</v>
      </c>
      <c r="H7241" s="67">
        <v>44853</v>
      </c>
      <c r="I7241" s="71">
        <f t="shared" si="396"/>
        <v>13</v>
      </c>
      <c r="J7241" s="72" t="s">
        <v>295</v>
      </c>
      <c r="K7241" s="72" t="s">
        <v>296</v>
      </c>
      <c r="L7241" s="73">
        <v>6</v>
      </c>
      <c r="M7241" s="73" t="s">
        <v>79</v>
      </c>
      <c r="N7241" s="68" t="str">
        <f>VLOOKUP(K7241,[1]人員授權表!D$3:G$249,4,0)</f>
        <v>無機</v>
      </c>
      <c r="O7241" s="70" t="str">
        <f>IF(J7241=[1]人員授權表!$C$85,"Casper李羿勳",IF(J7241=[1]人員授權表!$C$188,"Iring陳俊明",IF(J7241=[1]人員授權表!$C$189,"Brian陳泓霖",VLOOKUP(K7241,[1]人員授權表!D$2:E$249,2,FALSE))))</f>
        <v>Ken張智凱</v>
      </c>
      <c r="P7241" s="67">
        <f t="shared" si="395"/>
        <v>44851</v>
      </c>
      <c r="Q7241" s="75" t="str">
        <f t="shared" si="397"/>
        <v>週一</v>
      </c>
      <c r="R7241" s="80">
        <v>44842</v>
      </c>
      <c r="AA7241" s="1"/>
    </row>
    <row r="7242" spans="2:27">
      <c r="B7242" s="66">
        <v>44837</v>
      </c>
      <c r="D7242" s="68" t="s">
        <v>50</v>
      </c>
      <c r="E7242" s="70" t="s">
        <v>51</v>
      </c>
      <c r="F7242" s="70" t="s">
        <v>2905</v>
      </c>
      <c r="G7242" s="67">
        <v>44840</v>
      </c>
      <c r="H7242" s="67">
        <v>44853</v>
      </c>
      <c r="I7242" s="71">
        <f t="shared" si="396"/>
        <v>13</v>
      </c>
      <c r="J7242" s="72" t="s">
        <v>167</v>
      </c>
      <c r="K7242" s="72" t="s">
        <v>168</v>
      </c>
      <c r="L7242" s="73">
        <v>6</v>
      </c>
      <c r="M7242" s="73" t="s">
        <v>79</v>
      </c>
      <c r="N7242" s="68" t="str">
        <f>VLOOKUP(K7242,[1]人員授權表!D$3:G$249,4,0)</f>
        <v>有機</v>
      </c>
      <c r="O7242" s="70" t="str">
        <f>IF(J7242=[1]人員授權表!$C$85,"Casper李羿勳",IF(J7242=[1]人員授權表!$C$188,"Iring陳俊明",IF(J7242=[1]人員授權表!$C$189,"Brian陳泓霖",VLOOKUP(K7242,[1]人員授權表!D$2:E$249,2,FALSE))))</f>
        <v>Una林庭瑄</v>
      </c>
      <c r="P7242" s="67">
        <f t="shared" si="395"/>
        <v>44851</v>
      </c>
      <c r="Q7242" s="75" t="str">
        <f t="shared" si="397"/>
        <v>週一</v>
      </c>
      <c r="R7242" s="80">
        <v>44849</v>
      </c>
      <c r="AA7242" s="1"/>
    </row>
    <row r="7243" spans="2:27">
      <c r="B7243" s="66">
        <v>44837</v>
      </c>
      <c r="D7243" s="68" t="s">
        <v>50</v>
      </c>
      <c r="E7243" s="70" t="s">
        <v>51</v>
      </c>
      <c r="F7243" s="70" t="s">
        <v>2906</v>
      </c>
      <c r="G7243" s="67">
        <v>44840</v>
      </c>
      <c r="H7243" s="67">
        <v>44853</v>
      </c>
      <c r="I7243" s="71">
        <f t="shared" si="396"/>
        <v>13</v>
      </c>
      <c r="J7243" s="72" t="s">
        <v>125</v>
      </c>
      <c r="K7243" s="72" t="s">
        <v>144</v>
      </c>
      <c r="L7243" s="73">
        <v>4</v>
      </c>
      <c r="M7243" s="73" t="s">
        <v>79</v>
      </c>
      <c r="N7243" s="68" t="str">
        <f>VLOOKUP(K7243,[1]人員授權表!D$3:G$249,4,0)</f>
        <v>有機</v>
      </c>
      <c r="O7243" s="70" t="str">
        <f>IF(J7243=[1]人員授權表!$C$85,"Casper李羿勳",IF(J7243=[1]人員授權表!$C$188,"Iring陳俊明",IF(J7243=[1]人員授權表!$C$189,"Brian陳泓霖",VLOOKUP(K7243,[1]人員授權表!D$2:E$249,2,FALSE))))</f>
        <v>Lucy黃詩婷</v>
      </c>
      <c r="P7243" s="67">
        <f t="shared" si="395"/>
        <v>44851</v>
      </c>
      <c r="Q7243" s="75" t="str">
        <f t="shared" si="397"/>
        <v>週一</v>
      </c>
      <c r="R7243" s="80">
        <v>44849</v>
      </c>
      <c r="AA7243" s="1"/>
    </row>
    <row r="7244" spans="2:27">
      <c r="B7244" s="66">
        <v>44837</v>
      </c>
      <c r="D7244" s="68" t="s">
        <v>50</v>
      </c>
      <c r="E7244" s="70" t="s">
        <v>51</v>
      </c>
      <c r="F7244" s="70" t="s">
        <v>2906</v>
      </c>
      <c r="G7244" s="67">
        <v>44840</v>
      </c>
      <c r="H7244" s="67">
        <v>44853</v>
      </c>
      <c r="I7244" s="71">
        <f t="shared" si="396"/>
        <v>13</v>
      </c>
      <c r="J7244" s="72" t="s">
        <v>139</v>
      </c>
      <c r="K7244" s="72" t="s">
        <v>140</v>
      </c>
      <c r="L7244" s="73">
        <v>4</v>
      </c>
      <c r="M7244" s="73" t="s">
        <v>79</v>
      </c>
      <c r="N7244" s="68" t="str">
        <f>VLOOKUP(K7244,[1]人員授權表!D$3:G$249,4,0)</f>
        <v>無機</v>
      </c>
      <c r="O7244" s="70" t="str">
        <f>IF(J7244=[1]人員授權表!$C$85,"Casper李羿勳",IF(J7244=[1]人員授權表!$C$188,"Iring陳俊明",IF(J7244=[1]人員授權表!$C$189,"Brian陳泓霖",VLOOKUP(K7244,[1]人員授權表!D$2:E$249,2,FALSE))))</f>
        <v>Brian陳泓霖</v>
      </c>
      <c r="P7244" s="67">
        <f t="shared" si="395"/>
        <v>44851</v>
      </c>
      <c r="Q7244" s="75" t="str">
        <f t="shared" si="397"/>
        <v>週一</v>
      </c>
      <c r="R7244" s="80">
        <v>44849</v>
      </c>
      <c r="AA7244" s="1"/>
    </row>
    <row r="7245" spans="2:27">
      <c r="B7245" s="66">
        <v>44837</v>
      </c>
      <c r="D7245" s="68" t="s">
        <v>50</v>
      </c>
      <c r="E7245" s="70" t="s">
        <v>51</v>
      </c>
      <c r="F7245" s="70" t="s">
        <v>2906</v>
      </c>
      <c r="G7245" s="67">
        <v>44840</v>
      </c>
      <c r="H7245" s="67">
        <v>44853</v>
      </c>
      <c r="I7245" s="71">
        <f t="shared" si="396"/>
        <v>13</v>
      </c>
      <c r="J7245" s="72" t="s">
        <v>160</v>
      </c>
      <c r="K7245" s="72" t="s">
        <v>161</v>
      </c>
      <c r="L7245" s="73">
        <v>4</v>
      </c>
      <c r="M7245" s="73" t="s">
        <v>79</v>
      </c>
      <c r="N7245" s="68" t="str">
        <f>VLOOKUP(K7245,[1]人員授權表!D$3:G$249,4,0)</f>
        <v>無機</v>
      </c>
      <c r="O7245" s="70" t="str">
        <f>IF(J7245=[1]人員授權表!$C$85,"Casper李羿勳",IF(J7245=[1]人員授權表!$C$188,"Iring陳俊明",IF(J7245=[1]人員授權表!$C$189,"Brian陳泓霖",VLOOKUP(K7245,[1]人員授權表!D$2:E$249,2,FALSE))))</f>
        <v>Dennis陳汶宏</v>
      </c>
      <c r="P7245" s="67">
        <f t="shared" si="395"/>
        <v>44851</v>
      </c>
      <c r="Q7245" s="75" t="str">
        <f t="shared" si="397"/>
        <v>週一</v>
      </c>
      <c r="R7245" s="80">
        <v>44848</v>
      </c>
      <c r="AA7245" s="1"/>
    </row>
    <row r="7246" spans="2:27">
      <c r="B7246" s="66">
        <v>44837</v>
      </c>
      <c r="D7246" s="68" t="s">
        <v>50</v>
      </c>
      <c r="E7246" s="70" t="s">
        <v>51</v>
      </c>
      <c r="F7246" s="70" t="s">
        <v>2906</v>
      </c>
      <c r="G7246" s="67">
        <v>44840</v>
      </c>
      <c r="H7246" s="67">
        <v>44853</v>
      </c>
      <c r="I7246" s="71">
        <f t="shared" si="396"/>
        <v>13</v>
      </c>
      <c r="J7246" s="72" t="s">
        <v>145</v>
      </c>
      <c r="K7246" s="72" t="s">
        <v>146</v>
      </c>
      <c r="L7246" s="73">
        <v>4</v>
      </c>
      <c r="M7246" s="73" t="s">
        <v>79</v>
      </c>
      <c r="N7246" s="68" t="str">
        <f>VLOOKUP(K7246,[1]人員授權表!D$3:G$249,4,0)</f>
        <v>無機</v>
      </c>
      <c r="O7246" s="70" t="str">
        <f>IF(J7246=[1]人員授權表!$C$85,"Casper李羿勳",IF(J7246=[1]人員授權表!$C$188,"Iring陳俊明",IF(J7246=[1]人員授權表!$C$189,"Brian陳泓霖",VLOOKUP(K7246,[1]人員授權表!D$2:E$249,2,FALSE))))</f>
        <v>Jack劉念忻</v>
      </c>
      <c r="P7246" s="67">
        <f t="shared" si="395"/>
        <v>44851</v>
      </c>
      <c r="Q7246" s="75" t="str">
        <f t="shared" si="397"/>
        <v>週一</v>
      </c>
      <c r="R7246" s="80">
        <v>44852</v>
      </c>
      <c r="S7246" s="85">
        <v>44852</v>
      </c>
      <c r="T7246" s="70">
        <v>1</v>
      </c>
      <c r="AA7246" s="1"/>
    </row>
    <row r="7247" spans="2:27">
      <c r="B7247" s="66">
        <v>44837</v>
      </c>
      <c r="D7247" s="68" t="s">
        <v>50</v>
      </c>
      <c r="E7247" s="70" t="s">
        <v>51</v>
      </c>
      <c r="F7247" s="70" t="s">
        <v>2906</v>
      </c>
      <c r="G7247" s="67">
        <v>44840</v>
      </c>
      <c r="H7247" s="67">
        <v>44853</v>
      </c>
      <c r="I7247" s="71">
        <f t="shared" si="396"/>
        <v>13</v>
      </c>
      <c r="J7247" s="72" t="s">
        <v>164</v>
      </c>
      <c r="K7247" s="72" t="s">
        <v>146</v>
      </c>
      <c r="L7247" s="73">
        <v>4</v>
      </c>
      <c r="M7247" s="73" t="s">
        <v>79</v>
      </c>
      <c r="N7247" s="68" t="str">
        <f>VLOOKUP(K7247,[1]人員授權表!D$3:G$249,4,0)</f>
        <v>無機</v>
      </c>
      <c r="O7247" s="70" t="str">
        <f>IF(J7247=[1]人員授權表!$C$85,"Casper李羿勳",IF(J7247=[1]人員授權表!$C$188,"Iring陳俊明",IF(J7247=[1]人員授權表!$C$189,"Brian陳泓霖",VLOOKUP(K7247,[1]人員授權表!D$2:E$249,2,FALSE))))</f>
        <v>Jack劉念忻</v>
      </c>
      <c r="P7247" s="67">
        <f t="shared" si="395"/>
        <v>44851</v>
      </c>
      <c r="Q7247" s="75" t="str">
        <f t="shared" si="397"/>
        <v>週一</v>
      </c>
      <c r="R7247" s="80">
        <v>44852</v>
      </c>
      <c r="S7247" s="85">
        <v>44852</v>
      </c>
      <c r="T7247" s="70">
        <v>1</v>
      </c>
      <c r="AA7247" s="1"/>
    </row>
    <row r="7248" spans="2:27">
      <c r="B7248" s="66">
        <v>44837</v>
      </c>
      <c r="D7248" s="68" t="s">
        <v>50</v>
      </c>
      <c r="E7248" s="70" t="s">
        <v>51</v>
      </c>
      <c r="F7248" s="70" t="s">
        <v>2906</v>
      </c>
      <c r="G7248" s="67">
        <v>44840</v>
      </c>
      <c r="H7248" s="67">
        <v>44853</v>
      </c>
      <c r="I7248" s="71">
        <f t="shared" si="396"/>
        <v>13</v>
      </c>
      <c r="J7248" s="72" t="s">
        <v>141</v>
      </c>
      <c r="K7248" s="72" t="s">
        <v>142</v>
      </c>
      <c r="L7248" s="73">
        <v>4</v>
      </c>
      <c r="M7248" s="73" t="s">
        <v>79</v>
      </c>
      <c r="N7248" s="68" t="str">
        <f>VLOOKUP(K7248,[1]人員授權表!D$3:G$249,4,0)</f>
        <v>無機</v>
      </c>
      <c r="O7248" s="70" t="str">
        <f>IF(J7248=[1]人員授權表!$C$85,"Casper李羿勳",IF(J7248=[1]人員授權表!$C$188,"Iring陳俊明",IF(J7248=[1]人員授權表!$C$189,"Brian陳泓霖",VLOOKUP(K7248,[1]人員授權表!D$2:E$249,2,FALSE))))</f>
        <v>Dennis陳汶宏</v>
      </c>
      <c r="P7248" s="67">
        <f t="shared" si="395"/>
        <v>44851</v>
      </c>
      <c r="Q7248" s="75" t="str">
        <f t="shared" si="397"/>
        <v>週一</v>
      </c>
      <c r="R7248" s="80">
        <v>44847</v>
      </c>
      <c r="AA7248" s="1"/>
    </row>
    <row r="7249" spans="2:27">
      <c r="B7249" s="66">
        <v>44837</v>
      </c>
      <c r="D7249" s="68" t="s">
        <v>50</v>
      </c>
      <c r="E7249" s="70" t="s">
        <v>51</v>
      </c>
      <c r="F7249" s="70" t="s">
        <v>2906</v>
      </c>
      <c r="G7249" s="67">
        <v>44840</v>
      </c>
      <c r="H7249" s="67">
        <v>44853</v>
      </c>
      <c r="I7249" s="71">
        <f t="shared" si="396"/>
        <v>13</v>
      </c>
      <c r="J7249" s="72" t="s">
        <v>153</v>
      </c>
      <c r="K7249" s="72" t="s">
        <v>154</v>
      </c>
      <c r="L7249" s="73">
        <v>4</v>
      </c>
      <c r="M7249" s="73" t="s">
        <v>79</v>
      </c>
      <c r="N7249" s="68" t="str">
        <f>VLOOKUP(K7249,[1]人員授權表!D$3:G$249,4,0)</f>
        <v>無機</v>
      </c>
      <c r="O7249" s="70" t="str">
        <f>IF(J7249=[1]人員授權表!$C$85,"Casper李羿勳",IF(J7249=[1]人員授權表!$C$188,"Iring陳俊明",IF(J7249=[1]人員授權表!$C$189,"Brian陳泓霖",VLOOKUP(K7249,[1]人員授權表!D$2:E$249,2,FALSE))))</f>
        <v>Ken張智凱</v>
      </c>
      <c r="P7249" s="67">
        <f t="shared" si="395"/>
        <v>44851</v>
      </c>
      <c r="Q7249" s="75" t="str">
        <f t="shared" si="397"/>
        <v>週一</v>
      </c>
      <c r="R7249" s="80">
        <v>44842</v>
      </c>
      <c r="AA7249" s="1"/>
    </row>
    <row r="7250" spans="2:27">
      <c r="B7250" s="66">
        <v>44837</v>
      </c>
      <c r="D7250" s="68" t="s">
        <v>50</v>
      </c>
      <c r="E7250" s="70" t="s">
        <v>51</v>
      </c>
      <c r="F7250" s="70" t="s">
        <v>2906</v>
      </c>
      <c r="G7250" s="67">
        <v>44840</v>
      </c>
      <c r="H7250" s="67">
        <v>44853</v>
      </c>
      <c r="I7250" s="71">
        <f t="shared" si="396"/>
        <v>13</v>
      </c>
      <c r="J7250" s="72" t="s">
        <v>137</v>
      </c>
      <c r="K7250" s="72" t="s">
        <v>138</v>
      </c>
      <c r="L7250" s="73">
        <v>4</v>
      </c>
      <c r="M7250" s="73" t="s">
        <v>79</v>
      </c>
      <c r="N7250" s="68" t="str">
        <f>VLOOKUP(K7250,[1]人員授權表!D$3:G$249,4,0)</f>
        <v>無機</v>
      </c>
      <c r="O7250" s="70" t="str">
        <f>IF(J7250=[1]人員授權表!$C$85,"Casper李羿勳",IF(J7250=[1]人員授權表!$C$188,"Iring陳俊明",IF(J7250=[1]人員授權表!$C$189,"Brian陳泓霖",VLOOKUP(K7250,[1]人員授權表!D$2:E$249,2,FALSE))))</f>
        <v>Jack劉念忻</v>
      </c>
      <c r="P7250" s="67">
        <f t="shared" si="395"/>
        <v>44851</v>
      </c>
      <c r="Q7250" s="75" t="str">
        <f t="shared" si="397"/>
        <v>週一</v>
      </c>
      <c r="R7250" s="80">
        <v>44852</v>
      </c>
      <c r="S7250" s="85">
        <v>44852</v>
      </c>
      <c r="T7250" s="70">
        <v>1</v>
      </c>
      <c r="AA7250" s="1"/>
    </row>
    <row r="7251" spans="2:27">
      <c r="B7251" s="66">
        <v>44837</v>
      </c>
      <c r="D7251" s="68" t="s">
        <v>50</v>
      </c>
      <c r="E7251" s="70" t="s">
        <v>51</v>
      </c>
      <c r="F7251" s="70" t="s">
        <v>2906</v>
      </c>
      <c r="G7251" s="67">
        <v>44840</v>
      </c>
      <c r="H7251" s="67">
        <v>44853</v>
      </c>
      <c r="I7251" s="71">
        <f t="shared" si="396"/>
        <v>13</v>
      </c>
      <c r="J7251" s="72" t="s">
        <v>148</v>
      </c>
      <c r="K7251" s="72" t="s">
        <v>149</v>
      </c>
      <c r="L7251" s="73">
        <v>4</v>
      </c>
      <c r="M7251" s="73" t="s">
        <v>79</v>
      </c>
      <c r="N7251" s="68" t="str">
        <f>VLOOKUP(K7251,[1]人員授權表!D$3:G$249,4,0)</f>
        <v>無機</v>
      </c>
      <c r="O7251" s="70" t="str">
        <f>IF(J7251=[1]人員授權表!$C$85,"Casper李羿勳",IF(J7251=[1]人員授權表!$C$188,"Iring陳俊明",IF(J7251=[1]人員授權表!$C$189,"Brian陳泓霖",VLOOKUP(K7251,[1]人員授權表!D$2:E$249,2,FALSE))))</f>
        <v>Vicky游崴涵</v>
      </c>
      <c r="P7251" s="67">
        <f t="shared" ref="P7251:P7314" si="398">H7251-2</f>
        <v>44851</v>
      </c>
      <c r="Q7251" s="75" t="str">
        <f t="shared" si="397"/>
        <v>週一</v>
      </c>
      <c r="R7251" s="80">
        <v>44848</v>
      </c>
      <c r="AA7251" s="1"/>
    </row>
    <row r="7252" spans="2:27">
      <c r="B7252" s="66">
        <v>44837</v>
      </c>
      <c r="D7252" s="68" t="s">
        <v>50</v>
      </c>
      <c r="E7252" s="70" t="s">
        <v>51</v>
      </c>
      <c r="F7252" s="70" t="s">
        <v>2906</v>
      </c>
      <c r="G7252" s="67">
        <v>44840</v>
      </c>
      <c r="H7252" s="67">
        <v>44853</v>
      </c>
      <c r="I7252" s="71">
        <f t="shared" si="396"/>
        <v>13</v>
      </c>
      <c r="J7252" s="72" t="s">
        <v>295</v>
      </c>
      <c r="K7252" s="72" t="s">
        <v>296</v>
      </c>
      <c r="L7252" s="73">
        <v>4</v>
      </c>
      <c r="M7252" s="73" t="s">
        <v>79</v>
      </c>
      <c r="N7252" s="68" t="str">
        <f>VLOOKUP(K7252,[1]人員授權表!D$3:G$249,4,0)</f>
        <v>無機</v>
      </c>
      <c r="O7252" s="70" t="str">
        <f>IF(J7252=[1]人員授權表!$C$85,"Casper李羿勳",IF(J7252=[1]人員授權表!$C$188,"Iring陳俊明",IF(J7252=[1]人員授權表!$C$189,"Brian陳泓霖",VLOOKUP(K7252,[1]人員授權表!D$2:E$249,2,FALSE))))</f>
        <v>Ken張智凱</v>
      </c>
      <c r="P7252" s="67">
        <f t="shared" si="398"/>
        <v>44851</v>
      </c>
      <c r="Q7252" s="75" t="str">
        <f t="shared" si="397"/>
        <v>週一</v>
      </c>
      <c r="R7252" s="80">
        <v>44842</v>
      </c>
      <c r="AA7252" s="1"/>
    </row>
    <row r="7253" spans="2:27">
      <c r="B7253" s="66">
        <v>44837</v>
      </c>
      <c r="D7253" s="68" t="s">
        <v>50</v>
      </c>
      <c r="E7253" s="70" t="s">
        <v>51</v>
      </c>
      <c r="F7253" s="70" t="s">
        <v>2906</v>
      </c>
      <c r="G7253" s="67">
        <v>44840</v>
      </c>
      <c r="H7253" s="67">
        <v>44853</v>
      </c>
      <c r="I7253" s="71">
        <f t="shared" si="396"/>
        <v>13</v>
      </c>
      <c r="J7253" s="72" t="s">
        <v>167</v>
      </c>
      <c r="K7253" s="72" t="s">
        <v>168</v>
      </c>
      <c r="L7253" s="73">
        <v>4</v>
      </c>
      <c r="M7253" s="73" t="s">
        <v>79</v>
      </c>
      <c r="N7253" s="68" t="str">
        <f>VLOOKUP(K7253,[1]人員授權表!D$3:G$249,4,0)</f>
        <v>有機</v>
      </c>
      <c r="O7253" s="70" t="str">
        <f>IF(J7253=[1]人員授權表!$C$85,"Casper李羿勳",IF(J7253=[1]人員授權表!$C$188,"Iring陳俊明",IF(J7253=[1]人員授權表!$C$189,"Brian陳泓霖",VLOOKUP(K7253,[1]人員授權表!D$2:E$249,2,FALSE))))</f>
        <v>Una林庭瑄</v>
      </c>
      <c r="P7253" s="67">
        <f t="shared" si="398"/>
        <v>44851</v>
      </c>
      <c r="Q7253" s="75" t="str">
        <f t="shared" si="397"/>
        <v>週一</v>
      </c>
      <c r="R7253" s="80">
        <v>44849</v>
      </c>
      <c r="AA7253" s="1"/>
    </row>
    <row r="7254" spans="2:27">
      <c r="B7254" s="66">
        <v>44834</v>
      </c>
      <c r="D7254" s="68" t="s">
        <v>50</v>
      </c>
      <c r="E7254" s="70" t="s">
        <v>51</v>
      </c>
      <c r="F7254" s="37" t="s">
        <v>2907</v>
      </c>
      <c r="G7254" s="67">
        <v>44838</v>
      </c>
      <c r="H7254" s="67">
        <v>44853</v>
      </c>
      <c r="I7254" s="71">
        <f t="shared" si="396"/>
        <v>15</v>
      </c>
      <c r="J7254" s="72" t="s">
        <v>919</v>
      </c>
      <c r="K7254" s="72" t="s">
        <v>187</v>
      </c>
      <c r="L7254" s="73">
        <v>1</v>
      </c>
      <c r="M7254" s="73" t="s">
        <v>108</v>
      </c>
      <c r="N7254" s="68" t="str">
        <f>VLOOKUP(K7254,[1]人員授權表!D$3:G$249,4,0)</f>
        <v>無機</v>
      </c>
      <c r="O7254" s="70" t="s">
        <v>191</v>
      </c>
      <c r="P7254" s="67">
        <f t="shared" si="398"/>
        <v>44851</v>
      </c>
      <c r="Q7254" s="75" t="str">
        <f t="shared" si="397"/>
        <v>週一</v>
      </c>
      <c r="R7254" s="80">
        <v>44852</v>
      </c>
      <c r="S7254" s="85">
        <v>44852</v>
      </c>
      <c r="T7254" s="70">
        <v>1</v>
      </c>
      <c r="Z7254" s="79" t="s">
        <v>2866</v>
      </c>
      <c r="AA7254" s="1"/>
    </row>
    <row r="7255" spans="2:27">
      <c r="B7255" s="66">
        <v>44834</v>
      </c>
      <c r="D7255" s="68" t="s">
        <v>50</v>
      </c>
      <c r="E7255" s="70" t="s">
        <v>51</v>
      </c>
      <c r="F7255" s="37" t="s">
        <v>2907</v>
      </c>
      <c r="G7255" s="67">
        <v>44838</v>
      </c>
      <c r="H7255" s="67">
        <v>44853</v>
      </c>
      <c r="I7255" s="71">
        <f t="shared" si="396"/>
        <v>15</v>
      </c>
      <c r="J7255" s="72" t="s">
        <v>188</v>
      </c>
      <c r="K7255" s="72" t="s">
        <v>189</v>
      </c>
      <c r="L7255" s="73">
        <v>1</v>
      </c>
      <c r="M7255" s="73" t="s">
        <v>108</v>
      </c>
      <c r="N7255" s="68" t="str">
        <f>VLOOKUP(K7255,[1]人員授權表!D$3:G$249,4,0)</f>
        <v>無機</v>
      </c>
      <c r="O7255" s="70" t="str">
        <f>IF(J7255=[1]人員授權表!$C$85,"Casper李羿勳",IF(J7255=[1]人員授權表!$C$188,"Iring陳俊明",IF(J7255=[1]人員授權表!$C$189,"Brian陳泓霖",VLOOKUP(K7255,[1]人員授權表!D$2:E$249,2,FALSE))))</f>
        <v>Iring陳俊明</v>
      </c>
      <c r="P7255" s="67">
        <f t="shared" si="398"/>
        <v>44851</v>
      </c>
      <c r="Q7255" s="75" t="str">
        <f t="shared" si="397"/>
        <v>週一</v>
      </c>
      <c r="R7255" s="80">
        <v>44847</v>
      </c>
      <c r="AA7255" s="1"/>
    </row>
    <row r="7256" spans="2:27">
      <c r="B7256" s="66">
        <v>44834</v>
      </c>
      <c r="D7256" s="68" t="s">
        <v>50</v>
      </c>
      <c r="E7256" s="70" t="s">
        <v>51</v>
      </c>
      <c r="F7256" s="37" t="s">
        <v>2907</v>
      </c>
      <c r="G7256" s="67">
        <v>44838</v>
      </c>
      <c r="H7256" s="67">
        <v>44853</v>
      </c>
      <c r="I7256" s="71">
        <f t="shared" si="396"/>
        <v>15</v>
      </c>
      <c r="J7256" s="72" t="s">
        <v>190</v>
      </c>
      <c r="K7256" s="72" t="s">
        <v>140</v>
      </c>
      <c r="L7256" s="73">
        <v>1</v>
      </c>
      <c r="M7256" s="73" t="s">
        <v>108</v>
      </c>
      <c r="N7256" s="68" t="str">
        <f>VLOOKUP(K7256,[1]人員授權表!D$3:G$249,4,0)</f>
        <v>無機</v>
      </c>
      <c r="O7256" s="70" t="str">
        <f>IF(J7256=[1]人員授權表!$C$85,"Casper李羿勳",IF(J7256=[1]人員授權表!$C$188,"Iring陳俊明",IF(J7256=[1]人員授權表!$C$189,"Brian陳泓霖",VLOOKUP(K7256,[1]人員授權表!D$2:E$249,2,FALSE))))</f>
        <v>Iring陳俊明</v>
      </c>
      <c r="P7256" s="67">
        <f t="shared" si="398"/>
        <v>44851</v>
      </c>
      <c r="Q7256" s="75" t="str">
        <f t="shared" si="397"/>
        <v>週一</v>
      </c>
      <c r="R7256" s="80">
        <v>44847</v>
      </c>
      <c r="AA7256" s="1"/>
    </row>
    <row r="7257" spans="2:27">
      <c r="B7257" s="66">
        <v>44834</v>
      </c>
      <c r="D7257" s="68" t="s">
        <v>50</v>
      </c>
      <c r="E7257" s="70" t="s">
        <v>51</v>
      </c>
      <c r="F7257" s="37" t="s">
        <v>2907</v>
      </c>
      <c r="G7257" s="67">
        <v>44838</v>
      </c>
      <c r="H7257" s="67">
        <v>44853</v>
      </c>
      <c r="I7257" s="71">
        <f t="shared" si="396"/>
        <v>15</v>
      </c>
      <c r="J7257" s="72" t="s">
        <v>195</v>
      </c>
      <c r="K7257" s="72" t="s">
        <v>196</v>
      </c>
      <c r="L7257" s="73">
        <v>1</v>
      </c>
      <c r="M7257" s="73" t="s">
        <v>108</v>
      </c>
      <c r="N7257" s="68" t="str">
        <f>VLOOKUP(K7257,[1]人員授權表!D$3:G$249,4,0)</f>
        <v>無機</v>
      </c>
      <c r="O7257" s="70" t="str">
        <f>IF(J7257=[1]人員授權表!$C$85,"Casper李羿勳",IF(J7257=[1]人員授權表!$C$188,"Iring陳俊明",IF(J7257=[1]人員授權表!$C$189,"Brian陳泓霖",VLOOKUP(K7257,[1]人員授權表!D$2:E$249,2,FALSE))))</f>
        <v>Debby胡萱黛</v>
      </c>
      <c r="P7257" s="67">
        <f t="shared" si="398"/>
        <v>44851</v>
      </c>
      <c r="Q7257" s="75" t="str">
        <f t="shared" si="397"/>
        <v>週一</v>
      </c>
      <c r="R7257" s="80">
        <v>44841</v>
      </c>
      <c r="AA7257" s="1"/>
    </row>
    <row r="7258" spans="2:27">
      <c r="B7258" s="66">
        <v>44834</v>
      </c>
      <c r="D7258" s="68" t="s">
        <v>50</v>
      </c>
      <c r="E7258" s="70" t="s">
        <v>51</v>
      </c>
      <c r="F7258" s="37" t="s">
        <v>2907</v>
      </c>
      <c r="G7258" s="67">
        <v>44838</v>
      </c>
      <c r="H7258" s="67">
        <v>44853</v>
      </c>
      <c r="I7258" s="71">
        <f t="shared" si="396"/>
        <v>15</v>
      </c>
      <c r="J7258" s="72" t="s">
        <v>198</v>
      </c>
      <c r="K7258" s="72" t="s">
        <v>199</v>
      </c>
      <c r="L7258" s="73">
        <v>1</v>
      </c>
      <c r="M7258" s="73" t="s">
        <v>108</v>
      </c>
      <c r="N7258" s="68" t="str">
        <f>VLOOKUP(K7258,[1]人員授權表!D$3:G$249,4,0)</f>
        <v>無機</v>
      </c>
      <c r="O7258" s="70" t="str">
        <f>IF(J7258=[1]人員授權表!$C$85,"Casper李羿勳",IF(J7258=[1]人員授權表!$C$188,"Iring陳俊明",IF(J7258=[1]人員授權表!$C$189,"Brian陳泓霖",VLOOKUP(K7258,[1]人員授權表!D$2:E$249,2,FALSE))))</f>
        <v>Vicky游崴涵</v>
      </c>
      <c r="P7258" s="67">
        <f t="shared" si="398"/>
        <v>44851</v>
      </c>
      <c r="Q7258" s="75" t="str">
        <f t="shared" si="397"/>
        <v>週一</v>
      </c>
      <c r="R7258" s="80">
        <v>44841</v>
      </c>
      <c r="AA7258" s="1"/>
    </row>
    <row r="7259" spans="2:27">
      <c r="B7259" s="66">
        <v>44834</v>
      </c>
      <c r="D7259" s="68" t="s">
        <v>50</v>
      </c>
      <c r="E7259" s="70" t="s">
        <v>51</v>
      </c>
      <c r="F7259" s="37" t="s">
        <v>2907</v>
      </c>
      <c r="G7259" s="67">
        <v>44838</v>
      </c>
      <c r="H7259" s="67">
        <v>44853</v>
      </c>
      <c r="I7259" s="71">
        <f t="shared" si="396"/>
        <v>15</v>
      </c>
      <c r="J7259" s="72" t="s">
        <v>200</v>
      </c>
      <c r="K7259" s="72" t="s">
        <v>201</v>
      </c>
      <c r="L7259" s="73">
        <v>1</v>
      </c>
      <c r="M7259" s="73" t="s">
        <v>108</v>
      </c>
      <c r="N7259" s="68" t="str">
        <f>VLOOKUP(K7259,[1]人員授權表!D$3:G$249,4,0)</f>
        <v>無機</v>
      </c>
      <c r="O7259" s="70" t="s">
        <v>829</v>
      </c>
      <c r="P7259" s="67">
        <f t="shared" si="398"/>
        <v>44851</v>
      </c>
      <c r="Q7259" s="75" t="str">
        <f t="shared" si="397"/>
        <v>週一</v>
      </c>
      <c r="R7259" s="80">
        <v>44848</v>
      </c>
      <c r="AA7259" s="1"/>
    </row>
    <row r="7260" spans="2:27">
      <c r="B7260" s="66">
        <v>44834</v>
      </c>
      <c r="D7260" s="68" t="s">
        <v>50</v>
      </c>
      <c r="E7260" s="70" t="s">
        <v>51</v>
      </c>
      <c r="F7260" s="37" t="s">
        <v>2907</v>
      </c>
      <c r="G7260" s="67">
        <v>44838</v>
      </c>
      <c r="H7260" s="67">
        <v>44853</v>
      </c>
      <c r="I7260" s="71">
        <f t="shared" si="396"/>
        <v>15</v>
      </c>
      <c r="J7260" s="72" t="s">
        <v>151</v>
      </c>
      <c r="K7260" s="72" t="s">
        <v>152</v>
      </c>
      <c r="L7260" s="73">
        <v>1</v>
      </c>
      <c r="M7260" s="73" t="s">
        <v>108</v>
      </c>
      <c r="N7260" s="68" t="str">
        <f>VLOOKUP(K7260,[1]人員授權表!D$3:G$249,4,0)</f>
        <v>無機</v>
      </c>
      <c r="O7260" s="70" t="str">
        <f>IF(J7260=[1]人員授權表!$C$85,"Casper李羿勳",IF(J7260=[1]人員授權表!$C$188,"Iring陳俊明",IF(J7260=[1]人員授權表!$C$189,"Brian陳泓霖",VLOOKUP(K7260,[1]人員授權表!D$2:E$249,2,FALSE))))</f>
        <v>Vicky游崴涵</v>
      </c>
      <c r="P7260" s="67">
        <f t="shared" si="398"/>
        <v>44851</v>
      </c>
      <c r="Q7260" s="75" t="str">
        <f t="shared" si="397"/>
        <v>週一</v>
      </c>
      <c r="R7260" s="80">
        <v>44847</v>
      </c>
      <c r="AA7260" s="1"/>
    </row>
    <row r="7261" spans="2:27">
      <c r="B7261" s="66">
        <v>44834</v>
      </c>
      <c r="D7261" s="68" t="s">
        <v>50</v>
      </c>
      <c r="E7261" s="70" t="s">
        <v>51</v>
      </c>
      <c r="F7261" s="37" t="s">
        <v>2907</v>
      </c>
      <c r="G7261" s="67">
        <v>44838</v>
      </c>
      <c r="H7261" s="67">
        <v>44853</v>
      </c>
      <c r="I7261" s="71">
        <f t="shared" si="396"/>
        <v>15</v>
      </c>
      <c r="J7261" s="72" t="s">
        <v>160</v>
      </c>
      <c r="K7261" s="72" t="s">
        <v>161</v>
      </c>
      <c r="L7261" s="73">
        <v>1</v>
      </c>
      <c r="M7261" s="73" t="s">
        <v>108</v>
      </c>
      <c r="N7261" s="68" t="str">
        <f>VLOOKUP(K7261,[1]人員授權表!D$3:G$249,4,0)</f>
        <v>無機</v>
      </c>
      <c r="O7261" s="70" t="str">
        <f>IF(J7261=[1]人員授權表!$C$85,"Casper李羿勳",IF(J7261=[1]人員授權表!$C$188,"Iring陳俊明",IF(J7261=[1]人員授權表!$C$189,"Brian陳泓霖",VLOOKUP(K7261,[1]人員授權表!D$2:E$249,2,FALSE))))</f>
        <v>Dennis陳汶宏</v>
      </c>
      <c r="P7261" s="67">
        <f t="shared" si="398"/>
        <v>44851</v>
      </c>
      <c r="Q7261" s="75" t="str">
        <f t="shared" si="397"/>
        <v>週一</v>
      </c>
      <c r="R7261" s="80">
        <v>44848</v>
      </c>
      <c r="AA7261" s="1"/>
    </row>
    <row r="7262" spans="2:27">
      <c r="B7262" s="66">
        <v>44834</v>
      </c>
      <c r="D7262" s="68" t="s">
        <v>50</v>
      </c>
      <c r="E7262" s="70" t="s">
        <v>51</v>
      </c>
      <c r="F7262" s="37" t="s">
        <v>2907</v>
      </c>
      <c r="G7262" s="67">
        <v>44838</v>
      </c>
      <c r="H7262" s="67">
        <v>44853</v>
      </c>
      <c r="I7262" s="71">
        <f t="shared" si="396"/>
        <v>15</v>
      </c>
      <c r="J7262" s="72" t="s">
        <v>1222</v>
      </c>
      <c r="K7262" s="72" t="s">
        <v>1223</v>
      </c>
      <c r="L7262" s="73">
        <v>1</v>
      </c>
      <c r="M7262" s="73" t="s">
        <v>108</v>
      </c>
      <c r="N7262" s="68" t="str">
        <f>VLOOKUP(K7262,[1]人員授權表!D$3:G$249,4,0)</f>
        <v>無機</v>
      </c>
      <c r="O7262" s="70" t="str">
        <f>IF(J7262=[1]人員授權表!$C$85,"Casper李羿勳",IF(J7262=[1]人員授權表!$C$188,"Iring陳俊明",IF(J7262=[1]人員授權表!$C$189,"Brian陳泓霖",VLOOKUP(K7262,[1]人員授權表!D$2:E$249,2,FALSE))))</f>
        <v>Dennis陳汶宏</v>
      </c>
      <c r="P7262" s="67">
        <f t="shared" si="398"/>
        <v>44851</v>
      </c>
      <c r="Q7262" s="75" t="str">
        <f t="shared" si="397"/>
        <v>週一</v>
      </c>
      <c r="R7262" s="80">
        <v>44848</v>
      </c>
      <c r="AA7262" s="1"/>
    </row>
    <row r="7263" spans="2:27">
      <c r="B7263" s="66">
        <v>44834</v>
      </c>
      <c r="D7263" s="68" t="s">
        <v>50</v>
      </c>
      <c r="E7263" s="70" t="s">
        <v>51</v>
      </c>
      <c r="F7263" s="37" t="s">
        <v>2907</v>
      </c>
      <c r="G7263" s="67">
        <v>44838</v>
      </c>
      <c r="H7263" s="67">
        <v>44853</v>
      </c>
      <c r="I7263" s="71">
        <f t="shared" si="396"/>
        <v>15</v>
      </c>
      <c r="J7263" s="72" t="s">
        <v>175</v>
      </c>
      <c r="K7263" s="72" t="s">
        <v>176</v>
      </c>
      <c r="L7263" s="73">
        <v>1</v>
      </c>
      <c r="M7263" s="73" t="s">
        <v>108</v>
      </c>
      <c r="N7263" s="68" t="str">
        <f>VLOOKUP(K7263,[1]人員授權表!D$3:G$249,4,0)</f>
        <v>無機</v>
      </c>
      <c r="O7263" s="70" t="s">
        <v>956</v>
      </c>
      <c r="P7263" s="67">
        <f t="shared" si="398"/>
        <v>44851</v>
      </c>
      <c r="Q7263" s="75" t="str">
        <f t="shared" si="397"/>
        <v>週一</v>
      </c>
      <c r="R7263" s="80">
        <v>44852</v>
      </c>
      <c r="S7263" s="85">
        <v>44852</v>
      </c>
      <c r="T7263" s="70">
        <v>1</v>
      </c>
      <c r="Z7263" s="79" t="s">
        <v>2864</v>
      </c>
      <c r="AA7263" s="1"/>
    </row>
    <row r="7264" spans="2:27">
      <c r="B7264" s="66">
        <v>44834</v>
      </c>
      <c r="D7264" s="68" t="s">
        <v>50</v>
      </c>
      <c r="E7264" s="70" t="s">
        <v>51</v>
      </c>
      <c r="F7264" s="37" t="s">
        <v>2907</v>
      </c>
      <c r="G7264" s="67">
        <v>44838</v>
      </c>
      <c r="H7264" s="67">
        <v>44853</v>
      </c>
      <c r="I7264" s="71">
        <f t="shared" si="396"/>
        <v>15</v>
      </c>
      <c r="J7264" s="72" t="s">
        <v>290</v>
      </c>
      <c r="K7264" s="72" t="s">
        <v>291</v>
      </c>
      <c r="L7264" s="73">
        <v>1</v>
      </c>
      <c r="M7264" s="73" t="s">
        <v>108</v>
      </c>
      <c r="N7264" s="68" t="str">
        <f>VLOOKUP(K7264,[1]人員授權表!D$3:G$249,4,0)</f>
        <v>無機</v>
      </c>
      <c r="O7264" s="70" t="str">
        <f>IF(J7264=[1]人員授權表!$C$85,"Casper李羿勳",IF(J7264=[1]人員授權表!$C$188,"Iring陳俊明",IF(J7264=[1]人員授權表!$C$189,"Brian陳泓霖",VLOOKUP(K7264,[1]人員授權表!D$2:E$249,2,FALSE))))</f>
        <v>George陳志昇</v>
      </c>
      <c r="P7264" s="67">
        <f t="shared" si="398"/>
        <v>44851</v>
      </c>
      <c r="Q7264" s="75" t="str">
        <f t="shared" si="397"/>
        <v>週一</v>
      </c>
      <c r="R7264" s="80">
        <v>44848</v>
      </c>
      <c r="AA7264" s="1"/>
    </row>
    <row r="7265" spans="2:27">
      <c r="B7265" s="66">
        <v>44834</v>
      </c>
      <c r="D7265" s="68" t="s">
        <v>50</v>
      </c>
      <c r="E7265" s="70" t="s">
        <v>51</v>
      </c>
      <c r="F7265" s="37" t="s">
        <v>2907</v>
      </c>
      <c r="G7265" s="67">
        <v>44838</v>
      </c>
      <c r="H7265" s="67">
        <v>44853</v>
      </c>
      <c r="I7265" s="71">
        <f t="shared" si="396"/>
        <v>15</v>
      </c>
      <c r="J7265" s="72" t="s">
        <v>204</v>
      </c>
      <c r="K7265" s="72" t="s">
        <v>205</v>
      </c>
      <c r="L7265" s="73">
        <v>1</v>
      </c>
      <c r="M7265" s="73" t="s">
        <v>108</v>
      </c>
      <c r="N7265" s="68" t="str">
        <f>VLOOKUP(K7265,[1]人員授權表!D$3:G$249,4,0)</f>
        <v>無機</v>
      </c>
      <c r="O7265" s="70" t="str">
        <f>IF(J7265=[1]人員授權表!$C$85,"Casper李羿勳",IF(J7265=[1]人員授權表!$C$188,"Iring陳俊明",IF(J7265=[1]人員授權表!$C$189,"Brian陳泓霖",VLOOKUP(K7265,[1]人員授權表!D$2:E$249,2,FALSE))))</f>
        <v>Iring陳俊明</v>
      </c>
      <c r="P7265" s="67">
        <f t="shared" si="398"/>
        <v>44851</v>
      </c>
      <c r="Q7265" s="75" t="str">
        <f t="shared" si="397"/>
        <v>週一</v>
      </c>
      <c r="R7265" s="80">
        <v>44849</v>
      </c>
      <c r="AA7265" s="1"/>
    </row>
    <row r="7266" spans="2:27">
      <c r="B7266" s="66">
        <v>44834</v>
      </c>
      <c r="D7266" s="68" t="s">
        <v>50</v>
      </c>
      <c r="E7266" s="70" t="s">
        <v>51</v>
      </c>
      <c r="F7266" s="37" t="s">
        <v>2907</v>
      </c>
      <c r="G7266" s="67">
        <v>44838</v>
      </c>
      <c r="H7266" s="67">
        <v>44853</v>
      </c>
      <c r="I7266" s="71">
        <f t="shared" si="396"/>
        <v>15</v>
      </c>
      <c r="J7266" s="72" t="s">
        <v>206</v>
      </c>
      <c r="K7266" s="72" t="s">
        <v>179</v>
      </c>
      <c r="L7266" s="73">
        <v>1</v>
      </c>
      <c r="M7266" s="73" t="s">
        <v>108</v>
      </c>
      <c r="N7266" s="68" t="str">
        <f>VLOOKUP(K7266,[1]人員授權表!D$3:G$249,4,0)</f>
        <v>無機</v>
      </c>
      <c r="O7266" s="70" t="str">
        <f>IF(J7266=[1]人員授權表!$C$85,"Casper李羿勳",IF(J7266=[1]人員授權表!$C$188,"Iring陳俊明",IF(J7266=[1]人員授權表!$C$189,"Brian陳泓霖",VLOOKUP(K7266,[1]人員授權表!D$2:E$249,2,FALSE))))</f>
        <v>Dennis陳汶宏</v>
      </c>
      <c r="P7266" s="67">
        <f t="shared" si="398"/>
        <v>44851</v>
      </c>
      <c r="Q7266" s="75" t="str">
        <f t="shared" si="397"/>
        <v>週一</v>
      </c>
      <c r="R7266" s="80">
        <v>44842</v>
      </c>
      <c r="AA7266" s="1"/>
    </row>
    <row r="7267" spans="2:27">
      <c r="B7267" s="66">
        <v>44834</v>
      </c>
      <c r="D7267" s="68" t="s">
        <v>50</v>
      </c>
      <c r="E7267" s="70" t="s">
        <v>51</v>
      </c>
      <c r="F7267" s="37" t="s">
        <v>2907</v>
      </c>
      <c r="G7267" s="67">
        <v>44838</v>
      </c>
      <c r="H7267" s="67">
        <v>44853</v>
      </c>
      <c r="I7267" s="71">
        <f t="shared" si="396"/>
        <v>15</v>
      </c>
      <c r="J7267" s="72" t="s">
        <v>178</v>
      </c>
      <c r="K7267" s="72" t="s">
        <v>179</v>
      </c>
      <c r="L7267" s="73">
        <v>1</v>
      </c>
      <c r="M7267" s="73" t="s">
        <v>108</v>
      </c>
      <c r="N7267" s="68" t="str">
        <f>VLOOKUP(K7267,[1]人員授權表!D$3:G$249,4,0)</f>
        <v>無機</v>
      </c>
      <c r="O7267" s="70" t="str">
        <f>IF(J7267=[1]人員授權表!$C$85,"Casper李羿勳",IF(J7267=[1]人員授權表!$C$188,"Iring陳俊明",IF(J7267=[1]人員授權表!$C$189,"Brian陳泓霖",VLOOKUP(K7267,[1]人員授權表!D$2:E$249,2,FALSE))))</f>
        <v>Dennis陳汶宏</v>
      </c>
      <c r="P7267" s="67">
        <f t="shared" si="398"/>
        <v>44851</v>
      </c>
      <c r="Q7267" s="75" t="str">
        <f t="shared" si="397"/>
        <v>週一</v>
      </c>
      <c r="R7267" s="80">
        <v>44842</v>
      </c>
      <c r="AA7267" s="1"/>
    </row>
    <row r="7268" spans="2:27">
      <c r="B7268" s="66">
        <v>44834</v>
      </c>
      <c r="D7268" s="68" t="s">
        <v>50</v>
      </c>
      <c r="E7268" s="70" t="s">
        <v>51</v>
      </c>
      <c r="F7268" s="37" t="s">
        <v>2907</v>
      </c>
      <c r="G7268" s="67">
        <v>44838</v>
      </c>
      <c r="H7268" s="67">
        <v>44853</v>
      </c>
      <c r="I7268" s="71">
        <f t="shared" si="396"/>
        <v>15</v>
      </c>
      <c r="J7268" s="72" t="s">
        <v>141</v>
      </c>
      <c r="K7268" s="72" t="s">
        <v>142</v>
      </c>
      <c r="L7268" s="73">
        <v>1</v>
      </c>
      <c r="M7268" s="73" t="s">
        <v>108</v>
      </c>
      <c r="N7268" s="68" t="str">
        <f>VLOOKUP(K7268,[1]人員授權表!D$3:G$249,4,0)</f>
        <v>無機</v>
      </c>
      <c r="O7268" s="70" t="str">
        <f>IF(J7268=[1]人員授權表!$C$85,"Casper李羿勳",IF(J7268=[1]人員授權表!$C$188,"Iring陳俊明",IF(J7268=[1]人員授權表!$C$189,"Brian陳泓霖",VLOOKUP(K7268,[1]人員授權表!D$2:E$249,2,FALSE))))</f>
        <v>Dennis陳汶宏</v>
      </c>
      <c r="P7268" s="67">
        <f t="shared" si="398"/>
        <v>44851</v>
      </c>
      <c r="Q7268" s="75" t="str">
        <f t="shared" si="397"/>
        <v>週一</v>
      </c>
      <c r="R7268" s="80">
        <v>44842</v>
      </c>
      <c r="AA7268" s="1"/>
    </row>
    <row r="7269" spans="2:27">
      <c r="B7269" s="66">
        <v>44834</v>
      </c>
      <c r="D7269" s="68" t="s">
        <v>50</v>
      </c>
      <c r="E7269" s="70" t="s">
        <v>51</v>
      </c>
      <c r="F7269" s="37" t="s">
        <v>2907</v>
      </c>
      <c r="G7269" s="67">
        <v>44838</v>
      </c>
      <c r="H7269" s="67">
        <v>44853</v>
      </c>
      <c r="I7269" s="71">
        <f t="shared" si="396"/>
        <v>15</v>
      </c>
      <c r="J7269" s="72" t="s">
        <v>966</v>
      </c>
      <c r="K7269" s="72" t="s">
        <v>154</v>
      </c>
      <c r="L7269" s="73">
        <v>1</v>
      </c>
      <c r="M7269" s="73" t="s">
        <v>108</v>
      </c>
      <c r="N7269" s="68" t="str">
        <f>VLOOKUP(K7269,[1]人員授權表!D$3:G$249,4,0)</f>
        <v>無機</v>
      </c>
      <c r="O7269" s="70" t="str">
        <f>IF(J7269=[1]人員授權表!$C$85,"Casper李羿勳",IF(J7269=[1]人員授權表!$C$188,"Iring陳俊明",IF(J7269=[1]人員授權表!$C$189,"Brian陳泓霖",VLOOKUP(K7269,[1]人員授權表!D$2:E$249,2,FALSE))))</f>
        <v>Ken張智凱</v>
      </c>
      <c r="P7269" s="67">
        <f t="shared" si="398"/>
        <v>44851</v>
      </c>
      <c r="Q7269" s="75" t="str">
        <f t="shared" si="397"/>
        <v>週一</v>
      </c>
      <c r="R7269" s="80">
        <v>44842</v>
      </c>
      <c r="AA7269" s="1"/>
    </row>
    <row r="7270" spans="2:27">
      <c r="B7270" s="66">
        <v>44834</v>
      </c>
      <c r="D7270" s="68" t="s">
        <v>50</v>
      </c>
      <c r="E7270" s="70" t="s">
        <v>51</v>
      </c>
      <c r="F7270" s="37" t="s">
        <v>2907</v>
      </c>
      <c r="G7270" s="67">
        <v>44838</v>
      </c>
      <c r="H7270" s="67">
        <v>44853</v>
      </c>
      <c r="I7270" s="71">
        <f t="shared" si="396"/>
        <v>15</v>
      </c>
      <c r="J7270" s="72" t="s">
        <v>209</v>
      </c>
      <c r="K7270" s="72" t="s">
        <v>210</v>
      </c>
      <c r="L7270" s="73">
        <v>1</v>
      </c>
      <c r="M7270" s="73" t="s">
        <v>108</v>
      </c>
      <c r="N7270" s="68" t="str">
        <f>VLOOKUP(K7270,[1]人員授權表!D$3:G$249,4,0)</f>
        <v>無機</v>
      </c>
      <c r="O7270" s="70" t="str">
        <f>IF(J7270=[1]人員授權表!$C$85,"Casper李羿勳",IF(J7270=[1]人員授權表!$C$188,"Iring陳俊明",IF(J7270=[1]人員授權表!$C$189,"Brian陳泓霖",VLOOKUP(K7270,[1]人員授權表!D$2:E$249,2,FALSE))))</f>
        <v>Vicky游崴涵</v>
      </c>
      <c r="P7270" s="67">
        <f t="shared" si="398"/>
        <v>44851</v>
      </c>
      <c r="Q7270" s="75" t="str">
        <f t="shared" si="397"/>
        <v>週一</v>
      </c>
      <c r="R7270" s="80">
        <v>44846</v>
      </c>
      <c r="AA7270" s="1"/>
    </row>
    <row r="7271" spans="2:27">
      <c r="B7271" s="66">
        <v>44834</v>
      </c>
      <c r="D7271" s="68" t="s">
        <v>50</v>
      </c>
      <c r="E7271" s="70" t="s">
        <v>51</v>
      </c>
      <c r="F7271" s="37" t="s">
        <v>2907</v>
      </c>
      <c r="G7271" s="67">
        <v>44838</v>
      </c>
      <c r="H7271" s="67">
        <v>44853</v>
      </c>
      <c r="I7271" s="71">
        <f t="shared" si="396"/>
        <v>15</v>
      </c>
      <c r="J7271" s="72" t="s">
        <v>167</v>
      </c>
      <c r="K7271" s="72" t="s">
        <v>168</v>
      </c>
      <c r="L7271" s="73">
        <v>1</v>
      </c>
      <c r="M7271" s="73" t="s">
        <v>108</v>
      </c>
      <c r="N7271" s="68" t="str">
        <f>VLOOKUP(K7271,[1]人員授權表!D$3:G$249,4,0)</f>
        <v>有機</v>
      </c>
      <c r="O7271" s="70" t="str">
        <f>IF(J7271=[1]人員授權表!$C$85,"Casper李羿勳",IF(J7271=[1]人員授權表!$C$188,"Iring陳俊明",IF(J7271=[1]人員授權表!$C$189,"Brian陳泓霖",VLOOKUP(K7271,[1]人員授權表!D$2:E$249,2,FALSE))))</f>
        <v>Una林庭瑄</v>
      </c>
      <c r="P7271" s="67">
        <f t="shared" si="398"/>
        <v>44851</v>
      </c>
      <c r="Q7271" s="75" t="str">
        <f t="shared" si="397"/>
        <v>週一</v>
      </c>
      <c r="R7271" s="80">
        <v>44846</v>
      </c>
      <c r="AA7271" s="1"/>
    </row>
    <row r="7272" spans="2:27">
      <c r="B7272" s="66">
        <v>44834</v>
      </c>
      <c r="D7272" s="68" t="s">
        <v>50</v>
      </c>
      <c r="E7272" s="70" t="s">
        <v>51</v>
      </c>
      <c r="F7272" s="37" t="s">
        <v>2907</v>
      </c>
      <c r="G7272" s="67">
        <v>44838</v>
      </c>
      <c r="H7272" s="67">
        <v>44853</v>
      </c>
      <c r="I7272" s="71">
        <f t="shared" si="396"/>
        <v>15</v>
      </c>
      <c r="J7272" s="72" t="s">
        <v>257</v>
      </c>
      <c r="K7272" s="72" t="s">
        <v>1225</v>
      </c>
      <c r="L7272" s="73">
        <v>1</v>
      </c>
      <c r="M7272" s="73" t="s">
        <v>108</v>
      </c>
      <c r="N7272" s="68" t="str">
        <f>VLOOKUP(K7272,[1]人員授權表!D$3:G$249,4,0)</f>
        <v>有機</v>
      </c>
      <c r="O7272" s="70" t="str">
        <f>IF(J7272=[1]人員授權表!$C$85,"Casper李羿勳",IF(J7272=[1]人員授權表!$C$188,"Iring陳俊明",IF(J7272=[1]人員授權表!$C$189,"Brian陳泓霖",VLOOKUP(K7272,[1]人員授權表!D$2:E$249,2,FALSE))))</f>
        <v>Casper李羿勳</v>
      </c>
      <c r="P7272" s="67">
        <f t="shared" si="398"/>
        <v>44851</v>
      </c>
      <c r="Q7272" s="75" t="str">
        <f t="shared" si="397"/>
        <v>週一</v>
      </c>
      <c r="R7272" s="80">
        <v>44847</v>
      </c>
      <c r="AA7272" s="1"/>
    </row>
    <row r="7273" spans="2:27">
      <c r="B7273" s="66">
        <v>44834</v>
      </c>
      <c r="D7273" s="68" t="s">
        <v>50</v>
      </c>
      <c r="E7273" s="70" t="s">
        <v>51</v>
      </c>
      <c r="F7273" s="37" t="s">
        <v>2907</v>
      </c>
      <c r="G7273" s="67">
        <v>44838</v>
      </c>
      <c r="H7273" s="67">
        <v>44853</v>
      </c>
      <c r="I7273" s="71">
        <f t="shared" si="396"/>
        <v>15</v>
      </c>
      <c r="J7273" s="72" t="s">
        <v>1235</v>
      </c>
      <c r="K7273" s="72" t="s">
        <v>185</v>
      </c>
      <c r="L7273" s="73">
        <v>1</v>
      </c>
      <c r="M7273" s="73" t="s">
        <v>108</v>
      </c>
      <c r="N7273" s="68" t="str">
        <f>VLOOKUP(K7273,[1]人員授權表!D$3:G$249,4,0)</f>
        <v>有機</v>
      </c>
      <c r="O7273" s="70" t="str">
        <f>IF(J7273=[1]人員授權表!$C$85,"Casper李羿勳",IF(J7273=[1]人員授權表!$C$188,"Iring陳俊明",IF(J7273=[1]人員授權表!$C$189,"Brian陳泓霖",VLOOKUP(K7273,[1]人員授權表!D$2:E$249,2,FALSE))))</f>
        <v>Una林庭瑄</v>
      </c>
      <c r="P7273" s="67">
        <f t="shared" si="398"/>
        <v>44851</v>
      </c>
      <c r="Q7273" s="75" t="str">
        <f t="shared" si="397"/>
        <v>週一</v>
      </c>
      <c r="R7273" s="80">
        <v>44846</v>
      </c>
      <c r="AA7273" s="1"/>
    </row>
    <row r="7274" spans="2:27">
      <c r="B7274" s="66">
        <v>44834</v>
      </c>
      <c r="D7274" s="68" t="s">
        <v>50</v>
      </c>
      <c r="E7274" s="70" t="s">
        <v>51</v>
      </c>
      <c r="F7274" s="37" t="s">
        <v>2907</v>
      </c>
      <c r="G7274" s="67">
        <v>44838</v>
      </c>
      <c r="H7274" s="67">
        <v>44853</v>
      </c>
      <c r="I7274" s="71">
        <f t="shared" si="396"/>
        <v>15</v>
      </c>
      <c r="J7274" s="72" t="s">
        <v>1236</v>
      </c>
      <c r="K7274" s="72" t="s">
        <v>185</v>
      </c>
      <c r="L7274" s="73">
        <v>1</v>
      </c>
      <c r="M7274" s="73" t="s">
        <v>108</v>
      </c>
      <c r="N7274" s="68" t="str">
        <f>VLOOKUP(K7274,[1]人員授權表!D$3:G$249,4,0)</f>
        <v>有機</v>
      </c>
      <c r="O7274" s="70" t="str">
        <f>IF(J7274=[1]人員授權表!$C$85,"Casper李羿勳",IF(J7274=[1]人員授權表!$C$188,"Iring陳俊明",IF(J7274=[1]人員授權表!$C$189,"Brian陳泓霖",VLOOKUP(K7274,[1]人員授權表!D$2:E$249,2,FALSE))))</f>
        <v>Una林庭瑄</v>
      </c>
      <c r="P7274" s="67">
        <f t="shared" si="398"/>
        <v>44851</v>
      </c>
      <c r="Q7274" s="75" t="str">
        <f t="shared" si="397"/>
        <v>週一</v>
      </c>
      <c r="R7274" s="80">
        <v>44846</v>
      </c>
      <c r="AA7274" s="1"/>
    </row>
    <row r="7275" spans="2:27">
      <c r="B7275" s="66">
        <v>44834</v>
      </c>
      <c r="D7275" s="68" t="s">
        <v>50</v>
      </c>
      <c r="E7275" s="70" t="s">
        <v>51</v>
      </c>
      <c r="F7275" s="37" t="s">
        <v>2907</v>
      </c>
      <c r="G7275" s="67">
        <v>44838</v>
      </c>
      <c r="H7275" s="67">
        <v>44853</v>
      </c>
      <c r="I7275" s="71">
        <f t="shared" si="396"/>
        <v>15</v>
      </c>
      <c r="J7275" s="72" t="s">
        <v>1237</v>
      </c>
      <c r="K7275" s="72" t="s">
        <v>185</v>
      </c>
      <c r="L7275" s="73">
        <v>1</v>
      </c>
      <c r="M7275" s="73" t="s">
        <v>108</v>
      </c>
      <c r="N7275" s="68" t="str">
        <f>VLOOKUP(K7275,[1]人員授權表!D$3:G$249,4,0)</f>
        <v>有機</v>
      </c>
      <c r="O7275" s="70" t="str">
        <f>IF(J7275=[1]人員授權表!$C$85,"Casper李羿勳",IF(J7275=[1]人員授權表!$C$188,"Iring陳俊明",IF(J7275=[1]人員授權表!$C$189,"Brian陳泓霖",VLOOKUP(K7275,[1]人員授權表!D$2:E$249,2,FALSE))))</f>
        <v>Una林庭瑄</v>
      </c>
      <c r="P7275" s="67">
        <f t="shared" si="398"/>
        <v>44851</v>
      </c>
      <c r="Q7275" s="75" t="str">
        <f t="shared" si="397"/>
        <v>週一</v>
      </c>
      <c r="R7275" s="80">
        <v>44847</v>
      </c>
      <c r="AA7275" s="1"/>
    </row>
    <row r="7276" spans="2:27">
      <c r="B7276" s="66">
        <v>44834</v>
      </c>
      <c r="D7276" s="68" t="s">
        <v>50</v>
      </c>
      <c r="E7276" s="70" t="s">
        <v>51</v>
      </c>
      <c r="F7276" s="37" t="s">
        <v>2907</v>
      </c>
      <c r="G7276" s="67">
        <v>44838</v>
      </c>
      <c r="H7276" s="67">
        <v>44853</v>
      </c>
      <c r="I7276" s="71">
        <f t="shared" si="396"/>
        <v>15</v>
      </c>
      <c r="J7276" s="72" t="s">
        <v>1226</v>
      </c>
      <c r="K7276" s="72" t="s">
        <v>1227</v>
      </c>
      <c r="L7276" s="73">
        <v>1</v>
      </c>
      <c r="M7276" s="73" t="s">
        <v>108</v>
      </c>
      <c r="N7276" s="68" t="str">
        <f>VLOOKUP(K7276,[1]人員授權表!D$3:G$249,4,0)</f>
        <v>有機</v>
      </c>
      <c r="O7276" s="70" t="str">
        <f>IF(J7276=[1]人員授權表!$C$85,"Casper李羿勳",IF(J7276=[1]人員授權表!$C$188,"Iring陳俊明",IF(J7276=[1]人員授權表!$C$189,"Brian陳泓霖",VLOOKUP(K7276,[1]人員授權表!D$2:E$249,2,FALSE))))</f>
        <v>Marco陳鴻鈞</v>
      </c>
      <c r="P7276" s="67">
        <f t="shared" si="398"/>
        <v>44851</v>
      </c>
      <c r="Q7276" s="75" t="str">
        <f t="shared" si="397"/>
        <v>週一</v>
      </c>
      <c r="R7276" s="80">
        <v>44849</v>
      </c>
      <c r="AA7276" s="1"/>
    </row>
    <row r="7277" spans="2:27">
      <c r="B7277" s="66">
        <v>44834</v>
      </c>
      <c r="D7277" s="68" t="s">
        <v>50</v>
      </c>
      <c r="E7277" s="70" t="s">
        <v>51</v>
      </c>
      <c r="F7277" s="37" t="s">
        <v>2907</v>
      </c>
      <c r="G7277" s="67">
        <v>44838</v>
      </c>
      <c r="H7277" s="67">
        <v>44853</v>
      </c>
      <c r="I7277" s="71">
        <f t="shared" si="396"/>
        <v>15</v>
      </c>
      <c r="J7277" s="72" t="s">
        <v>169</v>
      </c>
      <c r="K7277" s="72" t="s">
        <v>170</v>
      </c>
      <c r="L7277" s="73">
        <v>1</v>
      </c>
      <c r="M7277" s="73" t="s">
        <v>108</v>
      </c>
      <c r="N7277" s="68" t="str">
        <f>VLOOKUP(K7277,[1]人員授權表!D$3:G$249,4,0)</f>
        <v>有機</v>
      </c>
      <c r="O7277" s="70" t="str">
        <f>IF(J7277=[1]人員授權表!$C$85,"Casper李羿勳",IF(J7277=[1]人員授權表!$C$188,"Iring陳俊明",IF(J7277=[1]人員授權表!$C$189,"Brian陳泓霖",VLOOKUP(K7277,[1]人員授權表!D$2:E$249,2,FALSE))))</f>
        <v>Elle黃雅琪&amp;
Marco陳鴻鈞</v>
      </c>
      <c r="P7277" s="67">
        <f t="shared" si="398"/>
        <v>44851</v>
      </c>
      <c r="Q7277" s="75" t="str">
        <f t="shared" si="397"/>
        <v>週一</v>
      </c>
      <c r="R7277" s="80">
        <v>44846</v>
      </c>
      <c r="AA7277" s="1"/>
    </row>
    <row r="7278" spans="2:27">
      <c r="B7278" s="66">
        <v>44834</v>
      </c>
      <c r="D7278" s="68" t="s">
        <v>50</v>
      </c>
      <c r="E7278" s="70" t="s">
        <v>51</v>
      </c>
      <c r="F7278" s="37" t="s">
        <v>2908</v>
      </c>
      <c r="G7278" s="67">
        <v>44838</v>
      </c>
      <c r="H7278" s="67">
        <v>44853</v>
      </c>
      <c r="I7278" s="71">
        <f t="shared" si="396"/>
        <v>15</v>
      </c>
      <c r="J7278" s="72" t="s">
        <v>919</v>
      </c>
      <c r="K7278" s="72" t="s">
        <v>187</v>
      </c>
      <c r="L7278" s="73">
        <v>1</v>
      </c>
      <c r="M7278" s="73" t="s">
        <v>108</v>
      </c>
      <c r="N7278" s="68" t="str">
        <f>VLOOKUP(K7278,[1]人員授權表!D$3:G$249,4,0)</f>
        <v>無機</v>
      </c>
      <c r="O7278" s="70" t="s">
        <v>191</v>
      </c>
      <c r="P7278" s="67">
        <f t="shared" si="398"/>
        <v>44851</v>
      </c>
      <c r="Q7278" s="75" t="str">
        <f t="shared" si="397"/>
        <v>週一</v>
      </c>
      <c r="R7278" s="80">
        <v>44852</v>
      </c>
      <c r="S7278" s="85">
        <v>44852</v>
      </c>
      <c r="T7278" s="70">
        <v>1</v>
      </c>
      <c r="Z7278" s="79" t="s">
        <v>2866</v>
      </c>
      <c r="AA7278" s="1"/>
    </row>
    <row r="7279" spans="2:27">
      <c r="B7279" s="66">
        <v>44834</v>
      </c>
      <c r="D7279" s="68" t="s">
        <v>50</v>
      </c>
      <c r="E7279" s="70" t="s">
        <v>51</v>
      </c>
      <c r="F7279" s="37" t="s">
        <v>2908</v>
      </c>
      <c r="G7279" s="67">
        <v>44838</v>
      </c>
      <c r="H7279" s="67">
        <v>44853</v>
      </c>
      <c r="I7279" s="71">
        <f t="shared" si="396"/>
        <v>15</v>
      </c>
      <c r="J7279" s="72" t="s">
        <v>188</v>
      </c>
      <c r="K7279" s="72" t="s">
        <v>189</v>
      </c>
      <c r="L7279" s="73">
        <v>1</v>
      </c>
      <c r="M7279" s="73" t="s">
        <v>108</v>
      </c>
      <c r="N7279" s="68" t="str">
        <f>VLOOKUP(K7279,[1]人員授權表!D$3:G$249,4,0)</f>
        <v>無機</v>
      </c>
      <c r="O7279" s="70" t="str">
        <f>IF(J7279=[1]人員授權表!$C$85,"Casper李羿勳",IF(J7279=[1]人員授權表!$C$188,"Iring陳俊明",IF(J7279=[1]人員授權表!$C$189,"Brian陳泓霖",VLOOKUP(K7279,[1]人員授權表!D$2:E$249,2,FALSE))))</f>
        <v>Iring陳俊明</v>
      </c>
      <c r="P7279" s="67">
        <f t="shared" si="398"/>
        <v>44851</v>
      </c>
      <c r="Q7279" s="75" t="str">
        <f t="shared" si="397"/>
        <v>週一</v>
      </c>
      <c r="R7279" s="80">
        <v>44847</v>
      </c>
      <c r="AA7279" s="1"/>
    </row>
    <row r="7280" spans="2:27">
      <c r="B7280" s="66">
        <v>44834</v>
      </c>
      <c r="D7280" s="68" t="s">
        <v>50</v>
      </c>
      <c r="E7280" s="70" t="s">
        <v>51</v>
      </c>
      <c r="F7280" s="37" t="s">
        <v>2908</v>
      </c>
      <c r="G7280" s="67">
        <v>44838</v>
      </c>
      <c r="H7280" s="67">
        <v>44853</v>
      </c>
      <c r="I7280" s="71">
        <f t="shared" si="396"/>
        <v>15</v>
      </c>
      <c r="J7280" s="72" t="s">
        <v>190</v>
      </c>
      <c r="K7280" s="72" t="s">
        <v>140</v>
      </c>
      <c r="L7280" s="73">
        <v>1</v>
      </c>
      <c r="M7280" s="73" t="s">
        <v>108</v>
      </c>
      <c r="N7280" s="68" t="str">
        <f>VLOOKUP(K7280,[1]人員授權表!D$3:G$249,4,0)</f>
        <v>無機</v>
      </c>
      <c r="O7280" s="70" t="str">
        <f>IF(J7280=[1]人員授權表!$C$85,"Casper李羿勳",IF(J7280=[1]人員授權表!$C$188,"Iring陳俊明",IF(J7280=[1]人員授權表!$C$189,"Brian陳泓霖",VLOOKUP(K7280,[1]人員授權表!D$2:E$249,2,FALSE))))</f>
        <v>Iring陳俊明</v>
      </c>
      <c r="P7280" s="67">
        <f t="shared" si="398"/>
        <v>44851</v>
      </c>
      <c r="Q7280" s="75" t="str">
        <f t="shared" si="397"/>
        <v>週一</v>
      </c>
      <c r="R7280" s="80">
        <v>44847</v>
      </c>
      <c r="AA7280" s="1"/>
    </row>
    <row r="7281" spans="2:27">
      <c r="B7281" s="66">
        <v>44834</v>
      </c>
      <c r="D7281" s="68" t="s">
        <v>50</v>
      </c>
      <c r="E7281" s="70" t="s">
        <v>51</v>
      </c>
      <c r="F7281" s="37" t="s">
        <v>2908</v>
      </c>
      <c r="G7281" s="67">
        <v>44838</v>
      </c>
      <c r="H7281" s="67">
        <v>44853</v>
      </c>
      <c r="I7281" s="71">
        <f t="shared" si="396"/>
        <v>15</v>
      </c>
      <c r="J7281" s="72" t="s">
        <v>195</v>
      </c>
      <c r="K7281" s="72" t="s">
        <v>196</v>
      </c>
      <c r="L7281" s="73">
        <v>1</v>
      </c>
      <c r="M7281" s="73" t="s">
        <v>108</v>
      </c>
      <c r="N7281" s="68" t="str">
        <f>VLOOKUP(K7281,[1]人員授權表!D$3:G$249,4,0)</f>
        <v>無機</v>
      </c>
      <c r="O7281" s="70" t="str">
        <f>IF(J7281=[1]人員授權表!$C$85,"Casper李羿勳",IF(J7281=[1]人員授權表!$C$188,"Iring陳俊明",IF(J7281=[1]人員授權表!$C$189,"Brian陳泓霖",VLOOKUP(K7281,[1]人員授權表!D$2:E$249,2,FALSE))))</f>
        <v>Debby胡萱黛</v>
      </c>
      <c r="P7281" s="67">
        <f t="shared" si="398"/>
        <v>44851</v>
      </c>
      <c r="Q7281" s="75" t="str">
        <f t="shared" si="397"/>
        <v>週一</v>
      </c>
      <c r="R7281" s="80">
        <v>44841</v>
      </c>
      <c r="AA7281" s="1"/>
    </row>
    <row r="7282" spans="2:27">
      <c r="B7282" s="66">
        <v>44834</v>
      </c>
      <c r="D7282" s="68" t="s">
        <v>50</v>
      </c>
      <c r="E7282" s="70" t="s">
        <v>51</v>
      </c>
      <c r="F7282" s="37" t="s">
        <v>2908</v>
      </c>
      <c r="G7282" s="67">
        <v>44838</v>
      </c>
      <c r="H7282" s="67">
        <v>44853</v>
      </c>
      <c r="I7282" s="71">
        <f t="shared" si="396"/>
        <v>15</v>
      </c>
      <c r="J7282" s="72" t="s">
        <v>198</v>
      </c>
      <c r="K7282" s="72" t="s">
        <v>199</v>
      </c>
      <c r="L7282" s="73">
        <v>1</v>
      </c>
      <c r="M7282" s="73" t="s">
        <v>108</v>
      </c>
      <c r="N7282" s="68" t="str">
        <f>VLOOKUP(K7282,[1]人員授權表!D$3:G$249,4,0)</f>
        <v>無機</v>
      </c>
      <c r="O7282" s="70" t="str">
        <f>IF(J7282=[1]人員授權表!$C$85,"Casper李羿勳",IF(J7282=[1]人員授權表!$C$188,"Iring陳俊明",IF(J7282=[1]人員授權表!$C$189,"Brian陳泓霖",VLOOKUP(K7282,[1]人員授權表!D$2:E$249,2,FALSE))))</f>
        <v>Vicky游崴涵</v>
      </c>
      <c r="P7282" s="67">
        <f t="shared" si="398"/>
        <v>44851</v>
      </c>
      <c r="Q7282" s="75" t="str">
        <f t="shared" si="397"/>
        <v>週一</v>
      </c>
      <c r="R7282" s="80">
        <v>44841</v>
      </c>
      <c r="AA7282" s="1"/>
    </row>
    <row r="7283" spans="2:27">
      <c r="B7283" s="66">
        <v>44834</v>
      </c>
      <c r="D7283" s="68" t="s">
        <v>50</v>
      </c>
      <c r="E7283" s="70" t="s">
        <v>51</v>
      </c>
      <c r="F7283" s="37" t="s">
        <v>2908</v>
      </c>
      <c r="G7283" s="67">
        <v>44838</v>
      </c>
      <c r="H7283" s="67">
        <v>44853</v>
      </c>
      <c r="I7283" s="71">
        <f t="shared" si="396"/>
        <v>15</v>
      </c>
      <c r="J7283" s="72" t="s">
        <v>200</v>
      </c>
      <c r="K7283" s="72" t="s">
        <v>201</v>
      </c>
      <c r="L7283" s="73">
        <v>1</v>
      </c>
      <c r="M7283" s="73" t="s">
        <v>108</v>
      </c>
      <c r="N7283" s="68" t="str">
        <f>VLOOKUP(K7283,[1]人員授權表!D$3:G$249,4,0)</f>
        <v>無機</v>
      </c>
      <c r="O7283" s="70" t="s">
        <v>829</v>
      </c>
      <c r="P7283" s="67">
        <f t="shared" si="398"/>
        <v>44851</v>
      </c>
      <c r="Q7283" s="75" t="str">
        <f t="shared" si="397"/>
        <v>週一</v>
      </c>
      <c r="R7283" s="80">
        <v>44848</v>
      </c>
      <c r="AA7283" s="1"/>
    </row>
    <row r="7284" spans="2:27">
      <c r="B7284" s="66">
        <v>44834</v>
      </c>
      <c r="D7284" s="68" t="s">
        <v>50</v>
      </c>
      <c r="E7284" s="70" t="s">
        <v>51</v>
      </c>
      <c r="F7284" s="37" t="s">
        <v>2908</v>
      </c>
      <c r="G7284" s="67">
        <v>44838</v>
      </c>
      <c r="H7284" s="67">
        <v>44853</v>
      </c>
      <c r="I7284" s="71">
        <f t="shared" si="396"/>
        <v>15</v>
      </c>
      <c r="J7284" s="72" t="s">
        <v>151</v>
      </c>
      <c r="K7284" s="72" t="s">
        <v>152</v>
      </c>
      <c r="L7284" s="73">
        <v>1</v>
      </c>
      <c r="M7284" s="73" t="s">
        <v>108</v>
      </c>
      <c r="N7284" s="68" t="str">
        <f>VLOOKUP(K7284,[1]人員授權表!D$3:G$249,4,0)</f>
        <v>無機</v>
      </c>
      <c r="O7284" s="70" t="str">
        <f>IF(J7284=[1]人員授權表!$C$85,"Casper李羿勳",IF(J7284=[1]人員授權表!$C$188,"Iring陳俊明",IF(J7284=[1]人員授權表!$C$189,"Brian陳泓霖",VLOOKUP(K7284,[1]人員授權表!D$2:E$249,2,FALSE))))</f>
        <v>Vicky游崴涵</v>
      </c>
      <c r="P7284" s="67">
        <f t="shared" si="398"/>
        <v>44851</v>
      </c>
      <c r="Q7284" s="75" t="str">
        <f t="shared" si="397"/>
        <v>週一</v>
      </c>
      <c r="R7284" s="80">
        <v>44847</v>
      </c>
      <c r="AA7284" s="1"/>
    </row>
    <row r="7285" spans="2:27">
      <c r="B7285" s="66">
        <v>44834</v>
      </c>
      <c r="D7285" s="68" t="s">
        <v>50</v>
      </c>
      <c r="E7285" s="70" t="s">
        <v>51</v>
      </c>
      <c r="F7285" s="37" t="s">
        <v>2908</v>
      </c>
      <c r="G7285" s="67">
        <v>44838</v>
      </c>
      <c r="H7285" s="67">
        <v>44853</v>
      </c>
      <c r="I7285" s="71">
        <f t="shared" si="396"/>
        <v>15</v>
      </c>
      <c r="J7285" s="72" t="s">
        <v>160</v>
      </c>
      <c r="K7285" s="72" t="s">
        <v>161</v>
      </c>
      <c r="L7285" s="73">
        <v>1</v>
      </c>
      <c r="M7285" s="73" t="s">
        <v>108</v>
      </c>
      <c r="N7285" s="68" t="str">
        <f>VLOOKUP(K7285,[1]人員授權表!D$3:G$249,4,0)</f>
        <v>無機</v>
      </c>
      <c r="O7285" s="70" t="str">
        <f>IF(J7285=[1]人員授權表!$C$85,"Casper李羿勳",IF(J7285=[1]人員授權表!$C$188,"Iring陳俊明",IF(J7285=[1]人員授權表!$C$189,"Brian陳泓霖",VLOOKUP(K7285,[1]人員授權表!D$2:E$249,2,FALSE))))</f>
        <v>Dennis陳汶宏</v>
      </c>
      <c r="P7285" s="67">
        <f t="shared" si="398"/>
        <v>44851</v>
      </c>
      <c r="Q7285" s="75" t="str">
        <f t="shared" si="397"/>
        <v>週一</v>
      </c>
      <c r="R7285" s="80">
        <v>44848</v>
      </c>
      <c r="AA7285" s="1"/>
    </row>
    <row r="7286" spans="2:27">
      <c r="B7286" s="66">
        <v>44834</v>
      </c>
      <c r="D7286" s="68" t="s">
        <v>50</v>
      </c>
      <c r="E7286" s="70" t="s">
        <v>51</v>
      </c>
      <c r="F7286" s="37" t="s">
        <v>2908</v>
      </c>
      <c r="G7286" s="67">
        <v>44838</v>
      </c>
      <c r="H7286" s="67">
        <v>44853</v>
      </c>
      <c r="I7286" s="71">
        <f t="shared" si="396"/>
        <v>15</v>
      </c>
      <c r="J7286" s="72" t="s">
        <v>1222</v>
      </c>
      <c r="K7286" s="72" t="s">
        <v>1223</v>
      </c>
      <c r="L7286" s="73">
        <v>1</v>
      </c>
      <c r="M7286" s="73" t="s">
        <v>108</v>
      </c>
      <c r="N7286" s="68" t="str">
        <f>VLOOKUP(K7286,[1]人員授權表!D$3:G$249,4,0)</f>
        <v>無機</v>
      </c>
      <c r="O7286" s="70" t="str">
        <f>IF(J7286=[1]人員授權表!$C$85,"Casper李羿勳",IF(J7286=[1]人員授權表!$C$188,"Iring陳俊明",IF(J7286=[1]人員授權表!$C$189,"Brian陳泓霖",VLOOKUP(K7286,[1]人員授權表!D$2:E$249,2,FALSE))))</f>
        <v>Dennis陳汶宏</v>
      </c>
      <c r="P7286" s="67">
        <f t="shared" si="398"/>
        <v>44851</v>
      </c>
      <c r="Q7286" s="75" t="str">
        <f t="shared" si="397"/>
        <v>週一</v>
      </c>
      <c r="R7286" s="80">
        <v>44848</v>
      </c>
      <c r="AA7286" s="1"/>
    </row>
    <row r="7287" spans="2:27">
      <c r="B7287" s="66">
        <v>44834</v>
      </c>
      <c r="D7287" s="68" t="s">
        <v>50</v>
      </c>
      <c r="E7287" s="70" t="s">
        <v>51</v>
      </c>
      <c r="F7287" s="37" t="s">
        <v>2908</v>
      </c>
      <c r="G7287" s="67">
        <v>44838</v>
      </c>
      <c r="H7287" s="67">
        <v>44853</v>
      </c>
      <c r="I7287" s="71">
        <f t="shared" si="396"/>
        <v>15</v>
      </c>
      <c r="J7287" s="72" t="s">
        <v>175</v>
      </c>
      <c r="K7287" s="72" t="s">
        <v>176</v>
      </c>
      <c r="L7287" s="73">
        <v>1</v>
      </c>
      <c r="M7287" s="73" t="s">
        <v>108</v>
      </c>
      <c r="N7287" s="68" t="str">
        <f>VLOOKUP(K7287,[1]人員授權表!D$3:G$249,4,0)</f>
        <v>無機</v>
      </c>
      <c r="O7287" s="70" t="s">
        <v>956</v>
      </c>
      <c r="P7287" s="67">
        <f t="shared" si="398"/>
        <v>44851</v>
      </c>
      <c r="Q7287" s="75" t="str">
        <f t="shared" si="397"/>
        <v>週一</v>
      </c>
      <c r="R7287" s="80">
        <v>44852</v>
      </c>
      <c r="S7287" s="85">
        <v>44852</v>
      </c>
      <c r="T7287" s="70">
        <v>1</v>
      </c>
      <c r="Z7287" s="79" t="s">
        <v>2864</v>
      </c>
      <c r="AA7287" s="1"/>
    </row>
    <row r="7288" spans="2:27">
      <c r="B7288" s="66">
        <v>44834</v>
      </c>
      <c r="D7288" s="68" t="s">
        <v>50</v>
      </c>
      <c r="E7288" s="70" t="s">
        <v>51</v>
      </c>
      <c r="F7288" s="37" t="s">
        <v>2908</v>
      </c>
      <c r="G7288" s="67">
        <v>44838</v>
      </c>
      <c r="H7288" s="67">
        <v>44853</v>
      </c>
      <c r="I7288" s="71">
        <f t="shared" si="396"/>
        <v>15</v>
      </c>
      <c r="J7288" s="72" t="s">
        <v>290</v>
      </c>
      <c r="K7288" s="72" t="s">
        <v>291</v>
      </c>
      <c r="L7288" s="73">
        <v>1</v>
      </c>
      <c r="M7288" s="73" t="s">
        <v>108</v>
      </c>
      <c r="N7288" s="68" t="str">
        <f>VLOOKUP(K7288,[1]人員授權表!D$3:G$249,4,0)</f>
        <v>無機</v>
      </c>
      <c r="O7288" s="70" t="str">
        <f>IF(J7288=[1]人員授權表!$C$85,"Casper李羿勳",IF(J7288=[1]人員授權表!$C$188,"Iring陳俊明",IF(J7288=[1]人員授權表!$C$189,"Brian陳泓霖",VLOOKUP(K7288,[1]人員授權表!D$2:E$249,2,FALSE))))</f>
        <v>George陳志昇</v>
      </c>
      <c r="P7288" s="67">
        <f t="shared" si="398"/>
        <v>44851</v>
      </c>
      <c r="Q7288" s="75" t="str">
        <f t="shared" si="397"/>
        <v>週一</v>
      </c>
      <c r="R7288" s="80">
        <v>44848</v>
      </c>
      <c r="AA7288" s="1"/>
    </row>
    <row r="7289" spans="2:27">
      <c r="B7289" s="66">
        <v>44834</v>
      </c>
      <c r="D7289" s="68" t="s">
        <v>50</v>
      </c>
      <c r="E7289" s="70" t="s">
        <v>51</v>
      </c>
      <c r="F7289" s="37" t="s">
        <v>2908</v>
      </c>
      <c r="G7289" s="67">
        <v>44838</v>
      </c>
      <c r="H7289" s="67">
        <v>44853</v>
      </c>
      <c r="I7289" s="71">
        <f t="shared" si="396"/>
        <v>15</v>
      </c>
      <c r="J7289" s="72" t="s">
        <v>204</v>
      </c>
      <c r="K7289" s="72" t="s">
        <v>205</v>
      </c>
      <c r="L7289" s="73">
        <v>1</v>
      </c>
      <c r="M7289" s="73" t="s">
        <v>108</v>
      </c>
      <c r="N7289" s="68" t="str">
        <f>VLOOKUP(K7289,[1]人員授權表!D$3:G$249,4,0)</f>
        <v>無機</v>
      </c>
      <c r="O7289" s="70" t="str">
        <f>IF(J7289=[1]人員授權表!$C$85,"Casper李羿勳",IF(J7289=[1]人員授權表!$C$188,"Iring陳俊明",IF(J7289=[1]人員授權表!$C$189,"Brian陳泓霖",VLOOKUP(K7289,[1]人員授權表!D$2:E$249,2,FALSE))))</f>
        <v>Iring陳俊明</v>
      </c>
      <c r="P7289" s="67">
        <f t="shared" si="398"/>
        <v>44851</v>
      </c>
      <c r="Q7289" s="75" t="str">
        <f t="shared" si="397"/>
        <v>週一</v>
      </c>
      <c r="R7289" s="80">
        <v>44849</v>
      </c>
      <c r="AA7289" s="1"/>
    </row>
    <row r="7290" spans="2:27">
      <c r="B7290" s="66">
        <v>44834</v>
      </c>
      <c r="D7290" s="68" t="s">
        <v>50</v>
      </c>
      <c r="E7290" s="70" t="s">
        <v>51</v>
      </c>
      <c r="F7290" s="37" t="s">
        <v>2908</v>
      </c>
      <c r="G7290" s="67">
        <v>44838</v>
      </c>
      <c r="H7290" s="67">
        <v>44853</v>
      </c>
      <c r="I7290" s="71">
        <f t="shared" si="396"/>
        <v>15</v>
      </c>
      <c r="J7290" s="72" t="s">
        <v>206</v>
      </c>
      <c r="K7290" s="72" t="s">
        <v>179</v>
      </c>
      <c r="L7290" s="73">
        <v>1</v>
      </c>
      <c r="M7290" s="73" t="s">
        <v>108</v>
      </c>
      <c r="N7290" s="68" t="str">
        <f>VLOOKUP(K7290,[1]人員授權表!D$3:G$249,4,0)</f>
        <v>無機</v>
      </c>
      <c r="O7290" s="70" t="str">
        <f>IF(J7290=[1]人員授權表!$C$85,"Casper李羿勳",IF(J7290=[1]人員授權表!$C$188,"Iring陳俊明",IF(J7290=[1]人員授權表!$C$189,"Brian陳泓霖",VLOOKUP(K7290,[1]人員授權表!D$2:E$249,2,FALSE))))</f>
        <v>Dennis陳汶宏</v>
      </c>
      <c r="P7290" s="67">
        <f t="shared" si="398"/>
        <v>44851</v>
      </c>
      <c r="Q7290" s="75" t="str">
        <f t="shared" si="397"/>
        <v>週一</v>
      </c>
      <c r="R7290" s="80">
        <v>44842</v>
      </c>
      <c r="AA7290" s="1"/>
    </row>
    <row r="7291" spans="2:27">
      <c r="B7291" s="66">
        <v>44834</v>
      </c>
      <c r="D7291" s="68" t="s">
        <v>50</v>
      </c>
      <c r="E7291" s="70" t="s">
        <v>51</v>
      </c>
      <c r="F7291" s="37" t="s">
        <v>2908</v>
      </c>
      <c r="G7291" s="67">
        <v>44838</v>
      </c>
      <c r="H7291" s="67">
        <v>44853</v>
      </c>
      <c r="I7291" s="71">
        <f t="shared" si="396"/>
        <v>15</v>
      </c>
      <c r="J7291" s="72" t="s">
        <v>178</v>
      </c>
      <c r="K7291" s="72" t="s">
        <v>179</v>
      </c>
      <c r="L7291" s="73">
        <v>1</v>
      </c>
      <c r="M7291" s="73" t="s">
        <v>108</v>
      </c>
      <c r="N7291" s="68" t="str">
        <f>VLOOKUP(K7291,[1]人員授權表!D$3:G$249,4,0)</f>
        <v>無機</v>
      </c>
      <c r="O7291" s="70" t="str">
        <f>IF(J7291=[1]人員授權表!$C$85,"Casper李羿勳",IF(J7291=[1]人員授權表!$C$188,"Iring陳俊明",IF(J7291=[1]人員授權表!$C$189,"Brian陳泓霖",VLOOKUP(K7291,[1]人員授權表!D$2:E$249,2,FALSE))))</f>
        <v>Dennis陳汶宏</v>
      </c>
      <c r="P7291" s="67">
        <f t="shared" si="398"/>
        <v>44851</v>
      </c>
      <c r="Q7291" s="75" t="str">
        <f t="shared" si="397"/>
        <v>週一</v>
      </c>
      <c r="R7291" s="80">
        <v>44842</v>
      </c>
      <c r="AA7291" s="1"/>
    </row>
    <row r="7292" spans="2:27">
      <c r="B7292" s="66">
        <v>44834</v>
      </c>
      <c r="D7292" s="68" t="s">
        <v>50</v>
      </c>
      <c r="E7292" s="70" t="s">
        <v>51</v>
      </c>
      <c r="F7292" s="37" t="s">
        <v>2908</v>
      </c>
      <c r="G7292" s="67">
        <v>44838</v>
      </c>
      <c r="H7292" s="67">
        <v>44853</v>
      </c>
      <c r="I7292" s="71">
        <f t="shared" si="396"/>
        <v>15</v>
      </c>
      <c r="J7292" s="72" t="s">
        <v>141</v>
      </c>
      <c r="K7292" s="72" t="s">
        <v>142</v>
      </c>
      <c r="L7292" s="73">
        <v>1</v>
      </c>
      <c r="M7292" s="73" t="s">
        <v>108</v>
      </c>
      <c r="N7292" s="68" t="str">
        <f>VLOOKUP(K7292,[1]人員授權表!D$3:G$249,4,0)</f>
        <v>無機</v>
      </c>
      <c r="O7292" s="70" t="str">
        <f>IF(J7292=[1]人員授權表!$C$85,"Casper李羿勳",IF(J7292=[1]人員授權表!$C$188,"Iring陳俊明",IF(J7292=[1]人員授權表!$C$189,"Brian陳泓霖",VLOOKUP(K7292,[1]人員授權表!D$2:E$249,2,FALSE))))</f>
        <v>Dennis陳汶宏</v>
      </c>
      <c r="P7292" s="67">
        <f t="shared" si="398"/>
        <v>44851</v>
      </c>
      <c r="Q7292" s="75" t="str">
        <f t="shared" si="397"/>
        <v>週一</v>
      </c>
      <c r="R7292" s="80">
        <v>44842</v>
      </c>
      <c r="AA7292" s="1"/>
    </row>
    <row r="7293" spans="2:27">
      <c r="B7293" s="66">
        <v>44834</v>
      </c>
      <c r="D7293" s="68" t="s">
        <v>50</v>
      </c>
      <c r="E7293" s="70" t="s">
        <v>51</v>
      </c>
      <c r="F7293" s="37" t="s">
        <v>2908</v>
      </c>
      <c r="G7293" s="67">
        <v>44838</v>
      </c>
      <c r="H7293" s="67">
        <v>44853</v>
      </c>
      <c r="I7293" s="71">
        <f t="shared" si="396"/>
        <v>15</v>
      </c>
      <c r="J7293" s="72" t="s">
        <v>966</v>
      </c>
      <c r="K7293" s="72" t="s">
        <v>154</v>
      </c>
      <c r="L7293" s="73">
        <v>1</v>
      </c>
      <c r="M7293" s="73" t="s">
        <v>108</v>
      </c>
      <c r="N7293" s="68" t="str">
        <f>VLOOKUP(K7293,[1]人員授權表!D$3:G$249,4,0)</f>
        <v>無機</v>
      </c>
      <c r="O7293" s="70" t="str">
        <f>IF(J7293=[1]人員授權表!$C$85,"Casper李羿勳",IF(J7293=[1]人員授權表!$C$188,"Iring陳俊明",IF(J7293=[1]人員授權表!$C$189,"Brian陳泓霖",VLOOKUP(K7293,[1]人員授權表!D$2:E$249,2,FALSE))))</f>
        <v>Ken張智凱</v>
      </c>
      <c r="P7293" s="67">
        <f t="shared" si="398"/>
        <v>44851</v>
      </c>
      <c r="Q7293" s="75" t="str">
        <f t="shared" si="397"/>
        <v>週一</v>
      </c>
      <c r="R7293" s="80">
        <v>44842</v>
      </c>
      <c r="AA7293" s="1"/>
    </row>
    <row r="7294" spans="2:27">
      <c r="B7294" s="66">
        <v>44834</v>
      </c>
      <c r="D7294" s="68" t="s">
        <v>50</v>
      </c>
      <c r="E7294" s="70" t="s">
        <v>51</v>
      </c>
      <c r="F7294" s="37" t="s">
        <v>2908</v>
      </c>
      <c r="G7294" s="67">
        <v>44838</v>
      </c>
      <c r="H7294" s="67">
        <v>44853</v>
      </c>
      <c r="I7294" s="71">
        <f t="shared" si="396"/>
        <v>15</v>
      </c>
      <c r="J7294" s="72" t="s">
        <v>209</v>
      </c>
      <c r="K7294" s="72" t="s">
        <v>210</v>
      </c>
      <c r="L7294" s="73">
        <v>1</v>
      </c>
      <c r="M7294" s="73" t="s">
        <v>108</v>
      </c>
      <c r="N7294" s="68" t="str">
        <f>VLOOKUP(K7294,[1]人員授權表!D$3:G$249,4,0)</f>
        <v>無機</v>
      </c>
      <c r="O7294" s="70" t="str">
        <f>IF(J7294=[1]人員授權表!$C$85,"Casper李羿勳",IF(J7294=[1]人員授權表!$C$188,"Iring陳俊明",IF(J7294=[1]人員授權表!$C$189,"Brian陳泓霖",VLOOKUP(K7294,[1]人員授權表!D$2:E$249,2,FALSE))))</f>
        <v>Vicky游崴涵</v>
      </c>
      <c r="P7294" s="67">
        <f t="shared" si="398"/>
        <v>44851</v>
      </c>
      <c r="Q7294" s="75" t="str">
        <f t="shared" si="397"/>
        <v>週一</v>
      </c>
      <c r="R7294" s="80">
        <v>44846</v>
      </c>
      <c r="AA7294" s="1"/>
    </row>
    <row r="7295" spans="2:27">
      <c r="B7295" s="66">
        <v>44834</v>
      </c>
      <c r="D7295" s="68" t="s">
        <v>50</v>
      </c>
      <c r="E7295" s="70" t="s">
        <v>51</v>
      </c>
      <c r="F7295" s="37" t="s">
        <v>2908</v>
      </c>
      <c r="G7295" s="67">
        <v>44838</v>
      </c>
      <c r="H7295" s="67">
        <v>44853</v>
      </c>
      <c r="I7295" s="71">
        <f t="shared" si="396"/>
        <v>15</v>
      </c>
      <c r="J7295" s="72" t="s">
        <v>167</v>
      </c>
      <c r="K7295" s="72" t="s">
        <v>168</v>
      </c>
      <c r="L7295" s="73">
        <v>1</v>
      </c>
      <c r="M7295" s="73" t="s">
        <v>108</v>
      </c>
      <c r="N7295" s="68" t="str">
        <f>VLOOKUP(K7295,[1]人員授權表!D$3:G$249,4,0)</f>
        <v>有機</v>
      </c>
      <c r="O7295" s="70" t="str">
        <f>IF(J7295=[1]人員授權表!$C$85,"Casper李羿勳",IF(J7295=[1]人員授權表!$C$188,"Iring陳俊明",IF(J7295=[1]人員授權表!$C$189,"Brian陳泓霖",VLOOKUP(K7295,[1]人員授權表!D$2:E$249,2,FALSE))))</f>
        <v>Una林庭瑄</v>
      </c>
      <c r="P7295" s="67">
        <f t="shared" si="398"/>
        <v>44851</v>
      </c>
      <c r="Q7295" s="75" t="str">
        <f t="shared" si="397"/>
        <v>週一</v>
      </c>
      <c r="R7295" s="80">
        <v>44846</v>
      </c>
      <c r="AA7295" s="1"/>
    </row>
    <row r="7296" spans="2:27">
      <c r="B7296" s="66">
        <v>44834</v>
      </c>
      <c r="D7296" s="68" t="s">
        <v>50</v>
      </c>
      <c r="E7296" s="70" t="s">
        <v>51</v>
      </c>
      <c r="F7296" s="37" t="s">
        <v>2908</v>
      </c>
      <c r="G7296" s="67">
        <v>44838</v>
      </c>
      <c r="H7296" s="67">
        <v>44853</v>
      </c>
      <c r="I7296" s="71">
        <f t="shared" si="396"/>
        <v>15</v>
      </c>
      <c r="J7296" s="72" t="s">
        <v>257</v>
      </c>
      <c r="K7296" s="72" t="s">
        <v>1225</v>
      </c>
      <c r="L7296" s="73">
        <v>1</v>
      </c>
      <c r="M7296" s="73" t="s">
        <v>108</v>
      </c>
      <c r="N7296" s="68" t="str">
        <f>VLOOKUP(K7296,[1]人員授權表!D$3:G$249,4,0)</f>
        <v>有機</v>
      </c>
      <c r="O7296" s="70" t="str">
        <f>IF(J7296=[1]人員授權表!$C$85,"Casper李羿勳",IF(J7296=[1]人員授權表!$C$188,"Iring陳俊明",IF(J7296=[1]人員授權表!$C$189,"Brian陳泓霖",VLOOKUP(K7296,[1]人員授權表!D$2:E$249,2,FALSE))))</f>
        <v>Casper李羿勳</v>
      </c>
      <c r="P7296" s="67">
        <f t="shared" si="398"/>
        <v>44851</v>
      </c>
      <c r="Q7296" s="75" t="str">
        <f t="shared" si="397"/>
        <v>週一</v>
      </c>
      <c r="R7296" s="80">
        <v>44847</v>
      </c>
      <c r="AA7296" s="1"/>
    </row>
    <row r="7297" spans="2:27">
      <c r="B7297" s="66">
        <v>44834</v>
      </c>
      <c r="D7297" s="68" t="s">
        <v>50</v>
      </c>
      <c r="E7297" s="70" t="s">
        <v>51</v>
      </c>
      <c r="F7297" s="37" t="s">
        <v>2908</v>
      </c>
      <c r="G7297" s="67">
        <v>44838</v>
      </c>
      <c r="H7297" s="67">
        <v>44853</v>
      </c>
      <c r="I7297" s="71">
        <f t="shared" si="396"/>
        <v>15</v>
      </c>
      <c r="J7297" s="72" t="s">
        <v>1235</v>
      </c>
      <c r="K7297" s="72" t="s">
        <v>185</v>
      </c>
      <c r="L7297" s="73">
        <v>1</v>
      </c>
      <c r="M7297" s="73" t="s">
        <v>108</v>
      </c>
      <c r="N7297" s="68" t="str">
        <f>VLOOKUP(K7297,[1]人員授權表!D$3:G$249,4,0)</f>
        <v>有機</v>
      </c>
      <c r="O7297" s="70" t="str">
        <f>IF(J7297=[1]人員授權表!$C$85,"Casper李羿勳",IF(J7297=[1]人員授權表!$C$188,"Iring陳俊明",IF(J7297=[1]人員授權表!$C$189,"Brian陳泓霖",VLOOKUP(K7297,[1]人員授權表!D$2:E$249,2,FALSE))))</f>
        <v>Una林庭瑄</v>
      </c>
      <c r="P7297" s="67">
        <f t="shared" si="398"/>
        <v>44851</v>
      </c>
      <c r="Q7297" s="75" t="str">
        <f t="shared" si="397"/>
        <v>週一</v>
      </c>
      <c r="R7297" s="80">
        <v>44846</v>
      </c>
      <c r="AA7297" s="1"/>
    </row>
    <row r="7298" spans="2:27">
      <c r="B7298" s="66">
        <v>44834</v>
      </c>
      <c r="D7298" s="68" t="s">
        <v>50</v>
      </c>
      <c r="E7298" s="70" t="s">
        <v>51</v>
      </c>
      <c r="F7298" s="37" t="s">
        <v>2908</v>
      </c>
      <c r="G7298" s="67">
        <v>44838</v>
      </c>
      <c r="H7298" s="67">
        <v>44853</v>
      </c>
      <c r="I7298" s="71">
        <f t="shared" si="396"/>
        <v>15</v>
      </c>
      <c r="J7298" s="72" t="s">
        <v>1236</v>
      </c>
      <c r="K7298" s="72" t="s">
        <v>185</v>
      </c>
      <c r="L7298" s="73">
        <v>1</v>
      </c>
      <c r="M7298" s="73" t="s">
        <v>108</v>
      </c>
      <c r="N7298" s="68" t="str">
        <f>VLOOKUP(K7298,[1]人員授權表!D$3:G$249,4,0)</f>
        <v>有機</v>
      </c>
      <c r="O7298" s="70" t="str">
        <f>IF(J7298=[1]人員授權表!$C$85,"Casper李羿勳",IF(J7298=[1]人員授權表!$C$188,"Iring陳俊明",IF(J7298=[1]人員授權表!$C$189,"Brian陳泓霖",VLOOKUP(K7298,[1]人員授權表!D$2:E$249,2,FALSE))))</f>
        <v>Una林庭瑄</v>
      </c>
      <c r="P7298" s="67">
        <f t="shared" si="398"/>
        <v>44851</v>
      </c>
      <c r="Q7298" s="75" t="str">
        <f t="shared" si="397"/>
        <v>週一</v>
      </c>
      <c r="R7298" s="80">
        <v>44846</v>
      </c>
      <c r="AA7298" s="1"/>
    </row>
    <row r="7299" spans="2:27">
      <c r="B7299" s="66">
        <v>44834</v>
      </c>
      <c r="D7299" s="68" t="s">
        <v>50</v>
      </c>
      <c r="E7299" s="70" t="s">
        <v>51</v>
      </c>
      <c r="F7299" s="37" t="s">
        <v>2908</v>
      </c>
      <c r="G7299" s="67">
        <v>44838</v>
      </c>
      <c r="H7299" s="67">
        <v>44853</v>
      </c>
      <c r="I7299" s="71">
        <f t="shared" si="396"/>
        <v>15</v>
      </c>
      <c r="J7299" s="72" t="s">
        <v>1237</v>
      </c>
      <c r="K7299" s="72" t="s">
        <v>185</v>
      </c>
      <c r="L7299" s="73">
        <v>1</v>
      </c>
      <c r="M7299" s="73" t="s">
        <v>108</v>
      </c>
      <c r="N7299" s="68" t="str">
        <f>VLOOKUP(K7299,[1]人員授權表!D$3:G$249,4,0)</f>
        <v>有機</v>
      </c>
      <c r="O7299" s="70" t="str">
        <f>IF(J7299=[1]人員授權表!$C$85,"Casper李羿勳",IF(J7299=[1]人員授權表!$C$188,"Iring陳俊明",IF(J7299=[1]人員授權表!$C$189,"Brian陳泓霖",VLOOKUP(K7299,[1]人員授權表!D$2:E$249,2,FALSE))))</f>
        <v>Una林庭瑄</v>
      </c>
      <c r="P7299" s="67">
        <f t="shared" si="398"/>
        <v>44851</v>
      </c>
      <c r="Q7299" s="75" t="str">
        <f t="shared" si="397"/>
        <v>週一</v>
      </c>
      <c r="R7299" s="80">
        <v>44847</v>
      </c>
      <c r="AA7299" s="1"/>
    </row>
    <row r="7300" spans="2:27">
      <c r="B7300" s="66">
        <v>44834</v>
      </c>
      <c r="D7300" s="68" t="s">
        <v>50</v>
      </c>
      <c r="E7300" s="70" t="s">
        <v>51</v>
      </c>
      <c r="F7300" s="37" t="s">
        <v>2908</v>
      </c>
      <c r="G7300" s="67">
        <v>44838</v>
      </c>
      <c r="H7300" s="67">
        <v>44853</v>
      </c>
      <c r="I7300" s="71">
        <f t="shared" si="396"/>
        <v>15</v>
      </c>
      <c r="J7300" s="72" t="s">
        <v>1226</v>
      </c>
      <c r="K7300" s="72" t="s">
        <v>1227</v>
      </c>
      <c r="L7300" s="73">
        <v>1</v>
      </c>
      <c r="M7300" s="73" t="s">
        <v>108</v>
      </c>
      <c r="N7300" s="68" t="str">
        <f>VLOOKUP(K7300,[1]人員授權表!D$3:G$249,4,0)</f>
        <v>有機</v>
      </c>
      <c r="O7300" s="70" t="str">
        <f>IF(J7300=[1]人員授權表!$C$85,"Casper李羿勳",IF(J7300=[1]人員授權表!$C$188,"Iring陳俊明",IF(J7300=[1]人員授權表!$C$189,"Brian陳泓霖",VLOOKUP(K7300,[1]人員授權表!D$2:E$249,2,FALSE))))</f>
        <v>Marco陳鴻鈞</v>
      </c>
      <c r="P7300" s="67">
        <f t="shared" si="398"/>
        <v>44851</v>
      </c>
      <c r="Q7300" s="75" t="str">
        <f t="shared" si="397"/>
        <v>週一</v>
      </c>
      <c r="R7300" s="80">
        <v>44849</v>
      </c>
      <c r="AA7300" s="1"/>
    </row>
    <row r="7301" spans="2:27">
      <c r="B7301" s="66">
        <v>44834</v>
      </c>
      <c r="D7301" s="68" t="s">
        <v>50</v>
      </c>
      <c r="E7301" s="70" t="s">
        <v>51</v>
      </c>
      <c r="F7301" s="37" t="s">
        <v>2908</v>
      </c>
      <c r="G7301" s="67">
        <v>44838</v>
      </c>
      <c r="H7301" s="67">
        <v>44853</v>
      </c>
      <c r="I7301" s="71">
        <f t="shared" si="396"/>
        <v>15</v>
      </c>
      <c r="J7301" s="72" t="s">
        <v>169</v>
      </c>
      <c r="K7301" s="72" t="s">
        <v>170</v>
      </c>
      <c r="L7301" s="73">
        <v>1</v>
      </c>
      <c r="M7301" s="73" t="s">
        <v>108</v>
      </c>
      <c r="N7301" s="68" t="str">
        <f>VLOOKUP(K7301,[1]人員授權表!D$3:G$249,4,0)</f>
        <v>有機</v>
      </c>
      <c r="O7301" s="70" t="str">
        <f>IF(J7301=[1]人員授權表!$C$85,"Casper李羿勳",IF(J7301=[1]人員授權表!$C$188,"Iring陳俊明",IF(J7301=[1]人員授權表!$C$189,"Brian陳泓霖",VLOOKUP(K7301,[1]人員授權表!D$2:E$249,2,FALSE))))</f>
        <v>Elle黃雅琪&amp;
Marco陳鴻鈞</v>
      </c>
      <c r="P7301" s="67">
        <f t="shared" si="398"/>
        <v>44851</v>
      </c>
      <c r="Q7301" s="75" t="str">
        <f t="shared" si="397"/>
        <v>週一</v>
      </c>
      <c r="R7301" s="80">
        <v>44846</v>
      </c>
      <c r="AA7301" s="1"/>
    </row>
    <row r="7302" spans="2:27">
      <c r="B7302" s="66">
        <v>44834</v>
      </c>
      <c r="D7302" s="68" t="s">
        <v>50</v>
      </c>
      <c r="E7302" s="70" t="s">
        <v>51</v>
      </c>
      <c r="F7302" s="37" t="s">
        <v>2909</v>
      </c>
      <c r="G7302" s="67">
        <v>44838</v>
      </c>
      <c r="H7302" s="67">
        <v>44853</v>
      </c>
      <c r="I7302" s="71">
        <f t="shared" si="396"/>
        <v>15</v>
      </c>
      <c r="J7302" s="72" t="s">
        <v>919</v>
      </c>
      <c r="K7302" s="72" t="s">
        <v>187</v>
      </c>
      <c r="L7302" s="73">
        <v>1</v>
      </c>
      <c r="M7302" s="73" t="s">
        <v>108</v>
      </c>
      <c r="N7302" s="68" t="str">
        <f>VLOOKUP(K7302,[1]人員授權表!D$3:G$249,4,0)</f>
        <v>無機</v>
      </c>
      <c r="O7302" s="70" t="s">
        <v>191</v>
      </c>
      <c r="P7302" s="67">
        <f t="shared" si="398"/>
        <v>44851</v>
      </c>
      <c r="Q7302" s="75" t="str">
        <f t="shared" si="397"/>
        <v>週一</v>
      </c>
      <c r="R7302" s="80">
        <v>44852</v>
      </c>
      <c r="S7302" s="85">
        <v>44852</v>
      </c>
      <c r="T7302" s="70">
        <v>1</v>
      </c>
      <c r="Z7302" s="79" t="s">
        <v>2866</v>
      </c>
      <c r="AA7302" s="1"/>
    </row>
    <row r="7303" spans="2:27">
      <c r="B7303" s="66">
        <v>44834</v>
      </c>
      <c r="D7303" s="68" t="s">
        <v>50</v>
      </c>
      <c r="E7303" s="70" t="s">
        <v>51</v>
      </c>
      <c r="F7303" s="37" t="s">
        <v>2909</v>
      </c>
      <c r="G7303" s="67">
        <v>44838</v>
      </c>
      <c r="H7303" s="67">
        <v>44853</v>
      </c>
      <c r="I7303" s="71">
        <f t="shared" ref="I7303:I7366" si="399">_xlfn.DAYS(H7303,G7303)</f>
        <v>15</v>
      </c>
      <c r="J7303" s="72" t="s">
        <v>188</v>
      </c>
      <c r="K7303" s="72" t="s">
        <v>189</v>
      </c>
      <c r="L7303" s="73">
        <v>1</v>
      </c>
      <c r="M7303" s="73" t="s">
        <v>108</v>
      </c>
      <c r="N7303" s="68" t="str">
        <f>VLOOKUP(K7303,[1]人員授權表!D$3:G$249,4,0)</f>
        <v>無機</v>
      </c>
      <c r="O7303" s="70" t="str">
        <f>IF(J7303=[1]人員授權表!$C$85,"Casper李羿勳",IF(J7303=[1]人員授權表!$C$188,"Iring陳俊明",IF(J7303=[1]人員授權表!$C$189,"Brian陳泓霖",VLOOKUP(K7303,[1]人員授權表!D$2:E$249,2,FALSE))))</f>
        <v>Iring陳俊明</v>
      </c>
      <c r="P7303" s="67">
        <f t="shared" si="398"/>
        <v>44851</v>
      </c>
      <c r="Q7303" s="75" t="str">
        <f t="shared" ref="Q7303:Q7366" si="400">TEXT(P7303,"aaa")</f>
        <v>週一</v>
      </c>
      <c r="R7303" s="80">
        <v>44847</v>
      </c>
      <c r="AA7303" s="1"/>
    </row>
    <row r="7304" spans="2:27">
      <c r="B7304" s="66">
        <v>44834</v>
      </c>
      <c r="D7304" s="68" t="s">
        <v>50</v>
      </c>
      <c r="E7304" s="70" t="s">
        <v>51</v>
      </c>
      <c r="F7304" s="37" t="s">
        <v>2909</v>
      </c>
      <c r="G7304" s="67">
        <v>44838</v>
      </c>
      <c r="H7304" s="67">
        <v>44853</v>
      </c>
      <c r="I7304" s="71">
        <f t="shared" si="399"/>
        <v>15</v>
      </c>
      <c r="J7304" s="72" t="s">
        <v>190</v>
      </c>
      <c r="K7304" s="72" t="s">
        <v>140</v>
      </c>
      <c r="L7304" s="73">
        <v>1</v>
      </c>
      <c r="M7304" s="73" t="s">
        <v>108</v>
      </c>
      <c r="N7304" s="68" t="str">
        <f>VLOOKUP(K7304,[1]人員授權表!D$3:G$249,4,0)</f>
        <v>無機</v>
      </c>
      <c r="O7304" s="70" t="str">
        <f>IF(J7304=[1]人員授權表!$C$85,"Casper李羿勳",IF(J7304=[1]人員授權表!$C$188,"Iring陳俊明",IF(J7304=[1]人員授權表!$C$189,"Brian陳泓霖",VLOOKUP(K7304,[1]人員授權表!D$2:E$249,2,FALSE))))</f>
        <v>Iring陳俊明</v>
      </c>
      <c r="P7304" s="67">
        <f t="shared" si="398"/>
        <v>44851</v>
      </c>
      <c r="Q7304" s="75" t="str">
        <f t="shared" si="400"/>
        <v>週一</v>
      </c>
      <c r="R7304" s="80">
        <v>44847</v>
      </c>
      <c r="AA7304" s="1"/>
    </row>
    <row r="7305" spans="2:27">
      <c r="B7305" s="66">
        <v>44834</v>
      </c>
      <c r="D7305" s="68" t="s">
        <v>50</v>
      </c>
      <c r="E7305" s="70" t="s">
        <v>51</v>
      </c>
      <c r="F7305" s="37" t="s">
        <v>2909</v>
      </c>
      <c r="G7305" s="67">
        <v>44838</v>
      </c>
      <c r="H7305" s="67">
        <v>44853</v>
      </c>
      <c r="I7305" s="71">
        <f t="shared" si="399"/>
        <v>15</v>
      </c>
      <c r="J7305" s="72" t="s">
        <v>195</v>
      </c>
      <c r="K7305" s="72" t="s">
        <v>196</v>
      </c>
      <c r="L7305" s="73">
        <v>1</v>
      </c>
      <c r="M7305" s="73" t="s">
        <v>108</v>
      </c>
      <c r="N7305" s="68" t="str">
        <f>VLOOKUP(K7305,[1]人員授權表!D$3:G$249,4,0)</f>
        <v>無機</v>
      </c>
      <c r="O7305" s="70" t="str">
        <f>IF(J7305=[1]人員授權表!$C$85,"Casper李羿勳",IF(J7305=[1]人員授權表!$C$188,"Iring陳俊明",IF(J7305=[1]人員授權表!$C$189,"Brian陳泓霖",VLOOKUP(K7305,[1]人員授權表!D$2:E$249,2,FALSE))))</f>
        <v>Debby胡萱黛</v>
      </c>
      <c r="P7305" s="67">
        <f t="shared" si="398"/>
        <v>44851</v>
      </c>
      <c r="Q7305" s="75" t="str">
        <f t="shared" si="400"/>
        <v>週一</v>
      </c>
      <c r="R7305" s="80">
        <v>44841</v>
      </c>
      <c r="AA7305" s="1"/>
    </row>
    <row r="7306" spans="2:27">
      <c r="B7306" s="66">
        <v>44834</v>
      </c>
      <c r="D7306" s="68" t="s">
        <v>50</v>
      </c>
      <c r="E7306" s="70" t="s">
        <v>51</v>
      </c>
      <c r="F7306" s="37" t="s">
        <v>2909</v>
      </c>
      <c r="G7306" s="67">
        <v>44838</v>
      </c>
      <c r="H7306" s="67">
        <v>44853</v>
      </c>
      <c r="I7306" s="71">
        <f t="shared" si="399"/>
        <v>15</v>
      </c>
      <c r="J7306" s="72" t="s">
        <v>198</v>
      </c>
      <c r="K7306" s="72" t="s">
        <v>199</v>
      </c>
      <c r="L7306" s="73">
        <v>1</v>
      </c>
      <c r="M7306" s="73" t="s">
        <v>108</v>
      </c>
      <c r="N7306" s="68" t="str">
        <f>VLOOKUP(K7306,[1]人員授權表!D$3:G$249,4,0)</f>
        <v>無機</v>
      </c>
      <c r="O7306" s="70" t="str">
        <f>IF(J7306=[1]人員授權表!$C$85,"Casper李羿勳",IF(J7306=[1]人員授權表!$C$188,"Iring陳俊明",IF(J7306=[1]人員授權表!$C$189,"Brian陳泓霖",VLOOKUP(K7306,[1]人員授權表!D$2:E$249,2,FALSE))))</f>
        <v>Vicky游崴涵</v>
      </c>
      <c r="P7306" s="67">
        <f t="shared" si="398"/>
        <v>44851</v>
      </c>
      <c r="Q7306" s="75" t="str">
        <f t="shared" si="400"/>
        <v>週一</v>
      </c>
      <c r="R7306" s="80">
        <v>44841</v>
      </c>
      <c r="AA7306" s="1"/>
    </row>
    <row r="7307" spans="2:27">
      <c r="B7307" s="66">
        <v>44834</v>
      </c>
      <c r="D7307" s="68" t="s">
        <v>50</v>
      </c>
      <c r="E7307" s="70" t="s">
        <v>51</v>
      </c>
      <c r="F7307" s="37" t="s">
        <v>2909</v>
      </c>
      <c r="G7307" s="67">
        <v>44838</v>
      </c>
      <c r="H7307" s="67">
        <v>44853</v>
      </c>
      <c r="I7307" s="71">
        <f t="shared" si="399"/>
        <v>15</v>
      </c>
      <c r="J7307" s="72" t="s">
        <v>200</v>
      </c>
      <c r="K7307" s="72" t="s">
        <v>201</v>
      </c>
      <c r="L7307" s="73">
        <v>1</v>
      </c>
      <c r="M7307" s="73" t="s">
        <v>108</v>
      </c>
      <c r="N7307" s="68" t="str">
        <f>VLOOKUP(K7307,[1]人員授權表!D$3:G$249,4,0)</f>
        <v>無機</v>
      </c>
      <c r="O7307" s="70" t="s">
        <v>829</v>
      </c>
      <c r="P7307" s="67">
        <f t="shared" si="398"/>
        <v>44851</v>
      </c>
      <c r="Q7307" s="75" t="str">
        <f t="shared" si="400"/>
        <v>週一</v>
      </c>
      <c r="R7307" s="80">
        <v>44848</v>
      </c>
      <c r="AA7307" s="1"/>
    </row>
    <row r="7308" spans="2:27">
      <c r="B7308" s="66">
        <v>44834</v>
      </c>
      <c r="D7308" s="68" t="s">
        <v>50</v>
      </c>
      <c r="E7308" s="70" t="s">
        <v>51</v>
      </c>
      <c r="F7308" s="37" t="s">
        <v>2909</v>
      </c>
      <c r="G7308" s="67">
        <v>44838</v>
      </c>
      <c r="H7308" s="67">
        <v>44853</v>
      </c>
      <c r="I7308" s="71">
        <f t="shared" si="399"/>
        <v>15</v>
      </c>
      <c r="J7308" s="72" t="s">
        <v>151</v>
      </c>
      <c r="K7308" s="72" t="s">
        <v>152</v>
      </c>
      <c r="L7308" s="73">
        <v>1</v>
      </c>
      <c r="M7308" s="73" t="s">
        <v>108</v>
      </c>
      <c r="N7308" s="68" t="str">
        <f>VLOOKUP(K7308,[1]人員授權表!D$3:G$249,4,0)</f>
        <v>無機</v>
      </c>
      <c r="O7308" s="70" t="str">
        <f>IF(J7308=[1]人員授權表!$C$85,"Casper李羿勳",IF(J7308=[1]人員授權表!$C$188,"Iring陳俊明",IF(J7308=[1]人員授權表!$C$189,"Brian陳泓霖",VLOOKUP(K7308,[1]人員授權表!D$2:E$249,2,FALSE))))</f>
        <v>Vicky游崴涵</v>
      </c>
      <c r="P7308" s="67">
        <f t="shared" si="398"/>
        <v>44851</v>
      </c>
      <c r="Q7308" s="75" t="str">
        <f t="shared" si="400"/>
        <v>週一</v>
      </c>
      <c r="R7308" s="80">
        <v>44847</v>
      </c>
      <c r="AA7308" s="1"/>
    </row>
    <row r="7309" spans="2:27">
      <c r="B7309" s="66">
        <v>44834</v>
      </c>
      <c r="D7309" s="68" t="s">
        <v>50</v>
      </c>
      <c r="E7309" s="70" t="s">
        <v>51</v>
      </c>
      <c r="F7309" s="37" t="s">
        <v>2909</v>
      </c>
      <c r="G7309" s="67">
        <v>44838</v>
      </c>
      <c r="H7309" s="67">
        <v>44853</v>
      </c>
      <c r="I7309" s="71">
        <f t="shared" si="399"/>
        <v>15</v>
      </c>
      <c r="J7309" s="72" t="s">
        <v>160</v>
      </c>
      <c r="K7309" s="72" t="s">
        <v>161</v>
      </c>
      <c r="L7309" s="73">
        <v>1</v>
      </c>
      <c r="M7309" s="73" t="s">
        <v>108</v>
      </c>
      <c r="N7309" s="68" t="str">
        <f>VLOOKUP(K7309,[1]人員授權表!D$3:G$249,4,0)</f>
        <v>無機</v>
      </c>
      <c r="O7309" s="70" t="str">
        <f>IF(J7309=[1]人員授權表!$C$85,"Casper李羿勳",IF(J7309=[1]人員授權表!$C$188,"Iring陳俊明",IF(J7309=[1]人員授權表!$C$189,"Brian陳泓霖",VLOOKUP(K7309,[1]人員授權表!D$2:E$249,2,FALSE))))</f>
        <v>Dennis陳汶宏</v>
      </c>
      <c r="P7309" s="67">
        <f t="shared" si="398"/>
        <v>44851</v>
      </c>
      <c r="Q7309" s="75" t="str">
        <f t="shared" si="400"/>
        <v>週一</v>
      </c>
      <c r="R7309" s="80">
        <v>44848</v>
      </c>
      <c r="AA7309" s="1"/>
    </row>
    <row r="7310" spans="2:27">
      <c r="B7310" s="66">
        <v>44834</v>
      </c>
      <c r="D7310" s="68" t="s">
        <v>50</v>
      </c>
      <c r="E7310" s="70" t="s">
        <v>51</v>
      </c>
      <c r="F7310" s="37" t="s">
        <v>2909</v>
      </c>
      <c r="G7310" s="67">
        <v>44838</v>
      </c>
      <c r="H7310" s="67">
        <v>44853</v>
      </c>
      <c r="I7310" s="71">
        <f t="shared" si="399"/>
        <v>15</v>
      </c>
      <c r="J7310" s="72" t="s">
        <v>1222</v>
      </c>
      <c r="K7310" s="72" t="s">
        <v>1223</v>
      </c>
      <c r="L7310" s="73">
        <v>1</v>
      </c>
      <c r="M7310" s="73" t="s">
        <v>108</v>
      </c>
      <c r="N7310" s="68" t="str">
        <f>VLOOKUP(K7310,[1]人員授權表!D$3:G$249,4,0)</f>
        <v>無機</v>
      </c>
      <c r="O7310" s="70" t="str">
        <f>IF(J7310=[1]人員授權表!$C$85,"Casper李羿勳",IF(J7310=[1]人員授權表!$C$188,"Iring陳俊明",IF(J7310=[1]人員授權表!$C$189,"Brian陳泓霖",VLOOKUP(K7310,[1]人員授權表!D$2:E$249,2,FALSE))))</f>
        <v>Dennis陳汶宏</v>
      </c>
      <c r="P7310" s="67">
        <f t="shared" si="398"/>
        <v>44851</v>
      </c>
      <c r="Q7310" s="75" t="str">
        <f t="shared" si="400"/>
        <v>週一</v>
      </c>
      <c r="R7310" s="80">
        <v>44848</v>
      </c>
      <c r="AA7310" s="1"/>
    </row>
    <row r="7311" spans="2:27">
      <c r="B7311" s="66">
        <v>44834</v>
      </c>
      <c r="D7311" s="68" t="s">
        <v>50</v>
      </c>
      <c r="E7311" s="70" t="s">
        <v>51</v>
      </c>
      <c r="F7311" s="37" t="s">
        <v>2909</v>
      </c>
      <c r="G7311" s="67">
        <v>44838</v>
      </c>
      <c r="H7311" s="67">
        <v>44853</v>
      </c>
      <c r="I7311" s="71">
        <f t="shared" si="399"/>
        <v>15</v>
      </c>
      <c r="J7311" s="72" t="s">
        <v>175</v>
      </c>
      <c r="K7311" s="72" t="s">
        <v>176</v>
      </c>
      <c r="L7311" s="73">
        <v>1</v>
      </c>
      <c r="M7311" s="73" t="s">
        <v>108</v>
      </c>
      <c r="N7311" s="68" t="str">
        <f>VLOOKUP(K7311,[1]人員授權表!D$3:G$249,4,0)</f>
        <v>無機</v>
      </c>
      <c r="O7311" s="70" t="s">
        <v>956</v>
      </c>
      <c r="P7311" s="67">
        <f t="shared" si="398"/>
        <v>44851</v>
      </c>
      <c r="Q7311" s="75" t="str">
        <f t="shared" si="400"/>
        <v>週一</v>
      </c>
      <c r="R7311" s="80">
        <v>44852</v>
      </c>
      <c r="S7311" s="85">
        <v>44852</v>
      </c>
      <c r="T7311" s="70">
        <v>1</v>
      </c>
      <c r="Z7311" s="79" t="s">
        <v>2864</v>
      </c>
      <c r="AA7311" s="1"/>
    </row>
    <row r="7312" spans="2:27">
      <c r="B7312" s="66">
        <v>44834</v>
      </c>
      <c r="D7312" s="68" t="s">
        <v>50</v>
      </c>
      <c r="E7312" s="70" t="s">
        <v>51</v>
      </c>
      <c r="F7312" s="37" t="s">
        <v>2909</v>
      </c>
      <c r="G7312" s="67">
        <v>44838</v>
      </c>
      <c r="H7312" s="67">
        <v>44853</v>
      </c>
      <c r="I7312" s="71">
        <f t="shared" si="399"/>
        <v>15</v>
      </c>
      <c r="J7312" s="72" t="s">
        <v>290</v>
      </c>
      <c r="K7312" s="72" t="s">
        <v>291</v>
      </c>
      <c r="L7312" s="73">
        <v>1</v>
      </c>
      <c r="M7312" s="73" t="s">
        <v>108</v>
      </c>
      <c r="N7312" s="68" t="str">
        <f>VLOOKUP(K7312,[1]人員授權表!D$3:G$249,4,0)</f>
        <v>無機</v>
      </c>
      <c r="O7312" s="70" t="str">
        <f>IF(J7312=[1]人員授權表!$C$85,"Casper李羿勳",IF(J7312=[1]人員授權表!$C$188,"Iring陳俊明",IF(J7312=[1]人員授權表!$C$189,"Brian陳泓霖",VLOOKUP(K7312,[1]人員授權表!D$2:E$249,2,FALSE))))</f>
        <v>George陳志昇</v>
      </c>
      <c r="P7312" s="67">
        <f t="shared" si="398"/>
        <v>44851</v>
      </c>
      <c r="Q7312" s="75" t="str">
        <f t="shared" si="400"/>
        <v>週一</v>
      </c>
      <c r="R7312" s="80">
        <v>44848</v>
      </c>
      <c r="AA7312" s="1"/>
    </row>
    <row r="7313" spans="2:27">
      <c r="B7313" s="66">
        <v>44834</v>
      </c>
      <c r="D7313" s="68" t="s">
        <v>50</v>
      </c>
      <c r="E7313" s="70" t="s">
        <v>51</v>
      </c>
      <c r="F7313" s="37" t="s">
        <v>2909</v>
      </c>
      <c r="G7313" s="67">
        <v>44838</v>
      </c>
      <c r="H7313" s="67">
        <v>44853</v>
      </c>
      <c r="I7313" s="71">
        <f t="shared" si="399"/>
        <v>15</v>
      </c>
      <c r="J7313" s="72" t="s">
        <v>204</v>
      </c>
      <c r="K7313" s="72" t="s">
        <v>205</v>
      </c>
      <c r="L7313" s="73">
        <v>1</v>
      </c>
      <c r="M7313" s="73" t="s">
        <v>108</v>
      </c>
      <c r="N7313" s="68" t="str">
        <f>VLOOKUP(K7313,[1]人員授權表!D$3:G$249,4,0)</f>
        <v>無機</v>
      </c>
      <c r="O7313" s="70" t="str">
        <f>IF(J7313=[1]人員授權表!$C$85,"Casper李羿勳",IF(J7313=[1]人員授權表!$C$188,"Iring陳俊明",IF(J7313=[1]人員授權表!$C$189,"Brian陳泓霖",VLOOKUP(K7313,[1]人員授權表!D$2:E$249,2,FALSE))))</f>
        <v>Iring陳俊明</v>
      </c>
      <c r="P7313" s="67">
        <f t="shared" si="398"/>
        <v>44851</v>
      </c>
      <c r="Q7313" s="75" t="str">
        <f t="shared" si="400"/>
        <v>週一</v>
      </c>
      <c r="R7313" s="80">
        <v>44849</v>
      </c>
      <c r="AA7313" s="1"/>
    </row>
    <row r="7314" spans="2:27">
      <c r="B7314" s="66">
        <v>44834</v>
      </c>
      <c r="D7314" s="68" t="s">
        <v>50</v>
      </c>
      <c r="E7314" s="70" t="s">
        <v>51</v>
      </c>
      <c r="F7314" s="37" t="s">
        <v>2909</v>
      </c>
      <c r="G7314" s="67">
        <v>44838</v>
      </c>
      <c r="H7314" s="67">
        <v>44853</v>
      </c>
      <c r="I7314" s="71">
        <f t="shared" si="399"/>
        <v>15</v>
      </c>
      <c r="J7314" s="72" t="s">
        <v>206</v>
      </c>
      <c r="K7314" s="72" t="s">
        <v>179</v>
      </c>
      <c r="L7314" s="73">
        <v>1</v>
      </c>
      <c r="M7314" s="73" t="s">
        <v>108</v>
      </c>
      <c r="N7314" s="68" t="str">
        <f>VLOOKUP(K7314,[1]人員授權表!D$3:G$249,4,0)</f>
        <v>無機</v>
      </c>
      <c r="O7314" s="70" t="str">
        <f>IF(J7314=[1]人員授權表!$C$85,"Casper李羿勳",IF(J7314=[1]人員授權表!$C$188,"Iring陳俊明",IF(J7314=[1]人員授權表!$C$189,"Brian陳泓霖",VLOOKUP(K7314,[1]人員授權表!D$2:E$249,2,FALSE))))</f>
        <v>Dennis陳汶宏</v>
      </c>
      <c r="P7314" s="67">
        <f t="shared" si="398"/>
        <v>44851</v>
      </c>
      <c r="Q7314" s="75" t="str">
        <f t="shared" si="400"/>
        <v>週一</v>
      </c>
      <c r="R7314" s="80">
        <v>44842</v>
      </c>
      <c r="AA7314" s="1"/>
    </row>
    <row r="7315" spans="2:27">
      <c r="B7315" s="66">
        <v>44834</v>
      </c>
      <c r="D7315" s="68" t="s">
        <v>50</v>
      </c>
      <c r="E7315" s="70" t="s">
        <v>51</v>
      </c>
      <c r="F7315" s="37" t="s">
        <v>2909</v>
      </c>
      <c r="G7315" s="67">
        <v>44838</v>
      </c>
      <c r="H7315" s="67">
        <v>44853</v>
      </c>
      <c r="I7315" s="71">
        <f t="shared" si="399"/>
        <v>15</v>
      </c>
      <c r="J7315" s="72" t="s">
        <v>178</v>
      </c>
      <c r="K7315" s="72" t="s">
        <v>179</v>
      </c>
      <c r="L7315" s="73">
        <v>1</v>
      </c>
      <c r="M7315" s="73" t="s">
        <v>108</v>
      </c>
      <c r="N7315" s="68" t="str">
        <f>VLOOKUP(K7315,[1]人員授權表!D$3:G$249,4,0)</f>
        <v>無機</v>
      </c>
      <c r="O7315" s="70" t="str">
        <f>IF(J7315=[1]人員授權表!$C$85,"Casper李羿勳",IF(J7315=[1]人員授權表!$C$188,"Iring陳俊明",IF(J7315=[1]人員授權表!$C$189,"Brian陳泓霖",VLOOKUP(K7315,[1]人員授權表!D$2:E$249,2,FALSE))))</f>
        <v>Dennis陳汶宏</v>
      </c>
      <c r="P7315" s="67">
        <f t="shared" ref="P7315:P7378" si="401">H7315-2</f>
        <v>44851</v>
      </c>
      <c r="Q7315" s="75" t="str">
        <f t="shared" si="400"/>
        <v>週一</v>
      </c>
      <c r="R7315" s="80">
        <v>44842</v>
      </c>
      <c r="AA7315" s="1"/>
    </row>
    <row r="7316" spans="2:27">
      <c r="B7316" s="66">
        <v>44834</v>
      </c>
      <c r="D7316" s="68" t="s">
        <v>50</v>
      </c>
      <c r="E7316" s="70" t="s">
        <v>51</v>
      </c>
      <c r="F7316" s="37" t="s">
        <v>2909</v>
      </c>
      <c r="G7316" s="67">
        <v>44838</v>
      </c>
      <c r="H7316" s="67">
        <v>44853</v>
      </c>
      <c r="I7316" s="71">
        <f t="shared" si="399"/>
        <v>15</v>
      </c>
      <c r="J7316" s="72" t="s">
        <v>141</v>
      </c>
      <c r="K7316" s="72" t="s">
        <v>142</v>
      </c>
      <c r="L7316" s="73">
        <v>1</v>
      </c>
      <c r="M7316" s="73" t="s">
        <v>108</v>
      </c>
      <c r="N7316" s="68" t="str">
        <f>VLOOKUP(K7316,[1]人員授權表!D$3:G$249,4,0)</f>
        <v>無機</v>
      </c>
      <c r="O7316" s="70" t="str">
        <f>IF(J7316=[1]人員授權表!$C$85,"Casper李羿勳",IF(J7316=[1]人員授權表!$C$188,"Iring陳俊明",IF(J7316=[1]人員授權表!$C$189,"Brian陳泓霖",VLOOKUP(K7316,[1]人員授權表!D$2:E$249,2,FALSE))))</f>
        <v>Dennis陳汶宏</v>
      </c>
      <c r="P7316" s="67">
        <f t="shared" si="401"/>
        <v>44851</v>
      </c>
      <c r="Q7316" s="75" t="str">
        <f t="shared" si="400"/>
        <v>週一</v>
      </c>
      <c r="R7316" s="80">
        <v>44842</v>
      </c>
      <c r="AA7316" s="1"/>
    </row>
    <row r="7317" spans="2:27">
      <c r="B7317" s="66">
        <v>44834</v>
      </c>
      <c r="D7317" s="68" t="s">
        <v>50</v>
      </c>
      <c r="E7317" s="70" t="s">
        <v>51</v>
      </c>
      <c r="F7317" s="37" t="s">
        <v>2909</v>
      </c>
      <c r="G7317" s="67">
        <v>44838</v>
      </c>
      <c r="H7317" s="67">
        <v>44853</v>
      </c>
      <c r="I7317" s="71">
        <f t="shared" si="399"/>
        <v>15</v>
      </c>
      <c r="J7317" s="72" t="s">
        <v>966</v>
      </c>
      <c r="K7317" s="72" t="s">
        <v>154</v>
      </c>
      <c r="L7317" s="73">
        <v>1</v>
      </c>
      <c r="M7317" s="73" t="s">
        <v>108</v>
      </c>
      <c r="N7317" s="68" t="str">
        <f>VLOOKUP(K7317,[1]人員授權表!D$3:G$249,4,0)</f>
        <v>無機</v>
      </c>
      <c r="O7317" s="70" t="str">
        <f>IF(J7317=[1]人員授權表!$C$85,"Casper李羿勳",IF(J7317=[1]人員授權表!$C$188,"Iring陳俊明",IF(J7317=[1]人員授權表!$C$189,"Brian陳泓霖",VLOOKUP(K7317,[1]人員授權表!D$2:E$249,2,FALSE))))</f>
        <v>Ken張智凱</v>
      </c>
      <c r="P7317" s="67">
        <f t="shared" si="401"/>
        <v>44851</v>
      </c>
      <c r="Q7317" s="75" t="str">
        <f t="shared" si="400"/>
        <v>週一</v>
      </c>
      <c r="R7317" s="80">
        <v>44842</v>
      </c>
      <c r="AA7317" s="1"/>
    </row>
    <row r="7318" spans="2:27">
      <c r="B7318" s="66">
        <v>44834</v>
      </c>
      <c r="D7318" s="68" t="s">
        <v>50</v>
      </c>
      <c r="E7318" s="70" t="s">
        <v>51</v>
      </c>
      <c r="F7318" s="37" t="s">
        <v>2909</v>
      </c>
      <c r="G7318" s="67">
        <v>44838</v>
      </c>
      <c r="H7318" s="67">
        <v>44853</v>
      </c>
      <c r="I7318" s="71">
        <f t="shared" si="399"/>
        <v>15</v>
      </c>
      <c r="J7318" s="72" t="s">
        <v>209</v>
      </c>
      <c r="K7318" s="72" t="s">
        <v>210</v>
      </c>
      <c r="L7318" s="73">
        <v>1</v>
      </c>
      <c r="M7318" s="73" t="s">
        <v>108</v>
      </c>
      <c r="N7318" s="68" t="str">
        <f>VLOOKUP(K7318,[1]人員授權表!D$3:G$249,4,0)</f>
        <v>無機</v>
      </c>
      <c r="O7318" s="70" t="str">
        <f>IF(J7318=[1]人員授權表!$C$85,"Casper李羿勳",IF(J7318=[1]人員授權表!$C$188,"Iring陳俊明",IF(J7318=[1]人員授權表!$C$189,"Brian陳泓霖",VLOOKUP(K7318,[1]人員授權表!D$2:E$249,2,FALSE))))</f>
        <v>Vicky游崴涵</v>
      </c>
      <c r="P7318" s="67">
        <f t="shared" si="401"/>
        <v>44851</v>
      </c>
      <c r="Q7318" s="75" t="str">
        <f t="shared" si="400"/>
        <v>週一</v>
      </c>
      <c r="R7318" s="80">
        <v>44846</v>
      </c>
      <c r="AA7318" s="1"/>
    </row>
    <row r="7319" spans="2:27">
      <c r="B7319" s="66">
        <v>44834</v>
      </c>
      <c r="D7319" s="68" t="s">
        <v>50</v>
      </c>
      <c r="E7319" s="70" t="s">
        <v>51</v>
      </c>
      <c r="F7319" s="37" t="s">
        <v>2909</v>
      </c>
      <c r="G7319" s="67">
        <v>44838</v>
      </c>
      <c r="H7319" s="67">
        <v>44853</v>
      </c>
      <c r="I7319" s="71">
        <f t="shared" si="399"/>
        <v>15</v>
      </c>
      <c r="J7319" s="72" t="s">
        <v>167</v>
      </c>
      <c r="K7319" s="72" t="s">
        <v>168</v>
      </c>
      <c r="L7319" s="73">
        <v>1</v>
      </c>
      <c r="M7319" s="73" t="s">
        <v>108</v>
      </c>
      <c r="N7319" s="68" t="str">
        <f>VLOOKUP(K7319,[1]人員授權表!D$3:G$249,4,0)</f>
        <v>有機</v>
      </c>
      <c r="O7319" s="70" t="str">
        <f>IF(J7319=[1]人員授權表!$C$85,"Casper李羿勳",IF(J7319=[1]人員授權表!$C$188,"Iring陳俊明",IF(J7319=[1]人員授權表!$C$189,"Brian陳泓霖",VLOOKUP(K7319,[1]人員授權表!D$2:E$249,2,FALSE))))</f>
        <v>Una林庭瑄</v>
      </c>
      <c r="P7319" s="67">
        <f t="shared" si="401"/>
        <v>44851</v>
      </c>
      <c r="Q7319" s="75" t="str">
        <f t="shared" si="400"/>
        <v>週一</v>
      </c>
      <c r="R7319" s="80">
        <v>44846</v>
      </c>
      <c r="AA7319" s="1"/>
    </row>
    <row r="7320" spans="2:27">
      <c r="B7320" s="66">
        <v>44834</v>
      </c>
      <c r="D7320" s="68" t="s">
        <v>50</v>
      </c>
      <c r="E7320" s="70" t="s">
        <v>51</v>
      </c>
      <c r="F7320" s="37" t="s">
        <v>2909</v>
      </c>
      <c r="G7320" s="67">
        <v>44838</v>
      </c>
      <c r="H7320" s="67">
        <v>44853</v>
      </c>
      <c r="I7320" s="71">
        <f t="shared" si="399"/>
        <v>15</v>
      </c>
      <c r="J7320" s="72" t="s">
        <v>257</v>
      </c>
      <c r="K7320" s="72" t="s">
        <v>1225</v>
      </c>
      <c r="L7320" s="73">
        <v>1</v>
      </c>
      <c r="M7320" s="73" t="s">
        <v>108</v>
      </c>
      <c r="N7320" s="68" t="str">
        <f>VLOOKUP(K7320,[1]人員授權表!D$3:G$249,4,0)</f>
        <v>有機</v>
      </c>
      <c r="O7320" s="70" t="str">
        <f>IF(J7320=[1]人員授權表!$C$85,"Casper李羿勳",IF(J7320=[1]人員授權表!$C$188,"Iring陳俊明",IF(J7320=[1]人員授權表!$C$189,"Brian陳泓霖",VLOOKUP(K7320,[1]人員授權表!D$2:E$249,2,FALSE))))</f>
        <v>Casper李羿勳</v>
      </c>
      <c r="P7320" s="67">
        <f t="shared" si="401"/>
        <v>44851</v>
      </c>
      <c r="Q7320" s="75" t="str">
        <f t="shared" si="400"/>
        <v>週一</v>
      </c>
      <c r="R7320" s="80">
        <v>44847</v>
      </c>
      <c r="AA7320" s="1"/>
    </row>
    <row r="7321" spans="2:27">
      <c r="B7321" s="66">
        <v>44834</v>
      </c>
      <c r="D7321" s="68" t="s">
        <v>50</v>
      </c>
      <c r="E7321" s="70" t="s">
        <v>51</v>
      </c>
      <c r="F7321" s="37" t="s">
        <v>2909</v>
      </c>
      <c r="G7321" s="67">
        <v>44838</v>
      </c>
      <c r="H7321" s="67">
        <v>44853</v>
      </c>
      <c r="I7321" s="71">
        <f t="shared" si="399"/>
        <v>15</v>
      </c>
      <c r="J7321" s="72" t="s">
        <v>1235</v>
      </c>
      <c r="K7321" s="72" t="s">
        <v>185</v>
      </c>
      <c r="L7321" s="73">
        <v>1</v>
      </c>
      <c r="M7321" s="73" t="s">
        <v>108</v>
      </c>
      <c r="N7321" s="68" t="str">
        <f>VLOOKUP(K7321,[1]人員授權表!D$3:G$249,4,0)</f>
        <v>有機</v>
      </c>
      <c r="O7321" s="70" t="str">
        <f>IF(J7321=[1]人員授權表!$C$85,"Casper李羿勳",IF(J7321=[1]人員授權表!$C$188,"Iring陳俊明",IF(J7321=[1]人員授權表!$C$189,"Brian陳泓霖",VLOOKUP(K7321,[1]人員授權表!D$2:E$249,2,FALSE))))</f>
        <v>Una林庭瑄</v>
      </c>
      <c r="P7321" s="67">
        <f t="shared" si="401"/>
        <v>44851</v>
      </c>
      <c r="Q7321" s="75" t="str">
        <f t="shared" si="400"/>
        <v>週一</v>
      </c>
      <c r="R7321" s="80">
        <v>44846</v>
      </c>
      <c r="AA7321" s="1"/>
    </row>
    <row r="7322" spans="2:27">
      <c r="B7322" s="66">
        <v>44834</v>
      </c>
      <c r="D7322" s="68" t="s">
        <v>50</v>
      </c>
      <c r="E7322" s="70" t="s">
        <v>51</v>
      </c>
      <c r="F7322" s="37" t="s">
        <v>2909</v>
      </c>
      <c r="G7322" s="67">
        <v>44838</v>
      </c>
      <c r="H7322" s="67">
        <v>44853</v>
      </c>
      <c r="I7322" s="71">
        <f t="shared" si="399"/>
        <v>15</v>
      </c>
      <c r="J7322" s="72" t="s">
        <v>1236</v>
      </c>
      <c r="K7322" s="72" t="s">
        <v>185</v>
      </c>
      <c r="L7322" s="73">
        <v>1</v>
      </c>
      <c r="M7322" s="73" t="s">
        <v>108</v>
      </c>
      <c r="N7322" s="68" t="str">
        <f>VLOOKUP(K7322,[1]人員授權表!D$3:G$249,4,0)</f>
        <v>有機</v>
      </c>
      <c r="O7322" s="70" t="str">
        <f>IF(J7322=[1]人員授權表!$C$85,"Casper李羿勳",IF(J7322=[1]人員授權表!$C$188,"Iring陳俊明",IF(J7322=[1]人員授權表!$C$189,"Brian陳泓霖",VLOOKUP(K7322,[1]人員授權表!D$2:E$249,2,FALSE))))</f>
        <v>Una林庭瑄</v>
      </c>
      <c r="P7322" s="67">
        <f t="shared" si="401"/>
        <v>44851</v>
      </c>
      <c r="Q7322" s="75" t="str">
        <f t="shared" si="400"/>
        <v>週一</v>
      </c>
      <c r="R7322" s="80">
        <v>44846</v>
      </c>
      <c r="AA7322" s="1"/>
    </row>
    <row r="7323" spans="2:27">
      <c r="B7323" s="66">
        <v>44834</v>
      </c>
      <c r="D7323" s="68" t="s">
        <v>50</v>
      </c>
      <c r="E7323" s="70" t="s">
        <v>51</v>
      </c>
      <c r="F7323" s="37" t="s">
        <v>2909</v>
      </c>
      <c r="G7323" s="67">
        <v>44838</v>
      </c>
      <c r="H7323" s="67">
        <v>44853</v>
      </c>
      <c r="I7323" s="71">
        <f t="shared" si="399"/>
        <v>15</v>
      </c>
      <c r="J7323" s="72" t="s">
        <v>1237</v>
      </c>
      <c r="K7323" s="72" t="s">
        <v>185</v>
      </c>
      <c r="L7323" s="73">
        <v>1</v>
      </c>
      <c r="M7323" s="73" t="s">
        <v>108</v>
      </c>
      <c r="N7323" s="68" t="str">
        <f>VLOOKUP(K7323,[1]人員授權表!D$3:G$249,4,0)</f>
        <v>有機</v>
      </c>
      <c r="O7323" s="70" t="str">
        <f>IF(J7323=[1]人員授權表!$C$85,"Casper李羿勳",IF(J7323=[1]人員授權表!$C$188,"Iring陳俊明",IF(J7323=[1]人員授權表!$C$189,"Brian陳泓霖",VLOOKUP(K7323,[1]人員授權表!D$2:E$249,2,FALSE))))</f>
        <v>Una林庭瑄</v>
      </c>
      <c r="P7323" s="67">
        <f t="shared" si="401"/>
        <v>44851</v>
      </c>
      <c r="Q7323" s="75" t="str">
        <f t="shared" si="400"/>
        <v>週一</v>
      </c>
      <c r="R7323" s="80">
        <v>44847</v>
      </c>
      <c r="AA7323" s="1"/>
    </row>
    <row r="7324" spans="2:27">
      <c r="B7324" s="66">
        <v>44834</v>
      </c>
      <c r="D7324" s="68" t="s">
        <v>50</v>
      </c>
      <c r="E7324" s="70" t="s">
        <v>51</v>
      </c>
      <c r="F7324" s="37" t="s">
        <v>2909</v>
      </c>
      <c r="G7324" s="67">
        <v>44838</v>
      </c>
      <c r="H7324" s="67">
        <v>44853</v>
      </c>
      <c r="I7324" s="71">
        <f t="shared" si="399"/>
        <v>15</v>
      </c>
      <c r="J7324" s="72" t="s">
        <v>1226</v>
      </c>
      <c r="K7324" s="72" t="s">
        <v>1227</v>
      </c>
      <c r="L7324" s="73">
        <v>1</v>
      </c>
      <c r="M7324" s="73" t="s">
        <v>108</v>
      </c>
      <c r="N7324" s="68" t="str">
        <f>VLOOKUP(K7324,[1]人員授權表!D$3:G$249,4,0)</f>
        <v>有機</v>
      </c>
      <c r="O7324" s="70" t="str">
        <f>IF(J7324=[1]人員授權表!$C$85,"Casper李羿勳",IF(J7324=[1]人員授權表!$C$188,"Iring陳俊明",IF(J7324=[1]人員授權表!$C$189,"Brian陳泓霖",VLOOKUP(K7324,[1]人員授權表!D$2:E$249,2,FALSE))))</f>
        <v>Marco陳鴻鈞</v>
      </c>
      <c r="P7324" s="67">
        <f t="shared" si="401"/>
        <v>44851</v>
      </c>
      <c r="Q7324" s="75" t="str">
        <f t="shared" si="400"/>
        <v>週一</v>
      </c>
      <c r="R7324" s="80">
        <v>44849</v>
      </c>
      <c r="AA7324" s="1"/>
    </row>
    <row r="7325" spans="2:27">
      <c r="B7325" s="66">
        <v>44834</v>
      </c>
      <c r="D7325" s="68" t="s">
        <v>50</v>
      </c>
      <c r="E7325" s="70" t="s">
        <v>51</v>
      </c>
      <c r="F7325" s="37" t="s">
        <v>2909</v>
      </c>
      <c r="G7325" s="67">
        <v>44838</v>
      </c>
      <c r="H7325" s="67">
        <v>44853</v>
      </c>
      <c r="I7325" s="71">
        <f t="shared" si="399"/>
        <v>15</v>
      </c>
      <c r="J7325" s="72" t="s">
        <v>169</v>
      </c>
      <c r="K7325" s="72" t="s">
        <v>170</v>
      </c>
      <c r="L7325" s="73">
        <v>1</v>
      </c>
      <c r="M7325" s="73" t="s">
        <v>108</v>
      </c>
      <c r="N7325" s="68" t="str">
        <f>VLOOKUP(K7325,[1]人員授權表!D$3:G$249,4,0)</f>
        <v>有機</v>
      </c>
      <c r="O7325" s="70" t="str">
        <f>IF(J7325=[1]人員授權表!$C$85,"Casper李羿勳",IF(J7325=[1]人員授權表!$C$188,"Iring陳俊明",IF(J7325=[1]人員授權表!$C$189,"Brian陳泓霖",VLOOKUP(K7325,[1]人員授權表!D$2:E$249,2,FALSE))))</f>
        <v>Elle黃雅琪&amp;
Marco陳鴻鈞</v>
      </c>
      <c r="P7325" s="67">
        <f t="shared" si="401"/>
        <v>44851</v>
      </c>
      <c r="Q7325" s="75" t="str">
        <f t="shared" si="400"/>
        <v>週一</v>
      </c>
      <c r="R7325" s="80">
        <v>44846</v>
      </c>
      <c r="AA7325" s="1"/>
    </row>
    <row r="7326" spans="2:27">
      <c r="B7326" s="66">
        <v>44834</v>
      </c>
      <c r="D7326" s="68" t="s">
        <v>50</v>
      </c>
      <c r="E7326" s="70" t="s">
        <v>51</v>
      </c>
      <c r="F7326" s="37" t="s">
        <v>2910</v>
      </c>
      <c r="G7326" s="67">
        <v>44838</v>
      </c>
      <c r="H7326" s="67">
        <v>44853</v>
      </c>
      <c r="I7326" s="71">
        <f t="shared" si="399"/>
        <v>15</v>
      </c>
      <c r="J7326" s="72" t="s">
        <v>919</v>
      </c>
      <c r="K7326" s="72" t="s">
        <v>187</v>
      </c>
      <c r="L7326" s="73">
        <v>1</v>
      </c>
      <c r="M7326" s="73" t="s">
        <v>108</v>
      </c>
      <c r="N7326" s="68" t="str">
        <f>VLOOKUP(K7326,[1]人員授權表!D$3:G$249,4,0)</f>
        <v>無機</v>
      </c>
      <c r="O7326" s="70" t="s">
        <v>191</v>
      </c>
      <c r="P7326" s="67">
        <f t="shared" si="401"/>
        <v>44851</v>
      </c>
      <c r="Q7326" s="75" t="str">
        <f t="shared" si="400"/>
        <v>週一</v>
      </c>
      <c r="R7326" s="80">
        <v>44852</v>
      </c>
      <c r="S7326" s="85">
        <v>44852</v>
      </c>
      <c r="T7326" s="70">
        <v>1</v>
      </c>
      <c r="Z7326" s="79" t="s">
        <v>2866</v>
      </c>
      <c r="AA7326" s="1"/>
    </row>
    <row r="7327" spans="2:27">
      <c r="B7327" s="66">
        <v>44834</v>
      </c>
      <c r="D7327" s="68" t="s">
        <v>50</v>
      </c>
      <c r="E7327" s="70" t="s">
        <v>51</v>
      </c>
      <c r="F7327" s="37" t="s">
        <v>2910</v>
      </c>
      <c r="G7327" s="67">
        <v>44838</v>
      </c>
      <c r="H7327" s="67">
        <v>44853</v>
      </c>
      <c r="I7327" s="71">
        <f t="shared" si="399"/>
        <v>15</v>
      </c>
      <c r="J7327" s="72" t="s">
        <v>188</v>
      </c>
      <c r="K7327" s="72" t="s">
        <v>189</v>
      </c>
      <c r="L7327" s="73">
        <v>1</v>
      </c>
      <c r="M7327" s="73" t="s">
        <v>108</v>
      </c>
      <c r="N7327" s="68" t="str">
        <f>VLOOKUP(K7327,[1]人員授權表!D$3:G$249,4,0)</f>
        <v>無機</v>
      </c>
      <c r="O7327" s="70" t="str">
        <f>IF(J7327=[1]人員授權表!$C$85,"Casper李羿勳",IF(J7327=[1]人員授權表!$C$188,"Iring陳俊明",IF(J7327=[1]人員授權表!$C$189,"Brian陳泓霖",VLOOKUP(K7327,[1]人員授權表!D$2:E$249,2,FALSE))))</f>
        <v>Iring陳俊明</v>
      </c>
      <c r="P7327" s="67">
        <f t="shared" si="401"/>
        <v>44851</v>
      </c>
      <c r="Q7327" s="75" t="str">
        <f t="shared" si="400"/>
        <v>週一</v>
      </c>
      <c r="R7327" s="80">
        <v>44847</v>
      </c>
      <c r="AA7327" s="1"/>
    </row>
    <row r="7328" spans="2:27">
      <c r="B7328" s="66">
        <v>44834</v>
      </c>
      <c r="D7328" s="68" t="s">
        <v>50</v>
      </c>
      <c r="E7328" s="70" t="s">
        <v>51</v>
      </c>
      <c r="F7328" s="37" t="s">
        <v>2910</v>
      </c>
      <c r="G7328" s="67">
        <v>44838</v>
      </c>
      <c r="H7328" s="67">
        <v>44853</v>
      </c>
      <c r="I7328" s="71">
        <f t="shared" si="399"/>
        <v>15</v>
      </c>
      <c r="J7328" s="72" t="s">
        <v>190</v>
      </c>
      <c r="K7328" s="72" t="s">
        <v>140</v>
      </c>
      <c r="L7328" s="73">
        <v>1</v>
      </c>
      <c r="M7328" s="73" t="s">
        <v>108</v>
      </c>
      <c r="N7328" s="68" t="str">
        <f>VLOOKUP(K7328,[1]人員授權表!D$3:G$249,4,0)</f>
        <v>無機</v>
      </c>
      <c r="O7328" s="70" t="str">
        <f>IF(J7328=[1]人員授權表!$C$85,"Casper李羿勳",IF(J7328=[1]人員授權表!$C$188,"Iring陳俊明",IF(J7328=[1]人員授權表!$C$189,"Brian陳泓霖",VLOOKUP(K7328,[1]人員授權表!D$2:E$249,2,FALSE))))</f>
        <v>Iring陳俊明</v>
      </c>
      <c r="P7328" s="67">
        <f t="shared" si="401"/>
        <v>44851</v>
      </c>
      <c r="Q7328" s="75" t="str">
        <f t="shared" si="400"/>
        <v>週一</v>
      </c>
      <c r="R7328" s="80">
        <v>44847</v>
      </c>
      <c r="AA7328" s="1"/>
    </row>
    <row r="7329" spans="2:27">
      <c r="B7329" s="66">
        <v>44834</v>
      </c>
      <c r="D7329" s="68" t="s">
        <v>50</v>
      </c>
      <c r="E7329" s="70" t="s">
        <v>51</v>
      </c>
      <c r="F7329" s="37" t="s">
        <v>2910</v>
      </c>
      <c r="G7329" s="67">
        <v>44838</v>
      </c>
      <c r="H7329" s="67">
        <v>44853</v>
      </c>
      <c r="I7329" s="71">
        <f t="shared" si="399"/>
        <v>15</v>
      </c>
      <c r="J7329" s="72" t="s">
        <v>195</v>
      </c>
      <c r="K7329" s="72" t="s">
        <v>196</v>
      </c>
      <c r="L7329" s="73">
        <v>1</v>
      </c>
      <c r="M7329" s="73" t="s">
        <v>108</v>
      </c>
      <c r="N7329" s="68" t="str">
        <f>VLOOKUP(K7329,[1]人員授權表!D$3:G$249,4,0)</f>
        <v>無機</v>
      </c>
      <c r="O7329" s="70" t="str">
        <f>IF(J7329=[1]人員授權表!$C$85,"Casper李羿勳",IF(J7329=[1]人員授權表!$C$188,"Iring陳俊明",IF(J7329=[1]人員授權表!$C$189,"Brian陳泓霖",VLOOKUP(K7329,[1]人員授權表!D$2:E$249,2,FALSE))))</f>
        <v>Debby胡萱黛</v>
      </c>
      <c r="P7329" s="67">
        <f t="shared" si="401"/>
        <v>44851</v>
      </c>
      <c r="Q7329" s="75" t="str">
        <f t="shared" si="400"/>
        <v>週一</v>
      </c>
      <c r="R7329" s="80">
        <v>44841</v>
      </c>
      <c r="AA7329" s="1"/>
    </row>
    <row r="7330" spans="2:27">
      <c r="B7330" s="66">
        <v>44834</v>
      </c>
      <c r="D7330" s="68" t="s">
        <v>50</v>
      </c>
      <c r="E7330" s="70" t="s">
        <v>51</v>
      </c>
      <c r="F7330" s="37" t="s">
        <v>2910</v>
      </c>
      <c r="G7330" s="67">
        <v>44838</v>
      </c>
      <c r="H7330" s="67">
        <v>44853</v>
      </c>
      <c r="I7330" s="71">
        <f t="shared" si="399"/>
        <v>15</v>
      </c>
      <c r="J7330" s="72" t="s">
        <v>198</v>
      </c>
      <c r="K7330" s="72" t="s">
        <v>199</v>
      </c>
      <c r="L7330" s="73">
        <v>1</v>
      </c>
      <c r="M7330" s="73" t="s">
        <v>108</v>
      </c>
      <c r="N7330" s="68" t="str">
        <f>VLOOKUP(K7330,[1]人員授權表!D$3:G$249,4,0)</f>
        <v>無機</v>
      </c>
      <c r="O7330" s="70" t="str">
        <f>IF(J7330=[1]人員授權表!$C$85,"Casper李羿勳",IF(J7330=[1]人員授權表!$C$188,"Iring陳俊明",IF(J7330=[1]人員授權表!$C$189,"Brian陳泓霖",VLOOKUP(K7330,[1]人員授權表!D$2:E$249,2,FALSE))))</f>
        <v>Vicky游崴涵</v>
      </c>
      <c r="P7330" s="67">
        <f t="shared" si="401"/>
        <v>44851</v>
      </c>
      <c r="Q7330" s="75" t="str">
        <f t="shared" si="400"/>
        <v>週一</v>
      </c>
      <c r="R7330" s="80">
        <v>44841</v>
      </c>
      <c r="AA7330" s="1"/>
    </row>
    <row r="7331" spans="2:27">
      <c r="B7331" s="66">
        <v>44834</v>
      </c>
      <c r="D7331" s="68" t="s">
        <v>50</v>
      </c>
      <c r="E7331" s="70" t="s">
        <v>51</v>
      </c>
      <c r="F7331" s="37" t="s">
        <v>2910</v>
      </c>
      <c r="G7331" s="67">
        <v>44838</v>
      </c>
      <c r="H7331" s="67">
        <v>44853</v>
      </c>
      <c r="I7331" s="71">
        <f t="shared" si="399"/>
        <v>15</v>
      </c>
      <c r="J7331" s="72" t="s">
        <v>200</v>
      </c>
      <c r="K7331" s="72" t="s">
        <v>201</v>
      </c>
      <c r="L7331" s="73">
        <v>1</v>
      </c>
      <c r="M7331" s="73" t="s">
        <v>108</v>
      </c>
      <c r="N7331" s="68" t="str">
        <f>VLOOKUP(K7331,[1]人員授權表!D$3:G$249,4,0)</f>
        <v>無機</v>
      </c>
      <c r="O7331" s="70" t="s">
        <v>829</v>
      </c>
      <c r="P7331" s="67">
        <f t="shared" si="401"/>
        <v>44851</v>
      </c>
      <c r="Q7331" s="75" t="str">
        <f t="shared" si="400"/>
        <v>週一</v>
      </c>
      <c r="R7331" s="80">
        <v>44848</v>
      </c>
      <c r="AA7331" s="1"/>
    </row>
    <row r="7332" spans="2:27">
      <c r="B7332" s="66">
        <v>44834</v>
      </c>
      <c r="D7332" s="68" t="s">
        <v>50</v>
      </c>
      <c r="E7332" s="70" t="s">
        <v>51</v>
      </c>
      <c r="F7332" s="37" t="s">
        <v>2910</v>
      </c>
      <c r="G7332" s="67">
        <v>44838</v>
      </c>
      <c r="H7332" s="67">
        <v>44853</v>
      </c>
      <c r="I7332" s="71">
        <f t="shared" si="399"/>
        <v>15</v>
      </c>
      <c r="J7332" s="72" t="s">
        <v>151</v>
      </c>
      <c r="K7332" s="72" t="s">
        <v>152</v>
      </c>
      <c r="L7332" s="73">
        <v>1</v>
      </c>
      <c r="M7332" s="73" t="s">
        <v>108</v>
      </c>
      <c r="N7332" s="68" t="str">
        <f>VLOOKUP(K7332,[1]人員授權表!D$3:G$249,4,0)</f>
        <v>無機</v>
      </c>
      <c r="O7332" s="70" t="str">
        <f>IF(J7332=[1]人員授權表!$C$85,"Casper李羿勳",IF(J7332=[1]人員授權表!$C$188,"Iring陳俊明",IF(J7332=[1]人員授權表!$C$189,"Brian陳泓霖",VLOOKUP(K7332,[1]人員授權表!D$2:E$249,2,FALSE))))</f>
        <v>Vicky游崴涵</v>
      </c>
      <c r="P7332" s="67">
        <f t="shared" si="401"/>
        <v>44851</v>
      </c>
      <c r="Q7332" s="75" t="str">
        <f t="shared" si="400"/>
        <v>週一</v>
      </c>
      <c r="R7332" s="80">
        <v>44847</v>
      </c>
      <c r="AA7332" s="1"/>
    </row>
    <row r="7333" spans="2:27">
      <c r="B7333" s="66">
        <v>44834</v>
      </c>
      <c r="D7333" s="68" t="s">
        <v>50</v>
      </c>
      <c r="E7333" s="70" t="s">
        <v>51</v>
      </c>
      <c r="F7333" s="37" t="s">
        <v>2910</v>
      </c>
      <c r="G7333" s="67">
        <v>44838</v>
      </c>
      <c r="H7333" s="67">
        <v>44853</v>
      </c>
      <c r="I7333" s="71">
        <f t="shared" si="399"/>
        <v>15</v>
      </c>
      <c r="J7333" s="72" t="s">
        <v>160</v>
      </c>
      <c r="K7333" s="72" t="s">
        <v>161</v>
      </c>
      <c r="L7333" s="73">
        <v>1</v>
      </c>
      <c r="M7333" s="73" t="s">
        <v>108</v>
      </c>
      <c r="N7333" s="68" t="str">
        <f>VLOOKUP(K7333,[1]人員授權表!D$3:G$249,4,0)</f>
        <v>無機</v>
      </c>
      <c r="O7333" s="70" t="str">
        <f>IF(J7333=[1]人員授權表!$C$85,"Casper李羿勳",IF(J7333=[1]人員授權表!$C$188,"Iring陳俊明",IF(J7333=[1]人員授權表!$C$189,"Brian陳泓霖",VLOOKUP(K7333,[1]人員授權表!D$2:E$249,2,FALSE))))</f>
        <v>Dennis陳汶宏</v>
      </c>
      <c r="P7333" s="67">
        <f t="shared" si="401"/>
        <v>44851</v>
      </c>
      <c r="Q7333" s="75" t="str">
        <f t="shared" si="400"/>
        <v>週一</v>
      </c>
      <c r="R7333" s="80">
        <v>44848</v>
      </c>
      <c r="AA7333" s="1"/>
    </row>
    <row r="7334" spans="2:27">
      <c r="B7334" s="66">
        <v>44834</v>
      </c>
      <c r="D7334" s="68" t="s">
        <v>50</v>
      </c>
      <c r="E7334" s="70" t="s">
        <v>51</v>
      </c>
      <c r="F7334" s="37" t="s">
        <v>2910</v>
      </c>
      <c r="G7334" s="67">
        <v>44838</v>
      </c>
      <c r="H7334" s="67">
        <v>44853</v>
      </c>
      <c r="I7334" s="71">
        <f t="shared" si="399"/>
        <v>15</v>
      </c>
      <c r="J7334" s="72" t="s">
        <v>1222</v>
      </c>
      <c r="K7334" s="72" t="s">
        <v>1223</v>
      </c>
      <c r="L7334" s="73">
        <v>1</v>
      </c>
      <c r="M7334" s="73" t="s">
        <v>108</v>
      </c>
      <c r="N7334" s="68" t="str">
        <f>VLOOKUP(K7334,[1]人員授權表!D$3:G$249,4,0)</f>
        <v>無機</v>
      </c>
      <c r="O7334" s="70" t="str">
        <f>IF(J7334=[1]人員授權表!$C$85,"Casper李羿勳",IF(J7334=[1]人員授權表!$C$188,"Iring陳俊明",IF(J7334=[1]人員授權表!$C$189,"Brian陳泓霖",VLOOKUP(K7334,[1]人員授權表!D$2:E$249,2,FALSE))))</f>
        <v>Dennis陳汶宏</v>
      </c>
      <c r="P7334" s="67">
        <f t="shared" si="401"/>
        <v>44851</v>
      </c>
      <c r="Q7334" s="75" t="str">
        <f t="shared" si="400"/>
        <v>週一</v>
      </c>
      <c r="R7334" s="80">
        <v>44848</v>
      </c>
      <c r="AA7334" s="1"/>
    </row>
    <row r="7335" spans="2:27">
      <c r="B7335" s="66">
        <v>44834</v>
      </c>
      <c r="D7335" s="68" t="s">
        <v>50</v>
      </c>
      <c r="E7335" s="70" t="s">
        <v>51</v>
      </c>
      <c r="F7335" s="37" t="s">
        <v>2910</v>
      </c>
      <c r="G7335" s="67">
        <v>44838</v>
      </c>
      <c r="H7335" s="67">
        <v>44853</v>
      </c>
      <c r="I7335" s="71">
        <f t="shared" si="399"/>
        <v>15</v>
      </c>
      <c r="J7335" s="72" t="s">
        <v>175</v>
      </c>
      <c r="K7335" s="72" t="s">
        <v>176</v>
      </c>
      <c r="L7335" s="73">
        <v>1</v>
      </c>
      <c r="M7335" s="73" t="s">
        <v>108</v>
      </c>
      <c r="N7335" s="68" t="str">
        <f>VLOOKUP(K7335,[1]人員授權表!D$3:G$249,4,0)</f>
        <v>無機</v>
      </c>
      <c r="O7335" s="70" t="s">
        <v>956</v>
      </c>
      <c r="P7335" s="67">
        <f t="shared" si="401"/>
        <v>44851</v>
      </c>
      <c r="Q7335" s="75" t="str">
        <f t="shared" si="400"/>
        <v>週一</v>
      </c>
      <c r="R7335" s="80">
        <v>44852</v>
      </c>
      <c r="S7335" s="85">
        <v>44852</v>
      </c>
      <c r="T7335" s="70">
        <v>1</v>
      </c>
      <c r="Z7335" s="79" t="s">
        <v>2864</v>
      </c>
      <c r="AA7335" s="1"/>
    </row>
    <row r="7336" spans="2:27">
      <c r="B7336" s="66">
        <v>44834</v>
      </c>
      <c r="D7336" s="68" t="s">
        <v>50</v>
      </c>
      <c r="E7336" s="70" t="s">
        <v>51</v>
      </c>
      <c r="F7336" s="37" t="s">
        <v>2910</v>
      </c>
      <c r="G7336" s="67">
        <v>44838</v>
      </c>
      <c r="H7336" s="67">
        <v>44853</v>
      </c>
      <c r="I7336" s="71">
        <f t="shared" si="399"/>
        <v>15</v>
      </c>
      <c r="J7336" s="72" t="s">
        <v>290</v>
      </c>
      <c r="K7336" s="72" t="s">
        <v>291</v>
      </c>
      <c r="L7336" s="73">
        <v>1</v>
      </c>
      <c r="M7336" s="73" t="s">
        <v>108</v>
      </c>
      <c r="N7336" s="68" t="str">
        <f>VLOOKUP(K7336,[1]人員授權表!D$3:G$249,4,0)</f>
        <v>無機</v>
      </c>
      <c r="O7336" s="70" t="str">
        <f>IF(J7336=[1]人員授權表!$C$85,"Casper李羿勳",IF(J7336=[1]人員授權表!$C$188,"Iring陳俊明",IF(J7336=[1]人員授權表!$C$189,"Brian陳泓霖",VLOOKUP(K7336,[1]人員授權表!D$2:E$249,2,FALSE))))</f>
        <v>George陳志昇</v>
      </c>
      <c r="P7336" s="67">
        <f t="shared" si="401"/>
        <v>44851</v>
      </c>
      <c r="Q7336" s="75" t="str">
        <f t="shared" si="400"/>
        <v>週一</v>
      </c>
      <c r="R7336" s="80">
        <v>44848</v>
      </c>
      <c r="AA7336" s="1"/>
    </row>
    <row r="7337" spans="2:27">
      <c r="B7337" s="66">
        <v>44834</v>
      </c>
      <c r="D7337" s="68" t="s">
        <v>50</v>
      </c>
      <c r="E7337" s="70" t="s">
        <v>51</v>
      </c>
      <c r="F7337" s="37" t="s">
        <v>2910</v>
      </c>
      <c r="G7337" s="67">
        <v>44838</v>
      </c>
      <c r="H7337" s="67">
        <v>44853</v>
      </c>
      <c r="I7337" s="71">
        <f t="shared" si="399"/>
        <v>15</v>
      </c>
      <c r="J7337" s="72" t="s">
        <v>204</v>
      </c>
      <c r="K7337" s="72" t="s">
        <v>205</v>
      </c>
      <c r="L7337" s="73">
        <v>1</v>
      </c>
      <c r="M7337" s="73" t="s">
        <v>108</v>
      </c>
      <c r="N7337" s="68" t="str">
        <f>VLOOKUP(K7337,[1]人員授權表!D$3:G$249,4,0)</f>
        <v>無機</v>
      </c>
      <c r="O7337" s="70" t="str">
        <f>IF(J7337=[1]人員授權表!$C$85,"Casper李羿勳",IF(J7337=[1]人員授權表!$C$188,"Iring陳俊明",IF(J7337=[1]人員授權表!$C$189,"Brian陳泓霖",VLOOKUP(K7337,[1]人員授權表!D$2:E$249,2,FALSE))))</f>
        <v>Iring陳俊明</v>
      </c>
      <c r="P7337" s="67">
        <f t="shared" si="401"/>
        <v>44851</v>
      </c>
      <c r="Q7337" s="75" t="str">
        <f t="shared" si="400"/>
        <v>週一</v>
      </c>
      <c r="R7337" s="80">
        <v>44849</v>
      </c>
      <c r="AA7337" s="1"/>
    </row>
    <row r="7338" spans="2:27">
      <c r="B7338" s="66">
        <v>44834</v>
      </c>
      <c r="D7338" s="68" t="s">
        <v>50</v>
      </c>
      <c r="E7338" s="70" t="s">
        <v>51</v>
      </c>
      <c r="F7338" s="37" t="s">
        <v>2910</v>
      </c>
      <c r="G7338" s="67">
        <v>44838</v>
      </c>
      <c r="H7338" s="67">
        <v>44853</v>
      </c>
      <c r="I7338" s="71">
        <f t="shared" si="399"/>
        <v>15</v>
      </c>
      <c r="J7338" s="72" t="s">
        <v>206</v>
      </c>
      <c r="K7338" s="72" t="s">
        <v>179</v>
      </c>
      <c r="L7338" s="73">
        <v>1</v>
      </c>
      <c r="M7338" s="73" t="s">
        <v>108</v>
      </c>
      <c r="N7338" s="68" t="str">
        <f>VLOOKUP(K7338,[1]人員授權表!D$3:G$249,4,0)</f>
        <v>無機</v>
      </c>
      <c r="O7338" s="70" t="str">
        <f>IF(J7338=[1]人員授權表!$C$85,"Casper李羿勳",IF(J7338=[1]人員授權表!$C$188,"Iring陳俊明",IF(J7338=[1]人員授權表!$C$189,"Brian陳泓霖",VLOOKUP(K7338,[1]人員授權表!D$2:E$249,2,FALSE))))</f>
        <v>Dennis陳汶宏</v>
      </c>
      <c r="P7338" s="67">
        <f t="shared" si="401"/>
        <v>44851</v>
      </c>
      <c r="Q7338" s="75" t="str">
        <f t="shared" si="400"/>
        <v>週一</v>
      </c>
      <c r="R7338" s="80">
        <v>44842</v>
      </c>
      <c r="AA7338" s="1"/>
    </row>
    <row r="7339" spans="2:27">
      <c r="B7339" s="66">
        <v>44834</v>
      </c>
      <c r="D7339" s="68" t="s">
        <v>50</v>
      </c>
      <c r="E7339" s="70" t="s">
        <v>51</v>
      </c>
      <c r="F7339" s="37" t="s">
        <v>2910</v>
      </c>
      <c r="G7339" s="67">
        <v>44838</v>
      </c>
      <c r="H7339" s="67">
        <v>44853</v>
      </c>
      <c r="I7339" s="71">
        <f t="shared" si="399"/>
        <v>15</v>
      </c>
      <c r="J7339" s="72" t="s">
        <v>178</v>
      </c>
      <c r="K7339" s="72" t="s">
        <v>179</v>
      </c>
      <c r="L7339" s="73">
        <v>1</v>
      </c>
      <c r="M7339" s="73" t="s">
        <v>108</v>
      </c>
      <c r="N7339" s="68" t="str">
        <f>VLOOKUP(K7339,[1]人員授權表!D$3:G$249,4,0)</f>
        <v>無機</v>
      </c>
      <c r="O7339" s="70" t="str">
        <f>IF(J7339=[1]人員授權表!$C$85,"Casper李羿勳",IF(J7339=[1]人員授權表!$C$188,"Iring陳俊明",IF(J7339=[1]人員授權表!$C$189,"Brian陳泓霖",VLOOKUP(K7339,[1]人員授權表!D$2:E$249,2,FALSE))))</f>
        <v>Dennis陳汶宏</v>
      </c>
      <c r="P7339" s="67">
        <f t="shared" si="401"/>
        <v>44851</v>
      </c>
      <c r="Q7339" s="75" t="str">
        <f t="shared" si="400"/>
        <v>週一</v>
      </c>
      <c r="R7339" s="80">
        <v>44842</v>
      </c>
      <c r="AA7339" s="1"/>
    </row>
    <row r="7340" spans="2:27">
      <c r="B7340" s="66">
        <v>44834</v>
      </c>
      <c r="D7340" s="68" t="s">
        <v>50</v>
      </c>
      <c r="E7340" s="70" t="s">
        <v>51</v>
      </c>
      <c r="F7340" s="37" t="s">
        <v>2910</v>
      </c>
      <c r="G7340" s="67">
        <v>44838</v>
      </c>
      <c r="H7340" s="67">
        <v>44853</v>
      </c>
      <c r="I7340" s="71">
        <f t="shared" si="399"/>
        <v>15</v>
      </c>
      <c r="J7340" s="72" t="s">
        <v>141</v>
      </c>
      <c r="K7340" s="72" t="s">
        <v>142</v>
      </c>
      <c r="L7340" s="73">
        <v>1</v>
      </c>
      <c r="M7340" s="73" t="s">
        <v>108</v>
      </c>
      <c r="N7340" s="68" t="str">
        <f>VLOOKUP(K7340,[1]人員授權表!D$3:G$249,4,0)</f>
        <v>無機</v>
      </c>
      <c r="O7340" s="70" t="str">
        <f>IF(J7340=[1]人員授權表!$C$85,"Casper李羿勳",IF(J7340=[1]人員授權表!$C$188,"Iring陳俊明",IF(J7340=[1]人員授權表!$C$189,"Brian陳泓霖",VLOOKUP(K7340,[1]人員授權表!D$2:E$249,2,FALSE))))</f>
        <v>Dennis陳汶宏</v>
      </c>
      <c r="P7340" s="67">
        <f t="shared" si="401"/>
        <v>44851</v>
      </c>
      <c r="Q7340" s="75" t="str">
        <f t="shared" si="400"/>
        <v>週一</v>
      </c>
      <c r="R7340" s="80">
        <v>44842</v>
      </c>
      <c r="AA7340" s="1"/>
    </row>
    <row r="7341" spans="2:27">
      <c r="B7341" s="66">
        <v>44834</v>
      </c>
      <c r="D7341" s="68" t="s">
        <v>50</v>
      </c>
      <c r="E7341" s="70" t="s">
        <v>51</v>
      </c>
      <c r="F7341" s="37" t="s">
        <v>2910</v>
      </c>
      <c r="G7341" s="67">
        <v>44838</v>
      </c>
      <c r="H7341" s="67">
        <v>44853</v>
      </c>
      <c r="I7341" s="71">
        <f t="shared" si="399"/>
        <v>15</v>
      </c>
      <c r="J7341" s="72" t="s">
        <v>966</v>
      </c>
      <c r="K7341" s="72" t="s">
        <v>154</v>
      </c>
      <c r="L7341" s="73">
        <v>1</v>
      </c>
      <c r="M7341" s="73" t="s">
        <v>108</v>
      </c>
      <c r="N7341" s="68" t="str">
        <f>VLOOKUP(K7341,[1]人員授權表!D$3:G$249,4,0)</f>
        <v>無機</v>
      </c>
      <c r="O7341" s="70" t="str">
        <f>IF(J7341=[1]人員授權表!$C$85,"Casper李羿勳",IF(J7341=[1]人員授權表!$C$188,"Iring陳俊明",IF(J7341=[1]人員授權表!$C$189,"Brian陳泓霖",VLOOKUP(K7341,[1]人員授權表!D$2:E$249,2,FALSE))))</f>
        <v>Ken張智凱</v>
      </c>
      <c r="P7341" s="67">
        <f t="shared" si="401"/>
        <v>44851</v>
      </c>
      <c r="Q7341" s="75" t="str">
        <f t="shared" si="400"/>
        <v>週一</v>
      </c>
      <c r="R7341" s="80">
        <v>44842</v>
      </c>
      <c r="AA7341" s="1"/>
    </row>
    <row r="7342" spans="2:27">
      <c r="B7342" s="66">
        <v>44834</v>
      </c>
      <c r="D7342" s="68" t="s">
        <v>50</v>
      </c>
      <c r="E7342" s="70" t="s">
        <v>51</v>
      </c>
      <c r="F7342" s="37" t="s">
        <v>2910</v>
      </c>
      <c r="G7342" s="67">
        <v>44838</v>
      </c>
      <c r="H7342" s="67">
        <v>44853</v>
      </c>
      <c r="I7342" s="71">
        <f t="shared" si="399"/>
        <v>15</v>
      </c>
      <c r="J7342" s="72" t="s">
        <v>209</v>
      </c>
      <c r="K7342" s="72" t="s">
        <v>210</v>
      </c>
      <c r="L7342" s="73">
        <v>1</v>
      </c>
      <c r="M7342" s="73" t="s">
        <v>108</v>
      </c>
      <c r="N7342" s="68" t="str">
        <f>VLOOKUP(K7342,[1]人員授權表!D$3:G$249,4,0)</f>
        <v>無機</v>
      </c>
      <c r="O7342" s="70" t="str">
        <f>IF(J7342=[1]人員授權表!$C$85,"Casper李羿勳",IF(J7342=[1]人員授權表!$C$188,"Iring陳俊明",IF(J7342=[1]人員授權表!$C$189,"Brian陳泓霖",VLOOKUP(K7342,[1]人員授權表!D$2:E$249,2,FALSE))))</f>
        <v>Vicky游崴涵</v>
      </c>
      <c r="P7342" s="67">
        <f t="shared" si="401"/>
        <v>44851</v>
      </c>
      <c r="Q7342" s="75" t="str">
        <f t="shared" si="400"/>
        <v>週一</v>
      </c>
      <c r="R7342" s="80">
        <v>44846</v>
      </c>
      <c r="AA7342" s="1"/>
    </row>
    <row r="7343" spans="2:27">
      <c r="B7343" s="66">
        <v>44834</v>
      </c>
      <c r="D7343" s="68" t="s">
        <v>50</v>
      </c>
      <c r="E7343" s="70" t="s">
        <v>51</v>
      </c>
      <c r="F7343" s="37" t="s">
        <v>2910</v>
      </c>
      <c r="G7343" s="67">
        <v>44838</v>
      </c>
      <c r="H7343" s="67">
        <v>44853</v>
      </c>
      <c r="I7343" s="71">
        <f t="shared" si="399"/>
        <v>15</v>
      </c>
      <c r="J7343" s="72" t="s">
        <v>167</v>
      </c>
      <c r="K7343" s="72" t="s">
        <v>168</v>
      </c>
      <c r="L7343" s="73">
        <v>1</v>
      </c>
      <c r="M7343" s="73" t="s">
        <v>108</v>
      </c>
      <c r="N7343" s="68" t="str">
        <f>VLOOKUP(K7343,[1]人員授權表!D$3:G$249,4,0)</f>
        <v>有機</v>
      </c>
      <c r="O7343" s="70" t="str">
        <f>IF(J7343=[1]人員授權表!$C$85,"Casper李羿勳",IF(J7343=[1]人員授權表!$C$188,"Iring陳俊明",IF(J7343=[1]人員授權表!$C$189,"Brian陳泓霖",VLOOKUP(K7343,[1]人員授權表!D$2:E$249,2,FALSE))))</f>
        <v>Una林庭瑄</v>
      </c>
      <c r="P7343" s="67">
        <f t="shared" si="401"/>
        <v>44851</v>
      </c>
      <c r="Q7343" s="75" t="str">
        <f t="shared" si="400"/>
        <v>週一</v>
      </c>
      <c r="R7343" s="80">
        <v>44846</v>
      </c>
      <c r="AA7343" s="1"/>
    </row>
    <row r="7344" spans="2:27">
      <c r="B7344" s="66">
        <v>44834</v>
      </c>
      <c r="D7344" s="68" t="s">
        <v>50</v>
      </c>
      <c r="E7344" s="70" t="s">
        <v>51</v>
      </c>
      <c r="F7344" s="37" t="s">
        <v>2910</v>
      </c>
      <c r="G7344" s="67">
        <v>44838</v>
      </c>
      <c r="H7344" s="67">
        <v>44853</v>
      </c>
      <c r="I7344" s="71">
        <f t="shared" si="399"/>
        <v>15</v>
      </c>
      <c r="J7344" s="72" t="s">
        <v>257</v>
      </c>
      <c r="K7344" s="72" t="s">
        <v>1225</v>
      </c>
      <c r="L7344" s="73">
        <v>1</v>
      </c>
      <c r="M7344" s="73" t="s">
        <v>108</v>
      </c>
      <c r="N7344" s="68" t="str">
        <f>VLOOKUP(K7344,[1]人員授權表!D$3:G$249,4,0)</f>
        <v>有機</v>
      </c>
      <c r="O7344" s="70" t="str">
        <f>IF(J7344=[1]人員授權表!$C$85,"Casper李羿勳",IF(J7344=[1]人員授權表!$C$188,"Iring陳俊明",IF(J7344=[1]人員授權表!$C$189,"Brian陳泓霖",VLOOKUP(K7344,[1]人員授權表!D$2:E$249,2,FALSE))))</f>
        <v>Casper李羿勳</v>
      </c>
      <c r="P7344" s="67">
        <f t="shared" si="401"/>
        <v>44851</v>
      </c>
      <c r="Q7344" s="75" t="str">
        <f t="shared" si="400"/>
        <v>週一</v>
      </c>
      <c r="R7344" s="80">
        <v>44847</v>
      </c>
      <c r="AA7344" s="1"/>
    </row>
    <row r="7345" spans="2:27">
      <c r="B7345" s="66">
        <v>44834</v>
      </c>
      <c r="D7345" s="68" t="s">
        <v>50</v>
      </c>
      <c r="E7345" s="70" t="s">
        <v>51</v>
      </c>
      <c r="F7345" s="37" t="s">
        <v>2910</v>
      </c>
      <c r="G7345" s="67">
        <v>44838</v>
      </c>
      <c r="H7345" s="67">
        <v>44853</v>
      </c>
      <c r="I7345" s="71">
        <f t="shared" si="399"/>
        <v>15</v>
      </c>
      <c r="J7345" s="72" t="s">
        <v>1226</v>
      </c>
      <c r="K7345" s="72" t="s">
        <v>1227</v>
      </c>
      <c r="L7345" s="73">
        <v>1</v>
      </c>
      <c r="M7345" s="73" t="s">
        <v>108</v>
      </c>
      <c r="N7345" s="68" t="str">
        <f>VLOOKUP(K7345,[1]人員授權表!D$3:G$249,4,0)</f>
        <v>有機</v>
      </c>
      <c r="O7345" s="70" t="str">
        <f>IF(J7345=[1]人員授權表!$C$85,"Casper李羿勳",IF(J7345=[1]人員授權表!$C$188,"Iring陳俊明",IF(J7345=[1]人員授權表!$C$189,"Brian陳泓霖",VLOOKUP(K7345,[1]人員授權表!D$2:E$249,2,FALSE))))</f>
        <v>Marco陳鴻鈞</v>
      </c>
      <c r="P7345" s="67">
        <f t="shared" si="401"/>
        <v>44851</v>
      </c>
      <c r="Q7345" s="75" t="str">
        <f t="shared" si="400"/>
        <v>週一</v>
      </c>
      <c r="R7345" s="80">
        <v>44849</v>
      </c>
      <c r="AA7345" s="1"/>
    </row>
    <row r="7346" spans="2:27">
      <c r="B7346" s="66">
        <v>44834</v>
      </c>
      <c r="D7346" s="68" t="s">
        <v>50</v>
      </c>
      <c r="E7346" s="70" t="s">
        <v>51</v>
      </c>
      <c r="F7346" s="37" t="s">
        <v>2911</v>
      </c>
      <c r="G7346" s="67">
        <v>44838</v>
      </c>
      <c r="H7346" s="67">
        <v>44853</v>
      </c>
      <c r="I7346" s="71">
        <f t="shared" si="399"/>
        <v>15</v>
      </c>
      <c r="J7346" s="72" t="s">
        <v>184</v>
      </c>
      <c r="K7346" s="72" t="s">
        <v>185</v>
      </c>
      <c r="L7346" s="73">
        <v>1</v>
      </c>
      <c r="M7346" s="73" t="s">
        <v>108</v>
      </c>
      <c r="N7346" s="68" t="str">
        <f>VLOOKUP(K7346,[1]人員授權表!D$3:G$249,4,0)</f>
        <v>有機</v>
      </c>
      <c r="O7346" s="70" t="str">
        <f>IF(J7346=[1]人員授權表!$C$85,"Casper李羿勳",IF(J7346=[1]人員授權表!$C$188,"Iring陳俊明",IF(J7346=[1]人員授權表!$C$189,"Brian陳泓霖",VLOOKUP(K7346,[1]人員授權表!D$2:E$249,2,FALSE))))</f>
        <v>Una林庭瑄</v>
      </c>
      <c r="P7346" s="67">
        <f t="shared" si="401"/>
        <v>44851</v>
      </c>
      <c r="Q7346" s="75" t="str">
        <f t="shared" si="400"/>
        <v>週一</v>
      </c>
      <c r="R7346" s="80">
        <v>44847</v>
      </c>
      <c r="AA7346" s="1"/>
    </row>
    <row r="7347" spans="2:27">
      <c r="B7347" s="66">
        <v>44834</v>
      </c>
      <c r="D7347" s="68" t="s">
        <v>50</v>
      </c>
      <c r="E7347" s="70" t="s">
        <v>51</v>
      </c>
      <c r="F7347" s="37" t="s">
        <v>2912</v>
      </c>
      <c r="G7347" s="67">
        <v>44838</v>
      </c>
      <c r="H7347" s="67">
        <v>44853</v>
      </c>
      <c r="I7347" s="71">
        <f t="shared" si="399"/>
        <v>15</v>
      </c>
      <c r="J7347" s="72" t="s">
        <v>919</v>
      </c>
      <c r="K7347" s="72" t="s">
        <v>187</v>
      </c>
      <c r="L7347" s="73">
        <v>1</v>
      </c>
      <c r="M7347" s="73" t="s">
        <v>108</v>
      </c>
      <c r="N7347" s="68" t="str">
        <f>VLOOKUP(K7347,[1]人員授權表!D$3:G$249,4,0)</f>
        <v>無機</v>
      </c>
      <c r="O7347" s="70" t="str">
        <f>IF(J7347=[1]人員授權表!$C$85,"Casper李羿勳",IF(J7347=[1]人員授權表!$C$188,"Iring陳俊明",IF(J7347=[1]人員授權表!$C$189,"Brian陳泓霖",VLOOKUP(K7347,[1]人員授權表!D$2:E$249,2,FALSE))))</f>
        <v>Ruby黃家蓁</v>
      </c>
      <c r="P7347" s="67">
        <f t="shared" si="401"/>
        <v>44851</v>
      </c>
      <c r="Q7347" s="75" t="str">
        <f t="shared" si="400"/>
        <v>週一</v>
      </c>
      <c r="R7347" s="80">
        <v>44853</v>
      </c>
      <c r="S7347" s="85">
        <v>44853</v>
      </c>
      <c r="V7347" s="70">
        <v>1</v>
      </c>
      <c r="Z7347" s="79" t="s">
        <v>2913</v>
      </c>
      <c r="AA7347" s="1"/>
    </row>
    <row r="7348" spans="2:27">
      <c r="B7348" s="66">
        <v>44834</v>
      </c>
      <c r="D7348" s="68" t="s">
        <v>50</v>
      </c>
      <c r="E7348" s="70" t="s">
        <v>51</v>
      </c>
      <c r="F7348" s="37" t="s">
        <v>2911</v>
      </c>
      <c r="G7348" s="67">
        <v>44838</v>
      </c>
      <c r="H7348" s="67">
        <v>44853</v>
      </c>
      <c r="I7348" s="71">
        <f t="shared" si="399"/>
        <v>15</v>
      </c>
      <c r="J7348" s="72" t="s">
        <v>188</v>
      </c>
      <c r="K7348" s="72" t="s">
        <v>189</v>
      </c>
      <c r="L7348" s="73">
        <v>1</v>
      </c>
      <c r="M7348" s="73" t="s">
        <v>108</v>
      </c>
      <c r="N7348" s="68" t="str">
        <f>VLOOKUP(K7348,[1]人員授權表!D$3:G$249,4,0)</f>
        <v>無機</v>
      </c>
      <c r="O7348" s="70" t="str">
        <f>IF(J7348=[1]人員授權表!$C$85,"Casper李羿勳",IF(J7348=[1]人員授權表!$C$188,"Iring陳俊明",IF(J7348=[1]人員授權表!$C$189,"Brian陳泓霖",VLOOKUP(K7348,[1]人員授權表!D$2:E$249,2,FALSE))))</f>
        <v>Iring陳俊明</v>
      </c>
      <c r="P7348" s="67">
        <f t="shared" si="401"/>
        <v>44851</v>
      </c>
      <c r="Q7348" s="75" t="str">
        <f t="shared" si="400"/>
        <v>週一</v>
      </c>
      <c r="R7348" s="80">
        <v>44847</v>
      </c>
      <c r="AA7348" s="1"/>
    </row>
    <row r="7349" spans="2:27">
      <c r="B7349" s="66">
        <v>44834</v>
      </c>
      <c r="D7349" s="68" t="s">
        <v>50</v>
      </c>
      <c r="E7349" s="70" t="s">
        <v>51</v>
      </c>
      <c r="F7349" s="37" t="s">
        <v>2911</v>
      </c>
      <c r="G7349" s="67">
        <v>44838</v>
      </c>
      <c r="H7349" s="67">
        <v>44853</v>
      </c>
      <c r="I7349" s="71">
        <f t="shared" si="399"/>
        <v>15</v>
      </c>
      <c r="J7349" s="72" t="s">
        <v>190</v>
      </c>
      <c r="K7349" s="72" t="s">
        <v>140</v>
      </c>
      <c r="L7349" s="73">
        <v>1</v>
      </c>
      <c r="M7349" s="73" t="s">
        <v>108</v>
      </c>
      <c r="N7349" s="68" t="str">
        <f>VLOOKUP(K7349,[1]人員授權表!D$3:G$249,4,0)</f>
        <v>無機</v>
      </c>
      <c r="O7349" s="70" t="str">
        <f>IF(J7349=[1]人員授權表!$C$85,"Casper李羿勳",IF(J7349=[1]人員授權表!$C$188,"Iring陳俊明",IF(J7349=[1]人員授權表!$C$189,"Brian陳泓霖",VLOOKUP(K7349,[1]人員授權表!D$2:E$249,2,FALSE))))</f>
        <v>Iring陳俊明</v>
      </c>
      <c r="P7349" s="67">
        <f t="shared" si="401"/>
        <v>44851</v>
      </c>
      <c r="Q7349" s="75" t="str">
        <f t="shared" si="400"/>
        <v>週一</v>
      </c>
      <c r="R7349" s="80">
        <v>44847</v>
      </c>
      <c r="AA7349" s="1"/>
    </row>
    <row r="7350" spans="2:27">
      <c r="B7350" s="66">
        <v>44834</v>
      </c>
      <c r="D7350" s="68" t="s">
        <v>50</v>
      </c>
      <c r="E7350" s="70" t="s">
        <v>51</v>
      </c>
      <c r="F7350" s="37" t="s">
        <v>2911</v>
      </c>
      <c r="G7350" s="67">
        <v>44838</v>
      </c>
      <c r="H7350" s="67">
        <v>44853</v>
      </c>
      <c r="I7350" s="71">
        <f t="shared" si="399"/>
        <v>15</v>
      </c>
      <c r="J7350" s="72" t="s">
        <v>194</v>
      </c>
      <c r="K7350" s="72" t="s">
        <v>187</v>
      </c>
      <c r="L7350" s="73">
        <v>1</v>
      </c>
      <c r="M7350" s="73" t="s">
        <v>108</v>
      </c>
      <c r="N7350" s="68" t="str">
        <f>VLOOKUP(K7350,[1]人員授權表!D$3:G$249,4,0)</f>
        <v>無機</v>
      </c>
      <c r="O7350" s="70" t="str">
        <f>IF(J7350=[1]人員授權表!$C$85,"Casper李羿勳",IF(J7350=[1]人員授權表!$C$188,"Iring陳俊明",IF(J7350=[1]人員授權表!$C$189,"Brian陳泓霖",VLOOKUP(K7350,[1]人員授權表!D$2:E$249,2,FALSE))))</f>
        <v>Ruby黃家蓁</v>
      </c>
      <c r="P7350" s="67">
        <f t="shared" si="401"/>
        <v>44851</v>
      </c>
      <c r="Q7350" s="75" t="str">
        <f t="shared" si="400"/>
        <v>週一</v>
      </c>
      <c r="R7350" s="80">
        <v>44854</v>
      </c>
      <c r="S7350" s="85">
        <v>44854</v>
      </c>
      <c r="V7350" s="70">
        <v>1</v>
      </c>
      <c r="Y7350" s="78">
        <v>44854</v>
      </c>
      <c r="Z7350" s="79" t="s">
        <v>2913</v>
      </c>
      <c r="AA7350" s="1"/>
    </row>
    <row r="7351" spans="2:27">
      <c r="B7351" s="66">
        <v>44834</v>
      </c>
      <c r="D7351" s="68" t="s">
        <v>50</v>
      </c>
      <c r="E7351" s="70" t="s">
        <v>51</v>
      </c>
      <c r="F7351" s="37" t="s">
        <v>2911</v>
      </c>
      <c r="G7351" s="67">
        <v>44838</v>
      </c>
      <c r="H7351" s="67">
        <v>44853</v>
      </c>
      <c r="I7351" s="71">
        <f t="shared" si="399"/>
        <v>15</v>
      </c>
      <c r="J7351" s="72" t="s">
        <v>195</v>
      </c>
      <c r="K7351" s="72" t="s">
        <v>196</v>
      </c>
      <c r="L7351" s="73">
        <v>1</v>
      </c>
      <c r="M7351" s="73" t="s">
        <v>108</v>
      </c>
      <c r="N7351" s="68" t="str">
        <f>VLOOKUP(K7351,[1]人員授權表!D$3:G$249,4,0)</f>
        <v>無機</v>
      </c>
      <c r="O7351" s="70" t="str">
        <f>IF(J7351=[1]人員授權表!$C$85,"Casper李羿勳",IF(J7351=[1]人員授權表!$C$188,"Iring陳俊明",IF(J7351=[1]人員授權表!$C$189,"Brian陳泓霖",VLOOKUP(K7351,[1]人員授權表!D$2:E$249,2,FALSE))))</f>
        <v>Debby胡萱黛</v>
      </c>
      <c r="P7351" s="67">
        <f t="shared" si="401"/>
        <v>44851</v>
      </c>
      <c r="Q7351" s="75" t="str">
        <f t="shared" si="400"/>
        <v>週一</v>
      </c>
      <c r="R7351" s="80">
        <v>44841</v>
      </c>
      <c r="AA7351" s="1"/>
    </row>
    <row r="7352" spans="2:27">
      <c r="B7352" s="66">
        <v>44834</v>
      </c>
      <c r="D7352" s="68" t="s">
        <v>50</v>
      </c>
      <c r="E7352" s="70" t="s">
        <v>51</v>
      </c>
      <c r="F7352" s="37" t="s">
        <v>2911</v>
      </c>
      <c r="G7352" s="67">
        <v>44838</v>
      </c>
      <c r="H7352" s="67">
        <v>44853</v>
      </c>
      <c r="I7352" s="71">
        <f t="shared" si="399"/>
        <v>15</v>
      </c>
      <c r="J7352" s="72" t="s">
        <v>198</v>
      </c>
      <c r="K7352" s="72" t="s">
        <v>199</v>
      </c>
      <c r="L7352" s="73">
        <v>1</v>
      </c>
      <c r="M7352" s="73" t="s">
        <v>108</v>
      </c>
      <c r="N7352" s="68" t="str">
        <f>VLOOKUP(K7352,[1]人員授權表!D$3:G$249,4,0)</f>
        <v>無機</v>
      </c>
      <c r="O7352" s="70" t="str">
        <f>IF(J7352=[1]人員授權表!$C$85,"Casper李羿勳",IF(J7352=[1]人員授權表!$C$188,"Iring陳俊明",IF(J7352=[1]人員授權表!$C$189,"Brian陳泓霖",VLOOKUP(K7352,[1]人員授權表!D$2:E$249,2,FALSE))))</f>
        <v>Vicky游崴涵</v>
      </c>
      <c r="P7352" s="67">
        <f t="shared" si="401"/>
        <v>44851</v>
      </c>
      <c r="Q7352" s="75" t="str">
        <f t="shared" si="400"/>
        <v>週一</v>
      </c>
      <c r="R7352" s="80">
        <v>44841</v>
      </c>
      <c r="AA7352" s="1"/>
    </row>
    <row r="7353" spans="2:27">
      <c r="B7353" s="66">
        <v>44834</v>
      </c>
      <c r="D7353" s="68" t="s">
        <v>50</v>
      </c>
      <c r="E7353" s="70" t="s">
        <v>51</v>
      </c>
      <c r="F7353" s="37" t="s">
        <v>2911</v>
      </c>
      <c r="G7353" s="67">
        <v>44838</v>
      </c>
      <c r="H7353" s="67">
        <v>44853</v>
      </c>
      <c r="I7353" s="71">
        <f t="shared" si="399"/>
        <v>15</v>
      </c>
      <c r="J7353" s="72" t="s">
        <v>200</v>
      </c>
      <c r="K7353" s="72" t="s">
        <v>201</v>
      </c>
      <c r="L7353" s="73">
        <v>1</v>
      </c>
      <c r="M7353" s="73" t="s">
        <v>108</v>
      </c>
      <c r="N7353" s="68" t="str">
        <f>VLOOKUP(K7353,[1]人員授權表!D$3:G$249,4,0)</f>
        <v>無機</v>
      </c>
      <c r="O7353" s="70" t="s">
        <v>829</v>
      </c>
      <c r="P7353" s="67">
        <f t="shared" si="401"/>
        <v>44851</v>
      </c>
      <c r="Q7353" s="75" t="str">
        <f t="shared" si="400"/>
        <v>週一</v>
      </c>
      <c r="R7353" s="80">
        <v>44848</v>
      </c>
      <c r="AA7353" s="1"/>
    </row>
    <row r="7354" spans="2:27">
      <c r="B7354" s="66">
        <v>44834</v>
      </c>
      <c r="D7354" s="68" t="s">
        <v>50</v>
      </c>
      <c r="E7354" s="70" t="s">
        <v>51</v>
      </c>
      <c r="F7354" s="37" t="s">
        <v>2911</v>
      </c>
      <c r="G7354" s="67">
        <v>44838</v>
      </c>
      <c r="H7354" s="67">
        <v>44853</v>
      </c>
      <c r="I7354" s="71">
        <f t="shared" si="399"/>
        <v>15</v>
      </c>
      <c r="J7354" s="72" t="s">
        <v>151</v>
      </c>
      <c r="K7354" s="72" t="s">
        <v>152</v>
      </c>
      <c r="L7354" s="73">
        <v>1</v>
      </c>
      <c r="M7354" s="73" t="s">
        <v>108</v>
      </c>
      <c r="N7354" s="68" t="str">
        <f>VLOOKUP(K7354,[1]人員授權表!D$3:G$249,4,0)</f>
        <v>無機</v>
      </c>
      <c r="O7354" s="70" t="str">
        <f>IF(J7354=[1]人員授權表!$C$85,"Casper李羿勳",IF(J7354=[1]人員授權表!$C$188,"Iring陳俊明",IF(J7354=[1]人員授權表!$C$189,"Brian陳泓霖",VLOOKUP(K7354,[1]人員授權表!D$2:E$249,2,FALSE))))</f>
        <v>Vicky游崴涵</v>
      </c>
      <c r="P7354" s="67">
        <f t="shared" si="401"/>
        <v>44851</v>
      </c>
      <c r="Q7354" s="75" t="str">
        <f t="shared" si="400"/>
        <v>週一</v>
      </c>
      <c r="R7354" s="80">
        <v>44847</v>
      </c>
      <c r="AA7354" s="1"/>
    </row>
    <row r="7355" spans="2:27">
      <c r="B7355" s="66">
        <v>44834</v>
      </c>
      <c r="D7355" s="68" t="s">
        <v>50</v>
      </c>
      <c r="E7355" s="70" t="s">
        <v>51</v>
      </c>
      <c r="F7355" s="37" t="s">
        <v>2911</v>
      </c>
      <c r="G7355" s="67">
        <v>44838</v>
      </c>
      <c r="H7355" s="67">
        <v>44853</v>
      </c>
      <c r="I7355" s="71">
        <f t="shared" si="399"/>
        <v>15</v>
      </c>
      <c r="J7355" s="72" t="s">
        <v>160</v>
      </c>
      <c r="K7355" s="72" t="s">
        <v>161</v>
      </c>
      <c r="L7355" s="73">
        <v>1</v>
      </c>
      <c r="M7355" s="73" t="s">
        <v>108</v>
      </c>
      <c r="N7355" s="68" t="str">
        <f>VLOOKUP(K7355,[1]人員授權表!D$3:G$249,4,0)</f>
        <v>無機</v>
      </c>
      <c r="O7355" s="70" t="str">
        <f>IF(J7355=[1]人員授權表!$C$85,"Casper李羿勳",IF(J7355=[1]人員授權表!$C$188,"Iring陳俊明",IF(J7355=[1]人員授權表!$C$189,"Brian陳泓霖",VLOOKUP(K7355,[1]人員授權表!D$2:E$249,2,FALSE))))</f>
        <v>Dennis陳汶宏</v>
      </c>
      <c r="P7355" s="67">
        <f t="shared" si="401"/>
        <v>44851</v>
      </c>
      <c r="Q7355" s="75" t="str">
        <f t="shared" si="400"/>
        <v>週一</v>
      </c>
      <c r="R7355" s="80">
        <v>44848</v>
      </c>
      <c r="AA7355" s="1"/>
    </row>
    <row r="7356" spans="2:27">
      <c r="B7356" s="66">
        <v>44834</v>
      </c>
      <c r="D7356" s="68" t="s">
        <v>50</v>
      </c>
      <c r="E7356" s="70" t="s">
        <v>51</v>
      </c>
      <c r="F7356" s="37" t="s">
        <v>2911</v>
      </c>
      <c r="G7356" s="67">
        <v>44838</v>
      </c>
      <c r="H7356" s="67">
        <v>44853</v>
      </c>
      <c r="I7356" s="71">
        <f t="shared" si="399"/>
        <v>15</v>
      </c>
      <c r="J7356" s="72" t="s">
        <v>1222</v>
      </c>
      <c r="K7356" s="72" t="s">
        <v>1223</v>
      </c>
      <c r="L7356" s="73">
        <v>1</v>
      </c>
      <c r="M7356" s="73" t="s">
        <v>108</v>
      </c>
      <c r="N7356" s="68" t="str">
        <f>VLOOKUP(K7356,[1]人員授權表!D$3:G$249,4,0)</f>
        <v>無機</v>
      </c>
      <c r="O7356" s="70" t="str">
        <f>IF(J7356=[1]人員授權表!$C$85,"Casper李羿勳",IF(J7356=[1]人員授權表!$C$188,"Iring陳俊明",IF(J7356=[1]人員授權表!$C$189,"Brian陳泓霖",VLOOKUP(K7356,[1]人員授權表!D$2:E$249,2,FALSE))))</f>
        <v>Dennis陳汶宏</v>
      </c>
      <c r="P7356" s="67">
        <f t="shared" si="401"/>
        <v>44851</v>
      </c>
      <c r="Q7356" s="75" t="str">
        <f t="shared" si="400"/>
        <v>週一</v>
      </c>
      <c r="R7356" s="80">
        <v>44848</v>
      </c>
      <c r="AA7356" s="1"/>
    </row>
    <row r="7357" spans="2:27">
      <c r="B7357" s="66">
        <v>44834</v>
      </c>
      <c r="D7357" s="68" t="s">
        <v>50</v>
      </c>
      <c r="E7357" s="70" t="s">
        <v>51</v>
      </c>
      <c r="F7357" s="37" t="s">
        <v>2911</v>
      </c>
      <c r="G7357" s="67">
        <v>44838</v>
      </c>
      <c r="H7357" s="67">
        <v>44853</v>
      </c>
      <c r="I7357" s="71">
        <f t="shared" si="399"/>
        <v>15</v>
      </c>
      <c r="J7357" s="72" t="s">
        <v>175</v>
      </c>
      <c r="K7357" s="72" t="s">
        <v>176</v>
      </c>
      <c r="L7357" s="73">
        <v>1</v>
      </c>
      <c r="M7357" s="73" t="s">
        <v>108</v>
      </c>
      <c r="N7357" s="68" t="str">
        <f>VLOOKUP(K7357,[1]人員授權表!D$3:G$249,4,0)</f>
        <v>無機</v>
      </c>
      <c r="O7357" s="70" t="s">
        <v>956</v>
      </c>
      <c r="P7357" s="67">
        <f t="shared" si="401"/>
        <v>44851</v>
      </c>
      <c r="Q7357" s="75" t="str">
        <f t="shared" si="400"/>
        <v>週一</v>
      </c>
      <c r="R7357" s="80">
        <v>44852</v>
      </c>
      <c r="S7357" s="85">
        <v>44852</v>
      </c>
      <c r="T7357" s="70">
        <v>1</v>
      </c>
      <c r="Z7357" s="79" t="s">
        <v>2864</v>
      </c>
      <c r="AA7357" s="1"/>
    </row>
    <row r="7358" spans="2:27">
      <c r="B7358" s="66">
        <v>44834</v>
      </c>
      <c r="D7358" s="68" t="s">
        <v>50</v>
      </c>
      <c r="E7358" s="70" t="s">
        <v>51</v>
      </c>
      <c r="F7358" s="37" t="s">
        <v>2911</v>
      </c>
      <c r="G7358" s="67">
        <v>44838</v>
      </c>
      <c r="H7358" s="67">
        <v>44853</v>
      </c>
      <c r="I7358" s="71">
        <f t="shared" si="399"/>
        <v>15</v>
      </c>
      <c r="J7358" s="72" t="s">
        <v>290</v>
      </c>
      <c r="K7358" s="72" t="s">
        <v>291</v>
      </c>
      <c r="L7358" s="73">
        <v>1</v>
      </c>
      <c r="M7358" s="73" t="s">
        <v>108</v>
      </c>
      <c r="N7358" s="68" t="str">
        <f>VLOOKUP(K7358,[1]人員授權表!D$3:G$249,4,0)</f>
        <v>無機</v>
      </c>
      <c r="O7358" s="70" t="str">
        <f>IF(J7358=[1]人員授權表!$C$85,"Casper李羿勳",IF(J7358=[1]人員授權表!$C$188,"Iring陳俊明",IF(J7358=[1]人員授權表!$C$189,"Brian陳泓霖",VLOOKUP(K7358,[1]人員授權表!D$2:E$249,2,FALSE))))</f>
        <v>George陳志昇</v>
      </c>
      <c r="P7358" s="67">
        <f t="shared" si="401"/>
        <v>44851</v>
      </c>
      <c r="Q7358" s="75" t="str">
        <f t="shared" si="400"/>
        <v>週一</v>
      </c>
      <c r="R7358" s="80">
        <v>44848</v>
      </c>
      <c r="AA7358" s="1"/>
    </row>
    <row r="7359" spans="2:27">
      <c r="B7359" s="66">
        <v>44834</v>
      </c>
      <c r="D7359" s="68" t="s">
        <v>50</v>
      </c>
      <c r="E7359" s="70" t="s">
        <v>51</v>
      </c>
      <c r="F7359" s="37" t="s">
        <v>2911</v>
      </c>
      <c r="G7359" s="67">
        <v>44838</v>
      </c>
      <c r="H7359" s="67">
        <v>44853</v>
      </c>
      <c r="I7359" s="71">
        <f t="shared" si="399"/>
        <v>15</v>
      </c>
      <c r="J7359" s="72" t="s">
        <v>204</v>
      </c>
      <c r="K7359" s="72" t="s">
        <v>205</v>
      </c>
      <c r="L7359" s="73">
        <v>1</v>
      </c>
      <c r="M7359" s="73" t="s">
        <v>108</v>
      </c>
      <c r="N7359" s="68" t="str">
        <f>VLOOKUP(K7359,[1]人員授權表!D$3:G$249,4,0)</f>
        <v>無機</v>
      </c>
      <c r="O7359" s="70" t="str">
        <f>IF(J7359=[1]人員授權表!$C$85,"Casper李羿勳",IF(J7359=[1]人員授權表!$C$188,"Iring陳俊明",IF(J7359=[1]人員授權表!$C$189,"Brian陳泓霖",VLOOKUP(K7359,[1]人員授權表!D$2:E$249,2,FALSE))))</f>
        <v>Iring陳俊明</v>
      </c>
      <c r="P7359" s="67">
        <f t="shared" si="401"/>
        <v>44851</v>
      </c>
      <c r="Q7359" s="75" t="str">
        <f t="shared" si="400"/>
        <v>週一</v>
      </c>
      <c r="R7359" s="80">
        <v>44849</v>
      </c>
      <c r="AA7359" s="1"/>
    </row>
    <row r="7360" spans="2:27">
      <c r="B7360" s="66">
        <v>44834</v>
      </c>
      <c r="D7360" s="68" t="s">
        <v>50</v>
      </c>
      <c r="E7360" s="70" t="s">
        <v>51</v>
      </c>
      <c r="F7360" s="37" t="s">
        <v>2911</v>
      </c>
      <c r="G7360" s="67">
        <v>44838</v>
      </c>
      <c r="H7360" s="67">
        <v>44853</v>
      </c>
      <c r="I7360" s="71">
        <f t="shared" si="399"/>
        <v>15</v>
      </c>
      <c r="J7360" s="72" t="s">
        <v>206</v>
      </c>
      <c r="K7360" s="72" t="s">
        <v>179</v>
      </c>
      <c r="L7360" s="73">
        <v>1</v>
      </c>
      <c r="M7360" s="73" t="s">
        <v>108</v>
      </c>
      <c r="N7360" s="68" t="str">
        <f>VLOOKUP(K7360,[1]人員授權表!D$3:G$249,4,0)</f>
        <v>無機</v>
      </c>
      <c r="O7360" s="70" t="str">
        <f>IF(J7360=[1]人員授權表!$C$85,"Casper李羿勳",IF(J7360=[1]人員授權表!$C$188,"Iring陳俊明",IF(J7360=[1]人員授權表!$C$189,"Brian陳泓霖",VLOOKUP(K7360,[1]人員授權表!D$2:E$249,2,FALSE))))</f>
        <v>Dennis陳汶宏</v>
      </c>
      <c r="P7360" s="67">
        <f t="shared" si="401"/>
        <v>44851</v>
      </c>
      <c r="Q7360" s="75" t="str">
        <f t="shared" si="400"/>
        <v>週一</v>
      </c>
      <c r="R7360" s="80">
        <v>44842</v>
      </c>
      <c r="AA7360" s="1"/>
    </row>
    <row r="7361" spans="2:27">
      <c r="B7361" s="66">
        <v>44834</v>
      </c>
      <c r="D7361" s="68" t="s">
        <v>50</v>
      </c>
      <c r="E7361" s="70" t="s">
        <v>51</v>
      </c>
      <c r="F7361" s="37" t="s">
        <v>2911</v>
      </c>
      <c r="G7361" s="67">
        <v>44838</v>
      </c>
      <c r="H7361" s="67">
        <v>44853</v>
      </c>
      <c r="I7361" s="71">
        <f t="shared" si="399"/>
        <v>15</v>
      </c>
      <c r="J7361" s="72" t="s">
        <v>178</v>
      </c>
      <c r="K7361" s="72" t="s">
        <v>179</v>
      </c>
      <c r="L7361" s="73">
        <v>1</v>
      </c>
      <c r="M7361" s="73" t="s">
        <v>108</v>
      </c>
      <c r="N7361" s="68" t="str">
        <f>VLOOKUP(K7361,[1]人員授權表!D$3:G$249,4,0)</f>
        <v>無機</v>
      </c>
      <c r="O7361" s="70" t="str">
        <f>IF(J7361=[1]人員授權表!$C$85,"Casper李羿勳",IF(J7361=[1]人員授權表!$C$188,"Iring陳俊明",IF(J7361=[1]人員授權表!$C$189,"Brian陳泓霖",VLOOKUP(K7361,[1]人員授權表!D$2:E$249,2,FALSE))))</f>
        <v>Dennis陳汶宏</v>
      </c>
      <c r="P7361" s="67">
        <f t="shared" si="401"/>
        <v>44851</v>
      </c>
      <c r="Q7361" s="75" t="str">
        <f t="shared" si="400"/>
        <v>週一</v>
      </c>
      <c r="R7361" s="80">
        <v>44842</v>
      </c>
      <c r="AA7361" s="1"/>
    </row>
    <row r="7362" spans="2:27">
      <c r="B7362" s="66">
        <v>44834</v>
      </c>
      <c r="D7362" s="68" t="s">
        <v>50</v>
      </c>
      <c r="E7362" s="70" t="s">
        <v>51</v>
      </c>
      <c r="F7362" s="37" t="s">
        <v>2911</v>
      </c>
      <c r="G7362" s="67">
        <v>44838</v>
      </c>
      <c r="H7362" s="67">
        <v>44853</v>
      </c>
      <c r="I7362" s="71">
        <f t="shared" si="399"/>
        <v>15</v>
      </c>
      <c r="J7362" s="72" t="s">
        <v>141</v>
      </c>
      <c r="K7362" s="72" t="s">
        <v>142</v>
      </c>
      <c r="L7362" s="73">
        <v>1</v>
      </c>
      <c r="M7362" s="73" t="s">
        <v>108</v>
      </c>
      <c r="N7362" s="68" t="str">
        <f>VLOOKUP(K7362,[1]人員授權表!D$3:G$249,4,0)</f>
        <v>無機</v>
      </c>
      <c r="O7362" s="70" t="str">
        <f>IF(J7362=[1]人員授權表!$C$85,"Casper李羿勳",IF(J7362=[1]人員授權表!$C$188,"Iring陳俊明",IF(J7362=[1]人員授權表!$C$189,"Brian陳泓霖",VLOOKUP(K7362,[1]人員授權表!D$2:E$249,2,FALSE))))</f>
        <v>Dennis陳汶宏</v>
      </c>
      <c r="P7362" s="67">
        <f t="shared" si="401"/>
        <v>44851</v>
      </c>
      <c r="Q7362" s="75" t="str">
        <f t="shared" si="400"/>
        <v>週一</v>
      </c>
      <c r="R7362" s="80">
        <v>44842</v>
      </c>
      <c r="AA7362" s="1"/>
    </row>
    <row r="7363" spans="2:27">
      <c r="B7363" s="66">
        <v>44834</v>
      </c>
      <c r="D7363" s="68" t="s">
        <v>50</v>
      </c>
      <c r="E7363" s="70" t="s">
        <v>51</v>
      </c>
      <c r="F7363" s="37" t="s">
        <v>2911</v>
      </c>
      <c r="G7363" s="67">
        <v>44838</v>
      </c>
      <c r="H7363" s="67">
        <v>44853</v>
      </c>
      <c r="I7363" s="71">
        <f t="shared" si="399"/>
        <v>15</v>
      </c>
      <c r="J7363" s="72" t="s">
        <v>966</v>
      </c>
      <c r="K7363" s="72" t="s">
        <v>154</v>
      </c>
      <c r="L7363" s="73">
        <v>1</v>
      </c>
      <c r="M7363" s="73" t="s">
        <v>108</v>
      </c>
      <c r="N7363" s="68" t="str">
        <f>VLOOKUP(K7363,[1]人員授權表!D$3:G$249,4,0)</f>
        <v>無機</v>
      </c>
      <c r="O7363" s="70" t="str">
        <f>IF(J7363=[1]人員授權表!$C$85,"Casper李羿勳",IF(J7363=[1]人員授權表!$C$188,"Iring陳俊明",IF(J7363=[1]人員授權表!$C$189,"Brian陳泓霖",VLOOKUP(K7363,[1]人員授權表!D$2:E$249,2,FALSE))))</f>
        <v>Ken張智凱</v>
      </c>
      <c r="P7363" s="67">
        <f t="shared" si="401"/>
        <v>44851</v>
      </c>
      <c r="Q7363" s="75" t="str">
        <f t="shared" si="400"/>
        <v>週一</v>
      </c>
      <c r="R7363" s="80">
        <v>44842</v>
      </c>
      <c r="AA7363" s="1"/>
    </row>
    <row r="7364" spans="2:27">
      <c r="B7364" s="66">
        <v>44834</v>
      </c>
      <c r="D7364" s="68" t="s">
        <v>50</v>
      </c>
      <c r="E7364" s="70" t="s">
        <v>51</v>
      </c>
      <c r="F7364" s="37" t="s">
        <v>2911</v>
      </c>
      <c r="G7364" s="67">
        <v>44838</v>
      </c>
      <c r="H7364" s="67">
        <v>44853</v>
      </c>
      <c r="I7364" s="71">
        <f t="shared" si="399"/>
        <v>15</v>
      </c>
      <c r="J7364" s="72" t="s">
        <v>209</v>
      </c>
      <c r="K7364" s="72" t="s">
        <v>210</v>
      </c>
      <c r="L7364" s="73">
        <v>1</v>
      </c>
      <c r="M7364" s="73" t="s">
        <v>108</v>
      </c>
      <c r="N7364" s="68" t="str">
        <f>VLOOKUP(K7364,[1]人員授權表!D$3:G$249,4,0)</f>
        <v>無機</v>
      </c>
      <c r="O7364" s="70" t="str">
        <f>IF(J7364=[1]人員授權表!$C$85,"Casper李羿勳",IF(J7364=[1]人員授權表!$C$188,"Iring陳俊明",IF(J7364=[1]人員授權表!$C$189,"Brian陳泓霖",VLOOKUP(K7364,[1]人員授權表!D$2:E$249,2,FALSE))))</f>
        <v>Vicky游崴涵</v>
      </c>
      <c r="P7364" s="67">
        <f t="shared" si="401"/>
        <v>44851</v>
      </c>
      <c r="Q7364" s="75" t="str">
        <f t="shared" si="400"/>
        <v>週一</v>
      </c>
      <c r="R7364" s="80">
        <v>44846</v>
      </c>
      <c r="AA7364" s="1"/>
    </row>
    <row r="7365" spans="2:27">
      <c r="B7365" s="66">
        <v>44834</v>
      </c>
      <c r="D7365" s="68" t="s">
        <v>50</v>
      </c>
      <c r="E7365" s="70" t="s">
        <v>51</v>
      </c>
      <c r="F7365" s="37" t="s">
        <v>2911</v>
      </c>
      <c r="G7365" s="67">
        <v>44838</v>
      </c>
      <c r="H7365" s="67">
        <v>44853</v>
      </c>
      <c r="I7365" s="71">
        <f t="shared" si="399"/>
        <v>15</v>
      </c>
      <c r="J7365" s="72" t="s">
        <v>167</v>
      </c>
      <c r="K7365" s="72" t="s">
        <v>168</v>
      </c>
      <c r="L7365" s="73">
        <v>1</v>
      </c>
      <c r="M7365" s="73" t="s">
        <v>108</v>
      </c>
      <c r="N7365" s="68" t="str">
        <f>VLOOKUP(K7365,[1]人員授權表!D$3:G$249,4,0)</f>
        <v>有機</v>
      </c>
      <c r="O7365" s="70" t="str">
        <f>IF(J7365=[1]人員授權表!$C$85,"Casper李羿勳",IF(J7365=[1]人員授權表!$C$188,"Iring陳俊明",IF(J7365=[1]人員授權表!$C$189,"Brian陳泓霖",VLOOKUP(K7365,[1]人員授權表!D$2:E$249,2,FALSE))))</f>
        <v>Una林庭瑄</v>
      </c>
      <c r="P7365" s="67">
        <f t="shared" si="401"/>
        <v>44851</v>
      </c>
      <c r="Q7365" s="75" t="str">
        <f t="shared" si="400"/>
        <v>週一</v>
      </c>
      <c r="R7365" s="80">
        <v>44846</v>
      </c>
      <c r="AA7365" s="1"/>
    </row>
    <row r="7366" spans="2:27">
      <c r="B7366" s="66">
        <v>44834</v>
      </c>
      <c r="D7366" s="68" t="s">
        <v>50</v>
      </c>
      <c r="E7366" s="70" t="s">
        <v>51</v>
      </c>
      <c r="F7366" s="37" t="s">
        <v>2911</v>
      </c>
      <c r="G7366" s="67">
        <v>44838</v>
      </c>
      <c r="H7366" s="67">
        <v>44853</v>
      </c>
      <c r="I7366" s="71">
        <f t="shared" si="399"/>
        <v>15</v>
      </c>
      <c r="J7366" s="72" t="s">
        <v>257</v>
      </c>
      <c r="K7366" s="72" t="s">
        <v>1225</v>
      </c>
      <c r="L7366" s="73">
        <v>1</v>
      </c>
      <c r="M7366" s="73" t="s">
        <v>108</v>
      </c>
      <c r="N7366" s="68" t="str">
        <f>VLOOKUP(K7366,[1]人員授權表!D$3:G$249,4,0)</f>
        <v>有機</v>
      </c>
      <c r="O7366" s="70" t="str">
        <f>IF(J7366=[1]人員授權表!$C$85,"Casper李羿勳",IF(J7366=[1]人員授權表!$C$188,"Iring陳俊明",IF(J7366=[1]人員授權表!$C$189,"Brian陳泓霖",VLOOKUP(K7366,[1]人員授權表!D$2:E$249,2,FALSE))))</f>
        <v>Casper李羿勳</v>
      </c>
      <c r="P7366" s="67">
        <f t="shared" si="401"/>
        <v>44851</v>
      </c>
      <c r="Q7366" s="75" t="str">
        <f t="shared" si="400"/>
        <v>週一</v>
      </c>
      <c r="R7366" s="80">
        <v>44847</v>
      </c>
      <c r="AA7366" s="1"/>
    </row>
    <row r="7367" spans="2:27">
      <c r="B7367" s="66">
        <v>44834</v>
      </c>
      <c r="D7367" s="68" t="s">
        <v>50</v>
      </c>
      <c r="E7367" s="70" t="s">
        <v>51</v>
      </c>
      <c r="F7367" s="37" t="s">
        <v>2911</v>
      </c>
      <c r="G7367" s="67">
        <v>44838</v>
      </c>
      <c r="H7367" s="67">
        <v>44853</v>
      </c>
      <c r="I7367" s="71">
        <f t="shared" ref="I7367:I7430" si="402">_xlfn.DAYS(H7367,G7367)</f>
        <v>15</v>
      </c>
      <c r="J7367" s="72" t="s">
        <v>169</v>
      </c>
      <c r="K7367" s="72" t="s">
        <v>170</v>
      </c>
      <c r="L7367" s="73">
        <v>1</v>
      </c>
      <c r="M7367" s="73" t="s">
        <v>108</v>
      </c>
      <c r="N7367" s="68" t="str">
        <f>VLOOKUP(K7367,[1]人員授權表!D$3:G$249,4,0)</f>
        <v>有機</v>
      </c>
      <c r="O7367" s="70" t="str">
        <f>IF(J7367=[1]人員授權表!$C$85,"Casper李羿勳",IF(J7367=[1]人員授權表!$C$188,"Iring陳俊明",IF(J7367=[1]人員授權表!$C$189,"Brian陳泓霖",VLOOKUP(K7367,[1]人員授權表!D$2:E$249,2,FALSE))))</f>
        <v>Elle黃雅琪&amp;
Marco陳鴻鈞</v>
      </c>
      <c r="P7367" s="67">
        <f t="shared" si="401"/>
        <v>44851</v>
      </c>
      <c r="Q7367" s="75" t="str">
        <f t="shared" ref="Q7367:Q7430" si="403">TEXT(P7367,"aaa")</f>
        <v>週一</v>
      </c>
      <c r="R7367" s="80">
        <v>44846</v>
      </c>
      <c r="AA7367" s="1"/>
    </row>
    <row r="7368" spans="2:27">
      <c r="B7368" s="66">
        <v>44834</v>
      </c>
      <c r="D7368" s="68" t="s">
        <v>50</v>
      </c>
      <c r="E7368" s="70" t="s">
        <v>51</v>
      </c>
      <c r="F7368" s="37" t="s">
        <v>2914</v>
      </c>
      <c r="G7368" s="67">
        <v>44838</v>
      </c>
      <c r="H7368" s="67">
        <v>44853</v>
      </c>
      <c r="I7368" s="71">
        <f t="shared" si="402"/>
        <v>15</v>
      </c>
      <c r="J7368" s="72" t="s">
        <v>919</v>
      </c>
      <c r="K7368" s="72" t="s">
        <v>187</v>
      </c>
      <c r="L7368" s="73">
        <v>1</v>
      </c>
      <c r="M7368" s="73" t="s">
        <v>108</v>
      </c>
      <c r="N7368" s="68" t="str">
        <f>VLOOKUP(K7368,[1]人員授權表!D$3:G$249,4,0)</f>
        <v>無機</v>
      </c>
      <c r="O7368" s="70" t="s">
        <v>191</v>
      </c>
      <c r="P7368" s="67">
        <f t="shared" si="401"/>
        <v>44851</v>
      </c>
      <c r="Q7368" s="75" t="str">
        <f t="shared" si="403"/>
        <v>週一</v>
      </c>
      <c r="R7368" s="80">
        <v>44852</v>
      </c>
      <c r="S7368" s="85">
        <v>44852</v>
      </c>
      <c r="T7368" s="70">
        <v>1</v>
      </c>
      <c r="Z7368" s="79" t="s">
        <v>2866</v>
      </c>
      <c r="AA7368" s="1"/>
    </row>
    <row r="7369" spans="2:27">
      <c r="B7369" s="66">
        <v>44834</v>
      </c>
      <c r="D7369" s="68" t="s">
        <v>50</v>
      </c>
      <c r="E7369" s="70" t="s">
        <v>51</v>
      </c>
      <c r="F7369" s="37" t="s">
        <v>2914</v>
      </c>
      <c r="G7369" s="67">
        <v>44838</v>
      </c>
      <c r="H7369" s="67">
        <v>44853</v>
      </c>
      <c r="I7369" s="71">
        <f t="shared" si="402"/>
        <v>15</v>
      </c>
      <c r="J7369" s="72" t="s">
        <v>188</v>
      </c>
      <c r="K7369" s="72" t="s">
        <v>189</v>
      </c>
      <c r="L7369" s="73">
        <v>1</v>
      </c>
      <c r="M7369" s="73" t="s">
        <v>108</v>
      </c>
      <c r="N7369" s="68" t="str">
        <f>VLOOKUP(K7369,[1]人員授權表!D$3:G$249,4,0)</f>
        <v>無機</v>
      </c>
      <c r="O7369" s="70" t="str">
        <f>IF(J7369=[1]人員授權表!$C$85,"Casper李羿勳",IF(J7369=[1]人員授權表!$C$188,"Iring陳俊明",IF(J7369=[1]人員授權表!$C$189,"Brian陳泓霖",VLOOKUP(K7369,[1]人員授權表!D$2:E$249,2,FALSE))))</f>
        <v>Iring陳俊明</v>
      </c>
      <c r="P7369" s="67">
        <f t="shared" si="401"/>
        <v>44851</v>
      </c>
      <c r="Q7369" s="75" t="str">
        <f t="shared" si="403"/>
        <v>週一</v>
      </c>
      <c r="R7369" s="80">
        <v>44847</v>
      </c>
      <c r="AA7369" s="1"/>
    </row>
    <row r="7370" spans="2:27">
      <c r="B7370" s="66">
        <v>44834</v>
      </c>
      <c r="D7370" s="68" t="s">
        <v>50</v>
      </c>
      <c r="E7370" s="70" t="s">
        <v>51</v>
      </c>
      <c r="F7370" s="37" t="s">
        <v>2914</v>
      </c>
      <c r="G7370" s="67">
        <v>44838</v>
      </c>
      <c r="H7370" s="67">
        <v>44853</v>
      </c>
      <c r="I7370" s="71">
        <f t="shared" si="402"/>
        <v>15</v>
      </c>
      <c r="J7370" s="72" t="s">
        <v>190</v>
      </c>
      <c r="K7370" s="72" t="s">
        <v>140</v>
      </c>
      <c r="L7370" s="73">
        <v>1</v>
      </c>
      <c r="M7370" s="73" t="s">
        <v>108</v>
      </c>
      <c r="N7370" s="68" t="str">
        <f>VLOOKUP(K7370,[1]人員授權表!D$3:G$249,4,0)</f>
        <v>無機</v>
      </c>
      <c r="O7370" s="70" t="str">
        <f>IF(J7370=[1]人員授權表!$C$85,"Casper李羿勳",IF(J7370=[1]人員授權表!$C$188,"Iring陳俊明",IF(J7370=[1]人員授權表!$C$189,"Brian陳泓霖",VLOOKUP(K7370,[1]人員授權表!D$2:E$249,2,FALSE))))</f>
        <v>Iring陳俊明</v>
      </c>
      <c r="P7370" s="67">
        <f t="shared" si="401"/>
        <v>44851</v>
      </c>
      <c r="Q7370" s="75" t="str">
        <f t="shared" si="403"/>
        <v>週一</v>
      </c>
      <c r="R7370" s="80">
        <v>44847</v>
      </c>
      <c r="AA7370" s="1"/>
    </row>
    <row r="7371" spans="2:27">
      <c r="B7371" s="66">
        <v>44834</v>
      </c>
      <c r="D7371" s="68" t="s">
        <v>50</v>
      </c>
      <c r="E7371" s="70" t="s">
        <v>51</v>
      </c>
      <c r="F7371" s="37" t="s">
        <v>2914</v>
      </c>
      <c r="G7371" s="67">
        <v>44838</v>
      </c>
      <c r="H7371" s="67">
        <v>44853</v>
      </c>
      <c r="I7371" s="71">
        <f t="shared" si="402"/>
        <v>15</v>
      </c>
      <c r="J7371" s="72" t="s">
        <v>195</v>
      </c>
      <c r="K7371" s="72" t="s">
        <v>196</v>
      </c>
      <c r="L7371" s="73">
        <v>1</v>
      </c>
      <c r="M7371" s="73" t="s">
        <v>108</v>
      </c>
      <c r="N7371" s="68" t="str">
        <f>VLOOKUP(K7371,[1]人員授權表!D$3:G$249,4,0)</f>
        <v>無機</v>
      </c>
      <c r="O7371" s="70" t="str">
        <f>IF(J7371=[1]人員授權表!$C$85,"Casper李羿勳",IF(J7371=[1]人員授權表!$C$188,"Iring陳俊明",IF(J7371=[1]人員授權表!$C$189,"Brian陳泓霖",VLOOKUP(K7371,[1]人員授權表!D$2:E$249,2,FALSE))))</f>
        <v>Debby胡萱黛</v>
      </c>
      <c r="P7371" s="67">
        <f t="shared" si="401"/>
        <v>44851</v>
      </c>
      <c r="Q7371" s="75" t="str">
        <f t="shared" si="403"/>
        <v>週一</v>
      </c>
      <c r="R7371" s="80">
        <v>44848</v>
      </c>
      <c r="AA7371" s="1"/>
    </row>
    <row r="7372" spans="2:27">
      <c r="B7372" s="66">
        <v>44834</v>
      </c>
      <c r="D7372" s="68" t="s">
        <v>50</v>
      </c>
      <c r="E7372" s="70" t="s">
        <v>51</v>
      </c>
      <c r="F7372" s="37" t="s">
        <v>2914</v>
      </c>
      <c r="G7372" s="67">
        <v>44838</v>
      </c>
      <c r="H7372" s="67">
        <v>44853</v>
      </c>
      <c r="I7372" s="71">
        <f t="shared" si="402"/>
        <v>15</v>
      </c>
      <c r="J7372" s="72" t="s">
        <v>198</v>
      </c>
      <c r="K7372" s="72" t="s">
        <v>199</v>
      </c>
      <c r="L7372" s="73">
        <v>1</v>
      </c>
      <c r="M7372" s="73" t="s">
        <v>108</v>
      </c>
      <c r="N7372" s="68" t="str">
        <f>VLOOKUP(K7372,[1]人員授權表!D$3:G$249,4,0)</f>
        <v>無機</v>
      </c>
      <c r="O7372" s="70" t="str">
        <f>IF(J7372=[1]人員授權表!$C$85,"Casper李羿勳",IF(J7372=[1]人員授權表!$C$188,"Iring陳俊明",IF(J7372=[1]人員授權表!$C$189,"Brian陳泓霖",VLOOKUP(K7372,[1]人員授權表!D$2:E$249,2,FALSE))))</f>
        <v>Vicky游崴涵</v>
      </c>
      <c r="P7372" s="67">
        <f t="shared" si="401"/>
        <v>44851</v>
      </c>
      <c r="Q7372" s="75" t="str">
        <f t="shared" si="403"/>
        <v>週一</v>
      </c>
      <c r="R7372" s="80">
        <v>44841</v>
      </c>
      <c r="AA7372" s="1"/>
    </row>
    <row r="7373" spans="2:27">
      <c r="B7373" s="66">
        <v>44834</v>
      </c>
      <c r="D7373" s="68" t="s">
        <v>50</v>
      </c>
      <c r="E7373" s="70" t="s">
        <v>51</v>
      </c>
      <c r="F7373" s="37" t="s">
        <v>2914</v>
      </c>
      <c r="G7373" s="67">
        <v>44838</v>
      </c>
      <c r="H7373" s="67">
        <v>44853</v>
      </c>
      <c r="I7373" s="71">
        <f t="shared" si="402"/>
        <v>15</v>
      </c>
      <c r="J7373" s="72" t="s">
        <v>200</v>
      </c>
      <c r="K7373" s="72" t="s">
        <v>201</v>
      </c>
      <c r="L7373" s="73">
        <v>1</v>
      </c>
      <c r="M7373" s="73" t="s">
        <v>108</v>
      </c>
      <c r="N7373" s="68" t="str">
        <f>VLOOKUP(K7373,[1]人員授權表!D$3:G$249,4,0)</f>
        <v>無機</v>
      </c>
      <c r="O7373" s="70" t="str">
        <f>IF(J7373=[1]人員授權表!$C$85,"Casper李羿勳",IF(J7373=[1]人員授權表!$C$188,"Iring陳俊明",IF(J7373=[1]人員授權表!$C$189,"Brian陳泓霖",VLOOKUP(K7373,[1]人員授權表!D$2:E$249,2,FALSE))))</f>
        <v>Ruby黃家蓁</v>
      </c>
      <c r="P7373" s="67">
        <f t="shared" si="401"/>
        <v>44851</v>
      </c>
      <c r="Q7373" s="75" t="str">
        <f t="shared" si="403"/>
        <v>週一</v>
      </c>
      <c r="R7373" s="80">
        <v>44848</v>
      </c>
      <c r="AA7373" s="1"/>
    </row>
    <row r="7374" spans="2:27">
      <c r="B7374" s="66">
        <v>44834</v>
      </c>
      <c r="D7374" s="68" t="s">
        <v>50</v>
      </c>
      <c r="E7374" s="70" t="s">
        <v>51</v>
      </c>
      <c r="F7374" s="37" t="s">
        <v>2914</v>
      </c>
      <c r="G7374" s="67">
        <v>44838</v>
      </c>
      <c r="H7374" s="67">
        <v>44853</v>
      </c>
      <c r="I7374" s="71">
        <f t="shared" si="402"/>
        <v>15</v>
      </c>
      <c r="J7374" s="72" t="s">
        <v>151</v>
      </c>
      <c r="K7374" s="72" t="s">
        <v>152</v>
      </c>
      <c r="L7374" s="73">
        <v>1</v>
      </c>
      <c r="M7374" s="73" t="s">
        <v>108</v>
      </c>
      <c r="N7374" s="68" t="str">
        <f>VLOOKUP(K7374,[1]人員授權表!D$3:G$249,4,0)</f>
        <v>無機</v>
      </c>
      <c r="O7374" s="70" t="str">
        <f>IF(J7374=[1]人員授權表!$C$85,"Casper李羿勳",IF(J7374=[1]人員授權表!$C$188,"Iring陳俊明",IF(J7374=[1]人員授權表!$C$189,"Brian陳泓霖",VLOOKUP(K7374,[1]人員授權表!D$2:E$249,2,FALSE))))</f>
        <v>Vicky游崴涵</v>
      </c>
      <c r="P7374" s="67">
        <f t="shared" si="401"/>
        <v>44851</v>
      </c>
      <c r="Q7374" s="75" t="str">
        <f t="shared" si="403"/>
        <v>週一</v>
      </c>
      <c r="R7374" s="80">
        <v>44847</v>
      </c>
      <c r="AA7374" s="1"/>
    </row>
    <row r="7375" spans="2:27">
      <c r="B7375" s="66">
        <v>44834</v>
      </c>
      <c r="D7375" s="68" t="s">
        <v>50</v>
      </c>
      <c r="E7375" s="70" t="s">
        <v>51</v>
      </c>
      <c r="F7375" s="37" t="s">
        <v>2914</v>
      </c>
      <c r="G7375" s="67">
        <v>44838</v>
      </c>
      <c r="H7375" s="67">
        <v>44853</v>
      </c>
      <c r="I7375" s="71">
        <f t="shared" si="402"/>
        <v>15</v>
      </c>
      <c r="J7375" s="72" t="s">
        <v>160</v>
      </c>
      <c r="K7375" s="72" t="s">
        <v>161</v>
      </c>
      <c r="L7375" s="73">
        <v>1</v>
      </c>
      <c r="M7375" s="73" t="s">
        <v>108</v>
      </c>
      <c r="N7375" s="68" t="str">
        <f>VLOOKUP(K7375,[1]人員授權表!D$3:G$249,4,0)</f>
        <v>無機</v>
      </c>
      <c r="O7375" s="70" t="str">
        <f>IF(J7375=[1]人員授權表!$C$85,"Casper李羿勳",IF(J7375=[1]人員授權表!$C$188,"Iring陳俊明",IF(J7375=[1]人員授權表!$C$189,"Brian陳泓霖",VLOOKUP(K7375,[1]人員授權表!D$2:E$249,2,FALSE))))</f>
        <v>Dennis陳汶宏</v>
      </c>
      <c r="P7375" s="67">
        <f t="shared" si="401"/>
        <v>44851</v>
      </c>
      <c r="Q7375" s="75" t="str">
        <f t="shared" si="403"/>
        <v>週一</v>
      </c>
      <c r="R7375" s="80">
        <v>44848</v>
      </c>
      <c r="AA7375" s="1"/>
    </row>
    <row r="7376" spans="2:27">
      <c r="B7376" s="66">
        <v>44834</v>
      </c>
      <c r="D7376" s="68" t="s">
        <v>50</v>
      </c>
      <c r="E7376" s="70" t="s">
        <v>51</v>
      </c>
      <c r="F7376" s="37" t="s">
        <v>2914</v>
      </c>
      <c r="G7376" s="67">
        <v>44838</v>
      </c>
      <c r="H7376" s="67">
        <v>44853</v>
      </c>
      <c r="I7376" s="71">
        <f t="shared" si="402"/>
        <v>15</v>
      </c>
      <c r="J7376" s="72" t="s">
        <v>1222</v>
      </c>
      <c r="K7376" s="72" t="s">
        <v>1223</v>
      </c>
      <c r="L7376" s="73">
        <v>1</v>
      </c>
      <c r="M7376" s="73" t="s">
        <v>108</v>
      </c>
      <c r="N7376" s="68" t="str">
        <f>VLOOKUP(K7376,[1]人員授權表!D$3:G$249,4,0)</f>
        <v>無機</v>
      </c>
      <c r="O7376" s="70" t="str">
        <f>IF(J7376=[1]人員授權表!$C$85,"Casper李羿勳",IF(J7376=[1]人員授權表!$C$188,"Iring陳俊明",IF(J7376=[1]人員授權表!$C$189,"Brian陳泓霖",VLOOKUP(K7376,[1]人員授權表!D$2:E$249,2,FALSE))))</f>
        <v>Dennis陳汶宏</v>
      </c>
      <c r="P7376" s="67">
        <f t="shared" si="401"/>
        <v>44851</v>
      </c>
      <c r="Q7376" s="75" t="str">
        <f t="shared" si="403"/>
        <v>週一</v>
      </c>
      <c r="R7376" s="80">
        <v>44848</v>
      </c>
      <c r="AA7376" s="1"/>
    </row>
    <row r="7377" spans="2:27">
      <c r="B7377" s="66">
        <v>44834</v>
      </c>
      <c r="D7377" s="68" t="s">
        <v>50</v>
      </c>
      <c r="E7377" s="70" t="s">
        <v>51</v>
      </c>
      <c r="F7377" s="37" t="s">
        <v>2914</v>
      </c>
      <c r="G7377" s="67">
        <v>44838</v>
      </c>
      <c r="H7377" s="67">
        <v>44853</v>
      </c>
      <c r="I7377" s="71">
        <f t="shared" si="402"/>
        <v>15</v>
      </c>
      <c r="J7377" s="72" t="s">
        <v>175</v>
      </c>
      <c r="K7377" s="72" t="s">
        <v>176</v>
      </c>
      <c r="L7377" s="73">
        <v>1</v>
      </c>
      <c r="M7377" s="73" t="s">
        <v>108</v>
      </c>
      <c r="N7377" s="68" t="str">
        <f>VLOOKUP(K7377,[1]人員授權表!D$3:G$249,4,0)</f>
        <v>無機</v>
      </c>
      <c r="O7377" s="70" t="s">
        <v>956</v>
      </c>
      <c r="P7377" s="67">
        <f t="shared" si="401"/>
        <v>44851</v>
      </c>
      <c r="Q7377" s="75" t="str">
        <f t="shared" si="403"/>
        <v>週一</v>
      </c>
      <c r="R7377" s="80">
        <v>44852</v>
      </c>
      <c r="S7377" s="85">
        <v>44852</v>
      </c>
      <c r="T7377" s="70">
        <v>1</v>
      </c>
      <c r="Z7377" s="79" t="s">
        <v>2864</v>
      </c>
      <c r="AA7377" s="1"/>
    </row>
    <row r="7378" spans="2:27">
      <c r="B7378" s="66">
        <v>44834</v>
      </c>
      <c r="D7378" s="68" t="s">
        <v>50</v>
      </c>
      <c r="E7378" s="70" t="s">
        <v>51</v>
      </c>
      <c r="F7378" s="37" t="s">
        <v>2914</v>
      </c>
      <c r="G7378" s="67">
        <v>44838</v>
      </c>
      <c r="H7378" s="67">
        <v>44853</v>
      </c>
      <c r="I7378" s="71">
        <f t="shared" si="402"/>
        <v>15</v>
      </c>
      <c r="J7378" s="72" t="s">
        <v>290</v>
      </c>
      <c r="K7378" s="72" t="s">
        <v>291</v>
      </c>
      <c r="L7378" s="73">
        <v>1</v>
      </c>
      <c r="M7378" s="73" t="s">
        <v>108</v>
      </c>
      <c r="N7378" s="68" t="str">
        <f>VLOOKUP(K7378,[1]人員授權表!D$3:G$249,4,0)</f>
        <v>無機</v>
      </c>
      <c r="O7378" s="70" t="str">
        <f>IF(J7378=[1]人員授權表!$C$85,"Casper李羿勳",IF(J7378=[1]人員授權表!$C$188,"Iring陳俊明",IF(J7378=[1]人員授權表!$C$189,"Brian陳泓霖",VLOOKUP(K7378,[1]人員授權表!D$2:E$249,2,FALSE))))</f>
        <v>George陳志昇</v>
      </c>
      <c r="P7378" s="67">
        <f t="shared" si="401"/>
        <v>44851</v>
      </c>
      <c r="Q7378" s="75" t="str">
        <f t="shared" si="403"/>
        <v>週一</v>
      </c>
      <c r="R7378" s="80">
        <v>44848</v>
      </c>
      <c r="AA7378" s="1"/>
    </row>
    <row r="7379" spans="2:27">
      <c r="B7379" s="66">
        <v>44834</v>
      </c>
      <c r="D7379" s="68" t="s">
        <v>50</v>
      </c>
      <c r="E7379" s="70" t="s">
        <v>51</v>
      </c>
      <c r="F7379" s="37" t="s">
        <v>2914</v>
      </c>
      <c r="G7379" s="67">
        <v>44838</v>
      </c>
      <c r="H7379" s="67">
        <v>44853</v>
      </c>
      <c r="I7379" s="71">
        <f t="shared" si="402"/>
        <v>15</v>
      </c>
      <c r="J7379" s="72" t="s">
        <v>204</v>
      </c>
      <c r="K7379" s="72" t="s">
        <v>205</v>
      </c>
      <c r="L7379" s="73">
        <v>1</v>
      </c>
      <c r="M7379" s="73" t="s">
        <v>108</v>
      </c>
      <c r="N7379" s="68" t="str">
        <f>VLOOKUP(K7379,[1]人員授權表!D$3:G$249,4,0)</f>
        <v>無機</v>
      </c>
      <c r="O7379" s="70" t="str">
        <f>IF(J7379=[1]人員授權表!$C$85,"Casper李羿勳",IF(J7379=[1]人員授權表!$C$188,"Iring陳俊明",IF(J7379=[1]人員授權表!$C$189,"Brian陳泓霖",VLOOKUP(K7379,[1]人員授權表!D$2:E$249,2,FALSE))))</f>
        <v>Iring陳俊明</v>
      </c>
      <c r="P7379" s="67">
        <f t="shared" ref="P7379:P7445" si="404">H7379-2</f>
        <v>44851</v>
      </c>
      <c r="Q7379" s="75" t="str">
        <f t="shared" si="403"/>
        <v>週一</v>
      </c>
      <c r="R7379" s="80">
        <v>44849</v>
      </c>
      <c r="AA7379" s="1"/>
    </row>
    <row r="7380" spans="2:27">
      <c r="B7380" s="66">
        <v>44834</v>
      </c>
      <c r="D7380" s="68" t="s">
        <v>50</v>
      </c>
      <c r="E7380" s="70" t="s">
        <v>51</v>
      </c>
      <c r="F7380" s="37" t="s">
        <v>2914</v>
      </c>
      <c r="G7380" s="67">
        <v>44838</v>
      </c>
      <c r="H7380" s="67">
        <v>44853</v>
      </c>
      <c r="I7380" s="71">
        <f t="shared" si="402"/>
        <v>15</v>
      </c>
      <c r="J7380" s="72" t="s">
        <v>206</v>
      </c>
      <c r="K7380" s="72" t="s">
        <v>179</v>
      </c>
      <c r="L7380" s="73">
        <v>1</v>
      </c>
      <c r="M7380" s="73" t="s">
        <v>108</v>
      </c>
      <c r="N7380" s="68" t="str">
        <f>VLOOKUP(K7380,[1]人員授權表!D$3:G$249,4,0)</f>
        <v>無機</v>
      </c>
      <c r="O7380" s="70" t="str">
        <f>IF(J7380=[1]人員授權表!$C$85,"Casper李羿勳",IF(J7380=[1]人員授權表!$C$188,"Iring陳俊明",IF(J7380=[1]人員授權表!$C$189,"Brian陳泓霖",VLOOKUP(K7380,[1]人員授權表!D$2:E$249,2,FALSE))))</f>
        <v>Dennis陳汶宏</v>
      </c>
      <c r="P7380" s="67">
        <f t="shared" si="404"/>
        <v>44851</v>
      </c>
      <c r="Q7380" s="75" t="str">
        <f t="shared" si="403"/>
        <v>週一</v>
      </c>
      <c r="R7380" s="80">
        <v>44842</v>
      </c>
      <c r="AA7380" s="1"/>
    </row>
    <row r="7381" spans="2:27">
      <c r="B7381" s="66">
        <v>44834</v>
      </c>
      <c r="D7381" s="68" t="s">
        <v>50</v>
      </c>
      <c r="E7381" s="70" t="s">
        <v>51</v>
      </c>
      <c r="F7381" s="37" t="s">
        <v>2914</v>
      </c>
      <c r="G7381" s="67">
        <v>44838</v>
      </c>
      <c r="H7381" s="67">
        <v>44853</v>
      </c>
      <c r="I7381" s="71">
        <f t="shared" si="402"/>
        <v>15</v>
      </c>
      <c r="J7381" s="72" t="s">
        <v>178</v>
      </c>
      <c r="K7381" s="72" t="s">
        <v>179</v>
      </c>
      <c r="L7381" s="73">
        <v>1</v>
      </c>
      <c r="M7381" s="73" t="s">
        <v>108</v>
      </c>
      <c r="N7381" s="68" t="str">
        <f>VLOOKUP(K7381,[1]人員授權表!D$3:G$249,4,0)</f>
        <v>無機</v>
      </c>
      <c r="O7381" s="70" t="str">
        <f>IF(J7381=[1]人員授權表!$C$85,"Casper李羿勳",IF(J7381=[1]人員授權表!$C$188,"Iring陳俊明",IF(J7381=[1]人員授權表!$C$189,"Brian陳泓霖",VLOOKUP(K7381,[1]人員授權表!D$2:E$249,2,FALSE))))</f>
        <v>Dennis陳汶宏</v>
      </c>
      <c r="P7381" s="67">
        <f t="shared" si="404"/>
        <v>44851</v>
      </c>
      <c r="Q7381" s="75" t="str">
        <f t="shared" si="403"/>
        <v>週一</v>
      </c>
      <c r="R7381" s="80">
        <v>44842</v>
      </c>
      <c r="AA7381" s="1"/>
    </row>
    <row r="7382" spans="2:27">
      <c r="B7382" s="66">
        <v>44834</v>
      </c>
      <c r="D7382" s="68" t="s">
        <v>50</v>
      </c>
      <c r="E7382" s="70" t="s">
        <v>51</v>
      </c>
      <c r="F7382" s="37" t="s">
        <v>2914</v>
      </c>
      <c r="G7382" s="67">
        <v>44838</v>
      </c>
      <c r="H7382" s="67">
        <v>44853</v>
      </c>
      <c r="I7382" s="71">
        <f t="shared" si="402"/>
        <v>15</v>
      </c>
      <c r="J7382" s="72" t="s">
        <v>141</v>
      </c>
      <c r="K7382" s="72" t="s">
        <v>142</v>
      </c>
      <c r="L7382" s="73">
        <v>1</v>
      </c>
      <c r="M7382" s="73" t="s">
        <v>108</v>
      </c>
      <c r="N7382" s="68" t="str">
        <f>VLOOKUP(K7382,[1]人員授權表!D$3:G$249,4,0)</f>
        <v>無機</v>
      </c>
      <c r="O7382" s="70" t="str">
        <f>IF(J7382=[1]人員授權表!$C$85,"Casper李羿勳",IF(J7382=[1]人員授權表!$C$188,"Iring陳俊明",IF(J7382=[1]人員授權表!$C$189,"Brian陳泓霖",VLOOKUP(K7382,[1]人員授權表!D$2:E$249,2,FALSE))))</f>
        <v>Dennis陳汶宏</v>
      </c>
      <c r="P7382" s="67">
        <f t="shared" si="404"/>
        <v>44851</v>
      </c>
      <c r="Q7382" s="75" t="str">
        <f t="shared" si="403"/>
        <v>週一</v>
      </c>
      <c r="R7382" s="80">
        <v>44842</v>
      </c>
      <c r="AA7382" s="1"/>
    </row>
    <row r="7383" spans="2:27">
      <c r="B7383" s="66">
        <v>44834</v>
      </c>
      <c r="D7383" s="68" t="s">
        <v>50</v>
      </c>
      <c r="E7383" s="70" t="s">
        <v>51</v>
      </c>
      <c r="F7383" s="37" t="s">
        <v>2914</v>
      </c>
      <c r="G7383" s="67">
        <v>44838</v>
      </c>
      <c r="H7383" s="67">
        <v>44853</v>
      </c>
      <c r="I7383" s="71">
        <f t="shared" si="402"/>
        <v>15</v>
      </c>
      <c r="J7383" s="72" t="s">
        <v>966</v>
      </c>
      <c r="K7383" s="72" t="s">
        <v>154</v>
      </c>
      <c r="L7383" s="73">
        <v>1</v>
      </c>
      <c r="M7383" s="73" t="s">
        <v>108</v>
      </c>
      <c r="N7383" s="68" t="str">
        <f>VLOOKUP(K7383,[1]人員授權表!D$3:G$249,4,0)</f>
        <v>無機</v>
      </c>
      <c r="O7383" s="70" t="str">
        <f>IF(J7383=[1]人員授權表!$C$85,"Casper李羿勳",IF(J7383=[1]人員授權表!$C$188,"Iring陳俊明",IF(J7383=[1]人員授權表!$C$189,"Brian陳泓霖",VLOOKUP(K7383,[1]人員授權表!D$2:E$249,2,FALSE))))</f>
        <v>Ken張智凱</v>
      </c>
      <c r="P7383" s="67">
        <f t="shared" si="404"/>
        <v>44851</v>
      </c>
      <c r="Q7383" s="75" t="str">
        <f t="shared" si="403"/>
        <v>週一</v>
      </c>
      <c r="R7383" s="80">
        <v>44842</v>
      </c>
      <c r="AA7383" s="1"/>
    </row>
    <row r="7384" spans="2:27">
      <c r="B7384" s="66">
        <v>44834</v>
      </c>
      <c r="D7384" s="68" t="s">
        <v>50</v>
      </c>
      <c r="E7384" s="70" t="s">
        <v>51</v>
      </c>
      <c r="F7384" s="37" t="s">
        <v>2914</v>
      </c>
      <c r="G7384" s="67">
        <v>44838</v>
      </c>
      <c r="H7384" s="67">
        <v>44853</v>
      </c>
      <c r="I7384" s="71">
        <f t="shared" si="402"/>
        <v>15</v>
      </c>
      <c r="J7384" s="72" t="s">
        <v>209</v>
      </c>
      <c r="K7384" s="72" t="s">
        <v>210</v>
      </c>
      <c r="L7384" s="73">
        <v>1</v>
      </c>
      <c r="M7384" s="73" t="s">
        <v>108</v>
      </c>
      <c r="N7384" s="68" t="str">
        <f>VLOOKUP(K7384,[1]人員授權表!D$3:G$249,4,0)</f>
        <v>無機</v>
      </c>
      <c r="O7384" s="70" t="str">
        <f>IF(J7384=[1]人員授權表!$C$85,"Casper李羿勳",IF(J7384=[1]人員授權表!$C$188,"Iring陳俊明",IF(J7384=[1]人員授權表!$C$189,"Brian陳泓霖",VLOOKUP(K7384,[1]人員授權表!D$2:E$249,2,FALSE))))</f>
        <v>Vicky游崴涵</v>
      </c>
      <c r="P7384" s="67">
        <f t="shared" si="404"/>
        <v>44851</v>
      </c>
      <c r="Q7384" s="75" t="str">
        <f t="shared" si="403"/>
        <v>週一</v>
      </c>
      <c r="R7384" s="80">
        <v>44846</v>
      </c>
      <c r="AA7384" s="1"/>
    </row>
    <row r="7385" spans="2:27">
      <c r="B7385" s="66">
        <v>44834</v>
      </c>
      <c r="D7385" s="68" t="s">
        <v>50</v>
      </c>
      <c r="E7385" s="70" t="s">
        <v>51</v>
      </c>
      <c r="F7385" s="37" t="s">
        <v>2914</v>
      </c>
      <c r="G7385" s="67">
        <v>44838</v>
      </c>
      <c r="H7385" s="67">
        <v>44853</v>
      </c>
      <c r="I7385" s="71">
        <f t="shared" si="402"/>
        <v>15</v>
      </c>
      <c r="J7385" s="72" t="s">
        <v>167</v>
      </c>
      <c r="K7385" s="72" t="s">
        <v>168</v>
      </c>
      <c r="L7385" s="73">
        <v>1</v>
      </c>
      <c r="M7385" s="73" t="s">
        <v>108</v>
      </c>
      <c r="N7385" s="68" t="str">
        <f>VLOOKUP(K7385,[1]人員授權表!D$3:G$249,4,0)</f>
        <v>有機</v>
      </c>
      <c r="O7385" s="70" t="str">
        <f>IF(J7385=[1]人員授權表!$C$85,"Casper李羿勳",IF(J7385=[1]人員授權表!$C$188,"Iring陳俊明",IF(J7385=[1]人員授權表!$C$189,"Brian陳泓霖",VLOOKUP(K7385,[1]人員授權表!D$2:E$249,2,FALSE))))</f>
        <v>Una林庭瑄</v>
      </c>
      <c r="P7385" s="67">
        <f t="shared" si="404"/>
        <v>44851</v>
      </c>
      <c r="Q7385" s="75" t="str">
        <f t="shared" si="403"/>
        <v>週一</v>
      </c>
      <c r="R7385" s="80">
        <v>44846</v>
      </c>
      <c r="AA7385" s="1"/>
    </row>
    <row r="7386" spans="2:27">
      <c r="B7386" s="66">
        <v>44834</v>
      </c>
      <c r="D7386" s="68" t="s">
        <v>50</v>
      </c>
      <c r="E7386" s="70" t="s">
        <v>51</v>
      </c>
      <c r="F7386" s="37" t="s">
        <v>2914</v>
      </c>
      <c r="G7386" s="67">
        <v>44838</v>
      </c>
      <c r="H7386" s="67">
        <v>44853</v>
      </c>
      <c r="I7386" s="71">
        <f t="shared" si="402"/>
        <v>15</v>
      </c>
      <c r="J7386" s="72" t="s">
        <v>257</v>
      </c>
      <c r="K7386" s="72" t="s">
        <v>1225</v>
      </c>
      <c r="L7386" s="73">
        <v>1</v>
      </c>
      <c r="M7386" s="73" t="s">
        <v>108</v>
      </c>
      <c r="N7386" s="68" t="str">
        <f>VLOOKUP(K7386,[1]人員授權表!D$3:G$249,4,0)</f>
        <v>有機</v>
      </c>
      <c r="O7386" s="70" t="str">
        <f>IF(J7386=[1]人員授權表!$C$85,"Casper李羿勳",IF(J7386=[1]人員授權表!$C$188,"Iring陳俊明",IF(J7386=[1]人員授權表!$C$189,"Brian陳泓霖",VLOOKUP(K7386,[1]人員授權表!D$2:E$249,2,FALSE))))</f>
        <v>Casper李羿勳</v>
      </c>
      <c r="P7386" s="67">
        <f t="shared" si="404"/>
        <v>44851</v>
      </c>
      <c r="Q7386" s="75" t="str">
        <f t="shared" si="403"/>
        <v>週一</v>
      </c>
      <c r="R7386" s="80">
        <v>44847</v>
      </c>
      <c r="AA7386" s="1"/>
    </row>
    <row r="7387" spans="2:27">
      <c r="B7387" s="66">
        <v>44834</v>
      </c>
      <c r="D7387" s="68" t="s">
        <v>50</v>
      </c>
      <c r="E7387" s="70" t="s">
        <v>51</v>
      </c>
      <c r="F7387" s="37" t="s">
        <v>2914</v>
      </c>
      <c r="G7387" s="67">
        <v>44838</v>
      </c>
      <c r="H7387" s="67">
        <v>44853</v>
      </c>
      <c r="I7387" s="71">
        <f t="shared" si="402"/>
        <v>15</v>
      </c>
      <c r="J7387" s="72" t="s">
        <v>1226</v>
      </c>
      <c r="K7387" s="72" t="s">
        <v>1227</v>
      </c>
      <c r="L7387" s="73">
        <v>1</v>
      </c>
      <c r="M7387" s="73" t="s">
        <v>108</v>
      </c>
      <c r="N7387" s="68" t="str">
        <f>VLOOKUP(K7387,[1]人員授權表!D$3:G$249,4,0)</f>
        <v>有機</v>
      </c>
      <c r="O7387" s="70" t="str">
        <f>IF(J7387=[1]人員授權表!$C$85,"Casper李羿勳",IF(J7387=[1]人員授權表!$C$188,"Iring陳俊明",IF(J7387=[1]人員授權表!$C$189,"Brian陳泓霖",VLOOKUP(K7387,[1]人員授權表!D$2:E$249,2,FALSE))))</f>
        <v>Marco陳鴻鈞</v>
      </c>
      <c r="P7387" s="67">
        <f t="shared" si="404"/>
        <v>44851</v>
      </c>
      <c r="Q7387" s="75" t="str">
        <f t="shared" si="403"/>
        <v>週一</v>
      </c>
      <c r="R7387" s="80">
        <v>44849</v>
      </c>
      <c r="AA7387" s="1"/>
    </row>
    <row r="7388" spans="2:27">
      <c r="B7388" s="66">
        <v>44832</v>
      </c>
      <c r="D7388" s="68" t="s">
        <v>50</v>
      </c>
      <c r="E7388" s="70" t="s">
        <v>51</v>
      </c>
      <c r="F7388" s="70" t="s">
        <v>2915</v>
      </c>
      <c r="G7388" s="67">
        <v>44839</v>
      </c>
      <c r="H7388" s="67">
        <v>44853</v>
      </c>
      <c r="I7388" s="71">
        <f t="shared" si="402"/>
        <v>14</v>
      </c>
      <c r="J7388" s="72" t="s">
        <v>139</v>
      </c>
      <c r="K7388" s="72" t="s">
        <v>140</v>
      </c>
      <c r="L7388" s="73">
        <v>2</v>
      </c>
      <c r="M7388" s="73" t="s">
        <v>104</v>
      </c>
      <c r="N7388" s="68" t="str">
        <f>VLOOKUP(K7388,[1]人員授權表!D$3:G$249,4,0)</f>
        <v>無機</v>
      </c>
      <c r="O7388" s="70" t="str">
        <f>IF(J7388=[1]人員授權表!$C$85,"Casper李羿勳",IF(J7388=[1]人員授權表!$C$188,"Iring陳俊明",IF(J7388=[1]人員授權表!$C$189,"Brian陳泓霖",VLOOKUP(K7388,[1]人員授權表!D$2:E$249,2,FALSE))))</f>
        <v>Brian陳泓霖</v>
      </c>
      <c r="P7388" s="67">
        <f t="shared" si="404"/>
        <v>44851</v>
      </c>
      <c r="Q7388" s="75" t="str">
        <f t="shared" si="403"/>
        <v>週一</v>
      </c>
      <c r="R7388" s="80">
        <v>44842</v>
      </c>
      <c r="AA7388" s="1"/>
    </row>
    <row r="7389" spans="2:27">
      <c r="B7389" s="66">
        <v>44832</v>
      </c>
      <c r="D7389" s="68" t="s">
        <v>50</v>
      </c>
      <c r="E7389" s="70" t="s">
        <v>51</v>
      </c>
      <c r="F7389" s="70" t="s">
        <v>2915</v>
      </c>
      <c r="G7389" s="67">
        <v>44839</v>
      </c>
      <c r="H7389" s="67">
        <v>44853</v>
      </c>
      <c r="I7389" s="71">
        <f t="shared" si="402"/>
        <v>14</v>
      </c>
      <c r="J7389" s="72" t="s">
        <v>97</v>
      </c>
      <c r="K7389" s="72" t="s">
        <v>187</v>
      </c>
      <c r="L7389" s="73">
        <v>2</v>
      </c>
      <c r="M7389" s="73" t="s">
        <v>104</v>
      </c>
      <c r="N7389" s="68" t="str">
        <f>VLOOKUP(K7389,[1]人員授權表!D$3:G$249,4,0)</f>
        <v>無機</v>
      </c>
      <c r="O7389" s="70" t="s">
        <v>191</v>
      </c>
      <c r="P7389" s="67">
        <f t="shared" si="404"/>
        <v>44851</v>
      </c>
      <c r="Q7389" s="75" t="str">
        <f t="shared" si="403"/>
        <v>週一</v>
      </c>
      <c r="R7389" s="80">
        <v>44849</v>
      </c>
      <c r="AA7389" s="1"/>
    </row>
    <row r="7390" spans="2:27">
      <c r="B7390" s="66">
        <v>44832</v>
      </c>
      <c r="D7390" s="68" t="s">
        <v>50</v>
      </c>
      <c r="E7390" s="70" t="s">
        <v>51</v>
      </c>
      <c r="F7390" s="70" t="s">
        <v>2915</v>
      </c>
      <c r="G7390" s="67">
        <v>44839</v>
      </c>
      <c r="H7390" s="67">
        <v>44853</v>
      </c>
      <c r="I7390" s="71">
        <f t="shared" si="402"/>
        <v>14</v>
      </c>
      <c r="J7390" s="72" t="s">
        <v>492</v>
      </c>
      <c r="K7390" s="72" t="s">
        <v>187</v>
      </c>
      <c r="L7390" s="73">
        <v>2</v>
      </c>
      <c r="M7390" s="73" t="s">
        <v>104</v>
      </c>
      <c r="N7390" s="68" t="str">
        <f>VLOOKUP(K7390,[1]人員授權表!D$3:G$249,4,0)</f>
        <v>無機</v>
      </c>
      <c r="O7390" s="70" t="s">
        <v>191</v>
      </c>
      <c r="P7390" s="67">
        <f t="shared" si="404"/>
        <v>44851</v>
      </c>
      <c r="Q7390" s="75" t="str">
        <f t="shared" si="403"/>
        <v>週一</v>
      </c>
      <c r="R7390" s="80">
        <v>44849</v>
      </c>
      <c r="AA7390" s="1"/>
    </row>
    <row r="7391" spans="2:27">
      <c r="B7391" s="66">
        <v>44832</v>
      </c>
      <c r="D7391" s="68" t="s">
        <v>50</v>
      </c>
      <c r="E7391" s="70" t="s">
        <v>51</v>
      </c>
      <c r="F7391" s="70" t="s">
        <v>2915</v>
      </c>
      <c r="G7391" s="67">
        <v>44839</v>
      </c>
      <c r="H7391" s="67">
        <v>44853</v>
      </c>
      <c r="I7391" s="71">
        <f t="shared" si="402"/>
        <v>14</v>
      </c>
      <c r="J7391" s="72" t="s">
        <v>133</v>
      </c>
      <c r="K7391" s="72" t="s">
        <v>187</v>
      </c>
      <c r="L7391" s="73">
        <v>2</v>
      </c>
      <c r="M7391" s="73" t="s">
        <v>104</v>
      </c>
      <c r="N7391" s="68" t="str">
        <f>VLOOKUP(K7391,[1]人員授權表!D$3:G$249,4,0)</f>
        <v>無機</v>
      </c>
      <c r="O7391" s="70" t="s">
        <v>191</v>
      </c>
      <c r="P7391" s="67">
        <f t="shared" si="404"/>
        <v>44851</v>
      </c>
      <c r="Q7391" s="75" t="str">
        <f t="shared" si="403"/>
        <v>週一</v>
      </c>
      <c r="R7391" s="80">
        <v>44849</v>
      </c>
      <c r="AA7391" s="1"/>
    </row>
    <row r="7392" spans="2:27">
      <c r="B7392" s="66">
        <v>44832</v>
      </c>
      <c r="D7392" s="68" t="s">
        <v>50</v>
      </c>
      <c r="E7392" s="70" t="s">
        <v>51</v>
      </c>
      <c r="F7392" s="70" t="s">
        <v>2915</v>
      </c>
      <c r="G7392" s="67">
        <v>44839</v>
      </c>
      <c r="H7392" s="67">
        <v>44853</v>
      </c>
      <c r="I7392" s="71">
        <f t="shared" si="402"/>
        <v>14</v>
      </c>
      <c r="J7392" s="72" t="s">
        <v>192</v>
      </c>
      <c r="K7392" s="72" t="s">
        <v>187</v>
      </c>
      <c r="L7392" s="73">
        <v>2</v>
      </c>
      <c r="M7392" s="73" t="s">
        <v>104</v>
      </c>
      <c r="N7392" s="68" t="str">
        <f>VLOOKUP(K7392,[1]人員授權表!D$3:G$249,4,0)</f>
        <v>無機</v>
      </c>
      <c r="O7392" s="70" t="s">
        <v>191</v>
      </c>
      <c r="P7392" s="67">
        <f t="shared" si="404"/>
        <v>44851</v>
      </c>
      <c r="Q7392" s="75" t="str">
        <f t="shared" si="403"/>
        <v>週一</v>
      </c>
      <c r="R7392" s="80">
        <v>44849</v>
      </c>
      <c r="AA7392" s="1"/>
    </row>
    <row r="7393" spans="2:27">
      <c r="B7393" s="66">
        <v>44832</v>
      </c>
      <c r="D7393" s="68" t="s">
        <v>50</v>
      </c>
      <c r="E7393" s="70" t="s">
        <v>51</v>
      </c>
      <c r="F7393" s="70" t="s">
        <v>2915</v>
      </c>
      <c r="G7393" s="67">
        <v>44839</v>
      </c>
      <c r="H7393" s="67">
        <v>44853</v>
      </c>
      <c r="I7393" s="71">
        <f t="shared" si="402"/>
        <v>14</v>
      </c>
      <c r="J7393" s="72" t="s">
        <v>340</v>
      </c>
      <c r="K7393" s="72" t="s">
        <v>187</v>
      </c>
      <c r="L7393" s="73">
        <v>2</v>
      </c>
      <c r="M7393" s="73" t="s">
        <v>104</v>
      </c>
      <c r="N7393" s="68" t="str">
        <f>VLOOKUP(K7393,[1]人員授權表!D$3:G$249,4,0)</f>
        <v>無機</v>
      </c>
      <c r="O7393" s="70" t="s">
        <v>191</v>
      </c>
      <c r="P7393" s="67">
        <f t="shared" si="404"/>
        <v>44851</v>
      </c>
      <c r="Q7393" s="75" t="str">
        <f t="shared" si="403"/>
        <v>週一</v>
      </c>
      <c r="R7393" s="80">
        <v>44849</v>
      </c>
      <c r="AA7393" s="1"/>
    </row>
    <row r="7394" spans="2:27">
      <c r="B7394" s="66">
        <v>44832</v>
      </c>
      <c r="D7394" s="68" t="s">
        <v>50</v>
      </c>
      <c r="E7394" s="70" t="s">
        <v>51</v>
      </c>
      <c r="F7394" s="70" t="s">
        <v>2915</v>
      </c>
      <c r="G7394" s="67">
        <v>44839</v>
      </c>
      <c r="H7394" s="67">
        <v>44853</v>
      </c>
      <c r="I7394" s="71">
        <f t="shared" si="402"/>
        <v>14</v>
      </c>
      <c r="J7394" s="72" t="s">
        <v>341</v>
      </c>
      <c r="K7394" s="72" t="s">
        <v>187</v>
      </c>
      <c r="L7394" s="73">
        <v>2</v>
      </c>
      <c r="M7394" s="73" t="s">
        <v>104</v>
      </c>
      <c r="N7394" s="68" t="str">
        <f>VLOOKUP(K7394,[1]人員授權表!D$3:G$249,4,0)</f>
        <v>無機</v>
      </c>
      <c r="O7394" s="70" t="s">
        <v>191</v>
      </c>
      <c r="P7394" s="67">
        <f t="shared" si="404"/>
        <v>44851</v>
      </c>
      <c r="Q7394" s="75" t="str">
        <f t="shared" si="403"/>
        <v>週一</v>
      </c>
      <c r="R7394" s="80">
        <v>44849</v>
      </c>
      <c r="AA7394" s="1"/>
    </row>
    <row r="7395" spans="2:27">
      <c r="B7395" s="66">
        <v>44832</v>
      </c>
      <c r="D7395" s="68" t="s">
        <v>50</v>
      </c>
      <c r="E7395" s="70" t="s">
        <v>51</v>
      </c>
      <c r="F7395" s="70" t="s">
        <v>2915</v>
      </c>
      <c r="G7395" s="67">
        <v>44839</v>
      </c>
      <c r="H7395" s="67">
        <v>44853</v>
      </c>
      <c r="I7395" s="71">
        <f t="shared" si="402"/>
        <v>14</v>
      </c>
      <c r="J7395" s="72" t="s">
        <v>288</v>
      </c>
      <c r="K7395" s="72" t="s">
        <v>289</v>
      </c>
      <c r="L7395" s="73">
        <v>2</v>
      </c>
      <c r="M7395" s="73" t="s">
        <v>104</v>
      </c>
      <c r="N7395" s="68" t="str">
        <f>VLOOKUP(K7395,[1]人員授權表!D$3:G$249,4,0)</f>
        <v>無機</v>
      </c>
      <c r="O7395" s="70" t="str">
        <f>IF(J7395=[1]人員授權表!$C$85,"Casper李羿勳",IF(J7395=[1]人員授權表!$C$188,"Iring陳俊明",IF(J7395=[1]人員授權表!$C$189,"Brian陳泓霖",VLOOKUP(K7395,[1]人員授權表!D$2:E$249,2,FALSE))))</f>
        <v>Jack劉念忻</v>
      </c>
      <c r="P7395" s="67">
        <f t="shared" si="404"/>
        <v>44851</v>
      </c>
      <c r="Q7395" s="75" t="str">
        <f t="shared" si="403"/>
        <v>週一</v>
      </c>
      <c r="R7395" s="80">
        <v>44852</v>
      </c>
      <c r="S7395" s="85">
        <v>44852</v>
      </c>
      <c r="T7395" s="70">
        <v>1</v>
      </c>
      <c r="AA7395" s="1"/>
    </row>
    <row r="7396" spans="2:27">
      <c r="B7396" s="66">
        <v>44832</v>
      </c>
      <c r="D7396" s="68" t="s">
        <v>50</v>
      </c>
      <c r="E7396" s="70" t="s">
        <v>51</v>
      </c>
      <c r="F7396" s="70" t="s">
        <v>2915</v>
      </c>
      <c r="G7396" s="67">
        <v>44839</v>
      </c>
      <c r="H7396" s="67">
        <v>44853</v>
      </c>
      <c r="I7396" s="71">
        <f t="shared" si="402"/>
        <v>14</v>
      </c>
      <c r="J7396" s="72" t="s">
        <v>195</v>
      </c>
      <c r="K7396" s="72" t="s">
        <v>196</v>
      </c>
      <c r="L7396" s="73">
        <v>2</v>
      </c>
      <c r="M7396" s="73" t="s">
        <v>104</v>
      </c>
      <c r="N7396" s="68" t="str">
        <f>VLOOKUP(K7396,[1]人員授權表!D$3:G$249,4,0)</f>
        <v>無機</v>
      </c>
      <c r="O7396" s="70" t="str">
        <f>IF(J7396=[1]人員授權表!$C$85,"Casper李羿勳",IF(J7396=[1]人員授權表!$C$188,"Iring陳俊明",IF(J7396=[1]人員授權表!$C$189,"Brian陳泓霖",VLOOKUP(K7396,[1]人員授權表!D$2:E$249,2,FALSE))))</f>
        <v>Debby胡萱黛</v>
      </c>
      <c r="P7396" s="67">
        <f t="shared" si="404"/>
        <v>44851</v>
      </c>
      <c r="Q7396" s="75" t="str">
        <f t="shared" si="403"/>
        <v>週一</v>
      </c>
      <c r="R7396" s="80">
        <v>44848</v>
      </c>
      <c r="AA7396" s="1"/>
    </row>
    <row r="7397" spans="2:27">
      <c r="B7397" s="66">
        <v>44832</v>
      </c>
      <c r="D7397" s="68" t="s">
        <v>50</v>
      </c>
      <c r="E7397" s="70" t="s">
        <v>51</v>
      </c>
      <c r="F7397" s="70" t="s">
        <v>2915</v>
      </c>
      <c r="G7397" s="67">
        <v>44839</v>
      </c>
      <c r="H7397" s="67">
        <v>44853</v>
      </c>
      <c r="I7397" s="71">
        <f t="shared" si="402"/>
        <v>14</v>
      </c>
      <c r="J7397" s="72" t="s">
        <v>556</v>
      </c>
      <c r="K7397" s="72" t="s">
        <v>199</v>
      </c>
      <c r="L7397" s="73">
        <v>2</v>
      </c>
      <c r="M7397" s="73" t="s">
        <v>104</v>
      </c>
      <c r="N7397" s="68" t="str">
        <f>VLOOKUP(K7397,[1]人員授權表!D$3:G$249,4,0)</f>
        <v>無機</v>
      </c>
      <c r="O7397" s="70" t="str">
        <f>IF(J7397=[1]人員授權表!$C$85,"Casper李羿勳",IF(J7397=[1]人員授權表!$C$188,"Iring陳俊明",IF(J7397=[1]人員授權表!$C$189,"Brian陳泓霖",VLOOKUP(K7397,[1]人員授權表!D$2:E$249,2,FALSE))))</f>
        <v>Vicky游崴涵</v>
      </c>
      <c r="P7397" s="67">
        <f t="shared" si="404"/>
        <v>44851</v>
      </c>
      <c r="Q7397" s="75" t="str">
        <f t="shared" si="403"/>
        <v>週一</v>
      </c>
      <c r="R7397" s="80">
        <v>44848</v>
      </c>
      <c r="AA7397" s="1"/>
    </row>
    <row r="7398" spans="2:27">
      <c r="B7398" s="66">
        <v>44832</v>
      </c>
      <c r="D7398" s="68" t="s">
        <v>50</v>
      </c>
      <c r="E7398" s="70" t="s">
        <v>51</v>
      </c>
      <c r="F7398" s="70" t="s">
        <v>2915</v>
      </c>
      <c r="G7398" s="67">
        <v>44839</v>
      </c>
      <c r="H7398" s="67">
        <v>44853</v>
      </c>
      <c r="I7398" s="71">
        <f t="shared" si="402"/>
        <v>14</v>
      </c>
      <c r="J7398" s="72" t="s">
        <v>175</v>
      </c>
      <c r="K7398" s="72" t="s">
        <v>176</v>
      </c>
      <c r="L7398" s="73">
        <v>2</v>
      </c>
      <c r="M7398" s="73" t="s">
        <v>104</v>
      </c>
      <c r="N7398" s="68" t="str">
        <f>VLOOKUP(K7398,[1]人員授權表!D$3:G$249,4,0)</f>
        <v>無機</v>
      </c>
      <c r="O7398" s="70" t="s">
        <v>956</v>
      </c>
      <c r="P7398" s="67">
        <f t="shared" si="404"/>
        <v>44851</v>
      </c>
      <c r="Q7398" s="75" t="str">
        <f t="shared" si="403"/>
        <v>週一</v>
      </c>
      <c r="R7398" s="80">
        <v>44852</v>
      </c>
      <c r="S7398" s="85">
        <v>44852</v>
      </c>
      <c r="T7398" s="70">
        <v>1</v>
      </c>
      <c r="Z7398" s="79" t="s">
        <v>2864</v>
      </c>
      <c r="AA7398" s="1"/>
    </row>
    <row r="7399" spans="2:27">
      <c r="B7399" s="66">
        <v>44832</v>
      </c>
      <c r="D7399" s="68" t="s">
        <v>50</v>
      </c>
      <c r="E7399" s="70" t="s">
        <v>51</v>
      </c>
      <c r="F7399" s="70" t="s">
        <v>2915</v>
      </c>
      <c r="G7399" s="67">
        <v>44839</v>
      </c>
      <c r="H7399" s="67">
        <v>44853</v>
      </c>
      <c r="I7399" s="71">
        <f t="shared" si="402"/>
        <v>14</v>
      </c>
      <c r="J7399" s="72" t="s">
        <v>204</v>
      </c>
      <c r="K7399" s="72" t="s">
        <v>205</v>
      </c>
      <c r="L7399" s="73">
        <v>2</v>
      </c>
      <c r="M7399" s="73" t="s">
        <v>104</v>
      </c>
      <c r="N7399" s="68" t="str">
        <f>VLOOKUP(K7399,[1]人員授權表!D$3:G$249,4,0)</f>
        <v>無機</v>
      </c>
      <c r="O7399" s="70" t="str">
        <f>IF(J7399=[1]人員授權表!$C$85,"Casper李羿勳",IF(J7399=[1]人員授權表!$C$188,"Iring陳俊明",IF(J7399=[1]人員授權表!$C$189,"Brian陳泓霖",VLOOKUP(K7399,[1]人員授權表!D$2:E$249,2,FALSE))))</f>
        <v>Iring陳俊明</v>
      </c>
      <c r="P7399" s="67">
        <f t="shared" si="404"/>
        <v>44851</v>
      </c>
      <c r="Q7399" s="75" t="str">
        <f t="shared" si="403"/>
        <v>週一</v>
      </c>
      <c r="R7399" s="80">
        <v>44849</v>
      </c>
      <c r="AA7399" s="1"/>
    </row>
    <row r="7400" spans="2:27">
      <c r="B7400" s="66">
        <v>44832</v>
      </c>
      <c r="D7400" s="68" t="s">
        <v>50</v>
      </c>
      <c r="E7400" s="70" t="s">
        <v>51</v>
      </c>
      <c r="F7400" s="70" t="s">
        <v>2915</v>
      </c>
      <c r="G7400" s="67">
        <v>44839</v>
      </c>
      <c r="H7400" s="67">
        <v>44853</v>
      </c>
      <c r="I7400" s="71">
        <f t="shared" si="402"/>
        <v>14</v>
      </c>
      <c r="J7400" s="72" t="s">
        <v>1141</v>
      </c>
      <c r="K7400" s="72" t="s">
        <v>1469</v>
      </c>
      <c r="L7400" s="73">
        <v>2</v>
      </c>
      <c r="M7400" s="73" t="s">
        <v>104</v>
      </c>
      <c r="N7400" s="68" t="str">
        <f>VLOOKUP(K7400,[1]人員授權表!D$3:G$249,4,0)</f>
        <v>無機</v>
      </c>
      <c r="O7400" s="70" t="str">
        <f>IF(J7400=[1]人員授權表!$C$85,"Casper李羿勳",IF(J7400=[1]人員授權表!$C$188,"Iring陳俊明",IF(J7400=[1]人員授權表!$C$189,"Brian陳泓霖",VLOOKUP(K7400,[1]人員授權表!D$2:E$249,2,FALSE))))</f>
        <v>Dennis陳汶宏</v>
      </c>
      <c r="P7400" s="67">
        <f t="shared" si="404"/>
        <v>44851</v>
      </c>
      <c r="Q7400" s="75" t="str">
        <f t="shared" si="403"/>
        <v>週一</v>
      </c>
      <c r="R7400" s="80">
        <v>44847</v>
      </c>
      <c r="AA7400" s="1"/>
    </row>
    <row r="7401" spans="2:27">
      <c r="B7401" s="66">
        <v>44832</v>
      </c>
      <c r="D7401" s="68" t="s">
        <v>50</v>
      </c>
      <c r="E7401" s="70" t="s">
        <v>51</v>
      </c>
      <c r="F7401" s="70" t="s">
        <v>2915</v>
      </c>
      <c r="G7401" s="67">
        <v>44839</v>
      </c>
      <c r="H7401" s="67">
        <v>44853</v>
      </c>
      <c r="I7401" s="71">
        <f t="shared" si="402"/>
        <v>14</v>
      </c>
      <c r="J7401" s="72" t="s">
        <v>532</v>
      </c>
      <c r="K7401" s="72" t="s">
        <v>149</v>
      </c>
      <c r="L7401" s="73">
        <v>2</v>
      </c>
      <c r="M7401" s="73" t="s">
        <v>104</v>
      </c>
      <c r="N7401" s="68" t="str">
        <f>VLOOKUP(K7401,[1]人員授權表!D$3:G$249,4,0)</f>
        <v>無機</v>
      </c>
      <c r="O7401" s="70" t="str">
        <f>IF(J7401=[1]人員授權表!$C$85,"Casper李羿勳",IF(J7401=[1]人員授權表!$C$188,"Iring陳俊明",IF(J7401=[1]人員授權表!$C$189,"Brian陳泓霖",VLOOKUP(K7401,[1]人員授權表!D$2:E$249,2,FALSE))))</f>
        <v>Vicky游崴涵</v>
      </c>
      <c r="P7401" s="67">
        <f t="shared" si="404"/>
        <v>44851</v>
      </c>
      <c r="Q7401" s="75" t="str">
        <f t="shared" si="403"/>
        <v>週一</v>
      </c>
      <c r="R7401" s="80">
        <v>44848</v>
      </c>
      <c r="AA7401" s="1"/>
    </row>
    <row r="7402" spans="2:27">
      <c r="B7402" s="66">
        <v>44832</v>
      </c>
      <c r="D7402" s="68" t="s">
        <v>50</v>
      </c>
      <c r="E7402" s="70" t="s">
        <v>51</v>
      </c>
      <c r="F7402" s="70" t="s">
        <v>2915</v>
      </c>
      <c r="G7402" s="67">
        <v>44839</v>
      </c>
      <c r="H7402" s="67">
        <v>44853</v>
      </c>
      <c r="I7402" s="71">
        <f t="shared" si="402"/>
        <v>14</v>
      </c>
      <c r="J7402" s="72" t="s">
        <v>167</v>
      </c>
      <c r="K7402" s="72" t="s">
        <v>1470</v>
      </c>
      <c r="L7402" s="73">
        <v>2</v>
      </c>
      <c r="M7402" s="73" t="s">
        <v>104</v>
      </c>
      <c r="N7402" s="68" t="str">
        <f>VLOOKUP(K7402,[1]人員授權表!D$3:G$249,4,0)</f>
        <v>有機</v>
      </c>
      <c r="O7402" s="70" t="str">
        <f>IF(J7402=[1]人員授權表!$C$85,"Casper李羿勳",IF(J7402=[1]人員授權表!$C$188,"Iring陳俊明",IF(J7402=[1]人員授權表!$C$189,"Brian陳泓霖",VLOOKUP(K7402,[1]人員授權表!D$2:E$249,2,FALSE))))</f>
        <v>Una林庭瑄</v>
      </c>
      <c r="P7402" s="67">
        <f t="shared" si="404"/>
        <v>44851</v>
      </c>
      <c r="Q7402" s="75" t="str">
        <f t="shared" si="403"/>
        <v>週一</v>
      </c>
      <c r="R7402" s="80">
        <v>44849</v>
      </c>
      <c r="AA7402" s="1"/>
    </row>
    <row r="7403" spans="2:27">
      <c r="B7403" s="66">
        <v>44833</v>
      </c>
      <c r="D7403" s="68" t="s">
        <v>50</v>
      </c>
      <c r="E7403" s="70" t="s">
        <v>82</v>
      </c>
      <c r="F7403" s="4" t="s">
        <v>2916</v>
      </c>
      <c r="G7403" s="67">
        <v>44838</v>
      </c>
      <c r="H7403" s="67">
        <v>44853</v>
      </c>
      <c r="I7403" s="71">
        <f t="shared" si="402"/>
        <v>15</v>
      </c>
      <c r="J7403" s="72" t="s">
        <v>125</v>
      </c>
      <c r="K7403" s="72" t="s">
        <v>144</v>
      </c>
      <c r="L7403" s="73">
        <v>1</v>
      </c>
      <c r="M7403" s="73" t="s">
        <v>91</v>
      </c>
      <c r="N7403" s="68" t="str">
        <f>VLOOKUP(K7403,[1]人員授權表!D$3:G$249,4,0)</f>
        <v>有機</v>
      </c>
      <c r="O7403" s="70" t="str">
        <f>IF(J7403=[1]人員授權表!$C$85,"Casper李羿勳",IF(J7403=[1]人員授權表!$C$188,"Iring陳俊明",IF(J7403=[1]人員授權表!$C$189,"Brian陳泓霖",VLOOKUP(K7403,[1]人員授權表!D$2:E$249,2,FALSE))))</f>
        <v>Lucy黃詩婷</v>
      </c>
      <c r="P7403" s="67">
        <f t="shared" si="404"/>
        <v>44851</v>
      </c>
      <c r="Q7403" s="75" t="str">
        <f t="shared" si="403"/>
        <v>週一</v>
      </c>
      <c r="R7403" s="80">
        <v>44849</v>
      </c>
      <c r="AA7403" s="1"/>
    </row>
    <row r="7404" spans="2:27">
      <c r="B7404" s="66">
        <v>44833</v>
      </c>
      <c r="D7404" s="68" t="s">
        <v>50</v>
      </c>
      <c r="E7404" s="70" t="s">
        <v>82</v>
      </c>
      <c r="F7404" s="4" t="s">
        <v>2916</v>
      </c>
      <c r="G7404" s="67">
        <v>44838</v>
      </c>
      <c r="H7404" s="67">
        <v>44853</v>
      </c>
      <c r="I7404" s="71">
        <f t="shared" si="402"/>
        <v>15</v>
      </c>
      <c r="J7404" s="72" t="s">
        <v>516</v>
      </c>
      <c r="K7404" s="72" t="s">
        <v>332</v>
      </c>
      <c r="L7404" s="73">
        <v>1</v>
      </c>
      <c r="M7404" s="73" t="s">
        <v>91</v>
      </c>
      <c r="N7404" s="68" t="str">
        <f>VLOOKUP(K7404,[1]人員授權表!D$3:G$249,4,0)</f>
        <v>有機</v>
      </c>
      <c r="O7404" s="70" t="str">
        <f>IF(J7404=[1]人員授權表!$C$85,"Casper李羿勳",IF(J7404=[1]人員授權表!$C$188,"Iring陳俊明",IF(J7404=[1]人員授權表!$C$189,"Brian陳泓霖",VLOOKUP(K7404,[1]人員授權表!D$2:E$249,2,FALSE))))</f>
        <v>Lucy黃詩婷</v>
      </c>
      <c r="P7404" s="67">
        <f t="shared" si="404"/>
        <v>44851</v>
      </c>
      <c r="Q7404" s="75" t="str">
        <f t="shared" si="403"/>
        <v>週一</v>
      </c>
      <c r="R7404" s="80">
        <v>44849</v>
      </c>
      <c r="AA7404" s="1"/>
    </row>
    <row r="7405" spans="2:27">
      <c r="B7405" s="66">
        <v>44833</v>
      </c>
      <c r="D7405" s="68" t="s">
        <v>50</v>
      </c>
      <c r="E7405" s="70" t="s">
        <v>82</v>
      </c>
      <c r="F7405" s="4" t="s">
        <v>2916</v>
      </c>
      <c r="G7405" s="67">
        <v>44838</v>
      </c>
      <c r="H7405" s="67">
        <v>44853</v>
      </c>
      <c r="I7405" s="71">
        <f t="shared" si="402"/>
        <v>15</v>
      </c>
      <c r="J7405" s="72" t="s">
        <v>281</v>
      </c>
      <c r="K7405" s="72" t="s">
        <v>282</v>
      </c>
      <c r="L7405" s="73">
        <v>1</v>
      </c>
      <c r="M7405" s="73" t="s">
        <v>91</v>
      </c>
      <c r="N7405" s="68" t="str">
        <f>VLOOKUP(K7405,[1]人員授權表!D$3:G$249,4,0)</f>
        <v>有機</v>
      </c>
      <c r="O7405" s="70" t="str">
        <f>IF(J7405=[1]人員授權表!$C$85,"Casper李羿勳",IF(J7405=[1]人員授權表!$C$188,"Iring陳俊明",IF(J7405=[1]人員授權表!$C$189,"Brian陳泓霖",VLOOKUP(K7405,[1]人員授權表!D$2:E$249,2,FALSE))))</f>
        <v>Marco陳鴻鈞</v>
      </c>
      <c r="P7405" s="67">
        <f t="shared" si="404"/>
        <v>44851</v>
      </c>
      <c r="Q7405" s="75" t="str">
        <f t="shared" si="403"/>
        <v>週一</v>
      </c>
      <c r="R7405" s="80">
        <v>44848</v>
      </c>
      <c r="AA7405" s="1"/>
    </row>
    <row r="7406" spans="2:27">
      <c r="B7406" s="66">
        <v>44833</v>
      </c>
      <c r="D7406" s="68" t="s">
        <v>50</v>
      </c>
      <c r="E7406" s="70" t="s">
        <v>82</v>
      </c>
      <c r="F7406" s="4" t="s">
        <v>2917</v>
      </c>
      <c r="G7406" s="67">
        <v>44838</v>
      </c>
      <c r="H7406" s="67">
        <v>44853</v>
      </c>
      <c r="I7406" s="71">
        <f t="shared" si="402"/>
        <v>15</v>
      </c>
      <c r="J7406" s="72" t="s">
        <v>125</v>
      </c>
      <c r="K7406" s="72" t="s">
        <v>144</v>
      </c>
      <c r="L7406" s="73">
        <v>1</v>
      </c>
      <c r="M7406" s="73" t="s">
        <v>91</v>
      </c>
      <c r="N7406" s="68" t="str">
        <f>VLOOKUP(K7406,[1]人員授權表!D$3:G$249,4,0)</f>
        <v>有機</v>
      </c>
      <c r="O7406" s="70" t="str">
        <f>IF(J7406=[1]人員授權表!$C$85,"Casper李羿勳",IF(J7406=[1]人員授權表!$C$188,"Iring陳俊明",IF(J7406=[1]人員授權表!$C$189,"Brian陳泓霖",VLOOKUP(K7406,[1]人員授權表!D$2:E$249,2,FALSE))))</f>
        <v>Lucy黃詩婷</v>
      </c>
      <c r="P7406" s="67">
        <f t="shared" si="404"/>
        <v>44851</v>
      </c>
      <c r="Q7406" s="75" t="str">
        <f t="shared" si="403"/>
        <v>週一</v>
      </c>
      <c r="R7406" s="80">
        <v>44849</v>
      </c>
      <c r="AA7406" s="1"/>
    </row>
    <row r="7407" spans="2:27">
      <c r="B7407" s="66">
        <v>44833</v>
      </c>
      <c r="D7407" s="68" t="s">
        <v>50</v>
      </c>
      <c r="E7407" s="70" t="s">
        <v>82</v>
      </c>
      <c r="F7407" s="4" t="s">
        <v>2917</v>
      </c>
      <c r="G7407" s="67">
        <v>44838</v>
      </c>
      <c r="H7407" s="67">
        <v>44853</v>
      </c>
      <c r="I7407" s="71">
        <f t="shared" si="402"/>
        <v>15</v>
      </c>
      <c r="J7407" s="72" t="s">
        <v>516</v>
      </c>
      <c r="K7407" s="72" t="s">
        <v>332</v>
      </c>
      <c r="L7407" s="73">
        <v>1</v>
      </c>
      <c r="M7407" s="73" t="s">
        <v>91</v>
      </c>
      <c r="N7407" s="68" t="str">
        <f>VLOOKUP(K7407,[1]人員授權表!D$3:G$249,4,0)</f>
        <v>有機</v>
      </c>
      <c r="O7407" s="70" t="str">
        <f>IF(J7407=[1]人員授權表!$C$85,"Casper李羿勳",IF(J7407=[1]人員授權表!$C$188,"Iring陳俊明",IF(J7407=[1]人員授權表!$C$189,"Brian陳泓霖",VLOOKUP(K7407,[1]人員授權表!D$2:E$249,2,FALSE))))</f>
        <v>Lucy黃詩婷</v>
      </c>
      <c r="P7407" s="67">
        <f t="shared" si="404"/>
        <v>44851</v>
      </c>
      <c r="Q7407" s="75" t="str">
        <f t="shared" si="403"/>
        <v>週一</v>
      </c>
      <c r="R7407" s="80">
        <v>44849</v>
      </c>
      <c r="AA7407" s="1"/>
    </row>
    <row r="7408" spans="2:27">
      <c r="B7408" s="66">
        <v>44833</v>
      </c>
      <c r="D7408" s="68" t="s">
        <v>50</v>
      </c>
      <c r="E7408" s="70" t="s">
        <v>82</v>
      </c>
      <c r="F7408" s="4" t="s">
        <v>2917</v>
      </c>
      <c r="G7408" s="67">
        <v>44838</v>
      </c>
      <c r="H7408" s="67">
        <v>44853</v>
      </c>
      <c r="I7408" s="71">
        <f t="shared" si="402"/>
        <v>15</v>
      </c>
      <c r="J7408" s="72" t="s">
        <v>281</v>
      </c>
      <c r="K7408" s="72" t="s">
        <v>282</v>
      </c>
      <c r="L7408" s="73">
        <v>1</v>
      </c>
      <c r="M7408" s="73" t="s">
        <v>91</v>
      </c>
      <c r="N7408" s="68" t="str">
        <f>VLOOKUP(K7408,[1]人員授權表!D$3:G$249,4,0)</f>
        <v>有機</v>
      </c>
      <c r="O7408" s="70" t="str">
        <f>IF(J7408=[1]人員授權表!$C$85,"Casper李羿勳",IF(J7408=[1]人員授權表!$C$188,"Iring陳俊明",IF(J7408=[1]人員授權表!$C$189,"Brian陳泓霖",VLOOKUP(K7408,[1]人員授權表!D$2:E$249,2,FALSE))))</f>
        <v>Marco陳鴻鈞</v>
      </c>
      <c r="P7408" s="67">
        <f t="shared" si="404"/>
        <v>44851</v>
      </c>
      <c r="Q7408" s="75" t="str">
        <f t="shared" si="403"/>
        <v>週一</v>
      </c>
      <c r="R7408" s="80">
        <v>44848</v>
      </c>
      <c r="AA7408" s="1"/>
    </row>
    <row r="7409" spans="2:27">
      <c r="B7409" s="66">
        <v>44833</v>
      </c>
      <c r="D7409" s="68" t="s">
        <v>50</v>
      </c>
      <c r="E7409" s="70" t="s">
        <v>82</v>
      </c>
      <c r="F7409" s="4" t="s">
        <v>2918</v>
      </c>
      <c r="G7409" s="67">
        <v>44838</v>
      </c>
      <c r="H7409" s="67">
        <v>44853</v>
      </c>
      <c r="I7409" s="71">
        <f t="shared" si="402"/>
        <v>15</v>
      </c>
      <c r="J7409" s="72" t="s">
        <v>125</v>
      </c>
      <c r="K7409" s="72" t="s">
        <v>144</v>
      </c>
      <c r="L7409" s="73">
        <v>1</v>
      </c>
      <c r="M7409" s="73" t="s">
        <v>91</v>
      </c>
      <c r="N7409" s="68" t="str">
        <f>VLOOKUP(K7409,[1]人員授權表!D$3:G$249,4,0)</f>
        <v>有機</v>
      </c>
      <c r="O7409" s="70" t="str">
        <f>IF(J7409=[1]人員授權表!$C$85,"Casper李羿勳",IF(J7409=[1]人員授權表!$C$188,"Iring陳俊明",IF(J7409=[1]人員授權表!$C$189,"Brian陳泓霖",VLOOKUP(K7409,[1]人員授權表!D$2:E$249,2,FALSE))))</f>
        <v>Lucy黃詩婷</v>
      </c>
      <c r="P7409" s="67">
        <f t="shared" si="404"/>
        <v>44851</v>
      </c>
      <c r="Q7409" s="75" t="str">
        <f t="shared" si="403"/>
        <v>週一</v>
      </c>
      <c r="R7409" s="80">
        <v>44849</v>
      </c>
      <c r="AA7409" s="1"/>
    </row>
    <row r="7410" spans="2:27">
      <c r="B7410" s="66">
        <v>44833</v>
      </c>
      <c r="D7410" s="68" t="s">
        <v>50</v>
      </c>
      <c r="E7410" s="70" t="s">
        <v>82</v>
      </c>
      <c r="F7410" s="4" t="s">
        <v>2918</v>
      </c>
      <c r="G7410" s="67">
        <v>44838</v>
      </c>
      <c r="H7410" s="67">
        <v>44853</v>
      </c>
      <c r="I7410" s="71">
        <f t="shared" si="402"/>
        <v>15</v>
      </c>
      <c r="J7410" s="72" t="s">
        <v>516</v>
      </c>
      <c r="K7410" s="72" t="s">
        <v>332</v>
      </c>
      <c r="L7410" s="73">
        <v>1</v>
      </c>
      <c r="M7410" s="73" t="s">
        <v>91</v>
      </c>
      <c r="N7410" s="68" t="str">
        <f>VLOOKUP(K7410,[1]人員授權表!D$3:G$249,4,0)</f>
        <v>有機</v>
      </c>
      <c r="O7410" s="70" t="str">
        <f>IF(J7410=[1]人員授權表!$C$85,"Casper李羿勳",IF(J7410=[1]人員授權表!$C$188,"Iring陳俊明",IF(J7410=[1]人員授權表!$C$189,"Brian陳泓霖",VLOOKUP(K7410,[1]人員授權表!D$2:E$249,2,FALSE))))</f>
        <v>Lucy黃詩婷</v>
      </c>
      <c r="P7410" s="67">
        <f t="shared" si="404"/>
        <v>44851</v>
      </c>
      <c r="Q7410" s="75" t="str">
        <f t="shared" si="403"/>
        <v>週一</v>
      </c>
      <c r="R7410" s="80">
        <v>44849</v>
      </c>
      <c r="AA7410" s="1"/>
    </row>
    <row r="7411" spans="2:27">
      <c r="B7411" s="66">
        <v>44833</v>
      </c>
      <c r="D7411" s="68" t="s">
        <v>50</v>
      </c>
      <c r="E7411" s="70" t="s">
        <v>82</v>
      </c>
      <c r="F7411" s="4" t="s">
        <v>2918</v>
      </c>
      <c r="G7411" s="67">
        <v>44838</v>
      </c>
      <c r="H7411" s="67">
        <v>44853</v>
      </c>
      <c r="I7411" s="71">
        <f t="shared" si="402"/>
        <v>15</v>
      </c>
      <c r="J7411" s="72" t="s">
        <v>281</v>
      </c>
      <c r="K7411" s="72" t="s">
        <v>282</v>
      </c>
      <c r="L7411" s="73">
        <v>1</v>
      </c>
      <c r="M7411" s="73" t="s">
        <v>91</v>
      </c>
      <c r="N7411" s="68" t="str">
        <f>VLOOKUP(K7411,[1]人員授權表!D$3:G$249,4,0)</f>
        <v>有機</v>
      </c>
      <c r="O7411" s="70" t="str">
        <f>IF(J7411=[1]人員授權表!$C$85,"Casper李羿勳",IF(J7411=[1]人員授權表!$C$188,"Iring陳俊明",IF(J7411=[1]人員授權表!$C$189,"Brian陳泓霖",VLOOKUP(K7411,[1]人員授權表!D$2:E$249,2,FALSE))))</f>
        <v>Marco陳鴻鈞</v>
      </c>
      <c r="P7411" s="67">
        <f t="shared" si="404"/>
        <v>44851</v>
      </c>
      <c r="Q7411" s="75" t="str">
        <f t="shared" si="403"/>
        <v>週一</v>
      </c>
      <c r="R7411" s="80">
        <v>44848</v>
      </c>
      <c r="AA7411" s="1"/>
    </row>
    <row r="7412" spans="2:27">
      <c r="B7412" s="66">
        <v>44833</v>
      </c>
      <c r="D7412" s="68" t="s">
        <v>50</v>
      </c>
      <c r="E7412" s="70" t="s">
        <v>82</v>
      </c>
      <c r="F7412" s="4" t="s">
        <v>2919</v>
      </c>
      <c r="G7412" s="67">
        <v>44838</v>
      </c>
      <c r="H7412" s="67">
        <v>44853</v>
      </c>
      <c r="I7412" s="71">
        <f t="shared" si="402"/>
        <v>15</v>
      </c>
      <c r="J7412" s="72" t="s">
        <v>125</v>
      </c>
      <c r="K7412" s="72" t="s">
        <v>144</v>
      </c>
      <c r="L7412" s="73">
        <v>1</v>
      </c>
      <c r="M7412" s="73" t="s">
        <v>91</v>
      </c>
      <c r="N7412" s="68" t="str">
        <f>VLOOKUP(K7412,[1]人員授權表!D$3:G$249,4,0)</f>
        <v>有機</v>
      </c>
      <c r="O7412" s="70" t="str">
        <f>IF(J7412=[1]人員授權表!$C$85,"Casper李羿勳",IF(J7412=[1]人員授權表!$C$188,"Iring陳俊明",IF(J7412=[1]人員授權表!$C$189,"Brian陳泓霖",VLOOKUP(K7412,[1]人員授權表!D$2:E$249,2,FALSE))))</f>
        <v>Lucy黃詩婷</v>
      </c>
      <c r="P7412" s="67">
        <f t="shared" si="404"/>
        <v>44851</v>
      </c>
      <c r="Q7412" s="75" t="str">
        <f t="shared" si="403"/>
        <v>週一</v>
      </c>
      <c r="R7412" s="80">
        <v>44849</v>
      </c>
      <c r="AA7412" s="1"/>
    </row>
    <row r="7413" spans="2:27">
      <c r="B7413" s="66">
        <v>44833</v>
      </c>
      <c r="D7413" s="68" t="s">
        <v>50</v>
      </c>
      <c r="E7413" s="70" t="s">
        <v>82</v>
      </c>
      <c r="F7413" s="4" t="s">
        <v>2919</v>
      </c>
      <c r="G7413" s="67">
        <v>44838</v>
      </c>
      <c r="H7413" s="67">
        <v>44853</v>
      </c>
      <c r="I7413" s="71">
        <f t="shared" si="402"/>
        <v>15</v>
      </c>
      <c r="J7413" s="72" t="s">
        <v>516</v>
      </c>
      <c r="K7413" s="72" t="s">
        <v>332</v>
      </c>
      <c r="L7413" s="73">
        <v>1</v>
      </c>
      <c r="M7413" s="73" t="s">
        <v>91</v>
      </c>
      <c r="N7413" s="68" t="str">
        <f>VLOOKUP(K7413,[1]人員授權表!D$3:G$249,4,0)</f>
        <v>有機</v>
      </c>
      <c r="O7413" s="70" t="str">
        <f>IF(J7413=[1]人員授權表!$C$85,"Casper李羿勳",IF(J7413=[1]人員授權表!$C$188,"Iring陳俊明",IF(J7413=[1]人員授權表!$C$189,"Brian陳泓霖",VLOOKUP(K7413,[1]人員授權表!D$2:E$249,2,FALSE))))</f>
        <v>Lucy黃詩婷</v>
      </c>
      <c r="P7413" s="67">
        <f t="shared" si="404"/>
        <v>44851</v>
      </c>
      <c r="Q7413" s="75" t="str">
        <f t="shared" si="403"/>
        <v>週一</v>
      </c>
      <c r="R7413" s="80">
        <v>44849</v>
      </c>
      <c r="AA7413" s="1"/>
    </row>
    <row r="7414" spans="2:27">
      <c r="B7414" s="66">
        <v>44833</v>
      </c>
      <c r="D7414" s="68" t="s">
        <v>50</v>
      </c>
      <c r="E7414" s="70" t="s">
        <v>82</v>
      </c>
      <c r="F7414" s="4" t="s">
        <v>2919</v>
      </c>
      <c r="G7414" s="67">
        <v>44838</v>
      </c>
      <c r="H7414" s="67">
        <v>44853</v>
      </c>
      <c r="I7414" s="71">
        <f t="shared" si="402"/>
        <v>15</v>
      </c>
      <c r="J7414" s="72" t="s">
        <v>281</v>
      </c>
      <c r="K7414" s="72" t="s">
        <v>282</v>
      </c>
      <c r="L7414" s="73">
        <v>1</v>
      </c>
      <c r="M7414" s="73" t="s">
        <v>91</v>
      </c>
      <c r="N7414" s="68" t="str">
        <f>VLOOKUP(K7414,[1]人員授權表!D$3:G$249,4,0)</f>
        <v>有機</v>
      </c>
      <c r="O7414" s="70" t="str">
        <f>IF(J7414=[1]人員授權表!$C$85,"Casper李羿勳",IF(J7414=[1]人員授權表!$C$188,"Iring陳俊明",IF(J7414=[1]人員授權表!$C$189,"Brian陳泓霖",VLOOKUP(K7414,[1]人員授權表!D$2:E$249,2,FALSE))))</f>
        <v>Marco陳鴻鈞</v>
      </c>
      <c r="P7414" s="67">
        <f t="shared" si="404"/>
        <v>44851</v>
      </c>
      <c r="Q7414" s="75" t="str">
        <f t="shared" si="403"/>
        <v>週一</v>
      </c>
      <c r="R7414" s="80">
        <v>44848</v>
      </c>
      <c r="AA7414" s="1"/>
    </row>
    <row r="7415" spans="2:27">
      <c r="B7415" s="66">
        <v>44831</v>
      </c>
      <c r="C7415" s="67">
        <v>44838</v>
      </c>
      <c r="D7415" s="68" t="s">
        <v>50</v>
      </c>
      <c r="E7415" s="70" t="s">
        <v>51</v>
      </c>
      <c r="F7415" s="4" t="s">
        <v>2920</v>
      </c>
      <c r="G7415" s="67">
        <v>44837</v>
      </c>
      <c r="H7415" s="101">
        <v>44854</v>
      </c>
      <c r="I7415" s="71">
        <f t="shared" si="402"/>
        <v>17</v>
      </c>
      <c r="J7415" s="72" t="s">
        <v>242</v>
      </c>
      <c r="K7415" s="72" t="s">
        <v>241</v>
      </c>
      <c r="L7415" s="73">
        <v>2</v>
      </c>
      <c r="M7415" s="73" t="s">
        <v>91</v>
      </c>
      <c r="N7415" s="68" t="str">
        <f>VLOOKUP(K7415,[1]人員授權表!D$3:G$249,4,0)</f>
        <v>有機</v>
      </c>
      <c r="O7415" s="70" t="str">
        <f>IF(J7415=[1]人員授權表!$C$85,"Casper李羿勳",IF(J7415=[1]人員授權表!$C$188,"Iring陳俊明",IF(J7415=[1]人員授權表!$C$189,"Brian陳泓霖",VLOOKUP(K7415,[1]人員授權表!D$2:E$249,2,FALSE))))</f>
        <v>Casper李羿勳</v>
      </c>
      <c r="P7415" s="67">
        <f t="shared" si="404"/>
        <v>44852</v>
      </c>
      <c r="Q7415" s="75" t="str">
        <f t="shared" si="403"/>
        <v>週二</v>
      </c>
      <c r="R7415" s="80">
        <v>44852</v>
      </c>
      <c r="AA7415" s="1"/>
    </row>
    <row r="7416" spans="2:27">
      <c r="B7416" s="66">
        <v>44831</v>
      </c>
      <c r="C7416" s="67">
        <v>44838</v>
      </c>
      <c r="D7416" s="68" t="s">
        <v>50</v>
      </c>
      <c r="E7416" s="70" t="s">
        <v>51</v>
      </c>
      <c r="F7416" s="4" t="s">
        <v>2920</v>
      </c>
      <c r="G7416" s="67">
        <v>44837</v>
      </c>
      <c r="H7416" s="101">
        <v>44854</v>
      </c>
      <c r="I7416" s="71">
        <f t="shared" si="402"/>
        <v>17</v>
      </c>
      <c r="J7416" s="72" t="s">
        <v>238</v>
      </c>
      <c r="K7416" s="72" t="s">
        <v>239</v>
      </c>
      <c r="L7416" s="73">
        <v>2</v>
      </c>
      <c r="M7416" s="73" t="s">
        <v>91</v>
      </c>
      <c r="N7416" s="68" t="str">
        <f>VLOOKUP(K7416,[1]人員授權表!D$3:G$249,4,0)</f>
        <v>有機</v>
      </c>
      <c r="O7416" s="70" t="str">
        <f>IF(J7416=[1]人員授權表!$C$85,"Casper李羿勳",IF(J7416=[1]人員授權表!$C$188,"Iring陳俊明",IF(J7416=[1]人員授權表!$C$189,"Brian陳泓霖",VLOOKUP(K7416,[1]人員授權表!D$2:E$249,2,FALSE))))</f>
        <v>Casper李羿勳</v>
      </c>
      <c r="P7416" s="67">
        <f t="shared" si="404"/>
        <v>44852</v>
      </c>
      <c r="Q7416" s="75" t="str">
        <f t="shared" si="403"/>
        <v>週二</v>
      </c>
      <c r="R7416" s="80">
        <v>44852</v>
      </c>
      <c r="AA7416" s="1"/>
    </row>
    <row r="7417" spans="2:27">
      <c r="B7417" s="66">
        <v>44831</v>
      </c>
      <c r="C7417" s="67">
        <v>44838</v>
      </c>
      <c r="D7417" s="68" t="s">
        <v>50</v>
      </c>
      <c r="E7417" s="70" t="s">
        <v>51</v>
      </c>
      <c r="F7417" s="4" t="s">
        <v>2920</v>
      </c>
      <c r="G7417" s="67">
        <v>44837</v>
      </c>
      <c r="H7417" s="101">
        <v>44854</v>
      </c>
      <c r="I7417" s="71">
        <f t="shared" si="402"/>
        <v>17</v>
      </c>
      <c r="J7417" s="72" t="s">
        <v>350</v>
      </c>
      <c r="K7417" s="72" t="s">
        <v>250</v>
      </c>
      <c r="L7417" s="73">
        <v>2</v>
      </c>
      <c r="M7417" s="73" t="s">
        <v>91</v>
      </c>
      <c r="N7417" s="68" t="str">
        <f>VLOOKUP(K7417,[1]人員授權表!D$3:G$249,4,0)</f>
        <v>有機</v>
      </c>
      <c r="O7417" s="70" t="str">
        <f>IF(J7417=[1]人員授權表!$C$85,"Casper李羿勳",IF(J7417=[1]人員授權表!$C$188,"Iring陳俊明",IF(J7417=[1]人員授權表!$C$189,"Brian陳泓霖",VLOOKUP(K7417,[1]人員授權表!D$2:E$249,2,FALSE))))</f>
        <v>Marco陳鴻鈞</v>
      </c>
      <c r="P7417" s="67">
        <f t="shared" si="404"/>
        <v>44852</v>
      </c>
      <c r="Q7417" s="75" t="str">
        <f t="shared" si="403"/>
        <v>週二</v>
      </c>
      <c r="R7417" s="80">
        <v>44846</v>
      </c>
      <c r="AA7417" s="1"/>
    </row>
    <row r="7418" spans="2:27">
      <c r="B7418" s="66">
        <v>44831</v>
      </c>
      <c r="C7418" s="67">
        <v>44838</v>
      </c>
      <c r="D7418" s="68" t="s">
        <v>50</v>
      </c>
      <c r="E7418" s="70" t="s">
        <v>51</v>
      </c>
      <c r="F7418" s="4" t="s">
        <v>2920</v>
      </c>
      <c r="G7418" s="67">
        <v>44837</v>
      </c>
      <c r="H7418" s="101">
        <v>44854</v>
      </c>
      <c r="I7418" s="71">
        <f t="shared" si="402"/>
        <v>17</v>
      </c>
      <c r="J7418" s="72" t="s">
        <v>69</v>
      </c>
      <c r="K7418" s="72" t="s">
        <v>70</v>
      </c>
      <c r="L7418" s="73">
        <v>1</v>
      </c>
      <c r="M7418" s="73" t="s">
        <v>91</v>
      </c>
      <c r="N7418" s="68" t="str">
        <f>VLOOKUP(K7418,[1]人員授權表!D$3:G$249,4,0)</f>
        <v>有機</v>
      </c>
      <c r="O7418" s="70" t="str">
        <f>IF(J7418=[1]人員授權表!$C$85,"Casper李羿勳",IF(J7418=[1]人員授權表!$C$188,"Iring陳俊明",IF(J7418=[1]人員授權表!$C$189,"Brian陳泓霖",VLOOKUP(K7418,[1]人員授權表!D$2:E$249,2,FALSE))))</f>
        <v>Casper李羿勳</v>
      </c>
      <c r="P7418" s="67">
        <f t="shared" si="404"/>
        <v>44852</v>
      </c>
      <c r="Q7418" s="75" t="str">
        <f t="shared" si="403"/>
        <v>週二</v>
      </c>
      <c r="R7418" s="80">
        <v>44852</v>
      </c>
      <c r="AA7418" s="1"/>
    </row>
    <row r="7419" spans="2:27">
      <c r="B7419" s="66">
        <v>44831</v>
      </c>
      <c r="C7419" s="67">
        <v>44838</v>
      </c>
      <c r="D7419" s="68" t="s">
        <v>50</v>
      </c>
      <c r="E7419" s="70" t="s">
        <v>51</v>
      </c>
      <c r="F7419" s="4" t="s">
        <v>2920</v>
      </c>
      <c r="G7419" s="67">
        <v>44837</v>
      </c>
      <c r="H7419" s="101">
        <v>44854</v>
      </c>
      <c r="I7419" s="71">
        <f t="shared" si="402"/>
        <v>17</v>
      </c>
      <c r="J7419" s="72" t="s">
        <v>66</v>
      </c>
      <c r="K7419" s="72" t="s">
        <v>64</v>
      </c>
      <c r="L7419" s="73">
        <v>2</v>
      </c>
      <c r="M7419" s="73" t="s">
        <v>91</v>
      </c>
      <c r="N7419" s="68" t="str">
        <f>VLOOKUP(K7419,[1]人員授權表!D$3:G$249,4,0)</f>
        <v>有機</v>
      </c>
      <c r="O7419" s="70" t="str">
        <f>IF(J7419=[1]人員授權表!$C$85,"Casper李羿勳",IF(J7419=[1]人員授權表!$C$188,"Iring陳俊明",IF(J7419=[1]人員授權表!$C$189,"Brian陳泓霖",VLOOKUP(K7419,[1]人員授權表!D$2:E$249,2,FALSE))))</f>
        <v>Casper李羿勳</v>
      </c>
      <c r="P7419" s="67">
        <f t="shared" si="404"/>
        <v>44852</v>
      </c>
      <c r="Q7419" s="75" t="str">
        <f t="shared" si="403"/>
        <v>週二</v>
      </c>
      <c r="R7419" s="80">
        <v>44846</v>
      </c>
      <c r="U7419" s="70">
        <v>1</v>
      </c>
      <c r="Y7419" s="78">
        <v>44853</v>
      </c>
      <c r="Z7419" s="79" t="s">
        <v>2921</v>
      </c>
      <c r="AA7419" s="1"/>
    </row>
    <row r="7420" spans="2:27">
      <c r="B7420" s="66">
        <v>44831</v>
      </c>
      <c r="C7420" s="67">
        <v>44838</v>
      </c>
      <c r="D7420" s="68" t="s">
        <v>50</v>
      </c>
      <c r="E7420" s="70" t="s">
        <v>51</v>
      </c>
      <c r="F7420" s="4" t="s">
        <v>2920</v>
      </c>
      <c r="G7420" s="67">
        <v>44837</v>
      </c>
      <c r="H7420" s="101">
        <v>44854</v>
      </c>
      <c r="I7420" s="71">
        <f t="shared" si="402"/>
        <v>17</v>
      </c>
      <c r="J7420" s="72" t="s">
        <v>261</v>
      </c>
      <c r="K7420" s="72" t="s">
        <v>248</v>
      </c>
      <c r="L7420" s="73">
        <v>1</v>
      </c>
      <c r="M7420" s="73" t="s">
        <v>91</v>
      </c>
      <c r="N7420" s="68" t="str">
        <f>VLOOKUP(K7420,[1]人員授權表!D$3:G$249,4,0)</f>
        <v>有機</v>
      </c>
      <c r="O7420" s="70" t="str">
        <f>IF(J7420=[1]人員授權表!$C$85,"Casper李羿勳",IF(J7420=[1]人員授權表!$C$188,"Iring陳俊明",IF(J7420=[1]人員授權表!$C$189,"Brian陳泓霖",VLOOKUP(K7420,[1]人員授權表!D$2:E$249,2,FALSE))))</f>
        <v>Marco陳鴻鈞</v>
      </c>
      <c r="P7420" s="67">
        <f t="shared" si="404"/>
        <v>44852</v>
      </c>
      <c r="Q7420" s="75" t="str">
        <f t="shared" si="403"/>
        <v>週二</v>
      </c>
      <c r="R7420" s="80">
        <v>44849</v>
      </c>
      <c r="AA7420" s="1"/>
    </row>
    <row r="7421" spans="2:27">
      <c r="B7421" s="66">
        <v>44831</v>
      </c>
      <c r="C7421" s="67">
        <v>44838</v>
      </c>
      <c r="D7421" s="68" t="s">
        <v>50</v>
      </c>
      <c r="E7421" s="70" t="s">
        <v>51</v>
      </c>
      <c r="F7421" s="4" t="s">
        <v>2920</v>
      </c>
      <c r="G7421" s="67">
        <v>44837</v>
      </c>
      <c r="H7421" s="101">
        <v>44854</v>
      </c>
      <c r="I7421" s="71">
        <f t="shared" si="402"/>
        <v>17</v>
      </c>
      <c r="J7421" s="72" t="s">
        <v>240</v>
      </c>
      <c r="K7421" s="72" t="s">
        <v>248</v>
      </c>
      <c r="L7421" s="73">
        <v>1</v>
      </c>
      <c r="M7421" s="73" t="s">
        <v>91</v>
      </c>
      <c r="N7421" s="68" t="str">
        <f>VLOOKUP(K7421,[1]人員授權表!D$3:G$249,4,0)</f>
        <v>有機</v>
      </c>
      <c r="O7421" s="70" t="str">
        <f>IF(J7421=[1]人員授權表!$C$85,"Casper李羿勳",IF(J7421=[1]人員授權表!$C$188,"Iring陳俊明",IF(J7421=[1]人員授權表!$C$189,"Brian陳泓霖",VLOOKUP(K7421,[1]人員授權表!D$2:E$249,2,FALSE))))</f>
        <v>Marco陳鴻鈞</v>
      </c>
      <c r="P7421" s="67">
        <f t="shared" si="404"/>
        <v>44852</v>
      </c>
      <c r="Q7421" s="75" t="str">
        <f t="shared" si="403"/>
        <v>週二</v>
      </c>
      <c r="R7421" s="80">
        <v>44849</v>
      </c>
      <c r="AA7421" s="1"/>
    </row>
    <row r="7422" spans="2:27">
      <c r="B7422" s="66">
        <v>44833</v>
      </c>
      <c r="D7422" s="68" t="s">
        <v>50</v>
      </c>
      <c r="E7422" s="70" t="s">
        <v>82</v>
      </c>
      <c r="F7422" s="4" t="s">
        <v>2922</v>
      </c>
      <c r="G7422" s="67">
        <v>44839</v>
      </c>
      <c r="H7422" s="67">
        <v>44854</v>
      </c>
      <c r="I7422" s="71">
        <f t="shared" si="402"/>
        <v>15</v>
      </c>
      <c r="J7422" s="72" t="s">
        <v>528</v>
      </c>
      <c r="K7422" s="72" t="s">
        <v>126</v>
      </c>
      <c r="L7422" s="73">
        <v>1</v>
      </c>
      <c r="M7422" s="73" t="s">
        <v>91</v>
      </c>
      <c r="N7422" s="68" t="str">
        <f>VLOOKUP(K7422,[1]人員授權表!D$3:G$249,4,0)</f>
        <v>有機</v>
      </c>
      <c r="O7422" s="70" t="str">
        <f>IF(J7422=[1]人員授權表!$C$85,"Casper李羿勳",IF(J7422=[1]人員授權表!$C$188,"Iring陳俊明",IF(J7422=[1]人員授權表!$C$189,"Brian陳泓霖",VLOOKUP(K7422,[1]人員授權表!D$2:E$249,2,FALSE))))</f>
        <v>Lucy黃詩婷</v>
      </c>
      <c r="P7422" s="67">
        <f t="shared" si="404"/>
        <v>44852</v>
      </c>
      <c r="Q7422" s="75" t="str">
        <f t="shared" si="403"/>
        <v>週二</v>
      </c>
      <c r="R7422" s="80">
        <v>44849</v>
      </c>
      <c r="AA7422" s="1"/>
    </row>
    <row r="7423" spans="2:27">
      <c r="B7423" s="66">
        <v>44833</v>
      </c>
      <c r="D7423" s="68" t="s">
        <v>50</v>
      </c>
      <c r="E7423" s="70" t="s">
        <v>82</v>
      </c>
      <c r="F7423" s="4" t="s">
        <v>2922</v>
      </c>
      <c r="G7423" s="67">
        <v>44839</v>
      </c>
      <c r="H7423" s="67">
        <v>44854</v>
      </c>
      <c r="I7423" s="71">
        <f t="shared" si="402"/>
        <v>15</v>
      </c>
      <c r="J7423" s="72" t="s">
        <v>141</v>
      </c>
      <c r="K7423" s="72" t="s">
        <v>142</v>
      </c>
      <c r="L7423" s="73">
        <v>1</v>
      </c>
      <c r="M7423" s="73" t="s">
        <v>91</v>
      </c>
      <c r="N7423" s="68" t="str">
        <f>VLOOKUP(K7423,[1]人員授權表!D$3:G$249,4,0)</f>
        <v>無機</v>
      </c>
      <c r="O7423" s="70" t="str">
        <f>IF(J7423=[1]人員授權表!$C$85,"Casper李羿勳",IF(J7423=[1]人員授權表!$C$188,"Iring陳俊明",IF(J7423=[1]人員授權表!$C$189,"Brian陳泓霖",VLOOKUP(K7423,[1]人員授權表!D$2:E$249,2,FALSE))))</f>
        <v>Dennis陳汶宏</v>
      </c>
      <c r="P7423" s="67">
        <f t="shared" si="404"/>
        <v>44852</v>
      </c>
      <c r="Q7423" s="75" t="str">
        <f t="shared" si="403"/>
        <v>週二</v>
      </c>
      <c r="R7423" s="80">
        <v>44847</v>
      </c>
      <c r="AA7423" s="1"/>
    </row>
    <row r="7424" spans="2:27">
      <c r="B7424" s="66">
        <v>44833</v>
      </c>
      <c r="D7424" s="68" t="s">
        <v>50</v>
      </c>
      <c r="E7424" s="70" t="s">
        <v>82</v>
      </c>
      <c r="F7424" s="4" t="s">
        <v>2922</v>
      </c>
      <c r="G7424" s="67">
        <v>44839</v>
      </c>
      <c r="H7424" s="67">
        <v>44854</v>
      </c>
      <c r="I7424" s="71">
        <f t="shared" si="402"/>
        <v>15</v>
      </c>
      <c r="J7424" s="72" t="s">
        <v>148</v>
      </c>
      <c r="K7424" s="72" t="s">
        <v>149</v>
      </c>
      <c r="L7424" s="73">
        <v>1</v>
      </c>
      <c r="M7424" s="73" t="s">
        <v>91</v>
      </c>
      <c r="N7424" s="68" t="str">
        <f>VLOOKUP(K7424,[1]人員授權表!D$3:G$249,4,0)</f>
        <v>無機</v>
      </c>
      <c r="O7424" s="70" t="str">
        <f>IF(J7424=[1]人員授權表!$C$85,"Casper李羿勳",IF(J7424=[1]人員授權表!$C$188,"Iring陳俊明",IF(J7424=[1]人員授權表!$C$189,"Brian陳泓霖",VLOOKUP(K7424,[1]人員授權表!D$2:E$249,2,FALSE))))</f>
        <v>Vicky游崴涵</v>
      </c>
      <c r="P7424" s="67">
        <f t="shared" si="404"/>
        <v>44852</v>
      </c>
      <c r="Q7424" s="75" t="str">
        <f t="shared" si="403"/>
        <v>週二</v>
      </c>
      <c r="R7424" s="80">
        <v>44847</v>
      </c>
      <c r="AA7424" s="1"/>
    </row>
    <row r="7425" spans="2:27">
      <c r="B7425" s="66">
        <v>44833</v>
      </c>
      <c r="D7425" s="68" t="s">
        <v>50</v>
      </c>
      <c r="E7425" s="70" t="s">
        <v>82</v>
      </c>
      <c r="F7425" s="4" t="s">
        <v>2923</v>
      </c>
      <c r="G7425" s="67">
        <v>44839</v>
      </c>
      <c r="H7425" s="67">
        <v>44854</v>
      </c>
      <c r="I7425" s="71">
        <f t="shared" si="402"/>
        <v>15</v>
      </c>
      <c r="J7425" s="72" t="s">
        <v>528</v>
      </c>
      <c r="K7425" s="72" t="s">
        <v>126</v>
      </c>
      <c r="L7425" s="73">
        <v>1</v>
      </c>
      <c r="M7425" s="73" t="s">
        <v>91</v>
      </c>
      <c r="N7425" s="68" t="str">
        <f>VLOOKUP(K7425,[1]人員授權表!D$3:G$249,4,0)</f>
        <v>有機</v>
      </c>
      <c r="O7425" s="70" t="str">
        <f>IF(J7425=[1]人員授權表!$C$85,"Casper李羿勳",IF(J7425=[1]人員授權表!$C$188,"Iring陳俊明",IF(J7425=[1]人員授權表!$C$189,"Brian陳泓霖",VLOOKUP(K7425,[1]人員授權表!D$2:E$249,2,FALSE))))</f>
        <v>Lucy黃詩婷</v>
      </c>
      <c r="P7425" s="67">
        <f t="shared" si="404"/>
        <v>44852</v>
      </c>
      <c r="Q7425" s="75" t="str">
        <f t="shared" si="403"/>
        <v>週二</v>
      </c>
      <c r="R7425" s="80">
        <v>44849</v>
      </c>
      <c r="AA7425" s="1"/>
    </row>
    <row r="7426" spans="2:27">
      <c r="B7426" s="66">
        <v>44833</v>
      </c>
      <c r="D7426" s="68" t="s">
        <v>50</v>
      </c>
      <c r="E7426" s="70" t="s">
        <v>82</v>
      </c>
      <c r="F7426" s="4" t="s">
        <v>2923</v>
      </c>
      <c r="G7426" s="67">
        <v>44839</v>
      </c>
      <c r="H7426" s="67">
        <v>44854</v>
      </c>
      <c r="I7426" s="71">
        <f t="shared" si="402"/>
        <v>15</v>
      </c>
      <c r="J7426" s="72" t="s">
        <v>141</v>
      </c>
      <c r="K7426" s="72" t="s">
        <v>142</v>
      </c>
      <c r="L7426" s="73">
        <v>1</v>
      </c>
      <c r="M7426" s="73" t="s">
        <v>91</v>
      </c>
      <c r="N7426" s="68" t="str">
        <f>VLOOKUP(K7426,[1]人員授權表!D$3:G$249,4,0)</f>
        <v>無機</v>
      </c>
      <c r="O7426" s="70" t="str">
        <f>IF(J7426=[1]人員授權表!$C$85,"Casper李羿勳",IF(J7426=[1]人員授權表!$C$188,"Iring陳俊明",IF(J7426=[1]人員授權表!$C$189,"Brian陳泓霖",VLOOKUP(K7426,[1]人員授權表!D$2:E$249,2,FALSE))))</f>
        <v>Dennis陳汶宏</v>
      </c>
      <c r="P7426" s="67">
        <f t="shared" si="404"/>
        <v>44852</v>
      </c>
      <c r="Q7426" s="75" t="str">
        <f t="shared" si="403"/>
        <v>週二</v>
      </c>
      <c r="R7426" s="80">
        <v>44847</v>
      </c>
      <c r="AA7426" s="1"/>
    </row>
    <row r="7427" spans="2:27">
      <c r="B7427" s="66">
        <v>44833</v>
      </c>
      <c r="D7427" s="68" t="s">
        <v>50</v>
      </c>
      <c r="E7427" s="70" t="s">
        <v>82</v>
      </c>
      <c r="F7427" s="4" t="s">
        <v>2923</v>
      </c>
      <c r="G7427" s="67">
        <v>44839</v>
      </c>
      <c r="H7427" s="67">
        <v>44854</v>
      </c>
      <c r="I7427" s="71">
        <f t="shared" si="402"/>
        <v>15</v>
      </c>
      <c r="J7427" s="72" t="s">
        <v>148</v>
      </c>
      <c r="K7427" s="72" t="s">
        <v>149</v>
      </c>
      <c r="L7427" s="73">
        <v>1</v>
      </c>
      <c r="M7427" s="73" t="s">
        <v>91</v>
      </c>
      <c r="N7427" s="68" t="str">
        <f>VLOOKUP(K7427,[1]人員授權表!D$3:G$249,4,0)</f>
        <v>無機</v>
      </c>
      <c r="O7427" s="70" t="str">
        <f>IF(J7427=[1]人員授權表!$C$85,"Casper李羿勳",IF(J7427=[1]人員授權表!$C$188,"Iring陳俊明",IF(J7427=[1]人員授權表!$C$189,"Brian陳泓霖",VLOOKUP(K7427,[1]人員授權表!D$2:E$249,2,FALSE))))</f>
        <v>Vicky游崴涵</v>
      </c>
      <c r="P7427" s="67">
        <f t="shared" si="404"/>
        <v>44852</v>
      </c>
      <c r="Q7427" s="75" t="str">
        <f t="shared" si="403"/>
        <v>週二</v>
      </c>
      <c r="R7427" s="80">
        <v>44847</v>
      </c>
      <c r="AA7427" s="1"/>
    </row>
    <row r="7428" spans="2:27">
      <c r="B7428" s="66">
        <v>44833</v>
      </c>
      <c r="D7428" s="68" t="s">
        <v>50</v>
      </c>
      <c r="E7428" s="70" t="s">
        <v>82</v>
      </c>
      <c r="F7428" s="4" t="s">
        <v>2924</v>
      </c>
      <c r="G7428" s="67">
        <v>44839</v>
      </c>
      <c r="H7428" s="67">
        <v>44854</v>
      </c>
      <c r="I7428" s="71">
        <f t="shared" si="402"/>
        <v>15</v>
      </c>
      <c r="J7428" s="72" t="s">
        <v>528</v>
      </c>
      <c r="K7428" s="72" t="s">
        <v>126</v>
      </c>
      <c r="L7428" s="73">
        <v>1</v>
      </c>
      <c r="M7428" s="73" t="s">
        <v>91</v>
      </c>
      <c r="N7428" s="68" t="str">
        <f>VLOOKUP(K7428,[1]人員授權表!D$3:G$249,4,0)</f>
        <v>有機</v>
      </c>
      <c r="O7428" s="70" t="str">
        <f>IF(J7428=[1]人員授權表!$C$85,"Casper李羿勳",IF(J7428=[1]人員授權表!$C$188,"Iring陳俊明",IF(J7428=[1]人員授權表!$C$189,"Brian陳泓霖",VLOOKUP(K7428,[1]人員授權表!D$2:E$249,2,FALSE))))</f>
        <v>Lucy黃詩婷</v>
      </c>
      <c r="P7428" s="67">
        <f t="shared" si="404"/>
        <v>44852</v>
      </c>
      <c r="Q7428" s="75" t="str">
        <f t="shared" si="403"/>
        <v>週二</v>
      </c>
      <c r="R7428" s="80">
        <v>44849</v>
      </c>
      <c r="AA7428" s="1"/>
    </row>
    <row r="7429" spans="2:27">
      <c r="B7429" s="66">
        <v>44833</v>
      </c>
      <c r="D7429" s="68" t="s">
        <v>50</v>
      </c>
      <c r="E7429" s="70" t="s">
        <v>82</v>
      </c>
      <c r="F7429" s="4" t="s">
        <v>2924</v>
      </c>
      <c r="G7429" s="67">
        <v>44839</v>
      </c>
      <c r="H7429" s="67">
        <v>44854</v>
      </c>
      <c r="I7429" s="71">
        <f t="shared" si="402"/>
        <v>15</v>
      </c>
      <c r="J7429" s="72" t="s">
        <v>141</v>
      </c>
      <c r="K7429" s="72" t="s">
        <v>142</v>
      </c>
      <c r="L7429" s="73">
        <v>1</v>
      </c>
      <c r="M7429" s="73" t="s">
        <v>91</v>
      </c>
      <c r="N7429" s="68" t="str">
        <f>VLOOKUP(K7429,[1]人員授權表!D$3:G$249,4,0)</f>
        <v>無機</v>
      </c>
      <c r="O7429" s="70" t="str">
        <f>IF(J7429=[1]人員授權表!$C$85,"Casper李羿勳",IF(J7429=[1]人員授權表!$C$188,"Iring陳俊明",IF(J7429=[1]人員授權表!$C$189,"Brian陳泓霖",VLOOKUP(K7429,[1]人員授權表!D$2:E$249,2,FALSE))))</f>
        <v>Dennis陳汶宏</v>
      </c>
      <c r="P7429" s="67">
        <f t="shared" si="404"/>
        <v>44852</v>
      </c>
      <c r="Q7429" s="75" t="str">
        <f t="shared" si="403"/>
        <v>週二</v>
      </c>
      <c r="R7429" s="80">
        <v>44847</v>
      </c>
      <c r="AA7429" s="1"/>
    </row>
    <row r="7430" spans="2:27">
      <c r="B7430" s="66">
        <v>44833</v>
      </c>
      <c r="D7430" s="68" t="s">
        <v>50</v>
      </c>
      <c r="E7430" s="70" t="s">
        <v>82</v>
      </c>
      <c r="F7430" s="4" t="s">
        <v>2924</v>
      </c>
      <c r="G7430" s="67">
        <v>44839</v>
      </c>
      <c r="H7430" s="67">
        <v>44854</v>
      </c>
      <c r="I7430" s="71">
        <f t="shared" si="402"/>
        <v>15</v>
      </c>
      <c r="J7430" s="72" t="s">
        <v>148</v>
      </c>
      <c r="K7430" s="72" t="s">
        <v>149</v>
      </c>
      <c r="L7430" s="73">
        <v>1</v>
      </c>
      <c r="M7430" s="73" t="s">
        <v>91</v>
      </c>
      <c r="N7430" s="68" t="str">
        <f>VLOOKUP(K7430,[1]人員授權表!D$3:G$249,4,0)</f>
        <v>無機</v>
      </c>
      <c r="O7430" s="70" t="str">
        <f>IF(J7430=[1]人員授權表!$C$85,"Casper李羿勳",IF(J7430=[1]人員授權表!$C$188,"Iring陳俊明",IF(J7430=[1]人員授權表!$C$189,"Brian陳泓霖",VLOOKUP(K7430,[1]人員授權表!D$2:E$249,2,FALSE))))</f>
        <v>Vicky游崴涵</v>
      </c>
      <c r="P7430" s="67">
        <f t="shared" si="404"/>
        <v>44852</v>
      </c>
      <c r="Q7430" s="75" t="str">
        <f t="shared" si="403"/>
        <v>週二</v>
      </c>
      <c r="R7430" s="80">
        <v>44847</v>
      </c>
      <c r="AA7430" s="1"/>
    </row>
    <row r="7431" spans="2:27">
      <c r="B7431" s="66">
        <v>44833</v>
      </c>
      <c r="D7431" s="68" t="s">
        <v>50</v>
      </c>
      <c r="E7431" s="70" t="s">
        <v>82</v>
      </c>
      <c r="F7431" s="4" t="s">
        <v>2925</v>
      </c>
      <c r="G7431" s="67">
        <v>44839</v>
      </c>
      <c r="H7431" s="67">
        <v>44854</v>
      </c>
      <c r="I7431" s="71">
        <f t="shared" ref="I7431:I7494" si="405">_xlfn.DAYS(H7431,G7431)</f>
        <v>15</v>
      </c>
      <c r="J7431" s="72" t="s">
        <v>528</v>
      </c>
      <c r="K7431" s="72" t="s">
        <v>126</v>
      </c>
      <c r="L7431" s="73">
        <v>1</v>
      </c>
      <c r="M7431" s="73" t="s">
        <v>91</v>
      </c>
      <c r="N7431" s="68" t="str">
        <f>VLOOKUP(K7431,[1]人員授權表!D$3:G$249,4,0)</f>
        <v>有機</v>
      </c>
      <c r="O7431" s="70" t="str">
        <f>IF(J7431=[1]人員授權表!$C$85,"Casper李羿勳",IF(J7431=[1]人員授權表!$C$188,"Iring陳俊明",IF(J7431=[1]人員授權表!$C$189,"Brian陳泓霖",VLOOKUP(K7431,[1]人員授權表!D$2:E$249,2,FALSE))))</f>
        <v>Lucy黃詩婷</v>
      </c>
      <c r="P7431" s="67">
        <f t="shared" si="404"/>
        <v>44852</v>
      </c>
      <c r="Q7431" s="75" t="str">
        <f t="shared" ref="Q7431:Q7494" si="406">TEXT(P7431,"aaa")</f>
        <v>週二</v>
      </c>
      <c r="R7431" s="80">
        <v>44849</v>
      </c>
      <c r="AA7431" s="1"/>
    </row>
    <row r="7432" spans="2:27">
      <c r="B7432" s="66">
        <v>44833</v>
      </c>
      <c r="D7432" s="68" t="s">
        <v>50</v>
      </c>
      <c r="E7432" s="70" t="s">
        <v>82</v>
      </c>
      <c r="F7432" s="4" t="s">
        <v>2926</v>
      </c>
      <c r="G7432" s="67">
        <v>44839</v>
      </c>
      <c r="H7432" s="67">
        <v>44854</v>
      </c>
      <c r="I7432" s="71">
        <f t="shared" si="405"/>
        <v>15</v>
      </c>
      <c r="J7432" s="72" t="s">
        <v>528</v>
      </c>
      <c r="K7432" s="72" t="s">
        <v>126</v>
      </c>
      <c r="L7432" s="73">
        <v>1</v>
      </c>
      <c r="M7432" s="73" t="s">
        <v>91</v>
      </c>
      <c r="N7432" s="68" t="str">
        <f>VLOOKUP(K7432,[1]人員授權表!D$3:G$249,4,0)</f>
        <v>有機</v>
      </c>
      <c r="O7432" s="70" t="str">
        <f>IF(J7432=[1]人員授權表!$C$85,"Casper李羿勳",IF(J7432=[1]人員授權表!$C$188,"Iring陳俊明",IF(J7432=[1]人員授權表!$C$189,"Brian陳泓霖",VLOOKUP(K7432,[1]人員授權表!D$2:E$249,2,FALSE))))</f>
        <v>Lucy黃詩婷</v>
      </c>
      <c r="P7432" s="67">
        <f t="shared" si="404"/>
        <v>44852</v>
      </c>
      <c r="Q7432" s="75" t="str">
        <f t="shared" si="406"/>
        <v>週二</v>
      </c>
      <c r="R7432" s="80">
        <v>44849</v>
      </c>
      <c r="AA7432" s="1"/>
    </row>
    <row r="7433" spans="2:27">
      <c r="B7433" s="66">
        <v>44833</v>
      </c>
      <c r="D7433" s="68" t="s">
        <v>50</v>
      </c>
      <c r="E7433" s="70" t="s">
        <v>82</v>
      </c>
      <c r="F7433" s="4" t="s">
        <v>2927</v>
      </c>
      <c r="G7433" s="67">
        <v>44839</v>
      </c>
      <c r="H7433" s="67">
        <v>44854</v>
      </c>
      <c r="I7433" s="71">
        <f t="shared" si="405"/>
        <v>15</v>
      </c>
      <c r="J7433" s="72" t="s">
        <v>528</v>
      </c>
      <c r="K7433" s="72" t="s">
        <v>126</v>
      </c>
      <c r="L7433" s="73">
        <v>1</v>
      </c>
      <c r="M7433" s="73" t="s">
        <v>91</v>
      </c>
      <c r="N7433" s="68" t="str">
        <f>VLOOKUP(K7433,[1]人員授權表!D$3:G$249,4,0)</f>
        <v>有機</v>
      </c>
      <c r="O7433" s="70" t="str">
        <f>IF(J7433=[1]人員授權表!$C$85,"Casper李羿勳",IF(J7433=[1]人員授權表!$C$188,"Iring陳俊明",IF(J7433=[1]人員授權表!$C$189,"Brian陳泓霖",VLOOKUP(K7433,[1]人員授權表!D$2:E$249,2,FALSE))))</f>
        <v>Lucy黃詩婷</v>
      </c>
      <c r="P7433" s="67">
        <f t="shared" si="404"/>
        <v>44852</v>
      </c>
      <c r="Q7433" s="75" t="str">
        <f t="shared" si="406"/>
        <v>週二</v>
      </c>
      <c r="R7433" s="80">
        <v>44849</v>
      </c>
      <c r="AA7433" s="1"/>
    </row>
    <row r="7434" spans="2:27">
      <c r="B7434" s="66">
        <v>44833</v>
      </c>
      <c r="D7434" s="68" t="s">
        <v>50</v>
      </c>
      <c r="E7434" s="70" t="s">
        <v>82</v>
      </c>
      <c r="F7434" s="4" t="s">
        <v>2928</v>
      </c>
      <c r="G7434" s="67">
        <v>44839</v>
      </c>
      <c r="H7434" s="67">
        <v>44854</v>
      </c>
      <c r="I7434" s="71">
        <f t="shared" si="405"/>
        <v>15</v>
      </c>
      <c r="J7434" s="72" t="s">
        <v>528</v>
      </c>
      <c r="K7434" s="72" t="s">
        <v>126</v>
      </c>
      <c r="L7434" s="73">
        <v>1</v>
      </c>
      <c r="M7434" s="73" t="s">
        <v>91</v>
      </c>
      <c r="N7434" s="68" t="str">
        <f>VLOOKUP(K7434,[1]人員授權表!D$3:G$249,4,0)</f>
        <v>有機</v>
      </c>
      <c r="O7434" s="70" t="str">
        <f>IF(J7434=[1]人員授權表!$C$85,"Casper李羿勳",IF(J7434=[1]人員授權表!$C$188,"Iring陳俊明",IF(J7434=[1]人員授權表!$C$189,"Brian陳泓霖",VLOOKUP(K7434,[1]人員授權表!D$2:E$249,2,FALSE))))</f>
        <v>Lucy黃詩婷</v>
      </c>
      <c r="P7434" s="67">
        <f t="shared" si="404"/>
        <v>44852</v>
      </c>
      <c r="Q7434" s="75" t="str">
        <f t="shared" si="406"/>
        <v>週二</v>
      </c>
      <c r="R7434" s="80">
        <v>44849</v>
      </c>
      <c r="AA7434" s="1"/>
    </row>
    <row r="7435" spans="2:27">
      <c r="B7435" s="66">
        <v>44833</v>
      </c>
      <c r="D7435" s="68" t="s">
        <v>50</v>
      </c>
      <c r="E7435" s="70" t="s">
        <v>82</v>
      </c>
      <c r="F7435" s="4" t="s">
        <v>2929</v>
      </c>
      <c r="G7435" s="67">
        <v>44839</v>
      </c>
      <c r="H7435" s="67">
        <v>44854</v>
      </c>
      <c r="I7435" s="71">
        <f t="shared" si="405"/>
        <v>15</v>
      </c>
      <c r="J7435" s="72" t="s">
        <v>528</v>
      </c>
      <c r="K7435" s="72" t="s">
        <v>126</v>
      </c>
      <c r="L7435" s="73">
        <v>1</v>
      </c>
      <c r="M7435" s="73" t="s">
        <v>91</v>
      </c>
      <c r="N7435" s="68" t="str">
        <f>VLOOKUP(K7435,[1]人員授權表!D$3:G$249,4,0)</f>
        <v>有機</v>
      </c>
      <c r="O7435" s="70" t="str">
        <f>IF(J7435=[1]人員授權表!$C$85,"Casper李羿勳",IF(J7435=[1]人員授權表!$C$188,"Iring陳俊明",IF(J7435=[1]人員授權表!$C$189,"Brian陳泓霖",VLOOKUP(K7435,[1]人員授權表!D$2:E$249,2,FALSE))))</f>
        <v>Lucy黃詩婷</v>
      </c>
      <c r="P7435" s="67">
        <f t="shared" si="404"/>
        <v>44852</v>
      </c>
      <c r="Q7435" s="75" t="str">
        <f t="shared" si="406"/>
        <v>週二</v>
      </c>
      <c r="R7435" s="80">
        <v>44849</v>
      </c>
      <c r="AA7435" s="1"/>
    </row>
    <row r="7436" spans="2:27">
      <c r="B7436" s="66">
        <v>44833</v>
      </c>
      <c r="D7436" s="68" t="s">
        <v>50</v>
      </c>
      <c r="E7436" s="70" t="s">
        <v>82</v>
      </c>
      <c r="F7436" s="4" t="s">
        <v>2930</v>
      </c>
      <c r="G7436" s="67">
        <v>44839</v>
      </c>
      <c r="H7436" s="67">
        <v>44854</v>
      </c>
      <c r="I7436" s="71">
        <f t="shared" si="405"/>
        <v>15</v>
      </c>
      <c r="J7436" s="72" t="s">
        <v>528</v>
      </c>
      <c r="K7436" s="72" t="s">
        <v>126</v>
      </c>
      <c r="L7436" s="73">
        <v>1</v>
      </c>
      <c r="M7436" s="73" t="s">
        <v>91</v>
      </c>
      <c r="N7436" s="68" t="str">
        <f>VLOOKUP(K7436,[1]人員授權表!D$3:G$249,4,0)</f>
        <v>有機</v>
      </c>
      <c r="O7436" s="70" t="str">
        <f>IF(J7436=[1]人員授權表!$C$85,"Casper李羿勳",IF(J7436=[1]人員授權表!$C$188,"Iring陳俊明",IF(J7436=[1]人員授權表!$C$189,"Brian陳泓霖",VLOOKUP(K7436,[1]人員授權表!D$2:E$249,2,FALSE))))</f>
        <v>Lucy黃詩婷</v>
      </c>
      <c r="P7436" s="67">
        <f t="shared" si="404"/>
        <v>44852</v>
      </c>
      <c r="Q7436" s="75" t="str">
        <f t="shared" si="406"/>
        <v>週二</v>
      </c>
      <c r="R7436" s="80">
        <v>44849</v>
      </c>
      <c r="AA7436" s="1"/>
    </row>
    <row r="7437" spans="2:27">
      <c r="B7437" s="66">
        <v>44833</v>
      </c>
      <c r="D7437" s="68" t="s">
        <v>50</v>
      </c>
      <c r="E7437" s="70" t="s">
        <v>82</v>
      </c>
      <c r="F7437" s="4" t="s">
        <v>2931</v>
      </c>
      <c r="G7437" s="67">
        <v>44839</v>
      </c>
      <c r="H7437" s="67">
        <v>44854</v>
      </c>
      <c r="I7437" s="71">
        <f t="shared" si="405"/>
        <v>15</v>
      </c>
      <c r="J7437" s="72" t="s">
        <v>528</v>
      </c>
      <c r="K7437" s="72" t="s">
        <v>126</v>
      </c>
      <c r="L7437" s="73">
        <v>1</v>
      </c>
      <c r="M7437" s="73" t="s">
        <v>91</v>
      </c>
      <c r="N7437" s="68" t="str">
        <f>VLOOKUP(K7437,[1]人員授權表!D$3:G$249,4,0)</f>
        <v>有機</v>
      </c>
      <c r="O7437" s="70" t="str">
        <f>IF(J7437=[1]人員授權表!$C$85,"Casper李羿勳",IF(J7437=[1]人員授權表!$C$188,"Iring陳俊明",IF(J7437=[1]人員授權表!$C$189,"Brian陳泓霖",VLOOKUP(K7437,[1]人員授權表!D$2:E$249,2,FALSE))))</f>
        <v>Lucy黃詩婷</v>
      </c>
      <c r="P7437" s="67">
        <f t="shared" si="404"/>
        <v>44852</v>
      </c>
      <c r="Q7437" s="75" t="str">
        <f t="shared" si="406"/>
        <v>週二</v>
      </c>
      <c r="R7437" s="80">
        <v>44849</v>
      </c>
      <c r="AA7437" s="1"/>
    </row>
    <row r="7438" spans="2:27">
      <c r="B7438" s="66">
        <v>44833</v>
      </c>
      <c r="D7438" s="68" t="s">
        <v>50</v>
      </c>
      <c r="E7438" s="70" t="s">
        <v>82</v>
      </c>
      <c r="F7438" s="4" t="s">
        <v>2932</v>
      </c>
      <c r="G7438" s="67">
        <v>44839</v>
      </c>
      <c r="H7438" s="67">
        <v>44854</v>
      </c>
      <c r="I7438" s="71">
        <f t="shared" si="405"/>
        <v>15</v>
      </c>
      <c r="J7438" s="72" t="s">
        <v>528</v>
      </c>
      <c r="K7438" s="72" t="s">
        <v>126</v>
      </c>
      <c r="L7438" s="73">
        <v>1</v>
      </c>
      <c r="M7438" s="73" t="s">
        <v>91</v>
      </c>
      <c r="N7438" s="68" t="str">
        <f>VLOOKUP(K7438,[1]人員授權表!D$3:G$249,4,0)</f>
        <v>有機</v>
      </c>
      <c r="O7438" s="70" t="str">
        <f>IF(J7438=[1]人員授權表!$C$85,"Casper李羿勳",IF(J7438=[1]人員授權表!$C$188,"Iring陳俊明",IF(J7438=[1]人員授權表!$C$189,"Brian陳泓霖",VLOOKUP(K7438,[1]人員授權表!D$2:E$249,2,FALSE))))</f>
        <v>Lucy黃詩婷</v>
      </c>
      <c r="P7438" s="67">
        <f t="shared" si="404"/>
        <v>44852</v>
      </c>
      <c r="Q7438" s="75" t="str">
        <f t="shared" si="406"/>
        <v>週二</v>
      </c>
      <c r="R7438" s="80">
        <v>44849</v>
      </c>
      <c r="AA7438" s="1"/>
    </row>
    <row r="7439" spans="2:27">
      <c r="B7439" s="66">
        <v>44833</v>
      </c>
      <c r="D7439" s="68" t="s">
        <v>50</v>
      </c>
      <c r="E7439" s="70" t="s">
        <v>82</v>
      </c>
      <c r="F7439" s="4" t="s">
        <v>2933</v>
      </c>
      <c r="G7439" s="67">
        <v>44839</v>
      </c>
      <c r="H7439" s="67">
        <v>44854</v>
      </c>
      <c r="I7439" s="71">
        <f t="shared" si="405"/>
        <v>15</v>
      </c>
      <c r="J7439" s="72" t="s">
        <v>528</v>
      </c>
      <c r="K7439" s="72" t="s">
        <v>126</v>
      </c>
      <c r="L7439" s="73">
        <v>1</v>
      </c>
      <c r="M7439" s="73" t="s">
        <v>91</v>
      </c>
      <c r="N7439" s="68" t="str">
        <f>VLOOKUP(K7439,[1]人員授權表!D$3:G$249,4,0)</f>
        <v>有機</v>
      </c>
      <c r="O7439" s="70" t="str">
        <f>IF(J7439=[1]人員授權表!$C$85,"Casper李羿勳",IF(J7439=[1]人員授權表!$C$188,"Iring陳俊明",IF(J7439=[1]人員授權表!$C$189,"Brian陳泓霖",VLOOKUP(K7439,[1]人員授權表!D$2:E$249,2,FALSE))))</f>
        <v>Lucy黃詩婷</v>
      </c>
      <c r="P7439" s="67">
        <f t="shared" si="404"/>
        <v>44852</v>
      </c>
      <c r="Q7439" s="75" t="str">
        <f t="shared" si="406"/>
        <v>週二</v>
      </c>
      <c r="R7439" s="80">
        <v>44849</v>
      </c>
      <c r="AA7439" s="1"/>
    </row>
    <row r="7440" spans="2:27">
      <c r="B7440" s="66">
        <v>44833</v>
      </c>
      <c r="D7440" s="68" t="s">
        <v>50</v>
      </c>
      <c r="E7440" s="70" t="s">
        <v>82</v>
      </c>
      <c r="F7440" s="4" t="s">
        <v>2934</v>
      </c>
      <c r="G7440" s="67">
        <v>44839</v>
      </c>
      <c r="H7440" s="67">
        <v>44854</v>
      </c>
      <c r="I7440" s="71">
        <f t="shared" si="405"/>
        <v>15</v>
      </c>
      <c r="J7440" s="72" t="s">
        <v>528</v>
      </c>
      <c r="K7440" s="72" t="s">
        <v>126</v>
      </c>
      <c r="L7440" s="73">
        <v>1</v>
      </c>
      <c r="M7440" s="73" t="s">
        <v>91</v>
      </c>
      <c r="N7440" s="68" t="str">
        <f>VLOOKUP(K7440,[1]人員授權表!D$3:G$249,4,0)</f>
        <v>有機</v>
      </c>
      <c r="O7440" s="70" t="str">
        <f>IF(J7440=[1]人員授權表!$C$85,"Casper李羿勳",IF(J7440=[1]人員授權表!$C$188,"Iring陳俊明",IF(J7440=[1]人員授權表!$C$189,"Brian陳泓霖",VLOOKUP(K7440,[1]人員授權表!D$2:E$249,2,FALSE))))</f>
        <v>Lucy黃詩婷</v>
      </c>
      <c r="P7440" s="67">
        <f t="shared" si="404"/>
        <v>44852</v>
      </c>
      <c r="Q7440" s="75" t="str">
        <f t="shared" si="406"/>
        <v>週二</v>
      </c>
      <c r="R7440" s="80">
        <v>44849</v>
      </c>
      <c r="AA7440" s="1"/>
    </row>
    <row r="7441" spans="2:28">
      <c r="B7441" s="66">
        <v>44838</v>
      </c>
      <c r="D7441" s="68" t="s">
        <v>50</v>
      </c>
      <c r="E7441" s="70" t="s">
        <v>82</v>
      </c>
      <c r="F7441" s="4" t="s">
        <v>2935</v>
      </c>
      <c r="G7441" s="67">
        <v>44838</v>
      </c>
      <c r="H7441" s="67">
        <v>44854</v>
      </c>
      <c r="I7441" s="71">
        <f t="shared" si="405"/>
        <v>16</v>
      </c>
      <c r="J7441" s="72" t="s">
        <v>125</v>
      </c>
      <c r="K7441" s="72" t="s">
        <v>126</v>
      </c>
      <c r="L7441" s="73">
        <v>1</v>
      </c>
      <c r="M7441" s="73" t="s">
        <v>108</v>
      </c>
      <c r="N7441" s="68" t="str">
        <f>VLOOKUP(K7441,[1]人員授權表!D$3:G$249,4,0)</f>
        <v>有機</v>
      </c>
      <c r="O7441" s="70" t="str">
        <f>IF(J7441=[1]人員授權表!$C$85,"Casper李羿勳",IF(J7441=[1]人員授權表!$C$188,"Iring陳俊明",IF(J7441=[1]人員授權表!$C$189,"Brian陳泓霖",VLOOKUP(K7441,[1]人員授權表!D$2:E$249,2,FALSE))))</f>
        <v>Lucy黃詩婷</v>
      </c>
      <c r="P7441" s="67">
        <f t="shared" si="404"/>
        <v>44852</v>
      </c>
      <c r="Q7441" s="75" t="str">
        <f t="shared" si="406"/>
        <v>週二</v>
      </c>
      <c r="R7441" s="80">
        <v>44849</v>
      </c>
      <c r="AA7441" s="1"/>
    </row>
    <row r="7442" spans="2:28">
      <c r="B7442" s="66">
        <v>44838</v>
      </c>
      <c r="D7442" s="68" t="s">
        <v>50</v>
      </c>
      <c r="E7442" s="70" t="s">
        <v>82</v>
      </c>
      <c r="F7442" s="4" t="s">
        <v>2935</v>
      </c>
      <c r="G7442" s="67">
        <v>44838</v>
      </c>
      <c r="H7442" s="67">
        <v>44854</v>
      </c>
      <c r="I7442" s="71">
        <f t="shared" si="405"/>
        <v>16</v>
      </c>
      <c r="J7442" s="72" t="s">
        <v>516</v>
      </c>
      <c r="K7442" s="72" t="s">
        <v>332</v>
      </c>
      <c r="L7442" s="73">
        <v>1</v>
      </c>
      <c r="M7442" s="73" t="s">
        <v>108</v>
      </c>
      <c r="N7442" s="68" t="str">
        <f>VLOOKUP(K7442,[1]人員授權表!D$3:G$249,4,0)</f>
        <v>有機</v>
      </c>
      <c r="O7442" s="70" t="str">
        <f>IF(J7442=[1]人員授權表!$C$85,"Casper李羿勳",IF(J7442=[1]人員授權表!$C$188,"Iring陳俊明",IF(J7442=[1]人員授權表!$C$189,"Brian陳泓霖",VLOOKUP(K7442,[1]人員授權表!D$2:E$249,2,FALSE))))</f>
        <v>Lucy黃詩婷</v>
      </c>
      <c r="P7442" s="67">
        <f t="shared" si="404"/>
        <v>44852</v>
      </c>
      <c r="Q7442" s="75" t="str">
        <f t="shared" si="406"/>
        <v>週二</v>
      </c>
      <c r="R7442" s="80">
        <v>44849</v>
      </c>
      <c r="AA7442" s="1"/>
    </row>
    <row r="7443" spans="2:28">
      <c r="B7443" s="66">
        <v>44838</v>
      </c>
      <c r="D7443" s="68" t="s">
        <v>50</v>
      </c>
      <c r="E7443" s="70" t="s">
        <v>82</v>
      </c>
      <c r="F7443" s="4" t="s">
        <v>2936</v>
      </c>
      <c r="G7443" s="67">
        <v>44838</v>
      </c>
      <c r="H7443" s="67">
        <v>44854</v>
      </c>
      <c r="I7443" s="71">
        <f t="shared" si="405"/>
        <v>16</v>
      </c>
      <c r="J7443" s="72" t="s">
        <v>125</v>
      </c>
      <c r="K7443" s="72" t="s">
        <v>126</v>
      </c>
      <c r="L7443" s="73">
        <v>2</v>
      </c>
      <c r="M7443" s="73" t="s">
        <v>108</v>
      </c>
      <c r="N7443" s="68" t="str">
        <f>VLOOKUP(K7443,[1]人員授權表!D$3:G$249,4,0)</f>
        <v>有機</v>
      </c>
      <c r="O7443" s="70" t="str">
        <f>IF(J7443=[1]人員授權表!$C$85,"Casper李羿勳",IF(J7443=[1]人員授權表!$C$188,"Iring陳俊明",IF(J7443=[1]人員授權表!$C$189,"Brian陳泓霖",VLOOKUP(K7443,[1]人員授權表!D$2:E$249,2,FALSE))))</f>
        <v>Lucy黃詩婷</v>
      </c>
      <c r="P7443" s="67">
        <f t="shared" si="404"/>
        <v>44852</v>
      </c>
      <c r="Q7443" s="75" t="str">
        <f t="shared" si="406"/>
        <v>週二</v>
      </c>
      <c r="R7443" s="80">
        <v>44849</v>
      </c>
      <c r="AA7443" s="1"/>
    </row>
    <row r="7444" spans="2:28">
      <c r="B7444" s="66">
        <v>44838</v>
      </c>
      <c r="D7444" s="68" t="s">
        <v>50</v>
      </c>
      <c r="E7444" s="70" t="s">
        <v>82</v>
      </c>
      <c r="F7444" s="4" t="s">
        <v>2936</v>
      </c>
      <c r="G7444" s="67">
        <v>44838</v>
      </c>
      <c r="H7444" s="67">
        <v>44854</v>
      </c>
      <c r="I7444" s="71">
        <f t="shared" si="405"/>
        <v>16</v>
      </c>
      <c r="J7444" s="72" t="s">
        <v>516</v>
      </c>
      <c r="K7444" s="72" t="s">
        <v>332</v>
      </c>
      <c r="L7444" s="73">
        <v>2</v>
      </c>
      <c r="M7444" s="73" t="s">
        <v>108</v>
      </c>
      <c r="N7444" s="68" t="str">
        <f>VLOOKUP(K7444,[1]人員授權表!D$3:G$249,4,0)</f>
        <v>有機</v>
      </c>
      <c r="O7444" s="70" t="str">
        <f>IF(J7444=[1]人員授權表!$C$85,"Casper李羿勳",IF(J7444=[1]人員授權表!$C$188,"Iring陳俊明",IF(J7444=[1]人員授權表!$C$189,"Brian陳泓霖",VLOOKUP(K7444,[1]人員授權表!D$2:E$249,2,FALSE))))</f>
        <v>Lucy黃詩婷</v>
      </c>
      <c r="P7444" s="67">
        <f t="shared" si="404"/>
        <v>44852</v>
      </c>
      <c r="Q7444" s="75" t="str">
        <f t="shared" si="406"/>
        <v>週二</v>
      </c>
      <c r="R7444" s="80">
        <v>44849</v>
      </c>
      <c r="AA7444" s="1"/>
    </row>
    <row r="7445" spans="2:28">
      <c r="B7445" s="66">
        <v>44841</v>
      </c>
      <c r="D7445" s="68" t="s">
        <v>50</v>
      </c>
      <c r="E7445" s="70" t="s">
        <v>879</v>
      </c>
      <c r="F7445" s="4" t="s">
        <v>2937</v>
      </c>
      <c r="G7445" s="67">
        <v>44839</v>
      </c>
      <c r="H7445" s="67">
        <v>44854</v>
      </c>
      <c r="I7445" s="71">
        <f t="shared" si="405"/>
        <v>15</v>
      </c>
      <c r="J7445" s="72" t="s">
        <v>528</v>
      </c>
      <c r="K7445" s="72" t="s">
        <v>1046</v>
      </c>
      <c r="L7445" s="73">
        <v>1</v>
      </c>
      <c r="M7445" s="73" t="s">
        <v>91</v>
      </c>
      <c r="N7445" s="68" t="str">
        <f>VLOOKUP(K7445,[1]人員授權表!D$3:G$249,4,0)</f>
        <v>有機</v>
      </c>
      <c r="O7445" s="70" t="str">
        <f>IF(J7445=[1]人員授權表!$C$85,"Casper李羿勳",IF(J7445=[1]人員授權表!$C$188,"Iring陳俊明",IF(J7445=[1]人員授權表!$C$189,"Brian陳泓霖",VLOOKUP(K7445,[1]人員授權表!D$2:E$249,2,FALSE))))</f>
        <v>Lucy黃詩婷</v>
      </c>
      <c r="P7445" s="67">
        <f t="shared" si="404"/>
        <v>44852</v>
      </c>
      <c r="Q7445" s="75" t="str">
        <f t="shared" si="406"/>
        <v>週二</v>
      </c>
      <c r="R7445" s="80">
        <v>44849</v>
      </c>
      <c r="AA7445" s="102">
        <v>15</v>
      </c>
      <c r="AB7445" s="123" t="s">
        <v>2325</v>
      </c>
    </row>
    <row r="7446" spans="2:28">
      <c r="B7446" s="66">
        <v>44851</v>
      </c>
      <c r="D7446" s="68" t="s">
        <v>50</v>
      </c>
      <c r="E7446" s="70" t="s">
        <v>1418</v>
      </c>
      <c r="F7446" s="4" t="s">
        <v>2938</v>
      </c>
      <c r="G7446" s="67">
        <v>44846</v>
      </c>
      <c r="H7446" s="67">
        <v>44854</v>
      </c>
      <c r="I7446" s="71">
        <f t="shared" si="405"/>
        <v>8</v>
      </c>
      <c r="J7446" s="72" t="s">
        <v>102</v>
      </c>
      <c r="K7446" s="72" t="s">
        <v>103</v>
      </c>
      <c r="L7446" s="73">
        <v>1</v>
      </c>
      <c r="M7446" s="73" t="s">
        <v>108</v>
      </c>
      <c r="N7446" s="68" t="str">
        <f>VLOOKUP(K7446,[1]人員授權表!D$3:G$249,4,0)</f>
        <v>無機</v>
      </c>
      <c r="O7446" s="70" t="s">
        <v>99</v>
      </c>
      <c r="P7446" s="67">
        <f>H7446-1</f>
        <v>44853</v>
      </c>
      <c r="Q7446" s="75" t="str">
        <f t="shared" si="406"/>
        <v>週三</v>
      </c>
      <c r="R7446" s="80">
        <v>44852</v>
      </c>
      <c r="AA7446" s="102">
        <v>15</v>
      </c>
      <c r="AB7446" s="123" t="s">
        <v>2325</v>
      </c>
    </row>
    <row r="7447" spans="2:28">
      <c r="B7447" s="66">
        <v>44831</v>
      </c>
      <c r="D7447" s="68" t="s">
        <v>50</v>
      </c>
      <c r="E7447" s="70" t="s">
        <v>82</v>
      </c>
      <c r="F7447" s="4" t="s">
        <v>2939</v>
      </c>
      <c r="G7447" s="67">
        <v>44840</v>
      </c>
      <c r="H7447" s="67">
        <v>44854</v>
      </c>
      <c r="I7447" s="71">
        <f t="shared" si="405"/>
        <v>14</v>
      </c>
      <c r="J7447" s="72" t="s">
        <v>137</v>
      </c>
      <c r="K7447" s="72" t="s">
        <v>1049</v>
      </c>
      <c r="L7447" s="73">
        <v>1</v>
      </c>
      <c r="M7447" s="73" t="s">
        <v>91</v>
      </c>
      <c r="N7447" s="68" t="str">
        <f>VLOOKUP(K7447,[1]人員授權表!D$3:G$249,4,0)</f>
        <v>無機</v>
      </c>
      <c r="O7447" s="70" t="str">
        <f>IF(J7447=[1]人員授權表!$C$85,"Casper李羿勳",IF(J7447=[1]人員授權表!$C$188,"Iring陳俊明",IF(J7447=[1]人員授權表!$C$189,"Brian陳泓霖",VLOOKUP(K7447,[1]人員授權表!D$2:E$249,2,FALSE))))</f>
        <v>Jack劉念忻</v>
      </c>
      <c r="P7447" s="67">
        <f t="shared" ref="P7447:P7510" si="407">H7447-2</f>
        <v>44852</v>
      </c>
      <c r="Q7447" s="75" t="str">
        <f t="shared" si="406"/>
        <v>週二</v>
      </c>
      <c r="R7447" s="80">
        <v>44852</v>
      </c>
      <c r="AA7447" s="1"/>
    </row>
    <row r="7448" spans="2:28">
      <c r="B7448" s="66">
        <v>44831</v>
      </c>
      <c r="D7448" s="68" t="s">
        <v>50</v>
      </c>
      <c r="E7448" s="70" t="s">
        <v>82</v>
      </c>
      <c r="F7448" s="4" t="s">
        <v>2939</v>
      </c>
      <c r="G7448" s="67">
        <v>44840</v>
      </c>
      <c r="H7448" s="67">
        <v>44854</v>
      </c>
      <c r="I7448" s="71">
        <f t="shared" si="405"/>
        <v>14</v>
      </c>
      <c r="J7448" s="72" t="s">
        <v>139</v>
      </c>
      <c r="K7448" s="72" t="s">
        <v>140</v>
      </c>
      <c r="L7448" s="73">
        <v>1</v>
      </c>
      <c r="M7448" s="73" t="s">
        <v>91</v>
      </c>
      <c r="N7448" s="68" t="str">
        <f>VLOOKUP(K7448,[1]人員授權表!D$3:G$249,4,0)</f>
        <v>無機</v>
      </c>
      <c r="O7448" s="70" t="str">
        <f>IF(J7448=[1]人員授權表!$C$85,"Casper李羿勳",IF(J7448=[1]人員授權表!$C$188,"Iring陳俊明",IF(J7448=[1]人員授權表!$C$189,"Brian陳泓霖",VLOOKUP(K7448,[1]人員授權表!D$2:E$249,2,FALSE))))</f>
        <v>Brian陳泓霖</v>
      </c>
      <c r="P7448" s="67">
        <f t="shared" si="407"/>
        <v>44852</v>
      </c>
      <c r="Q7448" s="75" t="str">
        <f t="shared" si="406"/>
        <v>週二</v>
      </c>
      <c r="R7448" s="80">
        <v>44849</v>
      </c>
      <c r="AA7448" s="1"/>
    </row>
    <row r="7449" spans="2:28">
      <c r="B7449" s="66">
        <v>44831</v>
      </c>
      <c r="D7449" s="68" t="s">
        <v>50</v>
      </c>
      <c r="E7449" s="70" t="s">
        <v>82</v>
      </c>
      <c r="F7449" s="4" t="s">
        <v>2939</v>
      </c>
      <c r="G7449" s="67">
        <v>44840</v>
      </c>
      <c r="H7449" s="67">
        <v>44854</v>
      </c>
      <c r="I7449" s="71">
        <f t="shared" si="405"/>
        <v>14</v>
      </c>
      <c r="J7449" s="72" t="s">
        <v>141</v>
      </c>
      <c r="K7449" s="72" t="s">
        <v>142</v>
      </c>
      <c r="L7449" s="73">
        <v>1</v>
      </c>
      <c r="M7449" s="73" t="s">
        <v>91</v>
      </c>
      <c r="N7449" s="68" t="str">
        <f>VLOOKUP(K7449,[1]人員授權表!D$3:G$249,4,0)</f>
        <v>無機</v>
      </c>
      <c r="O7449" s="70" t="str">
        <f>IF(J7449=[1]人員授權表!$C$85,"Casper李羿勳",IF(J7449=[1]人員授權表!$C$188,"Iring陳俊明",IF(J7449=[1]人員授權表!$C$189,"Brian陳泓霖",VLOOKUP(K7449,[1]人員授權表!D$2:E$249,2,FALSE))))</f>
        <v>Dennis陳汶宏</v>
      </c>
      <c r="P7449" s="67">
        <f t="shared" si="407"/>
        <v>44852</v>
      </c>
      <c r="Q7449" s="75" t="str">
        <f t="shared" si="406"/>
        <v>週二</v>
      </c>
      <c r="R7449" s="80">
        <v>44847</v>
      </c>
      <c r="AA7449" s="1"/>
    </row>
    <row r="7450" spans="2:28">
      <c r="B7450" s="66">
        <v>44831</v>
      </c>
      <c r="D7450" s="68" t="s">
        <v>50</v>
      </c>
      <c r="E7450" s="70" t="s">
        <v>82</v>
      </c>
      <c r="F7450" s="4" t="s">
        <v>2939</v>
      </c>
      <c r="G7450" s="67">
        <v>44840</v>
      </c>
      <c r="H7450" s="67">
        <v>44854</v>
      </c>
      <c r="I7450" s="71">
        <f t="shared" si="405"/>
        <v>14</v>
      </c>
      <c r="J7450" s="72" t="s">
        <v>178</v>
      </c>
      <c r="K7450" s="72" t="s">
        <v>2253</v>
      </c>
      <c r="L7450" s="73">
        <v>1</v>
      </c>
      <c r="M7450" s="73" t="s">
        <v>91</v>
      </c>
      <c r="N7450" s="68" t="str">
        <f>VLOOKUP(K7450,[1]人員授權表!D$3:G$249,4,0)</f>
        <v>無機</v>
      </c>
      <c r="O7450" s="70" t="str">
        <f>IF(J7450=[1]人員授權表!$C$85,"Casper李羿勳",IF(J7450=[1]人員授權表!$C$188,"Iring陳俊明",IF(J7450=[1]人員授權表!$C$189,"Brian陳泓霖",VLOOKUP(K7450,[1]人員授權表!D$2:E$249,2,FALSE))))</f>
        <v>Dennis陳汶宏</v>
      </c>
      <c r="P7450" s="67">
        <f t="shared" si="407"/>
        <v>44852</v>
      </c>
      <c r="Q7450" s="75" t="str">
        <f t="shared" si="406"/>
        <v>週二</v>
      </c>
      <c r="R7450" s="80">
        <v>44848</v>
      </c>
      <c r="AA7450" s="1"/>
    </row>
    <row r="7451" spans="2:28">
      <c r="B7451" s="66">
        <v>44831</v>
      </c>
      <c r="D7451" s="68" t="s">
        <v>50</v>
      </c>
      <c r="E7451" s="70" t="s">
        <v>82</v>
      </c>
      <c r="F7451" s="4" t="s">
        <v>2939</v>
      </c>
      <c r="G7451" s="67">
        <v>44840</v>
      </c>
      <c r="H7451" s="67">
        <v>44854</v>
      </c>
      <c r="I7451" s="71">
        <f t="shared" si="405"/>
        <v>14</v>
      </c>
      <c r="J7451" s="72" t="s">
        <v>164</v>
      </c>
      <c r="K7451" s="72" t="s">
        <v>146</v>
      </c>
      <c r="L7451" s="73">
        <v>1</v>
      </c>
      <c r="M7451" s="73" t="s">
        <v>91</v>
      </c>
      <c r="N7451" s="68" t="str">
        <f>VLOOKUP(K7451,[1]人員授權表!D$3:G$249,4,0)</f>
        <v>無機</v>
      </c>
      <c r="O7451" s="70" t="str">
        <f>IF(J7451=[1]人員授權表!$C$85,"Casper李羿勳",IF(J7451=[1]人員授權表!$C$188,"Iring陳俊明",IF(J7451=[1]人員授權表!$C$189,"Brian陳泓霖",VLOOKUP(K7451,[1]人員授權表!D$2:E$249,2,FALSE))))</f>
        <v>Jack劉念忻</v>
      </c>
      <c r="P7451" s="67">
        <f t="shared" si="407"/>
        <v>44852</v>
      </c>
      <c r="Q7451" s="75" t="str">
        <f t="shared" si="406"/>
        <v>週二</v>
      </c>
      <c r="R7451" s="80">
        <v>44852</v>
      </c>
      <c r="AA7451" s="1"/>
    </row>
    <row r="7452" spans="2:28">
      <c r="B7452" s="66">
        <v>44831</v>
      </c>
      <c r="D7452" s="68" t="s">
        <v>50</v>
      </c>
      <c r="E7452" s="70" t="s">
        <v>82</v>
      </c>
      <c r="F7452" s="4" t="s">
        <v>2939</v>
      </c>
      <c r="G7452" s="67">
        <v>44840</v>
      </c>
      <c r="H7452" s="67">
        <v>44854</v>
      </c>
      <c r="I7452" s="71">
        <f t="shared" si="405"/>
        <v>14</v>
      </c>
      <c r="J7452" s="72" t="s">
        <v>125</v>
      </c>
      <c r="K7452" s="72" t="s">
        <v>144</v>
      </c>
      <c r="L7452" s="73">
        <v>1</v>
      </c>
      <c r="M7452" s="73" t="s">
        <v>91</v>
      </c>
      <c r="N7452" s="68" t="str">
        <f>VLOOKUP(K7452,[1]人員授權表!D$3:G$249,4,0)</f>
        <v>有機</v>
      </c>
      <c r="O7452" s="70" t="str">
        <f>IF(J7452=[1]人員授權表!$C$85,"Casper李羿勳",IF(J7452=[1]人員授權表!$C$188,"Iring陳俊明",IF(J7452=[1]人員授權表!$C$189,"Brian陳泓霖",VLOOKUP(K7452,[1]人員授權表!D$2:E$249,2,FALSE))))</f>
        <v>Lucy黃詩婷</v>
      </c>
      <c r="P7452" s="67">
        <f t="shared" si="407"/>
        <v>44852</v>
      </c>
      <c r="Q7452" s="75" t="str">
        <f t="shared" si="406"/>
        <v>週二</v>
      </c>
      <c r="R7452" s="80">
        <v>44849</v>
      </c>
      <c r="AA7452" s="1"/>
    </row>
    <row r="7453" spans="2:28">
      <c r="B7453" s="108">
        <v>44838</v>
      </c>
      <c r="D7453" s="68" t="s">
        <v>50</v>
      </c>
      <c r="E7453" s="70" t="s">
        <v>82</v>
      </c>
      <c r="F7453" s="4" t="s">
        <v>2940</v>
      </c>
      <c r="G7453" s="67">
        <v>44841</v>
      </c>
      <c r="H7453" s="67">
        <v>44854</v>
      </c>
      <c r="I7453" s="71">
        <f t="shared" si="405"/>
        <v>13</v>
      </c>
      <c r="J7453" s="72" t="s">
        <v>125</v>
      </c>
      <c r="K7453" s="72" t="s">
        <v>144</v>
      </c>
      <c r="L7453" s="73">
        <v>1</v>
      </c>
      <c r="M7453" s="73" t="s">
        <v>91</v>
      </c>
      <c r="N7453" s="68" t="str">
        <f>VLOOKUP(K7453,[1]人員授權表!D$3:G$249,4,0)</f>
        <v>有機</v>
      </c>
      <c r="O7453" s="70" t="str">
        <f>IF(J7453=[1]人員授權表!$C$85,"Casper李羿勳",IF(J7453=[1]人員授權表!$C$188,"Iring陳俊明",IF(J7453=[1]人員授權表!$C$189,"Brian陳泓霖",VLOOKUP(K7453,[1]人員授權表!D$2:E$249,2,FALSE))))</f>
        <v>Lucy黃詩婷</v>
      </c>
      <c r="P7453" s="67">
        <f t="shared" si="407"/>
        <v>44852</v>
      </c>
      <c r="Q7453" s="75" t="str">
        <f t="shared" si="406"/>
        <v>週二</v>
      </c>
      <c r="R7453" s="80">
        <v>44852</v>
      </c>
      <c r="AA7453" s="1"/>
    </row>
    <row r="7454" spans="2:28">
      <c r="B7454" s="108">
        <v>44838</v>
      </c>
      <c r="D7454" s="68" t="s">
        <v>50</v>
      </c>
      <c r="E7454" s="70" t="s">
        <v>82</v>
      </c>
      <c r="F7454" s="4" t="s">
        <v>2940</v>
      </c>
      <c r="G7454" s="67">
        <v>44841</v>
      </c>
      <c r="H7454" s="67">
        <v>44854</v>
      </c>
      <c r="I7454" s="71">
        <f t="shared" si="405"/>
        <v>13</v>
      </c>
      <c r="J7454" s="72" t="s">
        <v>139</v>
      </c>
      <c r="K7454" s="72" t="s">
        <v>140</v>
      </c>
      <c r="L7454" s="73">
        <v>1</v>
      </c>
      <c r="M7454" s="73" t="s">
        <v>91</v>
      </c>
      <c r="N7454" s="68" t="str">
        <f>VLOOKUP(K7454,[1]人員授權表!D$3:G$249,4,0)</f>
        <v>無機</v>
      </c>
      <c r="O7454" s="70" t="str">
        <f>IF(J7454=[1]人員授權表!$C$85,"Casper李羿勳",IF(J7454=[1]人員授權表!$C$188,"Iring陳俊明",IF(J7454=[1]人員授權表!$C$189,"Brian陳泓霖",VLOOKUP(K7454,[1]人員授權表!D$2:E$249,2,FALSE))))</f>
        <v>Brian陳泓霖</v>
      </c>
      <c r="P7454" s="67">
        <f t="shared" si="407"/>
        <v>44852</v>
      </c>
      <c r="Q7454" s="75" t="str">
        <f t="shared" si="406"/>
        <v>週二</v>
      </c>
      <c r="R7454" s="80">
        <v>44849</v>
      </c>
      <c r="AA7454" s="1"/>
    </row>
    <row r="7455" spans="2:28">
      <c r="B7455" s="108">
        <v>44838</v>
      </c>
      <c r="D7455" s="68" t="s">
        <v>50</v>
      </c>
      <c r="E7455" s="70" t="s">
        <v>51</v>
      </c>
      <c r="F7455" s="4" t="s">
        <v>2940</v>
      </c>
      <c r="G7455" s="67">
        <v>44841</v>
      </c>
      <c r="H7455" s="67">
        <v>44854</v>
      </c>
      <c r="I7455" s="71">
        <f t="shared" si="405"/>
        <v>13</v>
      </c>
      <c r="J7455" s="72" t="s">
        <v>145</v>
      </c>
      <c r="K7455" s="72" t="s">
        <v>146</v>
      </c>
      <c r="L7455" s="73">
        <v>1</v>
      </c>
      <c r="M7455" s="73" t="s">
        <v>91</v>
      </c>
      <c r="N7455" s="68" t="str">
        <f>VLOOKUP(K7455,[1]人員授權表!D$3:G$249,4,0)</f>
        <v>無機</v>
      </c>
      <c r="O7455" s="70" t="str">
        <f>IF(J7455=[1]人員授權表!$C$85,"Casper李羿勳",IF(J7455=[1]人員授權表!$C$188,"Iring陳俊明",IF(J7455=[1]人員授權表!$C$189,"Brian陳泓霖",VLOOKUP(K7455,[1]人員授權表!D$2:E$249,2,FALSE))))</f>
        <v>Jack劉念忻</v>
      </c>
      <c r="P7455" s="67">
        <f t="shared" si="407"/>
        <v>44852</v>
      </c>
      <c r="Q7455" s="75" t="str">
        <f t="shared" si="406"/>
        <v>週二</v>
      </c>
      <c r="R7455" s="80">
        <v>44852</v>
      </c>
      <c r="AA7455" s="1"/>
    </row>
    <row r="7456" spans="2:28">
      <c r="B7456" s="108">
        <v>44838</v>
      </c>
      <c r="D7456" s="68" t="s">
        <v>50</v>
      </c>
      <c r="E7456" s="70" t="s">
        <v>82</v>
      </c>
      <c r="F7456" s="4" t="s">
        <v>2940</v>
      </c>
      <c r="G7456" s="67">
        <v>44841</v>
      </c>
      <c r="H7456" s="67">
        <v>44854</v>
      </c>
      <c r="I7456" s="71">
        <f t="shared" si="405"/>
        <v>13</v>
      </c>
      <c r="J7456" s="72" t="s">
        <v>141</v>
      </c>
      <c r="K7456" s="72" t="s">
        <v>142</v>
      </c>
      <c r="L7456" s="73">
        <v>1</v>
      </c>
      <c r="M7456" s="73" t="s">
        <v>91</v>
      </c>
      <c r="N7456" s="68" t="str">
        <f>VLOOKUP(K7456,[1]人員授權表!D$3:G$249,4,0)</f>
        <v>無機</v>
      </c>
      <c r="O7456" s="70" t="str">
        <f>IF(J7456=[1]人員授權表!$C$85,"Casper李羿勳",IF(J7456=[1]人員授權表!$C$188,"Iring陳俊明",IF(J7456=[1]人員授權表!$C$189,"Brian陳泓霖",VLOOKUP(K7456,[1]人員授權表!D$2:E$249,2,FALSE))))</f>
        <v>Dennis陳汶宏</v>
      </c>
      <c r="P7456" s="67">
        <f t="shared" si="407"/>
        <v>44852</v>
      </c>
      <c r="Q7456" s="75" t="str">
        <f t="shared" si="406"/>
        <v>週二</v>
      </c>
      <c r="R7456" s="80">
        <v>44847</v>
      </c>
      <c r="AA7456" s="1"/>
    </row>
    <row r="7457" spans="2:28">
      <c r="B7457" s="108">
        <v>44838</v>
      </c>
      <c r="D7457" s="68" t="s">
        <v>50</v>
      </c>
      <c r="E7457" s="70" t="s">
        <v>82</v>
      </c>
      <c r="F7457" s="4" t="s">
        <v>2940</v>
      </c>
      <c r="G7457" s="67">
        <v>44841</v>
      </c>
      <c r="H7457" s="67">
        <v>44854</v>
      </c>
      <c r="I7457" s="71">
        <f t="shared" si="405"/>
        <v>13</v>
      </c>
      <c r="J7457" s="72" t="s">
        <v>137</v>
      </c>
      <c r="K7457" s="72" t="s">
        <v>138</v>
      </c>
      <c r="L7457" s="73">
        <v>1</v>
      </c>
      <c r="M7457" s="73" t="s">
        <v>91</v>
      </c>
      <c r="N7457" s="68" t="str">
        <f>VLOOKUP(K7457,[1]人員授權表!D$3:G$249,4,0)</f>
        <v>無機</v>
      </c>
      <c r="O7457" s="70" t="str">
        <f>IF(J7457=[1]人員授權表!$C$85,"Casper李羿勳",IF(J7457=[1]人員授權表!$C$188,"Iring陳俊明",IF(J7457=[1]人員授權表!$C$189,"Brian陳泓霖",VLOOKUP(K7457,[1]人員授權表!D$2:E$249,2,FALSE))))</f>
        <v>Jack劉念忻</v>
      </c>
      <c r="P7457" s="67">
        <f t="shared" si="407"/>
        <v>44852</v>
      </c>
      <c r="Q7457" s="75" t="str">
        <f t="shared" si="406"/>
        <v>週二</v>
      </c>
      <c r="R7457" s="80">
        <v>44852</v>
      </c>
      <c r="AA7457" s="1"/>
    </row>
    <row r="7458" spans="2:28">
      <c r="B7458" s="108">
        <v>44838</v>
      </c>
      <c r="D7458" s="68" t="s">
        <v>50</v>
      </c>
      <c r="E7458" s="70" t="s">
        <v>82</v>
      </c>
      <c r="F7458" s="4" t="s">
        <v>2940</v>
      </c>
      <c r="G7458" s="67">
        <v>44841</v>
      </c>
      <c r="H7458" s="67">
        <v>44854</v>
      </c>
      <c r="I7458" s="71">
        <f t="shared" si="405"/>
        <v>13</v>
      </c>
      <c r="J7458" s="72" t="s">
        <v>148</v>
      </c>
      <c r="K7458" s="72" t="s">
        <v>149</v>
      </c>
      <c r="L7458" s="73">
        <v>1</v>
      </c>
      <c r="M7458" s="73" t="s">
        <v>91</v>
      </c>
      <c r="N7458" s="68" t="str">
        <f>VLOOKUP(K7458,[1]人員授權表!D$3:G$249,4,0)</f>
        <v>無機</v>
      </c>
      <c r="O7458" s="70" t="str">
        <f>IF(J7458=[1]人員授權表!$C$85,"Casper李羿勳",IF(J7458=[1]人員授權表!$C$188,"Iring陳俊明",IF(J7458=[1]人員授權表!$C$189,"Brian陳泓霖",VLOOKUP(K7458,[1]人員授權表!D$2:E$249,2,FALSE))))</f>
        <v>Vicky游崴涵</v>
      </c>
      <c r="P7458" s="67">
        <f t="shared" si="407"/>
        <v>44852</v>
      </c>
      <c r="Q7458" s="75" t="str">
        <f t="shared" si="406"/>
        <v>週二</v>
      </c>
      <c r="R7458" s="80">
        <v>44848</v>
      </c>
      <c r="AA7458" s="1"/>
    </row>
    <row r="7459" spans="2:28">
      <c r="B7459" s="66">
        <v>44839</v>
      </c>
      <c r="D7459" s="68" t="s">
        <v>50</v>
      </c>
      <c r="E7459" s="70" t="s">
        <v>879</v>
      </c>
      <c r="F7459" s="4" t="s">
        <v>2941</v>
      </c>
      <c r="G7459" s="67">
        <v>44839</v>
      </c>
      <c r="H7459" s="67">
        <v>44854</v>
      </c>
      <c r="I7459" s="71">
        <f t="shared" si="405"/>
        <v>15</v>
      </c>
      <c r="J7459" s="72" t="s">
        <v>162</v>
      </c>
      <c r="K7459" s="72" t="s">
        <v>2812</v>
      </c>
      <c r="L7459" s="73">
        <v>1</v>
      </c>
      <c r="M7459" s="73" t="s">
        <v>108</v>
      </c>
      <c r="N7459" s="68" t="str">
        <f>VLOOKUP(K7459,[1]人員授權表!D$3:G$249,4,0)</f>
        <v>無機</v>
      </c>
      <c r="O7459" s="70" t="str">
        <f>IF(J7459=[1]人員授權表!$C$85,"Casper李羿勳",IF(J7459=[1]人員授權表!$C$188,"Iring陳俊明",IF(J7459=[1]人員授權表!$C$189,"Brian陳泓霖",VLOOKUP(K7459,[1]人員授權表!D$2:E$249,2,FALSE))))</f>
        <v>Dennis陳汶宏</v>
      </c>
      <c r="P7459" s="67">
        <f t="shared" si="407"/>
        <v>44852</v>
      </c>
      <c r="Q7459" s="75" t="str">
        <f t="shared" si="406"/>
        <v>週二</v>
      </c>
      <c r="R7459" s="80">
        <v>44847</v>
      </c>
      <c r="AA7459" s="102">
        <v>15</v>
      </c>
      <c r="AB7459" s="123" t="s">
        <v>2325</v>
      </c>
    </row>
    <row r="7460" spans="2:28">
      <c r="B7460" s="66">
        <v>44839</v>
      </c>
      <c r="D7460" s="68" t="s">
        <v>50</v>
      </c>
      <c r="E7460" s="70" t="s">
        <v>879</v>
      </c>
      <c r="F7460" s="4" t="s">
        <v>2941</v>
      </c>
      <c r="G7460" s="67">
        <v>44839</v>
      </c>
      <c r="H7460" s="67">
        <v>44854</v>
      </c>
      <c r="I7460" s="71">
        <f t="shared" si="405"/>
        <v>15</v>
      </c>
      <c r="J7460" s="72" t="s">
        <v>156</v>
      </c>
      <c r="K7460" s="72" t="s">
        <v>2813</v>
      </c>
      <c r="L7460" s="73">
        <v>1</v>
      </c>
      <c r="M7460" s="73" t="s">
        <v>108</v>
      </c>
      <c r="N7460" s="68" t="str">
        <f>VLOOKUP(K7460,[1]人員授權表!D$3:G$249,4,0)</f>
        <v>無機</v>
      </c>
      <c r="O7460" s="70" t="str">
        <f>IF(J7460=[1]人員授權表!$C$85,"Casper李羿勳",IF(J7460=[1]人員授權表!$C$188,"Iring陳俊明",IF(J7460=[1]人員授權表!$C$189,"Brian陳泓霖",VLOOKUP(K7460,[1]人員授權表!D$2:E$249,2,FALSE))))</f>
        <v>George陳志昇</v>
      </c>
      <c r="P7460" s="67">
        <f t="shared" si="407"/>
        <v>44852</v>
      </c>
      <c r="Q7460" s="75" t="str">
        <f t="shared" si="406"/>
        <v>週二</v>
      </c>
      <c r="R7460" s="80">
        <v>44842</v>
      </c>
      <c r="AA7460" s="102">
        <v>15</v>
      </c>
      <c r="AB7460" s="123" t="s">
        <v>2325</v>
      </c>
    </row>
    <row r="7461" spans="2:28">
      <c r="B7461" s="66">
        <v>44839</v>
      </c>
      <c r="D7461" s="68" t="s">
        <v>50</v>
      </c>
      <c r="E7461" s="70" t="s">
        <v>879</v>
      </c>
      <c r="F7461" s="4" t="s">
        <v>2941</v>
      </c>
      <c r="G7461" s="67">
        <v>44839</v>
      </c>
      <c r="H7461" s="67">
        <v>44854</v>
      </c>
      <c r="I7461" s="71">
        <f t="shared" si="405"/>
        <v>15</v>
      </c>
      <c r="J7461" s="72" t="s">
        <v>137</v>
      </c>
      <c r="K7461" s="72" t="s">
        <v>1049</v>
      </c>
      <c r="L7461" s="73">
        <v>1</v>
      </c>
      <c r="M7461" s="73" t="s">
        <v>108</v>
      </c>
      <c r="N7461" s="68" t="str">
        <f>VLOOKUP(K7461,[1]人員授權表!D$3:G$249,4,0)</f>
        <v>無機</v>
      </c>
      <c r="O7461" s="70" t="str">
        <f>IF(J7461=[1]人員授權表!$C$85,"Casper李羿勳",IF(J7461=[1]人員授權表!$C$188,"Iring陳俊明",IF(J7461=[1]人員授權表!$C$189,"Brian陳泓霖",VLOOKUP(K7461,[1]人員授權表!D$2:E$249,2,FALSE))))</f>
        <v>Jack劉念忻</v>
      </c>
      <c r="P7461" s="67">
        <f t="shared" si="407"/>
        <v>44852</v>
      </c>
      <c r="Q7461" s="75" t="str">
        <f t="shared" si="406"/>
        <v>週二</v>
      </c>
      <c r="R7461" s="80">
        <v>44849</v>
      </c>
      <c r="AA7461" s="102">
        <v>15</v>
      </c>
      <c r="AB7461" s="123" t="s">
        <v>2325</v>
      </c>
    </row>
    <row r="7462" spans="2:28">
      <c r="B7462" s="66">
        <v>44839</v>
      </c>
      <c r="D7462" s="68" t="s">
        <v>50</v>
      </c>
      <c r="E7462" s="70" t="s">
        <v>879</v>
      </c>
      <c r="F7462" s="4" t="s">
        <v>2941</v>
      </c>
      <c r="G7462" s="67">
        <v>44839</v>
      </c>
      <c r="H7462" s="67">
        <v>44854</v>
      </c>
      <c r="I7462" s="71">
        <f t="shared" si="405"/>
        <v>15</v>
      </c>
      <c r="J7462" s="72" t="s">
        <v>141</v>
      </c>
      <c r="K7462" s="72" t="s">
        <v>142</v>
      </c>
      <c r="L7462" s="73">
        <v>1</v>
      </c>
      <c r="M7462" s="73" t="s">
        <v>108</v>
      </c>
      <c r="N7462" s="68" t="str">
        <f>VLOOKUP(K7462,[1]人員授權表!D$3:G$249,4,0)</f>
        <v>無機</v>
      </c>
      <c r="O7462" s="70" t="str">
        <f>IF(J7462=[1]人員授權表!$C$85,"Casper李羿勳",IF(J7462=[1]人員授權表!$C$188,"Iring陳俊明",IF(J7462=[1]人員授權表!$C$189,"Brian陳泓霖",VLOOKUP(K7462,[1]人員授權表!D$2:E$249,2,FALSE))))</f>
        <v>Dennis陳汶宏</v>
      </c>
      <c r="P7462" s="67">
        <f t="shared" si="407"/>
        <v>44852</v>
      </c>
      <c r="Q7462" s="75" t="str">
        <f t="shared" si="406"/>
        <v>週二</v>
      </c>
      <c r="R7462" s="80">
        <v>44842</v>
      </c>
      <c r="AA7462" s="102">
        <v>15</v>
      </c>
      <c r="AB7462" s="123" t="s">
        <v>2325</v>
      </c>
    </row>
    <row r="7463" spans="2:28">
      <c r="B7463" s="66">
        <v>44839</v>
      </c>
      <c r="D7463" s="68" t="s">
        <v>50</v>
      </c>
      <c r="E7463" s="70" t="s">
        <v>879</v>
      </c>
      <c r="F7463" s="4" t="s">
        <v>2941</v>
      </c>
      <c r="G7463" s="67">
        <v>44839</v>
      </c>
      <c r="H7463" s="67">
        <v>44854</v>
      </c>
      <c r="I7463" s="71">
        <f t="shared" si="405"/>
        <v>15</v>
      </c>
      <c r="J7463" s="72" t="s">
        <v>139</v>
      </c>
      <c r="K7463" s="72" t="s">
        <v>1048</v>
      </c>
      <c r="L7463" s="73">
        <v>1</v>
      </c>
      <c r="M7463" s="73" t="s">
        <v>108</v>
      </c>
      <c r="N7463" s="68" t="str">
        <f>VLOOKUP(K7463,[1]人員授權表!D$3:G$249,4,0)</f>
        <v>無機</v>
      </c>
      <c r="O7463" s="70" t="str">
        <f>IF(J7463=[1]人員授權表!$C$85,"Casper李羿勳",IF(J7463=[1]人員授權表!$C$188,"Iring陳俊明",IF(J7463=[1]人員授權表!$C$189,"Brian陳泓霖",VLOOKUP(K7463,[1]人員授權表!D$2:E$249,2,FALSE))))</f>
        <v>Brian陳泓霖</v>
      </c>
      <c r="P7463" s="67">
        <f t="shared" si="407"/>
        <v>44852</v>
      </c>
      <c r="Q7463" s="75" t="str">
        <f t="shared" si="406"/>
        <v>週二</v>
      </c>
      <c r="R7463" s="80">
        <v>44842</v>
      </c>
      <c r="AA7463" s="102">
        <v>15</v>
      </c>
      <c r="AB7463" s="123" t="s">
        <v>2325</v>
      </c>
    </row>
    <row r="7464" spans="2:28">
      <c r="B7464" s="66">
        <v>44846</v>
      </c>
      <c r="D7464" s="68" t="s">
        <v>50</v>
      </c>
      <c r="E7464" s="70" t="s">
        <v>879</v>
      </c>
      <c r="F7464" s="4" t="s">
        <v>2942</v>
      </c>
      <c r="G7464" s="67">
        <v>44838</v>
      </c>
      <c r="H7464" s="67">
        <v>44854</v>
      </c>
      <c r="I7464" s="71">
        <f t="shared" si="405"/>
        <v>16</v>
      </c>
      <c r="J7464" s="72" t="s">
        <v>186</v>
      </c>
      <c r="K7464" s="72" t="s">
        <v>187</v>
      </c>
      <c r="L7464" s="73">
        <v>1</v>
      </c>
      <c r="M7464" s="73" t="s">
        <v>127</v>
      </c>
      <c r="N7464" s="68" t="str">
        <f>VLOOKUP(K7464,[1]人員授權表!D$3:G$249,4,0)</f>
        <v>無機</v>
      </c>
      <c r="O7464" s="70" t="str">
        <f>IF(J7464=[1]人員授權表!$C$85,"Casper李羿勳",IF(J7464=[1]人員授權表!$C$188,"Iring陳俊明",IF(J7464=[1]人員授權表!$C$189,"Brian陳泓霖",VLOOKUP(K7464,[1]人員授權表!D$2:E$249,2,FALSE))))</f>
        <v>Ruby黃家蓁</v>
      </c>
      <c r="P7464" s="67">
        <f t="shared" si="407"/>
        <v>44852</v>
      </c>
      <c r="Q7464" s="75" t="str">
        <f t="shared" si="406"/>
        <v>週二</v>
      </c>
      <c r="R7464" s="80">
        <v>44853</v>
      </c>
      <c r="S7464" s="85">
        <v>44853</v>
      </c>
      <c r="V7464" s="70">
        <v>1</v>
      </c>
      <c r="Y7464" s="78">
        <v>44853</v>
      </c>
      <c r="Z7464" s="79" t="s">
        <v>2943</v>
      </c>
      <c r="AA7464" s="1"/>
    </row>
    <row r="7465" spans="2:28">
      <c r="B7465" s="66">
        <v>44846</v>
      </c>
      <c r="D7465" s="68" t="s">
        <v>50</v>
      </c>
      <c r="E7465" s="70" t="s">
        <v>879</v>
      </c>
      <c r="F7465" s="4" t="s">
        <v>2942</v>
      </c>
      <c r="G7465" s="67">
        <v>44838</v>
      </c>
      <c r="H7465" s="67">
        <v>44854</v>
      </c>
      <c r="I7465" s="71">
        <f t="shared" si="405"/>
        <v>16</v>
      </c>
      <c r="J7465" s="72" t="s">
        <v>195</v>
      </c>
      <c r="K7465" s="72" t="s">
        <v>196</v>
      </c>
      <c r="L7465" s="73">
        <v>1</v>
      </c>
      <c r="M7465" s="73" t="s">
        <v>127</v>
      </c>
      <c r="N7465" s="68" t="str">
        <f>VLOOKUP(K7465,[1]人員授權表!D$3:G$249,4,0)</f>
        <v>無機</v>
      </c>
      <c r="O7465" s="70" t="str">
        <f>IF(J7465=[1]人員授權表!$C$85,"Casper李羿勳",IF(J7465=[1]人員授權表!$C$188,"Iring陳俊明",IF(J7465=[1]人員授權表!$C$189,"Brian陳泓霖",VLOOKUP(K7465,[1]人員授權表!D$2:E$249,2,FALSE))))</f>
        <v>Debby胡萱黛</v>
      </c>
      <c r="P7465" s="67">
        <f t="shared" si="407"/>
        <v>44852</v>
      </c>
      <c r="Q7465" s="75" t="str">
        <f t="shared" si="406"/>
        <v>週二</v>
      </c>
      <c r="R7465" s="80">
        <v>44852</v>
      </c>
      <c r="Z7465" s="79" t="s">
        <v>2944</v>
      </c>
      <c r="AA7465" s="1"/>
    </row>
    <row r="7466" spans="2:28">
      <c r="B7466" s="66">
        <v>44846</v>
      </c>
      <c r="D7466" s="68" t="s">
        <v>50</v>
      </c>
      <c r="E7466" s="70" t="s">
        <v>879</v>
      </c>
      <c r="F7466" s="4" t="s">
        <v>2942</v>
      </c>
      <c r="G7466" s="67">
        <v>44838</v>
      </c>
      <c r="H7466" s="67">
        <v>44854</v>
      </c>
      <c r="I7466" s="71">
        <f t="shared" si="405"/>
        <v>16</v>
      </c>
      <c r="J7466" s="72" t="s">
        <v>204</v>
      </c>
      <c r="K7466" s="72" t="s">
        <v>205</v>
      </c>
      <c r="L7466" s="73">
        <v>1</v>
      </c>
      <c r="M7466" s="73" t="s">
        <v>127</v>
      </c>
      <c r="N7466" s="68" t="str">
        <f>VLOOKUP(K7466,[1]人員授權表!D$3:G$249,4,0)</f>
        <v>無機</v>
      </c>
      <c r="O7466" s="70" t="str">
        <f>IF(J7466=[1]人員授權表!$C$85,"Casper李羿勳",IF(J7466=[1]人員授權表!$C$188,"Iring陳俊明",IF(J7466=[1]人員授權表!$C$189,"Brian陳泓霖",VLOOKUP(K7466,[1]人員授權表!D$2:E$249,2,FALSE))))</f>
        <v>Iring陳俊明</v>
      </c>
      <c r="P7466" s="67">
        <f t="shared" si="407"/>
        <v>44852</v>
      </c>
      <c r="Q7466" s="75" t="str">
        <f t="shared" si="406"/>
        <v>週二</v>
      </c>
      <c r="R7466" s="80">
        <v>44849</v>
      </c>
      <c r="Z7466" s="79" t="s">
        <v>2944</v>
      </c>
      <c r="AA7466" s="1"/>
    </row>
    <row r="7467" spans="2:28">
      <c r="B7467" s="66">
        <v>44846</v>
      </c>
      <c r="D7467" s="68" t="s">
        <v>50</v>
      </c>
      <c r="E7467" s="70" t="s">
        <v>879</v>
      </c>
      <c r="F7467" s="4" t="s">
        <v>2942</v>
      </c>
      <c r="G7467" s="67">
        <v>44838</v>
      </c>
      <c r="H7467" s="67">
        <v>44854</v>
      </c>
      <c r="I7467" s="71">
        <f t="shared" si="405"/>
        <v>16</v>
      </c>
      <c r="J7467" s="72" t="s">
        <v>137</v>
      </c>
      <c r="K7467" s="72" t="s">
        <v>138</v>
      </c>
      <c r="L7467" s="73">
        <v>1</v>
      </c>
      <c r="M7467" s="73" t="s">
        <v>127</v>
      </c>
      <c r="N7467" s="68" t="str">
        <f>VLOOKUP(K7467,[1]人員授權表!D$3:G$249,4,0)</f>
        <v>無機</v>
      </c>
      <c r="O7467" s="70" t="str">
        <f>IF(J7467=[1]人員授權表!$C$85,"Casper李羿勳",IF(J7467=[1]人員授權表!$C$188,"Iring陳俊明",IF(J7467=[1]人員授權表!$C$189,"Brian陳泓霖",VLOOKUP(K7467,[1]人員授權表!D$2:E$249,2,FALSE))))</f>
        <v>Jack劉念忻</v>
      </c>
      <c r="P7467" s="67">
        <f t="shared" si="407"/>
        <v>44852</v>
      </c>
      <c r="Q7467" s="75" t="str">
        <f t="shared" si="406"/>
        <v>週二</v>
      </c>
      <c r="R7467" s="80">
        <v>44849</v>
      </c>
      <c r="Z7467" s="79" t="s">
        <v>2944</v>
      </c>
      <c r="AA7467" s="1"/>
    </row>
    <row r="7468" spans="2:28">
      <c r="B7468" s="66">
        <v>44846</v>
      </c>
      <c r="D7468" s="68" t="s">
        <v>50</v>
      </c>
      <c r="E7468" s="70" t="s">
        <v>879</v>
      </c>
      <c r="F7468" s="4" t="s">
        <v>2942</v>
      </c>
      <c r="G7468" s="67">
        <v>44838</v>
      </c>
      <c r="H7468" s="67">
        <v>44854</v>
      </c>
      <c r="I7468" s="71">
        <f t="shared" si="405"/>
        <v>16</v>
      </c>
      <c r="J7468" s="72" t="s">
        <v>148</v>
      </c>
      <c r="K7468" s="72" t="s">
        <v>149</v>
      </c>
      <c r="L7468" s="73">
        <v>1</v>
      </c>
      <c r="M7468" s="73" t="s">
        <v>127</v>
      </c>
      <c r="N7468" s="68" t="str">
        <f>VLOOKUP(K7468,[1]人員授權表!D$3:G$249,4,0)</f>
        <v>無機</v>
      </c>
      <c r="O7468" s="70" t="str">
        <f>IF(J7468=[1]人員授權表!$C$85,"Casper李羿勳",IF(J7468=[1]人員授權表!$C$188,"Iring陳俊明",IF(J7468=[1]人員授權表!$C$189,"Brian陳泓霖",VLOOKUP(K7468,[1]人員授權表!D$2:E$249,2,FALSE))))</f>
        <v>Vicky游崴涵</v>
      </c>
      <c r="P7468" s="67">
        <f t="shared" si="407"/>
        <v>44852</v>
      </c>
      <c r="Q7468" s="75" t="str">
        <f t="shared" si="406"/>
        <v>週二</v>
      </c>
      <c r="R7468" s="80">
        <v>44848</v>
      </c>
      <c r="Z7468" s="79" t="s">
        <v>2944</v>
      </c>
      <c r="AA7468" s="1"/>
    </row>
    <row r="7469" spans="2:28">
      <c r="B7469" s="66">
        <v>44846</v>
      </c>
      <c r="D7469" s="68" t="s">
        <v>50</v>
      </c>
      <c r="E7469" s="70" t="s">
        <v>879</v>
      </c>
      <c r="F7469" s="4" t="s">
        <v>2942</v>
      </c>
      <c r="G7469" s="67">
        <v>44838</v>
      </c>
      <c r="H7469" s="67">
        <v>44854</v>
      </c>
      <c r="I7469" s="71">
        <f t="shared" si="405"/>
        <v>16</v>
      </c>
      <c r="J7469" s="72" t="s">
        <v>139</v>
      </c>
      <c r="K7469" s="72" t="s">
        <v>140</v>
      </c>
      <c r="L7469" s="73">
        <v>1</v>
      </c>
      <c r="M7469" s="73" t="s">
        <v>127</v>
      </c>
      <c r="N7469" s="68" t="str">
        <f>VLOOKUP(K7469,[1]人員授權表!D$3:G$249,4,0)</f>
        <v>無機</v>
      </c>
      <c r="O7469" s="70" t="str">
        <f>IF(J7469=[1]人員授權表!$C$85,"Casper李羿勳",IF(J7469=[1]人員授權表!$C$188,"Iring陳俊明",IF(J7469=[1]人員授權表!$C$189,"Brian陳泓霖",VLOOKUP(K7469,[1]人員授權表!D$2:E$249,2,FALSE))))</f>
        <v>Brian陳泓霖</v>
      </c>
      <c r="P7469" s="67">
        <f t="shared" si="407"/>
        <v>44852</v>
      </c>
      <c r="Q7469" s="75" t="str">
        <f t="shared" si="406"/>
        <v>週二</v>
      </c>
      <c r="R7469" s="80">
        <v>44849</v>
      </c>
      <c r="Z7469" s="79" t="s">
        <v>2944</v>
      </c>
      <c r="AA7469" s="1"/>
    </row>
    <row r="7470" spans="2:28">
      <c r="B7470" s="66">
        <v>44846</v>
      </c>
      <c r="D7470" s="68" t="s">
        <v>50</v>
      </c>
      <c r="E7470" s="70" t="s">
        <v>879</v>
      </c>
      <c r="F7470" s="4" t="s">
        <v>2942</v>
      </c>
      <c r="G7470" s="67">
        <v>44838</v>
      </c>
      <c r="H7470" s="67">
        <v>44854</v>
      </c>
      <c r="I7470" s="71">
        <f t="shared" si="405"/>
        <v>16</v>
      </c>
      <c r="J7470" s="72" t="s">
        <v>2698</v>
      </c>
      <c r="K7470" s="72" t="s">
        <v>163</v>
      </c>
      <c r="L7470" s="73">
        <v>1</v>
      </c>
      <c r="M7470" s="73" t="s">
        <v>127</v>
      </c>
      <c r="N7470" s="68" t="str">
        <f>VLOOKUP(K7470,[1]人員授權表!D$3:G$249,4,0)</f>
        <v>無機</v>
      </c>
      <c r="O7470" s="70" t="str">
        <f>IF(J7470=[1]人員授權表!$C$85,"Casper李羿勳",IF(J7470=[1]人員授權表!$C$188,"Iring陳俊明",IF(J7470=[1]人員授權表!$C$189,"Brian陳泓霖",VLOOKUP(K7470,[1]人員授權表!D$2:E$249,2,FALSE))))</f>
        <v>Dennis陳汶宏</v>
      </c>
      <c r="P7470" s="67">
        <f t="shared" si="407"/>
        <v>44852</v>
      </c>
      <c r="Q7470" s="75" t="str">
        <f t="shared" si="406"/>
        <v>週二</v>
      </c>
      <c r="R7470" s="80">
        <v>44847</v>
      </c>
      <c r="Z7470" s="79" t="s">
        <v>2944</v>
      </c>
      <c r="AA7470" s="1"/>
    </row>
    <row r="7471" spans="2:28">
      <c r="B7471" s="66">
        <v>44825</v>
      </c>
      <c r="D7471" s="68" t="s">
        <v>50</v>
      </c>
      <c r="E7471" s="70" t="s">
        <v>82</v>
      </c>
      <c r="F7471" s="70" t="s">
        <v>2945</v>
      </c>
      <c r="G7471" s="67">
        <v>44840</v>
      </c>
      <c r="H7471" s="67">
        <v>44854</v>
      </c>
      <c r="I7471" s="71">
        <f t="shared" si="405"/>
        <v>14</v>
      </c>
      <c r="J7471" s="72" t="s">
        <v>453</v>
      </c>
      <c r="K7471" s="72" t="s">
        <v>332</v>
      </c>
      <c r="L7471" s="73">
        <v>2</v>
      </c>
      <c r="M7471" s="73" t="s">
        <v>2856</v>
      </c>
      <c r="N7471" s="68" t="str">
        <f>VLOOKUP(K7471,[1]人員授權表!D$3:G$249,4,0)</f>
        <v>有機</v>
      </c>
      <c r="O7471" s="70" t="str">
        <f>IF(J7471=[1]人員授權表!$C$85,"Casper李羿勳",IF(J7471=[1]人員授權表!$C$188,"Iring陳俊明",IF(J7471=[1]人員授權表!$C$189,"Brian陳泓霖",VLOOKUP(K7471,[1]人員授權表!D$2:E$249,2,FALSE))))</f>
        <v>Lucy黃詩婷</v>
      </c>
      <c r="P7471" s="67">
        <f t="shared" si="407"/>
        <v>44852</v>
      </c>
      <c r="Q7471" s="75" t="str">
        <f t="shared" si="406"/>
        <v>週二</v>
      </c>
      <c r="R7471" s="80">
        <v>44849</v>
      </c>
      <c r="AA7471" s="1"/>
    </row>
    <row r="7472" spans="2:28">
      <c r="B7472" s="66">
        <v>44825</v>
      </c>
      <c r="D7472" s="68" t="s">
        <v>50</v>
      </c>
      <c r="E7472" s="70" t="s">
        <v>82</v>
      </c>
      <c r="F7472" s="70" t="s">
        <v>2945</v>
      </c>
      <c r="G7472" s="67">
        <v>44840</v>
      </c>
      <c r="H7472" s="67">
        <v>44854</v>
      </c>
      <c r="I7472" s="71">
        <f t="shared" si="405"/>
        <v>14</v>
      </c>
      <c r="J7472" s="72" t="s">
        <v>125</v>
      </c>
      <c r="K7472" s="72" t="s">
        <v>126</v>
      </c>
      <c r="L7472" s="73">
        <v>2</v>
      </c>
      <c r="M7472" s="73" t="s">
        <v>2856</v>
      </c>
      <c r="N7472" s="68" t="str">
        <f>VLOOKUP(K7472,[1]人員授權表!D$3:G$249,4,0)</f>
        <v>有機</v>
      </c>
      <c r="O7472" s="70" t="str">
        <f>IF(J7472=[1]人員授權表!$C$85,"Casper李羿勳",IF(J7472=[1]人員授權表!$C$188,"Iring陳俊明",IF(J7472=[1]人員授權表!$C$189,"Brian陳泓霖",VLOOKUP(K7472,[1]人員授權表!D$2:E$249,2,FALSE))))</f>
        <v>Lucy黃詩婷</v>
      </c>
      <c r="P7472" s="67">
        <f t="shared" si="407"/>
        <v>44852</v>
      </c>
      <c r="Q7472" s="75" t="str">
        <f t="shared" si="406"/>
        <v>週二</v>
      </c>
      <c r="R7472" s="80">
        <v>44849</v>
      </c>
      <c r="AA7472" s="1"/>
    </row>
    <row r="7473" spans="2:27">
      <c r="B7473" s="66">
        <v>44825</v>
      </c>
      <c r="D7473" s="68" t="s">
        <v>50</v>
      </c>
      <c r="E7473" s="70" t="s">
        <v>82</v>
      </c>
      <c r="F7473" s="70" t="s">
        <v>2946</v>
      </c>
      <c r="G7473" s="67">
        <v>44840</v>
      </c>
      <c r="H7473" s="67">
        <v>44854</v>
      </c>
      <c r="I7473" s="71">
        <f t="shared" si="405"/>
        <v>14</v>
      </c>
      <c r="J7473" s="72" t="s">
        <v>453</v>
      </c>
      <c r="K7473" s="72" t="s">
        <v>332</v>
      </c>
      <c r="L7473" s="73">
        <v>2</v>
      </c>
      <c r="M7473" s="73" t="s">
        <v>2856</v>
      </c>
      <c r="N7473" s="68" t="str">
        <f>VLOOKUP(K7473,[1]人員授權表!D$3:G$249,4,0)</f>
        <v>有機</v>
      </c>
      <c r="O7473" s="70" t="str">
        <f>IF(J7473=[1]人員授權表!$C$85,"Casper李羿勳",IF(J7473=[1]人員授權表!$C$188,"Iring陳俊明",IF(J7473=[1]人員授權表!$C$189,"Brian陳泓霖",VLOOKUP(K7473,[1]人員授權表!D$2:E$249,2,FALSE))))</f>
        <v>Lucy黃詩婷</v>
      </c>
      <c r="P7473" s="67">
        <f t="shared" si="407"/>
        <v>44852</v>
      </c>
      <c r="Q7473" s="75" t="str">
        <f t="shared" si="406"/>
        <v>週二</v>
      </c>
      <c r="R7473" s="80">
        <v>44849</v>
      </c>
      <c r="AA7473" s="1"/>
    </row>
    <row r="7474" spans="2:27">
      <c r="B7474" s="66">
        <v>44825</v>
      </c>
      <c r="D7474" s="68" t="s">
        <v>50</v>
      </c>
      <c r="E7474" s="70" t="s">
        <v>82</v>
      </c>
      <c r="F7474" s="70" t="s">
        <v>2946</v>
      </c>
      <c r="G7474" s="67">
        <v>44840</v>
      </c>
      <c r="H7474" s="67">
        <v>44854</v>
      </c>
      <c r="I7474" s="71">
        <f t="shared" si="405"/>
        <v>14</v>
      </c>
      <c r="J7474" s="72" t="s">
        <v>125</v>
      </c>
      <c r="K7474" s="72" t="s">
        <v>126</v>
      </c>
      <c r="L7474" s="73">
        <v>2</v>
      </c>
      <c r="M7474" s="73" t="s">
        <v>2856</v>
      </c>
      <c r="N7474" s="68" t="str">
        <f>VLOOKUP(K7474,[1]人員授權表!D$3:G$249,4,0)</f>
        <v>有機</v>
      </c>
      <c r="O7474" s="70" t="str">
        <f>IF(J7474=[1]人員授權表!$C$85,"Casper李羿勳",IF(J7474=[1]人員授權表!$C$188,"Iring陳俊明",IF(J7474=[1]人員授權表!$C$189,"Brian陳泓霖",VLOOKUP(K7474,[1]人員授權表!D$2:E$249,2,FALSE))))</f>
        <v>Lucy黃詩婷</v>
      </c>
      <c r="P7474" s="67">
        <f t="shared" si="407"/>
        <v>44852</v>
      </c>
      <c r="Q7474" s="75" t="str">
        <f t="shared" si="406"/>
        <v>週二</v>
      </c>
      <c r="R7474" s="80">
        <v>44849</v>
      </c>
      <c r="AA7474" s="1"/>
    </row>
    <row r="7475" spans="2:27">
      <c r="B7475" s="66">
        <v>44825</v>
      </c>
      <c r="D7475" s="68" t="s">
        <v>50</v>
      </c>
      <c r="E7475" s="70" t="s">
        <v>82</v>
      </c>
      <c r="F7475" s="70" t="s">
        <v>2947</v>
      </c>
      <c r="G7475" s="67">
        <v>44840</v>
      </c>
      <c r="H7475" s="67">
        <v>44854</v>
      </c>
      <c r="I7475" s="71">
        <f t="shared" si="405"/>
        <v>14</v>
      </c>
      <c r="J7475" s="72" t="s">
        <v>453</v>
      </c>
      <c r="K7475" s="72" t="s">
        <v>332</v>
      </c>
      <c r="L7475" s="73">
        <v>2</v>
      </c>
      <c r="M7475" s="73" t="s">
        <v>2856</v>
      </c>
      <c r="N7475" s="68" t="str">
        <f>VLOOKUP(K7475,[1]人員授權表!D$3:G$249,4,0)</f>
        <v>有機</v>
      </c>
      <c r="O7475" s="70" t="str">
        <f>IF(J7475=[1]人員授權表!$C$85,"Casper李羿勳",IF(J7475=[1]人員授權表!$C$188,"Iring陳俊明",IF(J7475=[1]人員授權表!$C$189,"Brian陳泓霖",VLOOKUP(K7475,[1]人員授權表!D$2:E$249,2,FALSE))))</f>
        <v>Lucy黃詩婷</v>
      </c>
      <c r="P7475" s="67">
        <f t="shared" si="407"/>
        <v>44852</v>
      </c>
      <c r="Q7475" s="75" t="str">
        <f t="shared" si="406"/>
        <v>週二</v>
      </c>
      <c r="R7475" s="80">
        <v>44852</v>
      </c>
      <c r="AA7475" s="1"/>
    </row>
    <row r="7476" spans="2:27">
      <c r="B7476" s="66">
        <v>44825</v>
      </c>
      <c r="D7476" s="68" t="s">
        <v>50</v>
      </c>
      <c r="E7476" s="70" t="s">
        <v>82</v>
      </c>
      <c r="F7476" s="70" t="s">
        <v>2948</v>
      </c>
      <c r="G7476" s="67">
        <v>44840</v>
      </c>
      <c r="H7476" s="67">
        <v>44854</v>
      </c>
      <c r="I7476" s="71">
        <f t="shared" si="405"/>
        <v>14</v>
      </c>
      <c r="J7476" s="72" t="s">
        <v>125</v>
      </c>
      <c r="K7476" s="72" t="s">
        <v>126</v>
      </c>
      <c r="L7476" s="73">
        <v>2</v>
      </c>
      <c r="M7476" s="73" t="s">
        <v>2856</v>
      </c>
      <c r="N7476" s="68" t="str">
        <f>VLOOKUP(K7476,[1]人員授權表!D$3:G$249,4,0)</f>
        <v>有機</v>
      </c>
      <c r="O7476" s="70" t="str">
        <f>IF(J7476=[1]人員授權表!$C$85,"Casper李羿勳",IF(J7476=[1]人員授權表!$C$188,"Iring陳俊明",IF(J7476=[1]人員授權表!$C$189,"Brian陳泓霖",VLOOKUP(K7476,[1]人員授權表!D$2:E$249,2,FALSE))))</f>
        <v>Lucy黃詩婷</v>
      </c>
      <c r="P7476" s="67">
        <f t="shared" si="407"/>
        <v>44852</v>
      </c>
      <c r="Q7476" s="75" t="str">
        <f t="shared" si="406"/>
        <v>週二</v>
      </c>
      <c r="R7476" s="80">
        <v>44852</v>
      </c>
      <c r="AA7476" s="1"/>
    </row>
    <row r="7477" spans="2:27">
      <c r="B7477" s="66">
        <v>44825</v>
      </c>
      <c r="D7477" s="68" t="s">
        <v>50</v>
      </c>
      <c r="E7477" s="70" t="s">
        <v>82</v>
      </c>
      <c r="F7477" s="70" t="s">
        <v>2949</v>
      </c>
      <c r="G7477" s="67">
        <v>44840</v>
      </c>
      <c r="H7477" s="67">
        <v>44854</v>
      </c>
      <c r="I7477" s="71">
        <f t="shared" si="405"/>
        <v>14</v>
      </c>
      <c r="J7477" s="72" t="s">
        <v>453</v>
      </c>
      <c r="K7477" s="72" t="s">
        <v>332</v>
      </c>
      <c r="L7477" s="73">
        <v>2</v>
      </c>
      <c r="M7477" s="73" t="s">
        <v>2856</v>
      </c>
      <c r="N7477" s="68" t="str">
        <f>VLOOKUP(K7477,[1]人員授權表!D$3:G$249,4,0)</f>
        <v>有機</v>
      </c>
      <c r="O7477" s="70" t="str">
        <f>IF(J7477=[1]人員授權表!$C$85,"Casper李羿勳",IF(J7477=[1]人員授權表!$C$188,"Iring陳俊明",IF(J7477=[1]人員授權表!$C$189,"Brian陳泓霖",VLOOKUP(K7477,[1]人員授權表!D$2:E$249,2,FALSE))))</f>
        <v>Lucy黃詩婷</v>
      </c>
      <c r="P7477" s="67">
        <f t="shared" si="407"/>
        <v>44852</v>
      </c>
      <c r="Q7477" s="75" t="str">
        <f t="shared" si="406"/>
        <v>週二</v>
      </c>
      <c r="R7477" s="80">
        <v>44852</v>
      </c>
      <c r="AA7477" s="1"/>
    </row>
    <row r="7478" spans="2:27">
      <c r="B7478" s="66">
        <v>44825</v>
      </c>
      <c r="D7478" s="68" t="s">
        <v>50</v>
      </c>
      <c r="E7478" s="70" t="s">
        <v>82</v>
      </c>
      <c r="F7478" s="70" t="s">
        <v>2949</v>
      </c>
      <c r="G7478" s="67">
        <v>44840</v>
      </c>
      <c r="H7478" s="67">
        <v>44854</v>
      </c>
      <c r="I7478" s="71">
        <f t="shared" si="405"/>
        <v>14</v>
      </c>
      <c r="J7478" s="72" t="s">
        <v>125</v>
      </c>
      <c r="K7478" s="72" t="s">
        <v>126</v>
      </c>
      <c r="L7478" s="73">
        <v>2</v>
      </c>
      <c r="M7478" s="73" t="s">
        <v>2856</v>
      </c>
      <c r="N7478" s="68" t="str">
        <f>VLOOKUP(K7478,[1]人員授權表!D$3:G$249,4,0)</f>
        <v>有機</v>
      </c>
      <c r="O7478" s="70" t="str">
        <f>IF(J7478=[1]人員授權表!$C$85,"Casper李羿勳",IF(J7478=[1]人員授權表!$C$188,"Iring陳俊明",IF(J7478=[1]人員授權表!$C$189,"Brian陳泓霖",VLOOKUP(K7478,[1]人員授權表!D$2:E$249,2,FALSE))))</f>
        <v>Lucy黃詩婷</v>
      </c>
      <c r="P7478" s="67">
        <f t="shared" si="407"/>
        <v>44852</v>
      </c>
      <c r="Q7478" s="75" t="str">
        <f t="shared" si="406"/>
        <v>週二</v>
      </c>
      <c r="R7478" s="80">
        <v>44852</v>
      </c>
      <c r="AA7478" s="1"/>
    </row>
    <row r="7479" spans="2:27">
      <c r="B7479" s="66">
        <v>44825</v>
      </c>
      <c r="D7479" s="68" t="s">
        <v>50</v>
      </c>
      <c r="E7479" s="70" t="s">
        <v>82</v>
      </c>
      <c r="F7479" s="70" t="s">
        <v>2950</v>
      </c>
      <c r="G7479" s="67">
        <v>44840</v>
      </c>
      <c r="H7479" s="67">
        <v>44854</v>
      </c>
      <c r="I7479" s="71">
        <f t="shared" si="405"/>
        <v>14</v>
      </c>
      <c r="J7479" s="72" t="s">
        <v>453</v>
      </c>
      <c r="K7479" s="72" t="s">
        <v>332</v>
      </c>
      <c r="L7479" s="73">
        <v>2</v>
      </c>
      <c r="M7479" s="73" t="s">
        <v>2856</v>
      </c>
      <c r="N7479" s="68" t="str">
        <f>VLOOKUP(K7479,[1]人員授權表!D$3:G$249,4,0)</f>
        <v>有機</v>
      </c>
      <c r="O7479" s="70" t="str">
        <f>IF(J7479=[1]人員授權表!$C$85,"Casper李羿勳",IF(J7479=[1]人員授權表!$C$188,"Iring陳俊明",IF(J7479=[1]人員授權表!$C$189,"Brian陳泓霖",VLOOKUP(K7479,[1]人員授權表!D$2:E$249,2,FALSE))))</f>
        <v>Lucy黃詩婷</v>
      </c>
      <c r="P7479" s="67">
        <f t="shared" si="407"/>
        <v>44852</v>
      </c>
      <c r="Q7479" s="75" t="str">
        <f t="shared" si="406"/>
        <v>週二</v>
      </c>
      <c r="R7479" s="80">
        <v>44849</v>
      </c>
      <c r="AA7479" s="1"/>
    </row>
    <row r="7480" spans="2:27">
      <c r="B7480" s="66">
        <v>44825</v>
      </c>
      <c r="D7480" s="68" t="s">
        <v>50</v>
      </c>
      <c r="E7480" s="70" t="s">
        <v>82</v>
      </c>
      <c r="F7480" s="70" t="s">
        <v>2950</v>
      </c>
      <c r="G7480" s="67">
        <v>44840</v>
      </c>
      <c r="H7480" s="67">
        <v>44854</v>
      </c>
      <c r="I7480" s="71">
        <f t="shared" si="405"/>
        <v>14</v>
      </c>
      <c r="J7480" s="72" t="s">
        <v>125</v>
      </c>
      <c r="K7480" s="72" t="s">
        <v>126</v>
      </c>
      <c r="L7480" s="73">
        <v>2</v>
      </c>
      <c r="M7480" s="73" t="s">
        <v>2856</v>
      </c>
      <c r="N7480" s="68" t="str">
        <f>VLOOKUP(K7480,[1]人員授權表!D$3:G$249,4,0)</f>
        <v>有機</v>
      </c>
      <c r="O7480" s="70" t="str">
        <f>IF(J7480=[1]人員授權表!$C$85,"Casper李羿勳",IF(J7480=[1]人員授權表!$C$188,"Iring陳俊明",IF(J7480=[1]人員授權表!$C$189,"Brian陳泓霖",VLOOKUP(K7480,[1]人員授權表!D$2:E$249,2,FALSE))))</f>
        <v>Lucy黃詩婷</v>
      </c>
      <c r="P7480" s="67">
        <f t="shared" si="407"/>
        <v>44852</v>
      </c>
      <c r="Q7480" s="75" t="str">
        <f t="shared" si="406"/>
        <v>週二</v>
      </c>
      <c r="R7480" s="80">
        <v>44849</v>
      </c>
      <c r="AA7480" s="1"/>
    </row>
    <row r="7481" spans="2:27">
      <c r="B7481" s="66">
        <v>44825</v>
      </c>
      <c r="D7481" s="68" t="s">
        <v>50</v>
      </c>
      <c r="E7481" s="70" t="s">
        <v>82</v>
      </c>
      <c r="F7481" s="70" t="s">
        <v>2951</v>
      </c>
      <c r="G7481" s="67">
        <v>44840</v>
      </c>
      <c r="H7481" s="67">
        <v>44854</v>
      </c>
      <c r="I7481" s="71">
        <f t="shared" si="405"/>
        <v>14</v>
      </c>
      <c r="J7481" s="72" t="s">
        <v>453</v>
      </c>
      <c r="K7481" s="72" t="s">
        <v>332</v>
      </c>
      <c r="L7481" s="73">
        <v>4</v>
      </c>
      <c r="M7481" s="73" t="s">
        <v>2856</v>
      </c>
      <c r="N7481" s="68" t="str">
        <f>VLOOKUP(K7481,[1]人員授權表!D$3:G$249,4,0)</f>
        <v>有機</v>
      </c>
      <c r="O7481" s="70" t="str">
        <f>IF(J7481=[1]人員授權表!$C$85,"Casper李羿勳",IF(J7481=[1]人員授權表!$C$188,"Iring陳俊明",IF(J7481=[1]人員授權表!$C$189,"Brian陳泓霖",VLOOKUP(K7481,[1]人員授權表!D$2:E$249,2,FALSE))))</f>
        <v>Lucy黃詩婷</v>
      </c>
      <c r="P7481" s="67">
        <f t="shared" si="407"/>
        <v>44852</v>
      </c>
      <c r="Q7481" s="75" t="str">
        <f t="shared" si="406"/>
        <v>週二</v>
      </c>
      <c r="R7481" s="80">
        <v>44852</v>
      </c>
      <c r="AA7481" s="1"/>
    </row>
    <row r="7482" spans="2:27">
      <c r="B7482" s="66">
        <v>44825</v>
      </c>
      <c r="D7482" s="68" t="s">
        <v>50</v>
      </c>
      <c r="E7482" s="70" t="s">
        <v>82</v>
      </c>
      <c r="F7482" s="70" t="s">
        <v>2952</v>
      </c>
      <c r="G7482" s="67">
        <v>44840</v>
      </c>
      <c r="H7482" s="67">
        <v>44854</v>
      </c>
      <c r="I7482" s="71">
        <f t="shared" si="405"/>
        <v>14</v>
      </c>
      <c r="J7482" s="72" t="s">
        <v>125</v>
      </c>
      <c r="K7482" s="72" t="s">
        <v>126</v>
      </c>
      <c r="L7482" s="73">
        <v>4</v>
      </c>
      <c r="M7482" s="73" t="s">
        <v>2856</v>
      </c>
      <c r="N7482" s="68" t="str">
        <f>VLOOKUP(K7482,[1]人員授權表!D$3:G$249,4,0)</f>
        <v>有機</v>
      </c>
      <c r="O7482" s="70" t="str">
        <f>IF(J7482=[1]人員授權表!$C$85,"Casper李羿勳",IF(J7482=[1]人員授權表!$C$188,"Iring陳俊明",IF(J7482=[1]人員授權表!$C$189,"Brian陳泓霖",VLOOKUP(K7482,[1]人員授權表!D$2:E$249,2,FALSE))))</f>
        <v>Lucy黃詩婷</v>
      </c>
      <c r="P7482" s="67">
        <f t="shared" si="407"/>
        <v>44852</v>
      </c>
      <c r="Q7482" s="75" t="str">
        <f t="shared" si="406"/>
        <v>週二</v>
      </c>
      <c r="R7482" s="80">
        <v>44852</v>
      </c>
      <c r="AA7482" s="1"/>
    </row>
    <row r="7483" spans="2:27">
      <c r="B7483" s="66">
        <v>44825</v>
      </c>
      <c r="C7483" s="67">
        <v>44845</v>
      </c>
      <c r="D7483" s="68" t="s">
        <v>50</v>
      </c>
      <c r="E7483" s="70" t="s">
        <v>82</v>
      </c>
      <c r="F7483" s="70" t="s">
        <v>2953</v>
      </c>
      <c r="G7483" s="67">
        <v>44840</v>
      </c>
      <c r="H7483" s="67">
        <v>44854</v>
      </c>
      <c r="I7483" s="71">
        <f t="shared" si="405"/>
        <v>14</v>
      </c>
      <c r="J7483" s="72" t="s">
        <v>453</v>
      </c>
      <c r="K7483" s="72" t="s">
        <v>332</v>
      </c>
      <c r="L7483" s="110">
        <v>6</v>
      </c>
      <c r="M7483" s="73" t="s">
        <v>2856</v>
      </c>
      <c r="N7483" s="68" t="str">
        <f>VLOOKUP(K7483,[1]人員授權表!D$3:G$249,4,0)</f>
        <v>有機</v>
      </c>
      <c r="O7483" s="70" t="str">
        <f>IF(J7483=[1]人員授權表!$C$85,"Casper李羿勳",IF(J7483=[1]人員授權表!$C$188,"Iring陳俊明",IF(J7483=[1]人員授權表!$C$189,"Brian陳泓霖",VLOOKUP(K7483,[1]人員授權表!D$2:E$249,2,FALSE))))</f>
        <v>Lucy黃詩婷</v>
      </c>
      <c r="P7483" s="67">
        <f t="shared" si="407"/>
        <v>44852</v>
      </c>
      <c r="Q7483" s="75" t="str">
        <f t="shared" si="406"/>
        <v>週二</v>
      </c>
      <c r="R7483" s="80">
        <v>44852</v>
      </c>
      <c r="AA7483" s="1"/>
    </row>
    <row r="7484" spans="2:27">
      <c r="B7484" s="66">
        <v>44825</v>
      </c>
      <c r="C7484" s="67">
        <v>44845</v>
      </c>
      <c r="D7484" s="68" t="s">
        <v>50</v>
      </c>
      <c r="E7484" s="70" t="s">
        <v>82</v>
      </c>
      <c r="F7484" s="70" t="s">
        <v>2953</v>
      </c>
      <c r="G7484" s="67">
        <v>44840</v>
      </c>
      <c r="H7484" s="67">
        <v>44854</v>
      </c>
      <c r="I7484" s="71">
        <f t="shared" si="405"/>
        <v>14</v>
      </c>
      <c r="J7484" s="72" t="s">
        <v>125</v>
      </c>
      <c r="K7484" s="72" t="s">
        <v>126</v>
      </c>
      <c r="L7484" s="110">
        <v>6</v>
      </c>
      <c r="M7484" s="73" t="s">
        <v>2856</v>
      </c>
      <c r="N7484" s="68" t="str">
        <f>VLOOKUP(K7484,[1]人員授權表!D$3:G$249,4,0)</f>
        <v>有機</v>
      </c>
      <c r="O7484" s="70" t="str">
        <f>IF(J7484=[1]人員授權表!$C$85,"Casper李羿勳",IF(J7484=[1]人員授權表!$C$188,"Iring陳俊明",IF(J7484=[1]人員授權表!$C$189,"Brian陳泓霖",VLOOKUP(K7484,[1]人員授權表!D$2:E$249,2,FALSE))))</f>
        <v>Lucy黃詩婷</v>
      </c>
      <c r="P7484" s="67">
        <f t="shared" si="407"/>
        <v>44852</v>
      </c>
      <c r="Q7484" s="75" t="str">
        <f t="shared" si="406"/>
        <v>週二</v>
      </c>
      <c r="R7484" s="80">
        <v>44852</v>
      </c>
      <c r="AA7484" s="1"/>
    </row>
    <row r="7485" spans="2:27">
      <c r="B7485" s="66">
        <v>44825</v>
      </c>
      <c r="D7485" s="68" t="s">
        <v>50</v>
      </c>
      <c r="E7485" s="70" t="s">
        <v>82</v>
      </c>
      <c r="F7485" s="70" t="s">
        <v>2954</v>
      </c>
      <c r="G7485" s="67">
        <v>44840</v>
      </c>
      <c r="H7485" s="67">
        <v>44854</v>
      </c>
      <c r="I7485" s="71">
        <f t="shared" si="405"/>
        <v>14</v>
      </c>
      <c r="J7485" s="72" t="s">
        <v>453</v>
      </c>
      <c r="K7485" s="72" t="s">
        <v>332</v>
      </c>
      <c r="L7485" s="73">
        <v>2</v>
      </c>
      <c r="M7485" s="73" t="s">
        <v>2856</v>
      </c>
      <c r="N7485" s="68" t="str">
        <f>VLOOKUP(K7485,[1]人員授權表!D$3:G$249,4,0)</f>
        <v>有機</v>
      </c>
      <c r="O7485" s="70" t="str">
        <f>IF(J7485=[1]人員授權表!$C$85,"Casper李羿勳",IF(J7485=[1]人員授權表!$C$188,"Iring陳俊明",IF(J7485=[1]人員授權表!$C$189,"Brian陳泓霖",VLOOKUP(K7485,[1]人員授權表!D$2:E$249,2,FALSE))))</f>
        <v>Lucy黃詩婷</v>
      </c>
      <c r="P7485" s="67">
        <f t="shared" si="407"/>
        <v>44852</v>
      </c>
      <c r="Q7485" s="75" t="str">
        <f t="shared" si="406"/>
        <v>週二</v>
      </c>
      <c r="R7485" s="80">
        <v>44852</v>
      </c>
      <c r="AA7485" s="1"/>
    </row>
    <row r="7486" spans="2:27">
      <c r="B7486" s="66">
        <v>44825</v>
      </c>
      <c r="D7486" s="68" t="s">
        <v>50</v>
      </c>
      <c r="E7486" s="70" t="s">
        <v>82</v>
      </c>
      <c r="F7486" s="70" t="s">
        <v>2954</v>
      </c>
      <c r="G7486" s="67">
        <v>44840</v>
      </c>
      <c r="H7486" s="67">
        <v>44854</v>
      </c>
      <c r="I7486" s="71">
        <f t="shared" si="405"/>
        <v>14</v>
      </c>
      <c r="J7486" s="72" t="s">
        <v>125</v>
      </c>
      <c r="K7486" s="72" t="s">
        <v>126</v>
      </c>
      <c r="L7486" s="73">
        <v>2</v>
      </c>
      <c r="M7486" s="73" t="s">
        <v>2856</v>
      </c>
      <c r="N7486" s="68" t="str">
        <f>VLOOKUP(K7486,[1]人員授權表!D$3:G$249,4,0)</f>
        <v>有機</v>
      </c>
      <c r="O7486" s="70" t="str">
        <f>IF(J7486=[1]人員授權表!$C$85,"Casper李羿勳",IF(J7486=[1]人員授權表!$C$188,"Iring陳俊明",IF(J7486=[1]人員授權表!$C$189,"Brian陳泓霖",VLOOKUP(K7486,[1]人員授權表!D$2:E$249,2,FALSE))))</f>
        <v>Lucy黃詩婷</v>
      </c>
      <c r="P7486" s="67">
        <f t="shared" si="407"/>
        <v>44852</v>
      </c>
      <c r="Q7486" s="75" t="str">
        <f t="shared" si="406"/>
        <v>週二</v>
      </c>
      <c r="R7486" s="80">
        <v>44852</v>
      </c>
      <c r="AA7486" s="1"/>
    </row>
    <row r="7487" spans="2:27">
      <c r="B7487" s="66">
        <v>44825</v>
      </c>
      <c r="D7487" s="68" t="s">
        <v>50</v>
      </c>
      <c r="E7487" s="70" t="s">
        <v>82</v>
      </c>
      <c r="F7487" s="70" t="s">
        <v>2955</v>
      </c>
      <c r="G7487" s="67">
        <v>44840</v>
      </c>
      <c r="H7487" s="67">
        <v>44854</v>
      </c>
      <c r="I7487" s="71">
        <f t="shared" si="405"/>
        <v>14</v>
      </c>
      <c r="J7487" s="72" t="s">
        <v>453</v>
      </c>
      <c r="K7487" s="72" t="s">
        <v>332</v>
      </c>
      <c r="L7487" s="73">
        <v>2</v>
      </c>
      <c r="M7487" s="73" t="s">
        <v>2856</v>
      </c>
      <c r="N7487" s="68" t="str">
        <f>VLOOKUP(K7487,[1]人員授權表!D$3:G$249,4,0)</f>
        <v>有機</v>
      </c>
      <c r="O7487" s="70" t="str">
        <f>IF(J7487=[1]人員授權表!$C$85,"Casper李羿勳",IF(J7487=[1]人員授權表!$C$188,"Iring陳俊明",IF(J7487=[1]人員授權表!$C$189,"Brian陳泓霖",VLOOKUP(K7487,[1]人員授權表!D$2:E$249,2,FALSE))))</f>
        <v>Lucy黃詩婷</v>
      </c>
      <c r="P7487" s="67">
        <f t="shared" si="407"/>
        <v>44852</v>
      </c>
      <c r="Q7487" s="75" t="str">
        <f t="shared" si="406"/>
        <v>週二</v>
      </c>
      <c r="R7487" s="80">
        <v>44852</v>
      </c>
      <c r="AA7487" s="1"/>
    </row>
    <row r="7488" spans="2:27">
      <c r="B7488" s="66">
        <v>44825</v>
      </c>
      <c r="D7488" s="68" t="s">
        <v>50</v>
      </c>
      <c r="E7488" s="70" t="s">
        <v>82</v>
      </c>
      <c r="F7488" s="70" t="s">
        <v>2955</v>
      </c>
      <c r="G7488" s="67">
        <v>44840</v>
      </c>
      <c r="H7488" s="67">
        <v>44854</v>
      </c>
      <c r="I7488" s="71">
        <f t="shared" si="405"/>
        <v>14</v>
      </c>
      <c r="J7488" s="72" t="s">
        <v>125</v>
      </c>
      <c r="K7488" s="72" t="s">
        <v>126</v>
      </c>
      <c r="L7488" s="73">
        <v>2</v>
      </c>
      <c r="M7488" s="73" t="s">
        <v>2856</v>
      </c>
      <c r="N7488" s="68" t="str">
        <f>VLOOKUP(K7488,[1]人員授權表!D$3:G$249,4,0)</f>
        <v>有機</v>
      </c>
      <c r="O7488" s="70" t="str">
        <f>IF(J7488=[1]人員授權表!$C$85,"Casper李羿勳",IF(J7488=[1]人員授權表!$C$188,"Iring陳俊明",IF(J7488=[1]人員授權表!$C$189,"Brian陳泓霖",VLOOKUP(K7488,[1]人員授權表!D$2:E$249,2,FALSE))))</f>
        <v>Lucy黃詩婷</v>
      </c>
      <c r="P7488" s="67">
        <f t="shared" si="407"/>
        <v>44852</v>
      </c>
      <c r="Q7488" s="75" t="str">
        <f t="shared" si="406"/>
        <v>週二</v>
      </c>
      <c r="R7488" s="80">
        <v>44852</v>
      </c>
      <c r="AA7488" s="1"/>
    </row>
    <row r="7489" spans="2:28">
      <c r="B7489" s="66">
        <v>44825</v>
      </c>
      <c r="D7489" s="68" t="s">
        <v>50</v>
      </c>
      <c r="E7489" s="70" t="s">
        <v>82</v>
      </c>
      <c r="F7489" s="70" t="s">
        <v>2956</v>
      </c>
      <c r="G7489" s="67">
        <v>44840</v>
      </c>
      <c r="H7489" s="67">
        <v>44854</v>
      </c>
      <c r="I7489" s="71">
        <f t="shared" si="405"/>
        <v>14</v>
      </c>
      <c r="J7489" s="72" t="s">
        <v>453</v>
      </c>
      <c r="K7489" s="72" t="s">
        <v>332</v>
      </c>
      <c r="L7489" s="73">
        <v>3</v>
      </c>
      <c r="M7489" s="73" t="s">
        <v>2856</v>
      </c>
      <c r="N7489" s="68" t="str">
        <f>VLOOKUP(K7489,[1]人員授權表!D$3:G$249,4,0)</f>
        <v>有機</v>
      </c>
      <c r="O7489" s="70" t="str">
        <f>IF(J7489=[1]人員授權表!$C$85,"Casper李羿勳",IF(J7489=[1]人員授權表!$C$188,"Iring陳俊明",IF(J7489=[1]人員授權表!$C$189,"Brian陳泓霖",VLOOKUP(K7489,[1]人員授權表!D$2:E$249,2,FALSE))))</f>
        <v>Lucy黃詩婷</v>
      </c>
      <c r="P7489" s="67">
        <f t="shared" si="407"/>
        <v>44852</v>
      </c>
      <c r="Q7489" s="75" t="str">
        <f t="shared" si="406"/>
        <v>週二</v>
      </c>
      <c r="R7489" s="80">
        <v>44852</v>
      </c>
      <c r="AA7489" s="1"/>
    </row>
    <row r="7490" spans="2:28">
      <c r="B7490" s="66">
        <v>44825</v>
      </c>
      <c r="D7490" s="68" t="s">
        <v>50</v>
      </c>
      <c r="E7490" s="70" t="s">
        <v>82</v>
      </c>
      <c r="F7490" s="70" t="s">
        <v>2956</v>
      </c>
      <c r="G7490" s="67">
        <v>44840</v>
      </c>
      <c r="H7490" s="67">
        <v>44854</v>
      </c>
      <c r="I7490" s="71">
        <f t="shared" si="405"/>
        <v>14</v>
      </c>
      <c r="J7490" s="72" t="s">
        <v>125</v>
      </c>
      <c r="K7490" s="72" t="s">
        <v>126</v>
      </c>
      <c r="L7490" s="73">
        <v>3</v>
      </c>
      <c r="M7490" s="73" t="s">
        <v>2856</v>
      </c>
      <c r="N7490" s="68" t="str">
        <f>VLOOKUP(K7490,[1]人員授權表!D$3:G$249,4,0)</f>
        <v>有機</v>
      </c>
      <c r="O7490" s="70" t="str">
        <f>IF(J7490=[1]人員授權表!$C$85,"Casper李羿勳",IF(J7490=[1]人員授權表!$C$188,"Iring陳俊明",IF(J7490=[1]人員授權表!$C$189,"Brian陳泓霖",VLOOKUP(K7490,[1]人員授權表!D$2:E$249,2,FALSE))))</f>
        <v>Lucy黃詩婷</v>
      </c>
      <c r="P7490" s="67">
        <f t="shared" si="407"/>
        <v>44852</v>
      </c>
      <c r="Q7490" s="75" t="str">
        <f t="shared" si="406"/>
        <v>週二</v>
      </c>
      <c r="R7490" s="80">
        <v>44852</v>
      </c>
      <c r="AA7490" s="1"/>
    </row>
    <row r="7491" spans="2:28">
      <c r="B7491" s="66">
        <v>44834</v>
      </c>
      <c r="D7491" s="68" t="s">
        <v>50</v>
      </c>
      <c r="E7491" s="70" t="s">
        <v>82</v>
      </c>
      <c r="F7491" s="70" t="s">
        <v>2957</v>
      </c>
      <c r="G7491" s="67">
        <v>44839</v>
      </c>
      <c r="H7491" s="67">
        <v>44854</v>
      </c>
      <c r="I7491" s="71">
        <f t="shared" si="405"/>
        <v>15</v>
      </c>
      <c r="J7491" s="72" t="s">
        <v>186</v>
      </c>
      <c r="K7491" s="72" t="s">
        <v>98</v>
      </c>
      <c r="L7491" s="73">
        <v>3</v>
      </c>
      <c r="M7491" s="73" t="s">
        <v>91</v>
      </c>
      <c r="N7491" s="68" t="str">
        <f>VLOOKUP(K7491,[1]人員授權表!D$3:G$249,4,0)</f>
        <v>無機</v>
      </c>
      <c r="O7491" s="70" t="str">
        <f>IF(J7491=[1]人員授權表!$C$85,"Casper李羿勳",IF(J7491=[1]人員授權表!$C$188,"Iring陳俊明",IF(J7491=[1]人員授權表!$C$189,"Brian陳泓霖",VLOOKUP(K7491,[1]人員授權表!D$2:E$249,2,FALSE))))</f>
        <v>Brian陳泓霖</v>
      </c>
      <c r="P7491" s="67">
        <f t="shared" si="407"/>
        <v>44852</v>
      </c>
      <c r="Q7491" s="75" t="str">
        <f t="shared" si="406"/>
        <v>週二</v>
      </c>
      <c r="R7491" s="80">
        <v>44853</v>
      </c>
      <c r="S7491" s="85">
        <v>44853</v>
      </c>
      <c r="V7491" s="70">
        <v>1</v>
      </c>
      <c r="Y7491" s="78">
        <v>44853</v>
      </c>
      <c r="Z7491" s="79" t="s">
        <v>2913</v>
      </c>
      <c r="AA7491" s="1"/>
    </row>
    <row r="7492" spans="2:28">
      <c r="B7492" s="66">
        <v>44834</v>
      </c>
      <c r="D7492" s="68" t="s">
        <v>50</v>
      </c>
      <c r="E7492" s="70" t="s">
        <v>82</v>
      </c>
      <c r="F7492" s="70" t="s">
        <v>2957</v>
      </c>
      <c r="G7492" s="67">
        <v>44839</v>
      </c>
      <c r="H7492" s="67">
        <v>44854</v>
      </c>
      <c r="I7492" s="71">
        <f t="shared" si="405"/>
        <v>15</v>
      </c>
      <c r="J7492" s="72" t="s">
        <v>195</v>
      </c>
      <c r="K7492" s="72" t="s">
        <v>345</v>
      </c>
      <c r="L7492" s="73">
        <v>3</v>
      </c>
      <c r="M7492" s="73" t="s">
        <v>91</v>
      </c>
      <c r="N7492" s="68" t="str">
        <f>VLOOKUP(K7492,[1]人員授權表!D$3:G$249,4,0)</f>
        <v>無機</v>
      </c>
      <c r="O7492" s="70" t="str">
        <f>IF(J7492=[1]人員授權表!$C$85,"Casper李羿勳",IF(J7492=[1]人員授權表!$C$188,"Iring陳俊明",IF(J7492=[1]人員授權表!$C$189,"Brian陳泓霖",VLOOKUP(K7492,[1]人員授權表!D$2:E$249,2,FALSE))))</f>
        <v>Debby胡萱黛</v>
      </c>
      <c r="P7492" s="67">
        <f t="shared" si="407"/>
        <v>44852</v>
      </c>
      <c r="Q7492" s="75" t="str">
        <f t="shared" si="406"/>
        <v>週二</v>
      </c>
      <c r="R7492" s="80">
        <v>44853</v>
      </c>
      <c r="S7492" s="85"/>
      <c r="V7492" s="70">
        <v>1</v>
      </c>
      <c r="Y7492" s="78">
        <v>44853</v>
      </c>
      <c r="Z7492" s="79" t="s">
        <v>2913</v>
      </c>
      <c r="AA7492" s="1"/>
    </row>
    <row r="7493" spans="2:28">
      <c r="B7493" s="66">
        <v>44834</v>
      </c>
      <c r="D7493" s="68" t="s">
        <v>50</v>
      </c>
      <c r="E7493" s="70" t="s">
        <v>82</v>
      </c>
      <c r="F7493" s="70" t="s">
        <v>2957</v>
      </c>
      <c r="G7493" s="67">
        <v>44839</v>
      </c>
      <c r="H7493" s="67">
        <v>44854</v>
      </c>
      <c r="I7493" s="71">
        <f t="shared" si="405"/>
        <v>15</v>
      </c>
      <c r="J7493" s="72" t="s">
        <v>204</v>
      </c>
      <c r="K7493" s="72" t="s">
        <v>488</v>
      </c>
      <c r="L7493" s="73">
        <v>3</v>
      </c>
      <c r="M7493" s="73" t="s">
        <v>91</v>
      </c>
      <c r="N7493" s="68" t="str">
        <f>VLOOKUP(K7493,[1]人員授權表!D$3:G$249,4,0)</f>
        <v>無機</v>
      </c>
      <c r="O7493" s="70" t="str">
        <f>IF(J7493=[1]人員授權表!$C$85,"Casper李羿勳",IF(J7493=[1]人員授權表!$C$188,"Iring陳俊明",IF(J7493=[1]人員授權表!$C$189,"Brian陳泓霖",VLOOKUP(K7493,[1]人員授權表!D$2:E$249,2,FALSE))))</f>
        <v>Iring陳俊明</v>
      </c>
      <c r="P7493" s="67">
        <f t="shared" si="407"/>
        <v>44852</v>
      </c>
      <c r="Q7493" s="75" t="str">
        <f t="shared" si="406"/>
        <v>週二</v>
      </c>
      <c r="R7493" s="80">
        <v>44853</v>
      </c>
      <c r="S7493" s="85"/>
      <c r="V7493" s="70">
        <v>1</v>
      </c>
      <c r="Y7493" s="78">
        <v>44853</v>
      </c>
      <c r="Z7493" s="79" t="s">
        <v>2913</v>
      </c>
      <c r="AA7493" s="1"/>
    </row>
    <row r="7494" spans="2:28">
      <c r="B7494" s="66">
        <v>44840</v>
      </c>
      <c r="D7494" s="68" t="s">
        <v>50</v>
      </c>
      <c r="E7494" s="70" t="s">
        <v>879</v>
      </c>
      <c r="F7494" s="4" t="s">
        <v>2958</v>
      </c>
      <c r="G7494" s="67">
        <v>44820</v>
      </c>
      <c r="H7494" s="67">
        <v>44854</v>
      </c>
      <c r="I7494" s="71">
        <f t="shared" si="405"/>
        <v>34</v>
      </c>
      <c r="J7494" s="72" t="s">
        <v>987</v>
      </c>
      <c r="K7494" s="72" t="s">
        <v>988</v>
      </c>
      <c r="L7494" s="73">
        <v>1</v>
      </c>
      <c r="M7494" s="73" t="s">
        <v>108</v>
      </c>
      <c r="N7494" s="68" t="str">
        <f>VLOOKUP(K7494,[1]人員授權表!D$3:G$249,4,0)</f>
        <v>無機</v>
      </c>
      <c r="O7494" s="70" t="str">
        <f>IF(J7494=[1]人員授權表!$C$85,"Casper李羿勳",IF(J7494=[1]人員授權表!$C$188,"Iring陳俊明",IF(J7494=[1]人員授權表!$C$189,"Brian陳泓霖",VLOOKUP(K7494,[1]人員授權表!D$2:E$249,2,FALSE))))</f>
        <v>George陳志昇</v>
      </c>
      <c r="P7494" s="67">
        <f t="shared" si="407"/>
        <v>44852</v>
      </c>
      <c r="Q7494" s="75" t="str">
        <f t="shared" si="406"/>
        <v>週二</v>
      </c>
      <c r="R7494" s="80">
        <v>44852</v>
      </c>
      <c r="AA7494" s="102">
        <v>15</v>
      </c>
      <c r="AB7494" s="123" t="s">
        <v>2325</v>
      </c>
    </row>
    <row r="7495" spans="2:28">
      <c r="B7495" s="66">
        <v>44840</v>
      </c>
      <c r="D7495" s="68" t="s">
        <v>50</v>
      </c>
      <c r="E7495" s="70" t="s">
        <v>879</v>
      </c>
      <c r="F7495" s="4" t="s">
        <v>2958</v>
      </c>
      <c r="G7495" s="67">
        <v>44820</v>
      </c>
      <c r="H7495" s="67">
        <v>44854</v>
      </c>
      <c r="I7495" s="71">
        <f t="shared" ref="I7495:I7558" si="408">_xlfn.DAYS(H7495,G7495)</f>
        <v>34</v>
      </c>
      <c r="J7495" s="72" t="s">
        <v>1861</v>
      </c>
      <c r="K7495" s="72" t="s">
        <v>2049</v>
      </c>
      <c r="L7495" s="73">
        <v>1</v>
      </c>
      <c r="M7495" s="73" t="s">
        <v>108</v>
      </c>
      <c r="N7495" s="68" t="s">
        <v>245</v>
      </c>
      <c r="O7495" s="70" t="s">
        <v>829</v>
      </c>
      <c r="P7495" s="67">
        <f t="shared" si="407"/>
        <v>44852</v>
      </c>
      <c r="Q7495" s="75" t="str">
        <f t="shared" ref="Q7495:Q7558" si="409">TEXT(P7495,"aaa")</f>
        <v>週二</v>
      </c>
      <c r="R7495" s="80">
        <v>44852</v>
      </c>
      <c r="AA7495" s="102">
        <v>15</v>
      </c>
      <c r="AB7495" s="123" t="s">
        <v>2325</v>
      </c>
    </row>
    <row r="7496" spans="2:28">
      <c r="B7496" s="66">
        <v>44840</v>
      </c>
      <c r="D7496" s="68" t="s">
        <v>50</v>
      </c>
      <c r="E7496" s="70" t="s">
        <v>879</v>
      </c>
      <c r="F7496" s="4" t="s">
        <v>2958</v>
      </c>
      <c r="G7496" s="67">
        <v>44820</v>
      </c>
      <c r="H7496" s="67">
        <v>44854</v>
      </c>
      <c r="I7496" s="71">
        <f t="shared" si="408"/>
        <v>34</v>
      </c>
      <c r="J7496" s="72" t="s">
        <v>1861</v>
      </c>
      <c r="K7496" s="72" t="s">
        <v>2049</v>
      </c>
      <c r="L7496" s="73">
        <v>1</v>
      </c>
      <c r="M7496" s="73" t="s">
        <v>108</v>
      </c>
      <c r="N7496" s="68" t="s">
        <v>245</v>
      </c>
      <c r="O7496" s="70" t="s">
        <v>829</v>
      </c>
      <c r="P7496" s="67">
        <f t="shared" si="407"/>
        <v>44852</v>
      </c>
      <c r="Q7496" s="75" t="str">
        <f t="shared" si="409"/>
        <v>週二</v>
      </c>
      <c r="R7496" s="80">
        <v>44852</v>
      </c>
      <c r="AA7496" s="102">
        <v>15</v>
      </c>
      <c r="AB7496" s="123" t="s">
        <v>2325</v>
      </c>
    </row>
    <row r="7497" spans="2:28">
      <c r="B7497" s="66">
        <v>44840</v>
      </c>
      <c r="D7497" s="68" t="s">
        <v>50</v>
      </c>
      <c r="E7497" s="70" t="s">
        <v>879</v>
      </c>
      <c r="F7497" s="4" t="s">
        <v>2958</v>
      </c>
      <c r="G7497" s="67">
        <v>44820</v>
      </c>
      <c r="H7497" s="67">
        <v>44854</v>
      </c>
      <c r="I7497" s="71">
        <f t="shared" si="408"/>
        <v>34</v>
      </c>
      <c r="J7497" s="72" t="s">
        <v>2349</v>
      </c>
      <c r="K7497" s="72" t="s">
        <v>236</v>
      </c>
      <c r="L7497" s="73">
        <v>1</v>
      </c>
      <c r="M7497" s="73" t="s">
        <v>108</v>
      </c>
      <c r="N7497" s="68" t="str">
        <f>VLOOKUP(K7497,[1]人員授權表!D$3:G$249,4,0)</f>
        <v>無機</v>
      </c>
      <c r="O7497" s="70" t="str">
        <f>IF(J7497=[1]人員授權表!$C$85,"Casper李羿勳",IF(J7497=[1]人員授權表!$C$188,"Iring陳俊明",IF(J7497=[1]人員授權表!$C$189,"Brian陳泓霖",VLOOKUP(K7497,[1]人員授權表!D$2:E$249,2,FALSE))))</f>
        <v>Vicky游崴涵</v>
      </c>
      <c r="P7497" s="67">
        <f t="shared" si="407"/>
        <v>44852</v>
      </c>
      <c r="Q7497" s="75" t="str">
        <f t="shared" si="409"/>
        <v>週二</v>
      </c>
      <c r="R7497" s="80">
        <v>44852</v>
      </c>
      <c r="AA7497" s="102">
        <v>15</v>
      </c>
      <c r="AB7497" s="123" t="s">
        <v>2325</v>
      </c>
    </row>
    <row r="7498" spans="2:28">
      <c r="B7498" s="66">
        <v>44840</v>
      </c>
      <c r="D7498" s="68" t="s">
        <v>50</v>
      </c>
      <c r="E7498" s="70" t="s">
        <v>879</v>
      </c>
      <c r="F7498" s="4" t="s">
        <v>2959</v>
      </c>
      <c r="G7498" s="67">
        <v>44820</v>
      </c>
      <c r="H7498" s="67">
        <v>44854</v>
      </c>
      <c r="I7498" s="71">
        <f t="shared" si="408"/>
        <v>34</v>
      </c>
      <c r="J7498" s="72" t="s">
        <v>175</v>
      </c>
      <c r="K7498" s="72" t="s">
        <v>2350</v>
      </c>
      <c r="L7498" s="73">
        <v>1</v>
      </c>
      <c r="M7498" s="73" t="s">
        <v>108</v>
      </c>
      <c r="N7498" s="68" t="str">
        <f>VLOOKUP(K7498,[1]人員授權表!D$3:G$249,4,0)</f>
        <v>無機</v>
      </c>
      <c r="O7498" s="70" t="s">
        <v>177</v>
      </c>
      <c r="P7498" s="67">
        <f t="shared" si="407"/>
        <v>44852</v>
      </c>
      <c r="Q7498" s="75" t="str">
        <f t="shared" si="409"/>
        <v>週二</v>
      </c>
      <c r="R7498" s="80">
        <v>44853</v>
      </c>
      <c r="S7498" s="85">
        <v>44853</v>
      </c>
      <c r="T7498" s="70">
        <v>1</v>
      </c>
      <c r="Z7498" s="79" t="s">
        <v>2960</v>
      </c>
      <c r="AA7498" s="102">
        <v>15</v>
      </c>
      <c r="AB7498" s="123" t="s">
        <v>2325</v>
      </c>
    </row>
    <row r="7499" spans="2:28">
      <c r="B7499" s="66">
        <v>44840</v>
      </c>
      <c r="D7499" s="68" t="s">
        <v>50</v>
      </c>
      <c r="E7499" s="70" t="s">
        <v>879</v>
      </c>
      <c r="F7499" s="4" t="s">
        <v>2958</v>
      </c>
      <c r="G7499" s="67">
        <v>44820</v>
      </c>
      <c r="H7499" s="67">
        <v>44854</v>
      </c>
      <c r="I7499" s="71">
        <f t="shared" si="408"/>
        <v>34</v>
      </c>
      <c r="J7499" s="72" t="s">
        <v>2351</v>
      </c>
      <c r="K7499" s="72" t="s">
        <v>2352</v>
      </c>
      <c r="L7499" s="73">
        <v>1</v>
      </c>
      <c r="M7499" s="73" t="s">
        <v>108</v>
      </c>
      <c r="N7499" s="68" t="str">
        <f>VLOOKUP(K7499,[1]人員授權表!D$3:G$249,4,0)</f>
        <v>有機</v>
      </c>
      <c r="O7499" s="70" t="str">
        <f>IF(J7499=[1]人員授權表!$C$85,"Casper李羿勳",IF(J7499=[1]人員授權表!$C$188,"Iring陳俊明",IF(J7499=[1]人員授權表!$C$189,"Brian陳泓霖",VLOOKUP(K7499,[1]人員授權表!D$2:E$249,2,FALSE))))</f>
        <v>Elle黃雅琪</v>
      </c>
      <c r="P7499" s="67">
        <f t="shared" si="407"/>
        <v>44852</v>
      </c>
      <c r="Q7499" s="75" t="str">
        <f t="shared" si="409"/>
        <v>週二</v>
      </c>
      <c r="R7499" s="80">
        <v>44848</v>
      </c>
      <c r="AA7499" s="102">
        <v>15</v>
      </c>
      <c r="AB7499" s="123" t="s">
        <v>2325</v>
      </c>
    </row>
    <row r="7500" spans="2:28">
      <c r="B7500" s="66">
        <v>44834</v>
      </c>
      <c r="D7500" s="68" t="s">
        <v>50</v>
      </c>
      <c r="E7500" s="70" t="s">
        <v>51</v>
      </c>
      <c r="F7500" s="37" t="s">
        <v>2961</v>
      </c>
      <c r="G7500" s="67">
        <v>44839</v>
      </c>
      <c r="H7500" s="67">
        <v>44854</v>
      </c>
      <c r="I7500" s="71">
        <f t="shared" si="408"/>
        <v>15</v>
      </c>
      <c r="J7500" s="72" t="s">
        <v>919</v>
      </c>
      <c r="K7500" s="72" t="s">
        <v>187</v>
      </c>
      <c r="L7500" s="73">
        <v>1</v>
      </c>
      <c r="M7500" s="73" t="s">
        <v>108</v>
      </c>
      <c r="N7500" s="68" t="str">
        <f>VLOOKUP(K7500,[1]人員授權表!D$3:G$249,4,0)</f>
        <v>無機</v>
      </c>
      <c r="O7500" s="70" t="s">
        <v>191</v>
      </c>
      <c r="P7500" s="67">
        <f t="shared" si="407"/>
        <v>44852</v>
      </c>
      <c r="Q7500" s="75" t="str">
        <f t="shared" si="409"/>
        <v>週二</v>
      </c>
      <c r="R7500" s="80">
        <v>44852</v>
      </c>
      <c r="S7500" s="85"/>
      <c r="Z7500" s="79" t="s">
        <v>2866</v>
      </c>
      <c r="AA7500" s="1"/>
    </row>
    <row r="7501" spans="2:28">
      <c r="B7501" s="66">
        <v>44834</v>
      </c>
      <c r="D7501" s="68" t="s">
        <v>50</v>
      </c>
      <c r="E7501" s="70" t="s">
        <v>51</v>
      </c>
      <c r="F7501" s="37" t="s">
        <v>2961</v>
      </c>
      <c r="G7501" s="67">
        <v>44839</v>
      </c>
      <c r="H7501" s="67">
        <v>44854</v>
      </c>
      <c r="I7501" s="71">
        <f t="shared" si="408"/>
        <v>15</v>
      </c>
      <c r="J7501" s="72" t="s">
        <v>188</v>
      </c>
      <c r="K7501" s="72" t="s">
        <v>189</v>
      </c>
      <c r="L7501" s="73">
        <v>1</v>
      </c>
      <c r="M7501" s="73" t="s">
        <v>108</v>
      </c>
      <c r="N7501" s="68" t="str">
        <f>VLOOKUP(K7501,[1]人員授權表!D$3:G$249,4,0)</f>
        <v>無機</v>
      </c>
      <c r="O7501" s="70" t="str">
        <f>IF(J7501=[1]人員授權表!$C$85,"Casper李羿勳",IF(J7501=[1]人員授權表!$C$188,"Iring陳俊明",IF(J7501=[1]人員授權表!$C$189,"Brian陳泓霖",VLOOKUP(K7501,[1]人員授權表!D$2:E$249,2,FALSE))))</f>
        <v>Iring陳俊明</v>
      </c>
      <c r="P7501" s="67">
        <f t="shared" si="407"/>
        <v>44852</v>
      </c>
      <c r="Q7501" s="75" t="str">
        <f t="shared" si="409"/>
        <v>週二</v>
      </c>
      <c r="R7501" s="80">
        <v>44848</v>
      </c>
      <c r="AA7501" s="1"/>
    </row>
    <row r="7502" spans="2:28">
      <c r="B7502" s="66">
        <v>44834</v>
      </c>
      <c r="D7502" s="68" t="s">
        <v>50</v>
      </c>
      <c r="E7502" s="70" t="s">
        <v>51</v>
      </c>
      <c r="F7502" s="37" t="s">
        <v>2961</v>
      </c>
      <c r="G7502" s="67">
        <v>44839</v>
      </c>
      <c r="H7502" s="67">
        <v>44854</v>
      </c>
      <c r="I7502" s="71">
        <f t="shared" si="408"/>
        <v>15</v>
      </c>
      <c r="J7502" s="72" t="s">
        <v>190</v>
      </c>
      <c r="K7502" s="72" t="s">
        <v>140</v>
      </c>
      <c r="L7502" s="73">
        <v>1</v>
      </c>
      <c r="M7502" s="73" t="s">
        <v>108</v>
      </c>
      <c r="N7502" s="68" t="str">
        <f>VLOOKUP(K7502,[1]人員授權表!D$3:G$249,4,0)</f>
        <v>無機</v>
      </c>
      <c r="O7502" s="70" t="str">
        <f>IF(J7502=[1]人員授權表!$C$85,"Casper李羿勳",IF(J7502=[1]人員授權表!$C$188,"Iring陳俊明",IF(J7502=[1]人員授權表!$C$189,"Brian陳泓霖",VLOOKUP(K7502,[1]人員授權表!D$2:E$249,2,FALSE))))</f>
        <v>Iring陳俊明</v>
      </c>
      <c r="P7502" s="67">
        <f t="shared" si="407"/>
        <v>44852</v>
      </c>
      <c r="Q7502" s="75" t="str">
        <f t="shared" si="409"/>
        <v>週二</v>
      </c>
      <c r="R7502" s="80">
        <v>44848</v>
      </c>
      <c r="AA7502" s="1"/>
    </row>
    <row r="7503" spans="2:28">
      <c r="B7503" s="66">
        <v>44834</v>
      </c>
      <c r="D7503" s="68" t="s">
        <v>50</v>
      </c>
      <c r="E7503" s="70" t="s">
        <v>51</v>
      </c>
      <c r="F7503" s="37" t="s">
        <v>2961</v>
      </c>
      <c r="G7503" s="67">
        <v>44839</v>
      </c>
      <c r="H7503" s="67">
        <v>44854</v>
      </c>
      <c r="I7503" s="71">
        <f t="shared" si="408"/>
        <v>15</v>
      </c>
      <c r="J7503" s="72" t="s">
        <v>195</v>
      </c>
      <c r="K7503" s="72" t="s">
        <v>196</v>
      </c>
      <c r="L7503" s="73">
        <v>1</v>
      </c>
      <c r="M7503" s="73" t="s">
        <v>108</v>
      </c>
      <c r="N7503" s="68" t="str">
        <f>VLOOKUP(K7503,[1]人員授權表!D$3:G$249,4,0)</f>
        <v>無機</v>
      </c>
      <c r="O7503" s="70" t="str">
        <f>IF(J7503=[1]人員授權表!$C$85,"Casper李羿勳",IF(J7503=[1]人員授權表!$C$188,"Iring陳俊明",IF(J7503=[1]人員授權表!$C$189,"Brian陳泓霖",VLOOKUP(K7503,[1]人員授權表!D$2:E$249,2,FALSE))))</f>
        <v>Debby胡萱黛</v>
      </c>
      <c r="P7503" s="67">
        <f t="shared" si="407"/>
        <v>44852</v>
      </c>
      <c r="Q7503" s="75" t="str">
        <f t="shared" si="409"/>
        <v>週二</v>
      </c>
      <c r="R7503" s="80">
        <v>44848</v>
      </c>
      <c r="AA7503" s="1"/>
    </row>
    <row r="7504" spans="2:28">
      <c r="B7504" s="66">
        <v>44834</v>
      </c>
      <c r="D7504" s="68" t="s">
        <v>50</v>
      </c>
      <c r="E7504" s="70" t="s">
        <v>51</v>
      </c>
      <c r="F7504" s="37" t="s">
        <v>2961</v>
      </c>
      <c r="G7504" s="67">
        <v>44839</v>
      </c>
      <c r="H7504" s="67">
        <v>44854</v>
      </c>
      <c r="I7504" s="71">
        <f t="shared" si="408"/>
        <v>15</v>
      </c>
      <c r="J7504" s="72" t="s">
        <v>198</v>
      </c>
      <c r="K7504" s="72" t="s">
        <v>199</v>
      </c>
      <c r="L7504" s="73">
        <v>1</v>
      </c>
      <c r="M7504" s="73" t="s">
        <v>108</v>
      </c>
      <c r="N7504" s="68" t="str">
        <f>VLOOKUP(K7504,[1]人員授權表!D$3:G$249,4,0)</f>
        <v>無機</v>
      </c>
      <c r="O7504" s="70" t="str">
        <f>IF(J7504=[1]人員授權表!$C$85,"Casper李羿勳",IF(J7504=[1]人員授權表!$C$188,"Iring陳俊明",IF(J7504=[1]人員授權表!$C$189,"Brian陳泓霖",VLOOKUP(K7504,[1]人員授權表!D$2:E$249,2,FALSE))))</f>
        <v>Vicky游崴涵</v>
      </c>
      <c r="P7504" s="67">
        <f t="shared" si="407"/>
        <v>44852</v>
      </c>
      <c r="Q7504" s="75" t="str">
        <f t="shared" si="409"/>
        <v>週二</v>
      </c>
      <c r="R7504" s="80">
        <v>44848</v>
      </c>
      <c r="AA7504" s="1"/>
    </row>
    <row r="7505" spans="2:27">
      <c r="B7505" s="66">
        <v>44834</v>
      </c>
      <c r="D7505" s="68" t="s">
        <v>50</v>
      </c>
      <c r="E7505" s="70" t="s">
        <v>51</v>
      </c>
      <c r="F7505" s="37" t="s">
        <v>2961</v>
      </c>
      <c r="G7505" s="67">
        <v>44839</v>
      </c>
      <c r="H7505" s="67">
        <v>44854</v>
      </c>
      <c r="I7505" s="71">
        <f t="shared" si="408"/>
        <v>15</v>
      </c>
      <c r="J7505" s="72" t="s">
        <v>200</v>
      </c>
      <c r="K7505" s="72" t="s">
        <v>201</v>
      </c>
      <c r="L7505" s="73">
        <v>1</v>
      </c>
      <c r="M7505" s="73" t="s">
        <v>108</v>
      </c>
      <c r="N7505" s="68" t="str">
        <f>VLOOKUP(K7505,[1]人員授權表!D$3:G$249,4,0)</f>
        <v>無機</v>
      </c>
      <c r="O7505" s="70" t="str">
        <f>IF(J7505=[1]人員授權表!$C$85,"Casper李羿勳",IF(J7505=[1]人員授權表!$C$188,"Iring陳俊明",IF(J7505=[1]人員授權表!$C$189,"Brian陳泓霖",VLOOKUP(K7505,[1]人員授權表!D$2:E$249,2,FALSE))))</f>
        <v>Ruby黃家蓁</v>
      </c>
      <c r="P7505" s="67">
        <f t="shared" si="407"/>
        <v>44852</v>
      </c>
      <c r="Q7505" s="75" t="str">
        <f t="shared" si="409"/>
        <v>週二</v>
      </c>
      <c r="R7505" s="80">
        <v>44848</v>
      </c>
      <c r="AA7505" s="1"/>
    </row>
    <row r="7506" spans="2:27">
      <c r="B7506" s="66">
        <v>44834</v>
      </c>
      <c r="D7506" s="68" t="s">
        <v>50</v>
      </c>
      <c r="E7506" s="70" t="s">
        <v>51</v>
      </c>
      <c r="F7506" s="37" t="s">
        <v>2961</v>
      </c>
      <c r="G7506" s="67">
        <v>44839</v>
      </c>
      <c r="H7506" s="67">
        <v>44854</v>
      </c>
      <c r="I7506" s="71">
        <f t="shared" si="408"/>
        <v>15</v>
      </c>
      <c r="J7506" s="72" t="s">
        <v>151</v>
      </c>
      <c r="K7506" s="72" t="s">
        <v>152</v>
      </c>
      <c r="L7506" s="73">
        <v>1</v>
      </c>
      <c r="M7506" s="73" t="s">
        <v>108</v>
      </c>
      <c r="N7506" s="68" t="str">
        <f>VLOOKUP(K7506,[1]人員授權表!D$3:G$249,4,0)</f>
        <v>無機</v>
      </c>
      <c r="O7506" s="70" t="str">
        <f>IF(J7506=[1]人員授權表!$C$85,"Casper李羿勳",IF(J7506=[1]人員授權表!$C$188,"Iring陳俊明",IF(J7506=[1]人員授權表!$C$189,"Brian陳泓霖",VLOOKUP(K7506,[1]人員授權表!D$2:E$249,2,FALSE))))</f>
        <v>Vicky游崴涵</v>
      </c>
      <c r="P7506" s="67">
        <f t="shared" si="407"/>
        <v>44852</v>
      </c>
      <c r="Q7506" s="75" t="str">
        <f t="shared" si="409"/>
        <v>週二</v>
      </c>
      <c r="R7506" s="80">
        <v>44847</v>
      </c>
      <c r="AA7506" s="1"/>
    </row>
    <row r="7507" spans="2:27">
      <c r="B7507" s="66">
        <v>44834</v>
      </c>
      <c r="D7507" s="68" t="s">
        <v>50</v>
      </c>
      <c r="E7507" s="70" t="s">
        <v>51</v>
      </c>
      <c r="F7507" s="37" t="s">
        <v>2961</v>
      </c>
      <c r="G7507" s="67">
        <v>44839</v>
      </c>
      <c r="H7507" s="67">
        <v>44854</v>
      </c>
      <c r="I7507" s="71">
        <f t="shared" si="408"/>
        <v>15</v>
      </c>
      <c r="J7507" s="72" t="s">
        <v>160</v>
      </c>
      <c r="K7507" s="72" t="s">
        <v>161</v>
      </c>
      <c r="L7507" s="73">
        <v>1</v>
      </c>
      <c r="M7507" s="73" t="s">
        <v>108</v>
      </c>
      <c r="N7507" s="68" t="str">
        <f>VLOOKUP(K7507,[1]人員授權表!D$3:G$249,4,0)</f>
        <v>無機</v>
      </c>
      <c r="O7507" s="70" t="str">
        <f>IF(J7507=[1]人員授權表!$C$85,"Casper李羿勳",IF(J7507=[1]人員授權表!$C$188,"Iring陳俊明",IF(J7507=[1]人員授權表!$C$189,"Brian陳泓霖",VLOOKUP(K7507,[1]人員授權表!D$2:E$249,2,FALSE))))</f>
        <v>Dennis陳汶宏</v>
      </c>
      <c r="P7507" s="67">
        <f t="shared" si="407"/>
        <v>44852</v>
      </c>
      <c r="Q7507" s="75" t="str">
        <f t="shared" si="409"/>
        <v>週二</v>
      </c>
      <c r="R7507" s="80">
        <v>44848</v>
      </c>
      <c r="AA7507" s="1"/>
    </row>
    <row r="7508" spans="2:27">
      <c r="B7508" s="66">
        <v>44834</v>
      </c>
      <c r="D7508" s="68" t="s">
        <v>50</v>
      </c>
      <c r="E7508" s="70" t="s">
        <v>51</v>
      </c>
      <c r="F7508" s="37" t="s">
        <v>2961</v>
      </c>
      <c r="G7508" s="67">
        <v>44839</v>
      </c>
      <c r="H7508" s="67">
        <v>44854</v>
      </c>
      <c r="I7508" s="71">
        <f t="shared" si="408"/>
        <v>15</v>
      </c>
      <c r="J7508" s="72" t="s">
        <v>1222</v>
      </c>
      <c r="K7508" s="72" t="s">
        <v>1223</v>
      </c>
      <c r="L7508" s="73">
        <v>1</v>
      </c>
      <c r="M7508" s="73" t="s">
        <v>108</v>
      </c>
      <c r="N7508" s="68" t="str">
        <f>VLOOKUP(K7508,[1]人員授權表!D$3:G$249,4,0)</f>
        <v>無機</v>
      </c>
      <c r="O7508" s="70" t="str">
        <f>IF(J7508=[1]人員授權表!$C$85,"Casper李羿勳",IF(J7508=[1]人員授權表!$C$188,"Iring陳俊明",IF(J7508=[1]人員授權表!$C$189,"Brian陳泓霖",VLOOKUP(K7508,[1]人員授權表!D$2:E$249,2,FALSE))))</f>
        <v>Dennis陳汶宏</v>
      </c>
      <c r="P7508" s="67">
        <f t="shared" si="407"/>
        <v>44852</v>
      </c>
      <c r="Q7508" s="75" t="str">
        <f t="shared" si="409"/>
        <v>週二</v>
      </c>
      <c r="R7508" s="80">
        <v>44848</v>
      </c>
      <c r="AA7508" s="1"/>
    </row>
    <row r="7509" spans="2:27">
      <c r="B7509" s="66">
        <v>44834</v>
      </c>
      <c r="D7509" s="68" t="s">
        <v>50</v>
      </c>
      <c r="E7509" s="70" t="s">
        <v>51</v>
      </c>
      <c r="F7509" s="37" t="s">
        <v>2961</v>
      </c>
      <c r="G7509" s="67">
        <v>44839</v>
      </c>
      <c r="H7509" s="67">
        <v>44854</v>
      </c>
      <c r="I7509" s="71">
        <f t="shared" si="408"/>
        <v>15</v>
      </c>
      <c r="J7509" s="72" t="s">
        <v>175</v>
      </c>
      <c r="K7509" s="72" t="s">
        <v>176</v>
      </c>
      <c r="L7509" s="73">
        <v>1</v>
      </c>
      <c r="M7509" s="73" t="s">
        <v>108</v>
      </c>
      <c r="N7509" s="68" t="str">
        <f>VLOOKUP(K7509,[1]人員授權表!D$3:G$249,4,0)</f>
        <v>無機</v>
      </c>
      <c r="O7509" s="70" t="s">
        <v>956</v>
      </c>
      <c r="P7509" s="67">
        <f t="shared" si="407"/>
        <v>44852</v>
      </c>
      <c r="Q7509" s="75" t="str">
        <f t="shared" si="409"/>
        <v>週二</v>
      </c>
      <c r="R7509" s="80">
        <v>44852</v>
      </c>
      <c r="AA7509" s="1"/>
    </row>
    <row r="7510" spans="2:27">
      <c r="B7510" s="66">
        <v>44834</v>
      </c>
      <c r="D7510" s="68" t="s">
        <v>50</v>
      </c>
      <c r="E7510" s="70" t="s">
        <v>51</v>
      </c>
      <c r="F7510" s="37" t="s">
        <v>2961</v>
      </c>
      <c r="G7510" s="67">
        <v>44839</v>
      </c>
      <c r="H7510" s="67">
        <v>44854</v>
      </c>
      <c r="I7510" s="71">
        <f t="shared" si="408"/>
        <v>15</v>
      </c>
      <c r="J7510" s="72" t="s">
        <v>290</v>
      </c>
      <c r="K7510" s="72" t="s">
        <v>291</v>
      </c>
      <c r="L7510" s="73">
        <v>1</v>
      </c>
      <c r="M7510" s="73" t="s">
        <v>108</v>
      </c>
      <c r="N7510" s="68" t="str">
        <f>VLOOKUP(K7510,[1]人員授權表!D$3:G$249,4,0)</f>
        <v>無機</v>
      </c>
      <c r="O7510" s="70" t="str">
        <f>IF(J7510=[1]人員授權表!$C$85,"Casper李羿勳",IF(J7510=[1]人員授權表!$C$188,"Iring陳俊明",IF(J7510=[1]人員授權表!$C$189,"Brian陳泓霖",VLOOKUP(K7510,[1]人員授權表!D$2:E$249,2,FALSE))))</f>
        <v>George陳志昇</v>
      </c>
      <c r="P7510" s="67">
        <f t="shared" si="407"/>
        <v>44852</v>
      </c>
      <c r="Q7510" s="75" t="str">
        <f t="shared" si="409"/>
        <v>週二</v>
      </c>
      <c r="R7510" s="80">
        <v>44848</v>
      </c>
      <c r="AA7510" s="1"/>
    </row>
    <row r="7511" spans="2:27">
      <c r="B7511" s="66">
        <v>44834</v>
      </c>
      <c r="D7511" s="68" t="s">
        <v>50</v>
      </c>
      <c r="E7511" s="70" t="s">
        <v>51</v>
      </c>
      <c r="F7511" s="37" t="s">
        <v>2961</v>
      </c>
      <c r="G7511" s="67">
        <v>44839</v>
      </c>
      <c r="H7511" s="67">
        <v>44854</v>
      </c>
      <c r="I7511" s="71">
        <f t="shared" si="408"/>
        <v>15</v>
      </c>
      <c r="J7511" s="72" t="s">
        <v>204</v>
      </c>
      <c r="K7511" s="72" t="s">
        <v>205</v>
      </c>
      <c r="L7511" s="73">
        <v>1</v>
      </c>
      <c r="M7511" s="73" t="s">
        <v>108</v>
      </c>
      <c r="N7511" s="68" t="str">
        <f>VLOOKUP(K7511,[1]人員授權表!D$3:G$249,4,0)</f>
        <v>無機</v>
      </c>
      <c r="O7511" s="70" t="str">
        <f>IF(J7511=[1]人員授權表!$C$85,"Casper李羿勳",IF(J7511=[1]人員授權表!$C$188,"Iring陳俊明",IF(J7511=[1]人員授權表!$C$189,"Brian陳泓霖",VLOOKUP(K7511,[1]人員授權表!D$2:E$249,2,FALSE))))</f>
        <v>Iring陳俊明</v>
      </c>
      <c r="P7511" s="67">
        <f t="shared" ref="P7511:P7574" si="410">H7511-2</f>
        <v>44852</v>
      </c>
      <c r="Q7511" s="75" t="str">
        <f t="shared" si="409"/>
        <v>週二</v>
      </c>
      <c r="R7511" s="80">
        <v>44853</v>
      </c>
      <c r="S7511" s="85">
        <v>44853</v>
      </c>
      <c r="V7511" s="70">
        <v>1</v>
      </c>
      <c r="Y7511" s="78">
        <v>44853</v>
      </c>
      <c r="Z7511" s="79" t="s">
        <v>2913</v>
      </c>
      <c r="AA7511" s="1"/>
    </row>
    <row r="7512" spans="2:27">
      <c r="B7512" s="66">
        <v>44834</v>
      </c>
      <c r="D7512" s="68" t="s">
        <v>50</v>
      </c>
      <c r="E7512" s="70" t="s">
        <v>51</v>
      </c>
      <c r="F7512" s="37" t="s">
        <v>2961</v>
      </c>
      <c r="G7512" s="67">
        <v>44839</v>
      </c>
      <c r="H7512" s="67">
        <v>44854</v>
      </c>
      <c r="I7512" s="71">
        <f t="shared" si="408"/>
        <v>15</v>
      </c>
      <c r="J7512" s="72" t="s">
        <v>206</v>
      </c>
      <c r="K7512" s="72" t="s">
        <v>179</v>
      </c>
      <c r="L7512" s="73">
        <v>1</v>
      </c>
      <c r="M7512" s="73" t="s">
        <v>108</v>
      </c>
      <c r="N7512" s="68" t="str">
        <f>VLOOKUP(K7512,[1]人員授權表!D$3:G$249,4,0)</f>
        <v>無機</v>
      </c>
      <c r="O7512" s="70" t="str">
        <f>IF(J7512=[1]人員授權表!$C$85,"Casper李羿勳",IF(J7512=[1]人員授權表!$C$188,"Iring陳俊明",IF(J7512=[1]人員授權表!$C$189,"Brian陳泓霖",VLOOKUP(K7512,[1]人員授權表!D$2:E$249,2,FALSE))))</f>
        <v>Dennis陳汶宏</v>
      </c>
      <c r="P7512" s="67">
        <f t="shared" si="410"/>
        <v>44852</v>
      </c>
      <c r="Q7512" s="75" t="str">
        <f t="shared" si="409"/>
        <v>週二</v>
      </c>
      <c r="R7512" s="80">
        <v>44842</v>
      </c>
      <c r="AA7512" s="1"/>
    </row>
    <row r="7513" spans="2:27">
      <c r="B7513" s="66">
        <v>44834</v>
      </c>
      <c r="D7513" s="68" t="s">
        <v>50</v>
      </c>
      <c r="E7513" s="70" t="s">
        <v>51</v>
      </c>
      <c r="F7513" s="37" t="s">
        <v>2961</v>
      </c>
      <c r="G7513" s="67">
        <v>44839</v>
      </c>
      <c r="H7513" s="67">
        <v>44854</v>
      </c>
      <c r="I7513" s="71">
        <f t="shared" si="408"/>
        <v>15</v>
      </c>
      <c r="J7513" s="72" t="s">
        <v>178</v>
      </c>
      <c r="K7513" s="72" t="s">
        <v>179</v>
      </c>
      <c r="L7513" s="73">
        <v>1</v>
      </c>
      <c r="M7513" s="73" t="s">
        <v>108</v>
      </c>
      <c r="N7513" s="68" t="str">
        <f>VLOOKUP(K7513,[1]人員授權表!D$3:G$249,4,0)</f>
        <v>無機</v>
      </c>
      <c r="O7513" s="70" t="str">
        <f>IF(J7513=[1]人員授權表!$C$85,"Casper李羿勳",IF(J7513=[1]人員授權表!$C$188,"Iring陳俊明",IF(J7513=[1]人員授權表!$C$189,"Brian陳泓霖",VLOOKUP(K7513,[1]人員授權表!D$2:E$249,2,FALSE))))</f>
        <v>Dennis陳汶宏</v>
      </c>
      <c r="P7513" s="67">
        <f t="shared" si="410"/>
        <v>44852</v>
      </c>
      <c r="Q7513" s="75" t="str">
        <f t="shared" si="409"/>
        <v>週二</v>
      </c>
      <c r="R7513" s="80">
        <v>44842</v>
      </c>
      <c r="AA7513" s="1"/>
    </row>
    <row r="7514" spans="2:27">
      <c r="B7514" s="66">
        <v>44834</v>
      </c>
      <c r="D7514" s="68" t="s">
        <v>50</v>
      </c>
      <c r="E7514" s="70" t="s">
        <v>51</v>
      </c>
      <c r="F7514" s="37" t="s">
        <v>2961</v>
      </c>
      <c r="G7514" s="67">
        <v>44839</v>
      </c>
      <c r="H7514" s="67">
        <v>44854</v>
      </c>
      <c r="I7514" s="71">
        <f t="shared" si="408"/>
        <v>15</v>
      </c>
      <c r="J7514" s="72" t="s">
        <v>141</v>
      </c>
      <c r="K7514" s="72" t="s">
        <v>142</v>
      </c>
      <c r="L7514" s="73">
        <v>1</v>
      </c>
      <c r="M7514" s="73" t="s">
        <v>108</v>
      </c>
      <c r="N7514" s="68" t="str">
        <f>VLOOKUP(K7514,[1]人員授權表!D$3:G$249,4,0)</f>
        <v>無機</v>
      </c>
      <c r="O7514" s="70" t="str">
        <f>IF(J7514=[1]人員授權表!$C$85,"Casper李羿勳",IF(J7514=[1]人員授權表!$C$188,"Iring陳俊明",IF(J7514=[1]人員授權表!$C$189,"Brian陳泓霖",VLOOKUP(K7514,[1]人員授權表!D$2:E$249,2,FALSE))))</f>
        <v>Dennis陳汶宏</v>
      </c>
      <c r="P7514" s="67">
        <f t="shared" si="410"/>
        <v>44852</v>
      </c>
      <c r="Q7514" s="75" t="str">
        <f t="shared" si="409"/>
        <v>週二</v>
      </c>
      <c r="R7514" s="80">
        <v>44847</v>
      </c>
      <c r="AA7514" s="1"/>
    </row>
    <row r="7515" spans="2:27">
      <c r="B7515" s="66">
        <v>44834</v>
      </c>
      <c r="D7515" s="68" t="s">
        <v>50</v>
      </c>
      <c r="E7515" s="70" t="s">
        <v>51</v>
      </c>
      <c r="F7515" s="37" t="s">
        <v>2961</v>
      </c>
      <c r="G7515" s="67">
        <v>44839</v>
      </c>
      <c r="H7515" s="67">
        <v>44854</v>
      </c>
      <c r="I7515" s="71">
        <f t="shared" si="408"/>
        <v>15</v>
      </c>
      <c r="J7515" s="72" t="s">
        <v>966</v>
      </c>
      <c r="K7515" s="72" t="s">
        <v>154</v>
      </c>
      <c r="L7515" s="73">
        <v>1</v>
      </c>
      <c r="M7515" s="73" t="s">
        <v>108</v>
      </c>
      <c r="N7515" s="68" t="str">
        <f>VLOOKUP(K7515,[1]人員授權表!D$3:G$249,4,0)</f>
        <v>無機</v>
      </c>
      <c r="O7515" s="70" t="str">
        <f>IF(J7515=[1]人員授權表!$C$85,"Casper李羿勳",IF(J7515=[1]人員授權表!$C$188,"Iring陳俊明",IF(J7515=[1]人員授權表!$C$189,"Brian陳泓霖",VLOOKUP(K7515,[1]人員授權表!D$2:E$249,2,FALSE))))</f>
        <v>Ken張智凱</v>
      </c>
      <c r="P7515" s="67">
        <f t="shared" si="410"/>
        <v>44852</v>
      </c>
      <c r="Q7515" s="75" t="str">
        <f t="shared" si="409"/>
        <v>週二</v>
      </c>
      <c r="R7515" s="80">
        <v>44842</v>
      </c>
      <c r="AA7515" s="1"/>
    </row>
    <row r="7516" spans="2:27">
      <c r="B7516" s="66">
        <v>44834</v>
      </c>
      <c r="D7516" s="68" t="s">
        <v>50</v>
      </c>
      <c r="E7516" s="70" t="s">
        <v>51</v>
      </c>
      <c r="F7516" s="37" t="s">
        <v>2961</v>
      </c>
      <c r="G7516" s="67">
        <v>44839</v>
      </c>
      <c r="H7516" s="67">
        <v>44854</v>
      </c>
      <c r="I7516" s="71">
        <f t="shared" si="408"/>
        <v>15</v>
      </c>
      <c r="J7516" s="72" t="s">
        <v>209</v>
      </c>
      <c r="K7516" s="72" t="s">
        <v>210</v>
      </c>
      <c r="L7516" s="73">
        <v>1</v>
      </c>
      <c r="M7516" s="73" t="s">
        <v>108</v>
      </c>
      <c r="N7516" s="68" t="str">
        <f>VLOOKUP(K7516,[1]人員授權表!D$3:G$249,4,0)</f>
        <v>無機</v>
      </c>
      <c r="O7516" s="70" t="str">
        <f>IF(J7516=[1]人員授權表!$C$85,"Casper李羿勳",IF(J7516=[1]人員授權表!$C$188,"Iring陳俊明",IF(J7516=[1]人員授權表!$C$189,"Brian陳泓霖",VLOOKUP(K7516,[1]人員授權表!D$2:E$249,2,FALSE))))</f>
        <v>Vicky游崴涵</v>
      </c>
      <c r="P7516" s="67">
        <f t="shared" si="410"/>
        <v>44852</v>
      </c>
      <c r="Q7516" s="75" t="str">
        <f t="shared" si="409"/>
        <v>週二</v>
      </c>
      <c r="R7516" s="80">
        <v>44852</v>
      </c>
      <c r="AA7516" s="1"/>
    </row>
    <row r="7517" spans="2:27">
      <c r="B7517" s="66">
        <v>44834</v>
      </c>
      <c r="D7517" s="68" t="s">
        <v>50</v>
      </c>
      <c r="E7517" s="70" t="s">
        <v>51</v>
      </c>
      <c r="F7517" s="37" t="s">
        <v>2961</v>
      </c>
      <c r="G7517" s="67">
        <v>44839</v>
      </c>
      <c r="H7517" s="67">
        <v>44854</v>
      </c>
      <c r="I7517" s="71">
        <f t="shared" si="408"/>
        <v>15</v>
      </c>
      <c r="J7517" s="72" t="s">
        <v>167</v>
      </c>
      <c r="K7517" s="72" t="s">
        <v>168</v>
      </c>
      <c r="L7517" s="73">
        <v>1</v>
      </c>
      <c r="M7517" s="73" t="s">
        <v>108</v>
      </c>
      <c r="N7517" s="68" t="str">
        <f>VLOOKUP(K7517,[1]人員授權表!D$3:G$249,4,0)</f>
        <v>有機</v>
      </c>
      <c r="O7517" s="70" t="str">
        <f>IF(J7517=[1]人員授權表!$C$85,"Casper李羿勳",IF(J7517=[1]人員授權表!$C$188,"Iring陳俊明",IF(J7517=[1]人員授權表!$C$189,"Brian陳泓霖",VLOOKUP(K7517,[1]人員授權表!D$2:E$249,2,FALSE))))</f>
        <v>Una林庭瑄</v>
      </c>
      <c r="P7517" s="67">
        <f t="shared" si="410"/>
        <v>44852</v>
      </c>
      <c r="Q7517" s="75" t="str">
        <f t="shared" si="409"/>
        <v>週二</v>
      </c>
      <c r="R7517" s="80">
        <v>44849</v>
      </c>
      <c r="AA7517" s="1"/>
    </row>
    <row r="7518" spans="2:27">
      <c r="B7518" s="66">
        <v>44834</v>
      </c>
      <c r="D7518" s="68" t="s">
        <v>50</v>
      </c>
      <c r="E7518" s="70" t="s">
        <v>51</v>
      </c>
      <c r="F7518" s="37" t="s">
        <v>2961</v>
      </c>
      <c r="G7518" s="67">
        <v>44839</v>
      </c>
      <c r="H7518" s="67">
        <v>44854</v>
      </c>
      <c r="I7518" s="71">
        <f t="shared" si="408"/>
        <v>15</v>
      </c>
      <c r="J7518" s="72" t="s">
        <v>257</v>
      </c>
      <c r="K7518" s="72" t="s">
        <v>1225</v>
      </c>
      <c r="L7518" s="73">
        <v>1</v>
      </c>
      <c r="M7518" s="73" t="s">
        <v>108</v>
      </c>
      <c r="N7518" s="68" t="str">
        <f>VLOOKUP(K7518,[1]人員授權表!D$3:G$249,4,0)</f>
        <v>有機</v>
      </c>
      <c r="O7518" s="70" t="str">
        <f>IF(J7518=[1]人員授權表!$C$85,"Casper李羿勳",IF(J7518=[1]人員授權表!$C$188,"Iring陳俊明",IF(J7518=[1]人員授權表!$C$189,"Brian陳泓霖",VLOOKUP(K7518,[1]人員授權表!D$2:E$249,2,FALSE))))</f>
        <v>Casper李羿勳</v>
      </c>
      <c r="P7518" s="67">
        <f t="shared" si="410"/>
        <v>44852</v>
      </c>
      <c r="Q7518" s="75" t="str">
        <f t="shared" si="409"/>
        <v>週二</v>
      </c>
      <c r="R7518" s="80">
        <v>44852</v>
      </c>
      <c r="AA7518" s="1"/>
    </row>
    <row r="7519" spans="2:27">
      <c r="B7519" s="66">
        <v>44834</v>
      </c>
      <c r="D7519" s="68" t="s">
        <v>50</v>
      </c>
      <c r="E7519" s="70" t="s">
        <v>51</v>
      </c>
      <c r="F7519" s="37" t="s">
        <v>2961</v>
      </c>
      <c r="G7519" s="67">
        <v>44839</v>
      </c>
      <c r="H7519" s="67">
        <v>44854</v>
      </c>
      <c r="I7519" s="71">
        <f t="shared" si="408"/>
        <v>15</v>
      </c>
      <c r="J7519" s="72" t="s">
        <v>169</v>
      </c>
      <c r="K7519" s="72" t="s">
        <v>170</v>
      </c>
      <c r="L7519" s="73">
        <v>1</v>
      </c>
      <c r="M7519" s="73" t="s">
        <v>108</v>
      </c>
      <c r="N7519" s="68" t="str">
        <f>VLOOKUP(K7519,[1]人員授權表!D$3:G$249,4,0)</f>
        <v>有機</v>
      </c>
      <c r="O7519" s="70" t="str">
        <f>IF(J7519=[1]人員授權表!$C$85,"Casper李羿勳",IF(J7519=[1]人員授權表!$C$188,"Iring陳俊明",IF(J7519=[1]人員授權表!$C$189,"Brian陳泓霖",VLOOKUP(K7519,[1]人員授權表!D$2:E$249,2,FALSE))))</f>
        <v>Elle黃雅琪&amp;
Marco陳鴻鈞</v>
      </c>
      <c r="P7519" s="67">
        <f t="shared" si="410"/>
        <v>44852</v>
      </c>
      <c r="Q7519" s="75" t="str">
        <f t="shared" si="409"/>
        <v>週二</v>
      </c>
      <c r="R7519" s="80">
        <v>44848</v>
      </c>
      <c r="AA7519" s="1"/>
    </row>
    <row r="7520" spans="2:27">
      <c r="B7520" s="66">
        <v>44834</v>
      </c>
      <c r="D7520" s="68" t="s">
        <v>50</v>
      </c>
      <c r="E7520" s="70" t="s">
        <v>51</v>
      </c>
      <c r="F7520" s="37" t="s">
        <v>2962</v>
      </c>
      <c r="G7520" s="67">
        <v>44839</v>
      </c>
      <c r="H7520" s="67">
        <v>44854</v>
      </c>
      <c r="I7520" s="71">
        <f t="shared" si="408"/>
        <v>15</v>
      </c>
      <c r="J7520" s="72" t="s">
        <v>919</v>
      </c>
      <c r="K7520" s="72" t="s">
        <v>187</v>
      </c>
      <c r="L7520" s="73">
        <v>1</v>
      </c>
      <c r="M7520" s="73" t="s">
        <v>108</v>
      </c>
      <c r="N7520" s="68" t="str">
        <f>VLOOKUP(K7520,[1]人員授權表!D$3:G$249,4,0)</f>
        <v>無機</v>
      </c>
      <c r="O7520" s="70" t="s">
        <v>191</v>
      </c>
      <c r="P7520" s="67">
        <f t="shared" si="410"/>
        <v>44852</v>
      </c>
      <c r="Q7520" s="75" t="str">
        <f t="shared" si="409"/>
        <v>週二</v>
      </c>
      <c r="R7520" s="80">
        <v>44852</v>
      </c>
      <c r="Z7520" s="79" t="s">
        <v>2866</v>
      </c>
      <c r="AA7520" s="1"/>
    </row>
    <row r="7521" spans="2:27">
      <c r="B7521" s="66">
        <v>44834</v>
      </c>
      <c r="D7521" s="68" t="s">
        <v>50</v>
      </c>
      <c r="E7521" s="70" t="s">
        <v>51</v>
      </c>
      <c r="F7521" s="37" t="s">
        <v>2962</v>
      </c>
      <c r="G7521" s="67">
        <v>44839</v>
      </c>
      <c r="H7521" s="67">
        <v>44854</v>
      </c>
      <c r="I7521" s="71">
        <f t="shared" si="408"/>
        <v>15</v>
      </c>
      <c r="J7521" s="72" t="s">
        <v>188</v>
      </c>
      <c r="K7521" s="72" t="s">
        <v>189</v>
      </c>
      <c r="L7521" s="73">
        <v>1</v>
      </c>
      <c r="M7521" s="73" t="s">
        <v>108</v>
      </c>
      <c r="N7521" s="68" t="str">
        <f>VLOOKUP(K7521,[1]人員授權表!D$3:G$249,4,0)</f>
        <v>無機</v>
      </c>
      <c r="O7521" s="70" t="str">
        <f>IF(J7521=[1]人員授權表!$C$85,"Casper李羿勳",IF(J7521=[1]人員授權表!$C$188,"Iring陳俊明",IF(J7521=[1]人員授權表!$C$189,"Brian陳泓霖",VLOOKUP(K7521,[1]人員授權表!D$2:E$249,2,FALSE))))</f>
        <v>Iring陳俊明</v>
      </c>
      <c r="P7521" s="67">
        <f t="shared" si="410"/>
        <v>44852</v>
      </c>
      <c r="Q7521" s="75" t="str">
        <f t="shared" si="409"/>
        <v>週二</v>
      </c>
      <c r="R7521" s="80">
        <v>44848</v>
      </c>
      <c r="AA7521" s="1"/>
    </row>
    <row r="7522" spans="2:27">
      <c r="B7522" s="66">
        <v>44834</v>
      </c>
      <c r="D7522" s="68" t="s">
        <v>50</v>
      </c>
      <c r="E7522" s="70" t="s">
        <v>51</v>
      </c>
      <c r="F7522" s="37" t="s">
        <v>2962</v>
      </c>
      <c r="G7522" s="67">
        <v>44839</v>
      </c>
      <c r="H7522" s="67">
        <v>44854</v>
      </c>
      <c r="I7522" s="71">
        <f t="shared" si="408"/>
        <v>15</v>
      </c>
      <c r="J7522" s="72" t="s">
        <v>190</v>
      </c>
      <c r="K7522" s="72" t="s">
        <v>140</v>
      </c>
      <c r="L7522" s="73">
        <v>1</v>
      </c>
      <c r="M7522" s="73" t="s">
        <v>108</v>
      </c>
      <c r="N7522" s="68" t="str">
        <f>VLOOKUP(K7522,[1]人員授權表!D$3:G$249,4,0)</f>
        <v>無機</v>
      </c>
      <c r="O7522" s="70" t="str">
        <f>IF(J7522=[1]人員授權表!$C$85,"Casper李羿勳",IF(J7522=[1]人員授權表!$C$188,"Iring陳俊明",IF(J7522=[1]人員授權表!$C$189,"Brian陳泓霖",VLOOKUP(K7522,[1]人員授權表!D$2:E$249,2,FALSE))))</f>
        <v>Iring陳俊明</v>
      </c>
      <c r="P7522" s="67">
        <f t="shared" si="410"/>
        <v>44852</v>
      </c>
      <c r="Q7522" s="75" t="str">
        <f t="shared" si="409"/>
        <v>週二</v>
      </c>
      <c r="R7522" s="80">
        <v>44848</v>
      </c>
      <c r="AA7522" s="1"/>
    </row>
    <row r="7523" spans="2:27">
      <c r="B7523" s="66">
        <v>44834</v>
      </c>
      <c r="D7523" s="68" t="s">
        <v>50</v>
      </c>
      <c r="E7523" s="70" t="s">
        <v>51</v>
      </c>
      <c r="F7523" s="37" t="s">
        <v>2962</v>
      </c>
      <c r="G7523" s="67">
        <v>44839</v>
      </c>
      <c r="H7523" s="67">
        <v>44854</v>
      </c>
      <c r="I7523" s="71">
        <f t="shared" si="408"/>
        <v>15</v>
      </c>
      <c r="J7523" s="72" t="s">
        <v>195</v>
      </c>
      <c r="K7523" s="72" t="s">
        <v>196</v>
      </c>
      <c r="L7523" s="73">
        <v>1</v>
      </c>
      <c r="M7523" s="73" t="s">
        <v>108</v>
      </c>
      <c r="N7523" s="68" t="str">
        <f>VLOOKUP(K7523,[1]人員授權表!D$3:G$249,4,0)</f>
        <v>無機</v>
      </c>
      <c r="O7523" s="70" t="str">
        <f>IF(J7523=[1]人員授權表!$C$85,"Casper李羿勳",IF(J7523=[1]人員授權表!$C$188,"Iring陳俊明",IF(J7523=[1]人員授權表!$C$189,"Brian陳泓霖",VLOOKUP(K7523,[1]人員授權表!D$2:E$249,2,FALSE))))</f>
        <v>Debby胡萱黛</v>
      </c>
      <c r="P7523" s="67">
        <f t="shared" si="410"/>
        <v>44852</v>
      </c>
      <c r="Q7523" s="75" t="str">
        <f t="shared" si="409"/>
        <v>週二</v>
      </c>
      <c r="R7523" s="80">
        <v>44848</v>
      </c>
      <c r="AA7523" s="1"/>
    </row>
    <row r="7524" spans="2:27">
      <c r="B7524" s="66">
        <v>44834</v>
      </c>
      <c r="D7524" s="68" t="s">
        <v>50</v>
      </c>
      <c r="E7524" s="70" t="s">
        <v>51</v>
      </c>
      <c r="F7524" s="37" t="s">
        <v>2962</v>
      </c>
      <c r="G7524" s="67">
        <v>44839</v>
      </c>
      <c r="H7524" s="67">
        <v>44854</v>
      </c>
      <c r="I7524" s="71">
        <f t="shared" si="408"/>
        <v>15</v>
      </c>
      <c r="J7524" s="72" t="s">
        <v>198</v>
      </c>
      <c r="K7524" s="72" t="s">
        <v>199</v>
      </c>
      <c r="L7524" s="73">
        <v>1</v>
      </c>
      <c r="M7524" s="73" t="s">
        <v>108</v>
      </c>
      <c r="N7524" s="68" t="str">
        <f>VLOOKUP(K7524,[1]人員授權表!D$3:G$249,4,0)</f>
        <v>無機</v>
      </c>
      <c r="O7524" s="70" t="str">
        <f>IF(J7524=[1]人員授權表!$C$85,"Casper李羿勳",IF(J7524=[1]人員授權表!$C$188,"Iring陳俊明",IF(J7524=[1]人員授權表!$C$189,"Brian陳泓霖",VLOOKUP(K7524,[1]人員授權表!D$2:E$249,2,FALSE))))</f>
        <v>Vicky游崴涵</v>
      </c>
      <c r="P7524" s="67">
        <f t="shared" si="410"/>
        <v>44852</v>
      </c>
      <c r="Q7524" s="75" t="str">
        <f t="shared" si="409"/>
        <v>週二</v>
      </c>
      <c r="R7524" s="80">
        <v>44848</v>
      </c>
      <c r="AA7524" s="1"/>
    </row>
    <row r="7525" spans="2:27">
      <c r="B7525" s="66">
        <v>44834</v>
      </c>
      <c r="D7525" s="68" t="s">
        <v>50</v>
      </c>
      <c r="E7525" s="70" t="s">
        <v>51</v>
      </c>
      <c r="F7525" s="37" t="s">
        <v>2962</v>
      </c>
      <c r="G7525" s="67">
        <v>44839</v>
      </c>
      <c r="H7525" s="67">
        <v>44854</v>
      </c>
      <c r="I7525" s="71">
        <f t="shared" si="408"/>
        <v>15</v>
      </c>
      <c r="J7525" s="72" t="s">
        <v>200</v>
      </c>
      <c r="K7525" s="72" t="s">
        <v>201</v>
      </c>
      <c r="L7525" s="73">
        <v>1</v>
      </c>
      <c r="M7525" s="73" t="s">
        <v>108</v>
      </c>
      <c r="N7525" s="68" t="str">
        <f>VLOOKUP(K7525,[1]人員授權表!D$3:G$249,4,0)</f>
        <v>無機</v>
      </c>
      <c r="O7525" s="70" t="str">
        <f>IF(J7525=[1]人員授權表!$C$85,"Casper李羿勳",IF(J7525=[1]人員授權表!$C$188,"Iring陳俊明",IF(J7525=[1]人員授權表!$C$189,"Brian陳泓霖",VLOOKUP(K7525,[1]人員授權表!D$2:E$249,2,FALSE))))</f>
        <v>Ruby黃家蓁</v>
      </c>
      <c r="P7525" s="67">
        <f t="shared" si="410"/>
        <v>44852</v>
      </c>
      <c r="Q7525" s="75" t="str">
        <f t="shared" si="409"/>
        <v>週二</v>
      </c>
      <c r="R7525" s="80">
        <v>44848</v>
      </c>
      <c r="AA7525" s="1"/>
    </row>
    <row r="7526" spans="2:27">
      <c r="B7526" s="66">
        <v>44834</v>
      </c>
      <c r="D7526" s="68" t="s">
        <v>50</v>
      </c>
      <c r="E7526" s="70" t="s">
        <v>51</v>
      </c>
      <c r="F7526" s="37" t="s">
        <v>2962</v>
      </c>
      <c r="G7526" s="67">
        <v>44839</v>
      </c>
      <c r="H7526" s="67">
        <v>44854</v>
      </c>
      <c r="I7526" s="71">
        <f t="shared" si="408"/>
        <v>15</v>
      </c>
      <c r="J7526" s="72" t="s">
        <v>151</v>
      </c>
      <c r="K7526" s="72" t="s">
        <v>152</v>
      </c>
      <c r="L7526" s="73">
        <v>1</v>
      </c>
      <c r="M7526" s="73" t="s">
        <v>108</v>
      </c>
      <c r="N7526" s="68" t="str">
        <f>VLOOKUP(K7526,[1]人員授權表!D$3:G$249,4,0)</f>
        <v>無機</v>
      </c>
      <c r="O7526" s="70" t="str">
        <f>IF(J7526=[1]人員授權表!$C$85,"Casper李羿勳",IF(J7526=[1]人員授權表!$C$188,"Iring陳俊明",IF(J7526=[1]人員授權表!$C$189,"Brian陳泓霖",VLOOKUP(K7526,[1]人員授權表!D$2:E$249,2,FALSE))))</f>
        <v>Vicky游崴涵</v>
      </c>
      <c r="P7526" s="67">
        <f t="shared" si="410"/>
        <v>44852</v>
      </c>
      <c r="Q7526" s="75" t="str">
        <f t="shared" si="409"/>
        <v>週二</v>
      </c>
      <c r="R7526" s="80">
        <v>44847</v>
      </c>
      <c r="AA7526" s="1"/>
    </row>
    <row r="7527" spans="2:27">
      <c r="B7527" s="66">
        <v>44834</v>
      </c>
      <c r="D7527" s="68" t="s">
        <v>50</v>
      </c>
      <c r="E7527" s="70" t="s">
        <v>51</v>
      </c>
      <c r="F7527" s="37" t="s">
        <v>2962</v>
      </c>
      <c r="G7527" s="67">
        <v>44839</v>
      </c>
      <c r="H7527" s="67">
        <v>44854</v>
      </c>
      <c r="I7527" s="71">
        <f t="shared" si="408"/>
        <v>15</v>
      </c>
      <c r="J7527" s="72" t="s">
        <v>160</v>
      </c>
      <c r="K7527" s="72" t="s">
        <v>161</v>
      </c>
      <c r="L7527" s="73">
        <v>1</v>
      </c>
      <c r="M7527" s="73" t="s">
        <v>108</v>
      </c>
      <c r="N7527" s="68" t="str">
        <f>VLOOKUP(K7527,[1]人員授權表!D$3:G$249,4,0)</f>
        <v>無機</v>
      </c>
      <c r="O7527" s="70" t="str">
        <f>IF(J7527=[1]人員授權表!$C$85,"Casper李羿勳",IF(J7527=[1]人員授權表!$C$188,"Iring陳俊明",IF(J7527=[1]人員授權表!$C$189,"Brian陳泓霖",VLOOKUP(K7527,[1]人員授權表!D$2:E$249,2,FALSE))))</f>
        <v>Dennis陳汶宏</v>
      </c>
      <c r="P7527" s="67">
        <f t="shared" si="410"/>
        <v>44852</v>
      </c>
      <c r="Q7527" s="75" t="str">
        <f t="shared" si="409"/>
        <v>週二</v>
      </c>
      <c r="R7527" s="80">
        <v>44848</v>
      </c>
      <c r="AA7527" s="1"/>
    </row>
    <row r="7528" spans="2:27">
      <c r="B7528" s="66">
        <v>44834</v>
      </c>
      <c r="D7528" s="68" t="s">
        <v>50</v>
      </c>
      <c r="E7528" s="70" t="s">
        <v>51</v>
      </c>
      <c r="F7528" s="37" t="s">
        <v>2962</v>
      </c>
      <c r="G7528" s="67">
        <v>44839</v>
      </c>
      <c r="H7528" s="67">
        <v>44854</v>
      </c>
      <c r="I7528" s="71">
        <f t="shared" si="408"/>
        <v>15</v>
      </c>
      <c r="J7528" s="72" t="s">
        <v>1222</v>
      </c>
      <c r="K7528" s="72" t="s">
        <v>1223</v>
      </c>
      <c r="L7528" s="73">
        <v>1</v>
      </c>
      <c r="M7528" s="73" t="s">
        <v>108</v>
      </c>
      <c r="N7528" s="68" t="str">
        <f>VLOOKUP(K7528,[1]人員授權表!D$3:G$249,4,0)</f>
        <v>無機</v>
      </c>
      <c r="O7528" s="70" t="str">
        <f>IF(J7528=[1]人員授權表!$C$85,"Casper李羿勳",IF(J7528=[1]人員授權表!$C$188,"Iring陳俊明",IF(J7528=[1]人員授權表!$C$189,"Brian陳泓霖",VLOOKUP(K7528,[1]人員授權表!D$2:E$249,2,FALSE))))</f>
        <v>Dennis陳汶宏</v>
      </c>
      <c r="P7528" s="67">
        <f t="shared" si="410"/>
        <v>44852</v>
      </c>
      <c r="Q7528" s="75" t="str">
        <f t="shared" si="409"/>
        <v>週二</v>
      </c>
      <c r="R7528" s="80">
        <v>44848</v>
      </c>
      <c r="AA7528" s="1"/>
    </row>
    <row r="7529" spans="2:27">
      <c r="B7529" s="66">
        <v>44834</v>
      </c>
      <c r="D7529" s="68" t="s">
        <v>50</v>
      </c>
      <c r="E7529" s="70" t="s">
        <v>51</v>
      </c>
      <c r="F7529" s="37" t="s">
        <v>2962</v>
      </c>
      <c r="G7529" s="67">
        <v>44839</v>
      </c>
      <c r="H7529" s="67">
        <v>44854</v>
      </c>
      <c r="I7529" s="71">
        <f t="shared" si="408"/>
        <v>15</v>
      </c>
      <c r="J7529" s="72" t="s">
        <v>175</v>
      </c>
      <c r="K7529" s="72" t="s">
        <v>176</v>
      </c>
      <c r="L7529" s="73">
        <v>1</v>
      </c>
      <c r="M7529" s="73" t="s">
        <v>108</v>
      </c>
      <c r="N7529" s="68" t="str">
        <f>VLOOKUP(K7529,[1]人員授權表!D$3:G$249,4,0)</f>
        <v>無機</v>
      </c>
      <c r="O7529" s="70" t="s">
        <v>956</v>
      </c>
      <c r="P7529" s="67">
        <f t="shared" si="410"/>
        <v>44852</v>
      </c>
      <c r="Q7529" s="75" t="str">
        <f t="shared" si="409"/>
        <v>週二</v>
      </c>
      <c r="R7529" s="80">
        <v>44852</v>
      </c>
      <c r="AA7529" s="1"/>
    </row>
    <row r="7530" spans="2:27">
      <c r="B7530" s="66">
        <v>44834</v>
      </c>
      <c r="D7530" s="68" t="s">
        <v>50</v>
      </c>
      <c r="E7530" s="70" t="s">
        <v>51</v>
      </c>
      <c r="F7530" s="37" t="s">
        <v>2962</v>
      </c>
      <c r="G7530" s="67">
        <v>44839</v>
      </c>
      <c r="H7530" s="67">
        <v>44854</v>
      </c>
      <c r="I7530" s="71">
        <f t="shared" si="408"/>
        <v>15</v>
      </c>
      <c r="J7530" s="72" t="s">
        <v>290</v>
      </c>
      <c r="K7530" s="72" t="s">
        <v>291</v>
      </c>
      <c r="L7530" s="73">
        <v>1</v>
      </c>
      <c r="M7530" s="73" t="s">
        <v>108</v>
      </c>
      <c r="N7530" s="68" t="str">
        <f>VLOOKUP(K7530,[1]人員授權表!D$3:G$249,4,0)</f>
        <v>無機</v>
      </c>
      <c r="O7530" s="70" t="str">
        <f>IF(J7530=[1]人員授權表!$C$85,"Casper李羿勳",IF(J7530=[1]人員授權表!$C$188,"Iring陳俊明",IF(J7530=[1]人員授權表!$C$189,"Brian陳泓霖",VLOOKUP(K7530,[1]人員授權表!D$2:E$249,2,FALSE))))</f>
        <v>George陳志昇</v>
      </c>
      <c r="P7530" s="67">
        <f t="shared" si="410"/>
        <v>44852</v>
      </c>
      <c r="Q7530" s="75" t="str">
        <f t="shared" si="409"/>
        <v>週二</v>
      </c>
      <c r="R7530" s="80">
        <v>44848</v>
      </c>
      <c r="AA7530" s="1"/>
    </row>
    <row r="7531" spans="2:27">
      <c r="B7531" s="66">
        <v>44834</v>
      </c>
      <c r="D7531" s="68" t="s">
        <v>50</v>
      </c>
      <c r="E7531" s="70" t="s">
        <v>51</v>
      </c>
      <c r="F7531" s="37" t="s">
        <v>2962</v>
      </c>
      <c r="G7531" s="67">
        <v>44839</v>
      </c>
      <c r="H7531" s="67">
        <v>44854</v>
      </c>
      <c r="I7531" s="71">
        <f t="shared" si="408"/>
        <v>15</v>
      </c>
      <c r="J7531" s="72" t="s">
        <v>204</v>
      </c>
      <c r="K7531" s="72" t="s">
        <v>205</v>
      </c>
      <c r="L7531" s="73">
        <v>1</v>
      </c>
      <c r="M7531" s="73" t="s">
        <v>108</v>
      </c>
      <c r="N7531" s="68" t="str">
        <f>VLOOKUP(K7531,[1]人員授權表!D$3:G$249,4,0)</f>
        <v>無機</v>
      </c>
      <c r="O7531" s="70" t="str">
        <f>IF(J7531=[1]人員授權表!$C$85,"Casper李羿勳",IF(J7531=[1]人員授權表!$C$188,"Iring陳俊明",IF(J7531=[1]人員授權表!$C$189,"Brian陳泓霖",VLOOKUP(K7531,[1]人員授權表!D$2:E$249,2,FALSE))))</f>
        <v>Iring陳俊明</v>
      </c>
      <c r="P7531" s="67">
        <f t="shared" si="410"/>
        <v>44852</v>
      </c>
      <c r="Q7531" s="75" t="str">
        <f t="shared" si="409"/>
        <v>週二</v>
      </c>
      <c r="R7531" s="80">
        <v>44853</v>
      </c>
      <c r="S7531" s="85">
        <v>44853</v>
      </c>
      <c r="V7531" s="70">
        <v>1</v>
      </c>
      <c r="Y7531" s="78">
        <v>44853</v>
      </c>
      <c r="Z7531" s="79" t="s">
        <v>2913</v>
      </c>
      <c r="AA7531" s="1"/>
    </row>
    <row r="7532" spans="2:27">
      <c r="B7532" s="66">
        <v>44834</v>
      </c>
      <c r="D7532" s="68" t="s">
        <v>50</v>
      </c>
      <c r="E7532" s="70" t="s">
        <v>51</v>
      </c>
      <c r="F7532" s="37" t="s">
        <v>2962</v>
      </c>
      <c r="G7532" s="67">
        <v>44839</v>
      </c>
      <c r="H7532" s="67">
        <v>44854</v>
      </c>
      <c r="I7532" s="71">
        <f t="shared" si="408"/>
        <v>15</v>
      </c>
      <c r="J7532" s="72" t="s">
        <v>206</v>
      </c>
      <c r="K7532" s="72" t="s">
        <v>179</v>
      </c>
      <c r="L7532" s="73">
        <v>1</v>
      </c>
      <c r="M7532" s="73" t="s">
        <v>108</v>
      </c>
      <c r="N7532" s="68" t="str">
        <f>VLOOKUP(K7532,[1]人員授權表!D$3:G$249,4,0)</f>
        <v>無機</v>
      </c>
      <c r="O7532" s="70" t="str">
        <f>IF(J7532=[1]人員授權表!$C$85,"Casper李羿勳",IF(J7532=[1]人員授權表!$C$188,"Iring陳俊明",IF(J7532=[1]人員授權表!$C$189,"Brian陳泓霖",VLOOKUP(K7532,[1]人員授權表!D$2:E$249,2,FALSE))))</f>
        <v>Dennis陳汶宏</v>
      </c>
      <c r="P7532" s="67">
        <f t="shared" si="410"/>
        <v>44852</v>
      </c>
      <c r="Q7532" s="75" t="str">
        <f t="shared" si="409"/>
        <v>週二</v>
      </c>
      <c r="R7532" s="80">
        <v>44842</v>
      </c>
      <c r="AA7532" s="1"/>
    </row>
    <row r="7533" spans="2:27">
      <c r="B7533" s="66">
        <v>44834</v>
      </c>
      <c r="D7533" s="68" t="s">
        <v>50</v>
      </c>
      <c r="E7533" s="70" t="s">
        <v>51</v>
      </c>
      <c r="F7533" s="37" t="s">
        <v>2962</v>
      </c>
      <c r="G7533" s="67">
        <v>44839</v>
      </c>
      <c r="H7533" s="67">
        <v>44854</v>
      </c>
      <c r="I7533" s="71">
        <f t="shared" si="408"/>
        <v>15</v>
      </c>
      <c r="J7533" s="72" t="s">
        <v>178</v>
      </c>
      <c r="K7533" s="72" t="s">
        <v>179</v>
      </c>
      <c r="L7533" s="73">
        <v>1</v>
      </c>
      <c r="M7533" s="73" t="s">
        <v>108</v>
      </c>
      <c r="N7533" s="68" t="str">
        <f>VLOOKUP(K7533,[1]人員授權表!D$3:G$249,4,0)</f>
        <v>無機</v>
      </c>
      <c r="O7533" s="70" t="str">
        <f>IF(J7533=[1]人員授權表!$C$85,"Casper李羿勳",IF(J7533=[1]人員授權表!$C$188,"Iring陳俊明",IF(J7533=[1]人員授權表!$C$189,"Brian陳泓霖",VLOOKUP(K7533,[1]人員授權表!D$2:E$249,2,FALSE))))</f>
        <v>Dennis陳汶宏</v>
      </c>
      <c r="P7533" s="67">
        <f t="shared" si="410"/>
        <v>44852</v>
      </c>
      <c r="Q7533" s="75" t="str">
        <f t="shared" si="409"/>
        <v>週二</v>
      </c>
      <c r="R7533" s="80">
        <v>44842</v>
      </c>
      <c r="AA7533" s="1"/>
    </row>
    <row r="7534" spans="2:27">
      <c r="B7534" s="66">
        <v>44834</v>
      </c>
      <c r="D7534" s="68" t="s">
        <v>50</v>
      </c>
      <c r="E7534" s="70" t="s">
        <v>51</v>
      </c>
      <c r="F7534" s="37" t="s">
        <v>2962</v>
      </c>
      <c r="G7534" s="67">
        <v>44839</v>
      </c>
      <c r="H7534" s="67">
        <v>44854</v>
      </c>
      <c r="I7534" s="71">
        <f t="shared" si="408"/>
        <v>15</v>
      </c>
      <c r="J7534" s="72" t="s">
        <v>141</v>
      </c>
      <c r="K7534" s="72" t="s">
        <v>142</v>
      </c>
      <c r="L7534" s="73">
        <v>1</v>
      </c>
      <c r="M7534" s="73" t="s">
        <v>108</v>
      </c>
      <c r="N7534" s="68" t="str">
        <f>VLOOKUP(K7534,[1]人員授權表!D$3:G$249,4,0)</f>
        <v>無機</v>
      </c>
      <c r="O7534" s="70" t="str">
        <f>IF(J7534=[1]人員授權表!$C$85,"Casper李羿勳",IF(J7534=[1]人員授權表!$C$188,"Iring陳俊明",IF(J7534=[1]人員授權表!$C$189,"Brian陳泓霖",VLOOKUP(K7534,[1]人員授權表!D$2:E$249,2,FALSE))))</f>
        <v>Dennis陳汶宏</v>
      </c>
      <c r="P7534" s="67">
        <f t="shared" si="410"/>
        <v>44852</v>
      </c>
      <c r="Q7534" s="75" t="str">
        <f t="shared" si="409"/>
        <v>週二</v>
      </c>
      <c r="R7534" s="80">
        <v>44847</v>
      </c>
      <c r="AA7534" s="1"/>
    </row>
    <row r="7535" spans="2:27">
      <c r="B7535" s="66">
        <v>44834</v>
      </c>
      <c r="D7535" s="68" t="s">
        <v>50</v>
      </c>
      <c r="E7535" s="70" t="s">
        <v>51</v>
      </c>
      <c r="F7535" s="37" t="s">
        <v>2962</v>
      </c>
      <c r="G7535" s="67">
        <v>44839</v>
      </c>
      <c r="H7535" s="67">
        <v>44854</v>
      </c>
      <c r="I7535" s="71">
        <f t="shared" si="408"/>
        <v>15</v>
      </c>
      <c r="J7535" s="72" t="s">
        <v>966</v>
      </c>
      <c r="K7535" s="72" t="s">
        <v>154</v>
      </c>
      <c r="L7535" s="73">
        <v>1</v>
      </c>
      <c r="M7535" s="73" t="s">
        <v>108</v>
      </c>
      <c r="N7535" s="68" t="str">
        <f>VLOOKUP(K7535,[1]人員授權表!D$3:G$249,4,0)</f>
        <v>無機</v>
      </c>
      <c r="O7535" s="70" t="str">
        <f>IF(J7535=[1]人員授權表!$C$85,"Casper李羿勳",IF(J7535=[1]人員授權表!$C$188,"Iring陳俊明",IF(J7535=[1]人員授權表!$C$189,"Brian陳泓霖",VLOOKUP(K7535,[1]人員授權表!D$2:E$249,2,FALSE))))</f>
        <v>Ken張智凱</v>
      </c>
      <c r="P7535" s="67">
        <f t="shared" si="410"/>
        <v>44852</v>
      </c>
      <c r="Q7535" s="75" t="str">
        <f t="shared" si="409"/>
        <v>週二</v>
      </c>
      <c r="R7535" s="80">
        <v>44842</v>
      </c>
      <c r="AA7535" s="1"/>
    </row>
    <row r="7536" spans="2:27">
      <c r="B7536" s="66">
        <v>44834</v>
      </c>
      <c r="D7536" s="68" t="s">
        <v>50</v>
      </c>
      <c r="E7536" s="70" t="s">
        <v>51</v>
      </c>
      <c r="F7536" s="37" t="s">
        <v>2962</v>
      </c>
      <c r="G7536" s="67">
        <v>44839</v>
      </c>
      <c r="H7536" s="67">
        <v>44854</v>
      </c>
      <c r="I7536" s="71">
        <f t="shared" si="408"/>
        <v>15</v>
      </c>
      <c r="J7536" s="72" t="s">
        <v>209</v>
      </c>
      <c r="K7536" s="72" t="s">
        <v>210</v>
      </c>
      <c r="L7536" s="73">
        <v>1</v>
      </c>
      <c r="M7536" s="73" t="s">
        <v>108</v>
      </c>
      <c r="N7536" s="68" t="str">
        <f>VLOOKUP(K7536,[1]人員授權表!D$3:G$249,4,0)</f>
        <v>無機</v>
      </c>
      <c r="O7536" s="70" t="str">
        <f>IF(J7536=[1]人員授權表!$C$85,"Casper李羿勳",IF(J7536=[1]人員授權表!$C$188,"Iring陳俊明",IF(J7536=[1]人員授權表!$C$189,"Brian陳泓霖",VLOOKUP(K7536,[1]人員授權表!D$2:E$249,2,FALSE))))</f>
        <v>Vicky游崴涵</v>
      </c>
      <c r="P7536" s="67">
        <f t="shared" si="410"/>
        <v>44852</v>
      </c>
      <c r="Q7536" s="75" t="str">
        <f t="shared" si="409"/>
        <v>週二</v>
      </c>
      <c r="R7536" s="80">
        <v>44852</v>
      </c>
      <c r="AA7536" s="1"/>
    </row>
    <row r="7537" spans="2:27">
      <c r="B7537" s="66">
        <v>44834</v>
      </c>
      <c r="D7537" s="68" t="s">
        <v>50</v>
      </c>
      <c r="E7537" s="70" t="s">
        <v>51</v>
      </c>
      <c r="F7537" s="37" t="s">
        <v>2962</v>
      </c>
      <c r="G7537" s="67">
        <v>44839</v>
      </c>
      <c r="H7537" s="67">
        <v>44854</v>
      </c>
      <c r="I7537" s="71">
        <f t="shared" si="408"/>
        <v>15</v>
      </c>
      <c r="J7537" s="72" t="s">
        <v>167</v>
      </c>
      <c r="K7537" s="72" t="s">
        <v>168</v>
      </c>
      <c r="L7537" s="73">
        <v>1</v>
      </c>
      <c r="M7537" s="73" t="s">
        <v>108</v>
      </c>
      <c r="N7537" s="68" t="str">
        <f>VLOOKUP(K7537,[1]人員授權表!D$3:G$249,4,0)</f>
        <v>有機</v>
      </c>
      <c r="O7537" s="70" t="str">
        <f>IF(J7537=[1]人員授權表!$C$85,"Casper李羿勳",IF(J7537=[1]人員授權表!$C$188,"Iring陳俊明",IF(J7537=[1]人員授權表!$C$189,"Brian陳泓霖",VLOOKUP(K7537,[1]人員授權表!D$2:E$249,2,FALSE))))</f>
        <v>Una林庭瑄</v>
      </c>
      <c r="P7537" s="67">
        <f t="shared" si="410"/>
        <v>44852</v>
      </c>
      <c r="Q7537" s="75" t="str">
        <f t="shared" si="409"/>
        <v>週二</v>
      </c>
      <c r="R7537" s="80">
        <v>44849</v>
      </c>
      <c r="AA7537" s="1"/>
    </row>
    <row r="7538" spans="2:27">
      <c r="B7538" s="66">
        <v>44834</v>
      </c>
      <c r="D7538" s="68" t="s">
        <v>50</v>
      </c>
      <c r="E7538" s="70" t="s">
        <v>51</v>
      </c>
      <c r="F7538" s="37" t="s">
        <v>2962</v>
      </c>
      <c r="G7538" s="67">
        <v>44839</v>
      </c>
      <c r="H7538" s="67">
        <v>44854</v>
      </c>
      <c r="I7538" s="71">
        <f t="shared" si="408"/>
        <v>15</v>
      </c>
      <c r="J7538" s="72" t="s">
        <v>257</v>
      </c>
      <c r="K7538" s="72" t="s">
        <v>1225</v>
      </c>
      <c r="L7538" s="73">
        <v>1</v>
      </c>
      <c r="M7538" s="73" t="s">
        <v>108</v>
      </c>
      <c r="N7538" s="68" t="str">
        <f>VLOOKUP(K7538,[1]人員授權表!D$3:G$249,4,0)</f>
        <v>有機</v>
      </c>
      <c r="O7538" s="70" t="str">
        <f>IF(J7538=[1]人員授權表!$C$85,"Casper李羿勳",IF(J7538=[1]人員授權表!$C$188,"Iring陳俊明",IF(J7538=[1]人員授權表!$C$189,"Brian陳泓霖",VLOOKUP(K7538,[1]人員授權表!D$2:E$249,2,FALSE))))</f>
        <v>Casper李羿勳</v>
      </c>
      <c r="P7538" s="67">
        <f t="shared" si="410"/>
        <v>44852</v>
      </c>
      <c r="Q7538" s="75" t="str">
        <f t="shared" si="409"/>
        <v>週二</v>
      </c>
      <c r="R7538" s="80">
        <v>44852</v>
      </c>
      <c r="AA7538" s="1"/>
    </row>
    <row r="7539" spans="2:27">
      <c r="B7539" s="66">
        <v>44834</v>
      </c>
      <c r="D7539" s="68" t="s">
        <v>50</v>
      </c>
      <c r="E7539" s="70" t="s">
        <v>51</v>
      </c>
      <c r="F7539" s="37" t="s">
        <v>2962</v>
      </c>
      <c r="G7539" s="67">
        <v>44839</v>
      </c>
      <c r="H7539" s="67">
        <v>44854</v>
      </c>
      <c r="I7539" s="71">
        <f t="shared" si="408"/>
        <v>15</v>
      </c>
      <c r="J7539" s="72" t="s">
        <v>1235</v>
      </c>
      <c r="K7539" s="72" t="s">
        <v>185</v>
      </c>
      <c r="L7539" s="73">
        <v>1</v>
      </c>
      <c r="M7539" s="73" t="s">
        <v>108</v>
      </c>
      <c r="N7539" s="68" t="str">
        <f>VLOOKUP(K7539,[1]人員授權表!D$3:G$249,4,0)</f>
        <v>有機</v>
      </c>
      <c r="O7539" s="70" t="str">
        <f>IF(J7539=[1]人員授權表!$C$85,"Casper李羿勳",IF(J7539=[1]人員授權表!$C$188,"Iring陳俊明",IF(J7539=[1]人員授權表!$C$189,"Brian陳泓霖",VLOOKUP(K7539,[1]人員授權表!D$2:E$249,2,FALSE))))</f>
        <v>Una林庭瑄</v>
      </c>
      <c r="P7539" s="67">
        <f t="shared" si="410"/>
        <v>44852</v>
      </c>
      <c r="Q7539" s="75" t="str">
        <f t="shared" si="409"/>
        <v>週二</v>
      </c>
      <c r="R7539" s="80">
        <v>44851</v>
      </c>
      <c r="AA7539" s="1"/>
    </row>
    <row r="7540" spans="2:27">
      <c r="B7540" s="66">
        <v>44834</v>
      </c>
      <c r="D7540" s="68" t="s">
        <v>50</v>
      </c>
      <c r="E7540" s="70" t="s">
        <v>51</v>
      </c>
      <c r="F7540" s="37" t="s">
        <v>2962</v>
      </c>
      <c r="G7540" s="67">
        <v>44839</v>
      </c>
      <c r="H7540" s="67">
        <v>44854</v>
      </c>
      <c r="I7540" s="71">
        <f t="shared" si="408"/>
        <v>15</v>
      </c>
      <c r="J7540" s="72" t="s">
        <v>1236</v>
      </c>
      <c r="K7540" s="72" t="s">
        <v>185</v>
      </c>
      <c r="L7540" s="73">
        <v>1</v>
      </c>
      <c r="M7540" s="73" t="s">
        <v>108</v>
      </c>
      <c r="N7540" s="68" t="str">
        <f>VLOOKUP(K7540,[1]人員授權表!D$3:G$249,4,0)</f>
        <v>有機</v>
      </c>
      <c r="O7540" s="70" t="str">
        <f>IF(J7540=[1]人員授權表!$C$85,"Casper李羿勳",IF(J7540=[1]人員授權表!$C$188,"Iring陳俊明",IF(J7540=[1]人員授權表!$C$189,"Brian陳泓霖",VLOOKUP(K7540,[1]人員授權表!D$2:E$249,2,FALSE))))</f>
        <v>Una林庭瑄</v>
      </c>
      <c r="P7540" s="67">
        <f t="shared" si="410"/>
        <v>44852</v>
      </c>
      <c r="Q7540" s="75" t="str">
        <f t="shared" si="409"/>
        <v>週二</v>
      </c>
      <c r="R7540" s="80">
        <v>44851</v>
      </c>
      <c r="AA7540" s="1"/>
    </row>
    <row r="7541" spans="2:27">
      <c r="B7541" s="66">
        <v>44834</v>
      </c>
      <c r="D7541" s="68" t="s">
        <v>50</v>
      </c>
      <c r="E7541" s="70" t="s">
        <v>51</v>
      </c>
      <c r="F7541" s="37" t="s">
        <v>2962</v>
      </c>
      <c r="G7541" s="67">
        <v>44839</v>
      </c>
      <c r="H7541" s="67">
        <v>44854</v>
      </c>
      <c r="I7541" s="71">
        <f t="shared" si="408"/>
        <v>15</v>
      </c>
      <c r="J7541" s="72" t="s">
        <v>1237</v>
      </c>
      <c r="K7541" s="72" t="s">
        <v>185</v>
      </c>
      <c r="L7541" s="73">
        <v>1</v>
      </c>
      <c r="M7541" s="73" t="s">
        <v>108</v>
      </c>
      <c r="N7541" s="68" t="str">
        <f>VLOOKUP(K7541,[1]人員授權表!D$3:G$249,4,0)</f>
        <v>有機</v>
      </c>
      <c r="O7541" s="70" t="str">
        <f>IF(J7541=[1]人員授權表!$C$85,"Casper李羿勳",IF(J7541=[1]人員授權表!$C$188,"Iring陳俊明",IF(J7541=[1]人員授權表!$C$189,"Brian陳泓霖",VLOOKUP(K7541,[1]人員授權表!D$2:E$249,2,FALSE))))</f>
        <v>Una林庭瑄</v>
      </c>
      <c r="P7541" s="67">
        <f t="shared" si="410"/>
        <v>44852</v>
      </c>
      <c r="Q7541" s="75" t="str">
        <f t="shared" si="409"/>
        <v>週二</v>
      </c>
      <c r="R7541" s="80">
        <v>44851</v>
      </c>
      <c r="AA7541" s="1"/>
    </row>
    <row r="7542" spans="2:27">
      <c r="B7542" s="66">
        <v>44834</v>
      </c>
      <c r="D7542" s="68" t="s">
        <v>50</v>
      </c>
      <c r="E7542" s="70" t="s">
        <v>51</v>
      </c>
      <c r="F7542" s="37" t="s">
        <v>2962</v>
      </c>
      <c r="G7542" s="67">
        <v>44839</v>
      </c>
      <c r="H7542" s="67">
        <v>44854</v>
      </c>
      <c r="I7542" s="71">
        <f t="shared" si="408"/>
        <v>15</v>
      </c>
      <c r="J7542" s="72" t="s">
        <v>1226</v>
      </c>
      <c r="K7542" s="72" t="s">
        <v>1227</v>
      </c>
      <c r="L7542" s="73">
        <v>1</v>
      </c>
      <c r="M7542" s="73" t="s">
        <v>108</v>
      </c>
      <c r="N7542" s="68" t="str">
        <f>VLOOKUP(K7542,[1]人員授權表!D$3:G$249,4,0)</f>
        <v>有機</v>
      </c>
      <c r="O7542" s="70" t="str">
        <f>IF(J7542=[1]人員授權表!$C$85,"Casper李羿勳",IF(J7542=[1]人員授權表!$C$188,"Iring陳俊明",IF(J7542=[1]人員授權表!$C$189,"Brian陳泓霖",VLOOKUP(K7542,[1]人員授權表!D$2:E$249,2,FALSE))))</f>
        <v>Marco陳鴻鈞</v>
      </c>
      <c r="P7542" s="67">
        <f t="shared" si="410"/>
        <v>44852</v>
      </c>
      <c r="Q7542" s="75" t="str">
        <f t="shared" si="409"/>
        <v>週二</v>
      </c>
      <c r="R7542" s="80">
        <v>44849</v>
      </c>
      <c r="AA7542" s="1"/>
    </row>
    <row r="7543" spans="2:27">
      <c r="B7543" s="66">
        <v>44834</v>
      </c>
      <c r="D7543" s="68" t="s">
        <v>50</v>
      </c>
      <c r="E7543" s="70" t="s">
        <v>51</v>
      </c>
      <c r="F7543" s="37" t="s">
        <v>2962</v>
      </c>
      <c r="G7543" s="67">
        <v>44839</v>
      </c>
      <c r="H7543" s="67">
        <v>44854</v>
      </c>
      <c r="I7543" s="71">
        <f t="shared" si="408"/>
        <v>15</v>
      </c>
      <c r="J7543" s="72" t="s">
        <v>169</v>
      </c>
      <c r="K7543" s="72" t="s">
        <v>170</v>
      </c>
      <c r="L7543" s="73">
        <v>1</v>
      </c>
      <c r="M7543" s="73" t="s">
        <v>108</v>
      </c>
      <c r="N7543" s="68" t="str">
        <f>VLOOKUP(K7543,[1]人員授權表!D$3:G$249,4,0)</f>
        <v>有機</v>
      </c>
      <c r="O7543" s="70" t="str">
        <f>IF(J7543=[1]人員授權表!$C$85,"Casper李羿勳",IF(J7543=[1]人員授權表!$C$188,"Iring陳俊明",IF(J7543=[1]人員授權表!$C$189,"Brian陳泓霖",VLOOKUP(K7543,[1]人員授權表!D$2:E$249,2,FALSE))))</f>
        <v>Elle黃雅琪&amp;
Marco陳鴻鈞</v>
      </c>
      <c r="P7543" s="67">
        <f t="shared" si="410"/>
        <v>44852</v>
      </c>
      <c r="Q7543" s="75" t="str">
        <f t="shared" si="409"/>
        <v>週二</v>
      </c>
      <c r="R7543" s="80">
        <v>44852</v>
      </c>
      <c r="AA7543" s="1"/>
    </row>
    <row r="7544" spans="2:27">
      <c r="B7544" s="66">
        <v>44834</v>
      </c>
      <c r="D7544" s="68" t="s">
        <v>50</v>
      </c>
      <c r="E7544" s="70" t="s">
        <v>51</v>
      </c>
      <c r="F7544" s="37" t="s">
        <v>2963</v>
      </c>
      <c r="G7544" s="67">
        <v>44839</v>
      </c>
      <c r="H7544" s="67">
        <v>44854</v>
      </c>
      <c r="I7544" s="71">
        <f t="shared" si="408"/>
        <v>15</v>
      </c>
      <c r="J7544" s="72" t="s">
        <v>184</v>
      </c>
      <c r="K7544" s="72" t="s">
        <v>185</v>
      </c>
      <c r="L7544" s="73">
        <v>1</v>
      </c>
      <c r="M7544" s="73" t="s">
        <v>108</v>
      </c>
      <c r="N7544" s="68" t="str">
        <f>VLOOKUP(K7544,[1]人員授權表!D$3:G$249,4,0)</f>
        <v>有機</v>
      </c>
      <c r="O7544" s="70" t="str">
        <f>IF(J7544=[1]人員授權表!$C$85,"Casper李羿勳",IF(J7544=[1]人員授權表!$C$188,"Iring陳俊明",IF(J7544=[1]人員授權表!$C$189,"Brian陳泓霖",VLOOKUP(K7544,[1]人員授權表!D$2:E$249,2,FALSE))))</f>
        <v>Una林庭瑄</v>
      </c>
      <c r="P7544" s="67">
        <f t="shared" si="410"/>
        <v>44852</v>
      </c>
      <c r="Q7544" s="75" t="str">
        <f t="shared" si="409"/>
        <v>週二</v>
      </c>
      <c r="R7544" s="80">
        <v>44851</v>
      </c>
      <c r="AA7544" s="1"/>
    </row>
    <row r="7545" spans="2:27">
      <c r="B7545" s="66">
        <v>44834</v>
      </c>
      <c r="D7545" s="68" t="s">
        <v>50</v>
      </c>
      <c r="E7545" s="70" t="s">
        <v>51</v>
      </c>
      <c r="F7545" s="37" t="s">
        <v>2963</v>
      </c>
      <c r="G7545" s="67">
        <v>44839</v>
      </c>
      <c r="H7545" s="67">
        <v>44854</v>
      </c>
      <c r="I7545" s="71">
        <f t="shared" si="408"/>
        <v>15</v>
      </c>
      <c r="J7545" s="72" t="s">
        <v>919</v>
      </c>
      <c r="K7545" s="72" t="s">
        <v>187</v>
      </c>
      <c r="L7545" s="73">
        <v>1</v>
      </c>
      <c r="M7545" s="73" t="s">
        <v>108</v>
      </c>
      <c r="N7545" s="68" t="str">
        <f>VLOOKUP(K7545,[1]人員授權表!D$3:G$249,4,0)</f>
        <v>無機</v>
      </c>
      <c r="O7545" s="70" t="s">
        <v>191</v>
      </c>
      <c r="P7545" s="67">
        <f t="shared" si="410"/>
        <v>44852</v>
      </c>
      <c r="Q7545" s="75" t="str">
        <f t="shared" si="409"/>
        <v>週二</v>
      </c>
      <c r="R7545" s="80">
        <v>44852</v>
      </c>
      <c r="Z7545" s="79" t="s">
        <v>2866</v>
      </c>
      <c r="AA7545" s="1"/>
    </row>
    <row r="7546" spans="2:27">
      <c r="B7546" s="66">
        <v>44834</v>
      </c>
      <c r="D7546" s="68" t="s">
        <v>50</v>
      </c>
      <c r="E7546" s="70" t="s">
        <v>51</v>
      </c>
      <c r="F7546" s="37" t="s">
        <v>2963</v>
      </c>
      <c r="G7546" s="67">
        <v>44839</v>
      </c>
      <c r="H7546" s="67">
        <v>44854</v>
      </c>
      <c r="I7546" s="71">
        <f t="shared" si="408"/>
        <v>15</v>
      </c>
      <c r="J7546" s="72" t="s">
        <v>188</v>
      </c>
      <c r="K7546" s="72" t="s">
        <v>189</v>
      </c>
      <c r="L7546" s="73">
        <v>1</v>
      </c>
      <c r="M7546" s="73" t="s">
        <v>108</v>
      </c>
      <c r="N7546" s="68" t="str">
        <f>VLOOKUP(K7546,[1]人員授權表!D$3:G$249,4,0)</f>
        <v>無機</v>
      </c>
      <c r="O7546" s="70" t="str">
        <f>IF(J7546=[1]人員授權表!$C$85,"Casper李羿勳",IF(J7546=[1]人員授權表!$C$188,"Iring陳俊明",IF(J7546=[1]人員授權表!$C$189,"Brian陳泓霖",VLOOKUP(K7546,[1]人員授權表!D$2:E$249,2,FALSE))))</f>
        <v>Iring陳俊明</v>
      </c>
      <c r="P7546" s="67">
        <f t="shared" si="410"/>
        <v>44852</v>
      </c>
      <c r="Q7546" s="75" t="str">
        <f t="shared" si="409"/>
        <v>週二</v>
      </c>
      <c r="R7546" s="80">
        <v>44848</v>
      </c>
      <c r="AA7546" s="1"/>
    </row>
    <row r="7547" spans="2:27">
      <c r="B7547" s="66">
        <v>44834</v>
      </c>
      <c r="D7547" s="68" t="s">
        <v>50</v>
      </c>
      <c r="E7547" s="70" t="s">
        <v>51</v>
      </c>
      <c r="F7547" s="37" t="s">
        <v>2963</v>
      </c>
      <c r="G7547" s="67">
        <v>44839</v>
      </c>
      <c r="H7547" s="67">
        <v>44854</v>
      </c>
      <c r="I7547" s="71">
        <f t="shared" si="408"/>
        <v>15</v>
      </c>
      <c r="J7547" s="72" t="s">
        <v>190</v>
      </c>
      <c r="K7547" s="72" t="s">
        <v>140</v>
      </c>
      <c r="L7547" s="73">
        <v>1</v>
      </c>
      <c r="M7547" s="73" t="s">
        <v>108</v>
      </c>
      <c r="N7547" s="68" t="str">
        <f>VLOOKUP(K7547,[1]人員授權表!D$3:G$249,4,0)</f>
        <v>無機</v>
      </c>
      <c r="O7547" s="70" t="str">
        <f>IF(J7547=[1]人員授權表!$C$85,"Casper李羿勳",IF(J7547=[1]人員授權表!$C$188,"Iring陳俊明",IF(J7547=[1]人員授權表!$C$189,"Brian陳泓霖",VLOOKUP(K7547,[1]人員授權表!D$2:E$249,2,FALSE))))</f>
        <v>Iring陳俊明</v>
      </c>
      <c r="P7547" s="67">
        <f t="shared" si="410"/>
        <v>44852</v>
      </c>
      <c r="Q7547" s="75" t="str">
        <f t="shared" si="409"/>
        <v>週二</v>
      </c>
      <c r="R7547" s="80">
        <v>44848</v>
      </c>
      <c r="AA7547" s="1"/>
    </row>
    <row r="7548" spans="2:27">
      <c r="B7548" s="66">
        <v>44834</v>
      </c>
      <c r="D7548" s="68" t="s">
        <v>50</v>
      </c>
      <c r="E7548" s="70" t="s">
        <v>51</v>
      </c>
      <c r="F7548" s="37" t="s">
        <v>2963</v>
      </c>
      <c r="G7548" s="67">
        <v>44839</v>
      </c>
      <c r="H7548" s="67">
        <v>44854</v>
      </c>
      <c r="I7548" s="71">
        <f t="shared" si="408"/>
        <v>15</v>
      </c>
      <c r="J7548" s="72" t="s">
        <v>194</v>
      </c>
      <c r="K7548" s="72" t="s">
        <v>187</v>
      </c>
      <c r="L7548" s="73">
        <v>1</v>
      </c>
      <c r="M7548" s="73" t="s">
        <v>108</v>
      </c>
      <c r="N7548" s="68" t="str">
        <f>VLOOKUP(K7548,[1]人員授權表!D$3:G$249,4,0)</f>
        <v>無機</v>
      </c>
      <c r="O7548" s="70" t="s">
        <v>191</v>
      </c>
      <c r="P7548" s="67">
        <f t="shared" si="410"/>
        <v>44852</v>
      </c>
      <c r="Q7548" s="75" t="str">
        <f t="shared" si="409"/>
        <v>週二</v>
      </c>
      <c r="R7548" s="80">
        <v>44852</v>
      </c>
      <c r="AA7548" s="1"/>
    </row>
    <row r="7549" spans="2:27">
      <c r="B7549" s="66">
        <v>44834</v>
      </c>
      <c r="D7549" s="68" t="s">
        <v>50</v>
      </c>
      <c r="E7549" s="70" t="s">
        <v>51</v>
      </c>
      <c r="F7549" s="37" t="s">
        <v>2963</v>
      </c>
      <c r="G7549" s="67">
        <v>44839</v>
      </c>
      <c r="H7549" s="67">
        <v>44854</v>
      </c>
      <c r="I7549" s="71">
        <f t="shared" si="408"/>
        <v>15</v>
      </c>
      <c r="J7549" s="72" t="s">
        <v>195</v>
      </c>
      <c r="K7549" s="72" t="s">
        <v>196</v>
      </c>
      <c r="L7549" s="73">
        <v>1</v>
      </c>
      <c r="M7549" s="73" t="s">
        <v>108</v>
      </c>
      <c r="N7549" s="68" t="str">
        <f>VLOOKUP(K7549,[1]人員授權表!D$3:G$249,4,0)</f>
        <v>無機</v>
      </c>
      <c r="O7549" s="70" t="str">
        <f>IF(J7549=[1]人員授權表!$C$85,"Casper李羿勳",IF(J7549=[1]人員授權表!$C$188,"Iring陳俊明",IF(J7549=[1]人員授權表!$C$189,"Brian陳泓霖",VLOOKUP(K7549,[1]人員授權表!D$2:E$249,2,FALSE))))</f>
        <v>Debby胡萱黛</v>
      </c>
      <c r="P7549" s="67">
        <f t="shared" si="410"/>
        <v>44852</v>
      </c>
      <c r="Q7549" s="75" t="str">
        <f t="shared" si="409"/>
        <v>週二</v>
      </c>
      <c r="R7549" s="80">
        <v>44848</v>
      </c>
      <c r="AA7549" s="1"/>
    </row>
    <row r="7550" spans="2:27">
      <c r="B7550" s="66">
        <v>44834</v>
      </c>
      <c r="D7550" s="68" t="s">
        <v>50</v>
      </c>
      <c r="E7550" s="70" t="s">
        <v>51</v>
      </c>
      <c r="F7550" s="37" t="s">
        <v>2963</v>
      </c>
      <c r="G7550" s="67">
        <v>44839</v>
      </c>
      <c r="H7550" s="67">
        <v>44854</v>
      </c>
      <c r="I7550" s="71">
        <f t="shared" si="408"/>
        <v>15</v>
      </c>
      <c r="J7550" s="72" t="s">
        <v>198</v>
      </c>
      <c r="K7550" s="72" t="s">
        <v>199</v>
      </c>
      <c r="L7550" s="73">
        <v>1</v>
      </c>
      <c r="M7550" s="73" t="s">
        <v>108</v>
      </c>
      <c r="N7550" s="68" t="str">
        <f>VLOOKUP(K7550,[1]人員授權表!D$3:G$249,4,0)</f>
        <v>無機</v>
      </c>
      <c r="O7550" s="70" t="str">
        <f>IF(J7550=[1]人員授權表!$C$85,"Casper李羿勳",IF(J7550=[1]人員授權表!$C$188,"Iring陳俊明",IF(J7550=[1]人員授權表!$C$189,"Brian陳泓霖",VLOOKUP(K7550,[1]人員授權表!D$2:E$249,2,FALSE))))</f>
        <v>Vicky游崴涵</v>
      </c>
      <c r="P7550" s="67">
        <f t="shared" si="410"/>
        <v>44852</v>
      </c>
      <c r="Q7550" s="75" t="str">
        <f t="shared" si="409"/>
        <v>週二</v>
      </c>
      <c r="R7550" s="80">
        <v>44848</v>
      </c>
      <c r="AA7550" s="1"/>
    </row>
    <row r="7551" spans="2:27">
      <c r="B7551" s="66">
        <v>44834</v>
      </c>
      <c r="D7551" s="68" t="s">
        <v>50</v>
      </c>
      <c r="E7551" s="70" t="s">
        <v>51</v>
      </c>
      <c r="F7551" s="37" t="s">
        <v>2963</v>
      </c>
      <c r="G7551" s="67">
        <v>44839</v>
      </c>
      <c r="H7551" s="67">
        <v>44854</v>
      </c>
      <c r="I7551" s="71">
        <f t="shared" si="408"/>
        <v>15</v>
      </c>
      <c r="J7551" s="72" t="s">
        <v>200</v>
      </c>
      <c r="K7551" s="72" t="s">
        <v>201</v>
      </c>
      <c r="L7551" s="73">
        <v>1</v>
      </c>
      <c r="M7551" s="73" t="s">
        <v>108</v>
      </c>
      <c r="N7551" s="68" t="str">
        <f>VLOOKUP(K7551,[1]人員授權表!D$3:G$249,4,0)</f>
        <v>無機</v>
      </c>
      <c r="O7551" s="70" t="str">
        <f>IF(J7551=[1]人員授權表!$C$85,"Casper李羿勳",IF(J7551=[1]人員授權表!$C$188,"Iring陳俊明",IF(J7551=[1]人員授權表!$C$189,"Brian陳泓霖",VLOOKUP(K7551,[1]人員授權表!D$2:E$249,2,FALSE))))</f>
        <v>Ruby黃家蓁</v>
      </c>
      <c r="P7551" s="67">
        <f t="shared" si="410"/>
        <v>44852</v>
      </c>
      <c r="Q7551" s="75" t="str">
        <f t="shared" si="409"/>
        <v>週二</v>
      </c>
      <c r="R7551" s="80">
        <v>44848</v>
      </c>
      <c r="AA7551" s="1"/>
    </row>
    <row r="7552" spans="2:27">
      <c r="B7552" s="66">
        <v>44834</v>
      </c>
      <c r="D7552" s="68" t="s">
        <v>50</v>
      </c>
      <c r="E7552" s="70" t="s">
        <v>51</v>
      </c>
      <c r="F7552" s="37" t="s">
        <v>2963</v>
      </c>
      <c r="G7552" s="67">
        <v>44839</v>
      </c>
      <c r="H7552" s="67">
        <v>44854</v>
      </c>
      <c r="I7552" s="71">
        <f t="shared" si="408"/>
        <v>15</v>
      </c>
      <c r="J7552" s="72" t="s">
        <v>151</v>
      </c>
      <c r="K7552" s="72" t="s">
        <v>152</v>
      </c>
      <c r="L7552" s="73">
        <v>1</v>
      </c>
      <c r="M7552" s="73" t="s">
        <v>108</v>
      </c>
      <c r="N7552" s="68" t="str">
        <f>VLOOKUP(K7552,[1]人員授權表!D$3:G$249,4,0)</f>
        <v>無機</v>
      </c>
      <c r="O7552" s="70" t="str">
        <f>IF(J7552=[1]人員授權表!$C$85,"Casper李羿勳",IF(J7552=[1]人員授權表!$C$188,"Iring陳俊明",IF(J7552=[1]人員授權表!$C$189,"Brian陳泓霖",VLOOKUP(K7552,[1]人員授權表!D$2:E$249,2,FALSE))))</f>
        <v>Vicky游崴涵</v>
      </c>
      <c r="P7552" s="67">
        <f t="shared" si="410"/>
        <v>44852</v>
      </c>
      <c r="Q7552" s="75" t="str">
        <f t="shared" si="409"/>
        <v>週二</v>
      </c>
      <c r="R7552" s="80">
        <v>44847</v>
      </c>
      <c r="AA7552" s="1"/>
    </row>
    <row r="7553" spans="2:27">
      <c r="B7553" s="66">
        <v>44834</v>
      </c>
      <c r="D7553" s="68" t="s">
        <v>50</v>
      </c>
      <c r="E7553" s="70" t="s">
        <v>51</v>
      </c>
      <c r="F7553" s="37" t="s">
        <v>2963</v>
      </c>
      <c r="G7553" s="67">
        <v>44839</v>
      </c>
      <c r="H7553" s="67">
        <v>44854</v>
      </c>
      <c r="I7553" s="71">
        <f t="shared" si="408"/>
        <v>15</v>
      </c>
      <c r="J7553" s="72" t="s">
        <v>175</v>
      </c>
      <c r="K7553" s="72" t="s">
        <v>176</v>
      </c>
      <c r="L7553" s="73">
        <v>1</v>
      </c>
      <c r="M7553" s="73" t="s">
        <v>108</v>
      </c>
      <c r="N7553" s="68" t="str">
        <f>VLOOKUP(K7553,[1]人員授權表!D$3:G$249,4,0)</f>
        <v>無機</v>
      </c>
      <c r="O7553" s="70" t="s">
        <v>956</v>
      </c>
      <c r="P7553" s="67">
        <f t="shared" si="410"/>
        <v>44852</v>
      </c>
      <c r="Q7553" s="75" t="str">
        <f t="shared" si="409"/>
        <v>週二</v>
      </c>
      <c r="R7553" s="80">
        <v>44852</v>
      </c>
      <c r="AA7553" s="1"/>
    </row>
    <row r="7554" spans="2:27">
      <c r="B7554" s="66">
        <v>44834</v>
      </c>
      <c r="D7554" s="68" t="s">
        <v>50</v>
      </c>
      <c r="E7554" s="70" t="s">
        <v>51</v>
      </c>
      <c r="F7554" s="37" t="s">
        <v>2963</v>
      </c>
      <c r="G7554" s="67">
        <v>44839</v>
      </c>
      <c r="H7554" s="67">
        <v>44854</v>
      </c>
      <c r="I7554" s="71">
        <f t="shared" si="408"/>
        <v>15</v>
      </c>
      <c r="J7554" s="72" t="s">
        <v>204</v>
      </c>
      <c r="K7554" s="72" t="s">
        <v>205</v>
      </c>
      <c r="L7554" s="73">
        <v>1</v>
      </c>
      <c r="M7554" s="73" t="s">
        <v>108</v>
      </c>
      <c r="N7554" s="68" t="str">
        <f>VLOOKUP(K7554,[1]人員授權表!D$3:G$249,4,0)</f>
        <v>無機</v>
      </c>
      <c r="O7554" s="70" t="str">
        <f>IF(J7554=[1]人員授權表!$C$85,"Casper李羿勳",IF(J7554=[1]人員授權表!$C$188,"Iring陳俊明",IF(J7554=[1]人員授權表!$C$189,"Brian陳泓霖",VLOOKUP(K7554,[1]人員授權表!D$2:E$249,2,FALSE))))</f>
        <v>Iring陳俊明</v>
      </c>
      <c r="P7554" s="67">
        <f t="shared" si="410"/>
        <v>44852</v>
      </c>
      <c r="Q7554" s="75" t="str">
        <f t="shared" si="409"/>
        <v>週二</v>
      </c>
      <c r="R7554" s="80">
        <v>44853</v>
      </c>
      <c r="S7554" s="85">
        <v>44853</v>
      </c>
      <c r="V7554" s="70">
        <v>1</v>
      </c>
      <c r="Y7554" s="78">
        <v>44853</v>
      </c>
      <c r="Z7554" s="79" t="s">
        <v>2913</v>
      </c>
      <c r="AA7554" s="1"/>
    </row>
    <row r="7555" spans="2:27">
      <c r="B7555" s="66">
        <v>44834</v>
      </c>
      <c r="D7555" s="68" t="s">
        <v>50</v>
      </c>
      <c r="E7555" s="70" t="s">
        <v>51</v>
      </c>
      <c r="F7555" s="37" t="s">
        <v>2963</v>
      </c>
      <c r="G7555" s="67">
        <v>44839</v>
      </c>
      <c r="H7555" s="67">
        <v>44854</v>
      </c>
      <c r="I7555" s="71">
        <f t="shared" si="408"/>
        <v>15</v>
      </c>
      <c r="J7555" s="72" t="s">
        <v>206</v>
      </c>
      <c r="K7555" s="72" t="s">
        <v>179</v>
      </c>
      <c r="L7555" s="73">
        <v>1</v>
      </c>
      <c r="M7555" s="73" t="s">
        <v>108</v>
      </c>
      <c r="N7555" s="68" t="str">
        <f>VLOOKUP(K7555,[1]人員授權表!D$3:G$249,4,0)</f>
        <v>無機</v>
      </c>
      <c r="O7555" s="70" t="str">
        <f>IF(J7555=[1]人員授權表!$C$85,"Casper李羿勳",IF(J7555=[1]人員授權表!$C$188,"Iring陳俊明",IF(J7555=[1]人員授權表!$C$189,"Brian陳泓霖",VLOOKUP(K7555,[1]人員授權表!D$2:E$249,2,FALSE))))</f>
        <v>Dennis陳汶宏</v>
      </c>
      <c r="P7555" s="67">
        <f t="shared" si="410"/>
        <v>44852</v>
      </c>
      <c r="Q7555" s="75" t="str">
        <f t="shared" si="409"/>
        <v>週二</v>
      </c>
      <c r="R7555" s="80">
        <v>44842</v>
      </c>
      <c r="AA7555" s="1"/>
    </row>
    <row r="7556" spans="2:27">
      <c r="B7556" s="66">
        <v>44834</v>
      </c>
      <c r="D7556" s="68" t="s">
        <v>50</v>
      </c>
      <c r="E7556" s="70" t="s">
        <v>51</v>
      </c>
      <c r="F7556" s="37" t="s">
        <v>2963</v>
      </c>
      <c r="G7556" s="67">
        <v>44839</v>
      </c>
      <c r="H7556" s="67">
        <v>44854</v>
      </c>
      <c r="I7556" s="71">
        <f t="shared" si="408"/>
        <v>15</v>
      </c>
      <c r="J7556" s="72" t="s">
        <v>178</v>
      </c>
      <c r="K7556" s="72" t="s">
        <v>179</v>
      </c>
      <c r="L7556" s="73">
        <v>1</v>
      </c>
      <c r="M7556" s="73" t="s">
        <v>108</v>
      </c>
      <c r="N7556" s="68" t="str">
        <f>VLOOKUP(K7556,[1]人員授權表!D$3:G$249,4,0)</f>
        <v>無機</v>
      </c>
      <c r="O7556" s="70" t="str">
        <f>IF(J7556=[1]人員授權表!$C$85,"Casper李羿勳",IF(J7556=[1]人員授權表!$C$188,"Iring陳俊明",IF(J7556=[1]人員授權表!$C$189,"Brian陳泓霖",VLOOKUP(K7556,[1]人員授權表!D$2:E$249,2,FALSE))))</f>
        <v>Dennis陳汶宏</v>
      </c>
      <c r="P7556" s="67">
        <f t="shared" si="410"/>
        <v>44852</v>
      </c>
      <c r="Q7556" s="75" t="str">
        <f t="shared" si="409"/>
        <v>週二</v>
      </c>
      <c r="R7556" s="80">
        <v>44842</v>
      </c>
      <c r="AA7556" s="1"/>
    </row>
    <row r="7557" spans="2:27">
      <c r="B7557" s="66">
        <v>44834</v>
      </c>
      <c r="D7557" s="68" t="s">
        <v>50</v>
      </c>
      <c r="E7557" s="70" t="s">
        <v>51</v>
      </c>
      <c r="F7557" s="37" t="s">
        <v>2963</v>
      </c>
      <c r="G7557" s="67">
        <v>44839</v>
      </c>
      <c r="H7557" s="67">
        <v>44854</v>
      </c>
      <c r="I7557" s="71">
        <f t="shared" si="408"/>
        <v>15</v>
      </c>
      <c r="J7557" s="72" t="s">
        <v>141</v>
      </c>
      <c r="K7557" s="72" t="s">
        <v>142</v>
      </c>
      <c r="L7557" s="73">
        <v>1</v>
      </c>
      <c r="M7557" s="73" t="s">
        <v>108</v>
      </c>
      <c r="N7557" s="68" t="str">
        <f>VLOOKUP(K7557,[1]人員授權表!D$3:G$249,4,0)</f>
        <v>無機</v>
      </c>
      <c r="O7557" s="70" t="str">
        <f>IF(J7557=[1]人員授權表!$C$85,"Casper李羿勳",IF(J7557=[1]人員授權表!$C$188,"Iring陳俊明",IF(J7557=[1]人員授權表!$C$189,"Brian陳泓霖",VLOOKUP(K7557,[1]人員授權表!D$2:E$249,2,FALSE))))</f>
        <v>Dennis陳汶宏</v>
      </c>
      <c r="P7557" s="67">
        <f t="shared" si="410"/>
        <v>44852</v>
      </c>
      <c r="Q7557" s="75" t="str">
        <f t="shared" si="409"/>
        <v>週二</v>
      </c>
      <c r="R7557" s="80">
        <v>44847</v>
      </c>
      <c r="AA7557" s="1"/>
    </row>
    <row r="7558" spans="2:27">
      <c r="B7558" s="66">
        <v>44834</v>
      </c>
      <c r="D7558" s="68" t="s">
        <v>50</v>
      </c>
      <c r="E7558" s="70" t="s">
        <v>51</v>
      </c>
      <c r="F7558" s="37" t="s">
        <v>2963</v>
      </c>
      <c r="G7558" s="67">
        <v>44839</v>
      </c>
      <c r="H7558" s="67">
        <v>44854</v>
      </c>
      <c r="I7558" s="71">
        <f t="shared" si="408"/>
        <v>15</v>
      </c>
      <c r="J7558" s="72" t="s">
        <v>209</v>
      </c>
      <c r="K7558" s="72" t="s">
        <v>210</v>
      </c>
      <c r="L7558" s="73">
        <v>1</v>
      </c>
      <c r="M7558" s="73" t="s">
        <v>108</v>
      </c>
      <c r="N7558" s="68" t="str">
        <f>VLOOKUP(K7558,[1]人員授權表!D$3:G$249,4,0)</f>
        <v>無機</v>
      </c>
      <c r="O7558" s="70" t="str">
        <f>IF(J7558=[1]人員授權表!$C$85,"Casper李羿勳",IF(J7558=[1]人員授權表!$C$188,"Iring陳俊明",IF(J7558=[1]人員授權表!$C$189,"Brian陳泓霖",VLOOKUP(K7558,[1]人員授權表!D$2:E$249,2,FALSE))))</f>
        <v>Vicky游崴涵</v>
      </c>
      <c r="P7558" s="67">
        <f t="shared" si="410"/>
        <v>44852</v>
      </c>
      <c r="Q7558" s="75" t="str">
        <f t="shared" si="409"/>
        <v>週二</v>
      </c>
      <c r="R7558" s="80">
        <v>44852</v>
      </c>
      <c r="AA7558" s="1"/>
    </row>
    <row r="7559" spans="2:27">
      <c r="B7559" s="66">
        <v>44834</v>
      </c>
      <c r="D7559" s="68" t="s">
        <v>50</v>
      </c>
      <c r="E7559" s="70" t="s">
        <v>51</v>
      </c>
      <c r="F7559" s="37" t="s">
        <v>2963</v>
      </c>
      <c r="G7559" s="67">
        <v>44839</v>
      </c>
      <c r="H7559" s="67">
        <v>44854</v>
      </c>
      <c r="I7559" s="71">
        <f t="shared" ref="I7559:I7622" si="411">_xlfn.DAYS(H7559,G7559)</f>
        <v>15</v>
      </c>
      <c r="J7559" s="72" t="s">
        <v>167</v>
      </c>
      <c r="K7559" s="72" t="s">
        <v>168</v>
      </c>
      <c r="L7559" s="73">
        <v>1</v>
      </c>
      <c r="M7559" s="73" t="s">
        <v>108</v>
      </c>
      <c r="N7559" s="68" t="str">
        <f>VLOOKUP(K7559,[1]人員授權表!D$3:G$249,4,0)</f>
        <v>有機</v>
      </c>
      <c r="O7559" s="70" t="str">
        <f>IF(J7559=[1]人員授權表!$C$85,"Casper李羿勳",IF(J7559=[1]人員授權表!$C$188,"Iring陳俊明",IF(J7559=[1]人員授權表!$C$189,"Brian陳泓霖",VLOOKUP(K7559,[1]人員授權表!D$2:E$249,2,FALSE))))</f>
        <v>Una林庭瑄</v>
      </c>
      <c r="P7559" s="67">
        <f t="shared" si="410"/>
        <v>44852</v>
      </c>
      <c r="Q7559" s="75" t="str">
        <f t="shared" ref="Q7559:Q7622" si="412">TEXT(P7559,"aaa")</f>
        <v>週二</v>
      </c>
      <c r="R7559" s="80">
        <v>44849</v>
      </c>
      <c r="AA7559" s="1"/>
    </row>
    <row r="7560" spans="2:27">
      <c r="B7560" s="66">
        <v>44834</v>
      </c>
      <c r="D7560" s="68" t="s">
        <v>50</v>
      </c>
      <c r="E7560" s="70" t="s">
        <v>51</v>
      </c>
      <c r="F7560" s="37" t="s">
        <v>2963</v>
      </c>
      <c r="G7560" s="67">
        <v>44839</v>
      </c>
      <c r="H7560" s="67">
        <v>44854</v>
      </c>
      <c r="I7560" s="71">
        <f t="shared" si="411"/>
        <v>15</v>
      </c>
      <c r="J7560" s="72" t="s">
        <v>169</v>
      </c>
      <c r="K7560" s="72" t="s">
        <v>170</v>
      </c>
      <c r="L7560" s="73">
        <v>1</v>
      </c>
      <c r="M7560" s="73" t="s">
        <v>108</v>
      </c>
      <c r="N7560" s="68" t="str">
        <f>VLOOKUP(K7560,[1]人員授權表!D$3:G$249,4,0)</f>
        <v>有機</v>
      </c>
      <c r="O7560" s="70" t="str">
        <f>IF(J7560=[1]人員授權表!$C$85,"Casper李羿勳",IF(J7560=[1]人員授權表!$C$188,"Iring陳俊明",IF(J7560=[1]人員授權表!$C$189,"Brian陳泓霖",VLOOKUP(K7560,[1]人員授權表!D$2:E$249,2,FALSE))))</f>
        <v>Elle黃雅琪&amp;
Marco陳鴻鈞</v>
      </c>
      <c r="P7560" s="67">
        <f t="shared" si="410"/>
        <v>44852</v>
      </c>
      <c r="Q7560" s="75" t="str">
        <f t="shared" si="412"/>
        <v>週二</v>
      </c>
      <c r="R7560" s="80">
        <v>44852</v>
      </c>
      <c r="AA7560" s="1"/>
    </row>
    <row r="7561" spans="2:27">
      <c r="B7561" s="66">
        <v>44834</v>
      </c>
      <c r="D7561" s="68" t="s">
        <v>50</v>
      </c>
      <c r="E7561" s="70" t="s">
        <v>51</v>
      </c>
      <c r="F7561" s="37" t="s">
        <v>2964</v>
      </c>
      <c r="G7561" s="67">
        <v>44839</v>
      </c>
      <c r="H7561" s="67">
        <v>44854</v>
      </c>
      <c r="I7561" s="71">
        <f t="shared" si="411"/>
        <v>15</v>
      </c>
      <c r="J7561" s="72" t="s">
        <v>184</v>
      </c>
      <c r="K7561" s="72" t="s">
        <v>185</v>
      </c>
      <c r="L7561" s="73">
        <v>1</v>
      </c>
      <c r="M7561" s="73" t="s">
        <v>108</v>
      </c>
      <c r="N7561" s="68" t="str">
        <f>VLOOKUP(K7561,[1]人員授權表!D$3:G$249,4,0)</f>
        <v>有機</v>
      </c>
      <c r="O7561" s="70" t="str">
        <f>IF(J7561=[1]人員授權表!$C$85,"Casper李羿勳",IF(J7561=[1]人員授權表!$C$188,"Iring陳俊明",IF(J7561=[1]人員授權表!$C$189,"Brian陳泓霖",VLOOKUP(K7561,[1]人員授權表!D$2:E$249,2,FALSE))))</f>
        <v>Una林庭瑄</v>
      </c>
      <c r="P7561" s="67">
        <f t="shared" si="410"/>
        <v>44852</v>
      </c>
      <c r="Q7561" s="75" t="str">
        <f t="shared" si="412"/>
        <v>週二</v>
      </c>
      <c r="R7561" s="80">
        <v>44851</v>
      </c>
      <c r="AA7561" s="1"/>
    </row>
    <row r="7562" spans="2:27">
      <c r="B7562" s="66">
        <v>44834</v>
      </c>
      <c r="D7562" s="68" t="s">
        <v>50</v>
      </c>
      <c r="E7562" s="70" t="s">
        <v>51</v>
      </c>
      <c r="F7562" s="37" t="s">
        <v>2964</v>
      </c>
      <c r="G7562" s="67">
        <v>44839</v>
      </c>
      <c r="H7562" s="67">
        <v>44854</v>
      </c>
      <c r="I7562" s="71">
        <f t="shared" si="411"/>
        <v>15</v>
      </c>
      <c r="J7562" s="72" t="s">
        <v>919</v>
      </c>
      <c r="K7562" s="72" t="s">
        <v>187</v>
      </c>
      <c r="L7562" s="73">
        <v>1</v>
      </c>
      <c r="M7562" s="73" t="s">
        <v>108</v>
      </c>
      <c r="N7562" s="68" t="str">
        <f>VLOOKUP(K7562,[1]人員授權表!D$3:G$249,4,0)</f>
        <v>無機</v>
      </c>
      <c r="O7562" s="70" t="s">
        <v>191</v>
      </c>
      <c r="P7562" s="67">
        <f t="shared" si="410"/>
        <v>44852</v>
      </c>
      <c r="Q7562" s="75" t="str">
        <f t="shared" si="412"/>
        <v>週二</v>
      </c>
      <c r="R7562" s="80">
        <v>44852</v>
      </c>
      <c r="Z7562" s="79" t="s">
        <v>2866</v>
      </c>
      <c r="AA7562" s="1"/>
    </row>
    <row r="7563" spans="2:27">
      <c r="B7563" s="66">
        <v>44834</v>
      </c>
      <c r="D7563" s="68" t="s">
        <v>50</v>
      </c>
      <c r="E7563" s="70" t="s">
        <v>51</v>
      </c>
      <c r="F7563" s="37" t="s">
        <v>2964</v>
      </c>
      <c r="G7563" s="67">
        <v>44839</v>
      </c>
      <c r="H7563" s="67">
        <v>44854</v>
      </c>
      <c r="I7563" s="71">
        <f t="shared" si="411"/>
        <v>15</v>
      </c>
      <c r="J7563" s="72" t="s">
        <v>188</v>
      </c>
      <c r="K7563" s="72" t="s">
        <v>189</v>
      </c>
      <c r="L7563" s="73">
        <v>1</v>
      </c>
      <c r="M7563" s="73" t="s">
        <v>108</v>
      </c>
      <c r="N7563" s="68" t="str">
        <f>VLOOKUP(K7563,[1]人員授權表!D$3:G$249,4,0)</f>
        <v>無機</v>
      </c>
      <c r="O7563" s="70" t="str">
        <f>IF(J7563=[1]人員授權表!$C$85,"Casper李羿勳",IF(J7563=[1]人員授權表!$C$188,"Iring陳俊明",IF(J7563=[1]人員授權表!$C$189,"Brian陳泓霖",VLOOKUP(K7563,[1]人員授權表!D$2:E$249,2,FALSE))))</f>
        <v>Iring陳俊明</v>
      </c>
      <c r="P7563" s="67">
        <f t="shared" si="410"/>
        <v>44852</v>
      </c>
      <c r="Q7563" s="75" t="str">
        <f t="shared" si="412"/>
        <v>週二</v>
      </c>
      <c r="R7563" s="80">
        <v>44848</v>
      </c>
      <c r="AA7563" s="1"/>
    </row>
    <row r="7564" spans="2:27">
      <c r="B7564" s="66">
        <v>44834</v>
      </c>
      <c r="D7564" s="68" t="s">
        <v>50</v>
      </c>
      <c r="E7564" s="70" t="s">
        <v>51</v>
      </c>
      <c r="F7564" s="37" t="s">
        <v>2964</v>
      </c>
      <c r="G7564" s="67">
        <v>44839</v>
      </c>
      <c r="H7564" s="67">
        <v>44854</v>
      </c>
      <c r="I7564" s="71">
        <f t="shared" si="411"/>
        <v>15</v>
      </c>
      <c r="J7564" s="72" t="s">
        <v>190</v>
      </c>
      <c r="K7564" s="72" t="s">
        <v>140</v>
      </c>
      <c r="L7564" s="73">
        <v>1</v>
      </c>
      <c r="M7564" s="73" t="s">
        <v>108</v>
      </c>
      <c r="N7564" s="68" t="str">
        <f>VLOOKUP(K7564,[1]人員授權表!D$3:G$249,4,0)</f>
        <v>無機</v>
      </c>
      <c r="O7564" s="70" t="str">
        <f>IF(J7564=[1]人員授權表!$C$85,"Casper李羿勳",IF(J7564=[1]人員授權表!$C$188,"Iring陳俊明",IF(J7564=[1]人員授權表!$C$189,"Brian陳泓霖",VLOOKUP(K7564,[1]人員授權表!D$2:E$249,2,FALSE))))</f>
        <v>Iring陳俊明</v>
      </c>
      <c r="P7564" s="67">
        <f t="shared" si="410"/>
        <v>44852</v>
      </c>
      <c r="Q7564" s="75" t="str">
        <f t="shared" si="412"/>
        <v>週二</v>
      </c>
      <c r="R7564" s="80">
        <v>44848</v>
      </c>
      <c r="AA7564" s="1"/>
    </row>
    <row r="7565" spans="2:27">
      <c r="B7565" s="66">
        <v>44834</v>
      </c>
      <c r="D7565" s="68" t="s">
        <v>50</v>
      </c>
      <c r="E7565" s="70" t="s">
        <v>51</v>
      </c>
      <c r="F7565" s="37" t="s">
        <v>2964</v>
      </c>
      <c r="G7565" s="67">
        <v>44839</v>
      </c>
      <c r="H7565" s="67">
        <v>44854</v>
      </c>
      <c r="I7565" s="71">
        <f t="shared" si="411"/>
        <v>15</v>
      </c>
      <c r="J7565" s="72" t="s">
        <v>194</v>
      </c>
      <c r="K7565" s="72" t="s">
        <v>187</v>
      </c>
      <c r="L7565" s="73">
        <v>1</v>
      </c>
      <c r="M7565" s="73" t="s">
        <v>108</v>
      </c>
      <c r="N7565" s="68" t="str">
        <f>VLOOKUP(K7565,[1]人員授權表!D$3:G$249,4,0)</f>
        <v>無機</v>
      </c>
      <c r="O7565" s="70" t="s">
        <v>191</v>
      </c>
      <c r="P7565" s="67">
        <f t="shared" si="410"/>
        <v>44852</v>
      </c>
      <c r="Q7565" s="75" t="str">
        <f t="shared" si="412"/>
        <v>週二</v>
      </c>
      <c r="R7565" s="80">
        <v>44852</v>
      </c>
      <c r="AA7565" s="1"/>
    </row>
    <row r="7566" spans="2:27">
      <c r="B7566" s="66">
        <v>44834</v>
      </c>
      <c r="D7566" s="68" t="s">
        <v>50</v>
      </c>
      <c r="E7566" s="70" t="s">
        <v>51</v>
      </c>
      <c r="F7566" s="37" t="s">
        <v>2964</v>
      </c>
      <c r="G7566" s="67">
        <v>44839</v>
      </c>
      <c r="H7566" s="67">
        <v>44854</v>
      </c>
      <c r="I7566" s="71">
        <f t="shared" si="411"/>
        <v>15</v>
      </c>
      <c r="J7566" s="72" t="s">
        <v>195</v>
      </c>
      <c r="K7566" s="72" t="s">
        <v>196</v>
      </c>
      <c r="L7566" s="73">
        <v>1</v>
      </c>
      <c r="M7566" s="73" t="s">
        <v>108</v>
      </c>
      <c r="N7566" s="68" t="str">
        <f>VLOOKUP(K7566,[1]人員授權表!D$3:G$249,4,0)</f>
        <v>無機</v>
      </c>
      <c r="O7566" s="70" t="str">
        <f>IF(J7566=[1]人員授權表!$C$85,"Casper李羿勳",IF(J7566=[1]人員授權表!$C$188,"Iring陳俊明",IF(J7566=[1]人員授權表!$C$189,"Brian陳泓霖",VLOOKUP(K7566,[1]人員授權表!D$2:E$249,2,FALSE))))</f>
        <v>Debby胡萱黛</v>
      </c>
      <c r="P7566" s="67">
        <f t="shared" si="410"/>
        <v>44852</v>
      </c>
      <c r="Q7566" s="75" t="str">
        <f t="shared" si="412"/>
        <v>週二</v>
      </c>
      <c r="R7566" s="80">
        <v>44848</v>
      </c>
      <c r="AA7566" s="1"/>
    </row>
    <row r="7567" spans="2:27">
      <c r="B7567" s="66">
        <v>44834</v>
      </c>
      <c r="D7567" s="68" t="s">
        <v>50</v>
      </c>
      <c r="E7567" s="70" t="s">
        <v>51</v>
      </c>
      <c r="F7567" s="37" t="s">
        <v>2964</v>
      </c>
      <c r="G7567" s="67">
        <v>44839</v>
      </c>
      <c r="H7567" s="67">
        <v>44854</v>
      </c>
      <c r="I7567" s="71">
        <f t="shared" si="411"/>
        <v>15</v>
      </c>
      <c r="J7567" s="72" t="s">
        <v>198</v>
      </c>
      <c r="K7567" s="72" t="s">
        <v>199</v>
      </c>
      <c r="L7567" s="73">
        <v>1</v>
      </c>
      <c r="M7567" s="73" t="s">
        <v>108</v>
      </c>
      <c r="N7567" s="68" t="str">
        <f>VLOOKUP(K7567,[1]人員授權表!D$3:G$249,4,0)</f>
        <v>無機</v>
      </c>
      <c r="O7567" s="70" t="str">
        <f>IF(J7567=[1]人員授權表!$C$85,"Casper李羿勳",IF(J7567=[1]人員授權表!$C$188,"Iring陳俊明",IF(J7567=[1]人員授權表!$C$189,"Brian陳泓霖",VLOOKUP(K7567,[1]人員授權表!D$2:E$249,2,FALSE))))</f>
        <v>Vicky游崴涵</v>
      </c>
      <c r="P7567" s="67">
        <f t="shared" si="410"/>
        <v>44852</v>
      </c>
      <c r="Q7567" s="75" t="str">
        <f t="shared" si="412"/>
        <v>週二</v>
      </c>
      <c r="R7567" s="80">
        <v>44848</v>
      </c>
      <c r="AA7567" s="1"/>
    </row>
    <row r="7568" spans="2:27">
      <c r="B7568" s="66">
        <v>44834</v>
      </c>
      <c r="D7568" s="68" t="s">
        <v>50</v>
      </c>
      <c r="E7568" s="70" t="s">
        <v>51</v>
      </c>
      <c r="F7568" s="37" t="s">
        <v>2964</v>
      </c>
      <c r="G7568" s="67">
        <v>44839</v>
      </c>
      <c r="H7568" s="67">
        <v>44854</v>
      </c>
      <c r="I7568" s="71">
        <f t="shared" si="411"/>
        <v>15</v>
      </c>
      <c r="J7568" s="72" t="s">
        <v>200</v>
      </c>
      <c r="K7568" s="72" t="s">
        <v>201</v>
      </c>
      <c r="L7568" s="73">
        <v>1</v>
      </c>
      <c r="M7568" s="73" t="s">
        <v>108</v>
      </c>
      <c r="N7568" s="68" t="str">
        <f>VLOOKUP(K7568,[1]人員授權表!D$3:G$249,4,0)</f>
        <v>無機</v>
      </c>
      <c r="O7568" s="70" t="str">
        <f>IF(J7568=[1]人員授權表!$C$85,"Casper李羿勳",IF(J7568=[1]人員授權表!$C$188,"Iring陳俊明",IF(J7568=[1]人員授權表!$C$189,"Brian陳泓霖",VLOOKUP(K7568,[1]人員授權表!D$2:E$249,2,FALSE))))</f>
        <v>Ruby黃家蓁</v>
      </c>
      <c r="P7568" s="67">
        <f t="shared" si="410"/>
        <v>44852</v>
      </c>
      <c r="Q7568" s="75" t="str">
        <f t="shared" si="412"/>
        <v>週二</v>
      </c>
      <c r="R7568" s="80">
        <v>44848</v>
      </c>
      <c r="AA7568" s="1"/>
    </row>
    <row r="7569" spans="2:27">
      <c r="B7569" s="66">
        <v>44834</v>
      </c>
      <c r="D7569" s="68" t="s">
        <v>50</v>
      </c>
      <c r="E7569" s="70" t="s">
        <v>51</v>
      </c>
      <c r="F7569" s="37" t="s">
        <v>2964</v>
      </c>
      <c r="G7569" s="67">
        <v>44839</v>
      </c>
      <c r="H7569" s="67">
        <v>44854</v>
      </c>
      <c r="I7569" s="71">
        <f t="shared" si="411"/>
        <v>15</v>
      </c>
      <c r="J7569" s="72" t="s">
        <v>151</v>
      </c>
      <c r="K7569" s="72" t="s">
        <v>152</v>
      </c>
      <c r="L7569" s="73">
        <v>1</v>
      </c>
      <c r="M7569" s="73" t="s">
        <v>108</v>
      </c>
      <c r="N7569" s="68" t="str">
        <f>VLOOKUP(K7569,[1]人員授權表!D$3:G$249,4,0)</f>
        <v>無機</v>
      </c>
      <c r="O7569" s="70" t="str">
        <f>IF(J7569=[1]人員授權表!$C$85,"Casper李羿勳",IF(J7569=[1]人員授權表!$C$188,"Iring陳俊明",IF(J7569=[1]人員授權表!$C$189,"Brian陳泓霖",VLOOKUP(K7569,[1]人員授權表!D$2:E$249,2,FALSE))))</f>
        <v>Vicky游崴涵</v>
      </c>
      <c r="P7569" s="67">
        <f t="shared" si="410"/>
        <v>44852</v>
      </c>
      <c r="Q7569" s="75" t="str">
        <f t="shared" si="412"/>
        <v>週二</v>
      </c>
      <c r="R7569" s="80">
        <v>44847</v>
      </c>
      <c r="AA7569" s="1"/>
    </row>
    <row r="7570" spans="2:27">
      <c r="B7570" s="66">
        <v>44834</v>
      </c>
      <c r="D7570" s="68" t="s">
        <v>50</v>
      </c>
      <c r="E7570" s="70" t="s">
        <v>51</v>
      </c>
      <c r="F7570" s="37" t="s">
        <v>2964</v>
      </c>
      <c r="G7570" s="67">
        <v>44839</v>
      </c>
      <c r="H7570" s="67">
        <v>44854</v>
      </c>
      <c r="I7570" s="71">
        <f t="shared" si="411"/>
        <v>15</v>
      </c>
      <c r="J7570" s="72" t="s">
        <v>175</v>
      </c>
      <c r="K7570" s="72" t="s">
        <v>176</v>
      </c>
      <c r="L7570" s="73">
        <v>1</v>
      </c>
      <c r="M7570" s="73" t="s">
        <v>108</v>
      </c>
      <c r="N7570" s="68" t="str">
        <f>VLOOKUP(K7570,[1]人員授權表!D$3:G$249,4,0)</f>
        <v>無機</v>
      </c>
      <c r="O7570" s="70" t="s">
        <v>956</v>
      </c>
      <c r="P7570" s="67">
        <f t="shared" si="410"/>
        <v>44852</v>
      </c>
      <c r="Q7570" s="75" t="str">
        <f t="shared" si="412"/>
        <v>週二</v>
      </c>
      <c r="R7570" s="80">
        <v>44852</v>
      </c>
      <c r="AA7570" s="1"/>
    </row>
    <row r="7571" spans="2:27">
      <c r="B7571" s="66">
        <v>44834</v>
      </c>
      <c r="D7571" s="68" t="s">
        <v>50</v>
      </c>
      <c r="E7571" s="70" t="s">
        <v>51</v>
      </c>
      <c r="F7571" s="37" t="s">
        <v>2964</v>
      </c>
      <c r="G7571" s="67">
        <v>44839</v>
      </c>
      <c r="H7571" s="67">
        <v>44854</v>
      </c>
      <c r="I7571" s="71">
        <f t="shared" si="411"/>
        <v>15</v>
      </c>
      <c r="J7571" s="72" t="s">
        <v>204</v>
      </c>
      <c r="K7571" s="72" t="s">
        <v>205</v>
      </c>
      <c r="L7571" s="73">
        <v>1</v>
      </c>
      <c r="M7571" s="73" t="s">
        <v>108</v>
      </c>
      <c r="N7571" s="68" t="str">
        <f>VLOOKUP(K7571,[1]人員授權表!D$3:G$249,4,0)</f>
        <v>無機</v>
      </c>
      <c r="O7571" s="70" t="str">
        <f>IF(J7571=[1]人員授權表!$C$85,"Casper李羿勳",IF(J7571=[1]人員授權表!$C$188,"Iring陳俊明",IF(J7571=[1]人員授權表!$C$189,"Brian陳泓霖",VLOOKUP(K7571,[1]人員授權表!D$2:E$249,2,FALSE))))</f>
        <v>Iring陳俊明</v>
      </c>
      <c r="P7571" s="67">
        <f t="shared" si="410"/>
        <v>44852</v>
      </c>
      <c r="Q7571" s="75" t="str">
        <f t="shared" si="412"/>
        <v>週二</v>
      </c>
      <c r="R7571" s="80">
        <v>44853</v>
      </c>
      <c r="S7571" s="85">
        <v>44853</v>
      </c>
      <c r="V7571" s="70">
        <v>1</v>
      </c>
      <c r="Y7571" s="78">
        <v>44853</v>
      </c>
      <c r="Z7571" s="79" t="s">
        <v>2913</v>
      </c>
      <c r="AA7571" s="1"/>
    </row>
    <row r="7572" spans="2:27">
      <c r="B7572" s="66">
        <v>44834</v>
      </c>
      <c r="D7572" s="68" t="s">
        <v>50</v>
      </c>
      <c r="E7572" s="70" t="s">
        <v>51</v>
      </c>
      <c r="F7572" s="37" t="s">
        <v>2964</v>
      </c>
      <c r="G7572" s="67">
        <v>44839</v>
      </c>
      <c r="H7572" s="67">
        <v>44854</v>
      </c>
      <c r="I7572" s="71">
        <f t="shared" si="411"/>
        <v>15</v>
      </c>
      <c r="J7572" s="72" t="s">
        <v>206</v>
      </c>
      <c r="K7572" s="72" t="s">
        <v>179</v>
      </c>
      <c r="L7572" s="73">
        <v>1</v>
      </c>
      <c r="M7572" s="73" t="s">
        <v>108</v>
      </c>
      <c r="N7572" s="68" t="str">
        <f>VLOOKUP(K7572,[1]人員授權表!D$3:G$249,4,0)</f>
        <v>無機</v>
      </c>
      <c r="O7572" s="70" t="str">
        <f>IF(J7572=[1]人員授權表!$C$85,"Casper李羿勳",IF(J7572=[1]人員授權表!$C$188,"Iring陳俊明",IF(J7572=[1]人員授權表!$C$189,"Brian陳泓霖",VLOOKUP(K7572,[1]人員授權表!D$2:E$249,2,FALSE))))</f>
        <v>Dennis陳汶宏</v>
      </c>
      <c r="P7572" s="67">
        <f t="shared" si="410"/>
        <v>44852</v>
      </c>
      <c r="Q7572" s="75" t="str">
        <f t="shared" si="412"/>
        <v>週二</v>
      </c>
      <c r="R7572" s="80">
        <v>44842</v>
      </c>
      <c r="AA7572" s="1"/>
    </row>
    <row r="7573" spans="2:27">
      <c r="B7573" s="66">
        <v>44834</v>
      </c>
      <c r="D7573" s="68" t="s">
        <v>50</v>
      </c>
      <c r="E7573" s="70" t="s">
        <v>51</v>
      </c>
      <c r="F7573" s="37" t="s">
        <v>2964</v>
      </c>
      <c r="G7573" s="67">
        <v>44839</v>
      </c>
      <c r="H7573" s="67">
        <v>44854</v>
      </c>
      <c r="I7573" s="71">
        <f t="shared" si="411"/>
        <v>15</v>
      </c>
      <c r="J7573" s="72" t="s">
        <v>178</v>
      </c>
      <c r="K7573" s="72" t="s">
        <v>179</v>
      </c>
      <c r="L7573" s="73">
        <v>1</v>
      </c>
      <c r="M7573" s="73" t="s">
        <v>108</v>
      </c>
      <c r="N7573" s="68" t="str">
        <f>VLOOKUP(K7573,[1]人員授權表!D$3:G$249,4,0)</f>
        <v>無機</v>
      </c>
      <c r="O7573" s="70" t="str">
        <f>IF(J7573=[1]人員授權表!$C$85,"Casper李羿勳",IF(J7573=[1]人員授權表!$C$188,"Iring陳俊明",IF(J7573=[1]人員授權表!$C$189,"Brian陳泓霖",VLOOKUP(K7573,[1]人員授權表!D$2:E$249,2,FALSE))))</f>
        <v>Dennis陳汶宏</v>
      </c>
      <c r="P7573" s="67">
        <f t="shared" si="410"/>
        <v>44852</v>
      </c>
      <c r="Q7573" s="75" t="str">
        <f t="shared" si="412"/>
        <v>週二</v>
      </c>
      <c r="R7573" s="80">
        <v>44842</v>
      </c>
      <c r="AA7573" s="1"/>
    </row>
    <row r="7574" spans="2:27">
      <c r="B7574" s="66">
        <v>44834</v>
      </c>
      <c r="D7574" s="68" t="s">
        <v>50</v>
      </c>
      <c r="E7574" s="70" t="s">
        <v>51</v>
      </c>
      <c r="F7574" s="37" t="s">
        <v>2964</v>
      </c>
      <c r="G7574" s="67">
        <v>44839</v>
      </c>
      <c r="H7574" s="67">
        <v>44854</v>
      </c>
      <c r="I7574" s="71">
        <f t="shared" si="411"/>
        <v>15</v>
      </c>
      <c r="J7574" s="72" t="s">
        <v>141</v>
      </c>
      <c r="K7574" s="72" t="s">
        <v>142</v>
      </c>
      <c r="L7574" s="73">
        <v>1</v>
      </c>
      <c r="M7574" s="73" t="s">
        <v>108</v>
      </c>
      <c r="N7574" s="68" t="str">
        <f>VLOOKUP(K7574,[1]人員授權表!D$3:G$249,4,0)</f>
        <v>無機</v>
      </c>
      <c r="O7574" s="70" t="str">
        <f>IF(J7574=[1]人員授權表!$C$85,"Casper李羿勳",IF(J7574=[1]人員授權表!$C$188,"Iring陳俊明",IF(J7574=[1]人員授權表!$C$189,"Brian陳泓霖",VLOOKUP(K7574,[1]人員授權表!D$2:E$249,2,FALSE))))</f>
        <v>Dennis陳汶宏</v>
      </c>
      <c r="P7574" s="67">
        <f t="shared" si="410"/>
        <v>44852</v>
      </c>
      <c r="Q7574" s="75" t="str">
        <f t="shared" si="412"/>
        <v>週二</v>
      </c>
      <c r="R7574" s="80">
        <v>44847</v>
      </c>
      <c r="AA7574" s="1"/>
    </row>
    <row r="7575" spans="2:27">
      <c r="B7575" s="66">
        <v>44834</v>
      </c>
      <c r="D7575" s="68" t="s">
        <v>50</v>
      </c>
      <c r="E7575" s="70" t="s">
        <v>51</v>
      </c>
      <c r="F7575" s="37" t="s">
        <v>2964</v>
      </c>
      <c r="G7575" s="67">
        <v>44839</v>
      </c>
      <c r="H7575" s="67">
        <v>44854</v>
      </c>
      <c r="I7575" s="71">
        <f t="shared" si="411"/>
        <v>15</v>
      </c>
      <c r="J7575" s="72" t="s">
        <v>209</v>
      </c>
      <c r="K7575" s="72" t="s">
        <v>210</v>
      </c>
      <c r="L7575" s="73">
        <v>1</v>
      </c>
      <c r="M7575" s="73" t="s">
        <v>108</v>
      </c>
      <c r="N7575" s="68" t="str">
        <f>VLOOKUP(K7575,[1]人員授權表!D$3:G$249,4,0)</f>
        <v>無機</v>
      </c>
      <c r="O7575" s="70" t="str">
        <f>IF(J7575=[1]人員授權表!$C$85,"Casper李羿勳",IF(J7575=[1]人員授權表!$C$188,"Iring陳俊明",IF(J7575=[1]人員授權表!$C$189,"Brian陳泓霖",VLOOKUP(K7575,[1]人員授權表!D$2:E$249,2,FALSE))))</f>
        <v>Vicky游崴涵</v>
      </c>
      <c r="P7575" s="67">
        <f t="shared" ref="P7575:P7638" si="413">H7575-2</f>
        <v>44852</v>
      </c>
      <c r="Q7575" s="75" t="str">
        <f t="shared" si="412"/>
        <v>週二</v>
      </c>
      <c r="R7575" s="80">
        <v>44852</v>
      </c>
      <c r="AA7575" s="1"/>
    </row>
    <row r="7576" spans="2:27">
      <c r="B7576" s="66">
        <v>44834</v>
      </c>
      <c r="D7576" s="68" t="s">
        <v>50</v>
      </c>
      <c r="E7576" s="70" t="s">
        <v>51</v>
      </c>
      <c r="F7576" s="37" t="s">
        <v>2964</v>
      </c>
      <c r="G7576" s="67">
        <v>44839</v>
      </c>
      <c r="H7576" s="67">
        <v>44854</v>
      </c>
      <c r="I7576" s="71">
        <f t="shared" si="411"/>
        <v>15</v>
      </c>
      <c r="J7576" s="72" t="s">
        <v>167</v>
      </c>
      <c r="K7576" s="72" t="s">
        <v>168</v>
      </c>
      <c r="L7576" s="73">
        <v>1</v>
      </c>
      <c r="M7576" s="73" t="s">
        <v>108</v>
      </c>
      <c r="N7576" s="68" t="str">
        <f>VLOOKUP(K7576,[1]人員授權表!D$3:G$249,4,0)</f>
        <v>有機</v>
      </c>
      <c r="O7576" s="70" t="str">
        <f>IF(J7576=[1]人員授權表!$C$85,"Casper李羿勳",IF(J7576=[1]人員授權表!$C$188,"Iring陳俊明",IF(J7576=[1]人員授權表!$C$189,"Brian陳泓霖",VLOOKUP(K7576,[1]人員授權表!D$2:E$249,2,FALSE))))</f>
        <v>Una林庭瑄</v>
      </c>
      <c r="P7576" s="67">
        <f t="shared" si="413"/>
        <v>44852</v>
      </c>
      <c r="Q7576" s="75" t="str">
        <f t="shared" si="412"/>
        <v>週二</v>
      </c>
      <c r="R7576" s="80">
        <v>44849</v>
      </c>
      <c r="AA7576" s="1"/>
    </row>
    <row r="7577" spans="2:27">
      <c r="B7577" s="66">
        <v>44834</v>
      </c>
      <c r="D7577" s="68" t="s">
        <v>50</v>
      </c>
      <c r="E7577" s="70" t="s">
        <v>51</v>
      </c>
      <c r="F7577" s="37" t="s">
        <v>2964</v>
      </c>
      <c r="G7577" s="67">
        <v>44839</v>
      </c>
      <c r="H7577" s="67">
        <v>44854</v>
      </c>
      <c r="I7577" s="71">
        <f t="shared" si="411"/>
        <v>15</v>
      </c>
      <c r="J7577" s="72" t="s">
        <v>169</v>
      </c>
      <c r="K7577" s="72" t="s">
        <v>170</v>
      </c>
      <c r="L7577" s="73">
        <v>1</v>
      </c>
      <c r="M7577" s="73" t="s">
        <v>108</v>
      </c>
      <c r="N7577" s="68" t="str">
        <f>VLOOKUP(K7577,[1]人員授權表!D$3:G$249,4,0)</f>
        <v>有機</v>
      </c>
      <c r="O7577" s="70" t="str">
        <f>IF(J7577=[1]人員授權表!$C$85,"Casper李羿勳",IF(J7577=[1]人員授權表!$C$188,"Iring陳俊明",IF(J7577=[1]人員授權表!$C$189,"Brian陳泓霖",VLOOKUP(K7577,[1]人員授權表!D$2:E$249,2,FALSE))))</f>
        <v>Elle黃雅琪&amp;
Marco陳鴻鈞</v>
      </c>
      <c r="P7577" s="67">
        <f t="shared" si="413"/>
        <v>44852</v>
      </c>
      <c r="Q7577" s="75" t="str">
        <f t="shared" si="412"/>
        <v>週二</v>
      </c>
      <c r="R7577" s="80">
        <v>44852</v>
      </c>
      <c r="AA7577" s="1"/>
    </row>
    <row r="7578" spans="2:27">
      <c r="B7578" s="66">
        <v>44834</v>
      </c>
      <c r="D7578" s="68" t="s">
        <v>50</v>
      </c>
      <c r="E7578" s="70" t="s">
        <v>51</v>
      </c>
      <c r="F7578" s="37" t="s">
        <v>2965</v>
      </c>
      <c r="G7578" s="67">
        <v>44839</v>
      </c>
      <c r="H7578" s="67">
        <v>44854</v>
      </c>
      <c r="I7578" s="71">
        <f t="shared" si="411"/>
        <v>15</v>
      </c>
      <c r="J7578" s="72" t="s">
        <v>184</v>
      </c>
      <c r="K7578" s="72" t="s">
        <v>185</v>
      </c>
      <c r="L7578" s="73">
        <v>1</v>
      </c>
      <c r="M7578" s="73" t="s">
        <v>108</v>
      </c>
      <c r="N7578" s="68" t="str">
        <f>VLOOKUP(K7578,[1]人員授權表!D$3:G$249,4,0)</f>
        <v>有機</v>
      </c>
      <c r="O7578" s="70" t="str">
        <f>IF(J7578=[1]人員授權表!$C$85,"Casper李羿勳",IF(J7578=[1]人員授權表!$C$188,"Iring陳俊明",IF(J7578=[1]人員授權表!$C$189,"Brian陳泓霖",VLOOKUP(K7578,[1]人員授權表!D$2:E$249,2,FALSE))))</f>
        <v>Una林庭瑄</v>
      </c>
      <c r="P7578" s="67">
        <f t="shared" si="413"/>
        <v>44852</v>
      </c>
      <c r="Q7578" s="75" t="str">
        <f t="shared" si="412"/>
        <v>週二</v>
      </c>
      <c r="R7578" s="80">
        <v>44851</v>
      </c>
      <c r="AA7578" s="1"/>
    </row>
    <row r="7579" spans="2:27">
      <c r="B7579" s="66">
        <v>44834</v>
      </c>
      <c r="D7579" s="68" t="s">
        <v>50</v>
      </c>
      <c r="E7579" s="70" t="s">
        <v>51</v>
      </c>
      <c r="F7579" s="37" t="s">
        <v>2965</v>
      </c>
      <c r="G7579" s="67">
        <v>44839</v>
      </c>
      <c r="H7579" s="67">
        <v>44854</v>
      </c>
      <c r="I7579" s="71">
        <f t="shared" si="411"/>
        <v>15</v>
      </c>
      <c r="J7579" s="72" t="s">
        <v>919</v>
      </c>
      <c r="K7579" s="72" t="s">
        <v>187</v>
      </c>
      <c r="L7579" s="73">
        <v>1</v>
      </c>
      <c r="M7579" s="73" t="s">
        <v>108</v>
      </c>
      <c r="N7579" s="68" t="str">
        <f>VLOOKUP(K7579,[1]人員授權表!D$3:G$249,4,0)</f>
        <v>無機</v>
      </c>
      <c r="O7579" s="70" t="s">
        <v>191</v>
      </c>
      <c r="P7579" s="67">
        <f t="shared" si="413"/>
        <v>44852</v>
      </c>
      <c r="Q7579" s="75" t="str">
        <f t="shared" si="412"/>
        <v>週二</v>
      </c>
      <c r="R7579" s="80">
        <v>44852</v>
      </c>
      <c r="Z7579" s="79" t="s">
        <v>2866</v>
      </c>
      <c r="AA7579" s="1"/>
    </row>
    <row r="7580" spans="2:27">
      <c r="B7580" s="66">
        <v>44834</v>
      </c>
      <c r="D7580" s="68" t="s">
        <v>50</v>
      </c>
      <c r="E7580" s="70" t="s">
        <v>51</v>
      </c>
      <c r="F7580" s="37" t="s">
        <v>2965</v>
      </c>
      <c r="G7580" s="67">
        <v>44839</v>
      </c>
      <c r="H7580" s="67">
        <v>44854</v>
      </c>
      <c r="I7580" s="71">
        <f t="shared" si="411"/>
        <v>15</v>
      </c>
      <c r="J7580" s="72" t="s">
        <v>188</v>
      </c>
      <c r="K7580" s="72" t="s">
        <v>189</v>
      </c>
      <c r="L7580" s="73">
        <v>1</v>
      </c>
      <c r="M7580" s="73" t="s">
        <v>108</v>
      </c>
      <c r="N7580" s="68" t="str">
        <f>VLOOKUP(K7580,[1]人員授權表!D$3:G$249,4,0)</f>
        <v>無機</v>
      </c>
      <c r="O7580" s="70" t="str">
        <f>IF(J7580=[1]人員授權表!$C$85,"Casper李羿勳",IF(J7580=[1]人員授權表!$C$188,"Iring陳俊明",IF(J7580=[1]人員授權表!$C$189,"Brian陳泓霖",VLOOKUP(K7580,[1]人員授權表!D$2:E$249,2,FALSE))))</f>
        <v>Iring陳俊明</v>
      </c>
      <c r="P7580" s="67">
        <f t="shared" si="413"/>
        <v>44852</v>
      </c>
      <c r="Q7580" s="75" t="str">
        <f t="shared" si="412"/>
        <v>週二</v>
      </c>
      <c r="R7580" s="80">
        <v>44848</v>
      </c>
      <c r="AA7580" s="1"/>
    </row>
    <row r="7581" spans="2:27">
      <c r="B7581" s="66">
        <v>44834</v>
      </c>
      <c r="D7581" s="68" t="s">
        <v>50</v>
      </c>
      <c r="E7581" s="70" t="s">
        <v>51</v>
      </c>
      <c r="F7581" s="37" t="s">
        <v>2965</v>
      </c>
      <c r="G7581" s="67">
        <v>44839</v>
      </c>
      <c r="H7581" s="67">
        <v>44854</v>
      </c>
      <c r="I7581" s="71">
        <f t="shared" si="411"/>
        <v>15</v>
      </c>
      <c r="J7581" s="72" t="s">
        <v>190</v>
      </c>
      <c r="K7581" s="72" t="s">
        <v>140</v>
      </c>
      <c r="L7581" s="73">
        <v>1</v>
      </c>
      <c r="M7581" s="73" t="s">
        <v>108</v>
      </c>
      <c r="N7581" s="68" t="str">
        <f>VLOOKUP(K7581,[1]人員授權表!D$3:G$249,4,0)</f>
        <v>無機</v>
      </c>
      <c r="O7581" s="70" t="str">
        <f>IF(J7581=[1]人員授權表!$C$85,"Casper李羿勳",IF(J7581=[1]人員授權表!$C$188,"Iring陳俊明",IF(J7581=[1]人員授權表!$C$189,"Brian陳泓霖",VLOOKUP(K7581,[1]人員授權表!D$2:E$249,2,FALSE))))</f>
        <v>Iring陳俊明</v>
      </c>
      <c r="P7581" s="67">
        <f t="shared" si="413"/>
        <v>44852</v>
      </c>
      <c r="Q7581" s="75" t="str">
        <f t="shared" si="412"/>
        <v>週二</v>
      </c>
      <c r="R7581" s="80">
        <v>44848</v>
      </c>
      <c r="AA7581" s="1"/>
    </row>
    <row r="7582" spans="2:27">
      <c r="B7582" s="66">
        <v>44834</v>
      </c>
      <c r="D7582" s="68" t="s">
        <v>50</v>
      </c>
      <c r="E7582" s="70" t="s">
        <v>51</v>
      </c>
      <c r="F7582" s="37" t="s">
        <v>2965</v>
      </c>
      <c r="G7582" s="67">
        <v>44839</v>
      </c>
      <c r="H7582" s="67">
        <v>44854</v>
      </c>
      <c r="I7582" s="71">
        <f t="shared" si="411"/>
        <v>15</v>
      </c>
      <c r="J7582" s="72" t="s">
        <v>194</v>
      </c>
      <c r="K7582" s="72" t="s">
        <v>187</v>
      </c>
      <c r="L7582" s="73">
        <v>1</v>
      </c>
      <c r="M7582" s="73" t="s">
        <v>108</v>
      </c>
      <c r="N7582" s="68" t="str">
        <f>VLOOKUP(K7582,[1]人員授權表!D$3:G$249,4,0)</f>
        <v>無機</v>
      </c>
      <c r="O7582" s="70" t="s">
        <v>191</v>
      </c>
      <c r="P7582" s="67">
        <f t="shared" si="413"/>
        <v>44852</v>
      </c>
      <c r="Q7582" s="75" t="str">
        <f t="shared" si="412"/>
        <v>週二</v>
      </c>
      <c r="R7582" s="80">
        <v>44852</v>
      </c>
      <c r="AA7582" s="1"/>
    </row>
    <row r="7583" spans="2:27">
      <c r="B7583" s="66">
        <v>44834</v>
      </c>
      <c r="D7583" s="68" t="s">
        <v>50</v>
      </c>
      <c r="E7583" s="70" t="s">
        <v>51</v>
      </c>
      <c r="F7583" s="37" t="s">
        <v>2965</v>
      </c>
      <c r="G7583" s="67">
        <v>44839</v>
      </c>
      <c r="H7583" s="67">
        <v>44854</v>
      </c>
      <c r="I7583" s="71">
        <f t="shared" si="411"/>
        <v>15</v>
      </c>
      <c r="J7583" s="72" t="s">
        <v>195</v>
      </c>
      <c r="K7583" s="72" t="s">
        <v>196</v>
      </c>
      <c r="L7583" s="73">
        <v>1</v>
      </c>
      <c r="M7583" s="73" t="s">
        <v>108</v>
      </c>
      <c r="N7583" s="68" t="str">
        <f>VLOOKUP(K7583,[1]人員授權表!D$3:G$249,4,0)</f>
        <v>無機</v>
      </c>
      <c r="O7583" s="70" t="str">
        <f>IF(J7583=[1]人員授權表!$C$85,"Casper李羿勳",IF(J7583=[1]人員授權表!$C$188,"Iring陳俊明",IF(J7583=[1]人員授權表!$C$189,"Brian陳泓霖",VLOOKUP(K7583,[1]人員授權表!D$2:E$249,2,FALSE))))</f>
        <v>Debby胡萱黛</v>
      </c>
      <c r="P7583" s="67">
        <f t="shared" si="413"/>
        <v>44852</v>
      </c>
      <c r="Q7583" s="75" t="str">
        <f t="shared" si="412"/>
        <v>週二</v>
      </c>
      <c r="R7583" s="80">
        <v>44848</v>
      </c>
      <c r="AA7583" s="1"/>
    </row>
    <row r="7584" spans="2:27">
      <c r="B7584" s="66">
        <v>44834</v>
      </c>
      <c r="D7584" s="68" t="s">
        <v>50</v>
      </c>
      <c r="E7584" s="70" t="s">
        <v>51</v>
      </c>
      <c r="F7584" s="37" t="s">
        <v>2965</v>
      </c>
      <c r="G7584" s="67">
        <v>44839</v>
      </c>
      <c r="H7584" s="67">
        <v>44854</v>
      </c>
      <c r="I7584" s="71">
        <f t="shared" si="411"/>
        <v>15</v>
      </c>
      <c r="J7584" s="72" t="s">
        <v>198</v>
      </c>
      <c r="K7584" s="72" t="s">
        <v>199</v>
      </c>
      <c r="L7584" s="73">
        <v>1</v>
      </c>
      <c r="M7584" s="73" t="s">
        <v>108</v>
      </c>
      <c r="N7584" s="68" t="str">
        <f>VLOOKUP(K7584,[1]人員授權表!D$3:G$249,4,0)</f>
        <v>無機</v>
      </c>
      <c r="O7584" s="70" t="str">
        <f>IF(J7584=[1]人員授權表!$C$85,"Casper李羿勳",IF(J7584=[1]人員授權表!$C$188,"Iring陳俊明",IF(J7584=[1]人員授權表!$C$189,"Brian陳泓霖",VLOOKUP(K7584,[1]人員授權表!D$2:E$249,2,FALSE))))</f>
        <v>Vicky游崴涵</v>
      </c>
      <c r="P7584" s="67">
        <f t="shared" si="413"/>
        <v>44852</v>
      </c>
      <c r="Q7584" s="75" t="str">
        <f t="shared" si="412"/>
        <v>週二</v>
      </c>
      <c r="R7584" s="80">
        <v>44848</v>
      </c>
      <c r="AA7584" s="1"/>
    </row>
    <row r="7585" spans="2:28">
      <c r="B7585" s="66">
        <v>44834</v>
      </c>
      <c r="D7585" s="68" t="s">
        <v>50</v>
      </c>
      <c r="E7585" s="70" t="s">
        <v>51</v>
      </c>
      <c r="F7585" s="37" t="s">
        <v>2965</v>
      </c>
      <c r="G7585" s="67">
        <v>44839</v>
      </c>
      <c r="H7585" s="67">
        <v>44854</v>
      </c>
      <c r="I7585" s="71">
        <f t="shared" si="411"/>
        <v>15</v>
      </c>
      <c r="J7585" s="72" t="s">
        <v>200</v>
      </c>
      <c r="K7585" s="72" t="s">
        <v>201</v>
      </c>
      <c r="L7585" s="73">
        <v>1</v>
      </c>
      <c r="M7585" s="73" t="s">
        <v>108</v>
      </c>
      <c r="N7585" s="68" t="str">
        <f>VLOOKUP(K7585,[1]人員授權表!D$3:G$249,4,0)</f>
        <v>無機</v>
      </c>
      <c r="O7585" s="70" t="str">
        <f>IF(J7585=[1]人員授權表!$C$85,"Casper李羿勳",IF(J7585=[1]人員授權表!$C$188,"Iring陳俊明",IF(J7585=[1]人員授權表!$C$189,"Brian陳泓霖",VLOOKUP(K7585,[1]人員授權表!D$2:E$249,2,FALSE))))</f>
        <v>Ruby黃家蓁</v>
      </c>
      <c r="P7585" s="67">
        <f t="shared" si="413"/>
        <v>44852</v>
      </c>
      <c r="Q7585" s="75" t="str">
        <f t="shared" si="412"/>
        <v>週二</v>
      </c>
      <c r="R7585" s="80">
        <v>44848</v>
      </c>
      <c r="AA7585" s="1"/>
    </row>
    <row r="7586" spans="2:28">
      <c r="B7586" s="66">
        <v>44834</v>
      </c>
      <c r="D7586" s="68" t="s">
        <v>50</v>
      </c>
      <c r="E7586" s="70" t="s">
        <v>51</v>
      </c>
      <c r="F7586" s="37" t="s">
        <v>2965</v>
      </c>
      <c r="G7586" s="67">
        <v>44839</v>
      </c>
      <c r="H7586" s="67">
        <v>44854</v>
      </c>
      <c r="I7586" s="71">
        <f t="shared" si="411"/>
        <v>15</v>
      </c>
      <c r="J7586" s="72" t="s">
        <v>151</v>
      </c>
      <c r="K7586" s="72" t="s">
        <v>152</v>
      </c>
      <c r="L7586" s="73">
        <v>1</v>
      </c>
      <c r="M7586" s="73" t="s">
        <v>108</v>
      </c>
      <c r="N7586" s="68" t="str">
        <f>VLOOKUP(K7586,[1]人員授權表!D$3:G$249,4,0)</f>
        <v>無機</v>
      </c>
      <c r="O7586" s="70" t="str">
        <f>IF(J7586=[1]人員授權表!$C$85,"Casper李羿勳",IF(J7586=[1]人員授權表!$C$188,"Iring陳俊明",IF(J7586=[1]人員授權表!$C$189,"Brian陳泓霖",VLOOKUP(K7586,[1]人員授權表!D$2:E$249,2,FALSE))))</f>
        <v>Vicky游崴涵</v>
      </c>
      <c r="P7586" s="67">
        <f t="shared" si="413"/>
        <v>44852</v>
      </c>
      <c r="Q7586" s="75" t="str">
        <f t="shared" si="412"/>
        <v>週二</v>
      </c>
      <c r="R7586" s="80">
        <v>44847</v>
      </c>
      <c r="AA7586" s="1"/>
    </row>
    <row r="7587" spans="2:28">
      <c r="B7587" s="66">
        <v>44834</v>
      </c>
      <c r="D7587" s="68" t="s">
        <v>50</v>
      </c>
      <c r="E7587" s="70" t="s">
        <v>51</v>
      </c>
      <c r="F7587" s="37" t="s">
        <v>2965</v>
      </c>
      <c r="G7587" s="67">
        <v>44839</v>
      </c>
      <c r="H7587" s="67">
        <v>44854</v>
      </c>
      <c r="I7587" s="71">
        <f t="shared" si="411"/>
        <v>15</v>
      </c>
      <c r="J7587" s="72" t="s">
        <v>160</v>
      </c>
      <c r="K7587" s="72" t="s">
        <v>161</v>
      </c>
      <c r="L7587" s="73">
        <v>1</v>
      </c>
      <c r="M7587" s="73" t="s">
        <v>108</v>
      </c>
      <c r="N7587" s="68" t="str">
        <f>VLOOKUP(K7587,[1]人員授權表!D$3:G$249,4,0)</f>
        <v>無機</v>
      </c>
      <c r="O7587" s="70" t="str">
        <f>IF(J7587=[1]人員授權表!$C$85,"Casper李羿勳",IF(J7587=[1]人員授權表!$C$188,"Iring陳俊明",IF(J7587=[1]人員授權表!$C$189,"Brian陳泓霖",VLOOKUP(K7587,[1]人員授權表!D$2:E$249,2,FALSE))))</f>
        <v>Dennis陳汶宏</v>
      </c>
      <c r="P7587" s="67">
        <f t="shared" si="413"/>
        <v>44852</v>
      </c>
      <c r="Q7587" s="75" t="str">
        <f t="shared" si="412"/>
        <v>週二</v>
      </c>
      <c r="R7587" s="80">
        <v>44848</v>
      </c>
      <c r="AA7587" s="1"/>
    </row>
    <row r="7588" spans="2:28">
      <c r="B7588" s="66">
        <v>44834</v>
      </c>
      <c r="D7588" s="68" t="s">
        <v>50</v>
      </c>
      <c r="E7588" s="70" t="s">
        <v>51</v>
      </c>
      <c r="F7588" s="37" t="s">
        <v>2965</v>
      </c>
      <c r="G7588" s="67">
        <v>44839</v>
      </c>
      <c r="H7588" s="67">
        <v>44854</v>
      </c>
      <c r="I7588" s="71">
        <f t="shared" si="411"/>
        <v>15</v>
      </c>
      <c r="J7588" s="72" t="s">
        <v>1222</v>
      </c>
      <c r="K7588" s="72" t="s">
        <v>1223</v>
      </c>
      <c r="L7588" s="73">
        <v>1</v>
      </c>
      <c r="M7588" s="73" t="s">
        <v>108</v>
      </c>
      <c r="N7588" s="68" t="str">
        <f>VLOOKUP(K7588,[1]人員授權表!D$3:G$249,4,0)</f>
        <v>無機</v>
      </c>
      <c r="O7588" s="70" t="str">
        <f>IF(J7588=[1]人員授權表!$C$85,"Casper李羿勳",IF(J7588=[1]人員授權表!$C$188,"Iring陳俊明",IF(J7588=[1]人員授權表!$C$189,"Brian陳泓霖",VLOOKUP(K7588,[1]人員授權表!D$2:E$249,2,FALSE))))</f>
        <v>Dennis陳汶宏</v>
      </c>
      <c r="P7588" s="67">
        <f t="shared" si="413"/>
        <v>44852</v>
      </c>
      <c r="Q7588" s="75" t="str">
        <f t="shared" si="412"/>
        <v>週二</v>
      </c>
      <c r="R7588" s="80">
        <v>44848</v>
      </c>
      <c r="AA7588" s="1"/>
    </row>
    <row r="7589" spans="2:28">
      <c r="B7589" s="66">
        <v>44834</v>
      </c>
      <c r="D7589" s="68" t="s">
        <v>50</v>
      </c>
      <c r="E7589" s="70" t="s">
        <v>51</v>
      </c>
      <c r="F7589" s="37" t="s">
        <v>2965</v>
      </c>
      <c r="G7589" s="67">
        <v>44839</v>
      </c>
      <c r="H7589" s="67">
        <v>44854</v>
      </c>
      <c r="I7589" s="71">
        <f t="shared" si="411"/>
        <v>15</v>
      </c>
      <c r="J7589" s="72" t="s">
        <v>175</v>
      </c>
      <c r="K7589" s="72" t="s">
        <v>176</v>
      </c>
      <c r="L7589" s="73">
        <v>1</v>
      </c>
      <c r="M7589" s="73" t="s">
        <v>108</v>
      </c>
      <c r="N7589" s="68" t="str">
        <f>VLOOKUP(K7589,[1]人員授權表!D$3:G$249,4,0)</f>
        <v>無機</v>
      </c>
      <c r="O7589" s="70" t="s">
        <v>956</v>
      </c>
      <c r="P7589" s="67">
        <f t="shared" si="413"/>
        <v>44852</v>
      </c>
      <c r="Q7589" s="75" t="str">
        <f t="shared" si="412"/>
        <v>週二</v>
      </c>
      <c r="R7589" s="80">
        <v>44852</v>
      </c>
      <c r="AA7589" s="1"/>
    </row>
    <row r="7590" spans="2:28">
      <c r="B7590" s="66">
        <v>44834</v>
      </c>
      <c r="D7590" s="68" t="s">
        <v>50</v>
      </c>
      <c r="E7590" s="70" t="s">
        <v>51</v>
      </c>
      <c r="F7590" s="37" t="s">
        <v>2965</v>
      </c>
      <c r="G7590" s="67">
        <v>44839</v>
      </c>
      <c r="H7590" s="67">
        <v>44854</v>
      </c>
      <c r="I7590" s="71">
        <f t="shared" si="411"/>
        <v>15</v>
      </c>
      <c r="J7590" s="72" t="s">
        <v>290</v>
      </c>
      <c r="K7590" s="72" t="s">
        <v>291</v>
      </c>
      <c r="L7590" s="73">
        <v>1</v>
      </c>
      <c r="M7590" s="73" t="s">
        <v>108</v>
      </c>
      <c r="N7590" s="68" t="str">
        <f>VLOOKUP(K7590,[1]人員授權表!D$3:G$249,4,0)</f>
        <v>無機</v>
      </c>
      <c r="O7590" s="70" t="str">
        <f>IF(J7590=[1]人員授權表!$C$85,"Casper李羿勳",IF(J7590=[1]人員授權表!$C$188,"Iring陳俊明",IF(J7590=[1]人員授權表!$C$189,"Brian陳泓霖",VLOOKUP(K7590,[1]人員授權表!D$2:E$249,2,FALSE))))</f>
        <v>George陳志昇</v>
      </c>
      <c r="P7590" s="67">
        <f t="shared" si="413"/>
        <v>44852</v>
      </c>
      <c r="Q7590" s="75" t="str">
        <f t="shared" si="412"/>
        <v>週二</v>
      </c>
      <c r="R7590" s="80">
        <v>44848</v>
      </c>
      <c r="AA7590" s="1"/>
    </row>
    <row r="7591" spans="2:28">
      <c r="B7591" s="66">
        <v>44834</v>
      </c>
      <c r="D7591" s="68" t="s">
        <v>50</v>
      </c>
      <c r="E7591" s="70" t="s">
        <v>51</v>
      </c>
      <c r="F7591" s="37" t="s">
        <v>2965</v>
      </c>
      <c r="G7591" s="67">
        <v>44839</v>
      </c>
      <c r="H7591" s="67">
        <v>44854</v>
      </c>
      <c r="I7591" s="71">
        <f t="shared" si="411"/>
        <v>15</v>
      </c>
      <c r="J7591" s="72" t="s">
        <v>204</v>
      </c>
      <c r="K7591" s="72" t="s">
        <v>205</v>
      </c>
      <c r="L7591" s="73">
        <v>1</v>
      </c>
      <c r="M7591" s="73" t="s">
        <v>108</v>
      </c>
      <c r="N7591" s="68" t="str">
        <f>VLOOKUP(K7591,[1]人員授權表!D$3:G$249,4,0)</f>
        <v>無機</v>
      </c>
      <c r="O7591" s="70" t="str">
        <f>IF(J7591=[1]人員授權表!$C$85,"Casper李羿勳",IF(J7591=[1]人員授權表!$C$188,"Iring陳俊明",IF(J7591=[1]人員授權表!$C$189,"Brian陳泓霖",VLOOKUP(K7591,[1]人員授權表!D$2:E$249,2,FALSE))))</f>
        <v>Iring陳俊明</v>
      </c>
      <c r="P7591" s="67">
        <f t="shared" si="413"/>
        <v>44852</v>
      </c>
      <c r="Q7591" s="75" t="str">
        <f t="shared" si="412"/>
        <v>週二</v>
      </c>
      <c r="R7591" s="80">
        <v>44853</v>
      </c>
      <c r="S7591" s="85">
        <v>44853</v>
      </c>
      <c r="V7591" s="70">
        <v>1</v>
      </c>
      <c r="Y7591" s="78">
        <v>44853</v>
      </c>
      <c r="Z7591" s="79" t="s">
        <v>2913</v>
      </c>
      <c r="AA7591" s="1"/>
    </row>
    <row r="7592" spans="2:28">
      <c r="B7592" s="66">
        <v>44834</v>
      </c>
      <c r="D7592" s="68" t="s">
        <v>50</v>
      </c>
      <c r="E7592" s="70" t="s">
        <v>51</v>
      </c>
      <c r="F7592" s="37" t="s">
        <v>2965</v>
      </c>
      <c r="G7592" s="67">
        <v>44839</v>
      </c>
      <c r="H7592" s="67">
        <v>44854</v>
      </c>
      <c r="I7592" s="71">
        <f t="shared" si="411"/>
        <v>15</v>
      </c>
      <c r="J7592" s="72" t="s">
        <v>206</v>
      </c>
      <c r="K7592" s="72" t="s">
        <v>179</v>
      </c>
      <c r="L7592" s="73">
        <v>1</v>
      </c>
      <c r="M7592" s="73" t="s">
        <v>108</v>
      </c>
      <c r="N7592" s="68" t="str">
        <f>VLOOKUP(K7592,[1]人員授權表!D$3:G$249,4,0)</f>
        <v>無機</v>
      </c>
      <c r="O7592" s="70" t="str">
        <f>IF(J7592=[1]人員授權表!$C$85,"Casper李羿勳",IF(J7592=[1]人員授權表!$C$188,"Iring陳俊明",IF(J7592=[1]人員授權表!$C$189,"Brian陳泓霖",VLOOKUP(K7592,[1]人員授權表!D$2:E$249,2,FALSE))))</f>
        <v>Dennis陳汶宏</v>
      </c>
      <c r="P7592" s="67">
        <f t="shared" si="413"/>
        <v>44852</v>
      </c>
      <c r="Q7592" s="75" t="str">
        <f t="shared" si="412"/>
        <v>週二</v>
      </c>
      <c r="R7592" s="80">
        <v>44842</v>
      </c>
      <c r="AA7592" s="1"/>
    </row>
    <row r="7593" spans="2:28">
      <c r="B7593" s="66">
        <v>44834</v>
      </c>
      <c r="D7593" s="68" t="s">
        <v>50</v>
      </c>
      <c r="E7593" s="70" t="s">
        <v>51</v>
      </c>
      <c r="F7593" s="37" t="s">
        <v>2965</v>
      </c>
      <c r="G7593" s="67">
        <v>44839</v>
      </c>
      <c r="H7593" s="67">
        <v>44854</v>
      </c>
      <c r="I7593" s="71">
        <f t="shared" si="411"/>
        <v>15</v>
      </c>
      <c r="J7593" s="72" t="s">
        <v>178</v>
      </c>
      <c r="K7593" s="72" t="s">
        <v>179</v>
      </c>
      <c r="L7593" s="73">
        <v>1</v>
      </c>
      <c r="M7593" s="73" t="s">
        <v>108</v>
      </c>
      <c r="N7593" s="68" t="str">
        <f>VLOOKUP(K7593,[1]人員授權表!D$3:G$249,4,0)</f>
        <v>無機</v>
      </c>
      <c r="O7593" s="70" t="str">
        <f>IF(J7593=[1]人員授權表!$C$85,"Casper李羿勳",IF(J7593=[1]人員授權表!$C$188,"Iring陳俊明",IF(J7593=[1]人員授權表!$C$189,"Brian陳泓霖",VLOOKUP(K7593,[1]人員授權表!D$2:E$249,2,FALSE))))</f>
        <v>Dennis陳汶宏</v>
      </c>
      <c r="P7593" s="67">
        <f t="shared" si="413"/>
        <v>44852</v>
      </c>
      <c r="Q7593" s="75" t="str">
        <f t="shared" si="412"/>
        <v>週二</v>
      </c>
      <c r="R7593" s="80">
        <v>44842</v>
      </c>
      <c r="AA7593" s="1"/>
    </row>
    <row r="7594" spans="2:28">
      <c r="B7594" s="66">
        <v>44834</v>
      </c>
      <c r="D7594" s="68" t="s">
        <v>50</v>
      </c>
      <c r="E7594" s="70" t="s">
        <v>51</v>
      </c>
      <c r="F7594" s="37" t="s">
        <v>2965</v>
      </c>
      <c r="G7594" s="67">
        <v>44839</v>
      </c>
      <c r="H7594" s="67">
        <v>44854</v>
      </c>
      <c r="I7594" s="71">
        <f t="shared" si="411"/>
        <v>15</v>
      </c>
      <c r="J7594" s="72" t="s">
        <v>141</v>
      </c>
      <c r="K7594" s="72" t="s">
        <v>142</v>
      </c>
      <c r="L7594" s="73">
        <v>1</v>
      </c>
      <c r="M7594" s="73" t="s">
        <v>108</v>
      </c>
      <c r="N7594" s="68" t="str">
        <f>VLOOKUP(K7594,[1]人員授權表!D$3:G$249,4,0)</f>
        <v>無機</v>
      </c>
      <c r="O7594" s="70" t="str">
        <f>IF(J7594=[1]人員授權表!$C$85,"Casper李羿勳",IF(J7594=[1]人員授權表!$C$188,"Iring陳俊明",IF(J7594=[1]人員授權表!$C$189,"Brian陳泓霖",VLOOKUP(K7594,[1]人員授權表!D$2:E$249,2,FALSE))))</f>
        <v>Dennis陳汶宏</v>
      </c>
      <c r="P7594" s="67">
        <f t="shared" si="413"/>
        <v>44852</v>
      </c>
      <c r="Q7594" s="75" t="str">
        <f t="shared" si="412"/>
        <v>週二</v>
      </c>
      <c r="R7594" s="80">
        <v>44847</v>
      </c>
      <c r="AA7594" s="1"/>
    </row>
    <row r="7595" spans="2:28">
      <c r="B7595" s="66">
        <v>44834</v>
      </c>
      <c r="D7595" s="68" t="s">
        <v>50</v>
      </c>
      <c r="E7595" s="70" t="s">
        <v>51</v>
      </c>
      <c r="F7595" s="37" t="s">
        <v>2965</v>
      </c>
      <c r="G7595" s="67">
        <v>44839</v>
      </c>
      <c r="H7595" s="67">
        <v>44854</v>
      </c>
      <c r="I7595" s="71">
        <f t="shared" si="411"/>
        <v>15</v>
      </c>
      <c r="J7595" s="72" t="s">
        <v>966</v>
      </c>
      <c r="K7595" s="72" t="s">
        <v>154</v>
      </c>
      <c r="L7595" s="73">
        <v>1</v>
      </c>
      <c r="M7595" s="73" t="s">
        <v>108</v>
      </c>
      <c r="N7595" s="68" t="str">
        <f>VLOOKUP(K7595,[1]人員授權表!D$3:G$249,4,0)</f>
        <v>無機</v>
      </c>
      <c r="O7595" s="70" t="str">
        <f>IF(J7595=[1]人員授權表!$C$85,"Casper李羿勳",IF(J7595=[1]人員授權表!$C$188,"Iring陳俊明",IF(J7595=[1]人員授權表!$C$189,"Brian陳泓霖",VLOOKUP(K7595,[1]人員授權表!D$2:E$249,2,FALSE))))</f>
        <v>Ken張智凱</v>
      </c>
      <c r="P7595" s="67">
        <f t="shared" si="413"/>
        <v>44852</v>
      </c>
      <c r="Q7595" s="75" t="str">
        <f t="shared" si="412"/>
        <v>週二</v>
      </c>
      <c r="R7595" s="80">
        <v>44842</v>
      </c>
      <c r="AA7595" s="1"/>
    </row>
    <row r="7596" spans="2:28">
      <c r="B7596" s="66">
        <v>44834</v>
      </c>
      <c r="D7596" s="68" t="s">
        <v>50</v>
      </c>
      <c r="E7596" s="70" t="s">
        <v>51</v>
      </c>
      <c r="F7596" s="37" t="s">
        <v>2965</v>
      </c>
      <c r="G7596" s="67">
        <v>44839</v>
      </c>
      <c r="H7596" s="67">
        <v>44854</v>
      </c>
      <c r="I7596" s="71">
        <f t="shared" si="411"/>
        <v>15</v>
      </c>
      <c r="J7596" s="72" t="s">
        <v>209</v>
      </c>
      <c r="K7596" s="72" t="s">
        <v>210</v>
      </c>
      <c r="L7596" s="73">
        <v>1</v>
      </c>
      <c r="M7596" s="73" t="s">
        <v>108</v>
      </c>
      <c r="N7596" s="68" t="str">
        <f>VLOOKUP(K7596,[1]人員授權表!D$3:G$249,4,0)</f>
        <v>無機</v>
      </c>
      <c r="O7596" s="70" t="str">
        <f>IF(J7596=[1]人員授權表!$C$85,"Casper李羿勳",IF(J7596=[1]人員授權表!$C$188,"Iring陳俊明",IF(J7596=[1]人員授權表!$C$189,"Brian陳泓霖",VLOOKUP(K7596,[1]人員授權表!D$2:E$249,2,FALSE))))</f>
        <v>Vicky游崴涵</v>
      </c>
      <c r="P7596" s="67">
        <f t="shared" si="413"/>
        <v>44852</v>
      </c>
      <c r="Q7596" s="75" t="str">
        <f t="shared" si="412"/>
        <v>週二</v>
      </c>
      <c r="R7596" s="80">
        <v>44852</v>
      </c>
      <c r="AA7596" s="1"/>
    </row>
    <row r="7597" spans="2:28">
      <c r="B7597" s="66">
        <v>44834</v>
      </c>
      <c r="D7597" s="68" t="s">
        <v>50</v>
      </c>
      <c r="E7597" s="70" t="s">
        <v>51</v>
      </c>
      <c r="F7597" s="37" t="s">
        <v>2965</v>
      </c>
      <c r="G7597" s="67">
        <v>44839</v>
      </c>
      <c r="H7597" s="67">
        <v>44854</v>
      </c>
      <c r="I7597" s="71">
        <f t="shared" si="411"/>
        <v>15</v>
      </c>
      <c r="J7597" s="72" t="s">
        <v>167</v>
      </c>
      <c r="K7597" s="72" t="s">
        <v>168</v>
      </c>
      <c r="L7597" s="73">
        <v>1</v>
      </c>
      <c r="M7597" s="73" t="s">
        <v>108</v>
      </c>
      <c r="N7597" s="68" t="str">
        <f>VLOOKUP(K7597,[1]人員授權表!D$3:G$249,4,0)</f>
        <v>有機</v>
      </c>
      <c r="O7597" s="70" t="str">
        <f>IF(J7597=[1]人員授權表!$C$85,"Casper李羿勳",IF(J7597=[1]人員授權表!$C$188,"Iring陳俊明",IF(J7597=[1]人員授權表!$C$189,"Brian陳泓霖",VLOOKUP(K7597,[1]人員授權表!D$2:E$249,2,FALSE))))</f>
        <v>Una林庭瑄</v>
      </c>
      <c r="P7597" s="67">
        <f t="shared" si="413"/>
        <v>44852</v>
      </c>
      <c r="Q7597" s="75" t="str">
        <f t="shared" si="412"/>
        <v>週二</v>
      </c>
      <c r="R7597" s="80">
        <v>44849</v>
      </c>
      <c r="AA7597" s="1"/>
    </row>
    <row r="7598" spans="2:28">
      <c r="B7598" s="66">
        <v>44834</v>
      </c>
      <c r="D7598" s="68" t="s">
        <v>50</v>
      </c>
      <c r="E7598" s="70" t="s">
        <v>51</v>
      </c>
      <c r="F7598" s="37" t="s">
        <v>2965</v>
      </c>
      <c r="G7598" s="67">
        <v>44839</v>
      </c>
      <c r="H7598" s="67">
        <v>44854</v>
      </c>
      <c r="I7598" s="71">
        <f t="shared" si="411"/>
        <v>15</v>
      </c>
      <c r="J7598" s="72" t="s">
        <v>257</v>
      </c>
      <c r="K7598" s="72" t="s">
        <v>1225</v>
      </c>
      <c r="L7598" s="73">
        <v>1</v>
      </c>
      <c r="M7598" s="73" t="s">
        <v>108</v>
      </c>
      <c r="N7598" s="68" t="str">
        <f>VLOOKUP(K7598,[1]人員授權表!D$3:G$249,4,0)</f>
        <v>有機</v>
      </c>
      <c r="O7598" s="70" t="str">
        <f>IF(J7598=[1]人員授權表!$C$85,"Casper李羿勳",IF(J7598=[1]人員授權表!$C$188,"Iring陳俊明",IF(J7598=[1]人員授權表!$C$189,"Brian陳泓霖",VLOOKUP(K7598,[1]人員授權表!D$2:E$249,2,FALSE))))</f>
        <v>Casper李羿勳</v>
      </c>
      <c r="P7598" s="67">
        <f t="shared" si="413"/>
        <v>44852</v>
      </c>
      <c r="Q7598" s="75" t="str">
        <f t="shared" si="412"/>
        <v>週二</v>
      </c>
      <c r="R7598" s="80">
        <v>44852</v>
      </c>
      <c r="AA7598" s="1"/>
    </row>
    <row r="7599" spans="2:28">
      <c r="B7599" s="66">
        <v>44834</v>
      </c>
      <c r="D7599" s="68" t="s">
        <v>50</v>
      </c>
      <c r="E7599" s="70" t="s">
        <v>51</v>
      </c>
      <c r="F7599" s="37" t="s">
        <v>2965</v>
      </c>
      <c r="G7599" s="67">
        <v>44839</v>
      </c>
      <c r="H7599" s="67">
        <v>44854</v>
      </c>
      <c r="I7599" s="71">
        <f t="shared" si="411"/>
        <v>15</v>
      </c>
      <c r="J7599" s="72" t="s">
        <v>169</v>
      </c>
      <c r="K7599" s="72" t="s">
        <v>170</v>
      </c>
      <c r="L7599" s="73">
        <v>1</v>
      </c>
      <c r="M7599" s="73" t="s">
        <v>108</v>
      </c>
      <c r="N7599" s="68" t="str">
        <f>VLOOKUP(K7599,[1]人員授權表!D$3:G$249,4,0)</f>
        <v>有機</v>
      </c>
      <c r="O7599" s="70" t="str">
        <f>IF(J7599=[1]人員授權表!$C$85,"Casper李羿勳",IF(J7599=[1]人員授權表!$C$188,"Iring陳俊明",IF(J7599=[1]人員授權表!$C$189,"Brian陳泓霖",VLOOKUP(K7599,[1]人員授權表!D$2:E$249,2,FALSE))))</f>
        <v>Elle黃雅琪&amp;
Marco陳鴻鈞</v>
      </c>
      <c r="P7599" s="67">
        <f t="shared" si="413"/>
        <v>44852</v>
      </c>
      <c r="Q7599" s="75" t="str">
        <f t="shared" si="412"/>
        <v>週二</v>
      </c>
      <c r="R7599" s="80">
        <v>44852</v>
      </c>
      <c r="AA7599" s="1"/>
    </row>
    <row r="7600" spans="2:28">
      <c r="B7600" s="66">
        <v>44839</v>
      </c>
      <c r="D7600" s="68" t="s">
        <v>50</v>
      </c>
      <c r="E7600" s="70" t="s">
        <v>879</v>
      </c>
      <c r="F7600" s="4" t="s">
        <v>2966</v>
      </c>
      <c r="G7600" s="67">
        <v>44837</v>
      </c>
      <c r="H7600" s="67">
        <v>44854</v>
      </c>
      <c r="I7600" s="71">
        <f t="shared" si="411"/>
        <v>17</v>
      </c>
      <c r="J7600" s="72" t="s">
        <v>181</v>
      </c>
      <c r="K7600" s="72" t="s">
        <v>182</v>
      </c>
      <c r="L7600" s="73">
        <v>1</v>
      </c>
      <c r="M7600" s="73" t="s">
        <v>104</v>
      </c>
      <c r="N7600" s="68" t="str">
        <f>VLOOKUP(K7600,[1]人員授權表!D$3:G$249,4,0)</f>
        <v>有機</v>
      </c>
      <c r="O7600" s="70" t="str">
        <f>IF(J7600=[1]人員授權表!$C$85,"Casper李羿勳",IF(J7600=[1]人員授權表!$C$188,"Iring陳俊明",IF(J7600=[1]人員授權表!$C$189,"Brian陳泓霖",VLOOKUP(K7600,[1]人員授權表!D$2:E$249,2,FALSE))))</f>
        <v>Sara王淑玲</v>
      </c>
      <c r="P7600" s="67">
        <f t="shared" si="413"/>
        <v>44852</v>
      </c>
      <c r="Q7600" s="75" t="str">
        <f t="shared" si="412"/>
        <v>週二</v>
      </c>
      <c r="R7600" s="80">
        <v>44849</v>
      </c>
      <c r="AA7600" s="102">
        <v>15</v>
      </c>
      <c r="AB7600" s="123" t="s">
        <v>2325</v>
      </c>
    </row>
    <row r="7601" spans="2:28">
      <c r="B7601" s="66">
        <v>44839</v>
      </c>
      <c r="D7601" s="68" t="s">
        <v>50</v>
      </c>
      <c r="E7601" s="70" t="s">
        <v>879</v>
      </c>
      <c r="F7601" s="4" t="s">
        <v>2967</v>
      </c>
      <c r="G7601" s="67">
        <v>44838</v>
      </c>
      <c r="H7601" s="67">
        <v>44854</v>
      </c>
      <c r="I7601" s="71">
        <f t="shared" si="411"/>
        <v>16</v>
      </c>
      <c r="J7601" s="72" t="s">
        <v>181</v>
      </c>
      <c r="K7601" s="72" t="s">
        <v>182</v>
      </c>
      <c r="L7601" s="73">
        <v>3</v>
      </c>
      <c r="M7601" s="73" t="s">
        <v>104</v>
      </c>
      <c r="N7601" s="68" t="str">
        <f>VLOOKUP(K7601,[1]人員授權表!D$3:G$249,4,0)</f>
        <v>有機</v>
      </c>
      <c r="O7601" s="70" t="str">
        <f>IF(J7601=[1]人員授權表!$C$85,"Casper李羿勳",IF(J7601=[1]人員授權表!$C$188,"Iring陳俊明",IF(J7601=[1]人員授權表!$C$189,"Brian陳泓霖",VLOOKUP(K7601,[1]人員授權表!D$2:E$249,2,FALSE))))</f>
        <v>Sara王淑玲</v>
      </c>
      <c r="P7601" s="67">
        <f t="shared" si="413"/>
        <v>44852</v>
      </c>
      <c r="Q7601" s="75" t="str">
        <f t="shared" si="412"/>
        <v>週二</v>
      </c>
      <c r="R7601" s="80">
        <v>44846</v>
      </c>
      <c r="AA7601" s="102">
        <v>15</v>
      </c>
      <c r="AB7601" s="123" t="s">
        <v>2325</v>
      </c>
    </row>
    <row r="7602" spans="2:28">
      <c r="B7602" s="66">
        <v>44839</v>
      </c>
      <c r="D7602" s="68" t="s">
        <v>50</v>
      </c>
      <c r="E7602" s="70" t="s">
        <v>879</v>
      </c>
      <c r="F7602" s="4" t="s">
        <v>2968</v>
      </c>
      <c r="G7602" s="67">
        <v>44839</v>
      </c>
      <c r="H7602" s="67">
        <v>44854</v>
      </c>
      <c r="I7602" s="71">
        <f t="shared" si="411"/>
        <v>15</v>
      </c>
      <c r="J7602" s="72" t="s">
        <v>181</v>
      </c>
      <c r="K7602" s="72" t="s">
        <v>182</v>
      </c>
      <c r="L7602" s="73">
        <v>12</v>
      </c>
      <c r="M7602" s="73" t="s">
        <v>104</v>
      </c>
      <c r="N7602" s="68" t="str">
        <f>VLOOKUP(K7602,[1]人員授權表!D$3:G$249,4,0)</f>
        <v>有機</v>
      </c>
      <c r="O7602" s="70" t="str">
        <f>IF(J7602=[1]人員授權表!$C$85,"Casper李羿勳",IF(J7602=[1]人員授權表!$C$188,"Iring陳俊明",IF(J7602=[1]人員授權表!$C$189,"Brian陳泓霖",VLOOKUP(K7602,[1]人員授權表!D$2:E$249,2,FALSE))))</f>
        <v>Sara王淑玲</v>
      </c>
      <c r="P7602" s="67">
        <f t="shared" si="413"/>
        <v>44852</v>
      </c>
      <c r="Q7602" s="75" t="str">
        <f t="shared" si="412"/>
        <v>週二</v>
      </c>
      <c r="R7602" s="80">
        <v>44849</v>
      </c>
      <c r="AA7602" s="102">
        <v>15</v>
      </c>
      <c r="AB7602" s="123" t="s">
        <v>2325</v>
      </c>
    </row>
    <row r="7603" spans="2:28">
      <c r="B7603" s="66">
        <v>44831</v>
      </c>
      <c r="D7603" s="68" t="s">
        <v>50</v>
      </c>
      <c r="E7603" s="70" t="s">
        <v>51</v>
      </c>
      <c r="F7603" s="4" t="s">
        <v>2969</v>
      </c>
      <c r="G7603" s="67">
        <v>44837</v>
      </c>
      <c r="H7603" s="67">
        <v>44855</v>
      </c>
      <c r="I7603" s="71">
        <f t="shared" si="411"/>
        <v>18</v>
      </c>
      <c r="J7603" s="72" t="s">
        <v>60</v>
      </c>
      <c r="K7603" s="72" t="s">
        <v>61</v>
      </c>
      <c r="L7603" s="73">
        <v>4</v>
      </c>
      <c r="M7603" s="73" t="s">
        <v>91</v>
      </c>
      <c r="N7603" s="68" t="str">
        <f>VLOOKUP(K7603,[1]人員授權表!D$3:G$249,4,0)</f>
        <v>有機</v>
      </c>
      <c r="O7603" s="70" t="str">
        <f>IF(J7603=[1]人員授權表!$C$85,"Casper李羿勳",IF(J7603=[1]人員授權表!$C$188,"Iring陳俊明",IF(J7603=[1]人員授權表!$C$189,"Brian陳泓霖",VLOOKUP(K7603,[1]人員授權表!D$2:E$249,2,FALSE))))</f>
        <v>Marco陳鴻鈞</v>
      </c>
      <c r="P7603" s="67">
        <f t="shared" si="413"/>
        <v>44853</v>
      </c>
      <c r="Q7603" s="75" t="str">
        <f t="shared" si="412"/>
        <v>週三</v>
      </c>
      <c r="R7603" s="80">
        <v>44849</v>
      </c>
      <c r="AA7603" s="1"/>
    </row>
    <row r="7604" spans="2:28">
      <c r="B7604" s="66">
        <v>44831</v>
      </c>
      <c r="D7604" s="68" t="s">
        <v>50</v>
      </c>
      <c r="E7604" s="70" t="s">
        <v>51</v>
      </c>
      <c r="F7604" s="4" t="s">
        <v>2969</v>
      </c>
      <c r="G7604" s="67">
        <v>44837</v>
      </c>
      <c r="H7604" s="67">
        <v>44855</v>
      </c>
      <c r="I7604" s="71">
        <f t="shared" si="411"/>
        <v>18</v>
      </c>
      <c r="J7604" s="72" t="s">
        <v>53</v>
      </c>
      <c r="K7604" s="72" t="s">
        <v>54</v>
      </c>
      <c r="L7604" s="73">
        <v>2</v>
      </c>
      <c r="M7604" s="73" t="s">
        <v>91</v>
      </c>
      <c r="N7604" s="68" t="str">
        <f>VLOOKUP(K7604,[1]人員授權表!D$3:G$249,4,0)</f>
        <v>有機</v>
      </c>
      <c r="O7604" s="70" t="str">
        <f>IF(J7604=[1]人員授權表!$C$85,"Casper李羿勳",IF(J7604=[1]人員授權表!$C$188,"Iring陳俊明",IF(J7604=[1]人員授權表!$C$189,"Brian陳泓霖",VLOOKUP(K7604,[1]人員授權表!D$2:E$249,2,FALSE))))</f>
        <v>Marco陳鴻鈞</v>
      </c>
      <c r="P7604" s="67">
        <f t="shared" si="413"/>
        <v>44853</v>
      </c>
      <c r="Q7604" s="75" t="str">
        <f t="shared" si="412"/>
        <v>週三</v>
      </c>
      <c r="R7604" s="80">
        <v>44849</v>
      </c>
      <c r="AA7604" s="1"/>
    </row>
    <row r="7605" spans="2:28">
      <c r="B7605" s="66">
        <v>44831</v>
      </c>
      <c r="D7605" s="68" t="s">
        <v>50</v>
      </c>
      <c r="E7605" s="70" t="s">
        <v>51</v>
      </c>
      <c r="F7605" s="4" t="s">
        <v>2969</v>
      </c>
      <c r="G7605" s="67">
        <v>44837</v>
      </c>
      <c r="H7605" s="67">
        <v>44855</v>
      </c>
      <c r="I7605" s="71">
        <f t="shared" si="411"/>
        <v>18</v>
      </c>
      <c r="J7605" s="72" t="s">
        <v>242</v>
      </c>
      <c r="K7605" s="72" t="s">
        <v>241</v>
      </c>
      <c r="L7605" s="73">
        <v>2</v>
      </c>
      <c r="M7605" s="73" t="s">
        <v>91</v>
      </c>
      <c r="N7605" s="68" t="str">
        <f>VLOOKUP(K7605,[1]人員授權表!D$3:G$249,4,0)</f>
        <v>有機</v>
      </c>
      <c r="O7605" s="70" t="str">
        <f>IF(J7605=[1]人員授權表!$C$85,"Casper李羿勳",IF(J7605=[1]人員授權表!$C$188,"Iring陳俊明",IF(J7605=[1]人員授權表!$C$189,"Brian陳泓霖",VLOOKUP(K7605,[1]人員授權表!D$2:E$249,2,FALSE))))</f>
        <v>Casper李羿勳</v>
      </c>
      <c r="P7605" s="67">
        <f t="shared" si="413"/>
        <v>44853</v>
      </c>
      <c r="Q7605" s="75" t="str">
        <f t="shared" si="412"/>
        <v>週三</v>
      </c>
      <c r="R7605" s="80">
        <v>44852</v>
      </c>
      <c r="AA7605" s="1"/>
    </row>
    <row r="7606" spans="2:28">
      <c r="B7606" s="66">
        <v>44831</v>
      </c>
      <c r="D7606" s="68" t="s">
        <v>50</v>
      </c>
      <c r="E7606" s="70" t="s">
        <v>51</v>
      </c>
      <c r="F7606" s="4" t="s">
        <v>2970</v>
      </c>
      <c r="G7606" s="67">
        <v>44838</v>
      </c>
      <c r="H7606" s="67">
        <v>44855</v>
      </c>
      <c r="I7606" s="71">
        <f t="shared" si="411"/>
        <v>17</v>
      </c>
      <c r="J7606" s="72" t="s">
        <v>238</v>
      </c>
      <c r="K7606" s="72" t="s">
        <v>239</v>
      </c>
      <c r="L7606" s="73">
        <v>1</v>
      </c>
      <c r="M7606" s="73" t="s">
        <v>91</v>
      </c>
      <c r="N7606" s="68" t="str">
        <f>VLOOKUP(K7606,[1]人員授權表!D$3:G$249,4,0)</f>
        <v>有機</v>
      </c>
      <c r="O7606" s="70" t="str">
        <f>IF(J7606=[1]人員授權表!$C$85,"Casper李羿勳",IF(J7606=[1]人員授權表!$C$188,"Iring陳俊明",IF(J7606=[1]人員授權表!$C$189,"Brian陳泓霖",VLOOKUP(K7606,[1]人員授權表!D$2:E$249,2,FALSE))))</f>
        <v>Casper李羿勳</v>
      </c>
      <c r="P7606" s="67">
        <f t="shared" si="413"/>
        <v>44853</v>
      </c>
      <c r="Q7606" s="75" t="str">
        <f t="shared" si="412"/>
        <v>週三</v>
      </c>
      <c r="R7606" s="80">
        <v>44852</v>
      </c>
      <c r="AA7606" s="1"/>
    </row>
    <row r="7607" spans="2:28">
      <c r="B7607" s="66">
        <v>44831</v>
      </c>
      <c r="D7607" s="68" t="s">
        <v>50</v>
      </c>
      <c r="E7607" s="70" t="s">
        <v>51</v>
      </c>
      <c r="F7607" s="4" t="s">
        <v>2970</v>
      </c>
      <c r="G7607" s="67">
        <v>44838</v>
      </c>
      <c r="H7607" s="67">
        <v>44855</v>
      </c>
      <c r="I7607" s="71">
        <f t="shared" si="411"/>
        <v>17</v>
      </c>
      <c r="J7607" s="72" t="s">
        <v>243</v>
      </c>
      <c r="K7607" s="72" t="s">
        <v>925</v>
      </c>
      <c r="L7607" s="73">
        <v>1</v>
      </c>
      <c r="M7607" s="73" t="s">
        <v>91</v>
      </c>
      <c r="N7607" s="68" t="str">
        <f>VLOOKUP(K7607,[1]人員授權表!D$3:G$249,4,0)</f>
        <v>有機</v>
      </c>
      <c r="O7607" s="70" t="str">
        <f>IF(J7607=[1]人員授權表!$C$85,"Casper李羿勳",IF(J7607=[1]人員授權表!$C$188,"Iring陳俊明",IF(J7607=[1]人員授權表!$C$189,"Brian陳泓霖",VLOOKUP(K7607,[1]人員授權表!D$2:E$249,2,FALSE))))</f>
        <v>Casper李羿勳</v>
      </c>
      <c r="P7607" s="67">
        <f t="shared" si="413"/>
        <v>44853</v>
      </c>
      <c r="Q7607" s="75" t="str">
        <f t="shared" si="412"/>
        <v>週三</v>
      </c>
      <c r="R7607" s="80">
        <v>44853</v>
      </c>
      <c r="AA7607" s="1"/>
    </row>
    <row r="7608" spans="2:28">
      <c r="B7608" s="66">
        <v>44831</v>
      </c>
      <c r="C7608" s="67">
        <v>44840</v>
      </c>
      <c r="D7608" s="68" t="s">
        <v>50</v>
      </c>
      <c r="E7608" s="70" t="s">
        <v>51</v>
      </c>
      <c r="F7608" s="4" t="s">
        <v>2971</v>
      </c>
      <c r="G7608" s="67">
        <v>44839</v>
      </c>
      <c r="H7608" s="101">
        <v>44855</v>
      </c>
      <c r="I7608" s="71">
        <f t="shared" si="411"/>
        <v>16</v>
      </c>
      <c r="J7608" s="72" t="s">
        <v>60</v>
      </c>
      <c r="K7608" s="72" t="s">
        <v>1488</v>
      </c>
      <c r="L7608" s="73">
        <v>1</v>
      </c>
      <c r="M7608" s="73" t="s">
        <v>91</v>
      </c>
      <c r="N7608" s="68" t="str">
        <f>VLOOKUP(K7608,[1]人員授權表!D$3:G$249,4,0)</f>
        <v>有機</v>
      </c>
      <c r="O7608" s="70" t="str">
        <f>IF(J7608=[1]人員授權表!$C$85,"Casper李羿勳",IF(J7608=[1]人員授權表!$C$188,"Iring陳俊明",IF(J7608=[1]人員授權表!$C$189,"Brian陳泓霖",VLOOKUP(K7608,[1]人員授權表!D$2:E$249,2,FALSE))))</f>
        <v>Marco陳鴻鈞</v>
      </c>
      <c r="P7608" s="67">
        <f t="shared" si="413"/>
        <v>44853</v>
      </c>
      <c r="Q7608" s="75" t="str">
        <f t="shared" si="412"/>
        <v>週三</v>
      </c>
      <c r="R7608" s="80">
        <v>44849</v>
      </c>
      <c r="AA7608" s="1"/>
    </row>
    <row r="7609" spans="2:28">
      <c r="B7609" s="66">
        <v>44831</v>
      </c>
      <c r="C7609" s="67">
        <v>44840</v>
      </c>
      <c r="D7609" s="68" t="s">
        <v>50</v>
      </c>
      <c r="E7609" s="70" t="s">
        <v>51</v>
      </c>
      <c r="F7609" s="4" t="s">
        <v>2971</v>
      </c>
      <c r="G7609" s="67">
        <v>44839</v>
      </c>
      <c r="H7609" s="101">
        <v>44855</v>
      </c>
      <c r="I7609" s="71">
        <f t="shared" si="411"/>
        <v>16</v>
      </c>
      <c r="J7609" s="72" t="s">
        <v>53</v>
      </c>
      <c r="K7609" s="72" t="s">
        <v>54</v>
      </c>
      <c r="L7609" s="73">
        <v>1</v>
      </c>
      <c r="M7609" s="73" t="s">
        <v>91</v>
      </c>
      <c r="N7609" s="68" t="str">
        <f>VLOOKUP(K7609,[1]人員授權表!D$3:G$249,4,0)</f>
        <v>有機</v>
      </c>
      <c r="O7609" s="70" t="str">
        <f>IF(J7609=[1]人員授權表!$C$85,"Casper李羿勳",IF(J7609=[1]人員授權表!$C$188,"Iring陳俊明",IF(J7609=[1]人員授權表!$C$189,"Brian陳泓霖",VLOOKUP(K7609,[1]人員授權表!D$2:E$249,2,FALSE))))</f>
        <v>Marco陳鴻鈞</v>
      </c>
      <c r="P7609" s="67">
        <f t="shared" si="413"/>
        <v>44853</v>
      </c>
      <c r="Q7609" s="75" t="str">
        <f t="shared" si="412"/>
        <v>週三</v>
      </c>
      <c r="R7609" s="80">
        <v>44849</v>
      </c>
      <c r="AA7609" s="1"/>
    </row>
    <row r="7610" spans="2:28">
      <c r="B7610" s="66">
        <v>44831</v>
      </c>
      <c r="C7610" s="67">
        <v>44840</v>
      </c>
      <c r="D7610" s="68" t="s">
        <v>50</v>
      </c>
      <c r="E7610" s="70" t="s">
        <v>51</v>
      </c>
      <c r="F7610" s="4" t="s">
        <v>2971</v>
      </c>
      <c r="G7610" s="67">
        <v>44839</v>
      </c>
      <c r="H7610" s="101">
        <v>44855</v>
      </c>
      <c r="I7610" s="71">
        <f t="shared" si="411"/>
        <v>16</v>
      </c>
      <c r="J7610" s="72" t="s">
        <v>350</v>
      </c>
      <c r="K7610" s="72" t="s">
        <v>1263</v>
      </c>
      <c r="L7610" s="73">
        <v>1</v>
      </c>
      <c r="M7610" s="73" t="s">
        <v>91</v>
      </c>
      <c r="N7610" s="68" t="str">
        <f>VLOOKUP(K7610,[1]人員授權表!D$3:G$249,4,0)</f>
        <v>有機</v>
      </c>
      <c r="O7610" s="70" t="str">
        <f>IF(J7610=[1]人員授權表!$C$85,"Casper李羿勳",IF(J7610=[1]人員授權表!$C$188,"Iring陳俊明",IF(J7610=[1]人員授權表!$C$189,"Brian陳泓霖",VLOOKUP(K7610,[1]人員授權表!D$2:E$249,2,FALSE))))</f>
        <v>Marco陳鴻鈞</v>
      </c>
      <c r="P7610" s="67">
        <f t="shared" si="413"/>
        <v>44853</v>
      </c>
      <c r="Q7610" s="75" t="str">
        <f t="shared" si="412"/>
        <v>週三</v>
      </c>
      <c r="R7610" s="80">
        <v>44853</v>
      </c>
      <c r="AA7610" s="1"/>
    </row>
    <row r="7611" spans="2:28">
      <c r="B7611" s="66">
        <v>44831</v>
      </c>
      <c r="C7611" s="67">
        <v>44840</v>
      </c>
      <c r="D7611" s="68" t="s">
        <v>50</v>
      </c>
      <c r="E7611" s="70" t="s">
        <v>51</v>
      </c>
      <c r="F7611" s="4" t="s">
        <v>2971</v>
      </c>
      <c r="G7611" s="67">
        <v>44839</v>
      </c>
      <c r="H7611" s="101">
        <v>44855</v>
      </c>
      <c r="I7611" s="71">
        <f t="shared" si="411"/>
        <v>16</v>
      </c>
      <c r="J7611" s="72" t="s">
        <v>261</v>
      </c>
      <c r="K7611" s="72" t="s">
        <v>248</v>
      </c>
      <c r="L7611" s="73">
        <v>2</v>
      </c>
      <c r="M7611" s="73" t="s">
        <v>91</v>
      </c>
      <c r="N7611" s="68" t="str">
        <f>VLOOKUP(K7611,[1]人員授權表!D$3:G$249,4,0)</f>
        <v>有機</v>
      </c>
      <c r="O7611" s="70" t="str">
        <f>IF(J7611=[1]人員授權表!$C$85,"Casper李羿勳",IF(J7611=[1]人員授權表!$C$188,"Iring陳俊明",IF(J7611=[1]人員授權表!$C$189,"Brian陳泓霖",VLOOKUP(K7611,[1]人員授權表!D$2:E$249,2,FALSE))))</f>
        <v>Marco陳鴻鈞</v>
      </c>
      <c r="P7611" s="67">
        <f t="shared" si="413"/>
        <v>44853</v>
      </c>
      <c r="Q7611" s="75" t="str">
        <f t="shared" si="412"/>
        <v>週三</v>
      </c>
      <c r="R7611" s="80">
        <v>44849</v>
      </c>
      <c r="AA7611" s="1"/>
    </row>
    <row r="7612" spans="2:28">
      <c r="B7612" s="66">
        <v>44831</v>
      </c>
      <c r="C7612" s="67">
        <v>44840</v>
      </c>
      <c r="D7612" s="68" t="s">
        <v>50</v>
      </c>
      <c r="E7612" s="70" t="s">
        <v>51</v>
      </c>
      <c r="F7612" s="4" t="s">
        <v>2971</v>
      </c>
      <c r="G7612" s="67">
        <v>44839</v>
      </c>
      <c r="H7612" s="101">
        <v>44855</v>
      </c>
      <c r="I7612" s="71">
        <f t="shared" si="411"/>
        <v>16</v>
      </c>
      <c r="J7612" s="72" t="s">
        <v>240</v>
      </c>
      <c r="K7612" s="72" t="s">
        <v>248</v>
      </c>
      <c r="L7612" s="73">
        <v>1</v>
      </c>
      <c r="M7612" s="73" t="s">
        <v>91</v>
      </c>
      <c r="N7612" s="68" t="str">
        <f>VLOOKUP(K7612,[1]人員授權表!D$3:G$249,4,0)</f>
        <v>有機</v>
      </c>
      <c r="O7612" s="70" t="str">
        <f>IF(J7612=[1]人員授權表!$C$85,"Casper李羿勳",IF(J7612=[1]人員授權表!$C$188,"Iring陳俊明",IF(J7612=[1]人員授權表!$C$189,"Brian陳泓霖",VLOOKUP(K7612,[1]人員授權表!D$2:E$249,2,FALSE))))</f>
        <v>Marco陳鴻鈞</v>
      </c>
      <c r="P7612" s="67">
        <f t="shared" si="413"/>
        <v>44853</v>
      </c>
      <c r="Q7612" s="75" t="str">
        <f t="shared" si="412"/>
        <v>週三</v>
      </c>
      <c r="R7612" s="80">
        <v>44849</v>
      </c>
      <c r="AA7612" s="1"/>
    </row>
    <row r="7613" spans="2:28">
      <c r="B7613" s="66">
        <v>44831</v>
      </c>
      <c r="C7613" s="67">
        <v>44840</v>
      </c>
      <c r="D7613" s="68" t="s">
        <v>50</v>
      </c>
      <c r="E7613" s="70" t="s">
        <v>51</v>
      </c>
      <c r="F7613" s="4" t="s">
        <v>2971</v>
      </c>
      <c r="G7613" s="67">
        <v>44839</v>
      </c>
      <c r="H7613" s="101">
        <v>44855</v>
      </c>
      <c r="I7613" s="71">
        <f t="shared" si="411"/>
        <v>16</v>
      </c>
      <c r="J7613" s="72" t="s">
        <v>246</v>
      </c>
      <c r="K7613" s="72" t="s">
        <v>925</v>
      </c>
      <c r="L7613" s="73">
        <v>2</v>
      </c>
      <c r="M7613" s="73" t="s">
        <v>91</v>
      </c>
      <c r="N7613" s="68" t="str">
        <f>VLOOKUP(K7613,[1]人員授權表!D$3:G$249,4,0)</f>
        <v>有機</v>
      </c>
      <c r="O7613" s="70" t="str">
        <f>IF(J7613=[1]人員授權表!$C$85,"Casper李羿勳",IF(J7613=[1]人員授權表!$C$188,"Iring陳俊明",IF(J7613=[1]人員授權表!$C$189,"Brian陳泓霖",VLOOKUP(K7613,[1]人員授權表!D$2:E$249,2,FALSE))))</f>
        <v>Casper李羿勳</v>
      </c>
      <c r="P7613" s="67">
        <f t="shared" si="413"/>
        <v>44853</v>
      </c>
      <c r="Q7613" s="75" t="str">
        <f t="shared" si="412"/>
        <v>週三</v>
      </c>
      <c r="R7613" s="80">
        <v>44853</v>
      </c>
      <c r="AA7613" s="1"/>
    </row>
    <row r="7614" spans="2:28">
      <c r="B7614" s="66">
        <v>44831</v>
      </c>
      <c r="C7614" s="67">
        <v>44840</v>
      </c>
      <c r="D7614" s="68" t="s">
        <v>50</v>
      </c>
      <c r="E7614" s="70" t="s">
        <v>51</v>
      </c>
      <c r="F7614" s="4" t="s">
        <v>2971</v>
      </c>
      <c r="G7614" s="67">
        <v>44839</v>
      </c>
      <c r="H7614" s="101">
        <v>44855</v>
      </c>
      <c r="I7614" s="71">
        <f t="shared" si="411"/>
        <v>16</v>
      </c>
      <c r="J7614" s="72" t="s">
        <v>262</v>
      </c>
      <c r="K7614" s="72" t="s">
        <v>75</v>
      </c>
      <c r="L7614" s="73">
        <v>2</v>
      </c>
      <c r="M7614" s="73" t="s">
        <v>91</v>
      </c>
      <c r="N7614" s="68" t="str">
        <f>VLOOKUP(K7614,[1]人員授權表!D$3:G$249,4,0)</f>
        <v>有機</v>
      </c>
      <c r="O7614" s="70" t="str">
        <f>IF(J7614=[1]人員授權表!$C$85,"Casper李羿勳",IF(J7614=[1]人員授權表!$C$188,"Iring陳俊明",IF(J7614=[1]人員授權表!$C$189,"Brian陳泓霖",VLOOKUP(K7614,[1]人員授權表!D$2:E$249,2,FALSE))))</f>
        <v>Casper李羿勳</v>
      </c>
      <c r="P7614" s="67">
        <f t="shared" si="413"/>
        <v>44853</v>
      </c>
      <c r="Q7614" s="75" t="str">
        <f t="shared" si="412"/>
        <v>週三</v>
      </c>
      <c r="R7614" s="80">
        <v>44853</v>
      </c>
      <c r="AA7614" s="1"/>
    </row>
    <row r="7615" spans="2:28">
      <c r="B7615" s="66">
        <v>44831</v>
      </c>
      <c r="C7615" s="67">
        <v>44840</v>
      </c>
      <c r="D7615" s="68" t="s">
        <v>50</v>
      </c>
      <c r="E7615" s="70" t="s">
        <v>51</v>
      </c>
      <c r="F7615" s="4" t="s">
        <v>2971</v>
      </c>
      <c r="G7615" s="67">
        <v>44839</v>
      </c>
      <c r="H7615" s="101">
        <v>44855</v>
      </c>
      <c r="I7615" s="71">
        <f t="shared" si="411"/>
        <v>16</v>
      </c>
      <c r="J7615" s="72" t="s">
        <v>244</v>
      </c>
      <c r="K7615" s="72" t="s">
        <v>241</v>
      </c>
      <c r="L7615" s="73">
        <v>1</v>
      </c>
      <c r="M7615" s="73" t="s">
        <v>91</v>
      </c>
      <c r="N7615" s="68" t="str">
        <f>VLOOKUP(K7615,[1]人員授權表!D$3:G$249,4,0)</f>
        <v>有機</v>
      </c>
      <c r="O7615" s="70" t="str">
        <f>IF(J7615=[1]人員授權表!$C$85,"Casper李羿勳",IF(J7615=[1]人員授權表!$C$188,"Iring陳俊明",IF(J7615=[1]人員授權表!$C$189,"Brian陳泓霖",VLOOKUP(K7615,[1]人員授權表!D$2:E$249,2,FALSE))))</f>
        <v>Casper李羿勳</v>
      </c>
      <c r="P7615" s="67">
        <f t="shared" si="413"/>
        <v>44853</v>
      </c>
      <c r="Q7615" s="75" t="str">
        <f t="shared" si="412"/>
        <v>週三</v>
      </c>
      <c r="R7615" s="80">
        <v>44853</v>
      </c>
      <c r="AA7615" s="1"/>
    </row>
    <row r="7616" spans="2:28">
      <c r="B7616" s="66">
        <v>44831</v>
      </c>
      <c r="C7616" s="67">
        <v>44840</v>
      </c>
      <c r="D7616" s="68" t="s">
        <v>50</v>
      </c>
      <c r="E7616" s="70" t="s">
        <v>51</v>
      </c>
      <c r="F7616" s="4" t="s">
        <v>2971</v>
      </c>
      <c r="G7616" s="67">
        <v>44839</v>
      </c>
      <c r="H7616" s="101">
        <v>44855</v>
      </c>
      <c r="I7616" s="71">
        <f t="shared" si="411"/>
        <v>16</v>
      </c>
      <c r="J7616" s="72" t="s">
        <v>2972</v>
      </c>
      <c r="K7616" s="72" t="s">
        <v>2973</v>
      </c>
      <c r="L7616" s="73">
        <v>1</v>
      </c>
      <c r="M7616" s="73" t="s">
        <v>91</v>
      </c>
      <c r="N7616" s="68" t="str">
        <f>VLOOKUP(K7616,[1]人員授權表!D$3:G$249,4,0)</f>
        <v>有機</v>
      </c>
      <c r="O7616" s="70" t="str">
        <f>IF(J7616=[1]人員授權表!$C$85,"Casper李羿勳",IF(J7616=[1]人員授權表!$C$188,"Iring陳俊明",IF(J7616=[1]人員授權表!$C$189,"Brian陳泓霖",VLOOKUP(K7616,[1]人員授權表!D$2:E$249,2,FALSE))))</f>
        <v>Casper李羿勳</v>
      </c>
      <c r="P7616" s="67">
        <f t="shared" si="413"/>
        <v>44853</v>
      </c>
      <c r="Q7616" s="75" t="str">
        <f t="shared" si="412"/>
        <v>週三</v>
      </c>
      <c r="R7616" s="80">
        <v>44853</v>
      </c>
      <c r="AA7616" s="1"/>
    </row>
    <row r="7617" spans="2:27">
      <c r="B7617" s="66">
        <v>44831</v>
      </c>
      <c r="C7617" s="67">
        <v>44840</v>
      </c>
      <c r="D7617" s="68" t="s">
        <v>50</v>
      </c>
      <c r="E7617" s="70" t="s">
        <v>51</v>
      </c>
      <c r="F7617" s="4" t="s">
        <v>2974</v>
      </c>
      <c r="G7617" s="67">
        <v>44839</v>
      </c>
      <c r="H7617" s="101">
        <v>44855</v>
      </c>
      <c r="I7617" s="71">
        <f t="shared" si="411"/>
        <v>16</v>
      </c>
      <c r="J7617" s="72" t="s">
        <v>66</v>
      </c>
      <c r="K7617" s="72" t="s">
        <v>64</v>
      </c>
      <c r="L7617" s="73">
        <v>1</v>
      </c>
      <c r="M7617" s="73" t="s">
        <v>91</v>
      </c>
      <c r="N7617" s="68" t="str">
        <f>VLOOKUP(K7617,[1]人員授權表!D$3:G$249,4,0)</f>
        <v>有機</v>
      </c>
      <c r="O7617" s="70" t="str">
        <f>IF(J7617=[1]人員授權表!$C$85,"Casper李羿勳",IF(J7617=[1]人員授權表!$C$188,"Iring陳俊明",IF(J7617=[1]人員授權表!$C$189,"Brian陳泓霖",VLOOKUP(K7617,[1]人員授權表!D$2:E$249,2,FALSE))))</f>
        <v>Casper李羿勳</v>
      </c>
      <c r="P7617" s="67">
        <f t="shared" si="413"/>
        <v>44853</v>
      </c>
      <c r="Q7617" s="75" t="str">
        <f t="shared" si="412"/>
        <v>週三</v>
      </c>
      <c r="R7617" s="80">
        <v>44853</v>
      </c>
      <c r="AA7617" s="1"/>
    </row>
    <row r="7618" spans="2:27">
      <c r="B7618" s="66">
        <v>44845</v>
      </c>
      <c r="D7618" s="68" t="s">
        <v>50</v>
      </c>
      <c r="E7618" s="70" t="s">
        <v>82</v>
      </c>
      <c r="F7618" s="70" t="s">
        <v>2975</v>
      </c>
      <c r="G7618" s="67">
        <v>44841</v>
      </c>
      <c r="H7618" s="67">
        <v>44855</v>
      </c>
      <c r="I7618" s="71">
        <f t="shared" si="411"/>
        <v>14</v>
      </c>
      <c r="J7618" s="72" t="s">
        <v>77</v>
      </c>
      <c r="K7618" s="72" t="s">
        <v>78</v>
      </c>
      <c r="L7618" s="73">
        <v>1</v>
      </c>
      <c r="M7618" s="73" t="s">
        <v>268</v>
      </c>
      <c r="N7618" s="68" t="str">
        <f>VLOOKUP(K7618,[1]人員授權表!D$3:G$249,4,0)</f>
        <v>無機</v>
      </c>
      <c r="O7618" s="70" t="str">
        <f>IF(J7618=[1]人員授權表!$C$85,"Casper李羿勳",IF(J7618=[1]人員授權表!$C$188,"Iring陳俊明",IF(J7618=[1]人員授權表!$C$189,"Brian陳泓霖",VLOOKUP(K7618,[1]人員授權表!D$2:E$249,2,FALSE))))</f>
        <v>Ken張智凱</v>
      </c>
      <c r="P7618" s="67">
        <f t="shared" si="413"/>
        <v>44853</v>
      </c>
      <c r="Q7618" s="75" t="str">
        <f t="shared" si="412"/>
        <v>週三</v>
      </c>
      <c r="R7618" s="80">
        <v>44846</v>
      </c>
      <c r="Z7618" s="111" t="s">
        <v>2976</v>
      </c>
      <c r="AA7618" s="1"/>
    </row>
    <row r="7619" spans="2:27">
      <c r="B7619" s="66">
        <v>44791</v>
      </c>
      <c r="D7619" s="68" t="s">
        <v>50</v>
      </c>
      <c r="E7619" s="70" t="s">
        <v>82</v>
      </c>
      <c r="F7619" s="70" t="s">
        <v>2977</v>
      </c>
      <c r="G7619" s="67">
        <v>44841</v>
      </c>
      <c r="H7619" s="67">
        <v>44855</v>
      </c>
      <c r="I7619" s="71">
        <f t="shared" si="411"/>
        <v>14</v>
      </c>
      <c r="J7619" s="72" t="s">
        <v>77</v>
      </c>
      <c r="K7619" s="72" t="s">
        <v>78</v>
      </c>
      <c r="L7619" s="73">
        <v>2</v>
      </c>
      <c r="M7619" s="73" t="s">
        <v>127</v>
      </c>
      <c r="N7619" s="68" t="str">
        <f>VLOOKUP(K7619,[1]人員授權表!D$3:G$249,4,0)</f>
        <v>無機</v>
      </c>
      <c r="O7619" s="70" t="str">
        <f>IF(J7619=[1]人員授權表!$C$85,"Casper李羿勳",IF(J7619=[1]人員授權表!$C$188,"Iring陳俊明",IF(J7619=[1]人員授權表!$C$189,"Brian陳泓霖",VLOOKUP(K7619,[1]人員授權表!D$2:E$249,2,FALSE))))</f>
        <v>Ken張智凱</v>
      </c>
      <c r="P7619" s="67">
        <f t="shared" si="413"/>
        <v>44853</v>
      </c>
      <c r="Q7619" s="75" t="str">
        <f t="shared" si="412"/>
        <v>週三</v>
      </c>
      <c r="R7619" s="80">
        <v>44846</v>
      </c>
      <c r="AA7619" s="1"/>
    </row>
    <row r="7620" spans="2:27">
      <c r="B7620" s="66">
        <v>44832</v>
      </c>
      <c r="D7620" s="68" t="s">
        <v>50</v>
      </c>
      <c r="E7620" s="70" t="s">
        <v>51</v>
      </c>
      <c r="F7620" s="70" t="s">
        <v>2978</v>
      </c>
      <c r="G7620" s="67">
        <v>44839</v>
      </c>
      <c r="H7620" s="67">
        <v>44855</v>
      </c>
      <c r="I7620" s="71">
        <f t="shared" si="411"/>
        <v>16</v>
      </c>
      <c r="J7620" s="72" t="s">
        <v>2979</v>
      </c>
      <c r="K7620" s="72" t="s">
        <v>2699</v>
      </c>
      <c r="L7620" s="73">
        <v>1</v>
      </c>
      <c r="M7620" s="73" t="s">
        <v>104</v>
      </c>
      <c r="N7620" s="68" t="str">
        <f>VLOOKUP(K7620,[1]人員授權表!D$3:G$249,4,0)</f>
        <v>無機</v>
      </c>
      <c r="O7620" s="70" t="str">
        <f>IF(J7620=[1]人員授權表!$C$85,"Casper李羿勳",IF(J7620=[1]人員授權表!$C$188,"Iring陳俊明",IF(J7620=[1]人員授權表!$C$189,"Brian陳泓霖",VLOOKUP(K7620,[1]人員授權表!D$2:E$249,2,FALSE))))</f>
        <v>Iring陳俊明</v>
      </c>
      <c r="P7620" s="67">
        <f t="shared" si="413"/>
        <v>44853</v>
      </c>
      <c r="Q7620" s="75" t="str">
        <f t="shared" si="412"/>
        <v>週三</v>
      </c>
      <c r="R7620" s="80">
        <v>44848</v>
      </c>
      <c r="AA7620" s="1"/>
    </row>
    <row r="7621" spans="2:27">
      <c r="B7621" s="66">
        <v>44832</v>
      </c>
      <c r="D7621" s="68" t="s">
        <v>50</v>
      </c>
      <c r="E7621" s="70" t="s">
        <v>51</v>
      </c>
      <c r="F7621" s="70" t="s">
        <v>2978</v>
      </c>
      <c r="G7621" s="67">
        <v>44839</v>
      </c>
      <c r="H7621" s="67">
        <v>44855</v>
      </c>
      <c r="I7621" s="71">
        <f t="shared" si="411"/>
        <v>16</v>
      </c>
      <c r="J7621" s="72" t="s">
        <v>546</v>
      </c>
      <c r="K7621" s="72" t="s">
        <v>337</v>
      </c>
      <c r="L7621" s="73">
        <v>1</v>
      </c>
      <c r="M7621" s="73" t="s">
        <v>104</v>
      </c>
      <c r="N7621" s="68" t="str">
        <f>VLOOKUP(K7621,[1]人員授權表!D$3:G$249,4,0)</f>
        <v>無機</v>
      </c>
      <c r="O7621" s="70" t="str">
        <f>IF(J7621=[1]人員授權表!$C$85,"Casper李羿勳",IF(J7621=[1]人員授權表!$C$188,"Iring陳俊明",IF(J7621=[1]人員授權表!$C$189,"Brian陳泓霖",VLOOKUP(K7621,[1]人員授權表!D$2:E$249,2,FALSE))))</f>
        <v>Iring陳俊明</v>
      </c>
      <c r="P7621" s="67">
        <f t="shared" si="413"/>
        <v>44853</v>
      </c>
      <c r="Q7621" s="75" t="str">
        <f t="shared" si="412"/>
        <v>週三</v>
      </c>
      <c r="R7621" s="80">
        <v>44848</v>
      </c>
      <c r="AA7621" s="1"/>
    </row>
    <row r="7622" spans="2:27">
      <c r="B7622" s="66">
        <v>44832</v>
      </c>
      <c r="D7622" s="68" t="s">
        <v>50</v>
      </c>
      <c r="E7622" s="70" t="s">
        <v>51</v>
      </c>
      <c r="F7622" s="70" t="s">
        <v>2978</v>
      </c>
      <c r="G7622" s="67">
        <v>44839</v>
      </c>
      <c r="H7622" s="67">
        <v>44855</v>
      </c>
      <c r="I7622" s="71">
        <f t="shared" si="411"/>
        <v>16</v>
      </c>
      <c r="J7622" s="72" t="s">
        <v>547</v>
      </c>
      <c r="K7622" s="72" t="s">
        <v>337</v>
      </c>
      <c r="L7622" s="73">
        <v>1</v>
      </c>
      <c r="M7622" s="73" t="s">
        <v>104</v>
      </c>
      <c r="N7622" s="68" t="str">
        <f>VLOOKUP(K7622,[1]人員授權表!D$3:G$249,4,0)</f>
        <v>無機</v>
      </c>
      <c r="O7622" s="70" t="str">
        <f>IF(J7622=[1]人員授權表!$C$85,"Casper李羿勳",IF(J7622=[1]人員授權表!$C$188,"Iring陳俊明",IF(J7622=[1]人員授權表!$C$189,"Brian陳泓霖",VLOOKUP(K7622,[1]人員授權表!D$2:E$249,2,FALSE))))</f>
        <v>Iring陳俊明</v>
      </c>
      <c r="P7622" s="67">
        <f t="shared" si="413"/>
        <v>44853</v>
      </c>
      <c r="Q7622" s="75" t="str">
        <f t="shared" si="412"/>
        <v>週三</v>
      </c>
      <c r="R7622" s="80">
        <v>44848</v>
      </c>
      <c r="AA7622" s="1"/>
    </row>
    <row r="7623" spans="2:27">
      <c r="B7623" s="66">
        <v>44832</v>
      </c>
      <c r="D7623" s="68" t="s">
        <v>50</v>
      </c>
      <c r="E7623" s="70" t="s">
        <v>51</v>
      </c>
      <c r="F7623" s="70" t="s">
        <v>2978</v>
      </c>
      <c r="G7623" s="67">
        <v>44839</v>
      </c>
      <c r="H7623" s="67">
        <v>44855</v>
      </c>
      <c r="I7623" s="71">
        <f t="shared" ref="I7623:I7686" si="414">_xlfn.DAYS(H7623,G7623)</f>
        <v>16</v>
      </c>
      <c r="J7623" s="72" t="s">
        <v>548</v>
      </c>
      <c r="K7623" s="72" t="s">
        <v>337</v>
      </c>
      <c r="L7623" s="73">
        <v>1</v>
      </c>
      <c r="M7623" s="73" t="s">
        <v>104</v>
      </c>
      <c r="N7623" s="68" t="str">
        <f>VLOOKUP(K7623,[1]人員授權表!D$3:G$249,4,0)</f>
        <v>無機</v>
      </c>
      <c r="O7623" s="70" t="str">
        <f>IF(J7623=[1]人員授權表!$C$85,"Casper李羿勳",IF(J7623=[1]人員授權表!$C$188,"Iring陳俊明",IF(J7623=[1]人員授權表!$C$189,"Brian陳泓霖",VLOOKUP(K7623,[1]人員授權表!D$2:E$249,2,FALSE))))</f>
        <v>Iring陳俊明</v>
      </c>
      <c r="P7623" s="67">
        <f t="shared" si="413"/>
        <v>44853</v>
      </c>
      <c r="Q7623" s="75" t="str">
        <f t="shared" ref="Q7623:Q7686" si="415">TEXT(P7623,"aaa")</f>
        <v>週三</v>
      </c>
      <c r="R7623" s="80">
        <v>44848</v>
      </c>
      <c r="AA7623" s="1"/>
    </row>
    <row r="7624" spans="2:27">
      <c r="B7624" s="66">
        <v>44832</v>
      </c>
      <c r="D7624" s="68" t="s">
        <v>50</v>
      </c>
      <c r="E7624" s="70" t="s">
        <v>51</v>
      </c>
      <c r="F7624" s="70" t="s">
        <v>2978</v>
      </c>
      <c r="G7624" s="67">
        <v>44839</v>
      </c>
      <c r="H7624" s="67">
        <v>44855</v>
      </c>
      <c r="I7624" s="71">
        <f t="shared" si="414"/>
        <v>16</v>
      </c>
      <c r="J7624" s="72" t="s">
        <v>549</v>
      </c>
      <c r="K7624" s="72" t="s">
        <v>337</v>
      </c>
      <c r="L7624" s="73">
        <v>1</v>
      </c>
      <c r="M7624" s="73" t="s">
        <v>104</v>
      </c>
      <c r="N7624" s="68" t="str">
        <f>VLOOKUP(K7624,[1]人員授權表!D$3:G$249,4,0)</f>
        <v>無機</v>
      </c>
      <c r="O7624" s="70" t="str">
        <f>IF(J7624=[1]人員授權表!$C$85,"Casper李羿勳",IF(J7624=[1]人員授權表!$C$188,"Iring陳俊明",IF(J7624=[1]人員授權表!$C$189,"Brian陳泓霖",VLOOKUP(K7624,[1]人員授權表!D$2:E$249,2,FALSE))))</f>
        <v>Iring陳俊明</v>
      </c>
      <c r="P7624" s="67">
        <f t="shared" si="413"/>
        <v>44853</v>
      </c>
      <c r="Q7624" s="75" t="str">
        <f t="shared" si="415"/>
        <v>週三</v>
      </c>
      <c r="R7624" s="80">
        <v>44848</v>
      </c>
      <c r="AA7624" s="1"/>
    </row>
    <row r="7625" spans="2:27">
      <c r="B7625" s="66">
        <v>44832</v>
      </c>
      <c r="D7625" s="68" t="s">
        <v>50</v>
      </c>
      <c r="E7625" s="70" t="s">
        <v>51</v>
      </c>
      <c r="F7625" s="70" t="s">
        <v>2978</v>
      </c>
      <c r="G7625" s="67">
        <v>44839</v>
      </c>
      <c r="H7625" s="67">
        <v>44855</v>
      </c>
      <c r="I7625" s="71">
        <f t="shared" si="414"/>
        <v>16</v>
      </c>
      <c r="J7625" s="72" t="s">
        <v>550</v>
      </c>
      <c r="K7625" s="72" t="s">
        <v>337</v>
      </c>
      <c r="L7625" s="73">
        <v>1</v>
      </c>
      <c r="M7625" s="73" t="s">
        <v>104</v>
      </c>
      <c r="N7625" s="68" t="str">
        <f>VLOOKUP(K7625,[1]人員授權表!D$3:G$249,4,0)</f>
        <v>無機</v>
      </c>
      <c r="O7625" s="70" t="str">
        <f>IF(J7625=[1]人員授權表!$C$85,"Casper李羿勳",IF(J7625=[1]人員授權表!$C$188,"Iring陳俊明",IF(J7625=[1]人員授權表!$C$189,"Brian陳泓霖",VLOOKUP(K7625,[1]人員授權表!D$2:E$249,2,FALSE))))</f>
        <v>Iring陳俊明</v>
      </c>
      <c r="P7625" s="67">
        <f t="shared" si="413"/>
        <v>44853</v>
      </c>
      <c r="Q7625" s="75" t="str">
        <f t="shared" si="415"/>
        <v>週三</v>
      </c>
      <c r="R7625" s="80">
        <v>44848</v>
      </c>
      <c r="AA7625" s="1"/>
    </row>
    <row r="7626" spans="2:27">
      <c r="B7626" s="66">
        <v>44832</v>
      </c>
      <c r="D7626" s="68" t="s">
        <v>50</v>
      </c>
      <c r="E7626" s="70" t="s">
        <v>51</v>
      </c>
      <c r="F7626" s="70" t="s">
        <v>2978</v>
      </c>
      <c r="G7626" s="67">
        <v>44839</v>
      </c>
      <c r="H7626" s="67">
        <v>44855</v>
      </c>
      <c r="I7626" s="71">
        <f t="shared" si="414"/>
        <v>16</v>
      </c>
      <c r="J7626" s="72" t="s">
        <v>551</v>
      </c>
      <c r="K7626" s="72" t="s">
        <v>337</v>
      </c>
      <c r="L7626" s="73">
        <v>1</v>
      </c>
      <c r="M7626" s="73" t="s">
        <v>104</v>
      </c>
      <c r="N7626" s="68" t="str">
        <f>VLOOKUP(K7626,[1]人員授權表!D$3:G$249,4,0)</f>
        <v>無機</v>
      </c>
      <c r="O7626" s="70" t="str">
        <f>IF(J7626=[1]人員授權表!$C$85,"Casper李羿勳",IF(J7626=[1]人員授權表!$C$188,"Iring陳俊明",IF(J7626=[1]人員授權表!$C$189,"Brian陳泓霖",VLOOKUP(K7626,[1]人員授權表!D$2:E$249,2,FALSE))))</f>
        <v>Iring陳俊明</v>
      </c>
      <c r="P7626" s="67">
        <f t="shared" si="413"/>
        <v>44853</v>
      </c>
      <c r="Q7626" s="75" t="str">
        <f t="shared" si="415"/>
        <v>週三</v>
      </c>
      <c r="R7626" s="80">
        <v>44848</v>
      </c>
      <c r="AA7626" s="1"/>
    </row>
    <row r="7627" spans="2:27">
      <c r="B7627" s="66">
        <v>44832</v>
      </c>
      <c r="D7627" s="68" t="s">
        <v>50</v>
      </c>
      <c r="E7627" s="70" t="s">
        <v>51</v>
      </c>
      <c r="F7627" s="70" t="s">
        <v>2978</v>
      </c>
      <c r="G7627" s="67">
        <v>44839</v>
      </c>
      <c r="H7627" s="67">
        <v>44855</v>
      </c>
      <c r="I7627" s="71">
        <f t="shared" si="414"/>
        <v>16</v>
      </c>
      <c r="J7627" s="72" t="s">
        <v>552</v>
      </c>
      <c r="K7627" s="72" t="s">
        <v>337</v>
      </c>
      <c r="L7627" s="73">
        <v>1</v>
      </c>
      <c r="M7627" s="73" t="s">
        <v>104</v>
      </c>
      <c r="N7627" s="68" t="str">
        <f>VLOOKUP(K7627,[1]人員授權表!D$3:G$249,4,0)</f>
        <v>無機</v>
      </c>
      <c r="O7627" s="70" t="str">
        <f>IF(J7627=[1]人員授權表!$C$85,"Casper李羿勳",IF(J7627=[1]人員授權表!$C$188,"Iring陳俊明",IF(J7627=[1]人員授權表!$C$189,"Brian陳泓霖",VLOOKUP(K7627,[1]人員授權表!D$2:E$249,2,FALSE))))</f>
        <v>Iring陳俊明</v>
      </c>
      <c r="P7627" s="67">
        <f t="shared" si="413"/>
        <v>44853</v>
      </c>
      <c r="Q7627" s="75" t="str">
        <f t="shared" si="415"/>
        <v>週三</v>
      </c>
      <c r="R7627" s="80">
        <v>44848</v>
      </c>
      <c r="AA7627" s="1"/>
    </row>
    <row r="7628" spans="2:27">
      <c r="B7628" s="66">
        <v>44832</v>
      </c>
      <c r="D7628" s="68" t="s">
        <v>50</v>
      </c>
      <c r="E7628" s="70" t="s">
        <v>51</v>
      </c>
      <c r="F7628" s="70" t="s">
        <v>2978</v>
      </c>
      <c r="G7628" s="67">
        <v>44839</v>
      </c>
      <c r="H7628" s="67">
        <v>44855</v>
      </c>
      <c r="I7628" s="71">
        <f t="shared" si="414"/>
        <v>16</v>
      </c>
      <c r="J7628" s="72" t="s">
        <v>553</v>
      </c>
      <c r="K7628" s="72" t="s">
        <v>337</v>
      </c>
      <c r="L7628" s="73">
        <v>1</v>
      </c>
      <c r="M7628" s="73" t="s">
        <v>104</v>
      </c>
      <c r="N7628" s="68" t="str">
        <f>VLOOKUP(K7628,[1]人員授權表!D$3:G$249,4,0)</f>
        <v>無機</v>
      </c>
      <c r="O7628" s="70" t="str">
        <f>IF(J7628=[1]人員授權表!$C$85,"Casper李羿勳",IF(J7628=[1]人員授權表!$C$188,"Iring陳俊明",IF(J7628=[1]人員授權表!$C$189,"Brian陳泓霖",VLOOKUP(K7628,[1]人員授權表!D$2:E$249,2,FALSE))))</f>
        <v>Iring陳俊明</v>
      </c>
      <c r="P7628" s="67">
        <f t="shared" si="413"/>
        <v>44853</v>
      </c>
      <c r="Q7628" s="75" t="str">
        <f t="shared" si="415"/>
        <v>週三</v>
      </c>
      <c r="R7628" s="80">
        <v>44848</v>
      </c>
      <c r="AA7628" s="1"/>
    </row>
    <row r="7629" spans="2:27">
      <c r="B7629" s="66">
        <v>44832</v>
      </c>
      <c r="D7629" s="68" t="s">
        <v>50</v>
      </c>
      <c r="E7629" s="70" t="s">
        <v>51</v>
      </c>
      <c r="F7629" s="70" t="s">
        <v>2978</v>
      </c>
      <c r="G7629" s="67">
        <v>44839</v>
      </c>
      <c r="H7629" s="67">
        <v>44855</v>
      </c>
      <c r="I7629" s="71">
        <f t="shared" si="414"/>
        <v>16</v>
      </c>
      <c r="J7629" s="72" t="s">
        <v>554</v>
      </c>
      <c r="K7629" s="72" t="s">
        <v>436</v>
      </c>
      <c r="L7629" s="73">
        <v>1</v>
      </c>
      <c r="M7629" s="73" t="s">
        <v>104</v>
      </c>
      <c r="N7629" s="68" t="str">
        <f>VLOOKUP(K7629,[1]人員授權表!D$3:G$249,4,0)</f>
        <v>無機</v>
      </c>
      <c r="O7629" s="70" t="str">
        <f>IF(J7629=[1]人員授權表!$C$85,"Casper李羿勳",IF(J7629=[1]人員授權表!$C$188,"Iring陳俊明",IF(J7629=[1]人員授權表!$C$189,"Brian陳泓霖",VLOOKUP(K7629,[1]人員授權表!D$2:E$249,2,FALSE))))</f>
        <v>Dennis陳汶宏</v>
      </c>
      <c r="P7629" s="67">
        <f t="shared" si="413"/>
        <v>44853</v>
      </c>
      <c r="Q7629" s="75" t="str">
        <f t="shared" si="415"/>
        <v>週三</v>
      </c>
      <c r="R7629" s="80">
        <v>44848</v>
      </c>
      <c r="AA7629" s="1"/>
    </row>
    <row r="7630" spans="2:27">
      <c r="B7630" s="66">
        <v>44832</v>
      </c>
      <c r="D7630" s="68" t="s">
        <v>50</v>
      </c>
      <c r="E7630" s="70" t="s">
        <v>51</v>
      </c>
      <c r="F7630" s="70" t="s">
        <v>2978</v>
      </c>
      <c r="G7630" s="67">
        <v>44839</v>
      </c>
      <c r="H7630" s="67">
        <v>44855</v>
      </c>
      <c r="I7630" s="71">
        <f t="shared" si="414"/>
        <v>16</v>
      </c>
      <c r="J7630" s="72" t="s">
        <v>2980</v>
      </c>
      <c r="K7630" s="72" t="s">
        <v>2701</v>
      </c>
      <c r="L7630" s="73">
        <v>1</v>
      </c>
      <c r="M7630" s="73" t="s">
        <v>104</v>
      </c>
      <c r="N7630" s="68" t="str">
        <f>VLOOKUP(K7630,[1]人員授權表!D$3:G$249,4,0)</f>
        <v>無機</v>
      </c>
      <c r="O7630" s="70" t="str">
        <f>IF(J7630=[1]人員授權表!$C$85,"Casper李羿勳",IF(J7630=[1]人員授權表!$C$188,"Iring陳俊明",IF(J7630=[1]人員授權表!$C$189,"Brian陳泓霖",VLOOKUP(K7630,[1]人員授權表!D$2:E$249,2,FALSE))))</f>
        <v>Debby胡萱黛&amp;Brian陳泓霖</v>
      </c>
      <c r="P7630" s="67">
        <f t="shared" si="413"/>
        <v>44853</v>
      </c>
      <c r="Q7630" s="75" t="str">
        <f t="shared" si="415"/>
        <v>週三</v>
      </c>
      <c r="R7630" s="80">
        <v>44848</v>
      </c>
      <c r="AA7630" s="1"/>
    </row>
    <row r="7631" spans="2:27">
      <c r="B7631" s="66">
        <v>44832</v>
      </c>
      <c r="D7631" s="68" t="s">
        <v>50</v>
      </c>
      <c r="E7631" s="70" t="s">
        <v>51</v>
      </c>
      <c r="F7631" s="70" t="s">
        <v>2981</v>
      </c>
      <c r="G7631" s="67">
        <v>44839</v>
      </c>
      <c r="H7631" s="67">
        <v>44855</v>
      </c>
      <c r="I7631" s="71">
        <f t="shared" si="414"/>
        <v>16</v>
      </c>
      <c r="J7631" s="72" t="s">
        <v>139</v>
      </c>
      <c r="K7631" s="72" t="s">
        <v>1048</v>
      </c>
      <c r="L7631" s="73">
        <v>2</v>
      </c>
      <c r="M7631" s="73" t="s">
        <v>104</v>
      </c>
      <c r="N7631" s="68" t="str">
        <f>VLOOKUP(K7631,[1]人員授權表!D$3:G$249,4,0)</f>
        <v>無機</v>
      </c>
      <c r="O7631" s="70" t="str">
        <f>IF(J7631=[1]人員授權表!$C$85,"Casper李羿勳",IF(J7631=[1]人員授權表!$C$188,"Iring陳俊明",IF(J7631=[1]人員授權表!$C$189,"Brian陳泓霖",VLOOKUP(K7631,[1]人員授權表!D$2:E$249,2,FALSE))))</f>
        <v>Brian陳泓霖</v>
      </c>
      <c r="P7631" s="67">
        <f t="shared" si="413"/>
        <v>44853</v>
      </c>
      <c r="Q7631" s="75" t="str">
        <f t="shared" si="415"/>
        <v>週三</v>
      </c>
      <c r="R7631" s="80">
        <v>44842</v>
      </c>
      <c r="AA7631" s="1"/>
    </row>
    <row r="7632" spans="2:27">
      <c r="B7632" s="66">
        <v>44832</v>
      </c>
      <c r="D7632" s="68" t="s">
        <v>50</v>
      </c>
      <c r="E7632" s="70" t="s">
        <v>51</v>
      </c>
      <c r="F7632" s="70" t="s">
        <v>2981</v>
      </c>
      <c r="G7632" s="67">
        <v>44839</v>
      </c>
      <c r="H7632" s="67">
        <v>44855</v>
      </c>
      <c r="I7632" s="71">
        <f t="shared" si="414"/>
        <v>16</v>
      </c>
      <c r="J7632" s="72" t="s">
        <v>97</v>
      </c>
      <c r="K7632" s="72" t="s">
        <v>187</v>
      </c>
      <c r="L7632" s="73">
        <v>2</v>
      </c>
      <c r="M7632" s="73" t="s">
        <v>104</v>
      </c>
      <c r="N7632" s="68" t="str">
        <f>VLOOKUP(K7632,[1]人員授權表!D$3:G$249,4,0)</f>
        <v>無機</v>
      </c>
      <c r="O7632" s="70" t="str">
        <f>IF(J7632=[1]人員授權表!$C$85,"Casper李羿勳",IF(J7632=[1]人員授權表!$C$188,"Iring陳俊明",IF(J7632=[1]人員授權表!$C$189,"Brian陳泓霖",VLOOKUP(K7632,[1]人員授權表!D$2:E$249,2,FALSE))))</f>
        <v>Ruby黃家蓁</v>
      </c>
      <c r="P7632" s="67">
        <f t="shared" si="413"/>
        <v>44853</v>
      </c>
      <c r="Q7632" s="75" t="str">
        <f t="shared" si="415"/>
        <v>週三</v>
      </c>
      <c r="R7632" s="80">
        <v>44853</v>
      </c>
      <c r="AA7632" s="1"/>
    </row>
    <row r="7633" spans="2:27">
      <c r="B7633" s="66">
        <v>44832</v>
      </c>
      <c r="D7633" s="68" t="s">
        <v>50</v>
      </c>
      <c r="E7633" s="70" t="s">
        <v>51</v>
      </c>
      <c r="F7633" s="70" t="s">
        <v>2981</v>
      </c>
      <c r="G7633" s="67">
        <v>44839</v>
      </c>
      <c r="H7633" s="67">
        <v>44855</v>
      </c>
      <c r="I7633" s="71">
        <f t="shared" si="414"/>
        <v>16</v>
      </c>
      <c r="J7633" s="72" t="s">
        <v>343</v>
      </c>
      <c r="K7633" s="72" t="s">
        <v>187</v>
      </c>
      <c r="L7633" s="73">
        <v>2</v>
      </c>
      <c r="M7633" s="73" t="s">
        <v>104</v>
      </c>
      <c r="N7633" s="68" t="str">
        <f>VLOOKUP(K7633,[1]人員授權表!D$3:G$249,4,0)</f>
        <v>無機</v>
      </c>
      <c r="O7633" s="70" t="str">
        <f>IF(J7633=[1]人員授權表!$C$85,"Casper李羿勳",IF(J7633=[1]人員授權表!$C$188,"Iring陳俊明",IF(J7633=[1]人員授權表!$C$189,"Brian陳泓霖",VLOOKUP(K7633,[1]人員授權表!D$2:E$249,2,FALSE))))</f>
        <v>Ruby黃家蓁</v>
      </c>
      <c r="P7633" s="67">
        <f t="shared" si="413"/>
        <v>44853</v>
      </c>
      <c r="Q7633" s="75" t="str">
        <f t="shared" si="415"/>
        <v>週三</v>
      </c>
      <c r="R7633" s="80">
        <v>44853</v>
      </c>
      <c r="AA7633" s="1"/>
    </row>
    <row r="7634" spans="2:27">
      <c r="B7634" s="66">
        <v>44832</v>
      </c>
      <c r="D7634" s="68" t="s">
        <v>50</v>
      </c>
      <c r="E7634" s="70" t="s">
        <v>51</v>
      </c>
      <c r="F7634" s="70" t="s">
        <v>2981</v>
      </c>
      <c r="G7634" s="67">
        <v>44839</v>
      </c>
      <c r="H7634" s="67">
        <v>44855</v>
      </c>
      <c r="I7634" s="71">
        <f t="shared" si="414"/>
        <v>16</v>
      </c>
      <c r="J7634" s="72" t="s">
        <v>133</v>
      </c>
      <c r="K7634" s="72" t="s">
        <v>187</v>
      </c>
      <c r="L7634" s="73">
        <v>2</v>
      </c>
      <c r="M7634" s="73" t="s">
        <v>104</v>
      </c>
      <c r="N7634" s="68" t="str">
        <f>VLOOKUP(K7634,[1]人員授權表!D$3:G$249,4,0)</f>
        <v>無機</v>
      </c>
      <c r="O7634" s="70" t="str">
        <f>IF(J7634=[1]人員授權表!$C$85,"Casper李羿勳",IF(J7634=[1]人員授權表!$C$188,"Iring陳俊明",IF(J7634=[1]人員授權表!$C$189,"Brian陳泓霖",VLOOKUP(K7634,[1]人員授權表!D$2:E$249,2,FALSE))))</f>
        <v>Ruby黃家蓁</v>
      </c>
      <c r="P7634" s="67">
        <f t="shared" si="413"/>
        <v>44853</v>
      </c>
      <c r="Q7634" s="75" t="str">
        <f t="shared" si="415"/>
        <v>週三</v>
      </c>
      <c r="R7634" s="80">
        <v>44853</v>
      </c>
      <c r="AA7634" s="1"/>
    </row>
    <row r="7635" spans="2:27">
      <c r="B7635" s="66">
        <v>44832</v>
      </c>
      <c r="D7635" s="68" t="s">
        <v>50</v>
      </c>
      <c r="E7635" s="70" t="s">
        <v>51</v>
      </c>
      <c r="F7635" s="70" t="s">
        <v>2982</v>
      </c>
      <c r="G7635" s="67">
        <v>44839</v>
      </c>
      <c r="H7635" s="67">
        <v>44855</v>
      </c>
      <c r="I7635" s="71">
        <f t="shared" si="414"/>
        <v>16</v>
      </c>
      <c r="J7635" s="72" t="s">
        <v>340</v>
      </c>
      <c r="K7635" s="72" t="s">
        <v>187</v>
      </c>
      <c r="L7635" s="73">
        <v>2</v>
      </c>
      <c r="M7635" s="73" t="s">
        <v>104</v>
      </c>
      <c r="N7635" s="68" t="str">
        <f>VLOOKUP(K7635,[1]人員授權表!D$3:G$249,4,0)</f>
        <v>無機</v>
      </c>
      <c r="O7635" s="70" t="str">
        <f>IF(J7635=[1]人員授權表!$C$85,"Casper李羿勳",IF(J7635=[1]人員授權表!$C$188,"Iring陳俊明",IF(J7635=[1]人員授權表!$C$189,"Brian陳泓霖",VLOOKUP(K7635,[1]人員授權表!D$2:E$249,2,FALSE))))</f>
        <v>Ruby黃家蓁</v>
      </c>
      <c r="P7635" s="67">
        <f t="shared" si="413"/>
        <v>44853</v>
      </c>
      <c r="Q7635" s="75" t="str">
        <f t="shared" si="415"/>
        <v>週三</v>
      </c>
      <c r="R7635" s="80">
        <v>44853</v>
      </c>
      <c r="AA7635" s="1"/>
    </row>
    <row r="7636" spans="2:27">
      <c r="B7636" s="66">
        <v>44832</v>
      </c>
      <c r="D7636" s="68" t="s">
        <v>50</v>
      </c>
      <c r="E7636" s="70" t="s">
        <v>51</v>
      </c>
      <c r="F7636" s="70" t="s">
        <v>2981</v>
      </c>
      <c r="G7636" s="67">
        <v>44839</v>
      </c>
      <c r="H7636" s="67">
        <v>44855</v>
      </c>
      <c r="I7636" s="71">
        <f t="shared" si="414"/>
        <v>16</v>
      </c>
      <c r="J7636" s="72" t="s">
        <v>299</v>
      </c>
      <c r="K7636" s="72" t="s">
        <v>187</v>
      </c>
      <c r="L7636" s="73">
        <v>1</v>
      </c>
      <c r="M7636" s="73" t="s">
        <v>104</v>
      </c>
      <c r="N7636" s="68" t="str">
        <f>VLOOKUP(K7636,[1]人員授權表!D$3:G$249,4,0)</f>
        <v>無機</v>
      </c>
      <c r="O7636" s="70" t="str">
        <f>IF(J7636=[1]人員授權表!$C$85,"Casper李羿勳",IF(J7636=[1]人員授權表!$C$188,"Iring陳俊明",IF(J7636=[1]人員授權表!$C$189,"Brian陳泓霖",VLOOKUP(K7636,[1]人員授權表!D$2:E$249,2,FALSE))))</f>
        <v>Ruby黃家蓁</v>
      </c>
      <c r="P7636" s="67">
        <f t="shared" si="413"/>
        <v>44853</v>
      </c>
      <c r="Q7636" s="75" t="str">
        <f t="shared" si="415"/>
        <v>週三</v>
      </c>
      <c r="R7636" s="80">
        <v>44853</v>
      </c>
      <c r="AA7636" s="1"/>
    </row>
    <row r="7637" spans="2:27">
      <c r="B7637" s="66">
        <v>44832</v>
      </c>
      <c r="D7637" s="68" t="s">
        <v>50</v>
      </c>
      <c r="E7637" s="70" t="s">
        <v>51</v>
      </c>
      <c r="F7637" s="70" t="s">
        <v>2981</v>
      </c>
      <c r="G7637" s="67">
        <v>44839</v>
      </c>
      <c r="H7637" s="67">
        <v>44855</v>
      </c>
      <c r="I7637" s="71">
        <f t="shared" si="414"/>
        <v>16</v>
      </c>
      <c r="J7637" s="72" t="s">
        <v>341</v>
      </c>
      <c r="K7637" s="72" t="s">
        <v>187</v>
      </c>
      <c r="L7637" s="73">
        <v>2</v>
      </c>
      <c r="M7637" s="73" t="s">
        <v>104</v>
      </c>
      <c r="N7637" s="68" t="str">
        <f>VLOOKUP(K7637,[1]人員授權表!D$3:G$249,4,0)</f>
        <v>無機</v>
      </c>
      <c r="O7637" s="70" t="str">
        <f>IF(J7637=[1]人員授權表!$C$85,"Casper李羿勳",IF(J7637=[1]人員授權表!$C$188,"Iring陳俊明",IF(J7637=[1]人員授權表!$C$189,"Brian陳泓霖",VLOOKUP(K7637,[1]人員授權表!D$2:E$249,2,FALSE))))</f>
        <v>Ruby黃家蓁</v>
      </c>
      <c r="P7637" s="67">
        <f t="shared" si="413"/>
        <v>44853</v>
      </c>
      <c r="Q7637" s="75" t="str">
        <f t="shared" si="415"/>
        <v>週三</v>
      </c>
      <c r="R7637" s="80">
        <v>44853</v>
      </c>
      <c r="AA7637" s="1"/>
    </row>
    <row r="7638" spans="2:27">
      <c r="B7638" s="66">
        <v>44832</v>
      </c>
      <c r="D7638" s="68" t="s">
        <v>50</v>
      </c>
      <c r="E7638" s="70" t="s">
        <v>51</v>
      </c>
      <c r="F7638" s="70" t="s">
        <v>2981</v>
      </c>
      <c r="G7638" s="67">
        <v>44839</v>
      </c>
      <c r="H7638" s="67">
        <v>44855</v>
      </c>
      <c r="I7638" s="71">
        <f t="shared" si="414"/>
        <v>16</v>
      </c>
      <c r="J7638" s="72" t="s">
        <v>288</v>
      </c>
      <c r="K7638" s="72" t="s">
        <v>289</v>
      </c>
      <c r="L7638" s="73">
        <v>2</v>
      </c>
      <c r="M7638" s="73" t="s">
        <v>104</v>
      </c>
      <c r="N7638" s="68" t="str">
        <f>VLOOKUP(K7638,[1]人員授權表!D$3:G$249,4,0)</f>
        <v>無機</v>
      </c>
      <c r="O7638" s="70" t="str">
        <f>IF(J7638=[1]人員授權表!$C$85,"Casper李羿勳",IF(J7638=[1]人員授權表!$C$188,"Iring陳俊明",IF(J7638=[1]人員授權表!$C$189,"Brian陳泓霖",VLOOKUP(K7638,[1]人員授權表!D$2:E$249,2,FALSE))))</f>
        <v>Jack劉念忻</v>
      </c>
      <c r="P7638" s="67">
        <f t="shared" si="413"/>
        <v>44853</v>
      </c>
      <c r="Q7638" s="75" t="str">
        <f t="shared" si="415"/>
        <v>週三</v>
      </c>
      <c r="R7638" s="80">
        <v>44852</v>
      </c>
      <c r="AA7638" s="1"/>
    </row>
    <row r="7639" spans="2:27">
      <c r="B7639" s="66">
        <v>44832</v>
      </c>
      <c r="D7639" s="68" t="s">
        <v>50</v>
      </c>
      <c r="E7639" s="70" t="s">
        <v>51</v>
      </c>
      <c r="F7639" s="70" t="s">
        <v>2981</v>
      </c>
      <c r="G7639" s="67">
        <v>44839</v>
      </c>
      <c r="H7639" s="67">
        <v>44855</v>
      </c>
      <c r="I7639" s="71">
        <f t="shared" si="414"/>
        <v>16</v>
      </c>
      <c r="J7639" s="72" t="s">
        <v>195</v>
      </c>
      <c r="K7639" s="72" t="s">
        <v>196</v>
      </c>
      <c r="L7639" s="73">
        <v>2</v>
      </c>
      <c r="M7639" s="73" t="s">
        <v>104</v>
      </c>
      <c r="N7639" s="68" t="str">
        <f>VLOOKUP(K7639,[1]人員授權表!D$3:G$249,4,0)</f>
        <v>無機</v>
      </c>
      <c r="O7639" s="70" t="str">
        <f>IF(J7639=[1]人員授權表!$C$85,"Casper李羿勳",IF(J7639=[1]人員授權表!$C$188,"Iring陳俊明",IF(J7639=[1]人員授權表!$C$189,"Brian陳泓霖",VLOOKUP(K7639,[1]人員授權表!D$2:E$249,2,FALSE))))</f>
        <v>Debby胡萱黛</v>
      </c>
      <c r="P7639" s="67">
        <f t="shared" ref="P7639:P7702" si="416">H7639-2</f>
        <v>44853</v>
      </c>
      <c r="Q7639" s="75" t="str">
        <f t="shared" si="415"/>
        <v>週三</v>
      </c>
      <c r="R7639" s="80">
        <v>44848</v>
      </c>
      <c r="AA7639" s="1"/>
    </row>
    <row r="7640" spans="2:27">
      <c r="B7640" s="66">
        <v>44832</v>
      </c>
      <c r="D7640" s="68" t="s">
        <v>50</v>
      </c>
      <c r="E7640" s="70" t="s">
        <v>51</v>
      </c>
      <c r="F7640" s="70" t="s">
        <v>2981</v>
      </c>
      <c r="G7640" s="67">
        <v>44839</v>
      </c>
      <c r="H7640" s="67">
        <v>44855</v>
      </c>
      <c r="I7640" s="71">
        <f t="shared" si="414"/>
        <v>16</v>
      </c>
      <c r="J7640" s="72" t="s">
        <v>204</v>
      </c>
      <c r="K7640" s="72" t="s">
        <v>205</v>
      </c>
      <c r="L7640" s="73">
        <v>2</v>
      </c>
      <c r="M7640" s="73" t="s">
        <v>104</v>
      </c>
      <c r="N7640" s="68" t="str">
        <f>VLOOKUP(K7640,[1]人員授權表!D$3:G$249,4,0)</f>
        <v>無機</v>
      </c>
      <c r="O7640" s="70" t="str">
        <f>IF(J7640=[1]人員授權表!$C$85,"Casper李羿勳",IF(J7640=[1]人員授權表!$C$188,"Iring陳俊明",IF(J7640=[1]人員授權表!$C$189,"Brian陳泓霖",VLOOKUP(K7640,[1]人員授權表!D$2:E$249,2,FALSE))))</f>
        <v>Iring陳俊明</v>
      </c>
      <c r="P7640" s="67">
        <f t="shared" si="416"/>
        <v>44853</v>
      </c>
      <c r="Q7640" s="75" t="str">
        <f t="shared" si="415"/>
        <v>週三</v>
      </c>
      <c r="R7640" s="80">
        <v>44845</v>
      </c>
      <c r="AA7640" s="1"/>
    </row>
    <row r="7641" spans="2:27">
      <c r="B7641" s="66">
        <v>44832</v>
      </c>
      <c r="D7641" s="68" t="s">
        <v>50</v>
      </c>
      <c r="E7641" s="70" t="s">
        <v>51</v>
      </c>
      <c r="F7641" s="70" t="s">
        <v>2981</v>
      </c>
      <c r="G7641" s="67">
        <v>44839</v>
      </c>
      <c r="H7641" s="67">
        <v>44855</v>
      </c>
      <c r="I7641" s="71">
        <f t="shared" si="414"/>
        <v>16</v>
      </c>
      <c r="J7641" s="72" t="s">
        <v>141</v>
      </c>
      <c r="K7641" s="72" t="s">
        <v>142</v>
      </c>
      <c r="L7641" s="73">
        <v>2</v>
      </c>
      <c r="M7641" s="73" t="s">
        <v>104</v>
      </c>
      <c r="N7641" s="68" t="str">
        <f>VLOOKUP(K7641,[1]人員授權表!D$3:G$249,4,0)</f>
        <v>無機</v>
      </c>
      <c r="O7641" s="70" t="str">
        <f>IF(J7641=[1]人員授權表!$C$85,"Casper李羿勳",IF(J7641=[1]人員授權表!$C$188,"Iring陳俊明",IF(J7641=[1]人員授權表!$C$189,"Brian陳泓霖",VLOOKUP(K7641,[1]人員授權表!D$2:E$249,2,FALSE))))</f>
        <v>Dennis陳汶宏</v>
      </c>
      <c r="P7641" s="67">
        <f t="shared" si="416"/>
        <v>44853</v>
      </c>
      <c r="Q7641" s="75" t="str">
        <f t="shared" si="415"/>
        <v>週三</v>
      </c>
      <c r="R7641" s="80">
        <v>44847</v>
      </c>
      <c r="AA7641" s="1"/>
    </row>
    <row r="7642" spans="2:27">
      <c r="B7642" s="66">
        <v>44832</v>
      </c>
      <c r="D7642" s="68" t="s">
        <v>50</v>
      </c>
      <c r="E7642" s="70" t="s">
        <v>51</v>
      </c>
      <c r="F7642" s="70" t="s">
        <v>2981</v>
      </c>
      <c r="G7642" s="67">
        <v>44839</v>
      </c>
      <c r="H7642" s="67">
        <v>44855</v>
      </c>
      <c r="I7642" s="71">
        <f t="shared" si="414"/>
        <v>16</v>
      </c>
      <c r="J7642" s="72" t="s">
        <v>137</v>
      </c>
      <c r="K7642" s="72" t="s">
        <v>138</v>
      </c>
      <c r="L7642" s="73">
        <v>2</v>
      </c>
      <c r="M7642" s="73" t="s">
        <v>104</v>
      </c>
      <c r="N7642" s="68" t="str">
        <f>VLOOKUP(K7642,[1]人員授權表!D$3:G$249,4,0)</f>
        <v>無機</v>
      </c>
      <c r="O7642" s="70" t="str">
        <f>IF(J7642=[1]人員授權表!$C$85,"Casper李羿勳",IF(J7642=[1]人員授權表!$C$188,"Iring陳俊明",IF(J7642=[1]人員授權表!$C$189,"Brian陳泓霖",VLOOKUP(K7642,[1]人員授權表!D$2:E$249,2,FALSE))))</f>
        <v>Jack劉念忻</v>
      </c>
      <c r="P7642" s="67">
        <f t="shared" si="416"/>
        <v>44853</v>
      </c>
      <c r="Q7642" s="75" t="str">
        <f t="shared" si="415"/>
        <v>週三</v>
      </c>
      <c r="R7642" s="80">
        <v>44849</v>
      </c>
      <c r="AA7642" s="1"/>
    </row>
    <row r="7643" spans="2:27">
      <c r="B7643" s="66">
        <v>44832</v>
      </c>
      <c r="D7643" s="68" t="s">
        <v>50</v>
      </c>
      <c r="E7643" s="70" t="s">
        <v>51</v>
      </c>
      <c r="F7643" s="70" t="s">
        <v>2981</v>
      </c>
      <c r="G7643" s="67">
        <v>44839</v>
      </c>
      <c r="H7643" s="67">
        <v>44855</v>
      </c>
      <c r="I7643" s="71">
        <f t="shared" si="414"/>
        <v>16</v>
      </c>
      <c r="J7643" s="72" t="s">
        <v>557</v>
      </c>
      <c r="K7643" s="72" t="s">
        <v>294</v>
      </c>
      <c r="L7643" s="73">
        <v>2</v>
      </c>
      <c r="M7643" s="73" t="s">
        <v>104</v>
      </c>
      <c r="N7643" s="68" t="str">
        <f>VLOOKUP(K7643,[1]人員授權表!D$3:G$249,4,0)</f>
        <v>無機</v>
      </c>
      <c r="O7643" s="70" t="str">
        <f>IF(J7643=[1]人員授權表!$C$85,"Casper李羿勳",IF(J7643=[1]人員授權表!$C$188,"Iring陳俊明",IF(J7643=[1]人員授權表!$C$189,"Brian陳泓霖",VLOOKUP(K7643,[1]人員授權表!D$2:E$249,2,FALSE))))</f>
        <v>Vicky游崴涵</v>
      </c>
      <c r="P7643" s="67">
        <f t="shared" si="416"/>
        <v>44853</v>
      </c>
      <c r="Q7643" s="75" t="str">
        <f t="shared" si="415"/>
        <v>週三</v>
      </c>
      <c r="R7643" s="80">
        <v>44848</v>
      </c>
      <c r="AA7643" s="1"/>
    </row>
    <row r="7644" spans="2:27">
      <c r="B7644" s="66">
        <v>44832</v>
      </c>
      <c r="D7644" s="68" t="s">
        <v>50</v>
      </c>
      <c r="E7644" s="70" t="s">
        <v>51</v>
      </c>
      <c r="F7644" s="70" t="s">
        <v>2981</v>
      </c>
      <c r="G7644" s="67">
        <v>44839</v>
      </c>
      <c r="H7644" s="67">
        <v>44855</v>
      </c>
      <c r="I7644" s="71">
        <f t="shared" si="414"/>
        <v>16</v>
      </c>
      <c r="J7644" s="72" t="s">
        <v>558</v>
      </c>
      <c r="K7644" s="72" t="s">
        <v>168</v>
      </c>
      <c r="L7644" s="73">
        <v>2</v>
      </c>
      <c r="M7644" s="73" t="s">
        <v>104</v>
      </c>
      <c r="N7644" s="68" t="str">
        <f>VLOOKUP(K7644,[1]人員授權表!D$3:G$249,4,0)</f>
        <v>有機</v>
      </c>
      <c r="O7644" s="70" t="str">
        <f>IF(J7644=[1]人員授權表!$C$85,"Casper李羿勳",IF(J7644=[1]人員授權表!$C$188,"Iring陳俊明",IF(J7644=[1]人員授權表!$C$189,"Brian陳泓霖",VLOOKUP(K7644,[1]人員授權表!D$2:E$249,2,FALSE))))</f>
        <v>Una林庭瑄</v>
      </c>
      <c r="P7644" s="67">
        <f t="shared" si="416"/>
        <v>44853</v>
      </c>
      <c r="Q7644" s="75" t="str">
        <f t="shared" si="415"/>
        <v>週三</v>
      </c>
      <c r="R7644" s="80">
        <v>44849</v>
      </c>
      <c r="AA7644" s="1"/>
    </row>
    <row r="7645" spans="2:27">
      <c r="B7645" s="66">
        <v>44830</v>
      </c>
      <c r="D7645" s="68" t="s">
        <v>50</v>
      </c>
      <c r="E7645" s="70" t="s">
        <v>51</v>
      </c>
      <c r="F7645" s="70" t="s">
        <v>2983</v>
      </c>
      <c r="G7645" s="67">
        <v>44841</v>
      </c>
      <c r="H7645" s="67">
        <v>44855</v>
      </c>
      <c r="I7645" s="71">
        <f t="shared" si="414"/>
        <v>14</v>
      </c>
      <c r="J7645" s="72" t="s">
        <v>334</v>
      </c>
      <c r="K7645" s="72" t="s">
        <v>144</v>
      </c>
      <c r="L7645" s="73">
        <v>3</v>
      </c>
      <c r="M7645" s="73" t="s">
        <v>324</v>
      </c>
      <c r="N7645" s="68" t="str">
        <f>VLOOKUP(K7645,[1]人員授權表!D$3:G$249,4,0)</f>
        <v>有機</v>
      </c>
      <c r="O7645" s="70" t="str">
        <f>IF(J7645=[1]人員授權表!$C$85,"Casper李羿勳",IF(J7645=[1]人員授權表!$C$188,"Iring陳俊明",IF(J7645=[1]人員授權表!$C$189,"Brian陳泓霖",VLOOKUP(K7645,[1]人員授權表!D$2:E$249,2,FALSE))))</f>
        <v>Lucy黃詩婷</v>
      </c>
      <c r="P7645" s="67">
        <f t="shared" si="416"/>
        <v>44853</v>
      </c>
      <c r="Q7645" s="75" t="str">
        <f t="shared" si="415"/>
        <v>週三</v>
      </c>
      <c r="R7645" s="80">
        <v>44852</v>
      </c>
      <c r="AA7645" s="1"/>
    </row>
    <row r="7646" spans="2:27">
      <c r="B7646" s="66">
        <v>44830</v>
      </c>
      <c r="D7646" s="68" t="s">
        <v>50</v>
      </c>
      <c r="E7646" s="70" t="s">
        <v>51</v>
      </c>
      <c r="F7646" s="70" t="s">
        <v>2983</v>
      </c>
      <c r="G7646" s="67">
        <v>44841</v>
      </c>
      <c r="H7646" s="67">
        <v>44855</v>
      </c>
      <c r="I7646" s="71">
        <f t="shared" si="414"/>
        <v>14</v>
      </c>
      <c r="J7646" s="72" t="s">
        <v>139</v>
      </c>
      <c r="K7646" s="72" t="s">
        <v>140</v>
      </c>
      <c r="L7646" s="73">
        <v>3</v>
      </c>
      <c r="M7646" s="73" t="s">
        <v>324</v>
      </c>
      <c r="N7646" s="68" t="str">
        <f>VLOOKUP(K7646,[1]人員授權表!D$3:G$249,4,0)</f>
        <v>無機</v>
      </c>
      <c r="O7646" s="70" t="str">
        <f>IF(J7646=[1]人員授權表!$C$85,"Casper李羿勳",IF(J7646=[1]人員授權表!$C$188,"Iring陳俊明",IF(J7646=[1]人員授權表!$C$189,"Brian陳泓霖",VLOOKUP(K7646,[1]人員授權表!D$2:E$249,2,FALSE))))</f>
        <v>Brian陳泓霖</v>
      </c>
      <c r="P7646" s="67">
        <f t="shared" si="416"/>
        <v>44853</v>
      </c>
      <c r="Q7646" s="75" t="str">
        <f t="shared" si="415"/>
        <v>週三</v>
      </c>
      <c r="R7646" s="80">
        <v>44849</v>
      </c>
      <c r="AA7646" s="1"/>
    </row>
    <row r="7647" spans="2:27">
      <c r="B7647" s="66">
        <v>44830</v>
      </c>
      <c r="D7647" s="68" t="s">
        <v>50</v>
      </c>
      <c r="E7647" s="70" t="s">
        <v>51</v>
      </c>
      <c r="F7647" s="70" t="s">
        <v>2983</v>
      </c>
      <c r="G7647" s="67">
        <v>44841</v>
      </c>
      <c r="H7647" s="67">
        <v>44855</v>
      </c>
      <c r="I7647" s="71">
        <f t="shared" si="414"/>
        <v>14</v>
      </c>
      <c r="J7647" s="72" t="s">
        <v>2984</v>
      </c>
      <c r="K7647" s="72" t="s">
        <v>199</v>
      </c>
      <c r="L7647" s="73">
        <v>3</v>
      </c>
      <c r="M7647" s="73" t="s">
        <v>324</v>
      </c>
      <c r="N7647" s="68" t="str">
        <f>VLOOKUP(K7647,[1]人員授權表!D$3:G$249,4,0)</f>
        <v>無機</v>
      </c>
      <c r="O7647" s="70" t="str">
        <f>IF(J7647=[1]人員授權表!$C$85,"Casper李羿勳",IF(J7647=[1]人員授權表!$C$188,"Iring陳俊明",IF(J7647=[1]人員授權表!$C$189,"Brian陳泓霖",VLOOKUP(K7647,[1]人員授權表!D$2:E$249,2,FALSE))))</f>
        <v>Vicky游崴涵</v>
      </c>
      <c r="P7647" s="67">
        <f t="shared" si="416"/>
        <v>44853</v>
      </c>
      <c r="Q7647" s="75" t="str">
        <f t="shared" si="415"/>
        <v>週三</v>
      </c>
      <c r="R7647" s="80">
        <v>44848</v>
      </c>
      <c r="AA7647" s="1"/>
    </row>
    <row r="7648" spans="2:27">
      <c r="B7648" s="66">
        <v>44830</v>
      </c>
      <c r="D7648" s="68" t="s">
        <v>50</v>
      </c>
      <c r="E7648" s="70" t="s">
        <v>51</v>
      </c>
      <c r="F7648" s="70" t="s">
        <v>2983</v>
      </c>
      <c r="G7648" s="67">
        <v>44841</v>
      </c>
      <c r="H7648" s="67">
        <v>44855</v>
      </c>
      <c r="I7648" s="71">
        <f t="shared" si="414"/>
        <v>14</v>
      </c>
      <c r="J7648" s="72" t="s">
        <v>164</v>
      </c>
      <c r="K7648" s="72" t="s">
        <v>146</v>
      </c>
      <c r="L7648" s="73">
        <v>3</v>
      </c>
      <c r="M7648" s="73" t="s">
        <v>324</v>
      </c>
      <c r="N7648" s="68" t="str">
        <f>VLOOKUP(K7648,[1]人員授權表!D$3:G$249,4,0)</f>
        <v>無機</v>
      </c>
      <c r="O7648" s="70" t="str">
        <f>IF(J7648=[1]人員授權表!$C$85,"Casper李羿勳",IF(J7648=[1]人員授權表!$C$188,"Iring陳俊明",IF(J7648=[1]人員授權表!$C$189,"Brian陳泓霖",VLOOKUP(K7648,[1]人員授權表!D$2:E$249,2,FALSE))))</f>
        <v>Jack劉念忻</v>
      </c>
      <c r="P7648" s="67">
        <f t="shared" si="416"/>
        <v>44853</v>
      </c>
      <c r="Q7648" s="75" t="str">
        <f t="shared" si="415"/>
        <v>週三</v>
      </c>
      <c r="R7648" s="80">
        <v>44852</v>
      </c>
      <c r="AA7648" s="1"/>
    </row>
    <row r="7649" spans="2:27">
      <c r="B7649" s="66">
        <v>44830</v>
      </c>
      <c r="D7649" s="68" t="s">
        <v>50</v>
      </c>
      <c r="E7649" s="70" t="s">
        <v>51</v>
      </c>
      <c r="F7649" s="70" t="s">
        <v>2983</v>
      </c>
      <c r="G7649" s="67">
        <v>44841</v>
      </c>
      <c r="H7649" s="67">
        <v>44855</v>
      </c>
      <c r="I7649" s="71">
        <f t="shared" si="414"/>
        <v>14</v>
      </c>
      <c r="J7649" s="72" t="s">
        <v>2004</v>
      </c>
      <c r="K7649" s="72" t="s">
        <v>179</v>
      </c>
      <c r="L7649" s="73">
        <v>3</v>
      </c>
      <c r="M7649" s="73" t="s">
        <v>324</v>
      </c>
      <c r="N7649" s="68" t="str">
        <f>VLOOKUP(K7649,[1]人員授權表!D$3:G$249,4,0)</f>
        <v>無機</v>
      </c>
      <c r="O7649" s="70" t="str">
        <f>IF(J7649=[1]人員授權表!$C$85,"Casper李羿勳",IF(J7649=[1]人員授權表!$C$188,"Iring陳俊明",IF(J7649=[1]人員授權表!$C$189,"Brian陳泓霖",VLOOKUP(K7649,[1]人員授權表!D$2:E$249,2,FALSE))))</f>
        <v>Dennis陳汶宏</v>
      </c>
      <c r="P7649" s="67">
        <f t="shared" si="416"/>
        <v>44853</v>
      </c>
      <c r="Q7649" s="75" t="str">
        <f t="shared" si="415"/>
        <v>週三</v>
      </c>
      <c r="R7649" s="80">
        <v>44848</v>
      </c>
      <c r="AA7649" s="1"/>
    </row>
    <row r="7650" spans="2:27">
      <c r="B7650" s="66">
        <v>44830</v>
      </c>
      <c r="D7650" s="68" t="s">
        <v>50</v>
      </c>
      <c r="E7650" s="70" t="s">
        <v>51</v>
      </c>
      <c r="F7650" s="70" t="s">
        <v>2983</v>
      </c>
      <c r="G7650" s="67">
        <v>44841</v>
      </c>
      <c r="H7650" s="67">
        <v>44855</v>
      </c>
      <c r="I7650" s="71">
        <f t="shared" si="414"/>
        <v>14</v>
      </c>
      <c r="J7650" s="72" t="s">
        <v>2985</v>
      </c>
      <c r="K7650" s="72" t="s">
        <v>142</v>
      </c>
      <c r="L7650" s="73">
        <v>3</v>
      </c>
      <c r="M7650" s="73" t="s">
        <v>324</v>
      </c>
      <c r="N7650" s="68" t="str">
        <f>VLOOKUP(K7650,[1]人員授權表!D$3:G$249,4,0)</f>
        <v>無機</v>
      </c>
      <c r="O7650" s="70" t="str">
        <f>IF(J7650=[1]人員授權表!$C$85,"Casper李羿勳",IF(J7650=[1]人員授權表!$C$188,"Iring陳俊明",IF(J7650=[1]人員授權表!$C$189,"Brian陳泓霖",VLOOKUP(K7650,[1]人員授權表!D$2:E$249,2,FALSE))))</f>
        <v>Dennis陳汶宏</v>
      </c>
      <c r="P7650" s="67">
        <f t="shared" si="416"/>
        <v>44853</v>
      </c>
      <c r="Q7650" s="75" t="str">
        <f t="shared" si="415"/>
        <v>週三</v>
      </c>
      <c r="R7650" s="80">
        <v>44852</v>
      </c>
      <c r="AA7650" s="1"/>
    </row>
    <row r="7651" spans="2:27">
      <c r="B7651" s="66">
        <v>44830</v>
      </c>
      <c r="D7651" s="68" t="s">
        <v>50</v>
      </c>
      <c r="E7651" s="70" t="s">
        <v>51</v>
      </c>
      <c r="F7651" s="70" t="s">
        <v>2983</v>
      </c>
      <c r="G7651" s="67">
        <v>44841</v>
      </c>
      <c r="H7651" s="67">
        <v>44855</v>
      </c>
      <c r="I7651" s="71">
        <f t="shared" si="414"/>
        <v>14</v>
      </c>
      <c r="J7651" s="72" t="s">
        <v>137</v>
      </c>
      <c r="K7651" s="72" t="s">
        <v>138</v>
      </c>
      <c r="L7651" s="73">
        <v>3</v>
      </c>
      <c r="M7651" s="73" t="s">
        <v>324</v>
      </c>
      <c r="N7651" s="68" t="str">
        <f>VLOOKUP(K7651,[1]人員授權表!D$3:G$249,4,0)</f>
        <v>無機</v>
      </c>
      <c r="O7651" s="70" t="str">
        <f>IF(J7651=[1]人員授權表!$C$85,"Casper李羿勳",IF(J7651=[1]人員授權表!$C$188,"Iring陳俊明",IF(J7651=[1]人員授權表!$C$189,"Brian陳泓霖",VLOOKUP(K7651,[1]人員授權表!D$2:E$249,2,FALSE))))</f>
        <v>Jack劉念忻</v>
      </c>
      <c r="P7651" s="67">
        <f t="shared" si="416"/>
        <v>44853</v>
      </c>
      <c r="Q7651" s="75" t="str">
        <f t="shared" si="415"/>
        <v>週三</v>
      </c>
      <c r="R7651" s="80">
        <v>44852</v>
      </c>
      <c r="AA7651" s="1"/>
    </row>
    <row r="7652" spans="2:27">
      <c r="B7652" s="66">
        <v>44830</v>
      </c>
      <c r="C7652" s="67">
        <v>44834</v>
      </c>
      <c r="D7652" s="68" t="s">
        <v>50</v>
      </c>
      <c r="E7652" s="70" t="s">
        <v>82</v>
      </c>
      <c r="F7652" s="70" t="s">
        <v>2986</v>
      </c>
      <c r="G7652" s="101">
        <v>44841</v>
      </c>
      <c r="H7652" s="101">
        <v>44855</v>
      </c>
      <c r="I7652" s="71">
        <f t="shared" si="414"/>
        <v>14</v>
      </c>
      <c r="J7652" s="72" t="s">
        <v>139</v>
      </c>
      <c r="K7652" s="72" t="s">
        <v>140</v>
      </c>
      <c r="L7652" s="73">
        <v>14</v>
      </c>
      <c r="M7652" s="73" t="s">
        <v>2273</v>
      </c>
      <c r="N7652" s="68" t="str">
        <f>VLOOKUP(K7652,[1]人員授權表!D$3:G$249,4,0)</f>
        <v>無機</v>
      </c>
      <c r="O7652" s="70" t="str">
        <f>IF(J7652=[1]人員授權表!$C$85,"Casper李羿勳",IF(J7652=[1]人員授權表!$C$188,"Iring陳俊明",IF(J7652=[1]人員授權表!$C$189,"Brian陳泓霖",VLOOKUP(K7652,[1]人員授權表!D$2:E$249,2,FALSE))))</f>
        <v>Brian陳泓霖</v>
      </c>
      <c r="P7652" s="67">
        <f t="shared" si="416"/>
        <v>44853</v>
      </c>
      <c r="Q7652" s="75" t="str">
        <f t="shared" si="415"/>
        <v>週三</v>
      </c>
      <c r="R7652" s="80">
        <v>44849</v>
      </c>
      <c r="AA7652" s="1"/>
    </row>
    <row r="7653" spans="2:27">
      <c r="B7653" s="66">
        <v>44830</v>
      </c>
      <c r="C7653" s="67">
        <v>44834</v>
      </c>
      <c r="D7653" s="68" t="s">
        <v>50</v>
      </c>
      <c r="E7653" s="70" t="s">
        <v>82</v>
      </c>
      <c r="F7653" s="70" t="s">
        <v>2986</v>
      </c>
      <c r="G7653" s="101">
        <v>44841</v>
      </c>
      <c r="H7653" s="101">
        <v>44855</v>
      </c>
      <c r="I7653" s="71">
        <f t="shared" si="414"/>
        <v>14</v>
      </c>
      <c r="J7653" s="72" t="s">
        <v>269</v>
      </c>
      <c r="K7653" s="72" t="s">
        <v>270</v>
      </c>
      <c r="L7653" s="73">
        <v>14</v>
      </c>
      <c r="M7653" s="73" t="s">
        <v>2273</v>
      </c>
      <c r="N7653" s="68" t="str">
        <f>VLOOKUP(K7653,[1]人員授權表!D$3:G$249,4,0)</f>
        <v>無機</v>
      </c>
      <c r="O7653" s="70" t="str">
        <f>IF(J7653=[1]人員授權表!$C$85,"Casper李羿勳",IF(J7653=[1]人員授權表!$C$188,"Iring陳俊明",IF(J7653=[1]人員授權表!$C$189,"Brian陳泓霖",VLOOKUP(K7653,[1]人員授權表!D$2:E$249,2,FALSE))))</f>
        <v>George陳志昇&amp;Vicky游崴涵</v>
      </c>
      <c r="P7653" s="67">
        <f t="shared" si="416"/>
        <v>44853</v>
      </c>
      <c r="Q7653" s="75" t="str">
        <f t="shared" si="415"/>
        <v>週三</v>
      </c>
      <c r="R7653" s="80">
        <v>44852</v>
      </c>
      <c r="AA7653" s="1"/>
    </row>
    <row r="7654" spans="2:27">
      <c r="B7654" s="66">
        <v>44830</v>
      </c>
      <c r="C7654" s="67">
        <v>44834</v>
      </c>
      <c r="D7654" s="68" t="s">
        <v>50</v>
      </c>
      <c r="E7654" s="70" t="s">
        <v>82</v>
      </c>
      <c r="F7654" s="70" t="s">
        <v>2986</v>
      </c>
      <c r="G7654" s="101">
        <v>44841</v>
      </c>
      <c r="H7654" s="101">
        <v>44855</v>
      </c>
      <c r="I7654" s="71">
        <f t="shared" si="414"/>
        <v>14</v>
      </c>
      <c r="J7654" s="72" t="s">
        <v>151</v>
      </c>
      <c r="K7654" s="72" t="s">
        <v>152</v>
      </c>
      <c r="L7654" s="73">
        <v>14</v>
      </c>
      <c r="M7654" s="73" t="s">
        <v>2273</v>
      </c>
      <c r="N7654" s="68" t="str">
        <f>VLOOKUP(K7654,[1]人員授權表!D$3:G$249,4,0)</f>
        <v>無機</v>
      </c>
      <c r="O7654" s="70" t="str">
        <f>IF(J7654=[1]人員授權表!$C$85,"Casper李羿勳",IF(J7654=[1]人員授權表!$C$188,"Iring陳俊明",IF(J7654=[1]人員授權表!$C$189,"Brian陳泓霖",VLOOKUP(K7654,[1]人員授權表!D$2:E$249,2,FALSE))))</f>
        <v>Vicky游崴涵</v>
      </c>
      <c r="P7654" s="67">
        <f t="shared" si="416"/>
        <v>44853</v>
      </c>
      <c r="Q7654" s="75" t="str">
        <f t="shared" si="415"/>
        <v>週三</v>
      </c>
      <c r="R7654" s="80">
        <v>44848</v>
      </c>
      <c r="AA7654" s="1"/>
    </row>
    <row r="7655" spans="2:27">
      <c r="B7655" s="66">
        <v>44830</v>
      </c>
      <c r="C7655" s="67">
        <v>44834</v>
      </c>
      <c r="D7655" s="68" t="s">
        <v>50</v>
      </c>
      <c r="E7655" s="70" t="s">
        <v>82</v>
      </c>
      <c r="F7655" s="70" t="s">
        <v>2986</v>
      </c>
      <c r="G7655" s="101">
        <v>44841</v>
      </c>
      <c r="H7655" s="101">
        <v>44855</v>
      </c>
      <c r="I7655" s="71">
        <f t="shared" si="414"/>
        <v>14</v>
      </c>
      <c r="J7655" s="72" t="s">
        <v>141</v>
      </c>
      <c r="K7655" s="72" t="s">
        <v>142</v>
      </c>
      <c r="L7655" s="73">
        <v>14</v>
      </c>
      <c r="M7655" s="73" t="s">
        <v>2273</v>
      </c>
      <c r="N7655" s="68" t="str">
        <f>VLOOKUP(K7655,[1]人員授權表!D$3:G$249,4,0)</f>
        <v>無機</v>
      </c>
      <c r="O7655" s="70" t="str">
        <f>IF(J7655=[1]人員授權表!$C$85,"Casper李羿勳",IF(J7655=[1]人員授權表!$C$188,"Iring陳俊明",IF(J7655=[1]人員授權表!$C$189,"Brian陳泓霖",VLOOKUP(K7655,[1]人員授權表!D$2:E$249,2,FALSE))))</f>
        <v>Dennis陳汶宏</v>
      </c>
      <c r="P7655" s="67">
        <f t="shared" si="416"/>
        <v>44853</v>
      </c>
      <c r="Q7655" s="75" t="str">
        <f t="shared" si="415"/>
        <v>週三</v>
      </c>
      <c r="R7655" s="80">
        <v>44852</v>
      </c>
      <c r="AA7655" s="1"/>
    </row>
    <row r="7656" spans="2:27">
      <c r="B7656" s="66">
        <v>44830</v>
      </c>
      <c r="C7656" s="67">
        <v>44834</v>
      </c>
      <c r="D7656" s="68" t="s">
        <v>50</v>
      </c>
      <c r="E7656" s="70" t="s">
        <v>82</v>
      </c>
      <c r="F7656" s="70" t="s">
        <v>2986</v>
      </c>
      <c r="G7656" s="101">
        <v>44841</v>
      </c>
      <c r="H7656" s="101">
        <v>44855</v>
      </c>
      <c r="I7656" s="71">
        <f t="shared" si="414"/>
        <v>14</v>
      </c>
      <c r="J7656" s="72" t="s">
        <v>137</v>
      </c>
      <c r="K7656" s="72" t="s">
        <v>138</v>
      </c>
      <c r="L7656" s="73">
        <v>14</v>
      </c>
      <c r="M7656" s="73" t="s">
        <v>2273</v>
      </c>
      <c r="N7656" s="68" t="str">
        <f>VLOOKUP(K7656,[1]人員授權表!D$3:G$249,4,0)</f>
        <v>無機</v>
      </c>
      <c r="O7656" s="70" t="str">
        <f>IF(J7656=[1]人員授權表!$C$85,"Casper李羿勳",IF(J7656=[1]人員授權表!$C$188,"Iring陳俊明",IF(J7656=[1]人員授權表!$C$189,"Brian陳泓霖",VLOOKUP(K7656,[1]人員授權表!D$2:E$249,2,FALSE))))</f>
        <v>Jack劉念忻</v>
      </c>
      <c r="P7656" s="67">
        <f t="shared" si="416"/>
        <v>44853</v>
      </c>
      <c r="Q7656" s="75" t="str">
        <f t="shared" si="415"/>
        <v>週三</v>
      </c>
      <c r="R7656" s="80">
        <v>44852</v>
      </c>
      <c r="AA7656" s="1"/>
    </row>
    <row r="7657" spans="2:27">
      <c r="B7657" s="66">
        <v>44830</v>
      </c>
      <c r="C7657" s="67">
        <v>44834</v>
      </c>
      <c r="D7657" s="68" t="s">
        <v>50</v>
      </c>
      <c r="E7657" s="70" t="s">
        <v>82</v>
      </c>
      <c r="F7657" s="70" t="s">
        <v>2986</v>
      </c>
      <c r="G7657" s="101">
        <v>44841</v>
      </c>
      <c r="H7657" s="101">
        <v>44855</v>
      </c>
      <c r="I7657" s="71">
        <f t="shared" si="414"/>
        <v>14</v>
      </c>
      <c r="J7657" s="72" t="s">
        <v>148</v>
      </c>
      <c r="K7657" s="72" t="s">
        <v>149</v>
      </c>
      <c r="L7657" s="73">
        <v>14</v>
      </c>
      <c r="M7657" s="73" t="s">
        <v>2273</v>
      </c>
      <c r="N7657" s="68" t="str">
        <f>VLOOKUP(K7657,[1]人員授權表!D$3:G$249,4,0)</f>
        <v>無機</v>
      </c>
      <c r="O7657" s="70" t="str">
        <f>IF(J7657=[1]人員授權表!$C$85,"Casper李羿勳",IF(J7657=[1]人員授權表!$C$188,"Iring陳俊明",IF(J7657=[1]人員授權表!$C$189,"Brian陳泓霖",VLOOKUP(K7657,[1]人員授權表!D$2:E$249,2,FALSE))))</f>
        <v>Vicky游崴涵</v>
      </c>
      <c r="P7657" s="67">
        <f t="shared" si="416"/>
        <v>44853</v>
      </c>
      <c r="Q7657" s="75" t="str">
        <f t="shared" si="415"/>
        <v>週三</v>
      </c>
      <c r="R7657" s="80">
        <v>44852</v>
      </c>
      <c r="AA7657" s="1"/>
    </row>
    <row r="7658" spans="2:27">
      <c r="B7658" s="66">
        <v>44831</v>
      </c>
      <c r="D7658" s="68" t="s">
        <v>50</v>
      </c>
      <c r="E7658" s="70" t="s">
        <v>82</v>
      </c>
      <c r="F7658" s="4" t="s">
        <v>2987</v>
      </c>
      <c r="G7658" s="67">
        <v>44841</v>
      </c>
      <c r="H7658" s="67">
        <v>44855</v>
      </c>
      <c r="I7658" s="71">
        <f t="shared" si="414"/>
        <v>14</v>
      </c>
      <c r="J7658" s="72" t="s">
        <v>137</v>
      </c>
      <c r="K7658" s="72" t="s">
        <v>138</v>
      </c>
      <c r="L7658" s="73">
        <v>1</v>
      </c>
      <c r="M7658" s="73" t="s">
        <v>91</v>
      </c>
      <c r="N7658" s="68" t="str">
        <f>VLOOKUP(K7658,[1]人員授權表!D$3:G$249,4,0)</f>
        <v>無機</v>
      </c>
      <c r="O7658" s="70" t="str">
        <f>IF(J7658=[1]人員授權表!$C$85,"Casper李羿勳",IF(J7658=[1]人員授權表!$C$188,"Iring陳俊明",IF(J7658=[1]人員授權表!$C$189,"Brian陳泓霖",VLOOKUP(K7658,[1]人員授權表!D$2:E$249,2,FALSE))))</f>
        <v>Jack劉念忻</v>
      </c>
      <c r="P7658" s="67">
        <f t="shared" si="416"/>
        <v>44853</v>
      </c>
      <c r="Q7658" s="75" t="str">
        <f t="shared" si="415"/>
        <v>週三</v>
      </c>
      <c r="R7658" s="80">
        <v>44852</v>
      </c>
      <c r="AA7658" s="1"/>
    </row>
    <row r="7659" spans="2:27">
      <c r="B7659" s="66">
        <v>44831</v>
      </c>
      <c r="D7659" s="68" t="s">
        <v>50</v>
      </c>
      <c r="E7659" s="70" t="s">
        <v>82</v>
      </c>
      <c r="F7659" s="4" t="s">
        <v>2987</v>
      </c>
      <c r="G7659" s="67">
        <v>44841</v>
      </c>
      <c r="H7659" s="67">
        <v>44855</v>
      </c>
      <c r="I7659" s="71">
        <f t="shared" si="414"/>
        <v>14</v>
      </c>
      <c r="J7659" s="72" t="s">
        <v>148</v>
      </c>
      <c r="K7659" s="72" t="s">
        <v>149</v>
      </c>
      <c r="L7659" s="73">
        <v>1</v>
      </c>
      <c r="M7659" s="73" t="s">
        <v>91</v>
      </c>
      <c r="N7659" s="68" t="str">
        <f>VLOOKUP(K7659,[1]人員授權表!D$3:G$249,4,0)</f>
        <v>無機</v>
      </c>
      <c r="O7659" s="70" t="str">
        <f>IF(J7659=[1]人員授權表!$C$85,"Casper李羿勳",IF(J7659=[1]人員授權表!$C$188,"Iring陳俊明",IF(J7659=[1]人員授權表!$C$189,"Brian陳泓霖",VLOOKUP(K7659,[1]人員授權表!D$2:E$249,2,FALSE))))</f>
        <v>Vicky游崴涵</v>
      </c>
      <c r="P7659" s="67">
        <f t="shared" si="416"/>
        <v>44853</v>
      </c>
      <c r="Q7659" s="75" t="str">
        <f t="shared" si="415"/>
        <v>週三</v>
      </c>
      <c r="R7659" s="80">
        <v>44848</v>
      </c>
      <c r="AA7659" s="1"/>
    </row>
    <row r="7660" spans="2:27">
      <c r="B7660" s="66">
        <v>44831</v>
      </c>
      <c r="D7660" s="68" t="s">
        <v>50</v>
      </c>
      <c r="E7660" s="70" t="s">
        <v>82</v>
      </c>
      <c r="F7660" s="4" t="s">
        <v>2987</v>
      </c>
      <c r="G7660" s="67">
        <v>44841</v>
      </c>
      <c r="H7660" s="67">
        <v>44855</v>
      </c>
      <c r="I7660" s="71">
        <f t="shared" si="414"/>
        <v>14</v>
      </c>
      <c r="J7660" s="72" t="s">
        <v>139</v>
      </c>
      <c r="K7660" s="72" t="s">
        <v>140</v>
      </c>
      <c r="L7660" s="73">
        <v>1</v>
      </c>
      <c r="M7660" s="73" t="s">
        <v>91</v>
      </c>
      <c r="N7660" s="68" t="str">
        <f>VLOOKUP(K7660,[1]人員授權表!D$3:G$249,4,0)</f>
        <v>無機</v>
      </c>
      <c r="O7660" s="70" t="str">
        <f>IF(J7660=[1]人員授權表!$C$85,"Casper李羿勳",IF(J7660=[1]人員授權表!$C$188,"Iring陳俊明",IF(J7660=[1]人員授權表!$C$189,"Brian陳泓霖",VLOOKUP(K7660,[1]人員授權表!D$2:E$249,2,FALSE))))</f>
        <v>Brian陳泓霖</v>
      </c>
      <c r="P7660" s="67">
        <f t="shared" si="416"/>
        <v>44853</v>
      </c>
      <c r="Q7660" s="75" t="str">
        <f t="shared" si="415"/>
        <v>週三</v>
      </c>
      <c r="R7660" s="80">
        <v>44849</v>
      </c>
      <c r="AA7660" s="1"/>
    </row>
    <row r="7661" spans="2:27">
      <c r="B7661" s="66">
        <v>44831</v>
      </c>
      <c r="D7661" s="68" t="s">
        <v>50</v>
      </c>
      <c r="E7661" s="70" t="s">
        <v>82</v>
      </c>
      <c r="F7661" s="4" t="s">
        <v>2987</v>
      </c>
      <c r="G7661" s="67">
        <v>44841</v>
      </c>
      <c r="H7661" s="67">
        <v>44855</v>
      </c>
      <c r="I7661" s="71">
        <f t="shared" si="414"/>
        <v>14</v>
      </c>
      <c r="J7661" s="72" t="s">
        <v>153</v>
      </c>
      <c r="K7661" s="72" t="s">
        <v>154</v>
      </c>
      <c r="L7661" s="73">
        <v>1</v>
      </c>
      <c r="M7661" s="73" t="s">
        <v>91</v>
      </c>
      <c r="N7661" s="68" t="str">
        <f>VLOOKUP(K7661,[1]人員授權表!D$3:G$249,4,0)</f>
        <v>無機</v>
      </c>
      <c r="O7661" s="70" t="str">
        <f>IF(J7661=[1]人員授權表!$C$85,"Casper李羿勳",IF(J7661=[1]人員授權表!$C$188,"Iring陳俊明",IF(J7661=[1]人員授權表!$C$189,"Brian陳泓霖",VLOOKUP(K7661,[1]人員授權表!D$2:E$249,2,FALSE))))</f>
        <v>Ken張智凱</v>
      </c>
      <c r="P7661" s="67">
        <f t="shared" si="416"/>
        <v>44853</v>
      </c>
      <c r="Q7661" s="75" t="str">
        <f t="shared" si="415"/>
        <v>週三</v>
      </c>
      <c r="R7661" s="80">
        <v>44846</v>
      </c>
      <c r="AA7661" s="1"/>
    </row>
    <row r="7662" spans="2:27">
      <c r="B7662" s="66">
        <v>44831</v>
      </c>
      <c r="D7662" s="68" t="s">
        <v>50</v>
      </c>
      <c r="E7662" s="70" t="s">
        <v>82</v>
      </c>
      <c r="F7662" s="4" t="s">
        <v>2987</v>
      </c>
      <c r="G7662" s="67">
        <v>44841</v>
      </c>
      <c r="H7662" s="67">
        <v>44855</v>
      </c>
      <c r="I7662" s="71">
        <f t="shared" si="414"/>
        <v>14</v>
      </c>
      <c r="J7662" s="72" t="s">
        <v>164</v>
      </c>
      <c r="K7662" s="72" t="s">
        <v>146</v>
      </c>
      <c r="L7662" s="73">
        <v>1</v>
      </c>
      <c r="M7662" s="73" t="s">
        <v>91</v>
      </c>
      <c r="N7662" s="68" t="str">
        <f>VLOOKUP(K7662,[1]人員授權表!D$3:G$249,4,0)</f>
        <v>無機</v>
      </c>
      <c r="O7662" s="70" t="str">
        <f>IF(J7662=[1]人員授權表!$C$85,"Casper李羿勳",IF(J7662=[1]人員授權表!$C$188,"Iring陳俊明",IF(J7662=[1]人員授權表!$C$189,"Brian陳泓霖",VLOOKUP(K7662,[1]人員授權表!D$2:E$249,2,FALSE))))</f>
        <v>Jack劉念忻</v>
      </c>
      <c r="P7662" s="67">
        <f t="shared" si="416"/>
        <v>44853</v>
      </c>
      <c r="Q7662" s="75" t="str">
        <f t="shared" si="415"/>
        <v>週三</v>
      </c>
      <c r="R7662" s="80">
        <v>44852</v>
      </c>
      <c r="AA7662" s="1"/>
    </row>
    <row r="7663" spans="2:27">
      <c r="B7663" s="66">
        <v>44831</v>
      </c>
      <c r="D7663" s="68" t="s">
        <v>50</v>
      </c>
      <c r="E7663" s="70" t="s">
        <v>82</v>
      </c>
      <c r="F7663" s="4" t="s">
        <v>2987</v>
      </c>
      <c r="G7663" s="67">
        <v>44841</v>
      </c>
      <c r="H7663" s="67">
        <v>44855</v>
      </c>
      <c r="I7663" s="71">
        <f t="shared" si="414"/>
        <v>14</v>
      </c>
      <c r="J7663" s="72" t="s">
        <v>125</v>
      </c>
      <c r="K7663" s="72" t="s">
        <v>144</v>
      </c>
      <c r="L7663" s="73">
        <v>1</v>
      </c>
      <c r="M7663" s="73" t="s">
        <v>91</v>
      </c>
      <c r="N7663" s="68" t="str">
        <f>VLOOKUP(K7663,[1]人員授權表!D$3:G$249,4,0)</f>
        <v>有機</v>
      </c>
      <c r="O7663" s="70" t="str">
        <f>IF(J7663=[1]人員授權表!$C$85,"Casper李羿勳",IF(J7663=[1]人員授權表!$C$188,"Iring陳俊明",IF(J7663=[1]人員授權表!$C$189,"Brian陳泓霖",VLOOKUP(K7663,[1]人員授權表!D$2:E$249,2,FALSE))))</f>
        <v>Lucy黃詩婷</v>
      </c>
      <c r="P7663" s="67">
        <f t="shared" si="416"/>
        <v>44853</v>
      </c>
      <c r="Q7663" s="75" t="str">
        <f t="shared" si="415"/>
        <v>週三</v>
      </c>
      <c r="R7663" s="80">
        <v>44852</v>
      </c>
      <c r="AA7663" s="1"/>
    </row>
    <row r="7664" spans="2:27">
      <c r="B7664" s="66">
        <v>44831</v>
      </c>
      <c r="D7664" s="68" t="s">
        <v>50</v>
      </c>
      <c r="E7664" s="70" t="s">
        <v>82</v>
      </c>
      <c r="F7664" s="4" t="s">
        <v>2987</v>
      </c>
      <c r="G7664" s="67">
        <v>44841</v>
      </c>
      <c r="H7664" s="67">
        <v>44855</v>
      </c>
      <c r="I7664" s="71">
        <f t="shared" si="414"/>
        <v>14</v>
      </c>
      <c r="J7664" s="72" t="s">
        <v>141</v>
      </c>
      <c r="K7664" s="72" t="s">
        <v>142</v>
      </c>
      <c r="L7664" s="73">
        <v>1</v>
      </c>
      <c r="M7664" s="73" t="s">
        <v>91</v>
      </c>
      <c r="N7664" s="68" t="str">
        <f>VLOOKUP(K7664,[1]人員授權表!D$3:G$249,4,0)</f>
        <v>無機</v>
      </c>
      <c r="O7664" s="70" t="str">
        <f>IF(J7664=[1]人員授權表!$C$85,"Casper李羿勳",IF(J7664=[1]人員授權表!$C$188,"Iring陳俊明",IF(J7664=[1]人員授權表!$C$189,"Brian陳泓霖",VLOOKUP(K7664,[1]人員授權表!D$2:E$249,2,FALSE))))</f>
        <v>Dennis陳汶宏</v>
      </c>
      <c r="P7664" s="67">
        <f t="shared" si="416"/>
        <v>44853</v>
      </c>
      <c r="Q7664" s="75" t="str">
        <f t="shared" si="415"/>
        <v>週三</v>
      </c>
      <c r="R7664" s="80">
        <v>44847</v>
      </c>
      <c r="AA7664" s="1"/>
    </row>
    <row r="7665" spans="2:28">
      <c r="B7665" s="66">
        <v>44831</v>
      </c>
      <c r="D7665" s="68" t="s">
        <v>50</v>
      </c>
      <c r="E7665" s="70" t="s">
        <v>82</v>
      </c>
      <c r="F7665" s="4" t="s">
        <v>2987</v>
      </c>
      <c r="G7665" s="67">
        <v>44841</v>
      </c>
      <c r="H7665" s="67">
        <v>44855</v>
      </c>
      <c r="I7665" s="71">
        <f t="shared" si="414"/>
        <v>14</v>
      </c>
      <c r="J7665" s="72" t="s">
        <v>178</v>
      </c>
      <c r="K7665" s="72" t="s">
        <v>179</v>
      </c>
      <c r="L7665" s="73">
        <v>1</v>
      </c>
      <c r="M7665" s="73" t="s">
        <v>91</v>
      </c>
      <c r="N7665" s="68" t="str">
        <f>VLOOKUP(K7665,[1]人員授權表!D$3:G$249,4,0)</f>
        <v>無機</v>
      </c>
      <c r="O7665" s="70" t="str">
        <f>IF(J7665=[1]人員授權表!$C$85,"Casper李羿勳",IF(J7665=[1]人員授權表!$C$188,"Iring陳俊明",IF(J7665=[1]人員授權表!$C$189,"Brian陳泓霖",VLOOKUP(K7665,[1]人員授權表!D$2:E$249,2,FALSE))))</f>
        <v>Dennis陳汶宏</v>
      </c>
      <c r="P7665" s="67">
        <f t="shared" si="416"/>
        <v>44853</v>
      </c>
      <c r="Q7665" s="75" t="str">
        <f t="shared" si="415"/>
        <v>週三</v>
      </c>
      <c r="R7665" s="80">
        <v>44848</v>
      </c>
      <c r="AA7665" s="1"/>
    </row>
    <row r="7666" spans="2:28">
      <c r="B7666" s="66">
        <v>44839</v>
      </c>
      <c r="D7666" s="68" t="s">
        <v>50</v>
      </c>
      <c r="E7666" s="70" t="s">
        <v>879</v>
      </c>
      <c r="F7666" s="4" t="s">
        <v>2988</v>
      </c>
      <c r="G7666" s="67">
        <v>44838</v>
      </c>
      <c r="H7666" s="67">
        <v>44855</v>
      </c>
      <c r="I7666" s="71">
        <f t="shared" si="414"/>
        <v>17</v>
      </c>
      <c r="J7666" s="72" t="s">
        <v>186</v>
      </c>
      <c r="K7666" s="72" t="s">
        <v>187</v>
      </c>
      <c r="L7666" s="73">
        <v>2</v>
      </c>
      <c r="M7666" s="73" t="s">
        <v>104</v>
      </c>
      <c r="N7666" s="68" t="str">
        <f>VLOOKUP(K7666,[1]人員授權表!D$3:G$249,4,0)</f>
        <v>無機</v>
      </c>
      <c r="O7666" s="70" t="str">
        <f>IF(J7666=[1]人員授權表!$C$85,"Casper李羿勳",IF(J7666=[1]人員授權表!$C$188,"Iring陳俊明",IF(J7666=[1]人員授權表!$C$189,"Brian陳泓霖",VLOOKUP(K7666,[1]人員授權表!D$2:E$249,2,FALSE))))</f>
        <v>Ruby黃家蓁</v>
      </c>
      <c r="P7666" s="67">
        <f t="shared" si="416"/>
        <v>44853</v>
      </c>
      <c r="Q7666" s="75" t="str">
        <f t="shared" si="415"/>
        <v>週三</v>
      </c>
      <c r="R7666" s="80">
        <v>44853</v>
      </c>
      <c r="AA7666" s="102">
        <v>15</v>
      </c>
      <c r="AB7666" s="123" t="s">
        <v>2325</v>
      </c>
    </row>
    <row r="7667" spans="2:28">
      <c r="B7667" s="66">
        <v>44839</v>
      </c>
      <c r="D7667" s="68" t="s">
        <v>50</v>
      </c>
      <c r="E7667" s="70" t="s">
        <v>879</v>
      </c>
      <c r="F7667" s="4" t="s">
        <v>2988</v>
      </c>
      <c r="G7667" s="67">
        <v>44838</v>
      </c>
      <c r="H7667" s="67">
        <v>44855</v>
      </c>
      <c r="I7667" s="71">
        <f t="shared" si="414"/>
        <v>17</v>
      </c>
      <c r="J7667" s="72" t="s">
        <v>195</v>
      </c>
      <c r="K7667" s="72" t="s">
        <v>196</v>
      </c>
      <c r="L7667" s="73">
        <v>2</v>
      </c>
      <c r="M7667" s="73" t="s">
        <v>104</v>
      </c>
      <c r="N7667" s="68" t="str">
        <f>VLOOKUP(K7667,[1]人員授權表!D$3:G$249,4,0)</f>
        <v>無機</v>
      </c>
      <c r="O7667" s="70" t="str">
        <f>IF(J7667=[1]人員授權表!$C$85,"Casper李羿勳",IF(J7667=[1]人員授權表!$C$188,"Iring陳俊明",IF(J7667=[1]人員授權表!$C$189,"Brian陳泓霖",VLOOKUP(K7667,[1]人員授權表!D$2:E$249,2,FALSE))))</f>
        <v>Debby胡萱黛</v>
      </c>
      <c r="P7667" s="67">
        <f t="shared" si="416"/>
        <v>44853</v>
      </c>
      <c r="Q7667" s="75" t="str">
        <f t="shared" si="415"/>
        <v>週三</v>
      </c>
      <c r="R7667" s="80">
        <v>44848</v>
      </c>
      <c r="AA7667" s="102">
        <v>15</v>
      </c>
      <c r="AB7667" s="123" t="s">
        <v>2325</v>
      </c>
    </row>
    <row r="7668" spans="2:28">
      <c r="B7668" s="66">
        <v>44839</v>
      </c>
      <c r="D7668" s="68" t="s">
        <v>50</v>
      </c>
      <c r="E7668" s="70" t="s">
        <v>879</v>
      </c>
      <c r="F7668" s="4" t="s">
        <v>2988</v>
      </c>
      <c r="G7668" s="67">
        <v>44838</v>
      </c>
      <c r="H7668" s="67">
        <v>44855</v>
      </c>
      <c r="I7668" s="71">
        <f t="shared" si="414"/>
        <v>17</v>
      </c>
      <c r="J7668" s="72" t="s">
        <v>204</v>
      </c>
      <c r="K7668" s="72" t="s">
        <v>205</v>
      </c>
      <c r="L7668" s="73">
        <v>2</v>
      </c>
      <c r="M7668" s="73" t="s">
        <v>104</v>
      </c>
      <c r="N7668" s="68" t="str">
        <f>VLOOKUP(K7668,[1]人員授權表!D$3:G$249,4,0)</f>
        <v>無機</v>
      </c>
      <c r="O7668" s="70" t="str">
        <f>IF(J7668=[1]人員授權表!$C$85,"Casper李羿勳",IF(J7668=[1]人員授權表!$C$188,"Iring陳俊明",IF(J7668=[1]人員授權表!$C$189,"Brian陳泓霖",VLOOKUP(K7668,[1]人員授權表!D$2:E$249,2,FALSE))))</f>
        <v>Iring陳俊明</v>
      </c>
      <c r="P7668" s="67">
        <f t="shared" si="416"/>
        <v>44853</v>
      </c>
      <c r="Q7668" s="75" t="str">
        <f t="shared" si="415"/>
        <v>週三</v>
      </c>
      <c r="R7668" s="80">
        <v>44845</v>
      </c>
      <c r="AA7668" s="102">
        <v>15</v>
      </c>
      <c r="AB7668" s="123" t="s">
        <v>2325</v>
      </c>
    </row>
    <row r="7669" spans="2:28">
      <c r="B7669" s="66">
        <v>44839</v>
      </c>
      <c r="D7669" s="68" t="s">
        <v>50</v>
      </c>
      <c r="E7669" s="70" t="s">
        <v>879</v>
      </c>
      <c r="F7669" s="4" t="s">
        <v>2988</v>
      </c>
      <c r="G7669" s="67">
        <v>44838</v>
      </c>
      <c r="H7669" s="67">
        <v>44855</v>
      </c>
      <c r="I7669" s="71">
        <f t="shared" si="414"/>
        <v>17</v>
      </c>
      <c r="J7669" s="72" t="s">
        <v>1026</v>
      </c>
      <c r="K7669" s="72" t="s">
        <v>210</v>
      </c>
      <c r="L7669" s="73">
        <v>2</v>
      </c>
      <c r="M7669" s="73" t="s">
        <v>104</v>
      </c>
      <c r="N7669" s="68" t="str">
        <f>VLOOKUP(K7669,[1]人員授權表!D$3:G$249,4,0)</f>
        <v>無機</v>
      </c>
      <c r="O7669" s="70" t="str">
        <f>IF(J7669=[1]人員授權表!$C$85,"Casper李羿勳",IF(J7669=[1]人員授權表!$C$188,"Iring陳俊明",IF(J7669=[1]人員授權表!$C$189,"Brian陳泓霖",VLOOKUP(K7669,[1]人員授權表!D$2:E$249,2,FALSE))))</f>
        <v>Vicky游崴涵</v>
      </c>
      <c r="P7669" s="67">
        <f t="shared" si="416"/>
        <v>44853</v>
      </c>
      <c r="Q7669" s="75" t="str">
        <f t="shared" si="415"/>
        <v>週三</v>
      </c>
      <c r="R7669" s="80">
        <v>44846</v>
      </c>
      <c r="AA7669" s="102">
        <v>15</v>
      </c>
      <c r="AB7669" s="123" t="s">
        <v>2325</v>
      </c>
    </row>
    <row r="7670" spans="2:28">
      <c r="B7670" s="66">
        <v>44841</v>
      </c>
      <c r="D7670" s="68" t="s">
        <v>50</v>
      </c>
      <c r="E7670" s="70" t="s">
        <v>879</v>
      </c>
      <c r="F7670" s="4" t="s">
        <v>2989</v>
      </c>
      <c r="G7670" s="67">
        <v>44840</v>
      </c>
      <c r="H7670" s="67">
        <v>44855</v>
      </c>
      <c r="I7670" s="71">
        <f t="shared" si="414"/>
        <v>15</v>
      </c>
      <c r="J7670" s="72" t="s">
        <v>2990</v>
      </c>
      <c r="K7670" s="72" t="s">
        <v>187</v>
      </c>
      <c r="L7670" s="73">
        <v>2</v>
      </c>
      <c r="M7670" s="73" t="s">
        <v>108</v>
      </c>
      <c r="N7670" s="68" t="str">
        <f>VLOOKUP(K7670,[1]人員授權表!D$3:G$249,4,0)</f>
        <v>無機</v>
      </c>
      <c r="O7670" s="70" t="str">
        <f>IF(J7670=[1]人員授權表!$C$85,"Casper李羿勳",IF(J7670=[1]人員授權表!$C$188,"Iring陳俊明",IF(J7670=[1]人員授權表!$C$189,"Brian陳泓霖",VLOOKUP(K7670,[1]人員授權表!D$2:E$249,2,FALSE))))</f>
        <v>Ruby黃家蓁</v>
      </c>
      <c r="P7670" s="67">
        <f t="shared" si="416"/>
        <v>44853</v>
      </c>
      <c r="Q7670" s="75" t="str">
        <f t="shared" si="415"/>
        <v>週三</v>
      </c>
      <c r="R7670" s="80">
        <v>44855</v>
      </c>
      <c r="S7670" s="85">
        <v>44855</v>
      </c>
      <c r="T7670" s="70">
        <v>1</v>
      </c>
      <c r="AA7670" s="102">
        <v>15</v>
      </c>
      <c r="AB7670" s="123" t="s">
        <v>2325</v>
      </c>
    </row>
    <row r="7671" spans="2:28">
      <c r="B7671" s="66">
        <v>44812</v>
      </c>
      <c r="D7671" s="68" t="s">
        <v>50</v>
      </c>
      <c r="E7671" s="70" t="s">
        <v>82</v>
      </c>
      <c r="F7671" s="70" t="s">
        <v>2991</v>
      </c>
      <c r="G7671" s="67">
        <v>44834</v>
      </c>
      <c r="H7671" s="67">
        <v>44855</v>
      </c>
      <c r="I7671" s="71">
        <f t="shared" si="414"/>
        <v>21</v>
      </c>
      <c r="J7671" s="72" t="s">
        <v>167</v>
      </c>
      <c r="K7671" s="72" t="s">
        <v>168</v>
      </c>
      <c r="L7671" s="73">
        <v>1</v>
      </c>
      <c r="M7671" s="73" t="s">
        <v>91</v>
      </c>
      <c r="N7671" s="68" t="str">
        <f>VLOOKUP(K7671,[1]人員授權表!D$3:G$249,4,0)</f>
        <v>有機</v>
      </c>
      <c r="O7671" s="70" t="str">
        <f>IF(J7671=[1]人員授權表!$C$85,"Casper李羿勳",IF(J7671=[1]人員授權表!$C$188,"Iring陳俊明",IF(J7671=[1]人員授權表!$C$189,"Brian陳泓霖",VLOOKUP(K7671,[1]人員授權表!D$2:E$249,2,FALSE))))</f>
        <v>Una林庭瑄</v>
      </c>
      <c r="P7671" s="67">
        <f t="shared" si="416"/>
        <v>44853</v>
      </c>
      <c r="Q7671" s="75" t="str">
        <f t="shared" si="415"/>
        <v>週三</v>
      </c>
      <c r="R7671" s="80">
        <v>44846</v>
      </c>
      <c r="AA7671" s="1"/>
    </row>
    <row r="7672" spans="2:28">
      <c r="B7672" s="66">
        <v>44830</v>
      </c>
      <c r="D7672" s="68" t="s">
        <v>50</v>
      </c>
      <c r="E7672" s="70" t="s">
        <v>51</v>
      </c>
      <c r="F7672" s="70" t="s">
        <v>2992</v>
      </c>
      <c r="G7672" s="67">
        <v>44841</v>
      </c>
      <c r="H7672" s="67">
        <v>44855</v>
      </c>
      <c r="I7672" s="71">
        <f t="shared" si="414"/>
        <v>14</v>
      </c>
      <c r="J7672" s="72" t="s">
        <v>139</v>
      </c>
      <c r="K7672" s="72" t="s">
        <v>140</v>
      </c>
      <c r="L7672" s="73">
        <v>1</v>
      </c>
      <c r="M7672" s="73" t="s">
        <v>324</v>
      </c>
      <c r="N7672" s="68" t="str">
        <f>VLOOKUP(K7672,[1]人員授權表!D$3:G$249,4,0)</f>
        <v>無機</v>
      </c>
      <c r="O7672" s="70" t="str">
        <f>IF(J7672=[1]人員授權表!$C$85,"Casper李羿勳",IF(J7672=[1]人員授權表!$C$188,"Iring陳俊明",IF(J7672=[1]人員授權表!$C$189,"Brian陳泓霖",VLOOKUP(K7672,[1]人員授權表!D$2:E$249,2,FALSE))))</f>
        <v>Brian陳泓霖</v>
      </c>
      <c r="P7672" s="67">
        <f t="shared" si="416"/>
        <v>44853</v>
      </c>
      <c r="Q7672" s="75" t="str">
        <f t="shared" si="415"/>
        <v>週三</v>
      </c>
      <c r="R7672" s="80">
        <v>44849</v>
      </c>
      <c r="AA7672" s="1"/>
    </row>
    <row r="7673" spans="2:28">
      <c r="B7673" s="66">
        <v>44830</v>
      </c>
      <c r="D7673" s="68" t="s">
        <v>50</v>
      </c>
      <c r="E7673" s="70" t="s">
        <v>51</v>
      </c>
      <c r="F7673" s="70" t="s">
        <v>2992</v>
      </c>
      <c r="G7673" s="67">
        <v>44841</v>
      </c>
      <c r="H7673" s="67">
        <v>44855</v>
      </c>
      <c r="I7673" s="71">
        <f t="shared" si="414"/>
        <v>14</v>
      </c>
      <c r="J7673" s="72" t="s">
        <v>137</v>
      </c>
      <c r="K7673" s="72" t="s">
        <v>138</v>
      </c>
      <c r="L7673" s="73">
        <v>1</v>
      </c>
      <c r="M7673" s="73" t="s">
        <v>324</v>
      </c>
      <c r="N7673" s="68" t="str">
        <f>VLOOKUP(K7673,[1]人員授權表!D$3:G$249,4,0)</f>
        <v>無機</v>
      </c>
      <c r="O7673" s="70" t="str">
        <f>IF(J7673=[1]人員授權表!$C$85,"Casper李羿勳",IF(J7673=[1]人員授權表!$C$188,"Iring陳俊明",IF(J7673=[1]人員授權表!$C$189,"Brian陳泓霖",VLOOKUP(K7673,[1]人員授權表!D$2:E$249,2,FALSE))))</f>
        <v>Jack劉念忻</v>
      </c>
      <c r="P7673" s="67">
        <f t="shared" si="416"/>
        <v>44853</v>
      </c>
      <c r="Q7673" s="75" t="str">
        <f t="shared" si="415"/>
        <v>週三</v>
      </c>
      <c r="R7673" s="80">
        <v>44852</v>
      </c>
      <c r="AA7673" s="1"/>
    </row>
    <row r="7674" spans="2:28">
      <c r="B7674" s="66">
        <v>44830</v>
      </c>
      <c r="D7674" s="68" t="s">
        <v>50</v>
      </c>
      <c r="E7674" s="70" t="s">
        <v>51</v>
      </c>
      <c r="F7674" s="70" t="s">
        <v>2992</v>
      </c>
      <c r="G7674" s="67">
        <v>44841</v>
      </c>
      <c r="H7674" s="67">
        <v>44855</v>
      </c>
      <c r="I7674" s="71">
        <f t="shared" si="414"/>
        <v>14</v>
      </c>
      <c r="J7674" s="72" t="s">
        <v>148</v>
      </c>
      <c r="K7674" s="72" t="s">
        <v>149</v>
      </c>
      <c r="L7674" s="73">
        <v>1</v>
      </c>
      <c r="M7674" s="73" t="s">
        <v>324</v>
      </c>
      <c r="N7674" s="68" t="str">
        <f>VLOOKUP(K7674,[1]人員授權表!D$3:G$249,4,0)</f>
        <v>無機</v>
      </c>
      <c r="O7674" s="70" t="str">
        <f>IF(J7674=[1]人員授權表!$C$85,"Casper李羿勳",IF(J7674=[1]人員授權表!$C$188,"Iring陳俊明",IF(J7674=[1]人員授權表!$C$189,"Brian陳泓霖",VLOOKUP(K7674,[1]人員授權表!D$2:E$249,2,FALSE))))</f>
        <v>Vicky游崴涵</v>
      </c>
      <c r="P7674" s="67">
        <f t="shared" si="416"/>
        <v>44853</v>
      </c>
      <c r="Q7674" s="75" t="str">
        <f t="shared" si="415"/>
        <v>週三</v>
      </c>
      <c r="R7674" s="80">
        <v>44852</v>
      </c>
      <c r="AA7674" s="1"/>
    </row>
    <row r="7675" spans="2:28">
      <c r="B7675" s="66">
        <v>44830</v>
      </c>
      <c r="D7675" s="68" t="s">
        <v>50</v>
      </c>
      <c r="E7675" s="70" t="s">
        <v>51</v>
      </c>
      <c r="F7675" s="70" t="s">
        <v>2992</v>
      </c>
      <c r="G7675" s="67">
        <v>44841</v>
      </c>
      <c r="H7675" s="67">
        <v>44855</v>
      </c>
      <c r="I7675" s="71">
        <f t="shared" si="414"/>
        <v>14</v>
      </c>
      <c r="J7675" s="72" t="s">
        <v>966</v>
      </c>
      <c r="K7675" s="72" t="s">
        <v>154</v>
      </c>
      <c r="L7675" s="73">
        <v>1</v>
      </c>
      <c r="M7675" s="73" t="s">
        <v>324</v>
      </c>
      <c r="N7675" s="68" t="str">
        <f>VLOOKUP(K7675,[1]人員授權表!D$3:G$249,4,0)</f>
        <v>無機</v>
      </c>
      <c r="O7675" s="70" t="str">
        <f>IF(J7675=[1]人員授權表!$C$85,"Casper李羿勳",IF(J7675=[1]人員授權表!$C$188,"Iring陳俊明",IF(J7675=[1]人員授權表!$C$189,"Brian陳泓霖",VLOOKUP(K7675,[1]人員授權表!D$2:E$249,2,FALSE))))</f>
        <v>Ken張智凱</v>
      </c>
      <c r="P7675" s="67">
        <f t="shared" si="416"/>
        <v>44853</v>
      </c>
      <c r="Q7675" s="75" t="str">
        <f t="shared" si="415"/>
        <v>週三</v>
      </c>
      <c r="R7675" s="80">
        <v>44848</v>
      </c>
      <c r="AA7675" s="1"/>
    </row>
    <row r="7676" spans="2:28">
      <c r="B7676" s="66">
        <v>44825</v>
      </c>
      <c r="D7676" s="68" t="s">
        <v>50</v>
      </c>
      <c r="E7676" s="70" t="s">
        <v>82</v>
      </c>
      <c r="F7676" s="70" t="s">
        <v>2993</v>
      </c>
      <c r="G7676" s="67">
        <v>44841</v>
      </c>
      <c r="H7676" s="67">
        <v>44855</v>
      </c>
      <c r="I7676" s="71">
        <f t="shared" si="414"/>
        <v>14</v>
      </c>
      <c r="J7676" s="72" t="s">
        <v>453</v>
      </c>
      <c r="K7676" s="72" t="s">
        <v>332</v>
      </c>
      <c r="L7676" s="73">
        <v>2</v>
      </c>
      <c r="M7676" s="73" t="s">
        <v>2856</v>
      </c>
      <c r="N7676" s="68" t="str">
        <f>VLOOKUP(K7676,[1]人員授權表!D$3:G$249,4,0)</f>
        <v>有機</v>
      </c>
      <c r="O7676" s="70" t="str">
        <f>IF(J7676=[1]人員授權表!$C$85,"Casper李羿勳",IF(J7676=[1]人員授權表!$C$188,"Iring陳俊明",IF(J7676=[1]人員授權表!$C$189,"Brian陳泓霖",VLOOKUP(K7676,[1]人員授權表!D$2:E$249,2,FALSE))))</f>
        <v>Lucy黃詩婷</v>
      </c>
      <c r="P7676" s="67">
        <f t="shared" si="416"/>
        <v>44853</v>
      </c>
      <c r="Q7676" s="75" t="str">
        <f t="shared" si="415"/>
        <v>週三</v>
      </c>
      <c r="R7676" s="80">
        <v>44852</v>
      </c>
      <c r="AA7676" s="1"/>
    </row>
    <row r="7677" spans="2:28">
      <c r="B7677" s="66">
        <v>44825</v>
      </c>
      <c r="D7677" s="68" t="s">
        <v>50</v>
      </c>
      <c r="E7677" s="70" t="s">
        <v>82</v>
      </c>
      <c r="F7677" s="70" t="s">
        <v>2993</v>
      </c>
      <c r="G7677" s="67">
        <v>44841</v>
      </c>
      <c r="H7677" s="67">
        <v>44855</v>
      </c>
      <c r="I7677" s="71">
        <f t="shared" si="414"/>
        <v>14</v>
      </c>
      <c r="J7677" s="72" t="s">
        <v>125</v>
      </c>
      <c r="K7677" s="72" t="s">
        <v>126</v>
      </c>
      <c r="L7677" s="73">
        <v>2</v>
      </c>
      <c r="M7677" s="73" t="s">
        <v>2856</v>
      </c>
      <c r="N7677" s="68" t="str">
        <f>VLOOKUP(K7677,[1]人員授權表!D$3:G$249,4,0)</f>
        <v>有機</v>
      </c>
      <c r="O7677" s="70" t="str">
        <f>IF(J7677=[1]人員授權表!$C$85,"Casper李羿勳",IF(J7677=[1]人員授權表!$C$188,"Iring陳俊明",IF(J7677=[1]人員授權表!$C$189,"Brian陳泓霖",VLOOKUP(K7677,[1]人員授權表!D$2:E$249,2,FALSE))))</f>
        <v>Lucy黃詩婷</v>
      </c>
      <c r="P7677" s="67">
        <f t="shared" si="416"/>
        <v>44853</v>
      </c>
      <c r="Q7677" s="75" t="str">
        <f t="shared" si="415"/>
        <v>週三</v>
      </c>
      <c r="R7677" s="80">
        <v>44852</v>
      </c>
      <c r="AA7677" s="1"/>
    </row>
    <row r="7678" spans="2:28">
      <c r="B7678" s="66">
        <v>44825</v>
      </c>
      <c r="D7678" s="68" t="s">
        <v>50</v>
      </c>
      <c r="E7678" s="70" t="s">
        <v>82</v>
      </c>
      <c r="F7678" s="70" t="s">
        <v>2994</v>
      </c>
      <c r="G7678" s="67">
        <v>44841</v>
      </c>
      <c r="H7678" s="67">
        <v>44855</v>
      </c>
      <c r="I7678" s="71">
        <f t="shared" si="414"/>
        <v>14</v>
      </c>
      <c r="J7678" s="72" t="s">
        <v>453</v>
      </c>
      <c r="K7678" s="72" t="s">
        <v>332</v>
      </c>
      <c r="L7678" s="73">
        <v>2</v>
      </c>
      <c r="M7678" s="73" t="s">
        <v>2856</v>
      </c>
      <c r="N7678" s="68" t="str">
        <f>VLOOKUP(K7678,[1]人員授權表!D$3:G$249,4,0)</f>
        <v>有機</v>
      </c>
      <c r="O7678" s="70" t="str">
        <f>IF(J7678=[1]人員授權表!$C$85,"Casper李羿勳",IF(J7678=[1]人員授權表!$C$188,"Iring陳俊明",IF(J7678=[1]人員授權表!$C$189,"Brian陳泓霖",VLOOKUP(K7678,[1]人員授權表!D$2:E$249,2,FALSE))))</f>
        <v>Lucy黃詩婷</v>
      </c>
      <c r="P7678" s="67">
        <f t="shared" si="416"/>
        <v>44853</v>
      </c>
      <c r="Q7678" s="75" t="str">
        <f t="shared" si="415"/>
        <v>週三</v>
      </c>
      <c r="R7678" s="80">
        <v>44852</v>
      </c>
      <c r="AA7678" s="1"/>
    </row>
    <row r="7679" spans="2:28">
      <c r="B7679" s="66">
        <v>44825</v>
      </c>
      <c r="D7679" s="68" t="s">
        <v>50</v>
      </c>
      <c r="E7679" s="70" t="s">
        <v>82</v>
      </c>
      <c r="F7679" s="70" t="s">
        <v>2994</v>
      </c>
      <c r="G7679" s="67">
        <v>44841</v>
      </c>
      <c r="H7679" s="67">
        <v>44855</v>
      </c>
      <c r="I7679" s="71">
        <f t="shared" si="414"/>
        <v>14</v>
      </c>
      <c r="J7679" s="72" t="s">
        <v>125</v>
      </c>
      <c r="K7679" s="72" t="s">
        <v>126</v>
      </c>
      <c r="L7679" s="73">
        <v>2</v>
      </c>
      <c r="M7679" s="73" t="s">
        <v>2856</v>
      </c>
      <c r="N7679" s="68" t="str">
        <f>VLOOKUP(K7679,[1]人員授權表!D$3:G$249,4,0)</f>
        <v>有機</v>
      </c>
      <c r="O7679" s="70" t="str">
        <f>IF(J7679=[1]人員授權表!$C$85,"Casper李羿勳",IF(J7679=[1]人員授權表!$C$188,"Iring陳俊明",IF(J7679=[1]人員授權表!$C$189,"Brian陳泓霖",VLOOKUP(K7679,[1]人員授權表!D$2:E$249,2,FALSE))))</f>
        <v>Lucy黃詩婷</v>
      </c>
      <c r="P7679" s="67">
        <f t="shared" si="416"/>
        <v>44853</v>
      </c>
      <c r="Q7679" s="75" t="str">
        <f t="shared" si="415"/>
        <v>週三</v>
      </c>
      <c r="R7679" s="80">
        <v>44852</v>
      </c>
      <c r="AA7679" s="1"/>
    </row>
    <row r="7680" spans="2:28">
      <c r="B7680" s="66">
        <v>44825</v>
      </c>
      <c r="D7680" s="68" t="s">
        <v>50</v>
      </c>
      <c r="E7680" s="70" t="s">
        <v>82</v>
      </c>
      <c r="F7680" s="70" t="s">
        <v>2995</v>
      </c>
      <c r="G7680" s="67">
        <v>44841</v>
      </c>
      <c r="H7680" s="67">
        <v>44855</v>
      </c>
      <c r="I7680" s="71">
        <f t="shared" si="414"/>
        <v>14</v>
      </c>
      <c r="J7680" s="72" t="s">
        <v>453</v>
      </c>
      <c r="K7680" s="72" t="s">
        <v>332</v>
      </c>
      <c r="L7680" s="73">
        <v>2</v>
      </c>
      <c r="M7680" s="73" t="s">
        <v>2856</v>
      </c>
      <c r="N7680" s="68" t="str">
        <f>VLOOKUP(K7680,[1]人員授權表!D$3:G$249,4,0)</f>
        <v>有機</v>
      </c>
      <c r="O7680" s="70" t="str">
        <f>IF(J7680=[1]人員授權表!$C$85,"Casper李羿勳",IF(J7680=[1]人員授權表!$C$188,"Iring陳俊明",IF(J7680=[1]人員授權表!$C$189,"Brian陳泓霖",VLOOKUP(K7680,[1]人員授權表!D$2:E$249,2,FALSE))))</f>
        <v>Lucy黃詩婷</v>
      </c>
      <c r="P7680" s="67">
        <f t="shared" si="416"/>
        <v>44853</v>
      </c>
      <c r="Q7680" s="75" t="str">
        <f t="shared" si="415"/>
        <v>週三</v>
      </c>
      <c r="R7680" s="80">
        <v>44852</v>
      </c>
      <c r="AA7680" s="1"/>
    </row>
    <row r="7681" spans="2:27">
      <c r="B7681" s="66">
        <v>44825</v>
      </c>
      <c r="D7681" s="68" t="s">
        <v>50</v>
      </c>
      <c r="E7681" s="70" t="s">
        <v>82</v>
      </c>
      <c r="F7681" s="70" t="s">
        <v>2995</v>
      </c>
      <c r="G7681" s="67">
        <v>44841</v>
      </c>
      <c r="H7681" s="67">
        <v>44855</v>
      </c>
      <c r="I7681" s="71">
        <f t="shared" si="414"/>
        <v>14</v>
      </c>
      <c r="J7681" s="72" t="s">
        <v>125</v>
      </c>
      <c r="K7681" s="72" t="s">
        <v>126</v>
      </c>
      <c r="L7681" s="73">
        <v>2</v>
      </c>
      <c r="M7681" s="73" t="s">
        <v>2856</v>
      </c>
      <c r="N7681" s="68" t="str">
        <f>VLOOKUP(K7681,[1]人員授權表!D$3:G$249,4,0)</f>
        <v>有機</v>
      </c>
      <c r="O7681" s="70" t="str">
        <f>IF(J7681=[1]人員授權表!$C$85,"Casper李羿勳",IF(J7681=[1]人員授權表!$C$188,"Iring陳俊明",IF(J7681=[1]人員授權表!$C$189,"Brian陳泓霖",VLOOKUP(K7681,[1]人員授權表!D$2:E$249,2,FALSE))))</f>
        <v>Lucy黃詩婷</v>
      </c>
      <c r="P7681" s="67">
        <f t="shared" si="416"/>
        <v>44853</v>
      </c>
      <c r="Q7681" s="75" t="str">
        <f t="shared" si="415"/>
        <v>週三</v>
      </c>
      <c r="R7681" s="80">
        <v>44852</v>
      </c>
      <c r="AA7681" s="1"/>
    </row>
    <row r="7682" spans="2:27">
      <c r="B7682" s="66">
        <v>44825</v>
      </c>
      <c r="D7682" s="68" t="s">
        <v>50</v>
      </c>
      <c r="E7682" s="70" t="s">
        <v>82</v>
      </c>
      <c r="F7682" s="70" t="s">
        <v>2996</v>
      </c>
      <c r="G7682" s="67">
        <v>44841</v>
      </c>
      <c r="H7682" s="67">
        <v>44855</v>
      </c>
      <c r="I7682" s="71">
        <f t="shared" si="414"/>
        <v>14</v>
      </c>
      <c r="J7682" s="72" t="s">
        <v>453</v>
      </c>
      <c r="K7682" s="72" t="s">
        <v>332</v>
      </c>
      <c r="L7682" s="73">
        <v>2</v>
      </c>
      <c r="M7682" s="73" t="s">
        <v>2856</v>
      </c>
      <c r="N7682" s="68" t="str">
        <f>VLOOKUP(K7682,[1]人員授權表!D$3:G$249,4,0)</f>
        <v>有機</v>
      </c>
      <c r="O7682" s="70" t="str">
        <f>IF(J7682=[1]人員授權表!$C$85,"Casper李羿勳",IF(J7682=[1]人員授權表!$C$188,"Iring陳俊明",IF(J7682=[1]人員授權表!$C$189,"Brian陳泓霖",VLOOKUP(K7682,[1]人員授權表!D$2:E$249,2,FALSE))))</f>
        <v>Lucy黃詩婷</v>
      </c>
      <c r="P7682" s="67">
        <f t="shared" si="416"/>
        <v>44853</v>
      </c>
      <c r="Q7682" s="75" t="str">
        <f t="shared" si="415"/>
        <v>週三</v>
      </c>
      <c r="R7682" s="80">
        <v>44852</v>
      </c>
      <c r="AA7682" s="1"/>
    </row>
    <row r="7683" spans="2:27">
      <c r="B7683" s="66">
        <v>44825</v>
      </c>
      <c r="D7683" s="68" t="s">
        <v>50</v>
      </c>
      <c r="E7683" s="70" t="s">
        <v>82</v>
      </c>
      <c r="F7683" s="70" t="s">
        <v>2996</v>
      </c>
      <c r="G7683" s="67">
        <v>44841</v>
      </c>
      <c r="H7683" s="67">
        <v>44855</v>
      </c>
      <c r="I7683" s="71">
        <f t="shared" si="414"/>
        <v>14</v>
      </c>
      <c r="J7683" s="72" t="s">
        <v>125</v>
      </c>
      <c r="K7683" s="72" t="s">
        <v>126</v>
      </c>
      <c r="L7683" s="73">
        <v>2</v>
      </c>
      <c r="M7683" s="73" t="s">
        <v>2856</v>
      </c>
      <c r="N7683" s="68" t="str">
        <f>VLOOKUP(K7683,[1]人員授權表!D$3:G$249,4,0)</f>
        <v>有機</v>
      </c>
      <c r="O7683" s="70" t="str">
        <f>IF(J7683=[1]人員授權表!$C$85,"Casper李羿勳",IF(J7683=[1]人員授權表!$C$188,"Iring陳俊明",IF(J7683=[1]人員授權表!$C$189,"Brian陳泓霖",VLOOKUP(K7683,[1]人員授權表!D$2:E$249,2,FALSE))))</f>
        <v>Lucy黃詩婷</v>
      </c>
      <c r="P7683" s="67">
        <f t="shared" si="416"/>
        <v>44853</v>
      </c>
      <c r="Q7683" s="75" t="str">
        <f t="shared" si="415"/>
        <v>週三</v>
      </c>
      <c r="R7683" s="80">
        <v>44852</v>
      </c>
      <c r="AA7683" s="1"/>
    </row>
    <row r="7684" spans="2:27">
      <c r="B7684" s="66">
        <v>44825</v>
      </c>
      <c r="D7684" s="68" t="s">
        <v>50</v>
      </c>
      <c r="E7684" s="70" t="s">
        <v>82</v>
      </c>
      <c r="F7684" s="70" t="s">
        <v>2997</v>
      </c>
      <c r="G7684" s="67">
        <v>44841</v>
      </c>
      <c r="H7684" s="67">
        <v>44855</v>
      </c>
      <c r="I7684" s="71">
        <f t="shared" si="414"/>
        <v>14</v>
      </c>
      <c r="J7684" s="72" t="s">
        <v>453</v>
      </c>
      <c r="K7684" s="72" t="s">
        <v>332</v>
      </c>
      <c r="L7684" s="73">
        <v>3</v>
      </c>
      <c r="M7684" s="73" t="s">
        <v>2856</v>
      </c>
      <c r="N7684" s="68" t="str">
        <f>VLOOKUP(K7684,[1]人員授權表!D$3:G$249,4,0)</f>
        <v>有機</v>
      </c>
      <c r="O7684" s="70" t="str">
        <f>IF(J7684=[1]人員授權表!$C$85,"Casper李羿勳",IF(J7684=[1]人員授權表!$C$188,"Iring陳俊明",IF(J7684=[1]人員授權表!$C$189,"Brian陳泓霖",VLOOKUP(K7684,[1]人員授權表!D$2:E$249,2,FALSE))))</f>
        <v>Lucy黃詩婷</v>
      </c>
      <c r="P7684" s="67">
        <f t="shared" si="416"/>
        <v>44853</v>
      </c>
      <c r="Q7684" s="75" t="str">
        <f t="shared" si="415"/>
        <v>週三</v>
      </c>
      <c r="R7684" s="80">
        <v>44852</v>
      </c>
      <c r="AA7684" s="1"/>
    </row>
    <row r="7685" spans="2:27">
      <c r="B7685" s="66">
        <v>44825</v>
      </c>
      <c r="D7685" s="68" t="s">
        <v>50</v>
      </c>
      <c r="E7685" s="70" t="s">
        <v>82</v>
      </c>
      <c r="F7685" s="70" t="s">
        <v>2997</v>
      </c>
      <c r="G7685" s="67">
        <v>44841</v>
      </c>
      <c r="H7685" s="67">
        <v>44855</v>
      </c>
      <c r="I7685" s="71">
        <f t="shared" si="414"/>
        <v>14</v>
      </c>
      <c r="J7685" s="72" t="s">
        <v>125</v>
      </c>
      <c r="K7685" s="72" t="s">
        <v>126</v>
      </c>
      <c r="L7685" s="73">
        <v>3</v>
      </c>
      <c r="M7685" s="73" t="s">
        <v>2856</v>
      </c>
      <c r="N7685" s="68" t="str">
        <f>VLOOKUP(K7685,[1]人員授權表!D$3:G$249,4,0)</f>
        <v>有機</v>
      </c>
      <c r="O7685" s="70" t="str">
        <f>IF(J7685=[1]人員授權表!$C$85,"Casper李羿勳",IF(J7685=[1]人員授權表!$C$188,"Iring陳俊明",IF(J7685=[1]人員授權表!$C$189,"Brian陳泓霖",VLOOKUP(K7685,[1]人員授權表!D$2:E$249,2,FALSE))))</f>
        <v>Lucy黃詩婷</v>
      </c>
      <c r="P7685" s="67">
        <f t="shared" si="416"/>
        <v>44853</v>
      </c>
      <c r="Q7685" s="75" t="str">
        <f t="shared" si="415"/>
        <v>週三</v>
      </c>
      <c r="R7685" s="80">
        <v>44852</v>
      </c>
      <c r="AA7685" s="1"/>
    </row>
    <row r="7686" spans="2:27">
      <c r="B7686" s="66">
        <v>44825</v>
      </c>
      <c r="C7686" s="67">
        <v>44841</v>
      </c>
      <c r="D7686" s="126" t="s">
        <v>1854</v>
      </c>
      <c r="E7686" s="89" t="s">
        <v>82</v>
      </c>
      <c r="F7686" s="89" t="s">
        <v>2998</v>
      </c>
      <c r="G7686" s="105">
        <v>44841</v>
      </c>
      <c r="H7686" s="105">
        <v>44855</v>
      </c>
      <c r="I7686" s="71">
        <f t="shared" si="414"/>
        <v>14</v>
      </c>
      <c r="J7686" s="106" t="s">
        <v>453</v>
      </c>
      <c r="K7686" s="106" t="s">
        <v>332</v>
      </c>
      <c r="L7686" s="100"/>
      <c r="M7686" s="73" t="s">
        <v>2856</v>
      </c>
      <c r="N7686" s="107" t="str">
        <f>VLOOKUP(K7686,[1]人員授權表!D$3:G$249,4,0)</f>
        <v>有機</v>
      </c>
      <c r="O7686" s="90" t="str">
        <f>IF(J7686=[1]人員授權表!$C$85,"Casper李羿勳",IF(J7686=[1]人員授權表!$C$188,"Iring陳俊明",IF(J7686=[1]人員授權表!$C$189,"Brian陳泓霖",VLOOKUP(K7686,[1]人員授權表!D$2:E$249,2,FALSE))))</f>
        <v>Lucy黃詩婷</v>
      </c>
      <c r="P7686" s="105">
        <f t="shared" si="416"/>
        <v>44853</v>
      </c>
      <c r="Q7686" s="75" t="str">
        <f t="shared" si="415"/>
        <v>週三</v>
      </c>
      <c r="R7686" s="128" t="s">
        <v>1854</v>
      </c>
      <c r="AA7686" s="1"/>
    </row>
    <row r="7687" spans="2:27">
      <c r="B7687" s="66">
        <v>44825</v>
      </c>
      <c r="C7687" s="67">
        <v>44841</v>
      </c>
      <c r="D7687" s="126" t="s">
        <v>1854</v>
      </c>
      <c r="E7687" s="89" t="s">
        <v>82</v>
      </c>
      <c r="F7687" s="89" t="s">
        <v>2998</v>
      </c>
      <c r="G7687" s="105">
        <v>44841</v>
      </c>
      <c r="H7687" s="105">
        <v>44855</v>
      </c>
      <c r="I7687" s="71">
        <f t="shared" ref="I7687:I7750" si="417">_xlfn.DAYS(H7687,G7687)</f>
        <v>14</v>
      </c>
      <c r="J7687" s="106" t="s">
        <v>125</v>
      </c>
      <c r="K7687" s="106" t="s">
        <v>126</v>
      </c>
      <c r="L7687" s="100"/>
      <c r="M7687" s="73" t="s">
        <v>2856</v>
      </c>
      <c r="N7687" s="107" t="str">
        <f>VLOOKUP(K7687,[1]人員授權表!D$3:G$249,4,0)</f>
        <v>有機</v>
      </c>
      <c r="O7687" s="90" t="str">
        <f>IF(J7687=[1]人員授權表!$C$85,"Casper李羿勳",IF(J7687=[1]人員授權表!$C$188,"Iring陳俊明",IF(J7687=[1]人員授權表!$C$189,"Brian陳泓霖",VLOOKUP(K7687,[1]人員授權表!D$2:E$249,2,FALSE))))</f>
        <v>Lucy黃詩婷</v>
      </c>
      <c r="P7687" s="105">
        <f t="shared" si="416"/>
        <v>44853</v>
      </c>
      <c r="Q7687" s="75" t="str">
        <f t="shared" ref="Q7687:Q7750" si="418">TEXT(P7687,"aaa")</f>
        <v>週三</v>
      </c>
      <c r="R7687" s="128" t="s">
        <v>1854</v>
      </c>
      <c r="AA7687" s="1"/>
    </row>
    <row r="7688" spans="2:27">
      <c r="B7688" s="66">
        <v>44837</v>
      </c>
      <c r="C7688" s="67">
        <v>44841</v>
      </c>
      <c r="D7688" s="68" t="s">
        <v>50</v>
      </c>
      <c r="E7688" s="70" t="s">
        <v>82</v>
      </c>
      <c r="F7688" s="4" t="s">
        <v>2999</v>
      </c>
      <c r="G7688" s="67">
        <v>44839</v>
      </c>
      <c r="H7688" s="67">
        <v>44855</v>
      </c>
      <c r="I7688" s="71">
        <f t="shared" si="417"/>
        <v>16</v>
      </c>
      <c r="J7688" s="72" t="s">
        <v>195</v>
      </c>
      <c r="K7688" s="72" t="s">
        <v>345</v>
      </c>
      <c r="L7688" s="110">
        <v>10</v>
      </c>
      <c r="M7688" s="73" t="s">
        <v>108</v>
      </c>
      <c r="N7688" s="68" t="str">
        <f>VLOOKUP(K7688,[1]人員授權表!D$3:G$249,4,0)</f>
        <v>無機</v>
      </c>
      <c r="O7688" s="70" t="str">
        <f>IF(J7688=[1]人員授權表!$C$85,"Casper李羿勳",IF(J7688=[1]人員授權表!$C$188,"Iring陳俊明",IF(J7688=[1]人員授權表!$C$189,"Brian陳泓霖",VLOOKUP(K7688,[1]人員授權表!D$2:E$249,2,FALSE))))</f>
        <v>Debby胡萱黛</v>
      </c>
      <c r="P7688" s="67">
        <f t="shared" si="416"/>
        <v>44853</v>
      </c>
      <c r="Q7688" s="75" t="str">
        <f t="shared" si="418"/>
        <v>週三</v>
      </c>
      <c r="R7688" s="80">
        <v>44853</v>
      </c>
      <c r="AA7688" s="1"/>
    </row>
    <row r="7689" spans="2:27">
      <c r="B7689" s="66">
        <v>44838</v>
      </c>
      <c r="D7689" s="68" t="s">
        <v>50</v>
      </c>
      <c r="E7689" s="70" t="s">
        <v>82</v>
      </c>
      <c r="F7689" s="70" t="s">
        <v>3000</v>
      </c>
      <c r="G7689" s="67">
        <v>44838</v>
      </c>
      <c r="H7689" s="67">
        <v>44855</v>
      </c>
      <c r="I7689" s="71">
        <f t="shared" si="417"/>
        <v>17</v>
      </c>
      <c r="J7689" s="72" t="s">
        <v>3001</v>
      </c>
      <c r="K7689" s="72" t="s">
        <v>98</v>
      </c>
      <c r="L7689" s="73">
        <v>3</v>
      </c>
      <c r="M7689" s="73" t="s">
        <v>108</v>
      </c>
      <c r="N7689" s="68" t="str">
        <f>VLOOKUP(K7689,[1]人員授權表!D$3:G$249,4,0)</f>
        <v>無機</v>
      </c>
      <c r="O7689" s="70" t="str">
        <f>IF(J7689=[1]人員授權表!$C$85,"Casper李羿勳",IF(J7689=[1]人員授權表!$C$188,"Iring陳俊明",IF(J7689=[1]人員授權表!$C$189,"Brian陳泓霖",VLOOKUP(K7689,[1]人員授權表!D$2:E$249,2,FALSE))))</f>
        <v>Brian陳泓霖</v>
      </c>
      <c r="P7689" s="67">
        <f t="shared" si="416"/>
        <v>44853</v>
      </c>
      <c r="Q7689" s="75" t="str">
        <f t="shared" si="418"/>
        <v>週三</v>
      </c>
      <c r="R7689" s="80">
        <v>44853</v>
      </c>
      <c r="AA7689" s="1"/>
    </row>
    <row r="7690" spans="2:27">
      <c r="B7690" s="66">
        <v>44838</v>
      </c>
      <c r="D7690" s="68" t="s">
        <v>50</v>
      </c>
      <c r="E7690" s="70" t="s">
        <v>82</v>
      </c>
      <c r="F7690" s="70" t="s">
        <v>3000</v>
      </c>
      <c r="G7690" s="67">
        <v>44838</v>
      </c>
      <c r="H7690" s="67">
        <v>44855</v>
      </c>
      <c r="I7690" s="71">
        <f t="shared" si="417"/>
        <v>17</v>
      </c>
      <c r="J7690" s="72" t="s">
        <v>195</v>
      </c>
      <c r="K7690" s="72" t="s">
        <v>2505</v>
      </c>
      <c r="L7690" s="73">
        <v>3</v>
      </c>
      <c r="M7690" s="73" t="s">
        <v>108</v>
      </c>
      <c r="N7690" s="68" t="str">
        <f>VLOOKUP(K7690,[1]人員授權表!D$3:G$249,4,0)</f>
        <v>無機</v>
      </c>
      <c r="O7690" s="70" t="str">
        <f>IF(J7690=[1]人員授權表!$C$85,"Casper李羿勳",IF(J7690=[1]人員授權表!$C$188,"Iring陳俊明",IF(J7690=[1]人員授權表!$C$189,"Brian陳泓霖",VLOOKUP(K7690,[1]人員授權表!D$2:E$249,2,FALSE))))</f>
        <v>Debby胡萱黛</v>
      </c>
      <c r="P7690" s="67">
        <f t="shared" si="416"/>
        <v>44853</v>
      </c>
      <c r="Q7690" s="75" t="str">
        <f t="shared" si="418"/>
        <v>週三</v>
      </c>
      <c r="R7690" s="80">
        <v>44853</v>
      </c>
      <c r="AA7690" s="1"/>
    </row>
    <row r="7691" spans="2:27">
      <c r="B7691" s="66">
        <v>44838</v>
      </c>
      <c r="D7691" s="68" t="s">
        <v>50</v>
      </c>
      <c r="E7691" s="70" t="s">
        <v>82</v>
      </c>
      <c r="F7691" s="70" t="s">
        <v>3000</v>
      </c>
      <c r="G7691" s="67">
        <v>44838</v>
      </c>
      <c r="H7691" s="67">
        <v>44855</v>
      </c>
      <c r="I7691" s="71">
        <f t="shared" si="417"/>
        <v>17</v>
      </c>
      <c r="J7691" s="72" t="s">
        <v>204</v>
      </c>
      <c r="K7691" s="72" t="s">
        <v>1688</v>
      </c>
      <c r="L7691" s="73">
        <v>3</v>
      </c>
      <c r="M7691" s="73" t="s">
        <v>108</v>
      </c>
      <c r="N7691" s="68" t="str">
        <f>VLOOKUP(K7691,[1]人員授權表!D$3:G$249,4,0)</f>
        <v>無機</v>
      </c>
      <c r="O7691" s="70" t="str">
        <f>IF(J7691=[1]人員授權表!$C$85,"Casper李羿勳",IF(J7691=[1]人員授權表!$C$188,"Iring陳俊明",IF(J7691=[1]人員授權表!$C$189,"Brian陳泓霖",VLOOKUP(K7691,[1]人員授權表!D$2:E$249,2,FALSE))))</f>
        <v>Iring陳俊明</v>
      </c>
      <c r="P7691" s="67">
        <f t="shared" si="416"/>
        <v>44853</v>
      </c>
      <c r="Q7691" s="75" t="str">
        <f t="shared" si="418"/>
        <v>週三</v>
      </c>
      <c r="R7691" s="80">
        <v>44853</v>
      </c>
      <c r="AA7691" s="1"/>
    </row>
    <row r="7692" spans="2:27">
      <c r="B7692" s="66">
        <v>44837</v>
      </c>
      <c r="D7692" s="68" t="s">
        <v>50</v>
      </c>
      <c r="E7692" s="70" t="s">
        <v>51</v>
      </c>
      <c r="F7692" s="37" t="s">
        <v>3002</v>
      </c>
      <c r="G7692" s="67">
        <v>44840</v>
      </c>
      <c r="H7692" s="67">
        <v>44855</v>
      </c>
      <c r="I7692" s="71">
        <f t="shared" si="417"/>
        <v>15</v>
      </c>
      <c r="J7692" s="72" t="s">
        <v>184</v>
      </c>
      <c r="K7692" s="72" t="s">
        <v>185</v>
      </c>
      <c r="L7692" s="73">
        <v>1</v>
      </c>
      <c r="M7692" s="73" t="s">
        <v>108</v>
      </c>
      <c r="N7692" s="68" t="str">
        <f>VLOOKUP(K7692,[1]人員授權表!D$3:G$249,4,0)</f>
        <v>有機</v>
      </c>
      <c r="O7692" s="70" t="str">
        <f>IF(J7692=[1]人員授權表!$C$85,"Casper李羿勳",IF(J7692=[1]人員授權表!$C$188,"Iring陳俊明",IF(J7692=[1]人員授權表!$C$189,"Brian陳泓霖",VLOOKUP(K7692,[1]人員授權表!D$2:E$249,2,FALSE))))</f>
        <v>Una林庭瑄</v>
      </c>
      <c r="P7692" s="67">
        <f t="shared" si="416"/>
        <v>44853</v>
      </c>
      <c r="Q7692" s="75" t="str">
        <f t="shared" si="418"/>
        <v>週三</v>
      </c>
      <c r="R7692" s="80">
        <v>44851</v>
      </c>
      <c r="AA7692" s="1"/>
    </row>
    <row r="7693" spans="2:27">
      <c r="B7693" s="66">
        <v>44837</v>
      </c>
      <c r="D7693" s="68" t="s">
        <v>50</v>
      </c>
      <c r="E7693" s="70" t="s">
        <v>51</v>
      </c>
      <c r="F7693" s="37" t="s">
        <v>3002</v>
      </c>
      <c r="G7693" s="67">
        <v>44840</v>
      </c>
      <c r="H7693" s="67">
        <v>44855</v>
      </c>
      <c r="I7693" s="71">
        <f t="shared" si="417"/>
        <v>15</v>
      </c>
      <c r="J7693" s="72" t="s">
        <v>919</v>
      </c>
      <c r="K7693" s="72" t="s">
        <v>187</v>
      </c>
      <c r="L7693" s="73">
        <v>1</v>
      </c>
      <c r="M7693" s="73" t="s">
        <v>108</v>
      </c>
      <c r="N7693" s="68" t="str">
        <f>VLOOKUP(K7693,[1]人員授權表!D$3:G$249,4,0)</f>
        <v>無機</v>
      </c>
      <c r="O7693" s="70" t="s">
        <v>191</v>
      </c>
      <c r="P7693" s="67">
        <f t="shared" si="416"/>
        <v>44853</v>
      </c>
      <c r="Q7693" s="75" t="str">
        <f t="shared" si="418"/>
        <v>週三</v>
      </c>
      <c r="R7693" s="80">
        <v>44852</v>
      </c>
      <c r="Z7693" s="79" t="s">
        <v>2866</v>
      </c>
      <c r="AA7693" s="1"/>
    </row>
    <row r="7694" spans="2:27">
      <c r="B7694" s="66">
        <v>44837</v>
      </c>
      <c r="D7694" s="68" t="s">
        <v>50</v>
      </c>
      <c r="E7694" s="70" t="s">
        <v>51</v>
      </c>
      <c r="F7694" s="37" t="s">
        <v>3002</v>
      </c>
      <c r="G7694" s="67">
        <v>44840</v>
      </c>
      <c r="H7694" s="67">
        <v>44855</v>
      </c>
      <c r="I7694" s="71">
        <f t="shared" si="417"/>
        <v>15</v>
      </c>
      <c r="J7694" s="72" t="s">
        <v>188</v>
      </c>
      <c r="K7694" s="72" t="s">
        <v>189</v>
      </c>
      <c r="L7694" s="73">
        <v>1</v>
      </c>
      <c r="M7694" s="73" t="s">
        <v>108</v>
      </c>
      <c r="N7694" s="68" t="str">
        <f>VLOOKUP(K7694,[1]人員授權表!D$3:G$249,4,0)</f>
        <v>無機</v>
      </c>
      <c r="O7694" s="70" t="str">
        <f>IF(J7694=[1]人員授權表!$C$85,"Casper李羿勳",IF(J7694=[1]人員授權表!$C$188,"Iring陳俊明",IF(J7694=[1]人員授權表!$C$189,"Brian陳泓霖",VLOOKUP(K7694,[1]人員授權表!D$2:E$249,2,FALSE))))</f>
        <v>Iring陳俊明</v>
      </c>
      <c r="P7694" s="67">
        <f t="shared" si="416"/>
        <v>44853</v>
      </c>
      <c r="Q7694" s="75" t="str">
        <f t="shared" si="418"/>
        <v>週三</v>
      </c>
      <c r="R7694" s="80">
        <v>44848</v>
      </c>
      <c r="AA7694" s="1"/>
    </row>
    <row r="7695" spans="2:27">
      <c r="B7695" s="66">
        <v>44837</v>
      </c>
      <c r="D7695" s="68" t="s">
        <v>50</v>
      </c>
      <c r="E7695" s="70" t="s">
        <v>51</v>
      </c>
      <c r="F7695" s="37" t="s">
        <v>3002</v>
      </c>
      <c r="G7695" s="67">
        <v>44840</v>
      </c>
      <c r="H7695" s="67">
        <v>44855</v>
      </c>
      <c r="I7695" s="71">
        <f t="shared" si="417"/>
        <v>15</v>
      </c>
      <c r="J7695" s="72" t="s">
        <v>190</v>
      </c>
      <c r="K7695" s="72" t="s">
        <v>140</v>
      </c>
      <c r="L7695" s="73">
        <v>1</v>
      </c>
      <c r="M7695" s="73" t="s">
        <v>108</v>
      </c>
      <c r="N7695" s="68" t="str">
        <f>VLOOKUP(K7695,[1]人員授權表!D$3:G$249,4,0)</f>
        <v>無機</v>
      </c>
      <c r="O7695" s="70" t="str">
        <f>IF(J7695=[1]人員授權表!$C$85,"Casper李羿勳",IF(J7695=[1]人員授權表!$C$188,"Iring陳俊明",IF(J7695=[1]人員授權表!$C$189,"Brian陳泓霖",VLOOKUP(K7695,[1]人員授權表!D$2:E$249,2,FALSE))))</f>
        <v>Iring陳俊明</v>
      </c>
      <c r="P7695" s="67">
        <f t="shared" si="416"/>
        <v>44853</v>
      </c>
      <c r="Q7695" s="75" t="str">
        <f t="shared" si="418"/>
        <v>週三</v>
      </c>
      <c r="R7695" s="80">
        <v>44848</v>
      </c>
      <c r="AA7695" s="1"/>
    </row>
    <row r="7696" spans="2:27">
      <c r="B7696" s="66">
        <v>44837</v>
      </c>
      <c r="D7696" s="68" t="s">
        <v>50</v>
      </c>
      <c r="E7696" s="70" t="s">
        <v>51</v>
      </c>
      <c r="F7696" s="37" t="s">
        <v>3002</v>
      </c>
      <c r="G7696" s="67">
        <v>44840</v>
      </c>
      <c r="H7696" s="67">
        <v>44855</v>
      </c>
      <c r="I7696" s="71">
        <f t="shared" si="417"/>
        <v>15</v>
      </c>
      <c r="J7696" s="72" t="s">
        <v>195</v>
      </c>
      <c r="K7696" s="72" t="s">
        <v>196</v>
      </c>
      <c r="L7696" s="73">
        <v>1</v>
      </c>
      <c r="M7696" s="73" t="s">
        <v>108</v>
      </c>
      <c r="N7696" s="68" t="str">
        <f>VLOOKUP(K7696,[1]人員授權表!D$3:G$249,4,0)</f>
        <v>無機</v>
      </c>
      <c r="O7696" s="70" t="str">
        <f>IF(J7696=[1]人員授權表!$C$85,"Casper李羿勳",IF(J7696=[1]人員授權表!$C$188,"Iring陳俊明",IF(J7696=[1]人員授權表!$C$189,"Brian陳泓霖",VLOOKUP(K7696,[1]人員授權表!D$2:E$249,2,FALSE))))</f>
        <v>Debby胡萱黛</v>
      </c>
      <c r="P7696" s="67">
        <f t="shared" si="416"/>
        <v>44853</v>
      </c>
      <c r="Q7696" s="75" t="str">
        <f t="shared" si="418"/>
        <v>週三</v>
      </c>
      <c r="R7696" s="80">
        <v>44848</v>
      </c>
      <c r="AA7696" s="1"/>
    </row>
    <row r="7697" spans="2:27">
      <c r="B7697" s="66">
        <v>44837</v>
      </c>
      <c r="D7697" s="68" t="s">
        <v>50</v>
      </c>
      <c r="E7697" s="70" t="s">
        <v>51</v>
      </c>
      <c r="F7697" s="37" t="s">
        <v>3002</v>
      </c>
      <c r="G7697" s="67">
        <v>44840</v>
      </c>
      <c r="H7697" s="67">
        <v>44855</v>
      </c>
      <c r="I7697" s="71">
        <f t="shared" si="417"/>
        <v>15</v>
      </c>
      <c r="J7697" s="72" t="s">
        <v>198</v>
      </c>
      <c r="K7697" s="72" t="s">
        <v>199</v>
      </c>
      <c r="L7697" s="73">
        <v>1</v>
      </c>
      <c r="M7697" s="73" t="s">
        <v>108</v>
      </c>
      <c r="N7697" s="68" t="str">
        <f>VLOOKUP(K7697,[1]人員授權表!D$3:G$249,4,0)</f>
        <v>無機</v>
      </c>
      <c r="O7697" s="70" t="str">
        <f>IF(J7697=[1]人員授權表!$C$85,"Casper李羿勳",IF(J7697=[1]人員授權表!$C$188,"Iring陳俊明",IF(J7697=[1]人員授權表!$C$189,"Brian陳泓霖",VLOOKUP(K7697,[1]人員授權表!D$2:E$249,2,FALSE))))</f>
        <v>Vicky游崴涵</v>
      </c>
      <c r="P7697" s="67">
        <f t="shared" si="416"/>
        <v>44853</v>
      </c>
      <c r="Q7697" s="75" t="str">
        <f t="shared" si="418"/>
        <v>週三</v>
      </c>
      <c r="R7697" s="80">
        <v>44848</v>
      </c>
      <c r="AA7697" s="1"/>
    </row>
    <row r="7698" spans="2:27">
      <c r="B7698" s="66">
        <v>44837</v>
      </c>
      <c r="D7698" s="68" t="s">
        <v>50</v>
      </c>
      <c r="E7698" s="70" t="s">
        <v>51</v>
      </c>
      <c r="F7698" s="37" t="s">
        <v>3002</v>
      </c>
      <c r="G7698" s="67">
        <v>44840</v>
      </c>
      <c r="H7698" s="67">
        <v>44855</v>
      </c>
      <c r="I7698" s="71">
        <f t="shared" si="417"/>
        <v>15</v>
      </c>
      <c r="J7698" s="72" t="s">
        <v>200</v>
      </c>
      <c r="K7698" s="72" t="s">
        <v>201</v>
      </c>
      <c r="L7698" s="73">
        <v>1</v>
      </c>
      <c r="M7698" s="73" t="s">
        <v>108</v>
      </c>
      <c r="N7698" s="68" t="str">
        <f>VLOOKUP(K7698,[1]人員授權表!D$3:G$249,4,0)</f>
        <v>無機</v>
      </c>
      <c r="O7698" s="70" t="s">
        <v>829</v>
      </c>
      <c r="P7698" s="67">
        <f t="shared" si="416"/>
        <v>44853</v>
      </c>
      <c r="Q7698" s="75" t="str">
        <f t="shared" si="418"/>
        <v>週三</v>
      </c>
      <c r="R7698" s="80">
        <v>44848</v>
      </c>
      <c r="AA7698" s="1"/>
    </row>
    <row r="7699" spans="2:27">
      <c r="B7699" s="66">
        <v>44837</v>
      </c>
      <c r="D7699" s="68" t="s">
        <v>50</v>
      </c>
      <c r="E7699" s="70" t="s">
        <v>51</v>
      </c>
      <c r="F7699" s="37" t="s">
        <v>3002</v>
      </c>
      <c r="G7699" s="67">
        <v>44840</v>
      </c>
      <c r="H7699" s="67">
        <v>44855</v>
      </c>
      <c r="I7699" s="71">
        <f t="shared" si="417"/>
        <v>15</v>
      </c>
      <c r="J7699" s="72" t="s">
        <v>151</v>
      </c>
      <c r="K7699" s="72" t="s">
        <v>152</v>
      </c>
      <c r="L7699" s="73">
        <v>1</v>
      </c>
      <c r="M7699" s="73" t="s">
        <v>108</v>
      </c>
      <c r="N7699" s="68" t="str">
        <f>VLOOKUP(K7699,[1]人員授權表!D$3:G$249,4,0)</f>
        <v>無機</v>
      </c>
      <c r="O7699" s="70" t="str">
        <f>IF(J7699=[1]人員授權表!$C$85,"Casper李羿勳",IF(J7699=[1]人員授權表!$C$188,"Iring陳俊明",IF(J7699=[1]人員授權表!$C$189,"Brian陳泓霖",VLOOKUP(K7699,[1]人員授權表!D$2:E$249,2,FALSE))))</f>
        <v>Vicky游崴涵</v>
      </c>
      <c r="P7699" s="67">
        <f t="shared" si="416"/>
        <v>44853</v>
      </c>
      <c r="Q7699" s="75" t="str">
        <f t="shared" si="418"/>
        <v>週三</v>
      </c>
      <c r="R7699" s="80">
        <v>44848</v>
      </c>
      <c r="AA7699" s="1"/>
    </row>
    <row r="7700" spans="2:27">
      <c r="B7700" s="66">
        <v>44837</v>
      </c>
      <c r="D7700" s="68" t="s">
        <v>50</v>
      </c>
      <c r="E7700" s="70" t="s">
        <v>51</v>
      </c>
      <c r="F7700" s="37" t="s">
        <v>3002</v>
      </c>
      <c r="G7700" s="67">
        <v>44840</v>
      </c>
      <c r="H7700" s="67">
        <v>44855</v>
      </c>
      <c r="I7700" s="71">
        <f t="shared" si="417"/>
        <v>15</v>
      </c>
      <c r="J7700" s="72" t="s">
        <v>160</v>
      </c>
      <c r="K7700" s="72" t="s">
        <v>161</v>
      </c>
      <c r="L7700" s="73">
        <v>1</v>
      </c>
      <c r="M7700" s="73" t="s">
        <v>108</v>
      </c>
      <c r="N7700" s="68" t="str">
        <f>VLOOKUP(K7700,[1]人員授權表!D$3:G$249,4,0)</f>
        <v>無機</v>
      </c>
      <c r="O7700" s="70" t="str">
        <f>IF(J7700=[1]人員授權表!$C$85,"Casper李羿勳",IF(J7700=[1]人員授權表!$C$188,"Iring陳俊明",IF(J7700=[1]人員授權表!$C$189,"Brian陳泓霖",VLOOKUP(K7700,[1]人員授權表!D$2:E$249,2,FALSE))))</f>
        <v>Dennis陳汶宏</v>
      </c>
      <c r="P7700" s="67">
        <f t="shared" si="416"/>
        <v>44853</v>
      </c>
      <c r="Q7700" s="75" t="str">
        <f t="shared" si="418"/>
        <v>週三</v>
      </c>
      <c r="R7700" s="80">
        <v>44848</v>
      </c>
      <c r="AA7700" s="1"/>
    </row>
    <row r="7701" spans="2:27">
      <c r="B7701" s="66">
        <v>44837</v>
      </c>
      <c r="D7701" s="68" t="s">
        <v>50</v>
      </c>
      <c r="E7701" s="70" t="s">
        <v>51</v>
      </c>
      <c r="F7701" s="37" t="s">
        <v>3002</v>
      </c>
      <c r="G7701" s="67">
        <v>44840</v>
      </c>
      <c r="H7701" s="67">
        <v>44855</v>
      </c>
      <c r="I7701" s="71">
        <f t="shared" si="417"/>
        <v>15</v>
      </c>
      <c r="J7701" s="72" t="s">
        <v>1222</v>
      </c>
      <c r="K7701" s="72" t="s">
        <v>1223</v>
      </c>
      <c r="L7701" s="73">
        <v>1</v>
      </c>
      <c r="M7701" s="73" t="s">
        <v>108</v>
      </c>
      <c r="N7701" s="68" t="str">
        <f>VLOOKUP(K7701,[1]人員授權表!D$3:G$249,4,0)</f>
        <v>無機</v>
      </c>
      <c r="O7701" s="70" t="str">
        <f>IF(J7701=[1]人員授權表!$C$85,"Casper李羿勳",IF(J7701=[1]人員授權表!$C$188,"Iring陳俊明",IF(J7701=[1]人員授權表!$C$189,"Brian陳泓霖",VLOOKUP(K7701,[1]人員授權表!D$2:E$249,2,FALSE))))</f>
        <v>Dennis陳汶宏</v>
      </c>
      <c r="P7701" s="67">
        <f t="shared" si="416"/>
        <v>44853</v>
      </c>
      <c r="Q7701" s="75" t="str">
        <f t="shared" si="418"/>
        <v>週三</v>
      </c>
      <c r="R7701" s="80">
        <v>44848</v>
      </c>
      <c r="AA7701" s="1"/>
    </row>
    <row r="7702" spans="2:27">
      <c r="B7702" s="66">
        <v>44837</v>
      </c>
      <c r="D7702" s="68" t="s">
        <v>50</v>
      </c>
      <c r="E7702" s="70" t="s">
        <v>51</v>
      </c>
      <c r="F7702" s="37" t="s">
        <v>3002</v>
      </c>
      <c r="G7702" s="67">
        <v>44840</v>
      </c>
      <c r="H7702" s="67">
        <v>44855</v>
      </c>
      <c r="I7702" s="71">
        <f t="shared" si="417"/>
        <v>15</v>
      </c>
      <c r="J7702" s="72" t="s">
        <v>175</v>
      </c>
      <c r="K7702" s="72" t="s">
        <v>176</v>
      </c>
      <c r="L7702" s="73">
        <v>1</v>
      </c>
      <c r="M7702" s="73" t="s">
        <v>108</v>
      </c>
      <c r="N7702" s="68" t="str">
        <f>VLOOKUP(K7702,[1]人員授權表!D$3:G$249,4,0)</f>
        <v>無機</v>
      </c>
      <c r="O7702" s="70" t="s">
        <v>956</v>
      </c>
      <c r="P7702" s="67">
        <f t="shared" si="416"/>
        <v>44853</v>
      </c>
      <c r="Q7702" s="75" t="str">
        <f t="shared" si="418"/>
        <v>週三</v>
      </c>
      <c r="R7702" s="80">
        <v>44852</v>
      </c>
      <c r="AA7702" s="1"/>
    </row>
    <row r="7703" spans="2:27">
      <c r="B7703" s="66">
        <v>44837</v>
      </c>
      <c r="D7703" s="68" t="s">
        <v>50</v>
      </c>
      <c r="E7703" s="70" t="s">
        <v>51</v>
      </c>
      <c r="F7703" s="37" t="s">
        <v>3002</v>
      </c>
      <c r="G7703" s="67">
        <v>44840</v>
      </c>
      <c r="H7703" s="67">
        <v>44855</v>
      </c>
      <c r="I7703" s="71">
        <f t="shared" si="417"/>
        <v>15</v>
      </c>
      <c r="J7703" s="72" t="s">
        <v>290</v>
      </c>
      <c r="K7703" s="72" t="s">
        <v>291</v>
      </c>
      <c r="L7703" s="73">
        <v>1</v>
      </c>
      <c r="M7703" s="73" t="s">
        <v>108</v>
      </c>
      <c r="N7703" s="68" t="str">
        <f>VLOOKUP(K7703,[1]人員授權表!D$3:G$249,4,0)</f>
        <v>無機</v>
      </c>
      <c r="O7703" s="70" t="str">
        <f>IF(J7703=[1]人員授權表!$C$85,"Casper李羿勳",IF(J7703=[1]人員授權表!$C$188,"Iring陳俊明",IF(J7703=[1]人員授權表!$C$189,"Brian陳泓霖",VLOOKUP(K7703,[1]人員授權表!D$2:E$249,2,FALSE))))</f>
        <v>George陳志昇</v>
      </c>
      <c r="P7703" s="67">
        <f t="shared" ref="P7703:P7766" si="419">H7703-2</f>
        <v>44853</v>
      </c>
      <c r="Q7703" s="75" t="str">
        <f t="shared" si="418"/>
        <v>週三</v>
      </c>
      <c r="R7703" s="80">
        <v>44848</v>
      </c>
      <c r="AA7703" s="1"/>
    </row>
    <row r="7704" spans="2:27">
      <c r="B7704" s="66">
        <v>44837</v>
      </c>
      <c r="D7704" s="68" t="s">
        <v>50</v>
      </c>
      <c r="E7704" s="70" t="s">
        <v>51</v>
      </c>
      <c r="F7704" s="37" t="s">
        <v>3002</v>
      </c>
      <c r="G7704" s="67">
        <v>44840</v>
      </c>
      <c r="H7704" s="67">
        <v>44855</v>
      </c>
      <c r="I7704" s="71">
        <f t="shared" si="417"/>
        <v>15</v>
      </c>
      <c r="J7704" s="72" t="s">
        <v>204</v>
      </c>
      <c r="K7704" s="72" t="s">
        <v>205</v>
      </c>
      <c r="L7704" s="73">
        <v>1</v>
      </c>
      <c r="M7704" s="73" t="s">
        <v>108</v>
      </c>
      <c r="N7704" s="68" t="str">
        <f>VLOOKUP(K7704,[1]人員授權表!D$3:G$249,4,0)</f>
        <v>無機</v>
      </c>
      <c r="O7704" s="70" t="str">
        <f>IF(J7704=[1]人員授權表!$C$85,"Casper李羿勳",IF(J7704=[1]人員授權表!$C$188,"Iring陳俊明",IF(J7704=[1]人員授權表!$C$189,"Brian陳泓霖",VLOOKUP(K7704,[1]人員授權表!D$2:E$249,2,FALSE))))</f>
        <v>Iring陳俊明</v>
      </c>
      <c r="P7704" s="67">
        <f t="shared" si="419"/>
        <v>44853</v>
      </c>
      <c r="Q7704" s="75" t="str">
        <f t="shared" si="418"/>
        <v>週三</v>
      </c>
      <c r="R7704" s="80">
        <v>44853</v>
      </c>
      <c r="AA7704" s="1"/>
    </row>
    <row r="7705" spans="2:27">
      <c r="B7705" s="66">
        <v>44837</v>
      </c>
      <c r="D7705" s="68" t="s">
        <v>50</v>
      </c>
      <c r="E7705" s="70" t="s">
        <v>51</v>
      </c>
      <c r="F7705" s="37" t="s">
        <v>3002</v>
      </c>
      <c r="G7705" s="67">
        <v>44840</v>
      </c>
      <c r="H7705" s="67">
        <v>44855</v>
      </c>
      <c r="I7705" s="71">
        <f t="shared" si="417"/>
        <v>15</v>
      </c>
      <c r="J7705" s="72" t="s">
        <v>206</v>
      </c>
      <c r="K7705" s="72" t="s">
        <v>179</v>
      </c>
      <c r="L7705" s="73">
        <v>1</v>
      </c>
      <c r="M7705" s="73" t="s">
        <v>108</v>
      </c>
      <c r="N7705" s="68" t="str">
        <f>VLOOKUP(K7705,[1]人員授權表!D$3:G$249,4,0)</f>
        <v>無機</v>
      </c>
      <c r="O7705" s="70" t="str">
        <f>IF(J7705=[1]人員授權表!$C$85,"Casper李羿勳",IF(J7705=[1]人員授權表!$C$188,"Iring陳俊明",IF(J7705=[1]人員授權表!$C$189,"Brian陳泓霖",VLOOKUP(K7705,[1]人員授權表!D$2:E$249,2,FALSE))))</f>
        <v>Dennis陳汶宏</v>
      </c>
      <c r="P7705" s="67">
        <f t="shared" si="419"/>
        <v>44853</v>
      </c>
      <c r="Q7705" s="75" t="str">
        <f t="shared" si="418"/>
        <v>週三</v>
      </c>
      <c r="R7705" s="80">
        <v>44848</v>
      </c>
      <c r="AA7705" s="1"/>
    </row>
    <row r="7706" spans="2:27">
      <c r="B7706" s="66">
        <v>44837</v>
      </c>
      <c r="D7706" s="68" t="s">
        <v>50</v>
      </c>
      <c r="E7706" s="70" t="s">
        <v>51</v>
      </c>
      <c r="F7706" s="37" t="s">
        <v>3002</v>
      </c>
      <c r="G7706" s="67">
        <v>44840</v>
      </c>
      <c r="H7706" s="67">
        <v>44855</v>
      </c>
      <c r="I7706" s="71">
        <f t="shared" si="417"/>
        <v>15</v>
      </c>
      <c r="J7706" s="72" t="s">
        <v>178</v>
      </c>
      <c r="K7706" s="72" t="s">
        <v>179</v>
      </c>
      <c r="L7706" s="73">
        <v>1</v>
      </c>
      <c r="M7706" s="73" t="s">
        <v>108</v>
      </c>
      <c r="N7706" s="68" t="str">
        <f>VLOOKUP(K7706,[1]人員授權表!D$3:G$249,4,0)</f>
        <v>無機</v>
      </c>
      <c r="O7706" s="70" t="str">
        <f>IF(J7706=[1]人員授權表!$C$85,"Casper李羿勳",IF(J7706=[1]人員授權表!$C$188,"Iring陳俊明",IF(J7706=[1]人員授權表!$C$189,"Brian陳泓霖",VLOOKUP(K7706,[1]人員授權表!D$2:E$249,2,FALSE))))</f>
        <v>Dennis陳汶宏</v>
      </c>
      <c r="P7706" s="67">
        <f t="shared" si="419"/>
        <v>44853</v>
      </c>
      <c r="Q7706" s="75" t="str">
        <f t="shared" si="418"/>
        <v>週三</v>
      </c>
      <c r="R7706" s="80">
        <v>44848</v>
      </c>
      <c r="AA7706" s="1"/>
    </row>
    <row r="7707" spans="2:27">
      <c r="B7707" s="66">
        <v>44837</v>
      </c>
      <c r="D7707" s="68" t="s">
        <v>50</v>
      </c>
      <c r="E7707" s="70" t="s">
        <v>51</v>
      </c>
      <c r="F7707" s="37" t="s">
        <v>3002</v>
      </c>
      <c r="G7707" s="67">
        <v>44840</v>
      </c>
      <c r="H7707" s="67">
        <v>44855</v>
      </c>
      <c r="I7707" s="71">
        <f t="shared" si="417"/>
        <v>15</v>
      </c>
      <c r="J7707" s="72" t="s">
        <v>141</v>
      </c>
      <c r="K7707" s="72" t="s">
        <v>142</v>
      </c>
      <c r="L7707" s="73">
        <v>1</v>
      </c>
      <c r="M7707" s="73" t="s">
        <v>108</v>
      </c>
      <c r="N7707" s="68" t="str">
        <f>VLOOKUP(K7707,[1]人員授權表!D$3:G$249,4,0)</f>
        <v>無機</v>
      </c>
      <c r="O7707" s="70" t="str">
        <f>IF(J7707=[1]人員授權表!$C$85,"Casper李羿勳",IF(J7707=[1]人員授權表!$C$188,"Iring陳俊明",IF(J7707=[1]人員授權表!$C$189,"Brian陳泓霖",VLOOKUP(K7707,[1]人員授權表!D$2:E$249,2,FALSE))))</f>
        <v>Dennis陳汶宏</v>
      </c>
      <c r="P7707" s="67">
        <f t="shared" si="419"/>
        <v>44853</v>
      </c>
      <c r="Q7707" s="75" t="str">
        <f t="shared" si="418"/>
        <v>週三</v>
      </c>
      <c r="R7707" s="80">
        <v>44847</v>
      </c>
      <c r="AA7707" s="1"/>
    </row>
    <row r="7708" spans="2:27">
      <c r="B7708" s="66">
        <v>44837</v>
      </c>
      <c r="D7708" s="68" t="s">
        <v>50</v>
      </c>
      <c r="E7708" s="70" t="s">
        <v>51</v>
      </c>
      <c r="F7708" s="37" t="s">
        <v>3002</v>
      </c>
      <c r="G7708" s="67">
        <v>44840</v>
      </c>
      <c r="H7708" s="67">
        <v>44855</v>
      </c>
      <c r="I7708" s="71">
        <f t="shared" si="417"/>
        <v>15</v>
      </c>
      <c r="J7708" s="72" t="s">
        <v>966</v>
      </c>
      <c r="K7708" s="72" t="s">
        <v>154</v>
      </c>
      <c r="L7708" s="73">
        <v>1</v>
      </c>
      <c r="M7708" s="73" t="s">
        <v>108</v>
      </c>
      <c r="N7708" s="68" t="str">
        <f>VLOOKUP(K7708,[1]人員授權表!D$3:G$249,4,0)</f>
        <v>無機</v>
      </c>
      <c r="O7708" s="70" t="str">
        <f>IF(J7708=[1]人員授權表!$C$85,"Casper李羿勳",IF(J7708=[1]人員授權表!$C$188,"Iring陳俊明",IF(J7708=[1]人員授權表!$C$189,"Brian陳泓霖",VLOOKUP(K7708,[1]人員授權表!D$2:E$249,2,FALSE))))</f>
        <v>Ken張智凱</v>
      </c>
      <c r="P7708" s="67">
        <f t="shared" si="419"/>
        <v>44853</v>
      </c>
      <c r="Q7708" s="75" t="str">
        <f t="shared" si="418"/>
        <v>週三</v>
      </c>
      <c r="R7708" s="80">
        <v>44846</v>
      </c>
      <c r="AA7708" s="1"/>
    </row>
    <row r="7709" spans="2:27">
      <c r="B7709" s="66">
        <v>44837</v>
      </c>
      <c r="D7709" s="68" t="s">
        <v>50</v>
      </c>
      <c r="E7709" s="70" t="s">
        <v>51</v>
      </c>
      <c r="F7709" s="37" t="s">
        <v>3002</v>
      </c>
      <c r="G7709" s="67">
        <v>44840</v>
      </c>
      <c r="H7709" s="67">
        <v>44855</v>
      </c>
      <c r="I7709" s="71">
        <f t="shared" si="417"/>
        <v>15</v>
      </c>
      <c r="J7709" s="72" t="s">
        <v>209</v>
      </c>
      <c r="K7709" s="72" t="s">
        <v>210</v>
      </c>
      <c r="L7709" s="73">
        <v>1</v>
      </c>
      <c r="M7709" s="73" t="s">
        <v>108</v>
      </c>
      <c r="N7709" s="68" t="str">
        <f>VLOOKUP(K7709,[1]人員授權表!D$3:G$249,4,0)</f>
        <v>無機</v>
      </c>
      <c r="O7709" s="70" t="str">
        <f>IF(J7709=[1]人員授權表!$C$85,"Casper李羿勳",IF(J7709=[1]人員授權表!$C$188,"Iring陳俊明",IF(J7709=[1]人員授權表!$C$189,"Brian陳泓霖",VLOOKUP(K7709,[1]人員授權表!D$2:E$249,2,FALSE))))</f>
        <v>Vicky游崴涵</v>
      </c>
      <c r="P7709" s="67">
        <f t="shared" si="419"/>
        <v>44853</v>
      </c>
      <c r="Q7709" s="75" t="str">
        <f t="shared" si="418"/>
        <v>週三</v>
      </c>
      <c r="R7709" s="80">
        <v>44852</v>
      </c>
      <c r="AA7709" s="1"/>
    </row>
    <row r="7710" spans="2:27">
      <c r="B7710" s="66">
        <v>44837</v>
      </c>
      <c r="D7710" s="68" t="s">
        <v>50</v>
      </c>
      <c r="E7710" s="70" t="s">
        <v>51</v>
      </c>
      <c r="F7710" s="37" t="s">
        <v>3002</v>
      </c>
      <c r="G7710" s="67">
        <v>44840</v>
      </c>
      <c r="H7710" s="67">
        <v>44855</v>
      </c>
      <c r="I7710" s="71">
        <f t="shared" si="417"/>
        <v>15</v>
      </c>
      <c r="J7710" s="72" t="s">
        <v>167</v>
      </c>
      <c r="K7710" s="72" t="s">
        <v>168</v>
      </c>
      <c r="L7710" s="73">
        <v>1</v>
      </c>
      <c r="M7710" s="73" t="s">
        <v>108</v>
      </c>
      <c r="N7710" s="68" t="str">
        <f>VLOOKUP(K7710,[1]人員授權表!D$3:G$249,4,0)</f>
        <v>有機</v>
      </c>
      <c r="O7710" s="70" t="str">
        <f>IF(J7710=[1]人員授權表!$C$85,"Casper李羿勳",IF(J7710=[1]人員授權表!$C$188,"Iring陳俊明",IF(J7710=[1]人員授權表!$C$189,"Brian陳泓霖",VLOOKUP(K7710,[1]人員授權表!D$2:E$249,2,FALSE))))</f>
        <v>Una林庭瑄</v>
      </c>
      <c r="P7710" s="67">
        <f t="shared" si="419"/>
        <v>44853</v>
      </c>
      <c r="Q7710" s="75" t="str">
        <f t="shared" si="418"/>
        <v>週三</v>
      </c>
      <c r="R7710" s="80">
        <v>44849</v>
      </c>
      <c r="AA7710" s="1"/>
    </row>
    <row r="7711" spans="2:27">
      <c r="B7711" s="66">
        <v>44837</v>
      </c>
      <c r="D7711" s="68" t="s">
        <v>50</v>
      </c>
      <c r="E7711" s="70" t="s">
        <v>51</v>
      </c>
      <c r="F7711" s="37" t="s">
        <v>3002</v>
      </c>
      <c r="G7711" s="67">
        <v>44840</v>
      </c>
      <c r="H7711" s="67">
        <v>44855</v>
      </c>
      <c r="I7711" s="71">
        <f t="shared" si="417"/>
        <v>15</v>
      </c>
      <c r="J7711" s="72" t="s">
        <v>257</v>
      </c>
      <c r="K7711" s="72" t="s">
        <v>1225</v>
      </c>
      <c r="L7711" s="73">
        <v>1</v>
      </c>
      <c r="M7711" s="73" t="s">
        <v>108</v>
      </c>
      <c r="N7711" s="68" t="str">
        <f>VLOOKUP(K7711,[1]人員授權表!D$3:G$249,4,0)</f>
        <v>有機</v>
      </c>
      <c r="O7711" s="70" t="str">
        <f>IF(J7711=[1]人員授權表!$C$85,"Casper李羿勳",IF(J7711=[1]人員授權表!$C$188,"Iring陳俊明",IF(J7711=[1]人員授權表!$C$189,"Brian陳泓霖",VLOOKUP(K7711,[1]人員授權表!D$2:E$249,2,FALSE))))</f>
        <v>Casper李羿勳</v>
      </c>
      <c r="P7711" s="67">
        <f t="shared" si="419"/>
        <v>44853</v>
      </c>
      <c r="Q7711" s="75" t="str">
        <f t="shared" si="418"/>
        <v>週三</v>
      </c>
      <c r="R7711" s="80">
        <v>44852</v>
      </c>
      <c r="AA7711" s="1"/>
    </row>
    <row r="7712" spans="2:27">
      <c r="B7712" s="66">
        <v>44837</v>
      </c>
      <c r="D7712" s="68" t="s">
        <v>50</v>
      </c>
      <c r="E7712" s="70" t="s">
        <v>51</v>
      </c>
      <c r="F7712" s="37" t="s">
        <v>3002</v>
      </c>
      <c r="G7712" s="67">
        <v>44840</v>
      </c>
      <c r="H7712" s="67">
        <v>44855</v>
      </c>
      <c r="I7712" s="71">
        <f t="shared" si="417"/>
        <v>15</v>
      </c>
      <c r="J7712" s="72" t="s">
        <v>1226</v>
      </c>
      <c r="K7712" s="72" t="s">
        <v>1227</v>
      </c>
      <c r="L7712" s="73">
        <v>1</v>
      </c>
      <c r="M7712" s="73" t="s">
        <v>108</v>
      </c>
      <c r="N7712" s="68" t="str">
        <f>VLOOKUP(K7712,[1]人員授權表!D$3:G$249,4,0)</f>
        <v>有機</v>
      </c>
      <c r="O7712" s="70" t="str">
        <f>IF(J7712=[1]人員授權表!$C$85,"Casper李羿勳",IF(J7712=[1]人員授權表!$C$188,"Iring陳俊明",IF(J7712=[1]人員授權表!$C$189,"Brian陳泓霖",VLOOKUP(K7712,[1]人員授權表!D$2:E$249,2,FALSE))))</f>
        <v>Marco陳鴻鈞</v>
      </c>
      <c r="P7712" s="67">
        <f t="shared" si="419"/>
        <v>44853</v>
      </c>
      <c r="Q7712" s="75" t="str">
        <f t="shared" si="418"/>
        <v>週三</v>
      </c>
      <c r="R7712" s="80">
        <v>44849</v>
      </c>
      <c r="AA7712" s="1"/>
    </row>
    <row r="7713" spans="2:27">
      <c r="B7713" s="66">
        <v>44837</v>
      </c>
      <c r="D7713" s="68" t="s">
        <v>50</v>
      </c>
      <c r="E7713" s="70" t="s">
        <v>51</v>
      </c>
      <c r="F7713" s="37" t="s">
        <v>3003</v>
      </c>
      <c r="G7713" s="67">
        <v>44840</v>
      </c>
      <c r="H7713" s="67">
        <v>44855</v>
      </c>
      <c r="I7713" s="71">
        <f t="shared" si="417"/>
        <v>15</v>
      </c>
      <c r="J7713" s="72" t="s">
        <v>184</v>
      </c>
      <c r="K7713" s="72" t="s">
        <v>185</v>
      </c>
      <c r="L7713" s="73">
        <v>1</v>
      </c>
      <c r="M7713" s="73" t="s">
        <v>108</v>
      </c>
      <c r="N7713" s="68" t="str">
        <f>VLOOKUP(K7713,[1]人員授權表!D$3:G$249,4,0)</f>
        <v>有機</v>
      </c>
      <c r="O7713" s="70" t="str">
        <f>IF(J7713=[1]人員授權表!$C$85,"Casper李羿勳",IF(J7713=[1]人員授權表!$C$188,"Iring陳俊明",IF(J7713=[1]人員授權表!$C$189,"Brian陳泓霖",VLOOKUP(K7713,[1]人員授權表!D$2:E$249,2,FALSE))))</f>
        <v>Una林庭瑄</v>
      </c>
      <c r="P7713" s="67">
        <f t="shared" si="419"/>
        <v>44853</v>
      </c>
      <c r="Q7713" s="75" t="str">
        <f t="shared" si="418"/>
        <v>週三</v>
      </c>
      <c r="R7713" s="80">
        <v>44851</v>
      </c>
      <c r="AA7713" s="1"/>
    </row>
    <row r="7714" spans="2:27">
      <c r="B7714" s="66">
        <v>44837</v>
      </c>
      <c r="D7714" s="68" t="s">
        <v>50</v>
      </c>
      <c r="E7714" s="70" t="s">
        <v>51</v>
      </c>
      <c r="F7714" s="37" t="s">
        <v>3003</v>
      </c>
      <c r="G7714" s="67">
        <v>44840</v>
      </c>
      <c r="H7714" s="67">
        <v>44855</v>
      </c>
      <c r="I7714" s="71">
        <f t="shared" si="417"/>
        <v>15</v>
      </c>
      <c r="J7714" s="72" t="s">
        <v>919</v>
      </c>
      <c r="K7714" s="72" t="s">
        <v>187</v>
      </c>
      <c r="L7714" s="73">
        <v>1</v>
      </c>
      <c r="M7714" s="73" t="s">
        <v>108</v>
      </c>
      <c r="N7714" s="68" t="str">
        <f>VLOOKUP(K7714,[1]人員授權表!D$3:G$249,4,0)</f>
        <v>無機</v>
      </c>
      <c r="O7714" s="70" t="s">
        <v>191</v>
      </c>
      <c r="P7714" s="67">
        <f t="shared" si="419"/>
        <v>44853</v>
      </c>
      <c r="Q7714" s="75" t="str">
        <f t="shared" si="418"/>
        <v>週三</v>
      </c>
      <c r="R7714" s="80">
        <v>44852</v>
      </c>
      <c r="Z7714" s="79" t="s">
        <v>2866</v>
      </c>
      <c r="AA7714" s="1"/>
    </row>
    <row r="7715" spans="2:27">
      <c r="B7715" s="66">
        <v>44837</v>
      </c>
      <c r="D7715" s="68" t="s">
        <v>50</v>
      </c>
      <c r="E7715" s="70" t="s">
        <v>51</v>
      </c>
      <c r="F7715" s="37" t="s">
        <v>3003</v>
      </c>
      <c r="G7715" s="67">
        <v>44840</v>
      </c>
      <c r="H7715" s="67">
        <v>44855</v>
      </c>
      <c r="I7715" s="71">
        <f t="shared" si="417"/>
        <v>15</v>
      </c>
      <c r="J7715" s="72" t="s">
        <v>188</v>
      </c>
      <c r="K7715" s="72" t="s">
        <v>189</v>
      </c>
      <c r="L7715" s="73">
        <v>1</v>
      </c>
      <c r="M7715" s="73" t="s">
        <v>108</v>
      </c>
      <c r="N7715" s="68" t="str">
        <f>VLOOKUP(K7715,[1]人員授權表!D$3:G$249,4,0)</f>
        <v>無機</v>
      </c>
      <c r="O7715" s="70" t="str">
        <f>IF(J7715=[1]人員授權表!$C$85,"Casper李羿勳",IF(J7715=[1]人員授權表!$C$188,"Iring陳俊明",IF(J7715=[1]人員授權表!$C$189,"Brian陳泓霖",VLOOKUP(K7715,[1]人員授權表!D$2:E$249,2,FALSE))))</f>
        <v>Iring陳俊明</v>
      </c>
      <c r="P7715" s="67">
        <f t="shared" si="419"/>
        <v>44853</v>
      </c>
      <c r="Q7715" s="75" t="str">
        <f t="shared" si="418"/>
        <v>週三</v>
      </c>
      <c r="R7715" s="80">
        <v>44848</v>
      </c>
      <c r="AA7715" s="1"/>
    </row>
    <row r="7716" spans="2:27">
      <c r="B7716" s="66">
        <v>44837</v>
      </c>
      <c r="D7716" s="68" t="s">
        <v>50</v>
      </c>
      <c r="E7716" s="70" t="s">
        <v>51</v>
      </c>
      <c r="F7716" s="37" t="s">
        <v>3003</v>
      </c>
      <c r="G7716" s="67">
        <v>44840</v>
      </c>
      <c r="H7716" s="67">
        <v>44855</v>
      </c>
      <c r="I7716" s="71">
        <f t="shared" si="417"/>
        <v>15</v>
      </c>
      <c r="J7716" s="72" t="s">
        <v>190</v>
      </c>
      <c r="K7716" s="72" t="s">
        <v>140</v>
      </c>
      <c r="L7716" s="73">
        <v>1</v>
      </c>
      <c r="M7716" s="73" t="s">
        <v>108</v>
      </c>
      <c r="N7716" s="68" t="str">
        <f>VLOOKUP(K7716,[1]人員授權表!D$3:G$249,4,0)</f>
        <v>無機</v>
      </c>
      <c r="O7716" s="70" t="str">
        <f>IF(J7716=[1]人員授權表!$C$85,"Casper李羿勳",IF(J7716=[1]人員授權表!$C$188,"Iring陳俊明",IF(J7716=[1]人員授權表!$C$189,"Brian陳泓霖",VLOOKUP(K7716,[1]人員授權表!D$2:E$249,2,FALSE))))</f>
        <v>Iring陳俊明</v>
      </c>
      <c r="P7716" s="67">
        <f t="shared" si="419"/>
        <v>44853</v>
      </c>
      <c r="Q7716" s="75" t="str">
        <f t="shared" si="418"/>
        <v>週三</v>
      </c>
      <c r="R7716" s="80">
        <v>44848</v>
      </c>
      <c r="AA7716" s="1"/>
    </row>
    <row r="7717" spans="2:27">
      <c r="B7717" s="66">
        <v>44837</v>
      </c>
      <c r="D7717" s="68" t="s">
        <v>50</v>
      </c>
      <c r="E7717" s="70" t="s">
        <v>51</v>
      </c>
      <c r="F7717" s="37" t="s">
        <v>3003</v>
      </c>
      <c r="G7717" s="67">
        <v>44840</v>
      </c>
      <c r="H7717" s="67">
        <v>44855</v>
      </c>
      <c r="I7717" s="71">
        <f t="shared" si="417"/>
        <v>15</v>
      </c>
      <c r="J7717" s="72" t="s">
        <v>195</v>
      </c>
      <c r="K7717" s="72" t="s">
        <v>196</v>
      </c>
      <c r="L7717" s="73">
        <v>1</v>
      </c>
      <c r="M7717" s="73" t="s">
        <v>108</v>
      </c>
      <c r="N7717" s="68" t="str">
        <f>VLOOKUP(K7717,[1]人員授權表!D$3:G$249,4,0)</f>
        <v>無機</v>
      </c>
      <c r="O7717" s="70" t="str">
        <f>IF(J7717=[1]人員授權表!$C$85,"Casper李羿勳",IF(J7717=[1]人員授權表!$C$188,"Iring陳俊明",IF(J7717=[1]人員授權表!$C$189,"Brian陳泓霖",VLOOKUP(K7717,[1]人員授權表!D$2:E$249,2,FALSE))))</f>
        <v>Debby胡萱黛</v>
      </c>
      <c r="P7717" s="67">
        <f t="shared" si="419"/>
        <v>44853</v>
      </c>
      <c r="Q7717" s="75" t="str">
        <f t="shared" si="418"/>
        <v>週三</v>
      </c>
      <c r="R7717" s="80">
        <v>44848</v>
      </c>
      <c r="AA7717" s="1"/>
    </row>
    <row r="7718" spans="2:27">
      <c r="B7718" s="66">
        <v>44837</v>
      </c>
      <c r="D7718" s="68" t="s">
        <v>50</v>
      </c>
      <c r="E7718" s="70" t="s">
        <v>51</v>
      </c>
      <c r="F7718" s="37" t="s">
        <v>3003</v>
      </c>
      <c r="G7718" s="67">
        <v>44840</v>
      </c>
      <c r="H7718" s="67">
        <v>44855</v>
      </c>
      <c r="I7718" s="71">
        <f t="shared" si="417"/>
        <v>15</v>
      </c>
      <c r="J7718" s="72" t="s">
        <v>198</v>
      </c>
      <c r="K7718" s="72" t="s">
        <v>199</v>
      </c>
      <c r="L7718" s="73">
        <v>1</v>
      </c>
      <c r="M7718" s="73" t="s">
        <v>108</v>
      </c>
      <c r="N7718" s="68" t="str">
        <f>VLOOKUP(K7718,[1]人員授權表!D$3:G$249,4,0)</f>
        <v>無機</v>
      </c>
      <c r="O7718" s="70" t="str">
        <f>IF(J7718=[1]人員授權表!$C$85,"Casper李羿勳",IF(J7718=[1]人員授權表!$C$188,"Iring陳俊明",IF(J7718=[1]人員授權表!$C$189,"Brian陳泓霖",VLOOKUP(K7718,[1]人員授權表!D$2:E$249,2,FALSE))))</f>
        <v>Vicky游崴涵</v>
      </c>
      <c r="P7718" s="67">
        <f t="shared" si="419"/>
        <v>44853</v>
      </c>
      <c r="Q7718" s="75" t="str">
        <f t="shared" si="418"/>
        <v>週三</v>
      </c>
      <c r="R7718" s="80">
        <v>44848</v>
      </c>
      <c r="AA7718" s="1"/>
    </row>
    <row r="7719" spans="2:27">
      <c r="B7719" s="66">
        <v>44837</v>
      </c>
      <c r="D7719" s="68" t="s">
        <v>50</v>
      </c>
      <c r="E7719" s="70" t="s">
        <v>51</v>
      </c>
      <c r="F7719" s="37" t="s">
        <v>3003</v>
      </c>
      <c r="G7719" s="67">
        <v>44840</v>
      </c>
      <c r="H7719" s="67">
        <v>44855</v>
      </c>
      <c r="I7719" s="71">
        <f t="shared" si="417"/>
        <v>15</v>
      </c>
      <c r="J7719" s="72" t="s">
        <v>200</v>
      </c>
      <c r="K7719" s="72" t="s">
        <v>201</v>
      </c>
      <c r="L7719" s="73">
        <v>1</v>
      </c>
      <c r="M7719" s="73" t="s">
        <v>108</v>
      </c>
      <c r="N7719" s="68" t="str">
        <f>VLOOKUP(K7719,[1]人員授權表!D$3:G$249,4,0)</f>
        <v>無機</v>
      </c>
      <c r="O7719" s="70" t="s">
        <v>829</v>
      </c>
      <c r="P7719" s="67">
        <f t="shared" si="419"/>
        <v>44853</v>
      </c>
      <c r="Q7719" s="75" t="str">
        <f t="shared" si="418"/>
        <v>週三</v>
      </c>
      <c r="R7719" s="80">
        <v>44848</v>
      </c>
      <c r="AA7719" s="1"/>
    </row>
    <row r="7720" spans="2:27">
      <c r="B7720" s="66">
        <v>44837</v>
      </c>
      <c r="D7720" s="68" t="s">
        <v>50</v>
      </c>
      <c r="E7720" s="70" t="s">
        <v>51</v>
      </c>
      <c r="F7720" s="37" t="s">
        <v>3003</v>
      </c>
      <c r="G7720" s="67">
        <v>44840</v>
      </c>
      <c r="H7720" s="67">
        <v>44855</v>
      </c>
      <c r="I7720" s="71">
        <f t="shared" si="417"/>
        <v>15</v>
      </c>
      <c r="J7720" s="72" t="s">
        <v>151</v>
      </c>
      <c r="K7720" s="72" t="s">
        <v>152</v>
      </c>
      <c r="L7720" s="73">
        <v>1</v>
      </c>
      <c r="M7720" s="73" t="s">
        <v>108</v>
      </c>
      <c r="N7720" s="68" t="str">
        <f>VLOOKUP(K7720,[1]人員授權表!D$3:G$249,4,0)</f>
        <v>無機</v>
      </c>
      <c r="O7720" s="70" t="str">
        <f>IF(J7720=[1]人員授權表!$C$85,"Casper李羿勳",IF(J7720=[1]人員授權表!$C$188,"Iring陳俊明",IF(J7720=[1]人員授權表!$C$189,"Brian陳泓霖",VLOOKUP(K7720,[1]人員授權表!D$2:E$249,2,FALSE))))</f>
        <v>Vicky游崴涵</v>
      </c>
      <c r="P7720" s="67">
        <f t="shared" si="419"/>
        <v>44853</v>
      </c>
      <c r="Q7720" s="75" t="str">
        <f t="shared" si="418"/>
        <v>週三</v>
      </c>
      <c r="R7720" s="80">
        <v>44852</v>
      </c>
      <c r="AA7720" s="1"/>
    </row>
    <row r="7721" spans="2:27">
      <c r="B7721" s="66">
        <v>44837</v>
      </c>
      <c r="D7721" s="68" t="s">
        <v>50</v>
      </c>
      <c r="E7721" s="70" t="s">
        <v>51</v>
      </c>
      <c r="F7721" s="37" t="s">
        <v>3003</v>
      </c>
      <c r="G7721" s="67">
        <v>44840</v>
      </c>
      <c r="H7721" s="67">
        <v>44855</v>
      </c>
      <c r="I7721" s="71">
        <f t="shared" si="417"/>
        <v>15</v>
      </c>
      <c r="J7721" s="72" t="s">
        <v>160</v>
      </c>
      <c r="K7721" s="72" t="s">
        <v>161</v>
      </c>
      <c r="L7721" s="73">
        <v>1</v>
      </c>
      <c r="M7721" s="73" t="s">
        <v>108</v>
      </c>
      <c r="N7721" s="68" t="str">
        <f>VLOOKUP(K7721,[1]人員授權表!D$3:G$249,4,0)</f>
        <v>無機</v>
      </c>
      <c r="O7721" s="70" t="str">
        <f>IF(J7721=[1]人員授權表!$C$85,"Casper李羿勳",IF(J7721=[1]人員授權表!$C$188,"Iring陳俊明",IF(J7721=[1]人員授權表!$C$189,"Brian陳泓霖",VLOOKUP(K7721,[1]人員授權表!D$2:E$249,2,FALSE))))</f>
        <v>Dennis陳汶宏</v>
      </c>
      <c r="P7721" s="67">
        <f t="shared" si="419"/>
        <v>44853</v>
      </c>
      <c r="Q7721" s="75" t="str">
        <f t="shared" si="418"/>
        <v>週三</v>
      </c>
      <c r="R7721" s="80">
        <v>44848</v>
      </c>
      <c r="AA7721" s="1"/>
    </row>
    <row r="7722" spans="2:27">
      <c r="B7722" s="66">
        <v>44837</v>
      </c>
      <c r="D7722" s="68" t="s">
        <v>50</v>
      </c>
      <c r="E7722" s="70" t="s">
        <v>51</v>
      </c>
      <c r="F7722" s="37" t="s">
        <v>3003</v>
      </c>
      <c r="G7722" s="67">
        <v>44840</v>
      </c>
      <c r="H7722" s="67">
        <v>44855</v>
      </c>
      <c r="I7722" s="71">
        <f t="shared" si="417"/>
        <v>15</v>
      </c>
      <c r="J7722" s="72" t="s">
        <v>1222</v>
      </c>
      <c r="K7722" s="72" t="s">
        <v>1223</v>
      </c>
      <c r="L7722" s="73">
        <v>1</v>
      </c>
      <c r="M7722" s="73" t="s">
        <v>108</v>
      </c>
      <c r="N7722" s="68" t="str">
        <f>VLOOKUP(K7722,[1]人員授權表!D$3:G$249,4,0)</f>
        <v>無機</v>
      </c>
      <c r="O7722" s="70" t="str">
        <f>IF(J7722=[1]人員授權表!$C$85,"Casper李羿勳",IF(J7722=[1]人員授權表!$C$188,"Iring陳俊明",IF(J7722=[1]人員授權表!$C$189,"Brian陳泓霖",VLOOKUP(K7722,[1]人員授權表!D$2:E$249,2,FALSE))))</f>
        <v>Dennis陳汶宏</v>
      </c>
      <c r="P7722" s="67">
        <f t="shared" si="419"/>
        <v>44853</v>
      </c>
      <c r="Q7722" s="75" t="str">
        <f t="shared" si="418"/>
        <v>週三</v>
      </c>
      <c r="R7722" s="80">
        <v>44848</v>
      </c>
      <c r="AA7722" s="1"/>
    </row>
    <row r="7723" spans="2:27">
      <c r="B7723" s="66">
        <v>44837</v>
      </c>
      <c r="D7723" s="68" t="s">
        <v>50</v>
      </c>
      <c r="E7723" s="70" t="s">
        <v>51</v>
      </c>
      <c r="F7723" s="37" t="s">
        <v>3003</v>
      </c>
      <c r="G7723" s="67">
        <v>44840</v>
      </c>
      <c r="H7723" s="67">
        <v>44855</v>
      </c>
      <c r="I7723" s="71">
        <f t="shared" si="417"/>
        <v>15</v>
      </c>
      <c r="J7723" s="72" t="s">
        <v>175</v>
      </c>
      <c r="K7723" s="72" t="s">
        <v>176</v>
      </c>
      <c r="L7723" s="73">
        <v>1</v>
      </c>
      <c r="M7723" s="73" t="s">
        <v>108</v>
      </c>
      <c r="N7723" s="68" t="str">
        <f>VLOOKUP(K7723,[1]人員授權表!D$3:G$249,4,0)</f>
        <v>無機</v>
      </c>
      <c r="O7723" s="70" t="s">
        <v>956</v>
      </c>
      <c r="P7723" s="67">
        <f t="shared" si="419"/>
        <v>44853</v>
      </c>
      <c r="Q7723" s="75" t="str">
        <f t="shared" si="418"/>
        <v>週三</v>
      </c>
      <c r="R7723" s="80">
        <v>44852</v>
      </c>
      <c r="AA7723" s="1"/>
    </row>
    <row r="7724" spans="2:27">
      <c r="B7724" s="66">
        <v>44837</v>
      </c>
      <c r="D7724" s="68" t="s">
        <v>50</v>
      </c>
      <c r="E7724" s="70" t="s">
        <v>51</v>
      </c>
      <c r="F7724" s="37" t="s">
        <v>3003</v>
      </c>
      <c r="G7724" s="67">
        <v>44840</v>
      </c>
      <c r="H7724" s="67">
        <v>44855</v>
      </c>
      <c r="I7724" s="71">
        <f t="shared" si="417"/>
        <v>15</v>
      </c>
      <c r="J7724" s="72" t="s">
        <v>290</v>
      </c>
      <c r="K7724" s="72" t="s">
        <v>291</v>
      </c>
      <c r="L7724" s="73">
        <v>1</v>
      </c>
      <c r="M7724" s="73" t="s">
        <v>108</v>
      </c>
      <c r="N7724" s="68" t="str">
        <f>VLOOKUP(K7724,[1]人員授權表!D$3:G$249,4,0)</f>
        <v>無機</v>
      </c>
      <c r="O7724" s="70" t="str">
        <f>IF(J7724=[1]人員授權表!$C$85,"Casper李羿勳",IF(J7724=[1]人員授權表!$C$188,"Iring陳俊明",IF(J7724=[1]人員授權表!$C$189,"Brian陳泓霖",VLOOKUP(K7724,[1]人員授權表!D$2:E$249,2,FALSE))))</f>
        <v>George陳志昇</v>
      </c>
      <c r="P7724" s="67">
        <f t="shared" si="419"/>
        <v>44853</v>
      </c>
      <c r="Q7724" s="75" t="str">
        <f t="shared" si="418"/>
        <v>週三</v>
      </c>
      <c r="R7724" s="80">
        <v>44848</v>
      </c>
      <c r="AA7724" s="1"/>
    </row>
    <row r="7725" spans="2:27">
      <c r="B7725" s="66">
        <v>44837</v>
      </c>
      <c r="D7725" s="68" t="s">
        <v>50</v>
      </c>
      <c r="E7725" s="70" t="s">
        <v>51</v>
      </c>
      <c r="F7725" s="37" t="s">
        <v>3003</v>
      </c>
      <c r="G7725" s="67">
        <v>44840</v>
      </c>
      <c r="H7725" s="67">
        <v>44855</v>
      </c>
      <c r="I7725" s="71">
        <f t="shared" si="417"/>
        <v>15</v>
      </c>
      <c r="J7725" s="72" t="s">
        <v>204</v>
      </c>
      <c r="K7725" s="72" t="s">
        <v>205</v>
      </c>
      <c r="L7725" s="73">
        <v>1</v>
      </c>
      <c r="M7725" s="73" t="s">
        <v>108</v>
      </c>
      <c r="N7725" s="68" t="str">
        <f>VLOOKUP(K7725,[1]人員授權表!D$3:G$249,4,0)</f>
        <v>無機</v>
      </c>
      <c r="O7725" s="70" t="str">
        <f>IF(J7725=[1]人員授權表!$C$85,"Casper李羿勳",IF(J7725=[1]人員授權表!$C$188,"Iring陳俊明",IF(J7725=[1]人員授權表!$C$189,"Brian陳泓霖",VLOOKUP(K7725,[1]人員授權表!D$2:E$249,2,FALSE))))</f>
        <v>Iring陳俊明</v>
      </c>
      <c r="P7725" s="67">
        <f t="shared" si="419"/>
        <v>44853</v>
      </c>
      <c r="Q7725" s="75" t="str">
        <f t="shared" si="418"/>
        <v>週三</v>
      </c>
      <c r="R7725" s="80">
        <v>44853</v>
      </c>
      <c r="AA7725" s="1"/>
    </row>
    <row r="7726" spans="2:27">
      <c r="B7726" s="66">
        <v>44837</v>
      </c>
      <c r="D7726" s="68" t="s">
        <v>50</v>
      </c>
      <c r="E7726" s="70" t="s">
        <v>51</v>
      </c>
      <c r="F7726" s="37" t="s">
        <v>3003</v>
      </c>
      <c r="G7726" s="67">
        <v>44840</v>
      </c>
      <c r="H7726" s="67">
        <v>44855</v>
      </c>
      <c r="I7726" s="71">
        <f t="shared" si="417"/>
        <v>15</v>
      </c>
      <c r="J7726" s="72" t="s">
        <v>206</v>
      </c>
      <c r="K7726" s="72" t="s">
        <v>179</v>
      </c>
      <c r="L7726" s="73">
        <v>1</v>
      </c>
      <c r="M7726" s="73" t="s">
        <v>108</v>
      </c>
      <c r="N7726" s="68" t="str">
        <f>VLOOKUP(K7726,[1]人員授權表!D$3:G$249,4,0)</f>
        <v>無機</v>
      </c>
      <c r="O7726" s="70" t="str">
        <f>IF(J7726=[1]人員授權表!$C$85,"Casper李羿勳",IF(J7726=[1]人員授權表!$C$188,"Iring陳俊明",IF(J7726=[1]人員授權表!$C$189,"Brian陳泓霖",VLOOKUP(K7726,[1]人員授權表!D$2:E$249,2,FALSE))))</f>
        <v>Dennis陳汶宏</v>
      </c>
      <c r="P7726" s="67">
        <f t="shared" si="419"/>
        <v>44853</v>
      </c>
      <c r="Q7726" s="75" t="str">
        <f t="shared" si="418"/>
        <v>週三</v>
      </c>
      <c r="R7726" s="80">
        <v>44848</v>
      </c>
      <c r="AA7726" s="1"/>
    </row>
    <row r="7727" spans="2:27">
      <c r="B7727" s="66">
        <v>44837</v>
      </c>
      <c r="D7727" s="68" t="s">
        <v>50</v>
      </c>
      <c r="E7727" s="70" t="s">
        <v>51</v>
      </c>
      <c r="F7727" s="37" t="s">
        <v>3003</v>
      </c>
      <c r="G7727" s="67">
        <v>44840</v>
      </c>
      <c r="H7727" s="67">
        <v>44855</v>
      </c>
      <c r="I7727" s="71">
        <f t="shared" si="417"/>
        <v>15</v>
      </c>
      <c r="J7727" s="72" t="s">
        <v>178</v>
      </c>
      <c r="K7727" s="72" t="s">
        <v>179</v>
      </c>
      <c r="L7727" s="73">
        <v>1</v>
      </c>
      <c r="M7727" s="73" t="s">
        <v>108</v>
      </c>
      <c r="N7727" s="68" t="str">
        <f>VLOOKUP(K7727,[1]人員授權表!D$3:G$249,4,0)</f>
        <v>無機</v>
      </c>
      <c r="O7727" s="70" t="str">
        <f>IF(J7727=[1]人員授權表!$C$85,"Casper李羿勳",IF(J7727=[1]人員授權表!$C$188,"Iring陳俊明",IF(J7727=[1]人員授權表!$C$189,"Brian陳泓霖",VLOOKUP(K7727,[1]人員授權表!D$2:E$249,2,FALSE))))</f>
        <v>Dennis陳汶宏</v>
      </c>
      <c r="P7727" s="67">
        <f t="shared" si="419"/>
        <v>44853</v>
      </c>
      <c r="Q7727" s="75" t="str">
        <f t="shared" si="418"/>
        <v>週三</v>
      </c>
      <c r="R7727" s="80">
        <v>44848</v>
      </c>
      <c r="AA7727" s="1"/>
    </row>
    <row r="7728" spans="2:27">
      <c r="B7728" s="66">
        <v>44837</v>
      </c>
      <c r="D7728" s="68" t="s">
        <v>50</v>
      </c>
      <c r="E7728" s="70" t="s">
        <v>51</v>
      </c>
      <c r="F7728" s="37" t="s">
        <v>3003</v>
      </c>
      <c r="G7728" s="67">
        <v>44840</v>
      </c>
      <c r="H7728" s="67">
        <v>44855</v>
      </c>
      <c r="I7728" s="71">
        <f t="shared" si="417"/>
        <v>15</v>
      </c>
      <c r="J7728" s="72" t="s">
        <v>141</v>
      </c>
      <c r="K7728" s="72" t="s">
        <v>142</v>
      </c>
      <c r="L7728" s="73">
        <v>1</v>
      </c>
      <c r="M7728" s="73" t="s">
        <v>108</v>
      </c>
      <c r="N7728" s="68" t="str">
        <f>VLOOKUP(K7728,[1]人員授權表!D$3:G$249,4,0)</f>
        <v>無機</v>
      </c>
      <c r="O7728" s="70" t="str">
        <f>IF(J7728=[1]人員授權表!$C$85,"Casper李羿勳",IF(J7728=[1]人員授權表!$C$188,"Iring陳俊明",IF(J7728=[1]人員授權表!$C$189,"Brian陳泓霖",VLOOKUP(K7728,[1]人員授權表!D$2:E$249,2,FALSE))))</f>
        <v>Dennis陳汶宏</v>
      </c>
      <c r="P7728" s="67">
        <f t="shared" si="419"/>
        <v>44853</v>
      </c>
      <c r="Q7728" s="75" t="str">
        <f t="shared" si="418"/>
        <v>週三</v>
      </c>
      <c r="R7728" s="80">
        <v>44847</v>
      </c>
      <c r="AA7728" s="1"/>
    </row>
    <row r="7729" spans="2:27">
      <c r="B7729" s="66">
        <v>44837</v>
      </c>
      <c r="D7729" s="68" t="s">
        <v>50</v>
      </c>
      <c r="E7729" s="70" t="s">
        <v>51</v>
      </c>
      <c r="F7729" s="37" t="s">
        <v>3003</v>
      </c>
      <c r="G7729" s="67">
        <v>44840</v>
      </c>
      <c r="H7729" s="67">
        <v>44855</v>
      </c>
      <c r="I7729" s="71">
        <f t="shared" si="417"/>
        <v>15</v>
      </c>
      <c r="J7729" s="72" t="s">
        <v>966</v>
      </c>
      <c r="K7729" s="72" t="s">
        <v>154</v>
      </c>
      <c r="L7729" s="73">
        <v>1</v>
      </c>
      <c r="M7729" s="73" t="s">
        <v>108</v>
      </c>
      <c r="N7729" s="68" t="str">
        <f>VLOOKUP(K7729,[1]人員授權表!D$3:G$249,4,0)</f>
        <v>無機</v>
      </c>
      <c r="O7729" s="70" t="str">
        <f>IF(J7729=[1]人員授權表!$C$85,"Casper李羿勳",IF(J7729=[1]人員授權表!$C$188,"Iring陳俊明",IF(J7729=[1]人員授權表!$C$189,"Brian陳泓霖",VLOOKUP(K7729,[1]人員授權表!D$2:E$249,2,FALSE))))</f>
        <v>Ken張智凱</v>
      </c>
      <c r="P7729" s="67">
        <f t="shared" si="419"/>
        <v>44853</v>
      </c>
      <c r="Q7729" s="75" t="str">
        <f t="shared" si="418"/>
        <v>週三</v>
      </c>
      <c r="R7729" s="80">
        <v>44846</v>
      </c>
      <c r="AA7729" s="1"/>
    </row>
    <row r="7730" spans="2:27">
      <c r="B7730" s="66">
        <v>44837</v>
      </c>
      <c r="D7730" s="68" t="s">
        <v>50</v>
      </c>
      <c r="E7730" s="70" t="s">
        <v>51</v>
      </c>
      <c r="F7730" s="37" t="s">
        <v>3003</v>
      </c>
      <c r="G7730" s="67">
        <v>44840</v>
      </c>
      <c r="H7730" s="67">
        <v>44855</v>
      </c>
      <c r="I7730" s="71">
        <f t="shared" si="417"/>
        <v>15</v>
      </c>
      <c r="J7730" s="72" t="s">
        <v>209</v>
      </c>
      <c r="K7730" s="72" t="s">
        <v>210</v>
      </c>
      <c r="L7730" s="73">
        <v>1</v>
      </c>
      <c r="M7730" s="73" t="s">
        <v>108</v>
      </c>
      <c r="N7730" s="68" t="str">
        <f>VLOOKUP(K7730,[1]人員授權表!D$3:G$249,4,0)</f>
        <v>無機</v>
      </c>
      <c r="O7730" s="70" t="str">
        <f>IF(J7730=[1]人員授權表!$C$85,"Casper李羿勳",IF(J7730=[1]人員授權表!$C$188,"Iring陳俊明",IF(J7730=[1]人員授權表!$C$189,"Brian陳泓霖",VLOOKUP(K7730,[1]人員授權表!D$2:E$249,2,FALSE))))</f>
        <v>Vicky游崴涵</v>
      </c>
      <c r="P7730" s="67">
        <f t="shared" si="419"/>
        <v>44853</v>
      </c>
      <c r="Q7730" s="75" t="str">
        <f t="shared" si="418"/>
        <v>週三</v>
      </c>
      <c r="R7730" s="80">
        <v>44852</v>
      </c>
      <c r="AA7730" s="1"/>
    </row>
    <row r="7731" spans="2:27">
      <c r="B7731" s="66">
        <v>44837</v>
      </c>
      <c r="D7731" s="68" t="s">
        <v>50</v>
      </c>
      <c r="E7731" s="70" t="s">
        <v>51</v>
      </c>
      <c r="F7731" s="37" t="s">
        <v>3003</v>
      </c>
      <c r="G7731" s="67">
        <v>44840</v>
      </c>
      <c r="H7731" s="67">
        <v>44855</v>
      </c>
      <c r="I7731" s="71">
        <f t="shared" si="417"/>
        <v>15</v>
      </c>
      <c r="J7731" s="72" t="s">
        <v>167</v>
      </c>
      <c r="K7731" s="72" t="s">
        <v>168</v>
      </c>
      <c r="L7731" s="73">
        <v>1</v>
      </c>
      <c r="M7731" s="73" t="s">
        <v>108</v>
      </c>
      <c r="N7731" s="68" t="str">
        <f>VLOOKUP(K7731,[1]人員授權表!D$3:G$249,4,0)</f>
        <v>有機</v>
      </c>
      <c r="O7731" s="70" t="str">
        <f>IF(J7731=[1]人員授權表!$C$85,"Casper李羿勳",IF(J7731=[1]人員授權表!$C$188,"Iring陳俊明",IF(J7731=[1]人員授權表!$C$189,"Brian陳泓霖",VLOOKUP(K7731,[1]人員授權表!D$2:E$249,2,FALSE))))</f>
        <v>Una林庭瑄</v>
      </c>
      <c r="P7731" s="67">
        <f t="shared" si="419"/>
        <v>44853</v>
      </c>
      <c r="Q7731" s="75" t="str">
        <f t="shared" si="418"/>
        <v>週三</v>
      </c>
      <c r="R7731" s="80">
        <v>44849</v>
      </c>
      <c r="AA7731" s="1"/>
    </row>
    <row r="7732" spans="2:27">
      <c r="B7732" s="66">
        <v>44837</v>
      </c>
      <c r="D7732" s="68" t="s">
        <v>50</v>
      </c>
      <c r="E7732" s="70" t="s">
        <v>51</v>
      </c>
      <c r="F7732" s="37" t="s">
        <v>3003</v>
      </c>
      <c r="G7732" s="67">
        <v>44840</v>
      </c>
      <c r="H7732" s="67">
        <v>44855</v>
      </c>
      <c r="I7732" s="71">
        <f t="shared" si="417"/>
        <v>15</v>
      </c>
      <c r="J7732" s="72" t="s">
        <v>257</v>
      </c>
      <c r="K7732" s="72" t="s">
        <v>1225</v>
      </c>
      <c r="L7732" s="73">
        <v>1</v>
      </c>
      <c r="M7732" s="73" t="s">
        <v>108</v>
      </c>
      <c r="N7732" s="68" t="str">
        <f>VLOOKUP(K7732,[1]人員授權表!D$3:G$249,4,0)</f>
        <v>有機</v>
      </c>
      <c r="O7732" s="70" t="str">
        <f>IF(J7732=[1]人員授權表!$C$85,"Casper李羿勳",IF(J7732=[1]人員授權表!$C$188,"Iring陳俊明",IF(J7732=[1]人員授權表!$C$189,"Brian陳泓霖",VLOOKUP(K7732,[1]人員授權表!D$2:E$249,2,FALSE))))</f>
        <v>Casper李羿勳</v>
      </c>
      <c r="P7732" s="67">
        <f t="shared" si="419"/>
        <v>44853</v>
      </c>
      <c r="Q7732" s="75" t="str">
        <f t="shared" si="418"/>
        <v>週三</v>
      </c>
      <c r="R7732" s="80">
        <v>44852</v>
      </c>
      <c r="AA7732" s="1"/>
    </row>
    <row r="7733" spans="2:27">
      <c r="B7733" s="66">
        <v>44837</v>
      </c>
      <c r="D7733" s="68" t="s">
        <v>50</v>
      </c>
      <c r="E7733" s="70" t="s">
        <v>51</v>
      </c>
      <c r="F7733" s="37" t="s">
        <v>3003</v>
      </c>
      <c r="G7733" s="67">
        <v>44840</v>
      </c>
      <c r="H7733" s="67">
        <v>44855</v>
      </c>
      <c r="I7733" s="71">
        <f t="shared" si="417"/>
        <v>15</v>
      </c>
      <c r="J7733" s="72" t="s">
        <v>1226</v>
      </c>
      <c r="K7733" s="72" t="s">
        <v>1227</v>
      </c>
      <c r="L7733" s="73">
        <v>1</v>
      </c>
      <c r="M7733" s="73" t="s">
        <v>108</v>
      </c>
      <c r="N7733" s="68" t="str">
        <f>VLOOKUP(K7733,[1]人員授權表!D$3:G$249,4,0)</f>
        <v>有機</v>
      </c>
      <c r="O7733" s="70" t="str">
        <f>IF(J7733=[1]人員授權表!$C$85,"Casper李羿勳",IF(J7733=[1]人員授權表!$C$188,"Iring陳俊明",IF(J7733=[1]人員授權表!$C$189,"Brian陳泓霖",VLOOKUP(K7733,[1]人員授權表!D$2:E$249,2,FALSE))))</f>
        <v>Marco陳鴻鈞</v>
      </c>
      <c r="P7733" s="67">
        <f t="shared" si="419"/>
        <v>44853</v>
      </c>
      <c r="Q7733" s="75" t="str">
        <f t="shared" si="418"/>
        <v>週三</v>
      </c>
      <c r="R7733" s="80">
        <v>44849</v>
      </c>
      <c r="AA7733" s="1"/>
    </row>
    <row r="7734" spans="2:27">
      <c r="B7734" s="66">
        <v>44837</v>
      </c>
      <c r="D7734" s="68" t="s">
        <v>50</v>
      </c>
      <c r="E7734" s="70" t="s">
        <v>51</v>
      </c>
      <c r="F7734" s="37" t="s">
        <v>3004</v>
      </c>
      <c r="G7734" s="67">
        <v>44840</v>
      </c>
      <c r="H7734" s="67">
        <v>44855</v>
      </c>
      <c r="I7734" s="71">
        <f t="shared" si="417"/>
        <v>15</v>
      </c>
      <c r="J7734" s="72" t="s">
        <v>184</v>
      </c>
      <c r="K7734" s="72" t="s">
        <v>185</v>
      </c>
      <c r="L7734" s="73">
        <v>1</v>
      </c>
      <c r="M7734" s="73" t="s">
        <v>108</v>
      </c>
      <c r="N7734" s="68" t="str">
        <f>VLOOKUP(K7734,[1]人員授權表!D$3:G$249,4,0)</f>
        <v>有機</v>
      </c>
      <c r="O7734" s="70" t="str">
        <f>IF(J7734=[1]人員授權表!$C$85,"Casper李羿勳",IF(J7734=[1]人員授權表!$C$188,"Iring陳俊明",IF(J7734=[1]人員授權表!$C$189,"Brian陳泓霖",VLOOKUP(K7734,[1]人員授權表!D$2:E$249,2,FALSE))))</f>
        <v>Una林庭瑄</v>
      </c>
      <c r="P7734" s="67">
        <f t="shared" si="419"/>
        <v>44853</v>
      </c>
      <c r="Q7734" s="75" t="str">
        <f t="shared" si="418"/>
        <v>週三</v>
      </c>
      <c r="R7734" s="80">
        <v>44851</v>
      </c>
      <c r="AA7734" s="1"/>
    </row>
    <row r="7735" spans="2:27">
      <c r="B7735" s="66">
        <v>44837</v>
      </c>
      <c r="D7735" s="68" t="s">
        <v>50</v>
      </c>
      <c r="E7735" s="70" t="s">
        <v>51</v>
      </c>
      <c r="F7735" s="37" t="s">
        <v>3004</v>
      </c>
      <c r="G7735" s="67">
        <v>44840</v>
      </c>
      <c r="H7735" s="67">
        <v>44855</v>
      </c>
      <c r="I7735" s="71">
        <f t="shared" si="417"/>
        <v>15</v>
      </c>
      <c r="J7735" s="72" t="s">
        <v>919</v>
      </c>
      <c r="K7735" s="72" t="s">
        <v>187</v>
      </c>
      <c r="L7735" s="73">
        <v>1</v>
      </c>
      <c r="M7735" s="73" t="s">
        <v>108</v>
      </c>
      <c r="N7735" s="68" t="str">
        <f>VLOOKUP(K7735,[1]人員授權表!D$3:G$249,4,0)</f>
        <v>無機</v>
      </c>
      <c r="O7735" s="70" t="s">
        <v>191</v>
      </c>
      <c r="P7735" s="67">
        <f t="shared" si="419"/>
        <v>44853</v>
      </c>
      <c r="Q7735" s="75" t="str">
        <f t="shared" si="418"/>
        <v>週三</v>
      </c>
      <c r="R7735" s="80">
        <v>44852</v>
      </c>
      <c r="Z7735" s="79" t="s">
        <v>2866</v>
      </c>
      <c r="AA7735" s="1"/>
    </row>
    <row r="7736" spans="2:27">
      <c r="B7736" s="66">
        <v>44837</v>
      </c>
      <c r="D7736" s="68" t="s">
        <v>50</v>
      </c>
      <c r="E7736" s="70" t="s">
        <v>51</v>
      </c>
      <c r="F7736" s="37" t="s">
        <v>3004</v>
      </c>
      <c r="G7736" s="67">
        <v>44840</v>
      </c>
      <c r="H7736" s="67">
        <v>44855</v>
      </c>
      <c r="I7736" s="71">
        <f t="shared" si="417"/>
        <v>15</v>
      </c>
      <c r="J7736" s="72" t="s">
        <v>188</v>
      </c>
      <c r="K7736" s="72" t="s">
        <v>189</v>
      </c>
      <c r="L7736" s="73">
        <v>1</v>
      </c>
      <c r="M7736" s="73" t="s">
        <v>108</v>
      </c>
      <c r="N7736" s="68" t="str">
        <f>VLOOKUP(K7736,[1]人員授權表!D$3:G$249,4,0)</f>
        <v>無機</v>
      </c>
      <c r="O7736" s="70" t="str">
        <f>IF(J7736=[1]人員授權表!$C$85,"Casper李羿勳",IF(J7736=[1]人員授權表!$C$188,"Iring陳俊明",IF(J7736=[1]人員授權表!$C$189,"Brian陳泓霖",VLOOKUP(K7736,[1]人員授權表!D$2:E$249,2,FALSE))))</f>
        <v>Iring陳俊明</v>
      </c>
      <c r="P7736" s="67">
        <f t="shared" si="419"/>
        <v>44853</v>
      </c>
      <c r="Q7736" s="75" t="str">
        <f t="shared" si="418"/>
        <v>週三</v>
      </c>
      <c r="R7736" s="80">
        <v>44848</v>
      </c>
      <c r="AA7736" s="1"/>
    </row>
    <row r="7737" spans="2:27">
      <c r="B7737" s="66">
        <v>44837</v>
      </c>
      <c r="D7737" s="68" t="s">
        <v>50</v>
      </c>
      <c r="E7737" s="70" t="s">
        <v>51</v>
      </c>
      <c r="F7737" s="37" t="s">
        <v>3004</v>
      </c>
      <c r="G7737" s="67">
        <v>44840</v>
      </c>
      <c r="H7737" s="67">
        <v>44855</v>
      </c>
      <c r="I7737" s="71">
        <f t="shared" si="417"/>
        <v>15</v>
      </c>
      <c r="J7737" s="72" t="s">
        <v>190</v>
      </c>
      <c r="K7737" s="72" t="s">
        <v>140</v>
      </c>
      <c r="L7737" s="73">
        <v>1</v>
      </c>
      <c r="M7737" s="73" t="s">
        <v>108</v>
      </c>
      <c r="N7737" s="68" t="str">
        <f>VLOOKUP(K7737,[1]人員授權表!D$3:G$249,4,0)</f>
        <v>無機</v>
      </c>
      <c r="O7737" s="70" t="str">
        <f>IF(J7737=[1]人員授權表!$C$85,"Casper李羿勳",IF(J7737=[1]人員授權表!$C$188,"Iring陳俊明",IF(J7737=[1]人員授權表!$C$189,"Brian陳泓霖",VLOOKUP(K7737,[1]人員授權表!D$2:E$249,2,FALSE))))</f>
        <v>Iring陳俊明</v>
      </c>
      <c r="P7737" s="67">
        <f t="shared" si="419"/>
        <v>44853</v>
      </c>
      <c r="Q7737" s="75" t="str">
        <f t="shared" si="418"/>
        <v>週三</v>
      </c>
      <c r="R7737" s="80">
        <v>44848</v>
      </c>
      <c r="AA7737" s="1"/>
    </row>
    <row r="7738" spans="2:27">
      <c r="B7738" s="66">
        <v>44837</v>
      </c>
      <c r="D7738" s="68" t="s">
        <v>50</v>
      </c>
      <c r="E7738" s="70" t="s">
        <v>51</v>
      </c>
      <c r="F7738" s="37" t="s">
        <v>3004</v>
      </c>
      <c r="G7738" s="67">
        <v>44840</v>
      </c>
      <c r="H7738" s="67">
        <v>44855</v>
      </c>
      <c r="I7738" s="71">
        <f t="shared" si="417"/>
        <v>15</v>
      </c>
      <c r="J7738" s="72" t="s">
        <v>195</v>
      </c>
      <c r="K7738" s="72" t="s">
        <v>196</v>
      </c>
      <c r="L7738" s="73">
        <v>1</v>
      </c>
      <c r="M7738" s="73" t="s">
        <v>108</v>
      </c>
      <c r="N7738" s="68" t="str">
        <f>VLOOKUP(K7738,[1]人員授權表!D$3:G$249,4,0)</f>
        <v>無機</v>
      </c>
      <c r="O7738" s="70" t="str">
        <f>IF(J7738=[1]人員授權表!$C$85,"Casper李羿勳",IF(J7738=[1]人員授權表!$C$188,"Iring陳俊明",IF(J7738=[1]人員授權表!$C$189,"Brian陳泓霖",VLOOKUP(K7738,[1]人員授權表!D$2:E$249,2,FALSE))))</f>
        <v>Debby胡萱黛</v>
      </c>
      <c r="P7738" s="67">
        <f t="shared" si="419"/>
        <v>44853</v>
      </c>
      <c r="Q7738" s="75" t="str">
        <f t="shared" si="418"/>
        <v>週三</v>
      </c>
      <c r="R7738" s="80">
        <v>44848</v>
      </c>
      <c r="AA7738" s="1"/>
    </row>
    <row r="7739" spans="2:27">
      <c r="B7739" s="66">
        <v>44837</v>
      </c>
      <c r="D7739" s="68" t="s">
        <v>50</v>
      </c>
      <c r="E7739" s="70" t="s">
        <v>51</v>
      </c>
      <c r="F7739" s="37" t="s">
        <v>3004</v>
      </c>
      <c r="G7739" s="67">
        <v>44840</v>
      </c>
      <c r="H7739" s="67">
        <v>44855</v>
      </c>
      <c r="I7739" s="71">
        <f t="shared" si="417"/>
        <v>15</v>
      </c>
      <c r="J7739" s="72" t="s">
        <v>198</v>
      </c>
      <c r="K7739" s="72" t="s">
        <v>199</v>
      </c>
      <c r="L7739" s="73">
        <v>1</v>
      </c>
      <c r="M7739" s="73" t="s">
        <v>108</v>
      </c>
      <c r="N7739" s="68" t="str">
        <f>VLOOKUP(K7739,[1]人員授權表!D$3:G$249,4,0)</f>
        <v>無機</v>
      </c>
      <c r="O7739" s="70" t="str">
        <f>IF(J7739=[1]人員授權表!$C$85,"Casper李羿勳",IF(J7739=[1]人員授權表!$C$188,"Iring陳俊明",IF(J7739=[1]人員授權表!$C$189,"Brian陳泓霖",VLOOKUP(K7739,[1]人員授權表!D$2:E$249,2,FALSE))))</f>
        <v>Vicky游崴涵</v>
      </c>
      <c r="P7739" s="67">
        <f t="shared" si="419"/>
        <v>44853</v>
      </c>
      <c r="Q7739" s="75" t="str">
        <f t="shared" si="418"/>
        <v>週三</v>
      </c>
      <c r="R7739" s="80">
        <v>44848</v>
      </c>
      <c r="AA7739" s="1"/>
    </row>
    <row r="7740" spans="2:27">
      <c r="B7740" s="66">
        <v>44837</v>
      </c>
      <c r="D7740" s="68" t="s">
        <v>50</v>
      </c>
      <c r="E7740" s="70" t="s">
        <v>51</v>
      </c>
      <c r="F7740" s="37" t="s">
        <v>3004</v>
      </c>
      <c r="G7740" s="67">
        <v>44840</v>
      </c>
      <c r="H7740" s="67">
        <v>44855</v>
      </c>
      <c r="I7740" s="71">
        <f t="shared" si="417"/>
        <v>15</v>
      </c>
      <c r="J7740" s="72" t="s">
        <v>200</v>
      </c>
      <c r="K7740" s="72" t="s">
        <v>201</v>
      </c>
      <c r="L7740" s="73">
        <v>1</v>
      </c>
      <c r="M7740" s="73" t="s">
        <v>108</v>
      </c>
      <c r="N7740" s="68" t="str">
        <f>VLOOKUP(K7740,[1]人員授權表!D$3:G$249,4,0)</f>
        <v>無機</v>
      </c>
      <c r="O7740" s="70" t="s">
        <v>829</v>
      </c>
      <c r="P7740" s="67">
        <f t="shared" si="419"/>
        <v>44853</v>
      </c>
      <c r="Q7740" s="75" t="str">
        <f t="shared" si="418"/>
        <v>週三</v>
      </c>
      <c r="R7740" s="80">
        <v>44848</v>
      </c>
      <c r="AA7740" s="1"/>
    </row>
    <row r="7741" spans="2:27">
      <c r="B7741" s="66">
        <v>44837</v>
      </c>
      <c r="D7741" s="68" t="s">
        <v>50</v>
      </c>
      <c r="E7741" s="70" t="s">
        <v>51</v>
      </c>
      <c r="F7741" s="37" t="s">
        <v>3004</v>
      </c>
      <c r="G7741" s="67">
        <v>44840</v>
      </c>
      <c r="H7741" s="67">
        <v>44855</v>
      </c>
      <c r="I7741" s="71">
        <f t="shared" si="417"/>
        <v>15</v>
      </c>
      <c r="J7741" s="72" t="s">
        <v>151</v>
      </c>
      <c r="K7741" s="72" t="s">
        <v>152</v>
      </c>
      <c r="L7741" s="73">
        <v>1</v>
      </c>
      <c r="M7741" s="73" t="s">
        <v>108</v>
      </c>
      <c r="N7741" s="68" t="str">
        <f>VLOOKUP(K7741,[1]人員授權表!D$3:G$249,4,0)</f>
        <v>無機</v>
      </c>
      <c r="O7741" s="70" t="str">
        <f>IF(J7741=[1]人員授權表!$C$85,"Casper李羿勳",IF(J7741=[1]人員授權表!$C$188,"Iring陳俊明",IF(J7741=[1]人員授權表!$C$189,"Brian陳泓霖",VLOOKUP(K7741,[1]人員授權表!D$2:E$249,2,FALSE))))</f>
        <v>Vicky游崴涵</v>
      </c>
      <c r="P7741" s="67">
        <f t="shared" si="419"/>
        <v>44853</v>
      </c>
      <c r="Q7741" s="75" t="str">
        <f t="shared" si="418"/>
        <v>週三</v>
      </c>
      <c r="R7741" s="80">
        <v>44848</v>
      </c>
      <c r="AA7741" s="1"/>
    </row>
    <row r="7742" spans="2:27">
      <c r="B7742" s="66">
        <v>44837</v>
      </c>
      <c r="D7742" s="68" t="s">
        <v>50</v>
      </c>
      <c r="E7742" s="70" t="s">
        <v>51</v>
      </c>
      <c r="F7742" s="37" t="s">
        <v>3004</v>
      </c>
      <c r="G7742" s="67">
        <v>44840</v>
      </c>
      <c r="H7742" s="67">
        <v>44855</v>
      </c>
      <c r="I7742" s="71">
        <f t="shared" si="417"/>
        <v>15</v>
      </c>
      <c r="J7742" s="72" t="s">
        <v>160</v>
      </c>
      <c r="K7742" s="72" t="s">
        <v>161</v>
      </c>
      <c r="L7742" s="73">
        <v>1</v>
      </c>
      <c r="M7742" s="73" t="s">
        <v>108</v>
      </c>
      <c r="N7742" s="68" t="str">
        <f>VLOOKUP(K7742,[1]人員授權表!D$3:G$249,4,0)</f>
        <v>無機</v>
      </c>
      <c r="O7742" s="70" t="str">
        <f>IF(J7742=[1]人員授權表!$C$85,"Casper李羿勳",IF(J7742=[1]人員授權表!$C$188,"Iring陳俊明",IF(J7742=[1]人員授權表!$C$189,"Brian陳泓霖",VLOOKUP(K7742,[1]人員授權表!D$2:E$249,2,FALSE))))</f>
        <v>Dennis陳汶宏</v>
      </c>
      <c r="P7742" s="67">
        <f t="shared" si="419"/>
        <v>44853</v>
      </c>
      <c r="Q7742" s="75" t="str">
        <f t="shared" si="418"/>
        <v>週三</v>
      </c>
      <c r="R7742" s="80">
        <v>44848</v>
      </c>
      <c r="AA7742" s="1"/>
    </row>
    <row r="7743" spans="2:27">
      <c r="B7743" s="66">
        <v>44837</v>
      </c>
      <c r="D7743" s="68" t="s">
        <v>50</v>
      </c>
      <c r="E7743" s="70" t="s">
        <v>51</v>
      </c>
      <c r="F7743" s="37" t="s">
        <v>3004</v>
      </c>
      <c r="G7743" s="67">
        <v>44840</v>
      </c>
      <c r="H7743" s="67">
        <v>44855</v>
      </c>
      <c r="I7743" s="71">
        <f t="shared" si="417"/>
        <v>15</v>
      </c>
      <c r="J7743" s="72" t="s">
        <v>1222</v>
      </c>
      <c r="K7743" s="72" t="s">
        <v>1223</v>
      </c>
      <c r="L7743" s="73">
        <v>1</v>
      </c>
      <c r="M7743" s="73" t="s">
        <v>108</v>
      </c>
      <c r="N7743" s="68" t="str">
        <f>VLOOKUP(K7743,[1]人員授權表!D$3:G$249,4,0)</f>
        <v>無機</v>
      </c>
      <c r="O7743" s="70" t="str">
        <f>IF(J7743=[1]人員授權表!$C$85,"Casper李羿勳",IF(J7743=[1]人員授權表!$C$188,"Iring陳俊明",IF(J7743=[1]人員授權表!$C$189,"Brian陳泓霖",VLOOKUP(K7743,[1]人員授權表!D$2:E$249,2,FALSE))))</f>
        <v>Dennis陳汶宏</v>
      </c>
      <c r="P7743" s="67">
        <f t="shared" si="419"/>
        <v>44853</v>
      </c>
      <c r="Q7743" s="75" t="str">
        <f t="shared" si="418"/>
        <v>週三</v>
      </c>
      <c r="R7743" s="80">
        <v>44848</v>
      </c>
      <c r="AA7743" s="1"/>
    </row>
    <row r="7744" spans="2:27">
      <c r="B7744" s="66">
        <v>44837</v>
      </c>
      <c r="D7744" s="68" t="s">
        <v>50</v>
      </c>
      <c r="E7744" s="70" t="s">
        <v>51</v>
      </c>
      <c r="F7744" s="37" t="s">
        <v>3004</v>
      </c>
      <c r="G7744" s="67">
        <v>44840</v>
      </c>
      <c r="H7744" s="67">
        <v>44855</v>
      </c>
      <c r="I7744" s="71">
        <f t="shared" si="417"/>
        <v>15</v>
      </c>
      <c r="J7744" s="72" t="s">
        <v>175</v>
      </c>
      <c r="K7744" s="72" t="s">
        <v>176</v>
      </c>
      <c r="L7744" s="73">
        <v>1</v>
      </c>
      <c r="M7744" s="73" t="s">
        <v>108</v>
      </c>
      <c r="N7744" s="68" t="str">
        <f>VLOOKUP(K7744,[1]人員授權表!D$3:G$249,4,0)</f>
        <v>無機</v>
      </c>
      <c r="O7744" s="70" t="s">
        <v>956</v>
      </c>
      <c r="P7744" s="67">
        <f t="shared" si="419"/>
        <v>44853</v>
      </c>
      <c r="Q7744" s="75" t="str">
        <f t="shared" si="418"/>
        <v>週三</v>
      </c>
      <c r="R7744" s="80">
        <v>44852</v>
      </c>
      <c r="AA7744" s="1"/>
    </row>
    <row r="7745" spans="2:27">
      <c r="B7745" s="66">
        <v>44837</v>
      </c>
      <c r="D7745" s="68" t="s">
        <v>50</v>
      </c>
      <c r="E7745" s="70" t="s">
        <v>51</v>
      </c>
      <c r="F7745" s="37" t="s">
        <v>3004</v>
      </c>
      <c r="G7745" s="67">
        <v>44840</v>
      </c>
      <c r="H7745" s="67">
        <v>44855</v>
      </c>
      <c r="I7745" s="71">
        <f t="shared" si="417"/>
        <v>15</v>
      </c>
      <c r="J7745" s="72" t="s">
        <v>290</v>
      </c>
      <c r="K7745" s="72" t="s">
        <v>291</v>
      </c>
      <c r="L7745" s="73">
        <v>1</v>
      </c>
      <c r="M7745" s="73" t="s">
        <v>108</v>
      </c>
      <c r="N7745" s="68" t="str">
        <f>VLOOKUP(K7745,[1]人員授權表!D$3:G$249,4,0)</f>
        <v>無機</v>
      </c>
      <c r="O7745" s="70" t="str">
        <f>IF(J7745=[1]人員授權表!$C$85,"Casper李羿勳",IF(J7745=[1]人員授權表!$C$188,"Iring陳俊明",IF(J7745=[1]人員授權表!$C$189,"Brian陳泓霖",VLOOKUP(K7745,[1]人員授權表!D$2:E$249,2,FALSE))))</f>
        <v>George陳志昇</v>
      </c>
      <c r="P7745" s="67">
        <f t="shared" si="419"/>
        <v>44853</v>
      </c>
      <c r="Q7745" s="75" t="str">
        <f t="shared" si="418"/>
        <v>週三</v>
      </c>
      <c r="R7745" s="80">
        <v>44848</v>
      </c>
      <c r="AA7745" s="1"/>
    </row>
    <row r="7746" spans="2:27">
      <c r="B7746" s="66">
        <v>44837</v>
      </c>
      <c r="D7746" s="68" t="s">
        <v>50</v>
      </c>
      <c r="E7746" s="70" t="s">
        <v>51</v>
      </c>
      <c r="F7746" s="37" t="s">
        <v>3004</v>
      </c>
      <c r="G7746" s="67">
        <v>44840</v>
      </c>
      <c r="H7746" s="67">
        <v>44855</v>
      </c>
      <c r="I7746" s="71">
        <f t="shared" si="417"/>
        <v>15</v>
      </c>
      <c r="J7746" s="72" t="s">
        <v>204</v>
      </c>
      <c r="K7746" s="72" t="s">
        <v>205</v>
      </c>
      <c r="L7746" s="73">
        <v>1</v>
      </c>
      <c r="M7746" s="73" t="s">
        <v>108</v>
      </c>
      <c r="N7746" s="68" t="str">
        <f>VLOOKUP(K7746,[1]人員授權表!D$3:G$249,4,0)</f>
        <v>無機</v>
      </c>
      <c r="O7746" s="70" t="str">
        <f>IF(J7746=[1]人員授權表!$C$85,"Casper李羿勳",IF(J7746=[1]人員授權表!$C$188,"Iring陳俊明",IF(J7746=[1]人員授權表!$C$189,"Brian陳泓霖",VLOOKUP(K7746,[1]人員授權表!D$2:E$249,2,FALSE))))</f>
        <v>Iring陳俊明</v>
      </c>
      <c r="P7746" s="67">
        <f t="shared" si="419"/>
        <v>44853</v>
      </c>
      <c r="Q7746" s="75" t="str">
        <f t="shared" si="418"/>
        <v>週三</v>
      </c>
      <c r="R7746" s="80">
        <v>44853</v>
      </c>
      <c r="AA7746" s="1"/>
    </row>
    <row r="7747" spans="2:27">
      <c r="B7747" s="66">
        <v>44837</v>
      </c>
      <c r="D7747" s="68" t="s">
        <v>50</v>
      </c>
      <c r="E7747" s="70" t="s">
        <v>51</v>
      </c>
      <c r="F7747" s="37" t="s">
        <v>3004</v>
      </c>
      <c r="G7747" s="67">
        <v>44840</v>
      </c>
      <c r="H7747" s="67">
        <v>44855</v>
      </c>
      <c r="I7747" s="71">
        <f t="shared" si="417"/>
        <v>15</v>
      </c>
      <c r="J7747" s="72" t="s">
        <v>206</v>
      </c>
      <c r="K7747" s="72" t="s">
        <v>179</v>
      </c>
      <c r="L7747" s="73">
        <v>1</v>
      </c>
      <c r="M7747" s="73" t="s">
        <v>108</v>
      </c>
      <c r="N7747" s="68" t="str">
        <f>VLOOKUP(K7747,[1]人員授權表!D$3:G$249,4,0)</f>
        <v>無機</v>
      </c>
      <c r="O7747" s="70" t="str">
        <f>IF(J7747=[1]人員授權表!$C$85,"Casper李羿勳",IF(J7747=[1]人員授權表!$C$188,"Iring陳俊明",IF(J7747=[1]人員授權表!$C$189,"Brian陳泓霖",VLOOKUP(K7747,[1]人員授權表!D$2:E$249,2,FALSE))))</f>
        <v>Dennis陳汶宏</v>
      </c>
      <c r="P7747" s="67">
        <f t="shared" si="419"/>
        <v>44853</v>
      </c>
      <c r="Q7747" s="75" t="str">
        <f t="shared" si="418"/>
        <v>週三</v>
      </c>
      <c r="R7747" s="80">
        <v>44848</v>
      </c>
      <c r="AA7747" s="1"/>
    </row>
    <row r="7748" spans="2:27">
      <c r="B7748" s="66">
        <v>44837</v>
      </c>
      <c r="D7748" s="68" t="s">
        <v>50</v>
      </c>
      <c r="E7748" s="70" t="s">
        <v>51</v>
      </c>
      <c r="F7748" s="37" t="s">
        <v>3004</v>
      </c>
      <c r="G7748" s="67">
        <v>44840</v>
      </c>
      <c r="H7748" s="67">
        <v>44855</v>
      </c>
      <c r="I7748" s="71">
        <f t="shared" si="417"/>
        <v>15</v>
      </c>
      <c r="J7748" s="72" t="s">
        <v>178</v>
      </c>
      <c r="K7748" s="72" t="s">
        <v>179</v>
      </c>
      <c r="L7748" s="73">
        <v>1</v>
      </c>
      <c r="M7748" s="73" t="s">
        <v>108</v>
      </c>
      <c r="N7748" s="68" t="str">
        <f>VLOOKUP(K7748,[1]人員授權表!D$3:G$249,4,0)</f>
        <v>無機</v>
      </c>
      <c r="O7748" s="70" t="str">
        <f>IF(J7748=[1]人員授權表!$C$85,"Casper李羿勳",IF(J7748=[1]人員授權表!$C$188,"Iring陳俊明",IF(J7748=[1]人員授權表!$C$189,"Brian陳泓霖",VLOOKUP(K7748,[1]人員授權表!D$2:E$249,2,FALSE))))</f>
        <v>Dennis陳汶宏</v>
      </c>
      <c r="P7748" s="67">
        <f t="shared" si="419"/>
        <v>44853</v>
      </c>
      <c r="Q7748" s="75" t="str">
        <f t="shared" si="418"/>
        <v>週三</v>
      </c>
      <c r="R7748" s="80">
        <v>44848</v>
      </c>
      <c r="AA7748" s="1"/>
    </row>
    <row r="7749" spans="2:27">
      <c r="B7749" s="66">
        <v>44837</v>
      </c>
      <c r="D7749" s="68" t="s">
        <v>50</v>
      </c>
      <c r="E7749" s="70" t="s">
        <v>51</v>
      </c>
      <c r="F7749" s="37" t="s">
        <v>3004</v>
      </c>
      <c r="G7749" s="67">
        <v>44840</v>
      </c>
      <c r="H7749" s="67">
        <v>44855</v>
      </c>
      <c r="I7749" s="71">
        <f t="shared" si="417"/>
        <v>15</v>
      </c>
      <c r="J7749" s="72" t="s">
        <v>141</v>
      </c>
      <c r="K7749" s="72" t="s">
        <v>142</v>
      </c>
      <c r="L7749" s="73">
        <v>1</v>
      </c>
      <c r="M7749" s="73" t="s">
        <v>108</v>
      </c>
      <c r="N7749" s="68" t="str">
        <f>VLOOKUP(K7749,[1]人員授權表!D$3:G$249,4,0)</f>
        <v>無機</v>
      </c>
      <c r="O7749" s="70" t="str">
        <f>IF(J7749=[1]人員授權表!$C$85,"Casper李羿勳",IF(J7749=[1]人員授權表!$C$188,"Iring陳俊明",IF(J7749=[1]人員授權表!$C$189,"Brian陳泓霖",VLOOKUP(K7749,[1]人員授權表!D$2:E$249,2,FALSE))))</f>
        <v>Dennis陳汶宏</v>
      </c>
      <c r="P7749" s="67">
        <f t="shared" si="419"/>
        <v>44853</v>
      </c>
      <c r="Q7749" s="75" t="str">
        <f t="shared" si="418"/>
        <v>週三</v>
      </c>
      <c r="R7749" s="80">
        <v>44847</v>
      </c>
      <c r="AA7749" s="1"/>
    </row>
    <row r="7750" spans="2:27">
      <c r="B7750" s="66">
        <v>44837</v>
      </c>
      <c r="D7750" s="68" t="s">
        <v>50</v>
      </c>
      <c r="E7750" s="70" t="s">
        <v>51</v>
      </c>
      <c r="F7750" s="37" t="s">
        <v>3004</v>
      </c>
      <c r="G7750" s="67">
        <v>44840</v>
      </c>
      <c r="H7750" s="67">
        <v>44855</v>
      </c>
      <c r="I7750" s="71">
        <f t="shared" si="417"/>
        <v>15</v>
      </c>
      <c r="J7750" s="72" t="s">
        <v>966</v>
      </c>
      <c r="K7750" s="72" t="s">
        <v>154</v>
      </c>
      <c r="L7750" s="73">
        <v>1</v>
      </c>
      <c r="M7750" s="73" t="s">
        <v>108</v>
      </c>
      <c r="N7750" s="68" t="str">
        <f>VLOOKUP(K7750,[1]人員授權表!D$3:G$249,4,0)</f>
        <v>無機</v>
      </c>
      <c r="O7750" s="70" t="str">
        <f>IF(J7750=[1]人員授權表!$C$85,"Casper李羿勳",IF(J7750=[1]人員授權表!$C$188,"Iring陳俊明",IF(J7750=[1]人員授權表!$C$189,"Brian陳泓霖",VLOOKUP(K7750,[1]人員授權表!D$2:E$249,2,FALSE))))</f>
        <v>Ken張智凱</v>
      </c>
      <c r="P7750" s="67">
        <f t="shared" si="419"/>
        <v>44853</v>
      </c>
      <c r="Q7750" s="75" t="str">
        <f t="shared" si="418"/>
        <v>週三</v>
      </c>
      <c r="R7750" s="80">
        <v>44846</v>
      </c>
      <c r="AA7750" s="1"/>
    </row>
    <row r="7751" spans="2:27">
      <c r="B7751" s="66">
        <v>44837</v>
      </c>
      <c r="D7751" s="68" t="s">
        <v>50</v>
      </c>
      <c r="E7751" s="70" t="s">
        <v>51</v>
      </c>
      <c r="F7751" s="37" t="s">
        <v>3004</v>
      </c>
      <c r="G7751" s="67">
        <v>44840</v>
      </c>
      <c r="H7751" s="67">
        <v>44855</v>
      </c>
      <c r="I7751" s="71">
        <f t="shared" ref="I7751:I7814" si="420">_xlfn.DAYS(H7751,G7751)</f>
        <v>15</v>
      </c>
      <c r="J7751" s="72" t="s">
        <v>209</v>
      </c>
      <c r="K7751" s="72" t="s">
        <v>210</v>
      </c>
      <c r="L7751" s="73">
        <v>1</v>
      </c>
      <c r="M7751" s="73" t="s">
        <v>108</v>
      </c>
      <c r="N7751" s="68" t="str">
        <f>VLOOKUP(K7751,[1]人員授權表!D$3:G$249,4,0)</f>
        <v>無機</v>
      </c>
      <c r="O7751" s="70" t="str">
        <f>IF(J7751=[1]人員授權表!$C$85,"Casper李羿勳",IF(J7751=[1]人員授權表!$C$188,"Iring陳俊明",IF(J7751=[1]人員授權表!$C$189,"Brian陳泓霖",VLOOKUP(K7751,[1]人員授權表!D$2:E$249,2,FALSE))))</f>
        <v>Vicky游崴涵</v>
      </c>
      <c r="P7751" s="67">
        <f t="shared" si="419"/>
        <v>44853</v>
      </c>
      <c r="Q7751" s="75" t="str">
        <f t="shared" ref="Q7751:Q7814" si="421">TEXT(P7751,"aaa")</f>
        <v>週三</v>
      </c>
      <c r="R7751" s="80">
        <v>44852</v>
      </c>
      <c r="AA7751" s="1"/>
    </row>
    <row r="7752" spans="2:27">
      <c r="B7752" s="66">
        <v>44837</v>
      </c>
      <c r="D7752" s="68" t="s">
        <v>50</v>
      </c>
      <c r="E7752" s="70" t="s">
        <v>51</v>
      </c>
      <c r="F7752" s="37" t="s">
        <v>3004</v>
      </c>
      <c r="G7752" s="67">
        <v>44840</v>
      </c>
      <c r="H7752" s="67">
        <v>44855</v>
      </c>
      <c r="I7752" s="71">
        <f t="shared" si="420"/>
        <v>15</v>
      </c>
      <c r="J7752" s="72" t="s">
        <v>167</v>
      </c>
      <c r="K7752" s="72" t="s">
        <v>168</v>
      </c>
      <c r="L7752" s="73">
        <v>1</v>
      </c>
      <c r="M7752" s="73" t="s">
        <v>108</v>
      </c>
      <c r="N7752" s="68" t="str">
        <f>VLOOKUP(K7752,[1]人員授權表!D$3:G$249,4,0)</f>
        <v>有機</v>
      </c>
      <c r="O7752" s="70" t="str">
        <f>IF(J7752=[1]人員授權表!$C$85,"Casper李羿勳",IF(J7752=[1]人員授權表!$C$188,"Iring陳俊明",IF(J7752=[1]人員授權表!$C$189,"Brian陳泓霖",VLOOKUP(K7752,[1]人員授權表!D$2:E$249,2,FALSE))))</f>
        <v>Una林庭瑄</v>
      </c>
      <c r="P7752" s="67">
        <f t="shared" si="419"/>
        <v>44853</v>
      </c>
      <c r="Q7752" s="75" t="str">
        <f t="shared" si="421"/>
        <v>週三</v>
      </c>
      <c r="R7752" s="80">
        <v>44849</v>
      </c>
      <c r="AA7752" s="1"/>
    </row>
    <row r="7753" spans="2:27">
      <c r="B7753" s="66">
        <v>44837</v>
      </c>
      <c r="D7753" s="68" t="s">
        <v>50</v>
      </c>
      <c r="E7753" s="70" t="s">
        <v>51</v>
      </c>
      <c r="F7753" s="37" t="s">
        <v>3004</v>
      </c>
      <c r="G7753" s="67">
        <v>44840</v>
      </c>
      <c r="H7753" s="67">
        <v>44855</v>
      </c>
      <c r="I7753" s="71">
        <f t="shared" si="420"/>
        <v>15</v>
      </c>
      <c r="J7753" s="72" t="s">
        <v>257</v>
      </c>
      <c r="K7753" s="72" t="s">
        <v>1225</v>
      </c>
      <c r="L7753" s="73">
        <v>1</v>
      </c>
      <c r="M7753" s="73" t="s">
        <v>108</v>
      </c>
      <c r="N7753" s="68" t="str">
        <f>VLOOKUP(K7753,[1]人員授權表!D$3:G$249,4,0)</f>
        <v>有機</v>
      </c>
      <c r="O7753" s="70" t="str">
        <f>IF(J7753=[1]人員授權表!$C$85,"Casper李羿勳",IF(J7753=[1]人員授權表!$C$188,"Iring陳俊明",IF(J7753=[1]人員授權表!$C$189,"Brian陳泓霖",VLOOKUP(K7753,[1]人員授權表!D$2:E$249,2,FALSE))))</f>
        <v>Casper李羿勳</v>
      </c>
      <c r="P7753" s="67">
        <f t="shared" si="419"/>
        <v>44853</v>
      </c>
      <c r="Q7753" s="75" t="str">
        <f t="shared" si="421"/>
        <v>週三</v>
      </c>
      <c r="R7753" s="80">
        <v>44852</v>
      </c>
      <c r="AA7753" s="1"/>
    </row>
    <row r="7754" spans="2:27">
      <c r="B7754" s="66">
        <v>44837</v>
      </c>
      <c r="D7754" s="68" t="s">
        <v>50</v>
      </c>
      <c r="E7754" s="70" t="s">
        <v>51</v>
      </c>
      <c r="F7754" s="37" t="s">
        <v>3004</v>
      </c>
      <c r="G7754" s="67">
        <v>44840</v>
      </c>
      <c r="H7754" s="67">
        <v>44855</v>
      </c>
      <c r="I7754" s="71">
        <f t="shared" si="420"/>
        <v>15</v>
      </c>
      <c r="J7754" s="72" t="s">
        <v>1226</v>
      </c>
      <c r="K7754" s="72" t="s">
        <v>1227</v>
      </c>
      <c r="L7754" s="73">
        <v>1</v>
      </c>
      <c r="M7754" s="73" t="s">
        <v>108</v>
      </c>
      <c r="N7754" s="68" t="str">
        <f>VLOOKUP(K7754,[1]人員授權表!D$3:G$249,4,0)</f>
        <v>有機</v>
      </c>
      <c r="O7754" s="70" t="str">
        <f>IF(J7754=[1]人員授權表!$C$85,"Casper李羿勳",IF(J7754=[1]人員授權表!$C$188,"Iring陳俊明",IF(J7754=[1]人員授權表!$C$189,"Brian陳泓霖",VLOOKUP(K7754,[1]人員授權表!D$2:E$249,2,FALSE))))</f>
        <v>Marco陳鴻鈞</v>
      </c>
      <c r="P7754" s="67">
        <f t="shared" si="419"/>
        <v>44853</v>
      </c>
      <c r="Q7754" s="75" t="str">
        <f t="shared" si="421"/>
        <v>週三</v>
      </c>
      <c r="R7754" s="80">
        <v>44853</v>
      </c>
      <c r="S7754" s="85"/>
      <c r="AA7754" s="1"/>
    </row>
    <row r="7755" spans="2:27">
      <c r="B7755" s="66">
        <v>44837</v>
      </c>
      <c r="D7755" s="68" t="s">
        <v>50</v>
      </c>
      <c r="E7755" s="70" t="s">
        <v>51</v>
      </c>
      <c r="F7755" s="37" t="s">
        <v>3005</v>
      </c>
      <c r="G7755" s="67">
        <v>44840</v>
      </c>
      <c r="H7755" s="67">
        <v>44855</v>
      </c>
      <c r="I7755" s="71">
        <f t="shared" si="420"/>
        <v>15</v>
      </c>
      <c r="J7755" s="72" t="s">
        <v>184</v>
      </c>
      <c r="K7755" s="72" t="s">
        <v>185</v>
      </c>
      <c r="L7755" s="73">
        <v>1</v>
      </c>
      <c r="M7755" s="73" t="s">
        <v>108</v>
      </c>
      <c r="N7755" s="68" t="str">
        <f>VLOOKUP(K7755,[1]人員授權表!D$3:G$249,4,0)</f>
        <v>有機</v>
      </c>
      <c r="O7755" s="70" t="str">
        <f>IF(J7755=[1]人員授權表!$C$85,"Casper李羿勳",IF(J7755=[1]人員授權表!$C$188,"Iring陳俊明",IF(J7755=[1]人員授權表!$C$189,"Brian陳泓霖",VLOOKUP(K7755,[1]人員授權表!D$2:E$249,2,FALSE))))</f>
        <v>Una林庭瑄</v>
      </c>
      <c r="P7755" s="67">
        <f t="shared" si="419"/>
        <v>44853</v>
      </c>
      <c r="Q7755" s="75" t="str">
        <f t="shared" si="421"/>
        <v>週三</v>
      </c>
      <c r="R7755" s="80">
        <v>44852</v>
      </c>
      <c r="AA7755" s="1"/>
    </row>
    <row r="7756" spans="2:27">
      <c r="B7756" s="66">
        <v>44837</v>
      </c>
      <c r="D7756" s="68" t="s">
        <v>50</v>
      </c>
      <c r="E7756" s="70" t="s">
        <v>51</v>
      </c>
      <c r="F7756" s="37" t="s">
        <v>3005</v>
      </c>
      <c r="G7756" s="67">
        <v>44840</v>
      </c>
      <c r="H7756" s="67">
        <v>44855</v>
      </c>
      <c r="I7756" s="71">
        <f t="shared" si="420"/>
        <v>15</v>
      </c>
      <c r="J7756" s="72" t="s">
        <v>919</v>
      </c>
      <c r="K7756" s="72" t="s">
        <v>187</v>
      </c>
      <c r="L7756" s="73">
        <v>1</v>
      </c>
      <c r="M7756" s="73" t="s">
        <v>108</v>
      </c>
      <c r="N7756" s="68" t="str">
        <f>VLOOKUP(K7756,[1]人員授權表!D$3:G$249,4,0)</f>
        <v>無機</v>
      </c>
      <c r="O7756" s="70" t="s">
        <v>191</v>
      </c>
      <c r="P7756" s="67">
        <f t="shared" si="419"/>
        <v>44853</v>
      </c>
      <c r="Q7756" s="75" t="str">
        <f t="shared" si="421"/>
        <v>週三</v>
      </c>
      <c r="R7756" s="80">
        <v>44852</v>
      </c>
      <c r="Z7756" s="79" t="s">
        <v>2866</v>
      </c>
      <c r="AA7756" s="1"/>
    </row>
    <row r="7757" spans="2:27">
      <c r="B7757" s="66">
        <v>44837</v>
      </c>
      <c r="D7757" s="68" t="s">
        <v>50</v>
      </c>
      <c r="E7757" s="70" t="s">
        <v>51</v>
      </c>
      <c r="F7757" s="37" t="s">
        <v>3005</v>
      </c>
      <c r="G7757" s="67">
        <v>44840</v>
      </c>
      <c r="H7757" s="67">
        <v>44855</v>
      </c>
      <c r="I7757" s="71">
        <f t="shared" si="420"/>
        <v>15</v>
      </c>
      <c r="J7757" s="72" t="s">
        <v>188</v>
      </c>
      <c r="K7757" s="72" t="s">
        <v>189</v>
      </c>
      <c r="L7757" s="73">
        <v>1</v>
      </c>
      <c r="M7757" s="73" t="s">
        <v>108</v>
      </c>
      <c r="N7757" s="68" t="str">
        <f>VLOOKUP(K7757,[1]人員授權表!D$3:G$249,4,0)</f>
        <v>無機</v>
      </c>
      <c r="O7757" s="70" t="str">
        <f>IF(J7757=[1]人員授權表!$C$85,"Casper李羿勳",IF(J7757=[1]人員授權表!$C$188,"Iring陳俊明",IF(J7757=[1]人員授權表!$C$189,"Brian陳泓霖",VLOOKUP(K7757,[1]人員授權表!D$2:E$249,2,FALSE))))</f>
        <v>Iring陳俊明</v>
      </c>
      <c r="P7757" s="67">
        <f t="shared" si="419"/>
        <v>44853</v>
      </c>
      <c r="Q7757" s="75" t="str">
        <f t="shared" si="421"/>
        <v>週三</v>
      </c>
      <c r="R7757" s="80">
        <v>44848</v>
      </c>
      <c r="AA7757" s="1"/>
    </row>
    <row r="7758" spans="2:27">
      <c r="B7758" s="66">
        <v>44837</v>
      </c>
      <c r="D7758" s="68" t="s">
        <v>50</v>
      </c>
      <c r="E7758" s="70" t="s">
        <v>51</v>
      </c>
      <c r="F7758" s="37" t="s">
        <v>3005</v>
      </c>
      <c r="G7758" s="67">
        <v>44840</v>
      </c>
      <c r="H7758" s="67">
        <v>44855</v>
      </c>
      <c r="I7758" s="71">
        <f t="shared" si="420"/>
        <v>15</v>
      </c>
      <c r="J7758" s="72" t="s">
        <v>190</v>
      </c>
      <c r="K7758" s="72" t="s">
        <v>140</v>
      </c>
      <c r="L7758" s="73">
        <v>1</v>
      </c>
      <c r="M7758" s="73" t="s">
        <v>108</v>
      </c>
      <c r="N7758" s="68" t="str">
        <f>VLOOKUP(K7758,[1]人員授權表!D$3:G$249,4,0)</f>
        <v>無機</v>
      </c>
      <c r="O7758" s="70" t="str">
        <f>IF(J7758=[1]人員授權表!$C$85,"Casper李羿勳",IF(J7758=[1]人員授權表!$C$188,"Iring陳俊明",IF(J7758=[1]人員授權表!$C$189,"Brian陳泓霖",VLOOKUP(K7758,[1]人員授權表!D$2:E$249,2,FALSE))))</f>
        <v>Iring陳俊明</v>
      </c>
      <c r="P7758" s="67">
        <f t="shared" si="419"/>
        <v>44853</v>
      </c>
      <c r="Q7758" s="75" t="str">
        <f t="shared" si="421"/>
        <v>週三</v>
      </c>
      <c r="R7758" s="80">
        <v>44848</v>
      </c>
      <c r="AA7758" s="1"/>
    </row>
    <row r="7759" spans="2:27">
      <c r="B7759" s="66">
        <v>44837</v>
      </c>
      <c r="D7759" s="68" t="s">
        <v>50</v>
      </c>
      <c r="E7759" s="70" t="s">
        <v>51</v>
      </c>
      <c r="F7759" s="37" t="s">
        <v>3005</v>
      </c>
      <c r="G7759" s="67">
        <v>44840</v>
      </c>
      <c r="H7759" s="67">
        <v>44855</v>
      </c>
      <c r="I7759" s="71">
        <f t="shared" si="420"/>
        <v>15</v>
      </c>
      <c r="J7759" s="72" t="s">
        <v>194</v>
      </c>
      <c r="K7759" s="72" t="s">
        <v>187</v>
      </c>
      <c r="L7759" s="73">
        <v>1</v>
      </c>
      <c r="M7759" s="73" t="s">
        <v>108</v>
      </c>
      <c r="N7759" s="68" t="str">
        <f>VLOOKUP(K7759,[1]人員授權表!D$3:G$249,4,0)</f>
        <v>無機</v>
      </c>
      <c r="O7759" s="70" t="s">
        <v>191</v>
      </c>
      <c r="P7759" s="67">
        <f t="shared" si="419"/>
        <v>44853</v>
      </c>
      <c r="Q7759" s="75" t="str">
        <f t="shared" si="421"/>
        <v>週三</v>
      </c>
      <c r="R7759" s="80">
        <v>44852</v>
      </c>
      <c r="AA7759" s="1"/>
    </row>
    <row r="7760" spans="2:27">
      <c r="B7760" s="66">
        <v>44837</v>
      </c>
      <c r="D7760" s="68" t="s">
        <v>50</v>
      </c>
      <c r="E7760" s="70" t="s">
        <v>51</v>
      </c>
      <c r="F7760" s="37" t="s">
        <v>3005</v>
      </c>
      <c r="G7760" s="67">
        <v>44840</v>
      </c>
      <c r="H7760" s="67">
        <v>44855</v>
      </c>
      <c r="I7760" s="71">
        <f t="shared" si="420"/>
        <v>15</v>
      </c>
      <c r="J7760" s="72" t="s">
        <v>195</v>
      </c>
      <c r="K7760" s="72" t="s">
        <v>196</v>
      </c>
      <c r="L7760" s="73">
        <v>1</v>
      </c>
      <c r="M7760" s="73" t="s">
        <v>108</v>
      </c>
      <c r="N7760" s="68" t="str">
        <f>VLOOKUP(K7760,[1]人員授權表!D$3:G$249,4,0)</f>
        <v>無機</v>
      </c>
      <c r="O7760" s="70" t="str">
        <f>IF(J7760=[1]人員授權表!$C$85,"Casper李羿勳",IF(J7760=[1]人員授權表!$C$188,"Iring陳俊明",IF(J7760=[1]人員授權表!$C$189,"Brian陳泓霖",VLOOKUP(K7760,[1]人員授權表!D$2:E$249,2,FALSE))))</f>
        <v>Debby胡萱黛</v>
      </c>
      <c r="P7760" s="67">
        <f t="shared" si="419"/>
        <v>44853</v>
      </c>
      <c r="Q7760" s="75" t="str">
        <f t="shared" si="421"/>
        <v>週三</v>
      </c>
      <c r="R7760" s="80">
        <v>44848</v>
      </c>
      <c r="AA7760" s="1"/>
    </row>
    <row r="7761" spans="2:27">
      <c r="B7761" s="66">
        <v>44837</v>
      </c>
      <c r="D7761" s="68" t="s">
        <v>50</v>
      </c>
      <c r="E7761" s="70" t="s">
        <v>51</v>
      </c>
      <c r="F7761" s="37" t="s">
        <v>3005</v>
      </c>
      <c r="G7761" s="67">
        <v>44840</v>
      </c>
      <c r="H7761" s="67">
        <v>44855</v>
      </c>
      <c r="I7761" s="71">
        <f t="shared" si="420"/>
        <v>15</v>
      </c>
      <c r="J7761" s="72" t="s">
        <v>198</v>
      </c>
      <c r="K7761" s="72" t="s">
        <v>199</v>
      </c>
      <c r="L7761" s="73">
        <v>1</v>
      </c>
      <c r="M7761" s="73" t="s">
        <v>108</v>
      </c>
      <c r="N7761" s="68" t="str">
        <f>VLOOKUP(K7761,[1]人員授權表!D$3:G$249,4,0)</f>
        <v>無機</v>
      </c>
      <c r="O7761" s="70" t="str">
        <f>IF(J7761=[1]人員授權表!$C$85,"Casper李羿勳",IF(J7761=[1]人員授權表!$C$188,"Iring陳俊明",IF(J7761=[1]人員授權表!$C$189,"Brian陳泓霖",VLOOKUP(K7761,[1]人員授權表!D$2:E$249,2,FALSE))))</f>
        <v>Vicky游崴涵</v>
      </c>
      <c r="P7761" s="67">
        <f t="shared" si="419"/>
        <v>44853</v>
      </c>
      <c r="Q7761" s="75" t="str">
        <f t="shared" si="421"/>
        <v>週三</v>
      </c>
      <c r="R7761" s="80">
        <v>44848</v>
      </c>
      <c r="AA7761" s="1"/>
    </row>
    <row r="7762" spans="2:27">
      <c r="B7762" s="66">
        <v>44837</v>
      </c>
      <c r="D7762" s="68" t="s">
        <v>50</v>
      </c>
      <c r="E7762" s="70" t="s">
        <v>51</v>
      </c>
      <c r="F7762" s="37" t="s">
        <v>3005</v>
      </c>
      <c r="G7762" s="67">
        <v>44840</v>
      </c>
      <c r="H7762" s="67">
        <v>44855</v>
      </c>
      <c r="I7762" s="71">
        <f t="shared" si="420"/>
        <v>15</v>
      </c>
      <c r="J7762" s="72" t="s">
        <v>200</v>
      </c>
      <c r="K7762" s="72" t="s">
        <v>201</v>
      </c>
      <c r="L7762" s="73">
        <v>1</v>
      </c>
      <c r="M7762" s="73" t="s">
        <v>108</v>
      </c>
      <c r="N7762" s="68" t="str">
        <f>VLOOKUP(K7762,[1]人員授權表!D$3:G$249,4,0)</f>
        <v>無機</v>
      </c>
      <c r="O7762" s="70" t="str">
        <f>IF(J7762=[1]人員授權表!$C$85,"Casper李羿勳",IF(J7762=[1]人員授權表!$C$188,"Iring陳俊明",IF(J7762=[1]人員授權表!$C$189,"Brian陳泓霖",VLOOKUP(K7762,[1]人員授權表!D$2:E$249,2,FALSE))))</f>
        <v>Ruby黃家蓁</v>
      </c>
      <c r="P7762" s="67">
        <f t="shared" si="419"/>
        <v>44853</v>
      </c>
      <c r="Q7762" s="75" t="str">
        <f t="shared" si="421"/>
        <v>週三</v>
      </c>
      <c r="R7762" s="80">
        <v>44848</v>
      </c>
      <c r="AA7762" s="1"/>
    </row>
    <row r="7763" spans="2:27">
      <c r="B7763" s="66">
        <v>44837</v>
      </c>
      <c r="D7763" s="68" t="s">
        <v>50</v>
      </c>
      <c r="E7763" s="70" t="s">
        <v>51</v>
      </c>
      <c r="F7763" s="37" t="s">
        <v>3005</v>
      </c>
      <c r="G7763" s="67">
        <v>44840</v>
      </c>
      <c r="H7763" s="67">
        <v>44855</v>
      </c>
      <c r="I7763" s="71">
        <f t="shared" si="420"/>
        <v>15</v>
      </c>
      <c r="J7763" s="72" t="s">
        <v>151</v>
      </c>
      <c r="K7763" s="72" t="s">
        <v>152</v>
      </c>
      <c r="L7763" s="73">
        <v>1</v>
      </c>
      <c r="M7763" s="73" t="s">
        <v>108</v>
      </c>
      <c r="N7763" s="68" t="str">
        <f>VLOOKUP(K7763,[1]人員授權表!D$3:G$249,4,0)</f>
        <v>無機</v>
      </c>
      <c r="O7763" s="70" t="str">
        <f>IF(J7763=[1]人員授權表!$C$85,"Casper李羿勳",IF(J7763=[1]人員授權表!$C$188,"Iring陳俊明",IF(J7763=[1]人員授權表!$C$189,"Brian陳泓霖",VLOOKUP(K7763,[1]人員授權表!D$2:E$249,2,FALSE))))</f>
        <v>Vicky游崴涵</v>
      </c>
      <c r="P7763" s="67">
        <f t="shared" si="419"/>
        <v>44853</v>
      </c>
      <c r="Q7763" s="75" t="str">
        <f t="shared" si="421"/>
        <v>週三</v>
      </c>
      <c r="R7763" s="80">
        <v>44848</v>
      </c>
      <c r="AA7763" s="1"/>
    </row>
    <row r="7764" spans="2:27">
      <c r="B7764" s="66">
        <v>44837</v>
      </c>
      <c r="D7764" s="68" t="s">
        <v>50</v>
      </c>
      <c r="E7764" s="70" t="s">
        <v>51</v>
      </c>
      <c r="F7764" s="37" t="s">
        <v>3005</v>
      </c>
      <c r="G7764" s="67">
        <v>44840</v>
      </c>
      <c r="H7764" s="67">
        <v>44855</v>
      </c>
      <c r="I7764" s="71">
        <f t="shared" si="420"/>
        <v>15</v>
      </c>
      <c r="J7764" s="72" t="s">
        <v>649</v>
      </c>
      <c r="K7764" s="72" t="s">
        <v>650</v>
      </c>
      <c r="L7764" s="73">
        <v>1</v>
      </c>
      <c r="M7764" s="73" t="s">
        <v>108</v>
      </c>
      <c r="N7764" s="68" t="str">
        <f>VLOOKUP(K7764,[1]人員授權表!D$3:G$249,4,0)</f>
        <v>有機</v>
      </c>
      <c r="O7764" s="70" t="str">
        <f>IF(J7764=[1]人員授權表!$C$85,"Casper李羿勳",IF(J7764=[1]人員授權表!$C$188,"Iring陳俊明",IF(J7764=[1]人員授權表!$C$189,"Brian陳泓霖",VLOOKUP(K7764,[1]人員授權表!D$2:E$249,2,FALSE))))</f>
        <v>Casper李羿勳</v>
      </c>
      <c r="P7764" s="67">
        <f t="shared" si="419"/>
        <v>44853</v>
      </c>
      <c r="Q7764" s="75" t="str">
        <f t="shared" si="421"/>
        <v>週三</v>
      </c>
      <c r="R7764" s="80">
        <v>44853</v>
      </c>
      <c r="AA7764" s="1"/>
    </row>
    <row r="7765" spans="2:27">
      <c r="B7765" s="66">
        <v>44837</v>
      </c>
      <c r="D7765" s="68" t="s">
        <v>50</v>
      </c>
      <c r="E7765" s="70" t="s">
        <v>51</v>
      </c>
      <c r="F7765" s="37" t="s">
        <v>3005</v>
      </c>
      <c r="G7765" s="67">
        <v>44840</v>
      </c>
      <c r="H7765" s="67">
        <v>44855</v>
      </c>
      <c r="I7765" s="71">
        <f t="shared" si="420"/>
        <v>15</v>
      </c>
      <c r="J7765" s="72" t="s">
        <v>160</v>
      </c>
      <c r="K7765" s="72" t="s">
        <v>161</v>
      </c>
      <c r="L7765" s="73">
        <v>1</v>
      </c>
      <c r="M7765" s="73" t="s">
        <v>108</v>
      </c>
      <c r="N7765" s="68" t="str">
        <f>VLOOKUP(K7765,[1]人員授權表!D$3:G$249,4,0)</f>
        <v>無機</v>
      </c>
      <c r="O7765" s="70" t="str">
        <f>IF(J7765=[1]人員授權表!$C$85,"Casper李羿勳",IF(J7765=[1]人員授權表!$C$188,"Iring陳俊明",IF(J7765=[1]人員授權表!$C$189,"Brian陳泓霖",VLOOKUP(K7765,[1]人員授權表!D$2:E$249,2,FALSE))))</f>
        <v>Dennis陳汶宏</v>
      </c>
      <c r="P7765" s="67">
        <f t="shared" si="419"/>
        <v>44853</v>
      </c>
      <c r="Q7765" s="75" t="str">
        <f t="shared" si="421"/>
        <v>週三</v>
      </c>
      <c r="R7765" s="80">
        <v>44848</v>
      </c>
      <c r="AA7765" s="1"/>
    </row>
    <row r="7766" spans="2:27">
      <c r="B7766" s="66">
        <v>44837</v>
      </c>
      <c r="D7766" s="68" t="s">
        <v>50</v>
      </c>
      <c r="E7766" s="70" t="s">
        <v>51</v>
      </c>
      <c r="F7766" s="37" t="s">
        <v>3005</v>
      </c>
      <c r="G7766" s="67">
        <v>44840</v>
      </c>
      <c r="H7766" s="67">
        <v>44855</v>
      </c>
      <c r="I7766" s="71">
        <f t="shared" si="420"/>
        <v>15</v>
      </c>
      <c r="J7766" s="72" t="s">
        <v>1222</v>
      </c>
      <c r="K7766" s="72" t="s">
        <v>1223</v>
      </c>
      <c r="L7766" s="73">
        <v>1</v>
      </c>
      <c r="M7766" s="73" t="s">
        <v>108</v>
      </c>
      <c r="N7766" s="68" t="str">
        <f>VLOOKUP(K7766,[1]人員授權表!D$3:G$249,4,0)</f>
        <v>無機</v>
      </c>
      <c r="O7766" s="70" t="str">
        <f>IF(J7766=[1]人員授權表!$C$85,"Casper李羿勳",IF(J7766=[1]人員授權表!$C$188,"Iring陳俊明",IF(J7766=[1]人員授權表!$C$189,"Brian陳泓霖",VLOOKUP(K7766,[1]人員授權表!D$2:E$249,2,FALSE))))</f>
        <v>Dennis陳汶宏</v>
      </c>
      <c r="P7766" s="67">
        <f t="shared" si="419"/>
        <v>44853</v>
      </c>
      <c r="Q7766" s="75" t="str">
        <f t="shared" si="421"/>
        <v>週三</v>
      </c>
      <c r="R7766" s="80">
        <v>44848</v>
      </c>
      <c r="AA7766" s="1"/>
    </row>
    <row r="7767" spans="2:27">
      <c r="B7767" s="66">
        <v>44837</v>
      </c>
      <c r="D7767" s="68" t="s">
        <v>50</v>
      </c>
      <c r="E7767" s="70" t="s">
        <v>51</v>
      </c>
      <c r="F7767" s="37" t="s">
        <v>3005</v>
      </c>
      <c r="G7767" s="67">
        <v>44840</v>
      </c>
      <c r="H7767" s="67">
        <v>44855</v>
      </c>
      <c r="I7767" s="71">
        <f t="shared" si="420"/>
        <v>15</v>
      </c>
      <c r="J7767" s="72" t="s">
        <v>175</v>
      </c>
      <c r="K7767" s="72" t="s">
        <v>176</v>
      </c>
      <c r="L7767" s="73">
        <v>1</v>
      </c>
      <c r="M7767" s="73" t="s">
        <v>108</v>
      </c>
      <c r="N7767" s="68" t="str">
        <f>VLOOKUP(K7767,[1]人員授權表!D$3:G$249,4,0)</f>
        <v>無機</v>
      </c>
      <c r="O7767" s="70" t="s">
        <v>956</v>
      </c>
      <c r="P7767" s="67">
        <f t="shared" ref="P7767:P7830" si="422">H7767-2</f>
        <v>44853</v>
      </c>
      <c r="Q7767" s="75" t="str">
        <f t="shared" si="421"/>
        <v>週三</v>
      </c>
      <c r="R7767" s="80">
        <v>44852</v>
      </c>
      <c r="AA7767" s="1"/>
    </row>
    <row r="7768" spans="2:27">
      <c r="B7768" s="66">
        <v>44837</v>
      </c>
      <c r="D7768" s="68" t="s">
        <v>50</v>
      </c>
      <c r="E7768" s="70" t="s">
        <v>51</v>
      </c>
      <c r="F7768" s="37" t="s">
        <v>3005</v>
      </c>
      <c r="G7768" s="67">
        <v>44840</v>
      </c>
      <c r="H7768" s="67">
        <v>44855</v>
      </c>
      <c r="I7768" s="71">
        <f t="shared" si="420"/>
        <v>15</v>
      </c>
      <c r="J7768" s="72" t="s">
        <v>290</v>
      </c>
      <c r="K7768" s="72" t="s">
        <v>291</v>
      </c>
      <c r="L7768" s="73">
        <v>1</v>
      </c>
      <c r="M7768" s="73" t="s">
        <v>108</v>
      </c>
      <c r="N7768" s="68" t="str">
        <f>VLOOKUP(K7768,[1]人員授權表!D$3:G$249,4,0)</f>
        <v>無機</v>
      </c>
      <c r="O7768" s="70" t="str">
        <f>IF(J7768=[1]人員授權表!$C$85,"Casper李羿勳",IF(J7768=[1]人員授權表!$C$188,"Iring陳俊明",IF(J7768=[1]人員授權表!$C$189,"Brian陳泓霖",VLOOKUP(K7768,[1]人員授權表!D$2:E$249,2,FALSE))))</f>
        <v>George陳志昇</v>
      </c>
      <c r="P7768" s="67">
        <f t="shared" si="422"/>
        <v>44853</v>
      </c>
      <c r="Q7768" s="75" t="str">
        <f t="shared" si="421"/>
        <v>週三</v>
      </c>
      <c r="R7768" s="80">
        <v>44848</v>
      </c>
      <c r="AA7768" s="1"/>
    </row>
    <row r="7769" spans="2:27">
      <c r="B7769" s="66">
        <v>44837</v>
      </c>
      <c r="D7769" s="68" t="s">
        <v>50</v>
      </c>
      <c r="E7769" s="70" t="s">
        <v>51</v>
      </c>
      <c r="F7769" s="37" t="s">
        <v>3005</v>
      </c>
      <c r="G7769" s="67">
        <v>44840</v>
      </c>
      <c r="H7769" s="67">
        <v>44855</v>
      </c>
      <c r="I7769" s="71">
        <f t="shared" si="420"/>
        <v>15</v>
      </c>
      <c r="J7769" s="72" t="s">
        <v>204</v>
      </c>
      <c r="K7769" s="72" t="s">
        <v>205</v>
      </c>
      <c r="L7769" s="73">
        <v>1</v>
      </c>
      <c r="M7769" s="73" t="s">
        <v>108</v>
      </c>
      <c r="N7769" s="68" t="str">
        <f>VLOOKUP(K7769,[1]人員授權表!D$3:G$249,4,0)</f>
        <v>無機</v>
      </c>
      <c r="O7769" s="70" t="str">
        <f>IF(J7769=[1]人員授權表!$C$85,"Casper李羿勳",IF(J7769=[1]人員授權表!$C$188,"Iring陳俊明",IF(J7769=[1]人員授權表!$C$189,"Brian陳泓霖",VLOOKUP(K7769,[1]人員授權表!D$2:E$249,2,FALSE))))</f>
        <v>Iring陳俊明</v>
      </c>
      <c r="P7769" s="67">
        <f t="shared" si="422"/>
        <v>44853</v>
      </c>
      <c r="Q7769" s="75" t="str">
        <f t="shared" si="421"/>
        <v>週三</v>
      </c>
      <c r="R7769" s="80">
        <v>44853</v>
      </c>
      <c r="AA7769" s="1"/>
    </row>
    <row r="7770" spans="2:27">
      <c r="B7770" s="66">
        <v>44837</v>
      </c>
      <c r="D7770" s="68" t="s">
        <v>50</v>
      </c>
      <c r="E7770" s="70" t="s">
        <v>51</v>
      </c>
      <c r="F7770" s="37" t="s">
        <v>3005</v>
      </c>
      <c r="G7770" s="67">
        <v>44840</v>
      </c>
      <c r="H7770" s="67">
        <v>44855</v>
      </c>
      <c r="I7770" s="71">
        <f t="shared" si="420"/>
        <v>15</v>
      </c>
      <c r="J7770" s="72" t="s">
        <v>206</v>
      </c>
      <c r="K7770" s="72" t="s">
        <v>179</v>
      </c>
      <c r="L7770" s="73">
        <v>1</v>
      </c>
      <c r="M7770" s="73" t="s">
        <v>108</v>
      </c>
      <c r="N7770" s="68" t="str">
        <f>VLOOKUP(K7770,[1]人員授權表!D$3:G$249,4,0)</f>
        <v>無機</v>
      </c>
      <c r="O7770" s="70" t="str">
        <f>IF(J7770=[1]人員授權表!$C$85,"Casper李羿勳",IF(J7770=[1]人員授權表!$C$188,"Iring陳俊明",IF(J7770=[1]人員授權表!$C$189,"Brian陳泓霖",VLOOKUP(K7770,[1]人員授權表!D$2:E$249,2,FALSE))))</f>
        <v>Dennis陳汶宏</v>
      </c>
      <c r="P7770" s="67">
        <f t="shared" si="422"/>
        <v>44853</v>
      </c>
      <c r="Q7770" s="75" t="str">
        <f t="shared" si="421"/>
        <v>週三</v>
      </c>
      <c r="R7770" s="80">
        <v>44848</v>
      </c>
      <c r="AA7770" s="1"/>
    </row>
    <row r="7771" spans="2:27">
      <c r="B7771" s="66">
        <v>44837</v>
      </c>
      <c r="D7771" s="68" t="s">
        <v>50</v>
      </c>
      <c r="E7771" s="70" t="s">
        <v>51</v>
      </c>
      <c r="F7771" s="37" t="s">
        <v>3005</v>
      </c>
      <c r="G7771" s="67">
        <v>44840</v>
      </c>
      <c r="H7771" s="67">
        <v>44855</v>
      </c>
      <c r="I7771" s="71">
        <f t="shared" si="420"/>
        <v>15</v>
      </c>
      <c r="J7771" s="72" t="s">
        <v>178</v>
      </c>
      <c r="K7771" s="72" t="s">
        <v>179</v>
      </c>
      <c r="L7771" s="73">
        <v>1</v>
      </c>
      <c r="M7771" s="73" t="s">
        <v>108</v>
      </c>
      <c r="N7771" s="68" t="str">
        <f>VLOOKUP(K7771,[1]人員授權表!D$3:G$249,4,0)</f>
        <v>無機</v>
      </c>
      <c r="O7771" s="70" t="str">
        <f>IF(J7771=[1]人員授權表!$C$85,"Casper李羿勳",IF(J7771=[1]人員授權表!$C$188,"Iring陳俊明",IF(J7771=[1]人員授權表!$C$189,"Brian陳泓霖",VLOOKUP(K7771,[1]人員授權表!D$2:E$249,2,FALSE))))</f>
        <v>Dennis陳汶宏</v>
      </c>
      <c r="P7771" s="67">
        <f t="shared" si="422"/>
        <v>44853</v>
      </c>
      <c r="Q7771" s="75" t="str">
        <f t="shared" si="421"/>
        <v>週三</v>
      </c>
      <c r="R7771" s="80">
        <v>44848</v>
      </c>
      <c r="AA7771" s="1"/>
    </row>
    <row r="7772" spans="2:27">
      <c r="B7772" s="66">
        <v>44837</v>
      </c>
      <c r="D7772" s="68" t="s">
        <v>50</v>
      </c>
      <c r="E7772" s="70" t="s">
        <v>51</v>
      </c>
      <c r="F7772" s="37" t="s">
        <v>3005</v>
      </c>
      <c r="G7772" s="67">
        <v>44840</v>
      </c>
      <c r="H7772" s="67">
        <v>44855</v>
      </c>
      <c r="I7772" s="71">
        <f t="shared" si="420"/>
        <v>15</v>
      </c>
      <c r="J7772" s="72" t="s">
        <v>141</v>
      </c>
      <c r="K7772" s="72" t="s">
        <v>142</v>
      </c>
      <c r="L7772" s="73">
        <v>1</v>
      </c>
      <c r="M7772" s="73" t="s">
        <v>108</v>
      </c>
      <c r="N7772" s="68" t="str">
        <f>VLOOKUP(K7772,[1]人員授權表!D$3:G$249,4,0)</f>
        <v>無機</v>
      </c>
      <c r="O7772" s="70" t="str">
        <f>IF(J7772=[1]人員授權表!$C$85,"Casper李羿勳",IF(J7772=[1]人員授權表!$C$188,"Iring陳俊明",IF(J7772=[1]人員授權表!$C$189,"Brian陳泓霖",VLOOKUP(K7772,[1]人員授權表!D$2:E$249,2,FALSE))))</f>
        <v>Dennis陳汶宏</v>
      </c>
      <c r="P7772" s="67">
        <f t="shared" si="422"/>
        <v>44853</v>
      </c>
      <c r="Q7772" s="75" t="str">
        <f t="shared" si="421"/>
        <v>週三</v>
      </c>
      <c r="R7772" s="80">
        <v>44847</v>
      </c>
      <c r="AA7772" s="1"/>
    </row>
    <row r="7773" spans="2:27">
      <c r="B7773" s="66">
        <v>44837</v>
      </c>
      <c r="D7773" s="68" t="s">
        <v>50</v>
      </c>
      <c r="E7773" s="70" t="s">
        <v>51</v>
      </c>
      <c r="F7773" s="37" t="s">
        <v>3005</v>
      </c>
      <c r="G7773" s="67">
        <v>44840</v>
      </c>
      <c r="H7773" s="67">
        <v>44855</v>
      </c>
      <c r="I7773" s="71">
        <f t="shared" si="420"/>
        <v>15</v>
      </c>
      <c r="J7773" s="72" t="s">
        <v>966</v>
      </c>
      <c r="K7773" s="72" t="s">
        <v>154</v>
      </c>
      <c r="L7773" s="73">
        <v>1</v>
      </c>
      <c r="M7773" s="73" t="s">
        <v>108</v>
      </c>
      <c r="N7773" s="68" t="str">
        <f>VLOOKUP(K7773,[1]人員授權表!D$3:G$249,4,0)</f>
        <v>無機</v>
      </c>
      <c r="O7773" s="70" t="str">
        <f>IF(J7773=[1]人員授權表!$C$85,"Casper李羿勳",IF(J7773=[1]人員授權表!$C$188,"Iring陳俊明",IF(J7773=[1]人員授權表!$C$189,"Brian陳泓霖",VLOOKUP(K7773,[1]人員授權表!D$2:E$249,2,FALSE))))</f>
        <v>Ken張智凱</v>
      </c>
      <c r="P7773" s="67">
        <f t="shared" si="422"/>
        <v>44853</v>
      </c>
      <c r="Q7773" s="75" t="str">
        <f t="shared" si="421"/>
        <v>週三</v>
      </c>
      <c r="R7773" s="80">
        <v>44846</v>
      </c>
      <c r="AA7773" s="1"/>
    </row>
    <row r="7774" spans="2:27">
      <c r="B7774" s="66">
        <v>44837</v>
      </c>
      <c r="D7774" s="68" t="s">
        <v>50</v>
      </c>
      <c r="E7774" s="70" t="s">
        <v>51</v>
      </c>
      <c r="F7774" s="37" t="s">
        <v>3005</v>
      </c>
      <c r="G7774" s="67">
        <v>44840</v>
      </c>
      <c r="H7774" s="67">
        <v>44855</v>
      </c>
      <c r="I7774" s="71">
        <f t="shared" si="420"/>
        <v>15</v>
      </c>
      <c r="J7774" s="72" t="s">
        <v>209</v>
      </c>
      <c r="K7774" s="72" t="s">
        <v>210</v>
      </c>
      <c r="L7774" s="73">
        <v>1</v>
      </c>
      <c r="M7774" s="73" t="s">
        <v>108</v>
      </c>
      <c r="N7774" s="68" t="str">
        <f>VLOOKUP(K7774,[1]人員授權表!D$3:G$249,4,0)</f>
        <v>無機</v>
      </c>
      <c r="O7774" s="70" t="str">
        <f>IF(J7774=[1]人員授權表!$C$85,"Casper李羿勳",IF(J7774=[1]人員授權表!$C$188,"Iring陳俊明",IF(J7774=[1]人員授權表!$C$189,"Brian陳泓霖",VLOOKUP(K7774,[1]人員授權表!D$2:E$249,2,FALSE))))</f>
        <v>Vicky游崴涵</v>
      </c>
      <c r="P7774" s="67">
        <f t="shared" si="422"/>
        <v>44853</v>
      </c>
      <c r="Q7774" s="75" t="str">
        <f t="shared" si="421"/>
        <v>週三</v>
      </c>
      <c r="R7774" s="80">
        <v>44852</v>
      </c>
      <c r="AA7774" s="1"/>
    </row>
    <row r="7775" spans="2:27">
      <c r="B7775" s="66">
        <v>44837</v>
      </c>
      <c r="D7775" s="68" t="s">
        <v>50</v>
      </c>
      <c r="E7775" s="70" t="s">
        <v>51</v>
      </c>
      <c r="F7775" s="37" t="s">
        <v>3005</v>
      </c>
      <c r="G7775" s="67">
        <v>44840</v>
      </c>
      <c r="H7775" s="67">
        <v>44855</v>
      </c>
      <c r="I7775" s="71">
        <f t="shared" si="420"/>
        <v>15</v>
      </c>
      <c r="J7775" s="72" t="s">
        <v>167</v>
      </c>
      <c r="K7775" s="72" t="s">
        <v>168</v>
      </c>
      <c r="L7775" s="73">
        <v>1</v>
      </c>
      <c r="M7775" s="73" t="s">
        <v>108</v>
      </c>
      <c r="N7775" s="68" t="str">
        <f>VLOOKUP(K7775,[1]人員授權表!D$3:G$249,4,0)</f>
        <v>有機</v>
      </c>
      <c r="O7775" s="70" t="str">
        <f>IF(J7775=[1]人員授權表!$C$85,"Casper李羿勳",IF(J7775=[1]人員授權表!$C$188,"Iring陳俊明",IF(J7775=[1]人員授權表!$C$189,"Brian陳泓霖",VLOOKUP(K7775,[1]人員授權表!D$2:E$249,2,FALSE))))</f>
        <v>Una林庭瑄</v>
      </c>
      <c r="P7775" s="67">
        <f t="shared" si="422"/>
        <v>44853</v>
      </c>
      <c r="Q7775" s="75" t="str">
        <f t="shared" si="421"/>
        <v>週三</v>
      </c>
      <c r="R7775" s="80">
        <v>44849</v>
      </c>
      <c r="AA7775" s="1"/>
    </row>
    <row r="7776" spans="2:27">
      <c r="B7776" s="66">
        <v>44837</v>
      </c>
      <c r="D7776" s="68" t="s">
        <v>50</v>
      </c>
      <c r="E7776" s="70" t="s">
        <v>51</v>
      </c>
      <c r="F7776" s="37" t="s">
        <v>3005</v>
      </c>
      <c r="G7776" s="67">
        <v>44840</v>
      </c>
      <c r="H7776" s="67">
        <v>44855</v>
      </c>
      <c r="I7776" s="71">
        <f t="shared" si="420"/>
        <v>15</v>
      </c>
      <c r="J7776" s="72" t="s">
        <v>257</v>
      </c>
      <c r="K7776" s="72" t="s">
        <v>1225</v>
      </c>
      <c r="L7776" s="73">
        <v>1</v>
      </c>
      <c r="M7776" s="73" t="s">
        <v>108</v>
      </c>
      <c r="N7776" s="68" t="str">
        <f>VLOOKUP(K7776,[1]人員授權表!D$3:G$249,4,0)</f>
        <v>有機</v>
      </c>
      <c r="O7776" s="70" t="str">
        <f>IF(J7776=[1]人員授權表!$C$85,"Casper李羿勳",IF(J7776=[1]人員授權表!$C$188,"Iring陳俊明",IF(J7776=[1]人員授權表!$C$189,"Brian陳泓霖",VLOOKUP(K7776,[1]人員授權表!D$2:E$249,2,FALSE))))</f>
        <v>Casper李羿勳</v>
      </c>
      <c r="P7776" s="67">
        <f t="shared" si="422"/>
        <v>44853</v>
      </c>
      <c r="Q7776" s="75" t="str">
        <f t="shared" si="421"/>
        <v>週三</v>
      </c>
      <c r="R7776" s="80">
        <v>44852</v>
      </c>
      <c r="AA7776" s="1"/>
    </row>
    <row r="7777" spans="2:27">
      <c r="B7777" s="66">
        <v>44837</v>
      </c>
      <c r="D7777" s="68" t="s">
        <v>50</v>
      </c>
      <c r="E7777" s="70" t="s">
        <v>51</v>
      </c>
      <c r="F7777" s="37" t="s">
        <v>3005</v>
      </c>
      <c r="G7777" s="67">
        <v>44840</v>
      </c>
      <c r="H7777" s="67">
        <v>44855</v>
      </c>
      <c r="I7777" s="71">
        <f t="shared" si="420"/>
        <v>15</v>
      </c>
      <c r="J7777" s="72" t="s">
        <v>1253</v>
      </c>
      <c r="K7777" s="72" t="s">
        <v>185</v>
      </c>
      <c r="L7777" s="73">
        <v>1</v>
      </c>
      <c r="M7777" s="73" t="s">
        <v>108</v>
      </c>
      <c r="N7777" s="68" t="str">
        <f>VLOOKUP(K7777,[1]人員授權表!D$3:G$249,4,0)</f>
        <v>有機</v>
      </c>
      <c r="O7777" s="70" t="str">
        <f>IF(J7777=[1]人員授權表!$C$85,"Casper李羿勳",IF(J7777=[1]人員授權表!$C$188,"Iring陳俊明",IF(J7777=[1]人員授權表!$C$189,"Brian陳泓霖",VLOOKUP(K7777,[1]人員授權表!D$2:E$249,2,FALSE))))</f>
        <v>Una林庭瑄</v>
      </c>
      <c r="P7777" s="67">
        <f t="shared" si="422"/>
        <v>44853</v>
      </c>
      <c r="Q7777" s="75" t="str">
        <f t="shared" si="421"/>
        <v>週三</v>
      </c>
      <c r="R7777" s="80">
        <v>44852</v>
      </c>
      <c r="AA7777" s="1"/>
    </row>
    <row r="7778" spans="2:27">
      <c r="B7778" s="66">
        <v>44837</v>
      </c>
      <c r="D7778" s="68" t="s">
        <v>50</v>
      </c>
      <c r="E7778" s="70" t="s">
        <v>51</v>
      </c>
      <c r="F7778" s="37" t="s">
        <v>3005</v>
      </c>
      <c r="G7778" s="67">
        <v>44840</v>
      </c>
      <c r="H7778" s="67">
        <v>44855</v>
      </c>
      <c r="I7778" s="71">
        <f t="shared" si="420"/>
        <v>15</v>
      </c>
      <c r="J7778" s="72" t="s">
        <v>169</v>
      </c>
      <c r="K7778" s="72" t="s">
        <v>170</v>
      </c>
      <c r="L7778" s="73">
        <v>1</v>
      </c>
      <c r="M7778" s="73" t="s">
        <v>108</v>
      </c>
      <c r="N7778" s="68" t="str">
        <f>VLOOKUP(K7778,[1]人員授權表!D$3:G$249,4,0)</f>
        <v>有機</v>
      </c>
      <c r="O7778" s="70" t="str">
        <f>IF(J7778=[1]人員授權表!$C$85,"Casper李羿勳",IF(J7778=[1]人員授權表!$C$188,"Iring陳俊明",IF(J7778=[1]人員授權表!$C$189,"Brian陳泓霖",VLOOKUP(K7778,[1]人員授權表!D$2:E$249,2,FALSE))))</f>
        <v>Elle黃雅琪&amp;
Marco陳鴻鈞</v>
      </c>
      <c r="P7778" s="67">
        <f t="shared" si="422"/>
        <v>44853</v>
      </c>
      <c r="Q7778" s="75" t="str">
        <f t="shared" si="421"/>
        <v>週三</v>
      </c>
      <c r="R7778" s="80">
        <v>44852</v>
      </c>
      <c r="AA7778" s="1"/>
    </row>
    <row r="7779" spans="2:27">
      <c r="B7779" s="66">
        <v>44837</v>
      </c>
      <c r="D7779" s="68" t="s">
        <v>50</v>
      </c>
      <c r="E7779" s="70" t="s">
        <v>51</v>
      </c>
      <c r="F7779" s="37" t="s">
        <v>3006</v>
      </c>
      <c r="G7779" s="67">
        <v>44840</v>
      </c>
      <c r="H7779" s="67">
        <v>44855</v>
      </c>
      <c r="I7779" s="71">
        <f t="shared" si="420"/>
        <v>15</v>
      </c>
      <c r="J7779" s="72" t="s">
        <v>184</v>
      </c>
      <c r="K7779" s="72" t="s">
        <v>185</v>
      </c>
      <c r="L7779" s="73">
        <v>1</v>
      </c>
      <c r="M7779" s="73" t="s">
        <v>108</v>
      </c>
      <c r="N7779" s="68" t="str">
        <f>VLOOKUP(K7779,[1]人員授權表!D$3:G$249,4,0)</f>
        <v>有機</v>
      </c>
      <c r="O7779" s="70" t="str">
        <f>IF(J7779=[1]人員授權表!$C$85,"Casper李羿勳",IF(J7779=[1]人員授權表!$C$188,"Iring陳俊明",IF(J7779=[1]人員授權表!$C$189,"Brian陳泓霖",VLOOKUP(K7779,[1]人員授權表!D$2:E$249,2,FALSE))))</f>
        <v>Una林庭瑄</v>
      </c>
      <c r="P7779" s="67">
        <f t="shared" si="422"/>
        <v>44853</v>
      </c>
      <c r="Q7779" s="75" t="str">
        <f t="shared" si="421"/>
        <v>週三</v>
      </c>
      <c r="R7779" s="80">
        <v>44852</v>
      </c>
      <c r="AA7779" s="1"/>
    </row>
    <row r="7780" spans="2:27">
      <c r="B7780" s="66">
        <v>44837</v>
      </c>
      <c r="D7780" s="68" t="s">
        <v>50</v>
      </c>
      <c r="E7780" s="70" t="s">
        <v>51</v>
      </c>
      <c r="F7780" s="37" t="s">
        <v>3006</v>
      </c>
      <c r="G7780" s="67">
        <v>44840</v>
      </c>
      <c r="H7780" s="67">
        <v>44855</v>
      </c>
      <c r="I7780" s="71">
        <f t="shared" si="420"/>
        <v>15</v>
      </c>
      <c r="J7780" s="72" t="s">
        <v>919</v>
      </c>
      <c r="K7780" s="72" t="s">
        <v>187</v>
      </c>
      <c r="L7780" s="73">
        <v>1</v>
      </c>
      <c r="M7780" s="73" t="s">
        <v>108</v>
      </c>
      <c r="N7780" s="68" t="str">
        <f>VLOOKUP(K7780,[1]人員授權表!D$3:G$249,4,0)</f>
        <v>無機</v>
      </c>
      <c r="O7780" s="70" t="s">
        <v>191</v>
      </c>
      <c r="P7780" s="67">
        <f t="shared" si="422"/>
        <v>44853</v>
      </c>
      <c r="Q7780" s="75" t="str">
        <f t="shared" si="421"/>
        <v>週三</v>
      </c>
      <c r="R7780" s="80">
        <v>44852</v>
      </c>
      <c r="Z7780" s="79" t="s">
        <v>2866</v>
      </c>
      <c r="AA7780" s="1"/>
    </row>
    <row r="7781" spans="2:27">
      <c r="B7781" s="66">
        <v>44837</v>
      </c>
      <c r="D7781" s="68" t="s">
        <v>50</v>
      </c>
      <c r="E7781" s="70" t="s">
        <v>51</v>
      </c>
      <c r="F7781" s="37" t="s">
        <v>3006</v>
      </c>
      <c r="G7781" s="67">
        <v>44840</v>
      </c>
      <c r="H7781" s="67">
        <v>44855</v>
      </c>
      <c r="I7781" s="71">
        <f t="shared" si="420"/>
        <v>15</v>
      </c>
      <c r="J7781" s="72" t="s">
        <v>188</v>
      </c>
      <c r="K7781" s="72" t="s">
        <v>189</v>
      </c>
      <c r="L7781" s="73">
        <v>1</v>
      </c>
      <c r="M7781" s="73" t="s">
        <v>108</v>
      </c>
      <c r="N7781" s="68" t="str">
        <f>VLOOKUP(K7781,[1]人員授權表!D$3:G$249,4,0)</f>
        <v>無機</v>
      </c>
      <c r="O7781" s="70" t="str">
        <f>IF(J7781=[1]人員授權表!$C$85,"Casper李羿勳",IF(J7781=[1]人員授權表!$C$188,"Iring陳俊明",IF(J7781=[1]人員授權表!$C$189,"Brian陳泓霖",VLOOKUP(K7781,[1]人員授權表!D$2:E$249,2,FALSE))))</f>
        <v>Iring陳俊明</v>
      </c>
      <c r="P7781" s="67">
        <f t="shared" si="422"/>
        <v>44853</v>
      </c>
      <c r="Q7781" s="75" t="str">
        <f t="shared" si="421"/>
        <v>週三</v>
      </c>
      <c r="R7781" s="80">
        <v>44848</v>
      </c>
      <c r="AA7781" s="1"/>
    </row>
    <row r="7782" spans="2:27">
      <c r="B7782" s="66">
        <v>44837</v>
      </c>
      <c r="D7782" s="68" t="s">
        <v>50</v>
      </c>
      <c r="E7782" s="70" t="s">
        <v>51</v>
      </c>
      <c r="F7782" s="37" t="s">
        <v>3006</v>
      </c>
      <c r="G7782" s="67">
        <v>44840</v>
      </c>
      <c r="H7782" s="67">
        <v>44855</v>
      </c>
      <c r="I7782" s="71">
        <f t="shared" si="420"/>
        <v>15</v>
      </c>
      <c r="J7782" s="72" t="s">
        <v>190</v>
      </c>
      <c r="K7782" s="72" t="s">
        <v>140</v>
      </c>
      <c r="L7782" s="73">
        <v>1</v>
      </c>
      <c r="M7782" s="73" t="s">
        <v>108</v>
      </c>
      <c r="N7782" s="68" t="str">
        <f>VLOOKUP(K7782,[1]人員授權表!D$3:G$249,4,0)</f>
        <v>無機</v>
      </c>
      <c r="O7782" s="70" t="str">
        <f>IF(J7782=[1]人員授權表!$C$85,"Casper李羿勳",IF(J7782=[1]人員授權表!$C$188,"Iring陳俊明",IF(J7782=[1]人員授權表!$C$189,"Brian陳泓霖",VLOOKUP(K7782,[1]人員授權表!D$2:E$249,2,FALSE))))</f>
        <v>Iring陳俊明</v>
      </c>
      <c r="P7782" s="67">
        <f t="shared" si="422"/>
        <v>44853</v>
      </c>
      <c r="Q7782" s="75" t="str">
        <f t="shared" si="421"/>
        <v>週三</v>
      </c>
      <c r="R7782" s="80">
        <v>44848</v>
      </c>
      <c r="AA7782" s="1"/>
    </row>
    <row r="7783" spans="2:27">
      <c r="B7783" s="66">
        <v>44837</v>
      </c>
      <c r="D7783" s="68" t="s">
        <v>50</v>
      </c>
      <c r="E7783" s="70" t="s">
        <v>51</v>
      </c>
      <c r="F7783" s="37" t="s">
        <v>3006</v>
      </c>
      <c r="G7783" s="67">
        <v>44840</v>
      </c>
      <c r="H7783" s="67">
        <v>44855</v>
      </c>
      <c r="I7783" s="71">
        <f t="shared" si="420"/>
        <v>15</v>
      </c>
      <c r="J7783" s="72" t="s">
        <v>194</v>
      </c>
      <c r="K7783" s="72" t="s">
        <v>187</v>
      </c>
      <c r="L7783" s="73">
        <v>1</v>
      </c>
      <c r="M7783" s="73" t="s">
        <v>108</v>
      </c>
      <c r="N7783" s="68" t="str">
        <f>VLOOKUP(K7783,[1]人員授權表!D$3:G$249,4,0)</f>
        <v>無機</v>
      </c>
      <c r="O7783" s="70" t="s">
        <v>191</v>
      </c>
      <c r="P7783" s="67">
        <f t="shared" si="422"/>
        <v>44853</v>
      </c>
      <c r="Q7783" s="75" t="str">
        <f t="shared" si="421"/>
        <v>週三</v>
      </c>
      <c r="R7783" s="80">
        <v>44852</v>
      </c>
      <c r="AA7783" s="1"/>
    </row>
    <row r="7784" spans="2:27">
      <c r="B7784" s="66">
        <v>44837</v>
      </c>
      <c r="D7784" s="68" t="s">
        <v>50</v>
      </c>
      <c r="E7784" s="70" t="s">
        <v>51</v>
      </c>
      <c r="F7784" s="37" t="s">
        <v>3006</v>
      </c>
      <c r="G7784" s="67">
        <v>44840</v>
      </c>
      <c r="H7784" s="67">
        <v>44855</v>
      </c>
      <c r="I7784" s="71">
        <f t="shared" si="420"/>
        <v>15</v>
      </c>
      <c r="J7784" s="72" t="s">
        <v>195</v>
      </c>
      <c r="K7784" s="72" t="s">
        <v>196</v>
      </c>
      <c r="L7784" s="73">
        <v>1</v>
      </c>
      <c r="M7784" s="73" t="s">
        <v>108</v>
      </c>
      <c r="N7784" s="68" t="str">
        <f>VLOOKUP(K7784,[1]人員授權表!D$3:G$249,4,0)</f>
        <v>無機</v>
      </c>
      <c r="O7784" s="70" t="str">
        <f>IF(J7784=[1]人員授權表!$C$85,"Casper李羿勳",IF(J7784=[1]人員授權表!$C$188,"Iring陳俊明",IF(J7784=[1]人員授權表!$C$189,"Brian陳泓霖",VLOOKUP(K7784,[1]人員授權表!D$2:E$249,2,FALSE))))</f>
        <v>Debby胡萱黛</v>
      </c>
      <c r="P7784" s="67">
        <f t="shared" si="422"/>
        <v>44853</v>
      </c>
      <c r="Q7784" s="75" t="str">
        <f t="shared" si="421"/>
        <v>週三</v>
      </c>
      <c r="R7784" s="80">
        <v>44848</v>
      </c>
      <c r="AA7784" s="1"/>
    </row>
    <row r="7785" spans="2:27">
      <c r="B7785" s="66">
        <v>44837</v>
      </c>
      <c r="D7785" s="68" t="s">
        <v>50</v>
      </c>
      <c r="E7785" s="70" t="s">
        <v>51</v>
      </c>
      <c r="F7785" s="37" t="s">
        <v>3006</v>
      </c>
      <c r="G7785" s="67">
        <v>44840</v>
      </c>
      <c r="H7785" s="67">
        <v>44855</v>
      </c>
      <c r="I7785" s="71">
        <f t="shared" si="420"/>
        <v>15</v>
      </c>
      <c r="J7785" s="72" t="s">
        <v>198</v>
      </c>
      <c r="K7785" s="72" t="s">
        <v>199</v>
      </c>
      <c r="L7785" s="73">
        <v>1</v>
      </c>
      <c r="M7785" s="73" t="s">
        <v>108</v>
      </c>
      <c r="N7785" s="68" t="str">
        <f>VLOOKUP(K7785,[1]人員授權表!D$3:G$249,4,0)</f>
        <v>無機</v>
      </c>
      <c r="O7785" s="70" t="str">
        <f>IF(J7785=[1]人員授權表!$C$85,"Casper李羿勳",IF(J7785=[1]人員授權表!$C$188,"Iring陳俊明",IF(J7785=[1]人員授權表!$C$189,"Brian陳泓霖",VLOOKUP(K7785,[1]人員授權表!D$2:E$249,2,FALSE))))</f>
        <v>Vicky游崴涵</v>
      </c>
      <c r="P7785" s="67">
        <f t="shared" si="422"/>
        <v>44853</v>
      </c>
      <c r="Q7785" s="75" t="str">
        <f t="shared" si="421"/>
        <v>週三</v>
      </c>
      <c r="R7785" s="80">
        <v>44848</v>
      </c>
      <c r="AA7785" s="1"/>
    </row>
    <row r="7786" spans="2:27">
      <c r="B7786" s="66">
        <v>44837</v>
      </c>
      <c r="D7786" s="68" t="s">
        <v>50</v>
      </c>
      <c r="E7786" s="70" t="s">
        <v>51</v>
      </c>
      <c r="F7786" s="37" t="s">
        <v>3006</v>
      </c>
      <c r="G7786" s="67">
        <v>44840</v>
      </c>
      <c r="H7786" s="67">
        <v>44855</v>
      </c>
      <c r="I7786" s="71">
        <f t="shared" si="420"/>
        <v>15</v>
      </c>
      <c r="J7786" s="72" t="s">
        <v>200</v>
      </c>
      <c r="K7786" s="72" t="s">
        <v>201</v>
      </c>
      <c r="L7786" s="73">
        <v>1</v>
      </c>
      <c r="M7786" s="73" t="s">
        <v>108</v>
      </c>
      <c r="N7786" s="68" t="str">
        <f>VLOOKUP(K7786,[1]人員授權表!D$3:G$249,4,0)</f>
        <v>無機</v>
      </c>
      <c r="O7786" s="70" t="str">
        <f>IF(J7786=[1]人員授權表!$C$85,"Casper李羿勳",IF(J7786=[1]人員授權表!$C$188,"Iring陳俊明",IF(J7786=[1]人員授權表!$C$189,"Brian陳泓霖",VLOOKUP(K7786,[1]人員授權表!D$2:E$249,2,FALSE))))</f>
        <v>Ruby黃家蓁</v>
      </c>
      <c r="P7786" s="67">
        <f t="shared" si="422"/>
        <v>44853</v>
      </c>
      <c r="Q7786" s="75" t="str">
        <f t="shared" si="421"/>
        <v>週三</v>
      </c>
      <c r="R7786" s="80">
        <v>44848</v>
      </c>
      <c r="AA7786" s="1"/>
    </row>
    <row r="7787" spans="2:27">
      <c r="B7787" s="66">
        <v>44837</v>
      </c>
      <c r="D7787" s="68" t="s">
        <v>50</v>
      </c>
      <c r="E7787" s="70" t="s">
        <v>51</v>
      </c>
      <c r="F7787" s="37" t="s">
        <v>3006</v>
      </c>
      <c r="G7787" s="67">
        <v>44840</v>
      </c>
      <c r="H7787" s="67">
        <v>44855</v>
      </c>
      <c r="I7787" s="71">
        <f t="shared" si="420"/>
        <v>15</v>
      </c>
      <c r="J7787" s="72" t="s">
        <v>151</v>
      </c>
      <c r="K7787" s="72" t="s">
        <v>152</v>
      </c>
      <c r="L7787" s="73">
        <v>1</v>
      </c>
      <c r="M7787" s="73" t="s">
        <v>108</v>
      </c>
      <c r="N7787" s="68" t="str">
        <f>VLOOKUP(K7787,[1]人員授權表!D$3:G$249,4,0)</f>
        <v>無機</v>
      </c>
      <c r="O7787" s="70" t="str">
        <f>IF(J7787=[1]人員授權表!$C$85,"Casper李羿勳",IF(J7787=[1]人員授權表!$C$188,"Iring陳俊明",IF(J7787=[1]人員授權表!$C$189,"Brian陳泓霖",VLOOKUP(K7787,[1]人員授權表!D$2:E$249,2,FALSE))))</f>
        <v>Vicky游崴涵</v>
      </c>
      <c r="P7787" s="67">
        <f t="shared" si="422"/>
        <v>44853</v>
      </c>
      <c r="Q7787" s="75" t="str">
        <f t="shared" si="421"/>
        <v>週三</v>
      </c>
      <c r="R7787" s="80">
        <v>44848</v>
      </c>
      <c r="AA7787" s="1"/>
    </row>
    <row r="7788" spans="2:27">
      <c r="B7788" s="66">
        <v>44837</v>
      </c>
      <c r="D7788" s="68" t="s">
        <v>50</v>
      </c>
      <c r="E7788" s="70" t="s">
        <v>51</v>
      </c>
      <c r="F7788" s="37" t="s">
        <v>3006</v>
      </c>
      <c r="G7788" s="67">
        <v>44840</v>
      </c>
      <c r="H7788" s="67">
        <v>44855</v>
      </c>
      <c r="I7788" s="71">
        <f t="shared" si="420"/>
        <v>15</v>
      </c>
      <c r="J7788" s="72" t="s">
        <v>649</v>
      </c>
      <c r="K7788" s="72" t="s">
        <v>650</v>
      </c>
      <c r="L7788" s="73">
        <v>1</v>
      </c>
      <c r="M7788" s="73" t="s">
        <v>108</v>
      </c>
      <c r="N7788" s="68" t="str">
        <f>VLOOKUP(K7788,[1]人員授權表!D$3:G$249,4,0)</f>
        <v>有機</v>
      </c>
      <c r="O7788" s="70" t="str">
        <f>IF(J7788=[1]人員授權表!$C$85,"Casper李羿勳",IF(J7788=[1]人員授權表!$C$188,"Iring陳俊明",IF(J7788=[1]人員授權表!$C$189,"Brian陳泓霖",VLOOKUP(K7788,[1]人員授權表!D$2:E$249,2,FALSE))))</f>
        <v>Casper李羿勳</v>
      </c>
      <c r="P7788" s="67">
        <f t="shared" si="422"/>
        <v>44853</v>
      </c>
      <c r="Q7788" s="75" t="str">
        <f t="shared" si="421"/>
        <v>週三</v>
      </c>
      <c r="R7788" s="80">
        <v>44853</v>
      </c>
      <c r="AA7788" s="1"/>
    </row>
    <row r="7789" spans="2:27">
      <c r="B7789" s="66">
        <v>44837</v>
      </c>
      <c r="D7789" s="68" t="s">
        <v>50</v>
      </c>
      <c r="E7789" s="70" t="s">
        <v>51</v>
      </c>
      <c r="F7789" s="37" t="s">
        <v>3006</v>
      </c>
      <c r="G7789" s="67">
        <v>44840</v>
      </c>
      <c r="H7789" s="67">
        <v>44855</v>
      </c>
      <c r="I7789" s="71">
        <f t="shared" si="420"/>
        <v>15</v>
      </c>
      <c r="J7789" s="72" t="s">
        <v>160</v>
      </c>
      <c r="K7789" s="72" t="s">
        <v>161</v>
      </c>
      <c r="L7789" s="73">
        <v>1</v>
      </c>
      <c r="M7789" s="73" t="s">
        <v>108</v>
      </c>
      <c r="N7789" s="68" t="str">
        <f>VLOOKUP(K7789,[1]人員授權表!D$3:G$249,4,0)</f>
        <v>無機</v>
      </c>
      <c r="O7789" s="70" t="str">
        <f>IF(J7789=[1]人員授權表!$C$85,"Casper李羿勳",IF(J7789=[1]人員授權表!$C$188,"Iring陳俊明",IF(J7789=[1]人員授權表!$C$189,"Brian陳泓霖",VLOOKUP(K7789,[1]人員授權表!D$2:E$249,2,FALSE))))</f>
        <v>Dennis陳汶宏</v>
      </c>
      <c r="P7789" s="67">
        <f t="shared" si="422"/>
        <v>44853</v>
      </c>
      <c r="Q7789" s="75" t="str">
        <f t="shared" si="421"/>
        <v>週三</v>
      </c>
      <c r="R7789" s="80">
        <v>44848</v>
      </c>
      <c r="AA7789" s="1"/>
    </row>
    <row r="7790" spans="2:27">
      <c r="B7790" s="66">
        <v>44837</v>
      </c>
      <c r="D7790" s="68" t="s">
        <v>50</v>
      </c>
      <c r="E7790" s="70" t="s">
        <v>51</v>
      </c>
      <c r="F7790" s="37" t="s">
        <v>3006</v>
      </c>
      <c r="G7790" s="67">
        <v>44840</v>
      </c>
      <c r="H7790" s="67">
        <v>44855</v>
      </c>
      <c r="I7790" s="71">
        <f t="shared" si="420"/>
        <v>15</v>
      </c>
      <c r="J7790" s="72" t="s">
        <v>1222</v>
      </c>
      <c r="K7790" s="72" t="s">
        <v>1223</v>
      </c>
      <c r="L7790" s="73">
        <v>1</v>
      </c>
      <c r="M7790" s="73" t="s">
        <v>108</v>
      </c>
      <c r="N7790" s="68" t="str">
        <f>VLOOKUP(K7790,[1]人員授權表!D$3:G$249,4,0)</f>
        <v>無機</v>
      </c>
      <c r="O7790" s="70" t="str">
        <f>IF(J7790=[1]人員授權表!$C$85,"Casper李羿勳",IF(J7790=[1]人員授權表!$C$188,"Iring陳俊明",IF(J7790=[1]人員授權表!$C$189,"Brian陳泓霖",VLOOKUP(K7790,[1]人員授權表!D$2:E$249,2,FALSE))))</f>
        <v>Dennis陳汶宏</v>
      </c>
      <c r="P7790" s="67">
        <f t="shared" si="422"/>
        <v>44853</v>
      </c>
      <c r="Q7790" s="75" t="str">
        <f t="shared" si="421"/>
        <v>週三</v>
      </c>
      <c r="R7790" s="80">
        <v>44848</v>
      </c>
      <c r="AA7790" s="1"/>
    </row>
    <row r="7791" spans="2:27">
      <c r="B7791" s="66">
        <v>44837</v>
      </c>
      <c r="D7791" s="68" t="s">
        <v>50</v>
      </c>
      <c r="E7791" s="70" t="s">
        <v>51</v>
      </c>
      <c r="F7791" s="37" t="s">
        <v>3006</v>
      </c>
      <c r="G7791" s="67">
        <v>44840</v>
      </c>
      <c r="H7791" s="67">
        <v>44855</v>
      </c>
      <c r="I7791" s="71">
        <f t="shared" si="420"/>
        <v>15</v>
      </c>
      <c r="J7791" s="72" t="s">
        <v>175</v>
      </c>
      <c r="K7791" s="72" t="s">
        <v>176</v>
      </c>
      <c r="L7791" s="73">
        <v>1</v>
      </c>
      <c r="M7791" s="73" t="s">
        <v>108</v>
      </c>
      <c r="N7791" s="68" t="str">
        <f>VLOOKUP(K7791,[1]人員授權表!D$3:G$249,4,0)</f>
        <v>無機</v>
      </c>
      <c r="O7791" s="70" t="s">
        <v>956</v>
      </c>
      <c r="P7791" s="67">
        <f t="shared" si="422"/>
        <v>44853</v>
      </c>
      <c r="Q7791" s="75" t="str">
        <f t="shared" si="421"/>
        <v>週三</v>
      </c>
      <c r="R7791" s="80">
        <v>44852</v>
      </c>
      <c r="AA7791" s="1"/>
    </row>
    <row r="7792" spans="2:27">
      <c r="B7792" s="66">
        <v>44837</v>
      </c>
      <c r="D7792" s="68" t="s">
        <v>50</v>
      </c>
      <c r="E7792" s="70" t="s">
        <v>51</v>
      </c>
      <c r="F7792" s="37" t="s">
        <v>3006</v>
      </c>
      <c r="G7792" s="67">
        <v>44840</v>
      </c>
      <c r="H7792" s="67">
        <v>44855</v>
      </c>
      <c r="I7792" s="71">
        <f t="shared" si="420"/>
        <v>15</v>
      </c>
      <c r="J7792" s="72" t="s">
        <v>290</v>
      </c>
      <c r="K7792" s="72" t="s">
        <v>291</v>
      </c>
      <c r="L7792" s="73">
        <v>1</v>
      </c>
      <c r="M7792" s="73" t="s">
        <v>108</v>
      </c>
      <c r="N7792" s="68" t="str">
        <f>VLOOKUP(K7792,[1]人員授權表!D$3:G$249,4,0)</f>
        <v>無機</v>
      </c>
      <c r="O7792" s="70" t="str">
        <f>IF(J7792=[1]人員授權表!$C$85,"Casper李羿勳",IF(J7792=[1]人員授權表!$C$188,"Iring陳俊明",IF(J7792=[1]人員授權表!$C$189,"Brian陳泓霖",VLOOKUP(K7792,[1]人員授權表!D$2:E$249,2,FALSE))))</f>
        <v>George陳志昇</v>
      </c>
      <c r="P7792" s="67">
        <f t="shared" si="422"/>
        <v>44853</v>
      </c>
      <c r="Q7792" s="75" t="str">
        <f t="shared" si="421"/>
        <v>週三</v>
      </c>
      <c r="R7792" s="80">
        <v>44848</v>
      </c>
      <c r="AA7792" s="1"/>
    </row>
    <row r="7793" spans="2:27">
      <c r="B7793" s="66">
        <v>44837</v>
      </c>
      <c r="D7793" s="68" t="s">
        <v>50</v>
      </c>
      <c r="E7793" s="70" t="s">
        <v>51</v>
      </c>
      <c r="F7793" s="37" t="s">
        <v>3006</v>
      </c>
      <c r="G7793" s="67">
        <v>44840</v>
      </c>
      <c r="H7793" s="67">
        <v>44855</v>
      </c>
      <c r="I7793" s="71">
        <f t="shared" si="420"/>
        <v>15</v>
      </c>
      <c r="J7793" s="72" t="s">
        <v>204</v>
      </c>
      <c r="K7793" s="72" t="s">
        <v>205</v>
      </c>
      <c r="L7793" s="73">
        <v>1</v>
      </c>
      <c r="M7793" s="73" t="s">
        <v>108</v>
      </c>
      <c r="N7793" s="68" t="str">
        <f>VLOOKUP(K7793,[1]人員授權表!D$3:G$249,4,0)</f>
        <v>無機</v>
      </c>
      <c r="O7793" s="70" t="str">
        <f>IF(J7793=[1]人員授權表!$C$85,"Casper李羿勳",IF(J7793=[1]人員授權表!$C$188,"Iring陳俊明",IF(J7793=[1]人員授權表!$C$189,"Brian陳泓霖",VLOOKUP(K7793,[1]人員授權表!D$2:E$249,2,FALSE))))</f>
        <v>Iring陳俊明</v>
      </c>
      <c r="P7793" s="67">
        <f t="shared" si="422"/>
        <v>44853</v>
      </c>
      <c r="Q7793" s="75" t="str">
        <f t="shared" si="421"/>
        <v>週三</v>
      </c>
      <c r="R7793" s="80">
        <v>44853</v>
      </c>
      <c r="AA7793" s="1"/>
    </row>
    <row r="7794" spans="2:27">
      <c r="B7794" s="66">
        <v>44837</v>
      </c>
      <c r="D7794" s="68" t="s">
        <v>50</v>
      </c>
      <c r="E7794" s="70" t="s">
        <v>51</v>
      </c>
      <c r="F7794" s="37" t="s">
        <v>3006</v>
      </c>
      <c r="G7794" s="67">
        <v>44840</v>
      </c>
      <c r="H7794" s="67">
        <v>44855</v>
      </c>
      <c r="I7794" s="71">
        <f t="shared" si="420"/>
        <v>15</v>
      </c>
      <c r="J7794" s="72" t="s">
        <v>206</v>
      </c>
      <c r="K7794" s="72" t="s">
        <v>179</v>
      </c>
      <c r="L7794" s="73">
        <v>1</v>
      </c>
      <c r="M7794" s="73" t="s">
        <v>108</v>
      </c>
      <c r="N7794" s="68" t="str">
        <f>VLOOKUP(K7794,[1]人員授權表!D$3:G$249,4,0)</f>
        <v>無機</v>
      </c>
      <c r="O7794" s="70" t="str">
        <f>IF(J7794=[1]人員授權表!$C$85,"Casper李羿勳",IF(J7794=[1]人員授權表!$C$188,"Iring陳俊明",IF(J7794=[1]人員授權表!$C$189,"Brian陳泓霖",VLOOKUP(K7794,[1]人員授權表!D$2:E$249,2,FALSE))))</f>
        <v>Dennis陳汶宏</v>
      </c>
      <c r="P7794" s="67">
        <f t="shared" si="422"/>
        <v>44853</v>
      </c>
      <c r="Q7794" s="75" t="str">
        <f t="shared" si="421"/>
        <v>週三</v>
      </c>
      <c r="R7794" s="80">
        <v>44848</v>
      </c>
      <c r="AA7794" s="1"/>
    </row>
    <row r="7795" spans="2:27">
      <c r="B7795" s="66">
        <v>44837</v>
      </c>
      <c r="D7795" s="68" t="s">
        <v>50</v>
      </c>
      <c r="E7795" s="70" t="s">
        <v>51</v>
      </c>
      <c r="F7795" s="37" t="s">
        <v>3006</v>
      </c>
      <c r="G7795" s="67">
        <v>44840</v>
      </c>
      <c r="H7795" s="67">
        <v>44855</v>
      </c>
      <c r="I7795" s="71">
        <f t="shared" si="420"/>
        <v>15</v>
      </c>
      <c r="J7795" s="72" t="s">
        <v>178</v>
      </c>
      <c r="K7795" s="72" t="s">
        <v>179</v>
      </c>
      <c r="L7795" s="73">
        <v>1</v>
      </c>
      <c r="M7795" s="73" t="s">
        <v>108</v>
      </c>
      <c r="N7795" s="68" t="str">
        <f>VLOOKUP(K7795,[1]人員授權表!D$3:G$249,4,0)</f>
        <v>無機</v>
      </c>
      <c r="O7795" s="70" t="str">
        <f>IF(J7795=[1]人員授權表!$C$85,"Casper李羿勳",IF(J7795=[1]人員授權表!$C$188,"Iring陳俊明",IF(J7795=[1]人員授權表!$C$189,"Brian陳泓霖",VLOOKUP(K7795,[1]人員授權表!D$2:E$249,2,FALSE))))</f>
        <v>Dennis陳汶宏</v>
      </c>
      <c r="P7795" s="67">
        <f t="shared" si="422"/>
        <v>44853</v>
      </c>
      <c r="Q7795" s="75" t="str">
        <f t="shared" si="421"/>
        <v>週三</v>
      </c>
      <c r="R7795" s="80">
        <v>44848</v>
      </c>
      <c r="AA7795" s="1"/>
    </row>
    <row r="7796" spans="2:27">
      <c r="B7796" s="66">
        <v>44837</v>
      </c>
      <c r="D7796" s="68" t="s">
        <v>50</v>
      </c>
      <c r="E7796" s="70" t="s">
        <v>51</v>
      </c>
      <c r="F7796" s="37" t="s">
        <v>3006</v>
      </c>
      <c r="G7796" s="67">
        <v>44840</v>
      </c>
      <c r="H7796" s="67">
        <v>44855</v>
      </c>
      <c r="I7796" s="71">
        <f t="shared" si="420"/>
        <v>15</v>
      </c>
      <c r="J7796" s="72" t="s">
        <v>141</v>
      </c>
      <c r="K7796" s="72" t="s">
        <v>142</v>
      </c>
      <c r="L7796" s="73">
        <v>1</v>
      </c>
      <c r="M7796" s="73" t="s">
        <v>108</v>
      </c>
      <c r="N7796" s="68" t="str">
        <f>VLOOKUP(K7796,[1]人員授權表!D$3:G$249,4,0)</f>
        <v>無機</v>
      </c>
      <c r="O7796" s="70" t="str">
        <f>IF(J7796=[1]人員授權表!$C$85,"Casper李羿勳",IF(J7796=[1]人員授權表!$C$188,"Iring陳俊明",IF(J7796=[1]人員授權表!$C$189,"Brian陳泓霖",VLOOKUP(K7796,[1]人員授權表!D$2:E$249,2,FALSE))))</f>
        <v>Dennis陳汶宏</v>
      </c>
      <c r="P7796" s="67">
        <f t="shared" si="422"/>
        <v>44853</v>
      </c>
      <c r="Q7796" s="75" t="str">
        <f t="shared" si="421"/>
        <v>週三</v>
      </c>
      <c r="R7796" s="80">
        <v>44847</v>
      </c>
      <c r="AA7796" s="1"/>
    </row>
    <row r="7797" spans="2:27">
      <c r="B7797" s="66">
        <v>44837</v>
      </c>
      <c r="D7797" s="68" t="s">
        <v>50</v>
      </c>
      <c r="E7797" s="70" t="s">
        <v>51</v>
      </c>
      <c r="F7797" s="37" t="s">
        <v>3006</v>
      </c>
      <c r="G7797" s="67">
        <v>44840</v>
      </c>
      <c r="H7797" s="67">
        <v>44855</v>
      </c>
      <c r="I7797" s="71">
        <f t="shared" si="420"/>
        <v>15</v>
      </c>
      <c r="J7797" s="72" t="s">
        <v>966</v>
      </c>
      <c r="K7797" s="72" t="s">
        <v>154</v>
      </c>
      <c r="L7797" s="73">
        <v>1</v>
      </c>
      <c r="M7797" s="73" t="s">
        <v>108</v>
      </c>
      <c r="N7797" s="68" t="str">
        <f>VLOOKUP(K7797,[1]人員授權表!D$3:G$249,4,0)</f>
        <v>無機</v>
      </c>
      <c r="O7797" s="70" t="str">
        <f>IF(J7797=[1]人員授權表!$C$85,"Casper李羿勳",IF(J7797=[1]人員授權表!$C$188,"Iring陳俊明",IF(J7797=[1]人員授權表!$C$189,"Brian陳泓霖",VLOOKUP(K7797,[1]人員授權表!D$2:E$249,2,FALSE))))</f>
        <v>Ken張智凱</v>
      </c>
      <c r="P7797" s="67">
        <f t="shared" si="422"/>
        <v>44853</v>
      </c>
      <c r="Q7797" s="75" t="str">
        <f t="shared" si="421"/>
        <v>週三</v>
      </c>
      <c r="R7797" s="80">
        <v>44846</v>
      </c>
      <c r="AA7797" s="1"/>
    </row>
    <row r="7798" spans="2:27">
      <c r="B7798" s="66">
        <v>44837</v>
      </c>
      <c r="D7798" s="68" t="s">
        <v>50</v>
      </c>
      <c r="E7798" s="70" t="s">
        <v>51</v>
      </c>
      <c r="F7798" s="37" t="s">
        <v>3006</v>
      </c>
      <c r="G7798" s="67">
        <v>44840</v>
      </c>
      <c r="H7798" s="67">
        <v>44855</v>
      </c>
      <c r="I7798" s="71">
        <f t="shared" si="420"/>
        <v>15</v>
      </c>
      <c r="J7798" s="72" t="s">
        <v>209</v>
      </c>
      <c r="K7798" s="72" t="s">
        <v>210</v>
      </c>
      <c r="L7798" s="73">
        <v>1</v>
      </c>
      <c r="M7798" s="73" t="s">
        <v>108</v>
      </c>
      <c r="N7798" s="68" t="str">
        <f>VLOOKUP(K7798,[1]人員授權表!D$3:G$249,4,0)</f>
        <v>無機</v>
      </c>
      <c r="O7798" s="70" t="str">
        <f>IF(J7798=[1]人員授權表!$C$85,"Casper李羿勳",IF(J7798=[1]人員授權表!$C$188,"Iring陳俊明",IF(J7798=[1]人員授權表!$C$189,"Brian陳泓霖",VLOOKUP(K7798,[1]人員授權表!D$2:E$249,2,FALSE))))</f>
        <v>Vicky游崴涵</v>
      </c>
      <c r="P7798" s="67">
        <f t="shared" si="422"/>
        <v>44853</v>
      </c>
      <c r="Q7798" s="75" t="str">
        <f t="shared" si="421"/>
        <v>週三</v>
      </c>
      <c r="R7798" s="80">
        <v>44852</v>
      </c>
      <c r="AA7798" s="1"/>
    </row>
    <row r="7799" spans="2:27">
      <c r="B7799" s="66">
        <v>44837</v>
      </c>
      <c r="D7799" s="68" t="s">
        <v>50</v>
      </c>
      <c r="E7799" s="70" t="s">
        <v>51</v>
      </c>
      <c r="F7799" s="37" t="s">
        <v>3006</v>
      </c>
      <c r="G7799" s="67">
        <v>44840</v>
      </c>
      <c r="H7799" s="67">
        <v>44855</v>
      </c>
      <c r="I7799" s="71">
        <f t="shared" si="420"/>
        <v>15</v>
      </c>
      <c r="J7799" s="72" t="s">
        <v>167</v>
      </c>
      <c r="K7799" s="72" t="s">
        <v>168</v>
      </c>
      <c r="L7799" s="73">
        <v>1</v>
      </c>
      <c r="M7799" s="73" t="s">
        <v>108</v>
      </c>
      <c r="N7799" s="68" t="str">
        <f>VLOOKUP(K7799,[1]人員授權表!D$3:G$249,4,0)</f>
        <v>有機</v>
      </c>
      <c r="O7799" s="70" t="str">
        <f>IF(J7799=[1]人員授權表!$C$85,"Casper李羿勳",IF(J7799=[1]人員授權表!$C$188,"Iring陳俊明",IF(J7799=[1]人員授權表!$C$189,"Brian陳泓霖",VLOOKUP(K7799,[1]人員授權表!D$2:E$249,2,FALSE))))</f>
        <v>Una林庭瑄</v>
      </c>
      <c r="P7799" s="67">
        <f t="shared" si="422"/>
        <v>44853</v>
      </c>
      <c r="Q7799" s="75" t="str">
        <f t="shared" si="421"/>
        <v>週三</v>
      </c>
      <c r="R7799" s="80">
        <v>44849</v>
      </c>
      <c r="AA7799" s="1"/>
    </row>
    <row r="7800" spans="2:27">
      <c r="B7800" s="66">
        <v>44837</v>
      </c>
      <c r="D7800" s="68" t="s">
        <v>50</v>
      </c>
      <c r="E7800" s="70" t="s">
        <v>51</v>
      </c>
      <c r="F7800" s="37" t="s">
        <v>3006</v>
      </c>
      <c r="G7800" s="67">
        <v>44840</v>
      </c>
      <c r="H7800" s="67">
        <v>44855</v>
      </c>
      <c r="I7800" s="71">
        <f t="shared" si="420"/>
        <v>15</v>
      </c>
      <c r="J7800" s="72" t="s">
        <v>257</v>
      </c>
      <c r="K7800" s="72" t="s">
        <v>1225</v>
      </c>
      <c r="L7800" s="73">
        <v>1</v>
      </c>
      <c r="M7800" s="73" t="s">
        <v>108</v>
      </c>
      <c r="N7800" s="68" t="str">
        <f>VLOOKUP(K7800,[1]人員授權表!D$3:G$249,4,0)</f>
        <v>有機</v>
      </c>
      <c r="O7800" s="70" t="str">
        <f>IF(J7800=[1]人員授權表!$C$85,"Casper李羿勳",IF(J7800=[1]人員授權表!$C$188,"Iring陳俊明",IF(J7800=[1]人員授權表!$C$189,"Brian陳泓霖",VLOOKUP(K7800,[1]人員授權表!D$2:E$249,2,FALSE))))</f>
        <v>Casper李羿勳</v>
      </c>
      <c r="P7800" s="67">
        <f t="shared" si="422"/>
        <v>44853</v>
      </c>
      <c r="Q7800" s="75" t="str">
        <f t="shared" si="421"/>
        <v>週三</v>
      </c>
      <c r="R7800" s="80">
        <v>44852</v>
      </c>
      <c r="AA7800" s="1"/>
    </row>
    <row r="7801" spans="2:27">
      <c r="B7801" s="66">
        <v>44837</v>
      </c>
      <c r="D7801" s="68" t="s">
        <v>50</v>
      </c>
      <c r="E7801" s="70" t="s">
        <v>51</v>
      </c>
      <c r="F7801" s="37" t="s">
        <v>3006</v>
      </c>
      <c r="G7801" s="67">
        <v>44840</v>
      </c>
      <c r="H7801" s="67">
        <v>44855</v>
      </c>
      <c r="I7801" s="71">
        <f t="shared" si="420"/>
        <v>15</v>
      </c>
      <c r="J7801" s="72" t="s">
        <v>1253</v>
      </c>
      <c r="K7801" s="72" t="s">
        <v>185</v>
      </c>
      <c r="L7801" s="73">
        <v>1</v>
      </c>
      <c r="M7801" s="73" t="s">
        <v>108</v>
      </c>
      <c r="N7801" s="68" t="str">
        <f>VLOOKUP(K7801,[1]人員授權表!D$3:G$249,4,0)</f>
        <v>有機</v>
      </c>
      <c r="O7801" s="70" t="str">
        <f>IF(J7801=[1]人員授權表!$C$85,"Casper李羿勳",IF(J7801=[1]人員授權表!$C$188,"Iring陳俊明",IF(J7801=[1]人員授權表!$C$189,"Brian陳泓霖",VLOOKUP(K7801,[1]人員授權表!D$2:E$249,2,FALSE))))</f>
        <v>Una林庭瑄</v>
      </c>
      <c r="P7801" s="67">
        <f t="shared" si="422"/>
        <v>44853</v>
      </c>
      <c r="Q7801" s="75" t="str">
        <f t="shared" si="421"/>
        <v>週三</v>
      </c>
      <c r="R7801" s="80">
        <v>44852</v>
      </c>
      <c r="AA7801" s="1"/>
    </row>
    <row r="7802" spans="2:27">
      <c r="B7802" s="66">
        <v>44837</v>
      </c>
      <c r="D7802" s="68" t="s">
        <v>50</v>
      </c>
      <c r="E7802" s="70" t="s">
        <v>51</v>
      </c>
      <c r="F7802" s="37" t="s">
        <v>3006</v>
      </c>
      <c r="G7802" s="67">
        <v>44840</v>
      </c>
      <c r="H7802" s="67">
        <v>44855</v>
      </c>
      <c r="I7802" s="71">
        <f t="shared" si="420"/>
        <v>15</v>
      </c>
      <c r="J7802" s="72" t="s">
        <v>169</v>
      </c>
      <c r="K7802" s="72" t="s">
        <v>170</v>
      </c>
      <c r="L7802" s="73">
        <v>1</v>
      </c>
      <c r="M7802" s="73" t="s">
        <v>108</v>
      </c>
      <c r="N7802" s="68" t="str">
        <f>VLOOKUP(K7802,[1]人員授權表!D$3:G$249,4,0)</f>
        <v>有機</v>
      </c>
      <c r="O7802" s="70" t="str">
        <f>IF(J7802=[1]人員授權表!$C$85,"Casper李羿勳",IF(J7802=[1]人員授權表!$C$188,"Iring陳俊明",IF(J7802=[1]人員授權表!$C$189,"Brian陳泓霖",VLOOKUP(K7802,[1]人員授權表!D$2:E$249,2,FALSE))))</f>
        <v>Elle黃雅琪&amp;
Marco陳鴻鈞</v>
      </c>
      <c r="P7802" s="67">
        <f t="shared" si="422"/>
        <v>44853</v>
      </c>
      <c r="Q7802" s="75" t="str">
        <f t="shared" si="421"/>
        <v>週三</v>
      </c>
      <c r="R7802" s="80">
        <v>44852</v>
      </c>
      <c r="AA7802" s="1"/>
    </row>
    <row r="7803" spans="2:27">
      <c r="B7803" s="66">
        <v>44837</v>
      </c>
      <c r="D7803" s="68" t="s">
        <v>50</v>
      </c>
      <c r="E7803" s="70" t="s">
        <v>51</v>
      </c>
      <c r="F7803" s="37" t="s">
        <v>3007</v>
      </c>
      <c r="G7803" s="67">
        <v>44840</v>
      </c>
      <c r="H7803" s="67">
        <v>44855</v>
      </c>
      <c r="I7803" s="71">
        <f t="shared" si="420"/>
        <v>15</v>
      </c>
      <c r="J7803" s="72" t="s">
        <v>184</v>
      </c>
      <c r="K7803" s="72" t="s">
        <v>185</v>
      </c>
      <c r="L7803" s="73">
        <v>1</v>
      </c>
      <c r="M7803" s="73" t="s">
        <v>108</v>
      </c>
      <c r="N7803" s="68" t="str">
        <f>VLOOKUP(K7803,[1]人員授權表!D$3:G$249,4,0)</f>
        <v>有機</v>
      </c>
      <c r="O7803" s="70" t="str">
        <f>IF(J7803=[1]人員授權表!$C$85,"Casper李羿勳",IF(J7803=[1]人員授權表!$C$188,"Iring陳俊明",IF(J7803=[1]人員授權表!$C$189,"Brian陳泓霖",VLOOKUP(K7803,[1]人員授權表!D$2:E$249,2,FALSE))))</f>
        <v>Una林庭瑄</v>
      </c>
      <c r="P7803" s="67">
        <f t="shared" si="422"/>
        <v>44853</v>
      </c>
      <c r="Q7803" s="75" t="str">
        <f t="shared" si="421"/>
        <v>週三</v>
      </c>
      <c r="R7803" s="80">
        <v>44851</v>
      </c>
      <c r="AA7803" s="1"/>
    </row>
    <row r="7804" spans="2:27">
      <c r="B7804" s="66">
        <v>44837</v>
      </c>
      <c r="D7804" s="68" t="s">
        <v>50</v>
      </c>
      <c r="E7804" s="70" t="s">
        <v>51</v>
      </c>
      <c r="F7804" s="37" t="s">
        <v>3007</v>
      </c>
      <c r="G7804" s="67">
        <v>44840</v>
      </c>
      <c r="H7804" s="67">
        <v>44855</v>
      </c>
      <c r="I7804" s="71">
        <f t="shared" si="420"/>
        <v>15</v>
      </c>
      <c r="J7804" s="72" t="s">
        <v>919</v>
      </c>
      <c r="K7804" s="72" t="s">
        <v>187</v>
      </c>
      <c r="L7804" s="73">
        <v>1</v>
      </c>
      <c r="M7804" s="73" t="s">
        <v>108</v>
      </c>
      <c r="N7804" s="68" t="str">
        <f>VLOOKUP(K7804,[1]人員授權表!D$3:G$249,4,0)</f>
        <v>無機</v>
      </c>
      <c r="O7804" s="70" t="s">
        <v>191</v>
      </c>
      <c r="P7804" s="67">
        <f t="shared" si="422"/>
        <v>44853</v>
      </c>
      <c r="Q7804" s="75" t="str">
        <f t="shared" si="421"/>
        <v>週三</v>
      </c>
      <c r="R7804" s="80">
        <v>44852</v>
      </c>
      <c r="Z7804" s="79" t="s">
        <v>2866</v>
      </c>
      <c r="AA7804" s="1"/>
    </row>
    <row r="7805" spans="2:27">
      <c r="B7805" s="66">
        <v>44837</v>
      </c>
      <c r="D7805" s="68" t="s">
        <v>50</v>
      </c>
      <c r="E7805" s="70" t="s">
        <v>51</v>
      </c>
      <c r="F7805" s="37" t="s">
        <v>3007</v>
      </c>
      <c r="G7805" s="67">
        <v>44840</v>
      </c>
      <c r="H7805" s="67">
        <v>44855</v>
      </c>
      <c r="I7805" s="71">
        <f t="shared" si="420"/>
        <v>15</v>
      </c>
      <c r="J7805" s="72" t="s">
        <v>188</v>
      </c>
      <c r="K7805" s="72" t="s">
        <v>189</v>
      </c>
      <c r="L7805" s="73">
        <v>1</v>
      </c>
      <c r="M7805" s="73" t="s">
        <v>108</v>
      </c>
      <c r="N7805" s="68" t="str">
        <f>VLOOKUP(K7805,[1]人員授權表!D$3:G$249,4,0)</f>
        <v>無機</v>
      </c>
      <c r="O7805" s="70" t="str">
        <f>IF(J7805=[1]人員授權表!$C$85,"Casper李羿勳",IF(J7805=[1]人員授權表!$C$188,"Iring陳俊明",IF(J7805=[1]人員授權表!$C$189,"Brian陳泓霖",VLOOKUP(K7805,[1]人員授權表!D$2:E$249,2,FALSE))))</f>
        <v>Iring陳俊明</v>
      </c>
      <c r="P7805" s="67">
        <f t="shared" si="422"/>
        <v>44853</v>
      </c>
      <c r="Q7805" s="75" t="str">
        <f t="shared" si="421"/>
        <v>週三</v>
      </c>
      <c r="R7805" s="80">
        <v>44848</v>
      </c>
      <c r="AA7805" s="1"/>
    </row>
    <row r="7806" spans="2:27">
      <c r="B7806" s="66">
        <v>44837</v>
      </c>
      <c r="D7806" s="68" t="s">
        <v>50</v>
      </c>
      <c r="E7806" s="70" t="s">
        <v>51</v>
      </c>
      <c r="F7806" s="37" t="s">
        <v>3007</v>
      </c>
      <c r="G7806" s="67">
        <v>44840</v>
      </c>
      <c r="H7806" s="67">
        <v>44855</v>
      </c>
      <c r="I7806" s="71">
        <f t="shared" si="420"/>
        <v>15</v>
      </c>
      <c r="J7806" s="72" t="s">
        <v>190</v>
      </c>
      <c r="K7806" s="72" t="s">
        <v>140</v>
      </c>
      <c r="L7806" s="73">
        <v>1</v>
      </c>
      <c r="M7806" s="73" t="s">
        <v>108</v>
      </c>
      <c r="N7806" s="68" t="str">
        <f>VLOOKUP(K7806,[1]人員授權表!D$3:G$249,4,0)</f>
        <v>無機</v>
      </c>
      <c r="O7806" s="70" t="str">
        <f>IF(J7806=[1]人員授權表!$C$85,"Casper李羿勳",IF(J7806=[1]人員授權表!$C$188,"Iring陳俊明",IF(J7806=[1]人員授權表!$C$189,"Brian陳泓霖",VLOOKUP(K7806,[1]人員授權表!D$2:E$249,2,FALSE))))</f>
        <v>Iring陳俊明</v>
      </c>
      <c r="P7806" s="67">
        <f t="shared" si="422"/>
        <v>44853</v>
      </c>
      <c r="Q7806" s="75" t="str">
        <f t="shared" si="421"/>
        <v>週三</v>
      </c>
      <c r="R7806" s="80">
        <v>44848</v>
      </c>
      <c r="AA7806" s="1"/>
    </row>
    <row r="7807" spans="2:27">
      <c r="B7807" s="66">
        <v>44837</v>
      </c>
      <c r="D7807" s="68" t="s">
        <v>50</v>
      </c>
      <c r="E7807" s="70" t="s">
        <v>51</v>
      </c>
      <c r="F7807" s="37" t="s">
        <v>3007</v>
      </c>
      <c r="G7807" s="67">
        <v>44840</v>
      </c>
      <c r="H7807" s="67">
        <v>44855</v>
      </c>
      <c r="I7807" s="71">
        <f t="shared" si="420"/>
        <v>15</v>
      </c>
      <c r="J7807" s="72" t="s">
        <v>194</v>
      </c>
      <c r="K7807" s="72" t="s">
        <v>187</v>
      </c>
      <c r="L7807" s="73">
        <v>1</v>
      </c>
      <c r="M7807" s="73" t="s">
        <v>108</v>
      </c>
      <c r="N7807" s="68" t="str">
        <f>VLOOKUP(K7807,[1]人員授權表!D$3:G$249,4,0)</f>
        <v>無機</v>
      </c>
      <c r="O7807" s="70" t="s">
        <v>191</v>
      </c>
      <c r="P7807" s="67">
        <f t="shared" si="422"/>
        <v>44853</v>
      </c>
      <c r="Q7807" s="75" t="str">
        <f t="shared" si="421"/>
        <v>週三</v>
      </c>
      <c r="R7807" s="80">
        <v>44852</v>
      </c>
      <c r="AA7807" s="1"/>
    </row>
    <row r="7808" spans="2:27">
      <c r="B7808" s="66">
        <v>44837</v>
      </c>
      <c r="D7808" s="68" t="s">
        <v>50</v>
      </c>
      <c r="E7808" s="70" t="s">
        <v>51</v>
      </c>
      <c r="F7808" s="37" t="s">
        <v>3007</v>
      </c>
      <c r="G7808" s="67">
        <v>44840</v>
      </c>
      <c r="H7808" s="67">
        <v>44855</v>
      </c>
      <c r="I7808" s="71">
        <f t="shared" si="420"/>
        <v>15</v>
      </c>
      <c r="J7808" s="72" t="s">
        <v>195</v>
      </c>
      <c r="K7808" s="72" t="s">
        <v>196</v>
      </c>
      <c r="L7808" s="73">
        <v>1</v>
      </c>
      <c r="M7808" s="73" t="s">
        <v>108</v>
      </c>
      <c r="N7808" s="68" t="str">
        <f>VLOOKUP(K7808,[1]人員授權表!D$3:G$249,4,0)</f>
        <v>無機</v>
      </c>
      <c r="O7808" s="70" t="str">
        <f>IF(J7808=[1]人員授權表!$C$85,"Casper李羿勳",IF(J7808=[1]人員授權表!$C$188,"Iring陳俊明",IF(J7808=[1]人員授權表!$C$189,"Brian陳泓霖",VLOOKUP(K7808,[1]人員授權表!D$2:E$249,2,FALSE))))</f>
        <v>Debby胡萱黛</v>
      </c>
      <c r="P7808" s="67">
        <f t="shared" si="422"/>
        <v>44853</v>
      </c>
      <c r="Q7808" s="75" t="str">
        <f t="shared" si="421"/>
        <v>週三</v>
      </c>
      <c r="R7808" s="80">
        <v>44848</v>
      </c>
      <c r="AA7808" s="1"/>
    </row>
    <row r="7809" spans="2:27">
      <c r="B7809" s="66">
        <v>44837</v>
      </c>
      <c r="D7809" s="68" t="s">
        <v>50</v>
      </c>
      <c r="E7809" s="70" t="s">
        <v>51</v>
      </c>
      <c r="F7809" s="37" t="s">
        <v>3007</v>
      </c>
      <c r="G7809" s="67">
        <v>44840</v>
      </c>
      <c r="H7809" s="67">
        <v>44855</v>
      </c>
      <c r="I7809" s="71">
        <f t="shared" si="420"/>
        <v>15</v>
      </c>
      <c r="J7809" s="72" t="s">
        <v>198</v>
      </c>
      <c r="K7809" s="72" t="s">
        <v>199</v>
      </c>
      <c r="L7809" s="73">
        <v>1</v>
      </c>
      <c r="M7809" s="73" t="s">
        <v>108</v>
      </c>
      <c r="N7809" s="68" t="str">
        <f>VLOOKUP(K7809,[1]人員授權表!D$3:G$249,4,0)</f>
        <v>無機</v>
      </c>
      <c r="O7809" s="70" t="str">
        <f>IF(J7809=[1]人員授權表!$C$85,"Casper李羿勳",IF(J7809=[1]人員授權表!$C$188,"Iring陳俊明",IF(J7809=[1]人員授權表!$C$189,"Brian陳泓霖",VLOOKUP(K7809,[1]人員授權表!D$2:E$249,2,FALSE))))</f>
        <v>Vicky游崴涵</v>
      </c>
      <c r="P7809" s="67">
        <f t="shared" si="422"/>
        <v>44853</v>
      </c>
      <c r="Q7809" s="75" t="str">
        <f t="shared" si="421"/>
        <v>週三</v>
      </c>
      <c r="R7809" s="80">
        <v>44848</v>
      </c>
      <c r="AA7809" s="1"/>
    </row>
    <row r="7810" spans="2:27">
      <c r="B7810" s="66">
        <v>44837</v>
      </c>
      <c r="D7810" s="68" t="s">
        <v>50</v>
      </c>
      <c r="E7810" s="70" t="s">
        <v>51</v>
      </c>
      <c r="F7810" s="37" t="s">
        <v>3007</v>
      </c>
      <c r="G7810" s="67">
        <v>44840</v>
      </c>
      <c r="H7810" s="67">
        <v>44855</v>
      </c>
      <c r="I7810" s="71">
        <f t="shared" si="420"/>
        <v>15</v>
      </c>
      <c r="J7810" s="72" t="s">
        <v>200</v>
      </c>
      <c r="K7810" s="72" t="s">
        <v>201</v>
      </c>
      <c r="L7810" s="73">
        <v>1</v>
      </c>
      <c r="M7810" s="73" t="s">
        <v>108</v>
      </c>
      <c r="N7810" s="68" t="str">
        <f>VLOOKUP(K7810,[1]人員授權表!D$3:G$249,4,0)</f>
        <v>無機</v>
      </c>
      <c r="O7810" s="70" t="str">
        <f>IF(J7810=[1]人員授權表!$C$85,"Casper李羿勳",IF(J7810=[1]人員授權表!$C$188,"Iring陳俊明",IF(J7810=[1]人員授權表!$C$189,"Brian陳泓霖",VLOOKUP(K7810,[1]人員授權表!D$2:E$249,2,FALSE))))</f>
        <v>Ruby黃家蓁</v>
      </c>
      <c r="P7810" s="67">
        <f t="shared" si="422"/>
        <v>44853</v>
      </c>
      <c r="Q7810" s="75" t="str">
        <f t="shared" si="421"/>
        <v>週三</v>
      </c>
      <c r="R7810" s="80">
        <v>44848</v>
      </c>
      <c r="AA7810" s="1"/>
    </row>
    <row r="7811" spans="2:27">
      <c r="B7811" s="66">
        <v>44837</v>
      </c>
      <c r="D7811" s="68" t="s">
        <v>50</v>
      </c>
      <c r="E7811" s="70" t="s">
        <v>51</v>
      </c>
      <c r="F7811" s="37" t="s">
        <v>3007</v>
      </c>
      <c r="G7811" s="67">
        <v>44840</v>
      </c>
      <c r="H7811" s="67">
        <v>44855</v>
      </c>
      <c r="I7811" s="71">
        <f t="shared" si="420"/>
        <v>15</v>
      </c>
      <c r="J7811" s="72" t="s">
        <v>151</v>
      </c>
      <c r="K7811" s="72" t="s">
        <v>152</v>
      </c>
      <c r="L7811" s="73">
        <v>1</v>
      </c>
      <c r="M7811" s="73" t="s">
        <v>108</v>
      </c>
      <c r="N7811" s="68" t="str">
        <f>VLOOKUP(K7811,[1]人員授權表!D$3:G$249,4,0)</f>
        <v>無機</v>
      </c>
      <c r="O7811" s="70" t="str">
        <f>IF(J7811=[1]人員授權表!$C$85,"Casper李羿勳",IF(J7811=[1]人員授權表!$C$188,"Iring陳俊明",IF(J7811=[1]人員授權表!$C$189,"Brian陳泓霖",VLOOKUP(K7811,[1]人員授權表!D$2:E$249,2,FALSE))))</f>
        <v>Vicky游崴涵</v>
      </c>
      <c r="P7811" s="67">
        <f t="shared" si="422"/>
        <v>44853</v>
      </c>
      <c r="Q7811" s="75" t="str">
        <f t="shared" si="421"/>
        <v>週三</v>
      </c>
      <c r="R7811" s="80">
        <v>44848</v>
      </c>
      <c r="AA7811" s="1"/>
    </row>
    <row r="7812" spans="2:27">
      <c r="B7812" s="66">
        <v>44837</v>
      </c>
      <c r="D7812" s="68" t="s">
        <v>50</v>
      </c>
      <c r="E7812" s="70" t="s">
        <v>51</v>
      </c>
      <c r="F7812" s="37" t="s">
        <v>3007</v>
      </c>
      <c r="G7812" s="67">
        <v>44840</v>
      </c>
      <c r="H7812" s="67">
        <v>44855</v>
      </c>
      <c r="I7812" s="71">
        <f t="shared" si="420"/>
        <v>15</v>
      </c>
      <c r="J7812" s="72" t="s">
        <v>160</v>
      </c>
      <c r="K7812" s="72" t="s">
        <v>161</v>
      </c>
      <c r="L7812" s="73">
        <v>1</v>
      </c>
      <c r="M7812" s="73" t="s">
        <v>108</v>
      </c>
      <c r="N7812" s="68" t="str">
        <f>VLOOKUP(K7812,[1]人員授權表!D$3:G$249,4,0)</f>
        <v>無機</v>
      </c>
      <c r="O7812" s="70" t="str">
        <f>IF(J7812=[1]人員授權表!$C$85,"Casper李羿勳",IF(J7812=[1]人員授權表!$C$188,"Iring陳俊明",IF(J7812=[1]人員授權表!$C$189,"Brian陳泓霖",VLOOKUP(K7812,[1]人員授權表!D$2:E$249,2,FALSE))))</f>
        <v>Dennis陳汶宏</v>
      </c>
      <c r="P7812" s="67">
        <f t="shared" si="422"/>
        <v>44853</v>
      </c>
      <c r="Q7812" s="75" t="str">
        <f t="shared" si="421"/>
        <v>週三</v>
      </c>
      <c r="R7812" s="80">
        <v>44848</v>
      </c>
      <c r="AA7812" s="1"/>
    </row>
    <row r="7813" spans="2:27">
      <c r="B7813" s="66">
        <v>44837</v>
      </c>
      <c r="D7813" s="68" t="s">
        <v>50</v>
      </c>
      <c r="E7813" s="70" t="s">
        <v>51</v>
      </c>
      <c r="F7813" s="37" t="s">
        <v>3007</v>
      </c>
      <c r="G7813" s="67">
        <v>44840</v>
      </c>
      <c r="H7813" s="67">
        <v>44855</v>
      </c>
      <c r="I7813" s="71">
        <f t="shared" si="420"/>
        <v>15</v>
      </c>
      <c r="J7813" s="72" t="s">
        <v>1222</v>
      </c>
      <c r="K7813" s="72" t="s">
        <v>1223</v>
      </c>
      <c r="L7813" s="73">
        <v>1</v>
      </c>
      <c r="M7813" s="73" t="s">
        <v>108</v>
      </c>
      <c r="N7813" s="68" t="str">
        <f>VLOOKUP(K7813,[1]人員授權表!D$3:G$249,4,0)</f>
        <v>無機</v>
      </c>
      <c r="O7813" s="70" t="str">
        <f>IF(J7813=[1]人員授權表!$C$85,"Casper李羿勳",IF(J7813=[1]人員授權表!$C$188,"Iring陳俊明",IF(J7813=[1]人員授權表!$C$189,"Brian陳泓霖",VLOOKUP(K7813,[1]人員授權表!D$2:E$249,2,FALSE))))</f>
        <v>Dennis陳汶宏</v>
      </c>
      <c r="P7813" s="67">
        <f t="shared" si="422"/>
        <v>44853</v>
      </c>
      <c r="Q7813" s="75" t="str">
        <f t="shared" si="421"/>
        <v>週三</v>
      </c>
      <c r="R7813" s="80">
        <v>44848</v>
      </c>
      <c r="AA7813" s="1"/>
    </row>
    <row r="7814" spans="2:27">
      <c r="B7814" s="66">
        <v>44837</v>
      </c>
      <c r="D7814" s="68" t="s">
        <v>50</v>
      </c>
      <c r="E7814" s="70" t="s">
        <v>51</v>
      </c>
      <c r="F7814" s="37" t="s">
        <v>3007</v>
      </c>
      <c r="G7814" s="67">
        <v>44840</v>
      </c>
      <c r="H7814" s="67">
        <v>44855</v>
      </c>
      <c r="I7814" s="71">
        <f t="shared" si="420"/>
        <v>15</v>
      </c>
      <c r="J7814" s="72" t="s">
        <v>175</v>
      </c>
      <c r="K7814" s="72" t="s">
        <v>176</v>
      </c>
      <c r="L7814" s="73">
        <v>1</v>
      </c>
      <c r="M7814" s="73" t="s">
        <v>108</v>
      </c>
      <c r="N7814" s="68" t="str">
        <f>VLOOKUP(K7814,[1]人員授權表!D$3:G$249,4,0)</f>
        <v>無機</v>
      </c>
      <c r="O7814" s="70" t="s">
        <v>956</v>
      </c>
      <c r="P7814" s="67">
        <f t="shared" si="422"/>
        <v>44853</v>
      </c>
      <c r="Q7814" s="75" t="str">
        <f t="shared" si="421"/>
        <v>週三</v>
      </c>
      <c r="R7814" s="80">
        <v>44852</v>
      </c>
      <c r="AA7814" s="1"/>
    </row>
    <row r="7815" spans="2:27">
      <c r="B7815" s="66">
        <v>44837</v>
      </c>
      <c r="D7815" s="68" t="s">
        <v>50</v>
      </c>
      <c r="E7815" s="70" t="s">
        <v>51</v>
      </c>
      <c r="F7815" s="37" t="s">
        <v>3007</v>
      </c>
      <c r="G7815" s="67">
        <v>44840</v>
      </c>
      <c r="H7815" s="67">
        <v>44855</v>
      </c>
      <c r="I7815" s="71">
        <f t="shared" ref="I7815:I7878" si="423">_xlfn.DAYS(H7815,G7815)</f>
        <v>15</v>
      </c>
      <c r="J7815" s="72" t="s">
        <v>290</v>
      </c>
      <c r="K7815" s="72" t="s">
        <v>291</v>
      </c>
      <c r="L7815" s="73">
        <v>1</v>
      </c>
      <c r="M7815" s="73" t="s">
        <v>108</v>
      </c>
      <c r="N7815" s="68" t="str">
        <f>VLOOKUP(K7815,[1]人員授權表!D$3:G$249,4,0)</f>
        <v>無機</v>
      </c>
      <c r="O7815" s="70" t="str">
        <f>IF(J7815=[1]人員授權表!$C$85,"Casper李羿勳",IF(J7815=[1]人員授權表!$C$188,"Iring陳俊明",IF(J7815=[1]人員授權表!$C$189,"Brian陳泓霖",VLOOKUP(K7815,[1]人員授權表!D$2:E$249,2,FALSE))))</f>
        <v>George陳志昇</v>
      </c>
      <c r="P7815" s="67">
        <f t="shared" si="422"/>
        <v>44853</v>
      </c>
      <c r="Q7815" s="75" t="str">
        <f t="shared" ref="Q7815:Q7878" si="424">TEXT(P7815,"aaa")</f>
        <v>週三</v>
      </c>
      <c r="R7815" s="80">
        <v>44848</v>
      </c>
      <c r="AA7815" s="1"/>
    </row>
    <row r="7816" spans="2:27">
      <c r="B7816" s="66">
        <v>44837</v>
      </c>
      <c r="D7816" s="68" t="s">
        <v>50</v>
      </c>
      <c r="E7816" s="70" t="s">
        <v>51</v>
      </c>
      <c r="F7816" s="37" t="s">
        <v>3007</v>
      </c>
      <c r="G7816" s="67">
        <v>44840</v>
      </c>
      <c r="H7816" s="67">
        <v>44855</v>
      </c>
      <c r="I7816" s="71">
        <f t="shared" si="423"/>
        <v>15</v>
      </c>
      <c r="J7816" s="72" t="s">
        <v>204</v>
      </c>
      <c r="K7816" s="72" t="s">
        <v>205</v>
      </c>
      <c r="L7816" s="73">
        <v>1</v>
      </c>
      <c r="M7816" s="73" t="s">
        <v>108</v>
      </c>
      <c r="N7816" s="68" t="str">
        <f>VLOOKUP(K7816,[1]人員授權表!D$3:G$249,4,0)</f>
        <v>無機</v>
      </c>
      <c r="O7816" s="70" t="str">
        <f>IF(J7816=[1]人員授權表!$C$85,"Casper李羿勳",IF(J7816=[1]人員授權表!$C$188,"Iring陳俊明",IF(J7816=[1]人員授權表!$C$189,"Brian陳泓霖",VLOOKUP(K7816,[1]人員授權表!D$2:E$249,2,FALSE))))</f>
        <v>Iring陳俊明</v>
      </c>
      <c r="P7816" s="67">
        <f t="shared" si="422"/>
        <v>44853</v>
      </c>
      <c r="Q7816" s="75" t="str">
        <f t="shared" si="424"/>
        <v>週三</v>
      </c>
      <c r="R7816" s="80">
        <v>44853</v>
      </c>
      <c r="AA7816" s="1"/>
    </row>
    <row r="7817" spans="2:27">
      <c r="B7817" s="66">
        <v>44837</v>
      </c>
      <c r="D7817" s="68" t="s">
        <v>50</v>
      </c>
      <c r="E7817" s="70" t="s">
        <v>51</v>
      </c>
      <c r="F7817" s="37" t="s">
        <v>3007</v>
      </c>
      <c r="G7817" s="67">
        <v>44840</v>
      </c>
      <c r="H7817" s="67">
        <v>44855</v>
      </c>
      <c r="I7817" s="71">
        <f t="shared" si="423"/>
        <v>15</v>
      </c>
      <c r="J7817" s="72" t="s">
        <v>206</v>
      </c>
      <c r="K7817" s="72" t="s">
        <v>179</v>
      </c>
      <c r="L7817" s="73">
        <v>1</v>
      </c>
      <c r="M7817" s="73" t="s">
        <v>108</v>
      </c>
      <c r="N7817" s="68" t="str">
        <f>VLOOKUP(K7817,[1]人員授權表!D$3:G$249,4,0)</f>
        <v>無機</v>
      </c>
      <c r="O7817" s="70" t="str">
        <f>IF(J7817=[1]人員授權表!$C$85,"Casper李羿勳",IF(J7817=[1]人員授權表!$C$188,"Iring陳俊明",IF(J7817=[1]人員授權表!$C$189,"Brian陳泓霖",VLOOKUP(K7817,[1]人員授權表!D$2:E$249,2,FALSE))))</f>
        <v>Dennis陳汶宏</v>
      </c>
      <c r="P7817" s="67">
        <f t="shared" si="422"/>
        <v>44853</v>
      </c>
      <c r="Q7817" s="75" t="str">
        <f t="shared" si="424"/>
        <v>週三</v>
      </c>
      <c r="R7817" s="80">
        <v>44848</v>
      </c>
      <c r="AA7817" s="1"/>
    </row>
    <row r="7818" spans="2:27">
      <c r="B7818" s="66">
        <v>44837</v>
      </c>
      <c r="D7818" s="68" t="s">
        <v>50</v>
      </c>
      <c r="E7818" s="70" t="s">
        <v>51</v>
      </c>
      <c r="F7818" s="37" t="s">
        <v>3007</v>
      </c>
      <c r="G7818" s="67">
        <v>44840</v>
      </c>
      <c r="H7818" s="67">
        <v>44855</v>
      </c>
      <c r="I7818" s="71">
        <f t="shared" si="423"/>
        <v>15</v>
      </c>
      <c r="J7818" s="72" t="s">
        <v>178</v>
      </c>
      <c r="K7818" s="72" t="s">
        <v>179</v>
      </c>
      <c r="L7818" s="73">
        <v>1</v>
      </c>
      <c r="M7818" s="73" t="s">
        <v>108</v>
      </c>
      <c r="N7818" s="68" t="str">
        <f>VLOOKUP(K7818,[1]人員授權表!D$3:G$249,4,0)</f>
        <v>無機</v>
      </c>
      <c r="O7818" s="70" t="str">
        <f>IF(J7818=[1]人員授權表!$C$85,"Casper李羿勳",IF(J7818=[1]人員授權表!$C$188,"Iring陳俊明",IF(J7818=[1]人員授權表!$C$189,"Brian陳泓霖",VLOOKUP(K7818,[1]人員授權表!D$2:E$249,2,FALSE))))</f>
        <v>Dennis陳汶宏</v>
      </c>
      <c r="P7818" s="67">
        <f t="shared" si="422"/>
        <v>44853</v>
      </c>
      <c r="Q7818" s="75" t="str">
        <f t="shared" si="424"/>
        <v>週三</v>
      </c>
      <c r="R7818" s="80">
        <v>44848</v>
      </c>
      <c r="AA7818" s="1"/>
    </row>
    <row r="7819" spans="2:27">
      <c r="B7819" s="66">
        <v>44837</v>
      </c>
      <c r="D7819" s="68" t="s">
        <v>50</v>
      </c>
      <c r="E7819" s="70" t="s">
        <v>51</v>
      </c>
      <c r="F7819" s="37" t="s">
        <v>3007</v>
      </c>
      <c r="G7819" s="67">
        <v>44840</v>
      </c>
      <c r="H7819" s="67">
        <v>44855</v>
      </c>
      <c r="I7819" s="71">
        <f t="shared" si="423"/>
        <v>15</v>
      </c>
      <c r="J7819" s="72" t="s">
        <v>141</v>
      </c>
      <c r="K7819" s="72" t="s">
        <v>142</v>
      </c>
      <c r="L7819" s="73">
        <v>1</v>
      </c>
      <c r="M7819" s="73" t="s">
        <v>108</v>
      </c>
      <c r="N7819" s="68" t="str">
        <f>VLOOKUP(K7819,[1]人員授權表!D$3:G$249,4,0)</f>
        <v>無機</v>
      </c>
      <c r="O7819" s="70" t="str">
        <f>IF(J7819=[1]人員授權表!$C$85,"Casper李羿勳",IF(J7819=[1]人員授權表!$C$188,"Iring陳俊明",IF(J7819=[1]人員授權表!$C$189,"Brian陳泓霖",VLOOKUP(K7819,[1]人員授權表!D$2:E$249,2,FALSE))))</f>
        <v>Dennis陳汶宏</v>
      </c>
      <c r="P7819" s="67">
        <f t="shared" si="422"/>
        <v>44853</v>
      </c>
      <c r="Q7819" s="75" t="str">
        <f t="shared" si="424"/>
        <v>週三</v>
      </c>
      <c r="R7819" s="80">
        <v>44847</v>
      </c>
      <c r="AA7819" s="1"/>
    </row>
    <row r="7820" spans="2:27">
      <c r="B7820" s="66">
        <v>44837</v>
      </c>
      <c r="D7820" s="68" t="s">
        <v>50</v>
      </c>
      <c r="E7820" s="70" t="s">
        <v>51</v>
      </c>
      <c r="F7820" s="37" t="s">
        <v>3007</v>
      </c>
      <c r="G7820" s="67">
        <v>44840</v>
      </c>
      <c r="H7820" s="67">
        <v>44855</v>
      </c>
      <c r="I7820" s="71">
        <f t="shared" si="423"/>
        <v>15</v>
      </c>
      <c r="J7820" s="72" t="s">
        <v>966</v>
      </c>
      <c r="K7820" s="72" t="s">
        <v>154</v>
      </c>
      <c r="L7820" s="73">
        <v>1</v>
      </c>
      <c r="M7820" s="73" t="s">
        <v>108</v>
      </c>
      <c r="N7820" s="68" t="str">
        <f>VLOOKUP(K7820,[1]人員授權表!D$3:G$249,4,0)</f>
        <v>無機</v>
      </c>
      <c r="O7820" s="70" t="str">
        <f>IF(J7820=[1]人員授權表!$C$85,"Casper李羿勳",IF(J7820=[1]人員授權表!$C$188,"Iring陳俊明",IF(J7820=[1]人員授權表!$C$189,"Brian陳泓霖",VLOOKUP(K7820,[1]人員授權表!D$2:E$249,2,FALSE))))</f>
        <v>Ken張智凱</v>
      </c>
      <c r="P7820" s="67">
        <f t="shared" si="422"/>
        <v>44853</v>
      </c>
      <c r="Q7820" s="75" t="str">
        <f t="shared" si="424"/>
        <v>週三</v>
      </c>
      <c r="R7820" s="80">
        <v>44846</v>
      </c>
      <c r="AA7820" s="1"/>
    </row>
    <row r="7821" spans="2:27">
      <c r="B7821" s="66">
        <v>44837</v>
      </c>
      <c r="D7821" s="68" t="s">
        <v>50</v>
      </c>
      <c r="E7821" s="70" t="s">
        <v>51</v>
      </c>
      <c r="F7821" s="37" t="s">
        <v>3007</v>
      </c>
      <c r="G7821" s="67">
        <v>44840</v>
      </c>
      <c r="H7821" s="67">
        <v>44855</v>
      </c>
      <c r="I7821" s="71">
        <f t="shared" si="423"/>
        <v>15</v>
      </c>
      <c r="J7821" s="72" t="s">
        <v>209</v>
      </c>
      <c r="K7821" s="72" t="s">
        <v>210</v>
      </c>
      <c r="L7821" s="73">
        <v>1</v>
      </c>
      <c r="M7821" s="73" t="s">
        <v>108</v>
      </c>
      <c r="N7821" s="68" t="str">
        <f>VLOOKUP(K7821,[1]人員授權表!D$3:G$249,4,0)</f>
        <v>無機</v>
      </c>
      <c r="O7821" s="70" t="str">
        <f>IF(J7821=[1]人員授權表!$C$85,"Casper李羿勳",IF(J7821=[1]人員授權表!$C$188,"Iring陳俊明",IF(J7821=[1]人員授權表!$C$189,"Brian陳泓霖",VLOOKUP(K7821,[1]人員授權表!D$2:E$249,2,FALSE))))</f>
        <v>Vicky游崴涵</v>
      </c>
      <c r="P7821" s="67">
        <f t="shared" si="422"/>
        <v>44853</v>
      </c>
      <c r="Q7821" s="75" t="str">
        <f t="shared" si="424"/>
        <v>週三</v>
      </c>
      <c r="R7821" s="80">
        <v>44852</v>
      </c>
      <c r="AA7821" s="1"/>
    </row>
    <row r="7822" spans="2:27">
      <c r="B7822" s="66">
        <v>44837</v>
      </c>
      <c r="D7822" s="68" t="s">
        <v>50</v>
      </c>
      <c r="E7822" s="70" t="s">
        <v>51</v>
      </c>
      <c r="F7822" s="37" t="s">
        <v>3007</v>
      </c>
      <c r="G7822" s="67">
        <v>44840</v>
      </c>
      <c r="H7822" s="67">
        <v>44855</v>
      </c>
      <c r="I7822" s="71">
        <f t="shared" si="423"/>
        <v>15</v>
      </c>
      <c r="J7822" s="72" t="s">
        <v>167</v>
      </c>
      <c r="K7822" s="72" t="s">
        <v>168</v>
      </c>
      <c r="L7822" s="73">
        <v>1</v>
      </c>
      <c r="M7822" s="73" t="s">
        <v>108</v>
      </c>
      <c r="N7822" s="68" t="str">
        <f>VLOOKUP(K7822,[1]人員授權表!D$3:G$249,4,0)</f>
        <v>有機</v>
      </c>
      <c r="O7822" s="70" t="str">
        <f>IF(J7822=[1]人員授權表!$C$85,"Casper李羿勳",IF(J7822=[1]人員授權表!$C$188,"Iring陳俊明",IF(J7822=[1]人員授權表!$C$189,"Brian陳泓霖",VLOOKUP(K7822,[1]人員授權表!D$2:E$249,2,FALSE))))</f>
        <v>Una林庭瑄</v>
      </c>
      <c r="P7822" s="67">
        <f t="shared" si="422"/>
        <v>44853</v>
      </c>
      <c r="Q7822" s="75" t="str">
        <f t="shared" si="424"/>
        <v>週三</v>
      </c>
      <c r="R7822" s="80">
        <v>44849</v>
      </c>
      <c r="AA7822" s="1"/>
    </row>
    <row r="7823" spans="2:27">
      <c r="B7823" s="66">
        <v>44837</v>
      </c>
      <c r="D7823" s="68" t="s">
        <v>50</v>
      </c>
      <c r="E7823" s="70" t="s">
        <v>51</v>
      </c>
      <c r="F7823" s="37" t="s">
        <v>3007</v>
      </c>
      <c r="G7823" s="67">
        <v>44840</v>
      </c>
      <c r="H7823" s="67">
        <v>44855</v>
      </c>
      <c r="I7823" s="71">
        <f t="shared" si="423"/>
        <v>15</v>
      </c>
      <c r="J7823" s="72" t="s">
        <v>257</v>
      </c>
      <c r="K7823" s="72" t="s">
        <v>1225</v>
      </c>
      <c r="L7823" s="73">
        <v>1</v>
      </c>
      <c r="M7823" s="73" t="s">
        <v>108</v>
      </c>
      <c r="N7823" s="68" t="str">
        <f>VLOOKUP(K7823,[1]人員授權表!D$3:G$249,4,0)</f>
        <v>有機</v>
      </c>
      <c r="O7823" s="70" t="str">
        <f>IF(J7823=[1]人員授權表!$C$85,"Casper李羿勳",IF(J7823=[1]人員授權表!$C$188,"Iring陳俊明",IF(J7823=[1]人員授權表!$C$189,"Brian陳泓霖",VLOOKUP(K7823,[1]人員授權表!D$2:E$249,2,FALSE))))</f>
        <v>Casper李羿勳</v>
      </c>
      <c r="P7823" s="67">
        <f t="shared" si="422"/>
        <v>44853</v>
      </c>
      <c r="Q7823" s="75" t="str">
        <f t="shared" si="424"/>
        <v>週三</v>
      </c>
      <c r="R7823" s="80">
        <v>44852</v>
      </c>
      <c r="AA7823" s="1"/>
    </row>
    <row r="7824" spans="2:27">
      <c r="B7824" s="66">
        <v>44837</v>
      </c>
      <c r="D7824" s="68" t="s">
        <v>50</v>
      </c>
      <c r="E7824" s="70" t="s">
        <v>51</v>
      </c>
      <c r="F7824" s="37" t="s">
        <v>3007</v>
      </c>
      <c r="G7824" s="67">
        <v>44840</v>
      </c>
      <c r="H7824" s="67">
        <v>44855</v>
      </c>
      <c r="I7824" s="71">
        <f t="shared" si="423"/>
        <v>15</v>
      </c>
      <c r="J7824" s="72" t="s">
        <v>169</v>
      </c>
      <c r="K7824" s="72" t="s">
        <v>170</v>
      </c>
      <c r="L7824" s="73">
        <v>1</v>
      </c>
      <c r="M7824" s="73" t="s">
        <v>108</v>
      </c>
      <c r="N7824" s="68" t="str">
        <f>VLOOKUP(K7824,[1]人員授權表!D$3:G$249,4,0)</f>
        <v>有機</v>
      </c>
      <c r="O7824" s="70" t="str">
        <f>IF(J7824=[1]人員授權表!$C$85,"Casper李羿勳",IF(J7824=[1]人員授權表!$C$188,"Iring陳俊明",IF(J7824=[1]人員授權表!$C$189,"Brian陳泓霖",VLOOKUP(K7824,[1]人員授權表!D$2:E$249,2,FALSE))))</f>
        <v>Elle黃雅琪&amp;
Marco陳鴻鈞</v>
      </c>
      <c r="P7824" s="67">
        <f t="shared" si="422"/>
        <v>44853</v>
      </c>
      <c r="Q7824" s="75" t="str">
        <f t="shared" si="424"/>
        <v>週三</v>
      </c>
      <c r="R7824" s="80">
        <v>44852</v>
      </c>
      <c r="AA7824" s="1"/>
    </row>
    <row r="7825" spans="2:27">
      <c r="B7825" s="66">
        <v>44830</v>
      </c>
      <c r="C7825" s="67">
        <v>44847</v>
      </c>
      <c r="D7825" s="68" t="s">
        <v>50</v>
      </c>
      <c r="E7825" s="70" t="s">
        <v>51</v>
      </c>
      <c r="F7825" s="70" t="s">
        <v>1977</v>
      </c>
      <c r="G7825" s="67">
        <v>44841</v>
      </c>
      <c r="H7825" s="67">
        <v>44855</v>
      </c>
      <c r="I7825" s="71">
        <f t="shared" si="423"/>
        <v>14</v>
      </c>
      <c r="J7825" s="72" t="s">
        <v>125</v>
      </c>
      <c r="K7825" s="72" t="s">
        <v>144</v>
      </c>
      <c r="L7825" s="110">
        <v>3</v>
      </c>
      <c r="M7825" s="73" t="s">
        <v>324</v>
      </c>
      <c r="N7825" s="68" t="str">
        <f>VLOOKUP(K7825,[1]人員授權表!D$3:G$249,4,0)</f>
        <v>有機</v>
      </c>
      <c r="O7825" s="70" t="str">
        <f>IF(J7825=[1]人員授權表!$C$85,"Casper李羿勳",IF(J7825=[1]人員授權表!$C$188,"Iring陳俊明",IF(J7825=[1]人員授權表!$C$189,"Brian陳泓霖",VLOOKUP(K7825,[1]人員授權表!D$2:E$249,2,FALSE))))</f>
        <v>Lucy黃詩婷</v>
      </c>
      <c r="P7825" s="67">
        <f t="shared" si="422"/>
        <v>44853</v>
      </c>
      <c r="Q7825" s="75" t="str">
        <f t="shared" si="424"/>
        <v>週三</v>
      </c>
      <c r="R7825" s="80">
        <v>44852</v>
      </c>
      <c r="Z7825" s="79" t="s">
        <v>3008</v>
      </c>
      <c r="AA7825" s="1"/>
    </row>
    <row r="7826" spans="2:27">
      <c r="B7826" s="66">
        <v>44830</v>
      </c>
      <c r="C7826" s="67">
        <v>44847</v>
      </c>
      <c r="D7826" s="68" t="s">
        <v>50</v>
      </c>
      <c r="E7826" s="70" t="s">
        <v>51</v>
      </c>
      <c r="F7826" s="70" t="s">
        <v>1980</v>
      </c>
      <c r="G7826" s="67">
        <v>44841</v>
      </c>
      <c r="H7826" s="67">
        <v>44855</v>
      </c>
      <c r="I7826" s="71">
        <f t="shared" si="423"/>
        <v>14</v>
      </c>
      <c r="J7826" s="72" t="s">
        <v>516</v>
      </c>
      <c r="K7826" s="72" t="s">
        <v>332</v>
      </c>
      <c r="L7826" s="110">
        <v>3</v>
      </c>
      <c r="M7826" s="73" t="s">
        <v>324</v>
      </c>
      <c r="N7826" s="68" t="str">
        <f>VLOOKUP(K7826,[1]人員授權表!D$3:G$249,4,0)</f>
        <v>有機</v>
      </c>
      <c r="O7826" s="70" t="str">
        <f>IF(J7826=[1]人員授權表!$C$85,"Casper李羿勳",IF(J7826=[1]人員授權表!$C$188,"Iring陳俊明",IF(J7826=[1]人員授權表!$C$189,"Brian陳泓霖",VLOOKUP(K7826,[1]人員授權表!D$2:E$249,2,FALSE))))</f>
        <v>Lucy黃詩婷</v>
      </c>
      <c r="P7826" s="67">
        <f t="shared" si="422"/>
        <v>44853</v>
      </c>
      <c r="Q7826" s="75" t="str">
        <f t="shared" si="424"/>
        <v>週三</v>
      </c>
      <c r="R7826" s="80">
        <v>44852</v>
      </c>
      <c r="Z7826" s="79" t="s">
        <v>3008</v>
      </c>
      <c r="AA7826" s="1"/>
    </row>
    <row r="7827" spans="2:27">
      <c r="B7827" s="66">
        <v>44830</v>
      </c>
      <c r="C7827" s="67">
        <v>44847</v>
      </c>
      <c r="D7827" s="68" t="s">
        <v>50</v>
      </c>
      <c r="E7827" s="70" t="s">
        <v>51</v>
      </c>
      <c r="F7827" s="70" t="s">
        <v>1980</v>
      </c>
      <c r="G7827" s="67">
        <v>44841</v>
      </c>
      <c r="H7827" s="67">
        <v>44855</v>
      </c>
      <c r="I7827" s="71">
        <f t="shared" si="423"/>
        <v>14</v>
      </c>
      <c r="J7827" s="72" t="s">
        <v>139</v>
      </c>
      <c r="K7827" s="72" t="s">
        <v>140</v>
      </c>
      <c r="L7827" s="110">
        <v>3</v>
      </c>
      <c r="M7827" s="73" t="s">
        <v>324</v>
      </c>
      <c r="N7827" s="68" t="str">
        <f>VLOOKUP(K7827,[1]人員授權表!D$3:G$249,4,0)</f>
        <v>無機</v>
      </c>
      <c r="O7827" s="70" t="str">
        <f>IF(J7827=[1]人員授權表!$C$85,"Casper李羿勳",IF(J7827=[1]人員授權表!$C$188,"Iring陳俊明",IF(J7827=[1]人員授權表!$C$189,"Brian陳泓霖",VLOOKUP(K7827,[1]人員授權表!D$2:E$249,2,FALSE))))</f>
        <v>Brian陳泓霖</v>
      </c>
      <c r="P7827" s="67">
        <f t="shared" si="422"/>
        <v>44853</v>
      </c>
      <c r="Q7827" s="75" t="str">
        <f t="shared" si="424"/>
        <v>週三</v>
      </c>
      <c r="R7827" s="80">
        <v>44849</v>
      </c>
      <c r="Z7827" s="79" t="s">
        <v>3008</v>
      </c>
      <c r="AA7827" s="1"/>
    </row>
    <row r="7828" spans="2:27">
      <c r="B7828" s="66">
        <v>44830</v>
      </c>
      <c r="C7828" s="67">
        <v>44847</v>
      </c>
      <c r="D7828" s="68" t="s">
        <v>50</v>
      </c>
      <c r="E7828" s="70" t="s">
        <v>51</v>
      </c>
      <c r="F7828" s="70" t="s">
        <v>1977</v>
      </c>
      <c r="G7828" s="67">
        <v>44841</v>
      </c>
      <c r="H7828" s="67">
        <v>44855</v>
      </c>
      <c r="I7828" s="71">
        <f t="shared" si="423"/>
        <v>14</v>
      </c>
      <c r="J7828" s="72" t="s">
        <v>97</v>
      </c>
      <c r="K7828" s="72" t="s">
        <v>187</v>
      </c>
      <c r="L7828" s="110">
        <v>3</v>
      </c>
      <c r="M7828" s="73" t="s">
        <v>324</v>
      </c>
      <c r="N7828" s="68" t="str">
        <f>VLOOKUP(K7828,[1]人員授權表!D$3:G$249,4,0)</f>
        <v>無機</v>
      </c>
      <c r="O7828" s="70" t="str">
        <f>IF(J7828=[1]人員授權表!$C$85,"Casper李羿勳",IF(J7828=[1]人員授權表!$C$188,"Iring陳俊明",IF(J7828=[1]人員授權表!$C$189,"Brian陳泓霖",VLOOKUP(K7828,[1]人員授權表!D$2:E$249,2,FALSE))))</f>
        <v>Ruby黃家蓁</v>
      </c>
      <c r="P7828" s="67">
        <f t="shared" si="422"/>
        <v>44853</v>
      </c>
      <c r="Q7828" s="75" t="str">
        <f t="shared" si="424"/>
        <v>週三</v>
      </c>
      <c r="R7828" s="80">
        <v>44853</v>
      </c>
      <c r="Z7828" s="79" t="s">
        <v>3008</v>
      </c>
      <c r="AA7828" s="1"/>
    </row>
    <row r="7829" spans="2:27">
      <c r="B7829" s="66">
        <v>44830</v>
      </c>
      <c r="C7829" s="67">
        <v>44847</v>
      </c>
      <c r="D7829" s="68" t="s">
        <v>50</v>
      </c>
      <c r="E7829" s="70" t="s">
        <v>51</v>
      </c>
      <c r="F7829" s="70" t="s">
        <v>1980</v>
      </c>
      <c r="G7829" s="67">
        <v>44841</v>
      </c>
      <c r="H7829" s="67">
        <v>44855</v>
      </c>
      <c r="I7829" s="71">
        <f t="shared" si="423"/>
        <v>14</v>
      </c>
      <c r="J7829" s="72" t="s">
        <v>492</v>
      </c>
      <c r="K7829" s="72" t="s">
        <v>187</v>
      </c>
      <c r="L7829" s="110">
        <v>3</v>
      </c>
      <c r="M7829" s="73" t="s">
        <v>324</v>
      </c>
      <c r="N7829" s="68" t="str">
        <f>VLOOKUP(K7829,[1]人員授權表!D$3:G$249,4,0)</f>
        <v>無機</v>
      </c>
      <c r="O7829" s="70" t="str">
        <f>IF(J7829=[1]人員授權表!$C$85,"Casper李羿勳",IF(J7829=[1]人員授權表!$C$188,"Iring陳俊明",IF(J7829=[1]人員授權表!$C$189,"Brian陳泓霖",VLOOKUP(K7829,[1]人員授權表!D$2:E$249,2,FALSE))))</f>
        <v>Ruby黃家蓁</v>
      </c>
      <c r="P7829" s="67">
        <f t="shared" si="422"/>
        <v>44853</v>
      </c>
      <c r="Q7829" s="75" t="str">
        <f t="shared" si="424"/>
        <v>週三</v>
      </c>
      <c r="R7829" s="80">
        <v>44853</v>
      </c>
      <c r="Z7829" s="79" t="s">
        <v>3008</v>
      </c>
      <c r="AA7829" s="1"/>
    </row>
    <row r="7830" spans="2:27">
      <c r="B7830" s="66">
        <v>44830</v>
      </c>
      <c r="C7830" s="67">
        <v>44847</v>
      </c>
      <c r="D7830" s="68" t="s">
        <v>50</v>
      </c>
      <c r="E7830" s="70" t="s">
        <v>51</v>
      </c>
      <c r="F7830" s="70" t="s">
        <v>1980</v>
      </c>
      <c r="G7830" s="67">
        <v>44841</v>
      </c>
      <c r="H7830" s="67">
        <v>44855</v>
      </c>
      <c r="I7830" s="71">
        <f t="shared" si="423"/>
        <v>14</v>
      </c>
      <c r="J7830" s="72" t="s">
        <v>133</v>
      </c>
      <c r="K7830" s="72" t="s">
        <v>187</v>
      </c>
      <c r="L7830" s="110">
        <v>3</v>
      </c>
      <c r="M7830" s="73" t="s">
        <v>324</v>
      </c>
      <c r="N7830" s="68" t="str">
        <f>VLOOKUP(K7830,[1]人員授權表!D$3:G$249,4,0)</f>
        <v>無機</v>
      </c>
      <c r="O7830" s="70" t="str">
        <f>IF(J7830=[1]人員授權表!$C$85,"Casper李羿勳",IF(J7830=[1]人員授權表!$C$188,"Iring陳俊明",IF(J7830=[1]人員授權表!$C$189,"Brian陳泓霖",VLOOKUP(K7830,[1]人員授權表!D$2:E$249,2,FALSE))))</f>
        <v>Ruby黃家蓁</v>
      </c>
      <c r="P7830" s="67">
        <f t="shared" si="422"/>
        <v>44853</v>
      </c>
      <c r="Q7830" s="75" t="str">
        <f t="shared" si="424"/>
        <v>週三</v>
      </c>
      <c r="R7830" s="80">
        <v>44853</v>
      </c>
      <c r="Z7830" s="79" t="s">
        <v>3008</v>
      </c>
      <c r="AA7830" s="1"/>
    </row>
    <row r="7831" spans="2:27">
      <c r="B7831" s="66">
        <v>44830</v>
      </c>
      <c r="C7831" s="67">
        <v>44847</v>
      </c>
      <c r="D7831" s="68" t="s">
        <v>50</v>
      </c>
      <c r="E7831" s="70" t="s">
        <v>51</v>
      </c>
      <c r="F7831" s="70" t="s">
        <v>1980</v>
      </c>
      <c r="G7831" s="67">
        <v>44841</v>
      </c>
      <c r="H7831" s="67">
        <v>44855</v>
      </c>
      <c r="I7831" s="71">
        <f t="shared" si="423"/>
        <v>14</v>
      </c>
      <c r="J7831" s="72" t="s">
        <v>192</v>
      </c>
      <c r="K7831" s="72" t="s">
        <v>187</v>
      </c>
      <c r="L7831" s="110">
        <v>3</v>
      </c>
      <c r="M7831" s="73" t="s">
        <v>324</v>
      </c>
      <c r="N7831" s="68" t="str">
        <f>VLOOKUP(K7831,[1]人員授權表!D$3:G$249,4,0)</f>
        <v>無機</v>
      </c>
      <c r="O7831" s="70" t="str">
        <f>IF(J7831=[1]人員授權表!$C$85,"Casper李羿勳",IF(J7831=[1]人員授權表!$C$188,"Iring陳俊明",IF(J7831=[1]人員授權表!$C$189,"Brian陳泓霖",VLOOKUP(K7831,[1]人員授權表!D$2:E$249,2,FALSE))))</f>
        <v>Ruby黃家蓁</v>
      </c>
      <c r="P7831" s="67">
        <f t="shared" ref="P7831:P7853" si="425">H7831-2</f>
        <v>44853</v>
      </c>
      <c r="Q7831" s="75" t="str">
        <f t="shared" si="424"/>
        <v>週三</v>
      </c>
      <c r="R7831" s="80">
        <v>44853</v>
      </c>
      <c r="Z7831" s="79" t="s">
        <v>3008</v>
      </c>
      <c r="AA7831" s="1"/>
    </row>
    <row r="7832" spans="2:27">
      <c r="B7832" s="66">
        <v>44830</v>
      </c>
      <c r="C7832" s="67">
        <v>44847</v>
      </c>
      <c r="D7832" s="68" t="s">
        <v>50</v>
      </c>
      <c r="E7832" s="70" t="s">
        <v>51</v>
      </c>
      <c r="F7832" s="70" t="s">
        <v>1980</v>
      </c>
      <c r="G7832" s="67">
        <v>44841</v>
      </c>
      <c r="H7832" s="67">
        <v>44855</v>
      </c>
      <c r="I7832" s="71">
        <f t="shared" si="423"/>
        <v>14</v>
      </c>
      <c r="J7832" s="72" t="s">
        <v>193</v>
      </c>
      <c r="K7832" s="72" t="s">
        <v>187</v>
      </c>
      <c r="L7832" s="110">
        <v>3</v>
      </c>
      <c r="M7832" s="73" t="s">
        <v>324</v>
      </c>
      <c r="N7832" s="68" t="str">
        <f>VLOOKUP(K7832,[1]人員授權表!D$3:G$249,4,0)</f>
        <v>無機</v>
      </c>
      <c r="O7832" s="70" t="str">
        <f>IF(J7832=[1]人員授權表!$C$85,"Casper李羿勳",IF(J7832=[1]人員授權表!$C$188,"Iring陳俊明",IF(J7832=[1]人員授權表!$C$189,"Brian陳泓霖",VLOOKUP(K7832,[1]人員授權表!D$2:E$249,2,FALSE))))</f>
        <v>Ruby黃家蓁</v>
      </c>
      <c r="P7832" s="67">
        <f t="shared" si="425"/>
        <v>44853</v>
      </c>
      <c r="Q7832" s="75" t="str">
        <f t="shared" si="424"/>
        <v>週三</v>
      </c>
      <c r="R7832" s="80">
        <v>44853</v>
      </c>
      <c r="Z7832" s="79" t="s">
        <v>3008</v>
      </c>
      <c r="AA7832" s="1"/>
    </row>
    <row r="7833" spans="2:27">
      <c r="B7833" s="66">
        <v>44830</v>
      </c>
      <c r="C7833" s="67">
        <v>44847</v>
      </c>
      <c r="D7833" s="68" t="s">
        <v>50</v>
      </c>
      <c r="E7833" s="70" t="s">
        <v>51</v>
      </c>
      <c r="F7833" s="70" t="s">
        <v>1980</v>
      </c>
      <c r="G7833" s="67">
        <v>44841</v>
      </c>
      <c r="H7833" s="67">
        <v>44855</v>
      </c>
      <c r="I7833" s="71">
        <f t="shared" si="423"/>
        <v>14</v>
      </c>
      <c r="J7833" s="72" t="s">
        <v>342</v>
      </c>
      <c r="K7833" s="72" t="s">
        <v>187</v>
      </c>
      <c r="L7833" s="110">
        <v>3</v>
      </c>
      <c r="M7833" s="73" t="s">
        <v>324</v>
      </c>
      <c r="N7833" s="68" t="str">
        <f>VLOOKUP(K7833,[1]人員授權表!D$3:G$249,4,0)</f>
        <v>無機</v>
      </c>
      <c r="O7833" s="70" t="str">
        <f>IF(J7833=[1]人員授權表!$C$85,"Casper李羿勳",IF(J7833=[1]人員授權表!$C$188,"Iring陳俊明",IF(J7833=[1]人員授權表!$C$189,"Brian陳泓霖",VLOOKUP(K7833,[1]人員授權表!D$2:E$249,2,FALSE))))</f>
        <v>Ruby黃家蓁</v>
      </c>
      <c r="P7833" s="67">
        <f t="shared" si="425"/>
        <v>44853</v>
      </c>
      <c r="Q7833" s="75" t="str">
        <f t="shared" si="424"/>
        <v>週三</v>
      </c>
      <c r="R7833" s="80">
        <v>44853</v>
      </c>
      <c r="Z7833" s="79" t="s">
        <v>3008</v>
      </c>
      <c r="AA7833" s="1"/>
    </row>
    <row r="7834" spans="2:27">
      <c r="B7834" s="66">
        <v>44830</v>
      </c>
      <c r="C7834" s="67">
        <v>44847</v>
      </c>
      <c r="D7834" s="68" t="s">
        <v>50</v>
      </c>
      <c r="E7834" s="70" t="s">
        <v>51</v>
      </c>
      <c r="F7834" s="70" t="s">
        <v>1980</v>
      </c>
      <c r="G7834" s="67">
        <v>44841</v>
      </c>
      <c r="H7834" s="67">
        <v>44855</v>
      </c>
      <c r="I7834" s="71">
        <f t="shared" si="423"/>
        <v>14</v>
      </c>
      <c r="J7834" s="72" t="s">
        <v>340</v>
      </c>
      <c r="K7834" s="72" t="s">
        <v>187</v>
      </c>
      <c r="L7834" s="110">
        <v>3</v>
      </c>
      <c r="M7834" s="73" t="s">
        <v>324</v>
      </c>
      <c r="N7834" s="68" t="str">
        <f>VLOOKUP(K7834,[1]人員授權表!D$3:G$249,4,0)</f>
        <v>無機</v>
      </c>
      <c r="O7834" s="70" t="str">
        <f>IF(J7834=[1]人員授權表!$C$85,"Casper李羿勳",IF(J7834=[1]人員授權表!$C$188,"Iring陳俊明",IF(J7834=[1]人員授權表!$C$189,"Brian陳泓霖",VLOOKUP(K7834,[1]人員授權表!D$2:E$249,2,FALSE))))</f>
        <v>Ruby黃家蓁</v>
      </c>
      <c r="P7834" s="67">
        <f t="shared" si="425"/>
        <v>44853</v>
      </c>
      <c r="Q7834" s="75" t="str">
        <f t="shared" si="424"/>
        <v>週三</v>
      </c>
      <c r="R7834" s="80">
        <v>44853</v>
      </c>
      <c r="Z7834" s="79" t="s">
        <v>3008</v>
      </c>
      <c r="AA7834" s="1"/>
    </row>
    <row r="7835" spans="2:27">
      <c r="B7835" s="66">
        <v>44830</v>
      </c>
      <c r="C7835" s="67">
        <v>44847</v>
      </c>
      <c r="D7835" s="68" t="s">
        <v>50</v>
      </c>
      <c r="E7835" s="70" t="s">
        <v>51</v>
      </c>
      <c r="F7835" s="70" t="s">
        <v>1980</v>
      </c>
      <c r="G7835" s="67">
        <v>44841</v>
      </c>
      <c r="H7835" s="67">
        <v>44855</v>
      </c>
      <c r="I7835" s="71">
        <f t="shared" si="423"/>
        <v>14</v>
      </c>
      <c r="J7835" s="72" t="s">
        <v>299</v>
      </c>
      <c r="K7835" s="72" t="s">
        <v>187</v>
      </c>
      <c r="L7835" s="110">
        <v>3</v>
      </c>
      <c r="M7835" s="73" t="s">
        <v>324</v>
      </c>
      <c r="N7835" s="68" t="str">
        <f>VLOOKUP(K7835,[1]人員授權表!D$3:G$249,4,0)</f>
        <v>無機</v>
      </c>
      <c r="O7835" s="70" t="str">
        <f>IF(J7835=[1]人員授權表!$C$85,"Casper李羿勳",IF(J7835=[1]人員授權表!$C$188,"Iring陳俊明",IF(J7835=[1]人員授權表!$C$189,"Brian陳泓霖",VLOOKUP(K7835,[1]人員授權表!D$2:E$249,2,FALSE))))</f>
        <v>Ruby黃家蓁</v>
      </c>
      <c r="P7835" s="67">
        <f t="shared" si="425"/>
        <v>44853</v>
      </c>
      <c r="Q7835" s="75" t="str">
        <f t="shared" si="424"/>
        <v>週三</v>
      </c>
      <c r="R7835" s="80">
        <v>44853</v>
      </c>
      <c r="Z7835" s="79" t="s">
        <v>3008</v>
      </c>
      <c r="AA7835" s="1"/>
    </row>
    <row r="7836" spans="2:27">
      <c r="B7836" s="66">
        <v>44830</v>
      </c>
      <c r="C7836" s="67">
        <v>44847</v>
      </c>
      <c r="D7836" s="68" t="s">
        <v>50</v>
      </c>
      <c r="E7836" s="70" t="s">
        <v>51</v>
      </c>
      <c r="F7836" s="70" t="s">
        <v>1980</v>
      </c>
      <c r="G7836" s="67">
        <v>44841</v>
      </c>
      <c r="H7836" s="67">
        <v>44855</v>
      </c>
      <c r="I7836" s="71">
        <f t="shared" si="423"/>
        <v>14</v>
      </c>
      <c r="J7836" s="72" t="s">
        <v>341</v>
      </c>
      <c r="K7836" s="72" t="s">
        <v>187</v>
      </c>
      <c r="L7836" s="110">
        <v>3</v>
      </c>
      <c r="M7836" s="73" t="s">
        <v>324</v>
      </c>
      <c r="N7836" s="68" t="str">
        <f>VLOOKUP(K7836,[1]人員授權表!D$3:G$249,4,0)</f>
        <v>無機</v>
      </c>
      <c r="O7836" s="70" t="str">
        <f>IF(J7836=[1]人員授權表!$C$85,"Casper李羿勳",IF(J7836=[1]人員授權表!$C$188,"Iring陳俊明",IF(J7836=[1]人員授權表!$C$189,"Brian陳泓霖",VLOOKUP(K7836,[1]人員授權表!D$2:E$249,2,FALSE))))</f>
        <v>Ruby黃家蓁</v>
      </c>
      <c r="P7836" s="67">
        <f t="shared" si="425"/>
        <v>44853</v>
      </c>
      <c r="Q7836" s="75" t="str">
        <f t="shared" si="424"/>
        <v>週三</v>
      </c>
      <c r="R7836" s="80">
        <v>44853</v>
      </c>
      <c r="Z7836" s="79" t="s">
        <v>3008</v>
      </c>
      <c r="AA7836" s="1"/>
    </row>
    <row r="7837" spans="2:27">
      <c r="B7837" s="66">
        <v>44830</v>
      </c>
      <c r="C7837" s="67">
        <v>44847</v>
      </c>
      <c r="D7837" s="68" t="s">
        <v>50</v>
      </c>
      <c r="E7837" s="70" t="s">
        <v>51</v>
      </c>
      <c r="F7837" s="70" t="s">
        <v>1980</v>
      </c>
      <c r="G7837" s="67">
        <v>44841</v>
      </c>
      <c r="H7837" s="67">
        <v>44855</v>
      </c>
      <c r="I7837" s="71">
        <f t="shared" si="423"/>
        <v>14</v>
      </c>
      <c r="J7837" s="72" t="s">
        <v>195</v>
      </c>
      <c r="K7837" s="72" t="s">
        <v>196</v>
      </c>
      <c r="L7837" s="110">
        <v>3</v>
      </c>
      <c r="M7837" s="73" t="s">
        <v>324</v>
      </c>
      <c r="N7837" s="68" t="str">
        <f>VLOOKUP(K7837,[1]人員授權表!D$3:G$249,4,0)</f>
        <v>無機</v>
      </c>
      <c r="O7837" s="70" t="str">
        <f>IF(J7837=[1]人員授權表!$C$85,"Casper李羿勳",IF(J7837=[1]人員授權表!$C$188,"Iring陳俊明",IF(J7837=[1]人員授權表!$C$189,"Brian陳泓霖",VLOOKUP(K7837,[1]人員授權表!D$2:E$249,2,FALSE))))</f>
        <v>Debby胡萱黛</v>
      </c>
      <c r="P7837" s="67">
        <f t="shared" si="425"/>
        <v>44853</v>
      </c>
      <c r="Q7837" s="75" t="str">
        <f t="shared" si="424"/>
        <v>週三</v>
      </c>
      <c r="R7837" s="80">
        <v>44852</v>
      </c>
      <c r="Z7837" s="79" t="s">
        <v>3008</v>
      </c>
      <c r="AA7837" s="1"/>
    </row>
    <row r="7838" spans="2:27">
      <c r="B7838" s="66">
        <v>44830</v>
      </c>
      <c r="C7838" s="67">
        <v>44847</v>
      </c>
      <c r="D7838" s="68" t="s">
        <v>50</v>
      </c>
      <c r="E7838" s="70" t="s">
        <v>51</v>
      </c>
      <c r="F7838" s="70" t="s">
        <v>1980</v>
      </c>
      <c r="G7838" s="67">
        <v>44841</v>
      </c>
      <c r="H7838" s="67">
        <v>44855</v>
      </c>
      <c r="I7838" s="71">
        <f t="shared" si="423"/>
        <v>14</v>
      </c>
      <c r="J7838" s="72" t="s">
        <v>198</v>
      </c>
      <c r="K7838" s="72" t="s">
        <v>199</v>
      </c>
      <c r="L7838" s="110">
        <v>3</v>
      </c>
      <c r="M7838" s="73" t="s">
        <v>324</v>
      </c>
      <c r="N7838" s="68" t="str">
        <f>VLOOKUP(K7838,[1]人員授權表!D$3:G$249,4,0)</f>
        <v>無機</v>
      </c>
      <c r="O7838" s="70" t="str">
        <f>IF(J7838=[1]人員授權表!$C$85,"Casper李羿勳",IF(J7838=[1]人員授權表!$C$188,"Iring陳俊明",IF(J7838=[1]人員授權表!$C$189,"Brian陳泓霖",VLOOKUP(K7838,[1]人員授權表!D$2:E$249,2,FALSE))))</f>
        <v>Vicky游崴涵</v>
      </c>
      <c r="P7838" s="67">
        <f t="shared" si="425"/>
        <v>44853</v>
      </c>
      <c r="Q7838" s="75" t="str">
        <f t="shared" si="424"/>
        <v>週三</v>
      </c>
      <c r="R7838" s="80">
        <v>44848</v>
      </c>
      <c r="Z7838" s="79" t="s">
        <v>3008</v>
      </c>
      <c r="AA7838" s="1"/>
    </row>
    <row r="7839" spans="2:27">
      <c r="B7839" s="66">
        <v>44830</v>
      </c>
      <c r="C7839" s="67">
        <v>44847</v>
      </c>
      <c r="D7839" s="68" t="s">
        <v>50</v>
      </c>
      <c r="E7839" s="70" t="s">
        <v>51</v>
      </c>
      <c r="F7839" s="70" t="s">
        <v>1980</v>
      </c>
      <c r="G7839" s="67">
        <v>44841</v>
      </c>
      <c r="H7839" s="67">
        <v>44855</v>
      </c>
      <c r="I7839" s="71">
        <f t="shared" si="423"/>
        <v>14</v>
      </c>
      <c r="J7839" s="72" t="s">
        <v>175</v>
      </c>
      <c r="K7839" s="72" t="s">
        <v>176</v>
      </c>
      <c r="L7839" s="110">
        <v>3</v>
      </c>
      <c r="M7839" s="73" t="s">
        <v>324</v>
      </c>
      <c r="N7839" s="68" t="str">
        <f>VLOOKUP(K7839,[1]人員授權表!D$3:G$249,4,0)</f>
        <v>無機</v>
      </c>
      <c r="O7839" s="70" t="s">
        <v>956</v>
      </c>
      <c r="P7839" s="67">
        <f t="shared" si="425"/>
        <v>44853</v>
      </c>
      <c r="Q7839" s="75" t="str">
        <f t="shared" si="424"/>
        <v>週三</v>
      </c>
      <c r="R7839" s="80">
        <v>44852</v>
      </c>
      <c r="Z7839" s="79" t="s">
        <v>3008</v>
      </c>
      <c r="AA7839" s="1"/>
    </row>
    <row r="7840" spans="2:27">
      <c r="B7840" s="66">
        <v>44830</v>
      </c>
      <c r="C7840" s="67">
        <v>44847</v>
      </c>
      <c r="D7840" s="68" t="s">
        <v>50</v>
      </c>
      <c r="E7840" s="70" t="s">
        <v>51</v>
      </c>
      <c r="F7840" s="70" t="s">
        <v>1980</v>
      </c>
      <c r="G7840" s="67">
        <v>44841</v>
      </c>
      <c r="H7840" s="67">
        <v>44855</v>
      </c>
      <c r="I7840" s="71">
        <f t="shared" si="423"/>
        <v>14</v>
      </c>
      <c r="J7840" s="72" t="s">
        <v>204</v>
      </c>
      <c r="K7840" s="72" t="s">
        <v>205</v>
      </c>
      <c r="L7840" s="110">
        <v>3</v>
      </c>
      <c r="M7840" s="73" t="s">
        <v>324</v>
      </c>
      <c r="N7840" s="68" t="str">
        <f>VLOOKUP(K7840,[1]人員授權表!D$3:G$249,4,0)</f>
        <v>無機</v>
      </c>
      <c r="O7840" s="70" t="str">
        <f>IF(J7840=[1]人員授權表!$C$85,"Casper李羿勳",IF(J7840=[1]人員授權表!$C$188,"Iring陳俊明",IF(J7840=[1]人員授權表!$C$189,"Brian陳泓霖",VLOOKUP(K7840,[1]人員授權表!D$2:E$249,2,FALSE))))</f>
        <v>Iring陳俊明</v>
      </c>
      <c r="P7840" s="67">
        <f t="shared" si="425"/>
        <v>44853</v>
      </c>
      <c r="Q7840" s="75" t="str">
        <f t="shared" si="424"/>
        <v>週三</v>
      </c>
      <c r="R7840" s="80">
        <v>44849</v>
      </c>
      <c r="Z7840" s="79" t="s">
        <v>3008</v>
      </c>
      <c r="AA7840" s="1"/>
    </row>
    <row r="7841" spans="2:28">
      <c r="B7841" s="66">
        <v>44830</v>
      </c>
      <c r="C7841" s="67">
        <v>44847</v>
      </c>
      <c r="D7841" s="68" t="s">
        <v>50</v>
      </c>
      <c r="E7841" s="70" t="s">
        <v>51</v>
      </c>
      <c r="F7841" s="70" t="s">
        <v>1977</v>
      </c>
      <c r="G7841" s="67">
        <v>44841</v>
      </c>
      <c r="H7841" s="67">
        <v>44855</v>
      </c>
      <c r="I7841" s="71">
        <f t="shared" si="423"/>
        <v>14</v>
      </c>
      <c r="J7841" s="72" t="s">
        <v>178</v>
      </c>
      <c r="K7841" s="72" t="s">
        <v>179</v>
      </c>
      <c r="L7841" s="110">
        <v>3</v>
      </c>
      <c r="M7841" s="73" t="s">
        <v>324</v>
      </c>
      <c r="N7841" s="68" t="str">
        <f>VLOOKUP(K7841,[1]人員授權表!D$3:G$249,4,0)</f>
        <v>無機</v>
      </c>
      <c r="O7841" s="70" t="str">
        <f>IF(J7841=[1]人員授權表!$C$85,"Casper李羿勳",IF(J7841=[1]人員授權表!$C$188,"Iring陳俊明",IF(J7841=[1]人員授權表!$C$189,"Brian陳泓霖",VLOOKUP(K7841,[1]人員授權表!D$2:E$249,2,FALSE))))</f>
        <v>Dennis陳汶宏</v>
      </c>
      <c r="P7841" s="67">
        <f t="shared" si="425"/>
        <v>44853</v>
      </c>
      <c r="Q7841" s="75" t="str">
        <f t="shared" si="424"/>
        <v>週三</v>
      </c>
      <c r="R7841" s="80">
        <v>44848</v>
      </c>
      <c r="Z7841" s="79" t="s">
        <v>3008</v>
      </c>
      <c r="AA7841" s="1"/>
    </row>
    <row r="7842" spans="2:28">
      <c r="B7842" s="66">
        <v>44830</v>
      </c>
      <c r="C7842" s="67">
        <v>44847</v>
      </c>
      <c r="D7842" s="68" t="s">
        <v>50</v>
      </c>
      <c r="E7842" s="70" t="s">
        <v>51</v>
      </c>
      <c r="F7842" s="70" t="s">
        <v>1977</v>
      </c>
      <c r="G7842" s="67">
        <v>44841</v>
      </c>
      <c r="H7842" s="67">
        <v>44855</v>
      </c>
      <c r="I7842" s="71">
        <f t="shared" si="423"/>
        <v>14</v>
      </c>
      <c r="J7842" s="72" t="s">
        <v>141</v>
      </c>
      <c r="K7842" s="72" t="s">
        <v>1469</v>
      </c>
      <c r="L7842" s="110">
        <v>3</v>
      </c>
      <c r="M7842" s="73" t="s">
        <v>324</v>
      </c>
      <c r="N7842" s="68" t="str">
        <f>VLOOKUP(K7842,[1]人員授權表!D$3:G$249,4,0)</f>
        <v>無機</v>
      </c>
      <c r="O7842" s="70" t="str">
        <f>IF(J7842=[1]人員授權表!$C$85,"Casper李羿勳",IF(J7842=[1]人員授權表!$C$188,"Iring陳俊明",IF(J7842=[1]人員授權表!$C$189,"Brian陳泓霖",VLOOKUP(K7842,[1]人員授權表!D$2:E$249,2,FALSE))))</f>
        <v>Dennis陳汶宏</v>
      </c>
      <c r="P7842" s="67">
        <f t="shared" si="425"/>
        <v>44853</v>
      </c>
      <c r="Q7842" s="75" t="str">
        <f t="shared" si="424"/>
        <v>週三</v>
      </c>
      <c r="R7842" s="80">
        <v>44852</v>
      </c>
      <c r="Z7842" s="79" t="s">
        <v>3008</v>
      </c>
      <c r="AA7842" s="1"/>
    </row>
    <row r="7843" spans="2:28">
      <c r="B7843" s="66">
        <v>44830</v>
      </c>
      <c r="C7843" s="67">
        <v>44847</v>
      </c>
      <c r="D7843" s="68" t="s">
        <v>50</v>
      </c>
      <c r="E7843" s="70" t="s">
        <v>51</v>
      </c>
      <c r="F7843" s="70" t="s">
        <v>1980</v>
      </c>
      <c r="G7843" s="67">
        <v>44841</v>
      </c>
      <c r="H7843" s="67">
        <v>44855</v>
      </c>
      <c r="I7843" s="71">
        <f t="shared" si="423"/>
        <v>14</v>
      </c>
      <c r="J7843" s="72" t="s">
        <v>137</v>
      </c>
      <c r="K7843" s="72" t="s">
        <v>138</v>
      </c>
      <c r="L7843" s="110">
        <v>3</v>
      </c>
      <c r="M7843" s="73" t="s">
        <v>324</v>
      </c>
      <c r="N7843" s="68" t="str">
        <f>VLOOKUP(K7843,[1]人員授權表!D$3:G$249,4,0)</f>
        <v>無機</v>
      </c>
      <c r="O7843" s="70" t="str">
        <f>IF(J7843=[1]人員授權表!$C$85,"Casper李羿勳",IF(J7843=[1]人員授權表!$C$188,"Iring陳俊明",IF(J7843=[1]人員授權表!$C$189,"Brian陳泓霖",VLOOKUP(K7843,[1]人員授權表!D$2:E$249,2,FALSE))))</f>
        <v>Jack劉念忻</v>
      </c>
      <c r="P7843" s="67">
        <f t="shared" si="425"/>
        <v>44853</v>
      </c>
      <c r="Q7843" s="75" t="str">
        <f t="shared" si="424"/>
        <v>週三</v>
      </c>
      <c r="R7843" s="80">
        <v>44852</v>
      </c>
      <c r="Z7843" s="79" t="s">
        <v>3008</v>
      </c>
      <c r="AA7843" s="1"/>
    </row>
    <row r="7844" spans="2:28">
      <c r="B7844" s="66">
        <v>44830</v>
      </c>
      <c r="C7844" s="67">
        <v>44847</v>
      </c>
      <c r="D7844" s="68" t="s">
        <v>50</v>
      </c>
      <c r="E7844" s="70" t="s">
        <v>51</v>
      </c>
      <c r="F7844" s="70" t="s">
        <v>1980</v>
      </c>
      <c r="G7844" s="67">
        <v>44841</v>
      </c>
      <c r="H7844" s="67">
        <v>44855</v>
      </c>
      <c r="I7844" s="71">
        <f t="shared" si="423"/>
        <v>14</v>
      </c>
      <c r="J7844" s="72" t="s">
        <v>167</v>
      </c>
      <c r="K7844" s="72" t="s">
        <v>1470</v>
      </c>
      <c r="L7844" s="110">
        <v>3</v>
      </c>
      <c r="M7844" s="73" t="s">
        <v>324</v>
      </c>
      <c r="N7844" s="68" t="str">
        <f>VLOOKUP(K7844,[1]人員授權表!D$3:G$249,4,0)</f>
        <v>有機</v>
      </c>
      <c r="O7844" s="70" t="str">
        <f>IF(J7844=[1]人員授權表!$C$85,"Casper李羿勳",IF(J7844=[1]人員授權表!$C$188,"Iring陳俊明",IF(J7844=[1]人員授權表!$C$189,"Brian陳泓霖",VLOOKUP(K7844,[1]人員授權表!D$2:E$249,2,FALSE))))</f>
        <v>Una林庭瑄</v>
      </c>
      <c r="P7844" s="67">
        <f t="shared" si="425"/>
        <v>44853</v>
      </c>
      <c r="Q7844" s="75" t="str">
        <f t="shared" si="424"/>
        <v>週三</v>
      </c>
      <c r="R7844" s="80">
        <v>44849</v>
      </c>
      <c r="Z7844" s="79" t="s">
        <v>3008</v>
      </c>
      <c r="AA7844" s="1"/>
    </row>
    <row r="7845" spans="2:28">
      <c r="B7845" s="66">
        <v>44841</v>
      </c>
      <c r="D7845" s="68" t="s">
        <v>50</v>
      </c>
      <c r="E7845" s="70" t="s">
        <v>879</v>
      </c>
      <c r="F7845" s="4" t="s">
        <v>3009</v>
      </c>
      <c r="G7845" s="67">
        <v>44839</v>
      </c>
      <c r="H7845" s="67">
        <v>44855</v>
      </c>
      <c r="I7845" s="71">
        <f t="shared" si="423"/>
        <v>16</v>
      </c>
      <c r="J7845" s="72" t="s">
        <v>181</v>
      </c>
      <c r="K7845" s="72" t="s">
        <v>182</v>
      </c>
      <c r="L7845" s="73">
        <v>15</v>
      </c>
      <c r="M7845" s="73" t="s">
        <v>91</v>
      </c>
      <c r="N7845" s="68" t="str">
        <f>VLOOKUP(K7845,[1]人員授權表!D$3:G$249,4,0)</f>
        <v>有機</v>
      </c>
      <c r="O7845" s="70" t="str">
        <f>IF(J7845=[1]人員授權表!$C$85,"Casper李羿勳",IF(J7845=[1]人員授權表!$C$188,"Iring陳俊明",IF(J7845=[1]人員授權表!$C$189,"Brian陳泓霖",VLOOKUP(K7845,[1]人員授權表!D$2:E$249,2,FALSE))))</f>
        <v>Sara王淑玲</v>
      </c>
      <c r="P7845" s="67">
        <f t="shared" si="425"/>
        <v>44853</v>
      </c>
      <c r="Q7845" s="75" t="str">
        <f t="shared" si="424"/>
        <v>週三</v>
      </c>
      <c r="R7845" s="80">
        <v>44852</v>
      </c>
      <c r="AA7845" s="102">
        <v>15</v>
      </c>
      <c r="AB7845" s="123" t="s">
        <v>2325</v>
      </c>
    </row>
    <row r="7846" spans="2:28">
      <c r="B7846" s="66">
        <v>44841</v>
      </c>
      <c r="D7846" s="68" t="s">
        <v>50</v>
      </c>
      <c r="E7846" s="70" t="s">
        <v>879</v>
      </c>
      <c r="F7846" s="4" t="s">
        <v>3010</v>
      </c>
      <c r="G7846" s="67">
        <v>44832</v>
      </c>
      <c r="H7846" s="67">
        <v>44855</v>
      </c>
      <c r="I7846" s="71">
        <f t="shared" si="423"/>
        <v>23</v>
      </c>
      <c r="J7846" s="72" t="s">
        <v>181</v>
      </c>
      <c r="K7846" s="72" t="s">
        <v>182</v>
      </c>
      <c r="L7846" s="73">
        <v>1</v>
      </c>
      <c r="M7846" s="73" t="s">
        <v>91</v>
      </c>
      <c r="N7846" s="68" t="str">
        <f>VLOOKUP(K7846,[1]人員授權表!D$3:G$249,4,0)</f>
        <v>有機</v>
      </c>
      <c r="O7846" s="70" t="str">
        <f>IF(J7846=[1]人員授權表!$C$85,"Casper李羿勳",IF(J7846=[1]人員授權表!$C$188,"Iring陳俊明",IF(J7846=[1]人員授權表!$C$189,"Brian陳泓霖",VLOOKUP(K7846,[1]人員授權表!D$2:E$249,2,FALSE))))</f>
        <v>Sara王淑玲</v>
      </c>
      <c r="P7846" s="67">
        <f t="shared" si="425"/>
        <v>44853</v>
      </c>
      <c r="Q7846" s="75" t="str">
        <f t="shared" si="424"/>
        <v>週三</v>
      </c>
      <c r="R7846" s="80">
        <v>44848</v>
      </c>
      <c r="AA7846" s="102">
        <v>15</v>
      </c>
      <c r="AB7846" s="123" t="s">
        <v>2325</v>
      </c>
    </row>
    <row r="7847" spans="2:28">
      <c r="B7847" s="66">
        <v>44840</v>
      </c>
      <c r="D7847" s="68" t="s">
        <v>50</v>
      </c>
      <c r="E7847" s="70" t="s">
        <v>82</v>
      </c>
      <c r="F7847" s="70" t="s">
        <v>3011</v>
      </c>
      <c r="G7847" s="67">
        <v>44841</v>
      </c>
      <c r="H7847" s="67">
        <v>44855</v>
      </c>
      <c r="I7847" s="71">
        <f t="shared" si="423"/>
        <v>14</v>
      </c>
      <c r="J7847" s="72" t="s">
        <v>181</v>
      </c>
      <c r="K7847" s="72" t="s">
        <v>182</v>
      </c>
      <c r="L7847" s="73">
        <v>3</v>
      </c>
      <c r="M7847" s="73" t="s">
        <v>104</v>
      </c>
      <c r="N7847" s="68" t="str">
        <f>VLOOKUP(K7847,[1]人員授權表!D$3:G$249,4,0)</f>
        <v>有機</v>
      </c>
      <c r="O7847" s="70" t="str">
        <f>IF(J7847=[1]人員授權表!$C$85,"Casper李羿勳",IF(J7847=[1]人員授權表!$C$188,"Iring陳俊明",IF(J7847=[1]人員授權表!$C$189,"Brian陳泓霖",VLOOKUP(K7847,[1]人員授權表!D$2:E$249,2,FALSE))))</f>
        <v>Sara王淑玲</v>
      </c>
      <c r="P7847" s="67">
        <f t="shared" si="425"/>
        <v>44853</v>
      </c>
      <c r="Q7847" s="75" t="str">
        <f t="shared" si="424"/>
        <v>週三</v>
      </c>
      <c r="R7847" s="80">
        <v>44852</v>
      </c>
    </row>
    <row r="7848" spans="2:28">
      <c r="B7848" s="66">
        <v>44840</v>
      </c>
      <c r="D7848" s="68" t="s">
        <v>50</v>
      </c>
      <c r="E7848" s="70" t="s">
        <v>82</v>
      </c>
      <c r="F7848" s="70" t="s">
        <v>3011</v>
      </c>
      <c r="G7848" s="67">
        <v>44841</v>
      </c>
      <c r="H7848" s="67">
        <v>44855</v>
      </c>
      <c r="I7848" s="71">
        <f t="shared" si="423"/>
        <v>14</v>
      </c>
      <c r="J7848" s="72" t="s">
        <v>167</v>
      </c>
      <c r="K7848" s="72" t="s">
        <v>168</v>
      </c>
      <c r="L7848" s="73">
        <v>3</v>
      </c>
      <c r="M7848" s="73" t="s">
        <v>104</v>
      </c>
      <c r="N7848" s="68" t="str">
        <f>VLOOKUP(K7848,[1]人員授權表!D$3:G$249,4,0)</f>
        <v>有機</v>
      </c>
      <c r="O7848" s="70" t="str">
        <f>IF(J7848=[1]人員授權表!$C$85,"Casper李羿勳",IF(J7848=[1]人員授權表!$C$188,"Iring陳俊明",IF(J7848=[1]人員授權表!$C$189,"Brian陳泓霖",VLOOKUP(K7848,[1]人員授權表!D$2:E$249,2,FALSE))))</f>
        <v>Una林庭瑄</v>
      </c>
      <c r="P7848" s="67">
        <f t="shared" si="425"/>
        <v>44853</v>
      </c>
      <c r="Q7848" s="75" t="str">
        <f t="shared" si="424"/>
        <v>週三</v>
      </c>
      <c r="R7848" s="80">
        <v>44849</v>
      </c>
    </row>
    <row r="7849" spans="2:28">
      <c r="B7849" s="66">
        <v>44840</v>
      </c>
      <c r="D7849" s="68" t="s">
        <v>50</v>
      </c>
      <c r="E7849" s="70" t="s">
        <v>82</v>
      </c>
      <c r="F7849" s="70" t="s">
        <v>3011</v>
      </c>
      <c r="G7849" s="67">
        <v>44841</v>
      </c>
      <c r="H7849" s="67">
        <v>44855</v>
      </c>
      <c r="I7849" s="71">
        <f t="shared" si="423"/>
        <v>14</v>
      </c>
      <c r="J7849" s="72" t="s">
        <v>192</v>
      </c>
      <c r="K7849" s="72" t="s">
        <v>187</v>
      </c>
      <c r="L7849" s="73">
        <v>3</v>
      </c>
      <c r="M7849" s="73" t="s">
        <v>104</v>
      </c>
      <c r="N7849" s="68" t="str">
        <f>VLOOKUP(K7849,[1]人員授權表!D$3:G$249,4,0)</f>
        <v>無機</v>
      </c>
      <c r="O7849" s="70" t="str">
        <f>IF(J7849=[1]人員授權表!$C$85,"Casper李羿勳",IF(J7849=[1]人員授權表!$C$188,"Iring陳俊明",IF(J7849=[1]人員授權表!$C$189,"Brian陳泓霖",VLOOKUP(K7849,[1]人員授權表!D$2:E$249,2,FALSE))))</f>
        <v>Ruby黃家蓁</v>
      </c>
      <c r="P7849" s="67">
        <f t="shared" si="425"/>
        <v>44853</v>
      </c>
      <c r="Q7849" s="75" t="str">
        <f t="shared" si="424"/>
        <v>週三</v>
      </c>
      <c r="R7849" s="80">
        <v>44853</v>
      </c>
    </row>
    <row r="7850" spans="2:28">
      <c r="B7850" s="66">
        <v>44840</v>
      </c>
      <c r="D7850" s="68" t="s">
        <v>50</v>
      </c>
      <c r="E7850" s="70" t="s">
        <v>82</v>
      </c>
      <c r="F7850" s="70" t="s">
        <v>3011</v>
      </c>
      <c r="G7850" s="67">
        <v>44841</v>
      </c>
      <c r="H7850" s="67">
        <v>44855</v>
      </c>
      <c r="I7850" s="71">
        <f t="shared" si="423"/>
        <v>14</v>
      </c>
      <c r="J7850" s="72" t="s">
        <v>193</v>
      </c>
      <c r="K7850" s="72" t="s">
        <v>187</v>
      </c>
      <c r="L7850" s="73">
        <v>3</v>
      </c>
      <c r="M7850" s="73" t="s">
        <v>104</v>
      </c>
      <c r="N7850" s="68" t="str">
        <f>VLOOKUP(K7850,[1]人員授權表!D$3:G$249,4,0)</f>
        <v>無機</v>
      </c>
      <c r="O7850" s="70" t="str">
        <f>IF(J7850=[1]人員授權表!$C$85,"Casper李羿勳",IF(J7850=[1]人員授權表!$C$188,"Iring陳俊明",IF(J7850=[1]人員授權表!$C$189,"Brian陳泓霖",VLOOKUP(K7850,[1]人員授權表!D$2:E$249,2,FALSE))))</f>
        <v>Ruby黃家蓁</v>
      </c>
      <c r="P7850" s="67">
        <f t="shared" si="425"/>
        <v>44853</v>
      </c>
      <c r="Q7850" s="75" t="str">
        <f t="shared" si="424"/>
        <v>週三</v>
      </c>
      <c r="R7850" s="80">
        <v>44853</v>
      </c>
    </row>
    <row r="7851" spans="2:28">
      <c r="B7851" s="66">
        <v>44840</v>
      </c>
      <c r="D7851" s="68" t="s">
        <v>50</v>
      </c>
      <c r="E7851" s="70" t="s">
        <v>82</v>
      </c>
      <c r="F7851" s="70" t="s">
        <v>3011</v>
      </c>
      <c r="G7851" s="67">
        <v>44841</v>
      </c>
      <c r="H7851" s="67">
        <v>44855</v>
      </c>
      <c r="I7851" s="71">
        <f t="shared" si="423"/>
        <v>14</v>
      </c>
      <c r="J7851" s="72" t="s">
        <v>175</v>
      </c>
      <c r="K7851" s="72" t="s">
        <v>176</v>
      </c>
      <c r="L7851" s="73">
        <v>3</v>
      </c>
      <c r="M7851" s="73" t="s">
        <v>104</v>
      </c>
      <c r="N7851" s="68" t="str">
        <f>VLOOKUP(K7851,[1]人員授權表!D$3:G$249,4,0)</f>
        <v>無機</v>
      </c>
      <c r="O7851" s="70" t="s">
        <v>956</v>
      </c>
      <c r="P7851" s="67">
        <f t="shared" si="425"/>
        <v>44853</v>
      </c>
      <c r="Q7851" s="75" t="str">
        <f t="shared" si="424"/>
        <v>週三</v>
      </c>
      <c r="R7851" s="80">
        <v>44852</v>
      </c>
    </row>
    <row r="7852" spans="2:28">
      <c r="B7852" s="66">
        <v>44840</v>
      </c>
      <c r="D7852" s="68" t="s">
        <v>50</v>
      </c>
      <c r="E7852" s="70" t="s">
        <v>82</v>
      </c>
      <c r="F7852" s="70" t="s">
        <v>3011</v>
      </c>
      <c r="G7852" s="67">
        <v>44841</v>
      </c>
      <c r="H7852" s="67">
        <v>44855</v>
      </c>
      <c r="I7852" s="71">
        <f t="shared" si="423"/>
        <v>14</v>
      </c>
      <c r="J7852" s="72" t="s">
        <v>178</v>
      </c>
      <c r="K7852" s="72" t="s">
        <v>179</v>
      </c>
      <c r="L7852" s="73">
        <v>3</v>
      </c>
      <c r="M7852" s="73" t="s">
        <v>104</v>
      </c>
      <c r="N7852" s="68" t="str">
        <f>VLOOKUP(K7852,[1]人員授權表!D$3:G$249,4,0)</f>
        <v>無機</v>
      </c>
      <c r="O7852" s="70" t="str">
        <f>IF(J7852=[1]人員授權表!$C$85,"Casper李羿勳",IF(J7852=[1]人員授權表!$C$188,"Iring陳俊明",IF(J7852=[1]人員授權表!$C$189,"Brian陳泓霖",VLOOKUP(K7852,[1]人員授權表!D$2:E$249,2,FALSE))))</f>
        <v>Dennis陳汶宏</v>
      </c>
      <c r="P7852" s="67">
        <f t="shared" si="425"/>
        <v>44853</v>
      </c>
      <c r="Q7852" s="75" t="str">
        <f t="shared" si="424"/>
        <v>週三</v>
      </c>
      <c r="R7852" s="80">
        <v>44848</v>
      </c>
    </row>
    <row r="7853" spans="2:28">
      <c r="B7853" s="66">
        <v>44832</v>
      </c>
      <c r="D7853" s="68" t="s">
        <v>50</v>
      </c>
      <c r="E7853" s="70" t="s">
        <v>82</v>
      </c>
      <c r="F7853" s="70" t="s">
        <v>3012</v>
      </c>
      <c r="G7853" s="67">
        <v>44840</v>
      </c>
      <c r="H7853" s="67">
        <v>44855</v>
      </c>
      <c r="I7853" s="71">
        <f t="shared" si="423"/>
        <v>15</v>
      </c>
      <c r="J7853" s="72" t="s">
        <v>181</v>
      </c>
      <c r="K7853" s="72" t="s">
        <v>182</v>
      </c>
      <c r="L7853" s="73">
        <v>1</v>
      </c>
      <c r="M7853" s="73" t="s">
        <v>104</v>
      </c>
      <c r="N7853" s="68" t="str">
        <f>VLOOKUP(K7853,[1]人員授權表!D$3:G$249,4,0)</f>
        <v>有機</v>
      </c>
      <c r="O7853" s="70" t="str">
        <f>IF(J7853=[1]人員授權表!$C$85,"Casper李羿勳",IF(J7853=[1]人員授權表!$C$188,"Iring陳俊明",IF(J7853=[1]人員授權表!$C$189,"Brian陳泓霖",VLOOKUP(K7853,[1]人員授權表!D$2:E$249,2,FALSE))))</f>
        <v>Sara王淑玲</v>
      </c>
      <c r="P7853" s="67">
        <f t="shared" si="425"/>
        <v>44853</v>
      </c>
      <c r="Q7853" s="75" t="str">
        <f t="shared" si="424"/>
        <v>週三</v>
      </c>
      <c r="R7853" s="80">
        <v>44852</v>
      </c>
      <c r="AA7853" s="1"/>
    </row>
    <row r="7854" spans="2:28">
      <c r="B7854" s="84">
        <v>44830</v>
      </c>
      <c r="C7854" s="124"/>
      <c r="D7854" s="68" t="s">
        <v>50</v>
      </c>
      <c r="E7854" s="70" t="s">
        <v>51</v>
      </c>
      <c r="F7854" s="70" t="s">
        <v>211</v>
      </c>
      <c r="G7854" s="67">
        <v>44855</v>
      </c>
      <c r="H7854" s="67">
        <v>44855</v>
      </c>
      <c r="I7854" s="71">
        <f t="shared" si="423"/>
        <v>0</v>
      </c>
      <c r="J7854" s="72" t="s">
        <v>212</v>
      </c>
      <c r="K7854" s="72" t="s">
        <v>1501</v>
      </c>
      <c r="L7854" s="73" t="s">
        <v>2068</v>
      </c>
      <c r="M7854" s="73" t="s">
        <v>3013</v>
      </c>
      <c r="N7854" s="68" t="s">
        <v>3014</v>
      </c>
      <c r="O7854" s="70" t="s">
        <v>3015</v>
      </c>
      <c r="P7854" s="67">
        <v>44855</v>
      </c>
      <c r="Q7854" s="75" t="str">
        <f t="shared" si="424"/>
        <v>週五</v>
      </c>
      <c r="R7854" s="80">
        <v>44855</v>
      </c>
      <c r="AA7854" s="1"/>
    </row>
    <row r="7855" spans="2:28">
      <c r="B7855" s="84">
        <v>44830</v>
      </c>
      <c r="C7855" s="124"/>
      <c r="D7855" s="68" t="s">
        <v>50</v>
      </c>
      <c r="E7855" s="70" t="s">
        <v>51</v>
      </c>
      <c r="F7855" s="70" t="s">
        <v>215</v>
      </c>
      <c r="G7855" s="67">
        <v>44855</v>
      </c>
      <c r="H7855" s="67">
        <v>44855</v>
      </c>
      <c r="I7855" s="71">
        <f t="shared" si="423"/>
        <v>0</v>
      </c>
      <c r="J7855" s="72" t="s">
        <v>216</v>
      </c>
      <c r="K7855" s="72" t="s">
        <v>1501</v>
      </c>
      <c r="L7855" s="73" t="s">
        <v>2068</v>
      </c>
      <c r="M7855" s="73" t="s">
        <v>3013</v>
      </c>
      <c r="N7855" s="68" t="s">
        <v>3014</v>
      </c>
      <c r="O7855" s="70" t="s">
        <v>3015</v>
      </c>
      <c r="P7855" s="67">
        <v>44855</v>
      </c>
      <c r="Q7855" s="75" t="str">
        <f t="shared" si="424"/>
        <v>週五</v>
      </c>
      <c r="R7855" s="80">
        <v>44855</v>
      </c>
      <c r="AA7855" s="1"/>
    </row>
    <row r="7856" spans="2:28">
      <c r="B7856" s="84">
        <v>44830</v>
      </c>
      <c r="C7856" s="124"/>
      <c r="D7856" s="68" t="s">
        <v>50</v>
      </c>
      <c r="E7856" s="70" t="s">
        <v>51</v>
      </c>
      <c r="F7856" s="70" t="s">
        <v>217</v>
      </c>
      <c r="G7856" s="67">
        <v>44855</v>
      </c>
      <c r="H7856" s="67">
        <v>44855</v>
      </c>
      <c r="I7856" s="71">
        <f t="shared" si="423"/>
        <v>0</v>
      </c>
      <c r="J7856" s="72" t="s">
        <v>218</v>
      </c>
      <c r="K7856" s="72" t="s">
        <v>1501</v>
      </c>
      <c r="L7856" s="73" t="s">
        <v>2068</v>
      </c>
      <c r="M7856" s="73" t="s">
        <v>3013</v>
      </c>
      <c r="N7856" s="68" t="s">
        <v>3014</v>
      </c>
      <c r="O7856" s="70" t="s">
        <v>3015</v>
      </c>
      <c r="P7856" s="67">
        <v>44855</v>
      </c>
      <c r="Q7856" s="75" t="str">
        <f t="shared" si="424"/>
        <v>週五</v>
      </c>
      <c r="R7856" s="80">
        <v>44855</v>
      </c>
      <c r="AA7856" s="1"/>
    </row>
    <row r="7857" spans="2:28">
      <c r="B7857" s="84">
        <v>44830</v>
      </c>
      <c r="C7857" s="124"/>
      <c r="D7857" s="68" t="s">
        <v>50</v>
      </c>
      <c r="E7857" s="70" t="s">
        <v>51</v>
      </c>
      <c r="F7857" s="70" t="s">
        <v>219</v>
      </c>
      <c r="G7857" s="67">
        <v>44855</v>
      </c>
      <c r="H7857" s="67">
        <v>44855</v>
      </c>
      <c r="I7857" s="71">
        <f t="shared" si="423"/>
        <v>0</v>
      </c>
      <c r="J7857" s="72" t="s">
        <v>212</v>
      </c>
      <c r="K7857" s="72" t="s">
        <v>1501</v>
      </c>
      <c r="L7857" s="73" t="s">
        <v>2068</v>
      </c>
      <c r="M7857" s="73" t="s">
        <v>3013</v>
      </c>
      <c r="N7857" s="68" t="s">
        <v>3014</v>
      </c>
      <c r="O7857" s="70" t="s">
        <v>3015</v>
      </c>
      <c r="P7857" s="67">
        <v>44855</v>
      </c>
      <c r="Q7857" s="75" t="str">
        <f t="shared" si="424"/>
        <v>週五</v>
      </c>
      <c r="R7857" s="80">
        <v>44855</v>
      </c>
      <c r="AA7857" s="1"/>
    </row>
    <row r="7858" spans="2:28">
      <c r="B7858" s="84">
        <v>44830</v>
      </c>
      <c r="C7858" s="124"/>
      <c r="D7858" s="68" t="s">
        <v>50</v>
      </c>
      <c r="E7858" s="70" t="s">
        <v>51</v>
      </c>
      <c r="F7858" s="70" t="s">
        <v>225</v>
      </c>
      <c r="G7858" s="67">
        <v>44855</v>
      </c>
      <c r="H7858" s="67">
        <v>44855</v>
      </c>
      <c r="I7858" s="71">
        <f t="shared" si="423"/>
        <v>0</v>
      </c>
      <c r="J7858" s="72" t="s">
        <v>212</v>
      </c>
      <c r="K7858" s="72" t="s">
        <v>1501</v>
      </c>
      <c r="L7858" s="73" t="s">
        <v>2068</v>
      </c>
      <c r="M7858" s="73" t="s">
        <v>3013</v>
      </c>
      <c r="N7858" s="68" t="s">
        <v>3014</v>
      </c>
      <c r="O7858" s="70" t="s">
        <v>3015</v>
      </c>
      <c r="P7858" s="67">
        <v>44855</v>
      </c>
      <c r="Q7858" s="75" t="str">
        <f t="shared" si="424"/>
        <v>週五</v>
      </c>
      <c r="R7858" s="80">
        <v>44855</v>
      </c>
      <c r="AA7858" s="1"/>
    </row>
    <row r="7859" spans="2:28">
      <c r="B7859" s="84">
        <v>44830</v>
      </c>
      <c r="C7859" s="124"/>
      <c r="D7859" s="68" t="s">
        <v>50</v>
      </c>
      <c r="E7859" s="70" t="s">
        <v>51</v>
      </c>
      <c r="F7859" s="70" t="s">
        <v>230</v>
      </c>
      <c r="G7859" s="67">
        <v>44855</v>
      </c>
      <c r="H7859" s="67">
        <v>44855</v>
      </c>
      <c r="I7859" s="71">
        <f t="shared" si="423"/>
        <v>0</v>
      </c>
      <c r="J7859" s="72" t="s">
        <v>212</v>
      </c>
      <c r="K7859" s="72" t="s">
        <v>1501</v>
      </c>
      <c r="L7859" s="73" t="s">
        <v>2068</v>
      </c>
      <c r="M7859" s="73" t="s">
        <v>3013</v>
      </c>
      <c r="N7859" s="68" t="s">
        <v>3014</v>
      </c>
      <c r="O7859" s="70" t="s">
        <v>3015</v>
      </c>
      <c r="P7859" s="67">
        <v>44855</v>
      </c>
      <c r="Q7859" s="75" t="str">
        <f t="shared" si="424"/>
        <v>週五</v>
      </c>
      <c r="R7859" s="80">
        <v>44855</v>
      </c>
      <c r="AA7859" s="1"/>
    </row>
    <row r="7860" spans="2:28">
      <c r="B7860" s="84">
        <v>44830</v>
      </c>
      <c r="C7860" s="124"/>
      <c r="D7860" s="68" t="s">
        <v>50</v>
      </c>
      <c r="E7860" s="70" t="s">
        <v>51</v>
      </c>
      <c r="F7860" s="70" t="s">
        <v>231</v>
      </c>
      <c r="G7860" s="67">
        <v>44855</v>
      </c>
      <c r="H7860" s="67">
        <v>44855</v>
      </c>
      <c r="I7860" s="71">
        <f t="shared" si="423"/>
        <v>0</v>
      </c>
      <c r="J7860" s="72" t="s">
        <v>212</v>
      </c>
      <c r="K7860" s="72" t="s">
        <v>1501</v>
      </c>
      <c r="L7860" s="73" t="s">
        <v>2068</v>
      </c>
      <c r="M7860" s="73" t="s">
        <v>3013</v>
      </c>
      <c r="N7860" s="68" t="s">
        <v>3014</v>
      </c>
      <c r="O7860" s="70" t="s">
        <v>3015</v>
      </c>
      <c r="P7860" s="67">
        <v>44855</v>
      </c>
      <c r="Q7860" s="75" t="str">
        <f t="shared" si="424"/>
        <v>週五</v>
      </c>
      <c r="R7860" s="80">
        <v>44855</v>
      </c>
      <c r="AA7860" s="1"/>
    </row>
    <row r="7861" spans="2:28">
      <c r="B7861" s="84">
        <v>44830</v>
      </c>
      <c r="C7861" s="124"/>
      <c r="D7861" s="68" t="s">
        <v>50</v>
      </c>
      <c r="E7861" s="70" t="s">
        <v>51</v>
      </c>
      <c r="F7861" s="70" t="s">
        <v>232</v>
      </c>
      <c r="G7861" s="67">
        <v>44855</v>
      </c>
      <c r="H7861" s="67">
        <v>44855</v>
      </c>
      <c r="I7861" s="71">
        <f t="shared" si="423"/>
        <v>0</v>
      </c>
      <c r="J7861" s="72" t="s">
        <v>233</v>
      </c>
      <c r="K7861" s="72" t="s">
        <v>1501</v>
      </c>
      <c r="L7861" s="73" t="s">
        <v>2068</v>
      </c>
      <c r="M7861" s="73" t="s">
        <v>3013</v>
      </c>
      <c r="N7861" s="68" t="s">
        <v>3014</v>
      </c>
      <c r="O7861" s="70" t="s">
        <v>3015</v>
      </c>
      <c r="P7861" s="67">
        <v>44855</v>
      </c>
      <c r="Q7861" s="75" t="str">
        <f t="shared" si="424"/>
        <v>週五</v>
      </c>
      <c r="R7861" s="80">
        <v>44855</v>
      </c>
      <c r="AA7861" s="1"/>
    </row>
    <row r="7862" spans="2:28">
      <c r="B7862" s="66">
        <v>44846</v>
      </c>
      <c r="D7862" s="68" t="s">
        <v>50</v>
      </c>
      <c r="E7862" s="70" t="s">
        <v>82</v>
      </c>
      <c r="F7862" s="70" t="s">
        <v>3016</v>
      </c>
      <c r="G7862" s="67">
        <v>44839</v>
      </c>
      <c r="H7862" s="67">
        <v>44856</v>
      </c>
      <c r="I7862" s="71">
        <f t="shared" si="423"/>
        <v>17</v>
      </c>
      <c r="J7862" s="72" t="s">
        <v>120</v>
      </c>
      <c r="K7862" s="72" t="s">
        <v>121</v>
      </c>
      <c r="L7862" s="73">
        <v>3</v>
      </c>
      <c r="M7862" s="73" t="s">
        <v>127</v>
      </c>
      <c r="N7862" s="68" t="str">
        <f>VLOOKUP(K7862,[1]人員授權表!D$3:G$249,4,0)</f>
        <v>無機</v>
      </c>
      <c r="O7862" s="70" t="str">
        <f>IF(J7862=[1]人員授權表!$C$85,"Casper李羿勳",IF(J7862=[1]人員授權表!$C$188,"Iring陳俊明",IF(J7862=[1]人員授權表!$C$189,"Brian陳泓霖",VLOOKUP(K7862,[1]人員授權表!D$2:E$249,2,FALSE))))</f>
        <v>Ken張智凱</v>
      </c>
      <c r="P7862" s="67">
        <f t="shared" ref="P7862:P7867" si="426">H7862-2</f>
        <v>44854</v>
      </c>
      <c r="Q7862" s="75" t="str">
        <f t="shared" si="424"/>
        <v>週四</v>
      </c>
      <c r="R7862" s="80">
        <v>44846</v>
      </c>
      <c r="Z7862" s="79" t="s">
        <v>3017</v>
      </c>
      <c r="AA7862" s="1"/>
    </row>
    <row r="7863" spans="2:28">
      <c r="B7863" s="66">
        <v>44841</v>
      </c>
      <c r="D7863" s="68" t="s">
        <v>50</v>
      </c>
      <c r="E7863" s="70" t="s">
        <v>879</v>
      </c>
      <c r="F7863" s="4" t="s">
        <v>3018</v>
      </c>
      <c r="G7863" s="67">
        <v>44839</v>
      </c>
      <c r="H7863" s="67">
        <v>44858</v>
      </c>
      <c r="I7863" s="71">
        <f t="shared" si="423"/>
        <v>19</v>
      </c>
      <c r="J7863" s="72" t="s">
        <v>2020</v>
      </c>
      <c r="K7863" s="72" t="s">
        <v>61</v>
      </c>
      <c r="L7863" s="73">
        <v>2</v>
      </c>
      <c r="M7863" s="73" t="s">
        <v>91</v>
      </c>
      <c r="N7863" s="68" t="str">
        <f>VLOOKUP(K7863,[1]人員授權表!D$3:G$249,4,0)</f>
        <v>有機</v>
      </c>
      <c r="O7863" s="70" t="str">
        <f>IF(J7863=[1]人員授權表!$C$85,"Casper李羿勳",IF(J7863=[1]人員授權表!$C$188,"Iring陳俊明",IF(J7863=[1]人員授權表!$C$189,"Brian陳泓霖",VLOOKUP(K7863,[1]人員授權表!D$2:E$249,2,FALSE))))</f>
        <v>Marco陳鴻鈞</v>
      </c>
      <c r="P7863" s="67">
        <f t="shared" si="426"/>
        <v>44856</v>
      </c>
      <c r="Q7863" s="75" t="str">
        <f t="shared" si="424"/>
        <v>週六</v>
      </c>
      <c r="R7863" s="80">
        <v>44849</v>
      </c>
      <c r="AA7863" s="102">
        <v>15</v>
      </c>
      <c r="AB7863" s="123" t="s">
        <v>2325</v>
      </c>
    </row>
    <row r="7864" spans="2:28">
      <c r="B7864" s="66">
        <v>44841</v>
      </c>
      <c r="D7864" s="68" t="s">
        <v>50</v>
      </c>
      <c r="E7864" s="70" t="s">
        <v>879</v>
      </c>
      <c r="F7864" s="4" t="s">
        <v>3019</v>
      </c>
      <c r="G7864" s="67">
        <v>44839</v>
      </c>
      <c r="H7864" s="67">
        <v>44858</v>
      </c>
      <c r="I7864" s="71">
        <f t="shared" si="423"/>
        <v>19</v>
      </c>
      <c r="J7864" s="72" t="s">
        <v>53</v>
      </c>
      <c r="K7864" s="72" t="s">
        <v>1713</v>
      </c>
      <c r="L7864" s="73">
        <v>1</v>
      </c>
      <c r="M7864" s="73" t="s">
        <v>91</v>
      </c>
      <c r="N7864" s="68" t="str">
        <f>VLOOKUP(K7864,[1]人員授權表!D$3:G$249,4,0)</f>
        <v>有機</v>
      </c>
      <c r="O7864" s="70" t="str">
        <f>IF(J7864=[1]人員授權表!$C$85,"Casper李羿勳",IF(J7864=[1]人員授權表!$C$188,"Iring陳俊明",IF(J7864=[1]人員授權表!$C$189,"Brian陳泓霖",VLOOKUP(K7864,[1]人員授權表!D$2:E$249,2,FALSE))))</f>
        <v>Marco陳鴻鈞</v>
      </c>
      <c r="P7864" s="67">
        <f t="shared" si="426"/>
        <v>44856</v>
      </c>
      <c r="Q7864" s="75" t="str">
        <f t="shared" si="424"/>
        <v>週六</v>
      </c>
      <c r="R7864" s="80">
        <v>44852</v>
      </c>
      <c r="AA7864" s="102">
        <v>15</v>
      </c>
      <c r="AB7864" s="123" t="s">
        <v>2325</v>
      </c>
    </row>
    <row r="7865" spans="2:28">
      <c r="B7865" s="66">
        <v>44841</v>
      </c>
      <c r="D7865" s="68" t="s">
        <v>50</v>
      </c>
      <c r="E7865" s="70" t="s">
        <v>879</v>
      </c>
      <c r="F7865" s="4" t="s">
        <v>3019</v>
      </c>
      <c r="G7865" s="67">
        <v>44839</v>
      </c>
      <c r="H7865" s="67">
        <v>44858</v>
      </c>
      <c r="I7865" s="71">
        <f t="shared" si="423"/>
        <v>19</v>
      </c>
      <c r="J7865" s="72" t="s">
        <v>2019</v>
      </c>
      <c r="K7865" s="72" t="s">
        <v>1713</v>
      </c>
      <c r="L7865" s="73">
        <v>4</v>
      </c>
      <c r="M7865" s="73" t="s">
        <v>91</v>
      </c>
      <c r="N7865" s="68" t="str">
        <f>VLOOKUP(K7865,[1]人員授權表!D$3:G$249,4,0)</f>
        <v>有機</v>
      </c>
      <c r="O7865" s="70" t="str">
        <f>IF(J7865=[1]人員授權表!$C$85,"Casper李羿勳",IF(J7865=[1]人員授權表!$C$188,"Iring陳俊明",IF(J7865=[1]人員授權表!$C$189,"Brian陳泓霖",VLOOKUP(K7865,[1]人員授權表!D$2:E$249,2,FALSE))))</f>
        <v>Marco陳鴻鈞</v>
      </c>
      <c r="P7865" s="67">
        <f t="shared" si="426"/>
        <v>44856</v>
      </c>
      <c r="Q7865" s="75" t="str">
        <f t="shared" si="424"/>
        <v>週六</v>
      </c>
      <c r="R7865" s="80">
        <v>44852</v>
      </c>
      <c r="AA7865" s="102">
        <v>15</v>
      </c>
      <c r="AB7865" s="123" t="s">
        <v>2325</v>
      </c>
    </row>
    <row r="7866" spans="2:28">
      <c r="B7866" s="66">
        <v>44841</v>
      </c>
      <c r="D7866" s="68" t="s">
        <v>50</v>
      </c>
      <c r="E7866" s="70" t="s">
        <v>1418</v>
      </c>
      <c r="F7866" s="4" t="s">
        <v>2799</v>
      </c>
      <c r="G7866" s="67">
        <v>44841</v>
      </c>
      <c r="H7866" s="67">
        <v>44858</v>
      </c>
      <c r="I7866" s="71">
        <f t="shared" si="423"/>
        <v>17</v>
      </c>
      <c r="J7866" s="72" t="s">
        <v>133</v>
      </c>
      <c r="K7866" s="72" t="s">
        <v>134</v>
      </c>
      <c r="L7866" s="73">
        <v>1</v>
      </c>
      <c r="M7866" s="73" t="s">
        <v>108</v>
      </c>
      <c r="N7866" s="68" t="str">
        <f>VLOOKUP(K7866,[1]人員授權表!D$3:G$249,4,0)</f>
        <v>無機</v>
      </c>
      <c r="O7866" s="70" t="str">
        <f>IF(J7866=[1]人員授權表!$C$85,"Casper李羿勳",IF(J7866=[1]人員授權表!$C$188,"Iring陳俊明",IF(J7866=[1]人員授權表!$C$189,"Brian陳泓霖",VLOOKUP(K7866,[1]人員授權表!D$2:E$249,2,FALSE))))</f>
        <v>Brian陳泓霖</v>
      </c>
      <c r="P7866" s="67">
        <f t="shared" si="426"/>
        <v>44856</v>
      </c>
      <c r="Q7866" s="75" t="str">
        <f t="shared" si="424"/>
        <v>週六</v>
      </c>
      <c r="R7866" s="80">
        <v>44855</v>
      </c>
      <c r="AA7866" s="102">
        <v>15</v>
      </c>
      <c r="AB7866" s="123" t="s">
        <v>2325</v>
      </c>
    </row>
    <row r="7867" spans="2:28">
      <c r="B7867" s="66">
        <v>44845</v>
      </c>
      <c r="D7867" s="68" t="s">
        <v>50</v>
      </c>
      <c r="E7867" s="70" t="s">
        <v>82</v>
      </c>
      <c r="F7867" s="70" t="s">
        <v>3020</v>
      </c>
      <c r="G7867" s="67">
        <v>44844</v>
      </c>
      <c r="H7867" s="67">
        <v>44858</v>
      </c>
      <c r="I7867" s="71">
        <f t="shared" si="423"/>
        <v>14</v>
      </c>
      <c r="J7867" s="72" t="s">
        <v>84</v>
      </c>
      <c r="K7867" s="72" t="s">
        <v>85</v>
      </c>
      <c r="L7867" s="73">
        <v>1</v>
      </c>
      <c r="M7867" s="73" t="s">
        <v>86</v>
      </c>
      <c r="N7867" s="68" t="str">
        <f>VLOOKUP(K7867,[1]人員授權表!D$3:G$249,4,0)</f>
        <v>有機</v>
      </c>
      <c r="O7867" s="70" t="str">
        <f>IF(J7867=[1]人員授權表!$C$85,"Casper李羿勳",IF(J7867=[1]人員授權表!$C$188,"Iring陳俊明",IF(J7867=[1]人員授權表!$C$189,"Brian陳泓霖",VLOOKUP(K7867,[1]人員授權表!D$2:E$249,2,FALSE))))</f>
        <v>Lucy黃詩婷</v>
      </c>
      <c r="P7867" s="67">
        <f t="shared" si="426"/>
        <v>44856</v>
      </c>
      <c r="Q7867" s="75" t="str">
        <f t="shared" si="424"/>
        <v>週六</v>
      </c>
      <c r="R7867" s="80">
        <v>44852</v>
      </c>
      <c r="AA7867" s="1"/>
    </row>
    <row r="7868" spans="2:28">
      <c r="B7868" s="66">
        <v>44852</v>
      </c>
      <c r="D7868" s="68" t="s">
        <v>50</v>
      </c>
      <c r="E7868" s="70" t="s">
        <v>1418</v>
      </c>
      <c r="F7868" s="4" t="s">
        <v>3021</v>
      </c>
      <c r="G7868" s="67">
        <v>44851</v>
      </c>
      <c r="H7868" s="67">
        <v>44858</v>
      </c>
      <c r="I7868" s="71">
        <f t="shared" si="423"/>
        <v>7</v>
      </c>
      <c r="J7868" s="72" t="s">
        <v>102</v>
      </c>
      <c r="K7868" s="72" t="s">
        <v>103</v>
      </c>
      <c r="L7868" s="73">
        <v>1</v>
      </c>
      <c r="M7868" s="73" t="s">
        <v>108</v>
      </c>
      <c r="N7868" s="68" t="str">
        <f>VLOOKUP(K7868,[1]人員授權表!D$3:G$249,4,0)</f>
        <v>無機</v>
      </c>
      <c r="O7868" s="70" t="s">
        <v>99</v>
      </c>
      <c r="P7868" s="67">
        <f>H7868-1</f>
        <v>44857</v>
      </c>
      <c r="Q7868" s="75" t="str">
        <f t="shared" si="424"/>
        <v>週日</v>
      </c>
      <c r="R7868" s="80">
        <v>44855</v>
      </c>
      <c r="AA7868" s="1"/>
    </row>
    <row r="7869" spans="2:28">
      <c r="B7869" s="66">
        <v>44852</v>
      </c>
      <c r="D7869" s="68" t="s">
        <v>50</v>
      </c>
      <c r="E7869" s="70" t="s">
        <v>1418</v>
      </c>
      <c r="F7869" s="4" t="s">
        <v>3022</v>
      </c>
      <c r="G7869" s="67">
        <v>44851</v>
      </c>
      <c r="H7869" s="67">
        <v>44858</v>
      </c>
      <c r="I7869" s="71">
        <f t="shared" si="423"/>
        <v>7</v>
      </c>
      <c r="J7869" s="72" t="s">
        <v>102</v>
      </c>
      <c r="K7869" s="72" t="s">
        <v>103</v>
      </c>
      <c r="L7869" s="73">
        <v>1</v>
      </c>
      <c r="M7869" s="73" t="s">
        <v>108</v>
      </c>
      <c r="N7869" s="68" t="str">
        <f>VLOOKUP(K7869,[1]人員授權表!D$3:G$249,4,0)</f>
        <v>無機</v>
      </c>
      <c r="O7869" s="70" t="s">
        <v>99</v>
      </c>
      <c r="P7869" s="67">
        <f>H7869-1</f>
        <v>44857</v>
      </c>
      <c r="Q7869" s="75" t="str">
        <f t="shared" si="424"/>
        <v>週日</v>
      </c>
      <c r="R7869" s="80">
        <v>44855</v>
      </c>
      <c r="AA7869" s="1"/>
    </row>
    <row r="7870" spans="2:28">
      <c r="B7870" s="66">
        <v>44834</v>
      </c>
      <c r="C7870" s="67">
        <v>44837</v>
      </c>
      <c r="D7870" s="68" t="s">
        <v>50</v>
      </c>
      <c r="E7870" s="70" t="s">
        <v>51</v>
      </c>
      <c r="F7870" s="37" t="s">
        <v>3023</v>
      </c>
      <c r="G7870" s="67">
        <v>44841</v>
      </c>
      <c r="H7870" s="67">
        <v>44858</v>
      </c>
      <c r="I7870" s="71">
        <f t="shared" si="423"/>
        <v>17</v>
      </c>
      <c r="J7870" s="72" t="s">
        <v>209</v>
      </c>
      <c r="K7870" s="72" t="s">
        <v>210</v>
      </c>
      <c r="L7870" s="73">
        <v>1</v>
      </c>
      <c r="M7870" s="73" t="s">
        <v>108</v>
      </c>
      <c r="N7870" s="68" t="str">
        <f>VLOOKUP(K7870,[1]人員授權表!D$3:G$249,4,0)</f>
        <v>無機</v>
      </c>
      <c r="O7870" s="70" t="str">
        <f>IF(J7870=[1]人員授權表!$C$85,"Casper李羿勳",IF(J7870=[1]人員授權表!$C$188,"Iring陳俊明",IF(J7870=[1]人員授權表!$C$189,"Brian陳泓霖",VLOOKUP(K7870,[1]人員授權表!D$2:E$249,2,FALSE))))</f>
        <v>Vicky游崴涵</v>
      </c>
      <c r="P7870" s="101">
        <v>44855</v>
      </c>
      <c r="Q7870" s="75" t="str">
        <f t="shared" si="424"/>
        <v>週五</v>
      </c>
      <c r="R7870" s="80">
        <v>44852</v>
      </c>
      <c r="AA7870" s="1"/>
    </row>
    <row r="7871" spans="2:28">
      <c r="B7871" s="66">
        <v>44834</v>
      </c>
      <c r="C7871" s="67">
        <v>44837</v>
      </c>
      <c r="D7871" s="68" t="s">
        <v>50</v>
      </c>
      <c r="E7871" s="70" t="s">
        <v>51</v>
      </c>
      <c r="F7871" s="37" t="s">
        <v>3024</v>
      </c>
      <c r="G7871" s="67">
        <v>44841</v>
      </c>
      <c r="H7871" s="67">
        <v>44858</v>
      </c>
      <c r="I7871" s="71">
        <f t="shared" si="423"/>
        <v>17</v>
      </c>
      <c r="J7871" s="72" t="s">
        <v>209</v>
      </c>
      <c r="K7871" s="72" t="s">
        <v>210</v>
      </c>
      <c r="L7871" s="73">
        <v>1</v>
      </c>
      <c r="M7871" s="73" t="s">
        <v>108</v>
      </c>
      <c r="N7871" s="68" t="str">
        <f>VLOOKUP(K7871,[1]人員授權表!D$3:G$249,4,0)</f>
        <v>無機</v>
      </c>
      <c r="O7871" s="70" t="str">
        <f>IF(J7871=[1]人員授權表!$C$85,"Casper李羿勳",IF(J7871=[1]人員授權表!$C$188,"Iring陳俊明",IF(J7871=[1]人員授權表!$C$189,"Brian陳泓霖",VLOOKUP(K7871,[1]人員授權表!D$2:E$249,2,FALSE))))</f>
        <v>Vicky游崴涵</v>
      </c>
      <c r="P7871" s="101">
        <v>44855</v>
      </c>
      <c r="Q7871" s="75" t="str">
        <f t="shared" si="424"/>
        <v>週五</v>
      </c>
      <c r="R7871" s="80">
        <v>44852</v>
      </c>
      <c r="AA7871" s="1"/>
    </row>
    <row r="7872" spans="2:28">
      <c r="B7872" s="66">
        <v>44834</v>
      </c>
      <c r="C7872" s="67">
        <v>44837</v>
      </c>
      <c r="D7872" s="68" t="s">
        <v>50</v>
      </c>
      <c r="E7872" s="70" t="s">
        <v>51</v>
      </c>
      <c r="F7872" s="37" t="s">
        <v>3025</v>
      </c>
      <c r="G7872" s="67">
        <v>44841</v>
      </c>
      <c r="H7872" s="67">
        <v>44858</v>
      </c>
      <c r="I7872" s="71">
        <f t="shared" si="423"/>
        <v>17</v>
      </c>
      <c r="J7872" s="72" t="s">
        <v>209</v>
      </c>
      <c r="K7872" s="72" t="s">
        <v>210</v>
      </c>
      <c r="L7872" s="73">
        <v>1</v>
      </c>
      <c r="M7872" s="73" t="s">
        <v>108</v>
      </c>
      <c r="N7872" s="68" t="str">
        <f>VLOOKUP(K7872,[1]人員授權表!D$3:G$249,4,0)</f>
        <v>無機</v>
      </c>
      <c r="O7872" s="70" t="str">
        <f>IF(J7872=[1]人員授權表!$C$85,"Casper李羿勳",IF(J7872=[1]人員授權表!$C$188,"Iring陳俊明",IF(J7872=[1]人員授權表!$C$189,"Brian陳泓霖",VLOOKUP(K7872,[1]人員授權表!D$2:E$249,2,FALSE))))</f>
        <v>Vicky游崴涵</v>
      </c>
      <c r="P7872" s="101">
        <v>44855</v>
      </c>
      <c r="Q7872" s="75" t="str">
        <f t="shared" si="424"/>
        <v>週五</v>
      </c>
      <c r="R7872" s="80">
        <v>44852</v>
      </c>
      <c r="AA7872" s="1"/>
    </row>
    <row r="7873" spans="2:27">
      <c r="B7873" s="66">
        <v>44834</v>
      </c>
      <c r="C7873" s="67">
        <v>44837</v>
      </c>
      <c r="D7873" s="68" t="s">
        <v>50</v>
      </c>
      <c r="E7873" s="70" t="s">
        <v>51</v>
      </c>
      <c r="F7873" s="37" t="s">
        <v>3026</v>
      </c>
      <c r="G7873" s="67">
        <v>44841</v>
      </c>
      <c r="H7873" s="67">
        <v>44858</v>
      </c>
      <c r="I7873" s="71">
        <f t="shared" si="423"/>
        <v>17</v>
      </c>
      <c r="J7873" s="72" t="s">
        <v>209</v>
      </c>
      <c r="K7873" s="72" t="s">
        <v>210</v>
      </c>
      <c r="L7873" s="73">
        <v>1</v>
      </c>
      <c r="M7873" s="73" t="s">
        <v>108</v>
      </c>
      <c r="N7873" s="68" t="str">
        <f>VLOOKUP(K7873,[1]人員授權表!D$3:G$249,4,0)</f>
        <v>無機</v>
      </c>
      <c r="O7873" s="70" t="str">
        <f>IF(J7873=[1]人員授權表!$C$85,"Casper李羿勳",IF(J7873=[1]人員授權表!$C$188,"Iring陳俊明",IF(J7873=[1]人員授權表!$C$189,"Brian陳泓霖",VLOOKUP(K7873,[1]人員授權表!D$2:E$249,2,FALSE))))</f>
        <v>Vicky游崴涵</v>
      </c>
      <c r="P7873" s="101">
        <v>44855</v>
      </c>
      <c r="Q7873" s="75" t="str">
        <f t="shared" si="424"/>
        <v>週五</v>
      </c>
      <c r="R7873" s="80">
        <v>44852</v>
      </c>
      <c r="AA7873" s="1"/>
    </row>
    <row r="7874" spans="2:27">
      <c r="B7874" s="66">
        <v>44834</v>
      </c>
      <c r="C7874" s="67">
        <v>44837</v>
      </c>
      <c r="D7874" s="68" t="s">
        <v>50</v>
      </c>
      <c r="E7874" s="70" t="s">
        <v>51</v>
      </c>
      <c r="F7874" s="37" t="s">
        <v>3027</v>
      </c>
      <c r="G7874" s="67">
        <v>44841</v>
      </c>
      <c r="H7874" s="67">
        <v>44858</v>
      </c>
      <c r="I7874" s="71">
        <f t="shared" si="423"/>
        <v>17</v>
      </c>
      <c r="J7874" s="72" t="s">
        <v>209</v>
      </c>
      <c r="K7874" s="72" t="s">
        <v>210</v>
      </c>
      <c r="L7874" s="73">
        <v>1</v>
      </c>
      <c r="M7874" s="73" t="s">
        <v>108</v>
      </c>
      <c r="N7874" s="68" t="str">
        <f>VLOOKUP(K7874,[1]人員授權表!D$3:G$249,4,0)</f>
        <v>無機</v>
      </c>
      <c r="O7874" s="70" t="str">
        <f>IF(J7874=[1]人員授權表!$C$85,"Casper李羿勳",IF(J7874=[1]人員授權表!$C$188,"Iring陳俊明",IF(J7874=[1]人員授權表!$C$189,"Brian陳泓霖",VLOOKUP(K7874,[1]人員授權表!D$2:E$249,2,FALSE))))</f>
        <v>Vicky游崴涵</v>
      </c>
      <c r="P7874" s="101">
        <v>44855</v>
      </c>
      <c r="Q7874" s="75" t="str">
        <f t="shared" si="424"/>
        <v>週五</v>
      </c>
      <c r="R7874" s="80">
        <v>44852</v>
      </c>
      <c r="AA7874" s="1"/>
    </row>
    <row r="7875" spans="2:27">
      <c r="B7875" s="66">
        <v>44834</v>
      </c>
      <c r="C7875" s="67">
        <v>44837</v>
      </c>
      <c r="D7875" s="68" t="s">
        <v>50</v>
      </c>
      <c r="E7875" s="70" t="s">
        <v>51</v>
      </c>
      <c r="F7875" s="37" t="s">
        <v>3028</v>
      </c>
      <c r="G7875" s="67">
        <v>44841</v>
      </c>
      <c r="H7875" s="67">
        <v>44858</v>
      </c>
      <c r="I7875" s="71">
        <f t="shared" si="423"/>
        <v>17</v>
      </c>
      <c r="J7875" s="72" t="s">
        <v>209</v>
      </c>
      <c r="K7875" s="72" t="s">
        <v>210</v>
      </c>
      <c r="L7875" s="73">
        <v>1</v>
      </c>
      <c r="M7875" s="73" t="s">
        <v>108</v>
      </c>
      <c r="N7875" s="68" t="str">
        <f>VLOOKUP(K7875,[1]人員授權表!D$3:G$249,4,0)</f>
        <v>無機</v>
      </c>
      <c r="O7875" s="70" t="str">
        <f>IF(J7875=[1]人員授權表!$C$85,"Casper李羿勳",IF(J7875=[1]人員授權表!$C$188,"Iring陳俊明",IF(J7875=[1]人員授權表!$C$189,"Brian陳泓霖",VLOOKUP(K7875,[1]人員授權表!D$2:E$249,2,FALSE))))</f>
        <v>Vicky游崴涵</v>
      </c>
      <c r="P7875" s="101">
        <v>44855</v>
      </c>
      <c r="Q7875" s="75" t="str">
        <f t="shared" si="424"/>
        <v>週五</v>
      </c>
      <c r="R7875" s="80">
        <v>44852</v>
      </c>
      <c r="AA7875" s="1"/>
    </row>
    <row r="7876" spans="2:27">
      <c r="B7876" s="66">
        <v>44834</v>
      </c>
      <c r="C7876" s="67">
        <v>44837</v>
      </c>
      <c r="D7876" s="68" t="s">
        <v>50</v>
      </c>
      <c r="E7876" s="70" t="s">
        <v>51</v>
      </c>
      <c r="F7876" s="37" t="s">
        <v>3029</v>
      </c>
      <c r="G7876" s="67">
        <v>44841</v>
      </c>
      <c r="H7876" s="67">
        <v>44858</v>
      </c>
      <c r="I7876" s="71">
        <f t="shared" si="423"/>
        <v>17</v>
      </c>
      <c r="J7876" s="72" t="s">
        <v>209</v>
      </c>
      <c r="K7876" s="72" t="s">
        <v>210</v>
      </c>
      <c r="L7876" s="73">
        <v>1</v>
      </c>
      <c r="M7876" s="73" t="s">
        <v>108</v>
      </c>
      <c r="N7876" s="68" t="str">
        <f>VLOOKUP(K7876,[1]人員授權表!D$3:G$249,4,0)</f>
        <v>無機</v>
      </c>
      <c r="O7876" s="70" t="str">
        <f>IF(J7876=[1]人員授權表!$C$85,"Casper李羿勳",IF(J7876=[1]人員授權表!$C$188,"Iring陳俊明",IF(J7876=[1]人員授權表!$C$189,"Brian陳泓霖",VLOOKUP(K7876,[1]人員授權表!D$2:E$249,2,FALSE))))</f>
        <v>Vicky游崴涵</v>
      </c>
      <c r="P7876" s="101">
        <v>44855</v>
      </c>
      <c r="Q7876" s="75" t="str">
        <f t="shared" si="424"/>
        <v>週五</v>
      </c>
      <c r="R7876" s="80">
        <v>44852</v>
      </c>
      <c r="AA7876" s="1"/>
    </row>
    <row r="7877" spans="2:27">
      <c r="B7877" s="66">
        <v>44834</v>
      </c>
      <c r="C7877" s="67">
        <v>44837</v>
      </c>
      <c r="D7877" s="68" t="s">
        <v>50</v>
      </c>
      <c r="E7877" s="70" t="s">
        <v>51</v>
      </c>
      <c r="F7877" s="37" t="s">
        <v>3030</v>
      </c>
      <c r="G7877" s="67">
        <v>44841</v>
      </c>
      <c r="H7877" s="67">
        <v>44858</v>
      </c>
      <c r="I7877" s="71">
        <f t="shared" si="423"/>
        <v>17</v>
      </c>
      <c r="J7877" s="72" t="s">
        <v>169</v>
      </c>
      <c r="K7877" s="72" t="s">
        <v>170</v>
      </c>
      <c r="L7877" s="73">
        <v>1</v>
      </c>
      <c r="M7877" s="73" t="s">
        <v>108</v>
      </c>
      <c r="N7877" s="68" t="str">
        <f>VLOOKUP(K7877,[1]人員授權表!D$3:G$249,4,0)</f>
        <v>有機</v>
      </c>
      <c r="O7877" s="70" t="str">
        <f>IF(J7877=[1]人員授權表!$C$85,"Casper李羿勳",IF(J7877=[1]人員授權表!$C$188,"Iring陳俊明",IF(J7877=[1]人員授權表!$C$189,"Brian陳泓霖",VLOOKUP(K7877,[1]人員授權表!D$2:E$249,2,FALSE))))</f>
        <v>Elle黃雅琪&amp;
Marco陳鴻鈞</v>
      </c>
      <c r="P7877" s="101">
        <v>44855</v>
      </c>
      <c r="Q7877" s="75" t="str">
        <f t="shared" si="424"/>
        <v>週五</v>
      </c>
      <c r="R7877" s="80">
        <v>44852</v>
      </c>
      <c r="AA7877" s="1"/>
    </row>
    <row r="7878" spans="2:27">
      <c r="B7878" s="66">
        <v>44768</v>
      </c>
      <c r="D7878" s="68" t="s">
        <v>50</v>
      </c>
      <c r="E7878" s="70" t="s">
        <v>82</v>
      </c>
      <c r="F7878" s="72" t="s">
        <v>3031</v>
      </c>
      <c r="G7878" s="67">
        <v>44768</v>
      </c>
      <c r="H7878" s="67">
        <v>44859</v>
      </c>
      <c r="I7878" s="71">
        <f t="shared" si="423"/>
        <v>91</v>
      </c>
      <c r="J7878" s="112" t="s">
        <v>3032</v>
      </c>
      <c r="K7878" s="72" t="s">
        <v>138</v>
      </c>
      <c r="L7878" s="73">
        <v>1</v>
      </c>
      <c r="M7878" s="73" t="s">
        <v>1550</v>
      </c>
      <c r="N7878" s="68" t="str">
        <f>VLOOKUP(K7878,[1]人員授權表!D$3:G$249,4,0)</f>
        <v>無機</v>
      </c>
      <c r="O7878" s="70" t="str">
        <f>IF(J7878=[1]人員授權表!$C$85,"Casper李羿勳",IF(J7878=[1]人員授權表!$C$188,"Iring陳俊明",IF(J7878=[1]人員授權表!$C$189,"Brian陳泓霖",VLOOKUP(K7878,[1]人員授權表!D$2:E$249,2,FALSE))))</f>
        <v>Jack劉念忻</v>
      </c>
      <c r="P7878" s="67">
        <f t="shared" ref="P7878:P7941" si="427">H7878-2</f>
        <v>44857</v>
      </c>
      <c r="Q7878" s="75" t="str">
        <f t="shared" si="424"/>
        <v>週日</v>
      </c>
      <c r="R7878" s="80" t="s">
        <v>50</v>
      </c>
      <c r="AA7878" s="1"/>
    </row>
    <row r="7879" spans="2:27">
      <c r="B7879" s="66">
        <v>44768</v>
      </c>
      <c r="D7879" s="68" t="s">
        <v>50</v>
      </c>
      <c r="E7879" s="70" t="s">
        <v>82</v>
      </c>
      <c r="F7879" s="72" t="s">
        <v>3031</v>
      </c>
      <c r="G7879" s="67">
        <v>44768</v>
      </c>
      <c r="H7879" s="67">
        <v>44859</v>
      </c>
      <c r="I7879" s="71">
        <f t="shared" ref="I7879:I7942" si="428">_xlfn.DAYS(H7879,G7879)</f>
        <v>91</v>
      </c>
      <c r="J7879" s="112" t="s">
        <v>3033</v>
      </c>
      <c r="K7879" s="72" t="s">
        <v>205</v>
      </c>
      <c r="L7879" s="73">
        <v>1</v>
      </c>
      <c r="M7879" s="73" t="s">
        <v>1552</v>
      </c>
      <c r="N7879" s="68" t="str">
        <f>VLOOKUP(K7879,[1]人員授權表!D$3:G$249,4,0)</f>
        <v>無機</v>
      </c>
      <c r="O7879" s="70" t="str">
        <f>IF(J7879=[1]人員授權表!$C$85,"Casper李羿勳",IF(J7879=[1]人員授權表!$C$188,"Iring陳俊明",IF(J7879=[1]人員授權表!$C$189,"Brian陳泓霖",VLOOKUP(K7879,[1]人員授權表!D$2:E$249,2,FALSE))))</f>
        <v>Iring陳俊明</v>
      </c>
      <c r="P7879" s="67">
        <f t="shared" si="427"/>
        <v>44857</v>
      </c>
      <c r="Q7879" s="75" t="str">
        <f t="shared" ref="Q7879:Q7942" si="429">TEXT(P7879,"aaa")</f>
        <v>週日</v>
      </c>
      <c r="R7879" s="80" t="s">
        <v>50</v>
      </c>
      <c r="AA7879" s="1"/>
    </row>
    <row r="7880" spans="2:27">
      <c r="B7880" s="66">
        <v>44768</v>
      </c>
      <c r="D7880" s="68" t="s">
        <v>50</v>
      </c>
      <c r="E7880" s="70" t="s">
        <v>82</v>
      </c>
      <c r="F7880" s="72" t="s">
        <v>3031</v>
      </c>
      <c r="G7880" s="67">
        <v>44768</v>
      </c>
      <c r="H7880" s="67">
        <v>44859</v>
      </c>
      <c r="I7880" s="71">
        <f t="shared" si="428"/>
        <v>91</v>
      </c>
      <c r="J7880" s="112" t="s">
        <v>3033</v>
      </c>
      <c r="K7880" s="72" t="s">
        <v>3034</v>
      </c>
      <c r="L7880" s="73">
        <v>1</v>
      </c>
      <c r="M7880" s="73" t="s">
        <v>1555</v>
      </c>
      <c r="N7880" s="68" t="s">
        <v>80</v>
      </c>
      <c r="O7880" s="70" t="s">
        <v>3035</v>
      </c>
      <c r="P7880" s="67">
        <f t="shared" si="427"/>
        <v>44857</v>
      </c>
      <c r="Q7880" s="75" t="str">
        <f t="shared" si="429"/>
        <v>週日</v>
      </c>
      <c r="R7880" s="80" t="s">
        <v>50</v>
      </c>
      <c r="AA7880" s="1"/>
    </row>
    <row r="7881" spans="2:27">
      <c r="B7881" s="66">
        <v>44846</v>
      </c>
      <c r="D7881" s="68" t="s">
        <v>50</v>
      </c>
      <c r="E7881" s="70" t="s">
        <v>1418</v>
      </c>
      <c r="F7881" s="4" t="s">
        <v>2824</v>
      </c>
      <c r="G7881" s="67">
        <v>44845</v>
      </c>
      <c r="H7881" s="67">
        <v>44859</v>
      </c>
      <c r="I7881" s="71">
        <f t="shared" si="428"/>
        <v>14</v>
      </c>
      <c r="J7881" s="72" t="s">
        <v>133</v>
      </c>
      <c r="K7881" s="72" t="s">
        <v>134</v>
      </c>
      <c r="L7881" s="73">
        <v>1</v>
      </c>
      <c r="M7881" s="73" t="s">
        <v>108</v>
      </c>
      <c r="N7881" s="68" t="str">
        <f>VLOOKUP(K7881,[1]人員授權表!D$3:G$249,4,0)</f>
        <v>無機</v>
      </c>
      <c r="O7881" s="70" t="str">
        <f>IF(J7881=[1]人員授權表!$C$85,"Casper李羿勳",IF(J7881=[1]人員授權表!$C$188,"Iring陳俊明",IF(J7881=[1]人員授權表!$C$189,"Brian陳泓霖",VLOOKUP(K7881,[1]人員授權表!D$2:E$249,2,FALSE))))</f>
        <v>Brian陳泓霖</v>
      </c>
      <c r="P7881" s="67">
        <f t="shared" si="427"/>
        <v>44857</v>
      </c>
      <c r="Q7881" s="75" t="str">
        <f t="shared" si="429"/>
        <v>週日</v>
      </c>
      <c r="R7881" s="80">
        <v>44855</v>
      </c>
      <c r="AA7881" s="1"/>
    </row>
    <row r="7882" spans="2:27">
      <c r="B7882" s="66">
        <v>44833</v>
      </c>
      <c r="D7882" s="68" t="s">
        <v>50</v>
      </c>
      <c r="E7882" s="70" t="s">
        <v>82</v>
      </c>
      <c r="F7882" s="4" t="s">
        <v>3036</v>
      </c>
      <c r="G7882" s="67">
        <v>44845</v>
      </c>
      <c r="H7882" s="67">
        <v>44859</v>
      </c>
      <c r="I7882" s="71">
        <f t="shared" si="428"/>
        <v>14</v>
      </c>
      <c r="J7882" s="72" t="s">
        <v>528</v>
      </c>
      <c r="K7882" s="72" t="s">
        <v>126</v>
      </c>
      <c r="L7882" s="73">
        <v>1</v>
      </c>
      <c r="M7882" s="73" t="s">
        <v>91</v>
      </c>
      <c r="N7882" s="68" t="str">
        <f>VLOOKUP(K7882,[1]人員授權表!D$3:G$249,4,0)</f>
        <v>有機</v>
      </c>
      <c r="O7882" s="70" t="s">
        <v>611</v>
      </c>
      <c r="P7882" s="67">
        <f t="shared" si="427"/>
        <v>44857</v>
      </c>
      <c r="Q7882" s="75" t="str">
        <f t="shared" si="429"/>
        <v>週日</v>
      </c>
      <c r="R7882" s="80">
        <v>44855</v>
      </c>
      <c r="AA7882" s="1"/>
    </row>
    <row r="7883" spans="2:27">
      <c r="B7883" s="66">
        <v>44833</v>
      </c>
      <c r="D7883" s="68" t="s">
        <v>50</v>
      </c>
      <c r="E7883" s="70" t="s">
        <v>82</v>
      </c>
      <c r="F7883" s="4" t="s">
        <v>3037</v>
      </c>
      <c r="G7883" s="67">
        <v>44845</v>
      </c>
      <c r="H7883" s="67">
        <v>44859</v>
      </c>
      <c r="I7883" s="71">
        <f t="shared" si="428"/>
        <v>14</v>
      </c>
      <c r="J7883" s="72" t="s">
        <v>141</v>
      </c>
      <c r="K7883" s="72" t="s">
        <v>142</v>
      </c>
      <c r="L7883" s="73">
        <v>1</v>
      </c>
      <c r="M7883" s="73" t="s">
        <v>91</v>
      </c>
      <c r="N7883" s="68" t="str">
        <f>VLOOKUP(K7883,[1]人員授權表!D$3:G$249,4,0)</f>
        <v>無機</v>
      </c>
      <c r="O7883" s="70" t="str">
        <f>IF(J7883=[1]人員授權表!$C$85,"Casper李羿勳",IF(J7883=[1]人員授權表!$C$188,"Iring陳俊明",IF(J7883=[1]人員授權表!$C$189,"Brian陳泓霖",VLOOKUP(K7883,[1]人員授權表!D$2:E$249,2,FALSE))))</f>
        <v>Dennis陳汶宏</v>
      </c>
      <c r="P7883" s="67">
        <f t="shared" si="427"/>
        <v>44857</v>
      </c>
      <c r="Q7883" s="75" t="str">
        <f t="shared" si="429"/>
        <v>週日</v>
      </c>
      <c r="R7883" s="80">
        <v>44852</v>
      </c>
      <c r="AA7883" s="1"/>
    </row>
    <row r="7884" spans="2:27">
      <c r="B7884" s="66">
        <v>44833</v>
      </c>
      <c r="D7884" s="68" t="s">
        <v>50</v>
      </c>
      <c r="E7884" s="70" t="s">
        <v>82</v>
      </c>
      <c r="F7884" s="4" t="s">
        <v>3037</v>
      </c>
      <c r="G7884" s="67">
        <v>44845</v>
      </c>
      <c r="H7884" s="67">
        <v>44859</v>
      </c>
      <c r="I7884" s="71">
        <f t="shared" si="428"/>
        <v>14</v>
      </c>
      <c r="J7884" s="72" t="s">
        <v>148</v>
      </c>
      <c r="K7884" s="72" t="s">
        <v>149</v>
      </c>
      <c r="L7884" s="73">
        <v>1</v>
      </c>
      <c r="M7884" s="73" t="s">
        <v>91</v>
      </c>
      <c r="N7884" s="68" t="str">
        <f>VLOOKUP(K7884,[1]人員授權表!D$3:G$249,4,0)</f>
        <v>無機</v>
      </c>
      <c r="O7884" s="70" t="str">
        <f>IF(J7884=[1]人員授權表!$C$85,"Casper李羿勳",IF(J7884=[1]人員授權表!$C$188,"Iring陳俊明",IF(J7884=[1]人員授權表!$C$189,"Brian陳泓霖",VLOOKUP(K7884,[1]人員授權表!D$2:E$249,2,FALSE))))</f>
        <v>Vicky游崴涵</v>
      </c>
      <c r="P7884" s="67">
        <f t="shared" si="427"/>
        <v>44857</v>
      </c>
      <c r="Q7884" s="75" t="str">
        <f t="shared" si="429"/>
        <v>週日</v>
      </c>
      <c r="R7884" s="80">
        <v>44852</v>
      </c>
      <c r="AA7884" s="1"/>
    </row>
    <row r="7885" spans="2:27">
      <c r="B7885" s="66">
        <v>44833</v>
      </c>
      <c r="D7885" s="68" t="s">
        <v>50</v>
      </c>
      <c r="E7885" s="70" t="s">
        <v>82</v>
      </c>
      <c r="F7885" s="4" t="s">
        <v>3038</v>
      </c>
      <c r="G7885" s="67">
        <v>44845</v>
      </c>
      <c r="H7885" s="67">
        <v>44859</v>
      </c>
      <c r="I7885" s="71">
        <f t="shared" si="428"/>
        <v>14</v>
      </c>
      <c r="J7885" s="72" t="s">
        <v>528</v>
      </c>
      <c r="K7885" s="72" t="s">
        <v>126</v>
      </c>
      <c r="L7885" s="73">
        <v>1</v>
      </c>
      <c r="M7885" s="73" t="s">
        <v>91</v>
      </c>
      <c r="N7885" s="68" t="str">
        <f>VLOOKUP(K7885,[1]人員授權表!D$3:G$249,4,0)</f>
        <v>有機</v>
      </c>
      <c r="O7885" s="70" t="s">
        <v>611</v>
      </c>
      <c r="P7885" s="67">
        <f t="shared" si="427"/>
        <v>44857</v>
      </c>
      <c r="Q7885" s="75" t="str">
        <f t="shared" si="429"/>
        <v>週日</v>
      </c>
      <c r="R7885" s="80">
        <v>44855</v>
      </c>
      <c r="AA7885" s="1"/>
    </row>
    <row r="7886" spans="2:27">
      <c r="B7886" s="66">
        <v>44833</v>
      </c>
      <c r="D7886" s="68" t="s">
        <v>50</v>
      </c>
      <c r="E7886" s="70" t="s">
        <v>82</v>
      </c>
      <c r="F7886" s="4" t="s">
        <v>3038</v>
      </c>
      <c r="G7886" s="67">
        <v>44845</v>
      </c>
      <c r="H7886" s="67">
        <v>44859</v>
      </c>
      <c r="I7886" s="71">
        <f t="shared" si="428"/>
        <v>14</v>
      </c>
      <c r="J7886" s="72" t="s">
        <v>141</v>
      </c>
      <c r="K7886" s="72" t="s">
        <v>142</v>
      </c>
      <c r="L7886" s="73">
        <v>1</v>
      </c>
      <c r="M7886" s="73" t="s">
        <v>91</v>
      </c>
      <c r="N7886" s="68" t="str">
        <f>VLOOKUP(K7886,[1]人員授權表!D$3:G$249,4,0)</f>
        <v>無機</v>
      </c>
      <c r="O7886" s="70" t="str">
        <f>IF(J7886=[1]人員授權表!$C$85,"Casper李羿勳",IF(J7886=[1]人員授權表!$C$188,"Iring陳俊明",IF(J7886=[1]人員授權表!$C$189,"Brian陳泓霖",VLOOKUP(K7886,[1]人員授權表!D$2:E$249,2,FALSE))))</f>
        <v>Dennis陳汶宏</v>
      </c>
      <c r="P7886" s="67">
        <f t="shared" si="427"/>
        <v>44857</v>
      </c>
      <c r="Q7886" s="75" t="str">
        <f t="shared" si="429"/>
        <v>週日</v>
      </c>
      <c r="R7886" s="80">
        <v>44852</v>
      </c>
      <c r="AA7886" s="1"/>
    </row>
    <row r="7887" spans="2:27">
      <c r="B7887" s="66">
        <v>44833</v>
      </c>
      <c r="D7887" s="68" t="s">
        <v>50</v>
      </c>
      <c r="E7887" s="70" t="s">
        <v>82</v>
      </c>
      <c r="F7887" s="4" t="s">
        <v>3038</v>
      </c>
      <c r="G7887" s="67">
        <v>44845</v>
      </c>
      <c r="H7887" s="67">
        <v>44859</v>
      </c>
      <c r="I7887" s="71">
        <f t="shared" si="428"/>
        <v>14</v>
      </c>
      <c r="J7887" s="72" t="s">
        <v>148</v>
      </c>
      <c r="K7887" s="72" t="s">
        <v>149</v>
      </c>
      <c r="L7887" s="73">
        <v>1</v>
      </c>
      <c r="M7887" s="73" t="s">
        <v>91</v>
      </c>
      <c r="N7887" s="68" t="str">
        <f>VLOOKUP(K7887,[1]人員授權表!D$3:G$249,4,0)</f>
        <v>無機</v>
      </c>
      <c r="O7887" s="70" t="str">
        <f>IF(J7887=[1]人員授權表!$C$85,"Casper李羿勳",IF(J7887=[1]人員授權表!$C$188,"Iring陳俊明",IF(J7887=[1]人員授權表!$C$189,"Brian陳泓霖",VLOOKUP(K7887,[1]人員授權表!D$2:E$249,2,FALSE))))</f>
        <v>Vicky游崴涵</v>
      </c>
      <c r="P7887" s="67">
        <f t="shared" si="427"/>
        <v>44857</v>
      </c>
      <c r="Q7887" s="75" t="str">
        <f t="shared" si="429"/>
        <v>週日</v>
      </c>
      <c r="R7887" s="80">
        <v>44852</v>
      </c>
      <c r="AA7887" s="1"/>
    </row>
    <row r="7888" spans="2:27">
      <c r="B7888" s="66">
        <v>44833</v>
      </c>
      <c r="D7888" s="68" t="s">
        <v>50</v>
      </c>
      <c r="E7888" s="70" t="s">
        <v>82</v>
      </c>
      <c r="F7888" s="4" t="s">
        <v>3039</v>
      </c>
      <c r="G7888" s="67">
        <v>44845</v>
      </c>
      <c r="H7888" s="67">
        <v>44859</v>
      </c>
      <c r="I7888" s="71">
        <f t="shared" si="428"/>
        <v>14</v>
      </c>
      <c r="J7888" s="72" t="s">
        <v>528</v>
      </c>
      <c r="K7888" s="72" t="s">
        <v>126</v>
      </c>
      <c r="L7888" s="73">
        <v>1</v>
      </c>
      <c r="M7888" s="73" t="s">
        <v>91</v>
      </c>
      <c r="N7888" s="68" t="str">
        <f>VLOOKUP(K7888,[1]人員授權表!D$3:G$249,4,0)</f>
        <v>有機</v>
      </c>
      <c r="O7888" s="70" t="s">
        <v>611</v>
      </c>
      <c r="P7888" s="67">
        <f t="shared" si="427"/>
        <v>44857</v>
      </c>
      <c r="Q7888" s="75" t="str">
        <f t="shared" si="429"/>
        <v>週日</v>
      </c>
      <c r="R7888" s="80">
        <v>44855</v>
      </c>
      <c r="AA7888" s="1"/>
    </row>
    <row r="7889" spans="2:27">
      <c r="B7889" s="66">
        <v>44833</v>
      </c>
      <c r="D7889" s="68" t="s">
        <v>50</v>
      </c>
      <c r="E7889" s="70" t="s">
        <v>82</v>
      </c>
      <c r="F7889" s="4" t="s">
        <v>3039</v>
      </c>
      <c r="G7889" s="67">
        <v>44845</v>
      </c>
      <c r="H7889" s="67">
        <v>44859</v>
      </c>
      <c r="I7889" s="71">
        <f t="shared" si="428"/>
        <v>14</v>
      </c>
      <c r="J7889" s="72" t="s">
        <v>141</v>
      </c>
      <c r="K7889" s="72" t="s">
        <v>142</v>
      </c>
      <c r="L7889" s="73">
        <v>1</v>
      </c>
      <c r="M7889" s="73" t="s">
        <v>91</v>
      </c>
      <c r="N7889" s="68" t="str">
        <f>VLOOKUP(K7889,[1]人員授權表!D$3:G$249,4,0)</f>
        <v>無機</v>
      </c>
      <c r="O7889" s="70" t="str">
        <f>IF(J7889=[1]人員授權表!$C$85,"Casper李羿勳",IF(J7889=[1]人員授權表!$C$188,"Iring陳俊明",IF(J7889=[1]人員授權表!$C$189,"Brian陳泓霖",VLOOKUP(K7889,[1]人員授權表!D$2:E$249,2,FALSE))))</f>
        <v>Dennis陳汶宏</v>
      </c>
      <c r="P7889" s="67">
        <f t="shared" si="427"/>
        <v>44857</v>
      </c>
      <c r="Q7889" s="75" t="str">
        <f t="shared" si="429"/>
        <v>週日</v>
      </c>
      <c r="R7889" s="80">
        <v>44852</v>
      </c>
      <c r="AA7889" s="1"/>
    </row>
    <row r="7890" spans="2:27">
      <c r="B7890" s="66">
        <v>44833</v>
      </c>
      <c r="D7890" s="68" t="s">
        <v>50</v>
      </c>
      <c r="E7890" s="70" t="s">
        <v>82</v>
      </c>
      <c r="F7890" s="4" t="s">
        <v>3039</v>
      </c>
      <c r="G7890" s="67">
        <v>44845</v>
      </c>
      <c r="H7890" s="67">
        <v>44859</v>
      </c>
      <c r="I7890" s="71">
        <f t="shared" si="428"/>
        <v>14</v>
      </c>
      <c r="J7890" s="72" t="s">
        <v>148</v>
      </c>
      <c r="K7890" s="72" t="s">
        <v>149</v>
      </c>
      <c r="L7890" s="73">
        <v>1</v>
      </c>
      <c r="M7890" s="73" t="s">
        <v>91</v>
      </c>
      <c r="N7890" s="68" t="str">
        <f>VLOOKUP(K7890,[1]人員授權表!D$3:G$249,4,0)</f>
        <v>無機</v>
      </c>
      <c r="O7890" s="70" t="str">
        <f>IF(J7890=[1]人員授權表!$C$85,"Casper李羿勳",IF(J7890=[1]人員授權表!$C$188,"Iring陳俊明",IF(J7890=[1]人員授權表!$C$189,"Brian陳泓霖",VLOOKUP(K7890,[1]人員授權表!D$2:E$249,2,FALSE))))</f>
        <v>Vicky游崴涵</v>
      </c>
      <c r="P7890" s="67">
        <f t="shared" si="427"/>
        <v>44857</v>
      </c>
      <c r="Q7890" s="75" t="str">
        <f t="shared" si="429"/>
        <v>週日</v>
      </c>
      <c r="R7890" s="80">
        <v>44852</v>
      </c>
      <c r="AA7890" s="1"/>
    </row>
    <row r="7891" spans="2:27">
      <c r="B7891" s="66">
        <v>44833</v>
      </c>
      <c r="D7891" s="68" t="s">
        <v>50</v>
      </c>
      <c r="E7891" s="70" t="s">
        <v>82</v>
      </c>
      <c r="F7891" s="4" t="s">
        <v>3040</v>
      </c>
      <c r="G7891" s="67">
        <v>44845</v>
      </c>
      <c r="H7891" s="67">
        <v>44859</v>
      </c>
      <c r="I7891" s="71">
        <f t="shared" si="428"/>
        <v>14</v>
      </c>
      <c r="J7891" s="72" t="s">
        <v>528</v>
      </c>
      <c r="K7891" s="72" t="s">
        <v>126</v>
      </c>
      <c r="L7891" s="73">
        <v>1</v>
      </c>
      <c r="M7891" s="73" t="s">
        <v>91</v>
      </c>
      <c r="N7891" s="68" t="str">
        <f>VLOOKUP(K7891,[1]人員授權表!D$3:G$249,4,0)</f>
        <v>有機</v>
      </c>
      <c r="O7891" s="70" t="s">
        <v>611</v>
      </c>
      <c r="P7891" s="67">
        <f t="shared" si="427"/>
        <v>44857</v>
      </c>
      <c r="Q7891" s="75" t="str">
        <f t="shared" si="429"/>
        <v>週日</v>
      </c>
      <c r="R7891" s="80">
        <v>44855</v>
      </c>
      <c r="AA7891" s="1"/>
    </row>
    <row r="7892" spans="2:27">
      <c r="B7892" s="66">
        <v>44833</v>
      </c>
      <c r="D7892" s="68" t="s">
        <v>50</v>
      </c>
      <c r="E7892" s="70" t="s">
        <v>82</v>
      </c>
      <c r="F7892" s="4" t="s">
        <v>3040</v>
      </c>
      <c r="G7892" s="67">
        <v>44845</v>
      </c>
      <c r="H7892" s="67">
        <v>44859</v>
      </c>
      <c r="I7892" s="71">
        <f t="shared" si="428"/>
        <v>14</v>
      </c>
      <c r="J7892" s="72" t="s">
        <v>141</v>
      </c>
      <c r="K7892" s="72" t="s">
        <v>142</v>
      </c>
      <c r="L7892" s="73">
        <v>1</v>
      </c>
      <c r="M7892" s="73" t="s">
        <v>91</v>
      </c>
      <c r="N7892" s="68" t="str">
        <f>VLOOKUP(K7892,[1]人員授權表!D$3:G$249,4,0)</f>
        <v>無機</v>
      </c>
      <c r="O7892" s="70" t="str">
        <f>IF(J7892=[1]人員授權表!$C$85,"Casper李羿勳",IF(J7892=[1]人員授權表!$C$188,"Iring陳俊明",IF(J7892=[1]人員授權表!$C$189,"Brian陳泓霖",VLOOKUP(K7892,[1]人員授權表!D$2:E$249,2,FALSE))))</f>
        <v>Dennis陳汶宏</v>
      </c>
      <c r="P7892" s="67">
        <f t="shared" si="427"/>
        <v>44857</v>
      </c>
      <c r="Q7892" s="75" t="str">
        <f t="shared" si="429"/>
        <v>週日</v>
      </c>
      <c r="R7892" s="80">
        <v>44852</v>
      </c>
      <c r="AA7892" s="1"/>
    </row>
    <row r="7893" spans="2:27">
      <c r="B7893" s="66">
        <v>44833</v>
      </c>
      <c r="D7893" s="68" t="s">
        <v>50</v>
      </c>
      <c r="E7893" s="70" t="s">
        <v>82</v>
      </c>
      <c r="F7893" s="4" t="s">
        <v>3040</v>
      </c>
      <c r="G7893" s="67">
        <v>44845</v>
      </c>
      <c r="H7893" s="67">
        <v>44859</v>
      </c>
      <c r="I7893" s="71">
        <f t="shared" si="428"/>
        <v>14</v>
      </c>
      <c r="J7893" s="72" t="s">
        <v>148</v>
      </c>
      <c r="K7893" s="72" t="s">
        <v>149</v>
      </c>
      <c r="L7893" s="73">
        <v>1</v>
      </c>
      <c r="M7893" s="73" t="s">
        <v>91</v>
      </c>
      <c r="N7893" s="68" t="str">
        <f>VLOOKUP(K7893,[1]人員授權表!D$3:G$249,4,0)</f>
        <v>無機</v>
      </c>
      <c r="O7893" s="70" t="str">
        <f>IF(J7893=[1]人員授權表!$C$85,"Casper李羿勳",IF(J7893=[1]人員授權表!$C$188,"Iring陳俊明",IF(J7893=[1]人員授權表!$C$189,"Brian陳泓霖",VLOOKUP(K7893,[1]人員授權表!D$2:E$249,2,FALSE))))</f>
        <v>Vicky游崴涵</v>
      </c>
      <c r="P7893" s="67">
        <f t="shared" si="427"/>
        <v>44857</v>
      </c>
      <c r="Q7893" s="75" t="str">
        <f t="shared" si="429"/>
        <v>週日</v>
      </c>
      <c r="R7893" s="80">
        <v>44852</v>
      </c>
      <c r="AA7893" s="1"/>
    </row>
    <row r="7894" spans="2:27">
      <c r="B7894" s="66">
        <v>44833</v>
      </c>
      <c r="D7894" s="68" t="s">
        <v>50</v>
      </c>
      <c r="E7894" s="70" t="s">
        <v>82</v>
      </c>
      <c r="F7894" s="4" t="s">
        <v>3041</v>
      </c>
      <c r="G7894" s="67">
        <v>44845</v>
      </c>
      <c r="H7894" s="67">
        <v>44859</v>
      </c>
      <c r="I7894" s="71">
        <f t="shared" si="428"/>
        <v>14</v>
      </c>
      <c r="J7894" s="72" t="s">
        <v>528</v>
      </c>
      <c r="K7894" s="72" t="s">
        <v>126</v>
      </c>
      <c r="L7894" s="73">
        <v>1</v>
      </c>
      <c r="M7894" s="73" t="s">
        <v>91</v>
      </c>
      <c r="N7894" s="68" t="str">
        <f>VLOOKUP(K7894,[1]人員授權表!D$3:G$249,4,0)</f>
        <v>有機</v>
      </c>
      <c r="O7894" s="70" t="s">
        <v>611</v>
      </c>
      <c r="P7894" s="67">
        <f t="shared" si="427"/>
        <v>44857</v>
      </c>
      <c r="Q7894" s="75" t="str">
        <f t="shared" si="429"/>
        <v>週日</v>
      </c>
      <c r="R7894" s="80">
        <v>44855</v>
      </c>
      <c r="AA7894" s="1"/>
    </row>
    <row r="7895" spans="2:27">
      <c r="B7895" s="66">
        <v>44833</v>
      </c>
      <c r="D7895" s="68" t="s">
        <v>50</v>
      </c>
      <c r="E7895" s="70" t="s">
        <v>82</v>
      </c>
      <c r="F7895" s="4" t="s">
        <v>3041</v>
      </c>
      <c r="G7895" s="67">
        <v>44845</v>
      </c>
      <c r="H7895" s="67">
        <v>44859</v>
      </c>
      <c r="I7895" s="71">
        <f t="shared" si="428"/>
        <v>14</v>
      </c>
      <c r="J7895" s="72" t="s">
        <v>141</v>
      </c>
      <c r="K7895" s="72" t="s">
        <v>142</v>
      </c>
      <c r="L7895" s="73">
        <v>1</v>
      </c>
      <c r="M7895" s="73" t="s">
        <v>91</v>
      </c>
      <c r="N7895" s="68" t="str">
        <f>VLOOKUP(K7895,[1]人員授權表!D$3:G$249,4,0)</f>
        <v>無機</v>
      </c>
      <c r="O7895" s="70" t="str">
        <f>IF(J7895=[1]人員授權表!$C$85,"Casper李羿勳",IF(J7895=[1]人員授權表!$C$188,"Iring陳俊明",IF(J7895=[1]人員授權表!$C$189,"Brian陳泓霖",VLOOKUP(K7895,[1]人員授權表!D$2:E$249,2,FALSE))))</f>
        <v>Dennis陳汶宏</v>
      </c>
      <c r="P7895" s="67">
        <f t="shared" si="427"/>
        <v>44857</v>
      </c>
      <c r="Q7895" s="75" t="str">
        <f t="shared" si="429"/>
        <v>週日</v>
      </c>
      <c r="R7895" s="80">
        <v>44852</v>
      </c>
      <c r="AA7895" s="1"/>
    </row>
    <row r="7896" spans="2:27">
      <c r="B7896" s="66">
        <v>44833</v>
      </c>
      <c r="D7896" s="68" t="s">
        <v>50</v>
      </c>
      <c r="E7896" s="70" t="s">
        <v>82</v>
      </c>
      <c r="F7896" s="4" t="s">
        <v>3041</v>
      </c>
      <c r="G7896" s="67">
        <v>44845</v>
      </c>
      <c r="H7896" s="67">
        <v>44859</v>
      </c>
      <c r="I7896" s="71">
        <f t="shared" si="428"/>
        <v>14</v>
      </c>
      <c r="J7896" s="72" t="s">
        <v>148</v>
      </c>
      <c r="K7896" s="72" t="s">
        <v>149</v>
      </c>
      <c r="L7896" s="73">
        <v>1</v>
      </c>
      <c r="M7896" s="73" t="s">
        <v>91</v>
      </c>
      <c r="N7896" s="68" t="str">
        <f>VLOOKUP(K7896,[1]人員授權表!D$3:G$249,4,0)</f>
        <v>無機</v>
      </c>
      <c r="O7896" s="70" t="str">
        <f>IF(J7896=[1]人員授權表!$C$85,"Casper李羿勳",IF(J7896=[1]人員授權表!$C$188,"Iring陳俊明",IF(J7896=[1]人員授權表!$C$189,"Brian陳泓霖",VLOOKUP(K7896,[1]人員授權表!D$2:E$249,2,FALSE))))</f>
        <v>Vicky游崴涵</v>
      </c>
      <c r="P7896" s="67">
        <f t="shared" si="427"/>
        <v>44857</v>
      </c>
      <c r="Q7896" s="75" t="str">
        <f t="shared" si="429"/>
        <v>週日</v>
      </c>
      <c r="R7896" s="80">
        <v>44852</v>
      </c>
      <c r="AA7896" s="1"/>
    </row>
    <row r="7897" spans="2:27">
      <c r="B7897" s="66">
        <v>44830</v>
      </c>
      <c r="C7897" s="67">
        <v>44848</v>
      </c>
      <c r="D7897" s="68" t="s">
        <v>50</v>
      </c>
      <c r="E7897" s="70" t="s">
        <v>51</v>
      </c>
      <c r="F7897" s="70" t="s">
        <v>3042</v>
      </c>
      <c r="G7897" s="67">
        <v>44841</v>
      </c>
      <c r="H7897" s="101">
        <v>44859</v>
      </c>
      <c r="I7897" s="71">
        <f t="shared" si="428"/>
        <v>18</v>
      </c>
      <c r="J7897" s="72" t="s">
        <v>198</v>
      </c>
      <c r="K7897" s="72" t="s">
        <v>199</v>
      </c>
      <c r="L7897" s="73">
        <v>3</v>
      </c>
      <c r="M7897" s="73" t="s">
        <v>324</v>
      </c>
      <c r="N7897" s="68" t="str">
        <f>VLOOKUP(K7897,[1]人員授權表!D$3:G$249,4,0)</f>
        <v>無機</v>
      </c>
      <c r="O7897" s="70" t="str">
        <f>IF(J7897=[1]人員授權表!$C$85,"Casper李羿勳",IF(J7897=[1]人員授權表!$C$188,"Iring陳俊明",IF(J7897=[1]人員授權表!$C$189,"Brian陳泓霖",VLOOKUP(K7897,[1]人員授權表!D$2:E$249,2,FALSE))))</f>
        <v>Vicky游崴涵</v>
      </c>
      <c r="P7897" s="67">
        <f t="shared" si="427"/>
        <v>44857</v>
      </c>
      <c r="Q7897" s="75" t="str">
        <f t="shared" si="429"/>
        <v>週日</v>
      </c>
      <c r="R7897" s="80">
        <v>44848</v>
      </c>
      <c r="Z7897" s="79" t="s">
        <v>3043</v>
      </c>
      <c r="AA7897" s="1"/>
    </row>
    <row r="7898" spans="2:27">
      <c r="B7898" s="66">
        <v>44830</v>
      </c>
      <c r="C7898" s="67">
        <v>44848</v>
      </c>
      <c r="D7898" s="68" t="s">
        <v>50</v>
      </c>
      <c r="E7898" s="70" t="s">
        <v>51</v>
      </c>
      <c r="F7898" s="70" t="s">
        <v>3042</v>
      </c>
      <c r="G7898" s="67">
        <v>44841</v>
      </c>
      <c r="H7898" s="101">
        <v>44859</v>
      </c>
      <c r="I7898" s="71">
        <f t="shared" si="428"/>
        <v>18</v>
      </c>
      <c r="J7898" s="72" t="s">
        <v>178</v>
      </c>
      <c r="K7898" s="72" t="s">
        <v>179</v>
      </c>
      <c r="L7898" s="73">
        <v>3</v>
      </c>
      <c r="M7898" s="73" t="s">
        <v>324</v>
      </c>
      <c r="N7898" s="68" t="str">
        <f>VLOOKUP(K7898,[1]人員授權表!D$3:G$249,4,0)</f>
        <v>無機</v>
      </c>
      <c r="O7898" s="70" t="str">
        <f>IF(J7898=[1]人員授權表!$C$85,"Casper李羿勳",IF(J7898=[1]人員授權表!$C$188,"Iring陳俊明",IF(J7898=[1]人員授權表!$C$189,"Brian陳泓霖",VLOOKUP(K7898,[1]人員授權表!D$2:E$249,2,FALSE))))</f>
        <v>Dennis陳汶宏</v>
      </c>
      <c r="P7898" s="67">
        <f t="shared" si="427"/>
        <v>44857</v>
      </c>
      <c r="Q7898" s="75" t="str">
        <f t="shared" si="429"/>
        <v>週日</v>
      </c>
      <c r="R7898" s="80">
        <v>44848</v>
      </c>
      <c r="Z7898" s="79" t="s">
        <v>3043</v>
      </c>
      <c r="AA7898" s="1"/>
    </row>
    <row r="7899" spans="2:27">
      <c r="B7899" s="66">
        <v>44830</v>
      </c>
      <c r="C7899" s="67">
        <v>44848</v>
      </c>
      <c r="D7899" s="68" t="s">
        <v>50</v>
      </c>
      <c r="E7899" s="70" t="s">
        <v>51</v>
      </c>
      <c r="F7899" s="70" t="s">
        <v>3044</v>
      </c>
      <c r="G7899" s="67">
        <v>44841</v>
      </c>
      <c r="H7899" s="101">
        <v>44859</v>
      </c>
      <c r="I7899" s="71">
        <f t="shared" si="428"/>
        <v>18</v>
      </c>
      <c r="J7899" s="72" t="s">
        <v>125</v>
      </c>
      <c r="K7899" s="72" t="s">
        <v>144</v>
      </c>
      <c r="L7899" s="73">
        <v>3</v>
      </c>
      <c r="M7899" s="73" t="s">
        <v>324</v>
      </c>
      <c r="N7899" s="68" t="str">
        <f>VLOOKUP(K7899,[1]人員授權表!D$3:G$249,4,0)</f>
        <v>有機</v>
      </c>
      <c r="O7899" s="70" t="str">
        <f>IF(J7899=[1]人員授權表!$C$85,"Casper李羿勳",IF(J7899=[1]人員授權表!$C$188,"Iring陳俊明",IF(J7899=[1]人員授權表!$C$189,"Brian陳泓霖",VLOOKUP(K7899,[1]人員授權表!D$2:E$249,2,FALSE))))</f>
        <v>Lucy黃詩婷</v>
      </c>
      <c r="P7899" s="67">
        <f t="shared" si="427"/>
        <v>44857</v>
      </c>
      <c r="Q7899" s="75" t="str">
        <f t="shared" si="429"/>
        <v>週日</v>
      </c>
      <c r="R7899" s="80">
        <v>44852</v>
      </c>
      <c r="Z7899" s="79" t="s">
        <v>3043</v>
      </c>
      <c r="AA7899" s="1"/>
    </row>
    <row r="7900" spans="2:27">
      <c r="B7900" s="66">
        <v>44830</v>
      </c>
      <c r="C7900" s="67">
        <v>44848</v>
      </c>
      <c r="D7900" s="68" t="s">
        <v>1251</v>
      </c>
      <c r="E7900" s="89" t="s">
        <v>51</v>
      </c>
      <c r="F7900" s="89" t="s">
        <v>3042</v>
      </c>
      <c r="G7900" s="92">
        <v>44841</v>
      </c>
      <c r="H7900" s="105">
        <v>44859</v>
      </c>
      <c r="I7900" s="71">
        <f t="shared" si="428"/>
        <v>18</v>
      </c>
      <c r="J7900" s="106" t="s">
        <v>3045</v>
      </c>
      <c r="K7900" s="106" t="s">
        <v>140</v>
      </c>
      <c r="L7900" s="100"/>
      <c r="M7900" s="73" t="s">
        <v>324</v>
      </c>
      <c r="N7900" s="107" t="str">
        <f>VLOOKUP(K7900,[1]人員授權表!D$3:G$249,4,0)</f>
        <v>無機</v>
      </c>
      <c r="O7900" s="90" t="str">
        <f>IF(J7900=[1]人員授權表!$C$85,"Casper李羿勳",IF(J7900=[1]人員授權表!$C$188,"Iring陳俊明",IF(J7900=[1]人員授權表!$C$189,"Brian陳泓霖",VLOOKUP(K7900,[1]人員授權表!D$2:E$249,2,FALSE))))</f>
        <v>Brian陳泓霖</v>
      </c>
      <c r="P7900" s="105">
        <f t="shared" si="427"/>
        <v>44857</v>
      </c>
      <c r="Q7900" s="75" t="str">
        <f t="shared" si="429"/>
        <v>週日</v>
      </c>
      <c r="R7900" s="80" t="s">
        <v>3</v>
      </c>
      <c r="Z7900" s="79" t="s">
        <v>3043</v>
      </c>
      <c r="AA7900" s="1"/>
    </row>
    <row r="7901" spans="2:27">
      <c r="B7901" s="66">
        <v>44830</v>
      </c>
      <c r="C7901" s="67">
        <v>44848</v>
      </c>
      <c r="D7901" s="68" t="s">
        <v>50</v>
      </c>
      <c r="E7901" s="70" t="s">
        <v>51</v>
      </c>
      <c r="F7901" s="70" t="s">
        <v>3042</v>
      </c>
      <c r="G7901" s="67">
        <v>44841</v>
      </c>
      <c r="H7901" s="101">
        <v>44859</v>
      </c>
      <c r="I7901" s="71">
        <f t="shared" si="428"/>
        <v>18</v>
      </c>
      <c r="J7901" s="72" t="s">
        <v>97</v>
      </c>
      <c r="K7901" s="72" t="s">
        <v>187</v>
      </c>
      <c r="L7901" s="73">
        <v>3</v>
      </c>
      <c r="M7901" s="73" t="s">
        <v>324</v>
      </c>
      <c r="N7901" s="68" t="str">
        <f>VLOOKUP(K7901,[1]人員授權表!D$3:G$249,4,0)</f>
        <v>無機</v>
      </c>
      <c r="O7901" s="70" t="str">
        <f>IF(J7901=[1]人員授權表!$C$85,"Casper李羿勳",IF(J7901=[1]人員授權表!$C$188,"Iring陳俊明",IF(J7901=[1]人員授權表!$C$189,"Brian陳泓霖",VLOOKUP(K7901,[1]人員授權表!D$2:E$249,2,FALSE))))</f>
        <v>Ruby黃家蓁</v>
      </c>
      <c r="P7901" s="67">
        <f t="shared" si="427"/>
        <v>44857</v>
      </c>
      <c r="Q7901" s="75" t="str">
        <f t="shared" si="429"/>
        <v>週日</v>
      </c>
      <c r="R7901" s="80">
        <v>44853</v>
      </c>
      <c r="Z7901" s="79" t="s">
        <v>3043</v>
      </c>
      <c r="AA7901" s="1"/>
    </row>
    <row r="7902" spans="2:27">
      <c r="B7902" s="66">
        <v>44830</v>
      </c>
      <c r="C7902" s="67">
        <v>44848</v>
      </c>
      <c r="D7902" s="68" t="s">
        <v>50</v>
      </c>
      <c r="E7902" s="70" t="s">
        <v>51</v>
      </c>
      <c r="F7902" s="70" t="s">
        <v>3042</v>
      </c>
      <c r="G7902" s="67">
        <v>44841</v>
      </c>
      <c r="H7902" s="101">
        <v>44859</v>
      </c>
      <c r="I7902" s="71">
        <f t="shared" si="428"/>
        <v>18</v>
      </c>
      <c r="J7902" s="72" t="s">
        <v>343</v>
      </c>
      <c r="K7902" s="72" t="s">
        <v>187</v>
      </c>
      <c r="L7902" s="73">
        <v>3</v>
      </c>
      <c r="M7902" s="73" t="s">
        <v>324</v>
      </c>
      <c r="N7902" s="68" t="str">
        <f>VLOOKUP(K7902,[1]人員授權表!D$3:G$249,4,0)</f>
        <v>無機</v>
      </c>
      <c r="O7902" s="70" t="str">
        <f>IF(J7902=[1]人員授權表!$C$85,"Casper李羿勳",IF(J7902=[1]人員授權表!$C$188,"Iring陳俊明",IF(J7902=[1]人員授權表!$C$189,"Brian陳泓霖",VLOOKUP(K7902,[1]人員授權表!D$2:E$249,2,FALSE))))</f>
        <v>Ruby黃家蓁</v>
      </c>
      <c r="P7902" s="67">
        <f t="shared" si="427"/>
        <v>44857</v>
      </c>
      <c r="Q7902" s="75" t="str">
        <f t="shared" si="429"/>
        <v>週日</v>
      </c>
      <c r="R7902" s="80">
        <v>44853</v>
      </c>
      <c r="Z7902" s="79" t="s">
        <v>3043</v>
      </c>
      <c r="AA7902" s="1"/>
    </row>
    <row r="7903" spans="2:27">
      <c r="B7903" s="66">
        <v>44830</v>
      </c>
      <c r="C7903" s="67">
        <v>44848</v>
      </c>
      <c r="D7903" s="68" t="s">
        <v>50</v>
      </c>
      <c r="E7903" s="70" t="s">
        <v>51</v>
      </c>
      <c r="F7903" s="70" t="s">
        <v>3042</v>
      </c>
      <c r="G7903" s="67">
        <v>44841</v>
      </c>
      <c r="H7903" s="101">
        <v>44859</v>
      </c>
      <c r="I7903" s="71">
        <f t="shared" si="428"/>
        <v>18</v>
      </c>
      <c r="J7903" s="72" t="s">
        <v>133</v>
      </c>
      <c r="K7903" s="72" t="s">
        <v>187</v>
      </c>
      <c r="L7903" s="73">
        <v>3</v>
      </c>
      <c r="M7903" s="73" t="s">
        <v>324</v>
      </c>
      <c r="N7903" s="68" t="str">
        <f>VLOOKUP(K7903,[1]人員授權表!D$3:G$249,4,0)</f>
        <v>無機</v>
      </c>
      <c r="O7903" s="70" t="str">
        <f>IF(J7903=[1]人員授權表!$C$85,"Casper李羿勳",IF(J7903=[1]人員授權表!$C$188,"Iring陳俊明",IF(J7903=[1]人員授權表!$C$189,"Brian陳泓霖",VLOOKUP(K7903,[1]人員授權表!D$2:E$249,2,FALSE))))</f>
        <v>Ruby黃家蓁</v>
      </c>
      <c r="P7903" s="67">
        <f t="shared" si="427"/>
        <v>44857</v>
      </c>
      <c r="Q7903" s="75" t="str">
        <f t="shared" si="429"/>
        <v>週日</v>
      </c>
      <c r="R7903" s="80">
        <v>44853</v>
      </c>
      <c r="Z7903" s="79" t="s">
        <v>3043</v>
      </c>
      <c r="AA7903" s="1"/>
    </row>
    <row r="7904" spans="2:27">
      <c r="B7904" s="66">
        <v>44830</v>
      </c>
      <c r="C7904" s="67">
        <v>44848</v>
      </c>
      <c r="D7904" s="68" t="s">
        <v>50</v>
      </c>
      <c r="E7904" s="70" t="s">
        <v>51</v>
      </c>
      <c r="F7904" s="70" t="s">
        <v>3044</v>
      </c>
      <c r="G7904" s="67">
        <v>44841</v>
      </c>
      <c r="H7904" s="101">
        <v>44859</v>
      </c>
      <c r="I7904" s="71">
        <f t="shared" si="428"/>
        <v>18</v>
      </c>
      <c r="J7904" s="72" t="s">
        <v>342</v>
      </c>
      <c r="K7904" s="72" t="s">
        <v>187</v>
      </c>
      <c r="L7904" s="73">
        <v>3</v>
      </c>
      <c r="M7904" s="73" t="s">
        <v>324</v>
      </c>
      <c r="N7904" s="68" t="str">
        <f>VLOOKUP(K7904,[1]人員授權表!D$3:G$249,4,0)</f>
        <v>無機</v>
      </c>
      <c r="O7904" s="70" t="str">
        <f>IF(J7904=[1]人員授權表!$C$85,"Casper李羿勳",IF(J7904=[1]人員授權表!$C$188,"Iring陳俊明",IF(J7904=[1]人員授權表!$C$189,"Brian陳泓霖",VLOOKUP(K7904,[1]人員授權表!D$2:E$249,2,FALSE))))</f>
        <v>Ruby黃家蓁</v>
      </c>
      <c r="P7904" s="67">
        <f t="shared" si="427"/>
        <v>44857</v>
      </c>
      <c r="Q7904" s="75" t="str">
        <f t="shared" si="429"/>
        <v>週日</v>
      </c>
      <c r="R7904" s="80">
        <v>44853</v>
      </c>
      <c r="Z7904" s="79" t="s">
        <v>3043</v>
      </c>
      <c r="AA7904" s="1"/>
    </row>
    <row r="7905" spans="2:27">
      <c r="B7905" s="66">
        <v>44830</v>
      </c>
      <c r="C7905" s="67">
        <v>44848</v>
      </c>
      <c r="D7905" s="68" t="s">
        <v>50</v>
      </c>
      <c r="E7905" s="70" t="s">
        <v>51</v>
      </c>
      <c r="F7905" s="70" t="s">
        <v>3042</v>
      </c>
      <c r="G7905" s="67">
        <v>44841</v>
      </c>
      <c r="H7905" s="101">
        <v>44859</v>
      </c>
      <c r="I7905" s="71">
        <f t="shared" si="428"/>
        <v>18</v>
      </c>
      <c r="J7905" s="72" t="s">
        <v>340</v>
      </c>
      <c r="K7905" s="72" t="s">
        <v>187</v>
      </c>
      <c r="L7905" s="73">
        <v>3</v>
      </c>
      <c r="M7905" s="73" t="s">
        <v>324</v>
      </c>
      <c r="N7905" s="68" t="str">
        <f>VLOOKUP(K7905,[1]人員授權表!D$3:G$249,4,0)</f>
        <v>無機</v>
      </c>
      <c r="O7905" s="70" t="str">
        <f>IF(J7905=[1]人員授權表!$C$85,"Casper李羿勳",IF(J7905=[1]人員授權表!$C$188,"Iring陳俊明",IF(J7905=[1]人員授權表!$C$189,"Brian陳泓霖",VLOOKUP(K7905,[1]人員授權表!D$2:E$249,2,FALSE))))</f>
        <v>Ruby黃家蓁</v>
      </c>
      <c r="P7905" s="67">
        <f t="shared" si="427"/>
        <v>44857</v>
      </c>
      <c r="Q7905" s="75" t="str">
        <f t="shared" si="429"/>
        <v>週日</v>
      </c>
      <c r="R7905" s="80">
        <v>44853</v>
      </c>
      <c r="Z7905" s="79" t="s">
        <v>3043</v>
      </c>
      <c r="AA7905" s="1"/>
    </row>
    <row r="7906" spans="2:27">
      <c r="B7906" s="66">
        <v>44830</v>
      </c>
      <c r="C7906" s="67">
        <v>44848</v>
      </c>
      <c r="D7906" s="68" t="s">
        <v>50</v>
      </c>
      <c r="E7906" s="70" t="s">
        <v>51</v>
      </c>
      <c r="F7906" s="70" t="s">
        <v>3042</v>
      </c>
      <c r="G7906" s="67">
        <v>44841</v>
      </c>
      <c r="H7906" s="101">
        <v>44859</v>
      </c>
      <c r="I7906" s="71">
        <f t="shared" si="428"/>
        <v>18</v>
      </c>
      <c r="J7906" s="72" t="s">
        <v>299</v>
      </c>
      <c r="K7906" s="72" t="s">
        <v>187</v>
      </c>
      <c r="L7906" s="73">
        <v>3</v>
      </c>
      <c r="M7906" s="73" t="s">
        <v>324</v>
      </c>
      <c r="N7906" s="68" t="str">
        <f>VLOOKUP(K7906,[1]人員授權表!D$3:G$249,4,0)</f>
        <v>無機</v>
      </c>
      <c r="O7906" s="70" t="str">
        <f>IF(J7906=[1]人員授權表!$C$85,"Casper李羿勳",IF(J7906=[1]人員授權表!$C$188,"Iring陳俊明",IF(J7906=[1]人員授權表!$C$189,"Brian陳泓霖",VLOOKUP(K7906,[1]人員授權表!D$2:E$249,2,FALSE))))</f>
        <v>Ruby黃家蓁</v>
      </c>
      <c r="P7906" s="67">
        <f t="shared" si="427"/>
        <v>44857</v>
      </c>
      <c r="Q7906" s="75" t="str">
        <f t="shared" si="429"/>
        <v>週日</v>
      </c>
      <c r="R7906" s="80">
        <v>44853</v>
      </c>
      <c r="Z7906" s="79" t="s">
        <v>3043</v>
      </c>
      <c r="AA7906" s="1"/>
    </row>
    <row r="7907" spans="2:27">
      <c r="B7907" s="66">
        <v>44830</v>
      </c>
      <c r="C7907" s="67">
        <v>44848</v>
      </c>
      <c r="D7907" s="68" t="s">
        <v>50</v>
      </c>
      <c r="E7907" s="70" t="s">
        <v>51</v>
      </c>
      <c r="F7907" s="70" t="s">
        <v>3042</v>
      </c>
      <c r="G7907" s="67">
        <v>44841</v>
      </c>
      <c r="H7907" s="101">
        <v>44859</v>
      </c>
      <c r="I7907" s="71">
        <f t="shared" si="428"/>
        <v>18</v>
      </c>
      <c r="J7907" s="72" t="s">
        <v>341</v>
      </c>
      <c r="K7907" s="72" t="s">
        <v>187</v>
      </c>
      <c r="L7907" s="73">
        <v>3</v>
      </c>
      <c r="M7907" s="73" t="s">
        <v>324</v>
      </c>
      <c r="N7907" s="68" t="str">
        <f>VLOOKUP(K7907,[1]人員授權表!D$3:G$249,4,0)</f>
        <v>無機</v>
      </c>
      <c r="O7907" s="70" t="str">
        <f>IF(J7907=[1]人員授權表!$C$85,"Casper李羿勳",IF(J7907=[1]人員授權表!$C$188,"Iring陳俊明",IF(J7907=[1]人員授權表!$C$189,"Brian陳泓霖",VLOOKUP(K7907,[1]人員授權表!D$2:E$249,2,FALSE))))</f>
        <v>Ruby黃家蓁</v>
      </c>
      <c r="P7907" s="67">
        <f t="shared" si="427"/>
        <v>44857</v>
      </c>
      <c r="Q7907" s="75" t="str">
        <f t="shared" si="429"/>
        <v>週日</v>
      </c>
      <c r="R7907" s="80">
        <v>44853</v>
      </c>
      <c r="Z7907" s="79" t="s">
        <v>3043</v>
      </c>
      <c r="AA7907" s="1"/>
    </row>
    <row r="7908" spans="2:27">
      <c r="B7908" s="66">
        <v>44830</v>
      </c>
      <c r="C7908" s="67">
        <v>44848</v>
      </c>
      <c r="D7908" s="68" t="s">
        <v>50</v>
      </c>
      <c r="E7908" s="70" t="s">
        <v>51</v>
      </c>
      <c r="F7908" s="70" t="s">
        <v>3042</v>
      </c>
      <c r="G7908" s="67">
        <v>44841</v>
      </c>
      <c r="H7908" s="101">
        <v>44859</v>
      </c>
      <c r="I7908" s="71">
        <f t="shared" si="428"/>
        <v>18</v>
      </c>
      <c r="J7908" s="72" t="s">
        <v>195</v>
      </c>
      <c r="K7908" s="72" t="s">
        <v>196</v>
      </c>
      <c r="L7908" s="73">
        <v>3</v>
      </c>
      <c r="M7908" s="73" t="s">
        <v>324</v>
      </c>
      <c r="N7908" s="68" t="str">
        <f>VLOOKUP(K7908,[1]人員授權表!D$3:G$249,4,0)</f>
        <v>無機</v>
      </c>
      <c r="O7908" s="70" t="str">
        <f>IF(J7908=[1]人員授權表!$C$85,"Casper李羿勳",IF(J7908=[1]人員授權表!$C$188,"Iring陳俊明",IF(J7908=[1]人員授權表!$C$189,"Brian陳泓霖",VLOOKUP(K7908,[1]人員授權表!D$2:E$249,2,FALSE))))</f>
        <v>Debby胡萱黛</v>
      </c>
      <c r="P7908" s="67">
        <f t="shared" si="427"/>
        <v>44857</v>
      </c>
      <c r="Q7908" s="75" t="str">
        <f t="shared" si="429"/>
        <v>週日</v>
      </c>
      <c r="R7908" s="80">
        <v>44852</v>
      </c>
      <c r="Z7908" s="79" t="s">
        <v>3043</v>
      </c>
      <c r="AA7908" s="1"/>
    </row>
    <row r="7909" spans="2:27">
      <c r="B7909" s="66">
        <v>44830</v>
      </c>
      <c r="C7909" s="67">
        <v>44848</v>
      </c>
      <c r="D7909" s="68" t="s">
        <v>50</v>
      </c>
      <c r="E7909" s="70" t="s">
        <v>51</v>
      </c>
      <c r="F7909" s="70" t="s">
        <v>3042</v>
      </c>
      <c r="G7909" s="67">
        <v>44841</v>
      </c>
      <c r="H7909" s="101">
        <v>44859</v>
      </c>
      <c r="I7909" s="71">
        <f t="shared" si="428"/>
        <v>18</v>
      </c>
      <c r="J7909" s="72" t="s">
        <v>164</v>
      </c>
      <c r="K7909" s="72" t="s">
        <v>146</v>
      </c>
      <c r="L7909" s="73">
        <v>3</v>
      </c>
      <c r="M7909" s="73" t="s">
        <v>324</v>
      </c>
      <c r="N7909" s="68" t="str">
        <f>VLOOKUP(K7909,[1]人員授權表!D$3:G$249,4,0)</f>
        <v>無機</v>
      </c>
      <c r="O7909" s="70" t="s">
        <v>318</v>
      </c>
      <c r="P7909" s="67">
        <f t="shared" si="427"/>
        <v>44857</v>
      </c>
      <c r="Q7909" s="75" t="str">
        <f t="shared" si="429"/>
        <v>週日</v>
      </c>
      <c r="R7909" s="80">
        <v>44855</v>
      </c>
      <c r="Z7909" s="79" t="s">
        <v>3043</v>
      </c>
      <c r="AA7909" s="1"/>
    </row>
    <row r="7910" spans="2:27">
      <c r="B7910" s="66">
        <v>44830</v>
      </c>
      <c r="C7910" s="67">
        <v>44848</v>
      </c>
      <c r="D7910" s="68" t="s">
        <v>50</v>
      </c>
      <c r="E7910" s="70" t="s">
        <v>51</v>
      </c>
      <c r="F7910" s="70" t="s">
        <v>3042</v>
      </c>
      <c r="G7910" s="67">
        <v>44841</v>
      </c>
      <c r="H7910" s="101">
        <v>44859</v>
      </c>
      <c r="I7910" s="71">
        <f t="shared" si="428"/>
        <v>18</v>
      </c>
      <c r="J7910" s="72" t="s">
        <v>204</v>
      </c>
      <c r="K7910" s="72" t="s">
        <v>205</v>
      </c>
      <c r="L7910" s="73">
        <v>3</v>
      </c>
      <c r="M7910" s="73" t="s">
        <v>324</v>
      </c>
      <c r="N7910" s="68" t="str">
        <f>VLOOKUP(K7910,[1]人員授權表!D$3:G$249,4,0)</f>
        <v>無機</v>
      </c>
      <c r="O7910" s="70" t="str">
        <f>IF(J7910=[1]人員授權表!$C$85,"Casper李羿勳",IF(J7910=[1]人員授權表!$C$188,"Iring陳俊明",IF(J7910=[1]人員授權表!$C$189,"Brian陳泓霖",VLOOKUP(K7910,[1]人員授權表!D$2:E$249,2,FALSE))))</f>
        <v>Iring陳俊明</v>
      </c>
      <c r="P7910" s="67">
        <f t="shared" si="427"/>
        <v>44857</v>
      </c>
      <c r="Q7910" s="75" t="str">
        <f t="shared" si="429"/>
        <v>週日</v>
      </c>
      <c r="R7910" s="80">
        <v>44849</v>
      </c>
      <c r="Z7910" s="79" t="s">
        <v>3043</v>
      </c>
      <c r="AA7910" s="1"/>
    </row>
    <row r="7911" spans="2:27">
      <c r="B7911" s="66">
        <v>44830</v>
      </c>
      <c r="C7911" s="67">
        <v>44848</v>
      </c>
      <c r="D7911" s="68" t="s">
        <v>50</v>
      </c>
      <c r="E7911" s="70" t="s">
        <v>51</v>
      </c>
      <c r="F7911" s="70" t="s">
        <v>3042</v>
      </c>
      <c r="G7911" s="67">
        <v>44841</v>
      </c>
      <c r="H7911" s="101">
        <v>44859</v>
      </c>
      <c r="I7911" s="71">
        <f t="shared" si="428"/>
        <v>18</v>
      </c>
      <c r="J7911" s="72" t="s">
        <v>141</v>
      </c>
      <c r="K7911" s="72" t="s">
        <v>142</v>
      </c>
      <c r="L7911" s="73">
        <v>3</v>
      </c>
      <c r="M7911" s="73" t="s">
        <v>324</v>
      </c>
      <c r="N7911" s="68" t="str">
        <f>VLOOKUP(K7911,[1]人員授權表!D$3:G$249,4,0)</f>
        <v>無機</v>
      </c>
      <c r="O7911" s="70" t="str">
        <f>IF(J7911=[1]人員授權表!$C$85,"Casper李羿勳",IF(J7911=[1]人員授權表!$C$188,"Iring陳俊明",IF(J7911=[1]人員授權表!$C$189,"Brian陳泓霖",VLOOKUP(K7911,[1]人員授權表!D$2:E$249,2,FALSE))))</f>
        <v>Dennis陳汶宏</v>
      </c>
      <c r="P7911" s="67">
        <f t="shared" si="427"/>
        <v>44857</v>
      </c>
      <c r="Q7911" s="75" t="str">
        <f t="shared" si="429"/>
        <v>週日</v>
      </c>
      <c r="R7911" s="80">
        <v>44852</v>
      </c>
      <c r="Z7911" s="79" t="s">
        <v>3043</v>
      </c>
      <c r="AA7911" s="1"/>
    </row>
    <row r="7912" spans="2:27">
      <c r="B7912" s="66">
        <v>44830</v>
      </c>
      <c r="C7912" s="67">
        <v>44848</v>
      </c>
      <c r="D7912" s="68" t="s">
        <v>50</v>
      </c>
      <c r="E7912" s="70" t="s">
        <v>51</v>
      </c>
      <c r="F7912" s="70" t="s">
        <v>3042</v>
      </c>
      <c r="G7912" s="67">
        <v>44841</v>
      </c>
      <c r="H7912" s="101">
        <v>44859</v>
      </c>
      <c r="I7912" s="71">
        <f t="shared" si="428"/>
        <v>18</v>
      </c>
      <c r="J7912" s="72" t="s">
        <v>137</v>
      </c>
      <c r="K7912" s="72" t="s">
        <v>138</v>
      </c>
      <c r="L7912" s="73">
        <v>3</v>
      </c>
      <c r="M7912" s="73" t="s">
        <v>324</v>
      </c>
      <c r="N7912" s="68" t="str">
        <f>VLOOKUP(K7912,[1]人員授權表!D$3:G$249,4,0)</f>
        <v>無機</v>
      </c>
      <c r="O7912" s="70" t="str">
        <f>IF(J7912=[1]人員授權表!$C$85,"Casper李羿勳",IF(J7912=[1]人員授權表!$C$188,"Iring陳俊明",IF(J7912=[1]人員授權表!$C$189,"Brian陳泓霖",VLOOKUP(K7912,[1]人員授權表!D$2:E$249,2,FALSE))))</f>
        <v>Jack劉念忻</v>
      </c>
      <c r="P7912" s="67">
        <f t="shared" si="427"/>
        <v>44857</v>
      </c>
      <c r="Q7912" s="75" t="str">
        <f t="shared" si="429"/>
        <v>週日</v>
      </c>
      <c r="R7912" s="80">
        <v>44852</v>
      </c>
      <c r="Z7912" s="79" t="s">
        <v>3043</v>
      </c>
      <c r="AA7912" s="1"/>
    </row>
    <row r="7913" spans="2:27">
      <c r="B7913" s="66">
        <v>44830</v>
      </c>
      <c r="C7913" s="67">
        <v>44848</v>
      </c>
      <c r="D7913" s="68" t="s">
        <v>1251</v>
      </c>
      <c r="E7913" s="89" t="s">
        <v>51</v>
      </c>
      <c r="F7913" s="89" t="s">
        <v>3042</v>
      </c>
      <c r="G7913" s="92">
        <v>44841</v>
      </c>
      <c r="H7913" s="105">
        <v>44859</v>
      </c>
      <c r="I7913" s="71">
        <f t="shared" si="428"/>
        <v>18</v>
      </c>
      <c r="J7913" s="106" t="s">
        <v>3046</v>
      </c>
      <c r="K7913" s="106" t="s">
        <v>1508</v>
      </c>
      <c r="L7913" s="100"/>
      <c r="M7913" s="73" t="s">
        <v>324</v>
      </c>
      <c r="N7913" s="107" t="str">
        <f>VLOOKUP(K7913,[1]人員授權表!D$3:G$249,4,0)</f>
        <v>無機</v>
      </c>
      <c r="O7913" s="90" t="str">
        <f>IF(J7913=[1]人員授權表!$C$85,"Casper李羿勳",IF(J7913=[1]人員授權表!$C$188,"Iring陳俊明",IF(J7913=[1]人員授權表!$C$189,"Brian陳泓霖",VLOOKUP(K7913,[1]人員授權表!D$2:E$249,2,FALSE))))</f>
        <v>Vicky游崴涵</v>
      </c>
      <c r="P7913" s="105">
        <f t="shared" si="427"/>
        <v>44857</v>
      </c>
      <c r="Q7913" s="75" t="str">
        <f t="shared" si="429"/>
        <v>週日</v>
      </c>
      <c r="R7913" s="80" t="s">
        <v>3</v>
      </c>
      <c r="Z7913" s="79" t="s">
        <v>3043</v>
      </c>
      <c r="AA7913" s="1"/>
    </row>
    <row r="7914" spans="2:27">
      <c r="B7914" s="66">
        <v>44838</v>
      </c>
      <c r="D7914" s="68" t="s">
        <v>50</v>
      </c>
      <c r="E7914" s="70" t="s">
        <v>82</v>
      </c>
      <c r="F7914" s="4" t="s">
        <v>3047</v>
      </c>
      <c r="G7914" s="67">
        <v>44845</v>
      </c>
      <c r="H7914" s="67">
        <v>44859</v>
      </c>
      <c r="I7914" s="71">
        <f t="shared" si="428"/>
        <v>14</v>
      </c>
      <c r="J7914" s="72" t="s">
        <v>125</v>
      </c>
      <c r="K7914" s="72" t="s">
        <v>144</v>
      </c>
      <c r="L7914" s="73">
        <v>1</v>
      </c>
      <c r="M7914" s="73" t="s">
        <v>91</v>
      </c>
      <c r="N7914" s="68" t="str">
        <f>VLOOKUP(K7914,[1]人員授權表!D$3:G$249,4,0)</f>
        <v>有機</v>
      </c>
      <c r="O7914" s="70" t="str">
        <f>IF(J7914=[1]人員授權表!$C$85,"Casper李羿勳",IF(J7914=[1]人員授權表!$C$188,"Iring陳俊明",IF(J7914=[1]人員授權表!$C$189,"Brian陳泓霖",VLOOKUP(K7914,[1]人員授權表!D$2:E$249,2,FALSE))))</f>
        <v>Lucy黃詩婷</v>
      </c>
      <c r="P7914" s="67">
        <f t="shared" si="427"/>
        <v>44857</v>
      </c>
      <c r="Q7914" s="75" t="str">
        <f t="shared" si="429"/>
        <v>週日</v>
      </c>
      <c r="R7914" s="80">
        <v>44855</v>
      </c>
      <c r="AA7914" s="1"/>
    </row>
    <row r="7915" spans="2:27">
      <c r="B7915" s="66">
        <v>44838</v>
      </c>
      <c r="D7915" s="68" t="s">
        <v>50</v>
      </c>
      <c r="E7915" s="70" t="s">
        <v>82</v>
      </c>
      <c r="F7915" s="4" t="s">
        <v>3047</v>
      </c>
      <c r="G7915" s="67">
        <v>44845</v>
      </c>
      <c r="H7915" s="67">
        <v>44859</v>
      </c>
      <c r="I7915" s="71">
        <f t="shared" si="428"/>
        <v>14</v>
      </c>
      <c r="J7915" s="72" t="s">
        <v>453</v>
      </c>
      <c r="K7915" s="72" t="s">
        <v>332</v>
      </c>
      <c r="L7915" s="73">
        <v>1</v>
      </c>
      <c r="M7915" s="73" t="s">
        <v>91</v>
      </c>
      <c r="N7915" s="68" t="str">
        <f>VLOOKUP(K7915,[1]人員授權表!D$3:G$249,4,0)</f>
        <v>有機</v>
      </c>
      <c r="O7915" s="70" t="str">
        <f>IF(J7915=[1]人員授權表!$C$85,"Casper李羿勳",IF(J7915=[1]人員授權表!$C$188,"Iring陳俊明",IF(J7915=[1]人員授權表!$C$189,"Brian陳泓霖",VLOOKUP(K7915,[1]人員授權表!D$2:E$249,2,FALSE))))</f>
        <v>Lucy黃詩婷</v>
      </c>
      <c r="P7915" s="67">
        <f t="shared" si="427"/>
        <v>44857</v>
      </c>
      <c r="Q7915" s="75" t="str">
        <f t="shared" si="429"/>
        <v>週日</v>
      </c>
      <c r="R7915" s="80">
        <v>44855</v>
      </c>
      <c r="AA7915" s="1"/>
    </row>
    <row r="7916" spans="2:27">
      <c r="B7916" s="66">
        <v>44838</v>
      </c>
      <c r="D7916" s="68" t="s">
        <v>50</v>
      </c>
      <c r="E7916" s="70" t="s">
        <v>82</v>
      </c>
      <c r="F7916" s="4" t="s">
        <v>3048</v>
      </c>
      <c r="G7916" s="67">
        <v>44845</v>
      </c>
      <c r="H7916" s="67">
        <v>44859</v>
      </c>
      <c r="I7916" s="71">
        <f t="shared" si="428"/>
        <v>14</v>
      </c>
      <c r="J7916" s="72" t="s">
        <v>125</v>
      </c>
      <c r="K7916" s="72" t="s">
        <v>144</v>
      </c>
      <c r="L7916" s="73">
        <v>1</v>
      </c>
      <c r="M7916" s="73" t="s">
        <v>91</v>
      </c>
      <c r="N7916" s="68" t="str">
        <f>VLOOKUP(K7916,[1]人員授權表!D$3:G$249,4,0)</f>
        <v>有機</v>
      </c>
      <c r="O7916" s="70" t="str">
        <f>IF(J7916=[1]人員授權表!$C$85,"Casper李羿勳",IF(J7916=[1]人員授權表!$C$188,"Iring陳俊明",IF(J7916=[1]人員授權表!$C$189,"Brian陳泓霖",VLOOKUP(K7916,[1]人員授權表!D$2:E$249,2,FALSE))))</f>
        <v>Lucy黃詩婷</v>
      </c>
      <c r="P7916" s="67">
        <f t="shared" si="427"/>
        <v>44857</v>
      </c>
      <c r="Q7916" s="75" t="str">
        <f t="shared" si="429"/>
        <v>週日</v>
      </c>
      <c r="R7916" s="80">
        <v>44855</v>
      </c>
      <c r="AA7916" s="1"/>
    </row>
    <row r="7917" spans="2:27">
      <c r="B7917" s="66">
        <v>44838</v>
      </c>
      <c r="D7917" s="68" t="s">
        <v>50</v>
      </c>
      <c r="E7917" s="70" t="s">
        <v>82</v>
      </c>
      <c r="F7917" s="4" t="s">
        <v>3048</v>
      </c>
      <c r="G7917" s="67">
        <v>44845</v>
      </c>
      <c r="H7917" s="67">
        <v>44859</v>
      </c>
      <c r="I7917" s="71">
        <f t="shared" si="428"/>
        <v>14</v>
      </c>
      <c r="J7917" s="72" t="s">
        <v>453</v>
      </c>
      <c r="K7917" s="72" t="s">
        <v>332</v>
      </c>
      <c r="L7917" s="73">
        <v>1</v>
      </c>
      <c r="M7917" s="73" t="s">
        <v>91</v>
      </c>
      <c r="N7917" s="68" t="str">
        <f>VLOOKUP(K7917,[1]人員授權表!D$3:G$249,4,0)</f>
        <v>有機</v>
      </c>
      <c r="O7917" s="70" t="str">
        <f>IF(J7917=[1]人員授權表!$C$85,"Casper李羿勳",IF(J7917=[1]人員授權表!$C$188,"Iring陳俊明",IF(J7917=[1]人員授權表!$C$189,"Brian陳泓霖",VLOOKUP(K7917,[1]人員授權表!D$2:E$249,2,FALSE))))</f>
        <v>Lucy黃詩婷</v>
      </c>
      <c r="P7917" s="67">
        <f t="shared" si="427"/>
        <v>44857</v>
      </c>
      <c r="Q7917" s="75" t="str">
        <f t="shared" si="429"/>
        <v>週日</v>
      </c>
      <c r="R7917" s="80">
        <v>44855</v>
      </c>
      <c r="AA7917" s="1"/>
    </row>
    <row r="7918" spans="2:27">
      <c r="B7918" s="66">
        <v>44838</v>
      </c>
      <c r="D7918" s="68" t="s">
        <v>50</v>
      </c>
      <c r="E7918" s="70" t="s">
        <v>82</v>
      </c>
      <c r="F7918" s="4" t="s">
        <v>3049</v>
      </c>
      <c r="G7918" s="67">
        <v>44845</v>
      </c>
      <c r="H7918" s="67">
        <v>44859</v>
      </c>
      <c r="I7918" s="71">
        <f t="shared" si="428"/>
        <v>14</v>
      </c>
      <c r="J7918" s="72" t="s">
        <v>125</v>
      </c>
      <c r="K7918" s="72" t="s">
        <v>144</v>
      </c>
      <c r="L7918" s="73">
        <v>1</v>
      </c>
      <c r="M7918" s="73" t="s">
        <v>91</v>
      </c>
      <c r="N7918" s="68" t="str">
        <f>VLOOKUP(K7918,[1]人員授權表!D$3:G$249,4,0)</f>
        <v>有機</v>
      </c>
      <c r="O7918" s="70" t="str">
        <f>IF(J7918=[1]人員授權表!$C$85,"Casper李羿勳",IF(J7918=[1]人員授權表!$C$188,"Iring陳俊明",IF(J7918=[1]人員授權表!$C$189,"Brian陳泓霖",VLOOKUP(K7918,[1]人員授權表!D$2:E$249,2,FALSE))))</f>
        <v>Lucy黃詩婷</v>
      </c>
      <c r="P7918" s="67">
        <f t="shared" si="427"/>
        <v>44857</v>
      </c>
      <c r="Q7918" s="75" t="str">
        <f t="shared" si="429"/>
        <v>週日</v>
      </c>
      <c r="R7918" s="80">
        <v>44855</v>
      </c>
      <c r="AA7918" s="1"/>
    </row>
    <row r="7919" spans="2:27">
      <c r="B7919" s="66">
        <v>44838</v>
      </c>
      <c r="D7919" s="68" t="s">
        <v>50</v>
      </c>
      <c r="E7919" s="70" t="s">
        <v>82</v>
      </c>
      <c r="F7919" s="4" t="s">
        <v>3049</v>
      </c>
      <c r="G7919" s="67">
        <v>44845</v>
      </c>
      <c r="H7919" s="67">
        <v>44859</v>
      </c>
      <c r="I7919" s="71">
        <f t="shared" si="428"/>
        <v>14</v>
      </c>
      <c r="J7919" s="72" t="s">
        <v>453</v>
      </c>
      <c r="K7919" s="72" t="s">
        <v>332</v>
      </c>
      <c r="L7919" s="73">
        <v>1</v>
      </c>
      <c r="M7919" s="73" t="s">
        <v>91</v>
      </c>
      <c r="N7919" s="68" t="str">
        <f>VLOOKUP(K7919,[1]人員授權表!D$3:G$249,4,0)</f>
        <v>有機</v>
      </c>
      <c r="O7919" s="70" t="str">
        <f>IF(J7919=[1]人員授權表!$C$85,"Casper李羿勳",IF(J7919=[1]人員授權表!$C$188,"Iring陳俊明",IF(J7919=[1]人員授權表!$C$189,"Brian陳泓霖",VLOOKUP(K7919,[1]人員授權表!D$2:E$249,2,FALSE))))</f>
        <v>Lucy黃詩婷</v>
      </c>
      <c r="P7919" s="67">
        <f t="shared" si="427"/>
        <v>44857</v>
      </c>
      <c r="Q7919" s="75" t="str">
        <f t="shared" si="429"/>
        <v>週日</v>
      </c>
      <c r="R7919" s="80">
        <v>44855</v>
      </c>
      <c r="AA7919" s="1"/>
    </row>
    <row r="7920" spans="2:27">
      <c r="B7920" s="66">
        <v>44838</v>
      </c>
      <c r="D7920" s="68" t="s">
        <v>50</v>
      </c>
      <c r="E7920" s="70" t="s">
        <v>82</v>
      </c>
      <c r="F7920" s="4" t="s">
        <v>3050</v>
      </c>
      <c r="G7920" s="67">
        <v>44845</v>
      </c>
      <c r="H7920" s="67">
        <v>44859</v>
      </c>
      <c r="I7920" s="71">
        <f t="shared" si="428"/>
        <v>14</v>
      </c>
      <c r="J7920" s="72" t="s">
        <v>125</v>
      </c>
      <c r="K7920" s="72" t="s">
        <v>144</v>
      </c>
      <c r="L7920" s="73">
        <v>1</v>
      </c>
      <c r="M7920" s="73" t="s">
        <v>91</v>
      </c>
      <c r="N7920" s="68" t="str">
        <f>VLOOKUP(K7920,[1]人員授權表!D$3:G$249,4,0)</f>
        <v>有機</v>
      </c>
      <c r="O7920" s="70" t="s">
        <v>611</v>
      </c>
      <c r="P7920" s="67">
        <f t="shared" si="427"/>
        <v>44857</v>
      </c>
      <c r="Q7920" s="75" t="str">
        <f t="shared" si="429"/>
        <v>週日</v>
      </c>
      <c r="R7920" s="80">
        <v>44855</v>
      </c>
      <c r="AA7920" s="1"/>
    </row>
    <row r="7921" spans="2:27">
      <c r="B7921" s="66">
        <v>44838</v>
      </c>
      <c r="D7921" s="68" t="s">
        <v>50</v>
      </c>
      <c r="E7921" s="70" t="s">
        <v>82</v>
      </c>
      <c r="F7921" s="4" t="s">
        <v>3051</v>
      </c>
      <c r="G7921" s="67">
        <v>44845</v>
      </c>
      <c r="H7921" s="67">
        <v>44859</v>
      </c>
      <c r="I7921" s="71">
        <f t="shared" si="428"/>
        <v>14</v>
      </c>
      <c r="J7921" s="72" t="s">
        <v>453</v>
      </c>
      <c r="K7921" s="72" t="s">
        <v>332</v>
      </c>
      <c r="L7921" s="73">
        <v>1</v>
      </c>
      <c r="M7921" s="73" t="s">
        <v>91</v>
      </c>
      <c r="N7921" s="68" t="str">
        <f>VLOOKUP(K7921,[1]人員授權表!D$3:G$249,4,0)</f>
        <v>有機</v>
      </c>
      <c r="O7921" s="70" t="s">
        <v>611</v>
      </c>
      <c r="P7921" s="67">
        <f t="shared" si="427"/>
        <v>44857</v>
      </c>
      <c r="Q7921" s="75" t="str">
        <f t="shared" si="429"/>
        <v>週日</v>
      </c>
      <c r="R7921" s="80">
        <v>44855</v>
      </c>
      <c r="AA7921" s="1"/>
    </row>
    <row r="7922" spans="2:27">
      <c r="B7922" s="66">
        <v>44838</v>
      </c>
      <c r="D7922" s="68" t="s">
        <v>50</v>
      </c>
      <c r="E7922" s="70" t="s">
        <v>82</v>
      </c>
      <c r="F7922" s="4" t="s">
        <v>3052</v>
      </c>
      <c r="G7922" s="67">
        <v>44845</v>
      </c>
      <c r="H7922" s="67">
        <v>44859</v>
      </c>
      <c r="I7922" s="71">
        <f t="shared" si="428"/>
        <v>14</v>
      </c>
      <c r="J7922" s="72" t="s">
        <v>125</v>
      </c>
      <c r="K7922" s="72" t="s">
        <v>144</v>
      </c>
      <c r="L7922" s="73">
        <v>1</v>
      </c>
      <c r="M7922" s="73" t="s">
        <v>91</v>
      </c>
      <c r="N7922" s="68" t="str">
        <f>VLOOKUP(K7922,[1]人員授權表!D$3:G$249,4,0)</f>
        <v>有機</v>
      </c>
      <c r="O7922" s="70" t="s">
        <v>611</v>
      </c>
      <c r="P7922" s="67">
        <f t="shared" si="427"/>
        <v>44857</v>
      </c>
      <c r="Q7922" s="75" t="str">
        <f t="shared" si="429"/>
        <v>週日</v>
      </c>
      <c r="R7922" s="80">
        <v>44855</v>
      </c>
      <c r="AA7922" s="1"/>
    </row>
    <row r="7923" spans="2:27">
      <c r="B7923" s="66">
        <v>44838</v>
      </c>
      <c r="D7923" s="68" t="s">
        <v>50</v>
      </c>
      <c r="E7923" s="70" t="s">
        <v>82</v>
      </c>
      <c r="F7923" s="4" t="s">
        <v>3052</v>
      </c>
      <c r="G7923" s="67">
        <v>44845</v>
      </c>
      <c r="H7923" s="67">
        <v>44859</v>
      </c>
      <c r="I7923" s="71">
        <f t="shared" si="428"/>
        <v>14</v>
      </c>
      <c r="J7923" s="72" t="s">
        <v>453</v>
      </c>
      <c r="K7923" s="72" t="s">
        <v>332</v>
      </c>
      <c r="L7923" s="73">
        <v>1</v>
      </c>
      <c r="M7923" s="73" t="s">
        <v>91</v>
      </c>
      <c r="N7923" s="68" t="str">
        <f>VLOOKUP(K7923,[1]人員授權表!D$3:G$249,4,0)</f>
        <v>有機</v>
      </c>
      <c r="O7923" s="70" t="s">
        <v>611</v>
      </c>
      <c r="P7923" s="67">
        <f t="shared" si="427"/>
        <v>44857</v>
      </c>
      <c r="Q7923" s="75" t="str">
        <f t="shared" si="429"/>
        <v>週日</v>
      </c>
      <c r="R7923" s="80">
        <v>44855</v>
      </c>
      <c r="AA7923" s="1"/>
    </row>
    <row r="7924" spans="2:27">
      <c r="B7924" s="66">
        <v>44825</v>
      </c>
      <c r="D7924" s="68" t="s">
        <v>50</v>
      </c>
      <c r="E7924" s="70" t="s">
        <v>82</v>
      </c>
      <c r="F7924" s="70" t="s">
        <v>3053</v>
      </c>
      <c r="G7924" s="67">
        <v>44845</v>
      </c>
      <c r="H7924" s="67">
        <v>44859</v>
      </c>
      <c r="I7924" s="71">
        <f t="shared" si="428"/>
        <v>14</v>
      </c>
      <c r="J7924" s="72" t="s">
        <v>453</v>
      </c>
      <c r="K7924" s="72" t="s">
        <v>332</v>
      </c>
      <c r="L7924" s="73">
        <v>2</v>
      </c>
      <c r="M7924" s="73" t="s">
        <v>2856</v>
      </c>
      <c r="N7924" s="68" t="str">
        <f>VLOOKUP(K7924,[1]人員授權表!D$3:G$249,4,0)</f>
        <v>有機</v>
      </c>
      <c r="O7924" s="70" t="str">
        <f>IF(J7924=[1]人員授權表!$C$85,"Casper李羿勳",IF(J7924=[1]人員授權表!$C$188,"Iring陳俊明",IF(J7924=[1]人員授權表!$C$189,"Brian陳泓霖",VLOOKUP(K7924,[1]人員授權表!D$2:E$249,2,FALSE))))</f>
        <v>Lucy黃詩婷</v>
      </c>
      <c r="P7924" s="67">
        <f t="shared" si="427"/>
        <v>44857</v>
      </c>
      <c r="Q7924" s="75" t="str">
        <f t="shared" si="429"/>
        <v>週日</v>
      </c>
      <c r="R7924" s="80">
        <v>44855</v>
      </c>
      <c r="AA7924" s="1"/>
    </row>
    <row r="7925" spans="2:27">
      <c r="B7925" s="66">
        <v>44825</v>
      </c>
      <c r="D7925" s="68" t="s">
        <v>50</v>
      </c>
      <c r="E7925" s="70" t="s">
        <v>82</v>
      </c>
      <c r="F7925" s="70" t="s">
        <v>3054</v>
      </c>
      <c r="G7925" s="67">
        <v>44845</v>
      </c>
      <c r="H7925" s="67">
        <v>44859</v>
      </c>
      <c r="I7925" s="71">
        <f t="shared" si="428"/>
        <v>14</v>
      </c>
      <c r="J7925" s="72" t="s">
        <v>125</v>
      </c>
      <c r="K7925" s="72" t="s">
        <v>126</v>
      </c>
      <c r="L7925" s="73">
        <v>2</v>
      </c>
      <c r="M7925" s="73" t="s">
        <v>2856</v>
      </c>
      <c r="N7925" s="68" t="str">
        <f>VLOOKUP(K7925,[1]人員授權表!D$3:G$249,4,0)</f>
        <v>有機</v>
      </c>
      <c r="O7925" s="70" t="str">
        <f>IF(J7925=[1]人員授權表!$C$85,"Casper李羿勳",IF(J7925=[1]人員授權表!$C$188,"Iring陳俊明",IF(J7925=[1]人員授權表!$C$189,"Brian陳泓霖",VLOOKUP(K7925,[1]人員授權表!D$2:E$249,2,FALSE))))</f>
        <v>Lucy黃詩婷</v>
      </c>
      <c r="P7925" s="67">
        <f t="shared" si="427"/>
        <v>44857</v>
      </c>
      <c r="Q7925" s="75" t="str">
        <f t="shared" si="429"/>
        <v>週日</v>
      </c>
      <c r="R7925" s="80">
        <v>44855</v>
      </c>
      <c r="AA7925" s="1"/>
    </row>
    <row r="7926" spans="2:27">
      <c r="B7926" s="66">
        <v>44825</v>
      </c>
      <c r="D7926" s="68" t="s">
        <v>50</v>
      </c>
      <c r="E7926" s="70" t="s">
        <v>82</v>
      </c>
      <c r="F7926" s="70" t="s">
        <v>3055</v>
      </c>
      <c r="G7926" s="67">
        <v>44845</v>
      </c>
      <c r="H7926" s="67">
        <v>44859</v>
      </c>
      <c r="I7926" s="71">
        <f t="shared" si="428"/>
        <v>14</v>
      </c>
      <c r="J7926" s="72" t="s">
        <v>453</v>
      </c>
      <c r="K7926" s="72" t="s">
        <v>332</v>
      </c>
      <c r="L7926" s="73">
        <v>3</v>
      </c>
      <c r="M7926" s="73" t="s">
        <v>2856</v>
      </c>
      <c r="N7926" s="68" t="str">
        <f>VLOOKUP(K7926,[1]人員授權表!D$3:G$249,4,0)</f>
        <v>有機</v>
      </c>
      <c r="O7926" s="70" t="str">
        <f>IF(J7926=[1]人員授權表!$C$85,"Casper李羿勳",IF(J7926=[1]人員授權表!$C$188,"Iring陳俊明",IF(J7926=[1]人員授權表!$C$189,"Brian陳泓霖",VLOOKUP(K7926,[1]人員授權表!D$2:E$249,2,FALSE))))</f>
        <v>Lucy黃詩婷</v>
      </c>
      <c r="P7926" s="67">
        <f t="shared" si="427"/>
        <v>44857</v>
      </c>
      <c r="Q7926" s="75" t="str">
        <f t="shared" si="429"/>
        <v>週日</v>
      </c>
      <c r="R7926" s="80">
        <v>44855</v>
      </c>
      <c r="AA7926" s="1"/>
    </row>
    <row r="7927" spans="2:27">
      <c r="B7927" s="66">
        <v>44825</v>
      </c>
      <c r="D7927" s="68" t="s">
        <v>50</v>
      </c>
      <c r="E7927" s="70" t="s">
        <v>82</v>
      </c>
      <c r="F7927" s="70" t="s">
        <v>3055</v>
      </c>
      <c r="G7927" s="67">
        <v>44845</v>
      </c>
      <c r="H7927" s="67">
        <v>44859</v>
      </c>
      <c r="I7927" s="71">
        <f t="shared" si="428"/>
        <v>14</v>
      </c>
      <c r="J7927" s="72" t="s">
        <v>125</v>
      </c>
      <c r="K7927" s="72" t="s">
        <v>126</v>
      </c>
      <c r="L7927" s="73">
        <v>3</v>
      </c>
      <c r="M7927" s="73" t="s">
        <v>2856</v>
      </c>
      <c r="N7927" s="68" t="str">
        <f>VLOOKUP(K7927,[1]人員授權表!D$3:G$249,4,0)</f>
        <v>有機</v>
      </c>
      <c r="O7927" s="70" t="str">
        <f>IF(J7927=[1]人員授權表!$C$85,"Casper李羿勳",IF(J7927=[1]人員授權表!$C$188,"Iring陳俊明",IF(J7927=[1]人員授權表!$C$189,"Brian陳泓霖",VLOOKUP(K7927,[1]人員授權表!D$2:E$249,2,FALSE))))</f>
        <v>Lucy黃詩婷</v>
      </c>
      <c r="P7927" s="67">
        <f t="shared" si="427"/>
        <v>44857</v>
      </c>
      <c r="Q7927" s="75" t="str">
        <f t="shared" si="429"/>
        <v>週日</v>
      </c>
      <c r="R7927" s="80">
        <v>44855</v>
      </c>
      <c r="AA7927" s="1"/>
    </row>
    <row r="7928" spans="2:27">
      <c r="B7928" s="66">
        <v>44825</v>
      </c>
      <c r="D7928" s="68" t="s">
        <v>50</v>
      </c>
      <c r="E7928" s="70" t="s">
        <v>82</v>
      </c>
      <c r="F7928" s="70" t="s">
        <v>3056</v>
      </c>
      <c r="G7928" s="67">
        <v>44845</v>
      </c>
      <c r="H7928" s="67">
        <v>44859</v>
      </c>
      <c r="I7928" s="71">
        <f t="shared" si="428"/>
        <v>14</v>
      </c>
      <c r="J7928" s="72" t="s">
        <v>453</v>
      </c>
      <c r="K7928" s="72" t="s">
        <v>332</v>
      </c>
      <c r="L7928" s="73">
        <v>3</v>
      </c>
      <c r="M7928" s="73" t="s">
        <v>2856</v>
      </c>
      <c r="N7928" s="68" t="str">
        <f>VLOOKUP(K7928,[1]人員授權表!D$3:G$249,4,0)</f>
        <v>有機</v>
      </c>
      <c r="O7928" s="70" t="str">
        <f>IF(J7928=[1]人員授權表!$C$85,"Casper李羿勳",IF(J7928=[1]人員授權表!$C$188,"Iring陳俊明",IF(J7928=[1]人員授權表!$C$189,"Brian陳泓霖",VLOOKUP(K7928,[1]人員授權表!D$2:E$249,2,FALSE))))</f>
        <v>Lucy黃詩婷</v>
      </c>
      <c r="P7928" s="67">
        <f t="shared" si="427"/>
        <v>44857</v>
      </c>
      <c r="Q7928" s="75" t="str">
        <f t="shared" si="429"/>
        <v>週日</v>
      </c>
      <c r="R7928" s="80">
        <v>44855</v>
      </c>
      <c r="AA7928" s="1"/>
    </row>
    <row r="7929" spans="2:27">
      <c r="B7929" s="66">
        <v>44825</v>
      </c>
      <c r="D7929" s="68" t="s">
        <v>50</v>
      </c>
      <c r="E7929" s="70" t="s">
        <v>82</v>
      </c>
      <c r="F7929" s="70" t="s">
        <v>3056</v>
      </c>
      <c r="G7929" s="67">
        <v>44845</v>
      </c>
      <c r="H7929" s="67">
        <v>44859</v>
      </c>
      <c r="I7929" s="71">
        <f t="shared" si="428"/>
        <v>14</v>
      </c>
      <c r="J7929" s="72" t="s">
        <v>125</v>
      </c>
      <c r="K7929" s="72" t="s">
        <v>126</v>
      </c>
      <c r="L7929" s="73">
        <v>3</v>
      </c>
      <c r="M7929" s="73" t="s">
        <v>2856</v>
      </c>
      <c r="N7929" s="68" t="str">
        <f>VLOOKUP(K7929,[1]人員授權表!D$3:G$249,4,0)</f>
        <v>有機</v>
      </c>
      <c r="O7929" s="70" t="str">
        <f>IF(J7929=[1]人員授權表!$C$85,"Casper李羿勳",IF(J7929=[1]人員授權表!$C$188,"Iring陳俊明",IF(J7929=[1]人員授權表!$C$189,"Brian陳泓霖",VLOOKUP(K7929,[1]人員授權表!D$2:E$249,2,FALSE))))</f>
        <v>Lucy黃詩婷</v>
      </c>
      <c r="P7929" s="67">
        <f t="shared" si="427"/>
        <v>44857</v>
      </c>
      <c r="Q7929" s="75" t="str">
        <f t="shared" si="429"/>
        <v>週日</v>
      </c>
      <c r="R7929" s="80">
        <v>44855</v>
      </c>
      <c r="AA7929" s="1"/>
    </row>
    <row r="7930" spans="2:27">
      <c r="B7930" s="66">
        <v>44825</v>
      </c>
      <c r="D7930" s="68" t="s">
        <v>50</v>
      </c>
      <c r="E7930" s="70" t="s">
        <v>82</v>
      </c>
      <c r="F7930" s="70" t="s">
        <v>3057</v>
      </c>
      <c r="G7930" s="67">
        <v>44845</v>
      </c>
      <c r="H7930" s="67">
        <v>44859</v>
      </c>
      <c r="I7930" s="71">
        <f t="shared" si="428"/>
        <v>14</v>
      </c>
      <c r="J7930" s="72" t="s">
        <v>453</v>
      </c>
      <c r="K7930" s="72" t="s">
        <v>332</v>
      </c>
      <c r="L7930" s="73">
        <v>3</v>
      </c>
      <c r="M7930" s="73" t="s">
        <v>2856</v>
      </c>
      <c r="N7930" s="68" t="str">
        <f>VLOOKUP(K7930,[1]人員授權表!D$3:G$249,4,0)</f>
        <v>有機</v>
      </c>
      <c r="O7930" s="70" t="str">
        <f>IF(J7930=[1]人員授權表!$C$85,"Casper李羿勳",IF(J7930=[1]人員授權表!$C$188,"Iring陳俊明",IF(J7930=[1]人員授權表!$C$189,"Brian陳泓霖",VLOOKUP(K7930,[1]人員授權表!D$2:E$249,2,FALSE))))</f>
        <v>Lucy黃詩婷</v>
      </c>
      <c r="P7930" s="67">
        <f t="shared" si="427"/>
        <v>44857</v>
      </c>
      <c r="Q7930" s="75" t="str">
        <f t="shared" si="429"/>
        <v>週日</v>
      </c>
      <c r="R7930" s="80">
        <v>44855</v>
      </c>
      <c r="AA7930" s="1"/>
    </row>
    <row r="7931" spans="2:27">
      <c r="B7931" s="66">
        <v>44825</v>
      </c>
      <c r="D7931" s="68" t="s">
        <v>50</v>
      </c>
      <c r="E7931" s="70" t="s">
        <v>82</v>
      </c>
      <c r="F7931" s="70" t="s">
        <v>3057</v>
      </c>
      <c r="G7931" s="67">
        <v>44845</v>
      </c>
      <c r="H7931" s="67">
        <v>44859</v>
      </c>
      <c r="I7931" s="71">
        <f t="shared" si="428"/>
        <v>14</v>
      </c>
      <c r="J7931" s="72" t="s">
        <v>125</v>
      </c>
      <c r="K7931" s="72" t="s">
        <v>126</v>
      </c>
      <c r="L7931" s="73">
        <v>3</v>
      </c>
      <c r="M7931" s="73" t="s">
        <v>2856</v>
      </c>
      <c r="N7931" s="68" t="str">
        <f>VLOOKUP(K7931,[1]人員授權表!D$3:G$249,4,0)</f>
        <v>有機</v>
      </c>
      <c r="O7931" s="70" t="str">
        <f>IF(J7931=[1]人員授權表!$C$85,"Casper李羿勳",IF(J7931=[1]人員授權表!$C$188,"Iring陳俊明",IF(J7931=[1]人員授權表!$C$189,"Brian陳泓霖",VLOOKUP(K7931,[1]人員授權表!D$2:E$249,2,FALSE))))</f>
        <v>Lucy黃詩婷</v>
      </c>
      <c r="P7931" s="67">
        <f t="shared" si="427"/>
        <v>44857</v>
      </c>
      <c r="Q7931" s="75" t="str">
        <f t="shared" si="429"/>
        <v>週日</v>
      </c>
      <c r="R7931" s="80">
        <v>44855</v>
      </c>
      <c r="AA7931" s="1"/>
    </row>
    <row r="7932" spans="2:27">
      <c r="B7932" s="66">
        <v>44825</v>
      </c>
      <c r="D7932" s="68" t="s">
        <v>50</v>
      </c>
      <c r="E7932" s="70" t="s">
        <v>82</v>
      </c>
      <c r="F7932" s="70" t="s">
        <v>3058</v>
      </c>
      <c r="G7932" s="67">
        <v>44845</v>
      </c>
      <c r="H7932" s="67">
        <v>44859</v>
      </c>
      <c r="I7932" s="71">
        <f t="shared" si="428"/>
        <v>14</v>
      </c>
      <c r="J7932" s="72" t="s">
        <v>453</v>
      </c>
      <c r="K7932" s="72" t="s">
        <v>332</v>
      </c>
      <c r="L7932" s="73">
        <v>2</v>
      </c>
      <c r="M7932" s="73" t="s">
        <v>2856</v>
      </c>
      <c r="N7932" s="68" t="str">
        <f>VLOOKUP(K7932,[1]人員授權表!D$3:G$249,4,0)</f>
        <v>有機</v>
      </c>
      <c r="O7932" s="70" t="str">
        <f>IF(J7932=[1]人員授權表!$C$85,"Casper李羿勳",IF(J7932=[1]人員授權表!$C$188,"Iring陳俊明",IF(J7932=[1]人員授權表!$C$189,"Brian陳泓霖",VLOOKUP(K7932,[1]人員授權表!D$2:E$249,2,FALSE))))</f>
        <v>Lucy黃詩婷</v>
      </c>
      <c r="P7932" s="67">
        <f t="shared" si="427"/>
        <v>44857</v>
      </c>
      <c r="Q7932" s="75" t="str">
        <f t="shared" si="429"/>
        <v>週日</v>
      </c>
      <c r="R7932" s="80">
        <v>44855</v>
      </c>
      <c r="AA7932" s="1"/>
    </row>
    <row r="7933" spans="2:27">
      <c r="B7933" s="66">
        <v>44825</v>
      </c>
      <c r="D7933" s="68" t="s">
        <v>50</v>
      </c>
      <c r="E7933" s="70" t="s">
        <v>82</v>
      </c>
      <c r="F7933" s="70" t="s">
        <v>3058</v>
      </c>
      <c r="G7933" s="67">
        <v>44845</v>
      </c>
      <c r="H7933" s="67">
        <v>44859</v>
      </c>
      <c r="I7933" s="71">
        <f t="shared" si="428"/>
        <v>14</v>
      </c>
      <c r="J7933" s="72" t="s">
        <v>125</v>
      </c>
      <c r="K7933" s="72" t="s">
        <v>126</v>
      </c>
      <c r="L7933" s="73">
        <v>2</v>
      </c>
      <c r="M7933" s="73" t="s">
        <v>2856</v>
      </c>
      <c r="N7933" s="68" t="str">
        <f>VLOOKUP(K7933,[1]人員授權表!D$3:G$249,4,0)</f>
        <v>有機</v>
      </c>
      <c r="O7933" s="70" t="str">
        <f>IF(J7933=[1]人員授權表!$C$85,"Casper李羿勳",IF(J7933=[1]人員授權表!$C$188,"Iring陳俊明",IF(J7933=[1]人員授權表!$C$189,"Brian陳泓霖",VLOOKUP(K7933,[1]人員授權表!D$2:E$249,2,FALSE))))</f>
        <v>Lucy黃詩婷</v>
      </c>
      <c r="P7933" s="67">
        <f t="shared" si="427"/>
        <v>44857</v>
      </c>
      <c r="Q7933" s="75" t="str">
        <f t="shared" si="429"/>
        <v>週日</v>
      </c>
      <c r="R7933" s="80">
        <v>44855</v>
      </c>
      <c r="AA7933" s="1"/>
    </row>
    <row r="7934" spans="2:27">
      <c r="B7934" s="66">
        <v>44825</v>
      </c>
      <c r="D7934" s="68" t="s">
        <v>50</v>
      </c>
      <c r="E7934" s="70" t="s">
        <v>82</v>
      </c>
      <c r="F7934" s="70" t="s">
        <v>3059</v>
      </c>
      <c r="G7934" s="67">
        <v>44845</v>
      </c>
      <c r="H7934" s="67">
        <v>44859</v>
      </c>
      <c r="I7934" s="71">
        <f t="shared" si="428"/>
        <v>14</v>
      </c>
      <c r="J7934" s="72" t="s">
        <v>453</v>
      </c>
      <c r="K7934" s="72" t="s">
        <v>332</v>
      </c>
      <c r="L7934" s="73">
        <v>4</v>
      </c>
      <c r="M7934" s="73" t="s">
        <v>2856</v>
      </c>
      <c r="N7934" s="68" t="str">
        <f>VLOOKUP(K7934,[1]人員授權表!D$3:G$249,4,0)</f>
        <v>有機</v>
      </c>
      <c r="O7934" s="70" t="str">
        <f>IF(J7934=[1]人員授權表!$C$85,"Casper李羿勳",IF(J7934=[1]人員授權表!$C$188,"Iring陳俊明",IF(J7934=[1]人員授權表!$C$189,"Brian陳泓霖",VLOOKUP(K7934,[1]人員授權表!D$2:E$249,2,FALSE))))</f>
        <v>Lucy黃詩婷</v>
      </c>
      <c r="P7934" s="67">
        <f t="shared" si="427"/>
        <v>44857</v>
      </c>
      <c r="Q7934" s="75" t="str">
        <f t="shared" si="429"/>
        <v>週日</v>
      </c>
      <c r="R7934" s="80">
        <v>44855</v>
      </c>
      <c r="AA7934" s="1"/>
    </row>
    <row r="7935" spans="2:27">
      <c r="B7935" s="66">
        <v>44825</v>
      </c>
      <c r="D7935" s="68" t="s">
        <v>50</v>
      </c>
      <c r="E7935" s="70" t="s">
        <v>82</v>
      </c>
      <c r="F7935" s="70" t="s">
        <v>3059</v>
      </c>
      <c r="G7935" s="67">
        <v>44845</v>
      </c>
      <c r="H7935" s="67">
        <v>44859</v>
      </c>
      <c r="I7935" s="71">
        <f t="shared" si="428"/>
        <v>14</v>
      </c>
      <c r="J7935" s="72" t="s">
        <v>125</v>
      </c>
      <c r="K7935" s="72" t="s">
        <v>126</v>
      </c>
      <c r="L7935" s="73">
        <v>4</v>
      </c>
      <c r="M7935" s="73" t="s">
        <v>2856</v>
      </c>
      <c r="N7935" s="68" t="str">
        <f>VLOOKUP(K7935,[1]人員授權表!D$3:G$249,4,0)</f>
        <v>有機</v>
      </c>
      <c r="O7935" s="70" t="str">
        <f>IF(J7935=[1]人員授權表!$C$85,"Casper李羿勳",IF(J7935=[1]人員授權表!$C$188,"Iring陳俊明",IF(J7935=[1]人員授權表!$C$189,"Brian陳泓霖",VLOOKUP(K7935,[1]人員授權表!D$2:E$249,2,FALSE))))</f>
        <v>Lucy黃詩婷</v>
      </c>
      <c r="P7935" s="67">
        <f t="shared" si="427"/>
        <v>44857</v>
      </c>
      <c r="Q7935" s="75" t="str">
        <f t="shared" si="429"/>
        <v>週日</v>
      </c>
      <c r="R7935" s="80">
        <v>44855</v>
      </c>
      <c r="AA7935" s="1"/>
    </row>
    <row r="7936" spans="2:27">
      <c r="B7936" s="66">
        <v>44825</v>
      </c>
      <c r="D7936" s="68" t="s">
        <v>50</v>
      </c>
      <c r="E7936" s="70" t="s">
        <v>82</v>
      </c>
      <c r="F7936" s="70" t="s">
        <v>3060</v>
      </c>
      <c r="G7936" s="67">
        <v>44845</v>
      </c>
      <c r="H7936" s="67">
        <v>44859</v>
      </c>
      <c r="I7936" s="71">
        <f t="shared" si="428"/>
        <v>14</v>
      </c>
      <c r="J7936" s="72" t="s">
        <v>453</v>
      </c>
      <c r="K7936" s="72" t="s">
        <v>332</v>
      </c>
      <c r="L7936" s="73">
        <v>3</v>
      </c>
      <c r="M7936" s="73" t="s">
        <v>2856</v>
      </c>
      <c r="N7936" s="68" t="str">
        <f>VLOOKUP(K7936,[1]人員授權表!D$3:G$249,4,0)</f>
        <v>有機</v>
      </c>
      <c r="O7936" s="70" t="str">
        <f>IF(J7936=[1]人員授權表!$C$85,"Casper李羿勳",IF(J7936=[1]人員授權表!$C$188,"Iring陳俊明",IF(J7936=[1]人員授權表!$C$189,"Brian陳泓霖",VLOOKUP(K7936,[1]人員授權表!D$2:E$249,2,FALSE))))</f>
        <v>Lucy黃詩婷</v>
      </c>
      <c r="P7936" s="67">
        <f t="shared" si="427"/>
        <v>44857</v>
      </c>
      <c r="Q7936" s="75" t="str">
        <f t="shared" si="429"/>
        <v>週日</v>
      </c>
      <c r="R7936" s="80">
        <v>44855</v>
      </c>
      <c r="AA7936" s="1"/>
    </row>
    <row r="7937" spans="2:27">
      <c r="B7937" s="66">
        <v>44825</v>
      </c>
      <c r="D7937" s="68" t="s">
        <v>50</v>
      </c>
      <c r="E7937" s="70" t="s">
        <v>82</v>
      </c>
      <c r="F7937" s="70" t="s">
        <v>3060</v>
      </c>
      <c r="G7937" s="67">
        <v>44845</v>
      </c>
      <c r="H7937" s="67">
        <v>44859</v>
      </c>
      <c r="I7937" s="71">
        <f t="shared" si="428"/>
        <v>14</v>
      </c>
      <c r="J7937" s="72" t="s">
        <v>125</v>
      </c>
      <c r="K7937" s="72" t="s">
        <v>126</v>
      </c>
      <c r="L7937" s="73">
        <v>3</v>
      </c>
      <c r="M7937" s="73" t="s">
        <v>2856</v>
      </c>
      <c r="N7937" s="68" t="str">
        <f>VLOOKUP(K7937,[1]人員授權表!D$3:G$249,4,0)</f>
        <v>有機</v>
      </c>
      <c r="O7937" s="70" t="str">
        <f>IF(J7937=[1]人員授權表!$C$85,"Casper李羿勳",IF(J7937=[1]人員授權表!$C$188,"Iring陳俊明",IF(J7937=[1]人員授權表!$C$189,"Brian陳泓霖",VLOOKUP(K7937,[1]人員授權表!D$2:E$249,2,FALSE))))</f>
        <v>Lucy黃詩婷</v>
      </c>
      <c r="P7937" s="67">
        <f t="shared" si="427"/>
        <v>44857</v>
      </c>
      <c r="Q7937" s="75" t="str">
        <f t="shared" si="429"/>
        <v>週日</v>
      </c>
      <c r="R7937" s="80">
        <v>44855</v>
      </c>
      <c r="AA7937" s="1"/>
    </row>
    <row r="7938" spans="2:27">
      <c r="B7938" s="66">
        <v>44825</v>
      </c>
      <c r="D7938" s="68" t="s">
        <v>50</v>
      </c>
      <c r="E7938" s="70" t="s">
        <v>82</v>
      </c>
      <c r="F7938" s="70" t="s">
        <v>3061</v>
      </c>
      <c r="G7938" s="67">
        <v>44845</v>
      </c>
      <c r="H7938" s="67">
        <v>44859</v>
      </c>
      <c r="I7938" s="71">
        <f t="shared" si="428"/>
        <v>14</v>
      </c>
      <c r="J7938" s="72" t="s">
        <v>453</v>
      </c>
      <c r="K7938" s="72" t="s">
        <v>332</v>
      </c>
      <c r="L7938" s="73">
        <v>2</v>
      </c>
      <c r="M7938" s="73" t="s">
        <v>2856</v>
      </c>
      <c r="N7938" s="68" t="str">
        <f>VLOOKUP(K7938,[1]人員授權表!D$3:G$249,4,0)</f>
        <v>有機</v>
      </c>
      <c r="O7938" s="70" t="str">
        <f>IF(J7938=[1]人員授權表!$C$85,"Casper李羿勳",IF(J7938=[1]人員授權表!$C$188,"Iring陳俊明",IF(J7938=[1]人員授權表!$C$189,"Brian陳泓霖",VLOOKUP(K7938,[1]人員授權表!D$2:E$249,2,FALSE))))</f>
        <v>Lucy黃詩婷</v>
      </c>
      <c r="P7938" s="67">
        <f t="shared" si="427"/>
        <v>44857</v>
      </c>
      <c r="Q7938" s="75" t="str">
        <f t="shared" si="429"/>
        <v>週日</v>
      </c>
      <c r="R7938" s="80">
        <v>44855</v>
      </c>
      <c r="AA7938" s="1"/>
    </row>
    <row r="7939" spans="2:27">
      <c r="B7939" s="66">
        <v>44825</v>
      </c>
      <c r="D7939" s="68" t="s">
        <v>50</v>
      </c>
      <c r="E7939" s="70" t="s">
        <v>82</v>
      </c>
      <c r="F7939" s="70" t="s">
        <v>3061</v>
      </c>
      <c r="G7939" s="67">
        <v>44845</v>
      </c>
      <c r="H7939" s="67">
        <v>44859</v>
      </c>
      <c r="I7939" s="71">
        <f t="shared" si="428"/>
        <v>14</v>
      </c>
      <c r="J7939" s="72" t="s">
        <v>125</v>
      </c>
      <c r="K7939" s="72" t="s">
        <v>126</v>
      </c>
      <c r="L7939" s="73">
        <v>2</v>
      </c>
      <c r="M7939" s="73" t="s">
        <v>2856</v>
      </c>
      <c r="N7939" s="68" t="str">
        <f>VLOOKUP(K7939,[1]人員授權表!D$3:G$249,4,0)</f>
        <v>有機</v>
      </c>
      <c r="O7939" s="70" t="str">
        <f>IF(J7939=[1]人員授權表!$C$85,"Casper李羿勳",IF(J7939=[1]人員授權表!$C$188,"Iring陳俊明",IF(J7939=[1]人員授權表!$C$189,"Brian陳泓霖",VLOOKUP(K7939,[1]人員授權表!D$2:E$249,2,FALSE))))</f>
        <v>Lucy黃詩婷</v>
      </c>
      <c r="P7939" s="67">
        <f t="shared" si="427"/>
        <v>44857</v>
      </c>
      <c r="Q7939" s="75" t="str">
        <f t="shared" si="429"/>
        <v>週日</v>
      </c>
      <c r="R7939" s="80">
        <v>44855</v>
      </c>
      <c r="AA7939" s="1"/>
    </row>
    <row r="7940" spans="2:27">
      <c r="B7940" s="66">
        <v>44846</v>
      </c>
      <c r="D7940" s="68" t="s">
        <v>50</v>
      </c>
      <c r="E7940" s="70" t="s">
        <v>879</v>
      </c>
      <c r="F7940" s="70" t="s">
        <v>3062</v>
      </c>
      <c r="G7940" s="67">
        <v>44846</v>
      </c>
      <c r="H7940" s="67">
        <v>44859</v>
      </c>
      <c r="I7940" s="71">
        <f t="shared" si="428"/>
        <v>13</v>
      </c>
      <c r="J7940" s="72" t="s">
        <v>148</v>
      </c>
      <c r="K7940" s="72" t="s">
        <v>149</v>
      </c>
      <c r="L7940" s="73">
        <v>1</v>
      </c>
      <c r="M7940" s="73" t="s">
        <v>104</v>
      </c>
      <c r="N7940" s="68" t="str">
        <f>VLOOKUP(K7940,[1]人員授權表!D$3:G$249,4,0)</f>
        <v>無機</v>
      </c>
      <c r="O7940" s="70" t="str">
        <f>IF(J7940=[1]人員授權表!$C$85,"Casper李羿勳",IF(J7940=[1]人員授權表!$C$188,"Iring陳俊明",IF(J7940=[1]人員授權表!$C$189,"Brian陳泓霖",VLOOKUP(K7940,[1]人員授權表!D$2:E$249,2,FALSE))))</f>
        <v>Vicky游崴涵</v>
      </c>
      <c r="P7940" s="67">
        <f t="shared" si="427"/>
        <v>44857</v>
      </c>
      <c r="Q7940" s="75" t="str">
        <f t="shared" si="429"/>
        <v>週日</v>
      </c>
      <c r="R7940" s="80">
        <v>44852</v>
      </c>
      <c r="AA7940" s="1"/>
    </row>
    <row r="7941" spans="2:27">
      <c r="B7941" s="66">
        <v>44846</v>
      </c>
      <c r="D7941" s="68" t="s">
        <v>50</v>
      </c>
      <c r="E7941" s="70" t="s">
        <v>879</v>
      </c>
      <c r="F7941" s="70" t="s">
        <v>3062</v>
      </c>
      <c r="G7941" s="67">
        <v>44846</v>
      </c>
      <c r="H7941" s="67">
        <v>44859</v>
      </c>
      <c r="I7941" s="71">
        <f t="shared" si="428"/>
        <v>13</v>
      </c>
      <c r="J7941" s="72" t="s">
        <v>2606</v>
      </c>
      <c r="K7941" s="72" t="s">
        <v>138</v>
      </c>
      <c r="L7941" s="73">
        <v>1</v>
      </c>
      <c r="M7941" s="73" t="s">
        <v>104</v>
      </c>
      <c r="N7941" s="68" t="str">
        <f>VLOOKUP(K7941,[1]人員授權表!D$3:G$249,4,0)</f>
        <v>無機</v>
      </c>
      <c r="O7941" s="70" t="str">
        <f>IF(J7941=[1]人員授權表!$C$85,"Casper李羿勳",IF(J7941=[1]人員授權表!$C$188,"Iring陳俊明",IF(J7941=[1]人員授權表!$C$189,"Brian陳泓霖",VLOOKUP(K7941,[1]人員授權表!D$2:E$249,2,FALSE))))</f>
        <v>Jack劉念忻</v>
      </c>
      <c r="P7941" s="67">
        <f t="shared" si="427"/>
        <v>44857</v>
      </c>
      <c r="Q7941" s="75" t="str">
        <f t="shared" si="429"/>
        <v>週日</v>
      </c>
      <c r="R7941" s="80">
        <v>44855</v>
      </c>
      <c r="AA7941" s="1"/>
    </row>
    <row r="7942" spans="2:27">
      <c r="B7942" s="66">
        <v>44824</v>
      </c>
      <c r="C7942" s="67">
        <v>44837</v>
      </c>
      <c r="D7942" s="68" t="s">
        <v>50</v>
      </c>
      <c r="E7942" s="70" t="s">
        <v>51</v>
      </c>
      <c r="F7942" s="37" t="s">
        <v>3063</v>
      </c>
      <c r="G7942" s="101">
        <v>44845</v>
      </c>
      <c r="H7942" s="101">
        <v>44859</v>
      </c>
      <c r="I7942" s="71">
        <f t="shared" si="428"/>
        <v>14</v>
      </c>
      <c r="J7942" s="72" t="s">
        <v>181</v>
      </c>
      <c r="K7942" s="72" t="s">
        <v>182</v>
      </c>
      <c r="L7942" s="73">
        <v>1</v>
      </c>
      <c r="M7942" s="73" t="s">
        <v>108</v>
      </c>
      <c r="N7942" s="68" t="str">
        <f>VLOOKUP(K7942,[1]人員授權表!D$3:G$249,4,0)</f>
        <v>有機</v>
      </c>
      <c r="O7942" s="70" t="str">
        <f>IF(J7942=[1]人員授權表!$C$85,"Casper李羿勳",IF(J7942=[1]人員授權表!$C$188,"Iring陳俊明",IF(J7942=[1]人員授權表!$C$189,"Brian陳泓霖",VLOOKUP(K7942,[1]人員授權表!D$2:E$249,2,FALSE))))</f>
        <v>Sara王淑玲</v>
      </c>
      <c r="P7942" s="101">
        <v>44855</v>
      </c>
      <c r="Q7942" s="75" t="str">
        <f t="shared" si="429"/>
        <v>週五</v>
      </c>
      <c r="R7942" s="80">
        <v>44852</v>
      </c>
      <c r="AA7942" s="1"/>
    </row>
    <row r="7943" spans="2:27">
      <c r="B7943" s="66">
        <v>44824</v>
      </c>
      <c r="C7943" s="67">
        <v>44837</v>
      </c>
      <c r="D7943" s="68" t="s">
        <v>50</v>
      </c>
      <c r="E7943" s="70" t="s">
        <v>51</v>
      </c>
      <c r="F7943" s="37" t="s">
        <v>3063</v>
      </c>
      <c r="G7943" s="101">
        <v>44845</v>
      </c>
      <c r="H7943" s="101">
        <v>44859</v>
      </c>
      <c r="I7943" s="71">
        <f t="shared" ref="I7943:I8006" si="430">_xlfn.DAYS(H7943,G7943)</f>
        <v>14</v>
      </c>
      <c r="J7943" s="72" t="s">
        <v>1321</v>
      </c>
      <c r="K7943" s="72" t="s">
        <v>185</v>
      </c>
      <c r="L7943" s="73">
        <v>1</v>
      </c>
      <c r="M7943" s="73" t="s">
        <v>108</v>
      </c>
      <c r="N7943" s="68" t="str">
        <f>VLOOKUP(K7943,[1]人員授權表!D$3:G$249,4,0)</f>
        <v>有機</v>
      </c>
      <c r="O7943" s="70" t="str">
        <f>IF(J7943=[1]人員授權表!$C$85,"Casper李羿勳",IF(J7943=[1]人員授權表!$C$188,"Iring陳俊明",IF(J7943=[1]人員授權表!$C$189,"Brian陳泓霖",VLOOKUP(K7943,[1]人員授權表!D$2:E$249,2,FALSE))))</f>
        <v>Una林庭瑄</v>
      </c>
      <c r="P7943" s="101">
        <v>44855</v>
      </c>
      <c r="Q7943" s="75" t="str">
        <f t="shared" ref="Q7943:Q8006" si="431">TEXT(P7943,"aaa")</f>
        <v>週五</v>
      </c>
      <c r="R7943" s="80">
        <v>44853</v>
      </c>
      <c r="AA7943" s="1"/>
    </row>
    <row r="7944" spans="2:27">
      <c r="B7944" s="66">
        <v>44824</v>
      </c>
      <c r="C7944" s="67">
        <v>44837</v>
      </c>
      <c r="D7944" s="68" t="s">
        <v>50</v>
      </c>
      <c r="E7944" s="70" t="s">
        <v>51</v>
      </c>
      <c r="F7944" s="37" t="s">
        <v>3063</v>
      </c>
      <c r="G7944" s="101">
        <v>44845</v>
      </c>
      <c r="H7944" s="101">
        <v>44859</v>
      </c>
      <c r="I7944" s="71">
        <f t="shared" si="430"/>
        <v>14</v>
      </c>
      <c r="J7944" s="72" t="s">
        <v>1322</v>
      </c>
      <c r="K7944" s="72" t="s">
        <v>187</v>
      </c>
      <c r="L7944" s="73">
        <v>1</v>
      </c>
      <c r="M7944" s="73" t="s">
        <v>108</v>
      </c>
      <c r="N7944" s="68" t="str">
        <f>VLOOKUP(K7944,[1]人員授權表!D$3:G$249,4,0)</f>
        <v>無機</v>
      </c>
      <c r="O7944" s="70" t="s">
        <v>191</v>
      </c>
      <c r="P7944" s="101">
        <v>44855</v>
      </c>
      <c r="Q7944" s="75" t="str">
        <f t="shared" si="431"/>
        <v>週五</v>
      </c>
      <c r="R7944" s="80">
        <v>44853</v>
      </c>
      <c r="Z7944" s="79" t="s">
        <v>2866</v>
      </c>
      <c r="AA7944" s="1"/>
    </row>
    <row r="7945" spans="2:27">
      <c r="B7945" s="66">
        <v>44824</v>
      </c>
      <c r="C7945" s="67">
        <v>44837</v>
      </c>
      <c r="D7945" s="68" t="s">
        <v>50</v>
      </c>
      <c r="E7945" s="70" t="s">
        <v>51</v>
      </c>
      <c r="F7945" s="37" t="s">
        <v>3063</v>
      </c>
      <c r="G7945" s="101">
        <v>44845</v>
      </c>
      <c r="H7945" s="101">
        <v>44859</v>
      </c>
      <c r="I7945" s="71">
        <f t="shared" si="430"/>
        <v>14</v>
      </c>
      <c r="J7945" s="72" t="s">
        <v>1323</v>
      </c>
      <c r="K7945" s="72" t="s">
        <v>189</v>
      </c>
      <c r="L7945" s="73">
        <v>1</v>
      </c>
      <c r="M7945" s="73" t="s">
        <v>108</v>
      </c>
      <c r="N7945" s="68" t="str">
        <f>VLOOKUP(K7945,[1]人員授權表!D$3:G$249,4,0)</f>
        <v>無機</v>
      </c>
      <c r="O7945" s="70" t="str">
        <f>IF(J7945=[1]人員授權表!$C$85,"Casper李羿勳",IF(J7945=[1]人員授權表!$C$188,"Iring陳俊明",IF(J7945=[1]人員授權表!$C$189,"Brian陳泓霖",VLOOKUP(K7945,[1]人員授權表!D$2:E$249,2,FALSE))))</f>
        <v>Iring陳俊明</v>
      </c>
      <c r="P7945" s="101">
        <v>44855</v>
      </c>
      <c r="Q7945" s="75" t="str">
        <f t="shared" si="431"/>
        <v>週五</v>
      </c>
      <c r="R7945" s="80">
        <v>44849</v>
      </c>
      <c r="AA7945" s="1"/>
    </row>
    <row r="7946" spans="2:27">
      <c r="B7946" s="66">
        <v>44824</v>
      </c>
      <c r="C7946" s="67">
        <v>44837</v>
      </c>
      <c r="D7946" s="68" t="s">
        <v>50</v>
      </c>
      <c r="E7946" s="70" t="s">
        <v>51</v>
      </c>
      <c r="F7946" s="37" t="s">
        <v>3063</v>
      </c>
      <c r="G7946" s="101">
        <v>44845</v>
      </c>
      <c r="H7946" s="101">
        <v>44859</v>
      </c>
      <c r="I7946" s="71">
        <f t="shared" si="430"/>
        <v>14</v>
      </c>
      <c r="J7946" s="72" t="s">
        <v>1381</v>
      </c>
      <c r="K7946" s="72" t="s">
        <v>140</v>
      </c>
      <c r="L7946" s="73">
        <v>1</v>
      </c>
      <c r="M7946" s="73" t="s">
        <v>108</v>
      </c>
      <c r="N7946" s="68" t="str">
        <f>VLOOKUP(K7946,[1]人員授權表!D$3:G$249,4,0)</f>
        <v>無機</v>
      </c>
      <c r="O7946" s="70" t="str">
        <f>IF(J7946=[1]人員授權表!$C$85,"Casper李羿勳",IF(J7946=[1]人員授權表!$C$188,"Iring陳俊明",IF(J7946=[1]人員授權表!$C$189,"Brian陳泓霖",VLOOKUP(K7946,[1]人員授權表!D$2:E$249,2,FALSE))))</f>
        <v>Iring陳俊明</v>
      </c>
      <c r="P7946" s="101">
        <v>44855</v>
      </c>
      <c r="Q7946" s="75" t="str">
        <f t="shared" si="431"/>
        <v>週五</v>
      </c>
      <c r="R7946" s="80">
        <v>44849</v>
      </c>
      <c r="AA7946" s="1"/>
    </row>
    <row r="7947" spans="2:27">
      <c r="B7947" s="66">
        <v>44824</v>
      </c>
      <c r="C7947" s="67">
        <v>44837</v>
      </c>
      <c r="D7947" s="68" t="s">
        <v>50</v>
      </c>
      <c r="E7947" s="70" t="s">
        <v>51</v>
      </c>
      <c r="F7947" s="37" t="s">
        <v>3063</v>
      </c>
      <c r="G7947" s="101">
        <v>44845</v>
      </c>
      <c r="H7947" s="101">
        <v>44859</v>
      </c>
      <c r="I7947" s="71">
        <f t="shared" si="430"/>
        <v>14</v>
      </c>
      <c r="J7947" s="72" t="s">
        <v>1324</v>
      </c>
      <c r="K7947" s="72" t="s">
        <v>282</v>
      </c>
      <c r="L7947" s="73">
        <v>1</v>
      </c>
      <c r="M7947" s="73" t="s">
        <v>108</v>
      </c>
      <c r="N7947" s="68" t="str">
        <f>VLOOKUP(K7947,[1]人員授權表!D$3:G$249,4,0)</f>
        <v>有機</v>
      </c>
      <c r="O7947" s="70" t="str">
        <f>IF(J7947=[1]人員授權表!$C$85,"Casper李羿勳",IF(J7947=[1]人員授權表!$C$188,"Iring陳俊明",IF(J7947=[1]人員授權表!$C$189,"Brian陳泓霖",VLOOKUP(K7947,[1]人員授權表!D$2:E$249,2,FALSE))))</f>
        <v>Marco陳鴻鈞</v>
      </c>
      <c r="P7947" s="101">
        <v>44855</v>
      </c>
      <c r="Q7947" s="75" t="str">
        <f t="shared" si="431"/>
        <v>週五</v>
      </c>
      <c r="R7947" s="80">
        <v>44852</v>
      </c>
      <c r="AA7947" s="1"/>
    </row>
    <row r="7948" spans="2:27">
      <c r="B7948" s="66">
        <v>44824</v>
      </c>
      <c r="C7948" s="67">
        <v>44837</v>
      </c>
      <c r="D7948" s="68" t="s">
        <v>50</v>
      </c>
      <c r="E7948" s="70" t="s">
        <v>51</v>
      </c>
      <c r="F7948" s="37" t="s">
        <v>3063</v>
      </c>
      <c r="G7948" s="101">
        <v>44845</v>
      </c>
      <c r="H7948" s="101">
        <v>44859</v>
      </c>
      <c r="I7948" s="71">
        <f t="shared" si="430"/>
        <v>14</v>
      </c>
      <c r="J7948" s="72" t="s">
        <v>194</v>
      </c>
      <c r="K7948" s="72" t="s">
        <v>187</v>
      </c>
      <c r="L7948" s="73">
        <v>1</v>
      </c>
      <c r="M7948" s="73" t="s">
        <v>108</v>
      </c>
      <c r="N7948" s="68" t="str">
        <f>VLOOKUP(K7948,[1]人員授權表!D$3:G$249,4,0)</f>
        <v>無機</v>
      </c>
      <c r="O7948" s="70" t="s">
        <v>191</v>
      </c>
      <c r="P7948" s="101">
        <v>44855</v>
      </c>
      <c r="Q7948" s="75" t="str">
        <f t="shared" si="431"/>
        <v>週五</v>
      </c>
      <c r="R7948" s="80">
        <v>44852</v>
      </c>
      <c r="AA7948" s="1"/>
    </row>
    <row r="7949" spans="2:27">
      <c r="B7949" s="66">
        <v>44824</v>
      </c>
      <c r="C7949" s="67">
        <v>44837</v>
      </c>
      <c r="D7949" s="68" t="s">
        <v>50</v>
      </c>
      <c r="E7949" s="70" t="s">
        <v>51</v>
      </c>
      <c r="F7949" s="37" t="s">
        <v>3063</v>
      </c>
      <c r="G7949" s="101">
        <v>44845</v>
      </c>
      <c r="H7949" s="101">
        <v>44859</v>
      </c>
      <c r="I7949" s="71">
        <f t="shared" si="430"/>
        <v>14</v>
      </c>
      <c r="J7949" s="72" t="s">
        <v>1389</v>
      </c>
      <c r="K7949" s="72" t="s">
        <v>196</v>
      </c>
      <c r="L7949" s="73">
        <v>1</v>
      </c>
      <c r="M7949" s="73" t="s">
        <v>108</v>
      </c>
      <c r="N7949" s="68" t="str">
        <f>VLOOKUP(K7949,[1]人員授權表!D$3:G$249,4,0)</f>
        <v>無機</v>
      </c>
      <c r="O7949" s="70" t="str">
        <f>IF(J7949=[1]人員授權表!$C$85,"Casper李羿勳",IF(J7949=[1]人員授權表!$C$188,"Iring陳俊明",IF(J7949=[1]人員授權表!$C$189,"Brian陳泓霖",VLOOKUP(K7949,[1]人員授權表!D$2:E$249,2,FALSE))))</f>
        <v>Debby胡萱黛</v>
      </c>
      <c r="P7949" s="101">
        <v>44855</v>
      </c>
      <c r="Q7949" s="75" t="str">
        <f t="shared" si="431"/>
        <v>週五</v>
      </c>
      <c r="R7949" s="80">
        <v>44855</v>
      </c>
      <c r="AA7949" s="1"/>
    </row>
    <row r="7950" spans="2:27">
      <c r="B7950" s="66">
        <v>44824</v>
      </c>
      <c r="C7950" s="67">
        <v>44837</v>
      </c>
      <c r="D7950" s="68" t="s">
        <v>50</v>
      </c>
      <c r="E7950" s="70" t="s">
        <v>51</v>
      </c>
      <c r="F7950" s="37" t="s">
        <v>3063</v>
      </c>
      <c r="G7950" s="101">
        <v>44845</v>
      </c>
      <c r="H7950" s="101">
        <v>44859</v>
      </c>
      <c r="I7950" s="71">
        <f t="shared" si="430"/>
        <v>14</v>
      </c>
      <c r="J7950" s="72" t="s">
        <v>556</v>
      </c>
      <c r="K7950" s="72" t="s">
        <v>199</v>
      </c>
      <c r="L7950" s="73">
        <v>1</v>
      </c>
      <c r="M7950" s="73" t="s">
        <v>108</v>
      </c>
      <c r="N7950" s="68" t="str">
        <f>VLOOKUP(K7950,[1]人員授權表!D$3:G$249,4,0)</f>
        <v>無機</v>
      </c>
      <c r="O7950" s="70" t="str">
        <f>IF(J7950=[1]人員授權表!$C$85,"Casper李羿勳",IF(J7950=[1]人員授權表!$C$188,"Iring陳俊明",IF(J7950=[1]人員授權表!$C$189,"Brian陳泓霖",VLOOKUP(K7950,[1]人員授權表!D$2:E$249,2,FALSE))))</f>
        <v>Vicky游崴涵</v>
      </c>
      <c r="P7950" s="101">
        <v>44855</v>
      </c>
      <c r="Q7950" s="75" t="str">
        <f t="shared" si="431"/>
        <v>週五</v>
      </c>
      <c r="R7950" s="80">
        <v>44854</v>
      </c>
      <c r="AA7950" s="1"/>
    </row>
    <row r="7951" spans="2:27">
      <c r="B7951" s="66">
        <v>44824</v>
      </c>
      <c r="C7951" s="67">
        <v>44837</v>
      </c>
      <c r="D7951" s="68" t="s">
        <v>50</v>
      </c>
      <c r="E7951" s="70" t="s">
        <v>51</v>
      </c>
      <c r="F7951" s="37" t="s">
        <v>3063</v>
      </c>
      <c r="G7951" s="101">
        <v>44845</v>
      </c>
      <c r="H7951" s="101">
        <v>44859</v>
      </c>
      <c r="I7951" s="71">
        <f t="shared" si="430"/>
        <v>14</v>
      </c>
      <c r="J7951" s="72" t="s">
        <v>1382</v>
      </c>
      <c r="K7951" s="72" t="s">
        <v>201</v>
      </c>
      <c r="L7951" s="73">
        <v>1</v>
      </c>
      <c r="M7951" s="73" t="s">
        <v>108</v>
      </c>
      <c r="N7951" s="68" t="str">
        <f>VLOOKUP(K7951,[1]人員授權表!D$3:G$249,4,0)</f>
        <v>無機</v>
      </c>
      <c r="O7951" s="70" t="str">
        <f>IF(J7951=[1]人員授權表!$C$85,"Casper李羿勳",IF(J7951=[1]人員授權表!$C$188,"Iring陳俊明",IF(J7951=[1]人員授權表!$C$189,"Brian陳泓霖",VLOOKUP(K7951,[1]人員授權表!D$2:E$249,2,FALSE))))</f>
        <v>Ruby黃家蓁</v>
      </c>
      <c r="P7951" s="101">
        <v>44855</v>
      </c>
      <c r="Q7951" s="75" t="str">
        <f t="shared" si="431"/>
        <v>週五</v>
      </c>
      <c r="R7951" s="80">
        <v>44852</v>
      </c>
      <c r="AA7951" s="1"/>
    </row>
    <row r="7952" spans="2:27">
      <c r="B7952" s="66">
        <v>44824</v>
      </c>
      <c r="C7952" s="67">
        <v>44837</v>
      </c>
      <c r="D7952" s="68" t="s">
        <v>50</v>
      </c>
      <c r="E7952" s="70" t="s">
        <v>51</v>
      </c>
      <c r="F7952" s="37" t="s">
        <v>3063</v>
      </c>
      <c r="G7952" s="101">
        <v>44845</v>
      </c>
      <c r="H7952" s="101">
        <v>44859</v>
      </c>
      <c r="I7952" s="71">
        <f t="shared" si="430"/>
        <v>14</v>
      </c>
      <c r="J7952" s="72" t="s">
        <v>1390</v>
      </c>
      <c r="K7952" s="72" t="s">
        <v>152</v>
      </c>
      <c r="L7952" s="73">
        <v>1</v>
      </c>
      <c r="M7952" s="73" t="s">
        <v>108</v>
      </c>
      <c r="N7952" s="68" t="str">
        <f>VLOOKUP(K7952,[1]人員授權表!D$3:G$249,4,0)</f>
        <v>無機</v>
      </c>
      <c r="O7952" s="70" t="str">
        <f>IF(J7952=[1]人員授權表!$C$85,"Casper李羿勳",IF(J7952=[1]人員授權表!$C$188,"Iring陳俊明",IF(J7952=[1]人員授權表!$C$189,"Brian陳泓霖",VLOOKUP(K7952,[1]人員授權表!D$2:E$249,2,FALSE))))</f>
        <v>Vicky游崴涵</v>
      </c>
      <c r="P7952" s="101">
        <v>44855</v>
      </c>
      <c r="Q7952" s="75" t="str">
        <f t="shared" si="431"/>
        <v>週五</v>
      </c>
      <c r="R7952" s="80">
        <v>44854</v>
      </c>
      <c r="AA7952" s="1"/>
    </row>
    <row r="7953" spans="2:27">
      <c r="B7953" s="66">
        <v>44824</v>
      </c>
      <c r="C7953" s="67">
        <v>44837</v>
      </c>
      <c r="D7953" s="68" t="s">
        <v>50</v>
      </c>
      <c r="E7953" s="70" t="s">
        <v>51</v>
      </c>
      <c r="F7953" s="37" t="s">
        <v>3063</v>
      </c>
      <c r="G7953" s="101">
        <v>44845</v>
      </c>
      <c r="H7953" s="101">
        <v>44859</v>
      </c>
      <c r="I7953" s="71">
        <f t="shared" si="430"/>
        <v>14</v>
      </c>
      <c r="J7953" s="72" t="s">
        <v>1383</v>
      </c>
      <c r="K7953" s="72" t="s">
        <v>161</v>
      </c>
      <c r="L7953" s="73">
        <v>1</v>
      </c>
      <c r="M7953" s="73" t="s">
        <v>108</v>
      </c>
      <c r="N7953" s="68" t="str">
        <f>VLOOKUP(K7953,[1]人員授權表!D$3:G$249,4,0)</f>
        <v>無機</v>
      </c>
      <c r="O7953" s="70" t="str">
        <f>IF(J7953=[1]人員授權表!$C$85,"Casper李羿勳",IF(J7953=[1]人員授權表!$C$188,"Iring陳俊明",IF(J7953=[1]人員授權表!$C$189,"Brian陳泓霖",VLOOKUP(K7953,[1]人員授權表!D$2:E$249,2,FALSE))))</f>
        <v>Dennis陳汶宏</v>
      </c>
      <c r="P7953" s="101">
        <v>44855</v>
      </c>
      <c r="Q7953" s="75" t="str">
        <f t="shared" si="431"/>
        <v>週五</v>
      </c>
      <c r="R7953" s="80">
        <v>44855</v>
      </c>
      <c r="AA7953" s="1"/>
    </row>
    <row r="7954" spans="2:27">
      <c r="B7954" s="66">
        <v>44824</v>
      </c>
      <c r="C7954" s="67">
        <v>44837</v>
      </c>
      <c r="D7954" s="68" t="s">
        <v>50</v>
      </c>
      <c r="E7954" s="70" t="s">
        <v>51</v>
      </c>
      <c r="F7954" s="37" t="s">
        <v>3063</v>
      </c>
      <c r="G7954" s="101">
        <v>44845</v>
      </c>
      <c r="H7954" s="101">
        <v>44859</v>
      </c>
      <c r="I7954" s="71">
        <f t="shared" si="430"/>
        <v>14</v>
      </c>
      <c r="J7954" s="72" t="s">
        <v>1325</v>
      </c>
      <c r="K7954" s="72" t="s">
        <v>1835</v>
      </c>
      <c r="L7954" s="73">
        <v>1</v>
      </c>
      <c r="M7954" s="73" t="s">
        <v>108</v>
      </c>
      <c r="N7954" s="68" t="str">
        <f>VLOOKUP(K7954,[1]人員授權表!D$3:G$249,4,0)</f>
        <v>無機</v>
      </c>
      <c r="O7954" s="70" t="str">
        <f>IF(J7954=[1]人員授權表!$C$85,"Casper李羿勳",IF(J7954=[1]人員授權表!$C$188,"Iring陳俊明",IF(J7954=[1]人員授權表!$C$189,"Brian陳泓霖",VLOOKUP(K7954,[1]人員授權表!D$2:E$249,2,FALSE))))</f>
        <v>Dennis陳汶宏</v>
      </c>
      <c r="P7954" s="101">
        <v>44855</v>
      </c>
      <c r="Q7954" s="75" t="str">
        <f t="shared" si="431"/>
        <v>週五</v>
      </c>
      <c r="R7954" s="80">
        <v>44855</v>
      </c>
      <c r="AA7954" s="1"/>
    </row>
    <row r="7955" spans="2:27">
      <c r="B7955" s="66">
        <v>44824</v>
      </c>
      <c r="C7955" s="67">
        <v>44837</v>
      </c>
      <c r="D7955" s="68" t="s">
        <v>50</v>
      </c>
      <c r="E7955" s="70" t="s">
        <v>51</v>
      </c>
      <c r="F7955" s="37" t="s">
        <v>3063</v>
      </c>
      <c r="G7955" s="101">
        <v>44845</v>
      </c>
      <c r="H7955" s="101">
        <v>44859</v>
      </c>
      <c r="I7955" s="71">
        <f t="shared" si="430"/>
        <v>14</v>
      </c>
      <c r="J7955" s="72" t="s">
        <v>175</v>
      </c>
      <c r="K7955" s="72" t="s">
        <v>176</v>
      </c>
      <c r="L7955" s="73">
        <v>1</v>
      </c>
      <c r="M7955" s="73" t="s">
        <v>108</v>
      </c>
      <c r="N7955" s="68" t="str">
        <f>VLOOKUP(K7955,[1]人員授權表!D$3:G$249,4,0)</f>
        <v>無機</v>
      </c>
      <c r="O7955" s="70" t="s">
        <v>177</v>
      </c>
      <c r="P7955" s="101">
        <v>44855</v>
      </c>
      <c r="Q7955" s="75" t="str">
        <f t="shared" si="431"/>
        <v>週五</v>
      </c>
      <c r="R7955" s="80">
        <v>44854</v>
      </c>
      <c r="AA7955" s="1"/>
    </row>
    <row r="7956" spans="2:27">
      <c r="B7956" s="66">
        <v>44824</v>
      </c>
      <c r="C7956" s="67">
        <v>44837</v>
      </c>
      <c r="D7956" s="68" t="s">
        <v>50</v>
      </c>
      <c r="E7956" s="70" t="s">
        <v>51</v>
      </c>
      <c r="F7956" s="37" t="s">
        <v>3063</v>
      </c>
      <c r="G7956" s="101">
        <v>44845</v>
      </c>
      <c r="H7956" s="101">
        <v>44859</v>
      </c>
      <c r="I7956" s="71">
        <f t="shared" si="430"/>
        <v>14</v>
      </c>
      <c r="J7956" s="72" t="s">
        <v>290</v>
      </c>
      <c r="K7956" s="72" t="s">
        <v>291</v>
      </c>
      <c r="L7956" s="73">
        <v>1</v>
      </c>
      <c r="M7956" s="73" t="s">
        <v>108</v>
      </c>
      <c r="N7956" s="68" t="str">
        <f>VLOOKUP(K7956,[1]人員授權表!D$3:G$249,4,0)</f>
        <v>無機</v>
      </c>
      <c r="O7956" s="70" t="str">
        <f>IF(J7956=[1]人員授權表!$C$85,"Casper李羿勳",IF(J7956=[1]人員授權表!$C$188,"Iring陳俊明",IF(J7956=[1]人員授權表!$C$189,"Brian陳泓霖",VLOOKUP(K7956,[1]人員授權表!D$2:E$249,2,FALSE))))</f>
        <v>George陳志昇</v>
      </c>
      <c r="P7956" s="101">
        <v>44855</v>
      </c>
      <c r="Q7956" s="75" t="str">
        <f t="shared" si="431"/>
        <v>週五</v>
      </c>
      <c r="R7956" s="80">
        <v>44855</v>
      </c>
      <c r="AA7956" s="1"/>
    </row>
    <row r="7957" spans="2:27">
      <c r="B7957" s="66">
        <v>44824</v>
      </c>
      <c r="C7957" s="67">
        <v>44837</v>
      </c>
      <c r="D7957" s="68" t="s">
        <v>50</v>
      </c>
      <c r="E7957" s="70" t="s">
        <v>51</v>
      </c>
      <c r="F7957" s="37" t="s">
        <v>3063</v>
      </c>
      <c r="G7957" s="101">
        <v>44845</v>
      </c>
      <c r="H7957" s="101">
        <v>44859</v>
      </c>
      <c r="I7957" s="71">
        <f t="shared" si="430"/>
        <v>14</v>
      </c>
      <c r="J7957" s="72" t="s">
        <v>204</v>
      </c>
      <c r="K7957" s="72" t="s">
        <v>205</v>
      </c>
      <c r="L7957" s="73">
        <v>1</v>
      </c>
      <c r="M7957" s="73" t="s">
        <v>108</v>
      </c>
      <c r="N7957" s="68" t="str">
        <f>VLOOKUP(K7957,[1]人員授權表!D$3:G$249,4,0)</f>
        <v>無機</v>
      </c>
      <c r="O7957" s="70" t="str">
        <f>IF(J7957=[1]人員授權表!$C$85,"Casper李羿勳",IF(J7957=[1]人員授權表!$C$188,"Iring陳俊明",IF(J7957=[1]人員授權表!$C$189,"Brian陳泓霖",VLOOKUP(K7957,[1]人員授權表!D$2:E$249,2,FALSE))))</f>
        <v>Iring陳俊明</v>
      </c>
      <c r="P7957" s="101">
        <v>44855</v>
      </c>
      <c r="Q7957" s="75" t="str">
        <f t="shared" si="431"/>
        <v>週五</v>
      </c>
      <c r="R7957" s="80">
        <v>44853</v>
      </c>
      <c r="AA7957" s="1"/>
    </row>
    <row r="7958" spans="2:27">
      <c r="B7958" s="66">
        <v>44824</v>
      </c>
      <c r="C7958" s="67">
        <v>44837</v>
      </c>
      <c r="D7958" s="68" t="s">
        <v>50</v>
      </c>
      <c r="E7958" s="70" t="s">
        <v>51</v>
      </c>
      <c r="F7958" s="37" t="s">
        <v>3063</v>
      </c>
      <c r="G7958" s="101">
        <v>44845</v>
      </c>
      <c r="H7958" s="101">
        <v>44859</v>
      </c>
      <c r="I7958" s="71">
        <f t="shared" si="430"/>
        <v>14</v>
      </c>
      <c r="J7958" s="72" t="s">
        <v>206</v>
      </c>
      <c r="K7958" s="72" t="s">
        <v>179</v>
      </c>
      <c r="L7958" s="73">
        <v>1</v>
      </c>
      <c r="M7958" s="73" t="s">
        <v>108</v>
      </c>
      <c r="N7958" s="68" t="str">
        <f>VLOOKUP(K7958,[1]人員授權表!D$3:G$249,4,0)</f>
        <v>無機</v>
      </c>
      <c r="O7958" s="70" t="str">
        <f>IF(J7958=[1]人員授權表!$C$85,"Casper李羿勳",IF(J7958=[1]人員授權表!$C$188,"Iring陳俊明",IF(J7958=[1]人員授權表!$C$189,"Brian陳泓霖",VLOOKUP(K7958,[1]人員授權表!D$2:E$249,2,FALSE))))</f>
        <v>Dennis陳汶宏</v>
      </c>
      <c r="P7958" s="101">
        <v>44855</v>
      </c>
      <c r="Q7958" s="75" t="str">
        <f t="shared" si="431"/>
        <v>週五</v>
      </c>
      <c r="R7958" s="80">
        <v>44852</v>
      </c>
      <c r="AA7958" s="1"/>
    </row>
    <row r="7959" spans="2:27">
      <c r="B7959" s="66">
        <v>44824</v>
      </c>
      <c r="C7959" s="67">
        <v>44837</v>
      </c>
      <c r="D7959" s="68" t="s">
        <v>50</v>
      </c>
      <c r="E7959" s="70" t="s">
        <v>51</v>
      </c>
      <c r="F7959" s="37" t="s">
        <v>3063</v>
      </c>
      <c r="G7959" s="101">
        <v>44845</v>
      </c>
      <c r="H7959" s="101">
        <v>44859</v>
      </c>
      <c r="I7959" s="71">
        <f t="shared" si="430"/>
        <v>14</v>
      </c>
      <c r="J7959" s="72" t="s">
        <v>178</v>
      </c>
      <c r="K7959" s="72" t="s">
        <v>179</v>
      </c>
      <c r="L7959" s="73">
        <v>1</v>
      </c>
      <c r="M7959" s="73" t="s">
        <v>108</v>
      </c>
      <c r="N7959" s="68" t="str">
        <f>VLOOKUP(K7959,[1]人員授權表!D$3:G$249,4,0)</f>
        <v>無機</v>
      </c>
      <c r="O7959" s="70" t="str">
        <f>IF(J7959=[1]人員授權表!$C$85,"Casper李羿勳",IF(J7959=[1]人員授權表!$C$188,"Iring陳俊明",IF(J7959=[1]人員授權表!$C$189,"Brian陳泓霖",VLOOKUP(K7959,[1]人員授權表!D$2:E$249,2,FALSE))))</f>
        <v>Dennis陳汶宏</v>
      </c>
      <c r="P7959" s="101">
        <v>44855</v>
      </c>
      <c r="Q7959" s="75" t="str">
        <f t="shared" si="431"/>
        <v>週五</v>
      </c>
      <c r="R7959" s="80">
        <v>44852</v>
      </c>
      <c r="AA7959" s="1"/>
    </row>
    <row r="7960" spans="2:27">
      <c r="B7960" s="66">
        <v>44824</v>
      </c>
      <c r="C7960" s="67">
        <v>44837</v>
      </c>
      <c r="D7960" s="68" t="s">
        <v>50</v>
      </c>
      <c r="E7960" s="70" t="s">
        <v>51</v>
      </c>
      <c r="F7960" s="37" t="s">
        <v>3063</v>
      </c>
      <c r="G7960" s="101">
        <v>44845</v>
      </c>
      <c r="H7960" s="101">
        <v>44859</v>
      </c>
      <c r="I7960" s="71">
        <f t="shared" si="430"/>
        <v>14</v>
      </c>
      <c r="J7960" s="72" t="s">
        <v>141</v>
      </c>
      <c r="K7960" s="72" t="s">
        <v>142</v>
      </c>
      <c r="L7960" s="73">
        <v>1</v>
      </c>
      <c r="M7960" s="73" t="s">
        <v>108</v>
      </c>
      <c r="N7960" s="68" t="str">
        <f>VLOOKUP(K7960,[1]人員授權表!D$3:G$249,4,0)</f>
        <v>無機</v>
      </c>
      <c r="O7960" s="70" t="str">
        <f>IF(J7960=[1]人員授權表!$C$85,"Casper李羿勳",IF(J7960=[1]人員授權表!$C$188,"Iring陳俊明",IF(J7960=[1]人員授權表!$C$189,"Brian陳泓霖",VLOOKUP(K7960,[1]人員授權表!D$2:E$249,2,FALSE))))</f>
        <v>Dennis陳汶宏</v>
      </c>
      <c r="P7960" s="101">
        <v>44855</v>
      </c>
      <c r="Q7960" s="75" t="str">
        <f t="shared" si="431"/>
        <v>週五</v>
      </c>
      <c r="R7960" s="80">
        <v>44852</v>
      </c>
      <c r="AA7960" s="1"/>
    </row>
    <row r="7961" spans="2:27">
      <c r="B7961" s="66">
        <v>44824</v>
      </c>
      <c r="C7961" s="67">
        <v>44837</v>
      </c>
      <c r="D7961" s="68" t="s">
        <v>50</v>
      </c>
      <c r="E7961" s="70" t="s">
        <v>51</v>
      </c>
      <c r="F7961" s="37" t="s">
        <v>3063</v>
      </c>
      <c r="G7961" s="101">
        <v>44845</v>
      </c>
      <c r="H7961" s="101">
        <v>44859</v>
      </c>
      <c r="I7961" s="71">
        <f t="shared" si="430"/>
        <v>14</v>
      </c>
      <c r="J7961" s="72" t="s">
        <v>966</v>
      </c>
      <c r="K7961" s="72" t="s">
        <v>154</v>
      </c>
      <c r="L7961" s="73">
        <v>1</v>
      </c>
      <c r="M7961" s="73" t="s">
        <v>108</v>
      </c>
      <c r="N7961" s="68" t="str">
        <f>VLOOKUP(K7961,[1]人員授權表!D$3:G$249,4,0)</f>
        <v>無機</v>
      </c>
      <c r="O7961" s="70" t="str">
        <f>IF(J7961=[1]人員授權表!$C$85,"Casper李羿勳",IF(J7961=[1]人員授權表!$C$188,"Iring陳俊明",IF(J7961=[1]人員授權表!$C$189,"Brian陳泓霖",VLOOKUP(K7961,[1]人員授權表!D$2:E$249,2,FALSE))))</f>
        <v>Ken張智凱</v>
      </c>
      <c r="P7961" s="101">
        <v>44855</v>
      </c>
      <c r="Q7961" s="75" t="str">
        <f t="shared" si="431"/>
        <v>週五</v>
      </c>
      <c r="R7961" s="80">
        <v>44848</v>
      </c>
      <c r="AA7961" s="1"/>
    </row>
    <row r="7962" spans="2:27">
      <c r="B7962" s="66">
        <v>44824</v>
      </c>
      <c r="C7962" s="67">
        <v>44837</v>
      </c>
      <c r="D7962" s="68" t="s">
        <v>50</v>
      </c>
      <c r="E7962" s="70" t="s">
        <v>51</v>
      </c>
      <c r="F7962" s="37" t="s">
        <v>3063</v>
      </c>
      <c r="G7962" s="101">
        <v>44845</v>
      </c>
      <c r="H7962" s="101">
        <v>44859</v>
      </c>
      <c r="I7962" s="71">
        <f t="shared" si="430"/>
        <v>14</v>
      </c>
      <c r="J7962" s="72" t="s">
        <v>209</v>
      </c>
      <c r="K7962" s="72" t="s">
        <v>210</v>
      </c>
      <c r="L7962" s="73">
        <v>1</v>
      </c>
      <c r="M7962" s="73" t="s">
        <v>108</v>
      </c>
      <c r="N7962" s="68" t="str">
        <f>VLOOKUP(K7962,[1]人員授權表!D$3:G$249,4,0)</f>
        <v>無機</v>
      </c>
      <c r="O7962" s="70" t="str">
        <f>IF(J7962=[1]人員授權表!$C$85,"Casper李羿勳",IF(J7962=[1]人員授權表!$C$188,"Iring陳俊明",IF(J7962=[1]人員授權表!$C$189,"Brian陳泓霖",VLOOKUP(K7962,[1]人員授權表!D$2:E$249,2,FALSE))))</f>
        <v>Vicky游崴涵</v>
      </c>
      <c r="P7962" s="101">
        <v>44855</v>
      </c>
      <c r="Q7962" s="75" t="str">
        <f t="shared" si="431"/>
        <v>週五</v>
      </c>
      <c r="R7962" s="80">
        <v>44852</v>
      </c>
      <c r="AA7962" s="1"/>
    </row>
    <row r="7963" spans="2:27">
      <c r="B7963" s="66">
        <v>44824</v>
      </c>
      <c r="C7963" s="67">
        <v>44837</v>
      </c>
      <c r="D7963" s="68" t="s">
        <v>50</v>
      </c>
      <c r="E7963" s="70" t="s">
        <v>51</v>
      </c>
      <c r="F7963" s="37" t="s">
        <v>3063</v>
      </c>
      <c r="G7963" s="101">
        <v>44845</v>
      </c>
      <c r="H7963" s="101">
        <v>44859</v>
      </c>
      <c r="I7963" s="71">
        <f t="shared" si="430"/>
        <v>14</v>
      </c>
      <c r="J7963" s="72" t="s">
        <v>167</v>
      </c>
      <c r="K7963" s="72" t="s">
        <v>168</v>
      </c>
      <c r="L7963" s="73">
        <v>1</v>
      </c>
      <c r="M7963" s="73" t="s">
        <v>108</v>
      </c>
      <c r="N7963" s="68" t="str">
        <f>VLOOKUP(K7963,[1]人員授權表!D$3:G$249,4,0)</f>
        <v>有機</v>
      </c>
      <c r="O7963" s="70" t="str">
        <f>IF(J7963=[1]人員授權表!$C$85,"Casper李羿勳",IF(J7963=[1]人員授權表!$C$188,"Iring陳俊明",IF(J7963=[1]人員授權表!$C$189,"Brian陳泓霖",VLOOKUP(K7963,[1]人員授權表!D$2:E$249,2,FALSE))))</f>
        <v>Una林庭瑄</v>
      </c>
      <c r="P7963" s="101">
        <v>44855</v>
      </c>
      <c r="Q7963" s="75" t="str">
        <f t="shared" si="431"/>
        <v>週五</v>
      </c>
      <c r="R7963" s="80">
        <v>44852</v>
      </c>
      <c r="AA7963" s="1"/>
    </row>
    <row r="7964" spans="2:27">
      <c r="B7964" s="66">
        <v>44824</v>
      </c>
      <c r="C7964" s="67">
        <v>44837</v>
      </c>
      <c r="D7964" s="68" t="s">
        <v>50</v>
      </c>
      <c r="E7964" s="70" t="s">
        <v>51</v>
      </c>
      <c r="F7964" s="37" t="s">
        <v>3063</v>
      </c>
      <c r="G7964" s="101">
        <v>44845</v>
      </c>
      <c r="H7964" s="101">
        <v>44859</v>
      </c>
      <c r="I7964" s="71">
        <f t="shared" si="430"/>
        <v>14</v>
      </c>
      <c r="J7964" s="72" t="s">
        <v>257</v>
      </c>
      <c r="K7964" s="72" t="s">
        <v>1225</v>
      </c>
      <c r="L7964" s="73">
        <v>1</v>
      </c>
      <c r="M7964" s="73" t="s">
        <v>108</v>
      </c>
      <c r="N7964" s="68" t="str">
        <f>VLOOKUP(K7964,[1]人員授權表!D$3:G$249,4,0)</f>
        <v>有機</v>
      </c>
      <c r="O7964" s="70" t="str">
        <f>IF(J7964=[1]人員授權表!$C$85,"Casper李羿勳",IF(J7964=[1]人員授權表!$C$188,"Iring陳俊明",IF(J7964=[1]人員授權表!$C$189,"Brian陳泓霖",VLOOKUP(K7964,[1]人員授權表!D$2:E$249,2,FALSE))))</f>
        <v>Casper李羿勳</v>
      </c>
      <c r="P7964" s="101">
        <v>44855</v>
      </c>
      <c r="Q7964" s="75" t="str">
        <f t="shared" si="431"/>
        <v>週五</v>
      </c>
      <c r="R7964" s="80">
        <v>44855</v>
      </c>
      <c r="AA7964" s="1"/>
    </row>
    <row r="7965" spans="2:27">
      <c r="B7965" s="66">
        <v>44824</v>
      </c>
      <c r="C7965" s="67">
        <v>44837</v>
      </c>
      <c r="D7965" s="68" t="s">
        <v>50</v>
      </c>
      <c r="E7965" s="70" t="s">
        <v>51</v>
      </c>
      <c r="F7965" s="37" t="s">
        <v>3063</v>
      </c>
      <c r="G7965" s="101">
        <v>44845</v>
      </c>
      <c r="H7965" s="101">
        <v>44859</v>
      </c>
      <c r="I7965" s="71">
        <f t="shared" si="430"/>
        <v>14</v>
      </c>
      <c r="J7965" s="72" t="s">
        <v>326</v>
      </c>
      <c r="K7965" s="72" t="s">
        <v>170</v>
      </c>
      <c r="L7965" s="73">
        <v>1</v>
      </c>
      <c r="M7965" s="73" t="s">
        <v>108</v>
      </c>
      <c r="N7965" s="68" t="str">
        <f>VLOOKUP(K7965,[1]人員授權表!D$3:G$249,4,0)</f>
        <v>有機</v>
      </c>
      <c r="O7965" s="70" t="str">
        <f>IF(J7965=[1]人員授權表!$C$85,"Casper李羿勳",IF(J7965=[1]人員授權表!$C$188,"Iring陳俊明",IF(J7965=[1]人員授權表!$C$189,"Brian陳泓霖",VLOOKUP(K7965,[1]人員授權表!D$2:E$249,2,FALSE))))</f>
        <v>Elle黃雅琪&amp;
Marco陳鴻鈞</v>
      </c>
      <c r="P7965" s="101">
        <v>44855</v>
      </c>
      <c r="Q7965" s="75" t="str">
        <f t="shared" si="431"/>
        <v>週五</v>
      </c>
      <c r="R7965" s="80">
        <v>44853</v>
      </c>
      <c r="AA7965" s="1"/>
    </row>
    <row r="7966" spans="2:27">
      <c r="B7966" s="66">
        <v>44824</v>
      </c>
      <c r="C7966" s="67">
        <v>44837</v>
      </c>
      <c r="D7966" s="68" t="s">
        <v>50</v>
      </c>
      <c r="E7966" s="70" t="s">
        <v>51</v>
      </c>
      <c r="F7966" s="37" t="s">
        <v>3064</v>
      </c>
      <c r="G7966" s="101">
        <v>44845</v>
      </c>
      <c r="H7966" s="101">
        <v>44859</v>
      </c>
      <c r="I7966" s="71">
        <f t="shared" si="430"/>
        <v>14</v>
      </c>
      <c r="J7966" s="72" t="s">
        <v>1106</v>
      </c>
      <c r="K7966" s="72" t="s">
        <v>182</v>
      </c>
      <c r="L7966" s="73">
        <v>1</v>
      </c>
      <c r="M7966" s="73" t="s">
        <v>108</v>
      </c>
      <c r="N7966" s="68" t="str">
        <f>VLOOKUP(K7966,[1]人員授權表!D$3:G$249,4,0)</f>
        <v>有機</v>
      </c>
      <c r="O7966" s="70" t="str">
        <f>IF(J7966=[1]人員授權表!$C$85,"Casper李羿勳",IF(J7966=[1]人員授權表!$C$188,"Iring陳俊明",IF(J7966=[1]人員授權表!$C$189,"Brian陳泓霖",VLOOKUP(K7966,[1]人員授權表!D$2:E$249,2,FALSE))))</f>
        <v>Sara王淑玲</v>
      </c>
      <c r="P7966" s="101">
        <v>44855</v>
      </c>
      <c r="Q7966" s="75" t="str">
        <f t="shared" si="431"/>
        <v>週五</v>
      </c>
      <c r="R7966" s="80">
        <v>44852</v>
      </c>
      <c r="AA7966" s="1"/>
    </row>
    <row r="7967" spans="2:27">
      <c r="B7967" s="66">
        <v>44824</v>
      </c>
      <c r="C7967" s="67">
        <v>44837</v>
      </c>
      <c r="D7967" s="68" t="s">
        <v>50</v>
      </c>
      <c r="E7967" s="70" t="s">
        <v>51</v>
      </c>
      <c r="F7967" s="37" t="s">
        <v>3064</v>
      </c>
      <c r="G7967" s="101">
        <v>44845</v>
      </c>
      <c r="H7967" s="101">
        <v>44859</v>
      </c>
      <c r="I7967" s="71">
        <f t="shared" si="430"/>
        <v>14</v>
      </c>
      <c r="J7967" s="72" t="s">
        <v>1321</v>
      </c>
      <c r="K7967" s="72" t="s">
        <v>185</v>
      </c>
      <c r="L7967" s="73">
        <v>1</v>
      </c>
      <c r="M7967" s="73" t="s">
        <v>108</v>
      </c>
      <c r="N7967" s="68" t="str">
        <f>VLOOKUP(K7967,[1]人員授權表!D$3:G$249,4,0)</f>
        <v>有機</v>
      </c>
      <c r="O7967" s="70" t="str">
        <f>IF(J7967=[1]人員授權表!$C$85,"Casper李羿勳",IF(J7967=[1]人員授權表!$C$188,"Iring陳俊明",IF(J7967=[1]人員授權表!$C$189,"Brian陳泓霖",VLOOKUP(K7967,[1]人員授權表!D$2:E$249,2,FALSE))))</f>
        <v>Una林庭瑄</v>
      </c>
      <c r="P7967" s="101">
        <v>44855</v>
      </c>
      <c r="Q7967" s="75" t="str">
        <f t="shared" si="431"/>
        <v>週五</v>
      </c>
      <c r="R7967" s="80">
        <v>44853</v>
      </c>
      <c r="AA7967" s="1"/>
    </row>
    <row r="7968" spans="2:27">
      <c r="B7968" s="66">
        <v>44824</v>
      </c>
      <c r="C7968" s="67">
        <v>44837</v>
      </c>
      <c r="D7968" s="68" t="s">
        <v>50</v>
      </c>
      <c r="E7968" s="70" t="s">
        <v>51</v>
      </c>
      <c r="F7968" s="37" t="s">
        <v>3064</v>
      </c>
      <c r="G7968" s="101">
        <v>44845</v>
      </c>
      <c r="H7968" s="101">
        <v>44859</v>
      </c>
      <c r="I7968" s="71">
        <f t="shared" si="430"/>
        <v>14</v>
      </c>
      <c r="J7968" s="72" t="s">
        <v>1322</v>
      </c>
      <c r="K7968" s="72" t="s">
        <v>187</v>
      </c>
      <c r="L7968" s="73">
        <v>1</v>
      </c>
      <c r="M7968" s="73" t="s">
        <v>108</v>
      </c>
      <c r="N7968" s="68" t="str">
        <f>VLOOKUP(K7968,[1]人員授權表!D$3:G$249,4,0)</f>
        <v>無機</v>
      </c>
      <c r="O7968" s="70" t="str">
        <f>IF(J7968=[1]人員授權表!$C$85,"Casper李羿勳",IF(J7968=[1]人員授權表!$C$188,"Iring陳俊明",IF(J7968=[1]人員授權表!$C$189,"Brian陳泓霖",VLOOKUP(K7968,[1]人員授權表!D$2:E$249,2,FALSE))))</f>
        <v>Ruby黃家蓁</v>
      </c>
      <c r="P7968" s="101">
        <v>44855</v>
      </c>
      <c r="Q7968" s="75" t="str">
        <f t="shared" si="431"/>
        <v>週五</v>
      </c>
      <c r="R7968" s="80">
        <v>44855</v>
      </c>
      <c r="AA7968" s="1"/>
    </row>
    <row r="7969" spans="2:27">
      <c r="B7969" s="66">
        <v>44824</v>
      </c>
      <c r="C7969" s="67">
        <v>44837</v>
      </c>
      <c r="D7969" s="68" t="s">
        <v>50</v>
      </c>
      <c r="E7969" s="70" t="s">
        <v>51</v>
      </c>
      <c r="F7969" s="37" t="s">
        <v>3064</v>
      </c>
      <c r="G7969" s="101">
        <v>44845</v>
      </c>
      <c r="H7969" s="101">
        <v>44859</v>
      </c>
      <c r="I7969" s="71">
        <f t="shared" si="430"/>
        <v>14</v>
      </c>
      <c r="J7969" s="72" t="s">
        <v>1323</v>
      </c>
      <c r="K7969" s="72" t="s">
        <v>189</v>
      </c>
      <c r="L7969" s="73">
        <v>1</v>
      </c>
      <c r="M7969" s="73" t="s">
        <v>108</v>
      </c>
      <c r="N7969" s="68" t="str">
        <f>VLOOKUP(K7969,[1]人員授權表!D$3:G$249,4,0)</f>
        <v>無機</v>
      </c>
      <c r="O7969" s="70" t="str">
        <f>IF(J7969=[1]人員授權表!$C$85,"Casper李羿勳",IF(J7969=[1]人員授權表!$C$188,"Iring陳俊明",IF(J7969=[1]人員授權表!$C$189,"Brian陳泓霖",VLOOKUP(K7969,[1]人員授權表!D$2:E$249,2,FALSE))))</f>
        <v>Iring陳俊明</v>
      </c>
      <c r="P7969" s="101">
        <v>44855</v>
      </c>
      <c r="Q7969" s="75" t="str">
        <f t="shared" si="431"/>
        <v>週五</v>
      </c>
      <c r="R7969" s="80">
        <v>44852</v>
      </c>
      <c r="AA7969" s="1"/>
    </row>
    <row r="7970" spans="2:27">
      <c r="B7970" s="66">
        <v>44824</v>
      </c>
      <c r="C7970" s="67">
        <v>44837</v>
      </c>
      <c r="D7970" s="68" t="s">
        <v>50</v>
      </c>
      <c r="E7970" s="70" t="s">
        <v>51</v>
      </c>
      <c r="F7970" s="37" t="s">
        <v>3065</v>
      </c>
      <c r="G7970" s="101">
        <v>44845</v>
      </c>
      <c r="H7970" s="101">
        <v>44859</v>
      </c>
      <c r="I7970" s="71">
        <f t="shared" si="430"/>
        <v>14</v>
      </c>
      <c r="J7970" s="72" t="s">
        <v>1381</v>
      </c>
      <c r="K7970" s="72" t="s">
        <v>140</v>
      </c>
      <c r="L7970" s="73">
        <v>1</v>
      </c>
      <c r="M7970" s="73" t="s">
        <v>108</v>
      </c>
      <c r="N7970" s="68" t="str">
        <f>VLOOKUP(K7970,[1]人員授權表!D$3:G$249,4,0)</f>
        <v>無機</v>
      </c>
      <c r="O7970" s="70" t="str">
        <f>IF(J7970=[1]人員授權表!$C$85,"Casper李羿勳",IF(J7970=[1]人員授權表!$C$188,"Iring陳俊明",IF(J7970=[1]人員授權表!$C$189,"Brian陳泓霖",VLOOKUP(K7970,[1]人員授權表!D$2:E$249,2,FALSE))))</f>
        <v>Iring陳俊明</v>
      </c>
      <c r="P7970" s="101">
        <v>44855</v>
      </c>
      <c r="Q7970" s="75" t="str">
        <f t="shared" si="431"/>
        <v>週五</v>
      </c>
      <c r="R7970" s="80">
        <v>44852</v>
      </c>
      <c r="AA7970" s="1"/>
    </row>
    <row r="7971" spans="2:27">
      <c r="B7971" s="66">
        <v>44824</v>
      </c>
      <c r="C7971" s="67">
        <v>44837</v>
      </c>
      <c r="D7971" s="68" t="s">
        <v>50</v>
      </c>
      <c r="E7971" s="70" t="s">
        <v>51</v>
      </c>
      <c r="F7971" s="37" t="s">
        <v>3064</v>
      </c>
      <c r="G7971" s="101">
        <v>44845</v>
      </c>
      <c r="H7971" s="101">
        <v>44859</v>
      </c>
      <c r="I7971" s="71">
        <f t="shared" si="430"/>
        <v>14</v>
      </c>
      <c r="J7971" s="72" t="s">
        <v>1828</v>
      </c>
      <c r="K7971" s="72" t="s">
        <v>187</v>
      </c>
      <c r="L7971" s="73">
        <v>1</v>
      </c>
      <c r="M7971" s="73" t="s">
        <v>108</v>
      </c>
      <c r="N7971" s="68" t="str">
        <f>VLOOKUP(K7971,[1]人員授權表!D$3:G$249,4,0)</f>
        <v>無機</v>
      </c>
      <c r="O7971" s="70" t="str">
        <f>IF(J7971=[1]人員授權表!$C$85,"Casper李羿勳",IF(J7971=[1]人員授權表!$C$188,"Iring陳俊明",IF(J7971=[1]人員授權表!$C$189,"Brian陳泓霖",VLOOKUP(K7971,[1]人員授權表!D$2:E$249,2,FALSE))))</f>
        <v>Ruby黃家蓁</v>
      </c>
      <c r="P7971" s="101">
        <v>44855</v>
      </c>
      <c r="Q7971" s="75" t="str">
        <f t="shared" si="431"/>
        <v>週五</v>
      </c>
      <c r="R7971" s="80">
        <v>44854</v>
      </c>
      <c r="AA7971" s="1"/>
    </row>
    <row r="7972" spans="2:27">
      <c r="B7972" s="66">
        <v>44824</v>
      </c>
      <c r="C7972" s="67">
        <v>44837</v>
      </c>
      <c r="D7972" s="68" t="s">
        <v>50</v>
      </c>
      <c r="E7972" s="70" t="s">
        <v>51</v>
      </c>
      <c r="F7972" s="37" t="s">
        <v>3064</v>
      </c>
      <c r="G7972" s="101">
        <v>44845</v>
      </c>
      <c r="H7972" s="101">
        <v>44859</v>
      </c>
      <c r="I7972" s="71">
        <f t="shared" si="430"/>
        <v>14</v>
      </c>
      <c r="J7972" s="72" t="s">
        <v>1389</v>
      </c>
      <c r="K7972" s="72" t="s">
        <v>196</v>
      </c>
      <c r="L7972" s="73">
        <v>1</v>
      </c>
      <c r="M7972" s="73" t="s">
        <v>108</v>
      </c>
      <c r="N7972" s="68" t="str">
        <f>VLOOKUP(K7972,[1]人員授權表!D$3:G$249,4,0)</f>
        <v>無機</v>
      </c>
      <c r="O7972" s="70" t="str">
        <f>IF(J7972=[1]人員授權表!$C$85,"Casper李羿勳",IF(J7972=[1]人員授權表!$C$188,"Iring陳俊明",IF(J7972=[1]人員授權表!$C$189,"Brian陳泓霖",VLOOKUP(K7972,[1]人員授權表!D$2:E$249,2,FALSE))))</f>
        <v>Debby胡萱黛</v>
      </c>
      <c r="P7972" s="101">
        <v>44855</v>
      </c>
      <c r="Q7972" s="75" t="str">
        <f t="shared" si="431"/>
        <v>週五</v>
      </c>
      <c r="R7972" s="80">
        <v>44855</v>
      </c>
      <c r="AA7972" s="1"/>
    </row>
    <row r="7973" spans="2:27">
      <c r="B7973" s="66">
        <v>44824</v>
      </c>
      <c r="C7973" s="67">
        <v>44837</v>
      </c>
      <c r="D7973" s="68" t="s">
        <v>50</v>
      </c>
      <c r="E7973" s="70" t="s">
        <v>51</v>
      </c>
      <c r="F7973" s="37" t="s">
        <v>3064</v>
      </c>
      <c r="G7973" s="101">
        <v>44845</v>
      </c>
      <c r="H7973" s="101">
        <v>44859</v>
      </c>
      <c r="I7973" s="71">
        <f t="shared" si="430"/>
        <v>14</v>
      </c>
      <c r="J7973" s="72" t="s">
        <v>198</v>
      </c>
      <c r="K7973" s="72" t="s">
        <v>199</v>
      </c>
      <c r="L7973" s="73">
        <v>1</v>
      </c>
      <c r="M7973" s="73" t="s">
        <v>108</v>
      </c>
      <c r="N7973" s="68" t="str">
        <f>VLOOKUP(K7973,[1]人員授權表!D$3:G$249,4,0)</f>
        <v>無機</v>
      </c>
      <c r="O7973" s="70" t="str">
        <f>IF(J7973=[1]人員授權表!$C$85,"Casper李羿勳",IF(J7973=[1]人員授權表!$C$188,"Iring陳俊明",IF(J7973=[1]人員授權表!$C$189,"Brian陳泓霖",VLOOKUP(K7973,[1]人員授權表!D$2:E$249,2,FALSE))))</f>
        <v>Vicky游崴涵</v>
      </c>
      <c r="P7973" s="101">
        <v>44855</v>
      </c>
      <c r="Q7973" s="75" t="str">
        <f t="shared" si="431"/>
        <v>週五</v>
      </c>
      <c r="R7973" s="80">
        <v>44854</v>
      </c>
      <c r="AA7973" s="1"/>
    </row>
    <row r="7974" spans="2:27">
      <c r="B7974" s="66">
        <v>44824</v>
      </c>
      <c r="C7974" s="67">
        <v>44837</v>
      </c>
      <c r="D7974" s="68" t="s">
        <v>50</v>
      </c>
      <c r="E7974" s="70" t="s">
        <v>51</v>
      </c>
      <c r="F7974" s="37" t="s">
        <v>3064</v>
      </c>
      <c r="G7974" s="101">
        <v>44845</v>
      </c>
      <c r="H7974" s="101">
        <v>44859</v>
      </c>
      <c r="I7974" s="71">
        <f t="shared" si="430"/>
        <v>14</v>
      </c>
      <c r="J7974" s="72" t="s">
        <v>200</v>
      </c>
      <c r="K7974" s="72" t="s">
        <v>2093</v>
      </c>
      <c r="L7974" s="73">
        <v>1</v>
      </c>
      <c r="M7974" s="73" t="s">
        <v>108</v>
      </c>
      <c r="N7974" s="68" t="str">
        <f>VLOOKUP(K7974,[1]人員授權表!D$3:G$249,4,0)</f>
        <v>無機</v>
      </c>
      <c r="O7974" s="70" t="str">
        <f>IF(J7974=[1]人員授權表!$C$85,"Casper李羿勳",IF(J7974=[1]人員授權表!$C$188,"Iring陳俊明",IF(J7974=[1]人員授權表!$C$189,"Brian陳泓霖",VLOOKUP(K7974,[1]人員授權表!D$2:E$249,2,FALSE))))</f>
        <v>Ruby黃家蓁</v>
      </c>
      <c r="P7974" s="101">
        <v>44855</v>
      </c>
      <c r="Q7974" s="75" t="str">
        <f t="shared" si="431"/>
        <v>週五</v>
      </c>
      <c r="R7974" s="80">
        <v>44852</v>
      </c>
      <c r="AA7974" s="1"/>
    </row>
    <row r="7975" spans="2:27">
      <c r="B7975" s="66">
        <v>44824</v>
      </c>
      <c r="C7975" s="67">
        <v>44837</v>
      </c>
      <c r="D7975" s="68" t="s">
        <v>50</v>
      </c>
      <c r="E7975" s="70" t="s">
        <v>51</v>
      </c>
      <c r="F7975" s="37" t="s">
        <v>3064</v>
      </c>
      <c r="G7975" s="101">
        <v>44845</v>
      </c>
      <c r="H7975" s="101">
        <v>44859</v>
      </c>
      <c r="I7975" s="71">
        <f t="shared" si="430"/>
        <v>14</v>
      </c>
      <c r="J7975" s="72" t="s">
        <v>151</v>
      </c>
      <c r="K7975" s="72" t="s">
        <v>1651</v>
      </c>
      <c r="L7975" s="73">
        <v>1</v>
      </c>
      <c r="M7975" s="73" t="s">
        <v>108</v>
      </c>
      <c r="N7975" s="68" t="str">
        <f>VLOOKUP(K7975,[1]人員授權表!D$3:G$249,4,0)</f>
        <v>無機</v>
      </c>
      <c r="O7975" s="70" t="str">
        <f>IF(J7975=[1]人員授權表!$C$85,"Casper李羿勳",IF(J7975=[1]人員授權表!$C$188,"Iring陳俊明",IF(J7975=[1]人員授權表!$C$189,"Brian陳泓霖",VLOOKUP(K7975,[1]人員授權表!D$2:E$249,2,FALSE))))</f>
        <v>Vicky游崴涵</v>
      </c>
      <c r="P7975" s="101">
        <v>44855</v>
      </c>
      <c r="Q7975" s="75" t="str">
        <f t="shared" si="431"/>
        <v>週五</v>
      </c>
      <c r="R7975" s="80">
        <v>44854</v>
      </c>
      <c r="AA7975" s="1"/>
    </row>
    <row r="7976" spans="2:27">
      <c r="B7976" s="66">
        <v>44824</v>
      </c>
      <c r="C7976" s="67">
        <v>44837</v>
      </c>
      <c r="D7976" s="68" t="s">
        <v>50</v>
      </c>
      <c r="E7976" s="70" t="s">
        <v>51</v>
      </c>
      <c r="F7976" s="37" t="s">
        <v>3064</v>
      </c>
      <c r="G7976" s="101">
        <v>44845</v>
      </c>
      <c r="H7976" s="101">
        <v>44859</v>
      </c>
      <c r="I7976" s="71">
        <f t="shared" si="430"/>
        <v>14</v>
      </c>
      <c r="J7976" s="72" t="s">
        <v>175</v>
      </c>
      <c r="K7976" s="72" t="s">
        <v>176</v>
      </c>
      <c r="L7976" s="73">
        <v>1</v>
      </c>
      <c r="M7976" s="73" t="s">
        <v>108</v>
      </c>
      <c r="N7976" s="68" t="str">
        <f>VLOOKUP(K7976,[1]人員授權表!D$3:G$249,4,0)</f>
        <v>無機</v>
      </c>
      <c r="O7976" s="70" t="s">
        <v>177</v>
      </c>
      <c r="P7976" s="101">
        <v>44855</v>
      </c>
      <c r="Q7976" s="75" t="str">
        <f t="shared" si="431"/>
        <v>週五</v>
      </c>
      <c r="R7976" s="80">
        <v>44854</v>
      </c>
      <c r="AA7976" s="1"/>
    </row>
    <row r="7977" spans="2:27">
      <c r="B7977" s="66">
        <v>44824</v>
      </c>
      <c r="C7977" s="67">
        <v>44837</v>
      </c>
      <c r="D7977" s="68" t="s">
        <v>50</v>
      </c>
      <c r="E7977" s="70" t="s">
        <v>51</v>
      </c>
      <c r="F7977" s="37" t="s">
        <v>3064</v>
      </c>
      <c r="G7977" s="101">
        <v>44845</v>
      </c>
      <c r="H7977" s="101">
        <v>44859</v>
      </c>
      <c r="I7977" s="71">
        <f t="shared" si="430"/>
        <v>14</v>
      </c>
      <c r="J7977" s="72" t="s">
        <v>204</v>
      </c>
      <c r="K7977" s="72" t="s">
        <v>205</v>
      </c>
      <c r="L7977" s="73">
        <v>1</v>
      </c>
      <c r="M7977" s="73" t="s">
        <v>108</v>
      </c>
      <c r="N7977" s="68" t="str">
        <f>VLOOKUP(K7977,[1]人員授權表!D$3:G$249,4,0)</f>
        <v>無機</v>
      </c>
      <c r="O7977" s="70" t="str">
        <f>IF(J7977=[1]人員授權表!$C$85,"Casper李羿勳",IF(J7977=[1]人員授權表!$C$188,"Iring陳俊明",IF(J7977=[1]人員授權表!$C$189,"Brian陳泓霖",VLOOKUP(K7977,[1]人員授權表!D$2:E$249,2,FALSE))))</f>
        <v>Iring陳俊明</v>
      </c>
      <c r="P7977" s="101">
        <v>44855</v>
      </c>
      <c r="Q7977" s="75" t="str">
        <f t="shared" si="431"/>
        <v>週五</v>
      </c>
      <c r="R7977" s="80">
        <v>44853</v>
      </c>
      <c r="AA7977" s="1"/>
    </row>
    <row r="7978" spans="2:27">
      <c r="B7978" s="66">
        <v>44824</v>
      </c>
      <c r="C7978" s="67">
        <v>44837</v>
      </c>
      <c r="D7978" s="68" t="s">
        <v>50</v>
      </c>
      <c r="E7978" s="70" t="s">
        <v>51</v>
      </c>
      <c r="F7978" s="37" t="s">
        <v>3064</v>
      </c>
      <c r="G7978" s="101">
        <v>44845</v>
      </c>
      <c r="H7978" s="101">
        <v>44859</v>
      </c>
      <c r="I7978" s="71">
        <f t="shared" si="430"/>
        <v>14</v>
      </c>
      <c r="J7978" s="72" t="s">
        <v>206</v>
      </c>
      <c r="K7978" s="72" t="s">
        <v>179</v>
      </c>
      <c r="L7978" s="73">
        <v>1</v>
      </c>
      <c r="M7978" s="73" t="s">
        <v>108</v>
      </c>
      <c r="N7978" s="68" t="str">
        <f>VLOOKUP(K7978,[1]人員授權表!D$3:G$249,4,0)</f>
        <v>無機</v>
      </c>
      <c r="O7978" s="70" t="str">
        <f>IF(J7978=[1]人員授權表!$C$85,"Casper李羿勳",IF(J7978=[1]人員授權表!$C$188,"Iring陳俊明",IF(J7978=[1]人員授權表!$C$189,"Brian陳泓霖",VLOOKUP(K7978,[1]人員授權表!D$2:E$249,2,FALSE))))</f>
        <v>Dennis陳汶宏</v>
      </c>
      <c r="P7978" s="101">
        <v>44855</v>
      </c>
      <c r="Q7978" s="75" t="str">
        <f t="shared" si="431"/>
        <v>週五</v>
      </c>
      <c r="R7978" s="80">
        <v>44852</v>
      </c>
      <c r="AA7978" s="1"/>
    </row>
    <row r="7979" spans="2:27">
      <c r="B7979" s="66">
        <v>44824</v>
      </c>
      <c r="C7979" s="67">
        <v>44837</v>
      </c>
      <c r="D7979" s="68" t="s">
        <v>50</v>
      </c>
      <c r="E7979" s="70" t="s">
        <v>51</v>
      </c>
      <c r="F7979" s="37" t="s">
        <v>3064</v>
      </c>
      <c r="G7979" s="101">
        <v>44845</v>
      </c>
      <c r="H7979" s="101">
        <v>44859</v>
      </c>
      <c r="I7979" s="71">
        <f t="shared" si="430"/>
        <v>14</v>
      </c>
      <c r="J7979" s="72" t="s">
        <v>178</v>
      </c>
      <c r="K7979" s="72" t="s">
        <v>179</v>
      </c>
      <c r="L7979" s="73">
        <v>1</v>
      </c>
      <c r="M7979" s="73" t="s">
        <v>108</v>
      </c>
      <c r="N7979" s="68" t="str">
        <f>VLOOKUP(K7979,[1]人員授權表!D$3:G$249,4,0)</f>
        <v>無機</v>
      </c>
      <c r="O7979" s="70" t="str">
        <f>IF(J7979=[1]人員授權表!$C$85,"Casper李羿勳",IF(J7979=[1]人員授權表!$C$188,"Iring陳俊明",IF(J7979=[1]人員授權表!$C$189,"Brian陳泓霖",VLOOKUP(K7979,[1]人員授權表!D$2:E$249,2,FALSE))))</f>
        <v>Dennis陳汶宏</v>
      </c>
      <c r="P7979" s="101">
        <v>44855</v>
      </c>
      <c r="Q7979" s="75" t="str">
        <f t="shared" si="431"/>
        <v>週五</v>
      </c>
      <c r="R7979" s="80">
        <v>44852</v>
      </c>
      <c r="AA7979" s="1"/>
    </row>
    <row r="7980" spans="2:27">
      <c r="B7980" s="66">
        <v>44824</v>
      </c>
      <c r="C7980" s="67">
        <v>44837</v>
      </c>
      <c r="D7980" s="68" t="s">
        <v>50</v>
      </c>
      <c r="E7980" s="70" t="s">
        <v>51</v>
      </c>
      <c r="F7980" s="37" t="s">
        <v>3064</v>
      </c>
      <c r="G7980" s="101">
        <v>44845</v>
      </c>
      <c r="H7980" s="101">
        <v>44859</v>
      </c>
      <c r="I7980" s="71">
        <f t="shared" si="430"/>
        <v>14</v>
      </c>
      <c r="J7980" s="72" t="s">
        <v>141</v>
      </c>
      <c r="K7980" s="72" t="s">
        <v>1469</v>
      </c>
      <c r="L7980" s="73">
        <v>1</v>
      </c>
      <c r="M7980" s="73" t="s">
        <v>108</v>
      </c>
      <c r="N7980" s="68" t="str">
        <f>VLOOKUP(K7980,[1]人員授權表!D$3:G$249,4,0)</f>
        <v>無機</v>
      </c>
      <c r="O7980" s="70" t="str">
        <f>IF(J7980=[1]人員授權表!$C$85,"Casper李羿勳",IF(J7980=[1]人員授權表!$C$188,"Iring陳俊明",IF(J7980=[1]人員授權表!$C$189,"Brian陳泓霖",VLOOKUP(K7980,[1]人員授權表!D$2:E$249,2,FALSE))))</f>
        <v>Dennis陳汶宏</v>
      </c>
      <c r="P7980" s="101">
        <v>44855</v>
      </c>
      <c r="Q7980" s="75" t="str">
        <f t="shared" si="431"/>
        <v>週五</v>
      </c>
      <c r="R7980" s="80">
        <v>44852</v>
      </c>
      <c r="AA7980" s="1"/>
    </row>
    <row r="7981" spans="2:27">
      <c r="B7981" s="66">
        <v>44824</v>
      </c>
      <c r="C7981" s="67">
        <v>44837</v>
      </c>
      <c r="D7981" s="68" t="s">
        <v>50</v>
      </c>
      <c r="E7981" s="70" t="s">
        <v>51</v>
      </c>
      <c r="F7981" s="37" t="s">
        <v>3065</v>
      </c>
      <c r="G7981" s="101">
        <v>44845</v>
      </c>
      <c r="H7981" s="101">
        <v>44859</v>
      </c>
      <c r="I7981" s="71">
        <f t="shared" si="430"/>
        <v>14</v>
      </c>
      <c r="J7981" s="72" t="s">
        <v>209</v>
      </c>
      <c r="K7981" s="72" t="s">
        <v>210</v>
      </c>
      <c r="L7981" s="73">
        <v>1</v>
      </c>
      <c r="M7981" s="73" t="s">
        <v>108</v>
      </c>
      <c r="N7981" s="68" t="str">
        <f>VLOOKUP(K7981,[1]人員授權表!D$3:G$249,4,0)</f>
        <v>無機</v>
      </c>
      <c r="O7981" s="70" t="str">
        <f>IF(J7981=[1]人員授權表!$C$85,"Casper李羿勳",IF(J7981=[1]人員授權表!$C$188,"Iring陳俊明",IF(J7981=[1]人員授權表!$C$189,"Brian陳泓霖",VLOOKUP(K7981,[1]人員授權表!D$2:E$249,2,FALSE))))</f>
        <v>Vicky游崴涵</v>
      </c>
      <c r="P7981" s="101">
        <v>44855</v>
      </c>
      <c r="Q7981" s="75" t="str">
        <f t="shared" si="431"/>
        <v>週五</v>
      </c>
      <c r="R7981" s="80">
        <v>44855</v>
      </c>
      <c r="AA7981" s="1"/>
    </row>
    <row r="7982" spans="2:27">
      <c r="B7982" s="66">
        <v>44824</v>
      </c>
      <c r="C7982" s="67">
        <v>44837</v>
      </c>
      <c r="D7982" s="68" t="s">
        <v>50</v>
      </c>
      <c r="E7982" s="70" t="s">
        <v>51</v>
      </c>
      <c r="F7982" s="37" t="s">
        <v>3064</v>
      </c>
      <c r="G7982" s="101">
        <v>44845</v>
      </c>
      <c r="H7982" s="101">
        <v>44859</v>
      </c>
      <c r="I7982" s="71">
        <f t="shared" si="430"/>
        <v>14</v>
      </c>
      <c r="J7982" s="72" t="s">
        <v>167</v>
      </c>
      <c r="K7982" s="72" t="s">
        <v>1470</v>
      </c>
      <c r="L7982" s="73">
        <v>1</v>
      </c>
      <c r="M7982" s="73" t="s">
        <v>108</v>
      </c>
      <c r="N7982" s="68" t="str">
        <f>VLOOKUP(K7982,[1]人員授權表!D$3:G$249,4,0)</f>
        <v>有機</v>
      </c>
      <c r="O7982" s="70" t="str">
        <f>IF(J7982=[1]人員授權表!$C$85,"Casper李羿勳",IF(J7982=[1]人員授權表!$C$188,"Iring陳俊明",IF(J7982=[1]人員授權表!$C$189,"Brian陳泓霖",VLOOKUP(K7982,[1]人員授權表!D$2:E$249,2,FALSE))))</f>
        <v>Una林庭瑄</v>
      </c>
      <c r="P7982" s="101">
        <v>44855</v>
      </c>
      <c r="Q7982" s="75" t="str">
        <f t="shared" si="431"/>
        <v>週五</v>
      </c>
      <c r="R7982" s="80">
        <v>44852</v>
      </c>
      <c r="AA7982" s="1"/>
    </row>
    <row r="7983" spans="2:27">
      <c r="B7983" s="66">
        <v>44824</v>
      </c>
      <c r="C7983" s="67">
        <v>44837</v>
      </c>
      <c r="D7983" s="68" t="s">
        <v>50</v>
      </c>
      <c r="E7983" s="70" t="s">
        <v>51</v>
      </c>
      <c r="F7983" s="37" t="s">
        <v>3064</v>
      </c>
      <c r="G7983" s="101">
        <v>44845</v>
      </c>
      <c r="H7983" s="101">
        <v>44859</v>
      </c>
      <c r="I7983" s="71">
        <f t="shared" si="430"/>
        <v>14</v>
      </c>
      <c r="J7983" s="72" t="s">
        <v>326</v>
      </c>
      <c r="K7983" s="72" t="s">
        <v>170</v>
      </c>
      <c r="L7983" s="73">
        <v>1</v>
      </c>
      <c r="M7983" s="73" t="s">
        <v>108</v>
      </c>
      <c r="N7983" s="68" t="str">
        <f>VLOOKUP(K7983,[1]人員授權表!D$3:G$249,4,0)</f>
        <v>有機</v>
      </c>
      <c r="O7983" s="70" t="str">
        <f>IF(J7983=[1]人員授權表!$C$85,"Casper李羿勳",IF(J7983=[1]人員授權表!$C$188,"Iring陳俊明",IF(J7983=[1]人員授權表!$C$189,"Brian陳泓霖",VLOOKUP(K7983,[1]人員授權表!D$2:E$249,2,FALSE))))</f>
        <v>Elle黃雅琪&amp;
Marco陳鴻鈞</v>
      </c>
      <c r="P7983" s="101">
        <v>44855</v>
      </c>
      <c r="Q7983" s="75" t="str">
        <f t="shared" si="431"/>
        <v>週五</v>
      </c>
      <c r="R7983" s="80">
        <v>44853</v>
      </c>
      <c r="AA7983" s="1"/>
    </row>
    <row r="7984" spans="2:27">
      <c r="B7984" s="66">
        <v>44824</v>
      </c>
      <c r="C7984" s="67">
        <v>44837</v>
      </c>
      <c r="D7984" s="68" t="s">
        <v>50</v>
      </c>
      <c r="E7984" s="70" t="s">
        <v>51</v>
      </c>
      <c r="F7984" s="37" t="s">
        <v>3066</v>
      </c>
      <c r="G7984" s="101">
        <v>44845</v>
      </c>
      <c r="H7984" s="101">
        <v>44859</v>
      </c>
      <c r="I7984" s="71">
        <f t="shared" si="430"/>
        <v>14</v>
      </c>
      <c r="J7984" s="72" t="s">
        <v>1106</v>
      </c>
      <c r="K7984" s="72" t="s">
        <v>182</v>
      </c>
      <c r="L7984" s="73">
        <v>1</v>
      </c>
      <c r="M7984" s="73" t="s">
        <v>108</v>
      </c>
      <c r="N7984" s="68" t="str">
        <f>VLOOKUP(K7984,[1]人員授權表!D$3:G$249,4,0)</f>
        <v>有機</v>
      </c>
      <c r="O7984" s="70" t="str">
        <f>IF(J7984=[1]人員授權表!$C$85,"Casper李羿勳",IF(J7984=[1]人員授權表!$C$188,"Iring陳俊明",IF(J7984=[1]人員授權表!$C$189,"Brian陳泓霖",VLOOKUP(K7984,[1]人員授權表!D$2:E$249,2,FALSE))))</f>
        <v>Sara王淑玲</v>
      </c>
      <c r="P7984" s="101">
        <v>44855</v>
      </c>
      <c r="Q7984" s="75" t="str">
        <f t="shared" si="431"/>
        <v>週五</v>
      </c>
      <c r="R7984" s="80">
        <v>44852</v>
      </c>
      <c r="AA7984" s="1"/>
    </row>
    <row r="7985" spans="2:27">
      <c r="B7985" s="66">
        <v>44824</v>
      </c>
      <c r="C7985" s="67">
        <v>44837</v>
      </c>
      <c r="D7985" s="68" t="s">
        <v>50</v>
      </c>
      <c r="E7985" s="70" t="s">
        <v>51</v>
      </c>
      <c r="F7985" s="37" t="s">
        <v>3067</v>
      </c>
      <c r="G7985" s="101">
        <v>44845</v>
      </c>
      <c r="H7985" s="101">
        <v>44859</v>
      </c>
      <c r="I7985" s="71">
        <f t="shared" si="430"/>
        <v>14</v>
      </c>
      <c r="J7985" s="72" t="s">
        <v>1321</v>
      </c>
      <c r="K7985" s="72" t="s">
        <v>185</v>
      </c>
      <c r="L7985" s="73">
        <v>1</v>
      </c>
      <c r="M7985" s="73" t="s">
        <v>108</v>
      </c>
      <c r="N7985" s="68" t="str">
        <f>VLOOKUP(K7985,[1]人員授權表!D$3:G$249,4,0)</f>
        <v>有機</v>
      </c>
      <c r="O7985" s="70" t="str">
        <f>IF(J7985=[1]人員授權表!$C$85,"Casper李羿勳",IF(J7985=[1]人員授權表!$C$188,"Iring陳俊明",IF(J7985=[1]人員授權表!$C$189,"Brian陳泓霖",VLOOKUP(K7985,[1]人員授權表!D$2:E$249,2,FALSE))))</f>
        <v>Una林庭瑄</v>
      </c>
      <c r="P7985" s="101">
        <v>44855</v>
      </c>
      <c r="Q7985" s="75" t="str">
        <f t="shared" si="431"/>
        <v>週五</v>
      </c>
      <c r="R7985" s="80">
        <v>44853</v>
      </c>
      <c r="AA7985" s="1"/>
    </row>
    <row r="7986" spans="2:27">
      <c r="B7986" s="66">
        <v>44824</v>
      </c>
      <c r="C7986" s="67">
        <v>44837</v>
      </c>
      <c r="D7986" s="68" t="s">
        <v>50</v>
      </c>
      <c r="E7986" s="70" t="s">
        <v>51</v>
      </c>
      <c r="F7986" s="37" t="s">
        <v>3066</v>
      </c>
      <c r="G7986" s="101">
        <v>44845</v>
      </c>
      <c r="H7986" s="101">
        <v>44859</v>
      </c>
      <c r="I7986" s="71">
        <f t="shared" si="430"/>
        <v>14</v>
      </c>
      <c r="J7986" s="72" t="s">
        <v>1322</v>
      </c>
      <c r="K7986" s="72" t="s">
        <v>187</v>
      </c>
      <c r="L7986" s="73">
        <v>1</v>
      </c>
      <c r="M7986" s="73" t="s">
        <v>108</v>
      </c>
      <c r="N7986" s="68" t="str">
        <f>VLOOKUP(K7986,[1]人員授權表!D$3:G$249,4,0)</f>
        <v>無機</v>
      </c>
      <c r="O7986" s="70" t="s">
        <v>191</v>
      </c>
      <c r="P7986" s="101">
        <v>44855</v>
      </c>
      <c r="Q7986" s="75" t="str">
        <f t="shared" si="431"/>
        <v>週五</v>
      </c>
      <c r="R7986" s="80">
        <v>44853</v>
      </c>
      <c r="Z7986" s="79" t="s">
        <v>2866</v>
      </c>
      <c r="AA7986" s="1"/>
    </row>
    <row r="7987" spans="2:27">
      <c r="B7987" s="66">
        <v>44824</v>
      </c>
      <c r="C7987" s="67">
        <v>44837</v>
      </c>
      <c r="D7987" s="68" t="s">
        <v>50</v>
      </c>
      <c r="E7987" s="70" t="s">
        <v>51</v>
      </c>
      <c r="F7987" s="37" t="s">
        <v>3066</v>
      </c>
      <c r="G7987" s="101">
        <v>44845</v>
      </c>
      <c r="H7987" s="101">
        <v>44859</v>
      </c>
      <c r="I7987" s="71">
        <f t="shared" si="430"/>
        <v>14</v>
      </c>
      <c r="J7987" s="72" t="s">
        <v>1323</v>
      </c>
      <c r="K7987" s="72" t="s">
        <v>189</v>
      </c>
      <c r="L7987" s="73">
        <v>1</v>
      </c>
      <c r="M7987" s="73" t="s">
        <v>108</v>
      </c>
      <c r="N7987" s="68" t="str">
        <f>VLOOKUP(K7987,[1]人員授權表!D$3:G$249,4,0)</f>
        <v>無機</v>
      </c>
      <c r="O7987" s="70" t="str">
        <f>IF(J7987=[1]人員授權表!$C$85,"Casper李羿勳",IF(J7987=[1]人員授權表!$C$188,"Iring陳俊明",IF(J7987=[1]人員授權表!$C$189,"Brian陳泓霖",VLOOKUP(K7987,[1]人員授權表!D$2:E$249,2,FALSE))))</f>
        <v>Iring陳俊明</v>
      </c>
      <c r="P7987" s="101">
        <v>44855</v>
      </c>
      <c r="Q7987" s="75" t="str">
        <f t="shared" si="431"/>
        <v>週五</v>
      </c>
      <c r="R7987" s="80">
        <v>44849</v>
      </c>
      <c r="AA7987" s="1"/>
    </row>
    <row r="7988" spans="2:27">
      <c r="B7988" s="66">
        <v>44824</v>
      </c>
      <c r="C7988" s="67">
        <v>44837</v>
      </c>
      <c r="D7988" s="68" t="s">
        <v>50</v>
      </c>
      <c r="E7988" s="70" t="s">
        <v>51</v>
      </c>
      <c r="F7988" s="37" t="s">
        <v>3066</v>
      </c>
      <c r="G7988" s="101">
        <v>44845</v>
      </c>
      <c r="H7988" s="101">
        <v>44859</v>
      </c>
      <c r="I7988" s="71">
        <f t="shared" si="430"/>
        <v>14</v>
      </c>
      <c r="J7988" s="72" t="s">
        <v>1381</v>
      </c>
      <c r="K7988" s="72" t="s">
        <v>140</v>
      </c>
      <c r="L7988" s="73">
        <v>1</v>
      </c>
      <c r="M7988" s="73" t="s">
        <v>108</v>
      </c>
      <c r="N7988" s="68" t="str">
        <f>VLOOKUP(K7988,[1]人員授權表!D$3:G$249,4,0)</f>
        <v>無機</v>
      </c>
      <c r="O7988" s="70" t="str">
        <f>IF(J7988=[1]人員授權表!$C$85,"Casper李羿勳",IF(J7988=[1]人員授權表!$C$188,"Iring陳俊明",IF(J7988=[1]人員授權表!$C$189,"Brian陳泓霖",VLOOKUP(K7988,[1]人員授權表!D$2:E$249,2,FALSE))))</f>
        <v>Iring陳俊明</v>
      </c>
      <c r="P7988" s="101">
        <v>44855</v>
      </c>
      <c r="Q7988" s="75" t="str">
        <f t="shared" si="431"/>
        <v>週五</v>
      </c>
      <c r="R7988" s="80">
        <v>44849</v>
      </c>
      <c r="AA7988" s="1"/>
    </row>
    <row r="7989" spans="2:27">
      <c r="B7989" s="66">
        <v>44824</v>
      </c>
      <c r="C7989" s="67">
        <v>44837</v>
      </c>
      <c r="D7989" s="68" t="s">
        <v>50</v>
      </c>
      <c r="E7989" s="70" t="s">
        <v>51</v>
      </c>
      <c r="F7989" s="37" t="s">
        <v>3066</v>
      </c>
      <c r="G7989" s="101">
        <v>44845</v>
      </c>
      <c r="H7989" s="101">
        <v>44859</v>
      </c>
      <c r="I7989" s="71">
        <f t="shared" si="430"/>
        <v>14</v>
      </c>
      <c r="J7989" s="72" t="s">
        <v>1324</v>
      </c>
      <c r="K7989" s="72" t="s">
        <v>282</v>
      </c>
      <c r="L7989" s="73">
        <v>1</v>
      </c>
      <c r="M7989" s="73" t="s">
        <v>108</v>
      </c>
      <c r="N7989" s="68" t="str">
        <f>VLOOKUP(K7989,[1]人員授權表!D$3:G$249,4,0)</f>
        <v>有機</v>
      </c>
      <c r="O7989" s="70" t="str">
        <f>IF(J7989=[1]人員授權表!$C$85,"Casper李羿勳",IF(J7989=[1]人員授權表!$C$188,"Iring陳俊明",IF(J7989=[1]人員授權表!$C$189,"Brian陳泓霖",VLOOKUP(K7989,[1]人員授權表!D$2:E$249,2,FALSE))))</f>
        <v>Marco陳鴻鈞</v>
      </c>
      <c r="P7989" s="101">
        <v>44855</v>
      </c>
      <c r="Q7989" s="75" t="str">
        <f t="shared" si="431"/>
        <v>週五</v>
      </c>
      <c r="R7989" s="80">
        <v>44852</v>
      </c>
      <c r="AA7989" s="1"/>
    </row>
    <row r="7990" spans="2:27">
      <c r="B7990" s="66">
        <v>44824</v>
      </c>
      <c r="C7990" s="67">
        <v>44837</v>
      </c>
      <c r="D7990" s="68" t="s">
        <v>50</v>
      </c>
      <c r="E7990" s="70" t="s">
        <v>51</v>
      </c>
      <c r="F7990" s="37" t="s">
        <v>3066</v>
      </c>
      <c r="G7990" s="101">
        <v>44845</v>
      </c>
      <c r="H7990" s="101">
        <v>44859</v>
      </c>
      <c r="I7990" s="71">
        <f t="shared" si="430"/>
        <v>14</v>
      </c>
      <c r="J7990" s="72" t="s">
        <v>194</v>
      </c>
      <c r="K7990" s="72" t="s">
        <v>187</v>
      </c>
      <c r="L7990" s="73">
        <v>1</v>
      </c>
      <c r="M7990" s="73" t="s">
        <v>108</v>
      </c>
      <c r="N7990" s="68" t="str">
        <f>VLOOKUP(K7990,[1]人員授權表!D$3:G$249,4,0)</f>
        <v>無機</v>
      </c>
      <c r="O7990" s="70" t="s">
        <v>191</v>
      </c>
      <c r="P7990" s="101">
        <v>44855</v>
      </c>
      <c r="Q7990" s="75" t="str">
        <f t="shared" si="431"/>
        <v>週五</v>
      </c>
      <c r="R7990" s="80">
        <v>44852</v>
      </c>
      <c r="AA7990" s="1"/>
    </row>
    <row r="7991" spans="2:27">
      <c r="B7991" s="66">
        <v>44824</v>
      </c>
      <c r="C7991" s="67">
        <v>44837</v>
      </c>
      <c r="D7991" s="68" t="s">
        <v>50</v>
      </c>
      <c r="E7991" s="70" t="s">
        <v>51</v>
      </c>
      <c r="F7991" s="37" t="s">
        <v>3066</v>
      </c>
      <c r="G7991" s="101">
        <v>44845</v>
      </c>
      <c r="H7991" s="101">
        <v>44859</v>
      </c>
      <c r="I7991" s="71">
        <f t="shared" si="430"/>
        <v>14</v>
      </c>
      <c r="J7991" s="72" t="s">
        <v>195</v>
      </c>
      <c r="K7991" s="72" t="s">
        <v>196</v>
      </c>
      <c r="L7991" s="73">
        <v>1</v>
      </c>
      <c r="M7991" s="73" t="s">
        <v>108</v>
      </c>
      <c r="N7991" s="68" t="str">
        <f>VLOOKUP(K7991,[1]人員授權表!D$3:G$249,4,0)</f>
        <v>無機</v>
      </c>
      <c r="O7991" s="70" t="str">
        <f>IF(J7991=[1]人員授權表!$C$85,"Casper李羿勳",IF(J7991=[1]人員授權表!$C$188,"Iring陳俊明",IF(J7991=[1]人員授權表!$C$189,"Brian陳泓霖",VLOOKUP(K7991,[1]人員授權表!D$2:E$249,2,FALSE))))</f>
        <v>Debby胡萱黛</v>
      </c>
      <c r="P7991" s="101">
        <v>44855</v>
      </c>
      <c r="Q7991" s="75" t="str">
        <f t="shared" si="431"/>
        <v>週五</v>
      </c>
      <c r="R7991" s="80">
        <v>44855</v>
      </c>
      <c r="AA7991" s="1"/>
    </row>
    <row r="7992" spans="2:27">
      <c r="B7992" s="66">
        <v>44824</v>
      </c>
      <c r="C7992" s="67">
        <v>44837</v>
      </c>
      <c r="D7992" s="68" t="s">
        <v>50</v>
      </c>
      <c r="E7992" s="70" t="s">
        <v>51</v>
      </c>
      <c r="F7992" s="37" t="s">
        <v>3066</v>
      </c>
      <c r="G7992" s="101">
        <v>44845</v>
      </c>
      <c r="H7992" s="101">
        <v>44859</v>
      </c>
      <c r="I7992" s="71">
        <f t="shared" si="430"/>
        <v>14</v>
      </c>
      <c r="J7992" s="72" t="s">
        <v>198</v>
      </c>
      <c r="K7992" s="72" t="s">
        <v>199</v>
      </c>
      <c r="L7992" s="73">
        <v>1</v>
      </c>
      <c r="M7992" s="73" t="s">
        <v>108</v>
      </c>
      <c r="N7992" s="68" t="str">
        <f>VLOOKUP(K7992,[1]人員授權表!D$3:G$249,4,0)</f>
        <v>無機</v>
      </c>
      <c r="O7992" s="70" t="str">
        <f>IF(J7992=[1]人員授權表!$C$85,"Casper李羿勳",IF(J7992=[1]人員授權表!$C$188,"Iring陳俊明",IF(J7992=[1]人員授權表!$C$189,"Brian陳泓霖",VLOOKUP(K7992,[1]人員授權表!D$2:E$249,2,FALSE))))</f>
        <v>Vicky游崴涵</v>
      </c>
      <c r="P7992" s="101">
        <v>44855</v>
      </c>
      <c r="Q7992" s="75" t="str">
        <f t="shared" si="431"/>
        <v>週五</v>
      </c>
      <c r="R7992" s="80">
        <v>44854</v>
      </c>
      <c r="AA7992" s="1"/>
    </row>
    <row r="7993" spans="2:27">
      <c r="B7993" s="66">
        <v>44824</v>
      </c>
      <c r="C7993" s="67">
        <v>44837</v>
      </c>
      <c r="D7993" s="68" t="s">
        <v>50</v>
      </c>
      <c r="E7993" s="70" t="s">
        <v>51</v>
      </c>
      <c r="F7993" s="37" t="s">
        <v>3066</v>
      </c>
      <c r="G7993" s="101">
        <v>44845</v>
      </c>
      <c r="H7993" s="101">
        <v>44859</v>
      </c>
      <c r="I7993" s="71">
        <f t="shared" si="430"/>
        <v>14</v>
      </c>
      <c r="J7993" s="72" t="s">
        <v>1382</v>
      </c>
      <c r="K7993" s="72" t="s">
        <v>201</v>
      </c>
      <c r="L7993" s="73">
        <v>1</v>
      </c>
      <c r="M7993" s="73" t="s">
        <v>108</v>
      </c>
      <c r="N7993" s="68" t="str">
        <f>VLOOKUP(K7993,[1]人員授權表!D$3:G$249,4,0)</f>
        <v>無機</v>
      </c>
      <c r="O7993" s="70" t="str">
        <f>IF(J7993=[1]人員授權表!$C$85,"Casper李羿勳",IF(J7993=[1]人員授權表!$C$188,"Iring陳俊明",IF(J7993=[1]人員授權表!$C$189,"Brian陳泓霖",VLOOKUP(K7993,[1]人員授權表!D$2:E$249,2,FALSE))))</f>
        <v>Ruby黃家蓁</v>
      </c>
      <c r="P7993" s="101">
        <v>44855</v>
      </c>
      <c r="Q7993" s="75" t="str">
        <f t="shared" si="431"/>
        <v>週五</v>
      </c>
      <c r="R7993" s="80">
        <v>44852</v>
      </c>
      <c r="AA7993" s="1"/>
    </row>
    <row r="7994" spans="2:27">
      <c r="B7994" s="66">
        <v>44824</v>
      </c>
      <c r="C7994" s="67">
        <v>44837</v>
      </c>
      <c r="D7994" s="68" t="s">
        <v>50</v>
      </c>
      <c r="E7994" s="70" t="s">
        <v>51</v>
      </c>
      <c r="F7994" s="37" t="s">
        <v>3066</v>
      </c>
      <c r="G7994" s="101">
        <v>44845</v>
      </c>
      <c r="H7994" s="101">
        <v>44859</v>
      </c>
      <c r="I7994" s="71">
        <f t="shared" si="430"/>
        <v>14</v>
      </c>
      <c r="J7994" s="72" t="s">
        <v>151</v>
      </c>
      <c r="K7994" s="72" t="s">
        <v>152</v>
      </c>
      <c r="L7994" s="73">
        <v>1</v>
      </c>
      <c r="M7994" s="73" t="s">
        <v>108</v>
      </c>
      <c r="N7994" s="68" t="str">
        <f>VLOOKUP(K7994,[1]人員授權表!D$3:G$249,4,0)</f>
        <v>無機</v>
      </c>
      <c r="O7994" s="70" t="str">
        <f>IF(J7994=[1]人員授權表!$C$85,"Casper李羿勳",IF(J7994=[1]人員授權表!$C$188,"Iring陳俊明",IF(J7994=[1]人員授權表!$C$189,"Brian陳泓霖",VLOOKUP(K7994,[1]人員授權表!D$2:E$249,2,FALSE))))</f>
        <v>Vicky游崴涵</v>
      </c>
      <c r="P7994" s="101">
        <v>44855</v>
      </c>
      <c r="Q7994" s="75" t="str">
        <f t="shared" si="431"/>
        <v>週五</v>
      </c>
      <c r="R7994" s="80">
        <v>44854</v>
      </c>
      <c r="AA7994" s="1"/>
    </row>
    <row r="7995" spans="2:27">
      <c r="B7995" s="66">
        <v>44824</v>
      </c>
      <c r="C7995" s="67">
        <v>44837</v>
      </c>
      <c r="D7995" s="68" t="s">
        <v>50</v>
      </c>
      <c r="E7995" s="70" t="s">
        <v>51</v>
      </c>
      <c r="F7995" s="37" t="s">
        <v>3066</v>
      </c>
      <c r="G7995" s="101">
        <v>44845</v>
      </c>
      <c r="H7995" s="101">
        <v>44859</v>
      </c>
      <c r="I7995" s="71">
        <f t="shared" si="430"/>
        <v>14</v>
      </c>
      <c r="J7995" s="72" t="s">
        <v>1383</v>
      </c>
      <c r="K7995" s="72" t="s">
        <v>161</v>
      </c>
      <c r="L7995" s="73">
        <v>1</v>
      </c>
      <c r="M7995" s="73" t="s">
        <v>108</v>
      </c>
      <c r="N7995" s="68" t="str">
        <f>VLOOKUP(K7995,[1]人員授權表!D$3:G$249,4,0)</f>
        <v>無機</v>
      </c>
      <c r="O7995" s="70" t="str">
        <f>IF(J7995=[1]人員授權表!$C$85,"Casper李羿勳",IF(J7995=[1]人員授權表!$C$188,"Iring陳俊明",IF(J7995=[1]人員授權表!$C$189,"Brian陳泓霖",VLOOKUP(K7995,[1]人員授權表!D$2:E$249,2,FALSE))))</f>
        <v>Dennis陳汶宏</v>
      </c>
      <c r="P7995" s="101">
        <v>44855</v>
      </c>
      <c r="Q7995" s="75" t="str">
        <f t="shared" si="431"/>
        <v>週五</v>
      </c>
      <c r="R7995" s="80">
        <v>44855</v>
      </c>
      <c r="AA7995" s="1"/>
    </row>
    <row r="7996" spans="2:27">
      <c r="B7996" s="66">
        <v>44824</v>
      </c>
      <c r="C7996" s="67">
        <v>44837</v>
      </c>
      <c r="D7996" s="68" t="s">
        <v>50</v>
      </c>
      <c r="E7996" s="70" t="s">
        <v>51</v>
      </c>
      <c r="F7996" s="37" t="s">
        <v>3066</v>
      </c>
      <c r="G7996" s="101">
        <v>44845</v>
      </c>
      <c r="H7996" s="101">
        <v>44859</v>
      </c>
      <c r="I7996" s="71">
        <f t="shared" si="430"/>
        <v>14</v>
      </c>
      <c r="J7996" s="72" t="s">
        <v>1325</v>
      </c>
      <c r="K7996" s="72" t="s">
        <v>1835</v>
      </c>
      <c r="L7996" s="73">
        <v>1</v>
      </c>
      <c r="M7996" s="73" t="s">
        <v>108</v>
      </c>
      <c r="N7996" s="68" t="str">
        <f>VLOOKUP(K7996,[1]人員授權表!D$3:G$249,4,0)</f>
        <v>無機</v>
      </c>
      <c r="O7996" s="70" t="str">
        <f>IF(J7996=[1]人員授權表!$C$85,"Casper李羿勳",IF(J7996=[1]人員授權表!$C$188,"Iring陳俊明",IF(J7996=[1]人員授權表!$C$189,"Brian陳泓霖",VLOOKUP(K7996,[1]人員授權表!D$2:E$249,2,FALSE))))</f>
        <v>Dennis陳汶宏</v>
      </c>
      <c r="P7996" s="101">
        <v>44855</v>
      </c>
      <c r="Q7996" s="75" t="str">
        <f t="shared" si="431"/>
        <v>週五</v>
      </c>
      <c r="R7996" s="80">
        <v>44855</v>
      </c>
      <c r="AA7996" s="1"/>
    </row>
    <row r="7997" spans="2:27">
      <c r="B7997" s="66">
        <v>44824</v>
      </c>
      <c r="C7997" s="67">
        <v>44837</v>
      </c>
      <c r="D7997" s="68" t="s">
        <v>50</v>
      </c>
      <c r="E7997" s="70" t="s">
        <v>51</v>
      </c>
      <c r="F7997" s="37" t="s">
        <v>3066</v>
      </c>
      <c r="G7997" s="101">
        <v>44845</v>
      </c>
      <c r="H7997" s="101">
        <v>44859</v>
      </c>
      <c r="I7997" s="71">
        <f t="shared" si="430"/>
        <v>14</v>
      </c>
      <c r="J7997" s="72" t="s">
        <v>1384</v>
      </c>
      <c r="K7997" s="72" t="s">
        <v>176</v>
      </c>
      <c r="L7997" s="73">
        <v>1</v>
      </c>
      <c r="M7997" s="73" t="s">
        <v>108</v>
      </c>
      <c r="N7997" s="68" t="str">
        <f>VLOOKUP(K7997,[1]人員授權表!D$3:G$249,4,0)</f>
        <v>無機</v>
      </c>
      <c r="O7997" s="70" t="s">
        <v>177</v>
      </c>
      <c r="P7997" s="101">
        <v>44855</v>
      </c>
      <c r="Q7997" s="75" t="str">
        <f t="shared" si="431"/>
        <v>週五</v>
      </c>
      <c r="R7997" s="80">
        <v>44854</v>
      </c>
      <c r="AA7997" s="1"/>
    </row>
    <row r="7998" spans="2:27">
      <c r="B7998" s="66">
        <v>44824</v>
      </c>
      <c r="C7998" s="67">
        <v>44837</v>
      </c>
      <c r="D7998" s="68" t="s">
        <v>50</v>
      </c>
      <c r="E7998" s="70" t="s">
        <v>51</v>
      </c>
      <c r="F7998" s="37" t="s">
        <v>3066</v>
      </c>
      <c r="G7998" s="101">
        <v>44845</v>
      </c>
      <c r="H7998" s="101">
        <v>44859</v>
      </c>
      <c r="I7998" s="71">
        <f t="shared" si="430"/>
        <v>14</v>
      </c>
      <c r="J7998" s="72" t="s">
        <v>290</v>
      </c>
      <c r="K7998" s="72" t="s">
        <v>291</v>
      </c>
      <c r="L7998" s="73">
        <v>1</v>
      </c>
      <c r="M7998" s="73" t="s">
        <v>108</v>
      </c>
      <c r="N7998" s="68" t="str">
        <f>VLOOKUP(K7998,[1]人員授權表!D$3:G$249,4,0)</f>
        <v>無機</v>
      </c>
      <c r="O7998" s="70" t="str">
        <f>IF(J7998=[1]人員授權表!$C$85,"Casper李羿勳",IF(J7998=[1]人員授權表!$C$188,"Iring陳俊明",IF(J7998=[1]人員授權表!$C$189,"Brian陳泓霖",VLOOKUP(K7998,[1]人員授權表!D$2:E$249,2,FALSE))))</f>
        <v>George陳志昇</v>
      </c>
      <c r="P7998" s="101">
        <v>44855</v>
      </c>
      <c r="Q7998" s="75" t="str">
        <f t="shared" si="431"/>
        <v>週五</v>
      </c>
      <c r="R7998" s="80">
        <v>44855</v>
      </c>
      <c r="AA7998" s="1"/>
    </row>
    <row r="7999" spans="2:27">
      <c r="B7999" s="66">
        <v>44824</v>
      </c>
      <c r="C7999" s="67">
        <v>44837</v>
      </c>
      <c r="D7999" s="68" t="s">
        <v>50</v>
      </c>
      <c r="E7999" s="70" t="s">
        <v>51</v>
      </c>
      <c r="F7999" s="37" t="s">
        <v>3066</v>
      </c>
      <c r="G7999" s="101">
        <v>44845</v>
      </c>
      <c r="H7999" s="101">
        <v>44859</v>
      </c>
      <c r="I7999" s="71">
        <f t="shared" si="430"/>
        <v>14</v>
      </c>
      <c r="J7999" s="72" t="s">
        <v>204</v>
      </c>
      <c r="K7999" s="72" t="s">
        <v>205</v>
      </c>
      <c r="L7999" s="73">
        <v>1</v>
      </c>
      <c r="M7999" s="73" t="s">
        <v>108</v>
      </c>
      <c r="N7999" s="68" t="str">
        <f>VLOOKUP(K7999,[1]人員授權表!D$3:G$249,4,0)</f>
        <v>無機</v>
      </c>
      <c r="O7999" s="70" t="str">
        <f>IF(J7999=[1]人員授權表!$C$85,"Casper李羿勳",IF(J7999=[1]人員授權表!$C$188,"Iring陳俊明",IF(J7999=[1]人員授權表!$C$189,"Brian陳泓霖",VLOOKUP(K7999,[1]人員授權表!D$2:E$249,2,FALSE))))</f>
        <v>Iring陳俊明</v>
      </c>
      <c r="P7999" s="101">
        <v>44855</v>
      </c>
      <c r="Q7999" s="75" t="str">
        <f t="shared" si="431"/>
        <v>週五</v>
      </c>
      <c r="R7999" s="80">
        <v>44853</v>
      </c>
      <c r="AA7999" s="1"/>
    </row>
    <row r="8000" spans="2:27">
      <c r="B8000" s="66">
        <v>44824</v>
      </c>
      <c r="C8000" s="67">
        <v>44837</v>
      </c>
      <c r="D8000" s="68" t="s">
        <v>50</v>
      </c>
      <c r="E8000" s="70" t="s">
        <v>51</v>
      </c>
      <c r="F8000" s="37" t="s">
        <v>3066</v>
      </c>
      <c r="G8000" s="101">
        <v>44845</v>
      </c>
      <c r="H8000" s="101">
        <v>44859</v>
      </c>
      <c r="I8000" s="71">
        <f t="shared" si="430"/>
        <v>14</v>
      </c>
      <c r="J8000" s="72" t="s">
        <v>1328</v>
      </c>
      <c r="K8000" s="72" t="s">
        <v>179</v>
      </c>
      <c r="L8000" s="73">
        <v>1</v>
      </c>
      <c r="M8000" s="73" t="s">
        <v>108</v>
      </c>
      <c r="N8000" s="68" t="str">
        <f>VLOOKUP(K8000,[1]人員授權表!D$3:G$249,4,0)</f>
        <v>無機</v>
      </c>
      <c r="O8000" s="70" t="str">
        <f>IF(J8000=[1]人員授權表!$C$85,"Casper李羿勳",IF(J8000=[1]人員授權表!$C$188,"Iring陳俊明",IF(J8000=[1]人員授權表!$C$189,"Brian陳泓霖",VLOOKUP(K8000,[1]人員授權表!D$2:E$249,2,FALSE))))</f>
        <v>Dennis陳汶宏</v>
      </c>
      <c r="P8000" s="101">
        <v>44855</v>
      </c>
      <c r="Q8000" s="75" t="str">
        <f t="shared" si="431"/>
        <v>週五</v>
      </c>
      <c r="R8000" s="80">
        <v>44852</v>
      </c>
      <c r="AA8000" s="1"/>
    </row>
    <row r="8001" spans="2:27">
      <c r="B8001" s="66">
        <v>44824</v>
      </c>
      <c r="C8001" s="67">
        <v>44837</v>
      </c>
      <c r="D8001" s="68" t="s">
        <v>50</v>
      </c>
      <c r="E8001" s="70" t="s">
        <v>51</v>
      </c>
      <c r="F8001" s="37" t="s">
        <v>3066</v>
      </c>
      <c r="G8001" s="101">
        <v>44845</v>
      </c>
      <c r="H8001" s="101">
        <v>44859</v>
      </c>
      <c r="I8001" s="71">
        <f t="shared" si="430"/>
        <v>14</v>
      </c>
      <c r="J8001" s="72" t="s">
        <v>1329</v>
      </c>
      <c r="K8001" s="72" t="s">
        <v>179</v>
      </c>
      <c r="L8001" s="73">
        <v>1</v>
      </c>
      <c r="M8001" s="73" t="s">
        <v>108</v>
      </c>
      <c r="N8001" s="68" t="str">
        <f>VLOOKUP(K8001,[1]人員授權表!D$3:G$249,4,0)</f>
        <v>無機</v>
      </c>
      <c r="O8001" s="70" t="str">
        <f>IF(J8001=[1]人員授權表!$C$85,"Casper李羿勳",IF(J8001=[1]人員授權表!$C$188,"Iring陳俊明",IF(J8001=[1]人員授權表!$C$189,"Brian陳泓霖",VLOOKUP(K8001,[1]人員授權表!D$2:E$249,2,FALSE))))</f>
        <v>Dennis陳汶宏</v>
      </c>
      <c r="P8001" s="101">
        <v>44855</v>
      </c>
      <c r="Q8001" s="75" t="str">
        <f t="shared" si="431"/>
        <v>週五</v>
      </c>
      <c r="R8001" s="80">
        <v>44852</v>
      </c>
      <c r="AA8001" s="1"/>
    </row>
    <row r="8002" spans="2:27">
      <c r="B8002" s="66">
        <v>44824</v>
      </c>
      <c r="C8002" s="67">
        <v>44837</v>
      </c>
      <c r="D8002" s="68" t="s">
        <v>50</v>
      </c>
      <c r="E8002" s="70" t="s">
        <v>51</v>
      </c>
      <c r="F8002" s="37" t="s">
        <v>3066</v>
      </c>
      <c r="G8002" s="101">
        <v>44845</v>
      </c>
      <c r="H8002" s="101">
        <v>44859</v>
      </c>
      <c r="I8002" s="71">
        <f t="shared" si="430"/>
        <v>14</v>
      </c>
      <c r="J8002" s="72" t="s">
        <v>1141</v>
      </c>
      <c r="K8002" s="72" t="s">
        <v>142</v>
      </c>
      <c r="L8002" s="73">
        <v>1</v>
      </c>
      <c r="M8002" s="73" t="s">
        <v>108</v>
      </c>
      <c r="N8002" s="68" t="str">
        <f>VLOOKUP(K8002,[1]人員授權表!D$3:G$249,4,0)</f>
        <v>無機</v>
      </c>
      <c r="O8002" s="70" t="str">
        <f>IF(J8002=[1]人員授權表!$C$85,"Casper李羿勳",IF(J8002=[1]人員授權表!$C$188,"Iring陳俊明",IF(J8002=[1]人員授權表!$C$189,"Brian陳泓霖",VLOOKUP(K8002,[1]人員授權表!D$2:E$249,2,FALSE))))</f>
        <v>Dennis陳汶宏</v>
      </c>
      <c r="P8002" s="101">
        <v>44855</v>
      </c>
      <c r="Q8002" s="75" t="str">
        <f t="shared" si="431"/>
        <v>週五</v>
      </c>
      <c r="R8002" s="80">
        <v>44852</v>
      </c>
      <c r="AA8002" s="1"/>
    </row>
    <row r="8003" spans="2:27">
      <c r="B8003" s="66">
        <v>44824</v>
      </c>
      <c r="C8003" s="67">
        <v>44837</v>
      </c>
      <c r="D8003" s="68" t="s">
        <v>50</v>
      </c>
      <c r="E8003" s="70" t="s">
        <v>51</v>
      </c>
      <c r="F8003" s="37" t="s">
        <v>3066</v>
      </c>
      <c r="G8003" s="101">
        <v>44845</v>
      </c>
      <c r="H8003" s="101">
        <v>44859</v>
      </c>
      <c r="I8003" s="71">
        <f t="shared" si="430"/>
        <v>14</v>
      </c>
      <c r="J8003" s="72" t="s">
        <v>1330</v>
      </c>
      <c r="K8003" s="72" t="s">
        <v>154</v>
      </c>
      <c r="L8003" s="73">
        <v>1</v>
      </c>
      <c r="M8003" s="73" t="s">
        <v>108</v>
      </c>
      <c r="N8003" s="68" t="str">
        <f>VLOOKUP(K8003,[1]人員授權表!D$3:G$249,4,0)</f>
        <v>無機</v>
      </c>
      <c r="O8003" s="70" t="str">
        <f>IF(J8003=[1]人員授權表!$C$85,"Casper李羿勳",IF(J8003=[1]人員授權表!$C$188,"Iring陳俊明",IF(J8003=[1]人員授權表!$C$189,"Brian陳泓霖",VLOOKUP(K8003,[1]人員授權表!D$2:E$249,2,FALSE))))</f>
        <v>Ken張智凱</v>
      </c>
      <c r="P8003" s="101">
        <v>44855</v>
      </c>
      <c r="Q8003" s="75" t="str">
        <f t="shared" si="431"/>
        <v>週五</v>
      </c>
      <c r="R8003" s="80">
        <v>44848</v>
      </c>
      <c r="AA8003" s="1"/>
    </row>
    <row r="8004" spans="2:27">
      <c r="B8004" s="66">
        <v>44824</v>
      </c>
      <c r="C8004" s="67">
        <v>44837</v>
      </c>
      <c r="D8004" s="68" t="s">
        <v>50</v>
      </c>
      <c r="E8004" s="70" t="s">
        <v>51</v>
      </c>
      <c r="F8004" s="37" t="s">
        <v>3066</v>
      </c>
      <c r="G8004" s="101">
        <v>44845</v>
      </c>
      <c r="H8004" s="101">
        <v>44859</v>
      </c>
      <c r="I8004" s="71">
        <f t="shared" si="430"/>
        <v>14</v>
      </c>
      <c r="J8004" s="72" t="s">
        <v>209</v>
      </c>
      <c r="K8004" s="72" t="s">
        <v>210</v>
      </c>
      <c r="L8004" s="73">
        <v>1</v>
      </c>
      <c r="M8004" s="73" t="s">
        <v>108</v>
      </c>
      <c r="N8004" s="68" t="str">
        <f>VLOOKUP(K8004,[1]人員授權表!D$3:G$249,4,0)</f>
        <v>無機</v>
      </c>
      <c r="O8004" s="70" t="str">
        <f>IF(J8004=[1]人員授權表!$C$85,"Casper李羿勳",IF(J8004=[1]人員授權表!$C$188,"Iring陳俊明",IF(J8004=[1]人員授權表!$C$189,"Brian陳泓霖",VLOOKUP(K8004,[1]人員授權表!D$2:E$249,2,FALSE))))</f>
        <v>Vicky游崴涵</v>
      </c>
      <c r="P8004" s="101">
        <v>44855</v>
      </c>
      <c r="Q8004" s="75" t="str">
        <f t="shared" si="431"/>
        <v>週五</v>
      </c>
      <c r="R8004" s="80">
        <v>44852</v>
      </c>
      <c r="AA8004" s="1"/>
    </row>
    <row r="8005" spans="2:27">
      <c r="B8005" s="66">
        <v>44824</v>
      </c>
      <c r="C8005" s="67">
        <v>44837</v>
      </c>
      <c r="D8005" s="68" t="s">
        <v>50</v>
      </c>
      <c r="E8005" s="70" t="s">
        <v>51</v>
      </c>
      <c r="F8005" s="37" t="s">
        <v>3066</v>
      </c>
      <c r="G8005" s="101">
        <v>44845</v>
      </c>
      <c r="H8005" s="101">
        <v>44859</v>
      </c>
      <c r="I8005" s="71">
        <f t="shared" si="430"/>
        <v>14</v>
      </c>
      <c r="J8005" s="72" t="s">
        <v>558</v>
      </c>
      <c r="K8005" s="72" t="s">
        <v>168</v>
      </c>
      <c r="L8005" s="73">
        <v>1</v>
      </c>
      <c r="M8005" s="73" t="s">
        <v>108</v>
      </c>
      <c r="N8005" s="68" t="str">
        <f>VLOOKUP(K8005,[1]人員授權表!D$3:G$249,4,0)</f>
        <v>有機</v>
      </c>
      <c r="O8005" s="70" t="str">
        <f>IF(J8005=[1]人員授權表!$C$85,"Casper李羿勳",IF(J8005=[1]人員授權表!$C$188,"Iring陳俊明",IF(J8005=[1]人員授權表!$C$189,"Brian陳泓霖",VLOOKUP(K8005,[1]人員授權表!D$2:E$249,2,FALSE))))</f>
        <v>Una林庭瑄</v>
      </c>
      <c r="P8005" s="101">
        <v>44855</v>
      </c>
      <c r="Q8005" s="75" t="str">
        <f t="shared" si="431"/>
        <v>週五</v>
      </c>
      <c r="R8005" s="80">
        <v>44852</v>
      </c>
      <c r="AA8005" s="1"/>
    </row>
    <row r="8006" spans="2:27">
      <c r="B8006" s="66">
        <v>44824</v>
      </c>
      <c r="C8006" s="67">
        <v>44837</v>
      </c>
      <c r="D8006" s="68" t="s">
        <v>50</v>
      </c>
      <c r="E8006" s="70" t="s">
        <v>51</v>
      </c>
      <c r="F8006" s="37" t="s">
        <v>3066</v>
      </c>
      <c r="G8006" s="101">
        <v>44845</v>
      </c>
      <c r="H8006" s="101">
        <v>44859</v>
      </c>
      <c r="I8006" s="71">
        <f t="shared" si="430"/>
        <v>14</v>
      </c>
      <c r="J8006" s="72" t="s">
        <v>257</v>
      </c>
      <c r="K8006" s="72" t="s">
        <v>1225</v>
      </c>
      <c r="L8006" s="73">
        <v>1</v>
      </c>
      <c r="M8006" s="73" t="s">
        <v>108</v>
      </c>
      <c r="N8006" s="68" t="str">
        <f>VLOOKUP(K8006,[1]人員授權表!D$3:G$249,4,0)</f>
        <v>有機</v>
      </c>
      <c r="O8006" s="70" t="str">
        <f>IF(J8006=[1]人員授權表!$C$85,"Casper李羿勳",IF(J8006=[1]人員授權表!$C$188,"Iring陳俊明",IF(J8006=[1]人員授權表!$C$189,"Brian陳泓霖",VLOOKUP(K8006,[1]人員授權表!D$2:E$249,2,FALSE))))</f>
        <v>Casper李羿勳</v>
      </c>
      <c r="P8006" s="101">
        <v>44855</v>
      </c>
      <c r="Q8006" s="75" t="str">
        <f t="shared" si="431"/>
        <v>週五</v>
      </c>
      <c r="R8006" s="80">
        <v>44855</v>
      </c>
      <c r="AA8006" s="1"/>
    </row>
    <row r="8007" spans="2:27">
      <c r="B8007" s="66">
        <v>44824</v>
      </c>
      <c r="C8007" s="67">
        <v>44837</v>
      </c>
      <c r="D8007" s="68" t="s">
        <v>50</v>
      </c>
      <c r="E8007" s="70" t="s">
        <v>51</v>
      </c>
      <c r="F8007" s="37" t="s">
        <v>3066</v>
      </c>
      <c r="G8007" s="101">
        <v>44845</v>
      </c>
      <c r="H8007" s="101">
        <v>44859</v>
      </c>
      <c r="I8007" s="71">
        <f t="shared" ref="I8007:I8070" si="432">_xlfn.DAYS(H8007,G8007)</f>
        <v>14</v>
      </c>
      <c r="J8007" s="72" t="s">
        <v>326</v>
      </c>
      <c r="K8007" s="72" t="s">
        <v>170</v>
      </c>
      <c r="L8007" s="73">
        <v>1</v>
      </c>
      <c r="M8007" s="73" t="s">
        <v>108</v>
      </c>
      <c r="N8007" s="68" t="str">
        <f>VLOOKUP(K8007,[1]人員授權表!D$3:G$249,4,0)</f>
        <v>有機</v>
      </c>
      <c r="O8007" s="70" t="str">
        <f>IF(J8007=[1]人員授權表!$C$85,"Casper李羿勳",IF(J8007=[1]人員授權表!$C$188,"Iring陳俊明",IF(J8007=[1]人員授權表!$C$189,"Brian陳泓霖",VLOOKUP(K8007,[1]人員授權表!D$2:E$249,2,FALSE))))</f>
        <v>Elle黃雅琪&amp;
Marco陳鴻鈞</v>
      </c>
      <c r="P8007" s="101">
        <v>44855</v>
      </c>
      <c r="Q8007" s="75" t="str">
        <f t="shared" ref="Q8007:Q8070" si="433">TEXT(P8007,"aaa")</f>
        <v>週五</v>
      </c>
      <c r="R8007" s="80">
        <v>44853</v>
      </c>
      <c r="AA8007" s="1"/>
    </row>
    <row r="8008" spans="2:27">
      <c r="B8008" s="66">
        <v>44826</v>
      </c>
      <c r="C8008" s="67">
        <v>44837</v>
      </c>
      <c r="D8008" s="68" t="s">
        <v>50</v>
      </c>
      <c r="E8008" s="70" t="s">
        <v>51</v>
      </c>
      <c r="F8008" s="37" t="s">
        <v>3068</v>
      </c>
      <c r="G8008" s="101">
        <v>44846</v>
      </c>
      <c r="H8008" s="101">
        <v>44859</v>
      </c>
      <c r="I8008" s="71">
        <f t="shared" si="432"/>
        <v>13</v>
      </c>
      <c r="J8008" s="72" t="s">
        <v>181</v>
      </c>
      <c r="K8008" s="72" t="s">
        <v>182</v>
      </c>
      <c r="L8008" s="73">
        <v>1</v>
      </c>
      <c r="M8008" s="73" t="s">
        <v>108</v>
      </c>
      <c r="N8008" s="68" t="str">
        <f>VLOOKUP(K8008,[1]人員授權表!D$3:G$249,4,0)</f>
        <v>有機</v>
      </c>
      <c r="O8008" s="70" t="str">
        <f>IF(J8008=[1]人員授權表!$C$85,"Casper李羿勳",IF(J8008=[1]人員授權表!$C$188,"Iring陳俊明",IF(J8008=[1]人員授權表!$C$189,"Brian陳泓霖",VLOOKUP(K8008,[1]人員授權表!D$2:E$249,2,FALSE))))</f>
        <v>Sara王淑玲</v>
      </c>
      <c r="P8008" s="101">
        <v>44855</v>
      </c>
      <c r="Q8008" s="75" t="str">
        <f t="shared" si="433"/>
        <v>週五</v>
      </c>
      <c r="R8008" s="80">
        <v>44853</v>
      </c>
      <c r="AA8008" s="1"/>
    </row>
    <row r="8009" spans="2:27">
      <c r="B8009" s="66">
        <v>44826</v>
      </c>
      <c r="C8009" s="67">
        <v>44837</v>
      </c>
      <c r="D8009" s="68" t="s">
        <v>50</v>
      </c>
      <c r="E8009" s="70" t="s">
        <v>51</v>
      </c>
      <c r="F8009" s="37" t="s">
        <v>3068</v>
      </c>
      <c r="G8009" s="101">
        <v>44846</v>
      </c>
      <c r="H8009" s="101">
        <v>44859</v>
      </c>
      <c r="I8009" s="71">
        <f t="shared" si="432"/>
        <v>13</v>
      </c>
      <c r="J8009" s="72" t="s">
        <v>184</v>
      </c>
      <c r="K8009" s="72" t="s">
        <v>185</v>
      </c>
      <c r="L8009" s="73">
        <v>1</v>
      </c>
      <c r="M8009" s="73" t="s">
        <v>108</v>
      </c>
      <c r="N8009" s="68" t="str">
        <f>VLOOKUP(K8009,[1]人員授權表!D$3:G$249,4,0)</f>
        <v>有機</v>
      </c>
      <c r="O8009" s="70" t="str">
        <f>IF(J8009=[1]人員授權表!$C$85,"Casper李羿勳",IF(J8009=[1]人員授權表!$C$188,"Iring陳俊明",IF(J8009=[1]人員授權表!$C$189,"Brian陳泓霖",VLOOKUP(K8009,[1]人員授權表!D$2:E$249,2,FALSE))))</f>
        <v>Una林庭瑄</v>
      </c>
      <c r="P8009" s="101">
        <v>44855</v>
      </c>
      <c r="Q8009" s="75" t="str">
        <f t="shared" si="433"/>
        <v>週五</v>
      </c>
      <c r="R8009" s="80">
        <v>44854</v>
      </c>
      <c r="AA8009" s="1"/>
    </row>
    <row r="8010" spans="2:27">
      <c r="B8010" s="66">
        <v>44826</v>
      </c>
      <c r="C8010" s="67">
        <v>44837</v>
      </c>
      <c r="D8010" s="68" t="s">
        <v>50</v>
      </c>
      <c r="E8010" s="70" t="s">
        <v>51</v>
      </c>
      <c r="F8010" s="37" t="s">
        <v>3068</v>
      </c>
      <c r="G8010" s="101">
        <v>44846</v>
      </c>
      <c r="H8010" s="101">
        <v>44859</v>
      </c>
      <c r="I8010" s="71">
        <f t="shared" si="432"/>
        <v>13</v>
      </c>
      <c r="J8010" s="72" t="s">
        <v>919</v>
      </c>
      <c r="K8010" s="72" t="s">
        <v>187</v>
      </c>
      <c r="L8010" s="73">
        <v>1</v>
      </c>
      <c r="M8010" s="73" t="s">
        <v>108</v>
      </c>
      <c r="N8010" s="68" t="str">
        <f>VLOOKUP(K8010,[1]人員授權表!D$3:G$249,4,0)</f>
        <v>無機</v>
      </c>
      <c r="O8010" s="70" t="str">
        <f>IF(J8010=[1]人員授權表!$C$85,"Casper李羿勳",IF(J8010=[1]人員授權表!$C$188,"Iring陳俊明",IF(J8010=[1]人員授權表!$C$189,"Brian陳泓霖",VLOOKUP(K8010,[1]人員授權表!D$2:E$249,2,FALSE))))</f>
        <v>Ruby黃家蓁</v>
      </c>
      <c r="P8010" s="101">
        <v>44855</v>
      </c>
      <c r="Q8010" s="75" t="str">
        <f t="shared" si="433"/>
        <v>週五</v>
      </c>
      <c r="R8010" s="80">
        <v>44855</v>
      </c>
      <c r="AA8010" s="1"/>
    </row>
    <row r="8011" spans="2:27">
      <c r="B8011" s="66">
        <v>44826</v>
      </c>
      <c r="C8011" s="67">
        <v>44837</v>
      </c>
      <c r="D8011" s="68" t="s">
        <v>50</v>
      </c>
      <c r="E8011" s="70" t="s">
        <v>51</v>
      </c>
      <c r="F8011" s="37" t="s">
        <v>3068</v>
      </c>
      <c r="G8011" s="101">
        <v>44846</v>
      </c>
      <c r="H8011" s="101">
        <v>44859</v>
      </c>
      <c r="I8011" s="71">
        <f t="shared" si="432"/>
        <v>13</v>
      </c>
      <c r="J8011" s="72" t="s">
        <v>188</v>
      </c>
      <c r="K8011" s="72" t="s">
        <v>189</v>
      </c>
      <c r="L8011" s="73">
        <v>1</v>
      </c>
      <c r="M8011" s="73" t="s">
        <v>108</v>
      </c>
      <c r="N8011" s="68" t="str">
        <f>VLOOKUP(K8011,[1]人員授權表!D$3:G$249,4,0)</f>
        <v>無機</v>
      </c>
      <c r="O8011" s="70" t="str">
        <f>IF(J8011=[1]人員授權表!$C$85,"Casper李羿勳",IF(J8011=[1]人員授權表!$C$188,"Iring陳俊明",IF(J8011=[1]人員授權表!$C$189,"Brian陳泓霖",VLOOKUP(K8011,[1]人員授權表!D$2:E$249,2,FALSE))))</f>
        <v>Iring陳俊明</v>
      </c>
      <c r="P8011" s="101">
        <v>44855</v>
      </c>
      <c r="Q8011" s="75" t="str">
        <f t="shared" si="433"/>
        <v>週五</v>
      </c>
      <c r="R8011" s="80">
        <v>44852</v>
      </c>
      <c r="AA8011" s="1"/>
    </row>
    <row r="8012" spans="2:27">
      <c r="B8012" s="66">
        <v>44826</v>
      </c>
      <c r="C8012" s="67">
        <v>44837</v>
      </c>
      <c r="D8012" s="68" t="s">
        <v>50</v>
      </c>
      <c r="E8012" s="70" t="s">
        <v>51</v>
      </c>
      <c r="F8012" s="37" t="s">
        <v>3068</v>
      </c>
      <c r="G8012" s="101">
        <v>44846</v>
      </c>
      <c r="H8012" s="101">
        <v>44859</v>
      </c>
      <c r="I8012" s="71">
        <f t="shared" si="432"/>
        <v>13</v>
      </c>
      <c r="J8012" s="72" t="s">
        <v>190</v>
      </c>
      <c r="K8012" s="72" t="s">
        <v>140</v>
      </c>
      <c r="L8012" s="73">
        <v>1</v>
      </c>
      <c r="M8012" s="73" t="s">
        <v>108</v>
      </c>
      <c r="N8012" s="68" t="str">
        <f>VLOOKUP(K8012,[1]人員授權表!D$3:G$249,4,0)</f>
        <v>無機</v>
      </c>
      <c r="O8012" s="70" t="str">
        <f>IF(J8012=[1]人員授權表!$C$85,"Casper李羿勳",IF(J8012=[1]人員授權表!$C$188,"Iring陳俊明",IF(J8012=[1]人員授權表!$C$189,"Brian陳泓霖",VLOOKUP(K8012,[1]人員授權表!D$2:E$249,2,FALSE))))</f>
        <v>Iring陳俊明</v>
      </c>
      <c r="P8012" s="101">
        <v>44855</v>
      </c>
      <c r="Q8012" s="75" t="str">
        <f t="shared" si="433"/>
        <v>週五</v>
      </c>
      <c r="R8012" s="80">
        <v>44852</v>
      </c>
      <c r="AA8012" s="1"/>
    </row>
    <row r="8013" spans="2:27">
      <c r="B8013" s="66">
        <v>44826</v>
      </c>
      <c r="C8013" s="67">
        <v>44837</v>
      </c>
      <c r="D8013" s="68" t="s">
        <v>50</v>
      </c>
      <c r="E8013" s="70" t="s">
        <v>51</v>
      </c>
      <c r="F8013" s="37" t="s">
        <v>3068</v>
      </c>
      <c r="G8013" s="101">
        <v>44846</v>
      </c>
      <c r="H8013" s="101">
        <v>44859</v>
      </c>
      <c r="I8013" s="71">
        <f t="shared" si="432"/>
        <v>13</v>
      </c>
      <c r="J8013" s="72" t="s">
        <v>194</v>
      </c>
      <c r="K8013" s="72" t="s">
        <v>187</v>
      </c>
      <c r="L8013" s="73">
        <v>1</v>
      </c>
      <c r="M8013" s="73" t="s">
        <v>108</v>
      </c>
      <c r="N8013" s="68" t="str">
        <f>VLOOKUP(K8013,[1]人員授權表!D$3:G$249,4,0)</f>
        <v>無機</v>
      </c>
      <c r="O8013" s="70" t="str">
        <f>IF(J8013=[1]人員授權表!$C$85,"Casper李羿勳",IF(J8013=[1]人員授權表!$C$188,"Iring陳俊明",IF(J8013=[1]人員授權表!$C$189,"Brian陳泓霖",VLOOKUP(K8013,[1]人員授權表!D$2:E$249,2,FALSE))))</f>
        <v>Ruby黃家蓁</v>
      </c>
      <c r="P8013" s="101">
        <v>44855</v>
      </c>
      <c r="Q8013" s="75" t="str">
        <f t="shared" si="433"/>
        <v>週五</v>
      </c>
      <c r="R8013" s="80">
        <v>44854</v>
      </c>
      <c r="AA8013" s="1"/>
    </row>
    <row r="8014" spans="2:27">
      <c r="B8014" s="66">
        <v>44826</v>
      </c>
      <c r="C8014" s="67">
        <v>44837</v>
      </c>
      <c r="D8014" s="68" t="s">
        <v>50</v>
      </c>
      <c r="E8014" s="70" t="s">
        <v>51</v>
      </c>
      <c r="F8014" s="37" t="s">
        <v>3068</v>
      </c>
      <c r="G8014" s="101">
        <v>44846</v>
      </c>
      <c r="H8014" s="101">
        <v>44859</v>
      </c>
      <c r="I8014" s="71">
        <f t="shared" si="432"/>
        <v>13</v>
      </c>
      <c r="J8014" s="72" t="s">
        <v>195</v>
      </c>
      <c r="K8014" s="72" t="s">
        <v>196</v>
      </c>
      <c r="L8014" s="73">
        <v>1</v>
      </c>
      <c r="M8014" s="73" t="s">
        <v>108</v>
      </c>
      <c r="N8014" s="68" t="str">
        <f>VLOOKUP(K8014,[1]人員授權表!D$3:G$249,4,0)</f>
        <v>無機</v>
      </c>
      <c r="O8014" s="70" t="str">
        <f>IF(J8014=[1]人員授權表!$C$85,"Casper李羿勳",IF(J8014=[1]人員授權表!$C$188,"Iring陳俊明",IF(J8014=[1]人員授權表!$C$189,"Brian陳泓霖",VLOOKUP(K8014,[1]人員授權表!D$2:E$249,2,FALSE))))</f>
        <v>Debby胡萱黛</v>
      </c>
      <c r="P8014" s="101">
        <v>44855</v>
      </c>
      <c r="Q8014" s="75" t="str">
        <f t="shared" si="433"/>
        <v>週五</v>
      </c>
      <c r="R8014" s="80">
        <v>44855</v>
      </c>
      <c r="AA8014" s="1"/>
    </row>
    <row r="8015" spans="2:27">
      <c r="B8015" s="66">
        <v>44826</v>
      </c>
      <c r="C8015" s="67">
        <v>44837</v>
      </c>
      <c r="D8015" s="68" t="s">
        <v>50</v>
      </c>
      <c r="E8015" s="70" t="s">
        <v>51</v>
      </c>
      <c r="F8015" s="37" t="s">
        <v>3068</v>
      </c>
      <c r="G8015" s="101">
        <v>44846</v>
      </c>
      <c r="H8015" s="101">
        <v>44859</v>
      </c>
      <c r="I8015" s="71">
        <f t="shared" si="432"/>
        <v>13</v>
      </c>
      <c r="J8015" s="72" t="s">
        <v>198</v>
      </c>
      <c r="K8015" s="72" t="s">
        <v>199</v>
      </c>
      <c r="L8015" s="73">
        <v>1</v>
      </c>
      <c r="M8015" s="73" t="s">
        <v>108</v>
      </c>
      <c r="N8015" s="68" t="str">
        <f>VLOOKUP(K8015,[1]人員授權表!D$3:G$249,4,0)</f>
        <v>無機</v>
      </c>
      <c r="O8015" s="70" t="str">
        <f>IF(J8015=[1]人員授權表!$C$85,"Casper李羿勳",IF(J8015=[1]人員授權表!$C$188,"Iring陳俊明",IF(J8015=[1]人員授權表!$C$189,"Brian陳泓霖",VLOOKUP(K8015,[1]人員授權表!D$2:E$249,2,FALSE))))</f>
        <v>Vicky游崴涵</v>
      </c>
      <c r="P8015" s="101">
        <v>44855</v>
      </c>
      <c r="Q8015" s="75" t="str">
        <f t="shared" si="433"/>
        <v>週五</v>
      </c>
      <c r="R8015" s="80">
        <v>44854</v>
      </c>
      <c r="AA8015" s="1"/>
    </row>
    <row r="8016" spans="2:27">
      <c r="B8016" s="66">
        <v>44826</v>
      </c>
      <c r="C8016" s="67">
        <v>44837</v>
      </c>
      <c r="D8016" s="68" t="s">
        <v>50</v>
      </c>
      <c r="E8016" s="70" t="s">
        <v>51</v>
      </c>
      <c r="F8016" s="37" t="s">
        <v>3068</v>
      </c>
      <c r="G8016" s="101">
        <v>44846</v>
      </c>
      <c r="H8016" s="101">
        <v>44859</v>
      </c>
      <c r="I8016" s="71">
        <f t="shared" si="432"/>
        <v>13</v>
      </c>
      <c r="J8016" s="72" t="s">
        <v>200</v>
      </c>
      <c r="K8016" s="72" t="s">
        <v>201</v>
      </c>
      <c r="L8016" s="73">
        <v>1</v>
      </c>
      <c r="M8016" s="73" t="s">
        <v>108</v>
      </c>
      <c r="N8016" s="68" t="str">
        <f>VLOOKUP(K8016,[1]人員授權表!D$3:G$249,4,0)</f>
        <v>無機</v>
      </c>
      <c r="O8016" s="70" t="str">
        <f>IF(J8016=[1]人員授權表!$C$85,"Casper李羿勳",IF(J8016=[1]人員授權表!$C$188,"Iring陳俊明",IF(J8016=[1]人員授權表!$C$189,"Brian陳泓霖",VLOOKUP(K8016,[1]人員授權表!D$2:E$249,2,FALSE))))</f>
        <v>Ruby黃家蓁</v>
      </c>
      <c r="P8016" s="101">
        <v>44855</v>
      </c>
      <c r="Q8016" s="75" t="str">
        <f t="shared" si="433"/>
        <v>週五</v>
      </c>
      <c r="R8016" s="80">
        <v>44852</v>
      </c>
      <c r="AA8016" s="1"/>
    </row>
    <row r="8017" spans="2:27">
      <c r="B8017" s="66">
        <v>44826</v>
      </c>
      <c r="C8017" s="67">
        <v>44837</v>
      </c>
      <c r="D8017" s="68" t="s">
        <v>50</v>
      </c>
      <c r="E8017" s="70" t="s">
        <v>51</v>
      </c>
      <c r="F8017" s="37" t="s">
        <v>3068</v>
      </c>
      <c r="G8017" s="101">
        <v>44846</v>
      </c>
      <c r="H8017" s="101">
        <v>44859</v>
      </c>
      <c r="I8017" s="71">
        <f t="shared" si="432"/>
        <v>13</v>
      </c>
      <c r="J8017" s="72" t="s">
        <v>151</v>
      </c>
      <c r="K8017" s="72" t="s">
        <v>152</v>
      </c>
      <c r="L8017" s="73">
        <v>1</v>
      </c>
      <c r="M8017" s="73" t="s">
        <v>108</v>
      </c>
      <c r="N8017" s="68" t="str">
        <f>VLOOKUP(K8017,[1]人員授權表!D$3:G$249,4,0)</f>
        <v>無機</v>
      </c>
      <c r="O8017" s="70" t="str">
        <f>IF(J8017=[1]人員授權表!$C$85,"Casper李羿勳",IF(J8017=[1]人員授權表!$C$188,"Iring陳俊明",IF(J8017=[1]人員授權表!$C$189,"Brian陳泓霖",VLOOKUP(K8017,[1]人員授權表!D$2:E$249,2,FALSE))))</f>
        <v>Vicky游崴涵</v>
      </c>
      <c r="P8017" s="101">
        <v>44855</v>
      </c>
      <c r="Q8017" s="75" t="str">
        <f t="shared" si="433"/>
        <v>週五</v>
      </c>
      <c r="R8017" s="80">
        <v>44854</v>
      </c>
      <c r="AA8017" s="1"/>
    </row>
    <row r="8018" spans="2:27">
      <c r="B8018" s="66">
        <v>44826</v>
      </c>
      <c r="C8018" s="67">
        <v>44837</v>
      </c>
      <c r="D8018" s="68" t="s">
        <v>50</v>
      </c>
      <c r="E8018" s="70" t="s">
        <v>51</v>
      </c>
      <c r="F8018" s="37" t="s">
        <v>3068</v>
      </c>
      <c r="G8018" s="101">
        <v>44846</v>
      </c>
      <c r="H8018" s="101">
        <v>44859</v>
      </c>
      <c r="I8018" s="71">
        <f t="shared" si="432"/>
        <v>13</v>
      </c>
      <c r="J8018" s="72" t="s">
        <v>175</v>
      </c>
      <c r="K8018" s="72" t="s">
        <v>176</v>
      </c>
      <c r="L8018" s="73">
        <v>1</v>
      </c>
      <c r="M8018" s="73" t="s">
        <v>108</v>
      </c>
      <c r="N8018" s="68" t="str">
        <f>VLOOKUP(K8018,[1]人員授權表!D$3:G$249,4,0)</f>
        <v>無機</v>
      </c>
      <c r="O8018" s="70" t="s">
        <v>177</v>
      </c>
      <c r="P8018" s="101">
        <v>44855</v>
      </c>
      <c r="Q8018" s="75" t="str">
        <f t="shared" si="433"/>
        <v>週五</v>
      </c>
      <c r="R8018" s="80">
        <v>44854</v>
      </c>
      <c r="AA8018" s="1"/>
    </row>
    <row r="8019" spans="2:27">
      <c r="B8019" s="66">
        <v>44826</v>
      </c>
      <c r="C8019" s="67">
        <v>44837</v>
      </c>
      <c r="D8019" s="68" t="s">
        <v>50</v>
      </c>
      <c r="E8019" s="70" t="s">
        <v>51</v>
      </c>
      <c r="F8019" s="37" t="s">
        <v>3068</v>
      </c>
      <c r="G8019" s="101">
        <v>44846</v>
      </c>
      <c r="H8019" s="101">
        <v>44859</v>
      </c>
      <c r="I8019" s="71">
        <f t="shared" si="432"/>
        <v>13</v>
      </c>
      <c r="J8019" s="72" t="s">
        <v>204</v>
      </c>
      <c r="K8019" s="72" t="s">
        <v>205</v>
      </c>
      <c r="L8019" s="73">
        <v>1</v>
      </c>
      <c r="M8019" s="73" t="s">
        <v>108</v>
      </c>
      <c r="N8019" s="68" t="str">
        <f>VLOOKUP(K8019,[1]人員授權表!D$3:G$249,4,0)</f>
        <v>無機</v>
      </c>
      <c r="O8019" s="70" t="str">
        <f>IF(J8019=[1]人員授權表!$C$85,"Casper李羿勳",IF(J8019=[1]人員授權表!$C$188,"Iring陳俊明",IF(J8019=[1]人員授權表!$C$189,"Brian陳泓霖",VLOOKUP(K8019,[1]人員授權表!D$2:E$249,2,FALSE))))</f>
        <v>Iring陳俊明</v>
      </c>
      <c r="P8019" s="101">
        <v>44855</v>
      </c>
      <c r="Q8019" s="75" t="str">
        <f t="shared" si="433"/>
        <v>週五</v>
      </c>
      <c r="R8019" s="80">
        <v>44853</v>
      </c>
      <c r="AA8019" s="1"/>
    </row>
    <row r="8020" spans="2:27">
      <c r="B8020" s="66">
        <v>44826</v>
      </c>
      <c r="C8020" s="67">
        <v>44837</v>
      </c>
      <c r="D8020" s="68" t="s">
        <v>50</v>
      </c>
      <c r="E8020" s="70" t="s">
        <v>51</v>
      </c>
      <c r="F8020" s="37" t="s">
        <v>3068</v>
      </c>
      <c r="G8020" s="101">
        <v>44846</v>
      </c>
      <c r="H8020" s="101">
        <v>44859</v>
      </c>
      <c r="I8020" s="71">
        <f t="shared" si="432"/>
        <v>13</v>
      </c>
      <c r="J8020" s="72" t="s">
        <v>206</v>
      </c>
      <c r="K8020" s="72" t="s">
        <v>179</v>
      </c>
      <c r="L8020" s="73">
        <v>1</v>
      </c>
      <c r="M8020" s="73" t="s">
        <v>108</v>
      </c>
      <c r="N8020" s="68" t="str">
        <f>VLOOKUP(K8020,[1]人員授權表!D$3:G$249,4,0)</f>
        <v>無機</v>
      </c>
      <c r="O8020" s="70" t="str">
        <f>IF(J8020=[1]人員授權表!$C$85,"Casper李羿勳",IF(J8020=[1]人員授權表!$C$188,"Iring陳俊明",IF(J8020=[1]人員授權表!$C$189,"Brian陳泓霖",VLOOKUP(K8020,[1]人員授權表!D$2:E$249,2,FALSE))))</f>
        <v>Dennis陳汶宏</v>
      </c>
      <c r="P8020" s="101">
        <v>44855</v>
      </c>
      <c r="Q8020" s="75" t="str">
        <f t="shared" si="433"/>
        <v>週五</v>
      </c>
      <c r="R8020" s="80">
        <v>44852</v>
      </c>
      <c r="AA8020" s="1"/>
    </row>
    <row r="8021" spans="2:27">
      <c r="B8021" s="66">
        <v>44826</v>
      </c>
      <c r="C8021" s="67">
        <v>44837</v>
      </c>
      <c r="D8021" s="68" t="s">
        <v>50</v>
      </c>
      <c r="E8021" s="70" t="s">
        <v>51</v>
      </c>
      <c r="F8021" s="37" t="s">
        <v>3068</v>
      </c>
      <c r="G8021" s="101">
        <v>44846</v>
      </c>
      <c r="H8021" s="101">
        <v>44859</v>
      </c>
      <c r="I8021" s="71">
        <f t="shared" si="432"/>
        <v>13</v>
      </c>
      <c r="J8021" s="72" t="s">
        <v>178</v>
      </c>
      <c r="K8021" s="72" t="s">
        <v>179</v>
      </c>
      <c r="L8021" s="73">
        <v>1</v>
      </c>
      <c r="M8021" s="73" t="s">
        <v>108</v>
      </c>
      <c r="N8021" s="68" t="str">
        <f>VLOOKUP(K8021,[1]人員授權表!D$3:G$249,4,0)</f>
        <v>無機</v>
      </c>
      <c r="O8021" s="70" t="str">
        <f>IF(J8021=[1]人員授權表!$C$85,"Casper李羿勳",IF(J8021=[1]人員授權表!$C$188,"Iring陳俊明",IF(J8021=[1]人員授權表!$C$189,"Brian陳泓霖",VLOOKUP(K8021,[1]人員授權表!D$2:E$249,2,FALSE))))</f>
        <v>Dennis陳汶宏</v>
      </c>
      <c r="P8021" s="101">
        <v>44855</v>
      </c>
      <c r="Q8021" s="75" t="str">
        <f t="shared" si="433"/>
        <v>週五</v>
      </c>
      <c r="R8021" s="80">
        <v>44852</v>
      </c>
      <c r="AA8021" s="1"/>
    </row>
    <row r="8022" spans="2:27">
      <c r="B8022" s="66">
        <v>44826</v>
      </c>
      <c r="C8022" s="67">
        <v>44837</v>
      </c>
      <c r="D8022" s="68" t="s">
        <v>50</v>
      </c>
      <c r="E8022" s="70" t="s">
        <v>51</v>
      </c>
      <c r="F8022" s="37" t="s">
        <v>3068</v>
      </c>
      <c r="G8022" s="101">
        <v>44846</v>
      </c>
      <c r="H8022" s="101">
        <v>44859</v>
      </c>
      <c r="I8022" s="71">
        <f t="shared" si="432"/>
        <v>13</v>
      </c>
      <c r="J8022" s="72" t="s">
        <v>141</v>
      </c>
      <c r="K8022" s="72" t="s">
        <v>142</v>
      </c>
      <c r="L8022" s="73">
        <v>1</v>
      </c>
      <c r="M8022" s="73" t="s">
        <v>108</v>
      </c>
      <c r="N8022" s="68" t="str">
        <f>VLOOKUP(K8022,[1]人員授權表!D$3:G$249,4,0)</f>
        <v>無機</v>
      </c>
      <c r="O8022" s="70" t="str">
        <f>IF(J8022=[1]人員授權表!$C$85,"Casper李羿勳",IF(J8022=[1]人員授權表!$C$188,"Iring陳俊明",IF(J8022=[1]人員授權表!$C$189,"Brian陳泓霖",VLOOKUP(K8022,[1]人員授權表!D$2:E$249,2,FALSE))))</f>
        <v>Dennis陳汶宏</v>
      </c>
      <c r="P8022" s="101">
        <v>44855</v>
      </c>
      <c r="Q8022" s="75" t="str">
        <f t="shared" si="433"/>
        <v>週五</v>
      </c>
      <c r="R8022" s="80">
        <v>44854</v>
      </c>
      <c r="AA8022" s="1"/>
    </row>
    <row r="8023" spans="2:27">
      <c r="B8023" s="66">
        <v>44826</v>
      </c>
      <c r="C8023" s="67">
        <v>44837</v>
      </c>
      <c r="D8023" s="68" t="s">
        <v>50</v>
      </c>
      <c r="E8023" s="70" t="s">
        <v>51</v>
      </c>
      <c r="F8023" s="37" t="s">
        <v>3068</v>
      </c>
      <c r="G8023" s="101">
        <v>44846</v>
      </c>
      <c r="H8023" s="101">
        <v>44859</v>
      </c>
      <c r="I8023" s="71">
        <f t="shared" si="432"/>
        <v>13</v>
      </c>
      <c r="J8023" s="72" t="s">
        <v>209</v>
      </c>
      <c r="K8023" s="72" t="s">
        <v>210</v>
      </c>
      <c r="L8023" s="73">
        <v>1</v>
      </c>
      <c r="M8023" s="73" t="s">
        <v>108</v>
      </c>
      <c r="N8023" s="68" t="str">
        <f>VLOOKUP(K8023,[1]人員授權表!D$3:G$249,4,0)</f>
        <v>無機</v>
      </c>
      <c r="O8023" s="70" t="str">
        <f>IF(J8023=[1]人員授權表!$C$85,"Casper李羿勳",IF(J8023=[1]人員授權表!$C$188,"Iring陳俊明",IF(J8023=[1]人員授權表!$C$189,"Brian陳泓霖",VLOOKUP(K8023,[1]人員授權表!D$2:E$249,2,FALSE))))</f>
        <v>Vicky游崴涵</v>
      </c>
      <c r="P8023" s="101">
        <v>44855</v>
      </c>
      <c r="Q8023" s="75" t="str">
        <f t="shared" si="433"/>
        <v>週五</v>
      </c>
      <c r="R8023" s="80">
        <v>44855</v>
      </c>
      <c r="AA8023" s="1"/>
    </row>
    <row r="8024" spans="2:27">
      <c r="B8024" s="66">
        <v>44826</v>
      </c>
      <c r="C8024" s="67">
        <v>44837</v>
      </c>
      <c r="D8024" s="68" t="s">
        <v>50</v>
      </c>
      <c r="E8024" s="70" t="s">
        <v>51</v>
      </c>
      <c r="F8024" s="37" t="s">
        <v>3068</v>
      </c>
      <c r="G8024" s="101">
        <v>44846</v>
      </c>
      <c r="H8024" s="101">
        <v>44859</v>
      </c>
      <c r="I8024" s="71">
        <f t="shared" si="432"/>
        <v>13</v>
      </c>
      <c r="J8024" s="72" t="s">
        <v>167</v>
      </c>
      <c r="K8024" s="72" t="s">
        <v>168</v>
      </c>
      <c r="L8024" s="73">
        <v>1</v>
      </c>
      <c r="M8024" s="73" t="s">
        <v>108</v>
      </c>
      <c r="N8024" s="68" t="str">
        <f>VLOOKUP(K8024,[1]人員授權表!D$3:G$249,4,0)</f>
        <v>有機</v>
      </c>
      <c r="O8024" s="70" t="str">
        <f>IF(J8024=[1]人員授權表!$C$85,"Casper李羿勳",IF(J8024=[1]人員授權表!$C$188,"Iring陳俊明",IF(J8024=[1]人員授權表!$C$189,"Brian陳泓霖",VLOOKUP(K8024,[1]人員授權表!D$2:E$249,2,FALSE))))</f>
        <v>Una林庭瑄</v>
      </c>
      <c r="P8024" s="101">
        <v>44855</v>
      </c>
      <c r="Q8024" s="75" t="str">
        <f t="shared" si="433"/>
        <v>週五</v>
      </c>
      <c r="R8024" s="80">
        <v>44852</v>
      </c>
      <c r="AA8024" s="1"/>
    </row>
    <row r="8025" spans="2:27">
      <c r="B8025" s="66">
        <v>44826</v>
      </c>
      <c r="C8025" s="67">
        <v>44837</v>
      </c>
      <c r="D8025" s="68" t="s">
        <v>50</v>
      </c>
      <c r="E8025" s="70" t="s">
        <v>51</v>
      </c>
      <c r="F8025" s="37" t="s">
        <v>3068</v>
      </c>
      <c r="G8025" s="101">
        <v>44846</v>
      </c>
      <c r="H8025" s="101">
        <v>44859</v>
      </c>
      <c r="I8025" s="71">
        <f t="shared" si="432"/>
        <v>13</v>
      </c>
      <c r="J8025" s="72" t="s">
        <v>169</v>
      </c>
      <c r="K8025" s="72" t="s">
        <v>170</v>
      </c>
      <c r="L8025" s="73">
        <v>1</v>
      </c>
      <c r="M8025" s="73" t="s">
        <v>108</v>
      </c>
      <c r="N8025" s="68" t="str">
        <f>VLOOKUP(K8025,[1]人員授權表!D$3:G$249,4,0)</f>
        <v>有機</v>
      </c>
      <c r="O8025" s="70" t="str">
        <f>IF(J8025=[1]人員授權表!$C$85,"Casper李羿勳",IF(J8025=[1]人員授權表!$C$188,"Iring陳俊明",IF(J8025=[1]人員授權表!$C$189,"Brian陳泓霖",VLOOKUP(K8025,[1]人員授權表!D$2:E$249,2,FALSE))))</f>
        <v>Elle黃雅琪&amp;
Marco陳鴻鈞</v>
      </c>
      <c r="P8025" s="101">
        <v>44855</v>
      </c>
      <c r="Q8025" s="75" t="str">
        <f t="shared" si="433"/>
        <v>週五</v>
      </c>
      <c r="R8025" s="80">
        <v>44855</v>
      </c>
      <c r="AA8025" s="1"/>
    </row>
    <row r="8026" spans="2:27">
      <c r="B8026" s="66">
        <v>44826</v>
      </c>
      <c r="C8026" s="67">
        <v>44837</v>
      </c>
      <c r="D8026" s="68" t="s">
        <v>50</v>
      </c>
      <c r="E8026" s="70" t="s">
        <v>51</v>
      </c>
      <c r="F8026" s="37" t="s">
        <v>3069</v>
      </c>
      <c r="G8026" s="67">
        <v>44848</v>
      </c>
      <c r="H8026" s="101">
        <v>44859</v>
      </c>
      <c r="I8026" s="71">
        <f t="shared" si="432"/>
        <v>11</v>
      </c>
      <c r="J8026" s="72" t="s">
        <v>181</v>
      </c>
      <c r="K8026" s="72" t="s">
        <v>182</v>
      </c>
      <c r="L8026" s="73">
        <v>1</v>
      </c>
      <c r="M8026" s="73" t="s">
        <v>108</v>
      </c>
      <c r="N8026" s="68" t="str">
        <f>VLOOKUP(K8026,[1]人員授權表!D$3:G$249,4,0)</f>
        <v>有機</v>
      </c>
      <c r="O8026" s="70" t="str">
        <f>IF(J8026=[1]人員授權表!$C$85,"Casper李羿勳",IF(J8026=[1]人員授權表!$C$188,"Iring陳俊明",IF(J8026=[1]人員授權表!$C$189,"Brian陳泓霖",VLOOKUP(K8026,[1]人員授權表!D$2:E$249,2,FALSE))))</f>
        <v>Sara王淑玲</v>
      </c>
      <c r="P8026" s="101">
        <v>44855</v>
      </c>
      <c r="Q8026" s="75" t="str">
        <f t="shared" si="433"/>
        <v>週五</v>
      </c>
      <c r="R8026" s="80">
        <v>44855</v>
      </c>
      <c r="Z8026" s="79" t="s">
        <v>3070</v>
      </c>
      <c r="AA8026" s="1"/>
    </row>
    <row r="8027" spans="2:27">
      <c r="B8027" s="66">
        <v>44826</v>
      </c>
      <c r="C8027" s="67">
        <v>44837</v>
      </c>
      <c r="D8027" s="68" t="s">
        <v>50</v>
      </c>
      <c r="E8027" s="70" t="s">
        <v>51</v>
      </c>
      <c r="F8027" s="37" t="s">
        <v>3071</v>
      </c>
      <c r="G8027" s="67">
        <v>44848</v>
      </c>
      <c r="H8027" s="101">
        <v>44859</v>
      </c>
      <c r="I8027" s="71">
        <f t="shared" si="432"/>
        <v>11</v>
      </c>
      <c r="J8027" s="72" t="s">
        <v>184</v>
      </c>
      <c r="K8027" s="72" t="s">
        <v>185</v>
      </c>
      <c r="L8027" s="73">
        <v>1</v>
      </c>
      <c r="M8027" s="73" t="s">
        <v>108</v>
      </c>
      <c r="N8027" s="68" t="str">
        <f>VLOOKUP(K8027,[1]人員授權表!D$3:G$249,4,0)</f>
        <v>有機</v>
      </c>
      <c r="O8027" s="70" t="str">
        <f>IF(J8027=[1]人員授權表!$C$85,"Casper李羿勳",IF(J8027=[1]人員授權表!$C$188,"Iring陳俊明",IF(J8027=[1]人員授權表!$C$189,"Brian陳泓霖",VLOOKUP(K8027,[1]人員授權表!D$2:E$249,2,FALSE))))</f>
        <v>Una林庭瑄</v>
      </c>
      <c r="P8027" s="101">
        <v>44855</v>
      </c>
      <c r="Q8027" s="75" t="str">
        <f t="shared" si="433"/>
        <v>週五</v>
      </c>
      <c r="R8027" s="80">
        <v>44854</v>
      </c>
      <c r="AA8027" s="1"/>
    </row>
    <row r="8028" spans="2:27">
      <c r="B8028" s="66">
        <v>44826</v>
      </c>
      <c r="C8028" s="67">
        <v>44837</v>
      </c>
      <c r="D8028" s="68" t="s">
        <v>50</v>
      </c>
      <c r="E8028" s="70" t="s">
        <v>51</v>
      </c>
      <c r="F8028" s="37" t="s">
        <v>3071</v>
      </c>
      <c r="G8028" s="67">
        <v>44848</v>
      </c>
      <c r="H8028" s="101">
        <v>44859</v>
      </c>
      <c r="I8028" s="71">
        <f t="shared" si="432"/>
        <v>11</v>
      </c>
      <c r="J8028" s="72" t="s">
        <v>919</v>
      </c>
      <c r="K8028" s="72" t="s">
        <v>187</v>
      </c>
      <c r="L8028" s="73">
        <v>1</v>
      </c>
      <c r="M8028" s="73" t="s">
        <v>108</v>
      </c>
      <c r="N8028" s="68" t="str">
        <f>VLOOKUP(K8028,[1]人員授權表!D$3:G$249,4,0)</f>
        <v>無機</v>
      </c>
      <c r="O8028" s="70" t="str">
        <f>IF(J8028=[1]人員授權表!$C$85,"Casper李羿勳",IF(J8028=[1]人員授權表!$C$188,"Iring陳俊明",IF(J8028=[1]人員授權表!$C$189,"Brian陳泓霖",VLOOKUP(K8028,[1]人員授權表!D$2:E$249,2,FALSE))))</f>
        <v>Ruby黃家蓁</v>
      </c>
      <c r="P8028" s="101">
        <v>44855</v>
      </c>
      <c r="Q8028" s="75" t="str">
        <f t="shared" si="433"/>
        <v>週五</v>
      </c>
      <c r="R8028" s="80">
        <v>44855</v>
      </c>
      <c r="AA8028" s="1"/>
    </row>
    <row r="8029" spans="2:27">
      <c r="B8029" s="66">
        <v>44826</v>
      </c>
      <c r="C8029" s="67">
        <v>44837</v>
      </c>
      <c r="D8029" s="68" t="s">
        <v>50</v>
      </c>
      <c r="E8029" s="70" t="s">
        <v>51</v>
      </c>
      <c r="F8029" s="37" t="s">
        <v>3071</v>
      </c>
      <c r="G8029" s="67">
        <v>44848</v>
      </c>
      <c r="H8029" s="101">
        <v>44859</v>
      </c>
      <c r="I8029" s="71">
        <f t="shared" si="432"/>
        <v>11</v>
      </c>
      <c r="J8029" s="72" t="s">
        <v>188</v>
      </c>
      <c r="K8029" s="72" t="s">
        <v>189</v>
      </c>
      <c r="L8029" s="73">
        <v>1</v>
      </c>
      <c r="M8029" s="73" t="s">
        <v>108</v>
      </c>
      <c r="N8029" s="68" t="str">
        <f>VLOOKUP(K8029,[1]人員授權表!D$3:G$249,4,0)</f>
        <v>無機</v>
      </c>
      <c r="O8029" s="70" t="str">
        <f>IF(J8029=[1]人員授權表!$C$85,"Casper李羿勳",IF(J8029=[1]人員授權表!$C$188,"Iring陳俊明",IF(J8029=[1]人員授權表!$C$189,"Brian陳泓霖",VLOOKUP(K8029,[1]人員授權表!D$2:E$249,2,FALSE))))</f>
        <v>Iring陳俊明</v>
      </c>
      <c r="P8029" s="101">
        <v>44855</v>
      </c>
      <c r="Q8029" s="75" t="str">
        <f t="shared" si="433"/>
        <v>週五</v>
      </c>
      <c r="R8029" s="80">
        <v>44855</v>
      </c>
      <c r="AA8029" s="1"/>
    </row>
    <row r="8030" spans="2:27">
      <c r="B8030" s="66">
        <v>44826</v>
      </c>
      <c r="C8030" s="67">
        <v>44837</v>
      </c>
      <c r="D8030" s="68" t="s">
        <v>50</v>
      </c>
      <c r="E8030" s="70" t="s">
        <v>51</v>
      </c>
      <c r="F8030" s="37" t="s">
        <v>3071</v>
      </c>
      <c r="G8030" s="67">
        <v>44848</v>
      </c>
      <c r="H8030" s="101">
        <v>44859</v>
      </c>
      <c r="I8030" s="71">
        <f t="shared" si="432"/>
        <v>11</v>
      </c>
      <c r="J8030" s="72" t="s">
        <v>190</v>
      </c>
      <c r="K8030" s="72" t="s">
        <v>140</v>
      </c>
      <c r="L8030" s="73">
        <v>1</v>
      </c>
      <c r="M8030" s="73" t="s">
        <v>108</v>
      </c>
      <c r="N8030" s="68" t="str">
        <f>VLOOKUP(K8030,[1]人員授權表!D$3:G$249,4,0)</f>
        <v>無機</v>
      </c>
      <c r="O8030" s="70" t="str">
        <f>IF(J8030=[1]人員授權表!$C$85,"Casper李羿勳",IF(J8030=[1]人員授權表!$C$188,"Iring陳俊明",IF(J8030=[1]人員授權表!$C$189,"Brian陳泓霖",VLOOKUP(K8030,[1]人員授權表!D$2:E$249,2,FALSE))))</f>
        <v>Iring陳俊明</v>
      </c>
      <c r="P8030" s="101">
        <v>44855</v>
      </c>
      <c r="Q8030" s="75" t="str">
        <f t="shared" si="433"/>
        <v>週五</v>
      </c>
      <c r="R8030" s="80">
        <v>44855</v>
      </c>
      <c r="AA8030" s="1"/>
    </row>
    <row r="8031" spans="2:27">
      <c r="B8031" s="66">
        <v>44826</v>
      </c>
      <c r="C8031" s="67">
        <v>44837</v>
      </c>
      <c r="D8031" s="68" t="s">
        <v>50</v>
      </c>
      <c r="E8031" s="70" t="s">
        <v>51</v>
      </c>
      <c r="F8031" s="37" t="s">
        <v>3071</v>
      </c>
      <c r="G8031" s="67">
        <v>44848</v>
      </c>
      <c r="H8031" s="101">
        <v>44859</v>
      </c>
      <c r="I8031" s="71">
        <f t="shared" si="432"/>
        <v>11</v>
      </c>
      <c r="J8031" s="72" t="s">
        <v>281</v>
      </c>
      <c r="K8031" s="72" t="s">
        <v>282</v>
      </c>
      <c r="L8031" s="73">
        <v>1</v>
      </c>
      <c r="M8031" s="73" t="s">
        <v>108</v>
      </c>
      <c r="N8031" s="68" t="str">
        <f>VLOOKUP(K8031,[1]人員授權表!D$3:G$249,4,0)</f>
        <v>有機</v>
      </c>
      <c r="O8031" s="70" t="str">
        <f>IF(J8031=[1]人員授權表!$C$85,"Casper李羿勳",IF(J8031=[1]人員授權表!$C$188,"Iring陳俊明",IF(J8031=[1]人員授權表!$C$189,"Brian陳泓霖",VLOOKUP(K8031,[1]人員授權表!D$2:E$249,2,FALSE))))</f>
        <v>Marco陳鴻鈞</v>
      </c>
      <c r="P8031" s="101">
        <v>44855</v>
      </c>
      <c r="Q8031" s="75" t="str">
        <f t="shared" si="433"/>
        <v>週五</v>
      </c>
      <c r="R8031" s="80">
        <v>44852</v>
      </c>
      <c r="AA8031" s="1"/>
    </row>
    <row r="8032" spans="2:27">
      <c r="B8032" s="66">
        <v>44826</v>
      </c>
      <c r="C8032" s="67">
        <v>44837</v>
      </c>
      <c r="D8032" s="68" t="s">
        <v>50</v>
      </c>
      <c r="E8032" s="70" t="s">
        <v>51</v>
      </c>
      <c r="F8032" s="37" t="s">
        <v>3071</v>
      </c>
      <c r="G8032" s="67">
        <v>44848</v>
      </c>
      <c r="H8032" s="101">
        <v>44859</v>
      </c>
      <c r="I8032" s="71">
        <f t="shared" si="432"/>
        <v>11</v>
      </c>
      <c r="J8032" s="72" t="s">
        <v>194</v>
      </c>
      <c r="K8032" s="72" t="s">
        <v>187</v>
      </c>
      <c r="L8032" s="73">
        <v>1</v>
      </c>
      <c r="M8032" s="73" t="s">
        <v>108</v>
      </c>
      <c r="N8032" s="68" t="str">
        <f>VLOOKUP(K8032,[1]人員授權表!D$3:G$249,4,0)</f>
        <v>無機</v>
      </c>
      <c r="O8032" s="70" t="str">
        <f>IF(J8032=[1]人員授權表!$C$85,"Casper李羿勳",IF(J8032=[1]人員授權表!$C$188,"Iring陳俊明",IF(J8032=[1]人員授權表!$C$189,"Brian陳泓霖",VLOOKUP(K8032,[1]人員授權表!D$2:E$249,2,FALSE))))</f>
        <v>Ruby黃家蓁</v>
      </c>
      <c r="P8032" s="101">
        <v>44855</v>
      </c>
      <c r="Q8032" s="75" t="str">
        <f t="shared" si="433"/>
        <v>週五</v>
      </c>
      <c r="R8032" s="80">
        <v>44854</v>
      </c>
      <c r="AA8032" s="1"/>
    </row>
    <row r="8033" spans="2:27">
      <c r="B8033" s="66">
        <v>44826</v>
      </c>
      <c r="C8033" s="67">
        <v>44837</v>
      </c>
      <c r="D8033" s="68" t="s">
        <v>50</v>
      </c>
      <c r="E8033" s="70" t="s">
        <v>51</v>
      </c>
      <c r="F8033" s="37" t="s">
        <v>3071</v>
      </c>
      <c r="G8033" s="67">
        <v>44848</v>
      </c>
      <c r="H8033" s="101">
        <v>44859</v>
      </c>
      <c r="I8033" s="71">
        <f t="shared" si="432"/>
        <v>11</v>
      </c>
      <c r="J8033" s="72" t="s">
        <v>195</v>
      </c>
      <c r="K8033" s="72" t="s">
        <v>196</v>
      </c>
      <c r="L8033" s="73">
        <v>1</v>
      </c>
      <c r="M8033" s="73" t="s">
        <v>108</v>
      </c>
      <c r="N8033" s="68" t="str">
        <f>VLOOKUP(K8033,[1]人員授權表!D$3:G$249,4,0)</f>
        <v>無機</v>
      </c>
      <c r="O8033" s="70" t="str">
        <f>IF(J8033=[1]人員授權表!$C$85,"Casper李羿勳",IF(J8033=[1]人員授權表!$C$188,"Iring陳俊明",IF(J8033=[1]人員授權表!$C$189,"Brian陳泓霖",VLOOKUP(K8033,[1]人員授權表!D$2:E$249,2,FALSE))))</f>
        <v>Debby胡萱黛</v>
      </c>
      <c r="P8033" s="101">
        <v>44855</v>
      </c>
      <c r="Q8033" s="75" t="str">
        <f t="shared" si="433"/>
        <v>週五</v>
      </c>
      <c r="R8033" s="80">
        <v>44855</v>
      </c>
      <c r="AA8033" s="1"/>
    </row>
    <row r="8034" spans="2:27">
      <c r="B8034" s="66">
        <v>44826</v>
      </c>
      <c r="C8034" s="67">
        <v>44837</v>
      </c>
      <c r="D8034" s="68" t="s">
        <v>50</v>
      </c>
      <c r="E8034" s="70" t="s">
        <v>51</v>
      </c>
      <c r="F8034" s="37" t="s">
        <v>3069</v>
      </c>
      <c r="G8034" s="67">
        <v>44848</v>
      </c>
      <c r="H8034" s="101">
        <v>44859</v>
      </c>
      <c r="I8034" s="71">
        <f t="shared" si="432"/>
        <v>11</v>
      </c>
      <c r="J8034" s="72" t="s">
        <v>198</v>
      </c>
      <c r="K8034" s="72" t="s">
        <v>199</v>
      </c>
      <c r="L8034" s="73">
        <v>1</v>
      </c>
      <c r="M8034" s="73" t="s">
        <v>108</v>
      </c>
      <c r="N8034" s="68" t="str">
        <f>VLOOKUP(K8034,[1]人員授權表!D$3:G$249,4,0)</f>
        <v>無機</v>
      </c>
      <c r="O8034" s="70" t="str">
        <f>IF(J8034=[1]人員授權表!$C$85,"Casper李羿勳",IF(J8034=[1]人員授權表!$C$188,"Iring陳俊明",IF(J8034=[1]人員授權表!$C$189,"Brian陳泓霖",VLOOKUP(K8034,[1]人員授權表!D$2:E$249,2,FALSE))))</f>
        <v>Vicky游崴涵</v>
      </c>
      <c r="P8034" s="101">
        <v>44855</v>
      </c>
      <c r="Q8034" s="75" t="str">
        <f t="shared" si="433"/>
        <v>週五</v>
      </c>
      <c r="R8034" s="80">
        <v>44854</v>
      </c>
      <c r="AA8034" s="1"/>
    </row>
    <row r="8035" spans="2:27">
      <c r="B8035" s="66">
        <v>44826</v>
      </c>
      <c r="C8035" s="67">
        <v>44837</v>
      </c>
      <c r="D8035" s="68" t="s">
        <v>50</v>
      </c>
      <c r="E8035" s="70" t="s">
        <v>51</v>
      </c>
      <c r="F8035" s="37" t="s">
        <v>3071</v>
      </c>
      <c r="G8035" s="67">
        <v>44848</v>
      </c>
      <c r="H8035" s="101">
        <v>44859</v>
      </c>
      <c r="I8035" s="71">
        <f t="shared" si="432"/>
        <v>11</v>
      </c>
      <c r="J8035" s="72" t="s">
        <v>200</v>
      </c>
      <c r="K8035" s="72" t="s">
        <v>201</v>
      </c>
      <c r="L8035" s="73">
        <v>1</v>
      </c>
      <c r="M8035" s="73" t="s">
        <v>108</v>
      </c>
      <c r="N8035" s="68" t="str">
        <f>VLOOKUP(K8035,[1]人員授權表!D$3:G$249,4,0)</f>
        <v>無機</v>
      </c>
      <c r="O8035" s="70" t="str">
        <f>IF(J8035=[1]人員授權表!$C$85,"Casper李羿勳",IF(J8035=[1]人員授權表!$C$188,"Iring陳俊明",IF(J8035=[1]人員授權表!$C$189,"Brian陳泓霖",VLOOKUP(K8035,[1]人員授權表!D$2:E$249,2,FALSE))))</f>
        <v>Ruby黃家蓁</v>
      </c>
      <c r="P8035" s="101">
        <v>44855</v>
      </c>
      <c r="Q8035" s="75" t="str">
        <f t="shared" si="433"/>
        <v>週五</v>
      </c>
      <c r="R8035" s="80">
        <v>44852</v>
      </c>
      <c r="AA8035" s="1"/>
    </row>
    <row r="8036" spans="2:27">
      <c r="B8036" s="66">
        <v>44826</v>
      </c>
      <c r="C8036" s="67">
        <v>44837</v>
      </c>
      <c r="D8036" s="68" t="s">
        <v>50</v>
      </c>
      <c r="E8036" s="70" t="s">
        <v>51</v>
      </c>
      <c r="F8036" s="37" t="s">
        <v>3071</v>
      </c>
      <c r="G8036" s="67">
        <v>44848</v>
      </c>
      <c r="H8036" s="101">
        <v>44859</v>
      </c>
      <c r="I8036" s="71">
        <f t="shared" si="432"/>
        <v>11</v>
      </c>
      <c r="J8036" s="72" t="s">
        <v>151</v>
      </c>
      <c r="K8036" s="72" t="s">
        <v>152</v>
      </c>
      <c r="L8036" s="73">
        <v>1</v>
      </c>
      <c r="M8036" s="73" t="s">
        <v>108</v>
      </c>
      <c r="N8036" s="68" t="str">
        <f>VLOOKUP(K8036,[1]人員授權表!D$3:G$249,4,0)</f>
        <v>無機</v>
      </c>
      <c r="O8036" s="70" t="str">
        <f>IF(J8036=[1]人員授權表!$C$85,"Casper李羿勳",IF(J8036=[1]人員授權表!$C$188,"Iring陳俊明",IF(J8036=[1]人員授權表!$C$189,"Brian陳泓霖",VLOOKUP(K8036,[1]人員授權表!D$2:E$249,2,FALSE))))</f>
        <v>Vicky游崴涵</v>
      </c>
      <c r="P8036" s="101">
        <v>44855</v>
      </c>
      <c r="Q8036" s="75" t="str">
        <f t="shared" si="433"/>
        <v>週五</v>
      </c>
      <c r="R8036" s="80">
        <v>44854</v>
      </c>
      <c r="AA8036" s="1"/>
    </row>
    <row r="8037" spans="2:27">
      <c r="B8037" s="66">
        <v>44826</v>
      </c>
      <c r="C8037" s="67">
        <v>44837</v>
      </c>
      <c r="D8037" s="68" t="s">
        <v>50</v>
      </c>
      <c r="E8037" s="70" t="s">
        <v>51</v>
      </c>
      <c r="F8037" s="37" t="s">
        <v>3069</v>
      </c>
      <c r="G8037" s="67">
        <v>44848</v>
      </c>
      <c r="H8037" s="101">
        <v>44859</v>
      </c>
      <c r="I8037" s="71">
        <f t="shared" si="432"/>
        <v>11</v>
      </c>
      <c r="J8037" s="72" t="s">
        <v>649</v>
      </c>
      <c r="K8037" s="72" t="s">
        <v>650</v>
      </c>
      <c r="L8037" s="73">
        <v>1</v>
      </c>
      <c r="M8037" s="73" t="s">
        <v>108</v>
      </c>
      <c r="N8037" s="68" t="str">
        <f>VLOOKUP(K8037,[1]人員授權表!D$3:G$249,4,0)</f>
        <v>有機</v>
      </c>
      <c r="O8037" s="70" t="str">
        <f>IF(J8037=[1]人員授權表!$C$85,"Casper李羿勳",IF(J8037=[1]人員授權表!$C$188,"Iring陳俊明",IF(J8037=[1]人員授權表!$C$189,"Brian陳泓霖",VLOOKUP(K8037,[1]人員授權表!D$2:E$249,2,FALSE))))</f>
        <v>Casper李羿勳</v>
      </c>
      <c r="P8037" s="101">
        <v>44855</v>
      </c>
      <c r="Q8037" s="75" t="str">
        <f t="shared" si="433"/>
        <v>週五</v>
      </c>
      <c r="R8037" s="80">
        <v>44856</v>
      </c>
      <c r="S8037" s="85"/>
      <c r="V8037" s="70">
        <v>1</v>
      </c>
      <c r="Y8037" s="78">
        <v>44856</v>
      </c>
      <c r="Z8037" s="79" t="s">
        <v>3072</v>
      </c>
      <c r="AA8037" s="1"/>
    </row>
    <row r="8038" spans="2:27">
      <c r="B8038" s="66">
        <v>44826</v>
      </c>
      <c r="C8038" s="67">
        <v>44837</v>
      </c>
      <c r="D8038" s="68" t="s">
        <v>50</v>
      </c>
      <c r="E8038" s="70" t="s">
        <v>51</v>
      </c>
      <c r="F8038" s="37" t="s">
        <v>3071</v>
      </c>
      <c r="G8038" s="67">
        <v>44848</v>
      </c>
      <c r="H8038" s="101">
        <v>44859</v>
      </c>
      <c r="I8038" s="71">
        <f t="shared" si="432"/>
        <v>11</v>
      </c>
      <c r="J8038" s="72" t="s">
        <v>160</v>
      </c>
      <c r="K8038" s="72" t="s">
        <v>161</v>
      </c>
      <c r="L8038" s="73">
        <v>1</v>
      </c>
      <c r="M8038" s="73" t="s">
        <v>108</v>
      </c>
      <c r="N8038" s="68" t="str">
        <f>VLOOKUP(K8038,[1]人員授權表!D$3:G$249,4,0)</f>
        <v>無機</v>
      </c>
      <c r="O8038" s="70" t="str">
        <f>IF(J8038=[1]人員授權表!$C$85,"Casper李羿勳",IF(J8038=[1]人員授權表!$C$188,"Iring陳俊明",IF(J8038=[1]人員授權表!$C$189,"Brian陳泓霖",VLOOKUP(K8038,[1]人員授權表!D$2:E$249,2,FALSE))))</f>
        <v>Dennis陳汶宏</v>
      </c>
      <c r="P8038" s="101">
        <v>44855</v>
      </c>
      <c r="Q8038" s="75" t="str">
        <f t="shared" si="433"/>
        <v>週五</v>
      </c>
      <c r="R8038" s="80">
        <v>44855</v>
      </c>
      <c r="AA8038" s="1"/>
    </row>
    <row r="8039" spans="2:27">
      <c r="B8039" s="66">
        <v>44826</v>
      </c>
      <c r="C8039" s="67">
        <v>44837</v>
      </c>
      <c r="D8039" s="68" t="s">
        <v>50</v>
      </c>
      <c r="E8039" s="70" t="s">
        <v>51</v>
      </c>
      <c r="F8039" s="37" t="s">
        <v>3071</v>
      </c>
      <c r="G8039" s="67">
        <v>44848</v>
      </c>
      <c r="H8039" s="101">
        <v>44859</v>
      </c>
      <c r="I8039" s="71">
        <f t="shared" si="432"/>
        <v>11</v>
      </c>
      <c r="J8039" s="72" t="s">
        <v>1222</v>
      </c>
      <c r="K8039" s="72" t="s">
        <v>1223</v>
      </c>
      <c r="L8039" s="73">
        <v>1</v>
      </c>
      <c r="M8039" s="73" t="s">
        <v>108</v>
      </c>
      <c r="N8039" s="68" t="str">
        <f>VLOOKUP(K8039,[1]人員授權表!D$3:G$249,4,0)</f>
        <v>無機</v>
      </c>
      <c r="O8039" s="70" t="str">
        <f>IF(J8039=[1]人員授權表!$C$85,"Casper李羿勳",IF(J8039=[1]人員授權表!$C$188,"Iring陳俊明",IF(J8039=[1]人員授權表!$C$189,"Brian陳泓霖",VLOOKUP(K8039,[1]人員授權表!D$2:E$249,2,FALSE))))</f>
        <v>Dennis陳汶宏</v>
      </c>
      <c r="P8039" s="101">
        <v>44855</v>
      </c>
      <c r="Q8039" s="75" t="str">
        <f t="shared" si="433"/>
        <v>週五</v>
      </c>
      <c r="R8039" s="80">
        <v>44855</v>
      </c>
      <c r="AA8039" s="1"/>
    </row>
    <row r="8040" spans="2:27">
      <c r="B8040" s="66">
        <v>44826</v>
      </c>
      <c r="C8040" s="67">
        <v>44837</v>
      </c>
      <c r="D8040" s="68" t="s">
        <v>50</v>
      </c>
      <c r="E8040" s="70" t="s">
        <v>51</v>
      </c>
      <c r="F8040" s="37" t="s">
        <v>3071</v>
      </c>
      <c r="G8040" s="67">
        <v>44848</v>
      </c>
      <c r="H8040" s="101">
        <v>44859</v>
      </c>
      <c r="I8040" s="71">
        <f t="shared" si="432"/>
        <v>11</v>
      </c>
      <c r="J8040" s="72" t="s">
        <v>175</v>
      </c>
      <c r="K8040" s="72" t="s">
        <v>176</v>
      </c>
      <c r="L8040" s="73">
        <v>1</v>
      </c>
      <c r="M8040" s="73" t="s">
        <v>108</v>
      </c>
      <c r="N8040" s="68" t="str">
        <f>VLOOKUP(K8040,[1]人員授權表!D$3:G$249,4,0)</f>
        <v>無機</v>
      </c>
      <c r="O8040" s="70" t="s">
        <v>177</v>
      </c>
      <c r="P8040" s="101">
        <v>44855</v>
      </c>
      <c r="Q8040" s="75" t="str">
        <f t="shared" si="433"/>
        <v>週五</v>
      </c>
      <c r="R8040" s="80">
        <v>44854</v>
      </c>
      <c r="AA8040" s="1"/>
    </row>
    <row r="8041" spans="2:27">
      <c r="B8041" s="66">
        <v>44826</v>
      </c>
      <c r="C8041" s="67">
        <v>44837</v>
      </c>
      <c r="D8041" s="68" t="s">
        <v>50</v>
      </c>
      <c r="E8041" s="70" t="s">
        <v>51</v>
      </c>
      <c r="F8041" s="37" t="s">
        <v>3071</v>
      </c>
      <c r="G8041" s="67">
        <v>44848</v>
      </c>
      <c r="H8041" s="101">
        <v>44859</v>
      </c>
      <c r="I8041" s="71">
        <f t="shared" si="432"/>
        <v>11</v>
      </c>
      <c r="J8041" s="72" t="s">
        <v>290</v>
      </c>
      <c r="K8041" s="72" t="s">
        <v>291</v>
      </c>
      <c r="L8041" s="73">
        <v>1</v>
      </c>
      <c r="M8041" s="73" t="s">
        <v>108</v>
      </c>
      <c r="N8041" s="68" t="str">
        <f>VLOOKUP(K8041,[1]人員授權表!D$3:G$249,4,0)</f>
        <v>無機</v>
      </c>
      <c r="O8041" s="70" t="str">
        <f>IF(J8041=[1]人員授權表!$C$85,"Casper李羿勳",IF(J8041=[1]人員授權表!$C$188,"Iring陳俊明",IF(J8041=[1]人員授權表!$C$189,"Brian陳泓霖",VLOOKUP(K8041,[1]人員授權表!D$2:E$249,2,FALSE))))</f>
        <v>George陳志昇</v>
      </c>
      <c r="P8041" s="101">
        <v>44855</v>
      </c>
      <c r="Q8041" s="75" t="str">
        <f t="shared" si="433"/>
        <v>週五</v>
      </c>
      <c r="R8041" s="80">
        <v>44855</v>
      </c>
      <c r="AA8041" s="1"/>
    </row>
    <row r="8042" spans="2:27">
      <c r="B8042" s="66">
        <v>44826</v>
      </c>
      <c r="C8042" s="67">
        <v>44837</v>
      </c>
      <c r="D8042" s="68" t="s">
        <v>50</v>
      </c>
      <c r="E8042" s="70" t="s">
        <v>51</v>
      </c>
      <c r="F8042" s="37" t="s">
        <v>3069</v>
      </c>
      <c r="G8042" s="67">
        <v>44848</v>
      </c>
      <c r="H8042" s="101">
        <v>44859</v>
      </c>
      <c r="I8042" s="71">
        <f t="shared" si="432"/>
        <v>11</v>
      </c>
      <c r="J8042" s="72" t="s">
        <v>204</v>
      </c>
      <c r="K8042" s="72" t="s">
        <v>205</v>
      </c>
      <c r="L8042" s="73">
        <v>1</v>
      </c>
      <c r="M8042" s="73" t="s">
        <v>108</v>
      </c>
      <c r="N8042" s="68" t="str">
        <f>VLOOKUP(K8042,[1]人員授權表!D$3:G$249,4,0)</f>
        <v>無機</v>
      </c>
      <c r="O8042" s="70" t="str">
        <f>IF(J8042=[1]人員授權表!$C$85,"Casper李羿勳",IF(J8042=[1]人員授權表!$C$188,"Iring陳俊明",IF(J8042=[1]人員授權表!$C$189,"Brian陳泓霖",VLOOKUP(K8042,[1]人員授權表!D$2:E$249,2,FALSE))))</f>
        <v>Iring陳俊明</v>
      </c>
      <c r="P8042" s="101">
        <v>44855</v>
      </c>
      <c r="Q8042" s="75" t="str">
        <f t="shared" si="433"/>
        <v>週五</v>
      </c>
      <c r="R8042" s="80">
        <v>44855</v>
      </c>
      <c r="AA8042" s="1"/>
    </row>
    <row r="8043" spans="2:27">
      <c r="B8043" s="66">
        <v>44826</v>
      </c>
      <c r="C8043" s="67">
        <v>44837</v>
      </c>
      <c r="D8043" s="68" t="s">
        <v>50</v>
      </c>
      <c r="E8043" s="70" t="s">
        <v>51</v>
      </c>
      <c r="F8043" s="37" t="s">
        <v>3071</v>
      </c>
      <c r="G8043" s="67">
        <v>44848</v>
      </c>
      <c r="H8043" s="101">
        <v>44859</v>
      </c>
      <c r="I8043" s="71">
        <f t="shared" si="432"/>
        <v>11</v>
      </c>
      <c r="J8043" s="72" t="s">
        <v>206</v>
      </c>
      <c r="K8043" s="72" t="s">
        <v>179</v>
      </c>
      <c r="L8043" s="73">
        <v>1</v>
      </c>
      <c r="M8043" s="73" t="s">
        <v>108</v>
      </c>
      <c r="N8043" s="68" t="str">
        <f>VLOOKUP(K8043,[1]人員授權表!D$3:G$249,4,0)</f>
        <v>無機</v>
      </c>
      <c r="O8043" s="70" t="str">
        <f>IF(J8043=[1]人員授權表!$C$85,"Casper李羿勳",IF(J8043=[1]人員授權表!$C$188,"Iring陳俊明",IF(J8043=[1]人員授權表!$C$189,"Brian陳泓霖",VLOOKUP(K8043,[1]人員授權表!D$2:E$249,2,FALSE))))</f>
        <v>Dennis陳汶宏</v>
      </c>
      <c r="P8043" s="101">
        <v>44855</v>
      </c>
      <c r="Q8043" s="75" t="str">
        <f t="shared" si="433"/>
        <v>週五</v>
      </c>
      <c r="R8043" s="80">
        <v>44854</v>
      </c>
      <c r="AA8043" s="1"/>
    </row>
    <row r="8044" spans="2:27">
      <c r="B8044" s="66">
        <v>44826</v>
      </c>
      <c r="C8044" s="67">
        <v>44837</v>
      </c>
      <c r="D8044" s="68" t="s">
        <v>50</v>
      </c>
      <c r="E8044" s="70" t="s">
        <v>51</v>
      </c>
      <c r="F8044" s="37" t="s">
        <v>3071</v>
      </c>
      <c r="G8044" s="67">
        <v>44848</v>
      </c>
      <c r="H8044" s="101">
        <v>44859</v>
      </c>
      <c r="I8044" s="71">
        <f t="shared" si="432"/>
        <v>11</v>
      </c>
      <c r="J8044" s="72" t="s">
        <v>178</v>
      </c>
      <c r="K8044" s="72" t="s">
        <v>179</v>
      </c>
      <c r="L8044" s="73">
        <v>1</v>
      </c>
      <c r="M8044" s="73" t="s">
        <v>108</v>
      </c>
      <c r="N8044" s="68" t="str">
        <f>VLOOKUP(K8044,[1]人員授權表!D$3:G$249,4,0)</f>
        <v>無機</v>
      </c>
      <c r="O8044" s="70" t="str">
        <f>IF(J8044=[1]人員授權表!$C$85,"Casper李羿勳",IF(J8044=[1]人員授權表!$C$188,"Iring陳俊明",IF(J8044=[1]人員授權表!$C$189,"Brian陳泓霖",VLOOKUP(K8044,[1]人員授權表!D$2:E$249,2,FALSE))))</f>
        <v>Dennis陳汶宏</v>
      </c>
      <c r="P8044" s="101">
        <v>44855</v>
      </c>
      <c r="Q8044" s="75" t="str">
        <f t="shared" si="433"/>
        <v>週五</v>
      </c>
      <c r="R8044" s="80">
        <v>44854</v>
      </c>
      <c r="AA8044" s="1"/>
    </row>
    <row r="8045" spans="2:27">
      <c r="B8045" s="66">
        <v>44826</v>
      </c>
      <c r="C8045" s="67">
        <v>44837</v>
      </c>
      <c r="D8045" s="68" t="s">
        <v>50</v>
      </c>
      <c r="E8045" s="70" t="s">
        <v>51</v>
      </c>
      <c r="F8045" s="37" t="s">
        <v>3071</v>
      </c>
      <c r="G8045" s="67">
        <v>44848</v>
      </c>
      <c r="H8045" s="101">
        <v>44859</v>
      </c>
      <c r="I8045" s="71">
        <f t="shared" si="432"/>
        <v>11</v>
      </c>
      <c r="J8045" s="72" t="s">
        <v>141</v>
      </c>
      <c r="K8045" s="72" t="s">
        <v>142</v>
      </c>
      <c r="L8045" s="73">
        <v>1</v>
      </c>
      <c r="M8045" s="73" t="s">
        <v>108</v>
      </c>
      <c r="N8045" s="68" t="str">
        <f>VLOOKUP(K8045,[1]人員授權表!D$3:G$249,4,0)</f>
        <v>無機</v>
      </c>
      <c r="O8045" s="70" t="str">
        <f>IF(J8045=[1]人員授權表!$C$85,"Casper李羿勳",IF(J8045=[1]人員授權表!$C$188,"Iring陳俊明",IF(J8045=[1]人員授權表!$C$189,"Brian陳泓霖",VLOOKUP(K8045,[1]人員授權表!D$2:E$249,2,FALSE))))</f>
        <v>Dennis陳汶宏</v>
      </c>
      <c r="P8045" s="101">
        <v>44855</v>
      </c>
      <c r="Q8045" s="75" t="str">
        <f t="shared" si="433"/>
        <v>週五</v>
      </c>
      <c r="R8045" s="80">
        <v>44854</v>
      </c>
      <c r="AA8045" s="1"/>
    </row>
    <row r="8046" spans="2:27">
      <c r="B8046" s="66">
        <v>44826</v>
      </c>
      <c r="C8046" s="67">
        <v>44837</v>
      </c>
      <c r="D8046" s="68" t="s">
        <v>50</v>
      </c>
      <c r="E8046" s="70" t="s">
        <v>51</v>
      </c>
      <c r="F8046" s="37" t="s">
        <v>3071</v>
      </c>
      <c r="G8046" s="67">
        <v>44848</v>
      </c>
      <c r="H8046" s="101">
        <v>44859</v>
      </c>
      <c r="I8046" s="71">
        <f t="shared" si="432"/>
        <v>11</v>
      </c>
      <c r="J8046" s="72" t="s">
        <v>966</v>
      </c>
      <c r="K8046" s="72" t="s">
        <v>154</v>
      </c>
      <c r="L8046" s="73">
        <v>1</v>
      </c>
      <c r="M8046" s="73" t="s">
        <v>108</v>
      </c>
      <c r="N8046" s="68" t="str">
        <f>VLOOKUP(K8046,[1]人員授權表!D$3:G$249,4,0)</f>
        <v>無機</v>
      </c>
      <c r="O8046" s="70" t="str">
        <f>IF(J8046=[1]人員授權表!$C$85,"Casper李羿勳",IF(J8046=[1]人員授權表!$C$188,"Iring陳俊明",IF(J8046=[1]人員授權表!$C$189,"Brian陳泓霖",VLOOKUP(K8046,[1]人員授權表!D$2:E$249,2,FALSE))))</f>
        <v>Ken張智凱</v>
      </c>
      <c r="P8046" s="101">
        <v>44855</v>
      </c>
      <c r="Q8046" s="75" t="str">
        <f t="shared" si="433"/>
        <v>週五</v>
      </c>
      <c r="R8046" s="80">
        <v>44853</v>
      </c>
      <c r="AA8046" s="1"/>
    </row>
    <row r="8047" spans="2:27">
      <c r="B8047" s="66">
        <v>44826</v>
      </c>
      <c r="C8047" s="67">
        <v>44837</v>
      </c>
      <c r="D8047" s="68" t="s">
        <v>50</v>
      </c>
      <c r="E8047" s="70" t="s">
        <v>51</v>
      </c>
      <c r="F8047" s="37" t="s">
        <v>3071</v>
      </c>
      <c r="G8047" s="67">
        <v>44848</v>
      </c>
      <c r="H8047" s="101">
        <v>44859</v>
      </c>
      <c r="I8047" s="71">
        <f t="shared" si="432"/>
        <v>11</v>
      </c>
      <c r="J8047" s="72" t="s">
        <v>209</v>
      </c>
      <c r="K8047" s="72" t="s">
        <v>210</v>
      </c>
      <c r="L8047" s="73">
        <v>1</v>
      </c>
      <c r="M8047" s="73" t="s">
        <v>108</v>
      </c>
      <c r="N8047" s="68" t="str">
        <f>VLOOKUP(K8047,[1]人員授權表!D$3:G$249,4,0)</f>
        <v>無機</v>
      </c>
      <c r="O8047" s="70" t="str">
        <f>IF(J8047=[1]人員授權表!$C$85,"Casper李羿勳",IF(J8047=[1]人員授權表!$C$188,"Iring陳俊明",IF(J8047=[1]人員授權表!$C$189,"Brian陳泓霖",VLOOKUP(K8047,[1]人員授權表!D$2:E$249,2,FALSE))))</f>
        <v>Vicky游崴涵</v>
      </c>
      <c r="P8047" s="101">
        <v>44855</v>
      </c>
      <c r="Q8047" s="75" t="str">
        <f t="shared" si="433"/>
        <v>週五</v>
      </c>
      <c r="R8047" s="80">
        <v>44855</v>
      </c>
      <c r="AA8047" s="1"/>
    </row>
    <row r="8048" spans="2:27">
      <c r="B8048" s="66">
        <v>44826</v>
      </c>
      <c r="C8048" s="67">
        <v>44837</v>
      </c>
      <c r="D8048" s="68" t="s">
        <v>50</v>
      </c>
      <c r="E8048" s="70" t="s">
        <v>51</v>
      </c>
      <c r="F8048" s="37" t="s">
        <v>3071</v>
      </c>
      <c r="G8048" s="67">
        <v>44848</v>
      </c>
      <c r="H8048" s="101">
        <v>44859</v>
      </c>
      <c r="I8048" s="71">
        <f t="shared" si="432"/>
        <v>11</v>
      </c>
      <c r="J8048" s="72" t="s">
        <v>167</v>
      </c>
      <c r="K8048" s="72" t="s">
        <v>168</v>
      </c>
      <c r="L8048" s="73">
        <v>1</v>
      </c>
      <c r="M8048" s="73" t="s">
        <v>108</v>
      </c>
      <c r="N8048" s="68" t="str">
        <f>VLOOKUP(K8048,[1]人員授權表!D$3:G$249,4,0)</f>
        <v>有機</v>
      </c>
      <c r="O8048" s="70" t="str">
        <f>IF(J8048=[1]人員授權表!$C$85,"Casper李羿勳",IF(J8048=[1]人員授權表!$C$188,"Iring陳俊明",IF(J8048=[1]人員授權表!$C$189,"Brian陳泓霖",VLOOKUP(K8048,[1]人員授權表!D$2:E$249,2,FALSE))))</f>
        <v>Una林庭瑄</v>
      </c>
      <c r="P8048" s="101">
        <v>44855</v>
      </c>
      <c r="Q8048" s="75" t="str">
        <f t="shared" si="433"/>
        <v>週五</v>
      </c>
      <c r="R8048" s="80">
        <v>44854</v>
      </c>
      <c r="AA8048" s="1"/>
    </row>
    <row r="8049" spans="2:27">
      <c r="B8049" s="66">
        <v>44854</v>
      </c>
      <c r="D8049" s="68" t="s">
        <v>50</v>
      </c>
      <c r="E8049" s="70" t="s">
        <v>51</v>
      </c>
      <c r="F8049" s="37" t="s">
        <v>3071</v>
      </c>
      <c r="G8049" s="67">
        <v>44848</v>
      </c>
      <c r="H8049" s="101">
        <v>44859</v>
      </c>
      <c r="I8049" s="71">
        <f t="shared" si="432"/>
        <v>11</v>
      </c>
      <c r="J8049" s="72" t="s">
        <v>257</v>
      </c>
      <c r="K8049" s="72" t="s">
        <v>1225</v>
      </c>
      <c r="L8049" s="73">
        <v>1</v>
      </c>
      <c r="M8049" s="73" t="s">
        <v>108</v>
      </c>
      <c r="N8049" s="68" t="str">
        <f>VLOOKUP(K8049,[1]人員授權表!D$3:G$249,4,0)</f>
        <v>有機</v>
      </c>
      <c r="O8049" s="70" t="str">
        <f>IF(J8049=[1]人員授權表!$C$85,"Casper李羿勳",IF(J8049=[1]人員授權表!$C$188,"Iring陳俊明",IF(J8049=[1]人員授權表!$C$189,"Brian陳泓霖",VLOOKUP(K8049,[1]人員授權表!D$2:E$249,2,FALSE))))</f>
        <v>Casper李羿勳</v>
      </c>
      <c r="P8049" s="101">
        <v>44855</v>
      </c>
      <c r="Q8049" s="75" t="str">
        <f t="shared" si="433"/>
        <v>週五</v>
      </c>
      <c r="R8049" s="80">
        <v>44855</v>
      </c>
      <c r="AA8049" s="1"/>
    </row>
    <row r="8050" spans="2:27">
      <c r="B8050" s="66">
        <v>44854</v>
      </c>
      <c r="D8050" s="68" t="s">
        <v>50</v>
      </c>
      <c r="E8050" s="70" t="s">
        <v>51</v>
      </c>
      <c r="F8050" s="37" t="s">
        <v>3071</v>
      </c>
      <c r="G8050" s="67">
        <v>44848</v>
      </c>
      <c r="H8050" s="101">
        <v>44859</v>
      </c>
      <c r="I8050" s="71">
        <f t="shared" si="432"/>
        <v>11</v>
      </c>
      <c r="J8050" s="72" t="s">
        <v>1340</v>
      </c>
      <c r="K8050" s="72" t="s">
        <v>1225</v>
      </c>
      <c r="L8050" s="73">
        <v>1</v>
      </c>
      <c r="M8050" s="73" t="s">
        <v>108</v>
      </c>
      <c r="N8050" s="68" t="str">
        <f>VLOOKUP(K8050,[1]人員授權表!D$3:G$249,4,0)</f>
        <v>有機</v>
      </c>
      <c r="O8050" s="70" t="str">
        <f>IF(J8050=[1]人員授權表!$C$85,"Casper李羿勳",IF(J8050=[1]人員授權表!$C$188,"Iring陳俊明",IF(J8050=[1]人員授權表!$C$189,"Brian陳泓霖",VLOOKUP(K8050,[1]人員授權表!D$2:E$249,2,FALSE))))</f>
        <v>Casper李羿勳</v>
      </c>
      <c r="P8050" s="101">
        <v>44855</v>
      </c>
      <c r="Q8050" s="75" t="str">
        <f t="shared" si="433"/>
        <v>週五</v>
      </c>
      <c r="R8050" s="80">
        <v>44855</v>
      </c>
      <c r="AA8050" s="1"/>
    </row>
    <row r="8051" spans="2:27">
      <c r="B8051" s="66">
        <v>44854</v>
      </c>
      <c r="D8051" s="68" t="s">
        <v>17</v>
      </c>
      <c r="E8051" s="70" t="s">
        <v>51</v>
      </c>
      <c r="F8051" s="37" t="s">
        <v>3071</v>
      </c>
      <c r="G8051" s="67">
        <v>44848</v>
      </c>
      <c r="H8051" s="101">
        <v>44859</v>
      </c>
      <c r="I8051" s="71">
        <f t="shared" si="432"/>
        <v>11</v>
      </c>
      <c r="J8051" s="72" t="s">
        <v>1599</v>
      </c>
      <c r="K8051" s="72" t="s">
        <v>182</v>
      </c>
      <c r="L8051" s="73">
        <v>1</v>
      </c>
      <c r="M8051" s="73" t="s">
        <v>108</v>
      </c>
      <c r="N8051" s="68" t="str">
        <f>VLOOKUP(K8051,[1]人員授權表!D$3:G$249,4,0)</f>
        <v>有機</v>
      </c>
      <c r="O8051" s="70" t="str">
        <f>IF(J8051=[1]人員授權表!$C$85,"Casper李羿勳",IF(J8051=[1]人員授權表!$C$188,"Iring陳俊明",IF(J8051=[1]人員授權表!$C$189,"Brian陳泓霖",VLOOKUP(K8051,[1]人員授權表!D$2:E$249,2,FALSE))))</f>
        <v>Sara王淑玲</v>
      </c>
      <c r="P8051" s="101">
        <v>44855</v>
      </c>
      <c r="Q8051" s="75" t="str">
        <f t="shared" si="433"/>
        <v>週五</v>
      </c>
      <c r="R8051" s="80">
        <v>44855</v>
      </c>
      <c r="Z8051" s="79" t="s">
        <v>3070</v>
      </c>
      <c r="AA8051" s="1"/>
    </row>
    <row r="8052" spans="2:27">
      <c r="B8052" s="66">
        <v>44854</v>
      </c>
      <c r="D8052" s="68" t="s">
        <v>50</v>
      </c>
      <c r="E8052" s="70" t="s">
        <v>51</v>
      </c>
      <c r="F8052" s="37" t="s">
        <v>3071</v>
      </c>
      <c r="G8052" s="67">
        <v>44848</v>
      </c>
      <c r="H8052" s="101">
        <v>44859</v>
      </c>
      <c r="I8052" s="71">
        <f t="shared" si="432"/>
        <v>11</v>
      </c>
      <c r="J8052" s="72" t="s">
        <v>169</v>
      </c>
      <c r="K8052" s="72" t="s">
        <v>170</v>
      </c>
      <c r="L8052" s="73">
        <v>1</v>
      </c>
      <c r="M8052" s="73" t="s">
        <v>108</v>
      </c>
      <c r="N8052" s="68" t="str">
        <f>VLOOKUP(K8052,[1]人員授權表!D$3:G$249,4,0)</f>
        <v>有機</v>
      </c>
      <c r="O8052" s="70" t="str">
        <f>IF(J8052=[1]人員授權表!$C$85,"Casper李羿勳",IF(J8052=[1]人員授權表!$C$188,"Iring陳俊明",IF(J8052=[1]人員授權表!$C$189,"Brian陳泓霖",VLOOKUP(K8052,[1]人員授權表!D$2:E$249,2,FALSE))))</f>
        <v>Elle黃雅琪&amp;
Marco陳鴻鈞</v>
      </c>
      <c r="P8052" s="101">
        <v>44855</v>
      </c>
      <c r="Q8052" s="75" t="str">
        <f t="shared" si="433"/>
        <v>週五</v>
      </c>
      <c r="R8052" s="80">
        <v>44855</v>
      </c>
      <c r="AA8052" s="1"/>
    </row>
    <row r="8053" spans="2:27">
      <c r="B8053" s="66">
        <v>44830</v>
      </c>
      <c r="C8053" s="67">
        <v>44837</v>
      </c>
      <c r="D8053" s="68" t="s">
        <v>50</v>
      </c>
      <c r="E8053" s="70" t="s">
        <v>51</v>
      </c>
      <c r="F8053" s="37" t="s">
        <v>3073</v>
      </c>
      <c r="G8053" s="101">
        <v>44847</v>
      </c>
      <c r="H8053" s="101">
        <v>44859</v>
      </c>
      <c r="I8053" s="71">
        <f t="shared" si="432"/>
        <v>12</v>
      </c>
      <c r="J8053" s="72" t="s">
        <v>181</v>
      </c>
      <c r="K8053" s="72" t="s">
        <v>182</v>
      </c>
      <c r="L8053" s="73">
        <v>1</v>
      </c>
      <c r="M8053" s="73" t="s">
        <v>108</v>
      </c>
      <c r="N8053" s="68" t="str">
        <f>VLOOKUP(K8053,[1]人員授權表!D$3:G$249,4,0)</f>
        <v>有機</v>
      </c>
      <c r="O8053" s="70" t="str">
        <f>IF(J8053=[1]人員授權表!$C$85,"Casper李羿勳",IF(J8053=[1]人員授權表!$C$188,"Iring陳俊明",IF(J8053=[1]人員授權表!$C$189,"Brian陳泓霖",VLOOKUP(K8053,[1]人員授權表!D$2:E$249,2,FALSE))))</f>
        <v>Sara王淑玲</v>
      </c>
      <c r="P8053" s="101">
        <v>44855</v>
      </c>
      <c r="Q8053" s="75" t="str">
        <f t="shared" si="433"/>
        <v>週五</v>
      </c>
      <c r="R8053" s="80">
        <v>44853</v>
      </c>
      <c r="AA8053" s="1"/>
    </row>
    <row r="8054" spans="2:27">
      <c r="B8054" s="66">
        <v>44830</v>
      </c>
      <c r="C8054" s="67">
        <v>44837</v>
      </c>
      <c r="D8054" s="68" t="s">
        <v>50</v>
      </c>
      <c r="E8054" s="70" t="s">
        <v>51</v>
      </c>
      <c r="F8054" s="37" t="s">
        <v>3073</v>
      </c>
      <c r="G8054" s="101">
        <v>44847</v>
      </c>
      <c r="H8054" s="101">
        <v>44859</v>
      </c>
      <c r="I8054" s="71">
        <f t="shared" si="432"/>
        <v>12</v>
      </c>
      <c r="J8054" s="72" t="s">
        <v>184</v>
      </c>
      <c r="K8054" s="72" t="s">
        <v>185</v>
      </c>
      <c r="L8054" s="73">
        <v>1</v>
      </c>
      <c r="M8054" s="73" t="s">
        <v>108</v>
      </c>
      <c r="N8054" s="68" t="str">
        <f>VLOOKUP(K8054,[1]人員授權表!D$3:G$249,4,0)</f>
        <v>有機</v>
      </c>
      <c r="O8054" s="70" t="str">
        <f>IF(J8054=[1]人員授權表!$C$85,"Casper李羿勳",IF(J8054=[1]人員授權表!$C$188,"Iring陳俊明",IF(J8054=[1]人員授權表!$C$189,"Brian陳泓霖",VLOOKUP(K8054,[1]人員授權表!D$2:E$249,2,FALSE))))</f>
        <v>Una林庭瑄</v>
      </c>
      <c r="P8054" s="101">
        <v>44855</v>
      </c>
      <c r="Q8054" s="75" t="str">
        <f t="shared" si="433"/>
        <v>週五</v>
      </c>
      <c r="R8054" s="80">
        <v>44854</v>
      </c>
      <c r="AA8054" s="1"/>
    </row>
    <row r="8055" spans="2:27">
      <c r="B8055" s="66">
        <v>44830</v>
      </c>
      <c r="C8055" s="67">
        <v>44837</v>
      </c>
      <c r="D8055" s="68" t="s">
        <v>50</v>
      </c>
      <c r="E8055" s="70" t="s">
        <v>51</v>
      </c>
      <c r="F8055" s="37" t="s">
        <v>3073</v>
      </c>
      <c r="G8055" s="101">
        <v>44847</v>
      </c>
      <c r="H8055" s="101">
        <v>44859</v>
      </c>
      <c r="I8055" s="71">
        <f t="shared" si="432"/>
        <v>12</v>
      </c>
      <c r="J8055" s="72" t="s">
        <v>919</v>
      </c>
      <c r="K8055" s="72" t="s">
        <v>187</v>
      </c>
      <c r="L8055" s="73">
        <v>1</v>
      </c>
      <c r="M8055" s="73" t="s">
        <v>108</v>
      </c>
      <c r="N8055" s="68" t="str">
        <f>VLOOKUP(K8055,[1]人員授權表!D$3:G$249,4,0)</f>
        <v>無機</v>
      </c>
      <c r="O8055" s="70" t="str">
        <f>IF(J8055=[1]人員授權表!$C$85,"Casper李羿勳",IF(J8055=[1]人員授權表!$C$188,"Iring陳俊明",IF(J8055=[1]人員授權表!$C$189,"Brian陳泓霖",VLOOKUP(K8055,[1]人員授權表!D$2:E$249,2,FALSE))))</f>
        <v>Ruby黃家蓁</v>
      </c>
      <c r="P8055" s="101">
        <v>44855</v>
      </c>
      <c r="Q8055" s="75" t="str">
        <f t="shared" si="433"/>
        <v>週五</v>
      </c>
      <c r="R8055" s="80">
        <v>44855</v>
      </c>
      <c r="AA8055" s="1"/>
    </row>
    <row r="8056" spans="2:27">
      <c r="B8056" s="66">
        <v>44830</v>
      </c>
      <c r="C8056" s="67">
        <v>44837</v>
      </c>
      <c r="D8056" s="68" t="s">
        <v>50</v>
      </c>
      <c r="E8056" s="70" t="s">
        <v>51</v>
      </c>
      <c r="F8056" s="37" t="s">
        <v>3073</v>
      </c>
      <c r="G8056" s="101">
        <v>44847</v>
      </c>
      <c r="H8056" s="101">
        <v>44859</v>
      </c>
      <c r="I8056" s="71">
        <f t="shared" si="432"/>
        <v>12</v>
      </c>
      <c r="J8056" s="72" t="s">
        <v>188</v>
      </c>
      <c r="K8056" s="72" t="s">
        <v>189</v>
      </c>
      <c r="L8056" s="73">
        <v>1</v>
      </c>
      <c r="M8056" s="73" t="s">
        <v>108</v>
      </c>
      <c r="N8056" s="68" t="str">
        <f>VLOOKUP(K8056,[1]人員授權表!D$3:G$249,4,0)</f>
        <v>無機</v>
      </c>
      <c r="O8056" s="70" t="str">
        <f>IF(J8056=[1]人員授權表!$C$85,"Casper李羿勳",IF(J8056=[1]人員授權表!$C$188,"Iring陳俊明",IF(J8056=[1]人員授權表!$C$189,"Brian陳泓霖",VLOOKUP(K8056,[1]人員授權表!D$2:E$249,2,FALSE))))</f>
        <v>Iring陳俊明</v>
      </c>
      <c r="P8056" s="101">
        <v>44855</v>
      </c>
      <c r="Q8056" s="75" t="str">
        <f t="shared" si="433"/>
        <v>週五</v>
      </c>
      <c r="R8056" s="80">
        <v>44852</v>
      </c>
      <c r="AA8056" s="1"/>
    </row>
    <row r="8057" spans="2:27">
      <c r="B8057" s="66">
        <v>44830</v>
      </c>
      <c r="C8057" s="67">
        <v>44837</v>
      </c>
      <c r="D8057" s="68" t="s">
        <v>50</v>
      </c>
      <c r="E8057" s="70" t="s">
        <v>51</v>
      </c>
      <c r="F8057" s="37" t="s">
        <v>3073</v>
      </c>
      <c r="G8057" s="101">
        <v>44847</v>
      </c>
      <c r="H8057" s="101">
        <v>44859</v>
      </c>
      <c r="I8057" s="71">
        <f t="shared" si="432"/>
        <v>12</v>
      </c>
      <c r="J8057" s="72" t="s">
        <v>190</v>
      </c>
      <c r="K8057" s="72" t="s">
        <v>140</v>
      </c>
      <c r="L8057" s="73">
        <v>1</v>
      </c>
      <c r="M8057" s="73" t="s">
        <v>108</v>
      </c>
      <c r="N8057" s="68" t="str">
        <f>VLOOKUP(K8057,[1]人員授權表!D$3:G$249,4,0)</f>
        <v>無機</v>
      </c>
      <c r="O8057" s="70" t="str">
        <f>IF(J8057=[1]人員授權表!$C$85,"Casper李羿勳",IF(J8057=[1]人員授權表!$C$188,"Iring陳俊明",IF(J8057=[1]人員授權表!$C$189,"Brian陳泓霖",VLOOKUP(K8057,[1]人員授權表!D$2:E$249,2,FALSE))))</f>
        <v>Iring陳俊明</v>
      </c>
      <c r="P8057" s="101">
        <v>44855</v>
      </c>
      <c r="Q8057" s="75" t="str">
        <f t="shared" si="433"/>
        <v>週五</v>
      </c>
      <c r="R8057" s="80">
        <v>44852</v>
      </c>
      <c r="AA8057" s="1"/>
    </row>
    <row r="8058" spans="2:27">
      <c r="B8058" s="66">
        <v>44830</v>
      </c>
      <c r="C8058" s="67">
        <v>44837</v>
      </c>
      <c r="D8058" s="68" t="s">
        <v>50</v>
      </c>
      <c r="E8058" s="70" t="s">
        <v>51</v>
      </c>
      <c r="F8058" s="37" t="s">
        <v>3073</v>
      </c>
      <c r="G8058" s="101">
        <v>44847</v>
      </c>
      <c r="H8058" s="101">
        <v>44859</v>
      </c>
      <c r="I8058" s="71">
        <f t="shared" si="432"/>
        <v>12</v>
      </c>
      <c r="J8058" s="72" t="s">
        <v>281</v>
      </c>
      <c r="K8058" s="72" t="s">
        <v>282</v>
      </c>
      <c r="L8058" s="73">
        <v>1</v>
      </c>
      <c r="M8058" s="73" t="s">
        <v>108</v>
      </c>
      <c r="N8058" s="68" t="str">
        <f>VLOOKUP(K8058,[1]人員授權表!D$3:G$249,4,0)</f>
        <v>有機</v>
      </c>
      <c r="O8058" s="70" t="str">
        <f>IF(J8058=[1]人員授權表!$C$85,"Casper李羿勳",IF(J8058=[1]人員授權表!$C$188,"Iring陳俊明",IF(J8058=[1]人員授權表!$C$189,"Brian陳泓霖",VLOOKUP(K8058,[1]人員授權表!D$2:E$249,2,FALSE))))</f>
        <v>Marco陳鴻鈞</v>
      </c>
      <c r="P8058" s="101">
        <v>44855</v>
      </c>
      <c r="Q8058" s="75" t="str">
        <f t="shared" si="433"/>
        <v>週五</v>
      </c>
      <c r="R8058" s="80">
        <v>44852</v>
      </c>
      <c r="AA8058" s="1"/>
    </row>
    <row r="8059" spans="2:27">
      <c r="B8059" s="66">
        <v>44830</v>
      </c>
      <c r="C8059" s="67">
        <v>44837</v>
      </c>
      <c r="D8059" s="68" t="s">
        <v>50</v>
      </c>
      <c r="E8059" s="70" t="s">
        <v>51</v>
      </c>
      <c r="F8059" s="37" t="s">
        <v>3073</v>
      </c>
      <c r="G8059" s="101">
        <v>44847</v>
      </c>
      <c r="H8059" s="101">
        <v>44859</v>
      </c>
      <c r="I8059" s="71">
        <f t="shared" si="432"/>
        <v>12</v>
      </c>
      <c r="J8059" s="72" t="s">
        <v>194</v>
      </c>
      <c r="K8059" s="72" t="s">
        <v>187</v>
      </c>
      <c r="L8059" s="73">
        <v>1</v>
      </c>
      <c r="M8059" s="73" t="s">
        <v>108</v>
      </c>
      <c r="N8059" s="68" t="str">
        <f>VLOOKUP(K8059,[1]人員授權表!D$3:G$249,4,0)</f>
        <v>無機</v>
      </c>
      <c r="O8059" s="70" t="str">
        <f>IF(J8059=[1]人員授權表!$C$85,"Casper李羿勳",IF(J8059=[1]人員授權表!$C$188,"Iring陳俊明",IF(J8059=[1]人員授權表!$C$189,"Brian陳泓霖",VLOOKUP(K8059,[1]人員授權表!D$2:E$249,2,FALSE))))</f>
        <v>Ruby黃家蓁</v>
      </c>
      <c r="P8059" s="101">
        <v>44855</v>
      </c>
      <c r="Q8059" s="75" t="str">
        <f t="shared" si="433"/>
        <v>週五</v>
      </c>
      <c r="R8059" s="80">
        <v>44854</v>
      </c>
      <c r="AA8059" s="1"/>
    </row>
    <row r="8060" spans="2:27">
      <c r="B8060" s="66">
        <v>44830</v>
      </c>
      <c r="C8060" s="67">
        <v>44837</v>
      </c>
      <c r="D8060" s="68" t="s">
        <v>50</v>
      </c>
      <c r="E8060" s="70" t="s">
        <v>51</v>
      </c>
      <c r="F8060" s="37" t="s">
        <v>3073</v>
      </c>
      <c r="G8060" s="101">
        <v>44847</v>
      </c>
      <c r="H8060" s="101">
        <v>44859</v>
      </c>
      <c r="I8060" s="71">
        <f t="shared" si="432"/>
        <v>12</v>
      </c>
      <c r="J8060" s="72" t="s">
        <v>195</v>
      </c>
      <c r="K8060" s="72" t="s">
        <v>196</v>
      </c>
      <c r="L8060" s="73">
        <v>1</v>
      </c>
      <c r="M8060" s="73" t="s">
        <v>108</v>
      </c>
      <c r="N8060" s="68" t="str">
        <f>VLOOKUP(K8060,[1]人員授權表!D$3:G$249,4,0)</f>
        <v>無機</v>
      </c>
      <c r="O8060" s="70" t="str">
        <f>IF(J8060=[1]人員授權表!$C$85,"Casper李羿勳",IF(J8060=[1]人員授權表!$C$188,"Iring陳俊明",IF(J8060=[1]人員授權表!$C$189,"Brian陳泓霖",VLOOKUP(K8060,[1]人員授權表!D$2:E$249,2,FALSE))))</f>
        <v>Debby胡萱黛</v>
      </c>
      <c r="P8060" s="101">
        <v>44855</v>
      </c>
      <c r="Q8060" s="75" t="str">
        <f t="shared" si="433"/>
        <v>週五</v>
      </c>
      <c r="R8060" s="80">
        <v>44855</v>
      </c>
      <c r="AA8060" s="1"/>
    </row>
    <row r="8061" spans="2:27">
      <c r="B8061" s="66">
        <v>44830</v>
      </c>
      <c r="C8061" s="67">
        <v>44837</v>
      </c>
      <c r="D8061" s="68" t="s">
        <v>50</v>
      </c>
      <c r="E8061" s="70" t="s">
        <v>51</v>
      </c>
      <c r="F8061" s="37" t="s">
        <v>3073</v>
      </c>
      <c r="G8061" s="101">
        <v>44847</v>
      </c>
      <c r="H8061" s="101">
        <v>44859</v>
      </c>
      <c r="I8061" s="71">
        <f t="shared" si="432"/>
        <v>12</v>
      </c>
      <c r="J8061" s="72" t="s">
        <v>198</v>
      </c>
      <c r="K8061" s="72" t="s">
        <v>199</v>
      </c>
      <c r="L8061" s="73">
        <v>1</v>
      </c>
      <c r="M8061" s="73" t="s">
        <v>108</v>
      </c>
      <c r="N8061" s="68" t="str">
        <f>VLOOKUP(K8061,[1]人員授權表!D$3:G$249,4,0)</f>
        <v>無機</v>
      </c>
      <c r="O8061" s="70" t="str">
        <f>IF(J8061=[1]人員授權表!$C$85,"Casper李羿勳",IF(J8061=[1]人員授權表!$C$188,"Iring陳俊明",IF(J8061=[1]人員授權表!$C$189,"Brian陳泓霖",VLOOKUP(K8061,[1]人員授權表!D$2:E$249,2,FALSE))))</f>
        <v>Vicky游崴涵</v>
      </c>
      <c r="P8061" s="101">
        <v>44855</v>
      </c>
      <c r="Q8061" s="75" t="str">
        <f t="shared" si="433"/>
        <v>週五</v>
      </c>
      <c r="R8061" s="80">
        <v>44854</v>
      </c>
      <c r="AA8061" s="1"/>
    </row>
    <row r="8062" spans="2:27">
      <c r="B8062" s="66">
        <v>44830</v>
      </c>
      <c r="C8062" s="67">
        <v>44837</v>
      </c>
      <c r="D8062" s="68" t="s">
        <v>50</v>
      </c>
      <c r="E8062" s="70" t="s">
        <v>51</v>
      </c>
      <c r="F8062" s="37" t="s">
        <v>3073</v>
      </c>
      <c r="G8062" s="101">
        <v>44847</v>
      </c>
      <c r="H8062" s="101">
        <v>44859</v>
      </c>
      <c r="I8062" s="71">
        <f t="shared" si="432"/>
        <v>12</v>
      </c>
      <c r="J8062" s="72" t="s">
        <v>200</v>
      </c>
      <c r="K8062" s="72" t="s">
        <v>201</v>
      </c>
      <c r="L8062" s="73">
        <v>1</v>
      </c>
      <c r="M8062" s="73" t="s">
        <v>108</v>
      </c>
      <c r="N8062" s="68" t="str">
        <f>VLOOKUP(K8062,[1]人員授權表!D$3:G$249,4,0)</f>
        <v>無機</v>
      </c>
      <c r="O8062" s="70" t="str">
        <f>IF(J8062=[1]人員授權表!$C$85,"Casper李羿勳",IF(J8062=[1]人員授權表!$C$188,"Iring陳俊明",IF(J8062=[1]人員授權表!$C$189,"Brian陳泓霖",VLOOKUP(K8062,[1]人員授權表!D$2:E$249,2,FALSE))))</f>
        <v>Ruby黃家蓁</v>
      </c>
      <c r="P8062" s="101">
        <v>44855</v>
      </c>
      <c r="Q8062" s="75" t="str">
        <f t="shared" si="433"/>
        <v>週五</v>
      </c>
      <c r="R8062" s="80">
        <v>44852</v>
      </c>
      <c r="AA8062" s="1"/>
    </row>
    <row r="8063" spans="2:27">
      <c r="B8063" s="66">
        <v>44830</v>
      </c>
      <c r="C8063" s="67">
        <v>44837</v>
      </c>
      <c r="D8063" s="68" t="s">
        <v>50</v>
      </c>
      <c r="E8063" s="70" t="s">
        <v>51</v>
      </c>
      <c r="F8063" s="37" t="s">
        <v>3073</v>
      </c>
      <c r="G8063" s="101">
        <v>44847</v>
      </c>
      <c r="H8063" s="101">
        <v>44859</v>
      </c>
      <c r="I8063" s="71">
        <f t="shared" si="432"/>
        <v>12</v>
      </c>
      <c r="J8063" s="72" t="s">
        <v>151</v>
      </c>
      <c r="K8063" s="72" t="s">
        <v>152</v>
      </c>
      <c r="L8063" s="73">
        <v>1</v>
      </c>
      <c r="M8063" s="73" t="s">
        <v>108</v>
      </c>
      <c r="N8063" s="68" t="str">
        <f>VLOOKUP(K8063,[1]人員授權表!D$3:G$249,4,0)</f>
        <v>無機</v>
      </c>
      <c r="O8063" s="70" t="str">
        <f>IF(J8063=[1]人員授權表!$C$85,"Casper李羿勳",IF(J8063=[1]人員授權表!$C$188,"Iring陳俊明",IF(J8063=[1]人員授權表!$C$189,"Brian陳泓霖",VLOOKUP(K8063,[1]人員授權表!D$2:E$249,2,FALSE))))</f>
        <v>Vicky游崴涵</v>
      </c>
      <c r="P8063" s="101">
        <v>44855</v>
      </c>
      <c r="Q8063" s="75" t="str">
        <f t="shared" si="433"/>
        <v>週五</v>
      </c>
      <c r="R8063" s="80">
        <v>44854</v>
      </c>
      <c r="AA8063" s="1"/>
    </row>
    <row r="8064" spans="2:27">
      <c r="B8064" s="66">
        <v>44830</v>
      </c>
      <c r="C8064" s="67">
        <v>44837</v>
      </c>
      <c r="D8064" s="68" t="s">
        <v>50</v>
      </c>
      <c r="E8064" s="70" t="s">
        <v>51</v>
      </c>
      <c r="F8064" s="37" t="s">
        <v>3073</v>
      </c>
      <c r="G8064" s="101">
        <v>44847</v>
      </c>
      <c r="H8064" s="101">
        <v>44859</v>
      </c>
      <c r="I8064" s="71">
        <f t="shared" si="432"/>
        <v>12</v>
      </c>
      <c r="J8064" s="72" t="s">
        <v>160</v>
      </c>
      <c r="K8064" s="72" t="s">
        <v>161</v>
      </c>
      <c r="L8064" s="73">
        <v>1</v>
      </c>
      <c r="M8064" s="73" t="s">
        <v>108</v>
      </c>
      <c r="N8064" s="68" t="str">
        <f>VLOOKUP(K8064,[1]人員授權表!D$3:G$249,4,0)</f>
        <v>無機</v>
      </c>
      <c r="O8064" s="70" t="str">
        <f>IF(J8064=[1]人員授權表!$C$85,"Casper李羿勳",IF(J8064=[1]人員授權表!$C$188,"Iring陳俊明",IF(J8064=[1]人員授權表!$C$189,"Brian陳泓霖",VLOOKUP(K8064,[1]人員授權表!D$2:E$249,2,FALSE))))</f>
        <v>Dennis陳汶宏</v>
      </c>
      <c r="P8064" s="101">
        <v>44855</v>
      </c>
      <c r="Q8064" s="75" t="str">
        <f t="shared" si="433"/>
        <v>週五</v>
      </c>
      <c r="R8064" s="80">
        <v>44855</v>
      </c>
      <c r="AA8064" s="1"/>
    </row>
    <row r="8065" spans="2:27">
      <c r="B8065" s="66">
        <v>44830</v>
      </c>
      <c r="C8065" s="67">
        <v>44837</v>
      </c>
      <c r="D8065" s="68" t="s">
        <v>50</v>
      </c>
      <c r="E8065" s="70" t="s">
        <v>51</v>
      </c>
      <c r="F8065" s="37" t="s">
        <v>3073</v>
      </c>
      <c r="G8065" s="101">
        <v>44847</v>
      </c>
      <c r="H8065" s="101">
        <v>44859</v>
      </c>
      <c r="I8065" s="71">
        <f t="shared" si="432"/>
        <v>12</v>
      </c>
      <c r="J8065" s="72" t="s">
        <v>1222</v>
      </c>
      <c r="K8065" s="72" t="s">
        <v>161</v>
      </c>
      <c r="L8065" s="73">
        <v>1</v>
      </c>
      <c r="M8065" s="73" t="s">
        <v>108</v>
      </c>
      <c r="N8065" s="68" t="str">
        <f>VLOOKUP(K8065,[1]人員授權表!D$3:G$249,4,0)</f>
        <v>無機</v>
      </c>
      <c r="O8065" s="70" t="str">
        <f>IF(J8065=[1]人員授權表!$C$85,"Casper李羿勳",IF(J8065=[1]人員授權表!$C$188,"Iring陳俊明",IF(J8065=[1]人員授權表!$C$189,"Brian陳泓霖",VLOOKUP(K8065,[1]人員授權表!D$2:E$249,2,FALSE))))</f>
        <v>Dennis陳汶宏</v>
      </c>
      <c r="P8065" s="101">
        <v>44855</v>
      </c>
      <c r="Q8065" s="75" t="str">
        <f t="shared" si="433"/>
        <v>週五</v>
      </c>
      <c r="R8065" s="80">
        <v>44855</v>
      </c>
      <c r="AA8065" s="1"/>
    </row>
    <row r="8066" spans="2:27">
      <c r="B8066" s="66">
        <v>44830</v>
      </c>
      <c r="C8066" s="67">
        <v>44837</v>
      </c>
      <c r="D8066" s="68" t="s">
        <v>50</v>
      </c>
      <c r="E8066" s="70" t="s">
        <v>51</v>
      </c>
      <c r="F8066" s="37" t="s">
        <v>3073</v>
      </c>
      <c r="G8066" s="101">
        <v>44847</v>
      </c>
      <c r="H8066" s="101">
        <v>44859</v>
      </c>
      <c r="I8066" s="71">
        <f t="shared" si="432"/>
        <v>12</v>
      </c>
      <c r="J8066" s="72" t="s">
        <v>175</v>
      </c>
      <c r="K8066" s="72" t="s">
        <v>176</v>
      </c>
      <c r="L8066" s="73">
        <v>1</v>
      </c>
      <c r="M8066" s="73" t="s">
        <v>108</v>
      </c>
      <c r="N8066" s="68" t="str">
        <f>VLOOKUP(K8066,[1]人員授權表!D$3:G$249,4,0)</f>
        <v>無機</v>
      </c>
      <c r="O8066" s="70" t="s">
        <v>177</v>
      </c>
      <c r="P8066" s="101">
        <v>44855</v>
      </c>
      <c r="Q8066" s="75" t="str">
        <f t="shared" si="433"/>
        <v>週五</v>
      </c>
      <c r="R8066" s="80">
        <v>44854</v>
      </c>
      <c r="AA8066" s="1"/>
    </row>
    <row r="8067" spans="2:27">
      <c r="B8067" s="66">
        <v>44830</v>
      </c>
      <c r="C8067" s="67">
        <v>44837</v>
      </c>
      <c r="D8067" s="68" t="s">
        <v>50</v>
      </c>
      <c r="E8067" s="70" t="s">
        <v>51</v>
      </c>
      <c r="F8067" s="37" t="s">
        <v>3073</v>
      </c>
      <c r="G8067" s="101">
        <v>44847</v>
      </c>
      <c r="H8067" s="101">
        <v>44859</v>
      </c>
      <c r="I8067" s="71">
        <f t="shared" si="432"/>
        <v>12</v>
      </c>
      <c r="J8067" s="72" t="s">
        <v>290</v>
      </c>
      <c r="K8067" s="72" t="s">
        <v>291</v>
      </c>
      <c r="L8067" s="73">
        <v>1</v>
      </c>
      <c r="M8067" s="73" t="s">
        <v>108</v>
      </c>
      <c r="N8067" s="68" t="str">
        <f>VLOOKUP(K8067,[1]人員授權表!D$3:G$249,4,0)</f>
        <v>無機</v>
      </c>
      <c r="O8067" s="70" t="str">
        <f>IF(J8067=[1]人員授權表!$C$85,"Casper李羿勳",IF(J8067=[1]人員授權表!$C$188,"Iring陳俊明",IF(J8067=[1]人員授權表!$C$189,"Brian陳泓霖",VLOOKUP(K8067,[1]人員授權表!D$2:E$249,2,FALSE))))</f>
        <v>George陳志昇</v>
      </c>
      <c r="P8067" s="101">
        <v>44855</v>
      </c>
      <c r="Q8067" s="75" t="str">
        <f t="shared" si="433"/>
        <v>週五</v>
      </c>
      <c r="R8067" s="80">
        <v>44855</v>
      </c>
      <c r="AA8067" s="1"/>
    </row>
    <row r="8068" spans="2:27">
      <c r="B8068" s="66">
        <v>44830</v>
      </c>
      <c r="C8068" s="67">
        <v>44837</v>
      </c>
      <c r="D8068" s="68" t="s">
        <v>50</v>
      </c>
      <c r="E8068" s="70" t="s">
        <v>51</v>
      </c>
      <c r="F8068" s="37" t="s">
        <v>3073</v>
      </c>
      <c r="G8068" s="101">
        <v>44847</v>
      </c>
      <c r="H8068" s="101">
        <v>44859</v>
      </c>
      <c r="I8068" s="71">
        <f t="shared" si="432"/>
        <v>12</v>
      </c>
      <c r="J8068" s="72" t="s">
        <v>204</v>
      </c>
      <c r="K8068" s="72" t="s">
        <v>205</v>
      </c>
      <c r="L8068" s="73">
        <v>1</v>
      </c>
      <c r="M8068" s="73" t="s">
        <v>108</v>
      </c>
      <c r="N8068" s="68" t="str">
        <f>VLOOKUP(K8068,[1]人員授權表!D$3:G$249,4,0)</f>
        <v>無機</v>
      </c>
      <c r="O8068" s="70" t="str">
        <f>IF(J8068=[1]人員授權表!$C$85,"Casper李羿勳",IF(J8068=[1]人員授權表!$C$188,"Iring陳俊明",IF(J8068=[1]人員授權表!$C$189,"Brian陳泓霖",VLOOKUP(K8068,[1]人員授權表!D$2:E$249,2,FALSE))))</f>
        <v>Iring陳俊明</v>
      </c>
      <c r="P8068" s="101">
        <v>44855</v>
      </c>
      <c r="Q8068" s="75" t="str">
        <f t="shared" si="433"/>
        <v>週五</v>
      </c>
      <c r="R8068" s="80">
        <v>44853</v>
      </c>
      <c r="AA8068" s="1"/>
    </row>
    <row r="8069" spans="2:27">
      <c r="B8069" s="66">
        <v>44830</v>
      </c>
      <c r="C8069" s="67">
        <v>44837</v>
      </c>
      <c r="D8069" s="68" t="s">
        <v>50</v>
      </c>
      <c r="E8069" s="70" t="s">
        <v>51</v>
      </c>
      <c r="F8069" s="37" t="s">
        <v>3073</v>
      </c>
      <c r="G8069" s="101">
        <v>44847</v>
      </c>
      <c r="H8069" s="101">
        <v>44859</v>
      </c>
      <c r="I8069" s="71">
        <f t="shared" si="432"/>
        <v>12</v>
      </c>
      <c r="J8069" s="72" t="s">
        <v>206</v>
      </c>
      <c r="K8069" s="72" t="s">
        <v>179</v>
      </c>
      <c r="L8069" s="73">
        <v>1</v>
      </c>
      <c r="M8069" s="73" t="s">
        <v>108</v>
      </c>
      <c r="N8069" s="68" t="str">
        <f>VLOOKUP(K8069,[1]人員授權表!D$3:G$249,4,0)</f>
        <v>無機</v>
      </c>
      <c r="O8069" s="70" t="str">
        <f>IF(J8069=[1]人員授權表!$C$85,"Casper李羿勳",IF(J8069=[1]人員授權表!$C$188,"Iring陳俊明",IF(J8069=[1]人員授權表!$C$189,"Brian陳泓霖",VLOOKUP(K8069,[1]人員授權表!D$2:E$249,2,FALSE))))</f>
        <v>Dennis陳汶宏</v>
      </c>
      <c r="P8069" s="101">
        <v>44855</v>
      </c>
      <c r="Q8069" s="75" t="str">
        <f t="shared" si="433"/>
        <v>週五</v>
      </c>
      <c r="R8069" s="80">
        <v>44852</v>
      </c>
      <c r="AA8069" s="1"/>
    </row>
    <row r="8070" spans="2:27">
      <c r="B8070" s="66">
        <v>44830</v>
      </c>
      <c r="C8070" s="67">
        <v>44837</v>
      </c>
      <c r="D8070" s="68" t="s">
        <v>50</v>
      </c>
      <c r="E8070" s="70" t="s">
        <v>51</v>
      </c>
      <c r="F8070" s="37" t="s">
        <v>3073</v>
      </c>
      <c r="G8070" s="101">
        <v>44847</v>
      </c>
      <c r="H8070" s="101">
        <v>44859</v>
      </c>
      <c r="I8070" s="71">
        <f t="shared" si="432"/>
        <v>12</v>
      </c>
      <c r="J8070" s="72" t="s">
        <v>178</v>
      </c>
      <c r="K8070" s="72" t="s">
        <v>179</v>
      </c>
      <c r="L8070" s="73">
        <v>1</v>
      </c>
      <c r="M8070" s="73" t="s">
        <v>108</v>
      </c>
      <c r="N8070" s="68" t="str">
        <f>VLOOKUP(K8070,[1]人員授權表!D$3:G$249,4,0)</f>
        <v>無機</v>
      </c>
      <c r="O8070" s="70" t="str">
        <f>IF(J8070=[1]人員授權表!$C$85,"Casper李羿勳",IF(J8070=[1]人員授權表!$C$188,"Iring陳俊明",IF(J8070=[1]人員授權表!$C$189,"Brian陳泓霖",VLOOKUP(K8070,[1]人員授權表!D$2:E$249,2,FALSE))))</f>
        <v>Dennis陳汶宏</v>
      </c>
      <c r="P8070" s="101">
        <v>44855</v>
      </c>
      <c r="Q8070" s="75" t="str">
        <f t="shared" si="433"/>
        <v>週五</v>
      </c>
      <c r="R8070" s="80">
        <v>44852</v>
      </c>
      <c r="AA8070" s="1"/>
    </row>
    <row r="8071" spans="2:27">
      <c r="B8071" s="66">
        <v>44830</v>
      </c>
      <c r="C8071" s="67">
        <v>44837</v>
      </c>
      <c r="D8071" s="68" t="s">
        <v>50</v>
      </c>
      <c r="E8071" s="70" t="s">
        <v>51</v>
      </c>
      <c r="F8071" s="37" t="s">
        <v>3073</v>
      </c>
      <c r="G8071" s="101">
        <v>44847</v>
      </c>
      <c r="H8071" s="101">
        <v>44859</v>
      </c>
      <c r="I8071" s="71">
        <f t="shared" ref="I8071:I8134" si="434">_xlfn.DAYS(H8071,G8071)</f>
        <v>12</v>
      </c>
      <c r="J8071" s="72" t="s">
        <v>141</v>
      </c>
      <c r="K8071" s="72" t="s">
        <v>142</v>
      </c>
      <c r="L8071" s="73">
        <v>1</v>
      </c>
      <c r="M8071" s="73" t="s">
        <v>108</v>
      </c>
      <c r="N8071" s="68" t="str">
        <f>VLOOKUP(K8071,[1]人員授權表!D$3:G$249,4,0)</f>
        <v>無機</v>
      </c>
      <c r="O8071" s="70" t="str">
        <f>IF(J8071=[1]人員授權表!$C$85,"Casper李羿勳",IF(J8071=[1]人員授權表!$C$188,"Iring陳俊明",IF(J8071=[1]人員授權表!$C$189,"Brian陳泓霖",VLOOKUP(K8071,[1]人員授權表!D$2:E$249,2,FALSE))))</f>
        <v>Dennis陳汶宏</v>
      </c>
      <c r="P8071" s="101">
        <v>44855</v>
      </c>
      <c r="Q8071" s="75" t="str">
        <f t="shared" ref="Q8071:Q8134" si="435">TEXT(P8071,"aaa")</f>
        <v>週五</v>
      </c>
      <c r="R8071" s="80">
        <v>44854</v>
      </c>
      <c r="AA8071" s="1"/>
    </row>
    <row r="8072" spans="2:27">
      <c r="B8072" s="66">
        <v>44830</v>
      </c>
      <c r="C8072" s="67">
        <v>44837</v>
      </c>
      <c r="D8072" s="68" t="s">
        <v>50</v>
      </c>
      <c r="E8072" s="70" t="s">
        <v>51</v>
      </c>
      <c r="F8072" s="37" t="s">
        <v>3073</v>
      </c>
      <c r="G8072" s="101">
        <v>44847</v>
      </c>
      <c r="H8072" s="101">
        <v>44859</v>
      </c>
      <c r="I8072" s="71">
        <f t="shared" si="434"/>
        <v>12</v>
      </c>
      <c r="J8072" s="72" t="s">
        <v>966</v>
      </c>
      <c r="K8072" s="72" t="s">
        <v>154</v>
      </c>
      <c r="L8072" s="73">
        <v>1</v>
      </c>
      <c r="M8072" s="73" t="s">
        <v>108</v>
      </c>
      <c r="N8072" s="68" t="str">
        <f>VLOOKUP(K8072,[1]人員授權表!D$3:G$249,4,0)</f>
        <v>無機</v>
      </c>
      <c r="O8072" s="70" t="str">
        <f>IF(J8072=[1]人員授權表!$C$85,"Casper李羿勳",IF(J8072=[1]人員授權表!$C$188,"Iring陳俊明",IF(J8072=[1]人員授權表!$C$189,"Brian陳泓霖",VLOOKUP(K8072,[1]人員授權表!D$2:E$249,2,FALSE))))</f>
        <v>Ken張智凱</v>
      </c>
      <c r="P8072" s="101">
        <v>44855</v>
      </c>
      <c r="Q8072" s="75" t="str">
        <f t="shared" si="435"/>
        <v>週五</v>
      </c>
      <c r="R8072" s="80">
        <v>44853</v>
      </c>
      <c r="AA8072" s="1"/>
    </row>
    <row r="8073" spans="2:27">
      <c r="B8073" s="66">
        <v>44830</v>
      </c>
      <c r="C8073" s="67">
        <v>44837</v>
      </c>
      <c r="D8073" s="68" t="s">
        <v>50</v>
      </c>
      <c r="E8073" s="70" t="s">
        <v>51</v>
      </c>
      <c r="F8073" s="37" t="s">
        <v>3073</v>
      </c>
      <c r="G8073" s="101">
        <v>44847</v>
      </c>
      <c r="H8073" s="101">
        <v>44859</v>
      </c>
      <c r="I8073" s="71">
        <f t="shared" si="434"/>
        <v>12</v>
      </c>
      <c r="J8073" s="72" t="s">
        <v>209</v>
      </c>
      <c r="K8073" s="72" t="s">
        <v>210</v>
      </c>
      <c r="L8073" s="73">
        <v>1</v>
      </c>
      <c r="M8073" s="73" t="s">
        <v>108</v>
      </c>
      <c r="N8073" s="68" t="str">
        <f>VLOOKUP(K8073,[1]人員授權表!D$3:G$249,4,0)</f>
        <v>無機</v>
      </c>
      <c r="O8073" s="70" t="str">
        <f>IF(J8073=[1]人員授權表!$C$85,"Casper李羿勳",IF(J8073=[1]人員授權表!$C$188,"Iring陳俊明",IF(J8073=[1]人員授權表!$C$189,"Brian陳泓霖",VLOOKUP(K8073,[1]人員授權表!D$2:E$249,2,FALSE))))</f>
        <v>Vicky游崴涵</v>
      </c>
      <c r="P8073" s="101">
        <v>44855</v>
      </c>
      <c r="Q8073" s="75" t="str">
        <f t="shared" si="435"/>
        <v>週五</v>
      </c>
      <c r="R8073" s="80">
        <v>44855</v>
      </c>
      <c r="AA8073" s="1"/>
    </row>
    <row r="8074" spans="2:27">
      <c r="B8074" s="66">
        <v>44830</v>
      </c>
      <c r="C8074" s="67">
        <v>44837</v>
      </c>
      <c r="D8074" s="68" t="s">
        <v>50</v>
      </c>
      <c r="E8074" s="70" t="s">
        <v>51</v>
      </c>
      <c r="F8074" s="37" t="s">
        <v>3073</v>
      </c>
      <c r="G8074" s="101">
        <v>44847</v>
      </c>
      <c r="H8074" s="101">
        <v>44859</v>
      </c>
      <c r="I8074" s="71">
        <f t="shared" si="434"/>
        <v>12</v>
      </c>
      <c r="J8074" s="72" t="s">
        <v>167</v>
      </c>
      <c r="K8074" s="72" t="s">
        <v>168</v>
      </c>
      <c r="L8074" s="73">
        <v>1</v>
      </c>
      <c r="M8074" s="73" t="s">
        <v>108</v>
      </c>
      <c r="N8074" s="68" t="str">
        <f>VLOOKUP(K8074,[1]人員授權表!D$3:G$249,4,0)</f>
        <v>有機</v>
      </c>
      <c r="O8074" s="70" t="str">
        <f>IF(J8074=[1]人員授權表!$C$85,"Casper李羿勳",IF(J8074=[1]人員授權表!$C$188,"Iring陳俊明",IF(J8074=[1]人員授權表!$C$189,"Brian陳泓霖",VLOOKUP(K8074,[1]人員授權表!D$2:E$249,2,FALSE))))</f>
        <v>Una林庭瑄</v>
      </c>
      <c r="P8074" s="101">
        <v>44855</v>
      </c>
      <c r="Q8074" s="75" t="str">
        <f t="shared" si="435"/>
        <v>週五</v>
      </c>
      <c r="R8074" s="80">
        <v>44852</v>
      </c>
      <c r="AA8074" s="1"/>
    </row>
    <row r="8075" spans="2:27">
      <c r="B8075" s="66">
        <v>44830</v>
      </c>
      <c r="C8075" s="67">
        <v>44837</v>
      </c>
      <c r="D8075" s="68" t="s">
        <v>50</v>
      </c>
      <c r="E8075" s="70" t="s">
        <v>51</v>
      </c>
      <c r="F8075" s="37" t="s">
        <v>3073</v>
      </c>
      <c r="G8075" s="101">
        <v>44847</v>
      </c>
      <c r="H8075" s="101">
        <v>44859</v>
      </c>
      <c r="I8075" s="71">
        <f t="shared" si="434"/>
        <v>12</v>
      </c>
      <c r="J8075" s="72" t="s">
        <v>257</v>
      </c>
      <c r="K8075" s="72" t="s">
        <v>1225</v>
      </c>
      <c r="L8075" s="73">
        <v>1</v>
      </c>
      <c r="M8075" s="73" t="s">
        <v>108</v>
      </c>
      <c r="N8075" s="68" t="str">
        <f>VLOOKUP(K8075,[1]人員授權表!D$3:G$249,4,0)</f>
        <v>有機</v>
      </c>
      <c r="O8075" s="70" t="str">
        <f>IF(J8075=[1]人員授權表!$C$85,"Casper李羿勳",IF(J8075=[1]人員授權表!$C$188,"Iring陳俊明",IF(J8075=[1]人員授權表!$C$189,"Brian陳泓霖",VLOOKUP(K8075,[1]人員授權表!D$2:E$249,2,FALSE))))</f>
        <v>Casper李羿勳</v>
      </c>
      <c r="P8075" s="101">
        <v>44855</v>
      </c>
      <c r="Q8075" s="75" t="str">
        <f t="shared" si="435"/>
        <v>週五</v>
      </c>
      <c r="R8075" s="80">
        <v>44855</v>
      </c>
      <c r="AA8075" s="1"/>
    </row>
    <row r="8076" spans="2:27">
      <c r="B8076" s="66">
        <v>44830</v>
      </c>
      <c r="C8076" s="67">
        <v>44837</v>
      </c>
      <c r="D8076" s="68" t="s">
        <v>50</v>
      </c>
      <c r="E8076" s="70" t="s">
        <v>51</v>
      </c>
      <c r="F8076" s="37" t="s">
        <v>3073</v>
      </c>
      <c r="G8076" s="101">
        <v>44847</v>
      </c>
      <c r="H8076" s="101">
        <v>44859</v>
      </c>
      <c r="I8076" s="71">
        <f t="shared" si="434"/>
        <v>12</v>
      </c>
      <c r="J8076" s="72" t="s">
        <v>169</v>
      </c>
      <c r="K8076" s="72" t="s">
        <v>170</v>
      </c>
      <c r="L8076" s="73">
        <v>1</v>
      </c>
      <c r="M8076" s="73" t="s">
        <v>108</v>
      </c>
      <c r="N8076" s="68" t="str">
        <f>VLOOKUP(K8076,[1]人員授權表!D$3:G$249,4,0)</f>
        <v>有機</v>
      </c>
      <c r="O8076" s="70" t="str">
        <f>IF(J8076=[1]人員授權表!$C$85,"Casper李羿勳",IF(J8076=[1]人員授權表!$C$188,"Iring陳俊明",IF(J8076=[1]人員授權表!$C$189,"Brian陳泓霖",VLOOKUP(K8076,[1]人員授權表!D$2:E$249,2,FALSE))))</f>
        <v>Elle黃雅琪&amp;
Marco陳鴻鈞</v>
      </c>
      <c r="P8076" s="101">
        <v>44855</v>
      </c>
      <c r="Q8076" s="75" t="str">
        <f t="shared" si="435"/>
        <v>週五</v>
      </c>
      <c r="R8076" s="80">
        <v>44855</v>
      </c>
      <c r="AA8076" s="1"/>
    </row>
    <row r="8077" spans="2:27">
      <c r="B8077" s="66">
        <v>44831</v>
      </c>
      <c r="C8077" s="67">
        <v>44838</v>
      </c>
      <c r="D8077" s="68" t="s">
        <v>50</v>
      </c>
      <c r="E8077" s="70" t="s">
        <v>51</v>
      </c>
      <c r="F8077" s="37" t="s">
        <v>3074</v>
      </c>
      <c r="G8077" s="101">
        <v>44847</v>
      </c>
      <c r="H8077" s="101">
        <v>44859</v>
      </c>
      <c r="I8077" s="71">
        <f t="shared" si="434"/>
        <v>12</v>
      </c>
      <c r="J8077" s="72" t="s">
        <v>181</v>
      </c>
      <c r="K8077" s="72" t="s">
        <v>182</v>
      </c>
      <c r="L8077" s="73">
        <v>1</v>
      </c>
      <c r="M8077" s="73" t="s">
        <v>108</v>
      </c>
      <c r="N8077" s="68" t="str">
        <f>VLOOKUP(K8077,[1]人員授權表!D$3:G$249,4,0)</f>
        <v>有機</v>
      </c>
      <c r="O8077" s="70" t="str">
        <f>IF(J8077=[1]人員授權表!$C$85,"Casper李羿勳",IF(J8077=[1]人員授權表!$C$188,"Iring陳俊明",IF(J8077=[1]人員授權表!$C$189,"Brian陳泓霖",VLOOKUP(K8077,[1]人員授權表!D$2:E$249,2,FALSE))))</f>
        <v>Sara王淑玲</v>
      </c>
      <c r="P8077" s="101">
        <v>44855</v>
      </c>
      <c r="Q8077" s="75" t="str">
        <f t="shared" si="435"/>
        <v>週五</v>
      </c>
      <c r="R8077" s="80">
        <v>44853</v>
      </c>
      <c r="AA8077" s="1"/>
    </row>
    <row r="8078" spans="2:27">
      <c r="B8078" s="66">
        <v>44831</v>
      </c>
      <c r="C8078" s="67">
        <v>44838</v>
      </c>
      <c r="D8078" s="68" t="s">
        <v>50</v>
      </c>
      <c r="E8078" s="70" t="s">
        <v>51</v>
      </c>
      <c r="F8078" s="37" t="s">
        <v>3074</v>
      </c>
      <c r="G8078" s="101">
        <v>44847</v>
      </c>
      <c r="H8078" s="101">
        <v>44859</v>
      </c>
      <c r="I8078" s="71">
        <f t="shared" si="434"/>
        <v>12</v>
      </c>
      <c r="J8078" s="72" t="s">
        <v>184</v>
      </c>
      <c r="K8078" s="72" t="s">
        <v>185</v>
      </c>
      <c r="L8078" s="73">
        <v>1</v>
      </c>
      <c r="M8078" s="73" t="s">
        <v>108</v>
      </c>
      <c r="N8078" s="68" t="str">
        <f>VLOOKUP(K8078,[1]人員授權表!D$3:G$249,4,0)</f>
        <v>有機</v>
      </c>
      <c r="O8078" s="70" t="str">
        <f>IF(J8078=[1]人員授權表!$C$85,"Casper李羿勳",IF(J8078=[1]人員授權表!$C$188,"Iring陳俊明",IF(J8078=[1]人員授權表!$C$189,"Brian陳泓霖",VLOOKUP(K8078,[1]人員授權表!D$2:E$249,2,FALSE))))</f>
        <v>Una林庭瑄</v>
      </c>
      <c r="P8078" s="101">
        <v>44855</v>
      </c>
      <c r="Q8078" s="75" t="str">
        <f t="shared" si="435"/>
        <v>週五</v>
      </c>
      <c r="R8078" s="80">
        <v>44854</v>
      </c>
      <c r="AA8078" s="1"/>
    </row>
    <row r="8079" spans="2:27">
      <c r="B8079" s="66">
        <v>44831</v>
      </c>
      <c r="C8079" s="67">
        <v>44838</v>
      </c>
      <c r="D8079" s="68" t="s">
        <v>50</v>
      </c>
      <c r="E8079" s="70" t="s">
        <v>51</v>
      </c>
      <c r="F8079" s="37" t="s">
        <v>3074</v>
      </c>
      <c r="G8079" s="101">
        <v>44847</v>
      </c>
      <c r="H8079" s="101">
        <v>44859</v>
      </c>
      <c r="I8079" s="71">
        <f t="shared" si="434"/>
        <v>12</v>
      </c>
      <c r="J8079" s="72" t="s">
        <v>919</v>
      </c>
      <c r="K8079" s="72" t="s">
        <v>187</v>
      </c>
      <c r="L8079" s="73">
        <v>1</v>
      </c>
      <c r="M8079" s="73" t="s">
        <v>108</v>
      </c>
      <c r="N8079" s="68" t="str">
        <f>VLOOKUP(K8079,[1]人員授權表!D$3:G$249,4,0)</f>
        <v>無機</v>
      </c>
      <c r="O8079" s="70" t="str">
        <f>IF(J8079=[1]人員授權表!$C$85,"Casper李羿勳",IF(J8079=[1]人員授權表!$C$188,"Iring陳俊明",IF(J8079=[1]人員授權表!$C$189,"Brian陳泓霖",VLOOKUP(K8079,[1]人員授權表!D$2:E$249,2,FALSE))))</f>
        <v>Ruby黃家蓁</v>
      </c>
      <c r="P8079" s="101">
        <v>44855</v>
      </c>
      <c r="Q8079" s="75" t="str">
        <f t="shared" si="435"/>
        <v>週五</v>
      </c>
      <c r="R8079" s="80">
        <v>44855</v>
      </c>
      <c r="AA8079" s="1"/>
    </row>
    <row r="8080" spans="2:27">
      <c r="B8080" s="66">
        <v>44831</v>
      </c>
      <c r="C8080" s="67">
        <v>44838</v>
      </c>
      <c r="D8080" s="68" t="s">
        <v>50</v>
      </c>
      <c r="E8080" s="70" t="s">
        <v>51</v>
      </c>
      <c r="F8080" s="37" t="s">
        <v>3074</v>
      </c>
      <c r="G8080" s="101">
        <v>44847</v>
      </c>
      <c r="H8080" s="101">
        <v>44859</v>
      </c>
      <c r="I8080" s="71">
        <f t="shared" si="434"/>
        <v>12</v>
      </c>
      <c r="J8080" s="72" t="s">
        <v>188</v>
      </c>
      <c r="K8080" s="72" t="s">
        <v>189</v>
      </c>
      <c r="L8080" s="73">
        <v>1</v>
      </c>
      <c r="M8080" s="73" t="s">
        <v>108</v>
      </c>
      <c r="N8080" s="68" t="str">
        <f>VLOOKUP(K8080,[1]人員授權表!D$3:G$249,4,0)</f>
        <v>無機</v>
      </c>
      <c r="O8080" s="70" t="str">
        <f>IF(J8080=[1]人員授權表!$C$85,"Casper李羿勳",IF(J8080=[1]人員授權表!$C$188,"Iring陳俊明",IF(J8080=[1]人員授權表!$C$189,"Brian陳泓霖",VLOOKUP(K8080,[1]人員授權表!D$2:E$249,2,FALSE))))</f>
        <v>Iring陳俊明</v>
      </c>
      <c r="P8080" s="101">
        <v>44855</v>
      </c>
      <c r="Q8080" s="75" t="str">
        <f t="shared" si="435"/>
        <v>週五</v>
      </c>
      <c r="R8080" s="80">
        <v>44852</v>
      </c>
      <c r="AA8080" s="1"/>
    </row>
    <row r="8081" spans="2:27">
      <c r="B8081" s="66">
        <v>44831</v>
      </c>
      <c r="C8081" s="67">
        <v>44838</v>
      </c>
      <c r="D8081" s="68" t="s">
        <v>50</v>
      </c>
      <c r="E8081" s="70" t="s">
        <v>51</v>
      </c>
      <c r="F8081" s="37" t="s">
        <v>3074</v>
      </c>
      <c r="G8081" s="101">
        <v>44847</v>
      </c>
      <c r="H8081" s="101">
        <v>44859</v>
      </c>
      <c r="I8081" s="71">
        <f t="shared" si="434"/>
        <v>12</v>
      </c>
      <c r="J8081" s="72" t="s">
        <v>190</v>
      </c>
      <c r="K8081" s="72" t="s">
        <v>140</v>
      </c>
      <c r="L8081" s="73">
        <v>1</v>
      </c>
      <c r="M8081" s="73" t="s">
        <v>108</v>
      </c>
      <c r="N8081" s="68" t="str">
        <f>VLOOKUP(K8081,[1]人員授權表!D$3:G$249,4,0)</f>
        <v>無機</v>
      </c>
      <c r="O8081" s="70" t="str">
        <f>IF(J8081=[1]人員授權表!$C$85,"Casper李羿勳",IF(J8081=[1]人員授權表!$C$188,"Iring陳俊明",IF(J8081=[1]人員授權表!$C$189,"Brian陳泓霖",VLOOKUP(K8081,[1]人員授權表!D$2:E$249,2,FALSE))))</f>
        <v>Iring陳俊明</v>
      </c>
      <c r="P8081" s="101">
        <v>44855</v>
      </c>
      <c r="Q8081" s="75" t="str">
        <f t="shared" si="435"/>
        <v>週五</v>
      </c>
      <c r="R8081" s="80">
        <v>44852</v>
      </c>
      <c r="AA8081" s="1"/>
    </row>
    <row r="8082" spans="2:27">
      <c r="B8082" s="66">
        <v>44831</v>
      </c>
      <c r="C8082" s="67">
        <v>44838</v>
      </c>
      <c r="D8082" s="68" t="s">
        <v>50</v>
      </c>
      <c r="E8082" s="70" t="s">
        <v>51</v>
      </c>
      <c r="F8082" s="37" t="s">
        <v>3074</v>
      </c>
      <c r="G8082" s="101">
        <v>44847</v>
      </c>
      <c r="H8082" s="101">
        <v>44859</v>
      </c>
      <c r="I8082" s="71">
        <f t="shared" si="434"/>
        <v>12</v>
      </c>
      <c r="J8082" s="72" t="s">
        <v>281</v>
      </c>
      <c r="K8082" s="72" t="s">
        <v>282</v>
      </c>
      <c r="L8082" s="73">
        <v>1</v>
      </c>
      <c r="M8082" s="73" t="s">
        <v>108</v>
      </c>
      <c r="N8082" s="68" t="str">
        <f>VLOOKUP(K8082,[1]人員授權表!D$3:G$249,4,0)</f>
        <v>有機</v>
      </c>
      <c r="O8082" s="70" t="str">
        <f>IF(J8082=[1]人員授權表!$C$85,"Casper李羿勳",IF(J8082=[1]人員授權表!$C$188,"Iring陳俊明",IF(J8082=[1]人員授權表!$C$189,"Brian陳泓霖",VLOOKUP(K8082,[1]人員授權表!D$2:E$249,2,FALSE))))</f>
        <v>Marco陳鴻鈞</v>
      </c>
      <c r="P8082" s="101">
        <v>44855</v>
      </c>
      <c r="Q8082" s="75" t="str">
        <f t="shared" si="435"/>
        <v>週五</v>
      </c>
      <c r="R8082" s="80">
        <v>44852</v>
      </c>
      <c r="AA8082" s="1"/>
    </row>
    <row r="8083" spans="2:27">
      <c r="B8083" s="66">
        <v>44831</v>
      </c>
      <c r="C8083" s="67">
        <v>44838</v>
      </c>
      <c r="D8083" s="68" t="s">
        <v>50</v>
      </c>
      <c r="E8083" s="70" t="s">
        <v>51</v>
      </c>
      <c r="F8083" s="37" t="s">
        <v>3074</v>
      </c>
      <c r="G8083" s="101">
        <v>44847</v>
      </c>
      <c r="H8083" s="101">
        <v>44859</v>
      </c>
      <c r="I8083" s="71">
        <f t="shared" si="434"/>
        <v>12</v>
      </c>
      <c r="J8083" s="72" t="s">
        <v>194</v>
      </c>
      <c r="K8083" s="72" t="s">
        <v>880</v>
      </c>
      <c r="L8083" s="73">
        <v>1</v>
      </c>
      <c r="M8083" s="73" t="s">
        <v>108</v>
      </c>
      <c r="N8083" s="68" t="str">
        <f>VLOOKUP(K8083,[1]人員授權表!D$3:G$249,4,0)</f>
        <v>無機</v>
      </c>
      <c r="O8083" s="70" t="str">
        <f>IF(J8083=[1]人員授權表!$C$85,"Casper李羿勳",IF(J8083=[1]人員授權表!$C$188,"Iring陳俊明",IF(J8083=[1]人員授權表!$C$189,"Brian陳泓霖",VLOOKUP(K8083,[1]人員授權表!D$2:E$249,2,FALSE))))</f>
        <v>Ruby黃家蓁</v>
      </c>
      <c r="P8083" s="101">
        <v>44855</v>
      </c>
      <c r="Q8083" s="75" t="str">
        <f t="shared" si="435"/>
        <v>週五</v>
      </c>
      <c r="R8083" s="80">
        <v>44854</v>
      </c>
      <c r="AA8083" s="1"/>
    </row>
    <row r="8084" spans="2:27">
      <c r="B8084" s="66">
        <v>44831</v>
      </c>
      <c r="C8084" s="67">
        <v>44838</v>
      </c>
      <c r="D8084" s="68" t="s">
        <v>50</v>
      </c>
      <c r="E8084" s="70" t="s">
        <v>51</v>
      </c>
      <c r="F8084" s="37" t="s">
        <v>3074</v>
      </c>
      <c r="G8084" s="101">
        <v>44847</v>
      </c>
      <c r="H8084" s="101">
        <v>44859</v>
      </c>
      <c r="I8084" s="71">
        <f t="shared" si="434"/>
        <v>12</v>
      </c>
      <c r="J8084" s="72" t="s">
        <v>195</v>
      </c>
      <c r="K8084" s="72" t="s">
        <v>914</v>
      </c>
      <c r="L8084" s="73">
        <v>1</v>
      </c>
      <c r="M8084" s="73" t="s">
        <v>108</v>
      </c>
      <c r="N8084" s="68" t="str">
        <f>VLOOKUP(K8084,[1]人員授權表!D$3:G$249,4,0)</f>
        <v>無機</v>
      </c>
      <c r="O8084" s="70" t="str">
        <f>IF(J8084=[1]人員授權表!$C$85,"Casper李羿勳",IF(J8084=[1]人員授權表!$C$188,"Iring陳俊明",IF(J8084=[1]人員授權表!$C$189,"Brian陳泓霖",VLOOKUP(K8084,[1]人員授權表!D$2:E$249,2,FALSE))))</f>
        <v>Debby胡萱黛</v>
      </c>
      <c r="P8084" s="101">
        <v>44855</v>
      </c>
      <c r="Q8084" s="75" t="str">
        <f t="shared" si="435"/>
        <v>週五</v>
      </c>
      <c r="R8084" s="80">
        <v>44855</v>
      </c>
      <c r="AA8084" s="1"/>
    </row>
    <row r="8085" spans="2:27">
      <c r="B8085" s="66">
        <v>44831</v>
      </c>
      <c r="C8085" s="67">
        <v>44838</v>
      </c>
      <c r="D8085" s="68" t="s">
        <v>50</v>
      </c>
      <c r="E8085" s="70" t="s">
        <v>51</v>
      </c>
      <c r="F8085" s="37" t="s">
        <v>3074</v>
      </c>
      <c r="G8085" s="101">
        <v>44847</v>
      </c>
      <c r="H8085" s="101">
        <v>44859</v>
      </c>
      <c r="I8085" s="71">
        <f t="shared" si="434"/>
        <v>12</v>
      </c>
      <c r="J8085" s="72" t="s">
        <v>198</v>
      </c>
      <c r="K8085" s="72" t="s">
        <v>2216</v>
      </c>
      <c r="L8085" s="73">
        <v>1</v>
      </c>
      <c r="M8085" s="73" t="s">
        <v>108</v>
      </c>
      <c r="N8085" s="68" t="str">
        <f>VLOOKUP(K8085,[1]人員授權表!D$3:G$249,4,0)</f>
        <v>無機</v>
      </c>
      <c r="O8085" s="70" t="str">
        <f>IF(J8085=[1]人員授權表!$C$85,"Casper李羿勳",IF(J8085=[1]人員授權表!$C$188,"Iring陳俊明",IF(J8085=[1]人員授權表!$C$189,"Brian陳泓霖",VLOOKUP(K8085,[1]人員授權表!D$2:E$249,2,FALSE))))</f>
        <v>Vicky游崴涵</v>
      </c>
      <c r="P8085" s="101">
        <v>44855</v>
      </c>
      <c r="Q8085" s="75" t="str">
        <f t="shared" si="435"/>
        <v>週五</v>
      </c>
      <c r="R8085" s="80">
        <v>44854</v>
      </c>
      <c r="AA8085" s="1"/>
    </row>
    <row r="8086" spans="2:27">
      <c r="B8086" s="66">
        <v>44831</v>
      </c>
      <c r="C8086" s="67">
        <v>44838</v>
      </c>
      <c r="D8086" s="68" t="s">
        <v>50</v>
      </c>
      <c r="E8086" s="70" t="s">
        <v>51</v>
      </c>
      <c r="F8086" s="37" t="s">
        <v>3074</v>
      </c>
      <c r="G8086" s="101">
        <v>44847</v>
      </c>
      <c r="H8086" s="101">
        <v>44859</v>
      </c>
      <c r="I8086" s="71">
        <f t="shared" si="434"/>
        <v>12</v>
      </c>
      <c r="J8086" s="72" t="s">
        <v>200</v>
      </c>
      <c r="K8086" s="72" t="s">
        <v>201</v>
      </c>
      <c r="L8086" s="73">
        <v>1</v>
      </c>
      <c r="M8086" s="73" t="s">
        <v>108</v>
      </c>
      <c r="N8086" s="68" t="str">
        <f>VLOOKUP(K8086,[1]人員授權表!D$3:G$249,4,0)</f>
        <v>無機</v>
      </c>
      <c r="O8086" s="70" t="str">
        <f>IF(J8086=[1]人員授權表!$C$85,"Casper李羿勳",IF(J8086=[1]人員授權表!$C$188,"Iring陳俊明",IF(J8086=[1]人員授權表!$C$189,"Brian陳泓霖",VLOOKUP(K8086,[1]人員授權表!D$2:E$249,2,FALSE))))</f>
        <v>Ruby黃家蓁</v>
      </c>
      <c r="P8086" s="101">
        <v>44855</v>
      </c>
      <c r="Q8086" s="75" t="str">
        <f t="shared" si="435"/>
        <v>週五</v>
      </c>
      <c r="R8086" s="80">
        <v>44852</v>
      </c>
      <c r="AA8086" s="1"/>
    </row>
    <row r="8087" spans="2:27">
      <c r="B8087" s="66">
        <v>44831</v>
      </c>
      <c r="C8087" s="67">
        <v>44838</v>
      </c>
      <c r="D8087" s="68" t="s">
        <v>50</v>
      </c>
      <c r="E8087" s="70" t="s">
        <v>51</v>
      </c>
      <c r="F8087" s="37" t="s">
        <v>3074</v>
      </c>
      <c r="G8087" s="101">
        <v>44847</v>
      </c>
      <c r="H8087" s="101">
        <v>44859</v>
      </c>
      <c r="I8087" s="71">
        <f t="shared" si="434"/>
        <v>12</v>
      </c>
      <c r="J8087" s="72" t="s">
        <v>151</v>
      </c>
      <c r="K8087" s="72" t="s">
        <v>152</v>
      </c>
      <c r="L8087" s="73">
        <v>1</v>
      </c>
      <c r="M8087" s="73" t="s">
        <v>108</v>
      </c>
      <c r="N8087" s="68" t="str">
        <f>VLOOKUP(K8087,[1]人員授權表!D$3:G$249,4,0)</f>
        <v>無機</v>
      </c>
      <c r="O8087" s="70" t="str">
        <f>IF(J8087=[1]人員授權表!$C$85,"Casper李羿勳",IF(J8087=[1]人員授權表!$C$188,"Iring陳俊明",IF(J8087=[1]人員授權表!$C$189,"Brian陳泓霖",VLOOKUP(K8087,[1]人員授權表!D$2:E$249,2,FALSE))))</f>
        <v>Vicky游崴涵</v>
      </c>
      <c r="P8087" s="101">
        <v>44855</v>
      </c>
      <c r="Q8087" s="75" t="str">
        <f t="shared" si="435"/>
        <v>週五</v>
      </c>
      <c r="R8087" s="80">
        <v>44854</v>
      </c>
      <c r="AA8087" s="1"/>
    </row>
    <row r="8088" spans="2:27">
      <c r="B8088" s="66">
        <v>44831</v>
      </c>
      <c r="C8088" s="67">
        <v>44838</v>
      </c>
      <c r="D8088" s="68" t="s">
        <v>50</v>
      </c>
      <c r="E8088" s="70" t="s">
        <v>51</v>
      </c>
      <c r="F8088" s="37" t="s">
        <v>3074</v>
      </c>
      <c r="G8088" s="101">
        <v>44847</v>
      </c>
      <c r="H8088" s="101">
        <v>44859</v>
      </c>
      <c r="I8088" s="71">
        <f t="shared" si="434"/>
        <v>12</v>
      </c>
      <c r="J8088" s="72" t="s">
        <v>3075</v>
      </c>
      <c r="K8088" s="72" t="s">
        <v>3076</v>
      </c>
      <c r="L8088" s="73">
        <v>1</v>
      </c>
      <c r="M8088" s="73" t="s">
        <v>108</v>
      </c>
      <c r="N8088" s="68" t="str">
        <f>VLOOKUP(K8088,[1]人員授權表!D$3:G$249,4,0)</f>
        <v>無機</v>
      </c>
      <c r="O8088" s="70" t="str">
        <f>IF(J8088=[1]人員授權表!$C$85,"Casper李羿勳",IF(J8088=[1]人員授權表!$C$188,"Iring陳俊明",IF(J8088=[1]人員授權表!$C$189,"Brian陳泓霖",VLOOKUP(K8088,[1]人員授權表!D$2:E$249,2,FALSE))))</f>
        <v>Dennis陳汶宏</v>
      </c>
      <c r="P8088" s="101">
        <v>44855</v>
      </c>
      <c r="Q8088" s="75" t="str">
        <f t="shared" si="435"/>
        <v>週五</v>
      </c>
      <c r="R8088" s="80">
        <v>44855</v>
      </c>
      <c r="AA8088" s="1"/>
    </row>
    <row r="8089" spans="2:27">
      <c r="B8089" s="66">
        <v>44831</v>
      </c>
      <c r="C8089" s="67">
        <v>44838</v>
      </c>
      <c r="D8089" s="68" t="s">
        <v>50</v>
      </c>
      <c r="E8089" s="70" t="s">
        <v>51</v>
      </c>
      <c r="F8089" s="37" t="s">
        <v>3074</v>
      </c>
      <c r="G8089" s="101">
        <v>44847</v>
      </c>
      <c r="H8089" s="101">
        <v>44859</v>
      </c>
      <c r="I8089" s="71">
        <f t="shared" si="434"/>
        <v>12</v>
      </c>
      <c r="J8089" s="72" t="s">
        <v>1222</v>
      </c>
      <c r="K8089" s="72" t="s">
        <v>1257</v>
      </c>
      <c r="L8089" s="73">
        <v>1</v>
      </c>
      <c r="M8089" s="73" t="s">
        <v>108</v>
      </c>
      <c r="N8089" s="68" t="str">
        <f>VLOOKUP(K8089,[1]人員授權表!D$3:G$249,4,0)</f>
        <v>無機</v>
      </c>
      <c r="O8089" s="70" t="str">
        <f>IF(J8089=[1]人員授權表!$C$85,"Casper李羿勳",IF(J8089=[1]人員授權表!$C$188,"Iring陳俊明",IF(J8089=[1]人員授權表!$C$189,"Brian陳泓霖",VLOOKUP(K8089,[1]人員授權表!D$2:E$249,2,FALSE))))</f>
        <v>Dennis陳汶宏</v>
      </c>
      <c r="P8089" s="101">
        <v>44855</v>
      </c>
      <c r="Q8089" s="75" t="str">
        <f t="shared" si="435"/>
        <v>週五</v>
      </c>
      <c r="R8089" s="80">
        <v>44855</v>
      </c>
      <c r="AA8089" s="1"/>
    </row>
    <row r="8090" spans="2:27">
      <c r="B8090" s="66">
        <v>44831</v>
      </c>
      <c r="C8090" s="67">
        <v>44838</v>
      </c>
      <c r="D8090" s="68" t="s">
        <v>50</v>
      </c>
      <c r="E8090" s="70" t="s">
        <v>51</v>
      </c>
      <c r="F8090" s="37" t="s">
        <v>3074</v>
      </c>
      <c r="G8090" s="101">
        <v>44847</v>
      </c>
      <c r="H8090" s="101">
        <v>44859</v>
      </c>
      <c r="I8090" s="71">
        <f t="shared" si="434"/>
        <v>12</v>
      </c>
      <c r="J8090" s="72" t="s">
        <v>175</v>
      </c>
      <c r="K8090" s="72" t="s">
        <v>176</v>
      </c>
      <c r="L8090" s="73">
        <v>1</v>
      </c>
      <c r="M8090" s="73" t="s">
        <v>108</v>
      </c>
      <c r="N8090" s="68" t="str">
        <f>VLOOKUP(K8090,[1]人員授權表!D$3:G$249,4,0)</f>
        <v>無機</v>
      </c>
      <c r="O8090" s="70" t="s">
        <v>177</v>
      </c>
      <c r="P8090" s="101">
        <v>44855</v>
      </c>
      <c r="Q8090" s="75" t="str">
        <f t="shared" si="435"/>
        <v>週五</v>
      </c>
      <c r="R8090" s="80">
        <v>44854</v>
      </c>
      <c r="AA8090" s="1"/>
    </row>
    <row r="8091" spans="2:27">
      <c r="B8091" s="66">
        <v>44831</v>
      </c>
      <c r="C8091" s="67">
        <v>44838</v>
      </c>
      <c r="D8091" s="68" t="s">
        <v>50</v>
      </c>
      <c r="E8091" s="70" t="s">
        <v>51</v>
      </c>
      <c r="F8091" s="37" t="s">
        <v>3074</v>
      </c>
      <c r="G8091" s="101">
        <v>44847</v>
      </c>
      <c r="H8091" s="101">
        <v>44859</v>
      </c>
      <c r="I8091" s="71">
        <f t="shared" si="434"/>
        <v>12</v>
      </c>
      <c r="J8091" s="72" t="s">
        <v>290</v>
      </c>
      <c r="K8091" s="72" t="s">
        <v>291</v>
      </c>
      <c r="L8091" s="73">
        <v>1</v>
      </c>
      <c r="M8091" s="73" t="s">
        <v>108</v>
      </c>
      <c r="N8091" s="68" t="str">
        <f>VLOOKUP(K8091,[1]人員授權表!D$3:G$249,4,0)</f>
        <v>無機</v>
      </c>
      <c r="O8091" s="70" t="str">
        <f>IF(J8091=[1]人員授權表!$C$85,"Casper李羿勳",IF(J8091=[1]人員授權表!$C$188,"Iring陳俊明",IF(J8091=[1]人員授權表!$C$189,"Brian陳泓霖",VLOOKUP(K8091,[1]人員授權表!D$2:E$249,2,FALSE))))</f>
        <v>George陳志昇</v>
      </c>
      <c r="P8091" s="101">
        <v>44855</v>
      </c>
      <c r="Q8091" s="75" t="str">
        <f t="shared" si="435"/>
        <v>週五</v>
      </c>
      <c r="R8091" s="80">
        <v>44855</v>
      </c>
      <c r="AA8091" s="1"/>
    </row>
    <row r="8092" spans="2:27">
      <c r="B8092" s="66">
        <v>44831</v>
      </c>
      <c r="C8092" s="67">
        <v>44838</v>
      </c>
      <c r="D8092" s="68" t="s">
        <v>50</v>
      </c>
      <c r="E8092" s="70" t="s">
        <v>51</v>
      </c>
      <c r="F8092" s="37" t="s">
        <v>3074</v>
      </c>
      <c r="G8092" s="101">
        <v>44847</v>
      </c>
      <c r="H8092" s="101">
        <v>44859</v>
      </c>
      <c r="I8092" s="71">
        <f t="shared" si="434"/>
        <v>12</v>
      </c>
      <c r="J8092" s="72" t="s">
        <v>204</v>
      </c>
      <c r="K8092" s="72" t="s">
        <v>915</v>
      </c>
      <c r="L8092" s="73">
        <v>1</v>
      </c>
      <c r="M8092" s="73" t="s">
        <v>108</v>
      </c>
      <c r="N8092" s="68" t="str">
        <f>VLOOKUP(K8092,[1]人員授權表!D$3:G$249,4,0)</f>
        <v>無機</v>
      </c>
      <c r="O8092" s="70" t="str">
        <f>IF(J8092=[1]人員授權表!$C$85,"Casper李羿勳",IF(J8092=[1]人員授權表!$C$188,"Iring陳俊明",IF(J8092=[1]人員授權表!$C$189,"Brian陳泓霖",VLOOKUP(K8092,[1]人員授權表!D$2:E$249,2,FALSE))))</f>
        <v>Iring陳俊明</v>
      </c>
      <c r="P8092" s="101">
        <v>44855</v>
      </c>
      <c r="Q8092" s="75" t="str">
        <f t="shared" si="435"/>
        <v>週五</v>
      </c>
      <c r="R8092" s="80">
        <v>44853</v>
      </c>
      <c r="AA8092" s="1"/>
    </row>
    <row r="8093" spans="2:27">
      <c r="B8093" s="66">
        <v>44831</v>
      </c>
      <c r="C8093" s="67">
        <v>44838</v>
      </c>
      <c r="D8093" s="68" t="s">
        <v>50</v>
      </c>
      <c r="E8093" s="70" t="s">
        <v>51</v>
      </c>
      <c r="F8093" s="37" t="s">
        <v>3074</v>
      </c>
      <c r="G8093" s="101">
        <v>44847</v>
      </c>
      <c r="H8093" s="101">
        <v>44859</v>
      </c>
      <c r="I8093" s="71">
        <f t="shared" si="434"/>
        <v>12</v>
      </c>
      <c r="J8093" s="72" t="s">
        <v>206</v>
      </c>
      <c r="K8093" s="72" t="s">
        <v>2253</v>
      </c>
      <c r="L8093" s="73">
        <v>1</v>
      </c>
      <c r="M8093" s="73" t="s">
        <v>108</v>
      </c>
      <c r="N8093" s="68" t="str">
        <f>VLOOKUP(K8093,[1]人員授權表!D$3:G$249,4,0)</f>
        <v>無機</v>
      </c>
      <c r="O8093" s="70" t="str">
        <f>IF(J8093=[1]人員授權表!$C$85,"Casper李羿勳",IF(J8093=[1]人員授權表!$C$188,"Iring陳俊明",IF(J8093=[1]人員授權表!$C$189,"Brian陳泓霖",VLOOKUP(K8093,[1]人員授權表!D$2:E$249,2,FALSE))))</f>
        <v>Dennis陳汶宏</v>
      </c>
      <c r="P8093" s="101">
        <v>44855</v>
      </c>
      <c r="Q8093" s="75" t="str">
        <f t="shared" si="435"/>
        <v>週五</v>
      </c>
      <c r="R8093" s="80">
        <v>44852</v>
      </c>
      <c r="AA8093" s="1"/>
    </row>
    <row r="8094" spans="2:27">
      <c r="B8094" s="66">
        <v>44831</v>
      </c>
      <c r="C8094" s="67">
        <v>44838</v>
      </c>
      <c r="D8094" s="68" t="s">
        <v>50</v>
      </c>
      <c r="E8094" s="70" t="s">
        <v>51</v>
      </c>
      <c r="F8094" s="37" t="s">
        <v>3074</v>
      </c>
      <c r="G8094" s="101">
        <v>44847</v>
      </c>
      <c r="H8094" s="101">
        <v>44859</v>
      </c>
      <c r="I8094" s="71">
        <f t="shared" si="434"/>
        <v>12</v>
      </c>
      <c r="J8094" s="72" t="s">
        <v>178</v>
      </c>
      <c r="K8094" s="72" t="s">
        <v>179</v>
      </c>
      <c r="L8094" s="73">
        <v>1</v>
      </c>
      <c r="M8094" s="73" t="s">
        <v>108</v>
      </c>
      <c r="N8094" s="68" t="str">
        <f>VLOOKUP(K8094,[1]人員授權表!D$3:G$249,4,0)</f>
        <v>無機</v>
      </c>
      <c r="O8094" s="70" t="str">
        <f>IF(J8094=[1]人員授權表!$C$85,"Casper李羿勳",IF(J8094=[1]人員授權表!$C$188,"Iring陳俊明",IF(J8094=[1]人員授權表!$C$189,"Brian陳泓霖",VLOOKUP(K8094,[1]人員授權表!D$2:E$249,2,FALSE))))</f>
        <v>Dennis陳汶宏</v>
      </c>
      <c r="P8094" s="101">
        <v>44855</v>
      </c>
      <c r="Q8094" s="75" t="str">
        <f t="shared" si="435"/>
        <v>週五</v>
      </c>
      <c r="R8094" s="80">
        <v>44852</v>
      </c>
      <c r="AA8094" s="1"/>
    </row>
    <row r="8095" spans="2:27">
      <c r="B8095" s="66">
        <v>44831</v>
      </c>
      <c r="C8095" s="67">
        <v>44838</v>
      </c>
      <c r="D8095" s="68" t="s">
        <v>50</v>
      </c>
      <c r="E8095" s="70" t="s">
        <v>51</v>
      </c>
      <c r="F8095" s="37" t="s">
        <v>3074</v>
      </c>
      <c r="G8095" s="101">
        <v>44847</v>
      </c>
      <c r="H8095" s="101">
        <v>44859</v>
      </c>
      <c r="I8095" s="71">
        <f t="shared" si="434"/>
        <v>12</v>
      </c>
      <c r="J8095" s="72" t="s">
        <v>141</v>
      </c>
      <c r="K8095" s="72" t="s">
        <v>1469</v>
      </c>
      <c r="L8095" s="73">
        <v>1</v>
      </c>
      <c r="M8095" s="73" t="s">
        <v>108</v>
      </c>
      <c r="N8095" s="68" t="str">
        <f>VLOOKUP(K8095,[1]人員授權表!D$3:G$249,4,0)</f>
        <v>無機</v>
      </c>
      <c r="O8095" s="70" t="str">
        <f>IF(J8095=[1]人員授權表!$C$85,"Casper李羿勳",IF(J8095=[1]人員授權表!$C$188,"Iring陳俊明",IF(J8095=[1]人員授權表!$C$189,"Brian陳泓霖",VLOOKUP(K8095,[1]人員授權表!D$2:E$249,2,FALSE))))</f>
        <v>Dennis陳汶宏</v>
      </c>
      <c r="P8095" s="101">
        <v>44855</v>
      </c>
      <c r="Q8095" s="75" t="str">
        <f t="shared" si="435"/>
        <v>週五</v>
      </c>
      <c r="R8095" s="80">
        <v>44854</v>
      </c>
      <c r="AA8095" s="1"/>
    </row>
    <row r="8096" spans="2:27">
      <c r="B8096" s="66">
        <v>44831</v>
      </c>
      <c r="C8096" s="67">
        <v>44838</v>
      </c>
      <c r="D8096" s="68" t="s">
        <v>50</v>
      </c>
      <c r="E8096" s="70" t="s">
        <v>51</v>
      </c>
      <c r="F8096" s="37" t="s">
        <v>3074</v>
      </c>
      <c r="G8096" s="101">
        <v>44847</v>
      </c>
      <c r="H8096" s="101">
        <v>44859</v>
      </c>
      <c r="I8096" s="71">
        <f t="shared" si="434"/>
        <v>12</v>
      </c>
      <c r="J8096" s="72" t="s">
        <v>966</v>
      </c>
      <c r="K8096" s="72" t="s">
        <v>3077</v>
      </c>
      <c r="L8096" s="73">
        <v>1</v>
      </c>
      <c r="M8096" s="73" t="s">
        <v>108</v>
      </c>
      <c r="N8096" s="68" t="str">
        <f>VLOOKUP(K8096,[1]人員授權表!D$3:G$249,4,0)</f>
        <v>無機</v>
      </c>
      <c r="O8096" s="70" t="str">
        <f>IF(J8096=[1]人員授權表!$C$85,"Casper李羿勳",IF(J8096=[1]人員授權表!$C$188,"Iring陳俊明",IF(J8096=[1]人員授權表!$C$189,"Brian陳泓霖",VLOOKUP(K8096,[1]人員授權表!D$2:E$249,2,FALSE))))</f>
        <v>Ken張智凱</v>
      </c>
      <c r="P8096" s="101">
        <v>44855</v>
      </c>
      <c r="Q8096" s="75" t="str">
        <f t="shared" si="435"/>
        <v>週五</v>
      </c>
      <c r="R8096" s="80">
        <v>44853</v>
      </c>
      <c r="AA8096" s="1"/>
    </row>
    <row r="8097" spans="2:27">
      <c r="B8097" s="66">
        <v>44831</v>
      </c>
      <c r="C8097" s="67">
        <v>44838</v>
      </c>
      <c r="D8097" s="68" t="s">
        <v>50</v>
      </c>
      <c r="E8097" s="70" t="s">
        <v>51</v>
      </c>
      <c r="F8097" s="37" t="s">
        <v>3074</v>
      </c>
      <c r="G8097" s="101">
        <v>44847</v>
      </c>
      <c r="H8097" s="101">
        <v>44859</v>
      </c>
      <c r="I8097" s="71">
        <f t="shared" si="434"/>
        <v>12</v>
      </c>
      <c r="J8097" s="72" t="s">
        <v>209</v>
      </c>
      <c r="K8097" s="72" t="s">
        <v>3078</v>
      </c>
      <c r="L8097" s="73">
        <v>1</v>
      </c>
      <c r="M8097" s="73" t="s">
        <v>108</v>
      </c>
      <c r="N8097" s="68" t="str">
        <f>VLOOKUP(K8097,[1]人員授權表!D$3:G$249,4,0)</f>
        <v>無機</v>
      </c>
      <c r="O8097" s="70" t="str">
        <f>IF(J8097=[1]人員授權表!$C$85,"Casper李羿勳",IF(J8097=[1]人員授權表!$C$188,"Iring陳俊明",IF(J8097=[1]人員授權表!$C$189,"Brian陳泓霖",VLOOKUP(K8097,[1]人員授權表!D$2:E$249,2,FALSE))))</f>
        <v>Vicky游崴涵</v>
      </c>
      <c r="P8097" s="101">
        <v>44855</v>
      </c>
      <c r="Q8097" s="75" t="str">
        <f t="shared" si="435"/>
        <v>週五</v>
      </c>
      <c r="R8097" s="80">
        <v>44855</v>
      </c>
      <c r="AA8097" s="1"/>
    </row>
    <row r="8098" spans="2:27">
      <c r="B8098" s="66">
        <v>44831</v>
      </c>
      <c r="C8098" s="67">
        <v>44838</v>
      </c>
      <c r="D8098" s="68" t="s">
        <v>50</v>
      </c>
      <c r="E8098" s="70" t="s">
        <v>51</v>
      </c>
      <c r="F8098" s="37" t="s">
        <v>3074</v>
      </c>
      <c r="G8098" s="101">
        <v>44847</v>
      </c>
      <c r="H8098" s="101">
        <v>44859</v>
      </c>
      <c r="I8098" s="71">
        <f t="shared" si="434"/>
        <v>12</v>
      </c>
      <c r="J8098" s="72" t="s">
        <v>167</v>
      </c>
      <c r="K8098" s="72" t="s">
        <v>1470</v>
      </c>
      <c r="L8098" s="73">
        <v>1</v>
      </c>
      <c r="M8098" s="73" t="s">
        <v>108</v>
      </c>
      <c r="N8098" s="68" t="str">
        <f>VLOOKUP(K8098,[1]人員授權表!D$3:G$249,4,0)</f>
        <v>有機</v>
      </c>
      <c r="O8098" s="70" t="str">
        <f>IF(J8098=[1]人員授權表!$C$85,"Casper李羿勳",IF(J8098=[1]人員授權表!$C$188,"Iring陳俊明",IF(J8098=[1]人員授權表!$C$189,"Brian陳泓霖",VLOOKUP(K8098,[1]人員授權表!D$2:E$249,2,FALSE))))</f>
        <v>Una林庭瑄</v>
      </c>
      <c r="P8098" s="101">
        <v>44855</v>
      </c>
      <c r="Q8098" s="75" t="str">
        <f t="shared" si="435"/>
        <v>週五</v>
      </c>
      <c r="R8098" s="80">
        <v>44852</v>
      </c>
      <c r="AA8098" s="1"/>
    </row>
    <row r="8099" spans="2:27">
      <c r="B8099" s="66">
        <v>44831</v>
      </c>
      <c r="C8099" s="67">
        <v>44838</v>
      </c>
      <c r="D8099" s="68" t="s">
        <v>50</v>
      </c>
      <c r="E8099" s="70" t="s">
        <v>51</v>
      </c>
      <c r="F8099" s="37" t="s">
        <v>3074</v>
      </c>
      <c r="G8099" s="101">
        <v>44847</v>
      </c>
      <c r="H8099" s="101">
        <v>44859</v>
      </c>
      <c r="I8099" s="71">
        <f t="shared" si="434"/>
        <v>12</v>
      </c>
      <c r="J8099" s="72" t="s">
        <v>257</v>
      </c>
      <c r="K8099" s="72" t="s">
        <v>3079</v>
      </c>
      <c r="L8099" s="73">
        <v>1</v>
      </c>
      <c r="M8099" s="73" t="s">
        <v>108</v>
      </c>
      <c r="N8099" s="68" t="str">
        <f>VLOOKUP(K8099,[1]人員授權表!D$3:G$249,4,0)</f>
        <v>有機</v>
      </c>
      <c r="O8099" s="70" t="str">
        <f>IF(J8099=[1]人員授權表!$C$85,"Casper李羿勳",IF(J8099=[1]人員授權表!$C$188,"Iring陳俊明",IF(J8099=[1]人員授權表!$C$189,"Brian陳泓霖",VLOOKUP(K8099,[1]人員授權表!D$2:E$249,2,FALSE))))</f>
        <v>Casper李羿勳</v>
      </c>
      <c r="P8099" s="101">
        <v>44855</v>
      </c>
      <c r="Q8099" s="75" t="str">
        <f t="shared" si="435"/>
        <v>週五</v>
      </c>
      <c r="R8099" s="80">
        <v>44855</v>
      </c>
      <c r="AA8099" s="1"/>
    </row>
    <row r="8100" spans="2:27">
      <c r="B8100" s="66">
        <v>44831</v>
      </c>
      <c r="C8100" s="67">
        <v>44838</v>
      </c>
      <c r="D8100" s="68" t="s">
        <v>50</v>
      </c>
      <c r="E8100" s="70" t="s">
        <v>51</v>
      </c>
      <c r="F8100" s="37" t="s">
        <v>3074</v>
      </c>
      <c r="G8100" s="101">
        <v>44847</v>
      </c>
      <c r="H8100" s="101">
        <v>44859</v>
      </c>
      <c r="I8100" s="71">
        <f t="shared" si="434"/>
        <v>12</v>
      </c>
      <c r="J8100" s="72" t="s">
        <v>3080</v>
      </c>
      <c r="K8100" s="72" t="s">
        <v>1108</v>
      </c>
      <c r="L8100" s="73">
        <v>1</v>
      </c>
      <c r="M8100" s="73" t="s">
        <v>108</v>
      </c>
      <c r="N8100" s="68" t="str">
        <f>VLOOKUP(K8100,[1]人員授權表!D$3:G$249,4,0)</f>
        <v>有機</v>
      </c>
      <c r="O8100" s="70" t="str">
        <f>IF(J8100=[1]人員授權表!$C$85,"Casper李羿勳",IF(J8100=[1]人員授權表!$C$188,"Iring陳俊明",IF(J8100=[1]人員授權表!$C$189,"Brian陳泓霖",VLOOKUP(K8100,[1]人員授權表!D$2:E$249,2,FALSE))))</f>
        <v>Elle黃雅琪&amp;
Marco陳鴻鈞</v>
      </c>
      <c r="P8100" s="101">
        <v>44855</v>
      </c>
      <c r="Q8100" s="75" t="str">
        <f t="shared" si="435"/>
        <v>週五</v>
      </c>
      <c r="R8100" s="80">
        <v>44855</v>
      </c>
      <c r="AA8100" s="1"/>
    </row>
    <row r="8101" spans="2:27">
      <c r="B8101" s="66">
        <v>44831</v>
      </c>
      <c r="C8101" s="67">
        <v>44838</v>
      </c>
      <c r="D8101" s="68" t="s">
        <v>50</v>
      </c>
      <c r="E8101" s="70" t="s">
        <v>51</v>
      </c>
      <c r="F8101" s="37" t="s">
        <v>3081</v>
      </c>
      <c r="G8101" s="101">
        <v>44847</v>
      </c>
      <c r="H8101" s="101">
        <v>44859</v>
      </c>
      <c r="I8101" s="71">
        <f t="shared" si="434"/>
        <v>12</v>
      </c>
      <c r="J8101" s="72" t="s">
        <v>181</v>
      </c>
      <c r="K8101" s="72" t="s">
        <v>182</v>
      </c>
      <c r="L8101" s="73">
        <v>1</v>
      </c>
      <c r="M8101" s="73" t="s">
        <v>108</v>
      </c>
      <c r="N8101" s="68" t="str">
        <f>VLOOKUP(K8101,[1]人員授權表!D$3:G$249,4,0)</f>
        <v>有機</v>
      </c>
      <c r="O8101" s="70" t="str">
        <f>IF(J8101=[1]人員授權表!$C$85,"Casper李羿勳",IF(J8101=[1]人員授權表!$C$188,"Iring陳俊明",IF(J8101=[1]人員授權表!$C$189,"Brian陳泓霖",VLOOKUP(K8101,[1]人員授權表!D$2:E$249,2,FALSE))))</f>
        <v>Sara王淑玲</v>
      </c>
      <c r="P8101" s="101">
        <v>44855</v>
      </c>
      <c r="Q8101" s="75" t="str">
        <f t="shared" si="435"/>
        <v>週五</v>
      </c>
      <c r="R8101" s="80">
        <v>44853</v>
      </c>
      <c r="AA8101" s="1"/>
    </row>
    <row r="8102" spans="2:27">
      <c r="B8102" s="66">
        <v>44831</v>
      </c>
      <c r="C8102" s="67">
        <v>44838</v>
      </c>
      <c r="D8102" s="68" t="s">
        <v>50</v>
      </c>
      <c r="E8102" s="70" t="s">
        <v>51</v>
      </c>
      <c r="F8102" s="37" t="s">
        <v>3081</v>
      </c>
      <c r="G8102" s="101">
        <v>44847</v>
      </c>
      <c r="H8102" s="101">
        <v>44859</v>
      </c>
      <c r="I8102" s="71">
        <f t="shared" si="434"/>
        <v>12</v>
      </c>
      <c r="J8102" s="72" t="s">
        <v>184</v>
      </c>
      <c r="K8102" s="72" t="s">
        <v>185</v>
      </c>
      <c r="L8102" s="73">
        <v>1</v>
      </c>
      <c r="M8102" s="73" t="s">
        <v>108</v>
      </c>
      <c r="N8102" s="68" t="str">
        <f>VLOOKUP(K8102,[1]人員授權表!D$3:G$249,4,0)</f>
        <v>有機</v>
      </c>
      <c r="O8102" s="70" t="str">
        <f>IF(J8102=[1]人員授權表!$C$85,"Casper李羿勳",IF(J8102=[1]人員授權表!$C$188,"Iring陳俊明",IF(J8102=[1]人員授權表!$C$189,"Brian陳泓霖",VLOOKUP(K8102,[1]人員授權表!D$2:E$249,2,FALSE))))</f>
        <v>Una林庭瑄</v>
      </c>
      <c r="P8102" s="101">
        <v>44855</v>
      </c>
      <c r="Q8102" s="75" t="str">
        <f t="shared" si="435"/>
        <v>週五</v>
      </c>
      <c r="R8102" s="80">
        <v>44854</v>
      </c>
      <c r="AA8102" s="1"/>
    </row>
    <row r="8103" spans="2:27">
      <c r="B8103" s="66">
        <v>44831</v>
      </c>
      <c r="C8103" s="67">
        <v>44838</v>
      </c>
      <c r="D8103" s="68" t="s">
        <v>50</v>
      </c>
      <c r="E8103" s="70" t="s">
        <v>51</v>
      </c>
      <c r="F8103" s="37" t="s">
        <v>3081</v>
      </c>
      <c r="G8103" s="101">
        <v>44847</v>
      </c>
      <c r="H8103" s="101">
        <v>44859</v>
      </c>
      <c r="I8103" s="71">
        <f t="shared" si="434"/>
        <v>12</v>
      </c>
      <c r="J8103" s="72" t="s">
        <v>919</v>
      </c>
      <c r="K8103" s="72" t="s">
        <v>187</v>
      </c>
      <c r="L8103" s="73">
        <v>1</v>
      </c>
      <c r="M8103" s="73" t="s">
        <v>108</v>
      </c>
      <c r="N8103" s="68" t="str">
        <f>VLOOKUP(K8103,[1]人員授權表!D$3:G$249,4,0)</f>
        <v>無機</v>
      </c>
      <c r="O8103" s="70" t="str">
        <f>IF(J8103=[1]人員授權表!$C$85,"Casper李羿勳",IF(J8103=[1]人員授權表!$C$188,"Iring陳俊明",IF(J8103=[1]人員授權表!$C$189,"Brian陳泓霖",VLOOKUP(K8103,[1]人員授權表!D$2:E$249,2,FALSE))))</f>
        <v>Ruby黃家蓁</v>
      </c>
      <c r="P8103" s="101">
        <v>44855</v>
      </c>
      <c r="Q8103" s="75" t="str">
        <f t="shared" si="435"/>
        <v>週五</v>
      </c>
      <c r="R8103" s="80">
        <v>44855</v>
      </c>
      <c r="AA8103" s="1"/>
    </row>
    <row r="8104" spans="2:27">
      <c r="B8104" s="66">
        <v>44831</v>
      </c>
      <c r="C8104" s="67">
        <v>44838</v>
      </c>
      <c r="D8104" s="68" t="s">
        <v>50</v>
      </c>
      <c r="E8104" s="70" t="s">
        <v>51</v>
      </c>
      <c r="F8104" s="37" t="s">
        <v>3081</v>
      </c>
      <c r="G8104" s="101">
        <v>44847</v>
      </c>
      <c r="H8104" s="101">
        <v>44859</v>
      </c>
      <c r="I8104" s="71">
        <f t="shared" si="434"/>
        <v>12</v>
      </c>
      <c r="J8104" s="72" t="s">
        <v>188</v>
      </c>
      <c r="K8104" s="72" t="s">
        <v>189</v>
      </c>
      <c r="L8104" s="73">
        <v>1</v>
      </c>
      <c r="M8104" s="73" t="s">
        <v>108</v>
      </c>
      <c r="N8104" s="68" t="str">
        <f>VLOOKUP(K8104,[1]人員授權表!D$3:G$249,4,0)</f>
        <v>無機</v>
      </c>
      <c r="O8104" s="70" t="str">
        <f>IF(J8104=[1]人員授權表!$C$85,"Casper李羿勳",IF(J8104=[1]人員授權表!$C$188,"Iring陳俊明",IF(J8104=[1]人員授權表!$C$189,"Brian陳泓霖",VLOOKUP(K8104,[1]人員授權表!D$2:E$249,2,FALSE))))</f>
        <v>Iring陳俊明</v>
      </c>
      <c r="P8104" s="101">
        <v>44855</v>
      </c>
      <c r="Q8104" s="75" t="str">
        <f t="shared" si="435"/>
        <v>週五</v>
      </c>
      <c r="R8104" s="80">
        <v>44852</v>
      </c>
      <c r="AA8104" s="1"/>
    </row>
    <row r="8105" spans="2:27">
      <c r="B8105" s="66">
        <v>44831</v>
      </c>
      <c r="C8105" s="67">
        <v>44838</v>
      </c>
      <c r="D8105" s="68" t="s">
        <v>50</v>
      </c>
      <c r="E8105" s="70" t="s">
        <v>51</v>
      </c>
      <c r="F8105" s="37" t="s">
        <v>3081</v>
      </c>
      <c r="G8105" s="101">
        <v>44847</v>
      </c>
      <c r="H8105" s="101">
        <v>44859</v>
      </c>
      <c r="I8105" s="71">
        <f t="shared" si="434"/>
        <v>12</v>
      </c>
      <c r="J8105" s="72" t="s">
        <v>190</v>
      </c>
      <c r="K8105" s="72" t="s">
        <v>140</v>
      </c>
      <c r="L8105" s="73">
        <v>1</v>
      </c>
      <c r="M8105" s="73" t="s">
        <v>108</v>
      </c>
      <c r="N8105" s="68" t="str">
        <f>VLOOKUP(K8105,[1]人員授權表!D$3:G$249,4,0)</f>
        <v>無機</v>
      </c>
      <c r="O8105" s="70" t="str">
        <f>IF(J8105=[1]人員授權表!$C$85,"Casper李羿勳",IF(J8105=[1]人員授權表!$C$188,"Iring陳俊明",IF(J8105=[1]人員授權表!$C$189,"Brian陳泓霖",VLOOKUP(K8105,[1]人員授權表!D$2:E$249,2,FALSE))))</f>
        <v>Iring陳俊明</v>
      </c>
      <c r="P8105" s="101">
        <v>44855</v>
      </c>
      <c r="Q8105" s="75" t="str">
        <f t="shared" si="435"/>
        <v>週五</v>
      </c>
      <c r="R8105" s="80">
        <v>44852</v>
      </c>
      <c r="AA8105" s="1"/>
    </row>
    <row r="8106" spans="2:27">
      <c r="B8106" s="66">
        <v>44831</v>
      </c>
      <c r="C8106" s="67">
        <v>44838</v>
      </c>
      <c r="D8106" s="68" t="s">
        <v>50</v>
      </c>
      <c r="E8106" s="70" t="s">
        <v>51</v>
      </c>
      <c r="F8106" s="37" t="s">
        <v>3081</v>
      </c>
      <c r="G8106" s="101">
        <v>44847</v>
      </c>
      <c r="H8106" s="101">
        <v>44859</v>
      </c>
      <c r="I8106" s="71">
        <f t="shared" si="434"/>
        <v>12</v>
      </c>
      <c r="J8106" s="72" t="s">
        <v>194</v>
      </c>
      <c r="K8106" s="72" t="s">
        <v>187</v>
      </c>
      <c r="L8106" s="73">
        <v>1</v>
      </c>
      <c r="M8106" s="73" t="s">
        <v>108</v>
      </c>
      <c r="N8106" s="68" t="str">
        <f>VLOOKUP(K8106,[1]人員授權表!D$3:G$249,4,0)</f>
        <v>無機</v>
      </c>
      <c r="O8106" s="70" t="str">
        <f>IF(J8106=[1]人員授權表!$C$85,"Casper李羿勳",IF(J8106=[1]人員授權表!$C$188,"Iring陳俊明",IF(J8106=[1]人員授權表!$C$189,"Brian陳泓霖",VLOOKUP(K8106,[1]人員授權表!D$2:E$249,2,FALSE))))</f>
        <v>Ruby黃家蓁</v>
      </c>
      <c r="P8106" s="101">
        <v>44855</v>
      </c>
      <c r="Q8106" s="75" t="str">
        <f t="shared" si="435"/>
        <v>週五</v>
      </c>
      <c r="R8106" s="80">
        <v>44854</v>
      </c>
      <c r="AA8106" s="1"/>
    </row>
    <row r="8107" spans="2:27">
      <c r="B8107" s="66">
        <v>44831</v>
      </c>
      <c r="C8107" s="67">
        <v>44838</v>
      </c>
      <c r="D8107" s="68" t="s">
        <v>50</v>
      </c>
      <c r="E8107" s="70" t="s">
        <v>51</v>
      </c>
      <c r="F8107" s="37" t="s">
        <v>3081</v>
      </c>
      <c r="G8107" s="101">
        <v>44847</v>
      </c>
      <c r="H8107" s="101">
        <v>44859</v>
      </c>
      <c r="I8107" s="71">
        <f t="shared" si="434"/>
        <v>12</v>
      </c>
      <c r="J8107" s="72" t="s">
        <v>195</v>
      </c>
      <c r="K8107" s="72" t="s">
        <v>196</v>
      </c>
      <c r="L8107" s="73">
        <v>1</v>
      </c>
      <c r="M8107" s="73" t="s">
        <v>108</v>
      </c>
      <c r="N8107" s="68" t="str">
        <f>VLOOKUP(K8107,[1]人員授權表!D$3:G$249,4,0)</f>
        <v>無機</v>
      </c>
      <c r="O8107" s="70" t="str">
        <f>IF(J8107=[1]人員授權表!$C$85,"Casper李羿勳",IF(J8107=[1]人員授權表!$C$188,"Iring陳俊明",IF(J8107=[1]人員授權表!$C$189,"Brian陳泓霖",VLOOKUP(K8107,[1]人員授權表!D$2:E$249,2,FALSE))))</f>
        <v>Debby胡萱黛</v>
      </c>
      <c r="P8107" s="101">
        <v>44855</v>
      </c>
      <c r="Q8107" s="75" t="str">
        <f t="shared" si="435"/>
        <v>週五</v>
      </c>
      <c r="R8107" s="80">
        <v>44855</v>
      </c>
      <c r="AA8107" s="1"/>
    </row>
    <row r="8108" spans="2:27">
      <c r="B8108" s="66">
        <v>44831</v>
      </c>
      <c r="C8108" s="67">
        <v>44838</v>
      </c>
      <c r="D8108" s="68" t="s">
        <v>50</v>
      </c>
      <c r="E8108" s="70" t="s">
        <v>51</v>
      </c>
      <c r="F8108" s="37" t="s">
        <v>3081</v>
      </c>
      <c r="G8108" s="101">
        <v>44847</v>
      </c>
      <c r="H8108" s="101">
        <v>44859</v>
      </c>
      <c r="I8108" s="71">
        <f t="shared" si="434"/>
        <v>12</v>
      </c>
      <c r="J8108" s="72" t="s">
        <v>198</v>
      </c>
      <c r="K8108" s="72" t="s">
        <v>199</v>
      </c>
      <c r="L8108" s="73">
        <v>1</v>
      </c>
      <c r="M8108" s="73" t="s">
        <v>108</v>
      </c>
      <c r="N8108" s="68" t="str">
        <f>VLOOKUP(K8108,[1]人員授權表!D$3:G$249,4,0)</f>
        <v>無機</v>
      </c>
      <c r="O8108" s="70" t="str">
        <f>IF(J8108=[1]人員授權表!$C$85,"Casper李羿勳",IF(J8108=[1]人員授權表!$C$188,"Iring陳俊明",IF(J8108=[1]人員授權表!$C$189,"Brian陳泓霖",VLOOKUP(K8108,[1]人員授權表!D$2:E$249,2,FALSE))))</f>
        <v>Vicky游崴涵</v>
      </c>
      <c r="P8108" s="101">
        <v>44855</v>
      </c>
      <c r="Q8108" s="75" t="str">
        <f t="shared" si="435"/>
        <v>週五</v>
      </c>
      <c r="R8108" s="80">
        <v>44854</v>
      </c>
      <c r="AA8108" s="1"/>
    </row>
    <row r="8109" spans="2:27">
      <c r="B8109" s="66">
        <v>44831</v>
      </c>
      <c r="C8109" s="67">
        <v>44838</v>
      </c>
      <c r="D8109" s="68" t="s">
        <v>50</v>
      </c>
      <c r="E8109" s="70" t="s">
        <v>51</v>
      </c>
      <c r="F8109" s="37" t="s">
        <v>3081</v>
      </c>
      <c r="G8109" s="101">
        <v>44847</v>
      </c>
      <c r="H8109" s="101">
        <v>44859</v>
      </c>
      <c r="I8109" s="71">
        <f t="shared" si="434"/>
        <v>12</v>
      </c>
      <c r="J8109" s="72" t="s">
        <v>200</v>
      </c>
      <c r="K8109" s="72" t="s">
        <v>201</v>
      </c>
      <c r="L8109" s="73">
        <v>1</v>
      </c>
      <c r="M8109" s="73" t="s">
        <v>108</v>
      </c>
      <c r="N8109" s="68" t="str">
        <f>VLOOKUP(K8109,[1]人員授權表!D$3:G$249,4,0)</f>
        <v>無機</v>
      </c>
      <c r="O8109" s="70" t="str">
        <f>IF(J8109=[1]人員授權表!$C$85,"Casper李羿勳",IF(J8109=[1]人員授權表!$C$188,"Iring陳俊明",IF(J8109=[1]人員授權表!$C$189,"Brian陳泓霖",VLOOKUP(K8109,[1]人員授權表!D$2:E$249,2,FALSE))))</f>
        <v>Ruby黃家蓁</v>
      </c>
      <c r="P8109" s="101">
        <v>44855</v>
      </c>
      <c r="Q8109" s="75" t="str">
        <f t="shared" si="435"/>
        <v>週五</v>
      </c>
      <c r="R8109" s="80">
        <v>44852</v>
      </c>
      <c r="AA8109" s="1"/>
    </row>
    <row r="8110" spans="2:27">
      <c r="B8110" s="66">
        <v>44831</v>
      </c>
      <c r="C8110" s="67">
        <v>44838</v>
      </c>
      <c r="D8110" s="68" t="s">
        <v>50</v>
      </c>
      <c r="E8110" s="70" t="s">
        <v>51</v>
      </c>
      <c r="F8110" s="37" t="s">
        <v>3081</v>
      </c>
      <c r="G8110" s="101">
        <v>44847</v>
      </c>
      <c r="H8110" s="101">
        <v>44859</v>
      </c>
      <c r="I8110" s="71">
        <f t="shared" si="434"/>
        <v>12</v>
      </c>
      <c r="J8110" s="72" t="s">
        <v>151</v>
      </c>
      <c r="K8110" s="72" t="s">
        <v>152</v>
      </c>
      <c r="L8110" s="73">
        <v>1</v>
      </c>
      <c r="M8110" s="73" t="s">
        <v>108</v>
      </c>
      <c r="N8110" s="68" t="str">
        <f>VLOOKUP(K8110,[1]人員授權表!D$3:G$249,4,0)</f>
        <v>無機</v>
      </c>
      <c r="O8110" s="70" t="str">
        <f>IF(J8110=[1]人員授權表!$C$85,"Casper李羿勳",IF(J8110=[1]人員授權表!$C$188,"Iring陳俊明",IF(J8110=[1]人員授權表!$C$189,"Brian陳泓霖",VLOOKUP(K8110,[1]人員授權表!D$2:E$249,2,FALSE))))</f>
        <v>Vicky游崴涵</v>
      </c>
      <c r="P8110" s="101">
        <v>44855</v>
      </c>
      <c r="Q8110" s="75" t="str">
        <f t="shared" si="435"/>
        <v>週五</v>
      </c>
      <c r="R8110" s="80">
        <v>44854</v>
      </c>
      <c r="AA8110" s="1"/>
    </row>
    <row r="8111" spans="2:27">
      <c r="B8111" s="66">
        <v>44831</v>
      </c>
      <c r="C8111" s="67">
        <v>44838</v>
      </c>
      <c r="D8111" s="68" t="s">
        <v>50</v>
      </c>
      <c r="E8111" s="70" t="s">
        <v>51</v>
      </c>
      <c r="F8111" s="37" t="s">
        <v>3081</v>
      </c>
      <c r="G8111" s="101">
        <v>44847</v>
      </c>
      <c r="H8111" s="101">
        <v>44859</v>
      </c>
      <c r="I8111" s="71">
        <f t="shared" si="434"/>
        <v>12</v>
      </c>
      <c r="J8111" s="72" t="s">
        <v>175</v>
      </c>
      <c r="K8111" s="72" t="s">
        <v>176</v>
      </c>
      <c r="L8111" s="73">
        <v>1</v>
      </c>
      <c r="M8111" s="73" t="s">
        <v>108</v>
      </c>
      <c r="N8111" s="68" t="str">
        <f>VLOOKUP(K8111,[1]人員授權表!D$3:G$249,4,0)</f>
        <v>無機</v>
      </c>
      <c r="O8111" s="70" t="s">
        <v>177</v>
      </c>
      <c r="P8111" s="101">
        <v>44855</v>
      </c>
      <c r="Q8111" s="75" t="str">
        <f t="shared" si="435"/>
        <v>週五</v>
      </c>
      <c r="R8111" s="80">
        <v>44854</v>
      </c>
      <c r="AA8111" s="1"/>
    </row>
    <row r="8112" spans="2:27">
      <c r="B8112" s="66">
        <v>44831</v>
      </c>
      <c r="C8112" s="67">
        <v>44838</v>
      </c>
      <c r="D8112" s="68" t="s">
        <v>50</v>
      </c>
      <c r="E8112" s="70" t="s">
        <v>51</v>
      </c>
      <c r="F8112" s="37" t="s">
        <v>3081</v>
      </c>
      <c r="G8112" s="101">
        <v>44847</v>
      </c>
      <c r="H8112" s="101">
        <v>44859</v>
      </c>
      <c r="I8112" s="71">
        <f t="shared" si="434"/>
        <v>12</v>
      </c>
      <c r="J8112" s="72" t="s">
        <v>204</v>
      </c>
      <c r="K8112" s="72" t="s">
        <v>205</v>
      </c>
      <c r="L8112" s="73">
        <v>1</v>
      </c>
      <c r="M8112" s="73" t="s">
        <v>108</v>
      </c>
      <c r="N8112" s="68" t="str">
        <f>VLOOKUP(K8112,[1]人員授權表!D$3:G$249,4,0)</f>
        <v>無機</v>
      </c>
      <c r="O8112" s="70" t="str">
        <f>IF(J8112=[1]人員授權表!$C$85,"Casper李羿勳",IF(J8112=[1]人員授權表!$C$188,"Iring陳俊明",IF(J8112=[1]人員授權表!$C$189,"Brian陳泓霖",VLOOKUP(K8112,[1]人員授權表!D$2:E$249,2,FALSE))))</f>
        <v>Iring陳俊明</v>
      </c>
      <c r="P8112" s="101">
        <v>44855</v>
      </c>
      <c r="Q8112" s="75" t="str">
        <f t="shared" si="435"/>
        <v>週五</v>
      </c>
      <c r="R8112" s="80">
        <v>44853</v>
      </c>
      <c r="AA8112" s="1"/>
    </row>
    <row r="8113" spans="2:27">
      <c r="B8113" s="66">
        <v>44831</v>
      </c>
      <c r="C8113" s="67">
        <v>44838</v>
      </c>
      <c r="D8113" s="68" t="s">
        <v>50</v>
      </c>
      <c r="E8113" s="70" t="s">
        <v>51</v>
      </c>
      <c r="F8113" s="37" t="s">
        <v>3081</v>
      </c>
      <c r="G8113" s="101">
        <v>44847</v>
      </c>
      <c r="H8113" s="101">
        <v>44859</v>
      </c>
      <c r="I8113" s="71">
        <f t="shared" si="434"/>
        <v>12</v>
      </c>
      <c r="J8113" s="72" t="s">
        <v>206</v>
      </c>
      <c r="K8113" s="72" t="s">
        <v>179</v>
      </c>
      <c r="L8113" s="73">
        <v>1</v>
      </c>
      <c r="M8113" s="73" t="s">
        <v>108</v>
      </c>
      <c r="N8113" s="68" t="str">
        <f>VLOOKUP(K8113,[1]人員授權表!D$3:G$249,4,0)</f>
        <v>無機</v>
      </c>
      <c r="O8113" s="70" t="str">
        <f>IF(J8113=[1]人員授權表!$C$85,"Casper李羿勳",IF(J8113=[1]人員授權表!$C$188,"Iring陳俊明",IF(J8113=[1]人員授權表!$C$189,"Brian陳泓霖",VLOOKUP(K8113,[1]人員授權表!D$2:E$249,2,FALSE))))</f>
        <v>Dennis陳汶宏</v>
      </c>
      <c r="P8113" s="101">
        <v>44855</v>
      </c>
      <c r="Q8113" s="75" t="str">
        <f t="shared" si="435"/>
        <v>週五</v>
      </c>
      <c r="R8113" s="80">
        <v>44854</v>
      </c>
      <c r="AA8113" s="1"/>
    </row>
    <row r="8114" spans="2:27">
      <c r="B8114" s="66">
        <v>44831</v>
      </c>
      <c r="C8114" s="67">
        <v>44838</v>
      </c>
      <c r="D8114" s="68" t="s">
        <v>50</v>
      </c>
      <c r="E8114" s="70" t="s">
        <v>51</v>
      </c>
      <c r="F8114" s="37" t="s">
        <v>3081</v>
      </c>
      <c r="G8114" s="101">
        <v>44847</v>
      </c>
      <c r="H8114" s="101">
        <v>44859</v>
      </c>
      <c r="I8114" s="71">
        <f t="shared" si="434"/>
        <v>12</v>
      </c>
      <c r="J8114" s="72" t="s">
        <v>178</v>
      </c>
      <c r="K8114" s="72" t="s">
        <v>179</v>
      </c>
      <c r="L8114" s="73">
        <v>1</v>
      </c>
      <c r="M8114" s="73" t="s">
        <v>108</v>
      </c>
      <c r="N8114" s="68" t="str">
        <f>VLOOKUP(K8114,[1]人員授權表!D$3:G$249,4,0)</f>
        <v>無機</v>
      </c>
      <c r="O8114" s="70" t="str">
        <f>IF(J8114=[1]人員授權表!$C$85,"Casper李羿勳",IF(J8114=[1]人員授權表!$C$188,"Iring陳俊明",IF(J8114=[1]人員授權表!$C$189,"Brian陳泓霖",VLOOKUP(K8114,[1]人員授權表!D$2:E$249,2,FALSE))))</f>
        <v>Dennis陳汶宏</v>
      </c>
      <c r="P8114" s="101">
        <v>44855</v>
      </c>
      <c r="Q8114" s="75" t="str">
        <f t="shared" si="435"/>
        <v>週五</v>
      </c>
      <c r="R8114" s="80">
        <v>44854</v>
      </c>
      <c r="AA8114" s="1"/>
    </row>
    <row r="8115" spans="2:27">
      <c r="B8115" s="66">
        <v>44831</v>
      </c>
      <c r="C8115" s="67">
        <v>44838</v>
      </c>
      <c r="D8115" s="68" t="s">
        <v>50</v>
      </c>
      <c r="E8115" s="70" t="s">
        <v>51</v>
      </c>
      <c r="F8115" s="37" t="s">
        <v>3081</v>
      </c>
      <c r="G8115" s="101">
        <v>44847</v>
      </c>
      <c r="H8115" s="101">
        <v>44859</v>
      </c>
      <c r="I8115" s="71">
        <f t="shared" si="434"/>
        <v>12</v>
      </c>
      <c r="J8115" s="72" t="s">
        <v>141</v>
      </c>
      <c r="K8115" s="72" t="s">
        <v>142</v>
      </c>
      <c r="L8115" s="73">
        <v>1</v>
      </c>
      <c r="M8115" s="73" t="s">
        <v>108</v>
      </c>
      <c r="N8115" s="68" t="str">
        <f>VLOOKUP(K8115,[1]人員授權表!D$3:G$249,4,0)</f>
        <v>無機</v>
      </c>
      <c r="O8115" s="70" t="str">
        <f>IF(J8115=[1]人員授權表!$C$85,"Casper李羿勳",IF(J8115=[1]人員授權表!$C$188,"Iring陳俊明",IF(J8115=[1]人員授權表!$C$189,"Brian陳泓霖",VLOOKUP(K8115,[1]人員授權表!D$2:E$249,2,FALSE))))</f>
        <v>Dennis陳汶宏</v>
      </c>
      <c r="P8115" s="101">
        <v>44855</v>
      </c>
      <c r="Q8115" s="75" t="str">
        <f t="shared" si="435"/>
        <v>週五</v>
      </c>
      <c r="R8115" s="80">
        <v>44854</v>
      </c>
      <c r="AA8115" s="1"/>
    </row>
    <row r="8116" spans="2:27">
      <c r="B8116" s="66">
        <v>44831</v>
      </c>
      <c r="C8116" s="67">
        <v>44838</v>
      </c>
      <c r="D8116" s="68" t="s">
        <v>50</v>
      </c>
      <c r="E8116" s="70" t="s">
        <v>51</v>
      </c>
      <c r="F8116" s="37" t="s">
        <v>3081</v>
      </c>
      <c r="G8116" s="101">
        <v>44847</v>
      </c>
      <c r="H8116" s="101">
        <v>44859</v>
      </c>
      <c r="I8116" s="71">
        <f t="shared" si="434"/>
        <v>12</v>
      </c>
      <c r="J8116" s="72" t="s">
        <v>209</v>
      </c>
      <c r="K8116" s="72" t="s">
        <v>210</v>
      </c>
      <c r="L8116" s="73">
        <v>1</v>
      </c>
      <c r="M8116" s="73" t="s">
        <v>108</v>
      </c>
      <c r="N8116" s="68" t="str">
        <f>VLOOKUP(K8116,[1]人員授權表!D$3:G$249,4,0)</f>
        <v>無機</v>
      </c>
      <c r="O8116" s="70" t="str">
        <f>IF(J8116=[1]人員授權表!$C$85,"Casper李羿勳",IF(J8116=[1]人員授權表!$C$188,"Iring陳俊明",IF(J8116=[1]人員授權表!$C$189,"Brian陳泓霖",VLOOKUP(K8116,[1]人員授權表!D$2:E$249,2,FALSE))))</f>
        <v>Vicky游崴涵</v>
      </c>
      <c r="P8116" s="101">
        <v>44855</v>
      </c>
      <c r="Q8116" s="75" t="str">
        <f t="shared" si="435"/>
        <v>週五</v>
      </c>
      <c r="R8116" s="80">
        <v>44855</v>
      </c>
      <c r="AA8116" s="1"/>
    </row>
    <row r="8117" spans="2:27">
      <c r="B8117" s="66">
        <v>44831</v>
      </c>
      <c r="C8117" s="67">
        <v>44838</v>
      </c>
      <c r="D8117" s="68" t="s">
        <v>50</v>
      </c>
      <c r="E8117" s="70" t="s">
        <v>51</v>
      </c>
      <c r="F8117" s="37" t="s">
        <v>3081</v>
      </c>
      <c r="G8117" s="101">
        <v>44847</v>
      </c>
      <c r="H8117" s="101">
        <v>44859</v>
      </c>
      <c r="I8117" s="71">
        <f t="shared" si="434"/>
        <v>12</v>
      </c>
      <c r="J8117" s="72" t="s">
        <v>167</v>
      </c>
      <c r="K8117" s="72" t="s">
        <v>168</v>
      </c>
      <c r="L8117" s="73">
        <v>1</v>
      </c>
      <c r="M8117" s="73" t="s">
        <v>108</v>
      </c>
      <c r="N8117" s="68" t="str">
        <f>VLOOKUP(K8117,[1]人員授權表!D$3:G$249,4,0)</f>
        <v>有機</v>
      </c>
      <c r="O8117" s="70" t="str">
        <f>IF(J8117=[1]人員授權表!$C$85,"Casper李羿勳",IF(J8117=[1]人員授權表!$C$188,"Iring陳俊明",IF(J8117=[1]人員授權表!$C$189,"Brian陳泓霖",VLOOKUP(K8117,[1]人員授權表!D$2:E$249,2,FALSE))))</f>
        <v>Una林庭瑄</v>
      </c>
      <c r="P8117" s="101">
        <v>44855</v>
      </c>
      <c r="Q8117" s="75" t="str">
        <f t="shared" si="435"/>
        <v>週五</v>
      </c>
      <c r="R8117" s="80">
        <v>44852</v>
      </c>
      <c r="AA8117" s="1"/>
    </row>
    <row r="8118" spans="2:27">
      <c r="B8118" s="66">
        <v>44831</v>
      </c>
      <c r="C8118" s="67">
        <v>44838</v>
      </c>
      <c r="D8118" s="68" t="s">
        <v>50</v>
      </c>
      <c r="E8118" s="70" t="s">
        <v>51</v>
      </c>
      <c r="F8118" s="37" t="s">
        <v>3081</v>
      </c>
      <c r="G8118" s="101">
        <v>44847</v>
      </c>
      <c r="H8118" s="101">
        <v>44859</v>
      </c>
      <c r="I8118" s="71">
        <f t="shared" si="434"/>
        <v>12</v>
      </c>
      <c r="J8118" s="72" t="s">
        <v>169</v>
      </c>
      <c r="K8118" s="72" t="s">
        <v>170</v>
      </c>
      <c r="L8118" s="73">
        <v>1</v>
      </c>
      <c r="M8118" s="73" t="s">
        <v>108</v>
      </c>
      <c r="N8118" s="68" t="str">
        <f>VLOOKUP(K8118,[1]人員授權表!D$3:G$249,4,0)</f>
        <v>有機</v>
      </c>
      <c r="O8118" s="70" t="str">
        <f>IF(J8118=[1]人員授權表!$C$85,"Casper李羿勳",IF(J8118=[1]人員授權表!$C$188,"Iring陳俊明",IF(J8118=[1]人員授權表!$C$189,"Brian陳泓霖",VLOOKUP(K8118,[1]人員授權表!D$2:E$249,2,FALSE))))</f>
        <v>Elle黃雅琪&amp;
Marco陳鴻鈞</v>
      </c>
      <c r="P8118" s="101">
        <v>44855</v>
      </c>
      <c r="Q8118" s="75" t="str">
        <f t="shared" si="435"/>
        <v>週五</v>
      </c>
      <c r="R8118" s="80">
        <v>44855</v>
      </c>
      <c r="AA8118" s="1"/>
    </row>
    <row r="8119" spans="2:27">
      <c r="B8119" s="66">
        <v>44831</v>
      </c>
      <c r="C8119" s="67">
        <v>44838</v>
      </c>
      <c r="D8119" s="68" t="s">
        <v>50</v>
      </c>
      <c r="E8119" s="70" t="s">
        <v>51</v>
      </c>
      <c r="F8119" s="37" t="s">
        <v>3082</v>
      </c>
      <c r="G8119" s="101">
        <v>44847</v>
      </c>
      <c r="H8119" s="101">
        <v>44859</v>
      </c>
      <c r="I8119" s="71">
        <f t="shared" si="434"/>
        <v>12</v>
      </c>
      <c r="J8119" s="72" t="s">
        <v>181</v>
      </c>
      <c r="K8119" s="72" t="s">
        <v>182</v>
      </c>
      <c r="L8119" s="73">
        <v>1</v>
      </c>
      <c r="M8119" s="73" t="s">
        <v>108</v>
      </c>
      <c r="N8119" s="68" t="str">
        <f>VLOOKUP(K8119,[1]人員授權表!D$3:G$249,4,0)</f>
        <v>有機</v>
      </c>
      <c r="O8119" s="70" t="str">
        <f>IF(J8119=[1]人員授權表!$C$85,"Casper李羿勳",IF(J8119=[1]人員授權表!$C$188,"Iring陳俊明",IF(J8119=[1]人員授權表!$C$189,"Brian陳泓霖",VLOOKUP(K8119,[1]人員授權表!D$2:E$249,2,FALSE))))</f>
        <v>Sara王淑玲</v>
      </c>
      <c r="P8119" s="101">
        <v>44855</v>
      </c>
      <c r="Q8119" s="75" t="str">
        <f t="shared" si="435"/>
        <v>週五</v>
      </c>
      <c r="R8119" s="80">
        <v>44853</v>
      </c>
      <c r="Z8119" s="79" t="s">
        <v>3083</v>
      </c>
      <c r="AA8119" s="1"/>
    </row>
    <row r="8120" spans="2:27">
      <c r="B8120" s="66">
        <v>44831</v>
      </c>
      <c r="C8120" s="67">
        <v>44838</v>
      </c>
      <c r="D8120" s="68" t="s">
        <v>50</v>
      </c>
      <c r="E8120" s="70" t="s">
        <v>51</v>
      </c>
      <c r="F8120" s="37" t="s">
        <v>3082</v>
      </c>
      <c r="G8120" s="101">
        <v>44847</v>
      </c>
      <c r="H8120" s="101">
        <v>44859</v>
      </c>
      <c r="I8120" s="71">
        <f t="shared" si="434"/>
        <v>12</v>
      </c>
      <c r="J8120" s="72" t="s">
        <v>184</v>
      </c>
      <c r="K8120" s="72" t="s">
        <v>185</v>
      </c>
      <c r="L8120" s="73">
        <v>1</v>
      </c>
      <c r="M8120" s="73" t="s">
        <v>108</v>
      </c>
      <c r="N8120" s="68" t="str">
        <f>VLOOKUP(K8120,[1]人員授權表!D$3:G$249,4,0)</f>
        <v>有機</v>
      </c>
      <c r="O8120" s="70" t="str">
        <f>IF(J8120=[1]人員授權表!$C$85,"Casper李羿勳",IF(J8120=[1]人員授權表!$C$188,"Iring陳俊明",IF(J8120=[1]人員授權表!$C$189,"Brian陳泓霖",VLOOKUP(K8120,[1]人員授權表!D$2:E$249,2,FALSE))))</f>
        <v>Una林庭瑄</v>
      </c>
      <c r="P8120" s="101">
        <v>44855</v>
      </c>
      <c r="Q8120" s="75" t="str">
        <f t="shared" si="435"/>
        <v>週五</v>
      </c>
      <c r="R8120" s="80">
        <v>44854</v>
      </c>
      <c r="Z8120" s="79" t="s">
        <v>3083</v>
      </c>
      <c r="AA8120" s="1"/>
    </row>
    <row r="8121" spans="2:27">
      <c r="B8121" s="66">
        <v>44831</v>
      </c>
      <c r="C8121" s="67">
        <v>44838</v>
      </c>
      <c r="D8121" s="68" t="s">
        <v>50</v>
      </c>
      <c r="E8121" s="70" t="s">
        <v>51</v>
      </c>
      <c r="F8121" s="37" t="s">
        <v>3082</v>
      </c>
      <c r="G8121" s="101">
        <v>44847</v>
      </c>
      <c r="H8121" s="101">
        <v>44859</v>
      </c>
      <c r="I8121" s="71">
        <f t="shared" si="434"/>
        <v>12</v>
      </c>
      <c r="J8121" s="72" t="s">
        <v>919</v>
      </c>
      <c r="K8121" s="72" t="s">
        <v>187</v>
      </c>
      <c r="L8121" s="73">
        <v>1</v>
      </c>
      <c r="M8121" s="73" t="s">
        <v>108</v>
      </c>
      <c r="N8121" s="68" t="str">
        <f>VLOOKUP(K8121,[1]人員授權表!D$3:G$249,4,0)</f>
        <v>無機</v>
      </c>
      <c r="O8121" s="70" t="str">
        <f>IF(J8121=[1]人員授權表!$C$85,"Casper李羿勳",IF(J8121=[1]人員授權表!$C$188,"Iring陳俊明",IF(J8121=[1]人員授權表!$C$189,"Brian陳泓霖",VLOOKUP(K8121,[1]人員授權表!D$2:E$249,2,FALSE))))</f>
        <v>Ruby黃家蓁</v>
      </c>
      <c r="P8121" s="101">
        <v>44855</v>
      </c>
      <c r="Q8121" s="75" t="str">
        <f t="shared" si="435"/>
        <v>週五</v>
      </c>
      <c r="R8121" s="80">
        <v>44855</v>
      </c>
      <c r="Z8121" s="79" t="s">
        <v>3083</v>
      </c>
      <c r="AA8121" s="1"/>
    </row>
    <row r="8122" spans="2:27">
      <c r="B8122" s="66">
        <v>44831</v>
      </c>
      <c r="C8122" s="67">
        <v>44838</v>
      </c>
      <c r="D8122" s="68" t="s">
        <v>50</v>
      </c>
      <c r="E8122" s="70" t="s">
        <v>51</v>
      </c>
      <c r="F8122" s="37" t="s">
        <v>3082</v>
      </c>
      <c r="G8122" s="101">
        <v>44847</v>
      </c>
      <c r="H8122" s="101">
        <v>44859</v>
      </c>
      <c r="I8122" s="71">
        <f t="shared" si="434"/>
        <v>12</v>
      </c>
      <c r="J8122" s="72" t="s">
        <v>188</v>
      </c>
      <c r="K8122" s="72" t="s">
        <v>189</v>
      </c>
      <c r="L8122" s="73">
        <v>1</v>
      </c>
      <c r="M8122" s="73" t="s">
        <v>108</v>
      </c>
      <c r="N8122" s="68" t="str">
        <f>VLOOKUP(K8122,[1]人員授權表!D$3:G$249,4,0)</f>
        <v>無機</v>
      </c>
      <c r="O8122" s="70" t="str">
        <f>IF(J8122=[1]人員授權表!$C$85,"Casper李羿勳",IF(J8122=[1]人員授權表!$C$188,"Iring陳俊明",IF(J8122=[1]人員授權表!$C$189,"Brian陳泓霖",VLOOKUP(K8122,[1]人員授權表!D$2:E$249,2,FALSE))))</f>
        <v>Iring陳俊明</v>
      </c>
      <c r="P8122" s="101">
        <v>44855</v>
      </c>
      <c r="Q8122" s="75" t="str">
        <f t="shared" si="435"/>
        <v>週五</v>
      </c>
      <c r="R8122" s="80">
        <v>44852</v>
      </c>
      <c r="Z8122" s="79" t="s">
        <v>3083</v>
      </c>
      <c r="AA8122" s="1"/>
    </row>
    <row r="8123" spans="2:27">
      <c r="B8123" s="66">
        <v>44831</v>
      </c>
      <c r="C8123" s="67">
        <v>44838</v>
      </c>
      <c r="D8123" s="68" t="s">
        <v>50</v>
      </c>
      <c r="E8123" s="70" t="s">
        <v>51</v>
      </c>
      <c r="F8123" s="37" t="s">
        <v>3082</v>
      </c>
      <c r="G8123" s="101">
        <v>44847</v>
      </c>
      <c r="H8123" s="101">
        <v>44859</v>
      </c>
      <c r="I8123" s="71">
        <f t="shared" si="434"/>
        <v>12</v>
      </c>
      <c r="J8123" s="72" t="s">
        <v>190</v>
      </c>
      <c r="K8123" s="72" t="s">
        <v>140</v>
      </c>
      <c r="L8123" s="73">
        <v>1</v>
      </c>
      <c r="M8123" s="73" t="s">
        <v>108</v>
      </c>
      <c r="N8123" s="68" t="str">
        <f>VLOOKUP(K8123,[1]人員授權表!D$3:G$249,4,0)</f>
        <v>無機</v>
      </c>
      <c r="O8123" s="70" t="str">
        <f>IF(J8123=[1]人員授權表!$C$85,"Casper李羿勳",IF(J8123=[1]人員授權表!$C$188,"Iring陳俊明",IF(J8123=[1]人員授權表!$C$189,"Brian陳泓霖",VLOOKUP(K8123,[1]人員授權表!D$2:E$249,2,FALSE))))</f>
        <v>Iring陳俊明</v>
      </c>
      <c r="P8123" s="101">
        <v>44855</v>
      </c>
      <c r="Q8123" s="75" t="str">
        <f t="shared" si="435"/>
        <v>週五</v>
      </c>
      <c r="R8123" s="80">
        <v>44852</v>
      </c>
      <c r="Z8123" s="79" t="s">
        <v>3083</v>
      </c>
      <c r="AA8123" s="1"/>
    </row>
    <row r="8124" spans="2:27">
      <c r="B8124" s="66">
        <v>44831</v>
      </c>
      <c r="C8124" s="67">
        <v>44838</v>
      </c>
      <c r="D8124" s="68" t="s">
        <v>50</v>
      </c>
      <c r="E8124" s="70" t="s">
        <v>51</v>
      </c>
      <c r="F8124" s="37" t="s">
        <v>3082</v>
      </c>
      <c r="G8124" s="101">
        <v>44847</v>
      </c>
      <c r="H8124" s="101">
        <v>44859</v>
      </c>
      <c r="I8124" s="71">
        <f t="shared" si="434"/>
        <v>12</v>
      </c>
      <c r="J8124" s="72" t="s">
        <v>194</v>
      </c>
      <c r="K8124" s="72" t="s">
        <v>187</v>
      </c>
      <c r="L8124" s="73">
        <v>1</v>
      </c>
      <c r="M8124" s="73" t="s">
        <v>108</v>
      </c>
      <c r="N8124" s="68" t="str">
        <f>VLOOKUP(K8124,[1]人員授權表!D$3:G$249,4,0)</f>
        <v>無機</v>
      </c>
      <c r="O8124" s="70" t="str">
        <f>IF(J8124=[1]人員授權表!$C$85,"Casper李羿勳",IF(J8124=[1]人員授權表!$C$188,"Iring陳俊明",IF(J8124=[1]人員授權表!$C$189,"Brian陳泓霖",VLOOKUP(K8124,[1]人員授權表!D$2:E$249,2,FALSE))))</f>
        <v>Ruby黃家蓁</v>
      </c>
      <c r="P8124" s="101">
        <v>44855</v>
      </c>
      <c r="Q8124" s="75" t="str">
        <f t="shared" si="435"/>
        <v>週五</v>
      </c>
      <c r="R8124" s="80">
        <v>44854</v>
      </c>
      <c r="Z8124" s="79" t="s">
        <v>3083</v>
      </c>
      <c r="AA8124" s="1"/>
    </row>
    <row r="8125" spans="2:27">
      <c r="B8125" s="66">
        <v>44831</v>
      </c>
      <c r="C8125" s="67">
        <v>44838</v>
      </c>
      <c r="D8125" s="68" t="s">
        <v>50</v>
      </c>
      <c r="E8125" s="70" t="s">
        <v>51</v>
      </c>
      <c r="F8125" s="37" t="s">
        <v>3082</v>
      </c>
      <c r="G8125" s="101">
        <v>44847</v>
      </c>
      <c r="H8125" s="101">
        <v>44859</v>
      </c>
      <c r="I8125" s="71">
        <f t="shared" si="434"/>
        <v>12</v>
      </c>
      <c r="J8125" s="72" t="s">
        <v>195</v>
      </c>
      <c r="K8125" s="72" t="s">
        <v>196</v>
      </c>
      <c r="L8125" s="73">
        <v>1</v>
      </c>
      <c r="M8125" s="73" t="s">
        <v>108</v>
      </c>
      <c r="N8125" s="68" t="str">
        <f>VLOOKUP(K8125,[1]人員授權表!D$3:G$249,4,0)</f>
        <v>無機</v>
      </c>
      <c r="O8125" s="70" t="str">
        <f>IF(J8125=[1]人員授權表!$C$85,"Casper李羿勳",IF(J8125=[1]人員授權表!$C$188,"Iring陳俊明",IF(J8125=[1]人員授權表!$C$189,"Brian陳泓霖",VLOOKUP(K8125,[1]人員授權表!D$2:E$249,2,FALSE))))</f>
        <v>Debby胡萱黛</v>
      </c>
      <c r="P8125" s="101">
        <v>44855</v>
      </c>
      <c r="Q8125" s="75" t="str">
        <f t="shared" si="435"/>
        <v>週五</v>
      </c>
      <c r="R8125" s="80">
        <v>44855</v>
      </c>
      <c r="Z8125" s="79" t="s">
        <v>3083</v>
      </c>
      <c r="AA8125" s="1"/>
    </row>
    <row r="8126" spans="2:27">
      <c r="B8126" s="66">
        <v>44831</v>
      </c>
      <c r="C8126" s="67">
        <v>44838</v>
      </c>
      <c r="D8126" s="68" t="s">
        <v>50</v>
      </c>
      <c r="E8126" s="70" t="s">
        <v>51</v>
      </c>
      <c r="F8126" s="37" t="s">
        <v>3082</v>
      </c>
      <c r="G8126" s="101">
        <v>44847</v>
      </c>
      <c r="H8126" s="101">
        <v>44859</v>
      </c>
      <c r="I8126" s="71">
        <f t="shared" si="434"/>
        <v>12</v>
      </c>
      <c r="J8126" s="72" t="s">
        <v>198</v>
      </c>
      <c r="K8126" s="72" t="s">
        <v>199</v>
      </c>
      <c r="L8126" s="73">
        <v>1</v>
      </c>
      <c r="M8126" s="73" t="s">
        <v>108</v>
      </c>
      <c r="N8126" s="68" t="str">
        <f>VLOOKUP(K8126,[1]人員授權表!D$3:G$249,4,0)</f>
        <v>無機</v>
      </c>
      <c r="O8126" s="70" t="str">
        <f>IF(J8126=[1]人員授權表!$C$85,"Casper李羿勳",IF(J8126=[1]人員授權表!$C$188,"Iring陳俊明",IF(J8126=[1]人員授權表!$C$189,"Brian陳泓霖",VLOOKUP(K8126,[1]人員授權表!D$2:E$249,2,FALSE))))</f>
        <v>Vicky游崴涵</v>
      </c>
      <c r="P8126" s="101">
        <v>44855</v>
      </c>
      <c r="Q8126" s="75" t="str">
        <f t="shared" si="435"/>
        <v>週五</v>
      </c>
      <c r="R8126" s="80">
        <v>44854</v>
      </c>
      <c r="Z8126" s="79" t="s">
        <v>3083</v>
      </c>
      <c r="AA8126" s="1"/>
    </row>
    <row r="8127" spans="2:27">
      <c r="B8127" s="66">
        <v>44831</v>
      </c>
      <c r="C8127" s="67">
        <v>44838</v>
      </c>
      <c r="D8127" s="68" t="s">
        <v>50</v>
      </c>
      <c r="E8127" s="70" t="s">
        <v>51</v>
      </c>
      <c r="F8127" s="37" t="s">
        <v>3082</v>
      </c>
      <c r="G8127" s="101">
        <v>44847</v>
      </c>
      <c r="H8127" s="101">
        <v>44859</v>
      </c>
      <c r="I8127" s="71">
        <f t="shared" si="434"/>
        <v>12</v>
      </c>
      <c r="J8127" s="72" t="s">
        <v>200</v>
      </c>
      <c r="K8127" s="72" t="s">
        <v>201</v>
      </c>
      <c r="L8127" s="73">
        <v>1</v>
      </c>
      <c r="M8127" s="73" t="s">
        <v>108</v>
      </c>
      <c r="N8127" s="68" t="str">
        <f>VLOOKUP(K8127,[1]人員授權表!D$3:G$249,4,0)</f>
        <v>無機</v>
      </c>
      <c r="O8127" s="70" t="str">
        <f>IF(J8127=[1]人員授權表!$C$85,"Casper李羿勳",IF(J8127=[1]人員授權表!$C$188,"Iring陳俊明",IF(J8127=[1]人員授權表!$C$189,"Brian陳泓霖",VLOOKUP(K8127,[1]人員授權表!D$2:E$249,2,FALSE))))</f>
        <v>Ruby黃家蓁</v>
      </c>
      <c r="P8127" s="101">
        <v>44855</v>
      </c>
      <c r="Q8127" s="75" t="str">
        <f t="shared" si="435"/>
        <v>週五</v>
      </c>
      <c r="R8127" s="80">
        <v>44852</v>
      </c>
      <c r="Z8127" s="79" t="s">
        <v>3083</v>
      </c>
      <c r="AA8127" s="1"/>
    </row>
    <row r="8128" spans="2:27">
      <c r="B8128" s="66">
        <v>44831</v>
      </c>
      <c r="C8128" s="67">
        <v>44838</v>
      </c>
      <c r="D8128" s="68" t="s">
        <v>50</v>
      </c>
      <c r="E8128" s="70" t="s">
        <v>51</v>
      </c>
      <c r="F8128" s="37" t="s">
        <v>3082</v>
      </c>
      <c r="G8128" s="101">
        <v>44847</v>
      </c>
      <c r="H8128" s="101">
        <v>44859</v>
      </c>
      <c r="I8128" s="71">
        <f t="shared" si="434"/>
        <v>12</v>
      </c>
      <c r="J8128" s="72" t="s">
        <v>151</v>
      </c>
      <c r="K8128" s="72" t="s">
        <v>152</v>
      </c>
      <c r="L8128" s="73">
        <v>1</v>
      </c>
      <c r="M8128" s="73" t="s">
        <v>108</v>
      </c>
      <c r="N8128" s="68" t="str">
        <f>VLOOKUP(K8128,[1]人員授權表!D$3:G$249,4,0)</f>
        <v>無機</v>
      </c>
      <c r="O8128" s="70" t="str">
        <f>IF(J8128=[1]人員授權表!$C$85,"Casper李羿勳",IF(J8128=[1]人員授權表!$C$188,"Iring陳俊明",IF(J8128=[1]人員授權表!$C$189,"Brian陳泓霖",VLOOKUP(K8128,[1]人員授權表!D$2:E$249,2,FALSE))))</f>
        <v>Vicky游崴涵</v>
      </c>
      <c r="P8128" s="101">
        <v>44855</v>
      </c>
      <c r="Q8128" s="75" t="str">
        <f t="shared" si="435"/>
        <v>週五</v>
      </c>
      <c r="R8128" s="80">
        <v>44854</v>
      </c>
      <c r="Z8128" s="79" t="s">
        <v>3083</v>
      </c>
      <c r="AA8128" s="1"/>
    </row>
    <row r="8129" spans="2:27">
      <c r="B8129" s="66">
        <v>44831</v>
      </c>
      <c r="C8129" s="67">
        <v>44838</v>
      </c>
      <c r="D8129" s="68" t="s">
        <v>50</v>
      </c>
      <c r="E8129" s="70" t="s">
        <v>51</v>
      </c>
      <c r="F8129" s="37" t="s">
        <v>3082</v>
      </c>
      <c r="G8129" s="101">
        <v>44847</v>
      </c>
      <c r="H8129" s="101">
        <v>44859</v>
      </c>
      <c r="I8129" s="71">
        <f t="shared" si="434"/>
        <v>12</v>
      </c>
      <c r="J8129" s="72" t="s">
        <v>175</v>
      </c>
      <c r="K8129" s="72" t="s">
        <v>176</v>
      </c>
      <c r="L8129" s="73">
        <v>1</v>
      </c>
      <c r="M8129" s="73" t="s">
        <v>108</v>
      </c>
      <c r="N8129" s="68" t="str">
        <f>VLOOKUP(K8129,[1]人員授權表!D$3:G$249,4,0)</f>
        <v>無機</v>
      </c>
      <c r="O8129" s="70" t="s">
        <v>177</v>
      </c>
      <c r="P8129" s="101">
        <v>44855</v>
      </c>
      <c r="Q8129" s="75" t="str">
        <f t="shared" si="435"/>
        <v>週五</v>
      </c>
      <c r="R8129" s="80">
        <v>44854</v>
      </c>
      <c r="Z8129" s="79" t="s">
        <v>3083</v>
      </c>
      <c r="AA8129" s="1"/>
    </row>
    <row r="8130" spans="2:27">
      <c r="B8130" s="66">
        <v>44831</v>
      </c>
      <c r="C8130" s="67">
        <v>44838</v>
      </c>
      <c r="D8130" s="68" t="s">
        <v>50</v>
      </c>
      <c r="E8130" s="70" t="s">
        <v>51</v>
      </c>
      <c r="F8130" s="37" t="s">
        <v>3084</v>
      </c>
      <c r="G8130" s="101">
        <v>44847</v>
      </c>
      <c r="H8130" s="101">
        <v>44859</v>
      </c>
      <c r="I8130" s="71">
        <f t="shared" si="434"/>
        <v>12</v>
      </c>
      <c r="J8130" s="72" t="s">
        <v>204</v>
      </c>
      <c r="K8130" s="72" t="s">
        <v>205</v>
      </c>
      <c r="L8130" s="73">
        <v>1</v>
      </c>
      <c r="M8130" s="73" t="s">
        <v>108</v>
      </c>
      <c r="N8130" s="68" t="str">
        <f>VLOOKUP(K8130,[1]人員授權表!D$3:G$249,4,0)</f>
        <v>無機</v>
      </c>
      <c r="O8130" s="70" t="str">
        <f>IF(J8130=[1]人員授權表!$C$85,"Casper李羿勳",IF(J8130=[1]人員授權表!$C$188,"Iring陳俊明",IF(J8130=[1]人員授權表!$C$189,"Brian陳泓霖",VLOOKUP(K8130,[1]人員授權表!D$2:E$249,2,FALSE))))</f>
        <v>Iring陳俊明</v>
      </c>
      <c r="P8130" s="101">
        <v>44855</v>
      </c>
      <c r="Q8130" s="75" t="str">
        <f t="shared" si="435"/>
        <v>週五</v>
      </c>
      <c r="R8130" s="80">
        <v>44855</v>
      </c>
      <c r="Z8130" s="79" t="s">
        <v>3083</v>
      </c>
      <c r="AA8130" s="1"/>
    </row>
    <row r="8131" spans="2:27">
      <c r="B8131" s="66">
        <v>44831</v>
      </c>
      <c r="C8131" s="67">
        <v>44838</v>
      </c>
      <c r="D8131" s="68" t="s">
        <v>50</v>
      </c>
      <c r="E8131" s="70" t="s">
        <v>51</v>
      </c>
      <c r="F8131" s="37" t="s">
        <v>3082</v>
      </c>
      <c r="G8131" s="101">
        <v>44847</v>
      </c>
      <c r="H8131" s="101">
        <v>44859</v>
      </c>
      <c r="I8131" s="71">
        <f t="shared" si="434"/>
        <v>12</v>
      </c>
      <c r="J8131" s="72" t="s">
        <v>206</v>
      </c>
      <c r="K8131" s="72" t="s">
        <v>179</v>
      </c>
      <c r="L8131" s="73">
        <v>1</v>
      </c>
      <c r="M8131" s="73" t="s">
        <v>108</v>
      </c>
      <c r="N8131" s="68" t="str">
        <f>VLOOKUP(K8131,[1]人員授權表!D$3:G$249,4,0)</f>
        <v>無機</v>
      </c>
      <c r="O8131" s="70" t="str">
        <f>IF(J8131=[1]人員授權表!$C$85,"Casper李羿勳",IF(J8131=[1]人員授權表!$C$188,"Iring陳俊明",IF(J8131=[1]人員授權表!$C$189,"Brian陳泓霖",VLOOKUP(K8131,[1]人員授權表!D$2:E$249,2,FALSE))))</f>
        <v>Dennis陳汶宏</v>
      </c>
      <c r="P8131" s="101">
        <v>44855</v>
      </c>
      <c r="Q8131" s="75" t="str">
        <f t="shared" si="435"/>
        <v>週五</v>
      </c>
      <c r="R8131" s="80">
        <v>44854</v>
      </c>
      <c r="Z8131" s="79" t="s">
        <v>3083</v>
      </c>
      <c r="AA8131" s="1"/>
    </row>
    <row r="8132" spans="2:27">
      <c r="B8132" s="66">
        <v>44831</v>
      </c>
      <c r="C8132" s="67">
        <v>44838</v>
      </c>
      <c r="D8132" s="68" t="s">
        <v>50</v>
      </c>
      <c r="E8132" s="70" t="s">
        <v>51</v>
      </c>
      <c r="F8132" s="37" t="s">
        <v>3082</v>
      </c>
      <c r="G8132" s="101">
        <v>44847</v>
      </c>
      <c r="H8132" s="101">
        <v>44859</v>
      </c>
      <c r="I8132" s="71">
        <f t="shared" si="434"/>
        <v>12</v>
      </c>
      <c r="J8132" s="72" t="s">
        <v>178</v>
      </c>
      <c r="K8132" s="72" t="s">
        <v>179</v>
      </c>
      <c r="L8132" s="73">
        <v>1</v>
      </c>
      <c r="M8132" s="73" t="s">
        <v>108</v>
      </c>
      <c r="N8132" s="68" t="str">
        <f>VLOOKUP(K8132,[1]人員授權表!D$3:G$249,4,0)</f>
        <v>無機</v>
      </c>
      <c r="O8132" s="70" t="str">
        <f>IF(J8132=[1]人員授權表!$C$85,"Casper李羿勳",IF(J8132=[1]人員授權表!$C$188,"Iring陳俊明",IF(J8132=[1]人員授權表!$C$189,"Brian陳泓霖",VLOOKUP(K8132,[1]人員授權表!D$2:E$249,2,FALSE))))</f>
        <v>Dennis陳汶宏</v>
      </c>
      <c r="P8132" s="101">
        <v>44855</v>
      </c>
      <c r="Q8132" s="75" t="str">
        <f t="shared" si="435"/>
        <v>週五</v>
      </c>
      <c r="R8132" s="80">
        <v>44854</v>
      </c>
      <c r="Z8132" s="79" t="s">
        <v>3083</v>
      </c>
      <c r="AA8132" s="1"/>
    </row>
    <row r="8133" spans="2:27">
      <c r="B8133" s="66">
        <v>44831</v>
      </c>
      <c r="C8133" s="67">
        <v>44838</v>
      </c>
      <c r="D8133" s="68" t="s">
        <v>50</v>
      </c>
      <c r="E8133" s="70" t="s">
        <v>51</v>
      </c>
      <c r="F8133" s="37" t="s">
        <v>3082</v>
      </c>
      <c r="G8133" s="101">
        <v>44847</v>
      </c>
      <c r="H8133" s="101">
        <v>44859</v>
      </c>
      <c r="I8133" s="71">
        <f t="shared" si="434"/>
        <v>12</v>
      </c>
      <c r="J8133" s="72" t="s">
        <v>141</v>
      </c>
      <c r="K8133" s="72" t="s">
        <v>142</v>
      </c>
      <c r="L8133" s="73">
        <v>1</v>
      </c>
      <c r="M8133" s="73" t="s">
        <v>108</v>
      </c>
      <c r="N8133" s="68" t="str">
        <f>VLOOKUP(K8133,[1]人員授權表!D$3:G$249,4,0)</f>
        <v>無機</v>
      </c>
      <c r="O8133" s="70" t="str">
        <f>IF(J8133=[1]人員授權表!$C$85,"Casper李羿勳",IF(J8133=[1]人員授權表!$C$188,"Iring陳俊明",IF(J8133=[1]人員授權表!$C$189,"Brian陳泓霖",VLOOKUP(K8133,[1]人員授權表!D$2:E$249,2,FALSE))))</f>
        <v>Dennis陳汶宏</v>
      </c>
      <c r="P8133" s="101">
        <v>44855</v>
      </c>
      <c r="Q8133" s="75" t="str">
        <f t="shared" si="435"/>
        <v>週五</v>
      </c>
      <c r="R8133" s="80">
        <v>44854</v>
      </c>
      <c r="Z8133" s="79" t="s">
        <v>3083</v>
      </c>
      <c r="AA8133" s="1"/>
    </row>
    <row r="8134" spans="2:27">
      <c r="B8134" s="66">
        <v>44831</v>
      </c>
      <c r="C8134" s="67">
        <v>44838</v>
      </c>
      <c r="D8134" s="68" t="s">
        <v>50</v>
      </c>
      <c r="E8134" s="70" t="s">
        <v>51</v>
      </c>
      <c r="F8134" s="37" t="s">
        <v>3082</v>
      </c>
      <c r="G8134" s="101">
        <v>44847</v>
      </c>
      <c r="H8134" s="101">
        <v>44859</v>
      </c>
      <c r="I8134" s="71">
        <f t="shared" si="434"/>
        <v>12</v>
      </c>
      <c r="J8134" s="72" t="s">
        <v>209</v>
      </c>
      <c r="K8134" s="72" t="s">
        <v>210</v>
      </c>
      <c r="L8134" s="73">
        <v>1</v>
      </c>
      <c r="M8134" s="73" t="s">
        <v>108</v>
      </c>
      <c r="N8134" s="68" t="str">
        <f>VLOOKUP(K8134,[1]人員授權表!D$3:G$249,4,0)</f>
        <v>無機</v>
      </c>
      <c r="O8134" s="70" t="str">
        <f>IF(J8134=[1]人員授權表!$C$85,"Casper李羿勳",IF(J8134=[1]人員授權表!$C$188,"Iring陳俊明",IF(J8134=[1]人員授權表!$C$189,"Brian陳泓霖",VLOOKUP(K8134,[1]人員授權表!D$2:E$249,2,FALSE))))</f>
        <v>Vicky游崴涵</v>
      </c>
      <c r="P8134" s="101">
        <v>44855</v>
      </c>
      <c r="Q8134" s="75" t="str">
        <f t="shared" si="435"/>
        <v>週五</v>
      </c>
      <c r="R8134" s="80">
        <v>44855</v>
      </c>
      <c r="Z8134" s="79" t="s">
        <v>3083</v>
      </c>
      <c r="AA8134" s="1"/>
    </row>
    <row r="8135" spans="2:27">
      <c r="B8135" s="66">
        <v>44831</v>
      </c>
      <c r="C8135" s="67">
        <v>44838</v>
      </c>
      <c r="D8135" s="68" t="s">
        <v>50</v>
      </c>
      <c r="E8135" s="70" t="s">
        <v>51</v>
      </c>
      <c r="F8135" s="37" t="s">
        <v>3082</v>
      </c>
      <c r="G8135" s="101">
        <v>44847</v>
      </c>
      <c r="H8135" s="101">
        <v>44859</v>
      </c>
      <c r="I8135" s="71">
        <f t="shared" ref="I8135:I8198" si="436">_xlfn.DAYS(H8135,G8135)</f>
        <v>12</v>
      </c>
      <c r="J8135" s="72" t="s">
        <v>167</v>
      </c>
      <c r="K8135" s="72" t="s">
        <v>168</v>
      </c>
      <c r="L8135" s="73">
        <v>1</v>
      </c>
      <c r="M8135" s="73" t="s">
        <v>108</v>
      </c>
      <c r="N8135" s="68" t="str">
        <f>VLOOKUP(K8135,[1]人員授權表!D$3:G$249,4,0)</f>
        <v>有機</v>
      </c>
      <c r="O8135" s="70" t="str">
        <f>IF(J8135=[1]人員授權表!$C$85,"Casper李羿勳",IF(J8135=[1]人員授權表!$C$188,"Iring陳俊明",IF(J8135=[1]人員授權表!$C$189,"Brian陳泓霖",VLOOKUP(K8135,[1]人員授權表!D$2:E$249,2,FALSE))))</f>
        <v>Una林庭瑄</v>
      </c>
      <c r="P8135" s="101">
        <v>44855</v>
      </c>
      <c r="Q8135" s="75" t="str">
        <f t="shared" ref="Q8135:Q8198" si="437">TEXT(P8135,"aaa")</f>
        <v>週五</v>
      </c>
      <c r="R8135" s="80">
        <v>44852</v>
      </c>
      <c r="Z8135" s="79" t="s">
        <v>3083</v>
      </c>
      <c r="AA8135" s="1"/>
    </row>
    <row r="8136" spans="2:27">
      <c r="B8136" s="66">
        <v>44831</v>
      </c>
      <c r="C8136" s="67">
        <v>44838</v>
      </c>
      <c r="D8136" s="68" t="s">
        <v>50</v>
      </c>
      <c r="E8136" s="70" t="s">
        <v>51</v>
      </c>
      <c r="F8136" s="37" t="s">
        <v>3082</v>
      </c>
      <c r="G8136" s="101">
        <v>44847</v>
      </c>
      <c r="H8136" s="101">
        <v>44859</v>
      </c>
      <c r="I8136" s="71">
        <f t="shared" si="436"/>
        <v>12</v>
      </c>
      <c r="J8136" s="72" t="s">
        <v>169</v>
      </c>
      <c r="K8136" s="72" t="s">
        <v>170</v>
      </c>
      <c r="L8136" s="73">
        <v>1</v>
      </c>
      <c r="M8136" s="73" t="s">
        <v>108</v>
      </c>
      <c r="N8136" s="68" t="str">
        <f>VLOOKUP(K8136,[1]人員授權表!D$3:G$249,4,0)</f>
        <v>有機</v>
      </c>
      <c r="O8136" s="70" t="str">
        <f>IF(J8136=[1]人員授權表!$C$85,"Casper李羿勳",IF(J8136=[1]人員授權表!$C$188,"Iring陳俊明",IF(J8136=[1]人員授權表!$C$189,"Brian陳泓霖",VLOOKUP(K8136,[1]人員授權表!D$2:E$249,2,FALSE))))</f>
        <v>Elle黃雅琪&amp;
Marco陳鴻鈞</v>
      </c>
      <c r="P8136" s="101">
        <v>44855</v>
      </c>
      <c r="Q8136" s="75" t="str">
        <f t="shared" si="437"/>
        <v>週五</v>
      </c>
      <c r="R8136" s="80">
        <v>44855</v>
      </c>
      <c r="Z8136" s="79" t="s">
        <v>3083</v>
      </c>
      <c r="AA8136" s="1"/>
    </row>
    <row r="8137" spans="2:27">
      <c r="B8137" s="66">
        <v>44834</v>
      </c>
      <c r="C8137" s="67">
        <v>44837</v>
      </c>
      <c r="D8137" s="68" t="s">
        <v>50</v>
      </c>
      <c r="E8137" s="70" t="s">
        <v>51</v>
      </c>
      <c r="F8137" s="37" t="s">
        <v>3085</v>
      </c>
      <c r="G8137" s="67">
        <v>44845</v>
      </c>
      <c r="H8137" s="67">
        <v>44859</v>
      </c>
      <c r="I8137" s="71">
        <f t="shared" si="436"/>
        <v>14</v>
      </c>
      <c r="J8137" s="72" t="s">
        <v>184</v>
      </c>
      <c r="K8137" s="72" t="s">
        <v>185</v>
      </c>
      <c r="L8137" s="73">
        <v>1</v>
      </c>
      <c r="M8137" s="73" t="s">
        <v>108</v>
      </c>
      <c r="N8137" s="68" t="str">
        <f>VLOOKUP(K8137,[1]人員授權表!D$3:G$249,4,0)</f>
        <v>有機</v>
      </c>
      <c r="O8137" s="70" t="str">
        <f>IF(J8137=[1]人員授權表!$C$85,"Casper李羿勳",IF(J8137=[1]人員授權表!$C$188,"Iring陳俊明",IF(J8137=[1]人員授權表!$C$189,"Brian陳泓霖",VLOOKUP(K8137,[1]人員授權表!D$2:E$249,2,FALSE))))</f>
        <v>Una林庭瑄</v>
      </c>
      <c r="P8137" s="101">
        <v>44855</v>
      </c>
      <c r="Q8137" s="75" t="str">
        <f t="shared" si="437"/>
        <v>週五</v>
      </c>
      <c r="R8137" s="80">
        <v>44853</v>
      </c>
      <c r="AA8137" s="1"/>
    </row>
    <row r="8138" spans="2:27">
      <c r="B8138" s="66">
        <v>44834</v>
      </c>
      <c r="C8138" s="67">
        <v>44837</v>
      </c>
      <c r="D8138" s="68" t="s">
        <v>50</v>
      </c>
      <c r="E8138" s="70" t="s">
        <v>51</v>
      </c>
      <c r="F8138" s="37" t="s">
        <v>3085</v>
      </c>
      <c r="G8138" s="67">
        <v>44845</v>
      </c>
      <c r="H8138" s="67">
        <v>44859</v>
      </c>
      <c r="I8138" s="71">
        <f t="shared" si="436"/>
        <v>14</v>
      </c>
      <c r="J8138" s="72" t="s">
        <v>919</v>
      </c>
      <c r="K8138" s="72" t="s">
        <v>187</v>
      </c>
      <c r="L8138" s="73">
        <v>1</v>
      </c>
      <c r="M8138" s="73" t="s">
        <v>108</v>
      </c>
      <c r="N8138" s="68" t="str">
        <f>VLOOKUP(K8138,[1]人員授權表!D$3:G$249,4,0)</f>
        <v>無機</v>
      </c>
      <c r="O8138" s="70" t="str">
        <f>IF(J8138=[1]人員授權表!$C$85,"Casper李羿勳",IF(J8138=[1]人員授權表!$C$188,"Iring陳俊明",IF(J8138=[1]人員授權表!$C$189,"Brian陳泓霖",VLOOKUP(K8138,[1]人員授權表!D$2:E$249,2,FALSE))))</f>
        <v>Ruby黃家蓁</v>
      </c>
      <c r="P8138" s="101">
        <v>44855</v>
      </c>
      <c r="Q8138" s="75" t="str">
        <f t="shared" si="437"/>
        <v>週五</v>
      </c>
      <c r="R8138" s="80">
        <v>44855</v>
      </c>
      <c r="AA8138" s="1"/>
    </row>
    <row r="8139" spans="2:27">
      <c r="B8139" s="66">
        <v>44834</v>
      </c>
      <c r="C8139" s="67">
        <v>44837</v>
      </c>
      <c r="D8139" s="68" t="s">
        <v>50</v>
      </c>
      <c r="E8139" s="70" t="s">
        <v>51</v>
      </c>
      <c r="F8139" s="37" t="s">
        <v>3085</v>
      </c>
      <c r="G8139" s="67">
        <v>44845</v>
      </c>
      <c r="H8139" s="67">
        <v>44859</v>
      </c>
      <c r="I8139" s="71">
        <f t="shared" si="436"/>
        <v>14</v>
      </c>
      <c r="J8139" s="72" t="s">
        <v>188</v>
      </c>
      <c r="K8139" s="72" t="s">
        <v>189</v>
      </c>
      <c r="L8139" s="73">
        <v>1</v>
      </c>
      <c r="M8139" s="73" t="s">
        <v>108</v>
      </c>
      <c r="N8139" s="68" t="str">
        <f>VLOOKUP(K8139,[1]人員授權表!D$3:G$249,4,0)</f>
        <v>無機</v>
      </c>
      <c r="O8139" s="70" t="str">
        <f>IF(J8139=[1]人員授權表!$C$85,"Casper李羿勳",IF(J8139=[1]人員授權表!$C$188,"Iring陳俊明",IF(J8139=[1]人員授權表!$C$189,"Brian陳泓霖",VLOOKUP(K8139,[1]人員授權表!D$2:E$249,2,FALSE))))</f>
        <v>Iring陳俊明</v>
      </c>
      <c r="P8139" s="101">
        <v>44855</v>
      </c>
      <c r="Q8139" s="75" t="str">
        <f t="shared" si="437"/>
        <v>週五</v>
      </c>
      <c r="R8139" s="80">
        <v>44849</v>
      </c>
      <c r="AA8139" s="1"/>
    </row>
    <row r="8140" spans="2:27">
      <c r="B8140" s="66">
        <v>44834</v>
      </c>
      <c r="C8140" s="67">
        <v>44837</v>
      </c>
      <c r="D8140" s="68" t="s">
        <v>50</v>
      </c>
      <c r="E8140" s="70" t="s">
        <v>51</v>
      </c>
      <c r="F8140" s="37" t="s">
        <v>3085</v>
      </c>
      <c r="G8140" s="67">
        <v>44845</v>
      </c>
      <c r="H8140" s="67">
        <v>44859</v>
      </c>
      <c r="I8140" s="71">
        <f t="shared" si="436"/>
        <v>14</v>
      </c>
      <c r="J8140" s="72" t="s">
        <v>190</v>
      </c>
      <c r="K8140" s="72" t="s">
        <v>140</v>
      </c>
      <c r="L8140" s="73">
        <v>1</v>
      </c>
      <c r="M8140" s="73" t="s">
        <v>108</v>
      </c>
      <c r="N8140" s="68" t="str">
        <f>VLOOKUP(K8140,[1]人員授權表!D$3:G$249,4,0)</f>
        <v>無機</v>
      </c>
      <c r="O8140" s="70" t="str">
        <f>IF(J8140=[1]人員授權表!$C$85,"Casper李羿勳",IF(J8140=[1]人員授權表!$C$188,"Iring陳俊明",IF(J8140=[1]人員授權表!$C$189,"Brian陳泓霖",VLOOKUP(K8140,[1]人員授權表!D$2:E$249,2,FALSE))))</f>
        <v>Iring陳俊明</v>
      </c>
      <c r="P8140" s="101">
        <v>44855</v>
      </c>
      <c r="Q8140" s="75" t="str">
        <f t="shared" si="437"/>
        <v>週五</v>
      </c>
      <c r="R8140" s="80">
        <v>44849</v>
      </c>
      <c r="AA8140" s="1"/>
    </row>
    <row r="8141" spans="2:27">
      <c r="B8141" s="66">
        <v>44834</v>
      </c>
      <c r="C8141" s="67">
        <v>44837</v>
      </c>
      <c r="D8141" s="68" t="s">
        <v>50</v>
      </c>
      <c r="E8141" s="70" t="s">
        <v>51</v>
      </c>
      <c r="F8141" s="37" t="s">
        <v>3085</v>
      </c>
      <c r="G8141" s="67">
        <v>44845</v>
      </c>
      <c r="H8141" s="67">
        <v>44859</v>
      </c>
      <c r="I8141" s="71">
        <f t="shared" si="436"/>
        <v>14</v>
      </c>
      <c r="J8141" s="72" t="s">
        <v>195</v>
      </c>
      <c r="K8141" s="72" t="s">
        <v>196</v>
      </c>
      <c r="L8141" s="73">
        <v>1</v>
      </c>
      <c r="M8141" s="73" t="s">
        <v>108</v>
      </c>
      <c r="N8141" s="68" t="str">
        <f>VLOOKUP(K8141,[1]人員授權表!D$3:G$249,4,0)</f>
        <v>無機</v>
      </c>
      <c r="O8141" s="70" t="str">
        <f>IF(J8141=[1]人員授權表!$C$85,"Casper李羿勳",IF(J8141=[1]人員授權表!$C$188,"Iring陳俊明",IF(J8141=[1]人員授權表!$C$189,"Brian陳泓霖",VLOOKUP(K8141,[1]人員授權表!D$2:E$249,2,FALSE))))</f>
        <v>Debby胡萱黛</v>
      </c>
      <c r="P8141" s="101">
        <v>44855</v>
      </c>
      <c r="Q8141" s="75" t="str">
        <f t="shared" si="437"/>
        <v>週五</v>
      </c>
      <c r="R8141" s="80">
        <v>44855</v>
      </c>
      <c r="AA8141" s="1"/>
    </row>
    <row r="8142" spans="2:27">
      <c r="B8142" s="66">
        <v>44834</v>
      </c>
      <c r="C8142" s="67">
        <v>44837</v>
      </c>
      <c r="D8142" s="68" t="s">
        <v>50</v>
      </c>
      <c r="E8142" s="70" t="s">
        <v>51</v>
      </c>
      <c r="F8142" s="37" t="s">
        <v>3085</v>
      </c>
      <c r="G8142" s="67">
        <v>44845</v>
      </c>
      <c r="H8142" s="67">
        <v>44859</v>
      </c>
      <c r="I8142" s="71">
        <f t="shared" si="436"/>
        <v>14</v>
      </c>
      <c r="J8142" s="72" t="s">
        <v>198</v>
      </c>
      <c r="K8142" s="72" t="s">
        <v>199</v>
      </c>
      <c r="L8142" s="73">
        <v>1</v>
      </c>
      <c r="M8142" s="70" t="s">
        <v>108</v>
      </c>
      <c r="N8142" s="68" t="str">
        <f>VLOOKUP(K8142,[1]人員授權表!D$3:G$249,4,0)</f>
        <v>無機</v>
      </c>
      <c r="O8142" s="70" t="str">
        <f>IF(J8142=[1]人員授權表!$C$85,"Casper李羿勳",IF(J8142=[1]人員授權表!$C$188,"Iring陳俊明",IF(J8142=[1]人員授權表!$C$189,"Brian陳泓霖",VLOOKUP(K8142,[1]人員授權表!D$2:E$249,2,FALSE))))</f>
        <v>Vicky游崴涵</v>
      </c>
      <c r="P8142" s="101">
        <v>44855</v>
      </c>
      <c r="Q8142" s="75" t="str">
        <f t="shared" si="437"/>
        <v>週五</v>
      </c>
      <c r="R8142" s="80">
        <v>44854</v>
      </c>
      <c r="AA8142" s="1"/>
    </row>
    <row r="8143" spans="2:27">
      <c r="B8143" s="66">
        <v>44834</v>
      </c>
      <c r="C8143" s="67">
        <v>44837</v>
      </c>
      <c r="D8143" s="68" t="s">
        <v>50</v>
      </c>
      <c r="E8143" s="70" t="s">
        <v>51</v>
      </c>
      <c r="F8143" s="37" t="s">
        <v>3085</v>
      </c>
      <c r="G8143" s="67">
        <v>44845</v>
      </c>
      <c r="H8143" s="67">
        <v>44859</v>
      </c>
      <c r="I8143" s="71">
        <f t="shared" si="436"/>
        <v>14</v>
      </c>
      <c r="J8143" s="72" t="s">
        <v>200</v>
      </c>
      <c r="K8143" s="72" t="s">
        <v>201</v>
      </c>
      <c r="L8143" s="73">
        <v>1</v>
      </c>
      <c r="M8143" s="70" t="s">
        <v>108</v>
      </c>
      <c r="N8143" s="68" t="str">
        <f>VLOOKUP(K8143,[1]人員授權表!D$3:G$249,4,0)</f>
        <v>無機</v>
      </c>
      <c r="O8143" s="70" t="str">
        <f>IF(J8143=[1]人員授權表!$C$85,"Casper李羿勳",IF(J8143=[1]人員授權表!$C$188,"Iring陳俊明",IF(J8143=[1]人員授權表!$C$189,"Brian陳泓霖",VLOOKUP(K8143,[1]人員授權表!D$2:E$249,2,FALSE))))</f>
        <v>Ruby黃家蓁</v>
      </c>
      <c r="P8143" s="101">
        <v>44855</v>
      </c>
      <c r="Q8143" s="75" t="str">
        <f t="shared" si="437"/>
        <v>週五</v>
      </c>
      <c r="R8143" s="80">
        <v>44852</v>
      </c>
      <c r="AA8143" s="1"/>
    </row>
    <row r="8144" spans="2:27">
      <c r="B8144" s="66">
        <v>44834</v>
      </c>
      <c r="C8144" s="67">
        <v>44837</v>
      </c>
      <c r="D8144" s="68" t="s">
        <v>50</v>
      </c>
      <c r="E8144" s="70" t="s">
        <v>51</v>
      </c>
      <c r="F8144" s="37" t="s">
        <v>3085</v>
      </c>
      <c r="G8144" s="67">
        <v>44845</v>
      </c>
      <c r="H8144" s="67">
        <v>44859</v>
      </c>
      <c r="I8144" s="71">
        <f t="shared" si="436"/>
        <v>14</v>
      </c>
      <c r="J8144" s="72" t="s">
        <v>151</v>
      </c>
      <c r="K8144" s="72" t="s">
        <v>152</v>
      </c>
      <c r="L8144" s="73">
        <v>1</v>
      </c>
      <c r="M8144" s="70" t="s">
        <v>108</v>
      </c>
      <c r="N8144" s="68" t="str">
        <f>VLOOKUP(K8144,[1]人員授權表!D$3:G$249,4,0)</f>
        <v>無機</v>
      </c>
      <c r="O8144" s="70" t="str">
        <f>IF(J8144=[1]人員授權表!$C$85,"Casper李羿勳",IF(J8144=[1]人員授權表!$C$188,"Iring陳俊明",IF(J8144=[1]人員授權表!$C$189,"Brian陳泓霖",VLOOKUP(K8144,[1]人員授權表!D$2:E$249,2,FALSE))))</f>
        <v>Vicky游崴涵</v>
      </c>
      <c r="P8144" s="101">
        <v>44855</v>
      </c>
      <c r="Q8144" s="75" t="str">
        <f t="shared" si="437"/>
        <v>週五</v>
      </c>
      <c r="R8144" s="80">
        <v>44854</v>
      </c>
      <c r="AA8144" s="1"/>
    </row>
    <row r="8145" spans="2:27">
      <c r="B8145" s="66">
        <v>44834</v>
      </c>
      <c r="C8145" s="67">
        <v>44837</v>
      </c>
      <c r="D8145" s="68" t="s">
        <v>50</v>
      </c>
      <c r="E8145" s="70" t="s">
        <v>51</v>
      </c>
      <c r="F8145" s="37" t="s">
        <v>3085</v>
      </c>
      <c r="G8145" s="67">
        <v>44845</v>
      </c>
      <c r="H8145" s="67">
        <v>44859</v>
      </c>
      <c r="I8145" s="71">
        <f t="shared" si="436"/>
        <v>14</v>
      </c>
      <c r="J8145" s="72" t="s">
        <v>160</v>
      </c>
      <c r="K8145" s="72" t="s">
        <v>161</v>
      </c>
      <c r="L8145" s="73">
        <v>1</v>
      </c>
      <c r="M8145" s="70" t="s">
        <v>108</v>
      </c>
      <c r="N8145" s="68" t="str">
        <f>VLOOKUP(K8145,[1]人員授權表!D$3:G$249,4,0)</f>
        <v>無機</v>
      </c>
      <c r="O8145" s="70" t="str">
        <f>IF(J8145=[1]人員授權表!$C$85,"Casper李羿勳",IF(J8145=[1]人員授權表!$C$188,"Iring陳俊明",IF(J8145=[1]人員授權表!$C$189,"Brian陳泓霖",VLOOKUP(K8145,[1]人員授權表!D$2:E$249,2,FALSE))))</f>
        <v>Dennis陳汶宏</v>
      </c>
      <c r="P8145" s="101">
        <v>44855</v>
      </c>
      <c r="Q8145" s="75" t="str">
        <f t="shared" si="437"/>
        <v>週五</v>
      </c>
      <c r="R8145" s="80">
        <v>44855</v>
      </c>
      <c r="AA8145" s="1"/>
    </row>
    <row r="8146" spans="2:27">
      <c r="B8146" s="66">
        <v>44834</v>
      </c>
      <c r="C8146" s="67">
        <v>44837</v>
      </c>
      <c r="D8146" s="68" t="s">
        <v>50</v>
      </c>
      <c r="E8146" s="70" t="s">
        <v>51</v>
      </c>
      <c r="F8146" s="37" t="s">
        <v>3085</v>
      </c>
      <c r="G8146" s="67">
        <v>44845</v>
      </c>
      <c r="H8146" s="67">
        <v>44859</v>
      </c>
      <c r="I8146" s="71">
        <f t="shared" si="436"/>
        <v>14</v>
      </c>
      <c r="J8146" s="72" t="s">
        <v>1222</v>
      </c>
      <c r="K8146" s="72" t="s">
        <v>1223</v>
      </c>
      <c r="L8146" s="73">
        <v>1</v>
      </c>
      <c r="M8146" s="70" t="s">
        <v>108</v>
      </c>
      <c r="N8146" s="68" t="str">
        <f>VLOOKUP(K8146,[1]人員授權表!D$3:G$249,4,0)</f>
        <v>無機</v>
      </c>
      <c r="O8146" s="70" t="str">
        <f>IF(J8146=[1]人員授權表!$C$85,"Casper李羿勳",IF(J8146=[1]人員授權表!$C$188,"Iring陳俊明",IF(J8146=[1]人員授權表!$C$189,"Brian陳泓霖",VLOOKUP(K8146,[1]人員授權表!D$2:E$249,2,FALSE))))</f>
        <v>Dennis陳汶宏</v>
      </c>
      <c r="P8146" s="101">
        <v>44855</v>
      </c>
      <c r="Q8146" s="75" t="str">
        <f t="shared" si="437"/>
        <v>週五</v>
      </c>
      <c r="R8146" s="80">
        <v>44855</v>
      </c>
      <c r="AA8146" s="1"/>
    </row>
    <row r="8147" spans="2:27">
      <c r="B8147" s="66">
        <v>44834</v>
      </c>
      <c r="C8147" s="67">
        <v>44837</v>
      </c>
      <c r="D8147" s="68" t="s">
        <v>50</v>
      </c>
      <c r="E8147" s="70" t="s">
        <v>51</v>
      </c>
      <c r="F8147" s="37" t="s">
        <v>3085</v>
      </c>
      <c r="G8147" s="67">
        <v>44845</v>
      </c>
      <c r="H8147" s="67">
        <v>44859</v>
      </c>
      <c r="I8147" s="71">
        <f t="shared" si="436"/>
        <v>14</v>
      </c>
      <c r="J8147" s="72" t="s">
        <v>175</v>
      </c>
      <c r="K8147" s="72" t="s">
        <v>176</v>
      </c>
      <c r="L8147" s="73">
        <v>1</v>
      </c>
      <c r="M8147" s="70" t="s">
        <v>108</v>
      </c>
      <c r="N8147" s="68" t="str">
        <f>VLOOKUP(K8147,[1]人員授權表!D$3:G$249,4,0)</f>
        <v>無機</v>
      </c>
      <c r="O8147" s="70" t="s">
        <v>177</v>
      </c>
      <c r="P8147" s="101">
        <v>44855</v>
      </c>
      <c r="Q8147" s="75" t="str">
        <f t="shared" si="437"/>
        <v>週五</v>
      </c>
      <c r="R8147" s="80">
        <v>44854</v>
      </c>
      <c r="AA8147" s="1"/>
    </row>
    <row r="8148" spans="2:27">
      <c r="B8148" s="66">
        <v>44834</v>
      </c>
      <c r="C8148" s="67">
        <v>44837</v>
      </c>
      <c r="D8148" s="68" t="s">
        <v>50</v>
      </c>
      <c r="E8148" s="70" t="s">
        <v>51</v>
      </c>
      <c r="F8148" s="37" t="s">
        <v>3085</v>
      </c>
      <c r="G8148" s="67">
        <v>44845</v>
      </c>
      <c r="H8148" s="67">
        <v>44859</v>
      </c>
      <c r="I8148" s="71">
        <f t="shared" si="436"/>
        <v>14</v>
      </c>
      <c r="J8148" s="72" t="s">
        <v>290</v>
      </c>
      <c r="K8148" s="72" t="s">
        <v>291</v>
      </c>
      <c r="L8148" s="73">
        <v>1</v>
      </c>
      <c r="M8148" s="70" t="s">
        <v>108</v>
      </c>
      <c r="N8148" s="68" t="str">
        <f>VLOOKUP(K8148,[1]人員授權表!D$3:G$249,4,0)</f>
        <v>無機</v>
      </c>
      <c r="O8148" s="70" t="str">
        <f>IF(J8148=[1]人員授權表!$C$85,"Casper李羿勳",IF(J8148=[1]人員授權表!$C$188,"Iring陳俊明",IF(J8148=[1]人員授權表!$C$189,"Brian陳泓霖",VLOOKUP(K8148,[1]人員授權表!D$2:E$249,2,FALSE))))</f>
        <v>George陳志昇</v>
      </c>
      <c r="P8148" s="101">
        <v>44855</v>
      </c>
      <c r="Q8148" s="75" t="str">
        <f t="shared" si="437"/>
        <v>週五</v>
      </c>
      <c r="R8148" s="80">
        <v>44855</v>
      </c>
      <c r="AA8148" s="1"/>
    </row>
    <row r="8149" spans="2:27">
      <c r="B8149" s="66">
        <v>44834</v>
      </c>
      <c r="C8149" s="67">
        <v>44837</v>
      </c>
      <c r="D8149" s="68" t="s">
        <v>50</v>
      </c>
      <c r="E8149" s="70" t="s">
        <v>51</v>
      </c>
      <c r="F8149" s="37" t="s">
        <v>3085</v>
      </c>
      <c r="G8149" s="67">
        <v>44845</v>
      </c>
      <c r="H8149" s="67">
        <v>44859</v>
      </c>
      <c r="I8149" s="71">
        <f t="shared" si="436"/>
        <v>14</v>
      </c>
      <c r="J8149" s="72" t="s">
        <v>204</v>
      </c>
      <c r="K8149" s="72" t="s">
        <v>205</v>
      </c>
      <c r="L8149" s="73">
        <v>1</v>
      </c>
      <c r="M8149" s="70" t="s">
        <v>108</v>
      </c>
      <c r="N8149" s="68" t="str">
        <f>VLOOKUP(K8149,[1]人員授權表!D$3:G$249,4,0)</f>
        <v>無機</v>
      </c>
      <c r="O8149" s="70" t="str">
        <f>IF(J8149=[1]人員授權表!$C$85,"Casper李羿勳",IF(J8149=[1]人員授權表!$C$188,"Iring陳俊明",IF(J8149=[1]人員授權表!$C$189,"Brian陳泓霖",VLOOKUP(K8149,[1]人員授權表!D$2:E$249,2,FALSE))))</f>
        <v>Iring陳俊明</v>
      </c>
      <c r="P8149" s="101">
        <v>44855</v>
      </c>
      <c r="Q8149" s="75" t="str">
        <f t="shared" si="437"/>
        <v>週五</v>
      </c>
      <c r="R8149" s="80">
        <v>44853</v>
      </c>
      <c r="AA8149" s="1"/>
    </row>
    <row r="8150" spans="2:27">
      <c r="B8150" s="66">
        <v>44834</v>
      </c>
      <c r="C8150" s="67">
        <v>44837</v>
      </c>
      <c r="D8150" s="68" t="s">
        <v>50</v>
      </c>
      <c r="E8150" s="70" t="s">
        <v>51</v>
      </c>
      <c r="F8150" s="37" t="s">
        <v>3085</v>
      </c>
      <c r="G8150" s="67">
        <v>44845</v>
      </c>
      <c r="H8150" s="67">
        <v>44859</v>
      </c>
      <c r="I8150" s="71">
        <f t="shared" si="436"/>
        <v>14</v>
      </c>
      <c r="J8150" s="72" t="s">
        <v>206</v>
      </c>
      <c r="K8150" s="72" t="s">
        <v>179</v>
      </c>
      <c r="L8150" s="73">
        <v>1</v>
      </c>
      <c r="M8150" s="70" t="s">
        <v>108</v>
      </c>
      <c r="N8150" s="68" t="str">
        <f>VLOOKUP(K8150,[1]人員授權表!D$3:G$249,4,0)</f>
        <v>無機</v>
      </c>
      <c r="O8150" s="70" t="str">
        <f>IF(J8150=[1]人員授權表!$C$85,"Casper李羿勳",IF(J8150=[1]人員授權表!$C$188,"Iring陳俊明",IF(J8150=[1]人員授權表!$C$189,"Brian陳泓霖",VLOOKUP(K8150,[1]人員授權表!D$2:E$249,2,FALSE))))</f>
        <v>Dennis陳汶宏</v>
      </c>
      <c r="P8150" s="101">
        <v>44855</v>
      </c>
      <c r="Q8150" s="75" t="str">
        <f t="shared" si="437"/>
        <v>週五</v>
      </c>
      <c r="R8150" s="80">
        <v>44852</v>
      </c>
      <c r="AA8150" s="1"/>
    </row>
    <row r="8151" spans="2:27">
      <c r="B8151" s="66">
        <v>44834</v>
      </c>
      <c r="C8151" s="67">
        <v>44837</v>
      </c>
      <c r="D8151" s="68" t="s">
        <v>50</v>
      </c>
      <c r="E8151" s="70" t="s">
        <v>51</v>
      </c>
      <c r="F8151" s="37" t="s">
        <v>3085</v>
      </c>
      <c r="G8151" s="67">
        <v>44845</v>
      </c>
      <c r="H8151" s="67">
        <v>44859</v>
      </c>
      <c r="I8151" s="71">
        <f t="shared" si="436"/>
        <v>14</v>
      </c>
      <c r="J8151" s="72" t="s">
        <v>178</v>
      </c>
      <c r="K8151" s="72" t="s">
        <v>179</v>
      </c>
      <c r="L8151" s="73">
        <v>1</v>
      </c>
      <c r="M8151" s="70" t="s">
        <v>108</v>
      </c>
      <c r="N8151" s="68" t="str">
        <f>VLOOKUP(K8151,[1]人員授權表!D$3:G$249,4,0)</f>
        <v>無機</v>
      </c>
      <c r="O8151" s="70" t="str">
        <f>IF(J8151=[1]人員授權表!$C$85,"Casper李羿勳",IF(J8151=[1]人員授權表!$C$188,"Iring陳俊明",IF(J8151=[1]人員授權表!$C$189,"Brian陳泓霖",VLOOKUP(K8151,[1]人員授權表!D$2:E$249,2,FALSE))))</f>
        <v>Dennis陳汶宏</v>
      </c>
      <c r="P8151" s="101">
        <v>44855</v>
      </c>
      <c r="Q8151" s="75" t="str">
        <f t="shared" si="437"/>
        <v>週五</v>
      </c>
      <c r="R8151" s="80">
        <v>44852</v>
      </c>
      <c r="AA8151" s="1"/>
    </row>
    <row r="8152" spans="2:27">
      <c r="B8152" s="66">
        <v>44834</v>
      </c>
      <c r="C8152" s="67">
        <v>44837</v>
      </c>
      <c r="D8152" s="68" t="s">
        <v>50</v>
      </c>
      <c r="E8152" s="70" t="s">
        <v>51</v>
      </c>
      <c r="F8152" s="37" t="s">
        <v>3085</v>
      </c>
      <c r="G8152" s="67">
        <v>44845</v>
      </c>
      <c r="H8152" s="67">
        <v>44859</v>
      </c>
      <c r="I8152" s="71">
        <f t="shared" si="436"/>
        <v>14</v>
      </c>
      <c r="J8152" s="72" t="s">
        <v>141</v>
      </c>
      <c r="K8152" s="72" t="s">
        <v>142</v>
      </c>
      <c r="L8152" s="73">
        <v>1</v>
      </c>
      <c r="M8152" s="70" t="s">
        <v>108</v>
      </c>
      <c r="N8152" s="68" t="str">
        <f>VLOOKUP(K8152,[1]人員授權表!D$3:G$249,4,0)</f>
        <v>無機</v>
      </c>
      <c r="O8152" s="70" t="str">
        <f>IF(J8152=[1]人員授權表!$C$85,"Casper李羿勳",IF(J8152=[1]人員授權表!$C$188,"Iring陳俊明",IF(J8152=[1]人員授權表!$C$189,"Brian陳泓霖",VLOOKUP(K8152,[1]人員授權表!D$2:E$249,2,FALSE))))</f>
        <v>Dennis陳汶宏</v>
      </c>
      <c r="P8152" s="101">
        <v>44855</v>
      </c>
      <c r="Q8152" s="75" t="str">
        <f t="shared" si="437"/>
        <v>週五</v>
      </c>
      <c r="R8152" s="80">
        <v>44852</v>
      </c>
      <c r="AA8152" s="1"/>
    </row>
    <row r="8153" spans="2:27">
      <c r="B8153" s="66">
        <v>44834</v>
      </c>
      <c r="C8153" s="67">
        <v>44837</v>
      </c>
      <c r="D8153" s="68" t="s">
        <v>50</v>
      </c>
      <c r="E8153" s="70" t="s">
        <v>51</v>
      </c>
      <c r="F8153" s="37" t="s">
        <v>3085</v>
      </c>
      <c r="G8153" s="67">
        <v>44845</v>
      </c>
      <c r="H8153" s="67">
        <v>44859</v>
      </c>
      <c r="I8153" s="71">
        <f t="shared" si="436"/>
        <v>14</v>
      </c>
      <c r="J8153" s="72" t="s">
        <v>966</v>
      </c>
      <c r="K8153" s="72" t="s">
        <v>154</v>
      </c>
      <c r="L8153" s="73">
        <v>1</v>
      </c>
      <c r="M8153" s="70" t="s">
        <v>108</v>
      </c>
      <c r="N8153" s="68" t="str">
        <f>VLOOKUP(K8153,[1]人員授權表!D$3:G$249,4,0)</f>
        <v>無機</v>
      </c>
      <c r="O8153" s="70" t="str">
        <f>IF(J8153=[1]人員授權表!$C$85,"Casper李羿勳",IF(J8153=[1]人員授權表!$C$188,"Iring陳俊明",IF(J8153=[1]人員授權表!$C$189,"Brian陳泓霖",VLOOKUP(K8153,[1]人員授權表!D$2:E$249,2,FALSE))))</f>
        <v>Ken張智凱</v>
      </c>
      <c r="P8153" s="101">
        <v>44855</v>
      </c>
      <c r="Q8153" s="75" t="str">
        <f t="shared" si="437"/>
        <v>週五</v>
      </c>
      <c r="R8153" s="80">
        <v>44848</v>
      </c>
      <c r="AA8153" s="1"/>
    </row>
    <row r="8154" spans="2:27">
      <c r="B8154" s="66">
        <v>44834</v>
      </c>
      <c r="C8154" s="67">
        <v>44837</v>
      </c>
      <c r="D8154" s="68" t="s">
        <v>50</v>
      </c>
      <c r="E8154" s="70" t="s">
        <v>51</v>
      </c>
      <c r="F8154" s="37" t="s">
        <v>3085</v>
      </c>
      <c r="G8154" s="67">
        <v>44845</v>
      </c>
      <c r="H8154" s="67">
        <v>44859</v>
      </c>
      <c r="I8154" s="71">
        <f t="shared" si="436"/>
        <v>14</v>
      </c>
      <c r="J8154" s="72" t="s">
        <v>209</v>
      </c>
      <c r="K8154" s="72" t="s">
        <v>210</v>
      </c>
      <c r="L8154" s="73">
        <v>1</v>
      </c>
      <c r="M8154" s="70" t="s">
        <v>108</v>
      </c>
      <c r="N8154" s="68" t="str">
        <f>VLOOKUP(K8154,[1]人員授權表!D$3:G$249,4,0)</f>
        <v>無機</v>
      </c>
      <c r="O8154" s="70" t="str">
        <f>IF(J8154=[1]人員授權表!$C$85,"Casper李羿勳",IF(J8154=[1]人員授權表!$C$188,"Iring陳俊明",IF(J8154=[1]人員授權表!$C$189,"Brian陳泓霖",VLOOKUP(K8154,[1]人員授權表!D$2:E$249,2,FALSE))))</f>
        <v>Vicky游崴涵</v>
      </c>
      <c r="P8154" s="101">
        <v>44855</v>
      </c>
      <c r="Q8154" s="75" t="str">
        <f t="shared" si="437"/>
        <v>週五</v>
      </c>
      <c r="R8154" s="80">
        <v>44855</v>
      </c>
      <c r="AA8154" s="1"/>
    </row>
    <row r="8155" spans="2:27">
      <c r="B8155" s="66">
        <v>44834</v>
      </c>
      <c r="C8155" s="67">
        <v>44837</v>
      </c>
      <c r="D8155" s="68" t="s">
        <v>50</v>
      </c>
      <c r="E8155" s="70" t="s">
        <v>51</v>
      </c>
      <c r="F8155" s="37" t="s">
        <v>3085</v>
      </c>
      <c r="G8155" s="67">
        <v>44845</v>
      </c>
      <c r="H8155" s="67">
        <v>44859</v>
      </c>
      <c r="I8155" s="71">
        <f t="shared" si="436"/>
        <v>14</v>
      </c>
      <c r="J8155" s="72" t="s">
        <v>167</v>
      </c>
      <c r="K8155" s="72" t="s">
        <v>168</v>
      </c>
      <c r="L8155" s="73">
        <v>1</v>
      </c>
      <c r="M8155" s="70" t="s">
        <v>108</v>
      </c>
      <c r="N8155" s="68" t="str">
        <f>VLOOKUP(K8155,[1]人員授權表!D$3:G$249,4,0)</f>
        <v>有機</v>
      </c>
      <c r="O8155" s="70" t="str">
        <f>IF(J8155=[1]人員授權表!$C$85,"Casper李羿勳",IF(J8155=[1]人員授權表!$C$188,"Iring陳俊明",IF(J8155=[1]人員授權表!$C$189,"Brian陳泓霖",VLOOKUP(K8155,[1]人員授權表!D$2:E$249,2,FALSE))))</f>
        <v>Una林庭瑄</v>
      </c>
      <c r="P8155" s="101">
        <v>44855</v>
      </c>
      <c r="Q8155" s="75" t="str">
        <f t="shared" si="437"/>
        <v>週五</v>
      </c>
      <c r="R8155" s="80">
        <v>44852</v>
      </c>
      <c r="AA8155" s="1"/>
    </row>
    <row r="8156" spans="2:27">
      <c r="B8156" s="66">
        <v>44834</v>
      </c>
      <c r="C8156" s="67">
        <v>44837</v>
      </c>
      <c r="D8156" s="68" t="s">
        <v>50</v>
      </c>
      <c r="E8156" s="70" t="s">
        <v>51</v>
      </c>
      <c r="F8156" s="37" t="s">
        <v>3085</v>
      </c>
      <c r="G8156" s="67">
        <v>44845</v>
      </c>
      <c r="H8156" s="67">
        <v>44859</v>
      </c>
      <c r="I8156" s="71">
        <f t="shared" si="436"/>
        <v>14</v>
      </c>
      <c r="J8156" s="72" t="s">
        <v>257</v>
      </c>
      <c r="K8156" s="72" t="s">
        <v>1225</v>
      </c>
      <c r="L8156" s="73">
        <v>1</v>
      </c>
      <c r="M8156" s="70" t="s">
        <v>108</v>
      </c>
      <c r="N8156" s="68" t="str">
        <f>VLOOKUP(K8156,[1]人員授權表!D$3:G$249,4,0)</f>
        <v>有機</v>
      </c>
      <c r="O8156" s="70" t="str">
        <f>IF(J8156=[1]人員授權表!$C$85,"Casper李羿勳",IF(J8156=[1]人員授權表!$C$188,"Iring陳俊明",IF(J8156=[1]人員授權表!$C$189,"Brian陳泓霖",VLOOKUP(K8156,[1]人員授權表!D$2:E$249,2,FALSE))))</f>
        <v>Casper李羿勳</v>
      </c>
      <c r="P8156" s="101">
        <v>44855</v>
      </c>
      <c r="Q8156" s="75" t="str">
        <f t="shared" si="437"/>
        <v>週五</v>
      </c>
      <c r="R8156" s="80">
        <v>44855</v>
      </c>
      <c r="AA8156" s="1"/>
    </row>
    <row r="8157" spans="2:27">
      <c r="B8157" s="66">
        <v>44834</v>
      </c>
      <c r="C8157" s="67">
        <v>44837</v>
      </c>
      <c r="D8157" s="68" t="s">
        <v>50</v>
      </c>
      <c r="E8157" s="70" t="s">
        <v>51</v>
      </c>
      <c r="F8157" s="37" t="s">
        <v>3085</v>
      </c>
      <c r="G8157" s="67">
        <v>44845</v>
      </c>
      <c r="H8157" s="67">
        <v>44859</v>
      </c>
      <c r="I8157" s="71">
        <f t="shared" si="436"/>
        <v>14</v>
      </c>
      <c r="J8157" s="72" t="s">
        <v>1226</v>
      </c>
      <c r="K8157" s="72" t="s">
        <v>1227</v>
      </c>
      <c r="L8157" s="73">
        <v>1</v>
      </c>
      <c r="M8157" s="70" t="s">
        <v>108</v>
      </c>
      <c r="N8157" s="68" t="str">
        <f>VLOOKUP(K8157,[1]人員授權表!D$3:G$249,4,0)</f>
        <v>有機</v>
      </c>
      <c r="O8157" s="70" t="str">
        <f>IF(J8157=[1]人員授權表!$C$85,"Casper李羿勳",IF(J8157=[1]人員授權表!$C$188,"Iring陳俊明",IF(J8157=[1]人員授權表!$C$189,"Brian陳泓霖",VLOOKUP(K8157,[1]人員授權表!D$2:E$249,2,FALSE))))</f>
        <v>Marco陳鴻鈞</v>
      </c>
      <c r="P8157" s="101">
        <v>44855</v>
      </c>
      <c r="Q8157" s="75" t="str">
        <f t="shared" si="437"/>
        <v>週五</v>
      </c>
      <c r="R8157" s="80">
        <v>44853</v>
      </c>
      <c r="AA8157" s="1"/>
    </row>
    <row r="8158" spans="2:27">
      <c r="B8158" s="66">
        <v>44834</v>
      </c>
      <c r="C8158" s="67">
        <v>44837</v>
      </c>
      <c r="D8158" s="68" t="s">
        <v>50</v>
      </c>
      <c r="E8158" s="70" t="s">
        <v>51</v>
      </c>
      <c r="F8158" s="37" t="s">
        <v>3086</v>
      </c>
      <c r="G8158" s="67">
        <v>44845</v>
      </c>
      <c r="H8158" s="67">
        <v>44859</v>
      </c>
      <c r="I8158" s="71">
        <f t="shared" si="436"/>
        <v>14</v>
      </c>
      <c r="J8158" s="72" t="s">
        <v>184</v>
      </c>
      <c r="K8158" s="72" t="s">
        <v>185</v>
      </c>
      <c r="L8158" s="73">
        <v>1</v>
      </c>
      <c r="M8158" s="70" t="s">
        <v>108</v>
      </c>
      <c r="N8158" s="68" t="str">
        <f>VLOOKUP(K8158,[1]人員授權表!D$3:G$249,4,0)</f>
        <v>有機</v>
      </c>
      <c r="O8158" s="70" t="str">
        <f>IF(J8158=[1]人員授權表!$C$85,"Casper李羿勳",IF(J8158=[1]人員授權表!$C$188,"Iring陳俊明",IF(J8158=[1]人員授權表!$C$189,"Brian陳泓霖",VLOOKUP(K8158,[1]人員授權表!D$2:E$249,2,FALSE))))</f>
        <v>Una林庭瑄</v>
      </c>
      <c r="P8158" s="101">
        <v>44855</v>
      </c>
      <c r="Q8158" s="75" t="str">
        <f t="shared" si="437"/>
        <v>週五</v>
      </c>
      <c r="R8158" s="80">
        <v>44853</v>
      </c>
      <c r="AA8158" s="1"/>
    </row>
    <row r="8159" spans="2:27">
      <c r="B8159" s="66">
        <v>44834</v>
      </c>
      <c r="C8159" s="67">
        <v>44837</v>
      </c>
      <c r="D8159" s="68" t="s">
        <v>50</v>
      </c>
      <c r="E8159" s="70" t="s">
        <v>51</v>
      </c>
      <c r="F8159" s="37" t="s">
        <v>3086</v>
      </c>
      <c r="G8159" s="67">
        <v>44845</v>
      </c>
      <c r="H8159" s="67">
        <v>44859</v>
      </c>
      <c r="I8159" s="71">
        <f t="shared" si="436"/>
        <v>14</v>
      </c>
      <c r="J8159" s="72" t="s">
        <v>919</v>
      </c>
      <c r="K8159" s="72" t="s">
        <v>187</v>
      </c>
      <c r="L8159" s="73">
        <v>1</v>
      </c>
      <c r="M8159" s="70" t="s">
        <v>108</v>
      </c>
      <c r="N8159" s="68" t="str">
        <f>VLOOKUP(K8159,[1]人員授權表!D$3:G$249,4,0)</f>
        <v>無機</v>
      </c>
      <c r="O8159" s="70" t="str">
        <f>IF(J8159=[1]人員授權表!$C$85,"Casper李羿勳",IF(J8159=[1]人員授權表!$C$188,"Iring陳俊明",IF(J8159=[1]人員授權表!$C$189,"Brian陳泓霖",VLOOKUP(K8159,[1]人員授權表!D$2:E$249,2,FALSE))))</f>
        <v>Ruby黃家蓁</v>
      </c>
      <c r="P8159" s="101">
        <v>44855</v>
      </c>
      <c r="Q8159" s="75" t="str">
        <f t="shared" si="437"/>
        <v>週五</v>
      </c>
      <c r="R8159" s="80">
        <v>44855</v>
      </c>
      <c r="AA8159" s="1"/>
    </row>
    <row r="8160" spans="2:27">
      <c r="B8160" s="66">
        <v>44834</v>
      </c>
      <c r="C8160" s="67">
        <v>44837</v>
      </c>
      <c r="D8160" s="68" t="s">
        <v>50</v>
      </c>
      <c r="E8160" s="70" t="s">
        <v>51</v>
      </c>
      <c r="F8160" s="37" t="s">
        <v>3086</v>
      </c>
      <c r="G8160" s="67">
        <v>44845</v>
      </c>
      <c r="H8160" s="67">
        <v>44859</v>
      </c>
      <c r="I8160" s="71">
        <f t="shared" si="436"/>
        <v>14</v>
      </c>
      <c r="J8160" s="72" t="s">
        <v>188</v>
      </c>
      <c r="K8160" s="72" t="s">
        <v>189</v>
      </c>
      <c r="L8160" s="73">
        <v>1</v>
      </c>
      <c r="M8160" s="70" t="s">
        <v>108</v>
      </c>
      <c r="N8160" s="68" t="str">
        <f>VLOOKUP(K8160,[1]人員授權表!D$3:G$249,4,0)</f>
        <v>無機</v>
      </c>
      <c r="O8160" s="70" t="str">
        <f>IF(J8160=[1]人員授權表!$C$85,"Casper李羿勳",IF(J8160=[1]人員授權表!$C$188,"Iring陳俊明",IF(J8160=[1]人員授權表!$C$189,"Brian陳泓霖",VLOOKUP(K8160,[1]人員授權表!D$2:E$249,2,FALSE))))</f>
        <v>Iring陳俊明</v>
      </c>
      <c r="P8160" s="101">
        <v>44855</v>
      </c>
      <c r="Q8160" s="75" t="str">
        <f t="shared" si="437"/>
        <v>週五</v>
      </c>
      <c r="R8160" s="80">
        <v>44849</v>
      </c>
      <c r="AA8160" s="1"/>
    </row>
    <row r="8161" spans="2:27">
      <c r="B8161" s="66">
        <v>44834</v>
      </c>
      <c r="C8161" s="67">
        <v>44837</v>
      </c>
      <c r="D8161" s="68" t="s">
        <v>50</v>
      </c>
      <c r="E8161" s="70" t="s">
        <v>51</v>
      </c>
      <c r="F8161" s="37" t="s">
        <v>3086</v>
      </c>
      <c r="G8161" s="67">
        <v>44845</v>
      </c>
      <c r="H8161" s="67">
        <v>44859</v>
      </c>
      <c r="I8161" s="71">
        <f t="shared" si="436"/>
        <v>14</v>
      </c>
      <c r="J8161" s="72" t="s">
        <v>190</v>
      </c>
      <c r="K8161" s="72" t="s">
        <v>140</v>
      </c>
      <c r="L8161" s="73">
        <v>1</v>
      </c>
      <c r="M8161" s="70" t="s">
        <v>108</v>
      </c>
      <c r="N8161" s="68" t="str">
        <f>VLOOKUP(K8161,[1]人員授權表!D$3:G$249,4,0)</f>
        <v>無機</v>
      </c>
      <c r="O8161" s="70" t="str">
        <f>IF(J8161=[1]人員授權表!$C$85,"Casper李羿勳",IF(J8161=[1]人員授權表!$C$188,"Iring陳俊明",IF(J8161=[1]人員授權表!$C$189,"Brian陳泓霖",VLOOKUP(K8161,[1]人員授權表!D$2:E$249,2,FALSE))))</f>
        <v>Iring陳俊明</v>
      </c>
      <c r="P8161" s="101">
        <v>44855</v>
      </c>
      <c r="Q8161" s="75" t="str">
        <f t="shared" si="437"/>
        <v>週五</v>
      </c>
      <c r="R8161" s="80">
        <v>44849</v>
      </c>
      <c r="AA8161" s="1"/>
    </row>
    <row r="8162" spans="2:27">
      <c r="B8162" s="66">
        <v>44834</v>
      </c>
      <c r="C8162" s="67">
        <v>44837</v>
      </c>
      <c r="D8162" s="68" t="s">
        <v>50</v>
      </c>
      <c r="E8162" s="70" t="s">
        <v>51</v>
      </c>
      <c r="F8162" s="37" t="s">
        <v>3086</v>
      </c>
      <c r="G8162" s="67">
        <v>44845</v>
      </c>
      <c r="H8162" s="67">
        <v>44859</v>
      </c>
      <c r="I8162" s="71">
        <f t="shared" si="436"/>
        <v>14</v>
      </c>
      <c r="J8162" s="72" t="s">
        <v>195</v>
      </c>
      <c r="K8162" s="72" t="s">
        <v>196</v>
      </c>
      <c r="L8162" s="73">
        <v>1</v>
      </c>
      <c r="M8162" s="70" t="s">
        <v>108</v>
      </c>
      <c r="N8162" s="68" t="str">
        <f>VLOOKUP(K8162,[1]人員授權表!D$3:G$249,4,0)</f>
        <v>無機</v>
      </c>
      <c r="O8162" s="70" t="str">
        <f>IF(J8162=[1]人員授權表!$C$85,"Casper李羿勳",IF(J8162=[1]人員授權表!$C$188,"Iring陳俊明",IF(J8162=[1]人員授權表!$C$189,"Brian陳泓霖",VLOOKUP(K8162,[1]人員授權表!D$2:E$249,2,FALSE))))</f>
        <v>Debby胡萱黛</v>
      </c>
      <c r="P8162" s="101">
        <v>44855</v>
      </c>
      <c r="Q8162" s="75" t="str">
        <f t="shared" si="437"/>
        <v>週五</v>
      </c>
      <c r="R8162" s="80">
        <v>44855</v>
      </c>
      <c r="AA8162" s="1"/>
    </row>
    <row r="8163" spans="2:27">
      <c r="B8163" s="66">
        <v>44834</v>
      </c>
      <c r="C8163" s="67">
        <v>44837</v>
      </c>
      <c r="D8163" s="68" t="s">
        <v>50</v>
      </c>
      <c r="E8163" s="70" t="s">
        <v>51</v>
      </c>
      <c r="F8163" s="37" t="s">
        <v>3086</v>
      </c>
      <c r="G8163" s="67">
        <v>44845</v>
      </c>
      <c r="H8163" s="67">
        <v>44859</v>
      </c>
      <c r="I8163" s="71">
        <f t="shared" si="436"/>
        <v>14</v>
      </c>
      <c r="J8163" s="72" t="s">
        <v>198</v>
      </c>
      <c r="K8163" s="72" t="s">
        <v>199</v>
      </c>
      <c r="L8163" s="73">
        <v>1</v>
      </c>
      <c r="M8163" s="70" t="s">
        <v>108</v>
      </c>
      <c r="N8163" s="68" t="str">
        <f>VLOOKUP(K8163,[1]人員授權表!D$3:G$249,4,0)</f>
        <v>無機</v>
      </c>
      <c r="O8163" s="70" t="str">
        <f>IF(J8163=[1]人員授權表!$C$85,"Casper李羿勳",IF(J8163=[1]人員授權表!$C$188,"Iring陳俊明",IF(J8163=[1]人員授權表!$C$189,"Brian陳泓霖",VLOOKUP(K8163,[1]人員授權表!D$2:E$249,2,FALSE))))</f>
        <v>Vicky游崴涵</v>
      </c>
      <c r="P8163" s="101">
        <v>44855</v>
      </c>
      <c r="Q8163" s="75" t="str">
        <f t="shared" si="437"/>
        <v>週五</v>
      </c>
      <c r="R8163" s="80">
        <v>44854</v>
      </c>
      <c r="AA8163" s="1"/>
    </row>
    <row r="8164" spans="2:27">
      <c r="B8164" s="66">
        <v>44834</v>
      </c>
      <c r="C8164" s="67">
        <v>44837</v>
      </c>
      <c r="D8164" s="68" t="s">
        <v>50</v>
      </c>
      <c r="E8164" s="70" t="s">
        <v>51</v>
      </c>
      <c r="F8164" s="37" t="s">
        <v>3086</v>
      </c>
      <c r="G8164" s="67">
        <v>44845</v>
      </c>
      <c r="H8164" s="67">
        <v>44859</v>
      </c>
      <c r="I8164" s="71">
        <f t="shared" si="436"/>
        <v>14</v>
      </c>
      <c r="J8164" s="72" t="s">
        <v>200</v>
      </c>
      <c r="K8164" s="72" t="s">
        <v>201</v>
      </c>
      <c r="L8164" s="73">
        <v>1</v>
      </c>
      <c r="M8164" s="70" t="s">
        <v>108</v>
      </c>
      <c r="N8164" s="68" t="str">
        <f>VLOOKUP(K8164,[1]人員授權表!D$3:G$249,4,0)</f>
        <v>無機</v>
      </c>
      <c r="O8164" s="70" t="str">
        <f>IF(J8164=[1]人員授權表!$C$85,"Casper李羿勳",IF(J8164=[1]人員授權表!$C$188,"Iring陳俊明",IF(J8164=[1]人員授權表!$C$189,"Brian陳泓霖",VLOOKUP(K8164,[1]人員授權表!D$2:E$249,2,FALSE))))</f>
        <v>Ruby黃家蓁</v>
      </c>
      <c r="P8164" s="101">
        <v>44855</v>
      </c>
      <c r="Q8164" s="75" t="str">
        <f t="shared" si="437"/>
        <v>週五</v>
      </c>
      <c r="R8164" s="80">
        <v>44852</v>
      </c>
      <c r="AA8164" s="1"/>
    </row>
    <row r="8165" spans="2:27">
      <c r="B8165" s="66">
        <v>44834</v>
      </c>
      <c r="C8165" s="67">
        <v>44837</v>
      </c>
      <c r="D8165" s="68" t="s">
        <v>50</v>
      </c>
      <c r="E8165" s="70" t="s">
        <v>51</v>
      </c>
      <c r="F8165" s="37" t="s">
        <v>3086</v>
      </c>
      <c r="G8165" s="67">
        <v>44845</v>
      </c>
      <c r="H8165" s="67">
        <v>44859</v>
      </c>
      <c r="I8165" s="71">
        <f t="shared" si="436"/>
        <v>14</v>
      </c>
      <c r="J8165" s="72" t="s">
        <v>151</v>
      </c>
      <c r="K8165" s="72" t="s">
        <v>152</v>
      </c>
      <c r="L8165" s="73">
        <v>1</v>
      </c>
      <c r="M8165" s="73" t="s">
        <v>108</v>
      </c>
      <c r="N8165" s="68" t="str">
        <f>VLOOKUP(K8165,[1]人員授權表!D$3:G$249,4,0)</f>
        <v>無機</v>
      </c>
      <c r="O8165" s="70" t="str">
        <f>IF(J8165=[1]人員授權表!$C$85,"Casper李羿勳",IF(J8165=[1]人員授權表!$C$188,"Iring陳俊明",IF(J8165=[1]人員授權表!$C$189,"Brian陳泓霖",VLOOKUP(K8165,[1]人員授權表!D$2:E$249,2,FALSE))))</f>
        <v>Vicky游崴涵</v>
      </c>
      <c r="P8165" s="101">
        <v>44855</v>
      </c>
      <c r="Q8165" s="75" t="str">
        <f t="shared" si="437"/>
        <v>週五</v>
      </c>
      <c r="R8165" s="80">
        <v>44854</v>
      </c>
      <c r="AA8165" s="1"/>
    </row>
    <row r="8166" spans="2:27">
      <c r="B8166" s="66">
        <v>44834</v>
      </c>
      <c r="C8166" s="67">
        <v>44837</v>
      </c>
      <c r="D8166" s="68" t="s">
        <v>50</v>
      </c>
      <c r="E8166" s="70" t="s">
        <v>51</v>
      </c>
      <c r="F8166" s="37" t="s">
        <v>3086</v>
      </c>
      <c r="G8166" s="67">
        <v>44845</v>
      </c>
      <c r="H8166" s="67">
        <v>44859</v>
      </c>
      <c r="I8166" s="71">
        <f t="shared" si="436"/>
        <v>14</v>
      </c>
      <c r="J8166" s="72" t="s">
        <v>160</v>
      </c>
      <c r="K8166" s="72" t="s">
        <v>161</v>
      </c>
      <c r="L8166" s="73">
        <v>1</v>
      </c>
      <c r="M8166" s="73" t="s">
        <v>108</v>
      </c>
      <c r="N8166" s="68" t="str">
        <f>VLOOKUP(K8166,[1]人員授權表!D$3:G$249,4,0)</f>
        <v>無機</v>
      </c>
      <c r="O8166" s="70" t="str">
        <f>IF(J8166=[1]人員授權表!$C$85,"Casper李羿勳",IF(J8166=[1]人員授權表!$C$188,"Iring陳俊明",IF(J8166=[1]人員授權表!$C$189,"Brian陳泓霖",VLOOKUP(K8166,[1]人員授權表!D$2:E$249,2,FALSE))))</f>
        <v>Dennis陳汶宏</v>
      </c>
      <c r="P8166" s="101">
        <v>44855</v>
      </c>
      <c r="Q8166" s="75" t="str">
        <f t="shared" si="437"/>
        <v>週五</v>
      </c>
      <c r="R8166" s="80">
        <v>44855</v>
      </c>
      <c r="AA8166" s="1"/>
    </row>
    <row r="8167" spans="2:27">
      <c r="B8167" s="66">
        <v>44834</v>
      </c>
      <c r="C8167" s="67">
        <v>44837</v>
      </c>
      <c r="D8167" s="68" t="s">
        <v>50</v>
      </c>
      <c r="E8167" s="70" t="s">
        <v>51</v>
      </c>
      <c r="F8167" s="37" t="s">
        <v>3086</v>
      </c>
      <c r="G8167" s="67">
        <v>44845</v>
      </c>
      <c r="H8167" s="67">
        <v>44859</v>
      </c>
      <c r="I8167" s="71">
        <f t="shared" si="436"/>
        <v>14</v>
      </c>
      <c r="J8167" s="72" t="s">
        <v>1222</v>
      </c>
      <c r="K8167" s="72" t="s">
        <v>1223</v>
      </c>
      <c r="L8167" s="73">
        <v>1</v>
      </c>
      <c r="M8167" s="73" t="s">
        <v>108</v>
      </c>
      <c r="N8167" s="68" t="str">
        <f>VLOOKUP(K8167,[1]人員授權表!D$3:G$249,4,0)</f>
        <v>無機</v>
      </c>
      <c r="O8167" s="70" t="str">
        <f>IF(J8167=[1]人員授權表!$C$85,"Casper李羿勳",IF(J8167=[1]人員授權表!$C$188,"Iring陳俊明",IF(J8167=[1]人員授權表!$C$189,"Brian陳泓霖",VLOOKUP(K8167,[1]人員授權表!D$2:E$249,2,FALSE))))</f>
        <v>Dennis陳汶宏</v>
      </c>
      <c r="P8167" s="101">
        <v>44855</v>
      </c>
      <c r="Q8167" s="75" t="str">
        <f t="shared" si="437"/>
        <v>週五</v>
      </c>
      <c r="R8167" s="80">
        <v>44855</v>
      </c>
      <c r="AA8167" s="1"/>
    </row>
    <row r="8168" spans="2:27">
      <c r="B8168" s="66">
        <v>44834</v>
      </c>
      <c r="C8168" s="67">
        <v>44837</v>
      </c>
      <c r="D8168" s="68" t="s">
        <v>50</v>
      </c>
      <c r="E8168" s="70" t="s">
        <v>51</v>
      </c>
      <c r="F8168" s="37" t="s">
        <v>3086</v>
      </c>
      <c r="G8168" s="67">
        <v>44845</v>
      </c>
      <c r="H8168" s="67">
        <v>44859</v>
      </c>
      <c r="I8168" s="71">
        <f t="shared" si="436"/>
        <v>14</v>
      </c>
      <c r="J8168" s="72" t="s">
        <v>175</v>
      </c>
      <c r="K8168" s="72" t="s">
        <v>176</v>
      </c>
      <c r="L8168" s="73">
        <v>1</v>
      </c>
      <c r="M8168" s="73" t="s">
        <v>108</v>
      </c>
      <c r="N8168" s="68" t="str">
        <f>VLOOKUP(K8168,[1]人員授權表!D$3:G$249,4,0)</f>
        <v>無機</v>
      </c>
      <c r="O8168" s="70" t="s">
        <v>177</v>
      </c>
      <c r="P8168" s="101">
        <v>44855</v>
      </c>
      <c r="Q8168" s="75" t="str">
        <f t="shared" si="437"/>
        <v>週五</v>
      </c>
      <c r="R8168" s="80">
        <v>44854</v>
      </c>
      <c r="AA8168" s="1"/>
    </row>
    <row r="8169" spans="2:27">
      <c r="B8169" s="66">
        <v>44834</v>
      </c>
      <c r="C8169" s="67">
        <v>44837</v>
      </c>
      <c r="D8169" s="68" t="s">
        <v>50</v>
      </c>
      <c r="E8169" s="70" t="s">
        <v>51</v>
      </c>
      <c r="F8169" s="37" t="s">
        <v>3086</v>
      </c>
      <c r="G8169" s="67">
        <v>44845</v>
      </c>
      <c r="H8169" s="67">
        <v>44859</v>
      </c>
      <c r="I8169" s="71">
        <f t="shared" si="436"/>
        <v>14</v>
      </c>
      <c r="J8169" s="72" t="s">
        <v>290</v>
      </c>
      <c r="K8169" s="72" t="s">
        <v>291</v>
      </c>
      <c r="L8169" s="73">
        <v>1</v>
      </c>
      <c r="M8169" s="73" t="s">
        <v>108</v>
      </c>
      <c r="N8169" s="68" t="str">
        <f>VLOOKUP(K8169,[1]人員授權表!D$3:G$249,4,0)</f>
        <v>無機</v>
      </c>
      <c r="O8169" s="70" t="str">
        <f>IF(J8169=[1]人員授權表!$C$85,"Casper李羿勳",IF(J8169=[1]人員授權表!$C$188,"Iring陳俊明",IF(J8169=[1]人員授權表!$C$189,"Brian陳泓霖",VLOOKUP(K8169,[1]人員授權表!D$2:E$249,2,FALSE))))</f>
        <v>George陳志昇</v>
      </c>
      <c r="P8169" s="101">
        <v>44855</v>
      </c>
      <c r="Q8169" s="75" t="str">
        <f t="shared" si="437"/>
        <v>週五</v>
      </c>
      <c r="R8169" s="80">
        <v>44855</v>
      </c>
      <c r="AA8169" s="1"/>
    </row>
    <row r="8170" spans="2:27">
      <c r="B8170" s="66">
        <v>44834</v>
      </c>
      <c r="C8170" s="67">
        <v>44837</v>
      </c>
      <c r="D8170" s="68" t="s">
        <v>50</v>
      </c>
      <c r="E8170" s="70" t="s">
        <v>51</v>
      </c>
      <c r="F8170" s="37" t="s">
        <v>3086</v>
      </c>
      <c r="G8170" s="67">
        <v>44845</v>
      </c>
      <c r="H8170" s="67">
        <v>44859</v>
      </c>
      <c r="I8170" s="71">
        <f t="shared" si="436"/>
        <v>14</v>
      </c>
      <c r="J8170" s="72" t="s">
        <v>204</v>
      </c>
      <c r="K8170" s="72" t="s">
        <v>205</v>
      </c>
      <c r="L8170" s="73">
        <v>1</v>
      </c>
      <c r="M8170" s="73" t="s">
        <v>108</v>
      </c>
      <c r="N8170" s="68" t="str">
        <f>VLOOKUP(K8170,[1]人員授權表!D$3:G$249,4,0)</f>
        <v>無機</v>
      </c>
      <c r="O8170" s="70" t="str">
        <f>IF(J8170=[1]人員授權表!$C$85,"Casper李羿勳",IF(J8170=[1]人員授權表!$C$188,"Iring陳俊明",IF(J8170=[1]人員授權表!$C$189,"Brian陳泓霖",VLOOKUP(K8170,[1]人員授權表!D$2:E$249,2,FALSE))))</f>
        <v>Iring陳俊明</v>
      </c>
      <c r="P8170" s="101">
        <v>44855</v>
      </c>
      <c r="Q8170" s="75" t="str">
        <f t="shared" si="437"/>
        <v>週五</v>
      </c>
      <c r="R8170" s="80">
        <v>44853</v>
      </c>
      <c r="AA8170" s="1"/>
    </row>
    <row r="8171" spans="2:27">
      <c r="B8171" s="66">
        <v>44834</v>
      </c>
      <c r="C8171" s="67">
        <v>44837</v>
      </c>
      <c r="D8171" s="68" t="s">
        <v>50</v>
      </c>
      <c r="E8171" s="70" t="s">
        <v>51</v>
      </c>
      <c r="F8171" s="37" t="s">
        <v>3086</v>
      </c>
      <c r="G8171" s="67">
        <v>44845</v>
      </c>
      <c r="H8171" s="67">
        <v>44859</v>
      </c>
      <c r="I8171" s="71">
        <f t="shared" si="436"/>
        <v>14</v>
      </c>
      <c r="J8171" s="72" t="s">
        <v>206</v>
      </c>
      <c r="K8171" s="72" t="s">
        <v>179</v>
      </c>
      <c r="L8171" s="73">
        <v>1</v>
      </c>
      <c r="M8171" s="73" t="s">
        <v>108</v>
      </c>
      <c r="N8171" s="68" t="str">
        <f>VLOOKUP(K8171,[1]人員授權表!D$3:G$249,4,0)</f>
        <v>無機</v>
      </c>
      <c r="O8171" s="70" t="str">
        <f>IF(J8171=[1]人員授權表!$C$85,"Casper李羿勳",IF(J8171=[1]人員授權表!$C$188,"Iring陳俊明",IF(J8171=[1]人員授權表!$C$189,"Brian陳泓霖",VLOOKUP(K8171,[1]人員授權表!D$2:E$249,2,FALSE))))</f>
        <v>Dennis陳汶宏</v>
      </c>
      <c r="P8171" s="101">
        <v>44855</v>
      </c>
      <c r="Q8171" s="75" t="str">
        <f t="shared" si="437"/>
        <v>週五</v>
      </c>
      <c r="R8171" s="80">
        <v>44852</v>
      </c>
      <c r="AA8171" s="1"/>
    </row>
    <row r="8172" spans="2:27">
      <c r="B8172" s="66">
        <v>44834</v>
      </c>
      <c r="C8172" s="67">
        <v>44837</v>
      </c>
      <c r="D8172" s="68" t="s">
        <v>50</v>
      </c>
      <c r="E8172" s="70" t="s">
        <v>51</v>
      </c>
      <c r="F8172" s="37" t="s">
        <v>3086</v>
      </c>
      <c r="G8172" s="67">
        <v>44845</v>
      </c>
      <c r="H8172" s="67">
        <v>44859</v>
      </c>
      <c r="I8172" s="71">
        <f t="shared" si="436"/>
        <v>14</v>
      </c>
      <c r="J8172" s="72" t="s">
        <v>178</v>
      </c>
      <c r="K8172" s="72" t="s">
        <v>179</v>
      </c>
      <c r="L8172" s="73">
        <v>1</v>
      </c>
      <c r="M8172" s="73" t="s">
        <v>108</v>
      </c>
      <c r="N8172" s="68" t="str">
        <f>VLOOKUP(K8172,[1]人員授權表!D$3:G$249,4,0)</f>
        <v>無機</v>
      </c>
      <c r="O8172" s="70" t="str">
        <f>IF(J8172=[1]人員授權表!$C$85,"Casper李羿勳",IF(J8172=[1]人員授權表!$C$188,"Iring陳俊明",IF(J8172=[1]人員授權表!$C$189,"Brian陳泓霖",VLOOKUP(K8172,[1]人員授權表!D$2:E$249,2,FALSE))))</f>
        <v>Dennis陳汶宏</v>
      </c>
      <c r="P8172" s="101">
        <v>44855</v>
      </c>
      <c r="Q8172" s="75" t="str">
        <f t="shared" si="437"/>
        <v>週五</v>
      </c>
      <c r="R8172" s="80">
        <v>44852</v>
      </c>
      <c r="AA8172" s="1"/>
    </row>
    <row r="8173" spans="2:27">
      <c r="B8173" s="66">
        <v>44834</v>
      </c>
      <c r="C8173" s="67">
        <v>44837</v>
      </c>
      <c r="D8173" s="68" t="s">
        <v>50</v>
      </c>
      <c r="E8173" s="70" t="s">
        <v>51</v>
      </c>
      <c r="F8173" s="37" t="s">
        <v>3086</v>
      </c>
      <c r="G8173" s="67">
        <v>44845</v>
      </c>
      <c r="H8173" s="67">
        <v>44859</v>
      </c>
      <c r="I8173" s="71">
        <f t="shared" si="436"/>
        <v>14</v>
      </c>
      <c r="J8173" s="72" t="s">
        <v>141</v>
      </c>
      <c r="K8173" s="72" t="s">
        <v>142</v>
      </c>
      <c r="L8173" s="73">
        <v>1</v>
      </c>
      <c r="M8173" s="73" t="s">
        <v>108</v>
      </c>
      <c r="N8173" s="68" t="str">
        <f>VLOOKUP(K8173,[1]人員授權表!D$3:G$249,4,0)</f>
        <v>無機</v>
      </c>
      <c r="O8173" s="70" t="str">
        <f>IF(J8173=[1]人員授權表!$C$85,"Casper李羿勳",IF(J8173=[1]人員授權表!$C$188,"Iring陳俊明",IF(J8173=[1]人員授權表!$C$189,"Brian陳泓霖",VLOOKUP(K8173,[1]人員授權表!D$2:E$249,2,FALSE))))</f>
        <v>Dennis陳汶宏</v>
      </c>
      <c r="P8173" s="101">
        <v>44855</v>
      </c>
      <c r="Q8173" s="75" t="str">
        <f t="shared" si="437"/>
        <v>週五</v>
      </c>
      <c r="R8173" s="80">
        <v>44852</v>
      </c>
      <c r="AA8173" s="1"/>
    </row>
    <row r="8174" spans="2:27">
      <c r="B8174" s="66">
        <v>44834</v>
      </c>
      <c r="C8174" s="67">
        <v>44837</v>
      </c>
      <c r="D8174" s="68" t="s">
        <v>50</v>
      </c>
      <c r="E8174" s="70" t="s">
        <v>51</v>
      </c>
      <c r="F8174" s="37" t="s">
        <v>3086</v>
      </c>
      <c r="G8174" s="67">
        <v>44845</v>
      </c>
      <c r="H8174" s="67">
        <v>44859</v>
      </c>
      <c r="I8174" s="71">
        <f t="shared" si="436"/>
        <v>14</v>
      </c>
      <c r="J8174" s="72" t="s">
        <v>966</v>
      </c>
      <c r="K8174" s="72" t="s">
        <v>154</v>
      </c>
      <c r="L8174" s="73">
        <v>1</v>
      </c>
      <c r="M8174" s="73" t="s">
        <v>108</v>
      </c>
      <c r="N8174" s="68" t="str">
        <f>VLOOKUP(K8174,[1]人員授權表!D$3:G$249,4,0)</f>
        <v>無機</v>
      </c>
      <c r="O8174" s="70" t="str">
        <f>IF(J8174=[1]人員授權表!$C$85,"Casper李羿勳",IF(J8174=[1]人員授權表!$C$188,"Iring陳俊明",IF(J8174=[1]人員授權表!$C$189,"Brian陳泓霖",VLOOKUP(K8174,[1]人員授權表!D$2:E$249,2,FALSE))))</f>
        <v>Ken張智凱</v>
      </c>
      <c r="P8174" s="101">
        <v>44855</v>
      </c>
      <c r="Q8174" s="75" t="str">
        <f t="shared" si="437"/>
        <v>週五</v>
      </c>
      <c r="R8174" s="80">
        <v>44848</v>
      </c>
      <c r="AA8174" s="1"/>
    </row>
    <row r="8175" spans="2:27">
      <c r="B8175" s="66">
        <v>44834</v>
      </c>
      <c r="C8175" s="67">
        <v>44837</v>
      </c>
      <c r="D8175" s="68" t="s">
        <v>50</v>
      </c>
      <c r="E8175" s="70" t="s">
        <v>51</v>
      </c>
      <c r="F8175" s="37" t="s">
        <v>3086</v>
      </c>
      <c r="G8175" s="67">
        <v>44845</v>
      </c>
      <c r="H8175" s="67">
        <v>44859</v>
      </c>
      <c r="I8175" s="71">
        <f t="shared" si="436"/>
        <v>14</v>
      </c>
      <c r="J8175" s="72" t="s">
        <v>209</v>
      </c>
      <c r="K8175" s="72" t="s">
        <v>210</v>
      </c>
      <c r="L8175" s="73">
        <v>1</v>
      </c>
      <c r="M8175" s="73" t="s">
        <v>108</v>
      </c>
      <c r="N8175" s="68" t="str">
        <f>VLOOKUP(K8175,[1]人員授權表!D$3:G$249,4,0)</f>
        <v>無機</v>
      </c>
      <c r="O8175" s="70" t="str">
        <f>IF(J8175=[1]人員授權表!$C$85,"Casper李羿勳",IF(J8175=[1]人員授權表!$C$188,"Iring陳俊明",IF(J8175=[1]人員授權表!$C$189,"Brian陳泓霖",VLOOKUP(K8175,[1]人員授權表!D$2:E$249,2,FALSE))))</f>
        <v>Vicky游崴涵</v>
      </c>
      <c r="P8175" s="101">
        <v>44855</v>
      </c>
      <c r="Q8175" s="75" t="str">
        <f t="shared" si="437"/>
        <v>週五</v>
      </c>
      <c r="R8175" s="80">
        <v>44855</v>
      </c>
      <c r="AA8175" s="1"/>
    </row>
    <row r="8176" spans="2:27">
      <c r="B8176" s="66">
        <v>44834</v>
      </c>
      <c r="C8176" s="67">
        <v>44837</v>
      </c>
      <c r="D8176" s="68" t="s">
        <v>50</v>
      </c>
      <c r="E8176" s="70" t="s">
        <v>51</v>
      </c>
      <c r="F8176" s="37" t="s">
        <v>3086</v>
      </c>
      <c r="G8176" s="67">
        <v>44845</v>
      </c>
      <c r="H8176" s="67">
        <v>44859</v>
      </c>
      <c r="I8176" s="71">
        <f t="shared" si="436"/>
        <v>14</v>
      </c>
      <c r="J8176" s="72" t="s">
        <v>167</v>
      </c>
      <c r="K8176" s="72" t="s">
        <v>168</v>
      </c>
      <c r="L8176" s="73">
        <v>1</v>
      </c>
      <c r="M8176" s="73" t="s">
        <v>108</v>
      </c>
      <c r="N8176" s="68" t="str">
        <f>VLOOKUP(K8176,[1]人員授權表!D$3:G$249,4,0)</f>
        <v>有機</v>
      </c>
      <c r="O8176" s="70" t="str">
        <f>IF(J8176=[1]人員授權表!$C$85,"Casper李羿勳",IF(J8176=[1]人員授權表!$C$188,"Iring陳俊明",IF(J8176=[1]人員授權表!$C$189,"Brian陳泓霖",VLOOKUP(K8176,[1]人員授權表!D$2:E$249,2,FALSE))))</f>
        <v>Una林庭瑄</v>
      </c>
      <c r="P8176" s="101">
        <v>44855</v>
      </c>
      <c r="Q8176" s="75" t="str">
        <f t="shared" si="437"/>
        <v>週五</v>
      </c>
      <c r="R8176" s="80">
        <v>44852</v>
      </c>
      <c r="AA8176" s="1"/>
    </row>
    <row r="8177" spans="2:27">
      <c r="B8177" s="66">
        <v>44834</v>
      </c>
      <c r="C8177" s="67">
        <v>44837</v>
      </c>
      <c r="D8177" s="68" t="s">
        <v>50</v>
      </c>
      <c r="E8177" s="70" t="s">
        <v>51</v>
      </c>
      <c r="F8177" s="37" t="s">
        <v>3086</v>
      </c>
      <c r="G8177" s="67">
        <v>44845</v>
      </c>
      <c r="H8177" s="67">
        <v>44859</v>
      </c>
      <c r="I8177" s="71">
        <f t="shared" si="436"/>
        <v>14</v>
      </c>
      <c r="J8177" s="72" t="s">
        <v>257</v>
      </c>
      <c r="K8177" s="72" t="s">
        <v>1225</v>
      </c>
      <c r="L8177" s="73">
        <v>1</v>
      </c>
      <c r="M8177" s="73" t="s">
        <v>108</v>
      </c>
      <c r="N8177" s="68" t="str">
        <f>VLOOKUP(K8177,[1]人員授權表!D$3:G$249,4,0)</f>
        <v>有機</v>
      </c>
      <c r="O8177" s="70" t="str">
        <f>IF(J8177=[1]人員授權表!$C$85,"Casper李羿勳",IF(J8177=[1]人員授權表!$C$188,"Iring陳俊明",IF(J8177=[1]人員授權表!$C$189,"Brian陳泓霖",VLOOKUP(K8177,[1]人員授權表!D$2:E$249,2,FALSE))))</f>
        <v>Casper李羿勳</v>
      </c>
      <c r="P8177" s="101">
        <v>44855</v>
      </c>
      <c r="Q8177" s="75" t="str">
        <f t="shared" si="437"/>
        <v>週五</v>
      </c>
      <c r="R8177" s="80">
        <v>44855</v>
      </c>
      <c r="AA8177" s="1"/>
    </row>
    <row r="8178" spans="2:27">
      <c r="B8178" s="66">
        <v>44834</v>
      </c>
      <c r="C8178" s="67">
        <v>44837</v>
      </c>
      <c r="D8178" s="68" t="s">
        <v>50</v>
      </c>
      <c r="E8178" s="70" t="s">
        <v>51</v>
      </c>
      <c r="F8178" s="37" t="s">
        <v>3086</v>
      </c>
      <c r="G8178" s="67">
        <v>44845</v>
      </c>
      <c r="H8178" s="67">
        <v>44859</v>
      </c>
      <c r="I8178" s="71">
        <f t="shared" si="436"/>
        <v>14</v>
      </c>
      <c r="J8178" s="72" t="s">
        <v>1226</v>
      </c>
      <c r="K8178" s="72" t="s">
        <v>1227</v>
      </c>
      <c r="L8178" s="73">
        <v>1</v>
      </c>
      <c r="M8178" s="73" t="s">
        <v>108</v>
      </c>
      <c r="N8178" s="68" t="str">
        <f>VLOOKUP(K8178,[1]人員授權表!D$3:G$249,4,0)</f>
        <v>有機</v>
      </c>
      <c r="O8178" s="70" t="str">
        <f>IF(J8178=[1]人員授權表!$C$85,"Casper李羿勳",IF(J8178=[1]人員授權表!$C$188,"Iring陳俊明",IF(J8178=[1]人員授權表!$C$189,"Brian陳泓霖",VLOOKUP(K8178,[1]人員授權表!D$2:E$249,2,FALSE))))</f>
        <v>Marco陳鴻鈞</v>
      </c>
      <c r="P8178" s="101">
        <v>44855</v>
      </c>
      <c r="Q8178" s="75" t="str">
        <f t="shared" si="437"/>
        <v>週五</v>
      </c>
      <c r="R8178" s="80">
        <v>44853</v>
      </c>
      <c r="AA8178" s="1"/>
    </row>
    <row r="8179" spans="2:27">
      <c r="B8179" s="66">
        <v>44834</v>
      </c>
      <c r="C8179" s="67">
        <v>44837</v>
      </c>
      <c r="D8179" s="68" t="s">
        <v>50</v>
      </c>
      <c r="E8179" s="70" t="s">
        <v>51</v>
      </c>
      <c r="F8179" s="37" t="s">
        <v>3087</v>
      </c>
      <c r="G8179" s="67">
        <v>44845</v>
      </c>
      <c r="H8179" s="67">
        <v>44859</v>
      </c>
      <c r="I8179" s="71">
        <f t="shared" si="436"/>
        <v>14</v>
      </c>
      <c r="J8179" s="72" t="s">
        <v>184</v>
      </c>
      <c r="K8179" s="72" t="s">
        <v>185</v>
      </c>
      <c r="L8179" s="73">
        <v>1</v>
      </c>
      <c r="M8179" s="73" t="s">
        <v>108</v>
      </c>
      <c r="N8179" s="68" t="str">
        <f>VLOOKUP(K8179,[1]人員授權表!D$3:G$249,4,0)</f>
        <v>有機</v>
      </c>
      <c r="O8179" s="70" t="str">
        <f>IF(J8179=[1]人員授權表!$C$85,"Casper李羿勳",IF(J8179=[1]人員授權表!$C$188,"Iring陳俊明",IF(J8179=[1]人員授權表!$C$189,"Brian陳泓霖",VLOOKUP(K8179,[1]人員授權表!D$2:E$249,2,FALSE))))</f>
        <v>Una林庭瑄</v>
      </c>
      <c r="P8179" s="101">
        <v>44855</v>
      </c>
      <c r="Q8179" s="75" t="str">
        <f t="shared" si="437"/>
        <v>週五</v>
      </c>
      <c r="R8179" s="80">
        <v>44853</v>
      </c>
      <c r="AA8179" s="1"/>
    </row>
    <row r="8180" spans="2:27">
      <c r="B8180" s="66">
        <v>44834</v>
      </c>
      <c r="C8180" s="67">
        <v>44837</v>
      </c>
      <c r="D8180" s="68" t="s">
        <v>50</v>
      </c>
      <c r="E8180" s="70" t="s">
        <v>51</v>
      </c>
      <c r="F8180" s="37" t="s">
        <v>3087</v>
      </c>
      <c r="G8180" s="67">
        <v>44845</v>
      </c>
      <c r="H8180" s="67">
        <v>44859</v>
      </c>
      <c r="I8180" s="71">
        <f t="shared" si="436"/>
        <v>14</v>
      </c>
      <c r="J8180" s="72" t="s">
        <v>919</v>
      </c>
      <c r="K8180" s="72" t="s">
        <v>187</v>
      </c>
      <c r="L8180" s="73">
        <v>1</v>
      </c>
      <c r="M8180" s="73" t="s">
        <v>108</v>
      </c>
      <c r="N8180" s="68" t="str">
        <f>VLOOKUP(K8180,[1]人員授權表!D$3:G$249,4,0)</f>
        <v>無機</v>
      </c>
      <c r="O8180" s="70" t="str">
        <f>IF(J8180=[1]人員授權表!$C$85,"Casper李羿勳",IF(J8180=[1]人員授權表!$C$188,"Iring陳俊明",IF(J8180=[1]人員授權表!$C$189,"Brian陳泓霖",VLOOKUP(K8180,[1]人員授權表!D$2:E$249,2,FALSE))))</f>
        <v>Ruby黃家蓁</v>
      </c>
      <c r="P8180" s="101">
        <v>44855</v>
      </c>
      <c r="Q8180" s="75" t="str">
        <f t="shared" si="437"/>
        <v>週五</v>
      </c>
      <c r="R8180" s="80">
        <v>44855</v>
      </c>
      <c r="AA8180" s="1"/>
    </row>
    <row r="8181" spans="2:27">
      <c r="B8181" s="66">
        <v>44834</v>
      </c>
      <c r="C8181" s="67">
        <v>44837</v>
      </c>
      <c r="D8181" s="68" t="s">
        <v>50</v>
      </c>
      <c r="E8181" s="70" t="s">
        <v>51</v>
      </c>
      <c r="F8181" s="37" t="s">
        <v>3087</v>
      </c>
      <c r="G8181" s="67">
        <v>44845</v>
      </c>
      <c r="H8181" s="67">
        <v>44859</v>
      </c>
      <c r="I8181" s="71">
        <f t="shared" si="436"/>
        <v>14</v>
      </c>
      <c r="J8181" s="72" t="s">
        <v>188</v>
      </c>
      <c r="K8181" s="72" t="s">
        <v>189</v>
      </c>
      <c r="L8181" s="73">
        <v>1</v>
      </c>
      <c r="M8181" s="73" t="s">
        <v>108</v>
      </c>
      <c r="N8181" s="68" t="str">
        <f>VLOOKUP(K8181,[1]人員授權表!D$3:G$249,4,0)</f>
        <v>無機</v>
      </c>
      <c r="O8181" s="70" t="str">
        <f>IF(J8181=[1]人員授權表!$C$85,"Casper李羿勳",IF(J8181=[1]人員授權表!$C$188,"Iring陳俊明",IF(J8181=[1]人員授權表!$C$189,"Brian陳泓霖",VLOOKUP(K8181,[1]人員授權表!D$2:E$249,2,FALSE))))</f>
        <v>Iring陳俊明</v>
      </c>
      <c r="P8181" s="101">
        <v>44855</v>
      </c>
      <c r="Q8181" s="75" t="str">
        <f t="shared" si="437"/>
        <v>週五</v>
      </c>
      <c r="R8181" s="80">
        <v>44849</v>
      </c>
      <c r="AA8181" s="1"/>
    </row>
    <row r="8182" spans="2:27">
      <c r="B8182" s="66">
        <v>44834</v>
      </c>
      <c r="C8182" s="67">
        <v>44837</v>
      </c>
      <c r="D8182" s="68" t="s">
        <v>50</v>
      </c>
      <c r="E8182" s="70" t="s">
        <v>51</v>
      </c>
      <c r="F8182" s="37" t="s">
        <v>3087</v>
      </c>
      <c r="G8182" s="67">
        <v>44845</v>
      </c>
      <c r="H8182" s="67">
        <v>44859</v>
      </c>
      <c r="I8182" s="71">
        <f t="shared" si="436"/>
        <v>14</v>
      </c>
      <c r="J8182" s="72" t="s">
        <v>190</v>
      </c>
      <c r="K8182" s="72" t="s">
        <v>140</v>
      </c>
      <c r="L8182" s="73">
        <v>1</v>
      </c>
      <c r="M8182" s="73" t="s">
        <v>108</v>
      </c>
      <c r="N8182" s="68" t="str">
        <f>VLOOKUP(K8182,[1]人員授權表!D$3:G$249,4,0)</f>
        <v>無機</v>
      </c>
      <c r="O8182" s="70" t="str">
        <f>IF(J8182=[1]人員授權表!$C$85,"Casper李羿勳",IF(J8182=[1]人員授權表!$C$188,"Iring陳俊明",IF(J8182=[1]人員授權表!$C$189,"Brian陳泓霖",VLOOKUP(K8182,[1]人員授權表!D$2:E$249,2,FALSE))))</f>
        <v>Iring陳俊明</v>
      </c>
      <c r="P8182" s="101">
        <v>44855</v>
      </c>
      <c r="Q8182" s="75" t="str">
        <f t="shared" si="437"/>
        <v>週五</v>
      </c>
      <c r="R8182" s="80">
        <v>44849</v>
      </c>
      <c r="AA8182" s="1"/>
    </row>
    <row r="8183" spans="2:27">
      <c r="B8183" s="66">
        <v>44834</v>
      </c>
      <c r="C8183" s="67">
        <v>44837</v>
      </c>
      <c r="D8183" s="68" t="s">
        <v>50</v>
      </c>
      <c r="E8183" s="70" t="s">
        <v>51</v>
      </c>
      <c r="F8183" s="37" t="s">
        <v>3087</v>
      </c>
      <c r="G8183" s="67">
        <v>44845</v>
      </c>
      <c r="H8183" s="67">
        <v>44859</v>
      </c>
      <c r="I8183" s="71">
        <f t="shared" si="436"/>
        <v>14</v>
      </c>
      <c r="J8183" s="72" t="s">
        <v>195</v>
      </c>
      <c r="K8183" s="72" t="s">
        <v>196</v>
      </c>
      <c r="L8183" s="73">
        <v>1</v>
      </c>
      <c r="M8183" s="73" t="s">
        <v>108</v>
      </c>
      <c r="N8183" s="68" t="str">
        <f>VLOOKUP(K8183,[1]人員授權表!D$3:G$249,4,0)</f>
        <v>無機</v>
      </c>
      <c r="O8183" s="70" t="str">
        <f>IF(J8183=[1]人員授權表!$C$85,"Casper李羿勳",IF(J8183=[1]人員授權表!$C$188,"Iring陳俊明",IF(J8183=[1]人員授權表!$C$189,"Brian陳泓霖",VLOOKUP(K8183,[1]人員授權表!D$2:E$249,2,FALSE))))</f>
        <v>Debby胡萱黛</v>
      </c>
      <c r="P8183" s="101">
        <v>44855</v>
      </c>
      <c r="Q8183" s="75" t="str">
        <f t="shared" si="437"/>
        <v>週五</v>
      </c>
      <c r="R8183" s="80">
        <v>44855</v>
      </c>
      <c r="AA8183" s="1"/>
    </row>
    <row r="8184" spans="2:27">
      <c r="B8184" s="66">
        <v>44834</v>
      </c>
      <c r="C8184" s="67">
        <v>44837</v>
      </c>
      <c r="D8184" s="68" t="s">
        <v>50</v>
      </c>
      <c r="E8184" s="70" t="s">
        <v>51</v>
      </c>
      <c r="F8184" s="37" t="s">
        <v>3087</v>
      </c>
      <c r="G8184" s="67">
        <v>44845</v>
      </c>
      <c r="H8184" s="67">
        <v>44859</v>
      </c>
      <c r="I8184" s="71">
        <f t="shared" si="436"/>
        <v>14</v>
      </c>
      <c r="J8184" s="72" t="s">
        <v>198</v>
      </c>
      <c r="K8184" s="72" t="s">
        <v>199</v>
      </c>
      <c r="L8184" s="73">
        <v>1</v>
      </c>
      <c r="M8184" s="73" t="s">
        <v>108</v>
      </c>
      <c r="N8184" s="68" t="str">
        <f>VLOOKUP(K8184,[1]人員授權表!D$3:G$249,4,0)</f>
        <v>無機</v>
      </c>
      <c r="O8184" s="70" t="str">
        <f>IF(J8184=[1]人員授權表!$C$85,"Casper李羿勳",IF(J8184=[1]人員授權表!$C$188,"Iring陳俊明",IF(J8184=[1]人員授權表!$C$189,"Brian陳泓霖",VLOOKUP(K8184,[1]人員授權表!D$2:E$249,2,FALSE))))</f>
        <v>Vicky游崴涵</v>
      </c>
      <c r="P8184" s="101">
        <v>44855</v>
      </c>
      <c r="Q8184" s="75" t="str">
        <f t="shared" si="437"/>
        <v>週五</v>
      </c>
      <c r="R8184" s="80">
        <v>44854</v>
      </c>
      <c r="AA8184" s="1"/>
    </row>
    <row r="8185" spans="2:27">
      <c r="B8185" s="66">
        <v>44834</v>
      </c>
      <c r="C8185" s="67">
        <v>44837</v>
      </c>
      <c r="D8185" s="68" t="s">
        <v>50</v>
      </c>
      <c r="E8185" s="70" t="s">
        <v>51</v>
      </c>
      <c r="F8185" s="37" t="s">
        <v>3087</v>
      </c>
      <c r="G8185" s="67">
        <v>44845</v>
      </c>
      <c r="H8185" s="67">
        <v>44859</v>
      </c>
      <c r="I8185" s="71">
        <f t="shared" si="436"/>
        <v>14</v>
      </c>
      <c r="J8185" s="72" t="s">
        <v>200</v>
      </c>
      <c r="K8185" s="72" t="s">
        <v>201</v>
      </c>
      <c r="L8185" s="73">
        <v>1</v>
      </c>
      <c r="M8185" s="73" t="s">
        <v>108</v>
      </c>
      <c r="N8185" s="68" t="str">
        <f>VLOOKUP(K8185,[1]人員授權表!D$3:G$249,4,0)</f>
        <v>無機</v>
      </c>
      <c r="O8185" s="70" t="str">
        <f>IF(J8185=[1]人員授權表!$C$85,"Casper李羿勳",IF(J8185=[1]人員授權表!$C$188,"Iring陳俊明",IF(J8185=[1]人員授權表!$C$189,"Brian陳泓霖",VLOOKUP(K8185,[1]人員授權表!D$2:E$249,2,FALSE))))</f>
        <v>Ruby黃家蓁</v>
      </c>
      <c r="P8185" s="101">
        <v>44855</v>
      </c>
      <c r="Q8185" s="75" t="str">
        <f t="shared" si="437"/>
        <v>週五</v>
      </c>
      <c r="R8185" s="80">
        <v>44852</v>
      </c>
      <c r="AA8185" s="1"/>
    </row>
    <row r="8186" spans="2:27">
      <c r="B8186" s="66">
        <v>44834</v>
      </c>
      <c r="C8186" s="67">
        <v>44837</v>
      </c>
      <c r="D8186" s="68" t="s">
        <v>50</v>
      </c>
      <c r="E8186" s="70" t="s">
        <v>51</v>
      </c>
      <c r="F8186" s="37" t="s">
        <v>3087</v>
      </c>
      <c r="G8186" s="67">
        <v>44845</v>
      </c>
      <c r="H8186" s="67">
        <v>44859</v>
      </c>
      <c r="I8186" s="71">
        <f t="shared" si="436"/>
        <v>14</v>
      </c>
      <c r="J8186" s="72" t="s">
        <v>151</v>
      </c>
      <c r="K8186" s="72" t="s">
        <v>152</v>
      </c>
      <c r="L8186" s="73">
        <v>1</v>
      </c>
      <c r="M8186" s="73" t="s">
        <v>108</v>
      </c>
      <c r="N8186" s="68" t="str">
        <f>VLOOKUP(K8186,[1]人員授權表!D$3:G$249,4,0)</f>
        <v>無機</v>
      </c>
      <c r="O8186" s="70" t="str">
        <f>IF(J8186=[1]人員授權表!$C$85,"Casper李羿勳",IF(J8186=[1]人員授權表!$C$188,"Iring陳俊明",IF(J8186=[1]人員授權表!$C$189,"Brian陳泓霖",VLOOKUP(K8186,[1]人員授權表!D$2:E$249,2,FALSE))))</f>
        <v>Vicky游崴涵</v>
      </c>
      <c r="P8186" s="101">
        <v>44855</v>
      </c>
      <c r="Q8186" s="75" t="str">
        <f t="shared" si="437"/>
        <v>週五</v>
      </c>
      <c r="R8186" s="80">
        <v>44854</v>
      </c>
      <c r="AA8186" s="1"/>
    </row>
    <row r="8187" spans="2:27">
      <c r="B8187" s="66">
        <v>44834</v>
      </c>
      <c r="C8187" s="67">
        <v>44837</v>
      </c>
      <c r="D8187" s="68" t="s">
        <v>50</v>
      </c>
      <c r="E8187" s="70" t="s">
        <v>51</v>
      </c>
      <c r="F8187" s="37" t="s">
        <v>3087</v>
      </c>
      <c r="G8187" s="67">
        <v>44845</v>
      </c>
      <c r="H8187" s="67">
        <v>44859</v>
      </c>
      <c r="I8187" s="71">
        <f t="shared" si="436"/>
        <v>14</v>
      </c>
      <c r="J8187" s="72" t="s">
        <v>160</v>
      </c>
      <c r="K8187" s="72" t="s">
        <v>161</v>
      </c>
      <c r="L8187" s="73">
        <v>1</v>
      </c>
      <c r="M8187" s="73" t="s">
        <v>108</v>
      </c>
      <c r="N8187" s="68" t="str">
        <f>VLOOKUP(K8187,[1]人員授權表!D$3:G$249,4,0)</f>
        <v>無機</v>
      </c>
      <c r="O8187" s="70" t="str">
        <f>IF(J8187=[1]人員授權表!$C$85,"Casper李羿勳",IF(J8187=[1]人員授權表!$C$188,"Iring陳俊明",IF(J8187=[1]人員授權表!$C$189,"Brian陳泓霖",VLOOKUP(K8187,[1]人員授權表!D$2:E$249,2,FALSE))))</f>
        <v>Dennis陳汶宏</v>
      </c>
      <c r="P8187" s="101">
        <v>44855</v>
      </c>
      <c r="Q8187" s="75" t="str">
        <f t="shared" si="437"/>
        <v>週五</v>
      </c>
      <c r="R8187" s="80">
        <v>44855</v>
      </c>
      <c r="AA8187" s="1"/>
    </row>
    <row r="8188" spans="2:27">
      <c r="B8188" s="66">
        <v>44834</v>
      </c>
      <c r="C8188" s="67">
        <v>44837</v>
      </c>
      <c r="D8188" s="68" t="s">
        <v>50</v>
      </c>
      <c r="E8188" s="70" t="s">
        <v>51</v>
      </c>
      <c r="F8188" s="37" t="s">
        <v>3087</v>
      </c>
      <c r="G8188" s="67">
        <v>44845</v>
      </c>
      <c r="H8188" s="67">
        <v>44859</v>
      </c>
      <c r="I8188" s="71">
        <f t="shared" si="436"/>
        <v>14</v>
      </c>
      <c r="J8188" s="72" t="s">
        <v>1222</v>
      </c>
      <c r="K8188" s="72" t="s">
        <v>1223</v>
      </c>
      <c r="L8188" s="73">
        <v>1</v>
      </c>
      <c r="M8188" s="73" t="s">
        <v>108</v>
      </c>
      <c r="N8188" s="68" t="str">
        <f>VLOOKUP(K8188,[1]人員授權表!D$3:G$249,4,0)</f>
        <v>無機</v>
      </c>
      <c r="O8188" s="70" t="str">
        <f>IF(J8188=[1]人員授權表!$C$85,"Casper李羿勳",IF(J8188=[1]人員授權表!$C$188,"Iring陳俊明",IF(J8188=[1]人員授權表!$C$189,"Brian陳泓霖",VLOOKUP(K8188,[1]人員授權表!D$2:E$249,2,FALSE))))</f>
        <v>Dennis陳汶宏</v>
      </c>
      <c r="P8188" s="101">
        <v>44855</v>
      </c>
      <c r="Q8188" s="75" t="str">
        <f t="shared" si="437"/>
        <v>週五</v>
      </c>
      <c r="R8188" s="80">
        <v>44855</v>
      </c>
      <c r="AA8188" s="1"/>
    </row>
    <row r="8189" spans="2:27">
      <c r="B8189" s="66">
        <v>44834</v>
      </c>
      <c r="C8189" s="67">
        <v>44837</v>
      </c>
      <c r="D8189" s="68" t="s">
        <v>50</v>
      </c>
      <c r="E8189" s="70" t="s">
        <v>51</v>
      </c>
      <c r="F8189" s="37" t="s">
        <v>3087</v>
      </c>
      <c r="G8189" s="67">
        <v>44845</v>
      </c>
      <c r="H8189" s="67">
        <v>44859</v>
      </c>
      <c r="I8189" s="71">
        <f t="shared" si="436"/>
        <v>14</v>
      </c>
      <c r="J8189" s="72" t="s">
        <v>175</v>
      </c>
      <c r="K8189" s="72" t="s">
        <v>176</v>
      </c>
      <c r="L8189" s="73">
        <v>1</v>
      </c>
      <c r="M8189" s="73" t="s">
        <v>108</v>
      </c>
      <c r="N8189" s="68" t="str">
        <f>VLOOKUP(K8189,[1]人員授權表!D$3:G$249,4,0)</f>
        <v>無機</v>
      </c>
      <c r="O8189" s="70" t="s">
        <v>177</v>
      </c>
      <c r="P8189" s="101">
        <v>44855</v>
      </c>
      <c r="Q8189" s="75" t="str">
        <f t="shared" si="437"/>
        <v>週五</v>
      </c>
      <c r="R8189" s="80">
        <v>44854</v>
      </c>
      <c r="AA8189" s="1"/>
    </row>
    <row r="8190" spans="2:27">
      <c r="B8190" s="66">
        <v>44834</v>
      </c>
      <c r="C8190" s="67">
        <v>44837</v>
      </c>
      <c r="D8190" s="68" t="s">
        <v>50</v>
      </c>
      <c r="E8190" s="70" t="s">
        <v>51</v>
      </c>
      <c r="F8190" s="37" t="s">
        <v>3087</v>
      </c>
      <c r="G8190" s="67">
        <v>44845</v>
      </c>
      <c r="H8190" s="67">
        <v>44859</v>
      </c>
      <c r="I8190" s="71">
        <f t="shared" si="436"/>
        <v>14</v>
      </c>
      <c r="J8190" s="72" t="s">
        <v>290</v>
      </c>
      <c r="K8190" s="72" t="s">
        <v>291</v>
      </c>
      <c r="L8190" s="73">
        <v>1</v>
      </c>
      <c r="M8190" s="73" t="s">
        <v>108</v>
      </c>
      <c r="N8190" s="68" t="str">
        <f>VLOOKUP(K8190,[1]人員授權表!D$3:G$249,4,0)</f>
        <v>無機</v>
      </c>
      <c r="O8190" s="70" t="str">
        <f>IF(J8190=[1]人員授權表!$C$85,"Casper李羿勳",IF(J8190=[1]人員授權表!$C$188,"Iring陳俊明",IF(J8190=[1]人員授權表!$C$189,"Brian陳泓霖",VLOOKUP(K8190,[1]人員授權表!D$2:E$249,2,FALSE))))</f>
        <v>George陳志昇</v>
      </c>
      <c r="P8190" s="101">
        <v>44855</v>
      </c>
      <c r="Q8190" s="75" t="str">
        <f t="shared" si="437"/>
        <v>週五</v>
      </c>
      <c r="R8190" s="80">
        <v>44855</v>
      </c>
      <c r="AA8190" s="1"/>
    </row>
    <row r="8191" spans="2:27">
      <c r="B8191" s="66">
        <v>44834</v>
      </c>
      <c r="C8191" s="67">
        <v>44837</v>
      </c>
      <c r="D8191" s="68" t="s">
        <v>50</v>
      </c>
      <c r="E8191" s="70" t="s">
        <v>51</v>
      </c>
      <c r="F8191" s="37" t="s">
        <v>3087</v>
      </c>
      <c r="G8191" s="67">
        <v>44845</v>
      </c>
      <c r="H8191" s="67">
        <v>44859</v>
      </c>
      <c r="I8191" s="71">
        <f t="shared" si="436"/>
        <v>14</v>
      </c>
      <c r="J8191" s="72" t="s">
        <v>204</v>
      </c>
      <c r="K8191" s="72" t="s">
        <v>205</v>
      </c>
      <c r="L8191" s="73">
        <v>1</v>
      </c>
      <c r="M8191" s="73" t="s">
        <v>108</v>
      </c>
      <c r="N8191" s="68" t="str">
        <f>VLOOKUP(K8191,[1]人員授權表!D$3:G$249,4,0)</f>
        <v>無機</v>
      </c>
      <c r="O8191" s="70" t="str">
        <f>IF(J8191=[1]人員授權表!$C$85,"Casper李羿勳",IF(J8191=[1]人員授權表!$C$188,"Iring陳俊明",IF(J8191=[1]人員授權表!$C$189,"Brian陳泓霖",VLOOKUP(K8191,[1]人員授權表!D$2:E$249,2,FALSE))))</f>
        <v>Iring陳俊明</v>
      </c>
      <c r="P8191" s="101">
        <v>44855</v>
      </c>
      <c r="Q8191" s="75" t="str">
        <f t="shared" si="437"/>
        <v>週五</v>
      </c>
      <c r="R8191" s="80">
        <v>44853</v>
      </c>
      <c r="AA8191" s="1"/>
    </row>
    <row r="8192" spans="2:27">
      <c r="B8192" s="66">
        <v>44834</v>
      </c>
      <c r="C8192" s="67">
        <v>44837</v>
      </c>
      <c r="D8192" s="68" t="s">
        <v>50</v>
      </c>
      <c r="E8192" s="70" t="s">
        <v>51</v>
      </c>
      <c r="F8192" s="37" t="s">
        <v>3087</v>
      </c>
      <c r="G8192" s="67">
        <v>44845</v>
      </c>
      <c r="H8192" s="67">
        <v>44859</v>
      </c>
      <c r="I8192" s="71">
        <f t="shared" si="436"/>
        <v>14</v>
      </c>
      <c r="J8192" s="72" t="s">
        <v>206</v>
      </c>
      <c r="K8192" s="72" t="s">
        <v>179</v>
      </c>
      <c r="L8192" s="73">
        <v>1</v>
      </c>
      <c r="M8192" s="73" t="s">
        <v>108</v>
      </c>
      <c r="N8192" s="68" t="str">
        <f>VLOOKUP(K8192,[1]人員授權表!D$3:G$249,4,0)</f>
        <v>無機</v>
      </c>
      <c r="O8192" s="70" t="str">
        <f>IF(J8192=[1]人員授權表!$C$85,"Casper李羿勳",IF(J8192=[1]人員授權表!$C$188,"Iring陳俊明",IF(J8192=[1]人員授權表!$C$189,"Brian陳泓霖",VLOOKUP(K8192,[1]人員授權表!D$2:E$249,2,FALSE))))</f>
        <v>Dennis陳汶宏</v>
      </c>
      <c r="P8192" s="101">
        <v>44855</v>
      </c>
      <c r="Q8192" s="75" t="str">
        <f t="shared" si="437"/>
        <v>週五</v>
      </c>
      <c r="R8192" s="80">
        <v>44852</v>
      </c>
      <c r="AA8192" s="1"/>
    </row>
    <row r="8193" spans="2:27">
      <c r="B8193" s="66">
        <v>44834</v>
      </c>
      <c r="C8193" s="67">
        <v>44837</v>
      </c>
      <c r="D8193" s="68" t="s">
        <v>50</v>
      </c>
      <c r="E8193" s="70" t="s">
        <v>51</v>
      </c>
      <c r="F8193" s="37" t="s">
        <v>3087</v>
      </c>
      <c r="G8193" s="67">
        <v>44845</v>
      </c>
      <c r="H8193" s="67">
        <v>44859</v>
      </c>
      <c r="I8193" s="71">
        <f t="shared" si="436"/>
        <v>14</v>
      </c>
      <c r="J8193" s="72" t="s">
        <v>178</v>
      </c>
      <c r="K8193" s="72" t="s">
        <v>179</v>
      </c>
      <c r="L8193" s="73">
        <v>1</v>
      </c>
      <c r="M8193" s="73" t="s">
        <v>108</v>
      </c>
      <c r="N8193" s="68" t="str">
        <f>VLOOKUP(K8193,[1]人員授權表!D$3:G$249,4,0)</f>
        <v>無機</v>
      </c>
      <c r="O8193" s="70" t="str">
        <f>IF(J8193=[1]人員授權表!$C$85,"Casper李羿勳",IF(J8193=[1]人員授權表!$C$188,"Iring陳俊明",IF(J8193=[1]人員授權表!$C$189,"Brian陳泓霖",VLOOKUP(K8193,[1]人員授權表!D$2:E$249,2,FALSE))))</f>
        <v>Dennis陳汶宏</v>
      </c>
      <c r="P8193" s="101">
        <v>44855</v>
      </c>
      <c r="Q8193" s="75" t="str">
        <f t="shared" si="437"/>
        <v>週五</v>
      </c>
      <c r="R8193" s="80">
        <v>44852</v>
      </c>
      <c r="AA8193" s="1"/>
    </row>
    <row r="8194" spans="2:27">
      <c r="B8194" s="66">
        <v>44834</v>
      </c>
      <c r="C8194" s="67">
        <v>44837</v>
      </c>
      <c r="D8194" s="68" t="s">
        <v>50</v>
      </c>
      <c r="E8194" s="70" t="s">
        <v>51</v>
      </c>
      <c r="F8194" s="37" t="s">
        <v>3087</v>
      </c>
      <c r="G8194" s="67">
        <v>44845</v>
      </c>
      <c r="H8194" s="67">
        <v>44859</v>
      </c>
      <c r="I8194" s="71">
        <f t="shared" si="436"/>
        <v>14</v>
      </c>
      <c r="J8194" s="72" t="s">
        <v>141</v>
      </c>
      <c r="K8194" s="72" t="s">
        <v>142</v>
      </c>
      <c r="L8194" s="73">
        <v>1</v>
      </c>
      <c r="M8194" s="73" t="s">
        <v>108</v>
      </c>
      <c r="N8194" s="68" t="str">
        <f>VLOOKUP(K8194,[1]人員授權表!D$3:G$249,4,0)</f>
        <v>無機</v>
      </c>
      <c r="O8194" s="70" t="str">
        <f>IF(J8194=[1]人員授權表!$C$85,"Casper李羿勳",IF(J8194=[1]人員授權表!$C$188,"Iring陳俊明",IF(J8194=[1]人員授權表!$C$189,"Brian陳泓霖",VLOOKUP(K8194,[1]人員授權表!D$2:E$249,2,FALSE))))</f>
        <v>Dennis陳汶宏</v>
      </c>
      <c r="P8194" s="101">
        <v>44855</v>
      </c>
      <c r="Q8194" s="75" t="str">
        <f t="shared" si="437"/>
        <v>週五</v>
      </c>
      <c r="R8194" s="80">
        <v>44852</v>
      </c>
      <c r="AA8194" s="1"/>
    </row>
    <row r="8195" spans="2:27">
      <c r="B8195" s="66">
        <v>44834</v>
      </c>
      <c r="C8195" s="67">
        <v>44837</v>
      </c>
      <c r="D8195" s="68" t="s">
        <v>50</v>
      </c>
      <c r="E8195" s="70" t="s">
        <v>51</v>
      </c>
      <c r="F8195" s="37" t="s">
        <v>3087</v>
      </c>
      <c r="G8195" s="67">
        <v>44845</v>
      </c>
      <c r="H8195" s="67">
        <v>44859</v>
      </c>
      <c r="I8195" s="71">
        <f t="shared" si="436"/>
        <v>14</v>
      </c>
      <c r="J8195" s="72" t="s">
        <v>966</v>
      </c>
      <c r="K8195" s="72" t="s">
        <v>154</v>
      </c>
      <c r="L8195" s="73">
        <v>1</v>
      </c>
      <c r="M8195" s="73" t="s">
        <v>108</v>
      </c>
      <c r="N8195" s="68" t="str">
        <f>VLOOKUP(K8195,[1]人員授權表!D$3:G$249,4,0)</f>
        <v>無機</v>
      </c>
      <c r="O8195" s="70" t="str">
        <f>IF(J8195=[1]人員授權表!$C$85,"Casper李羿勳",IF(J8195=[1]人員授權表!$C$188,"Iring陳俊明",IF(J8195=[1]人員授權表!$C$189,"Brian陳泓霖",VLOOKUP(K8195,[1]人員授權表!D$2:E$249,2,FALSE))))</f>
        <v>Ken張智凱</v>
      </c>
      <c r="P8195" s="101">
        <v>44855</v>
      </c>
      <c r="Q8195" s="75" t="str">
        <f t="shared" si="437"/>
        <v>週五</v>
      </c>
      <c r="R8195" s="80">
        <v>44848</v>
      </c>
      <c r="AA8195" s="1"/>
    </row>
    <row r="8196" spans="2:27">
      <c r="B8196" s="66">
        <v>44834</v>
      </c>
      <c r="C8196" s="67">
        <v>44837</v>
      </c>
      <c r="D8196" s="68" t="s">
        <v>50</v>
      </c>
      <c r="E8196" s="70" t="s">
        <v>51</v>
      </c>
      <c r="F8196" s="37" t="s">
        <v>3087</v>
      </c>
      <c r="G8196" s="67">
        <v>44845</v>
      </c>
      <c r="H8196" s="67">
        <v>44859</v>
      </c>
      <c r="I8196" s="71">
        <f t="shared" si="436"/>
        <v>14</v>
      </c>
      <c r="J8196" s="72" t="s">
        <v>209</v>
      </c>
      <c r="K8196" s="72" t="s">
        <v>210</v>
      </c>
      <c r="L8196" s="73">
        <v>1</v>
      </c>
      <c r="M8196" s="73" t="s">
        <v>108</v>
      </c>
      <c r="N8196" s="68" t="str">
        <f>VLOOKUP(K8196,[1]人員授權表!D$3:G$249,4,0)</f>
        <v>無機</v>
      </c>
      <c r="O8196" s="70" t="str">
        <f>IF(J8196=[1]人員授權表!$C$85,"Casper李羿勳",IF(J8196=[1]人員授權表!$C$188,"Iring陳俊明",IF(J8196=[1]人員授權表!$C$189,"Brian陳泓霖",VLOOKUP(K8196,[1]人員授權表!D$2:E$249,2,FALSE))))</f>
        <v>Vicky游崴涵</v>
      </c>
      <c r="P8196" s="101">
        <v>44855</v>
      </c>
      <c r="Q8196" s="75" t="str">
        <f t="shared" si="437"/>
        <v>週五</v>
      </c>
      <c r="R8196" s="80">
        <v>44855</v>
      </c>
      <c r="AA8196" s="1"/>
    </row>
    <row r="8197" spans="2:27">
      <c r="B8197" s="66">
        <v>44834</v>
      </c>
      <c r="C8197" s="67">
        <v>44837</v>
      </c>
      <c r="D8197" s="68" t="s">
        <v>50</v>
      </c>
      <c r="E8197" s="70" t="s">
        <v>51</v>
      </c>
      <c r="F8197" s="37" t="s">
        <v>3087</v>
      </c>
      <c r="G8197" s="67">
        <v>44845</v>
      </c>
      <c r="H8197" s="67">
        <v>44859</v>
      </c>
      <c r="I8197" s="71">
        <f t="shared" si="436"/>
        <v>14</v>
      </c>
      <c r="J8197" s="72" t="s">
        <v>167</v>
      </c>
      <c r="K8197" s="72" t="s">
        <v>168</v>
      </c>
      <c r="L8197" s="73">
        <v>1</v>
      </c>
      <c r="M8197" s="73" t="s">
        <v>108</v>
      </c>
      <c r="N8197" s="68" t="str">
        <f>VLOOKUP(K8197,[1]人員授權表!D$3:G$249,4,0)</f>
        <v>有機</v>
      </c>
      <c r="O8197" s="70" t="str">
        <f>IF(J8197=[1]人員授權表!$C$85,"Casper李羿勳",IF(J8197=[1]人員授權表!$C$188,"Iring陳俊明",IF(J8197=[1]人員授權表!$C$189,"Brian陳泓霖",VLOOKUP(K8197,[1]人員授權表!D$2:E$249,2,FALSE))))</f>
        <v>Una林庭瑄</v>
      </c>
      <c r="P8197" s="101">
        <v>44855</v>
      </c>
      <c r="Q8197" s="75" t="str">
        <f t="shared" si="437"/>
        <v>週五</v>
      </c>
      <c r="R8197" s="80">
        <v>44852</v>
      </c>
      <c r="AA8197" s="1"/>
    </row>
    <row r="8198" spans="2:27">
      <c r="B8198" s="66">
        <v>44834</v>
      </c>
      <c r="C8198" s="67">
        <v>44837</v>
      </c>
      <c r="D8198" s="68" t="s">
        <v>50</v>
      </c>
      <c r="E8198" s="70" t="s">
        <v>51</v>
      </c>
      <c r="F8198" s="37" t="s">
        <v>3087</v>
      </c>
      <c r="G8198" s="67">
        <v>44845</v>
      </c>
      <c r="H8198" s="67">
        <v>44859</v>
      </c>
      <c r="I8198" s="71">
        <f t="shared" si="436"/>
        <v>14</v>
      </c>
      <c r="J8198" s="72" t="s">
        <v>257</v>
      </c>
      <c r="K8198" s="72" t="s">
        <v>1225</v>
      </c>
      <c r="L8198" s="73">
        <v>1</v>
      </c>
      <c r="M8198" s="73" t="s">
        <v>108</v>
      </c>
      <c r="N8198" s="68" t="str">
        <f>VLOOKUP(K8198,[1]人員授權表!D$3:G$249,4,0)</f>
        <v>有機</v>
      </c>
      <c r="O8198" s="70" t="str">
        <f>IF(J8198=[1]人員授權表!$C$85,"Casper李羿勳",IF(J8198=[1]人員授權表!$C$188,"Iring陳俊明",IF(J8198=[1]人員授權表!$C$189,"Brian陳泓霖",VLOOKUP(K8198,[1]人員授權表!D$2:E$249,2,FALSE))))</f>
        <v>Casper李羿勳</v>
      </c>
      <c r="P8198" s="101">
        <v>44855</v>
      </c>
      <c r="Q8198" s="75" t="str">
        <f t="shared" si="437"/>
        <v>週五</v>
      </c>
      <c r="R8198" s="80">
        <v>44855</v>
      </c>
      <c r="AA8198" s="1"/>
    </row>
    <row r="8199" spans="2:27">
      <c r="B8199" s="66">
        <v>44834</v>
      </c>
      <c r="C8199" s="67">
        <v>44837</v>
      </c>
      <c r="D8199" s="68" t="s">
        <v>50</v>
      </c>
      <c r="E8199" s="70" t="s">
        <v>51</v>
      </c>
      <c r="F8199" s="37" t="s">
        <v>3087</v>
      </c>
      <c r="G8199" s="67">
        <v>44845</v>
      </c>
      <c r="H8199" s="67">
        <v>44859</v>
      </c>
      <c r="I8199" s="71">
        <f t="shared" ref="I8199:I8262" si="438">_xlfn.DAYS(H8199,G8199)</f>
        <v>14</v>
      </c>
      <c r="J8199" s="72" t="s">
        <v>1226</v>
      </c>
      <c r="K8199" s="72" t="s">
        <v>1227</v>
      </c>
      <c r="L8199" s="73">
        <v>1</v>
      </c>
      <c r="M8199" s="73" t="s">
        <v>108</v>
      </c>
      <c r="N8199" s="68" t="str">
        <f>VLOOKUP(K8199,[1]人員授權表!D$3:G$249,4,0)</f>
        <v>有機</v>
      </c>
      <c r="O8199" s="70" t="str">
        <f>IF(J8199=[1]人員授權表!$C$85,"Casper李羿勳",IF(J8199=[1]人員授權表!$C$188,"Iring陳俊明",IF(J8199=[1]人員授權表!$C$189,"Brian陳泓霖",VLOOKUP(K8199,[1]人員授權表!D$2:E$249,2,FALSE))))</f>
        <v>Marco陳鴻鈞</v>
      </c>
      <c r="P8199" s="101">
        <v>44855</v>
      </c>
      <c r="Q8199" s="75" t="str">
        <f t="shared" ref="Q8199:Q8262" si="439">TEXT(P8199,"aaa")</f>
        <v>週五</v>
      </c>
      <c r="R8199" s="80">
        <v>44853</v>
      </c>
      <c r="AA8199" s="1"/>
    </row>
    <row r="8200" spans="2:27">
      <c r="B8200" s="66">
        <v>44834</v>
      </c>
      <c r="C8200" s="67">
        <v>44837</v>
      </c>
      <c r="D8200" s="68" t="s">
        <v>50</v>
      </c>
      <c r="E8200" s="70" t="s">
        <v>51</v>
      </c>
      <c r="F8200" s="37" t="s">
        <v>3088</v>
      </c>
      <c r="G8200" s="67">
        <v>44845</v>
      </c>
      <c r="H8200" s="67">
        <v>44859</v>
      </c>
      <c r="I8200" s="71">
        <f t="shared" si="438"/>
        <v>14</v>
      </c>
      <c r="J8200" s="72" t="s">
        <v>184</v>
      </c>
      <c r="K8200" s="72" t="s">
        <v>185</v>
      </c>
      <c r="L8200" s="73">
        <v>1</v>
      </c>
      <c r="M8200" s="73" t="s">
        <v>108</v>
      </c>
      <c r="N8200" s="68" t="str">
        <f>VLOOKUP(K8200,[1]人員授權表!D$3:G$249,4,0)</f>
        <v>有機</v>
      </c>
      <c r="O8200" s="70" t="str">
        <f>IF(J8200=[1]人員授權表!$C$85,"Casper李羿勳",IF(J8200=[1]人員授權表!$C$188,"Iring陳俊明",IF(J8200=[1]人員授權表!$C$189,"Brian陳泓霖",VLOOKUP(K8200,[1]人員授權表!D$2:E$249,2,FALSE))))</f>
        <v>Una林庭瑄</v>
      </c>
      <c r="P8200" s="101">
        <v>44855</v>
      </c>
      <c r="Q8200" s="75" t="str">
        <f t="shared" si="439"/>
        <v>週五</v>
      </c>
      <c r="R8200" s="80">
        <v>44853</v>
      </c>
      <c r="AA8200" s="1"/>
    </row>
    <row r="8201" spans="2:27">
      <c r="B8201" s="66">
        <v>44834</v>
      </c>
      <c r="C8201" s="67">
        <v>44837</v>
      </c>
      <c r="D8201" s="68" t="s">
        <v>50</v>
      </c>
      <c r="E8201" s="70" t="s">
        <v>51</v>
      </c>
      <c r="F8201" s="37" t="s">
        <v>3088</v>
      </c>
      <c r="G8201" s="67">
        <v>44845</v>
      </c>
      <c r="H8201" s="67">
        <v>44859</v>
      </c>
      <c r="I8201" s="71">
        <f t="shared" si="438"/>
        <v>14</v>
      </c>
      <c r="J8201" s="72" t="s">
        <v>919</v>
      </c>
      <c r="K8201" s="72" t="s">
        <v>187</v>
      </c>
      <c r="L8201" s="73">
        <v>1</v>
      </c>
      <c r="M8201" s="73" t="s">
        <v>108</v>
      </c>
      <c r="N8201" s="68" t="str">
        <f>VLOOKUP(K8201,[1]人員授權表!D$3:G$249,4,0)</f>
        <v>無機</v>
      </c>
      <c r="O8201" s="70" t="str">
        <f>IF(J8201=[1]人員授權表!$C$85,"Casper李羿勳",IF(J8201=[1]人員授權表!$C$188,"Iring陳俊明",IF(J8201=[1]人員授權表!$C$189,"Brian陳泓霖",VLOOKUP(K8201,[1]人員授權表!D$2:E$249,2,FALSE))))</f>
        <v>Ruby黃家蓁</v>
      </c>
      <c r="P8201" s="101">
        <v>44855</v>
      </c>
      <c r="Q8201" s="75" t="str">
        <f t="shared" si="439"/>
        <v>週五</v>
      </c>
      <c r="R8201" s="80">
        <v>44855</v>
      </c>
      <c r="AA8201" s="1"/>
    </row>
    <row r="8202" spans="2:27">
      <c r="B8202" s="66">
        <v>44834</v>
      </c>
      <c r="C8202" s="67">
        <v>44837</v>
      </c>
      <c r="D8202" s="68" t="s">
        <v>50</v>
      </c>
      <c r="E8202" s="70" t="s">
        <v>51</v>
      </c>
      <c r="F8202" s="37" t="s">
        <v>3088</v>
      </c>
      <c r="G8202" s="67">
        <v>44845</v>
      </c>
      <c r="H8202" s="67">
        <v>44859</v>
      </c>
      <c r="I8202" s="71">
        <f t="shared" si="438"/>
        <v>14</v>
      </c>
      <c r="J8202" s="72" t="s">
        <v>188</v>
      </c>
      <c r="K8202" s="72" t="s">
        <v>189</v>
      </c>
      <c r="L8202" s="73">
        <v>1</v>
      </c>
      <c r="M8202" s="73" t="s">
        <v>108</v>
      </c>
      <c r="N8202" s="68" t="str">
        <f>VLOOKUP(K8202,[1]人員授權表!D$3:G$249,4,0)</f>
        <v>無機</v>
      </c>
      <c r="O8202" s="70" t="str">
        <f>IF(J8202=[1]人員授權表!$C$85,"Casper李羿勳",IF(J8202=[1]人員授權表!$C$188,"Iring陳俊明",IF(J8202=[1]人員授權表!$C$189,"Brian陳泓霖",VLOOKUP(K8202,[1]人員授權表!D$2:E$249,2,FALSE))))</f>
        <v>Iring陳俊明</v>
      </c>
      <c r="P8202" s="101">
        <v>44855</v>
      </c>
      <c r="Q8202" s="75" t="str">
        <f t="shared" si="439"/>
        <v>週五</v>
      </c>
      <c r="R8202" s="80">
        <v>44849</v>
      </c>
      <c r="AA8202" s="1"/>
    </row>
    <row r="8203" spans="2:27">
      <c r="B8203" s="66">
        <v>44834</v>
      </c>
      <c r="C8203" s="67">
        <v>44837</v>
      </c>
      <c r="D8203" s="68" t="s">
        <v>50</v>
      </c>
      <c r="E8203" s="70" t="s">
        <v>51</v>
      </c>
      <c r="F8203" s="37" t="s">
        <v>3088</v>
      </c>
      <c r="G8203" s="67">
        <v>44845</v>
      </c>
      <c r="H8203" s="67">
        <v>44859</v>
      </c>
      <c r="I8203" s="71">
        <f t="shared" si="438"/>
        <v>14</v>
      </c>
      <c r="J8203" s="72" t="s">
        <v>190</v>
      </c>
      <c r="K8203" s="72" t="s">
        <v>140</v>
      </c>
      <c r="L8203" s="73">
        <v>1</v>
      </c>
      <c r="M8203" s="73" t="s">
        <v>108</v>
      </c>
      <c r="N8203" s="68" t="str">
        <f>VLOOKUP(K8203,[1]人員授權表!D$3:G$249,4,0)</f>
        <v>無機</v>
      </c>
      <c r="O8203" s="70" t="str">
        <f>IF(J8203=[1]人員授權表!$C$85,"Casper李羿勳",IF(J8203=[1]人員授權表!$C$188,"Iring陳俊明",IF(J8203=[1]人員授權表!$C$189,"Brian陳泓霖",VLOOKUP(K8203,[1]人員授權表!D$2:E$249,2,FALSE))))</f>
        <v>Iring陳俊明</v>
      </c>
      <c r="P8203" s="101">
        <v>44855</v>
      </c>
      <c r="Q8203" s="75" t="str">
        <f t="shared" si="439"/>
        <v>週五</v>
      </c>
      <c r="R8203" s="80">
        <v>44849</v>
      </c>
      <c r="AA8203" s="1"/>
    </row>
    <row r="8204" spans="2:27">
      <c r="B8204" s="66">
        <v>44834</v>
      </c>
      <c r="C8204" s="67">
        <v>44837</v>
      </c>
      <c r="D8204" s="68" t="s">
        <v>50</v>
      </c>
      <c r="E8204" s="70" t="s">
        <v>51</v>
      </c>
      <c r="F8204" s="37" t="s">
        <v>3088</v>
      </c>
      <c r="G8204" s="67">
        <v>44845</v>
      </c>
      <c r="H8204" s="67">
        <v>44859</v>
      </c>
      <c r="I8204" s="71">
        <f t="shared" si="438"/>
        <v>14</v>
      </c>
      <c r="J8204" s="72" t="s">
        <v>195</v>
      </c>
      <c r="K8204" s="72" t="s">
        <v>196</v>
      </c>
      <c r="L8204" s="73">
        <v>1</v>
      </c>
      <c r="M8204" s="73" t="s">
        <v>108</v>
      </c>
      <c r="N8204" s="68" t="str">
        <f>VLOOKUP(K8204,[1]人員授權表!D$3:G$249,4,0)</f>
        <v>無機</v>
      </c>
      <c r="O8204" s="70" t="str">
        <f>IF(J8204=[1]人員授權表!$C$85,"Casper李羿勳",IF(J8204=[1]人員授權表!$C$188,"Iring陳俊明",IF(J8204=[1]人員授權表!$C$189,"Brian陳泓霖",VLOOKUP(K8204,[1]人員授權表!D$2:E$249,2,FALSE))))</f>
        <v>Debby胡萱黛</v>
      </c>
      <c r="P8204" s="101">
        <v>44855</v>
      </c>
      <c r="Q8204" s="75" t="str">
        <f t="shared" si="439"/>
        <v>週五</v>
      </c>
      <c r="R8204" s="80">
        <v>44855</v>
      </c>
      <c r="AA8204" s="1"/>
    </row>
    <row r="8205" spans="2:27">
      <c r="B8205" s="66">
        <v>44834</v>
      </c>
      <c r="C8205" s="67">
        <v>44837</v>
      </c>
      <c r="D8205" s="68" t="s">
        <v>50</v>
      </c>
      <c r="E8205" s="70" t="s">
        <v>51</v>
      </c>
      <c r="F8205" s="37" t="s">
        <v>3088</v>
      </c>
      <c r="G8205" s="67">
        <v>44845</v>
      </c>
      <c r="H8205" s="67">
        <v>44859</v>
      </c>
      <c r="I8205" s="71">
        <f t="shared" si="438"/>
        <v>14</v>
      </c>
      <c r="J8205" s="72" t="s">
        <v>198</v>
      </c>
      <c r="K8205" s="72" t="s">
        <v>199</v>
      </c>
      <c r="L8205" s="73">
        <v>1</v>
      </c>
      <c r="M8205" s="73" t="s">
        <v>108</v>
      </c>
      <c r="N8205" s="68" t="str">
        <f>VLOOKUP(K8205,[1]人員授權表!D$3:G$249,4,0)</f>
        <v>無機</v>
      </c>
      <c r="O8205" s="70" t="str">
        <f>IF(J8205=[1]人員授權表!$C$85,"Casper李羿勳",IF(J8205=[1]人員授權表!$C$188,"Iring陳俊明",IF(J8205=[1]人員授權表!$C$189,"Brian陳泓霖",VLOOKUP(K8205,[1]人員授權表!D$2:E$249,2,FALSE))))</f>
        <v>Vicky游崴涵</v>
      </c>
      <c r="P8205" s="101">
        <v>44855</v>
      </c>
      <c r="Q8205" s="75" t="str">
        <f t="shared" si="439"/>
        <v>週五</v>
      </c>
      <c r="R8205" s="80">
        <v>44854</v>
      </c>
      <c r="AA8205" s="1"/>
    </row>
    <row r="8206" spans="2:27">
      <c r="B8206" s="66">
        <v>44834</v>
      </c>
      <c r="C8206" s="67">
        <v>44837</v>
      </c>
      <c r="D8206" s="68" t="s">
        <v>50</v>
      </c>
      <c r="E8206" s="70" t="s">
        <v>51</v>
      </c>
      <c r="F8206" s="37" t="s">
        <v>3088</v>
      </c>
      <c r="G8206" s="67">
        <v>44845</v>
      </c>
      <c r="H8206" s="67">
        <v>44859</v>
      </c>
      <c r="I8206" s="71">
        <f t="shared" si="438"/>
        <v>14</v>
      </c>
      <c r="J8206" s="72" t="s">
        <v>200</v>
      </c>
      <c r="K8206" s="72" t="s">
        <v>201</v>
      </c>
      <c r="L8206" s="73">
        <v>1</v>
      </c>
      <c r="M8206" s="73" t="s">
        <v>108</v>
      </c>
      <c r="N8206" s="68" t="str">
        <f>VLOOKUP(K8206,[1]人員授權表!D$3:G$249,4,0)</f>
        <v>無機</v>
      </c>
      <c r="O8206" s="70" t="str">
        <f>IF(J8206=[1]人員授權表!$C$85,"Casper李羿勳",IF(J8206=[1]人員授權表!$C$188,"Iring陳俊明",IF(J8206=[1]人員授權表!$C$189,"Brian陳泓霖",VLOOKUP(K8206,[1]人員授權表!D$2:E$249,2,FALSE))))</f>
        <v>Ruby黃家蓁</v>
      </c>
      <c r="P8206" s="101">
        <v>44855</v>
      </c>
      <c r="Q8206" s="75" t="str">
        <f t="shared" si="439"/>
        <v>週五</v>
      </c>
      <c r="R8206" s="80">
        <v>44852</v>
      </c>
      <c r="AA8206" s="1"/>
    </row>
    <row r="8207" spans="2:27">
      <c r="B8207" s="66">
        <v>44834</v>
      </c>
      <c r="C8207" s="67">
        <v>44837</v>
      </c>
      <c r="D8207" s="68" t="s">
        <v>50</v>
      </c>
      <c r="E8207" s="70" t="s">
        <v>51</v>
      </c>
      <c r="F8207" s="37" t="s">
        <v>3088</v>
      </c>
      <c r="G8207" s="67">
        <v>44845</v>
      </c>
      <c r="H8207" s="67">
        <v>44859</v>
      </c>
      <c r="I8207" s="71">
        <f t="shared" si="438"/>
        <v>14</v>
      </c>
      <c r="J8207" s="72" t="s">
        <v>151</v>
      </c>
      <c r="K8207" s="72" t="s">
        <v>152</v>
      </c>
      <c r="L8207" s="73">
        <v>1</v>
      </c>
      <c r="M8207" s="73" t="s">
        <v>108</v>
      </c>
      <c r="N8207" s="68" t="str">
        <f>VLOOKUP(K8207,[1]人員授權表!D$3:G$249,4,0)</f>
        <v>無機</v>
      </c>
      <c r="O8207" s="70" t="str">
        <f>IF(J8207=[1]人員授權表!$C$85,"Casper李羿勳",IF(J8207=[1]人員授權表!$C$188,"Iring陳俊明",IF(J8207=[1]人員授權表!$C$189,"Brian陳泓霖",VLOOKUP(K8207,[1]人員授權表!D$2:E$249,2,FALSE))))</f>
        <v>Vicky游崴涵</v>
      </c>
      <c r="P8207" s="101">
        <v>44855</v>
      </c>
      <c r="Q8207" s="75" t="str">
        <f t="shared" si="439"/>
        <v>週五</v>
      </c>
      <c r="R8207" s="80">
        <v>44854</v>
      </c>
      <c r="AA8207" s="1"/>
    </row>
    <row r="8208" spans="2:27">
      <c r="B8208" s="66">
        <v>44834</v>
      </c>
      <c r="C8208" s="67">
        <v>44837</v>
      </c>
      <c r="D8208" s="68" t="s">
        <v>50</v>
      </c>
      <c r="E8208" s="70" t="s">
        <v>51</v>
      </c>
      <c r="F8208" s="37" t="s">
        <v>3088</v>
      </c>
      <c r="G8208" s="67">
        <v>44845</v>
      </c>
      <c r="H8208" s="67">
        <v>44859</v>
      </c>
      <c r="I8208" s="71">
        <f t="shared" si="438"/>
        <v>14</v>
      </c>
      <c r="J8208" s="72" t="s">
        <v>160</v>
      </c>
      <c r="K8208" s="72" t="s">
        <v>161</v>
      </c>
      <c r="L8208" s="73">
        <v>1</v>
      </c>
      <c r="M8208" s="73" t="s">
        <v>108</v>
      </c>
      <c r="N8208" s="68" t="str">
        <f>VLOOKUP(K8208,[1]人員授權表!D$3:G$249,4,0)</f>
        <v>無機</v>
      </c>
      <c r="O8208" s="70" t="str">
        <f>IF(J8208=[1]人員授權表!$C$85,"Casper李羿勳",IF(J8208=[1]人員授權表!$C$188,"Iring陳俊明",IF(J8208=[1]人員授權表!$C$189,"Brian陳泓霖",VLOOKUP(K8208,[1]人員授權表!D$2:E$249,2,FALSE))))</f>
        <v>Dennis陳汶宏</v>
      </c>
      <c r="P8208" s="101">
        <v>44855</v>
      </c>
      <c r="Q8208" s="75" t="str">
        <f t="shared" si="439"/>
        <v>週五</v>
      </c>
      <c r="R8208" s="80">
        <v>44855</v>
      </c>
      <c r="AA8208" s="1"/>
    </row>
    <row r="8209" spans="2:27">
      <c r="B8209" s="66">
        <v>44834</v>
      </c>
      <c r="C8209" s="67">
        <v>44837</v>
      </c>
      <c r="D8209" s="68" t="s">
        <v>50</v>
      </c>
      <c r="E8209" s="70" t="s">
        <v>51</v>
      </c>
      <c r="F8209" s="37" t="s">
        <v>3088</v>
      </c>
      <c r="G8209" s="67">
        <v>44845</v>
      </c>
      <c r="H8209" s="67">
        <v>44859</v>
      </c>
      <c r="I8209" s="71">
        <f t="shared" si="438"/>
        <v>14</v>
      </c>
      <c r="J8209" s="72" t="s">
        <v>1222</v>
      </c>
      <c r="K8209" s="72" t="s">
        <v>1223</v>
      </c>
      <c r="L8209" s="73">
        <v>1</v>
      </c>
      <c r="M8209" s="73" t="s">
        <v>108</v>
      </c>
      <c r="N8209" s="68" t="str">
        <f>VLOOKUP(K8209,[1]人員授權表!D$3:G$249,4,0)</f>
        <v>無機</v>
      </c>
      <c r="O8209" s="70" t="str">
        <f>IF(J8209=[1]人員授權表!$C$85,"Casper李羿勳",IF(J8209=[1]人員授權表!$C$188,"Iring陳俊明",IF(J8209=[1]人員授權表!$C$189,"Brian陳泓霖",VLOOKUP(K8209,[1]人員授權表!D$2:E$249,2,FALSE))))</f>
        <v>Dennis陳汶宏</v>
      </c>
      <c r="P8209" s="101">
        <v>44855</v>
      </c>
      <c r="Q8209" s="75" t="str">
        <f t="shared" si="439"/>
        <v>週五</v>
      </c>
      <c r="R8209" s="80">
        <v>44855</v>
      </c>
      <c r="AA8209" s="1"/>
    </row>
    <row r="8210" spans="2:27">
      <c r="B8210" s="66">
        <v>44834</v>
      </c>
      <c r="C8210" s="67">
        <v>44837</v>
      </c>
      <c r="D8210" s="68" t="s">
        <v>50</v>
      </c>
      <c r="E8210" s="70" t="s">
        <v>51</v>
      </c>
      <c r="F8210" s="37" t="s">
        <v>3088</v>
      </c>
      <c r="G8210" s="67">
        <v>44845</v>
      </c>
      <c r="H8210" s="67">
        <v>44859</v>
      </c>
      <c r="I8210" s="71">
        <f t="shared" si="438"/>
        <v>14</v>
      </c>
      <c r="J8210" s="72" t="s">
        <v>175</v>
      </c>
      <c r="K8210" s="72" t="s">
        <v>176</v>
      </c>
      <c r="L8210" s="73">
        <v>1</v>
      </c>
      <c r="M8210" s="73" t="s">
        <v>108</v>
      </c>
      <c r="N8210" s="68" t="str">
        <f>VLOOKUP(K8210,[1]人員授權表!D$3:G$249,4,0)</f>
        <v>無機</v>
      </c>
      <c r="O8210" s="70" t="s">
        <v>177</v>
      </c>
      <c r="P8210" s="101">
        <v>44855</v>
      </c>
      <c r="Q8210" s="75" t="str">
        <f t="shared" si="439"/>
        <v>週五</v>
      </c>
      <c r="R8210" s="80">
        <v>44854</v>
      </c>
      <c r="AA8210" s="1"/>
    </row>
    <row r="8211" spans="2:27">
      <c r="B8211" s="66">
        <v>44834</v>
      </c>
      <c r="C8211" s="67">
        <v>44837</v>
      </c>
      <c r="D8211" s="68" t="s">
        <v>50</v>
      </c>
      <c r="E8211" s="70" t="s">
        <v>51</v>
      </c>
      <c r="F8211" s="37" t="s">
        <v>3088</v>
      </c>
      <c r="G8211" s="67">
        <v>44845</v>
      </c>
      <c r="H8211" s="67">
        <v>44859</v>
      </c>
      <c r="I8211" s="71">
        <f t="shared" si="438"/>
        <v>14</v>
      </c>
      <c r="J8211" s="72" t="s">
        <v>290</v>
      </c>
      <c r="K8211" s="72" t="s">
        <v>291</v>
      </c>
      <c r="L8211" s="73">
        <v>1</v>
      </c>
      <c r="M8211" s="73" t="s">
        <v>108</v>
      </c>
      <c r="N8211" s="68" t="str">
        <f>VLOOKUP(K8211,[1]人員授權表!D$3:G$249,4,0)</f>
        <v>無機</v>
      </c>
      <c r="O8211" s="70" t="str">
        <f>IF(J8211=[1]人員授權表!$C$85,"Casper李羿勳",IF(J8211=[1]人員授權表!$C$188,"Iring陳俊明",IF(J8211=[1]人員授權表!$C$189,"Brian陳泓霖",VLOOKUP(K8211,[1]人員授權表!D$2:E$249,2,FALSE))))</f>
        <v>George陳志昇</v>
      </c>
      <c r="P8211" s="101">
        <v>44855</v>
      </c>
      <c r="Q8211" s="75" t="str">
        <f t="shared" si="439"/>
        <v>週五</v>
      </c>
      <c r="R8211" s="80">
        <v>44855</v>
      </c>
      <c r="AA8211" s="1"/>
    </row>
    <row r="8212" spans="2:27">
      <c r="B8212" s="66">
        <v>44834</v>
      </c>
      <c r="C8212" s="67">
        <v>44837</v>
      </c>
      <c r="D8212" s="68" t="s">
        <v>50</v>
      </c>
      <c r="E8212" s="70" t="s">
        <v>51</v>
      </c>
      <c r="F8212" s="37" t="s">
        <v>3088</v>
      </c>
      <c r="G8212" s="67">
        <v>44845</v>
      </c>
      <c r="H8212" s="67">
        <v>44859</v>
      </c>
      <c r="I8212" s="71">
        <f t="shared" si="438"/>
        <v>14</v>
      </c>
      <c r="J8212" s="72" t="s">
        <v>204</v>
      </c>
      <c r="K8212" s="72" t="s">
        <v>205</v>
      </c>
      <c r="L8212" s="73">
        <v>1</v>
      </c>
      <c r="M8212" s="73" t="s">
        <v>108</v>
      </c>
      <c r="N8212" s="68" t="str">
        <f>VLOOKUP(K8212,[1]人員授權表!D$3:G$249,4,0)</f>
        <v>無機</v>
      </c>
      <c r="O8212" s="70" t="str">
        <f>IF(J8212=[1]人員授權表!$C$85,"Casper李羿勳",IF(J8212=[1]人員授權表!$C$188,"Iring陳俊明",IF(J8212=[1]人員授權表!$C$189,"Brian陳泓霖",VLOOKUP(K8212,[1]人員授權表!D$2:E$249,2,FALSE))))</f>
        <v>Iring陳俊明</v>
      </c>
      <c r="P8212" s="101">
        <v>44855</v>
      </c>
      <c r="Q8212" s="75" t="str">
        <f t="shared" si="439"/>
        <v>週五</v>
      </c>
      <c r="R8212" s="80">
        <v>44853</v>
      </c>
      <c r="AA8212" s="1"/>
    </row>
    <row r="8213" spans="2:27">
      <c r="B8213" s="66">
        <v>44834</v>
      </c>
      <c r="C8213" s="67">
        <v>44837</v>
      </c>
      <c r="D8213" s="68" t="s">
        <v>50</v>
      </c>
      <c r="E8213" s="70" t="s">
        <v>51</v>
      </c>
      <c r="F8213" s="37" t="s">
        <v>3088</v>
      </c>
      <c r="G8213" s="67">
        <v>44845</v>
      </c>
      <c r="H8213" s="67">
        <v>44859</v>
      </c>
      <c r="I8213" s="71">
        <f t="shared" si="438"/>
        <v>14</v>
      </c>
      <c r="J8213" s="72" t="s">
        <v>206</v>
      </c>
      <c r="K8213" s="72" t="s">
        <v>179</v>
      </c>
      <c r="L8213" s="73">
        <v>1</v>
      </c>
      <c r="M8213" s="73" t="s">
        <v>108</v>
      </c>
      <c r="N8213" s="68" t="str">
        <f>VLOOKUP(K8213,[1]人員授權表!D$3:G$249,4,0)</f>
        <v>無機</v>
      </c>
      <c r="O8213" s="70" t="str">
        <f>IF(J8213=[1]人員授權表!$C$85,"Casper李羿勳",IF(J8213=[1]人員授權表!$C$188,"Iring陳俊明",IF(J8213=[1]人員授權表!$C$189,"Brian陳泓霖",VLOOKUP(K8213,[1]人員授權表!D$2:E$249,2,FALSE))))</f>
        <v>Dennis陳汶宏</v>
      </c>
      <c r="P8213" s="101">
        <v>44855</v>
      </c>
      <c r="Q8213" s="75" t="str">
        <f t="shared" si="439"/>
        <v>週五</v>
      </c>
      <c r="R8213" s="80">
        <v>44852</v>
      </c>
      <c r="AA8213" s="1"/>
    </row>
    <row r="8214" spans="2:27">
      <c r="B8214" s="66">
        <v>44834</v>
      </c>
      <c r="C8214" s="67">
        <v>44837</v>
      </c>
      <c r="D8214" s="68" t="s">
        <v>50</v>
      </c>
      <c r="E8214" s="70" t="s">
        <v>51</v>
      </c>
      <c r="F8214" s="37" t="s">
        <v>3088</v>
      </c>
      <c r="G8214" s="67">
        <v>44845</v>
      </c>
      <c r="H8214" s="67">
        <v>44859</v>
      </c>
      <c r="I8214" s="71">
        <f t="shared" si="438"/>
        <v>14</v>
      </c>
      <c r="J8214" s="72" t="s">
        <v>178</v>
      </c>
      <c r="K8214" s="72" t="s">
        <v>179</v>
      </c>
      <c r="L8214" s="73">
        <v>1</v>
      </c>
      <c r="M8214" s="73" t="s">
        <v>108</v>
      </c>
      <c r="N8214" s="68" t="str">
        <f>VLOOKUP(K8214,[1]人員授權表!D$3:G$249,4,0)</f>
        <v>無機</v>
      </c>
      <c r="O8214" s="70" t="str">
        <f>IF(J8214=[1]人員授權表!$C$85,"Casper李羿勳",IF(J8214=[1]人員授權表!$C$188,"Iring陳俊明",IF(J8214=[1]人員授權表!$C$189,"Brian陳泓霖",VLOOKUP(K8214,[1]人員授權表!D$2:E$249,2,FALSE))))</f>
        <v>Dennis陳汶宏</v>
      </c>
      <c r="P8214" s="101">
        <v>44855</v>
      </c>
      <c r="Q8214" s="75" t="str">
        <f t="shared" si="439"/>
        <v>週五</v>
      </c>
      <c r="R8214" s="80">
        <v>44852</v>
      </c>
      <c r="AA8214" s="1"/>
    </row>
    <row r="8215" spans="2:27">
      <c r="B8215" s="66">
        <v>44834</v>
      </c>
      <c r="C8215" s="67">
        <v>44837</v>
      </c>
      <c r="D8215" s="68" t="s">
        <v>50</v>
      </c>
      <c r="E8215" s="70" t="s">
        <v>51</v>
      </c>
      <c r="F8215" s="37" t="s">
        <v>3088</v>
      </c>
      <c r="G8215" s="67">
        <v>44845</v>
      </c>
      <c r="H8215" s="67">
        <v>44859</v>
      </c>
      <c r="I8215" s="71">
        <f t="shared" si="438"/>
        <v>14</v>
      </c>
      <c r="J8215" s="72" t="s">
        <v>141</v>
      </c>
      <c r="K8215" s="72" t="s">
        <v>142</v>
      </c>
      <c r="L8215" s="73">
        <v>1</v>
      </c>
      <c r="M8215" s="73" t="s">
        <v>108</v>
      </c>
      <c r="N8215" s="68" t="str">
        <f>VLOOKUP(K8215,[1]人員授權表!D$3:G$249,4,0)</f>
        <v>無機</v>
      </c>
      <c r="O8215" s="70" t="str">
        <f>IF(J8215=[1]人員授權表!$C$85,"Casper李羿勳",IF(J8215=[1]人員授權表!$C$188,"Iring陳俊明",IF(J8215=[1]人員授權表!$C$189,"Brian陳泓霖",VLOOKUP(K8215,[1]人員授權表!D$2:E$249,2,FALSE))))</f>
        <v>Dennis陳汶宏</v>
      </c>
      <c r="P8215" s="101">
        <v>44855</v>
      </c>
      <c r="Q8215" s="75" t="str">
        <f t="shared" si="439"/>
        <v>週五</v>
      </c>
      <c r="R8215" s="80">
        <v>44852</v>
      </c>
      <c r="AA8215" s="1"/>
    </row>
    <row r="8216" spans="2:27">
      <c r="B8216" s="66">
        <v>44834</v>
      </c>
      <c r="C8216" s="67">
        <v>44837</v>
      </c>
      <c r="D8216" s="68" t="s">
        <v>50</v>
      </c>
      <c r="E8216" s="70" t="s">
        <v>51</v>
      </c>
      <c r="F8216" s="37" t="s">
        <v>3088</v>
      </c>
      <c r="G8216" s="67">
        <v>44845</v>
      </c>
      <c r="H8216" s="67">
        <v>44859</v>
      </c>
      <c r="I8216" s="71">
        <f t="shared" si="438"/>
        <v>14</v>
      </c>
      <c r="J8216" s="72" t="s">
        <v>966</v>
      </c>
      <c r="K8216" s="72" t="s">
        <v>154</v>
      </c>
      <c r="L8216" s="73">
        <v>1</v>
      </c>
      <c r="M8216" s="73" t="s">
        <v>108</v>
      </c>
      <c r="N8216" s="68" t="str">
        <f>VLOOKUP(K8216,[1]人員授權表!D$3:G$249,4,0)</f>
        <v>無機</v>
      </c>
      <c r="O8216" s="70" t="str">
        <f>IF(J8216=[1]人員授權表!$C$85,"Casper李羿勳",IF(J8216=[1]人員授權表!$C$188,"Iring陳俊明",IF(J8216=[1]人員授權表!$C$189,"Brian陳泓霖",VLOOKUP(K8216,[1]人員授權表!D$2:E$249,2,FALSE))))</f>
        <v>Ken張智凱</v>
      </c>
      <c r="P8216" s="101">
        <v>44855</v>
      </c>
      <c r="Q8216" s="75" t="str">
        <f t="shared" si="439"/>
        <v>週五</v>
      </c>
      <c r="R8216" s="80">
        <v>44848</v>
      </c>
      <c r="AA8216" s="1"/>
    </row>
    <row r="8217" spans="2:27">
      <c r="B8217" s="66">
        <v>44834</v>
      </c>
      <c r="C8217" s="67">
        <v>44837</v>
      </c>
      <c r="D8217" s="68" t="s">
        <v>50</v>
      </c>
      <c r="E8217" s="70" t="s">
        <v>51</v>
      </c>
      <c r="F8217" s="37" t="s">
        <v>3088</v>
      </c>
      <c r="G8217" s="67">
        <v>44845</v>
      </c>
      <c r="H8217" s="67">
        <v>44859</v>
      </c>
      <c r="I8217" s="71">
        <f t="shared" si="438"/>
        <v>14</v>
      </c>
      <c r="J8217" s="72" t="s">
        <v>209</v>
      </c>
      <c r="K8217" s="72" t="s">
        <v>210</v>
      </c>
      <c r="L8217" s="73">
        <v>1</v>
      </c>
      <c r="M8217" s="73" t="s">
        <v>108</v>
      </c>
      <c r="N8217" s="68" t="str">
        <f>VLOOKUP(K8217,[1]人員授權表!D$3:G$249,4,0)</f>
        <v>無機</v>
      </c>
      <c r="O8217" s="70" t="str">
        <f>IF(J8217=[1]人員授權表!$C$85,"Casper李羿勳",IF(J8217=[1]人員授權表!$C$188,"Iring陳俊明",IF(J8217=[1]人員授權表!$C$189,"Brian陳泓霖",VLOOKUP(K8217,[1]人員授權表!D$2:E$249,2,FALSE))))</f>
        <v>Vicky游崴涵</v>
      </c>
      <c r="P8217" s="101">
        <v>44855</v>
      </c>
      <c r="Q8217" s="75" t="str">
        <f t="shared" si="439"/>
        <v>週五</v>
      </c>
      <c r="R8217" s="80">
        <v>44855</v>
      </c>
      <c r="AA8217" s="1"/>
    </row>
    <row r="8218" spans="2:27">
      <c r="B8218" s="66">
        <v>44834</v>
      </c>
      <c r="C8218" s="67">
        <v>44837</v>
      </c>
      <c r="D8218" s="68" t="s">
        <v>50</v>
      </c>
      <c r="E8218" s="70" t="s">
        <v>51</v>
      </c>
      <c r="F8218" s="37" t="s">
        <v>3088</v>
      </c>
      <c r="G8218" s="67">
        <v>44845</v>
      </c>
      <c r="H8218" s="67">
        <v>44859</v>
      </c>
      <c r="I8218" s="71">
        <f t="shared" si="438"/>
        <v>14</v>
      </c>
      <c r="J8218" s="72" t="s">
        <v>167</v>
      </c>
      <c r="K8218" s="72" t="s">
        <v>168</v>
      </c>
      <c r="L8218" s="73">
        <v>1</v>
      </c>
      <c r="M8218" s="73" t="s">
        <v>108</v>
      </c>
      <c r="N8218" s="68" t="str">
        <f>VLOOKUP(K8218,[1]人員授權表!D$3:G$249,4,0)</f>
        <v>有機</v>
      </c>
      <c r="O8218" s="70" t="str">
        <f>IF(J8218=[1]人員授權表!$C$85,"Casper李羿勳",IF(J8218=[1]人員授權表!$C$188,"Iring陳俊明",IF(J8218=[1]人員授權表!$C$189,"Brian陳泓霖",VLOOKUP(K8218,[1]人員授權表!D$2:E$249,2,FALSE))))</f>
        <v>Una林庭瑄</v>
      </c>
      <c r="P8218" s="101">
        <v>44855</v>
      </c>
      <c r="Q8218" s="75" t="str">
        <f t="shared" si="439"/>
        <v>週五</v>
      </c>
      <c r="R8218" s="80">
        <v>44852</v>
      </c>
      <c r="AA8218" s="1"/>
    </row>
    <row r="8219" spans="2:27">
      <c r="B8219" s="66">
        <v>44834</v>
      </c>
      <c r="C8219" s="67">
        <v>44837</v>
      </c>
      <c r="D8219" s="68" t="s">
        <v>50</v>
      </c>
      <c r="E8219" s="70" t="s">
        <v>51</v>
      </c>
      <c r="F8219" s="37" t="s">
        <v>3088</v>
      </c>
      <c r="G8219" s="67">
        <v>44845</v>
      </c>
      <c r="H8219" s="67">
        <v>44859</v>
      </c>
      <c r="I8219" s="71">
        <f t="shared" si="438"/>
        <v>14</v>
      </c>
      <c r="J8219" s="72" t="s">
        <v>257</v>
      </c>
      <c r="K8219" s="72" t="s">
        <v>1225</v>
      </c>
      <c r="L8219" s="73">
        <v>1</v>
      </c>
      <c r="M8219" s="73" t="s">
        <v>108</v>
      </c>
      <c r="N8219" s="68" t="str">
        <f>VLOOKUP(K8219,[1]人員授權表!D$3:G$249,4,0)</f>
        <v>有機</v>
      </c>
      <c r="O8219" s="70" t="str">
        <f>IF(J8219=[1]人員授權表!$C$85,"Casper李羿勳",IF(J8219=[1]人員授權表!$C$188,"Iring陳俊明",IF(J8219=[1]人員授權表!$C$189,"Brian陳泓霖",VLOOKUP(K8219,[1]人員授權表!D$2:E$249,2,FALSE))))</f>
        <v>Casper李羿勳</v>
      </c>
      <c r="P8219" s="101">
        <v>44855</v>
      </c>
      <c r="Q8219" s="75" t="str">
        <f t="shared" si="439"/>
        <v>週五</v>
      </c>
      <c r="R8219" s="80">
        <v>44855</v>
      </c>
      <c r="AA8219" s="1"/>
    </row>
    <row r="8220" spans="2:27">
      <c r="B8220" s="66">
        <v>44834</v>
      </c>
      <c r="C8220" s="67">
        <v>44837</v>
      </c>
      <c r="D8220" s="68" t="s">
        <v>50</v>
      </c>
      <c r="E8220" s="70" t="s">
        <v>51</v>
      </c>
      <c r="F8220" s="37" t="s">
        <v>3088</v>
      </c>
      <c r="G8220" s="67">
        <v>44845</v>
      </c>
      <c r="H8220" s="67">
        <v>44859</v>
      </c>
      <c r="I8220" s="71">
        <f t="shared" si="438"/>
        <v>14</v>
      </c>
      <c r="J8220" s="72" t="s">
        <v>1226</v>
      </c>
      <c r="K8220" s="72" t="s">
        <v>1227</v>
      </c>
      <c r="L8220" s="73">
        <v>1</v>
      </c>
      <c r="M8220" s="73" t="s">
        <v>108</v>
      </c>
      <c r="N8220" s="68" t="str">
        <f>VLOOKUP(K8220,[1]人員授權表!D$3:G$249,4,0)</f>
        <v>有機</v>
      </c>
      <c r="O8220" s="70" t="str">
        <f>IF(J8220=[1]人員授權表!$C$85,"Casper李羿勳",IF(J8220=[1]人員授權表!$C$188,"Iring陳俊明",IF(J8220=[1]人員授權表!$C$189,"Brian陳泓霖",VLOOKUP(K8220,[1]人員授權表!D$2:E$249,2,FALSE))))</f>
        <v>Marco陳鴻鈞</v>
      </c>
      <c r="P8220" s="101">
        <v>44855</v>
      </c>
      <c r="Q8220" s="75" t="str">
        <f t="shared" si="439"/>
        <v>週五</v>
      </c>
      <c r="R8220" s="80">
        <v>44853</v>
      </c>
      <c r="AA8220" s="1"/>
    </row>
    <row r="8221" spans="2:27">
      <c r="B8221" s="66">
        <v>44834</v>
      </c>
      <c r="C8221" s="67">
        <v>44837</v>
      </c>
      <c r="D8221" s="68" t="s">
        <v>50</v>
      </c>
      <c r="E8221" s="70" t="s">
        <v>51</v>
      </c>
      <c r="F8221" s="37" t="s">
        <v>3089</v>
      </c>
      <c r="G8221" s="67">
        <v>44845</v>
      </c>
      <c r="H8221" s="67">
        <v>44859</v>
      </c>
      <c r="I8221" s="71">
        <f t="shared" si="438"/>
        <v>14</v>
      </c>
      <c r="J8221" s="72" t="s">
        <v>184</v>
      </c>
      <c r="K8221" s="72" t="s">
        <v>185</v>
      </c>
      <c r="L8221" s="73">
        <v>1</v>
      </c>
      <c r="M8221" s="73" t="s">
        <v>108</v>
      </c>
      <c r="N8221" s="68" t="str">
        <f>VLOOKUP(K8221,[1]人員授權表!D$3:G$249,4,0)</f>
        <v>有機</v>
      </c>
      <c r="O8221" s="70" t="str">
        <f>IF(J8221=[1]人員授權表!$C$85,"Casper李羿勳",IF(J8221=[1]人員授權表!$C$188,"Iring陳俊明",IF(J8221=[1]人員授權表!$C$189,"Brian陳泓霖",VLOOKUP(K8221,[1]人員授權表!D$2:E$249,2,FALSE))))</f>
        <v>Una林庭瑄</v>
      </c>
      <c r="P8221" s="101">
        <v>44855</v>
      </c>
      <c r="Q8221" s="75" t="str">
        <f t="shared" si="439"/>
        <v>週五</v>
      </c>
      <c r="R8221" s="80">
        <v>44853</v>
      </c>
      <c r="AA8221" s="1"/>
    </row>
    <row r="8222" spans="2:27">
      <c r="B8222" s="66">
        <v>44834</v>
      </c>
      <c r="C8222" s="67">
        <v>44837</v>
      </c>
      <c r="D8222" s="68" t="s">
        <v>50</v>
      </c>
      <c r="E8222" s="70" t="s">
        <v>51</v>
      </c>
      <c r="F8222" s="37" t="s">
        <v>3089</v>
      </c>
      <c r="G8222" s="67">
        <v>44845</v>
      </c>
      <c r="H8222" s="67">
        <v>44859</v>
      </c>
      <c r="I8222" s="71">
        <f t="shared" si="438"/>
        <v>14</v>
      </c>
      <c r="J8222" s="72" t="s">
        <v>919</v>
      </c>
      <c r="K8222" s="72" t="s">
        <v>187</v>
      </c>
      <c r="L8222" s="73">
        <v>1</v>
      </c>
      <c r="M8222" s="73" t="s">
        <v>108</v>
      </c>
      <c r="N8222" s="68" t="str">
        <f>VLOOKUP(K8222,[1]人員授權表!D$3:G$249,4,0)</f>
        <v>無機</v>
      </c>
      <c r="O8222" s="70" t="str">
        <f>IF(J8222=[1]人員授權表!$C$85,"Casper李羿勳",IF(J8222=[1]人員授權表!$C$188,"Iring陳俊明",IF(J8222=[1]人員授權表!$C$189,"Brian陳泓霖",VLOOKUP(K8222,[1]人員授權表!D$2:E$249,2,FALSE))))</f>
        <v>Ruby黃家蓁</v>
      </c>
      <c r="P8222" s="101">
        <v>44855</v>
      </c>
      <c r="Q8222" s="75" t="str">
        <f t="shared" si="439"/>
        <v>週五</v>
      </c>
      <c r="R8222" s="80">
        <v>44855</v>
      </c>
      <c r="AA8222" s="1"/>
    </row>
    <row r="8223" spans="2:27">
      <c r="B8223" s="66">
        <v>44834</v>
      </c>
      <c r="C8223" s="67">
        <v>44837</v>
      </c>
      <c r="D8223" s="68" t="s">
        <v>50</v>
      </c>
      <c r="E8223" s="70" t="s">
        <v>51</v>
      </c>
      <c r="F8223" s="37" t="s">
        <v>3089</v>
      </c>
      <c r="G8223" s="67">
        <v>44845</v>
      </c>
      <c r="H8223" s="67">
        <v>44859</v>
      </c>
      <c r="I8223" s="71">
        <f t="shared" si="438"/>
        <v>14</v>
      </c>
      <c r="J8223" s="72" t="s">
        <v>188</v>
      </c>
      <c r="K8223" s="72" t="s">
        <v>189</v>
      </c>
      <c r="L8223" s="73">
        <v>1</v>
      </c>
      <c r="M8223" s="73" t="s">
        <v>108</v>
      </c>
      <c r="N8223" s="68" t="str">
        <f>VLOOKUP(K8223,[1]人員授權表!D$3:G$249,4,0)</f>
        <v>無機</v>
      </c>
      <c r="O8223" s="70" t="str">
        <f>IF(J8223=[1]人員授權表!$C$85,"Casper李羿勳",IF(J8223=[1]人員授權表!$C$188,"Iring陳俊明",IF(J8223=[1]人員授權表!$C$189,"Brian陳泓霖",VLOOKUP(K8223,[1]人員授權表!D$2:E$249,2,FALSE))))</f>
        <v>Iring陳俊明</v>
      </c>
      <c r="P8223" s="101">
        <v>44855</v>
      </c>
      <c r="Q8223" s="75" t="str">
        <f t="shared" si="439"/>
        <v>週五</v>
      </c>
      <c r="R8223" s="80">
        <v>44849</v>
      </c>
      <c r="AA8223" s="1"/>
    </row>
    <row r="8224" spans="2:27">
      <c r="B8224" s="66">
        <v>44834</v>
      </c>
      <c r="C8224" s="67">
        <v>44837</v>
      </c>
      <c r="D8224" s="68" t="s">
        <v>50</v>
      </c>
      <c r="E8224" s="70" t="s">
        <v>51</v>
      </c>
      <c r="F8224" s="37" t="s">
        <v>3089</v>
      </c>
      <c r="G8224" s="67">
        <v>44845</v>
      </c>
      <c r="H8224" s="67">
        <v>44859</v>
      </c>
      <c r="I8224" s="71">
        <f t="shared" si="438"/>
        <v>14</v>
      </c>
      <c r="J8224" s="72" t="s">
        <v>190</v>
      </c>
      <c r="K8224" s="72" t="s">
        <v>140</v>
      </c>
      <c r="L8224" s="73">
        <v>1</v>
      </c>
      <c r="M8224" s="73" t="s">
        <v>108</v>
      </c>
      <c r="N8224" s="68" t="str">
        <f>VLOOKUP(K8224,[1]人員授權表!D$3:G$249,4,0)</f>
        <v>無機</v>
      </c>
      <c r="O8224" s="70" t="str">
        <f>IF(J8224=[1]人員授權表!$C$85,"Casper李羿勳",IF(J8224=[1]人員授權表!$C$188,"Iring陳俊明",IF(J8224=[1]人員授權表!$C$189,"Brian陳泓霖",VLOOKUP(K8224,[1]人員授權表!D$2:E$249,2,FALSE))))</f>
        <v>Iring陳俊明</v>
      </c>
      <c r="P8224" s="101">
        <v>44855</v>
      </c>
      <c r="Q8224" s="75" t="str">
        <f t="shared" si="439"/>
        <v>週五</v>
      </c>
      <c r="R8224" s="80">
        <v>44849</v>
      </c>
      <c r="AA8224" s="1"/>
    </row>
    <row r="8225" spans="2:27">
      <c r="B8225" s="66">
        <v>44834</v>
      </c>
      <c r="C8225" s="67">
        <v>44837</v>
      </c>
      <c r="D8225" s="68" t="s">
        <v>50</v>
      </c>
      <c r="E8225" s="70" t="s">
        <v>51</v>
      </c>
      <c r="F8225" s="37" t="s">
        <v>3089</v>
      </c>
      <c r="G8225" s="67">
        <v>44845</v>
      </c>
      <c r="H8225" s="67">
        <v>44859</v>
      </c>
      <c r="I8225" s="71">
        <f t="shared" si="438"/>
        <v>14</v>
      </c>
      <c r="J8225" s="72" t="s">
        <v>195</v>
      </c>
      <c r="K8225" s="72" t="s">
        <v>196</v>
      </c>
      <c r="L8225" s="73">
        <v>1</v>
      </c>
      <c r="M8225" s="73" t="s">
        <v>108</v>
      </c>
      <c r="N8225" s="68" t="str">
        <f>VLOOKUP(K8225,[1]人員授權表!D$3:G$249,4,0)</f>
        <v>無機</v>
      </c>
      <c r="O8225" s="70" t="str">
        <f>IF(J8225=[1]人員授權表!$C$85,"Casper李羿勳",IF(J8225=[1]人員授權表!$C$188,"Iring陳俊明",IF(J8225=[1]人員授權表!$C$189,"Brian陳泓霖",VLOOKUP(K8225,[1]人員授權表!D$2:E$249,2,FALSE))))</f>
        <v>Debby胡萱黛</v>
      </c>
      <c r="P8225" s="101">
        <v>44855</v>
      </c>
      <c r="Q8225" s="75" t="str">
        <f t="shared" si="439"/>
        <v>週五</v>
      </c>
      <c r="R8225" s="80">
        <v>44855</v>
      </c>
      <c r="AA8225" s="1"/>
    </row>
    <row r="8226" spans="2:27">
      <c r="B8226" s="66">
        <v>44834</v>
      </c>
      <c r="C8226" s="67">
        <v>44837</v>
      </c>
      <c r="D8226" s="68" t="s">
        <v>50</v>
      </c>
      <c r="E8226" s="70" t="s">
        <v>51</v>
      </c>
      <c r="F8226" s="37" t="s">
        <v>3089</v>
      </c>
      <c r="G8226" s="67">
        <v>44845</v>
      </c>
      <c r="H8226" s="67">
        <v>44859</v>
      </c>
      <c r="I8226" s="71">
        <f t="shared" si="438"/>
        <v>14</v>
      </c>
      <c r="J8226" s="72" t="s">
        <v>198</v>
      </c>
      <c r="K8226" s="72" t="s">
        <v>199</v>
      </c>
      <c r="L8226" s="73">
        <v>1</v>
      </c>
      <c r="M8226" s="73" t="s">
        <v>108</v>
      </c>
      <c r="N8226" s="68" t="str">
        <f>VLOOKUP(K8226,[1]人員授權表!D$3:G$249,4,0)</f>
        <v>無機</v>
      </c>
      <c r="O8226" s="70" t="str">
        <f>IF(J8226=[1]人員授權表!$C$85,"Casper李羿勳",IF(J8226=[1]人員授權表!$C$188,"Iring陳俊明",IF(J8226=[1]人員授權表!$C$189,"Brian陳泓霖",VLOOKUP(K8226,[1]人員授權表!D$2:E$249,2,FALSE))))</f>
        <v>Vicky游崴涵</v>
      </c>
      <c r="P8226" s="101">
        <v>44855</v>
      </c>
      <c r="Q8226" s="75" t="str">
        <f t="shared" si="439"/>
        <v>週五</v>
      </c>
      <c r="R8226" s="80">
        <v>44854</v>
      </c>
      <c r="AA8226" s="1"/>
    </row>
    <row r="8227" spans="2:27">
      <c r="B8227" s="66">
        <v>44834</v>
      </c>
      <c r="C8227" s="67">
        <v>44837</v>
      </c>
      <c r="D8227" s="68" t="s">
        <v>50</v>
      </c>
      <c r="E8227" s="70" t="s">
        <v>51</v>
      </c>
      <c r="F8227" s="37" t="s">
        <v>3089</v>
      </c>
      <c r="G8227" s="67">
        <v>44845</v>
      </c>
      <c r="H8227" s="67">
        <v>44859</v>
      </c>
      <c r="I8227" s="71">
        <f t="shared" si="438"/>
        <v>14</v>
      </c>
      <c r="J8227" s="72" t="s">
        <v>200</v>
      </c>
      <c r="K8227" s="72" t="s">
        <v>201</v>
      </c>
      <c r="L8227" s="73">
        <v>1</v>
      </c>
      <c r="M8227" s="73" t="s">
        <v>108</v>
      </c>
      <c r="N8227" s="68" t="str">
        <f>VLOOKUP(K8227,[1]人員授權表!D$3:G$249,4,0)</f>
        <v>無機</v>
      </c>
      <c r="O8227" s="70" t="str">
        <f>IF(J8227=[1]人員授權表!$C$85,"Casper李羿勳",IF(J8227=[1]人員授權表!$C$188,"Iring陳俊明",IF(J8227=[1]人員授權表!$C$189,"Brian陳泓霖",VLOOKUP(K8227,[1]人員授權表!D$2:E$249,2,FALSE))))</f>
        <v>Ruby黃家蓁</v>
      </c>
      <c r="P8227" s="101">
        <v>44855</v>
      </c>
      <c r="Q8227" s="75" t="str">
        <f t="shared" si="439"/>
        <v>週五</v>
      </c>
      <c r="R8227" s="80">
        <v>44852</v>
      </c>
      <c r="AA8227" s="1"/>
    </row>
    <row r="8228" spans="2:27">
      <c r="B8228" s="66">
        <v>44834</v>
      </c>
      <c r="C8228" s="67">
        <v>44837</v>
      </c>
      <c r="D8228" s="68" t="s">
        <v>50</v>
      </c>
      <c r="E8228" s="70" t="s">
        <v>51</v>
      </c>
      <c r="F8228" s="37" t="s">
        <v>3089</v>
      </c>
      <c r="G8228" s="67">
        <v>44845</v>
      </c>
      <c r="H8228" s="67">
        <v>44859</v>
      </c>
      <c r="I8228" s="71">
        <f t="shared" si="438"/>
        <v>14</v>
      </c>
      <c r="J8228" s="72" t="s">
        <v>151</v>
      </c>
      <c r="K8228" s="72" t="s">
        <v>152</v>
      </c>
      <c r="L8228" s="73">
        <v>1</v>
      </c>
      <c r="M8228" s="73" t="s">
        <v>108</v>
      </c>
      <c r="N8228" s="68" t="str">
        <f>VLOOKUP(K8228,[1]人員授權表!D$3:G$249,4,0)</f>
        <v>無機</v>
      </c>
      <c r="O8228" s="70" t="str">
        <f>IF(J8228=[1]人員授權表!$C$85,"Casper李羿勳",IF(J8228=[1]人員授權表!$C$188,"Iring陳俊明",IF(J8228=[1]人員授權表!$C$189,"Brian陳泓霖",VLOOKUP(K8228,[1]人員授權表!D$2:E$249,2,FALSE))))</f>
        <v>Vicky游崴涵</v>
      </c>
      <c r="P8228" s="101">
        <v>44855</v>
      </c>
      <c r="Q8228" s="75" t="str">
        <f t="shared" si="439"/>
        <v>週五</v>
      </c>
      <c r="R8228" s="80">
        <v>44854</v>
      </c>
      <c r="AA8228" s="1"/>
    </row>
    <row r="8229" spans="2:27">
      <c r="B8229" s="66">
        <v>44834</v>
      </c>
      <c r="C8229" s="67">
        <v>44837</v>
      </c>
      <c r="D8229" s="68" t="s">
        <v>50</v>
      </c>
      <c r="E8229" s="70" t="s">
        <v>51</v>
      </c>
      <c r="F8229" s="37" t="s">
        <v>3089</v>
      </c>
      <c r="G8229" s="67">
        <v>44845</v>
      </c>
      <c r="H8229" s="67">
        <v>44859</v>
      </c>
      <c r="I8229" s="71">
        <f t="shared" si="438"/>
        <v>14</v>
      </c>
      <c r="J8229" s="72" t="s">
        <v>160</v>
      </c>
      <c r="K8229" s="72" t="s">
        <v>161</v>
      </c>
      <c r="L8229" s="73">
        <v>1</v>
      </c>
      <c r="M8229" s="73" t="s">
        <v>108</v>
      </c>
      <c r="N8229" s="68" t="str">
        <f>VLOOKUP(K8229,[1]人員授權表!D$3:G$249,4,0)</f>
        <v>無機</v>
      </c>
      <c r="O8229" s="70" t="str">
        <f>IF(J8229=[1]人員授權表!$C$85,"Casper李羿勳",IF(J8229=[1]人員授權表!$C$188,"Iring陳俊明",IF(J8229=[1]人員授權表!$C$189,"Brian陳泓霖",VLOOKUP(K8229,[1]人員授權表!D$2:E$249,2,FALSE))))</f>
        <v>Dennis陳汶宏</v>
      </c>
      <c r="P8229" s="101">
        <v>44855</v>
      </c>
      <c r="Q8229" s="75" t="str">
        <f t="shared" si="439"/>
        <v>週五</v>
      </c>
      <c r="R8229" s="80">
        <v>44855</v>
      </c>
      <c r="AA8229" s="1"/>
    </row>
    <row r="8230" spans="2:27">
      <c r="B8230" s="66">
        <v>44834</v>
      </c>
      <c r="C8230" s="67">
        <v>44837</v>
      </c>
      <c r="D8230" s="68" t="s">
        <v>50</v>
      </c>
      <c r="E8230" s="70" t="s">
        <v>51</v>
      </c>
      <c r="F8230" s="37" t="s">
        <v>3089</v>
      </c>
      <c r="G8230" s="67">
        <v>44845</v>
      </c>
      <c r="H8230" s="67">
        <v>44859</v>
      </c>
      <c r="I8230" s="71">
        <f t="shared" si="438"/>
        <v>14</v>
      </c>
      <c r="J8230" s="72" t="s">
        <v>1222</v>
      </c>
      <c r="K8230" s="72" t="s">
        <v>1223</v>
      </c>
      <c r="L8230" s="73">
        <v>1</v>
      </c>
      <c r="M8230" s="73" t="s">
        <v>108</v>
      </c>
      <c r="N8230" s="68" t="str">
        <f>VLOOKUP(K8230,[1]人員授權表!D$3:G$249,4,0)</f>
        <v>無機</v>
      </c>
      <c r="O8230" s="70" t="str">
        <f>IF(J8230=[1]人員授權表!$C$85,"Casper李羿勳",IF(J8230=[1]人員授權表!$C$188,"Iring陳俊明",IF(J8230=[1]人員授權表!$C$189,"Brian陳泓霖",VLOOKUP(K8230,[1]人員授權表!D$2:E$249,2,FALSE))))</f>
        <v>Dennis陳汶宏</v>
      </c>
      <c r="P8230" s="101">
        <v>44855</v>
      </c>
      <c r="Q8230" s="75" t="str">
        <f t="shared" si="439"/>
        <v>週五</v>
      </c>
      <c r="R8230" s="80">
        <v>44855</v>
      </c>
      <c r="AA8230" s="1"/>
    </row>
    <row r="8231" spans="2:27">
      <c r="B8231" s="66">
        <v>44834</v>
      </c>
      <c r="C8231" s="67">
        <v>44837</v>
      </c>
      <c r="D8231" s="68" t="s">
        <v>50</v>
      </c>
      <c r="E8231" s="70" t="s">
        <v>51</v>
      </c>
      <c r="F8231" s="37" t="s">
        <v>3089</v>
      </c>
      <c r="G8231" s="67">
        <v>44845</v>
      </c>
      <c r="H8231" s="67">
        <v>44859</v>
      </c>
      <c r="I8231" s="71">
        <f t="shared" si="438"/>
        <v>14</v>
      </c>
      <c r="J8231" s="72" t="s">
        <v>175</v>
      </c>
      <c r="K8231" s="72" t="s">
        <v>176</v>
      </c>
      <c r="L8231" s="73">
        <v>1</v>
      </c>
      <c r="M8231" s="73" t="s">
        <v>108</v>
      </c>
      <c r="N8231" s="68" t="str">
        <f>VLOOKUP(K8231,[1]人員授權表!D$3:G$249,4,0)</f>
        <v>無機</v>
      </c>
      <c r="O8231" s="70" t="s">
        <v>177</v>
      </c>
      <c r="P8231" s="101">
        <v>44855</v>
      </c>
      <c r="Q8231" s="75" t="str">
        <f t="shared" si="439"/>
        <v>週五</v>
      </c>
      <c r="R8231" s="80">
        <v>44854</v>
      </c>
      <c r="AA8231" s="1"/>
    </row>
    <row r="8232" spans="2:27">
      <c r="B8232" s="66">
        <v>44834</v>
      </c>
      <c r="C8232" s="67">
        <v>44837</v>
      </c>
      <c r="D8232" s="68" t="s">
        <v>50</v>
      </c>
      <c r="E8232" s="70" t="s">
        <v>51</v>
      </c>
      <c r="F8232" s="37" t="s">
        <v>3089</v>
      </c>
      <c r="G8232" s="67">
        <v>44845</v>
      </c>
      <c r="H8232" s="67">
        <v>44859</v>
      </c>
      <c r="I8232" s="71">
        <f t="shared" si="438"/>
        <v>14</v>
      </c>
      <c r="J8232" s="72" t="s">
        <v>290</v>
      </c>
      <c r="K8232" s="72" t="s">
        <v>291</v>
      </c>
      <c r="L8232" s="73">
        <v>1</v>
      </c>
      <c r="M8232" s="73" t="s">
        <v>108</v>
      </c>
      <c r="N8232" s="68" t="str">
        <f>VLOOKUP(K8232,[1]人員授權表!D$3:G$249,4,0)</f>
        <v>無機</v>
      </c>
      <c r="O8232" s="70" t="str">
        <f>IF(J8232=[1]人員授權表!$C$85,"Casper李羿勳",IF(J8232=[1]人員授權表!$C$188,"Iring陳俊明",IF(J8232=[1]人員授權表!$C$189,"Brian陳泓霖",VLOOKUP(K8232,[1]人員授權表!D$2:E$249,2,FALSE))))</f>
        <v>George陳志昇</v>
      </c>
      <c r="P8232" s="101">
        <v>44855</v>
      </c>
      <c r="Q8232" s="75" t="str">
        <f t="shared" si="439"/>
        <v>週五</v>
      </c>
      <c r="R8232" s="80">
        <v>44855</v>
      </c>
      <c r="AA8232" s="1"/>
    </row>
    <row r="8233" spans="2:27">
      <c r="B8233" s="66">
        <v>44834</v>
      </c>
      <c r="C8233" s="67">
        <v>44837</v>
      </c>
      <c r="D8233" s="68" t="s">
        <v>50</v>
      </c>
      <c r="E8233" s="70" t="s">
        <v>51</v>
      </c>
      <c r="F8233" s="37" t="s">
        <v>3089</v>
      </c>
      <c r="G8233" s="67">
        <v>44845</v>
      </c>
      <c r="H8233" s="67">
        <v>44859</v>
      </c>
      <c r="I8233" s="71">
        <f t="shared" si="438"/>
        <v>14</v>
      </c>
      <c r="J8233" s="72" t="s">
        <v>204</v>
      </c>
      <c r="K8233" s="72" t="s">
        <v>205</v>
      </c>
      <c r="L8233" s="73">
        <v>1</v>
      </c>
      <c r="M8233" s="73" t="s">
        <v>108</v>
      </c>
      <c r="N8233" s="68" t="str">
        <f>VLOOKUP(K8233,[1]人員授權表!D$3:G$249,4,0)</f>
        <v>無機</v>
      </c>
      <c r="O8233" s="70" t="str">
        <f>IF(J8233=[1]人員授權表!$C$85,"Casper李羿勳",IF(J8233=[1]人員授權表!$C$188,"Iring陳俊明",IF(J8233=[1]人員授權表!$C$189,"Brian陳泓霖",VLOOKUP(K8233,[1]人員授權表!D$2:E$249,2,FALSE))))</f>
        <v>Iring陳俊明</v>
      </c>
      <c r="P8233" s="101">
        <v>44855</v>
      </c>
      <c r="Q8233" s="75" t="str">
        <f t="shared" si="439"/>
        <v>週五</v>
      </c>
      <c r="R8233" s="80">
        <v>44853</v>
      </c>
      <c r="AA8233" s="1"/>
    </row>
    <row r="8234" spans="2:27">
      <c r="B8234" s="66">
        <v>44834</v>
      </c>
      <c r="C8234" s="67">
        <v>44837</v>
      </c>
      <c r="D8234" s="68" t="s">
        <v>50</v>
      </c>
      <c r="E8234" s="70" t="s">
        <v>51</v>
      </c>
      <c r="F8234" s="37" t="s">
        <v>3089</v>
      </c>
      <c r="G8234" s="67">
        <v>44845</v>
      </c>
      <c r="H8234" s="67">
        <v>44859</v>
      </c>
      <c r="I8234" s="71">
        <f t="shared" si="438"/>
        <v>14</v>
      </c>
      <c r="J8234" s="72" t="s">
        <v>206</v>
      </c>
      <c r="K8234" s="72" t="s">
        <v>179</v>
      </c>
      <c r="L8234" s="73">
        <v>1</v>
      </c>
      <c r="M8234" s="73" t="s">
        <v>108</v>
      </c>
      <c r="N8234" s="68" t="str">
        <f>VLOOKUP(K8234,[1]人員授權表!D$3:G$249,4,0)</f>
        <v>無機</v>
      </c>
      <c r="O8234" s="70" t="str">
        <f>IF(J8234=[1]人員授權表!$C$85,"Casper李羿勳",IF(J8234=[1]人員授權表!$C$188,"Iring陳俊明",IF(J8234=[1]人員授權表!$C$189,"Brian陳泓霖",VLOOKUP(K8234,[1]人員授權表!D$2:E$249,2,FALSE))))</f>
        <v>Dennis陳汶宏</v>
      </c>
      <c r="P8234" s="101">
        <v>44855</v>
      </c>
      <c r="Q8234" s="75" t="str">
        <f t="shared" si="439"/>
        <v>週五</v>
      </c>
      <c r="R8234" s="80">
        <v>44852</v>
      </c>
      <c r="AA8234" s="1"/>
    </row>
    <row r="8235" spans="2:27">
      <c r="B8235" s="66">
        <v>44834</v>
      </c>
      <c r="C8235" s="67">
        <v>44837</v>
      </c>
      <c r="D8235" s="68" t="s">
        <v>50</v>
      </c>
      <c r="E8235" s="70" t="s">
        <v>51</v>
      </c>
      <c r="F8235" s="37" t="s">
        <v>3089</v>
      </c>
      <c r="G8235" s="67">
        <v>44845</v>
      </c>
      <c r="H8235" s="67">
        <v>44859</v>
      </c>
      <c r="I8235" s="71">
        <f t="shared" si="438"/>
        <v>14</v>
      </c>
      <c r="J8235" s="72" t="s">
        <v>178</v>
      </c>
      <c r="K8235" s="72" t="s">
        <v>179</v>
      </c>
      <c r="L8235" s="73">
        <v>1</v>
      </c>
      <c r="M8235" s="73" t="s">
        <v>108</v>
      </c>
      <c r="N8235" s="68" t="str">
        <f>VLOOKUP(K8235,[1]人員授權表!D$3:G$249,4,0)</f>
        <v>無機</v>
      </c>
      <c r="O8235" s="70" t="str">
        <f>IF(J8235=[1]人員授權表!$C$85,"Casper李羿勳",IF(J8235=[1]人員授權表!$C$188,"Iring陳俊明",IF(J8235=[1]人員授權表!$C$189,"Brian陳泓霖",VLOOKUP(K8235,[1]人員授權表!D$2:E$249,2,FALSE))))</f>
        <v>Dennis陳汶宏</v>
      </c>
      <c r="P8235" s="101">
        <v>44855</v>
      </c>
      <c r="Q8235" s="75" t="str">
        <f t="shared" si="439"/>
        <v>週五</v>
      </c>
      <c r="R8235" s="80">
        <v>44852</v>
      </c>
      <c r="AA8235" s="1"/>
    </row>
    <row r="8236" spans="2:27">
      <c r="B8236" s="66">
        <v>44834</v>
      </c>
      <c r="C8236" s="67">
        <v>44837</v>
      </c>
      <c r="D8236" s="68" t="s">
        <v>50</v>
      </c>
      <c r="E8236" s="70" t="s">
        <v>51</v>
      </c>
      <c r="F8236" s="37" t="s">
        <v>3089</v>
      </c>
      <c r="G8236" s="67">
        <v>44845</v>
      </c>
      <c r="H8236" s="67">
        <v>44859</v>
      </c>
      <c r="I8236" s="71">
        <f t="shared" si="438"/>
        <v>14</v>
      </c>
      <c r="J8236" s="72" t="s">
        <v>141</v>
      </c>
      <c r="K8236" s="72" t="s">
        <v>142</v>
      </c>
      <c r="L8236" s="73">
        <v>1</v>
      </c>
      <c r="M8236" s="73" t="s">
        <v>108</v>
      </c>
      <c r="N8236" s="68" t="str">
        <f>VLOOKUP(K8236,[1]人員授權表!D$3:G$249,4,0)</f>
        <v>無機</v>
      </c>
      <c r="O8236" s="70" t="str">
        <f>IF(J8236=[1]人員授權表!$C$85,"Casper李羿勳",IF(J8236=[1]人員授權表!$C$188,"Iring陳俊明",IF(J8236=[1]人員授權表!$C$189,"Brian陳泓霖",VLOOKUP(K8236,[1]人員授權表!D$2:E$249,2,FALSE))))</f>
        <v>Dennis陳汶宏</v>
      </c>
      <c r="P8236" s="101">
        <v>44855</v>
      </c>
      <c r="Q8236" s="75" t="str">
        <f t="shared" si="439"/>
        <v>週五</v>
      </c>
      <c r="R8236" s="80">
        <v>44852</v>
      </c>
      <c r="AA8236" s="1"/>
    </row>
    <row r="8237" spans="2:27">
      <c r="B8237" s="66">
        <v>44834</v>
      </c>
      <c r="C8237" s="67">
        <v>44837</v>
      </c>
      <c r="D8237" s="68" t="s">
        <v>50</v>
      </c>
      <c r="E8237" s="70" t="s">
        <v>51</v>
      </c>
      <c r="F8237" s="37" t="s">
        <v>3089</v>
      </c>
      <c r="G8237" s="67">
        <v>44845</v>
      </c>
      <c r="H8237" s="67">
        <v>44859</v>
      </c>
      <c r="I8237" s="71">
        <f t="shared" si="438"/>
        <v>14</v>
      </c>
      <c r="J8237" s="72" t="s">
        <v>966</v>
      </c>
      <c r="K8237" s="72" t="s">
        <v>154</v>
      </c>
      <c r="L8237" s="73">
        <v>1</v>
      </c>
      <c r="M8237" s="73" t="s">
        <v>108</v>
      </c>
      <c r="N8237" s="68" t="str">
        <f>VLOOKUP(K8237,[1]人員授權表!D$3:G$249,4,0)</f>
        <v>無機</v>
      </c>
      <c r="O8237" s="70" t="str">
        <f>IF(J8237=[1]人員授權表!$C$85,"Casper李羿勳",IF(J8237=[1]人員授權表!$C$188,"Iring陳俊明",IF(J8237=[1]人員授權表!$C$189,"Brian陳泓霖",VLOOKUP(K8237,[1]人員授權表!D$2:E$249,2,FALSE))))</f>
        <v>Ken張智凱</v>
      </c>
      <c r="P8237" s="101">
        <v>44855</v>
      </c>
      <c r="Q8237" s="75" t="str">
        <f t="shared" si="439"/>
        <v>週五</v>
      </c>
      <c r="R8237" s="80">
        <v>44848</v>
      </c>
      <c r="AA8237" s="1"/>
    </row>
    <row r="8238" spans="2:27">
      <c r="B8238" s="66">
        <v>44834</v>
      </c>
      <c r="C8238" s="67">
        <v>44837</v>
      </c>
      <c r="D8238" s="68" t="s">
        <v>50</v>
      </c>
      <c r="E8238" s="70" t="s">
        <v>51</v>
      </c>
      <c r="F8238" s="37" t="s">
        <v>3089</v>
      </c>
      <c r="G8238" s="67">
        <v>44845</v>
      </c>
      <c r="H8238" s="67">
        <v>44859</v>
      </c>
      <c r="I8238" s="71">
        <f t="shared" si="438"/>
        <v>14</v>
      </c>
      <c r="J8238" s="72" t="s">
        <v>209</v>
      </c>
      <c r="K8238" s="72" t="s">
        <v>210</v>
      </c>
      <c r="L8238" s="73">
        <v>1</v>
      </c>
      <c r="M8238" s="73" t="s">
        <v>108</v>
      </c>
      <c r="N8238" s="68" t="str">
        <f>VLOOKUP(K8238,[1]人員授權表!D$3:G$249,4,0)</f>
        <v>無機</v>
      </c>
      <c r="O8238" s="70" t="str">
        <f>IF(J8238=[1]人員授權表!$C$85,"Casper李羿勳",IF(J8238=[1]人員授權表!$C$188,"Iring陳俊明",IF(J8238=[1]人員授權表!$C$189,"Brian陳泓霖",VLOOKUP(K8238,[1]人員授權表!D$2:E$249,2,FALSE))))</f>
        <v>Vicky游崴涵</v>
      </c>
      <c r="P8238" s="101">
        <v>44855</v>
      </c>
      <c r="Q8238" s="75" t="str">
        <f t="shared" si="439"/>
        <v>週五</v>
      </c>
      <c r="R8238" s="80">
        <v>44855</v>
      </c>
      <c r="AA8238" s="1"/>
    </row>
    <row r="8239" spans="2:27">
      <c r="B8239" s="66">
        <v>44834</v>
      </c>
      <c r="C8239" s="67">
        <v>44837</v>
      </c>
      <c r="D8239" s="68" t="s">
        <v>50</v>
      </c>
      <c r="E8239" s="70" t="s">
        <v>51</v>
      </c>
      <c r="F8239" s="37" t="s">
        <v>3089</v>
      </c>
      <c r="G8239" s="67">
        <v>44845</v>
      </c>
      <c r="H8239" s="67">
        <v>44859</v>
      </c>
      <c r="I8239" s="71">
        <f t="shared" si="438"/>
        <v>14</v>
      </c>
      <c r="J8239" s="72" t="s">
        <v>167</v>
      </c>
      <c r="K8239" s="72" t="s">
        <v>168</v>
      </c>
      <c r="L8239" s="73">
        <v>1</v>
      </c>
      <c r="M8239" s="73" t="s">
        <v>108</v>
      </c>
      <c r="N8239" s="68" t="str">
        <f>VLOOKUP(K8239,[1]人員授權表!D$3:G$249,4,0)</f>
        <v>有機</v>
      </c>
      <c r="O8239" s="70" t="str">
        <f>IF(J8239=[1]人員授權表!$C$85,"Casper李羿勳",IF(J8239=[1]人員授權表!$C$188,"Iring陳俊明",IF(J8239=[1]人員授權表!$C$189,"Brian陳泓霖",VLOOKUP(K8239,[1]人員授權表!D$2:E$249,2,FALSE))))</f>
        <v>Una林庭瑄</v>
      </c>
      <c r="P8239" s="101">
        <v>44855</v>
      </c>
      <c r="Q8239" s="75" t="str">
        <f t="shared" si="439"/>
        <v>週五</v>
      </c>
      <c r="R8239" s="80">
        <v>44852</v>
      </c>
      <c r="AA8239" s="1"/>
    </row>
    <row r="8240" spans="2:27">
      <c r="B8240" s="66">
        <v>44834</v>
      </c>
      <c r="C8240" s="67">
        <v>44837</v>
      </c>
      <c r="D8240" s="68" t="s">
        <v>50</v>
      </c>
      <c r="E8240" s="70" t="s">
        <v>51</v>
      </c>
      <c r="F8240" s="37" t="s">
        <v>3089</v>
      </c>
      <c r="G8240" s="67">
        <v>44845</v>
      </c>
      <c r="H8240" s="67">
        <v>44859</v>
      </c>
      <c r="I8240" s="71">
        <f t="shared" si="438"/>
        <v>14</v>
      </c>
      <c r="J8240" s="72" t="s">
        <v>257</v>
      </c>
      <c r="K8240" s="72" t="s">
        <v>1225</v>
      </c>
      <c r="L8240" s="73">
        <v>1</v>
      </c>
      <c r="M8240" s="73" t="s">
        <v>108</v>
      </c>
      <c r="N8240" s="68" t="str">
        <f>VLOOKUP(K8240,[1]人員授權表!D$3:G$249,4,0)</f>
        <v>有機</v>
      </c>
      <c r="O8240" s="70" t="str">
        <f>IF(J8240=[1]人員授權表!$C$85,"Casper李羿勳",IF(J8240=[1]人員授權表!$C$188,"Iring陳俊明",IF(J8240=[1]人員授權表!$C$189,"Brian陳泓霖",VLOOKUP(K8240,[1]人員授權表!D$2:E$249,2,FALSE))))</f>
        <v>Casper李羿勳</v>
      </c>
      <c r="P8240" s="101">
        <v>44855</v>
      </c>
      <c r="Q8240" s="75" t="str">
        <f t="shared" si="439"/>
        <v>週五</v>
      </c>
      <c r="R8240" s="80">
        <v>44855</v>
      </c>
      <c r="AA8240" s="1"/>
    </row>
    <row r="8241" spans="2:27">
      <c r="B8241" s="66">
        <v>44834</v>
      </c>
      <c r="C8241" s="67">
        <v>44837</v>
      </c>
      <c r="D8241" s="68" t="s">
        <v>50</v>
      </c>
      <c r="E8241" s="70" t="s">
        <v>51</v>
      </c>
      <c r="F8241" s="37" t="s">
        <v>3089</v>
      </c>
      <c r="G8241" s="67">
        <v>44845</v>
      </c>
      <c r="H8241" s="67">
        <v>44859</v>
      </c>
      <c r="I8241" s="71">
        <f t="shared" si="438"/>
        <v>14</v>
      </c>
      <c r="J8241" s="72" t="s">
        <v>1226</v>
      </c>
      <c r="K8241" s="72" t="s">
        <v>1227</v>
      </c>
      <c r="L8241" s="73">
        <v>1</v>
      </c>
      <c r="M8241" s="73" t="s">
        <v>108</v>
      </c>
      <c r="N8241" s="68" t="str">
        <f>VLOOKUP(K8241,[1]人員授權表!D$3:G$249,4,0)</f>
        <v>有機</v>
      </c>
      <c r="O8241" s="70" t="str">
        <f>IF(J8241=[1]人員授權表!$C$85,"Casper李羿勳",IF(J8241=[1]人員授權表!$C$188,"Iring陳俊明",IF(J8241=[1]人員授權表!$C$189,"Brian陳泓霖",VLOOKUP(K8241,[1]人員授權表!D$2:E$249,2,FALSE))))</f>
        <v>Marco陳鴻鈞</v>
      </c>
      <c r="P8241" s="101">
        <v>44855</v>
      </c>
      <c r="Q8241" s="75" t="str">
        <f t="shared" si="439"/>
        <v>週五</v>
      </c>
      <c r="R8241" s="80">
        <v>44853</v>
      </c>
      <c r="AA8241" s="1"/>
    </row>
    <row r="8242" spans="2:27">
      <c r="B8242" s="66">
        <v>44834</v>
      </c>
      <c r="C8242" s="67">
        <v>44837</v>
      </c>
      <c r="D8242" s="68" t="s">
        <v>50</v>
      </c>
      <c r="E8242" s="70" t="s">
        <v>51</v>
      </c>
      <c r="F8242" s="37" t="s">
        <v>3090</v>
      </c>
      <c r="G8242" s="67">
        <v>44845</v>
      </c>
      <c r="H8242" s="67">
        <v>44859</v>
      </c>
      <c r="I8242" s="71">
        <f t="shared" si="438"/>
        <v>14</v>
      </c>
      <c r="J8242" s="72" t="s">
        <v>184</v>
      </c>
      <c r="K8242" s="72" t="s">
        <v>185</v>
      </c>
      <c r="L8242" s="73">
        <v>1</v>
      </c>
      <c r="M8242" s="73" t="s">
        <v>108</v>
      </c>
      <c r="N8242" s="68" t="str">
        <f>VLOOKUP(K8242,[1]人員授權表!D$3:G$249,4,0)</f>
        <v>有機</v>
      </c>
      <c r="O8242" s="70" t="str">
        <f>IF(J8242=[1]人員授權表!$C$85,"Casper李羿勳",IF(J8242=[1]人員授權表!$C$188,"Iring陳俊明",IF(J8242=[1]人員授權表!$C$189,"Brian陳泓霖",VLOOKUP(K8242,[1]人員授權表!D$2:E$249,2,FALSE))))</f>
        <v>Una林庭瑄</v>
      </c>
      <c r="P8242" s="101">
        <v>44855</v>
      </c>
      <c r="Q8242" s="75" t="str">
        <f t="shared" si="439"/>
        <v>週五</v>
      </c>
      <c r="R8242" s="80">
        <v>44853</v>
      </c>
      <c r="AA8242" s="1"/>
    </row>
    <row r="8243" spans="2:27">
      <c r="B8243" s="66">
        <v>44834</v>
      </c>
      <c r="C8243" s="67">
        <v>44837</v>
      </c>
      <c r="D8243" s="68" t="s">
        <v>50</v>
      </c>
      <c r="E8243" s="70" t="s">
        <v>51</v>
      </c>
      <c r="F8243" s="37" t="s">
        <v>3090</v>
      </c>
      <c r="G8243" s="67">
        <v>44845</v>
      </c>
      <c r="H8243" s="67">
        <v>44859</v>
      </c>
      <c r="I8243" s="71">
        <f t="shared" si="438"/>
        <v>14</v>
      </c>
      <c r="J8243" s="72" t="s">
        <v>919</v>
      </c>
      <c r="K8243" s="72" t="s">
        <v>187</v>
      </c>
      <c r="L8243" s="73">
        <v>1</v>
      </c>
      <c r="M8243" s="73" t="s">
        <v>108</v>
      </c>
      <c r="N8243" s="68" t="str">
        <f>VLOOKUP(K8243,[1]人員授權表!D$3:G$249,4,0)</f>
        <v>無機</v>
      </c>
      <c r="O8243" s="70" t="str">
        <f>IF(J8243=[1]人員授權表!$C$85,"Casper李羿勳",IF(J8243=[1]人員授權表!$C$188,"Iring陳俊明",IF(J8243=[1]人員授權表!$C$189,"Brian陳泓霖",VLOOKUP(K8243,[1]人員授權表!D$2:E$249,2,FALSE))))</f>
        <v>Ruby黃家蓁</v>
      </c>
      <c r="P8243" s="101">
        <v>44855</v>
      </c>
      <c r="Q8243" s="75" t="str">
        <f t="shared" si="439"/>
        <v>週五</v>
      </c>
      <c r="R8243" s="80">
        <v>44855</v>
      </c>
      <c r="AA8243" s="1"/>
    </row>
    <row r="8244" spans="2:27">
      <c r="B8244" s="66">
        <v>44834</v>
      </c>
      <c r="C8244" s="67">
        <v>44837</v>
      </c>
      <c r="D8244" s="68" t="s">
        <v>50</v>
      </c>
      <c r="E8244" s="70" t="s">
        <v>51</v>
      </c>
      <c r="F8244" s="37" t="s">
        <v>3090</v>
      </c>
      <c r="G8244" s="67">
        <v>44845</v>
      </c>
      <c r="H8244" s="67">
        <v>44859</v>
      </c>
      <c r="I8244" s="71">
        <f t="shared" si="438"/>
        <v>14</v>
      </c>
      <c r="J8244" s="72" t="s">
        <v>188</v>
      </c>
      <c r="K8244" s="72" t="s">
        <v>189</v>
      </c>
      <c r="L8244" s="73">
        <v>1</v>
      </c>
      <c r="M8244" s="73" t="s">
        <v>108</v>
      </c>
      <c r="N8244" s="68" t="str">
        <f>VLOOKUP(K8244,[1]人員授權表!D$3:G$249,4,0)</f>
        <v>無機</v>
      </c>
      <c r="O8244" s="70" t="str">
        <f>IF(J8244=[1]人員授權表!$C$85,"Casper李羿勳",IF(J8244=[1]人員授權表!$C$188,"Iring陳俊明",IF(J8244=[1]人員授權表!$C$189,"Brian陳泓霖",VLOOKUP(K8244,[1]人員授權表!D$2:E$249,2,FALSE))))</f>
        <v>Iring陳俊明</v>
      </c>
      <c r="P8244" s="101">
        <v>44855</v>
      </c>
      <c r="Q8244" s="75" t="str">
        <f t="shared" si="439"/>
        <v>週五</v>
      </c>
      <c r="R8244" s="80">
        <v>44849</v>
      </c>
      <c r="AA8244" s="1"/>
    </row>
    <row r="8245" spans="2:27">
      <c r="B8245" s="66">
        <v>44834</v>
      </c>
      <c r="C8245" s="67">
        <v>44837</v>
      </c>
      <c r="D8245" s="68" t="s">
        <v>50</v>
      </c>
      <c r="E8245" s="70" t="s">
        <v>51</v>
      </c>
      <c r="F8245" s="37" t="s">
        <v>3090</v>
      </c>
      <c r="G8245" s="67">
        <v>44845</v>
      </c>
      <c r="H8245" s="67">
        <v>44859</v>
      </c>
      <c r="I8245" s="71">
        <f t="shared" si="438"/>
        <v>14</v>
      </c>
      <c r="J8245" s="72" t="s">
        <v>190</v>
      </c>
      <c r="K8245" s="72" t="s">
        <v>140</v>
      </c>
      <c r="L8245" s="73">
        <v>1</v>
      </c>
      <c r="M8245" s="73" t="s">
        <v>108</v>
      </c>
      <c r="N8245" s="68" t="str">
        <f>VLOOKUP(K8245,[1]人員授權表!D$3:G$249,4,0)</f>
        <v>無機</v>
      </c>
      <c r="O8245" s="70" t="str">
        <f>IF(J8245=[1]人員授權表!$C$85,"Casper李羿勳",IF(J8245=[1]人員授權表!$C$188,"Iring陳俊明",IF(J8245=[1]人員授權表!$C$189,"Brian陳泓霖",VLOOKUP(K8245,[1]人員授權表!D$2:E$249,2,FALSE))))</f>
        <v>Iring陳俊明</v>
      </c>
      <c r="P8245" s="101">
        <v>44855</v>
      </c>
      <c r="Q8245" s="75" t="str">
        <f t="shared" si="439"/>
        <v>週五</v>
      </c>
      <c r="R8245" s="80">
        <v>44849</v>
      </c>
      <c r="AA8245" s="1"/>
    </row>
    <row r="8246" spans="2:27">
      <c r="B8246" s="66">
        <v>44834</v>
      </c>
      <c r="C8246" s="67">
        <v>44837</v>
      </c>
      <c r="D8246" s="68" t="s">
        <v>50</v>
      </c>
      <c r="E8246" s="70" t="s">
        <v>51</v>
      </c>
      <c r="F8246" s="37" t="s">
        <v>3090</v>
      </c>
      <c r="G8246" s="67">
        <v>44845</v>
      </c>
      <c r="H8246" s="67">
        <v>44859</v>
      </c>
      <c r="I8246" s="71">
        <f t="shared" si="438"/>
        <v>14</v>
      </c>
      <c r="J8246" s="72" t="s">
        <v>194</v>
      </c>
      <c r="K8246" s="72" t="s">
        <v>187</v>
      </c>
      <c r="L8246" s="73">
        <v>1</v>
      </c>
      <c r="M8246" s="73" t="s">
        <v>108</v>
      </c>
      <c r="N8246" s="68" t="str">
        <f>VLOOKUP(K8246,[1]人員授權表!D$3:G$249,4,0)</f>
        <v>無機</v>
      </c>
      <c r="O8246" s="70" t="s">
        <v>191</v>
      </c>
      <c r="P8246" s="101">
        <v>44855</v>
      </c>
      <c r="Q8246" s="75" t="str">
        <f t="shared" si="439"/>
        <v>週五</v>
      </c>
      <c r="R8246" s="80">
        <v>44852</v>
      </c>
      <c r="AA8246" s="1"/>
    </row>
    <row r="8247" spans="2:27">
      <c r="B8247" s="66">
        <v>44834</v>
      </c>
      <c r="C8247" s="67">
        <v>44837</v>
      </c>
      <c r="D8247" s="68" t="s">
        <v>50</v>
      </c>
      <c r="E8247" s="70" t="s">
        <v>51</v>
      </c>
      <c r="F8247" s="37" t="s">
        <v>3090</v>
      </c>
      <c r="G8247" s="67">
        <v>44845</v>
      </c>
      <c r="H8247" s="67">
        <v>44859</v>
      </c>
      <c r="I8247" s="71">
        <f t="shared" si="438"/>
        <v>14</v>
      </c>
      <c r="J8247" s="72" t="s">
        <v>195</v>
      </c>
      <c r="K8247" s="72" t="s">
        <v>196</v>
      </c>
      <c r="L8247" s="73">
        <v>1</v>
      </c>
      <c r="M8247" s="73" t="s">
        <v>108</v>
      </c>
      <c r="N8247" s="68" t="str">
        <f>VLOOKUP(K8247,[1]人員授權表!D$3:G$249,4,0)</f>
        <v>無機</v>
      </c>
      <c r="O8247" s="70" t="str">
        <f>IF(J8247=[1]人員授權表!$C$85,"Casper李羿勳",IF(J8247=[1]人員授權表!$C$188,"Iring陳俊明",IF(J8247=[1]人員授權表!$C$189,"Brian陳泓霖",VLOOKUP(K8247,[1]人員授權表!D$2:E$249,2,FALSE))))</f>
        <v>Debby胡萱黛</v>
      </c>
      <c r="P8247" s="101">
        <v>44855</v>
      </c>
      <c r="Q8247" s="75" t="str">
        <f t="shared" si="439"/>
        <v>週五</v>
      </c>
      <c r="R8247" s="80">
        <v>44855</v>
      </c>
      <c r="AA8247" s="1"/>
    </row>
    <row r="8248" spans="2:27">
      <c r="B8248" s="66">
        <v>44834</v>
      </c>
      <c r="C8248" s="67">
        <v>44837</v>
      </c>
      <c r="D8248" s="68" t="s">
        <v>50</v>
      </c>
      <c r="E8248" s="70" t="s">
        <v>51</v>
      </c>
      <c r="F8248" s="37" t="s">
        <v>3090</v>
      </c>
      <c r="G8248" s="67">
        <v>44845</v>
      </c>
      <c r="H8248" s="67">
        <v>44859</v>
      </c>
      <c r="I8248" s="71">
        <f t="shared" si="438"/>
        <v>14</v>
      </c>
      <c r="J8248" s="72" t="s">
        <v>198</v>
      </c>
      <c r="K8248" s="72" t="s">
        <v>199</v>
      </c>
      <c r="L8248" s="73">
        <v>1</v>
      </c>
      <c r="M8248" s="73" t="s">
        <v>108</v>
      </c>
      <c r="N8248" s="68" t="str">
        <f>VLOOKUP(K8248,[1]人員授權表!D$3:G$249,4,0)</f>
        <v>無機</v>
      </c>
      <c r="O8248" s="70" t="str">
        <f>IF(J8248=[1]人員授權表!$C$85,"Casper李羿勳",IF(J8248=[1]人員授權表!$C$188,"Iring陳俊明",IF(J8248=[1]人員授權表!$C$189,"Brian陳泓霖",VLOOKUP(K8248,[1]人員授權表!D$2:E$249,2,FALSE))))</f>
        <v>Vicky游崴涵</v>
      </c>
      <c r="P8248" s="101">
        <v>44855</v>
      </c>
      <c r="Q8248" s="75" t="str">
        <f t="shared" si="439"/>
        <v>週五</v>
      </c>
      <c r="R8248" s="80">
        <v>44854</v>
      </c>
      <c r="AA8248" s="1"/>
    </row>
    <row r="8249" spans="2:27">
      <c r="B8249" s="66">
        <v>44834</v>
      </c>
      <c r="C8249" s="67">
        <v>44837</v>
      </c>
      <c r="D8249" s="68" t="s">
        <v>50</v>
      </c>
      <c r="E8249" s="70" t="s">
        <v>51</v>
      </c>
      <c r="F8249" s="37" t="s">
        <v>3090</v>
      </c>
      <c r="G8249" s="67">
        <v>44845</v>
      </c>
      <c r="H8249" s="67">
        <v>44859</v>
      </c>
      <c r="I8249" s="71">
        <f t="shared" si="438"/>
        <v>14</v>
      </c>
      <c r="J8249" s="72" t="s">
        <v>200</v>
      </c>
      <c r="K8249" s="72" t="s">
        <v>201</v>
      </c>
      <c r="L8249" s="73">
        <v>1</v>
      </c>
      <c r="M8249" s="73" t="s">
        <v>108</v>
      </c>
      <c r="N8249" s="68" t="str">
        <f>VLOOKUP(K8249,[1]人員授權表!D$3:G$249,4,0)</f>
        <v>無機</v>
      </c>
      <c r="O8249" s="70" t="str">
        <f>IF(J8249=[1]人員授權表!$C$85,"Casper李羿勳",IF(J8249=[1]人員授權表!$C$188,"Iring陳俊明",IF(J8249=[1]人員授權表!$C$189,"Brian陳泓霖",VLOOKUP(K8249,[1]人員授權表!D$2:E$249,2,FALSE))))</f>
        <v>Ruby黃家蓁</v>
      </c>
      <c r="P8249" s="101">
        <v>44855</v>
      </c>
      <c r="Q8249" s="75" t="str">
        <f t="shared" si="439"/>
        <v>週五</v>
      </c>
      <c r="R8249" s="80">
        <v>44852</v>
      </c>
      <c r="AA8249" s="1"/>
    </row>
    <row r="8250" spans="2:27">
      <c r="B8250" s="66">
        <v>44834</v>
      </c>
      <c r="C8250" s="67">
        <v>44837</v>
      </c>
      <c r="D8250" s="68" t="s">
        <v>50</v>
      </c>
      <c r="E8250" s="70" t="s">
        <v>51</v>
      </c>
      <c r="F8250" s="37" t="s">
        <v>3090</v>
      </c>
      <c r="G8250" s="67">
        <v>44845</v>
      </c>
      <c r="H8250" s="67">
        <v>44859</v>
      </c>
      <c r="I8250" s="71">
        <f t="shared" si="438"/>
        <v>14</v>
      </c>
      <c r="J8250" s="72" t="s">
        <v>151</v>
      </c>
      <c r="K8250" s="72" t="s">
        <v>152</v>
      </c>
      <c r="L8250" s="73">
        <v>1</v>
      </c>
      <c r="M8250" s="73" t="s">
        <v>108</v>
      </c>
      <c r="N8250" s="68" t="str">
        <f>VLOOKUP(K8250,[1]人員授權表!D$3:G$249,4,0)</f>
        <v>無機</v>
      </c>
      <c r="O8250" s="70" t="str">
        <f>IF(J8250=[1]人員授權表!$C$85,"Casper李羿勳",IF(J8250=[1]人員授權表!$C$188,"Iring陳俊明",IF(J8250=[1]人員授權表!$C$189,"Brian陳泓霖",VLOOKUP(K8250,[1]人員授權表!D$2:E$249,2,FALSE))))</f>
        <v>Vicky游崴涵</v>
      </c>
      <c r="P8250" s="101">
        <v>44855</v>
      </c>
      <c r="Q8250" s="75" t="str">
        <f t="shared" si="439"/>
        <v>週五</v>
      </c>
      <c r="R8250" s="80">
        <v>44854</v>
      </c>
      <c r="AA8250" s="1"/>
    </row>
    <row r="8251" spans="2:27">
      <c r="B8251" s="66">
        <v>44834</v>
      </c>
      <c r="C8251" s="67">
        <v>44837</v>
      </c>
      <c r="D8251" s="68" t="s">
        <v>50</v>
      </c>
      <c r="E8251" s="70" t="s">
        <v>51</v>
      </c>
      <c r="F8251" s="37" t="s">
        <v>3090</v>
      </c>
      <c r="G8251" s="67">
        <v>44845</v>
      </c>
      <c r="H8251" s="67">
        <v>44859</v>
      </c>
      <c r="I8251" s="71">
        <f t="shared" si="438"/>
        <v>14</v>
      </c>
      <c r="J8251" s="72" t="s">
        <v>160</v>
      </c>
      <c r="K8251" s="72" t="s">
        <v>161</v>
      </c>
      <c r="L8251" s="73">
        <v>1</v>
      </c>
      <c r="M8251" s="73" t="s">
        <v>108</v>
      </c>
      <c r="N8251" s="68" t="str">
        <f>VLOOKUP(K8251,[1]人員授權表!D$3:G$249,4,0)</f>
        <v>無機</v>
      </c>
      <c r="O8251" s="70" t="str">
        <f>IF(J8251=[1]人員授權表!$C$85,"Casper李羿勳",IF(J8251=[1]人員授權表!$C$188,"Iring陳俊明",IF(J8251=[1]人員授權表!$C$189,"Brian陳泓霖",VLOOKUP(K8251,[1]人員授權表!D$2:E$249,2,FALSE))))</f>
        <v>Dennis陳汶宏</v>
      </c>
      <c r="P8251" s="101">
        <v>44855</v>
      </c>
      <c r="Q8251" s="75" t="str">
        <f t="shared" si="439"/>
        <v>週五</v>
      </c>
      <c r="R8251" s="80">
        <v>44855</v>
      </c>
      <c r="AA8251" s="1"/>
    </row>
    <row r="8252" spans="2:27">
      <c r="B8252" s="66">
        <v>44834</v>
      </c>
      <c r="C8252" s="67">
        <v>44837</v>
      </c>
      <c r="D8252" s="68" t="s">
        <v>50</v>
      </c>
      <c r="E8252" s="70" t="s">
        <v>51</v>
      </c>
      <c r="F8252" s="37" t="s">
        <v>3090</v>
      </c>
      <c r="G8252" s="67">
        <v>44845</v>
      </c>
      <c r="H8252" s="67">
        <v>44859</v>
      </c>
      <c r="I8252" s="71">
        <f t="shared" si="438"/>
        <v>14</v>
      </c>
      <c r="J8252" s="72" t="s">
        <v>1222</v>
      </c>
      <c r="K8252" s="72" t="s">
        <v>1223</v>
      </c>
      <c r="L8252" s="73">
        <v>1</v>
      </c>
      <c r="M8252" s="73" t="s">
        <v>108</v>
      </c>
      <c r="N8252" s="68" t="str">
        <f>VLOOKUP(K8252,[1]人員授權表!D$3:G$249,4,0)</f>
        <v>無機</v>
      </c>
      <c r="O8252" s="70" t="str">
        <f>IF(J8252=[1]人員授權表!$C$85,"Casper李羿勳",IF(J8252=[1]人員授權表!$C$188,"Iring陳俊明",IF(J8252=[1]人員授權表!$C$189,"Brian陳泓霖",VLOOKUP(K8252,[1]人員授權表!D$2:E$249,2,FALSE))))</f>
        <v>Dennis陳汶宏</v>
      </c>
      <c r="P8252" s="101">
        <v>44855</v>
      </c>
      <c r="Q8252" s="75" t="str">
        <f t="shared" si="439"/>
        <v>週五</v>
      </c>
      <c r="R8252" s="80">
        <v>44855</v>
      </c>
      <c r="AA8252" s="1"/>
    </row>
    <row r="8253" spans="2:27">
      <c r="B8253" s="66">
        <v>44834</v>
      </c>
      <c r="C8253" s="67">
        <v>44837</v>
      </c>
      <c r="D8253" s="68" t="s">
        <v>50</v>
      </c>
      <c r="E8253" s="70" t="s">
        <v>51</v>
      </c>
      <c r="F8253" s="37" t="s">
        <v>3090</v>
      </c>
      <c r="G8253" s="67">
        <v>44845</v>
      </c>
      <c r="H8253" s="67">
        <v>44859</v>
      </c>
      <c r="I8253" s="71">
        <f t="shared" si="438"/>
        <v>14</v>
      </c>
      <c r="J8253" s="72" t="s">
        <v>175</v>
      </c>
      <c r="K8253" s="72" t="s">
        <v>176</v>
      </c>
      <c r="L8253" s="73">
        <v>1</v>
      </c>
      <c r="M8253" s="73" t="s">
        <v>108</v>
      </c>
      <c r="N8253" s="68" t="str">
        <f>VLOOKUP(K8253,[1]人員授權表!D$3:G$249,4,0)</f>
        <v>無機</v>
      </c>
      <c r="O8253" s="70" t="s">
        <v>177</v>
      </c>
      <c r="P8253" s="101">
        <v>44855</v>
      </c>
      <c r="Q8253" s="75" t="str">
        <f t="shared" si="439"/>
        <v>週五</v>
      </c>
      <c r="R8253" s="80">
        <v>44854</v>
      </c>
      <c r="AA8253" s="1"/>
    </row>
    <row r="8254" spans="2:27">
      <c r="B8254" s="66">
        <v>44834</v>
      </c>
      <c r="C8254" s="67">
        <v>44837</v>
      </c>
      <c r="D8254" s="68" t="s">
        <v>50</v>
      </c>
      <c r="E8254" s="70" t="s">
        <v>51</v>
      </c>
      <c r="F8254" s="37" t="s">
        <v>3090</v>
      </c>
      <c r="G8254" s="67">
        <v>44845</v>
      </c>
      <c r="H8254" s="67">
        <v>44859</v>
      </c>
      <c r="I8254" s="71">
        <f t="shared" si="438"/>
        <v>14</v>
      </c>
      <c r="J8254" s="72" t="s">
        <v>290</v>
      </c>
      <c r="K8254" s="72" t="s">
        <v>291</v>
      </c>
      <c r="L8254" s="73">
        <v>1</v>
      </c>
      <c r="M8254" s="73" t="s">
        <v>108</v>
      </c>
      <c r="N8254" s="68" t="str">
        <f>VLOOKUP(K8254,[1]人員授權表!D$3:G$249,4,0)</f>
        <v>無機</v>
      </c>
      <c r="O8254" s="70" t="str">
        <f>IF(J8254=[1]人員授權表!$C$85,"Casper李羿勳",IF(J8254=[1]人員授權表!$C$188,"Iring陳俊明",IF(J8254=[1]人員授權表!$C$189,"Brian陳泓霖",VLOOKUP(K8254,[1]人員授權表!D$2:E$249,2,FALSE))))</f>
        <v>George陳志昇</v>
      </c>
      <c r="P8254" s="101">
        <v>44855</v>
      </c>
      <c r="Q8254" s="75" t="str">
        <f t="shared" si="439"/>
        <v>週五</v>
      </c>
      <c r="R8254" s="80">
        <v>44855</v>
      </c>
      <c r="AA8254" s="1"/>
    </row>
    <row r="8255" spans="2:27">
      <c r="B8255" s="66">
        <v>44834</v>
      </c>
      <c r="C8255" s="67">
        <v>44837</v>
      </c>
      <c r="D8255" s="68" t="s">
        <v>50</v>
      </c>
      <c r="E8255" s="70" t="s">
        <v>51</v>
      </c>
      <c r="F8255" s="37" t="s">
        <v>3090</v>
      </c>
      <c r="G8255" s="67">
        <v>44845</v>
      </c>
      <c r="H8255" s="67">
        <v>44859</v>
      </c>
      <c r="I8255" s="71">
        <f t="shared" si="438"/>
        <v>14</v>
      </c>
      <c r="J8255" s="72" t="s">
        <v>204</v>
      </c>
      <c r="K8255" s="72" t="s">
        <v>205</v>
      </c>
      <c r="L8255" s="73">
        <v>1</v>
      </c>
      <c r="M8255" s="73" t="s">
        <v>108</v>
      </c>
      <c r="N8255" s="68" t="str">
        <f>VLOOKUP(K8255,[1]人員授權表!D$3:G$249,4,0)</f>
        <v>無機</v>
      </c>
      <c r="O8255" s="70" t="str">
        <f>IF(J8255=[1]人員授權表!$C$85,"Casper李羿勳",IF(J8255=[1]人員授權表!$C$188,"Iring陳俊明",IF(J8255=[1]人員授權表!$C$189,"Brian陳泓霖",VLOOKUP(K8255,[1]人員授權表!D$2:E$249,2,FALSE))))</f>
        <v>Iring陳俊明</v>
      </c>
      <c r="P8255" s="101">
        <v>44855</v>
      </c>
      <c r="Q8255" s="75" t="str">
        <f t="shared" si="439"/>
        <v>週五</v>
      </c>
      <c r="R8255" s="80">
        <v>44853</v>
      </c>
      <c r="AA8255" s="1"/>
    </row>
    <row r="8256" spans="2:27">
      <c r="B8256" s="66">
        <v>44834</v>
      </c>
      <c r="C8256" s="67">
        <v>44837</v>
      </c>
      <c r="D8256" s="68" t="s">
        <v>50</v>
      </c>
      <c r="E8256" s="70" t="s">
        <v>51</v>
      </c>
      <c r="F8256" s="37" t="s">
        <v>3090</v>
      </c>
      <c r="G8256" s="67">
        <v>44845</v>
      </c>
      <c r="H8256" s="67">
        <v>44859</v>
      </c>
      <c r="I8256" s="71">
        <f t="shared" si="438"/>
        <v>14</v>
      </c>
      <c r="J8256" s="72" t="s">
        <v>206</v>
      </c>
      <c r="K8256" s="72" t="s">
        <v>179</v>
      </c>
      <c r="L8256" s="73">
        <v>1</v>
      </c>
      <c r="M8256" s="73" t="s">
        <v>108</v>
      </c>
      <c r="N8256" s="68" t="str">
        <f>VLOOKUP(K8256,[1]人員授權表!D$3:G$249,4,0)</f>
        <v>無機</v>
      </c>
      <c r="O8256" s="70" t="str">
        <f>IF(J8256=[1]人員授權表!$C$85,"Casper李羿勳",IF(J8256=[1]人員授權表!$C$188,"Iring陳俊明",IF(J8256=[1]人員授權表!$C$189,"Brian陳泓霖",VLOOKUP(K8256,[1]人員授權表!D$2:E$249,2,FALSE))))</f>
        <v>Dennis陳汶宏</v>
      </c>
      <c r="P8256" s="101">
        <v>44855</v>
      </c>
      <c r="Q8256" s="75" t="str">
        <f t="shared" si="439"/>
        <v>週五</v>
      </c>
      <c r="R8256" s="80">
        <v>44852</v>
      </c>
      <c r="AA8256" s="1"/>
    </row>
    <row r="8257" spans="2:28">
      <c r="B8257" s="66">
        <v>44834</v>
      </c>
      <c r="C8257" s="67">
        <v>44837</v>
      </c>
      <c r="D8257" s="68" t="s">
        <v>50</v>
      </c>
      <c r="E8257" s="70" t="s">
        <v>51</v>
      </c>
      <c r="F8257" s="37" t="s">
        <v>3090</v>
      </c>
      <c r="G8257" s="67">
        <v>44845</v>
      </c>
      <c r="H8257" s="67">
        <v>44859</v>
      </c>
      <c r="I8257" s="71">
        <f t="shared" si="438"/>
        <v>14</v>
      </c>
      <c r="J8257" s="72" t="s">
        <v>178</v>
      </c>
      <c r="K8257" s="72" t="s">
        <v>179</v>
      </c>
      <c r="L8257" s="73">
        <v>1</v>
      </c>
      <c r="M8257" s="73" t="s">
        <v>108</v>
      </c>
      <c r="N8257" s="68" t="str">
        <f>VLOOKUP(K8257,[1]人員授權表!D$3:G$249,4,0)</f>
        <v>無機</v>
      </c>
      <c r="O8257" s="70" t="str">
        <f>IF(J8257=[1]人員授權表!$C$85,"Casper李羿勳",IF(J8257=[1]人員授權表!$C$188,"Iring陳俊明",IF(J8257=[1]人員授權表!$C$189,"Brian陳泓霖",VLOOKUP(K8257,[1]人員授權表!D$2:E$249,2,FALSE))))</f>
        <v>Dennis陳汶宏</v>
      </c>
      <c r="P8257" s="101">
        <v>44855</v>
      </c>
      <c r="Q8257" s="75" t="str">
        <f t="shared" si="439"/>
        <v>週五</v>
      </c>
      <c r="R8257" s="80">
        <v>44852</v>
      </c>
      <c r="AA8257" s="1"/>
    </row>
    <row r="8258" spans="2:28">
      <c r="B8258" s="66">
        <v>44834</v>
      </c>
      <c r="C8258" s="67">
        <v>44837</v>
      </c>
      <c r="D8258" s="68" t="s">
        <v>50</v>
      </c>
      <c r="E8258" s="70" t="s">
        <v>51</v>
      </c>
      <c r="F8258" s="37" t="s">
        <v>3090</v>
      </c>
      <c r="G8258" s="67">
        <v>44845</v>
      </c>
      <c r="H8258" s="67">
        <v>44859</v>
      </c>
      <c r="I8258" s="71">
        <f t="shared" si="438"/>
        <v>14</v>
      </c>
      <c r="J8258" s="72" t="s">
        <v>141</v>
      </c>
      <c r="K8258" s="72" t="s">
        <v>142</v>
      </c>
      <c r="L8258" s="73">
        <v>1</v>
      </c>
      <c r="M8258" s="73" t="s">
        <v>108</v>
      </c>
      <c r="N8258" s="68" t="str">
        <f>VLOOKUP(K8258,[1]人員授權表!D$3:G$249,4,0)</f>
        <v>無機</v>
      </c>
      <c r="O8258" s="70" t="str">
        <f>IF(J8258=[1]人員授權表!$C$85,"Casper李羿勳",IF(J8258=[1]人員授權表!$C$188,"Iring陳俊明",IF(J8258=[1]人員授權表!$C$189,"Brian陳泓霖",VLOOKUP(K8258,[1]人員授權表!D$2:E$249,2,FALSE))))</f>
        <v>Dennis陳汶宏</v>
      </c>
      <c r="P8258" s="101">
        <v>44855</v>
      </c>
      <c r="Q8258" s="75" t="str">
        <f t="shared" si="439"/>
        <v>週五</v>
      </c>
      <c r="R8258" s="80">
        <v>44852</v>
      </c>
      <c r="AA8258" s="1"/>
    </row>
    <row r="8259" spans="2:28">
      <c r="B8259" s="66">
        <v>44834</v>
      </c>
      <c r="C8259" s="67">
        <v>44837</v>
      </c>
      <c r="D8259" s="68" t="s">
        <v>50</v>
      </c>
      <c r="E8259" s="70" t="s">
        <v>51</v>
      </c>
      <c r="F8259" s="37" t="s">
        <v>3090</v>
      </c>
      <c r="G8259" s="67">
        <v>44845</v>
      </c>
      <c r="H8259" s="67">
        <v>44859</v>
      </c>
      <c r="I8259" s="71">
        <f t="shared" si="438"/>
        <v>14</v>
      </c>
      <c r="J8259" s="72" t="s">
        <v>966</v>
      </c>
      <c r="K8259" s="72" t="s">
        <v>154</v>
      </c>
      <c r="L8259" s="73">
        <v>1</v>
      </c>
      <c r="M8259" s="73" t="s">
        <v>108</v>
      </c>
      <c r="N8259" s="68" t="str">
        <f>VLOOKUP(K8259,[1]人員授權表!D$3:G$249,4,0)</f>
        <v>無機</v>
      </c>
      <c r="O8259" s="70" t="str">
        <f>IF(J8259=[1]人員授權表!$C$85,"Casper李羿勳",IF(J8259=[1]人員授權表!$C$188,"Iring陳俊明",IF(J8259=[1]人員授權表!$C$189,"Brian陳泓霖",VLOOKUP(K8259,[1]人員授權表!D$2:E$249,2,FALSE))))</f>
        <v>Ken張智凱</v>
      </c>
      <c r="P8259" s="101">
        <v>44855</v>
      </c>
      <c r="Q8259" s="75" t="str">
        <f t="shared" si="439"/>
        <v>週五</v>
      </c>
      <c r="R8259" s="80">
        <v>44848</v>
      </c>
      <c r="AA8259" s="1"/>
    </row>
    <row r="8260" spans="2:28">
      <c r="B8260" s="66">
        <v>44834</v>
      </c>
      <c r="C8260" s="67">
        <v>44837</v>
      </c>
      <c r="D8260" s="68" t="s">
        <v>50</v>
      </c>
      <c r="E8260" s="70" t="s">
        <v>51</v>
      </c>
      <c r="F8260" s="37" t="s">
        <v>3090</v>
      </c>
      <c r="G8260" s="67">
        <v>44845</v>
      </c>
      <c r="H8260" s="67">
        <v>44859</v>
      </c>
      <c r="I8260" s="71">
        <f t="shared" si="438"/>
        <v>14</v>
      </c>
      <c r="J8260" s="72" t="s">
        <v>209</v>
      </c>
      <c r="K8260" s="72" t="s">
        <v>210</v>
      </c>
      <c r="L8260" s="73">
        <v>1</v>
      </c>
      <c r="M8260" s="73" t="s">
        <v>108</v>
      </c>
      <c r="N8260" s="68" t="str">
        <f>VLOOKUP(K8260,[1]人員授權表!D$3:G$249,4,0)</f>
        <v>無機</v>
      </c>
      <c r="O8260" s="70" t="str">
        <f>IF(J8260=[1]人員授權表!$C$85,"Casper李羿勳",IF(J8260=[1]人員授權表!$C$188,"Iring陳俊明",IF(J8260=[1]人員授權表!$C$189,"Brian陳泓霖",VLOOKUP(K8260,[1]人員授權表!D$2:E$249,2,FALSE))))</f>
        <v>Vicky游崴涵</v>
      </c>
      <c r="P8260" s="101">
        <v>44855</v>
      </c>
      <c r="Q8260" s="75" t="str">
        <f t="shared" si="439"/>
        <v>週五</v>
      </c>
      <c r="R8260" s="80">
        <v>44855</v>
      </c>
      <c r="AA8260" s="1"/>
    </row>
    <row r="8261" spans="2:28">
      <c r="B8261" s="66">
        <v>44834</v>
      </c>
      <c r="C8261" s="67">
        <v>44837</v>
      </c>
      <c r="D8261" s="68" t="s">
        <v>50</v>
      </c>
      <c r="E8261" s="70" t="s">
        <v>51</v>
      </c>
      <c r="F8261" s="37" t="s">
        <v>3090</v>
      </c>
      <c r="G8261" s="67">
        <v>44845</v>
      </c>
      <c r="H8261" s="67">
        <v>44859</v>
      </c>
      <c r="I8261" s="71">
        <f t="shared" si="438"/>
        <v>14</v>
      </c>
      <c r="J8261" s="72" t="s">
        <v>167</v>
      </c>
      <c r="K8261" s="72" t="s">
        <v>168</v>
      </c>
      <c r="L8261" s="73">
        <v>1</v>
      </c>
      <c r="M8261" s="73" t="s">
        <v>108</v>
      </c>
      <c r="N8261" s="68" t="str">
        <f>VLOOKUP(K8261,[1]人員授權表!D$3:G$249,4,0)</f>
        <v>有機</v>
      </c>
      <c r="O8261" s="70" t="str">
        <f>IF(J8261=[1]人員授權表!$C$85,"Casper李羿勳",IF(J8261=[1]人員授權表!$C$188,"Iring陳俊明",IF(J8261=[1]人員授權表!$C$189,"Brian陳泓霖",VLOOKUP(K8261,[1]人員授權表!D$2:E$249,2,FALSE))))</f>
        <v>Una林庭瑄</v>
      </c>
      <c r="P8261" s="101">
        <v>44855</v>
      </c>
      <c r="Q8261" s="75" t="str">
        <f t="shared" si="439"/>
        <v>週五</v>
      </c>
      <c r="R8261" s="80">
        <v>44852</v>
      </c>
      <c r="AA8261" s="1"/>
    </row>
    <row r="8262" spans="2:28">
      <c r="B8262" s="66">
        <v>44834</v>
      </c>
      <c r="C8262" s="67">
        <v>44837</v>
      </c>
      <c r="D8262" s="68" t="s">
        <v>50</v>
      </c>
      <c r="E8262" s="70" t="s">
        <v>51</v>
      </c>
      <c r="F8262" s="37" t="s">
        <v>3090</v>
      </c>
      <c r="G8262" s="67">
        <v>44845</v>
      </c>
      <c r="H8262" s="67">
        <v>44859</v>
      </c>
      <c r="I8262" s="71">
        <f t="shared" si="438"/>
        <v>14</v>
      </c>
      <c r="J8262" s="72" t="s">
        <v>257</v>
      </c>
      <c r="K8262" s="72" t="s">
        <v>1225</v>
      </c>
      <c r="L8262" s="73">
        <v>1</v>
      </c>
      <c r="M8262" s="73" t="s">
        <v>108</v>
      </c>
      <c r="N8262" s="68" t="str">
        <f>VLOOKUP(K8262,[1]人員授權表!D$3:G$249,4,0)</f>
        <v>有機</v>
      </c>
      <c r="O8262" s="70" t="str">
        <f>IF(J8262=[1]人員授權表!$C$85,"Casper李羿勳",IF(J8262=[1]人員授權表!$C$188,"Iring陳俊明",IF(J8262=[1]人員授權表!$C$189,"Brian陳泓霖",VLOOKUP(K8262,[1]人員授權表!D$2:E$249,2,FALSE))))</f>
        <v>Casper李羿勳</v>
      </c>
      <c r="P8262" s="101">
        <v>44855</v>
      </c>
      <c r="Q8262" s="75" t="str">
        <f t="shared" si="439"/>
        <v>週五</v>
      </c>
      <c r="R8262" s="80">
        <v>44855</v>
      </c>
      <c r="AA8262" s="1"/>
    </row>
    <row r="8263" spans="2:28">
      <c r="B8263" s="66">
        <v>44834</v>
      </c>
      <c r="C8263" s="67">
        <v>44837</v>
      </c>
      <c r="D8263" s="68" t="s">
        <v>50</v>
      </c>
      <c r="E8263" s="70" t="s">
        <v>51</v>
      </c>
      <c r="F8263" s="37" t="s">
        <v>3090</v>
      </c>
      <c r="G8263" s="67">
        <v>44845</v>
      </c>
      <c r="H8263" s="67">
        <v>44859</v>
      </c>
      <c r="I8263" s="71">
        <f t="shared" ref="I8263:I8326" si="440">_xlfn.DAYS(H8263,G8263)</f>
        <v>14</v>
      </c>
      <c r="J8263" s="72" t="s">
        <v>1226</v>
      </c>
      <c r="K8263" s="72" t="s">
        <v>1227</v>
      </c>
      <c r="L8263" s="73">
        <v>1</v>
      </c>
      <c r="M8263" s="73" t="s">
        <v>108</v>
      </c>
      <c r="N8263" s="68" t="str">
        <f>VLOOKUP(K8263,[1]人員授權表!D$3:G$249,4,0)</f>
        <v>有機</v>
      </c>
      <c r="O8263" s="70" t="str">
        <f>IF(J8263=[1]人員授權表!$C$85,"Casper李羿勳",IF(J8263=[1]人員授權表!$C$188,"Iring陳俊明",IF(J8263=[1]人員授權表!$C$189,"Brian陳泓霖",VLOOKUP(K8263,[1]人員授權表!D$2:E$249,2,FALSE))))</f>
        <v>Marco陳鴻鈞</v>
      </c>
      <c r="P8263" s="101">
        <v>44855</v>
      </c>
      <c r="Q8263" s="75" t="str">
        <f t="shared" ref="Q8263:Q8326" si="441">TEXT(P8263,"aaa")</f>
        <v>週五</v>
      </c>
      <c r="R8263" s="80">
        <v>44853</v>
      </c>
      <c r="AA8263" s="1"/>
    </row>
    <row r="8264" spans="2:28">
      <c r="B8264" s="66">
        <v>44834</v>
      </c>
      <c r="C8264" s="67">
        <v>44837</v>
      </c>
      <c r="D8264" s="68" t="s">
        <v>50</v>
      </c>
      <c r="E8264" s="70" t="s">
        <v>51</v>
      </c>
      <c r="F8264" s="37" t="s">
        <v>3090</v>
      </c>
      <c r="G8264" s="67">
        <v>44845</v>
      </c>
      <c r="H8264" s="67">
        <v>44859</v>
      </c>
      <c r="I8264" s="71">
        <f t="shared" si="440"/>
        <v>14</v>
      </c>
      <c r="J8264" s="72" t="s">
        <v>169</v>
      </c>
      <c r="K8264" s="72" t="s">
        <v>170</v>
      </c>
      <c r="L8264" s="73">
        <v>1</v>
      </c>
      <c r="M8264" s="73" t="s">
        <v>108</v>
      </c>
      <c r="N8264" s="68" t="str">
        <f>VLOOKUP(K8264,[1]人員授權表!D$3:G$249,4,0)</f>
        <v>有機</v>
      </c>
      <c r="O8264" s="70" t="str">
        <f>IF(J8264=[1]人員授權表!$C$85,"Casper李羿勳",IF(J8264=[1]人員授權表!$C$188,"Iring陳俊明",IF(J8264=[1]人員授權表!$C$189,"Brian陳泓霖",VLOOKUP(K8264,[1]人員授權表!D$2:E$249,2,FALSE))))</f>
        <v>Elle黃雅琪&amp;
Marco陳鴻鈞</v>
      </c>
      <c r="P8264" s="101">
        <v>44855</v>
      </c>
      <c r="Q8264" s="75" t="str">
        <f t="shared" si="441"/>
        <v>週五</v>
      </c>
      <c r="R8264" s="80">
        <v>44852</v>
      </c>
      <c r="AA8264" s="1"/>
    </row>
    <row r="8265" spans="2:28">
      <c r="B8265" s="66">
        <v>44847</v>
      </c>
      <c r="D8265" s="68" t="s">
        <v>50</v>
      </c>
      <c r="E8265" s="70" t="s">
        <v>879</v>
      </c>
      <c r="F8265" s="4" t="s">
        <v>3091</v>
      </c>
      <c r="G8265" s="67">
        <v>44845</v>
      </c>
      <c r="H8265" s="67">
        <v>44859</v>
      </c>
      <c r="I8265" s="71">
        <f t="shared" si="440"/>
        <v>14</v>
      </c>
      <c r="J8265" s="72" t="s">
        <v>3092</v>
      </c>
      <c r="K8265" s="72" t="s">
        <v>3093</v>
      </c>
      <c r="L8265" s="73">
        <v>1</v>
      </c>
      <c r="M8265" s="73" t="s">
        <v>108</v>
      </c>
      <c r="N8265" s="68" t="str">
        <f>VLOOKUP(K8265,[1]人員授權表!D$3:G$249,4,0)</f>
        <v>有機</v>
      </c>
      <c r="O8265" s="70" t="str">
        <f>IF(J8265=[1]人員授權表!$C$85,"Casper李羿勳",IF(J8265=[1]人員授權表!$C$188,"Iring陳俊明",IF(J8265=[1]人員授權表!$C$189,"Brian陳泓霖",VLOOKUP(K8265,[1]人員授權表!D$2:E$249,2,FALSE))))</f>
        <v>Casper李羿勳</v>
      </c>
      <c r="P8265" s="67">
        <f t="shared" ref="P8265:P8299" si="442">H8265-2</f>
        <v>44857</v>
      </c>
      <c r="Q8265" s="75" t="str">
        <f t="shared" si="441"/>
        <v>週日</v>
      </c>
      <c r="R8265" s="80">
        <v>44856</v>
      </c>
      <c r="AA8265" s="102">
        <v>15</v>
      </c>
      <c r="AB8265" s="123" t="s">
        <v>2325</v>
      </c>
    </row>
    <row r="8266" spans="2:28">
      <c r="B8266" s="66">
        <v>44834</v>
      </c>
      <c r="D8266" s="68" t="s">
        <v>50</v>
      </c>
      <c r="E8266" s="70" t="s">
        <v>82</v>
      </c>
      <c r="F8266" s="70" t="s">
        <v>3094</v>
      </c>
      <c r="G8266" s="67">
        <v>44841</v>
      </c>
      <c r="H8266" s="67">
        <v>44859</v>
      </c>
      <c r="I8266" s="71">
        <f t="shared" si="440"/>
        <v>18</v>
      </c>
      <c r="J8266" s="72" t="s">
        <v>181</v>
      </c>
      <c r="K8266" s="72" t="s">
        <v>182</v>
      </c>
      <c r="L8266" s="73">
        <v>16</v>
      </c>
      <c r="M8266" s="73" t="s">
        <v>104</v>
      </c>
      <c r="N8266" s="68" t="str">
        <f>VLOOKUP(K8266,[1]人員授權表!D$3:G$249,4,0)</f>
        <v>有機</v>
      </c>
      <c r="O8266" s="70" t="str">
        <f>IF(J8266=[1]人員授權表!$C$85,"Casper李羿勳",IF(J8266=[1]人員授權表!$C$188,"Iring陳俊明",IF(J8266=[1]人員授權表!$C$189,"Brian陳泓霖",VLOOKUP(K8266,[1]人員授權表!D$2:E$249,2,FALSE))))</f>
        <v>Sara王淑玲</v>
      </c>
      <c r="P8266" s="67">
        <f t="shared" si="442"/>
        <v>44857</v>
      </c>
      <c r="Q8266" s="75" t="str">
        <f t="shared" si="441"/>
        <v>週日</v>
      </c>
      <c r="R8266" s="80">
        <v>44852</v>
      </c>
      <c r="AA8266" s="1"/>
    </row>
    <row r="8267" spans="2:28">
      <c r="B8267" s="66">
        <v>44834</v>
      </c>
      <c r="D8267" s="68" t="s">
        <v>50</v>
      </c>
      <c r="E8267" s="70" t="s">
        <v>82</v>
      </c>
      <c r="F8267" s="70" t="s">
        <v>3094</v>
      </c>
      <c r="G8267" s="67">
        <v>44841</v>
      </c>
      <c r="H8267" s="67">
        <v>44859</v>
      </c>
      <c r="I8267" s="71">
        <f t="shared" si="440"/>
        <v>18</v>
      </c>
      <c r="J8267" s="72" t="s">
        <v>204</v>
      </c>
      <c r="K8267" s="72" t="s">
        <v>205</v>
      </c>
      <c r="L8267" s="73">
        <v>16</v>
      </c>
      <c r="M8267" s="73" t="s">
        <v>104</v>
      </c>
      <c r="N8267" s="68" t="str">
        <f>VLOOKUP(K8267,[1]人員授權表!D$3:G$249,4,0)</f>
        <v>無機</v>
      </c>
      <c r="O8267" s="70" t="str">
        <f>IF(J8267=[1]人員授權表!$C$85,"Casper李羿勳",IF(J8267=[1]人員授權表!$C$188,"Iring陳俊明",IF(J8267=[1]人員授權表!$C$189,"Brian陳泓霖",VLOOKUP(K8267,[1]人員授權表!D$2:E$249,2,FALSE))))</f>
        <v>Iring陳俊明</v>
      </c>
      <c r="P8267" s="67">
        <f t="shared" si="442"/>
        <v>44857</v>
      </c>
      <c r="Q8267" s="75" t="str">
        <f t="shared" si="441"/>
        <v>週日</v>
      </c>
      <c r="R8267" s="80">
        <v>44849</v>
      </c>
      <c r="AA8267" s="1"/>
    </row>
    <row r="8268" spans="2:28">
      <c r="B8268" s="66">
        <v>44834</v>
      </c>
      <c r="D8268" s="68" t="s">
        <v>50</v>
      </c>
      <c r="E8268" s="70" t="s">
        <v>82</v>
      </c>
      <c r="F8268" s="70" t="s">
        <v>3095</v>
      </c>
      <c r="G8268" s="67">
        <v>44841</v>
      </c>
      <c r="H8268" s="67">
        <v>44859</v>
      </c>
      <c r="I8268" s="71">
        <f t="shared" si="440"/>
        <v>18</v>
      </c>
      <c r="J8268" s="72" t="s">
        <v>326</v>
      </c>
      <c r="K8268" s="72" t="s">
        <v>170</v>
      </c>
      <c r="L8268" s="73">
        <v>16</v>
      </c>
      <c r="M8268" s="73" t="s">
        <v>104</v>
      </c>
      <c r="N8268" s="68" t="str">
        <f>VLOOKUP(K8268,[1]人員授權表!D$3:G$249,4,0)</f>
        <v>有機</v>
      </c>
      <c r="O8268" s="70" t="str">
        <f>IF(J8268=[1]人員授權表!$C$85,"Casper李羿勳",IF(J8268=[1]人員授權表!$C$188,"Iring陳俊明",IF(J8268=[1]人員授權表!$C$189,"Brian陳泓霖",VLOOKUP(K8268,[1]人員授權表!D$2:E$249,2,FALSE))))</f>
        <v>Elle黃雅琪&amp;
Marco陳鴻鈞</v>
      </c>
      <c r="P8268" s="67">
        <f t="shared" si="442"/>
        <v>44857</v>
      </c>
      <c r="Q8268" s="75" t="str">
        <f t="shared" si="441"/>
        <v>週日</v>
      </c>
      <c r="R8268" s="80">
        <v>44853</v>
      </c>
      <c r="AA8268" s="1"/>
    </row>
    <row r="8269" spans="2:28">
      <c r="B8269" s="66">
        <v>44845</v>
      </c>
      <c r="C8269" s="67">
        <v>44846</v>
      </c>
      <c r="D8269" s="68" t="s">
        <v>50</v>
      </c>
      <c r="E8269" s="70" t="s">
        <v>82</v>
      </c>
      <c r="F8269" s="15" t="s">
        <v>3096</v>
      </c>
      <c r="G8269" s="67">
        <v>44845</v>
      </c>
      <c r="H8269" s="67">
        <v>44859</v>
      </c>
      <c r="I8269" s="71">
        <f t="shared" si="440"/>
        <v>14</v>
      </c>
      <c r="J8269" s="72" t="s">
        <v>133</v>
      </c>
      <c r="K8269" s="72" t="s">
        <v>98</v>
      </c>
      <c r="L8269" s="73">
        <v>1</v>
      </c>
      <c r="M8269" s="73" t="s">
        <v>108</v>
      </c>
      <c r="N8269" s="68" t="str">
        <f>VLOOKUP(K8269,[1]人員授權表!D$3:G$249,4,0)</f>
        <v>無機</v>
      </c>
      <c r="O8269" s="70" t="str">
        <f>IF(J8269=[1]人員授權表!$C$85,"Casper李羿勳",IF(J8269=[1]人員授權表!$C$188,"Iring陳俊明",IF(J8269=[1]人員授權表!$C$189,"Brian陳泓霖",VLOOKUP(K8269,[1]人員授權表!D$2:E$249,2,FALSE))))</f>
        <v>Brian陳泓霖</v>
      </c>
      <c r="P8269" s="67">
        <f t="shared" si="442"/>
        <v>44857</v>
      </c>
      <c r="Q8269" s="75" t="str">
        <f t="shared" si="441"/>
        <v>週日</v>
      </c>
      <c r="R8269" s="80">
        <v>44853</v>
      </c>
      <c r="AA8269" s="1"/>
    </row>
    <row r="8270" spans="2:28">
      <c r="B8270" s="66">
        <v>44831</v>
      </c>
      <c r="D8270" s="68" t="s">
        <v>50</v>
      </c>
      <c r="E8270" s="70" t="s">
        <v>51</v>
      </c>
      <c r="F8270" s="4" t="s">
        <v>3097</v>
      </c>
      <c r="G8270" s="67">
        <v>44839</v>
      </c>
      <c r="H8270" s="67">
        <v>44860</v>
      </c>
      <c r="I8270" s="71">
        <f t="shared" si="440"/>
        <v>21</v>
      </c>
      <c r="J8270" s="72" t="s">
        <v>66</v>
      </c>
      <c r="K8270" s="72" t="s">
        <v>64</v>
      </c>
      <c r="L8270" s="73">
        <v>2</v>
      </c>
      <c r="M8270" s="73" t="s">
        <v>91</v>
      </c>
      <c r="N8270" s="68" t="str">
        <f>VLOOKUP(K8270,[1]人員授權表!D$3:G$249,4,0)</f>
        <v>有機</v>
      </c>
      <c r="O8270" s="70" t="str">
        <f>IF(J8270=[1]人員授權表!$C$85,"Casper李羿勳",IF(J8270=[1]人員授權表!$C$188,"Iring陳俊明",IF(J8270=[1]人員授權表!$C$189,"Brian陳泓霖",VLOOKUP(K8270,[1]人員授權表!D$2:E$249,2,FALSE))))</f>
        <v>Casper李羿勳</v>
      </c>
      <c r="P8270" s="67">
        <f t="shared" si="442"/>
        <v>44858</v>
      </c>
      <c r="Q8270" s="75" t="str">
        <f t="shared" si="441"/>
        <v>週一</v>
      </c>
      <c r="R8270" s="80">
        <v>44853</v>
      </c>
      <c r="AA8270" s="1"/>
    </row>
    <row r="8271" spans="2:28">
      <c r="B8271" s="66">
        <v>44831</v>
      </c>
      <c r="D8271" s="68" t="s">
        <v>50</v>
      </c>
      <c r="E8271" s="70" t="s">
        <v>51</v>
      </c>
      <c r="F8271" s="4" t="s">
        <v>3097</v>
      </c>
      <c r="G8271" s="67">
        <v>44839</v>
      </c>
      <c r="H8271" s="67">
        <v>44860</v>
      </c>
      <c r="I8271" s="71">
        <f t="shared" si="440"/>
        <v>21</v>
      </c>
      <c r="J8271" s="72" t="s">
        <v>927</v>
      </c>
      <c r="K8271" s="72" t="s">
        <v>248</v>
      </c>
      <c r="L8271" s="73">
        <v>2</v>
      </c>
      <c r="M8271" s="73" t="s">
        <v>91</v>
      </c>
      <c r="N8271" s="68" t="str">
        <f>VLOOKUP(K8271,[1]人員授權表!D$3:G$249,4,0)</f>
        <v>有機</v>
      </c>
      <c r="O8271" s="70" t="str">
        <f>IF(J8271=[1]人員授權表!$C$85,"Casper李羿勳",IF(J8271=[1]人員授權表!$C$188,"Iring陳俊明",IF(J8271=[1]人員授權表!$C$189,"Brian陳泓霖",VLOOKUP(K8271,[1]人員授權表!D$2:E$249,2,FALSE))))</f>
        <v>Marco陳鴻鈞</v>
      </c>
      <c r="P8271" s="67">
        <f t="shared" si="442"/>
        <v>44858</v>
      </c>
      <c r="Q8271" s="75" t="str">
        <f t="shared" si="441"/>
        <v>週一</v>
      </c>
      <c r="R8271" s="80">
        <v>44849</v>
      </c>
      <c r="AA8271" s="1"/>
    </row>
    <row r="8272" spans="2:28">
      <c r="B8272" s="66">
        <v>44831</v>
      </c>
      <c r="D8272" s="68" t="s">
        <v>50</v>
      </c>
      <c r="E8272" s="70" t="s">
        <v>51</v>
      </c>
      <c r="F8272" s="4" t="s">
        <v>3097</v>
      </c>
      <c r="G8272" s="67">
        <v>44839</v>
      </c>
      <c r="H8272" s="67">
        <v>44860</v>
      </c>
      <c r="I8272" s="71">
        <f t="shared" si="440"/>
        <v>21</v>
      </c>
      <c r="J8272" s="72" t="s">
        <v>240</v>
      </c>
      <c r="K8272" s="72" t="s">
        <v>248</v>
      </c>
      <c r="L8272" s="73">
        <v>2</v>
      </c>
      <c r="M8272" s="73" t="s">
        <v>91</v>
      </c>
      <c r="N8272" s="68" t="str">
        <f>VLOOKUP(K8272,[1]人員授權表!D$3:G$249,4,0)</f>
        <v>有機</v>
      </c>
      <c r="O8272" s="70" t="str">
        <f>IF(J8272=[1]人員授權表!$C$85,"Casper李羿勳",IF(J8272=[1]人員授權表!$C$188,"Iring陳俊明",IF(J8272=[1]人員授權表!$C$189,"Brian陳泓霖",VLOOKUP(K8272,[1]人員授權表!D$2:E$249,2,FALSE))))</f>
        <v>Marco陳鴻鈞</v>
      </c>
      <c r="P8272" s="67">
        <f t="shared" si="442"/>
        <v>44858</v>
      </c>
      <c r="Q8272" s="75" t="str">
        <f t="shared" si="441"/>
        <v>週一</v>
      </c>
      <c r="R8272" s="80">
        <v>44849</v>
      </c>
      <c r="AA8272" s="1"/>
    </row>
    <row r="8273" spans="2:27">
      <c r="B8273" s="66">
        <v>44831</v>
      </c>
      <c r="D8273" s="68" t="s">
        <v>50</v>
      </c>
      <c r="E8273" s="70" t="s">
        <v>51</v>
      </c>
      <c r="F8273" s="4" t="s">
        <v>3097</v>
      </c>
      <c r="G8273" s="67">
        <v>44839</v>
      </c>
      <c r="H8273" s="67">
        <v>44860</v>
      </c>
      <c r="I8273" s="71">
        <f t="shared" si="440"/>
        <v>21</v>
      </c>
      <c r="J8273" s="72" t="s">
        <v>246</v>
      </c>
      <c r="K8273" s="72" t="s">
        <v>241</v>
      </c>
      <c r="L8273" s="73">
        <v>2</v>
      </c>
      <c r="M8273" s="73" t="s">
        <v>91</v>
      </c>
      <c r="N8273" s="68" t="str">
        <f>VLOOKUP(K8273,[1]人員授權表!D$3:G$249,4,0)</f>
        <v>有機</v>
      </c>
      <c r="O8273" s="70" t="str">
        <f>IF(J8273=[1]人員授權表!$C$85,"Casper李羿勳",IF(J8273=[1]人員授權表!$C$188,"Iring陳俊明",IF(J8273=[1]人員授權表!$C$189,"Brian陳泓霖",VLOOKUP(K8273,[1]人員授權表!D$2:E$249,2,FALSE))))</f>
        <v>Casper李羿勳</v>
      </c>
      <c r="P8273" s="67">
        <f t="shared" si="442"/>
        <v>44858</v>
      </c>
      <c r="Q8273" s="75" t="str">
        <f t="shared" si="441"/>
        <v>週一</v>
      </c>
      <c r="R8273" s="80">
        <v>44858</v>
      </c>
      <c r="AA8273" s="1"/>
    </row>
    <row r="8274" spans="2:27">
      <c r="B8274" s="66">
        <v>44831</v>
      </c>
      <c r="D8274" s="68" t="s">
        <v>50</v>
      </c>
      <c r="E8274" s="70" t="s">
        <v>51</v>
      </c>
      <c r="F8274" s="4" t="s">
        <v>3098</v>
      </c>
      <c r="G8274" s="67">
        <v>44840</v>
      </c>
      <c r="H8274" s="67">
        <v>44860</v>
      </c>
      <c r="I8274" s="71">
        <f t="shared" si="440"/>
        <v>20</v>
      </c>
      <c r="J8274" s="72" t="s">
        <v>242</v>
      </c>
      <c r="K8274" s="72" t="s">
        <v>241</v>
      </c>
      <c r="L8274" s="73">
        <v>1</v>
      </c>
      <c r="M8274" s="73" t="s">
        <v>91</v>
      </c>
      <c r="N8274" s="68" t="str">
        <f>VLOOKUP(K8274,[1]人員授權表!D$3:G$249,4,0)</f>
        <v>有機</v>
      </c>
      <c r="O8274" s="70" t="str">
        <f>IF(J8274=[1]人員授權表!$C$85,"Casper李羿勳",IF(J8274=[1]人員授權表!$C$188,"Iring陳俊明",IF(J8274=[1]人員授權表!$C$189,"Brian陳泓霖",VLOOKUP(K8274,[1]人員授權表!D$2:E$249,2,FALSE))))</f>
        <v>Casper李羿勳</v>
      </c>
      <c r="P8274" s="67">
        <f t="shared" si="442"/>
        <v>44858</v>
      </c>
      <c r="Q8274" s="75" t="str">
        <f t="shared" si="441"/>
        <v>週一</v>
      </c>
      <c r="R8274" s="80">
        <v>44858</v>
      </c>
      <c r="AA8274" s="1"/>
    </row>
    <row r="8275" spans="2:27">
      <c r="B8275" s="66">
        <v>44831</v>
      </c>
      <c r="D8275" s="68" t="s">
        <v>50</v>
      </c>
      <c r="E8275" s="70" t="s">
        <v>51</v>
      </c>
      <c r="F8275" s="4" t="s">
        <v>3098</v>
      </c>
      <c r="G8275" s="67">
        <v>44840</v>
      </c>
      <c r="H8275" s="67">
        <v>44860</v>
      </c>
      <c r="I8275" s="71">
        <f t="shared" si="440"/>
        <v>20</v>
      </c>
      <c r="J8275" s="72" t="s">
        <v>69</v>
      </c>
      <c r="K8275" s="72" t="s">
        <v>70</v>
      </c>
      <c r="L8275" s="73">
        <v>4</v>
      </c>
      <c r="M8275" s="73" t="s">
        <v>91</v>
      </c>
      <c r="N8275" s="68" t="str">
        <f>VLOOKUP(K8275,[1]人員授權表!D$3:G$249,4,0)</f>
        <v>有機</v>
      </c>
      <c r="O8275" s="70" t="str">
        <f>IF(J8275=[1]人員授權表!$C$85,"Casper李羿勳",IF(J8275=[1]人員授權表!$C$188,"Iring陳俊明",IF(J8275=[1]人員授權表!$C$189,"Brian陳泓霖",VLOOKUP(K8275,[1]人員授權表!D$2:E$249,2,FALSE))))</f>
        <v>Casper李羿勳</v>
      </c>
      <c r="P8275" s="67">
        <f t="shared" si="442"/>
        <v>44858</v>
      </c>
      <c r="Q8275" s="75" t="str">
        <f t="shared" si="441"/>
        <v>週一</v>
      </c>
      <c r="R8275" s="80">
        <v>44858</v>
      </c>
      <c r="AA8275" s="1"/>
    </row>
    <row r="8276" spans="2:27">
      <c r="B8276" s="66">
        <v>44831</v>
      </c>
      <c r="D8276" s="68" t="s">
        <v>50</v>
      </c>
      <c r="E8276" s="70" t="s">
        <v>51</v>
      </c>
      <c r="F8276" s="4" t="s">
        <v>3098</v>
      </c>
      <c r="G8276" s="67">
        <v>44840</v>
      </c>
      <c r="H8276" s="67">
        <v>44860</v>
      </c>
      <c r="I8276" s="71">
        <f t="shared" si="440"/>
        <v>20</v>
      </c>
      <c r="J8276" s="72" t="s">
        <v>66</v>
      </c>
      <c r="K8276" s="72" t="s">
        <v>922</v>
      </c>
      <c r="L8276" s="73">
        <v>2</v>
      </c>
      <c r="M8276" s="73" t="s">
        <v>91</v>
      </c>
      <c r="N8276" s="68" t="str">
        <f>VLOOKUP(K8276,[1]人員授權表!D$3:G$249,4,0)</f>
        <v>有機</v>
      </c>
      <c r="O8276" s="70" t="str">
        <f>IF(J8276=[1]人員授權表!$C$85,"Casper李羿勳",IF(J8276=[1]人員授權表!$C$188,"Iring陳俊明",IF(J8276=[1]人員授權表!$C$189,"Brian陳泓霖",VLOOKUP(K8276,[1]人員授權表!D$2:E$249,2,FALSE))))</f>
        <v>Casper李羿勳</v>
      </c>
      <c r="P8276" s="67">
        <f t="shared" si="442"/>
        <v>44858</v>
      </c>
      <c r="Q8276" s="75" t="str">
        <f t="shared" si="441"/>
        <v>週一</v>
      </c>
      <c r="R8276" s="80">
        <v>44853</v>
      </c>
      <c r="AA8276" s="1"/>
    </row>
    <row r="8277" spans="2:27">
      <c r="B8277" s="66">
        <v>44831</v>
      </c>
      <c r="D8277" s="68" t="s">
        <v>50</v>
      </c>
      <c r="E8277" s="70" t="s">
        <v>51</v>
      </c>
      <c r="F8277" s="4" t="s">
        <v>3099</v>
      </c>
      <c r="G8277" s="67">
        <v>44840</v>
      </c>
      <c r="H8277" s="67">
        <v>44860</v>
      </c>
      <c r="I8277" s="71">
        <f t="shared" si="440"/>
        <v>20</v>
      </c>
      <c r="J8277" s="72" t="s">
        <v>350</v>
      </c>
      <c r="K8277" s="72" t="s">
        <v>250</v>
      </c>
      <c r="L8277" s="73">
        <v>1</v>
      </c>
      <c r="M8277" s="73" t="s">
        <v>91</v>
      </c>
      <c r="N8277" s="68" t="str">
        <f>VLOOKUP(K8277,[1]人員授權表!D$3:G$249,4,0)</f>
        <v>有機</v>
      </c>
      <c r="O8277" s="70" t="str">
        <f>IF(J8277=[1]人員授權表!$C$85,"Casper李羿勳",IF(J8277=[1]人員授權表!$C$188,"Iring陳俊明",IF(J8277=[1]人員授權表!$C$189,"Brian陳泓霖",VLOOKUP(K8277,[1]人員授權表!D$2:E$249,2,FALSE))))</f>
        <v>Marco陳鴻鈞</v>
      </c>
      <c r="P8277" s="67">
        <f t="shared" si="442"/>
        <v>44858</v>
      </c>
      <c r="Q8277" s="75" t="str">
        <f t="shared" si="441"/>
        <v>週一</v>
      </c>
      <c r="R8277" s="80">
        <v>44853</v>
      </c>
      <c r="AA8277" s="1"/>
    </row>
    <row r="8278" spans="2:27">
      <c r="B8278" s="66">
        <v>44831</v>
      </c>
      <c r="D8278" s="68" t="s">
        <v>50</v>
      </c>
      <c r="E8278" s="70" t="s">
        <v>51</v>
      </c>
      <c r="F8278" s="4" t="s">
        <v>3099</v>
      </c>
      <c r="G8278" s="67">
        <v>44840</v>
      </c>
      <c r="H8278" s="67">
        <v>44860</v>
      </c>
      <c r="I8278" s="71">
        <f t="shared" si="440"/>
        <v>20</v>
      </c>
      <c r="J8278" s="72" t="s">
        <v>66</v>
      </c>
      <c r="K8278" s="72" t="s">
        <v>64</v>
      </c>
      <c r="L8278" s="73">
        <v>1</v>
      </c>
      <c r="M8278" s="73" t="s">
        <v>91</v>
      </c>
      <c r="N8278" s="68" t="str">
        <f>VLOOKUP(K8278,[1]人員授權表!D$3:G$249,4,0)</f>
        <v>有機</v>
      </c>
      <c r="O8278" s="70" t="str">
        <f>IF(J8278=[1]人員授權表!$C$85,"Casper李羿勳",IF(J8278=[1]人員授權表!$C$188,"Iring陳俊明",IF(J8278=[1]人員授權表!$C$189,"Brian陳泓霖",VLOOKUP(K8278,[1]人員授權表!D$2:E$249,2,FALSE))))</f>
        <v>Casper李羿勳</v>
      </c>
      <c r="P8278" s="67">
        <f t="shared" si="442"/>
        <v>44858</v>
      </c>
      <c r="Q8278" s="75" t="str">
        <f t="shared" si="441"/>
        <v>週一</v>
      </c>
      <c r="R8278" s="80">
        <v>44853</v>
      </c>
      <c r="AA8278" s="1"/>
    </row>
    <row r="8279" spans="2:27">
      <c r="B8279" s="66">
        <v>44831</v>
      </c>
      <c r="D8279" s="68" t="s">
        <v>50</v>
      </c>
      <c r="E8279" s="70" t="s">
        <v>51</v>
      </c>
      <c r="F8279" s="4" t="s">
        <v>3100</v>
      </c>
      <c r="G8279" s="67">
        <v>44840</v>
      </c>
      <c r="H8279" s="67">
        <v>44860</v>
      </c>
      <c r="I8279" s="71">
        <f t="shared" si="440"/>
        <v>20</v>
      </c>
      <c r="J8279" s="72" t="s">
        <v>66</v>
      </c>
      <c r="K8279" s="72" t="s">
        <v>922</v>
      </c>
      <c r="L8279" s="73">
        <v>1</v>
      </c>
      <c r="M8279" s="73" t="s">
        <v>91</v>
      </c>
      <c r="N8279" s="68" t="str">
        <f>VLOOKUP(K8279,[1]人員授權表!D$3:G$249,4,0)</f>
        <v>有機</v>
      </c>
      <c r="O8279" s="70" t="str">
        <f>IF(J8279=[1]人員授權表!$C$85,"Casper李羿勳",IF(J8279=[1]人員授權表!$C$188,"Iring陳俊明",IF(J8279=[1]人員授權表!$C$189,"Brian陳泓霖",VLOOKUP(K8279,[1]人員授權表!D$2:E$249,2,FALSE))))</f>
        <v>Casper李羿勳</v>
      </c>
      <c r="P8279" s="67">
        <f t="shared" si="442"/>
        <v>44858</v>
      </c>
      <c r="Q8279" s="75" t="str">
        <f t="shared" si="441"/>
        <v>週一</v>
      </c>
      <c r="R8279" s="80">
        <v>44853</v>
      </c>
      <c r="AA8279" s="1"/>
    </row>
    <row r="8280" spans="2:27">
      <c r="B8280" s="66">
        <v>44832</v>
      </c>
      <c r="D8280" s="68" t="s">
        <v>50</v>
      </c>
      <c r="E8280" s="70" t="s">
        <v>51</v>
      </c>
      <c r="F8280" s="4" t="s">
        <v>3101</v>
      </c>
      <c r="G8280" s="67">
        <v>44841</v>
      </c>
      <c r="H8280" s="67">
        <v>44860</v>
      </c>
      <c r="I8280" s="71">
        <f t="shared" si="440"/>
        <v>19</v>
      </c>
      <c r="J8280" s="72" t="s">
        <v>60</v>
      </c>
      <c r="K8280" s="72" t="s">
        <v>61</v>
      </c>
      <c r="L8280" s="73">
        <v>1</v>
      </c>
      <c r="M8280" s="73" t="s">
        <v>91</v>
      </c>
      <c r="N8280" s="68" t="str">
        <f>VLOOKUP(K8280,[1]人員授權表!D$3:G$249,4,0)</f>
        <v>有機</v>
      </c>
      <c r="O8280" s="70" t="str">
        <f>IF(J8280=[1]人員授權表!$C$85,"Casper李羿勳",IF(J8280=[1]人員授權表!$C$188,"Iring陳俊明",IF(J8280=[1]人員授權表!$C$189,"Brian陳泓霖",VLOOKUP(K8280,[1]人員授權表!D$2:E$249,2,FALSE))))</f>
        <v>Marco陳鴻鈞</v>
      </c>
      <c r="P8280" s="67">
        <f t="shared" si="442"/>
        <v>44858</v>
      </c>
      <c r="Q8280" s="75" t="str">
        <f t="shared" si="441"/>
        <v>週一</v>
      </c>
      <c r="R8280" s="80">
        <v>44852</v>
      </c>
      <c r="AA8280" s="1"/>
    </row>
    <row r="8281" spans="2:27">
      <c r="B8281" s="66">
        <v>44832</v>
      </c>
      <c r="D8281" s="68" t="s">
        <v>50</v>
      </c>
      <c r="E8281" s="70" t="s">
        <v>51</v>
      </c>
      <c r="F8281" s="4" t="s">
        <v>3102</v>
      </c>
      <c r="G8281" s="67">
        <v>44841</v>
      </c>
      <c r="H8281" s="67">
        <v>44860</v>
      </c>
      <c r="I8281" s="71">
        <f t="shared" si="440"/>
        <v>19</v>
      </c>
      <c r="J8281" s="72" t="s">
        <v>60</v>
      </c>
      <c r="K8281" s="72" t="s">
        <v>61</v>
      </c>
      <c r="L8281" s="73">
        <v>1</v>
      </c>
      <c r="M8281" s="73" t="s">
        <v>91</v>
      </c>
      <c r="N8281" s="68" t="str">
        <f>VLOOKUP(K8281,[1]人員授權表!D$3:G$249,4,0)</f>
        <v>有機</v>
      </c>
      <c r="O8281" s="70" t="str">
        <f>IF(J8281=[1]人員授權表!$C$85,"Casper李羿勳",IF(J8281=[1]人員授權表!$C$188,"Iring陳俊明",IF(J8281=[1]人員授權表!$C$189,"Brian陳泓霖",VLOOKUP(K8281,[1]人員授權表!D$2:E$249,2,FALSE))))</f>
        <v>Marco陳鴻鈞</v>
      </c>
      <c r="P8281" s="67">
        <f t="shared" si="442"/>
        <v>44858</v>
      </c>
      <c r="Q8281" s="75" t="str">
        <f t="shared" si="441"/>
        <v>週一</v>
      </c>
      <c r="R8281" s="80">
        <v>44852</v>
      </c>
      <c r="AA8281" s="1"/>
    </row>
    <row r="8282" spans="2:27">
      <c r="B8282" s="66">
        <v>44832</v>
      </c>
      <c r="D8282" s="68" t="s">
        <v>50</v>
      </c>
      <c r="E8282" s="70" t="s">
        <v>51</v>
      </c>
      <c r="F8282" s="4" t="s">
        <v>3103</v>
      </c>
      <c r="G8282" s="67">
        <v>44841</v>
      </c>
      <c r="H8282" s="67">
        <v>44860</v>
      </c>
      <c r="I8282" s="71">
        <f t="shared" si="440"/>
        <v>19</v>
      </c>
      <c r="J8282" s="72" t="s">
        <v>249</v>
      </c>
      <c r="K8282" s="72" t="s">
        <v>250</v>
      </c>
      <c r="L8282" s="73">
        <v>8</v>
      </c>
      <c r="M8282" s="73" t="s">
        <v>91</v>
      </c>
      <c r="N8282" s="68" t="str">
        <f>VLOOKUP(K8282,[1]人員授權表!D$3:G$249,4,0)</f>
        <v>有機</v>
      </c>
      <c r="O8282" s="70" t="str">
        <f>IF(J8282=[1]人員授權表!$C$85,"Casper李羿勳",IF(J8282=[1]人員授權表!$C$188,"Iring陳俊明",IF(J8282=[1]人員授權表!$C$189,"Brian陳泓霖",VLOOKUP(K8282,[1]人員授權表!D$2:E$249,2,FALSE))))</f>
        <v>Marco陳鴻鈞</v>
      </c>
      <c r="P8282" s="67">
        <f t="shared" si="442"/>
        <v>44858</v>
      </c>
      <c r="Q8282" s="75" t="str">
        <f t="shared" si="441"/>
        <v>週一</v>
      </c>
      <c r="R8282" s="80">
        <v>44853</v>
      </c>
      <c r="AA8282" s="1"/>
    </row>
    <row r="8283" spans="2:27">
      <c r="B8283" s="66">
        <v>44832</v>
      </c>
      <c r="D8283" s="68" t="s">
        <v>50</v>
      </c>
      <c r="E8283" s="70" t="s">
        <v>51</v>
      </c>
      <c r="F8283" s="4" t="s">
        <v>3103</v>
      </c>
      <c r="G8283" s="67">
        <v>44841</v>
      </c>
      <c r="H8283" s="67">
        <v>44860</v>
      </c>
      <c r="I8283" s="71">
        <f t="shared" si="440"/>
        <v>19</v>
      </c>
      <c r="J8283" s="72" t="s">
        <v>350</v>
      </c>
      <c r="K8283" s="72" t="s">
        <v>250</v>
      </c>
      <c r="L8283" s="73">
        <v>8</v>
      </c>
      <c r="M8283" s="73" t="s">
        <v>91</v>
      </c>
      <c r="N8283" s="68" t="str">
        <f>VLOOKUP(K8283,[1]人員授權表!D$3:G$249,4,0)</f>
        <v>有機</v>
      </c>
      <c r="O8283" s="70" t="str">
        <f>IF(J8283=[1]人員授權表!$C$85,"Casper李羿勳",IF(J8283=[1]人員授權表!$C$188,"Iring陳俊明",IF(J8283=[1]人員授權表!$C$189,"Brian陳泓霖",VLOOKUP(K8283,[1]人員授權表!D$2:E$249,2,FALSE))))</f>
        <v>Marco陳鴻鈞</v>
      </c>
      <c r="P8283" s="67">
        <f t="shared" si="442"/>
        <v>44858</v>
      </c>
      <c r="Q8283" s="75" t="str">
        <f t="shared" si="441"/>
        <v>週一</v>
      </c>
      <c r="R8283" s="80">
        <v>44853</v>
      </c>
      <c r="AA8283" s="1"/>
    </row>
    <row r="8284" spans="2:27">
      <c r="B8284" s="66">
        <v>44832</v>
      </c>
      <c r="D8284" s="68" t="s">
        <v>50</v>
      </c>
      <c r="E8284" s="70" t="s">
        <v>51</v>
      </c>
      <c r="F8284" s="4" t="s">
        <v>3103</v>
      </c>
      <c r="G8284" s="67">
        <v>44841</v>
      </c>
      <c r="H8284" s="67">
        <v>44860</v>
      </c>
      <c r="I8284" s="71">
        <f t="shared" si="440"/>
        <v>19</v>
      </c>
      <c r="J8284" s="72" t="s">
        <v>356</v>
      </c>
      <c r="K8284" s="72" t="s">
        <v>70</v>
      </c>
      <c r="L8284" s="73">
        <v>4</v>
      </c>
      <c r="M8284" s="73" t="s">
        <v>91</v>
      </c>
      <c r="N8284" s="68" t="str">
        <f>VLOOKUP(K8284,[1]人員授權表!D$3:G$249,4,0)</f>
        <v>有機</v>
      </c>
      <c r="O8284" s="70" t="str">
        <f>IF(J8284=[1]人員授權表!$C$85,"Casper李羿勳",IF(J8284=[1]人員授權表!$C$188,"Iring陳俊明",IF(J8284=[1]人員授權表!$C$189,"Brian陳泓霖",VLOOKUP(K8284,[1]人員授權表!D$2:E$249,2,FALSE))))</f>
        <v>Casper李羿勳</v>
      </c>
      <c r="P8284" s="67">
        <f t="shared" si="442"/>
        <v>44858</v>
      </c>
      <c r="Q8284" s="75" t="str">
        <f t="shared" si="441"/>
        <v>週一</v>
      </c>
      <c r="R8284" s="80">
        <v>44858</v>
      </c>
      <c r="AA8284" s="1"/>
    </row>
    <row r="8285" spans="2:27">
      <c r="B8285" s="66">
        <v>44841</v>
      </c>
      <c r="C8285" s="67">
        <v>44845</v>
      </c>
      <c r="D8285" s="68" t="s">
        <v>50</v>
      </c>
      <c r="E8285" s="70" t="s">
        <v>51</v>
      </c>
      <c r="F8285" s="4" t="s">
        <v>3104</v>
      </c>
      <c r="G8285" s="67">
        <v>44841</v>
      </c>
      <c r="H8285" s="101">
        <v>44860</v>
      </c>
      <c r="I8285" s="71">
        <f t="shared" si="440"/>
        <v>19</v>
      </c>
      <c r="J8285" s="72" t="s">
        <v>53</v>
      </c>
      <c r="K8285" s="72" t="s">
        <v>54</v>
      </c>
      <c r="L8285" s="73">
        <v>7</v>
      </c>
      <c r="M8285" s="73" t="s">
        <v>91</v>
      </c>
      <c r="N8285" s="68" t="str">
        <f>VLOOKUP(K8285,[1]人員授權表!D$3:G$249,4,0)</f>
        <v>有機</v>
      </c>
      <c r="O8285" s="70" t="str">
        <f>IF(J8285=[1]人員授權表!$C$85,"Casper李羿勳",IF(J8285=[1]人員授權表!$C$188,"Iring陳俊明",IF(J8285=[1]人員授權表!$C$189,"Brian陳泓霖",VLOOKUP(K8285,[1]人員授權表!D$2:E$249,2,FALSE))))</f>
        <v>Marco陳鴻鈞</v>
      </c>
      <c r="P8285" s="67">
        <f t="shared" si="442"/>
        <v>44858</v>
      </c>
      <c r="Q8285" s="75" t="str">
        <f t="shared" si="441"/>
        <v>週一</v>
      </c>
      <c r="R8285" s="80">
        <v>44852</v>
      </c>
      <c r="AA8285" s="1"/>
    </row>
    <row r="8286" spans="2:27">
      <c r="B8286" s="66">
        <v>44841</v>
      </c>
      <c r="C8286" s="67">
        <v>44845</v>
      </c>
      <c r="D8286" s="68" t="s">
        <v>50</v>
      </c>
      <c r="E8286" s="70" t="s">
        <v>51</v>
      </c>
      <c r="F8286" s="4" t="s">
        <v>3105</v>
      </c>
      <c r="G8286" s="67">
        <v>44841</v>
      </c>
      <c r="H8286" s="101">
        <v>44860</v>
      </c>
      <c r="I8286" s="71">
        <f t="shared" si="440"/>
        <v>19</v>
      </c>
      <c r="J8286" s="72" t="s">
        <v>60</v>
      </c>
      <c r="K8286" s="72" t="s">
        <v>61</v>
      </c>
      <c r="L8286" s="73">
        <v>7</v>
      </c>
      <c r="M8286" s="73" t="s">
        <v>91</v>
      </c>
      <c r="N8286" s="68" t="str">
        <f>VLOOKUP(K8286,[1]人員授權表!D$3:G$249,4,0)</f>
        <v>有機</v>
      </c>
      <c r="O8286" s="70" t="str">
        <f>IF(J8286=[1]人員授權表!$C$85,"Casper李羿勳",IF(J8286=[1]人員授權表!$C$188,"Iring陳俊明",IF(J8286=[1]人員授權表!$C$189,"Brian陳泓霖",VLOOKUP(K8286,[1]人員授權表!D$2:E$249,2,FALSE))))</f>
        <v>Marco陳鴻鈞</v>
      </c>
      <c r="P8286" s="67">
        <f t="shared" si="442"/>
        <v>44858</v>
      </c>
      <c r="Q8286" s="75" t="str">
        <f t="shared" si="441"/>
        <v>週一</v>
      </c>
      <c r="R8286" s="80">
        <v>44852</v>
      </c>
      <c r="AA8286" s="1"/>
    </row>
    <row r="8287" spans="2:27">
      <c r="B8287" s="66">
        <v>44841</v>
      </c>
      <c r="C8287" s="67">
        <v>44845</v>
      </c>
      <c r="D8287" s="68" t="s">
        <v>50</v>
      </c>
      <c r="E8287" s="70" t="s">
        <v>51</v>
      </c>
      <c r="F8287" s="4" t="s">
        <v>3104</v>
      </c>
      <c r="G8287" s="67">
        <v>44841</v>
      </c>
      <c r="H8287" s="101">
        <v>44860</v>
      </c>
      <c r="I8287" s="71">
        <f t="shared" si="440"/>
        <v>19</v>
      </c>
      <c r="J8287" s="72" t="s">
        <v>340</v>
      </c>
      <c r="K8287" s="72" t="s">
        <v>470</v>
      </c>
      <c r="L8287" s="73">
        <v>4</v>
      </c>
      <c r="M8287" s="73" t="s">
        <v>91</v>
      </c>
      <c r="N8287" s="68" t="str">
        <f>VLOOKUP(K8287,[1]人員授權表!D$3:G$249,4,0)</f>
        <v>無機</v>
      </c>
      <c r="O8287" s="70" t="str">
        <f>IF(J8287=[1]人員授權表!$C$85,"Casper李羿勳",IF(J8287=[1]人員授權表!$C$188,"Iring陳俊明",IF(J8287=[1]人員授權表!$C$189,"Brian陳泓霖",VLOOKUP(K8287,[1]人員授權表!D$2:E$249,2,FALSE))))</f>
        <v>Iring陳俊明</v>
      </c>
      <c r="P8287" s="67">
        <f t="shared" si="442"/>
        <v>44858</v>
      </c>
      <c r="Q8287" s="75" t="str">
        <f t="shared" si="441"/>
        <v>週一</v>
      </c>
      <c r="R8287" s="80">
        <v>44851</v>
      </c>
      <c r="AA8287" s="1"/>
    </row>
    <row r="8288" spans="2:27">
      <c r="B8288" s="66">
        <v>44841</v>
      </c>
      <c r="C8288" s="67">
        <v>44845</v>
      </c>
      <c r="D8288" s="68" t="s">
        <v>50</v>
      </c>
      <c r="E8288" s="70" t="s">
        <v>51</v>
      </c>
      <c r="F8288" s="4" t="s">
        <v>3104</v>
      </c>
      <c r="G8288" s="67">
        <v>44841</v>
      </c>
      <c r="H8288" s="101">
        <v>44860</v>
      </c>
      <c r="I8288" s="71">
        <f t="shared" si="440"/>
        <v>19</v>
      </c>
      <c r="J8288" s="72" t="s">
        <v>1625</v>
      </c>
      <c r="K8288" s="72" t="s">
        <v>470</v>
      </c>
      <c r="L8288" s="73">
        <v>5</v>
      </c>
      <c r="M8288" s="73" t="s">
        <v>91</v>
      </c>
      <c r="N8288" s="68" t="str">
        <f>VLOOKUP(K8288,[1]人員授權表!D$3:G$249,4,0)</f>
        <v>無機</v>
      </c>
      <c r="O8288" s="70" t="str">
        <f>IF(J8288=[1]人員授權表!$C$85,"Casper李羿勳",IF(J8288=[1]人員授權表!$C$188,"Iring陳俊明",IF(J8288=[1]人員授權表!$C$189,"Brian陳泓霖",VLOOKUP(K8288,[1]人員授權表!D$2:E$249,2,FALSE))))</f>
        <v>Iring陳俊明</v>
      </c>
      <c r="P8288" s="67">
        <f t="shared" si="442"/>
        <v>44858</v>
      </c>
      <c r="Q8288" s="75" t="str">
        <f t="shared" si="441"/>
        <v>週一</v>
      </c>
      <c r="R8288" s="80">
        <v>44851</v>
      </c>
      <c r="AA8288" s="1"/>
    </row>
    <row r="8289" spans="2:28">
      <c r="B8289" s="66">
        <v>44841</v>
      </c>
      <c r="C8289" s="67">
        <v>44845</v>
      </c>
      <c r="D8289" s="68" t="s">
        <v>50</v>
      </c>
      <c r="E8289" s="70" t="s">
        <v>51</v>
      </c>
      <c r="F8289" s="4" t="s">
        <v>3104</v>
      </c>
      <c r="G8289" s="67">
        <v>44841</v>
      </c>
      <c r="H8289" s="101">
        <v>44860</v>
      </c>
      <c r="I8289" s="71">
        <f t="shared" si="440"/>
        <v>19</v>
      </c>
      <c r="J8289" s="72" t="s">
        <v>2022</v>
      </c>
      <c r="K8289" s="72" t="s">
        <v>470</v>
      </c>
      <c r="L8289" s="73">
        <v>5</v>
      </c>
      <c r="M8289" s="73" t="s">
        <v>91</v>
      </c>
      <c r="N8289" s="68" t="str">
        <f>VLOOKUP(K8289,[1]人員授權表!D$3:G$249,4,0)</f>
        <v>無機</v>
      </c>
      <c r="O8289" s="70" t="str">
        <f>IF(J8289=[1]人員授權表!$C$85,"Casper李羿勳",IF(J8289=[1]人員授權表!$C$188,"Iring陳俊明",IF(J8289=[1]人員授權表!$C$189,"Brian陳泓霖",VLOOKUP(K8289,[1]人員授權表!D$2:E$249,2,FALSE))))</f>
        <v>Iring陳俊明</v>
      </c>
      <c r="P8289" s="67">
        <f t="shared" si="442"/>
        <v>44858</v>
      </c>
      <c r="Q8289" s="75" t="str">
        <f t="shared" si="441"/>
        <v>週一</v>
      </c>
      <c r="R8289" s="80">
        <v>44851</v>
      </c>
      <c r="AA8289" s="1"/>
    </row>
    <row r="8290" spans="2:28">
      <c r="B8290" s="66">
        <v>44841</v>
      </c>
      <c r="C8290" s="67">
        <v>44845</v>
      </c>
      <c r="D8290" s="68" t="s">
        <v>50</v>
      </c>
      <c r="E8290" s="70" t="s">
        <v>51</v>
      </c>
      <c r="F8290" s="4" t="s">
        <v>3104</v>
      </c>
      <c r="G8290" s="67">
        <v>44841</v>
      </c>
      <c r="H8290" s="101">
        <v>44860</v>
      </c>
      <c r="I8290" s="71">
        <f t="shared" si="440"/>
        <v>19</v>
      </c>
      <c r="J8290" s="72" t="s">
        <v>240</v>
      </c>
      <c r="K8290" s="72" t="s">
        <v>241</v>
      </c>
      <c r="L8290" s="73">
        <v>1</v>
      </c>
      <c r="M8290" s="73" t="s">
        <v>91</v>
      </c>
      <c r="N8290" s="68" t="str">
        <f>VLOOKUP(K8290,[1]人員授權表!D$3:G$249,4,0)</f>
        <v>有機</v>
      </c>
      <c r="O8290" s="70" t="str">
        <f>IF(J8290=[1]人員授權表!$C$85,"Casper李羿勳",IF(J8290=[1]人員授權表!$C$188,"Iring陳俊明",IF(J8290=[1]人員授權表!$C$189,"Brian陳泓霖",VLOOKUP(K8290,[1]人員授權表!D$2:E$249,2,FALSE))))</f>
        <v>Casper李羿勳</v>
      </c>
      <c r="P8290" s="67">
        <f t="shared" si="442"/>
        <v>44858</v>
      </c>
      <c r="Q8290" s="75" t="str">
        <f t="shared" si="441"/>
        <v>週一</v>
      </c>
      <c r="R8290" s="80">
        <v>44853</v>
      </c>
      <c r="AA8290" s="1"/>
    </row>
    <row r="8291" spans="2:28">
      <c r="B8291" s="66">
        <v>44841</v>
      </c>
      <c r="C8291" s="67">
        <v>44845</v>
      </c>
      <c r="D8291" s="68" t="s">
        <v>50</v>
      </c>
      <c r="E8291" s="70" t="s">
        <v>51</v>
      </c>
      <c r="F8291" s="4" t="s">
        <v>3104</v>
      </c>
      <c r="G8291" s="67">
        <v>44841</v>
      </c>
      <c r="H8291" s="101">
        <v>44860</v>
      </c>
      <c r="I8291" s="71">
        <f t="shared" si="440"/>
        <v>19</v>
      </c>
      <c r="J8291" s="72" t="s">
        <v>246</v>
      </c>
      <c r="K8291" s="72" t="s">
        <v>241</v>
      </c>
      <c r="L8291" s="73">
        <v>1</v>
      </c>
      <c r="M8291" s="73" t="s">
        <v>91</v>
      </c>
      <c r="N8291" s="68" t="str">
        <f>VLOOKUP(K8291,[1]人員授權表!D$3:G$249,4,0)</f>
        <v>有機</v>
      </c>
      <c r="O8291" s="70" t="str">
        <f>IF(J8291=[1]人員授權表!$C$85,"Casper李羿勳",IF(J8291=[1]人員授權表!$C$188,"Iring陳俊明",IF(J8291=[1]人員授權表!$C$189,"Brian陳泓霖",VLOOKUP(K8291,[1]人員授權表!D$2:E$249,2,FALSE))))</f>
        <v>Casper李羿勳</v>
      </c>
      <c r="P8291" s="67">
        <f t="shared" si="442"/>
        <v>44858</v>
      </c>
      <c r="Q8291" s="75" t="str">
        <f t="shared" si="441"/>
        <v>週一</v>
      </c>
      <c r="R8291" s="80">
        <v>44853</v>
      </c>
      <c r="AA8291" s="1"/>
      <c r="AB8291" s="1"/>
    </row>
    <row r="8292" spans="2:28">
      <c r="B8292" s="66">
        <v>44841</v>
      </c>
      <c r="C8292" s="67">
        <v>44845</v>
      </c>
      <c r="D8292" s="68" t="s">
        <v>50</v>
      </c>
      <c r="E8292" s="70" t="s">
        <v>51</v>
      </c>
      <c r="F8292" s="4" t="s">
        <v>3104</v>
      </c>
      <c r="G8292" s="67">
        <v>44841</v>
      </c>
      <c r="H8292" s="101">
        <v>44860</v>
      </c>
      <c r="I8292" s="71">
        <f t="shared" si="440"/>
        <v>19</v>
      </c>
      <c r="J8292" s="72" t="s">
        <v>242</v>
      </c>
      <c r="K8292" s="72" t="s">
        <v>241</v>
      </c>
      <c r="L8292" s="73">
        <v>1</v>
      </c>
      <c r="M8292" s="73" t="s">
        <v>91</v>
      </c>
      <c r="N8292" s="68" t="str">
        <f>VLOOKUP(K8292,[1]人員授權表!D$3:G$249,4,0)</f>
        <v>有機</v>
      </c>
      <c r="O8292" s="70" t="str">
        <f>IF(J8292=[1]人員授權表!$C$85,"Casper李羿勳",IF(J8292=[1]人員授權表!$C$188,"Iring陳俊明",IF(J8292=[1]人員授權表!$C$189,"Brian陳泓霖",VLOOKUP(K8292,[1]人員授權表!D$2:E$249,2,FALSE))))</f>
        <v>Casper李羿勳</v>
      </c>
      <c r="P8292" s="67">
        <f t="shared" si="442"/>
        <v>44858</v>
      </c>
      <c r="Q8292" s="75" t="str">
        <f t="shared" si="441"/>
        <v>週一</v>
      </c>
      <c r="R8292" s="80">
        <v>44853</v>
      </c>
      <c r="AA8292" s="1"/>
      <c r="AB8292" s="1"/>
    </row>
    <row r="8293" spans="2:28">
      <c r="B8293" s="66">
        <v>44841</v>
      </c>
      <c r="C8293" s="67">
        <v>44845</v>
      </c>
      <c r="D8293" s="68" t="s">
        <v>50</v>
      </c>
      <c r="E8293" s="70" t="s">
        <v>51</v>
      </c>
      <c r="F8293" s="4" t="s">
        <v>3104</v>
      </c>
      <c r="G8293" s="67">
        <v>44841</v>
      </c>
      <c r="H8293" s="101">
        <v>44860</v>
      </c>
      <c r="I8293" s="71">
        <f t="shared" si="440"/>
        <v>19</v>
      </c>
      <c r="J8293" s="72" t="s">
        <v>238</v>
      </c>
      <c r="K8293" s="72" t="s">
        <v>239</v>
      </c>
      <c r="L8293" s="73">
        <v>1</v>
      </c>
      <c r="M8293" s="73" t="s">
        <v>91</v>
      </c>
      <c r="N8293" s="68" t="str">
        <f>VLOOKUP(K8293,[1]人員授權表!D$3:G$249,4,0)</f>
        <v>有機</v>
      </c>
      <c r="O8293" s="70" t="str">
        <f>IF(J8293=[1]人員授權表!$C$85,"Casper李羿勳",IF(J8293=[1]人員授權表!$C$188,"Iring陳俊明",IF(J8293=[1]人員授權表!$C$189,"Brian陳泓霖",VLOOKUP(K8293,[1]人員授權表!D$2:E$249,2,FALSE))))</f>
        <v>Casper李羿勳</v>
      </c>
      <c r="P8293" s="67">
        <f t="shared" si="442"/>
        <v>44858</v>
      </c>
      <c r="Q8293" s="75" t="str">
        <f t="shared" si="441"/>
        <v>週一</v>
      </c>
      <c r="R8293" s="80">
        <v>44858</v>
      </c>
      <c r="AA8293" s="1"/>
    </row>
    <row r="8294" spans="2:28">
      <c r="B8294" s="66">
        <v>44841</v>
      </c>
      <c r="C8294" s="67">
        <v>44845</v>
      </c>
      <c r="D8294" s="68" t="s">
        <v>50</v>
      </c>
      <c r="E8294" s="70" t="s">
        <v>51</v>
      </c>
      <c r="F8294" s="4" t="s">
        <v>3104</v>
      </c>
      <c r="G8294" s="67">
        <v>44841</v>
      </c>
      <c r="H8294" s="101">
        <v>44860</v>
      </c>
      <c r="I8294" s="71">
        <f t="shared" si="440"/>
        <v>19</v>
      </c>
      <c r="J8294" s="72" t="s">
        <v>616</v>
      </c>
      <c r="K8294" s="72" t="s">
        <v>617</v>
      </c>
      <c r="L8294" s="73">
        <v>1</v>
      </c>
      <c r="M8294" s="73" t="s">
        <v>91</v>
      </c>
      <c r="N8294" s="68" t="str">
        <f>VLOOKUP(K8294,[1]人員授權表!D$3:G$249,4,0)</f>
        <v>有機</v>
      </c>
      <c r="O8294" s="70" t="str">
        <f>IF(J8294=[1]人員授權表!$C$85,"Casper李羿勳",IF(J8294=[1]人員授權表!$C$188,"Iring陳俊明",IF(J8294=[1]人員授權表!$C$189,"Brian陳泓霖",VLOOKUP(K8294,[1]人員授權表!D$2:E$249,2,FALSE))))</f>
        <v>Casper李羿勳</v>
      </c>
      <c r="P8294" s="67">
        <f t="shared" si="442"/>
        <v>44858</v>
      </c>
      <c r="Q8294" s="75" t="str">
        <f t="shared" si="441"/>
        <v>週一</v>
      </c>
      <c r="R8294" s="80">
        <v>44853</v>
      </c>
      <c r="AA8294" s="1"/>
    </row>
    <row r="8295" spans="2:28">
      <c r="B8295" s="66">
        <v>44841</v>
      </c>
      <c r="C8295" s="67">
        <v>44845</v>
      </c>
      <c r="D8295" s="68" t="s">
        <v>50</v>
      </c>
      <c r="E8295" s="70" t="s">
        <v>51</v>
      </c>
      <c r="F8295" s="4" t="s">
        <v>3104</v>
      </c>
      <c r="G8295" s="67">
        <v>44841</v>
      </c>
      <c r="H8295" s="101">
        <v>44860</v>
      </c>
      <c r="I8295" s="71">
        <f t="shared" si="440"/>
        <v>19</v>
      </c>
      <c r="J8295" s="72" t="s">
        <v>69</v>
      </c>
      <c r="K8295" s="72" t="s">
        <v>70</v>
      </c>
      <c r="L8295" s="73">
        <v>3</v>
      </c>
      <c r="M8295" s="73" t="s">
        <v>91</v>
      </c>
      <c r="N8295" s="68" t="str">
        <f>VLOOKUP(K8295,[1]人員授權表!D$3:G$249,4,0)</f>
        <v>有機</v>
      </c>
      <c r="O8295" s="70" t="str">
        <f>IF(J8295=[1]人員授權表!$C$85,"Casper李羿勳",IF(J8295=[1]人員授權表!$C$188,"Iring陳俊明",IF(J8295=[1]人員授權表!$C$189,"Brian陳泓霖",VLOOKUP(K8295,[1]人員授權表!D$2:E$249,2,FALSE))))</f>
        <v>Casper李羿勳</v>
      </c>
      <c r="P8295" s="67">
        <f t="shared" si="442"/>
        <v>44858</v>
      </c>
      <c r="Q8295" s="75" t="str">
        <f t="shared" si="441"/>
        <v>週一</v>
      </c>
      <c r="R8295" s="80">
        <v>44858</v>
      </c>
      <c r="AA8295" s="1"/>
    </row>
    <row r="8296" spans="2:28">
      <c r="B8296" s="66">
        <v>44841</v>
      </c>
      <c r="C8296" s="67">
        <v>44845</v>
      </c>
      <c r="D8296" s="68" t="s">
        <v>50</v>
      </c>
      <c r="E8296" s="70" t="s">
        <v>51</v>
      </c>
      <c r="F8296" s="4" t="s">
        <v>3104</v>
      </c>
      <c r="G8296" s="67">
        <v>44841</v>
      </c>
      <c r="H8296" s="101">
        <v>44860</v>
      </c>
      <c r="I8296" s="71">
        <f t="shared" si="440"/>
        <v>19</v>
      </c>
      <c r="J8296" s="72" t="s">
        <v>262</v>
      </c>
      <c r="K8296" s="72" t="s">
        <v>75</v>
      </c>
      <c r="L8296" s="73">
        <v>1</v>
      </c>
      <c r="M8296" s="73" t="s">
        <v>91</v>
      </c>
      <c r="N8296" s="68" t="str">
        <f>VLOOKUP(K8296,[1]人員授權表!D$3:G$249,4,0)</f>
        <v>有機</v>
      </c>
      <c r="O8296" s="70" t="str">
        <f>IF(J8296=[1]人員授權表!$C$85,"Casper李羿勳",IF(J8296=[1]人員授權表!$C$188,"Iring陳俊明",IF(J8296=[1]人員授權表!$C$189,"Brian陳泓霖",VLOOKUP(K8296,[1]人員授權表!D$2:E$249,2,FALSE))))</f>
        <v>Casper李羿勳</v>
      </c>
      <c r="P8296" s="67">
        <f t="shared" si="442"/>
        <v>44858</v>
      </c>
      <c r="Q8296" s="75" t="str">
        <f t="shared" si="441"/>
        <v>週一</v>
      </c>
      <c r="R8296" s="80">
        <v>44853</v>
      </c>
      <c r="AA8296" s="1"/>
    </row>
    <row r="8297" spans="2:28">
      <c r="B8297" s="66">
        <v>44841</v>
      </c>
      <c r="C8297" s="67">
        <v>44845</v>
      </c>
      <c r="D8297" s="68" t="s">
        <v>50</v>
      </c>
      <c r="E8297" s="70" t="s">
        <v>51</v>
      </c>
      <c r="F8297" s="4" t="s">
        <v>3104</v>
      </c>
      <c r="G8297" s="67">
        <v>44841</v>
      </c>
      <c r="H8297" s="101">
        <v>44860</v>
      </c>
      <c r="I8297" s="71">
        <f t="shared" si="440"/>
        <v>19</v>
      </c>
      <c r="J8297" s="72" t="s">
        <v>477</v>
      </c>
      <c r="K8297" s="72" t="s">
        <v>478</v>
      </c>
      <c r="L8297" s="73">
        <v>1</v>
      </c>
      <c r="M8297" s="73" t="s">
        <v>91</v>
      </c>
      <c r="N8297" s="68" t="str">
        <f>VLOOKUP(K8297,[1]人員授權表!D$3:G$249,4,0)</f>
        <v>有機</v>
      </c>
      <c r="O8297" s="70" t="str">
        <f>IF(J8297=[1]人員授權表!$C$85,"Casper李羿勳",IF(J8297=[1]人員授權表!$C$188,"Iring陳俊明",IF(J8297=[1]人員授權表!$C$189,"Brian陳泓霖",VLOOKUP(K8297,[1]人員授權表!D$2:E$249,2,FALSE))))</f>
        <v>Casper李羿勳</v>
      </c>
      <c r="P8297" s="67">
        <f t="shared" si="442"/>
        <v>44858</v>
      </c>
      <c r="Q8297" s="75" t="str">
        <f t="shared" si="441"/>
        <v>週一</v>
      </c>
      <c r="R8297" s="80">
        <v>44858</v>
      </c>
      <c r="AA8297" s="1"/>
    </row>
    <row r="8298" spans="2:28">
      <c r="B8298" s="66">
        <v>44841</v>
      </c>
      <c r="C8298" s="67">
        <v>44845</v>
      </c>
      <c r="D8298" s="68" t="s">
        <v>50</v>
      </c>
      <c r="E8298" s="70" t="s">
        <v>51</v>
      </c>
      <c r="F8298" s="4" t="s">
        <v>3104</v>
      </c>
      <c r="G8298" s="67">
        <v>44841</v>
      </c>
      <c r="H8298" s="101">
        <v>44860</v>
      </c>
      <c r="I8298" s="71">
        <f t="shared" si="440"/>
        <v>19</v>
      </c>
      <c r="J8298" s="72" t="s">
        <v>66</v>
      </c>
      <c r="K8298" s="72" t="s">
        <v>64</v>
      </c>
      <c r="L8298" s="73">
        <v>2</v>
      </c>
      <c r="M8298" s="73" t="s">
        <v>91</v>
      </c>
      <c r="N8298" s="68" t="str">
        <f>VLOOKUP(K8298,[1]人員授權表!D$3:G$249,4,0)</f>
        <v>有機</v>
      </c>
      <c r="O8298" s="70" t="str">
        <f>IF(J8298=[1]人員授權表!$C$85,"Casper李羿勳",IF(J8298=[1]人員授權表!$C$188,"Iring陳俊明",IF(J8298=[1]人員授權表!$C$189,"Brian陳泓霖",VLOOKUP(K8298,[1]人員授權表!D$2:E$249,2,FALSE))))</f>
        <v>Casper李羿勳</v>
      </c>
      <c r="P8298" s="67">
        <f t="shared" si="442"/>
        <v>44858</v>
      </c>
      <c r="Q8298" s="75" t="str">
        <f t="shared" si="441"/>
        <v>週一</v>
      </c>
      <c r="R8298" s="80">
        <v>44853</v>
      </c>
      <c r="AA8298" s="1"/>
    </row>
    <row r="8299" spans="2:28">
      <c r="B8299" s="66">
        <v>44845</v>
      </c>
      <c r="D8299" s="68" t="s">
        <v>50</v>
      </c>
      <c r="E8299" s="70" t="s">
        <v>82</v>
      </c>
      <c r="F8299" s="70" t="s">
        <v>3106</v>
      </c>
      <c r="G8299" s="67">
        <v>44848</v>
      </c>
      <c r="H8299" s="67">
        <v>44860</v>
      </c>
      <c r="I8299" s="71">
        <f t="shared" si="440"/>
        <v>12</v>
      </c>
      <c r="J8299" s="72" t="s">
        <v>84</v>
      </c>
      <c r="K8299" s="72" t="s">
        <v>85</v>
      </c>
      <c r="L8299" s="73">
        <v>2</v>
      </c>
      <c r="M8299" s="73" t="s">
        <v>2273</v>
      </c>
      <c r="N8299" s="68" t="str">
        <f>VLOOKUP(K8299,[1]人員授權表!D$3:G$249,4,0)</f>
        <v>有機</v>
      </c>
      <c r="O8299" s="70" t="str">
        <f>IF(J8299=[1]人員授權表!$C$85,"Casper李羿勳",IF(J8299=[1]人員授權表!$C$188,"Iring陳俊明",IF(J8299=[1]人員授權表!$C$189,"Brian陳泓霖",VLOOKUP(K8299,[1]人員授權表!D$2:E$249,2,FALSE))))</f>
        <v>Lucy黃詩婷</v>
      </c>
      <c r="P8299" s="67">
        <f t="shared" si="442"/>
        <v>44858</v>
      </c>
      <c r="Q8299" s="75" t="str">
        <f t="shared" si="441"/>
        <v>週一</v>
      </c>
      <c r="R8299" s="80">
        <v>44858</v>
      </c>
      <c r="AA8299" s="1"/>
    </row>
    <row r="8300" spans="2:28">
      <c r="B8300" s="66">
        <v>44855</v>
      </c>
      <c r="D8300" s="68" t="s">
        <v>50</v>
      </c>
      <c r="E8300" s="70" t="s">
        <v>1418</v>
      </c>
      <c r="F8300" s="4" t="s">
        <v>3107</v>
      </c>
      <c r="G8300" s="67">
        <v>44853</v>
      </c>
      <c r="H8300" s="67">
        <v>44860</v>
      </c>
      <c r="I8300" s="71">
        <f t="shared" si="440"/>
        <v>7</v>
      </c>
      <c r="J8300" s="72" t="s">
        <v>102</v>
      </c>
      <c r="K8300" s="72" t="s">
        <v>103</v>
      </c>
      <c r="L8300" s="73">
        <v>1</v>
      </c>
      <c r="M8300" s="73" t="s">
        <v>108</v>
      </c>
      <c r="N8300" s="68" t="str">
        <f>VLOOKUP(K8300,[1]人員授權表!D$3:G$249,4,0)</f>
        <v>無機</v>
      </c>
      <c r="O8300" s="70" t="s">
        <v>1113</v>
      </c>
      <c r="P8300" s="67">
        <f>H8300-1</f>
        <v>44859</v>
      </c>
      <c r="Q8300" s="75" t="str">
        <f t="shared" si="441"/>
        <v>週二</v>
      </c>
      <c r="R8300" s="80">
        <v>44859</v>
      </c>
      <c r="AA8300" s="102">
        <v>15</v>
      </c>
      <c r="AB8300" s="123" t="s">
        <v>2325</v>
      </c>
    </row>
    <row r="8301" spans="2:28">
      <c r="B8301" s="66">
        <v>44838</v>
      </c>
      <c r="D8301" s="68" t="s">
        <v>50</v>
      </c>
      <c r="E8301" s="70" t="s">
        <v>82</v>
      </c>
      <c r="F8301" s="70" t="s">
        <v>3108</v>
      </c>
      <c r="G8301" s="67">
        <v>44846</v>
      </c>
      <c r="H8301" s="67">
        <v>44860</v>
      </c>
      <c r="I8301" s="71">
        <f t="shared" si="440"/>
        <v>14</v>
      </c>
      <c r="J8301" s="72" t="s">
        <v>139</v>
      </c>
      <c r="K8301" s="72" t="s">
        <v>140</v>
      </c>
      <c r="L8301" s="73">
        <v>6</v>
      </c>
      <c r="M8301" s="73" t="s">
        <v>268</v>
      </c>
      <c r="N8301" s="68" t="str">
        <f>VLOOKUP(K8301,[1]人員授權表!D$3:G$249,4,0)</f>
        <v>無機</v>
      </c>
      <c r="O8301" s="70" t="str">
        <f>IF(J8301=[1]人員授權表!$C$85,"Casper李羿勳",IF(J8301=[1]人員授權表!$C$188,"Iring陳俊明",IF(J8301=[1]人員授權表!$C$189,"Brian陳泓霖",VLOOKUP(K8301,[1]人員授權表!D$2:E$249,2,FALSE))))</f>
        <v>Brian陳泓霖</v>
      </c>
      <c r="P8301" s="67">
        <f t="shared" ref="P8301:P8364" si="443">H8301-2</f>
        <v>44858</v>
      </c>
      <c r="Q8301" s="75" t="str">
        <f t="shared" si="441"/>
        <v>週一</v>
      </c>
      <c r="R8301" s="80">
        <v>44852</v>
      </c>
      <c r="AA8301" s="1"/>
    </row>
    <row r="8302" spans="2:28">
      <c r="B8302" s="66">
        <v>44838</v>
      </c>
      <c r="D8302" s="68" t="s">
        <v>50</v>
      </c>
      <c r="E8302" s="70" t="s">
        <v>82</v>
      </c>
      <c r="F8302" s="70" t="s">
        <v>3109</v>
      </c>
      <c r="G8302" s="67">
        <v>44846</v>
      </c>
      <c r="H8302" s="67">
        <v>44860</v>
      </c>
      <c r="I8302" s="71">
        <f t="shared" si="440"/>
        <v>14</v>
      </c>
      <c r="J8302" s="72" t="s">
        <v>153</v>
      </c>
      <c r="K8302" s="72" t="s">
        <v>154</v>
      </c>
      <c r="L8302" s="73">
        <v>6</v>
      </c>
      <c r="M8302" s="73" t="s">
        <v>268</v>
      </c>
      <c r="N8302" s="68" t="str">
        <f>VLOOKUP(K8302,[1]人員授權表!D$3:G$249,4,0)</f>
        <v>無機</v>
      </c>
      <c r="O8302" s="70" t="str">
        <f>IF(J8302=[1]人員授權表!$C$85,"Casper李羿勳",IF(J8302=[1]人員授權表!$C$188,"Iring陳俊明",IF(J8302=[1]人員授權表!$C$189,"Brian陳泓霖",VLOOKUP(K8302,[1]人員授權表!D$2:E$249,2,FALSE))))</f>
        <v>Ken張智凱</v>
      </c>
      <c r="P8302" s="67">
        <f t="shared" si="443"/>
        <v>44858</v>
      </c>
      <c r="Q8302" s="75" t="str">
        <f t="shared" si="441"/>
        <v>週一</v>
      </c>
      <c r="R8302" s="80">
        <v>44853</v>
      </c>
      <c r="AA8302" s="1"/>
    </row>
    <row r="8303" spans="2:28">
      <c r="B8303" s="66">
        <v>44838</v>
      </c>
      <c r="D8303" s="68" t="s">
        <v>50</v>
      </c>
      <c r="E8303" s="70" t="s">
        <v>82</v>
      </c>
      <c r="F8303" s="70" t="s">
        <v>3108</v>
      </c>
      <c r="G8303" s="67">
        <v>44846</v>
      </c>
      <c r="H8303" s="67">
        <v>44860</v>
      </c>
      <c r="I8303" s="71">
        <f t="shared" si="440"/>
        <v>14</v>
      </c>
      <c r="J8303" s="72" t="s">
        <v>148</v>
      </c>
      <c r="K8303" s="72" t="s">
        <v>149</v>
      </c>
      <c r="L8303" s="73">
        <v>6</v>
      </c>
      <c r="M8303" s="73" t="s">
        <v>268</v>
      </c>
      <c r="N8303" s="68" t="str">
        <f>VLOOKUP(K8303,[1]人員授權表!D$3:G$249,4,0)</f>
        <v>無機</v>
      </c>
      <c r="O8303" s="70" t="str">
        <f>IF(J8303=[1]人員授權表!$C$85,"Casper李羿勳",IF(J8303=[1]人員授權表!$C$188,"Iring陳俊明",IF(J8303=[1]人員授權表!$C$189,"Brian陳泓霖",VLOOKUP(K8303,[1]人員授權表!D$2:E$249,2,FALSE))))</f>
        <v>Vicky游崴涵</v>
      </c>
      <c r="P8303" s="67">
        <f t="shared" si="443"/>
        <v>44858</v>
      </c>
      <c r="Q8303" s="75" t="str">
        <f t="shared" si="441"/>
        <v>週一</v>
      </c>
      <c r="R8303" s="80">
        <v>44852</v>
      </c>
      <c r="AA8303" s="1"/>
    </row>
    <row r="8304" spans="2:28">
      <c r="B8304" s="66">
        <v>44838</v>
      </c>
      <c r="D8304" s="68" t="s">
        <v>50</v>
      </c>
      <c r="E8304" s="70" t="s">
        <v>82</v>
      </c>
      <c r="F8304" s="70" t="s">
        <v>3108</v>
      </c>
      <c r="G8304" s="67">
        <v>44846</v>
      </c>
      <c r="H8304" s="67">
        <v>44860</v>
      </c>
      <c r="I8304" s="71">
        <f t="shared" si="440"/>
        <v>14</v>
      </c>
      <c r="J8304" s="72" t="s">
        <v>137</v>
      </c>
      <c r="K8304" s="72" t="s">
        <v>138</v>
      </c>
      <c r="L8304" s="73">
        <v>6</v>
      </c>
      <c r="M8304" s="73" t="s">
        <v>268</v>
      </c>
      <c r="N8304" s="68" t="str">
        <f>VLOOKUP(K8304,[1]人員授權表!D$3:G$249,4,0)</f>
        <v>無機</v>
      </c>
      <c r="O8304" s="70" t="str">
        <f>IF(J8304=[1]人員授權表!$C$85,"Casper李羿勳",IF(J8304=[1]人員授權表!$C$188,"Iring陳俊明",IF(J8304=[1]人員授權表!$C$189,"Brian陳泓霖",VLOOKUP(K8304,[1]人員授權表!D$2:E$249,2,FALSE))))</f>
        <v>Jack劉念忻</v>
      </c>
      <c r="P8304" s="67">
        <f t="shared" si="443"/>
        <v>44858</v>
      </c>
      <c r="Q8304" s="75" t="str">
        <f t="shared" si="441"/>
        <v>週一</v>
      </c>
      <c r="R8304" s="80">
        <v>44855</v>
      </c>
      <c r="AA8304" s="1"/>
    </row>
    <row r="8305" spans="2:28">
      <c r="B8305" s="66">
        <v>44830</v>
      </c>
      <c r="C8305" s="67">
        <v>44854</v>
      </c>
      <c r="D8305" s="68" t="s">
        <v>50</v>
      </c>
      <c r="E8305" s="70" t="s">
        <v>82</v>
      </c>
      <c r="F8305" s="70" t="s">
        <v>3110</v>
      </c>
      <c r="G8305" s="67">
        <v>44846</v>
      </c>
      <c r="H8305" s="67">
        <v>44860</v>
      </c>
      <c r="I8305" s="71">
        <f t="shared" si="440"/>
        <v>14</v>
      </c>
      <c r="J8305" s="72" t="s">
        <v>125</v>
      </c>
      <c r="K8305" s="72" t="s">
        <v>1791</v>
      </c>
      <c r="L8305" s="110">
        <v>2</v>
      </c>
      <c r="M8305" s="73" t="s">
        <v>127</v>
      </c>
      <c r="N8305" s="68" t="str">
        <f>VLOOKUP(K8305,[1]人員授權表!D$3:G$249,4,0)</f>
        <v>有機</v>
      </c>
      <c r="O8305" s="70" t="str">
        <f>IF(J8305=[1]人員授權表!$C$85,"Casper李羿勳",IF(J8305=[1]人員授權表!$C$188,"Iring陳俊明",IF(J8305=[1]人員授權表!$C$189,"Brian陳泓霖",VLOOKUP(K8305,[1]人員授權表!D$2:E$249,2,FALSE))))</f>
        <v>Lucy黃詩婷</v>
      </c>
      <c r="P8305" s="67">
        <f t="shared" si="443"/>
        <v>44858</v>
      </c>
      <c r="Q8305" s="75" t="str">
        <f t="shared" si="441"/>
        <v>週一</v>
      </c>
      <c r="R8305" s="80">
        <v>44855</v>
      </c>
      <c r="Z8305" s="79" t="s">
        <v>3111</v>
      </c>
      <c r="AA8305" s="102">
        <v>7</v>
      </c>
      <c r="AB8305" s="123" t="s">
        <v>3112</v>
      </c>
    </row>
    <row r="8306" spans="2:28">
      <c r="B8306" s="66">
        <v>44830</v>
      </c>
      <c r="C8306" s="67">
        <v>44854</v>
      </c>
      <c r="D8306" s="68" t="s">
        <v>50</v>
      </c>
      <c r="E8306" s="70" t="s">
        <v>82</v>
      </c>
      <c r="F8306" s="70" t="s">
        <v>3113</v>
      </c>
      <c r="G8306" s="67">
        <v>44846</v>
      </c>
      <c r="H8306" s="67">
        <v>44860</v>
      </c>
      <c r="I8306" s="71">
        <f t="shared" si="440"/>
        <v>14</v>
      </c>
      <c r="J8306" s="72" t="s">
        <v>139</v>
      </c>
      <c r="K8306" s="72" t="s">
        <v>140</v>
      </c>
      <c r="L8306" s="110">
        <v>2</v>
      </c>
      <c r="M8306" s="73" t="s">
        <v>127</v>
      </c>
      <c r="N8306" s="68" t="str">
        <f>VLOOKUP(K8306,[1]人員授權表!D$3:G$249,4,0)</f>
        <v>無機</v>
      </c>
      <c r="O8306" s="70" t="str">
        <f>IF(J8306=[1]人員授權表!$C$85,"Casper李羿勳",IF(J8306=[1]人員授權表!$C$188,"Iring陳俊明",IF(J8306=[1]人員授權表!$C$189,"Brian陳泓霖",VLOOKUP(K8306,[1]人員授權表!D$2:E$249,2,FALSE))))</f>
        <v>Brian陳泓霖</v>
      </c>
      <c r="P8306" s="67">
        <f t="shared" si="443"/>
        <v>44858</v>
      </c>
      <c r="Q8306" s="75" t="str">
        <f t="shared" si="441"/>
        <v>週一</v>
      </c>
      <c r="R8306" s="80">
        <v>44852</v>
      </c>
      <c r="Z8306" s="79" t="s">
        <v>3111</v>
      </c>
      <c r="AA8306" s="102">
        <v>7</v>
      </c>
      <c r="AB8306" s="123" t="s">
        <v>3112</v>
      </c>
    </row>
    <row r="8307" spans="2:28">
      <c r="B8307" s="66">
        <v>44830</v>
      </c>
      <c r="C8307" s="67">
        <v>44854</v>
      </c>
      <c r="D8307" s="68" t="s">
        <v>50</v>
      </c>
      <c r="E8307" s="70" t="s">
        <v>82</v>
      </c>
      <c r="F8307" s="70" t="s">
        <v>3113</v>
      </c>
      <c r="G8307" s="67">
        <v>44846</v>
      </c>
      <c r="H8307" s="67">
        <v>44860</v>
      </c>
      <c r="I8307" s="71">
        <f t="shared" si="440"/>
        <v>14</v>
      </c>
      <c r="J8307" s="72" t="s">
        <v>198</v>
      </c>
      <c r="K8307" s="72" t="s">
        <v>199</v>
      </c>
      <c r="L8307" s="110">
        <v>2</v>
      </c>
      <c r="M8307" s="73" t="s">
        <v>127</v>
      </c>
      <c r="N8307" s="68" t="str">
        <f>VLOOKUP(K8307,[1]人員授權表!D$3:G$249,4,0)</f>
        <v>無機</v>
      </c>
      <c r="O8307" s="70" t="str">
        <f>IF(J8307=[1]人員授權表!$C$85,"Casper李羿勳",IF(J8307=[1]人員授權表!$C$188,"Iring陳俊明",IF(J8307=[1]人員授權表!$C$189,"Brian陳泓霖",VLOOKUP(K8307,[1]人員授權表!D$2:E$249,2,FALSE))))</f>
        <v>Vicky游崴涵</v>
      </c>
      <c r="P8307" s="67">
        <f t="shared" si="443"/>
        <v>44858</v>
      </c>
      <c r="Q8307" s="75" t="str">
        <f t="shared" si="441"/>
        <v>週一</v>
      </c>
      <c r="R8307" s="80">
        <v>44854</v>
      </c>
      <c r="Z8307" s="79" t="s">
        <v>3111</v>
      </c>
      <c r="AA8307" s="102">
        <v>7</v>
      </c>
      <c r="AB8307" s="123" t="s">
        <v>3112</v>
      </c>
    </row>
    <row r="8308" spans="2:28">
      <c r="B8308" s="66">
        <v>44830</v>
      </c>
      <c r="C8308" s="67">
        <v>44854</v>
      </c>
      <c r="D8308" s="68" t="s">
        <v>50</v>
      </c>
      <c r="E8308" s="70" t="s">
        <v>82</v>
      </c>
      <c r="F8308" s="70" t="s">
        <v>3110</v>
      </c>
      <c r="G8308" s="67">
        <v>44846</v>
      </c>
      <c r="H8308" s="67">
        <v>44860</v>
      </c>
      <c r="I8308" s="71">
        <f t="shared" si="440"/>
        <v>14</v>
      </c>
      <c r="J8308" s="72" t="s">
        <v>164</v>
      </c>
      <c r="K8308" s="72" t="s">
        <v>1795</v>
      </c>
      <c r="L8308" s="110">
        <v>2</v>
      </c>
      <c r="M8308" s="73" t="s">
        <v>127</v>
      </c>
      <c r="N8308" s="68" t="str">
        <f>VLOOKUP(K8308,[1]人員授權表!D$3:G$249,4,0)</f>
        <v>無機</v>
      </c>
      <c r="O8308" s="70" t="s">
        <v>318</v>
      </c>
      <c r="P8308" s="67">
        <f t="shared" si="443"/>
        <v>44858</v>
      </c>
      <c r="Q8308" s="75" t="str">
        <f t="shared" si="441"/>
        <v>週一</v>
      </c>
      <c r="R8308" s="80">
        <v>44855</v>
      </c>
      <c r="Z8308" s="79" t="s">
        <v>3111</v>
      </c>
      <c r="AA8308" s="102">
        <v>7</v>
      </c>
      <c r="AB8308" s="123" t="s">
        <v>3112</v>
      </c>
    </row>
    <row r="8309" spans="2:28">
      <c r="B8309" s="66">
        <v>44830</v>
      </c>
      <c r="C8309" s="67">
        <v>44854</v>
      </c>
      <c r="D8309" s="68" t="s">
        <v>50</v>
      </c>
      <c r="E8309" s="70" t="s">
        <v>82</v>
      </c>
      <c r="F8309" s="70" t="s">
        <v>3110</v>
      </c>
      <c r="G8309" s="67">
        <v>44846</v>
      </c>
      <c r="H8309" s="67">
        <v>44860</v>
      </c>
      <c r="I8309" s="71">
        <f t="shared" si="440"/>
        <v>14</v>
      </c>
      <c r="J8309" s="72" t="s">
        <v>141</v>
      </c>
      <c r="K8309" s="72" t="s">
        <v>142</v>
      </c>
      <c r="L8309" s="110">
        <v>2</v>
      </c>
      <c r="M8309" s="73" t="s">
        <v>127</v>
      </c>
      <c r="N8309" s="68" t="str">
        <f>VLOOKUP(K8309,[1]人員授權表!D$3:G$249,4,0)</f>
        <v>無機</v>
      </c>
      <c r="O8309" s="70" t="str">
        <f>IF(J8309=[1]人員授權表!$C$85,"Casper李羿勳",IF(J8309=[1]人員授權表!$C$188,"Iring陳俊明",IF(J8309=[1]人員授權表!$C$189,"Brian陳泓霖",VLOOKUP(K8309,[1]人員授權表!D$2:E$249,2,FALSE))))</f>
        <v>Dennis陳汶宏</v>
      </c>
      <c r="P8309" s="67">
        <f t="shared" si="443"/>
        <v>44858</v>
      </c>
      <c r="Q8309" s="75" t="str">
        <f t="shared" si="441"/>
        <v>週一</v>
      </c>
      <c r="R8309" s="80">
        <v>44854</v>
      </c>
      <c r="Z8309" s="79" t="s">
        <v>3111</v>
      </c>
      <c r="AA8309" s="102">
        <v>7</v>
      </c>
      <c r="AB8309" s="123" t="s">
        <v>3112</v>
      </c>
    </row>
    <row r="8310" spans="2:28">
      <c r="B8310" s="66">
        <v>44830</v>
      </c>
      <c r="C8310" s="67">
        <v>44854</v>
      </c>
      <c r="D8310" s="68" t="s">
        <v>50</v>
      </c>
      <c r="E8310" s="70" t="s">
        <v>82</v>
      </c>
      <c r="F8310" s="70" t="s">
        <v>3110</v>
      </c>
      <c r="G8310" s="67">
        <v>44846</v>
      </c>
      <c r="H8310" s="67">
        <v>44860</v>
      </c>
      <c r="I8310" s="71">
        <f t="shared" si="440"/>
        <v>14</v>
      </c>
      <c r="J8310" s="72" t="s">
        <v>137</v>
      </c>
      <c r="K8310" s="72" t="s">
        <v>138</v>
      </c>
      <c r="L8310" s="110">
        <v>2</v>
      </c>
      <c r="M8310" s="73" t="s">
        <v>127</v>
      </c>
      <c r="N8310" s="68" t="str">
        <f>VLOOKUP(K8310,[1]人員授權表!D$3:G$249,4,0)</f>
        <v>無機</v>
      </c>
      <c r="O8310" s="70" t="str">
        <f>IF(J8310=[1]人員授權表!$C$85,"Casper李羿勳",IF(J8310=[1]人員授權表!$C$188,"Iring陳俊明",IF(J8310=[1]人員授權表!$C$189,"Brian陳泓霖",VLOOKUP(K8310,[1]人員授權表!D$2:E$249,2,FALSE))))</f>
        <v>Jack劉念忻</v>
      </c>
      <c r="P8310" s="67">
        <f t="shared" si="443"/>
        <v>44858</v>
      </c>
      <c r="Q8310" s="75" t="str">
        <f t="shared" si="441"/>
        <v>週一</v>
      </c>
      <c r="R8310" s="80">
        <v>44855</v>
      </c>
      <c r="Z8310" s="79" t="s">
        <v>3111</v>
      </c>
      <c r="AA8310" s="102">
        <v>7</v>
      </c>
      <c r="AB8310" s="123" t="s">
        <v>3112</v>
      </c>
    </row>
    <row r="8311" spans="2:28">
      <c r="B8311" s="66">
        <v>44830</v>
      </c>
      <c r="C8311" s="67">
        <v>44854</v>
      </c>
      <c r="D8311" s="68" t="s">
        <v>50</v>
      </c>
      <c r="E8311" s="70" t="s">
        <v>82</v>
      </c>
      <c r="F8311" s="70" t="s">
        <v>3110</v>
      </c>
      <c r="G8311" s="67">
        <v>44846</v>
      </c>
      <c r="H8311" s="67">
        <v>44860</v>
      </c>
      <c r="I8311" s="71">
        <f t="shared" si="440"/>
        <v>14</v>
      </c>
      <c r="J8311" s="72" t="s">
        <v>148</v>
      </c>
      <c r="K8311" s="72" t="s">
        <v>149</v>
      </c>
      <c r="L8311" s="110">
        <v>2</v>
      </c>
      <c r="M8311" s="73" t="s">
        <v>127</v>
      </c>
      <c r="N8311" s="68" t="str">
        <f>VLOOKUP(K8311,[1]人員授權表!D$3:G$249,4,0)</f>
        <v>無機</v>
      </c>
      <c r="O8311" s="70" t="str">
        <f>IF(J8311=[1]人員授權表!$C$85,"Casper李羿勳",IF(J8311=[1]人員授權表!$C$188,"Iring陳俊明",IF(J8311=[1]人員授權表!$C$189,"Brian陳泓霖",VLOOKUP(K8311,[1]人員授權表!D$2:E$249,2,FALSE))))</f>
        <v>Vicky游崴涵</v>
      </c>
      <c r="P8311" s="67">
        <f t="shared" si="443"/>
        <v>44858</v>
      </c>
      <c r="Q8311" s="75" t="str">
        <f t="shared" si="441"/>
        <v>週一</v>
      </c>
      <c r="R8311" s="80">
        <v>44852</v>
      </c>
      <c r="Z8311" s="79" t="s">
        <v>3111</v>
      </c>
      <c r="AA8311" s="102">
        <v>7</v>
      </c>
      <c r="AB8311" s="123" t="s">
        <v>3112</v>
      </c>
    </row>
    <row r="8312" spans="2:28">
      <c r="B8312" s="66">
        <v>44830</v>
      </c>
      <c r="D8312" s="68" t="s">
        <v>50</v>
      </c>
      <c r="E8312" s="70" t="s">
        <v>82</v>
      </c>
      <c r="F8312" s="70" t="s">
        <v>3114</v>
      </c>
      <c r="G8312" s="67">
        <v>44846</v>
      </c>
      <c r="H8312" s="67">
        <v>44860</v>
      </c>
      <c r="I8312" s="71">
        <f t="shared" si="440"/>
        <v>14</v>
      </c>
      <c r="J8312" s="72" t="s">
        <v>125</v>
      </c>
      <c r="K8312" s="72" t="s">
        <v>144</v>
      </c>
      <c r="L8312" s="73">
        <v>1</v>
      </c>
      <c r="M8312" s="73" t="s">
        <v>127</v>
      </c>
      <c r="N8312" s="68" t="str">
        <f>VLOOKUP(K8312,[1]人員授權表!D$3:G$249,4,0)</f>
        <v>有機</v>
      </c>
      <c r="O8312" s="70" t="str">
        <f>IF(J8312=[1]人員授權表!$C$85,"Casper李羿勳",IF(J8312=[1]人員授權表!$C$188,"Iring陳俊明",IF(J8312=[1]人員授權表!$C$189,"Brian陳泓霖",VLOOKUP(K8312,[1]人員授權表!D$2:E$249,2,FALSE))))</f>
        <v>Lucy黃詩婷</v>
      </c>
      <c r="P8312" s="67">
        <f t="shared" si="443"/>
        <v>44858</v>
      </c>
      <c r="Q8312" s="75" t="str">
        <f t="shared" si="441"/>
        <v>週一</v>
      </c>
      <c r="R8312" s="80">
        <v>44855</v>
      </c>
      <c r="AA8312" s="1"/>
    </row>
    <row r="8313" spans="2:28">
      <c r="B8313" s="66">
        <v>44830</v>
      </c>
      <c r="D8313" s="68" t="s">
        <v>50</v>
      </c>
      <c r="E8313" s="70" t="s">
        <v>82</v>
      </c>
      <c r="F8313" s="70" t="s">
        <v>3114</v>
      </c>
      <c r="G8313" s="67">
        <v>44846</v>
      </c>
      <c r="H8313" s="67">
        <v>44860</v>
      </c>
      <c r="I8313" s="71">
        <f t="shared" si="440"/>
        <v>14</v>
      </c>
      <c r="J8313" s="72" t="s">
        <v>139</v>
      </c>
      <c r="K8313" s="72" t="s">
        <v>140</v>
      </c>
      <c r="L8313" s="73">
        <v>1</v>
      </c>
      <c r="M8313" s="73" t="s">
        <v>127</v>
      </c>
      <c r="N8313" s="68" t="str">
        <f>VLOOKUP(K8313,[1]人員授權表!D$3:G$249,4,0)</f>
        <v>無機</v>
      </c>
      <c r="O8313" s="70" t="str">
        <f>IF(J8313=[1]人員授權表!$C$85,"Casper李羿勳",IF(J8313=[1]人員授權表!$C$188,"Iring陳俊明",IF(J8313=[1]人員授權表!$C$189,"Brian陳泓霖",VLOOKUP(K8313,[1]人員授權表!D$2:E$249,2,FALSE))))</f>
        <v>Brian陳泓霖</v>
      </c>
      <c r="P8313" s="67">
        <f t="shared" si="443"/>
        <v>44858</v>
      </c>
      <c r="Q8313" s="75" t="str">
        <f t="shared" si="441"/>
        <v>週一</v>
      </c>
      <c r="R8313" s="80">
        <v>44852</v>
      </c>
      <c r="AA8313" s="1"/>
    </row>
    <row r="8314" spans="2:28">
      <c r="B8314" s="66">
        <v>44830</v>
      </c>
      <c r="D8314" s="68" t="s">
        <v>50</v>
      </c>
      <c r="E8314" s="70" t="s">
        <v>82</v>
      </c>
      <c r="F8314" s="70" t="s">
        <v>3114</v>
      </c>
      <c r="G8314" s="67">
        <v>44846</v>
      </c>
      <c r="H8314" s="67">
        <v>44860</v>
      </c>
      <c r="I8314" s="71">
        <f t="shared" si="440"/>
        <v>14</v>
      </c>
      <c r="J8314" s="72" t="s">
        <v>198</v>
      </c>
      <c r="K8314" s="72" t="s">
        <v>199</v>
      </c>
      <c r="L8314" s="73">
        <v>1</v>
      </c>
      <c r="M8314" s="73" t="s">
        <v>127</v>
      </c>
      <c r="N8314" s="68" t="str">
        <f>VLOOKUP(K8314,[1]人員授權表!D$3:G$249,4,0)</f>
        <v>無機</v>
      </c>
      <c r="O8314" s="70" t="str">
        <f>IF(J8314=[1]人員授權表!$C$85,"Casper李羿勳",IF(J8314=[1]人員授權表!$C$188,"Iring陳俊明",IF(J8314=[1]人員授權表!$C$189,"Brian陳泓霖",VLOOKUP(K8314,[1]人員授權表!D$2:E$249,2,FALSE))))</f>
        <v>Vicky游崴涵</v>
      </c>
      <c r="P8314" s="67">
        <f t="shared" si="443"/>
        <v>44858</v>
      </c>
      <c r="Q8314" s="75" t="str">
        <f t="shared" si="441"/>
        <v>週一</v>
      </c>
      <c r="R8314" s="80">
        <v>44854</v>
      </c>
      <c r="AA8314" s="1"/>
    </row>
    <row r="8315" spans="2:28">
      <c r="B8315" s="66">
        <v>44830</v>
      </c>
      <c r="D8315" s="68" t="s">
        <v>50</v>
      </c>
      <c r="E8315" s="70" t="s">
        <v>82</v>
      </c>
      <c r="F8315" s="70" t="s">
        <v>3114</v>
      </c>
      <c r="G8315" s="67">
        <v>44846</v>
      </c>
      <c r="H8315" s="67">
        <v>44860</v>
      </c>
      <c r="I8315" s="71">
        <f t="shared" si="440"/>
        <v>14</v>
      </c>
      <c r="J8315" s="72" t="s">
        <v>164</v>
      </c>
      <c r="K8315" s="72" t="s">
        <v>146</v>
      </c>
      <c r="L8315" s="73">
        <v>1</v>
      </c>
      <c r="M8315" s="73" t="s">
        <v>127</v>
      </c>
      <c r="N8315" s="68" t="str">
        <f>VLOOKUP(K8315,[1]人員授權表!D$3:G$249,4,0)</f>
        <v>無機</v>
      </c>
      <c r="O8315" s="70" t="s">
        <v>318</v>
      </c>
      <c r="P8315" s="67">
        <f t="shared" si="443"/>
        <v>44858</v>
      </c>
      <c r="Q8315" s="75" t="str">
        <f t="shared" si="441"/>
        <v>週一</v>
      </c>
      <c r="R8315" s="80">
        <v>44855</v>
      </c>
      <c r="AA8315" s="1"/>
    </row>
    <row r="8316" spans="2:28">
      <c r="B8316" s="66">
        <v>44830</v>
      </c>
      <c r="D8316" s="68" t="s">
        <v>50</v>
      </c>
      <c r="E8316" s="70" t="s">
        <v>82</v>
      </c>
      <c r="F8316" s="70" t="s">
        <v>3114</v>
      </c>
      <c r="G8316" s="67">
        <v>44846</v>
      </c>
      <c r="H8316" s="67">
        <v>44860</v>
      </c>
      <c r="I8316" s="71">
        <f t="shared" si="440"/>
        <v>14</v>
      </c>
      <c r="J8316" s="72" t="s">
        <v>141</v>
      </c>
      <c r="K8316" s="72" t="s">
        <v>142</v>
      </c>
      <c r="L8316" s="73">
        <v>1</v>
      </c>
      <c r="M8316" s="73" t="s">
        <v>127</v>
      </c>
      <c r="N8316" s="68" t="str">
        <f>VLOOKUP(K8316,[1]人員授權表!D$3:G$249,4,0)</f>
        <v>無機</v>
      </c>
      <c r="O8316" s="70" t="str">
        <f>IF(J8316=[1]人員授權表!$C$85,"Casper李羿勳",IF(J8316=[1]人員授權表!$C$188,"Iring陳俊明",IF(J8316=[1]人員授權表!$C$189,"Brian陳泓霖",VLOOKUP(K8316,[1]人員授權表!D$2:E$249,2,FALSE))))</f>
        <v>Dennis陳汶宏</v>
      </c>
      <c r="P8316" s="67">
        <f t="shared" si="443"/>
        <v>44858</v>
      </c>
      <c r="Q8316" s="75" t="str">
        <f t="shared" si="441"/>
        <v>週一</v>
      </c>
      <c r="R8316" s="80">
        <v>44854</v>
      </c>
      <c r="AA8316" s="1"/>
    </row>
    <row r="8317" spans="2:28">
      <c r="B8317" s="66">
        <v>44830</v>
      </c>
      <c r="D8317" s="68" t="s">
        <v>50</v>
      </c>
      <c r="E8317" s="70" t="s">
        <v>82</v>
      </c>
      <c r="F8317" s="70" t="s">
        <v>3114</v>
      </c>
      <c r="G8317" s="67">
        <v>44846</v>
      </c>
      <c r="H8317" s="67">
        <v>44860</v>
      </c>
      <c r="I8317" s="71">
        <f t="shared" si="440"/>
        <v>14</v>
      </c>
      <c r="J8317" s="72" t="s">
        <v>137</v>
      </c>
      <c r="K8317" s="72" t="s">
        <v>138</v>
      </c>
      <c r="L8317" s="73">
        <v>1</v>
      </c>
      <c r="M8317" s="73" t="s">
        <v>127</v>
      </c>
      <c r="N8317" s="68" t="str">
        <f>VLOOKUP(K8317,[1]人員授權表!D$3:G$249,4,0)</f>
        <v>無機</v>
      </c>
      <c r="O8317" s="70" t="str">
        <f>IF(J8317=[1]人員授權表!$C$85,"Casper李羿勳",IF(J8317=[1]人員授權表!$C$188,"Iring陳俊明",IF(J8317=[1]人員授權表!$C$189,"Brian陳泓霖",VLOOKUP(K8317,[1]人員授權表!D$2:E$249,2,FALSE))))</f>
        <v>Jack劉念忻</v>
      </c>
      <c r="P8317" s="67">
        <f t="shared" si="443"/>
        <v>44858</v>
      </c>
      <c r="Q8317" s="75" t="str">
        <f t="shared" si="441"/>
        <v>週一</v>
      </c>
      <c r="R8317" s="80">
        <v>44855</v>
      </c>
      <c r="AA8317" s="1"/>
    </row>
    <row r="8318" spans="2:28">
      <c r="B8318" s="66">
        <v>44830</v>
      </c>
      <c r="D8318" s="68" t="s">
        <v>50</v>
      </c>
      <c r="E8318" s="70" t="s">
        <v>82</v>
      </c>
      <c r="F8318" s="70" t="s">
        <v>3114</v>
      </c>
      <c r="G8318" s="67">
        <v>44846</v>
      </c>
      <c r="H8318" s="67">
        <v>44860</v>
      </c>
      <c r="I8318" s="71">
        <f t="shared" si="440"/>
        <v>14</v>
      </c>
      <c r="J8318" s="72" t="s">
        <v>148</v>
      </c>
      <c r="K8318" s="72" t="s">
        <v>149</v>
      </c>
      <c r="L8318" s="73">
        <v>1</v>
      </c>
      <c r="M8318" s="73" t="s">
        <v>127</v>
      </c>
      <c r="N8318" s="68" t="str">
        <f>VLOOKUP(K8318,[1]人員授權表!D$3:G$249,4,0)</f>
        <v>無機</v>
      </c>
      <c r="O8318" s="70" t="str">
        <f>IF(J8318=[1]人員授權表!$C$85,"Casper李羿勳",IF(J8318=[1]人員授權表!$C$188,"Iring陳俊明",IF(J8318=[1]人員授權表!$C$189,"Brian陳泓霖",VLOOKUP(K8318,[1]人員授權表!D$2:E$249,2,FALSE))))</f>
        <v>Vicky游崴涵</v>
      </c>
      <c r="P8318" s="67">
        <f t="shared" si="443"/>
        <v>44858</v>
      </c>
      <c r="Q8318" s="75" t="str">
        <f t="shared" si="441"/>
        <v>週一</v>
      </c>
      <c r="R8318" s="80">
        <v>44852</v>
      </c>
      <c r="AA8318" s="1"/>
    </row>
    <row r="8319" spans="2:28">
      <c r="B8319" s="66">
        <v>44837</v>
      </c>
      <c r="D8319" s="68" t="s">
        <v>50</v>
      </c>
      <c r="E8319" s="70" t="s">
        <v>82</v>
      </c>
      <c r="F8319" s="70" t="s">
        <v>3115</v>
      </c>
      <c r="G8319" s="67">
        <v>44846</v>
      </c>
      <c r="H8319" s="67">
        <v>44860</v>
      </c>
      <c r="I8319" s="71">
        <f t="shared" si="440"/>
        <v>14</v>
      </c>
      <c r="J8319" s="72" t="s">
        <v>137</v>
      </c>
      <c r="K8319" s="72" t="s">
        <v>138</v>
      </c>
      <c r="L8319" s="73">
        <v>1</v>
      </c>
      <c r="M8319" s="73" t="s">
        <v>268</v>
      </c>
      <c r="N8319" s="68" t="str">
        <f>VLOOKUP(K8319,[1]人員授權表!D$3:G$249,4,0)</f>
        <v>無機</v>
      </c>
      <c r="O8319" s="70" t="str">
        <f>IF(J8319=[1]人員授權表!$C$85,"Casper李羿勳",IF(J8319=[1]人員授權表!$C$188,"Iring陳俊明",IF(J8319=[1]人員授權表!$C$189,"Brian陳泓霖",VLOOKUP(K8319,[1]人員授權表!D$2:E$249,2,FALSE))))</f>
        <v>Jack劉念忻</v>
      </c>
      <c r="P8319" s="67">
        <f t="shared" si="443"/>
        <v>44858</v>
      </c>
      <c r="Q8319" s="75" t="str">
        <f t="shared" si="441"/>
        <v>週一</v>
      </c>
      <c r="R8319" s="80">
        <v>44855</v>
      </c>
      <c r="AA8319" s="1"/>
    </row>
    <row r="8320" spans="2:28">
      <c r="B8320" s="66">
        <v>44837</v>
      </c>
      <c r="D8320" s="68" t="s">
        <v>50</v>
      </c>
      <c r="E8320" s="70" t="s">
        <v>82</v>
      </c>
      <c r="F8320" s="70" t="s">
        <v>3115</v>
      </c>
      <c r="G8320" s="67">
        <v>44846</v>
      </c>
      <c r="H8320" s="67">
        <v>44860</v>
      </c>
      <c r="I8320" s="71">
        <f t="shared" si="440"/>
        <v>14</v>
      </c>
      <c r="J8320" s="72" t="s">
        <v>148</v>
      </c>
      <c r="K8320" s="72" t="s">
        <v>149</v>
      </c>
      <c r="L8320" s="73">
        <v>1</v>
      </c>
      <c r="M8320" s="73" t="s">
        <v>268</v>
      </c>
      <c r="N8320" s="68" t="str">
        <f>VLOOKUP(K8320,[1]人員授權表!D$3:G$249,4,0)</f>
        <v>無機</v>
      </c>
      <c r="O8320" s="70" t="str">
        <f>IF(J8320=[1]人員授權表!$C$85,"Casper李羿勳",IF(J8320=[1]人員授權表!$C$188,"Iring陳俊明",IF(J8320=[1]人員授權表!$C$189,"Brian陳泓霖",VLOOKUP(K8320,[1]人員授權表!D$2:E$249,2,FALSE))))</f>
        <v>Vicky游崴涵</v>
      </c>
      <c r="P8320" s="67">
        <f t="shared" si="443"/>
        <v>44858</v>
      </c>
      <c r="Q8320" s="75" t="str">
        <f t="shared" si="441"/>
        <v>週一</v>
      </c>
      <c r="R8320" s="80">
        <v>44852</v>
      </c>
      <c r="AA8320" s="1"/>
    </row>
    <row r="8321" spans="2:28">
      <c r="B8321" s="66">
        <v>44837</v>
      </c>
      <c r="D8321" s="68" t="s">
        <v>50</v>
      </c>
      <c r="E8321" s="70" t="s">
        <v>82</v>
      </c>
      <c r="F8321" s="70" t="s">
        <v>3115</v>
      </c>
      <c r="G8321" s="67">
        <v>44846</v>
      </c>
      <c r="H8321" s="67">
        <v>44860</v>
      </c>
      <c r="I8321" s="71">
        <f t="shared" si="440"/>
        <v>14</v>
      </c>
      <c r="J8321" s="72" t="s">
        <v>139</v>
      </c>
      <c r="K8321" s="72" t="s">
        <v>140</v>
      </c>
      <c r="L8321" s="73">
        <v>1</v>
      </c>
      <c r="M8321" s="73" t="s">
        <v>268</v>
      </c>
      <c r="N8321" s="68" t="str">
        <f>VLOOKUP(K8321,[1]人員授權表!D$3:G$249,4,0)</f>
        <v>無機</v>
      </c>
      <c r="O8321" s="70" t="str">
        <f>IF(J8321=[1]人員授權表!$C$85,"Casper李羿勳",IF(J8321=[1]人員授權表!$C$188,"Iring陳俊明",IF(J8321=[1]人員授權表!$C$189,"Brian陳泓霖",VLOOKUP(K8321,[1]人員授權表!D$2:E$249,2,FALSE))))</f>
        <v>Brian陳泓霖</v>
      </c>
      <c r="P8321" s="67">
        <f t="shared" si="443"/>
        <v>44858</v>
      </c>
      <c r="Q8321" s="75" t="str">
        <f t="shared" si="441"/>
        <v>週一</v>
      </c>
      <c r="R8321" s="80">
        <v>44852</v>
      </c>
      <c r="AA8321" s="1"/>
    </row>
    <row r="8322" spans="2:28">
      <c r="B8322" s="66">
        <v>44837</v>
      </c>
      <c r="D8322" s="68" t="s">
        <v>50</v>
      </c>
      <c r="E8322" s="70" t="s">
        <v>82</v>
      </c>
      <c r="F8322" s="70" t="s">
        <v>3115</v>
      </c>
      <c r="G8322" s="67">
        <v>44846</v>
      </c>
      <c r="H8322" s="67">
        <v>44860</v>
      </c>
      <c r="I8322" s="71">
        <f t="shared" si="440"/>
        <v>14</v>
      </c>
      <c r="J8322" s="72" t="s">
        <v>141</v>
      </c>
      <c r="K8322" s="72" t="s">
        <v>142</v>
      </c>
      <c r="L8322" s="73">
        <v>1</v>
      </c>
      <c r="M8322" s="73" t="s">
        <v>268</v>
      </c>
      <c r="N8322" s="68" t="str">
        <f>VLOOKUP(K8322,[1]人員授權表!D$3:G$249,4,0)</f>
        <v>無機</v>
      </c>
      <c r="O8322" s="70" t="str">
        <f>IF(J8322=[1]人員授權表!$C$85,"Casper李羿勳",IF(J8322=[1]人員授權表!$C$188,"Iring陳俊明",IF(J8322=[1]人員授權表!$C$189,"Brian陳泓霖",VLOOKUP(K8322,[1]人員授權表!D$2:E$249,2,FALSE))))</f>
        <v>Dennis陳汶宏</v>
      </c>
      <c r="P8322" s="67">
        <f t="shared" si="443"/>
        <v>44858</v>
      </c>
      <c r="Q8322" s="75" t="str">
        <f t="shared" si="441"/>
        <v>週一</v>
      </c>
      <c r="R8322" s="80">
        <v>44854</v>
      </c>
      <c r="AA8322" s="1"/>
    </row>
    <row r="8323" spans="2:28">
      <c r="B8323" s="66">
        <v>44837</v>
      </c>
      <c r="D8323" s="68" t="s">
        <v>50</v>
      </c>
      <c r="E8323" s="70" t="s">
        <v>82</v>
      </c>
      <c r="F8323" s="70" t="s">
        <v>3115</v>
      </c>
      <c r="G8323" s="67">
        <v>44846</v>
      </c>
      <c r="H8323" s="67">
        <v>44860</v>
      </c>
      <c r="I8323" s="71">
        <f t="shared" si="440"/>
        <v>14</v>
      </c>
      <c r="J8323" s="72" t="s">
        <v>269</v>
      </c>
      <c r="K8323" s="72" t="s">
        <v>270</v>
      </c>
      <c r="L8323" s="73">
        <v>1</v>
      </c>
      <c r="M8323" s="73" t="s">
        <v>268</v>
      </c>
      <c r="N8323" s="68" t="str">
        <f>VLOOKUP(K8323,[1]人員授權表!D$3:G$249,4,0)</f>
        <v>無機</v>
      </c>
      <c r="O8323" s="70" t="str">
        <f>IF(J8323=[1]人員授權表!$C$85,"Casper李羿勳",IF(J8323=[1]人員授權表!$C$188,"Iring陳俊明",IF(J8323=[1]人員授權表!$C$189,"Brian陳泓霖",VLOOKUP(K8323,[1]人員授權表!D$2:E$249,2,FALSE))))</f>
        <v>George陳志昇&amp;Vicky游崴涵</v>
      </c>
      <c r="P8323" s="67">
        <f t="shared" si="443"/>
        <v>44858</v>
      </c>
      <c r="Q8323" s="75" t="str">
        <f t="shared" si="441"/>
        <v>週一</v>
      </c>
      <c r="R8323" s="80">
        <v>44852</v>
      </c>
      <c r="AA8323" s="1"/>
    </row>
    <row r="8324" spans="2:28">
      <c r="B8324" s="66">
        <v>44837</v>
      </c>
      <c r="D8324" s="68" t="s">
        <v>50</v>
      </c>
      <c r="E8324" s="70" t="s">
        <v>82</v>
      </c>
      <c r="F8324" s="70" t="s">
        <v>3115</v>
      </c>
      <c r="G8324" s="67">
        <v>44846</v>
      </c>
      <c r="H8324" s="67">
        <v>44860</v>
      </c>
      <c r="I8324" s="71">
        <f t="shared" si="440"/>
        <v>14</v>
      </c>
      <c r="J8324" s="72" t="s">
        <v>153</v>
      </c>
      <c r="K8324" s="72" t="s">
        <v>154</v>
      </c>
      <c r="L8324" s="73">
        <v>1</v>
      </c>
      <c r="M8324" s="73" t="s">
        <v>268</v>
      </c>
      <c r="N8324" s="68" t="str">
        <f>VLOOKUP(K8324,[1]人員授權表!D$3:G$249,4,0)</f>
        <v>無機</v>
      </c>
      <c r="O8324" s="70" t="str">
        <f>IF(J8324=[1]人員授權表!$C$85,"Casper李羿勳",IF(J8324=[1]人員授權表!$C$188,"Iring陳俊明",IF(J8324=[1]人員授權表!$C$189,"Brian陳泓霖",VLOOKUP(K8324,[1]人員授權表!D$2:E$249,2,FALSE))))</f>
        <v>Ken張智凱</v>
      </c>
      <c r="P8324" s="67">
        <f t="shared" si="443"/>
        <v>44858</v>
      </c>
      <c r="Q8324" s="75" t="str">
        <f t="shared" si="441"/>
        <v>週一</v>
      </c>
      <c r="R8324" s="80">
        <v>44848</v>
      </c>
      <c r="AA8324" s="1"/>
    </row>
    <row r="8325" spans="2:28">
      <c r="B8325" s="66">
        <v>44847</v>
      </c>
      <c r="D8325" s="68" t="s">
        <v>50</v>
      </c>
      <c r="E8325" s="70" t="s">
        <v>879</v>
      </c>
      <c r="F8325" s="4" t="s">
        <v>3116</v>
      </c>
      <c r="G8325" s="67">
        <v>44846</v>
      </c>
      <c r="H8325" s="67">
        <v>44860</v>
      </c>
      <c r="I8325" s="71">
        <f t="shared" si="440"/>
        <v>14</v>
      </c>
      <c r="J8325" s="72" t="s">
        <v>162</v>
      </c>
      <c r="K8325" s="72" t="s">
        <v>2812</v>
      </c>
      <c r="L8325" s="73">
        <v>1</v>
      </c>
      <c r="M8325" s="73" t="s">
        <v>108</v>
      </c>
      <c r="N8325" s="68" t="str">
        <f>VLOOKUP(K8325,[1]人員授權表!D$3:G$249,4,0)</f>
        <v>無機</v>
      </c>
      <c r="O8325" s="70" t="str">
        <f>IF(J8325=[1]人員授權表!$C$85,"Casper李羿勳",IF(J8325=[1]人員授權表!$C$188,"Iring陳俊明",IF(J8325=[1]人員授權表!$C$189,"Brian陳泓霖",VLOOKUP(K8325,[1]人員授權表!D$2:E$249,2,FALSE))))</f>
        <v>Dennis陳汶宏</v>
      </c>
      <c r="P8325" s="67">
        <f t="shared" si="443"/>
        <v>44858</v>
      </c>
      <c r="Q8325" s="75" t="str">
        <f t="shared" si="441"/>
        <v>週一</v>
      </c>
      <c r="R8325" s="80">
        <v>44852</v>
      </c>
      <c r="AA8325" s="102">
        <v>15</v>
      </c>
      <c r="AB8325" s="123" t="s">
        <v>2325</v>
      </c>
    </row>
    <row r="8326" spans="2:28">
      <c r="B8326" s="66">
        <v>44847</v>
      </c>
      <c r="D8326" s="68" t="s">
        <v>50</v>
      </c>
      <c r="E8326" s="70" t="s">
        <v>879</v>
      </c>
      <c r="F8326" s="4" t="s">
        <v>3116</v>
      </c>
      <c r="G8326" s="67">
        <v>44846</v>
      </c>
      <c r="H8326" s="67">
        <v>44860</v>
      </c>
      <c r="I8326" s="71">
        <f t="shared" si="440"/>
        <v>14</v>
      </c>
      <c r="J8326" s="72" t="s">
        <v>156</v>
      </c>
      <c r="K8326" s="72" t="s">
        <v>2813</v>
      </c>
      <c r="L8326" s="73">
        <v>1</v>
      </c>
      <c r="M8326" s="73" t="s">
        <v>108</v>
      </c>
      <c r="N8326" s="68" t="str">
        <f>VLOOKUP(K8326,[1]人員授權表!D$3:G$249,4,0)</f>
        <v>無機</v>
      </c>
      <c r="O8326" s="70" t="str">
        <f>IF(J8326=[1]人員授權表!$C$85,"Casper李羿勳",IF(J8326=[1]人員授權表!$C$188,"Iring陳俊明",IF(J8326=[1]人員授權表!$C$189,"Brian陳泓霖",VLOOKUP(K8326,[1]人員授權表!D$2:E$249,2,FALSE))))</f>
        <v>George陳志昇</v>
      </c>
      <c r="P8326" s="67">
        <f t="shared" si="443"/>
        <v>44858</v>
      </c>
      <c r="Q8326" s="75" t="str">
        <f t="shared" si="441"/>
        <v>週一</v>
      </c>
      <c r="R8326" s="80">
        <v>44852</v>
      </c>
      <c r="AA8326" s="102">
        <v>15</v>
      </c>
      <c r="AB8326" s="123" t="s">
        <v>2325</v>
      </c>
    </row>
    <row r="8327" spans="2:28">
      <c r="B8327" s="66">
        <v>44847</v>
      </c>
      <c r="D8327" s="68" t="s">
        <v>50</v>
      </c>
      <c r="E8327" s="70" t="s">
        <v>879</v>
      </c>
      <c r="F8327" s="4" t="s">
        <v>3116</v>
      </c>
      <c r="G8327" s="67">
        <v>44846</v>
      </c>
      <c r="H8327" s="67">
        <v>44860</v>
      </c>
      <c r="I8327" s="71">
        <f t="shared" ref="I8327:I8390" si="444">_xlfn.DAYS(H8327,G8327)</f>
        <v>14</v>
      </c>
      <c r="J8327" s="72" t="s">
        <v>137</v>
      </c>
      <c r="K8327" s="72" t="s">
        <v>1049</v>
      </c>
      <c r="L8327" s="73">
        <v>1</v>
      </c>
      <c r="M8327" s="73" t="s">
        <v>108</v>
      </c>
      <c r="N8327" s="68" t="str">
        <f>VLOOKUP(K8327,[1]人員授權表!D$3:G$249,4,0)</f>
        <v>無機</v>
      </c>
      <c r="O8327" s="70" t="str">
        <f>IF(J8327=[1]人員授權表!$C$85,"Casper李羿勳",IF(J8327=[1]人員授權表!$C$188,"Iring陳俊明",IF(J8327=[1]人員授權表!$C$189,"Brian陳泓霖",VLOOKUP(K8327,[1]人員授權表!D$2:E$249,2,FALSE))))</f>
        <v>Jack劉念忻</v>
      </c>
      <c r="P8327" s="67">
        <f t="shared" si="443"/>
        <v>44858</v>
      </c>
      <c r="Q8327" s="75" t="str">
        <f t="shared" ref="Q8327:Q8390" si="445">TEXT(P8327,"aaa")</f>
        <v>週一</v>
      </c>
      <c r="R8327" s="80">
        <v>44855</v>
      </c>
      <c r="AA8327" s="102">
        <v>15</v>
      </c>
      <c r="AB8327" s="123" t="s">
        <v>2325</v>
      </c>
    </row>
    <row r="8328" spans="2:28">
      <c r="B8328" s="66">
        <v>44847</v>
      </c>
      <c r="D8328" s="68" t="s">
        <v>50</v>
      </c>
      <c r="E8328" s="70" t="s">
        <v>879</v>
      </c>
      <c r="F8328" s="4" t="s">
        <v>3116</v>
      </c>
      <c r="G8328" s="67">
        <v>44846</v>
      </c>
      <c r="H8328" s="67">
        <v>44860</v>
      </c>
      <c r="I8328" s="71">
        <f t="shared" si="444"/>
        <v>14</v>
      </c>
      <c r="J8328" s="72" t="s">
        <v>141</v>
      </c>
      <c r="K8328" s="72" t="s">
        <v>142</v>
      </c>
      <c r="L8328" s="73">
        <v>1</v>
      </c>
      <c r="M8328" s="73" t="s">
        <v>108</v>
      </c>
      <c r="N8328" s="68" t="str">
        <f>VLOOKUP(K8328,[1]人員授權表!D$3:G$249,4,0)</f>
        <v>無機</v>
      </c>
      <c r="O8328" s="70" t="str">
        <f>IF(J8328=[1]人員授權表!$C$85,"Casper李羿勳",IF(J8328=[1]人員授權表!$C$188,"Iring陳俊明",IF(J8328=[1]人員授權表!$C$189,"Brian陳泓霖",VLOOKUP(K8328,[1]人員授權表!D$2:E$249,2,FALSE))))</f>
        <v>Dennis陳汶宏</v>
      </c>
      <c r="P8328" s="67">
        <f t="shared" si="443"/>
        <v>44858</v>
      </c>
      <c r="Q8328" s="75" t="str">
        <f t="shared" si="445"/>
        <v>週一</v>
      </c>
      <c r="R8328" s="80">
        <v>44854</v>
      </c>
      <c r="AA8328" s="102">
        <v>15</v>
      </c>
      <c r="AB8328" s="123" t="s">
        <v>2325</v>
      </c>
    </row>
    <row r="8329" spans="2:28">
      <c r="B8329" s="108">
        <v>44847</v>
      </c>
      <c r="D8329" s="68" t="s">
        <v>50</v>
      </c>
      <c r="E8329" s="70" t="s">
        <v>1456</v>
      </c>
      <c r="F8329" s="4" t="s">
        <v>3116</v>
      </c>
      <c r="G8329" s="67">
        <v>44846</v>
      </c>
      <c r="H8329" s="67">
        <v>44860</v>
      </c>
      <c r="I8329" s="71">
        <f t="shared" si="444"/>
        <v>14</v>
      </c>
      <c r="J8329" s="72" t="s">
        <v>139</v>
      </c>
      <c r="K8329" s="72" t="s">
        <v>1048</v>
      </c>
      <c r="L8329" s="73">
        <v>1</v>
      </c>
      <c r="M8329" s="73" t="s">
        <v>108</v>
      </c>
      <c r="N8329" s="68" t="str">
        <f>VLOOKUP(K8329,[1]人員授權表!D$3:G$249,4,0)</f>
        <v>無機</v>
      </c>
      <c r="O8329" s="70" t="str">
        <f>IF(J8329=[1]人員授權表!$C$85,"Casper李羿勳",IF(J8329=[1]人員授權表!$C$188,"Iring陳俊明",IF(J8329=[1]人員授權表!$C$189,"Brian陳泓霖",VLOOKUP(K8329,[1]人員授權表!D$2:E$249,2,FALSE))))</f>
        <v>Brian陳泓霖</v>
      </c>
      <c r="P8329" s="67">
        <f t="shared" si="443"/>
        <v>44858</v>
      </c>
      <c r="Q8329" s="75" t="str">
        <f t="shared" si="445"/>
        <v>週一</v>
      </c>
      <c r="R8329" s="80">
        <v>44852</v>
      </c>
      <c r="AA8329" s="102">
        <v>15</v>
      </c>
      <c r="AB8329" s="123" t="s">
        <v>2325</v>
      </c>
    </row>
    <row r="8330" spans="2:28">
      <c r="B8330" s="66">
        <v>44825</v>
      </c>
      <c r="D8330" s="68" t="s">
        <v>50</v>
      </c>
      <c r="E8330" s="70" t="s">
        <v>82</v>
      </c>
      <c r="F8330" s="70" t="s">
        <v>3117</v>
      </c>
      <c r="G8330" s="67">
        <v>44846</v>
      </c>
      <c r="H8330" s="67">
        <v>44860</v>
      </c>
      <c r="I8330" s="71">
        <f t="shared" si="444"/>
        <v>14</v>
      </c>
      <c r="J8330" s="72" t="s">
        <v>453</v>
      </c>
      <c r="K8330" s="72" t="s">
        <v>332</v>
      </c>
      <c r="L8330" s="73">
        <v>2</v>
      </c>
      <c r="M8330" s="73" t="s">
        <v>2856</v>
      </c>
      <c r="N8330" s="68" t="str">
        <f>VLOOKUP(K8330,[1]人員授權表!D$3:G$249,4,0)</f>
        <v>有機</v>
      </c>
      <c r="O8330" s="70" t="str">
        <f>IF(J8330=[1]人員授權表!$C$85,"Casper李羿勳",IF(J8330=[1]人員授權表!$C$188,"Iring陳俊明",IF(J8330=[1]人員授權表!$C$189,"Brian陳泓霖",VLOOKUP(K8330,[1]人員授權表!D$2:E$249,2,FALSE))))</f>
        <v>Lucy黃詩婷</v>
      </c>
      <c r="P8330" s="67">
        <f t="shared" si="443"/>
        <v>44858</v>
      </c>
      <c r="Q8330" s="75" t="str">
        <f t="shared" si="445"/>
        <v>週一</v>
      </c>
      <c r="R8330" s="80">
        <v>44855</v>
      </c>
      <c r="AA8330" s="1"/>
    </row>
    <row r="8331" spans="2:28">
      <c r="B8331" s="66">
        <v>44825</v>
      </c>
      <c r="D8331" s="68" t="s">
        <v>50</v>
      </c>
      <c r="E8331" s="70" t="s">
        <v>82</v>
      </c>
      <c r="F8331" s="70" t="s">
        <v>3117</v>
      </c>
      <c r="G8331" s="67">
        <v>44846</v>
      </c>
      <c r="H8331" s="67">
        <v>44860</v>
      </c>
      <c r="I8331" s="71">
        <f t="shared" si="444"/>
        <v>14</v>
      </c>
      <c r="J8331" s="72" t="s">
        <v>125</v>
      </c>
      <c r="K8331" s="72" t="s">
        <v>126</v>
      </c>
      <c r="L8331" s="73">
        <v>2</v>
      </c>
      <c r="M8331" s="73" t="s">
        <v>2856</v>
      </c>
      <c r="N8331" s="68" t="str">
        <f>VLOOKUP(K8331,[1]人員授權表!D$3:G$249,4,0)</f>
        <v>有機</v>
      </c>
      <c r="O8331" s="70" t="str">
        <f>IF(J8331=[1]人員授權表!$C$85,"Casper李羿勳",IF(J8331=[1]人員授權表!$C$188,"Iring陳俊明",IF(J8331=[1]人員授權表!$C$189,"Brian陳泓霖",VLOOKUP(K8331,[1]人員授權表!D$2:E$249,2,FALSE))))</f>
        <v>Lucy黃詩婷</v>
      </c>
      <c r="P8331" s="67">
        <f t="shared" si="443"/>
        <v>44858</v>
      </c>
      <c r="Q8331" s="75" t="str">
        <f t="shared" si="445"/>
        <v>週一</v>
      </c>
      <c r="R8331" s="80">
        <v>44855</v>
      </c>
      <c r="AA8331" s="1"/>
    </row>
    <row r="8332" spans="2:28">
      <c r="B8332" s="66">
        <v>44825</v>
      </c>
      <c r="D8332" s="68" t="s">
        <v>50</v>
      </c>
      <c r="E8332" s="70" t="s">
        <v>82</v>
      </c>
      <c r="F8332" s="70" t="s">
        <v>3118</v>
      </c>
      <c r="G8332" s="67">
        <v>44846</v>
      </c>
      <c r="H8332" s="67">
        <v>44860</v>
      </c>
      <c r="I8332" s="71">
        <f t="shared" si="444"/>
        <v>14</v>
      </c>
      <c r="J8332" s="72" t="s">
        <v>453</v>
      </c>
      <c r="K8332" s="72" t="s">
        <v>332</v>
      </c>
      <c r="L8332" s="73">
        <v>2</v>
      </c>
      <c r="M8332" s="73" t="s">
        <v>2856</v>
      </c>
      <c r="N8332" s="68" t="str">
        <f>VLOOKUP(K8332,[1]人員授權表!D$3:G$249,4,0)</f>
        <v>有機</v>
      </c>
      <c r="O8332" s="70" t="str">
        <f>IF(J8332=[1]人員授權表!$C$85,"Casper李羿勳",IF(J8332=[1]人員授權表!$C$188,"Iring陳俊明",IF(J8332=[1]人員授權表!$C$189,"Brian陳泓霖",VLOOKUP(K8332,[1]人員授權表!D$2:E$249,2,FALSE))))</f>
        <v>Lucy黃詩婷</v>
      </c>
      <c r="P8332" s="67">
        <f t="shared" si="443"/>
        <v>44858</v>
      </c>
      <c r="Q8332" s="75" t="str">
        <f t="shared" si="445"/>
        <v>週一</v>
      </c>
      <c r="R8332" s="80">
        <v>44855</v>
      </c>
      <c r="AA8332" s="1"/>
    </row>
    <row r="8333" spans="2:28">
      <c r="B8333" s="66">
        <v>44825</v>
      </c>
      <c r="D8333" s="68" t="s">
        <v>50</v>
      </c>
      <c r="E8333" s="70" t="s">
        <v>82</v>
      </c>
      <c r="F8333" s="70" t="s">
        <v>3118</v>
      </c>
      <c r="G8333" s="67">
        <v>44846</v>
      </c>
      <c r="H8333" s="67">
        <v>44860</v>
      </c>
      <c r="I8333" s="71">
        <f t="shared" si="444"/>
        <v>14</v>
      </c>
      <c r="J8333" s="72" t="s">
        <v>125</v>
      </c>
      <c r="K8333" s="72" t="s">
        <v>126</v>
      </c>
      <c r="L8333" s="73">
        <v>2</v>
      </c>
      <c r="M8333" s="73" t="s">
        <v>2856</v>
      </c>
      <c r="N8333" s="68" t="str">
        <f>VLOOKUP(K8333,[1]人員授權表!D$3:G$249,4,0)</f>
        <v>有機</v>
      </c>
      <c r="O8333" s="70" t="str">
        <f>IF(J8333=[1]人員授權表!$C$85,"Casper李羿勳",IF(J8333=[1]人員授權表!$C$188,"Iring陳俊明",IF(J8333=[1]人員授權表!$C$189,"Brian陳泓霖",VLOOKUP(K8333,[1]人員授權表!D$2:E$249,2,FALSE))))</f>
        <v>Lucy黃詩婷</v>
      </c>
      <c r="P8333" s="67">
        <f t="shared" si="443"/>
        <v>44858</v>
      </c>
      <c r="Q8333" s="75" t="str">
        <f t="shared" si="445"/>
        <v>週一</v>
      </c>
      <c r="R8333" s="80">
        <v>44855</v>
      </c>
      <c r="AA8333" s="1"/>
    </row>
    <row r="8334" spans="2:28">
      <c r="B8334" s="66">
        <v>44825</v>
      </c>
      <c r="D8334" s="68" t="s">
        <v>50</v>
      </c>
      <c r="E8334" s="70" t="s">
        <v>82</v>
      </c>
      <c r="F8334" s="70" t="s">
        <v>3119</v>
      </c>
      <c r="G8334" s="67">
        <v>44846</v>
      </c>
      <c r="H8334" s="67">
        <v>44860</v>
      </c>
      <c r="I8334" s="71">
        <f t="shared" si="444"/>
        <v>14</v>
      </c>
      <c r="J8334" s="72" t="s">
        <v>453</v>
      </c>
      <c r="K8334" s="72" t="s">
        <v>332</v>
      </c>
      <c r="L8334" s="73">
        <v>2</v>
      </c>
      <c r="M8334" s="73" t="s">
        <v>2856</v>
      </c>
      <c r="N8334" s="68" t="str">
        <f>VLOOKUP(K8334,[1]人員授權表!D$3:G$249,4,0)</f>
        <v>有機</v>
      </c>
      <c r="O8334" s="70" t="str">
        <f>IF(J8334=[1]人員授權表!$C$85,"Casper李羿勳",IF(J8334=[1]人員授權表!$C$188,"Iring陳俊明",IF(J8334=[1]人員授權表!$C$189,"Brian陳泓霖",VLOOKUP(K8334,[1]人員授權表!D$2:E$249,2,FALSE))))</f>
        <v>Lucy黃詩婷</v>
      </c>
      <c r="P8334" s="67">
        <f t="shared" si="443"/>
        <v>44858</v>
      </c>
      <c r="Q8334" s="75" t="str">
        <f t="shared" si="445"/>
        <v>週一</v>
      </c>
      <c r="R8334" s="80">
        <v>44855</v>
      </c>
      <c r="AA8334" s="1"/>
    </row>
    <row r="8335" spans="2:28">
      <c r="B8335" s="66">
        <v>44825</v>
      </c>
      <c r="D8335" s="68" t="s">
        <v>50</v>
      </c>
      <c r="E8335" s="70" t="s">
        <v>82</v>
      </c>
      <c r="F8335" s="70" t="s">
        <v>3119</v>
      </c>
      <c r="G8335" s="67">
        <v>44846</v>
      </c>
      <c r="H8335" s="67">
        <v>44860</v>
      </c>
      <c r="I8335" s="71">
        <f t="shared" si="444"/>
        <v>14</v>
      </c>
      <c r="J8335" s="72" t="s">
        <v>125</v>
      </c>
      <c r="K8335" s="72" t="s">
        <v>126</v>
      </c>
      <c r="L8335" s="73">
        <v>2</v>
      </c>
      <c r="M8335" s="73" t="s">
        <v>2856</v>
      </c>
      <c r="N8335" s="68" t="str">
        <f>VLOOKUP(K8335,[1]人員授權表!D$3:G$249,4,0)</f>
        <v>有機</v>
      </c>
      <c r="O8335" s="70" t="str">
        <f>IF(J8335=[1]人員授權表!$C$85,"Casper李羿勳",IF(J8335=[1]人員授權表!$C$188,"Iring陳俊明",IF(J8335=[1]人員授權表!$C$189,"Brian陳泓霖",VLOOKUP(K8335,[1]人員授權表!D$2:E$249,2,FALSE))))</f>
        <v>Lucy黃詩婷</v>
      </c>
      <c r="P8335" s="67">
        <f t="shared" si="443"/>
        <v>44858</v>
      </c>
      <c r="Q8335" s="75" t="str">
        <f t="shared" si="445"/>
        <v>週一</v>
      </c>
      <c r="R8335" s="80">
        <v>44855</v>
      </c>
      <c r="AA8335" s="1"/>
    </row>
    <row r="8336" spans="2:28">
      <c r="B8336" s="66">
        <v>44825</v>
      </c>
      <c r="D8336" s="68" t="s">
        <v>50</v>
      </c>
      <c r="E8336" s="70" t="s">
        <v>82</v>
      </c>
      <c r="F8336" s="70" t="s">
        <v>3120</v>
      </c>
      <c r="G8336" s="67">
        <v>44846</v>
      </c>
      <c r="H8336" s="67">
        <v>44860</v>
      </c>
      <c r="I8336" s="71">
        <f t="shared" si="444"/>
        <v>14</v>
      </c>
      <c r="J8336" s="72" t="s">
        <v>453</v>
      </c>
      <c r="K8336" s="72" t="s">
        <v>332</v>
      </c>
      <c r="L8336" s="73">
        <v>2</v>
      </c>
      <c r="M8336" s="73" t="s">
        <v>2856</v>
      </c>
      <c r="N8336" s="68" t="str">
        <f>VLOOKUP(K8336,[1]人員授權表!D$3:G$249,4,0)</f>
        <v>有機</v>
      </c>
      <c r="O8336" s="70" t="str">
        <f>IF(J8336=[1]人員授權表!$C$85,"Casper李羿勳",IF(J8336=[1]人員授權表!$C$188,"Iring陳俊明",IF(J8336=[1]人員授權表!$C$189,"Brian陳泓霖",VLOOKUP(K8336,[1]人員授權表!D$2:E$249,2,FALSE))))</f>
        <v>Lucy黃詩婷</v>
      </c>
      <c r="P8336" s="67">
        <f t="shared" si="443"/>
        <v>44858</v>
      </c>
      <c r="Q8336" s="75" t="str">
        <f t="shared" si="445"/>
        <v>週一</v>
      </c>
      <c r="R8336" s="80">
        <v>44855</v>
      </c>
      <c r="AA8336" s="1"/>
    </row>
    <row r="8337" spans="2:28">
      <c r="B8337" s="66">
        <v>44825</v>
      </c>
      <c r="D8337" s="68" t="s">
        <v>50</v>
      </c>
      <c r="E8337" s="70" t="s">
        <v>82</v>
      </c>
      <c r="F8337" s="70" t="s">
        <v>3120</v>
      </c>
      <c r="G8337" s="67">
        <v>44846</v>
      </c>
      <c r="H8337" s="67">
        <v>44860</v>
      </c>
      <c r="I8337" s="71">
        <f t="shared" si="444"/>
        <v>14</v>
      </c>
      <c r="J8337" s="72" t="s">
        <v>125</v>
      </c>
      <c r="K8337" s="72" t="s">
        <v>126</v>
      </c>
      <c r="L8337" s="73">
        <v>2</v>
      </c>
      <c r="M8337" s="73" t="s">
        <v>2856</v>
      </c>
      <c r="N8337" s="68" t="str">
        <f>VLOOKUP(K8337,[1]人員授權表!D$3:G$249,4,0)</f>
        <v>有機</v>
      </c>
      <c r="O8337" s="70" t="str">
        <f>IF(J8337=[1]人員授權表!$C$85,"Casper李羿勳",IF(J8337=[1]人員授權表!$C$188,"Iring陳俊明",IF(J8337=[1]人員授權表!$C$189,"Brian陳泓霖",VLOOKUP(K8337,[1]人員授權表!D$2:E$249,2,FALSE))))</f>
        <v>Lucy黃詩婷</v>
      </c>
      <c r="P8337" s="67">
        <f t="shared" si="443"/>
        <v>44858</v>
      </c>
      <c r="Q8337" s="75" t="str">
        <f t="shared" si="445"/>
        <v>週一</v>
      </c>
      <c r="R8337" s="80">
        <v>44855</v>
      </c>
      <c r="AA8337" s="1"/>
    </row>
    <row r="8338" spans="2:28">
      <c r="B8338" s="66">
        <v>44830</v>
      </c>
      <c r="C8338" s="67">
        <v>44847</v>
      </c>
      <c r="D8338" s="68" t="s">
        <v>50</v>
      </c>
      <c r="E8338" s="70" t="s">
        <v>82</v>
      </c>
      <c r="F8338" s="70" t="s">
        <v>3121</v>
      </c>
      <c r="G8338" s="101">
        <v>44839</v>
      </c>
      <c r="H8338" s="67">
        <v>44860</v>
      </c>
      <c r="I8338" s="71">
        <f t="shared" si="444"/>
        <v>21</v>
      </c>
      <c r="J8338" s="72" t="s">
        <v>125</v>
      </c>
      <c r="K8338" s="72" t="s">
        <v>144</v>
      </c>
      <c r="L8338" s="73">
        <v>2</v>
      </c>
      <c r="M8338" s="73" t="s">
        <v>127</v>
      </c>
      <c r="N8338" s="68" t="str">
        <f>VLOOKUP(K8338,[1]人員授權表!D$3:G$249,4,0)</f>
        <v>有機</v>
      </c>
      <c r="O8338" s="70" t="str">
        <f>IF(J8338=[1]人員授權表!$C$85,"Casper李羿勳",IF(J8338=[1]人員授權表!$C$188,"Iring陳俊明",IF(J8338=[1]人員授權表!$C$189,"Brian陳泓霖",VLOOKUP(K8338,[1]人員授權表!D$2:E$249,2,FALSE))))</f>
        <v>Lucy黃詩婷</v>
      </c>
      <c r="P8338" s="67">
        <f t="shared" si="443"/>
        <v>44858</v>
      </c>
      <c r="Q8338" s="75" t="str">
        <f t="shared" si="445"/>
        <v>週一</v>
      </c>
      <c r="R8338" s="80">
        <v>44849</v>
      </c>
      <c r="Z8338" s="79" t="s">
        <v>3122</v>
      </c>
      <c r="AA8338" s="102">
        <v>4</v>
      </c>
      <c r="AB8338" s="123" t="s">
        <v>3123</v>
      </c>
    </row>
    <row r="8339" spans="2:28">
      <c r="B8339" s="66">
        <v>44830</v>
      </c>
      <c r="C8339" s="67">
        <v>44847</v>
      </c>
      <c r="D8339" s="68" t="s">
        <v>50</v>
      </c>
      <c r="E8339" s="70" t="s">
        <v>82</v>
      </c>
      <c r="F8339" s="70" t="s">
        <v>3121</v>
      </c>
      <c r="G8339" s="101">
        <v>44839</v>
      </c>
      <c r="H8339" s="67">
        <v>44860</v>
      </c>
      <c r="I8339" s="71">
        <f t="shared" si="444"/>
        <v>21</v>
      </c>
      <c r="J8339" s="72" t="s">
        <v>139</v>
      </c>
      <c r="K8339" s="72" t="s">
        <v>140</v>
      </c>
      <c r="L8339" s="73">
        <v>2</v>
      </c>
      <c r="M8339" s="73" t="s">
        <v>127</v>
      </c>
      <c r="N8339" s="68" t="str">
        <f>VLOOKUP(K8339,[1]人員授權表!D$3:G$249,4,0)</f>
        <v>無機</v>
      </c>
      <c r="O8339" s="70" t="str">
        <f>IF(J8339=[1]人員授權表!$C$85,"Casper李羿勳",IF(J8339=[1]人員授權表!$C$188,"Iring陳俊明",IF(J8339=[1]人員授權表!$C$189,"Brian陳泓霖",VLOOKUP(K8339,[1]人員授權表!D$2:E$249,2,FALSE))))</f>
        <v>Brian陳泓霖</v>
      </c>
      <c r="P8339" s="67">
        <f t="shared" si="443"/>
        <v>44858</v>
      </c>
      <c r="Q8339" s="75" t="str">
        <f t="shared" si="445"/>
        <v>週一</v>
      </c>
      <c r="R8339" s="80">
        <v>44842</v>
      </c>
      <c r="Z8339" s="79" t="s">
        <v>3122</v>
      </c>
      <c r="AA8339" s="102">
        <v>4</v>
      </c>
      <c r="AB8339" s="123" t="s">
        <v>3123</v>
      </c>
    </row>
    <row r="8340" spans="2:28">
      <c r="B8340" s="66">
        <v>44830</v>
      </c>
      <c r="C8340" s="67">
        <v>44847</v>
      </c>
      <c r="D8340" s="68" t="s">
        <v>50</v>
      </c>
      <c r="E8340" s="70" t="s">
        <v>82</v>
      </c>
      <c r="F8340" s="70" t="s">
        <v>3121</v>
      </c>
      <c r="G8340" s="101">
        <v>44839</v>
      </c>
      <c r="H8340" s="67">
        <v>44860</v>
      </c>
      <c r="I8340" s="71">
        <f t="shared" si="444"/>
        <v>21</v>
      </c>
      <c r="J8340" s="72" t="s">
        <v>192</v>
      </c>
      <c r="K8340" s="72" t="s">
        <v>187</v>
      </c>
      <c r="L8340" s="73">
        <v>2</v>
      </c>
      <c r="M8340" s="73" t="s">
        <v>127</v>
      </c>
      <c r="N8340" s="68" t="str">
        <f>VLOOKUP(K8340,[1]人員授權表!D$3:G$249,4,0)</f>
        <v>無機</v>
      </c>
      <c r="O8340" s="70" t="str">
        <f>IF(J8340=[1]人員授權表!$C$85,"Casper李羿勳",IF(J8340=[1]人員授權表!$C$188,"Iring陳俊明",IF(J8340=[1]人員授權表!$C$189,"Brian陳泓霖",VLOOKUP(K8340,[1]人員授權表!D$2:E$249,2,FALSE))))</f>
        <v>Ruby黃家蓁</v>
      </c>
      <c r="P8340" s="67">
        <f t="shared" si="443"/>
        <v>44858</v>
      </c>
      <c r="Q8340" s="75" t="str">
        <f t="shared" si="445"/>
        <v>週一</v>
      </c>
      <c r="R8340" s="80">
        <v>44853</v>
      </c>
      <c r="Z8340" s="79" t="s">
        <v>3122</v>
      </c>
      <c r="AA8340" s="102">
        <v>4</v>
      </c>
      <c r="AB8340" s="123" t="s">
        <v>3123</v>
      </c>
    </row>
    <row r="8341" spans="2:28">
      <c r="B8341" s="66">
        <v>44830</v>
      </c>
      <c r="C8341" s="67">
        <v>44847</v>
      </c>
      <c r="D8341" s="68" t="s">
        <v>50</v>
      </c>
      <c r="E8341" s="70" t="s">
        <v>82</v>
      </c>
      <c r="F8341" s="70" t="s">
        <v>3121</v>
      </c>
      <c r="G8341" s="101">
        <v>44839</v>
      </c>
      <c r="H8341" s="67">
        <v>44860</v>
      </c>
      <c r="I8341" s="71">
        <f t="shared" si="444"/>
        <v>21</v>
      </c>
      <c r="J8341" s="72" t="s">
        <v>193</v>
      </c>
      <c r="K8341" s="72" t="s">
        <v>187</v>
      </c>
      <c r="L8341" s="73">
        <v>2</v>
      </c>
      <c r="M8341" s="73" t="s">
        <v>127</v>
      </c>
      <c r="N8341" s="68" t="str">
        <f>VLOOKUP(K8341,[1]人員授權表!D$3:G$249,4,0)</f>
        <v>無機</v>
      </c>
      <c r="O8341" s="70" t="str">
        <f>IF(J8341=[1]人員授權表!$C$85,"Casper李羿勳",IF(J8341=[1]人員授權表!$C$188,"Iring陳俊明",IF(J8341=[1]人員授權表!$C$189,"Brian陳泓霖",VLOOKUP(K8341,[1]人員授權表!D$2:E$249,2,FALSE))))</f>
        <v>Ruby黃家蓁</v>
      </c>
      <c r="P8341" s="67">
        <f t="shared" si="443"/>
        <v>44858</v>
      </c>
      <c r="Q8341" s="75" t="str">
        <f t="shared" si="445"/>
        <v>週一</v>
      </c>
      <c r="R8341" s="80">
        <v>44853</v>
      </c>
      <c r="Z8341" s="79" t="s">
        <v>3122</v>
      </c>
      <c r="AA8341" s="102">
        <v>4</v>
      </c>
      <c r="AB8341" s="123" t="s">
        <v>3123</v>
      </c>
    </row>
    <row r="8342" spans="2:28">
      <c r="B8342" s="66">
        <v>44830</v>
      </c>
      <c r="C8342" s="67">
        <v>44847</v>
      </c>
      <c r="D8342" s="68" t="s">
        <v>50</v>
      </c>
      <c r="E8342" s="70" t="s">
        <v>82</v>
      </c>
      <c r="F8342" s="70" t="s">
        <v>3121</v>
      </c>
      <c r="G8342" s="101">
        <v>44839</v>
      </c>
      <c r="H8342" s="67">
        <v>44860</v>
      </c>
      <c r="I8342" s="71">
        <f t="shared" si="444"/>
        <v>21</v>
      </c>
      <c r="J8342" s="72" t="s">
        <v>198</v>
      </c>
      <c r="K8342" s="72" t="s">
        <v>199</v>
      </c>
      <c r="L8342" s="73">
        <v>2</v>
      </c>
      <c r="M8342" s="73" t="s">
        <v>127</v>
      </c>
      <c r="N8342" s="68" t="str">
        <f>VLOOKUP(K8342,[1]人員授權表!D$3:G$249,4,0)</f>
        <v>無機</v>
      </c>
      <c r="O8342" s="70" t="str">
        <f>IF(J8342=[1]人員授權表!$C$85,"Casper李羿勳",IF(J8342=[1]人員授權表!$C$188,"Iring陳俊明",IF(J8342=[1]人員授權表!$C$189,"Brian陳泓霖",VLOOKUP(K8342,[1]人員授權表!D$2:E$249,2,FALSE))))</f>
        <v>Vicky游崴涵</v>
      </c>
      <c r="P8342" s="67">
        <f t="shared" si="443"/>
        <v>44858</v>
      </c>
      <c r="Q8342" s="75" t="str">
        <f t="shared" si="445"/>
        <v>週一</v>
      </c>
      <c r="R8342" s="80">
        <v>44841</v>
      </c>
      <c r="Z8342" s="79" t="s">
        <v>3122</v>
      </c>
      <c r="AA8342" s="102">
        <v>4</v>
      </c>
      <c r="AB8342" s="123" t="s">
        <v>3123</v>
      </c>
    </row>
    <row r="8343" spans="2:28">
      <c r="B8343" s="66">
        <v>44830</v>
      </c>
      <c r="C8343" s="67">
        <v>44847</v>
      </c>
      <c r="D8343" s="68" t="s">
        <v>50</v>
      </c>
      <c r="E8343" s="70" t="s">
        <v>82</v>
      </c>
      <c r="F8343" s="70" t="s">
        <v>3121</v>
      </c>
      <c r="G8343" s="101">
        <v>44839</v>
      </c>
      <c r="H8343" s="67">
        <v>44860</v>
      </c>
      <c r="I8343" s="71">
        <f t="shared" si="444"/>
        <v>21</v>
      </c>
      <c r="J8343" s="72" t="s">
        <v>175</v>
      </c>
      <c r="K8343" s="72" t="s">
        <v>176</v>
      </c>
      <c r="L8343" s="73">
        <v>2</v>
      </c>
      <c r="M8343" s="73" t="s">
        <v>127</v>
      </c>
      <c r="N8343" s="68" t="str">
        <f>VLOOKUP(K8343,[1]人員授權表!D$3:G$249,4,0)</f>
        <v>無機</v>
      </c>
      <c r="O8343" s="70" t="s">
        <v>956</v>
      </c>
      <c r="P8343" s="67">
        <f t="shared" si="443"/>
        <v>44858</v>
      </c>
      <c r="Q8343" s="75" t="str">
        <f t="shared" si="445"/>
        <v>週一</v>
      </c>
      <c r="R8343" s="80">
        <v>44852</v>
      </c>
      <c r="Z8343" s="79" t="s">
        <v>3122</v>
      </c>
      <c r="AA8343" s="102">
        <v>4</v>
      </c>
      <c r="AB8343" s="123" t="s">
        <v>3123</v>
      </c>
    </row>
    <row r="8344" spans="2:28">
      <c r="B8344" s="66">
        <v>44830</v>
      </c>
      <c r="C8344" s="67">
        <v>44847</v>
      </c>
      <c r="D8344" s="68" t="s">
        <v>50</v>
      </c>
      <c r="E8344" s="70" t="s">
        <v>82</v>
      </c>
      <c r="F8344" s="70" t="s">
        <v>3124</v>
      </c>
      <c r="G8344" s="101">
        <v>44839</v>
      </c>
      <c r="H8344" s="67">
        <v>44860</v>
      </c>
      <c r="I8344" s="71">
        <f t="shared" si="444"/>
        <v>21</v>
      </c>
      <c r="J8344" s="72" t="s">
        <v>178</v>
      </c>
      <c r="K8344" s="72" t="s">
        <v>179</v>
      </c>
      <c r="L8344" s="73">
        <v>2</v>
      </c>
      <c r="M8344" s="73" t="s">
        <v>127</v>
      </c>
      <c r="N8344" s="68" t="str">
        <f>VLOOKUP(K8344,[1]人員授權表!D$3:G$249,4,0)</f>
        <v>無機</v>
      </c>
      <c r="O8344" s="70" t="str">
        <f>IF(J8344=[1]人員授權表!$C$85,"Casper李羿勳",IF(J8344=[1]人員授權表!$C$188,"Iring陳俊明",IF(J8344=[1]人員授權表!$C$189,"Brian陳泓霖",VLOOKUP(K8344,[1]人員授權表!D$2:E$249,2,FALSE))))</f>
        <v>Dennis陳汶宏</v>
      </c>
      <c r="P8344" s="67">
        <f t="shared" si="443"/>
        <v>44858</v>
      </c>
      <c r="Q8344" s="75" t="str">
        <f t="shared" si="445"/>
        <v>週一</v>
      </c>
      <c r="R8344" s="80">
        <v>44842</v>
      </c>
      <c r="Z8344" s="79" t="s">
        <v>3122</v>
      </c>
      <c r="AA8344" s="102">
        <v>4</v>
      </c>
      <c r="AB8344" s="123" t="s">
        <v>3123</v>
      </c>
    </row>
    <row r="8345" spans="2:28">
      <c r="B8345" s="66">
        <v>44830</v>
      </c>
      <c r="C8345" s="67">
        <v>44847</v>
      </c>
      <c r="D8345" s="68" t="s">
        <v>50</v>
      </c>
      <c r="E8345" s="70" t="s">
        <v>82</v>
      </c>
      <c r="F8345" s="70" t="s">
        <v>3124</v>
      </c>
      <c r="G8345" s="101">
        <v>44839</v>
      </c>
      <c r="H8345" s="67">
        <v>44860</v>
      </c>
      <c r="I8345" s="71">
        <f t="shared" si="444"/>
        <v>21</v>
      </c>
      <c r="J8345" s="72" t="s">
        <v>141</v>
      </c>
      <c r="K8345" s="72" t="s">
        <v>142</v>
      </c>
      <c r="L8345" s="73">
        <v>2</v>
      </c>
      <c r="M8345" s="73" t="s">
        <v>127</v>
      </c>
      <c r="N8345" s="68" t="str">
        <f>VLOOKUP(K8345,[1]人員授權表!D$3:G$249,4,0)</f>
        <v>無機</v>
      </c>
      <c r="O8345" s="70" t="str">
        <f>IF(J8345=[1]人員授權表!$C$85,"Casper李羿勳",IF(J8345=[1]人員授權表!$C$188,"Iring陳俊明",IF(J8345=[1]人員授權表!$C$189,"Brian陳泓霖",VLOOKUP(K8345,[1]人員授權表!D$2:E$249,2,FALSE))))</f>
        <v>Dennis陳汶宏</v>
      </c>
      <c r="P8345" s="67">
        <f t="shared" si="443"/>
        <v>44858</v>
      </c>
      <c r="Q8345" s="75" t="str">
        <f t="shared" si="445"/>
        <v>週一</v>
      </c>
      <c r="R8345" s="80">
        <v>44847</v>
      </c>
      <c r="Z8345" s="79" t="s">
        <v>3122</v>
      </c>
      <c r="AA8345" s="102">
        <v>4</v>
      </c>
      <c r="AB8345" s="123" t="s">
        <v>3123</v>
      </c>
    </row>
    <row r="8346" spans="2:28">
      <c r="B8346" s="66">
        <v>44830</v>
      </c>
      <c r="C8346" s="67">
        <v>44847</v>
      </c>
      <c r="D8346" s="68" t="s">
        <v>50</v>
      </c>
      <c r="E8346" s="70" t="s">
        <v>82</v>
      </c>
      <c r="F8346" s="70" t="s">
        <v>3121</v>
      </c>
      <c r="G8346" s="101">
        <v>44839</v>
      </c>
      <c r="H8346" s="67">
        <v>44860</v>
      </c>
      <c r="I8346" s="71">
        <f t="shared" si="444"/>
        <v>21</v>
      </c>
      <c r="J8346" s="72" t="s">
        <v>137</v>
      </c>
      <c r="K8346" s="72" t="s">
        <v>138</v>
      </c>
      <c r="L8346" s="73">
        <v>2</v>
      </c>
      <c r="M8346" s="73" t="s">
        <v>127</v>
      </c>
      <c r="N8346" s="68" t="str">
        <f>VLOOKUP(K8346,[1]人員授權表!D$3:G$249,4,0)</f>
        <v>無機</v>
      </c>
      <c r="O8346" s="70" t="str">
        <f>IF(J8346=[1]人員授權表!$C$85,"Casper李羿勳",IF(J8346=[1]人員授權表!$C$188,"Iring陳俊明",IF(J8346=[1]人員授權表!$C$189,"Brian陳泓霖",VLOOKUP(K8346,[1]人員授權表!D$2:E$249,2,FALSE))))</f>
        <v>Jack劉念忻</v>
      </c>
      <c r="P8346" s="67">
        <f t="shared" si="443"/>
        <v>44858</v>
      </c>
      <c r="Q8346" s="75" t="str">
        <f t="shared" si="445"/>
        <v>週一</v>
      </c>
      <c r="R8346" s="80">
        <v>44849</v>
      </c>
      <c r="W8346" s="70">
        <v>1</v>
      </c>
      <c r="Y8346" s="78">
        <v>44851</v>
      </c>
      <c r="Z8346" s="79" t="s">
        <v>3125</v>
      </c>
      <c r="AA8346" s="102">
        <v>4</v>
      </c>
      <c r="AB8346" s="123" t="s">
        <v>3123</v>
      </c>
    </row>
    <row r="8347" spans="2:28">
      <c r="B8347" s="66">
        <v>44838</v>
      </c>
      <c r="D8347" s="68" t="s">
        <v>50</v>
      </c>
      <c r="E8347" s="70" t="s">
        <v>82</v>
      </c>
      <c r="F8347" s="4" t="s">
        <v>3126</v>
      </c>
      <c r="G8347" s="67">
        <v>44846</v>
      </c>
      <c r="H8347" s="67">
        <v>44860</v>
      </c>
      <c r="I8347" s="71">
        <f t="shared" si="444"/>
        <v>14</v>
      </c>
      <c r="J8347" s="72" t="s">
        <v>125</v>
      </c>
      <c r="K8347" s="72" t="s">
        <v>144</v>
      </c>
      <c r="L8347" s="73">
        <v>1</v>
      </c>
      <c r="M8347" s="73" t="s">
        <v>91</v>
      </c>
      <c r="N8347" s="68" t="str">
        <f>VLOOKUP(K8347,[1]人員授權表!D$3:G$249,4,0)</f>
        <v>有機</v>
      </c>
      <c r="O8347" s="70" t="str">
        <f>IF(J8347=[1]人員授權表!$C$85,"Casper李羿勳",IF(J8347=[1]人員授權表!$C$188,"Iring陳俊明",IF(J8347=[1]人員授權表!$C$189,"Brian陳泓霖",VLOOKUP(K8347,[1]人員授權表!D$2:E$249,2,FALSE))))</f>
        <v>Lucy黃詩婷</v>
      </c>
      <c r="P8347" s="67">
        <f t="shared" si="443"/>
        <v>44858</v>
      </c>
      <c r="Q8347" s="75" t="str">
        <f t="shared" si="445"/>
        <v>週一</v>
      </c>
      <c r="R8347" s="80">
        <v>44855</v>
      </c>
      <c r="AA8347" s="1"/>
    </row>
    <row r="8348" spans="2:28">
      <c r="B8348" s="66">
        <v>44838</v>
      </c>
      <c r="D8348" s="68" t="s">
        <v>50</v>
      </c>
      <c r="E8348" s="70" t="s">
        <v>82</v>
      </c>
      <c r="F8348" s="4" t="s">
        <v>3126</v>
      </c>
      <c r="G8348" s="67">
        <v>44846</v>
      </c>
      <c r="H8348" s="67">
        <v>44860</v>
      </c>
      <c r="I8348" s="71">
        <f t="shared" si="444"/>
        <v>14</v>
      </c>
      <c r="J8348" s="72" t="s">
        <v>141</v>
      </c>
      <c r="K8348" s="72" t="s">
        <v>142</v>
      </c>
      <c r="L8348" s="73">
        <v>1</v>
      </c>
      <c r="M8348" s="73" t="s">
        <v>91</v>
      </c>
      <c r="N8348" s="68" t="str">
        <f>VLOOKUP(K8348,[1]人員授權表!D$3:G$249,4,0)</f>
        <v>無機</v>
      </c>
      <c r="O8348" s="70" t="str">
        <f>IF(J8348=[1]人員授權表!$C$85,"Casper李羿勳",IF(J8348=[1]人員授權表!$C$188,"Iring陳俊明",IF(J8348=[1]人員授權表!$C$189,"Brian陳泓霖",VLOOKUP(K8348,[1]人員授權表!D$2:E$249,2,FALSE))))</f>
        <v>Dennis陳汶宏</v>
      </c>
      <c r="P8348" s="67">
        <f t="shared" si="443"/>
        <v>44858</v>
      </c>
      <c r="Q8348" s="75" t="str">
        <f t="shared" si="445"/>
        <v>週一</v>
      </c>
      <c r="R8348" s="80">
        <v>44854</v>
      </c>
      <c r="AA8348" s="1"/>
    </row>
    <row r="8349" spans="2:28">
      <c r="B8349" s="66">
        <v>44838</v>
      </c>
      <c r="D8349" s="68" t="s">
        <v>50</v>
      </c>
      <c r="E8349" s="70" t="s">
        <v>82</v>
      </c>
      <c r="F8349" s="4" t="s">
        <v>3126</v>
      </c>
      <c r="G8349" s="67">
        <v>44846</v>
      </c>
      <c r="H8349" s="67">
        <v>44860</v>
      </c>
      <c r="I8349" s="71">
        <f t="shared" si="444"/>
        <v>14</v>
      </c>
      <c r="J8349" s="72" t="s">
        <v>148</v>
      </c>
      <c r="K8349" s="72" t="s">
        <v>149</v>
      </c>
      <c r="L8349" s="73">
        <v>1</v>
      </c>
      <c r="M8349" s="73" t="s">
        <v>91</v>
      </c>
      <c r="N8349" s="68" t="str">
        <f>VLOOKUP(K8349,[1]人員授權表!D$3:G$249,4,0)</f>
        <v>無機</v>
      </c>
      <c r="O8349" s="70" t="str">
        <f>IF(J8349=[1]人員授權表!$C$85,"Casper李羿勳",IF(J8349=[1]人員授權表!$C$188,"Iring陳俊明",IF(J8349=[1]人員授權表!$C$189,"Brian陳泓霖",VLOOKUP(K8349,[1]人員授權表!D$2:E$249,2,FALSE))))</f>
        <v>Vicky游崴涵</v>
      </c>
      <c r="P8349" s="67">
        <f t="shared" si="443"/>
        <v>44858</v>
      </c>
      <c r="Q8349" s="75" t="str">
        <f t="shared" si="445"/>
        <v>週一</v>
      </c>
      <c r="R8349" s="80">
        <v>44852</v>
      </c>
      <c r="AA8349" s="1"/>
    </row>
    <row r="8350" spans="2:28">
      <c r="B8350" s="66">
        <v>44838</v>
      </c>
      <c r="D8350" s="68" t="s">
        <v>50</v>
      </c>
      <c r="E8350" s="70" t="s">
        <v>82</v>
      </c>
      <c r="F8350" s="4" t="s">
        <v>3127</v>
      </c>
      <c r="G8350" s="67">
        <v>44846</v>
      </c>
      <c r="H8350" s="67">
        <v>44860</v>
      </c>
      <c r="I8350" s="71">
        <f t="shared" si="444"/>
        <v>14</v>
      </c>
      <c r="J8350" s="72" t="s">
        <v>125</v>
      </c>
      <c r="K8350" s="72" t="s">
        <v>144</v>
      </c>
      <c r="L8350" s="73">
        <v>1</v>
      </c>
      <c r="M8350" s="73" t="s">
        <v>91</v>
      </c>
      <c r="N8350" s="68" t="str">
        <f>VLOOKUP(K8350,[1]人員授權表!D$3:G$249,4,0)</f>
        <v>有機</v>
      </c>
      <c r="O8350" s="70" t="str">
        <f>IF(J8350=[1]人員授權表!$C$85,"Casper李羿勳",IF(J8350=[1]人員授權表!$C$188,"Iring陳俊明",IF(J8350=[1]人員授權表!$C$189,"Brian陳泓霖",VLOOKUP(K8350,[1]人員授權表!D$2:E$249,2,FALSE))))</f>
        <v>Lucy黃詩婷</v>
      </c>
      <c r="P8350" s="67">
        <f t="shared" si="443"/>
        <v>44858</v>
      </c>
      <c r="Q8350" s="75" t="str">
        <f t="shared" si="445"/>
        <v>週一</v>
      </c>
      <c r="R8350" s="80">
        <v>44855</v>
      </c>
      <c r="AA8350" s="1"/>
    </row>
    <row r="8351" spans="2:28">
      <c r="B8351" s="66">
        <v>44838</v>
      </c>
      <c r="D8351" s="68" t="s">
        <v>50</v>
      </c>
      <c r="E8351" s="70" t="s">
        <v>82</v>
      </c>
      <c r="F8351" s="4" t="s">
        <v>3127</v>
      </c>
      <c r="G8351" s="67">
        <v>44846</v>
      </c>
      <c r="H8351" s="67">
        <v>44860</v>
      </c>
      <c r="I8351" s="71">
        <f t="shared" si="444"/>
        <v>14</v>
      </c>
      <c r="J8351" s="72" t="s">
        <v>141</v>
      </c>
      <c r="K8351" s="72" t="s">
        <v>142</v>
      </c>
      <c r="L8351" s="73">
        <v>1</v>
      </c>
      <c r="M8351" s="73" t="s">
        <v>91</v>
      </c>
      <c r="N8351" s="68" t="str">
        <f>VLOOKUP(K8351,[1]人員授權表!D$3:G$249,4,0)</f>
        <v>無機</v>
      </c>
      <c r="O8351" s="70" t="str">
        <f>IF(J8351=[1]人員授權表!$C$85,"Casper李羿勳",IF(J8351=[1]人員授權表!$C$188,"Iring陳俊明",IF(J8351=[1]人員授權表!$C$189,"Brian陳泓霖",VLOOKUP(K8351,[1]人員授權表!D$2:E$249,2,FALSE))))</f>
        <v>Dennis陳汶宏</v>
      </c>
      <c r="P8351" s="67">
        <f t="shared" si="443"/>
        <v>44858</v>
      </c>
      <c r="Q8351" s="75" t="str">
        <f t="shared" si="445"/>
        <v>週一</v>
      </c>
      <c r="R8351" s="80">
        <v>44854</v>
      </c>
      <c r="AA8351" s="1"/>
    </row>
    <row r="8352" spans="2:28">
      <c r="B8352" s="66">
        <v>44838</v>
      </c>
      <c r="D8352" s="68" t="s">
        <v>50</v>
      </c>
      <c r="E8352" s="70" t="s">
        <v>82</v>
      </c>
      <c r="F8352" s="4" t="s">
        <v>3127</v>
      </c>
      <c r="G8352" s="67">
        <v>44846</v>
      </c>
      <c r="H8352" s="67">
        <v>44860</v>
      </c>
      <c r="I8352" s="71">
        <f t="shared" si="444"/>
        <v>14</v>
      </c>
      <c r="J8352" s="72" t="s">
        <v>148</v>
      </c>
      <c r="K8352" s="72" t="s">
        <v>149</v>
      </c>
      <c r="L8352" s="73">
        <v>1</v>
      </c>
      <c r="M8352" s="73" t="s">
        <v>91</v>
      </c>
      <c r="N8352" s="68" t="str">
        <f>VLOOKUP(K8352,[1]人員授權表!D$3:G$249,4,0)</f>
        <v>無機</v>
      </c>
      <c r="O8352" s="70" t="str">
        <f>IF(J8352=[1]人員授權表!$C$85,"Casper李羿勳",IF(J8352=[1]人員授權表!$C$188,"Iring陳俊明",IF(J8352=[1]人員授權表!$C$189,"Brian陳泓霖",VLOOKUP(K8352,[1]人員授權表!D$2:E$249,2,FALSE))))</f>
        <v>Vicky游崴涵</v>
      </c>
      <c r="P8352" s="67">
        <f t="shared" si="443"/>
        <v>44858</v>
      </c>
      <c r="Q8352" s="75" t="str">
        <f t="shared" si="445"/>
        <v>週一</v>
      </c>
      <c r="R8352" s="80">
        <v>44852</v>
      </c>
      <c r="AA8352" s="1"/>
    </row>
    <row r="8353" spans="2:28">
      <c r="B8353" s="66">
        <v>44838</v>
      </c>
      <c r="D8353" s="68" t="s">
        <v>50</v>
      </c>
      <c r="E8353" s="70" t="s">
        <v>82</v>
      </c>
      <c r="F8353" s="4" t="s">
        <v>3128</v>
      </c>
      <c r="G8353" s="67">
        <v>44846</v>
      </c>
      <c r="H8353" s="67">
        <v>44860</v>
      </c>
      <c r="I8353" s="71">
        <f t="shared" si="444"/>
        <v>14</v>
      </c>
      <c r="J8353" s="72" t="s">
        <v>125</v>
      </c>
      <c r="K8353" s="72" t="s">
        <v>144</v>
      </c>
      <c r="L8353" s="73">
        <v>1</v>
      </c>
      <c r="M8353" s="73" t="s">
        <v>91</v>
      </c>
      <c r="N8353" s="68" t="str">
        <f>VLOOKUP(K8353,[1]人員授權表!D$3:G$249,4,0)</f>
        <v>有機</v>
      </c>
      <c r="O8353" s="70" t="str">
        <f>IF(J8353=[1]人員授權表!$C$85,"Casper李羿勳",IF(J8353=[1]人員授權表!$C$188,"Iring陳俊明",IF(J8353=[1]人員授權表!$C$189,"Brian陳泓霖",VLOOKUP(K8353,[1]人員授權表!D$2:E$249,2,FALSE))))</f>
        <v>Lucy黃詩婷</v>
      </c>
      <c r="P8353" s="67">
        <f t="shared" si="443"/>
        <v>44858</v>
      </c>
      <c r="Q8353" s="75" t="str">
        <f t="shared" si="445"/>
        <v>週一</v>
      </c>
      <c r="R8353" s="80">
        <v>44855</v>
      </c>
      <c r="AA8353" s="1"/>
    </row>
    <row r="8354" spans="2:28">
      <c r="B8354" s="66">
        <v>44838</v>
      </c>
      <c r="D8354" s="68" t="s">
        <v>50</v>
      </c>
      <c r="E8354" s="70" t="s">
        <v>82</v>
      </c>
      <c r="F8354" s="4" t="s">
        <v>3128</v>
      </c>
      <c r="G8354" s="67">
        <v>44846</v>
      </c>
      <c r="H8354" s="67">
        <v>44860</v>
      </c>
      <c r="I8354" s="71">
        <f t="shared" si="444"/>
        <v>14</v>
      </c>
      <c r="J8354" s="72" t="s">
        <v>141</v>
      </c>
      <c r="K8354" s="72" t="s">
        <v>142</v>
      </c>
      <c r="L8354" s="73">
        <v>1</v>
      </c>
      <c r="M8354" s="73" t="s">
        <v>91</v>
      </c>
      <c r="N8354" s="68" t="str">
        <f>VLOOKUP(K8354,[1]人員授權表!D$3:G$249,4,0)</f>
        <v>無機</v>
      </c>
      <c r="O8354" s="70" t="str">
        <f>IF(J8354=[1]人員授權表!$C$85,"Casper李羿勳",IF(J8354=[1]人員授權表!$C$188,"Iring陳俊明",IF(J8354=[1]人員授權表!$C$189,"Brian陳泓霖",VLOOKUP(K8354,[1]人員授權表!D$2:E$249,2,FALSE))))</f>
        <v>Dennis陳汶宏</v>
      </c>
      <c r="P8354" s="67">
        <f t="shared" si="443"/>
        <v>44858</v>
      </c>
      <c r="Q8354" s="75" t="str">
        <f t="shared" si="445"/>
        <v>週一</v>
      </c>
      <c r="R8354" s="80">
        <v>44854</v>
      </c>
      <c r="AA8354" s="1"/>
    </row>
    <row r="8355" spans="2:28">
      <c r="B8355" s="66">
        <v>44838</v>
      </c>
      <c r="D8355" s="68" t="s">
        <v>50</v>
      </c>
      <c r="E8355" s="70" t="s">
        <v>82</v>
      </c>
      <c r="F8355" s="4" t="s">
        <v>3128</v>
      </c>
      <c r="G8355" s="67">
        <v>44846</v>
      </c>
      <c r="H8355" s="67">
        <v>44860</v>
      </c>
      <c r="I8355" s="71">
        <f t="shared" si="444"/>
        <v>14</v>
      </c>
      <c r="J8355" s="72" t="s">
        <v>148</v>
      </c>
      <c r="K8355" s="72" t="s">
        <v>149</v>
      </c>
      <c r="L8355" s="73">
        <v>1</v>
      </c>
      <c r="M8355" s="73" t="s">
        <v>91</v>
      </c>
      <c r="N8355" s="68" t="str">
        <f>VLOOKUP(K8355,[1]人員授權表!D$3:G$249,4,0)</f>
        <v>無機</v>
      </c>
      <c r="O8355" s="70" t="str">
        <f>IF(J8355=[1]人員授權表!$C$85,"Casper李羿勳",IF(J8355=[1]人員授權表!$C$188,"Iring陳俊明",IF(J8355=[1]人員授權表!$C$189,"Brian陳泓霖",VLOOKUP(K8355,[1]人員授權表!D$2:E$249,2,FALSE))))</f>
        <v>Vicky游崴涵</v>
      </c>
      <c r="P8355" s="67">
        <f t="shared" si="443"/>
        <v>44858</v>
      </c>
      <c r="Q8355" s="75" t="str">
        <f t="shared" si="445"/>
        <v>週一</v>
      </c>
      <c r="R8355" s="80">
        <v>44852</v>
      </c>
      <c r="AA8355" s="1"/>
    </row>
    <row r="8356" spans="2:28">
      <c r="B8356" s="66">
        <v>44830</v>
      </c>
      <c r="C8356" s="67">
        <v>44845</v>
      </c>
      <c r="D8356" s="68" t="s">
        <v>713</v>
      </c>
      <c r="E8356" s="89" t="s">
        <v>51</v>
      </c>
      <c r="F8356" s="115" t="s">
        <v>3129</v>
      </c>
      <c r="G8356" s="92">
        <v>44845</v>
      </c>
      <c r="H8356" s="92">
        <v>44860</v>
      </c>
      <c r="I8356" s="71">
        <f t="shared" si="444"/>
        <v>15</v>
      </c>
      <c r="J8356" s="93" t="s">
        <v>200</v>
      </c>
      <c r="K8356" s="93" t="s">
        <v>201</v>
      </c>
      <c r="L8356" s="100"/>
      <c r="M8356" s="73" t="s">
        <v>104</v>
      </c>
      <c r="N8356" s="94" t="str">
        <f>VLOOKUP(K8356,[1]人員授權表!D$3:G$249,4,0)</f>
        <v>無機</v>
      </c>
      <c r="O8356" s="89" t="str">
        <f>IF(J8356=[1]人員授權表!$C$85,"Casper李羿勳",IF(J8356=[1]人員授權表!$C$188,"Iring陳俊明",IF(J8356=[1]人員授權表!$C$189,"Brian陳泓霖",VLOOKUP(K8356,[1]人員授權表!D$2:E$249,2,FALSE))))</f>
        <v>Ruby黃家蓁</v>
      </c>
      <c r="P8356" s="92">
        <f t="shared" si="443"/>
        <v>44858</v>
      </c>
      <c r="Q8356" s="75" t="str">
        <f t="shared" si="445"/>
        <v>週一</v>
      </c>
      <c r="R8356" s="80" t="s">
        <v>62</v>
      </c>
      <c r="Z8356" s="79" t="s">
        <v>3130</v>
      </c>
      <c r="AA8356" s="1"/>
    </row>
    <row r="8357" spans="2:28">
      <c r="B8357" s="66">
        <v>44846</v>
      </c>
      <c r="D8357" s="68" t="s">
        <v>50</v>
      </c>
      <c r="E8357" s="70" t="s">
        <v>82</v>
      </c>
      <c r="F8357" s="70" t="s">
        <v>3131</v>
      </c>
      <c r="G8357" s="67">
        <v>44846</v>
      </c>
      <c r="H8357" s="67">
        <v>44860</v>
      </c>
      <c r="I8357" s="71">
        <f t="shared" si="444"/>
        <v>14</v>
      </c>
      <c r="J8357" s="72" t="s">
        <v>84</v>
      </c>
      <c r="K8357" s="72" t="s">
        <v>85</v>
      </c>
      <c r="L8357" s="73">
        <v>1</v>
      </c>
      <c r="M8357" s="73" t="s">
        <v>2273</v>
      </c>
      <c r="N8357" s="68" t="str">
        <f>VLOOKUP(K8357,[1]人員授權表!D$3:G$249,4,0)</f>
        <v>有機</v>
      </c>
      <c r="O8357" s="70" t="str">
        <f>IF(J8357=[1]人員授權表!$C$85,"Casper李羿勳",IF(J8357=[1]人員授權表!$C$188,"Iring陳俊明",IF(J8357=[1]人員授權表!$C$189,"Brian陳泓霖",VLOOKUP(K8357,[1]人員授權表!D$2:E$249,2,FALSE))))</f>
        <v>Lucy黃詩婷</v>
      </c>
      <c r="P8357" s="67">
        <f t="shared" si="443"/>
        <v>44858</v>
      </c>
      <c r="Q8357" s="75" t="str">
        <f t="shared" si="445"/>
        <v>週一</v>
      </c>
      <c r="R8357" s="80">
        <v>44858</v>
      </c>
      <c r="AA8357" s="1"/>
    </row>
    <row r="8358" spans="2:28">
      <c r="B8358" s="66">
        <v>44851</v>
      </c>
      <c r="D8358" s="68" t="s">
        <v>50</v>
      </c>
      <c r="E8358" s="70" t="s">
        <v>1418</v>
      </c>
      <c r="F8358" s="4" t="s">
        <v>2938</v>
      </c>
      <c r="G8358" s="67">
        <v>44846</v>
      </c>
      <c r="H8358" s="67">
        <v>44861</v>
      </c>
      <c r="I8358" s="71">
        <f t="shared" si="444"/>
        <v>15</v>
      </c>
      <c r="J8358" s="72" t="s">
        <v>133</v>
      </c>
      <c r="K8358" s="72" t="s">
        <v>134</v>
      </c>
      <c r="L8358" s="73">
        <v>1</v>
      </c>
      <c r="M8358" s="73" t="s">
        <v>108</v>
      </c>
      <c r="N8358" s="68" t="str">
        <f>VLOOKUP(K8358,[1]人員授權表!D$3:G$249,4,0)</f>
        <v>無機</v>
      </c>
      <c r="O8358" s="70" t="str">
        <f>IF(J8358=[1]人員授權表!$C$85,"Casper李羿勳",IF(J8358=[1]人員授權表!$C$188,"Iring陳俊明",IF(J8358=[1]人員授權表!$C$189,"Brian陳泓霖",VLOOKUP(K8358,[1]人員授權表!D$2:E$249,2,FALSE))))</f>
        <v>Brian陳泓霖</v>
      </c>
      <c r="P8358" s="67">
        <f t="shared" si="443"/>
        <v>44859</v>
      </c>
      <c r="Q8358" s="75" t="str">
        <f t="shared" si="445"/>
        <v>週二</v>
      </c>
      <c r="R8358" s="80">
        <v>44855</v>
      </c>
      <c r="AA8358" s="102">
        <v>15</v>
      </c>
      <c r="AB8358" s="123" t="s">
        <v>2325</v>
      </c>
    </row>
    <row r="8359" spans="2:28">
      <c r="B8359" s="66">
        <v>44838</v>
      </c>
      <c r="D8359" s="68" t="s">
        <v>50</v>
      </c>
      <c r="E8359" s="70" t="s">
        <v>82</v>
      </c>
      <c r="F8359" s="4" t="s">
        <v>3132</v>
      </c>
      <c r="G8359" s="67">
        <v>44848</v>
      </c>
      <c r="H8359" s="67">
        <v>44861</v>
      </c>
      <c r="I8359" s="71">
        <f t="shared" si="444"/>
        <v>13</v>
      </c>
      <c r="J8359" s="72" t="s">
        <v>148</v>
      </c>
      <c r="K8359" s="72" t="s">
        <v>149</v>
      </c>
      <c r="L8359" s="73">
        <v>2</v>
      </c>
      <c r="M8359" s="73" t="s">
        <v>91</v>
      </c>
      <c r="N8359" s="68" t="str">
        <f>VLOOKUP(K8359,[1]人員授權表!D$3:G$249,4,0)</f>
        <v>無機</v>
      </c>
      <c r="O8359" s="70" t="str">
        <f>IF(J8359=[1]人員授權表!$C$85,"Casper李羿勳",IF(J8359=[1]人員授權表!$C$188,"Iring陳俊明",IF(J8359=[1]人員授權表!$C$189,"Brian陳泓霖",VLOOKUP(K8359,[1]人員授權表!D$2:E$249,2,FALSE))))</f>
        <v>Vicky游崴涵</v>
      </c>
      <c r="P8359" s="67">
        <f t="shared" si="443"/>
        <v>44859</v>
      </c>
      <c r="Q8359" s="75" t="str">
        <f t="shared" si="445"/>
        <v>週二</v>
      </c>
      <c r="R8359" s="80">
        <v>44854</v>
      </c>
      <c r="AA8359" s="1"/>
    </row>
    <row r="8360" spans="2:28">
      <c r="B8360" s="66">
        <v>44838</v>
      </c>
      <c r="D8360" s="68" t="s">
        <v>50</v>
      </c>
      <c r="E8360" s="70" t="s">
        <v>82</v>
      </c>
      <c r="F8360" s="4" t="s">
        <v>3132</v>
      </c>
      <c r="G8360" s="67">
        <v>44848</v>
      </c>
      <c r="H8360" s="67">
        <v>44861</v>
      </c>
      <c r="I8360" s="71">
        <f t="shared" si="444"/>
        <v>13</v>
      </c>
      <c r="J8360" s="72" t="s">
        <v>139</v>
      </c>
      <c r="K8360" s="72" t="s">
        <v>140</v>
      </c>
      <c r="L8360" s="73">
        <v>2</v>
      </c>
      <c r="M8360" s="73" t="s">
        <v>91</v>
      </c>
      <c r="N8360" s="68" t="str">
        <f>VLOOKUP(K8360,[1]人員授權表!D$3:G$249,4,0)</f>
        <v>無機</v>
      </c>
      <c r="O8360" s="70" t="str">
        <f>IF(J8360=[1]人員授權表!$C$85,"Casper李羿勳",IF(J8360=[1]人員授權表!$C$188,"Iring陳俊明",IF(J8360=[1]人員授權表!$C$189,"Brian陳泓霖",VLOOKUP(K8360,[1]人員授權表!D$2:E$249,2,FALSE))))</f>
        <v>Brian陳泓霖</v>
      </c>
      <c r="P8360" s="67">
        <f t="shared" si="443"/>
        <v>44859</v>
      </c>
      <c r="Q8360" s="75" t="str">
        <f t="shared" si="445"/>
        <v>週二</v>
      </c>
      <c r="R8360" s="80">
        <v>44852</v>
      </c>
      <c r="AA8360" s="1"/>
    </row>
    <row r="8361" spans="2:28">
      <c r="B8361" s="66">
        <v>44838</v>
      </c>
      <c r="D8361" s="68" t="s">
        <v>50</v>
      </c>
      <c r="E8361" s="70" t="s">
        <v>82</v>
      </c>
      <c r="F8361" s="4" t="s">
        <v>3132</v>
      </c>
      <c r="G8361" s="67">
        <v>44848</v>
      </c>
      <c r="H8361" s="67">
        <v>44861</v>
      </c>
      <c r="I8361" s="71">
        <f t="shared" si="444"/>
        <v>13</v>
      </c>
      <c r="J8361" s="72" t="s">
        <v>151</v>
      </c>
      <c r="K8361" s="72" t="s">
        <v>1651</v>
      </c>
      <c r="L8361" s="73">
        <v>2</v>
      </c>
      <c r="M8361" s="73" t="s">
        <v>91</v>
      </c>
      <c r="N8361" s="68" t="str">
        <f>VLOOKUP(K8361,[1]人員授權表!D$3:G$249,4,0)</f>
        <v>無機</v>
      </c>
      <c r="O8361" s="70" t="str">
        <f>IF(J8361=[1]人員授權表!$C$85,"Casper李羿勳",IF(J8361=[1]人員授權表!$C$188,"Iring陳俊明",IF(J8361=[1]人員授權表!$C$189,"Brian陳泓霖",VLOOKUP(K8361,[1]人員授權表!D$2:E$249,2,FALSE))))</f>
        <v>Vicky游崴涵</v>
      </c>
      <c r="P8361" s="67">
        <f t="shared" si="443"/>
        <v>44859</v>
      </c>
      <c r="Q8361" s="75" t="str">
        <f t="shared" si="445"/>
        <v>週二</v>
      </c>
      <c r="R8361" s="80">
        <v>44854</v>
      </c>
      <c r="AA8361" s="1"/>
    </row>
    <row r="8362" spans="2:28">
      <c r="B8362" s="66">
        <v>44838</v>
      </c>
      <c r="D8362" s="68" t="s">
        <v>50</v>
      </c>
      <c r="E8362" s="70" t="s">
        <v>82</v>
      </c>
      <c r="F8362" s="4" t="s">
        <v>3132</v>
      </c>
      <c r="G8362" s="67">
        <v>44848</v>
      </c>
      <c r="H8362" s="67">
        <v>44861</v>
      </c>
      <c r="I8362" s="71">
        <f t="shared" si="444"/>
        <v>13</v>
      </c>
      <c r="J8362" s="72" t="s">
        <v>153</v>
      </c>
      <c r="K8362" s="72" t="s">
        <v>3077</v>
      </c>
      <c r="L8362" s="73">
        <v>2</v>
      </c>
      <c r="M8362" s="73" t="s">
        <v>91</v>
      </c>
      <c r="N8362" s="68" t="str">
        <f>VLOOKUP(K8362,[1]人員授權表!D$3:G$249,4,0)</f>
        <v>無機</v>
      </c>
      <c r="O8362" s="70" t="str">
        <f>IF(J8362=[1]人員授權表!$C$85,"Casper李羿勳",IF(J8362=[1]人員授權表!$C$188,"Iring陳俊明",IF(J8362=[1]人員授權表!$C$189,"Brian陳泓霖",VLOOKUP(K8362,[1]人員授權表!D$2:E$249,2,FALSE))))</f>
        <v>Ken張智凱</v>
      </c>
      <c r="P8362" s="67">
        <f t="shared" si="443"/>
        <v>44859</v>
      </c>
      <c r="Q8362" s="75" t="str">
        <f t="shared" si="445"/>
        <v>週二</v>
      </c>
      <c r="R8362" s="80">
        <v>44853</v>
      </c>
      <c r="AA8362" s="1"/>
    </row>
    <row r="8363" spans="2:28">
      <c r="B8363" s="66">
        <v>44825</v>
      </c>
      <c r="D8363" s="68" t="s">
        <v>50</v>
      </c>
      <c r="E8363" s="70" t="s">
        <v>82</v>
      </c>
      <c r="F8363" s="70" t="s">
        <v>3133</v>
      </c>
      <c r="G8363" s="67">
        <v>44847</v>
      </c>
      <c r="H8363" s="67">
        <v>44861</v>
      </c>
      <c r="I8363" s="71">
        <f t="shared" si="444"/>
        <v>14</v>
      </c>
      <c r="J8363" s="72" t="s">
        <v>453</v>
      </c>
      <c r="K8363" s="72" t="s">
        <v>332</v>
      </c>
      <c r="L8363" s="73">
        <v>2</v>
      </c>
      <c r="M8363" s="73" t="s">
        <v>2856</v>
      </c>
      <c r="N8363" s="68" t="str">
        <f>VLOOKUP(K8363,[1]人員授權表!D$3:G$249,4,0)</f>
        <v>有機</v>
      </c>
      <c r="O8363" s="70" t="str">
        <f>IF(J8363=[1]人員授權表!$C$85,"Casper李羿勳",IF(J8363=[1]人員授權表!$C$188,"Iring陳俊明",IF(J8363=[1]人員授權表!$C$189,"Brian陳泓霖",VLOOKUP(K8363,[1]人員授權表!D$2:E$249,2,FALSE))))</f>
        <v>Lucy黃詩婷</v>
      </c>
      <c r="P8363" s="67">
        <f t="shared" si="443"/>
        <v>44859</v>
      </c>
      <c r="Q8363" s="75" t="str">
        <f t="shared" si="445"/>
        <v>週二</v>
      </c>
      <c r="R8363" s="80">
        <v>44855</v>
      </c>
      <c r="AA8363" s="1"/>
    </row>
    <row r="8364" spans="2:28">
      <c r="B8364" s="66">
        <v>44825</v>
      </c>
      <c r="D8364" s="68" t="s">
        <v>50</v>
      </c>
      <c r="E8364" s="70" t="s">
        <v>82</v>
      </c>
      <c r="F8364" s="70" t="s">
        <v>3133</v>
      </c>
      <c r="G8364" s="67">
        <v>44847</v>
      </c>
      <c r="H8364" s="67">
        <v>44861</v>
      </c>
      <c r="I8364" s="71">
        <f t="shared" si="444"/>
        <v>14</v>
      </c>
      <c r="J8364" s="72" t="s">
        <v>125</v>
      </c>
      <c r="K8364" s="72" t="s">
        <v>126</v>
      </c>
      <c r="L8364" s="73">
        <v>2</v>
      </c>
      <c r="M8364" s="73" t="s">
        <v>2856</v>
      </c>
      <c r="N8364" s="68" t="str">
        <f>VLOOKUP(K8364,[1]人員授權表!D$3:G$249,4,0)</f>
        <v>有機</v>
      </c>
      <c r="O8364" s="70" t="str">
        <f>IF(J8364=[1]人員授權表!$C$85,"Casper李羿勳",IF(J8364=[1]人員授權表!$C$188,"Iring陳俊明",IF(J8364=[1]人員授權表!$C$189,"Brian陳泓霖",VLOOKUP(K8364,[1]人員授權表!D$2:E$249,2,FALSE))))</f>
        <v>Lucy黃詩婷</v>
      </c>
      <c r="P8364" s="67">
        <f t="shared" si="443"/>
        <v>44859</v>
      </c>
      <c r="Q8364" s="75" t="str">
        <f t="shared" si="445"/>
        <v>週二</v>
      </c>
      <c r="R8364" s="80">
        <v>44855</v>
      </c>
      <c r="AA8364" s="1"/>
    </row>
    <row r="8365" spans="2:28">
      <c r="B8365" s="66">
        <v>44825</v>
      </c>
      <c r="D8365" s="68" t="s">
        <v>50</v>
      </c>
      <c r="E8365" s="70" t="s">
        <v>82</v>
      </c>
      <c r="F8365" s="70" t="s">
        <v>3134</v>
      </c>
      <c r="G8365" s="67">
        <v>44847</v>
      </c>
      <c r="H8365" s="67">
        <v>44861</v>
      </c>
      <c r="I8365" s="71">
        <f t="shared" si="444"/>
        <v>14</v>
      </c>
      <c r="J8365" s="72" t="s">
        <v>453</v>
      </c>
      <c r="K8365" s="72" t="s">
        <v>332</v>
      </c>
      <c r="L8365" s="73">
        <v>2</v>
      </c>
      <c r="M8365" s="73" t="s">
        <v>2856</v>
      </c>
      <c r="N8365" s="68" t="str">
        <f>VLOOKUP(K8365,[1]人員授權表!D$3:G$249,4,0)</f>
        <v>有機</v>
      </c>
      <c r="O8365" s="70" t="str">
        <f>IF(J8365=[1]人員授權表!$C$85,"Casper李羿勳",IF(J8365=[1]人員授權表!$C$188,"Iring陳俊明",IF(J8365=[1]人員授權表!$C$189,"Brian陳泓霖",VLOOKUP(K8365,[1]人員授權表!D$2:E$249,2,FALSE))))</f>
        <v>Lucy黃詩婷</v>
      </c>
      <c r="P8365" s="67">
        <f t="shared" ref="P8365:P8428" si="446">H8365-2</f>
        <v>44859</v>
      </c>
      <c r="Q8365" s="75" t="str">
        <f t="shared" si="445"/>
        <v>週二</v>
      </c>
      <c r="R8365" s="80">
        <v>44855</v>
      </c>
      <c r="AA8365" s="1"/>
    </row>
    <row r="8366" spans="2:28">
      <c r="B8366" s="66">
        <v>44825</v>
      </c>
      <c r="D8366" s="68" t="s">
        <v>50</v>
      </c>
      <c r="E8366" s="70" t="s">
        <v>82</v>
      </c>
      <c r="F8366" s="70" t="s">
        <v>3134</v>
      </c>
      <c r="G8366" s="67">
        <v>44847</v>
      </c>
      <c r="H8366" s="67">
        <v>44861</v>
      </c>
      <c r="I8366" s="71">
        <f t="shared" si="444"/>
        <v>14</v>
      </c>
      <c r="J8366" s="72" t="s">
        <v>125</v>
      </c>
      <c r="K8366" s="72" t="s">
        <v>126</v>
      </c>
      <c r="L8366" s="73">
        <v>2</v>
      </c>
      <c r="M8366" s="73" t="s">
        <v>2856</v>
      </c>
      <c r="N8366" s="68" t="str">
        <f>VLOOKUP(K8366,[1]人員授權表!D$3:G$249,4,0)</f>
        <v>有機</v>
      </c>
      <c r="O8366" s="70" t="str">
        <f>IF(J8366=[1]人員授權表!$C$85,"Casper李羿勳",IF(J8366=[1]人員授權表!$C$188,"Iring陳俊明",IF(J8366=[1]人員授權表!$C$189,"Brian陳泓霖",VLOOKUP(K8366,[1]人員授權表!D$2:E$249,2,FALSE))))</f>
        <v>Lucy黃詩婷</v>
      </c>
      <c r="P8366" s="67">
        <f t="shared" si="446"/>
        <v>44859</v>
      </c>
      <c r="Q8366" s="75" t="str">
        <f t="shared" si="445"/>
        <v>週二</v>
      </c>
      <c r="R8366" s="80">
        <v>44855</v>
      </c>
      <c r="AA8366" s="1"/>
    </row>
    <row r="8367" spans="2:28">
      <c r="B8367" s="66">
        <v>44825</v>
      </c>
      <c r="D8367" s="68" t="s">
        <v>50</v>
      </c>
      <c r="E8367" s="70" t="s">
        <v>82</v>
      </c>
      <c r="F8367" s="70" t="s">
        <v>3135</v>
      </c>
      <c r="G8367" s="67">
        <v>44847</v>
      </c>
      <c r="H8367" s="67">
        <v>44861</v>
      </c>
      <c r="I8367" s="71">
        <f t="shared" si="444"/>
        <v>14</v>
      </c>
      <c r="J8367" s="72" t="s">
        <v>453</v>
      </c>
      <c r="K8367" s="72" t="s">
        <v>332</v>
      </c>
      <c r="L8367" s="73">
        <v>2</v>
      </c>
      <c r="M8367" s="73" t="s">
        <v>2856</v>
      </c>
      <c r="N8367" s="68" t="str">
        <f>VLOOKUP(K8367,[1]人員授權表!D$3:G$249,4,0)</f>
        <v>有機</v>
      </c>
      <c r="O8367" s="70" t="str">
        <f>IF(J8367=[1]人員授權表!$C$85,"Casper李羿勳",IF(J8367=[1]人員授權表!$C$188,"Iring陳俊明",IF(J8367=[1]人員授權表!$C$189,"Brian陳泓霖",VLOOKUP(K8367,[1]人員授權表!D$2:E$249,2,FALSE))))</f>
        <v>Lucy黃詩婷</v>
      </c>
      <c r="P8367" s="67">
        <f t="shared" si="446"/>
        <v>44859</v>
      </c>
      <c r="Q8367" s="75" t="str">
        <f t="shared" si="445"/>
        <v>週二</v>
      </c>
      <c r="R8367" s="80">
        <v>44855</v>
      </c>
      <c r="AA8367" s="1"/>
    </row>
    <row r="8368" spans="2:28">
      <c r="B8368" s="66">
        <v>44825</v>
      </c>
      <c r="D8368" s="68" t="s">
        <v>50</v>
      </c>
      <c r="E8368" s="70" t="s">
        <v>82</v>
      </c>
      <c r="F8368" s="70" t="s">
        <v>3135</v>
      </c>
      <c r="G8368" s="67">
        <v>44847</v>
      </c>
      <c r="H8368" s="67">
        <v>44861</v>
      </c>
      <c r="I8368" s="71">
        <f t="shared" si="444"/>
        <v>14</v>
      </c>
      <c r="J8368" s="72" t="s">
        <v>125</v>
      </c>
      <c r="K8368" s="72" t="s">
        <v>126</v>
      </c>
      <c r="L8368" s="73">
        <v>2</v>
      </c>
      <c r="M8368" s="73" t="s">
        <v>2856</v>
      </c>
      <c r="N8368" s="68" t="str">
        <f>VLOOKUP(K8368,[1]人員授權表!D$3:G$249,4,0)</f>
        <v>有機</v>
      </c>
      <c r="O8368" s="70" t="str">
        <f>IF(J8368=[1]人員授權表!$C$85,"Casper李羿勳",IF(J8368=[1]人員授權表!$C$188,"Iring陳俊明",IF(J8368=[1]人員授權表!$C$189,"Brian陳泓霖",VLOOKUP(K8368,[1]人員授權表!D$2:E$249,2,FALSE))))</f>
        <v>Lucy黃詩婷</v>
      </c>
      <c r="P8368" s="67">
        <f t="shared" si="446"/>
        <v>44859</v>
      </c>
      <c r="Q8368" s="75" t="str">
        <f t="shared" si="445"/>
        <v>週二</v>
      </c>
      <c r="R8368" s="80">
        <v>44855</v>
      </c>
      <c r="AA8368" s="1"/>
    </row>
    <row r="8369" spans="2:27">
      <c r="B8369" s="66">
        <v>44825</v>
      </c>
      <c r="D8369" s="68" t="s">
        <v>50</v>
      </c>
      <c r="E8369" s="70" t="s">
        <v>82</v>
      </c>
      <c r="F8369" s="70" t="s">
        <v>3136</v>
      </c>
      <c r="G8369" s="67">
        <v>44847</v>
      </c>
      <c r="H8369" s="67">
        <v>44861</v>
      </c>
      <c r="I8369" s="71">
        <f t="shared" si="444"/>
        <v>14</v>
      </c>
      <c r="J8369" s="72" t="s">
        <v>453</v>
      </c>
      <c r="K8369" s="72" t="s">
        <v>332</v>
      </c>
      <c r="L8369" s="73">
        <v>3</v>
      </c>
      <c r="M8369" s="73" t="s">
        <v>2856</v>
      </c>
      <c r="N8369" s="68" t="str">
        <f>VLOOKUP(K8369,[1]人員授權表!D$3:G$249,4,0)</f>
        <v>有機</v>
      </c>
      <c r="O8369" s="70" t="str">
        <f>IF(J8369=[1]人員授權表!$C$85,"Casper李羿勳",IF(J8369=[1]人員授權表!$C$188,"Iring陳俊明",IF(J8369=[1]人員授權表!$C$189,"Brian陳泓霖",VLOOKUP(K8369,[1]人員授權表!D$2:E$249,2,FALSE))))</f>
        <v>Lucy黃詩婷</v>
      </c>
      <c r="P8369" s="67">
        <f t="shared" si="446"/>
        <v>44859</v>
      </c>
      <c r="Q8369" s="75" t="str">
        <f t="shared" si="445"/>
        <v>週二</v>
      </c>
      <c r="R8369" s="80">
        <v>44855</v>
      </c>
      <c r="AA8369" s="1"/>
    </row>
    <row r="8370" spans="2:27">
      <c r="B8370" s="66">
        <v>44825</v>
      </c>
      <c r="D8370" s="68" t="s">
        <v>50</v>
      </c>
      <c r="E8370" s="70" t="s">
        <v>82</v>
      </c>
      <c r="F8370" s="70" t="s">
        <v>3136</v>
      </c>
      <c r="G8370" s="67">
        <v>44847</v>
      </c>
      <c r="H8370" s="67">
        <v>44861</v>
      </c>
      <c r="I8370" s="71">
        <f t="shared" si="444"/>
        <v>14</v>
      </c>
      <c r="J8370" s="72" t="s">
        <v>125</v>
      </c>
      <c r="K8370" s="72" t="s">
        <v>126</v>
      </c>
      <c r="L8370" s="73">
        <v>3</v>
      </c>
      <c r="M8370" s="73" t="s">
        <v>2856</v>
      </c>
      <c r="N8370" s="68" t="str">
        <f>VLOOKUP(K8370,[1]人員授權表!D$3:G$249,4,0)</f>
        <v>有機</v>
      </c>
      <c r="O8370" s="70" t="str">
        <f>IF(J8370=[1]人員授權表!$C$85,"Casper李羿勳",IF(J8370=[1]人員授權表!$C$188,"Iring陳俊明",IF(J8370=[1]人員授權表!$C$189,"Brian陳泓霖",VLOOKUP(K8370,[1]人員授權表!D$2:E$249,2,FALSE))))</f>
        <v>Lucy黃詩婷</v>
      </c>
      <c r="P8370" s="67">
        <f t="shared" si="446"/>
        <v>44859</v>
      </c>
      <c r="Q8370" s="75" t="str">
        <f t="shared" si="445"/>
        <v>週二</v>
      </c>
      <c r="R8370" s="80">
        <v>44855</v>
      </c>
      <c r="AA8370" s="1"/>
    </row>
    <row r="8371" spans="2:27">
      <c r="B8371" s="66">
        <v>44825</v>
      </c>
      <c r="D8371" s="68" t="s">
        <v>50</v>
      </c>
      <c r="E8371" s="70" t="s">
        <v>82</v>
      </c>
      <c r="F8371" s="70" t="s">
        <v>3137</v>
      </c>
      <c r="G8371" s="67">
        <v>44847</v>
      </c>
      <c r="H8371" s="67">
        <v>44861</v>
      </c>
      <c r="I8371" s="71">
        <f t="shared" si="444"/>
        <v>14</v>
      </c>
      <c r="J8371" s="72" t="s">
        <v>453</v>
      </c>
      <c r="K8371" s="72" t="s">
        <v>332</v>
      </c>
      <c r="L8371" s="73">
        <v>2</v>
      </c>
      <c r="M8371" s="73" t="s">
        <v>2856</v>
      </c>
      <c r="N8371" s="68" t="str">
        <f>VLOOKUP(K8371,[1]人員授權表!D$3:G$249,4,0)</f>
        <v>有機</v>
      </c>
      <c r="O8371" s="70" t="str">
        <f>IF(J8371=[1]人員授權表!$C$85,"Casper李羿勳",IF(J8371=[1]人員授權表!$C$188,"Iring陳俊明",IF(J8371=[1]人員授權表!$C$189,"Brian陳泓霖",VLOOKUP(K8371,[1]人員授權表!D$2:E$249,2,FALSE))))</f>
        <v>Lucy黃詩婷</v>
      </c>
      <c r="P8371" s="67">
        <f t="shared" si="446"/>
        <v>44859</v>
      </c>
      <c r="Q8371" s="75" t="str">
        <f t="shared" si="445"/>
        <v>週二</v>
      </c>
      <c r="R8371" s="80">
        <v>44855</v>
      </c>
      <c r="AA8371" s="1"/>
    </row>
    <row r="8372" spans="2:27">
      <c r="B8372" s="66">
        <v>44825</v>
      </c>
      <c r="D8372" s="68" t="s">
        <v>50</v>
      </c>
      <c r="E8372" s="70" t="s">
        <v>82</v>
      </c>
      <c r="F8372" s="70" t="s">
        <v>3137</v>
      </c>
      <c r="G8372" s="67">
        <v>44847</v>
      </c>
      <c r="H8372" s="67">
        <v>44861</v>
      </c>
      <c r="I8372" s="71">
        <f t="shared" si="444"/>
        <v>14</v>
      </c>
      <c r="J8372" s="72" t="s">
        <v>125</v>
      </c>
      <c r="K8372" s="72" t="s">
        <v>126</v>
      </c>
      <c r="L8372" s="73">
        <v>2</v>
      </c>
      <c r="M8372" s="73" t="s">
        <v>2856</v>
      </c>
      <c r="N8372" s="68" t="str">
        <f>VLOOKUP(K8372,[1]人員授權表!D$3:G$249,4,0)</f>
        <v>有機</v>
      </c>
      <c r="O8372" s="70" t="str">
        <f>IF(J8372=[1]人員授權表!$C$85,"Casper李羿勳",IF(J8372=[1]人員授權表!$C$188,"Iring陳俊明",IF(J8372=[1]人員授權表!$C$189,"Brian陳泓霖",VLOOKUP(K8372,[1]人員授權表!D$2:E$249,2,FALSE))))</f>
        <v>Lucy黃詩婷</v>
      </c>
      <c r="P8372" s="67">
        <f t="shared" si="446"/>
        <v>44859</v>
      </c>
      <c r="Q8372" s="75" t="str">
        <f t="shared" si="445"/>
        <v>週二</v>
      </c>
      <c r="R8372" s="80">
        <v>44855</v>
      </c>
      <c r="AA8372" s="1"/>
    </row>
    <row r="8373" spans="2:27">
      <c r="B8373" s="66">
        <v>44825</v>
      </c>
      <c r="D8373" s="68" t="s">
        <v>50</v>
      </c>
      <c r="E8373" s="70" t="s">
        <v>82</v>
      </c>
      <c r="F8373" s="70" t="s">
        <v>3138</v>
      </c>
      <c r="G8373" s="67">
        <v>44847</v>
      </c>
      <c r="H8373" s="67">
        <v>44861</v>
      </c>
      <c r="I8373" s="71">
        <f t="shared" si="444"/>
        <v>14</v>
      </c>
      <c r="J8373" s="72" t="s">
        <v>453</v>
      </c>
      <c r="K8373" s="72" t="s">
        <v>332</v>
      </c>
      <c r="L8373" s="73">
        <v>2</v>
      </c>
      <c r="M8373" s="73" t="s">
        <v>2856</v>
      </c>
      <c r="N8373" s="68" t="str">
        <f>VLOOKUP(K8373,[1]人員授權表!D$3:G$249,4,0)</f>
        <v>有機</v>
      </c>
      <c r="O8373" s="70" t="str">
        <f>IF(J8373=[1]人員授權表!$C$85,"Casper李羿勳",IF(J8373=[1]人員授權表!$C$188,"Iring陳俊明",IF(J8373=[1]人員授權表!$C$189,"Brian陳泓霖",VLOOKUP(K8373,[1]人員授權表!D$2:E$249,2,FALSE))))</f>
        <v>Lucy黃詩婷</v>
      </c>
      <c r="P8373" s="67">
        <f t="shared" si="446"/>
        <v>44859</v>
      </c>
      <c r="Q8373" s="75" t="str">
        <f t="shared" si="445"/>
        <v>週二</v>
      </c>
      <c r="R8373" s="80">
        <v>44855</v>
      </c>
      <c r="AA8373" s="1"/>
    </row>
    <row r="8374" spans="2:27">
      <c r="B8374" s="66">
        <v>44825</v>
      </c>
      <c r="D8374" s="68" t="s">
        <v>50</v>
      </c>
      <c r="E8374" s="70" t="s">
        <v>82</v>
      </c>
      <c r="F8374" s="70" t="s">
        <v>3138</v>
      </c>
      <c r="G8374" s="67">
        <v>44847</v>
      </c>
      <c r="H8374" s="67">
        <v>44861</v>
      </c>
      <c r="I8374" s="71">
        <f t="shared" si="444"/>
        <v>14</v>
      </c>
      <c r="J8374" s="72" t="s">
        <v>125</v>
      </c>
      <c r="K8374" s="72" t="s">
        <v>126</v>
      </c>
      <c r="L8374" s="73">
        <v>2</v>
      </c>
      <c r="M8374" s="73" t="s">
        <v>2856</v>
      </c>
      <c r="N8374" s="68" t="str">
        <f>VLOOKUP(K8374,[1]人員授權表!D$3:G$249,4,0)</f>
        <v>有機</v>
      </c>
      <c r="O8374" s="70" t="str">
        <f>IF(J8374=[1]人員授權表!$C$85,"Casper李羿勳",IF(J8374=[1]人員授權表!$C$188,"Iring陳俊明",IF(J8374=[1]人員授權表!$C$189,"Brian陳泓霖",VLOOKUP(K8374,[1]人員授權表!D$2:E$249,2,FALSE))))</f>
        <v>Lucy黃詩婷</v>
      </c>
      <c r="P8374" s="67">
        <f t="shared" si="446"/>
        <v>44859</v>
      </c>
      <c r="Q8374" s="75" t="str">
        <f t="shared" si="445"/>
        <v>週二</v>
      </c>
      <c r="R8374" s="80">
        <v>44855</v>
      </c>
      <c r="AA8374" s="1"/>
    </row>
    <row r="8375" spans="2:27">
      <c r="B8375" s="66">
        <v>44825</v>
      </c>
      <c r="D8375" s="68" t="s">
        <v>50</v>
      </c>
      <c r="E8375" s="70" t="s">
        <v>82</v>
      </c>
      <c r="F8375" s="70" t="s">
        <v>3139</v>
      </c>
      <c r="G8375" s="67">
        <v>44847</v>
      </c>
      <c r="H8375" s="67">
        <v>44861</v>
      </c>
      <c r="I8375" s="71">
        <f t="shared" si="444"/>
        <v>14</v>
      </c>
      <c r="J8375" s="72" t="s">
        <v>453</v>
      </c>
      <c r="K8375" s="72" t="s">
        <v>332</v>
      </c>
      <c r="L8375" s="73">
        <v>2</v>
      </c>
      <c r="M8375" s="73" t="s">
        <v>2856</v>
      </c>
      <c r="N8375" s="68" t="str">
        <f>VLOOKUP(K8375,[1]人員授權表!D$3:G$249,4,0)</f>
        <v>有機</v>
      </c>
      <c r="O8375" s="70" t="str">
        <f>IF(J8375=[1]人員授權表!$C$85,"Casper李羿勳",IF(J8375=[1]人員授權表!$C$188,"Iring陳俊明",IF(J8375=[1]人員授權表!$C$189,"Brian陳泓霖",VLOOKUP(K8375,[1]人員授權表!D$2:E$249,2,FALSE))))</f>
        <v>Lucy黃詩婷</v>
      </c>
      <c r="P8375" s="67">
        <f t="shared" si="446"/>
        <v>44859</v>
      </c>
      <c r="Q8375" s="75" t="str">
        <f t="shared" si="445"/>
        <v>週二</v>
      </c>
      <c r="R8375" s="80">
        <v>44855</v>
      </c>
      <c r="AA8375" s="1"/>
    </row>
    <row r="8376" spans="2:27">
      <c r="B8376" s="66">
        <v>44825</v>
      </c>
      <c r="D8376" s="68" t="s">
        <v>50</v>
      </c>
      <c r="E8376" s="70" t="s">
        <v>82</v>
      </c>
      <c r="F8376" s="70" t="s">
        <v>3139</v>
      </c>
      <c r="G8376" s="67">
        <v>44847</v>
      </c>
      <c r="H8376" s="67">
        <v>44861</v>
      </c>
      <c r="I8376" s="71">
        <f t="shared" si="444"/>
        <v>14</v>
      </c>
      <c r="J8376" s="72" t="s">
        <v>125</v>
      </c>
      <c r="K8376" s="72" t="s">
        <v>126</v>
      </c>
      <c r="L8376" s="73">
        <v>2</v>
      </c>
      <c r="M8376" s="73" t="s">
        <v>2856</v>
      </c>
      <c r="N8376" s="68" t="str">
        <f>VLOOKUP(K8376,[1]人員授權表!D$3:G$249,4,0)</f>
        <v>有機</v>
      </c>
      <c r="O8376" s="70" t="str">
        <f>IF(J8376=[1]人員授權表!$C$85,"Casper李羿勳",IF(J8376=[1]人員授權表!$C$188,"Iring陳俊明",IF(J8376=[1]人員授權表!$C$189,"Brian陳泓霖",VLOOKUP(K8376,[1]人員授權表!D$2:E$249,2,FALSE))))</f>
        <v>Lucy黃詩婷</v>
      </c>
      <c r="P8376" s="67">
        <f t="shared" si="446"/>
        <v>44859</v>
      </c>
      <c r="Q8376" s="75" t="str">
        <f t="shared" si="445"/>
        <v>週二</v>
      </c>
      <c r="R8376" s="80">
        <v>44855</v>
      </c>
      <c r="AA8376" s="1"/>
    </row>
    <row r="8377" spans="2:27">
      <c r="B8377" s="66">
        <v>44838</v>
      </c>
      <c r="D8377" s="68" t="s">
        <v>50</v>
      </c>
      <c r="E8377" s="70" t="s">
        <v>82</v>
      </c>
      <c r="F8377" s="4" t="s">
        <v>3140</v>
      </c>
      <c r="G8377" s="67">
        <v>44848</v>
      </c>
      <c r="H8377" s="67">
        <v>44861</v>
      </c>
      <c r="I8377" s="71">
        <f t="shared" si="444"/>
        <v>13</v>
      </c>
      <c r="J8377" s="72" t="s">
        <v>139</v>
      </c>
      <c r="K8377" s="72" t="s">
        <v>140</v>
      </c>
      <c r="L8377" s="73">
        <v>2</v>
      </c>
      <c r="M8377" s="73" t="s">
        <v>91</v>
      </c>
      <c r="N8377" s="68" t="str">
        <f>VLOOKUP(K8377,[1]人員授權表!D$3:G$249,4,0)</f>
        <v>無機</v>
      </c>
      <c r="O8377" s="70" t="str">
        <f>IF(J8377=[1]人員授權表!$C$85,"Casper李羿勳",IF(J8377=[1]人員授權表!$C$188,"Iring陳俊明",IF(J8377=[1]人員授權表!$C$189,"Brian陳泓霖",VLOOKUP(K8377,[1]人員授權表!D$2:E$249,2,FALSE))))</f>
        <v>Brian陳泓霖</v>
      </c>
      <c r="P8377" s="67">
        <f t="shared" si="446"/>
        <v>44859</v>
      </c>
      <c r="Q8377" s="75" t="str">
        <f t="shared" si="445"/>
        <v>週二</v>
      </c>
      <c r="R8377" s="80">
        <v>44852</v>
      </c>
      <c r="AA8377" s="1"/>
    </row>
    <row r="8378" spans="2:27">
      <c r="B8378" s="66">
        <v>44838</v>
      </c>
      <c r="D8378" s="68" t="s">
        <v>50</v>
      </c>
      <c r="E8378" s="70" t="s">
        <v>82</v>
      </c>
      <c r="F8378" s="4" t="s">
        <v>3140</v>
      </c>
      <c r="G8378" s="67">
        <v>44848</v>
      </c>
      <c r="H8378" s="67">
        <v>44861</v>
      </c>
      <c r="I8378" s="71">
        <f t="shared" si="444"/>
        <v>13</v>
      </c>
      <c r="J8378" s="72" t="s">
        <v>141</v>
      </c>
      <c r="K8378" s="72" t="s">
        <v>142</v>
      </c>
      <c r="L8378" s="73">
        <v>2</v>
      </c>
      <c r="M8378" s="73" t="s">
        <v>91</v>
      </c>
      <c r="N8378" s="68" t="str">
        <f>VLOOKUP(K8378,[1]人員授權表!D$3:G$249,4,0)</f>
        <v>無機</v>
      </c>
      <c r="O8378" s="70" t="str">
        <f>IF(J8378=[1]人員授權表!$C$85,"Casper李羿勳",IF(J8378=[1]人員授權表!$C$188,"Iring陳俊明",IF(J8378=[1]人員授權表!$C$189,"Brian陳泓霖",VLOOKUP(K8378,[1]人員授權表!D$2:E$249,2,FALSE))))</f>
        <v>Dennis陳汶宏</v>
      </c>
      <c r="P8378" s="67">
        <f t="shared" si="446"/>
        <v>44859</v>
      </c>
      <c r="Q8378" s="75" t="str">
        <f t="shared" si="445"/>
        <v>週二</v>
      </c>
      <c r="R8378" s="80">
        <v>44854</v>
      </c>
      <c r="AA8378" s="1"/>
    </row>
    <row r="8379" spans="2:27">
      <c r="B8379" s="66">
        <v>44838</v>
      </c>
      <c r="D8379" s="68" t="s">
        <v>50</v>
      </c>
      <c r="E8379" s="70" t="s">
        <v>82</v>
      </c>
      <c r="F8379" s="4" t="s">
        <v>3140</v>
      </c>
      <c r="G8379" s="67">
        <v>44848</v>
      </c>
      <c r="H8379" s="67">
        <v>44861</v>
      </c>
      <c r="I8379" s="71">
        <f t="shared" si="444"/>
        <v>13</v>
      </c>
      <c r="J8379" s="72" t="s">
        <v>175</v>
      </c>
      <c r="K8379" s="72" t="s">
        <v>176</v>
      </c>
      <c r="L8379" s="73">
        <v>2</v>
      </c>
      <c r="M8379" s="73" t="s">
        <v>91</v>
      </c>
      <c r="N8379" s="68" t="str">
        <f>VLOOKUP(K8379,[1]人員授權表!D$3:G$249,4,0)</f>
        <v>無機</v>
      </c>
      <c r="O8379" s="70" t="s">
        <v>177</v>
      </c>
      <c r="P8379" s="67">
        <f t="shared" si="446"/>
        <v>44859</v>
      </c>
      <c r="Q8379" s="75" t="str">
        <f t="shared" si="445"/>
        <v>週二</v>
      </c>
      <c r="R8379" s="80">
        <v>44860</v>
      </c>
      <c r="S8379" s="85"/>
      <c r="W8379" s="70">
        <v>1</v>
      </c>
      <c r="Y8379" s="78">
        <v>44860</v>
      </c>
      <c r="Z8379" s="79" t="s">
        <v>3141</v>
      </c>
      <c r="AA8379" s="1"/>
    </row>
    <row r="8380" spans="2:27">
      <c r="B8380" s="66">
        <v>44838</v>
      </c>
      <c r="D8380" s="68" t="s">
        <v>50</v>
      </c>
      <c r="E8380" s="70" t="s">
        <v>82</v>
      </c>
      <c r="F8380" s="4" t="s">
        <v>3140</v>
      </c>
      <c r="G8380" s="67">
        <v>44848</v>
      </c>
      <c r="H8380" s="67">
        <v>44861</v>
      </c>
      <c r="I8380" s="71">
        <f t="shared" si="444"/>
        <v>13</v>
      </c>
      <c r="J8380" s="72" t="s">
        <v>178</v>
      </c>
      <c r="K8380" s="72" t="s">
        <v>179</v>
      </c>
      <c r="L8380" s="73">
        <v>2</v>
      </c>
      <c r="M8380" s="73" t="s">
        <v>91</v>
      </c>
      <c r="N8380" s="68" t="str">
        <f>VLOOKUP(K8380,[1]人員授權表!D$3:G$249,4,0)</f>
        <v>無機</v>
      </c>
      <c r="O8380" s="70" t="str">
        <f>IF(J8380=[1]人員授權表!$C$85,"Casper李羿勳",IF(J8380=[1]人員授權表!$C$188,"Iring陳俊明",IF(J8380=[1]人員授權表!$C$189,"Brian陳泓霖",VLOOKUP(K8380,[1]人員授權表!D$2:E$249,2,FALSE))))</f>
        <v>Dennis陳汶宏</v>
      </c>
      <c r="P8380" s="67">
        <f t="shared" si="446"/>
        <v>44859</v>
      </c>
      <c r="Q8380" s="75" t="str">
        <f t="shared" si="445"/>
        <v>週二</v>
      </c>
      <c r="R8380" s="80">
        <v>44854</v>
      </c>
      <c r="AA8380" s="1"/>
    </row>
    <row r="8381" spans="2:27">
      <c r="B8381" s="66">
        <v>44838</v>
      </c>
      <c r="C8381" s="67">
        <v>44848</v>
      </c>
      <c r="D8381" s="68" t="s">
        <v>50</v>
      </c>
      <c r="E8381" s="70" t="s">
        <v>82</v>
      </c>
      <c r="F8381" s="4" t="s">
        <v>3142</v>
      </c>
      <c r="G8381" s="101">
        <v>44847</v>
      </c>
      <c r="H8381" s="67">
        <v>44861</v>
      </c>
      <c r="I8381" s="71">
        <f t="shared" si="444"/>
        <v>14</v>
      </c>
      <c r="J8381" s="72" t="s">
        <v>178</v>
      </c>
      <c r="K8381" s="72" t="s">
        <v>179</v>
      </c>
      <c r="L8381" s="73">
        <v>7</v>
      </c>
      <c r="M8381" s="73" t="s">
        <v>91</v>
      </c>
      <c r="N8381" s="68" t="str">
        <f>VLOOKUP(K8381,[1]人員授權表!D$3:G$249,4,0)</f>
        <v>無機</v>
      </c>
      <c r="O8381" s="70" t="str">
        <f>IF(J8381=[1]人員授權表!$C$85,"Casper李羿勳",IF(J8381=[1]人員授權表!$C$188,"Iring陳俊明",IF(J8381=[1]人員授權表!$C$189,"Brian陳泓霖",VLOOKUP(K8381,[1]人員授權表!D$2:E$249,2,FALSE))))</f>
        <v>Dennis陳汶宏</v>
      </c>
      <c r="P8381" s="67">
        <f t="shared" si="446"/>
        <v>44859</v>
      </c>
      <c r="Q8381" s="75" t="str">
        <f t="shared" si="445"/>
        <v>週二</v>
      </c>
      <c r="R8381" s="80">
        <v>44852</v>
      </c>
      <c r="AA8381" s="1"/>
    </row>
    <row r="8382" spans="2:27">
      <c r="B8382" s="66">
        <v>44838</v>
      </c>
      <c r="C8382" s="67">
        <v>44848</v>
      </c>
      <c r="D8382" s="68" t="s">
        <v>50</v>
      </c>
      <c r="E8382" s="70" t="s">
        <v>82</v>
      </c>
      <c r="F8382" s="4" t="s">
        <v>3143</v>
      </c>
      <c r="G8382" s="101">
        <v>44847</v>
      </c>
      <c r="H8382" s="67">
        <v>44861</v>
      </c>
      <c r="I8382" s="71">
        <f t="shared" si="444"/>
        <v>14</v>
      </c>
      <c r="J8382" s="72" t="s">
        <v>206</v>
      </c>
      <c r="K8382" s="72" t="s">
        <v>179</v>
      </c>
      <c r="L8382" s="73">
        <v>7</v>
      </c>
      <c r="M8382" s="73" t="s">
        <v>91</v>
      </c>
      <c r="N8382" s="68" t="str">
        <f>VLOOKUP(K8382,[1]人員授權表!D$3:G$249,4,0)</f>
        <v>無機</v>
      </c>
      <c r="O8382" s="70" t="str">
        <f>IF(J8382=[1]人員授權表!$C$85,"Casper李羿勳",IF(J8382=[1]人員授權表!$C$188,"Iring陳俊明",IF(J8382=[1]人員授權表!$C$189,"Brian陳泓霖",VLOOKUP(K8382,[1]人員授權表!D$2:E$249,2,FALSE))))</f>
        <v>Dennis陳汶宏</v>
      </c>
      <c r="P8382" s="67">
        <f t="shared" si="446"/>
        <v>44859</v>
      </c>
      <c r="Q8382" s="75" t="str">
        <f t="shared" si="445"/>
        <v>週二</v>
      </c>
      <c r="R8382" s="80">
        <v>44852</v>
      </c>
      <c r="AA8382" s="1"/>
    </row>
    <row r="8383" spans="2:27">
      <c r="B8383" s="66">
        <v>44838</v>
      </c>
      <c r="C8383" s="67">
        <v>44848</v>
      </c>
      <c r="D8383" s="68" t="s">
        <v>50</v>
      </c>
      <c r="E8383" s="70" t="s">
        <v>82</v>
      </c>
      <c r="F8383" s="4" t="s">
        <v>3142</v>
      </c>
      <c r="G8383" s="101">
        <v>44847</v>
      </c>
      <c r="H8383" s="67">
        <v>44861</v>
      </c>
      <c r="I8383" s="71">
        <f t="shared" si="444"/>
        <v>14</v>
      </c>
      <c r="J8383" s="72" t="s">
        <v>200</v>
      </c>
      <c r="K8383" s="72" t="s">
        <v>2093</v>
      </c>
      <c r="L8383" s="73">
        <v>7</v>
      </c>
      <c r="M8383" s="73" t="s">
        <v>91</v>
      </c>
      <c r="N8383" s="68" t="str">
        <f>VLOOKUP(K8383,[1]人員授權表!D$3:G$249,4,0)</f>
        <v>無機</v>
      </c>
      <c r="O8383" s="70" t="str">
        <f>IF(J8383=[1]人員授權表!$C$85,"Casper李羿勳",IF(J8383=[1]人員授權表!$C$188,"Iring陳俊明",IF(J8383=[1]人員授權表!$C$189,"Brian陳泓霖",VLOOKUP(K8383,[1]人員授權表!D$2:E$249,2,FALSE))))</f>
        <v>Ruby黃家蓁</v>
      </c>
      <c r="P8383" s="67">
        <f t="shared" si="446"/>
        <v>44859</v>
      </c>
      <c r="Q8383" s="75" t="str">
        <f t="shared" si="445"/>
        <v>週二</v>
      </c>
      <c r="R8383" s="80">
        <v>44859</v>
      </c>
      <c r="AA8383" s="1"/>
    </row>
    <row r="8384" spans="2:27">
      <c r="B8384" s="66">
        <v>44838</v>
      </c>
      <c r="C8384" s="67">
        <v>44848</v>
      </c>
      <c r="D8384" s="68" t="s">
        <v>50</v>
      </c>
      <c r="E8384" s="70" t="s">
        <v>82</v>
      </c>
      <c r="F8384" s="4" t="s">
        <v>3142</v>
      </c>
      <c r="G8384" s="101">
        <v>44847</v>
      </c>
      <c r="H8384" s="67">
        <v>44861</v>
      </c>
      <c r="I8384" s="71">
        <f t="shared" si="444"/>
        <v>14</v>
      </c>
      <c r="J8384" s="72" t="s">
        <v>151</v>
      </c>
      <c r="K8384" s="72" t="s">
        <v>152</v>
      </c>
      <c r="L8384" s="73">
        <v>7</v>
      </c>
      <c r="M8384" s="73" t="s">
        <v>91</v>
      </c>
      <c r="N8384" s="68" t="str">
        <f>VLOOKUP(K8384,[1]人員授權表!D$3:G$249,4,0)</f>
        <v>無機</v>
      </c>
      <c r="O8384" s="70" t="str">
        <f>IF(J8384=[1]人員授權表!$C$85,"Casper李羿勳",IF(J8384=[1]人員授權表!$C$188,"Iring陳俊明",IF(J8384=[1]人員授權表!$C$189,"Brian陳泓霖",VLOOKUP(K8384,[1]人員授權表!D$2:E$249,2,FALSE))))</f>
        <v>Vicky游崴涵</v>
      </c>
      <c r="P8384" s="67">
        <f t="shared" si="446"/>
        <v>44859</v>
      </c>
      <c r="Q8384" s="75" t="str">
        <f t="shared" si="445"/>
        <v>週二</v>
      </c>
      <c r="R8384" s="80">
        <v>44854</v>
      </c>
      <c r="AA8384" s="1"/>
    </row>
    <row r="8385" spans="2:27">
      <c r="B8385" s="66">
        <v>44838</v>
      </c>
      <c r="C8385" s="67">
        <v>44848</v>
      </c>
      <c r="D8385" s="68" t="s">
        <v>50</v>
      </c>
      <c r="E8385" s="70" t="s">
        <v>82</v>
      </c>
      <c r="F8385" s="4" t="s">
        <v>3142</v>
      </c>
      <c r="G8385" s="101">
        <v>44847</v>
      </c>
      <c r="H8385" s="67">
        <v>44861</v>
      </c>
      <c r="I8385" s="71">
        <f t="shared" si="444"/>
        <v>14</v>
      </c>
      <c r="J8385" s="72" t="s">
        <v>184</v>
      </c>
      <c r="K8385" s="72" t="s">
        <v>185</v>
      </c>
      <c r="L8385" s="73">
        <v>7</v>
      </c>
      <c r="M8385" s="73" t="s">
        <v>91</v>
      </c>
      <c r="N8385" s="68" t="str">
        <f>VLOOKUP(K8385,[1]人員授權表!D$3:G$249,4,0)</f>
        <v>有機</v>
      </c>
      <c r="O8385" s="70" t="str">
        <f>IF(J8385=[1]人員授權表!$C$85,"Casper李羿勳",IF(J8385=[1]人員授權表!$C$188,"Iring陳俊明",IF(J8385=[1]人員授權表!$C$189,"Brian陳泓霖",VLOOKUP(K8385,[1]人員授權表!D$2:E$249,2,FALSE))))</f>
        <v>Una林庭瑄</v>
      </c>
      <c r="P8385" s="67">
        <f t="shared" si="446"/>
        <v>44859</v>
      </c>
      <c r="Q8385" s="75" t="str">
        <f t="shared" si="445"/>
        <v>週二</v>
      </c>
      <c r="R8385" s="80">
        <v>44856</v>
      </c>
      <c r="AA8385" s="1"/>
    </row>
    <row r="8386" spans="2:27">
      <c r="B8386" s="66">
        <v>44848</v>
      </c>
      <c r="D8386" s="68" t="s">
        <v>50</v>
      </c>
      <c r="E8386" s="70" t="s">
        <v>879</v>
      </c>
      <c r="F8386" s="4" t="s">
        <v>3142</v>
      </c>
      <c r="G8386" s="101">
        <v>44847</v>
      </c>
      <c r="H8386" s="67">
        <v>44861</v>
      </c>
      <c r="I8386" s="71">
        <f t="shared" si="444"/>
        <v>14</v>
      </c>
      <c r="J8386" s="98" t="s">
        <v>3144</v>
      </c>
      <c r="K8386" s="98" t="s">
        <v>182</v>
      </c>
      <c r="L8386" s="110">
        <v>7</v>
      </c>
      <c r="M8386" s="73" t="s">
        <v>91</v>
      </c>
      <c r="N8386" s="122" t="str">
        <f>VLOOKUP(K8386,[1]人員授權表!D$3:G$249,4,0)</f>
        <v>有機</v>
      </c>
      <c r="O8386" s="15" t="str">
        <f>IF(J8386=[1]人員授權表!$C$85,"Casper李羿勳",IF(J8386=[1]人員授權表!$C$188,"Iring陳俊明",IF(J8386=[1]人員授權表!$C$189,"Brian陳泓霖",VLOOKUP(K8386,[1]人員授權表!D$2:E$249,2,FALSE))))</f>
        <v>Sara王淑玲</v>
      </c>
      <c r="P8386" s="101">
        <f t="shared" si="446"/>
        <v>44859</v>
      </c>
      <c r="Q8386" s="75" t="str">
        <f t="shared" si="445"/>
        <v>週二</v>
      </c>
      <c r="R8386" s="80">
        <v>44856</v>
      </c>
      <c r="Z8386" s="79" t="s">
        <v>3145</v>
      </c>
      <c r="AA8386" s="1"/>
    </row>
    <row r="8387" spans="2:27">
      <c r="B8387" s="66">
        <v>44838</v>
      </c>
      <c r="D8387" s="68" t="s">
        <v>50</v>
      </c>
      <c r="E8387" s="70" t="s">
        <v>51</v>
      </c>
      <c r="F8387" s="4" t="s">
        <v>3146</v>
      </c>
      <c r="G8387" s="67">
        <v>44845</v>
      </c>
      <c r="H8387" s="67">
        <v>44862</v>
      </c>
      <c r="I8387" s="71">
        <f t="shared" si="444"/>
        <v>17</v>
      </c>
      <c r="J8387" s="72" t="s">
        <v>242</v>
      </c>
      <c r="K8387" s="72" t="s">
        <v>925</v>
      </c>
      <c r="L8387" s="73">
        <v>1</v>
      </c>
      <c r="M8387" s="73" t="s">
        <v>91</v>
      </c>
      <c r="N8387" s="68" t="str">
        <f>VLOOKUP(K8387,[1]人員授權表!D$3:G$249,4,0)</f>
        <v>有機</v>
      </c>
      <c r="O8387" s="70" t="str">
        <f>IF(J8387=[1]人員授權表!$C$85,"Casper李羿勳",IF(J8387=[1]人員授權表!$C$188,"Iring陳俊明",IF(J8387=[1]人員授權表!$C$189,"Brian陳泓霖",VLOOKUP(K8387,[1]人員授權表!D$2:E$249,2,FALSE))))</f>
        <v>Casper李羿勳</v>
      </c>
      <c r="P8387" s="67">
        <f t="shared" si="446"/>
        <v>44860</v>
      </c>
      <c r="Q8387" s="75" t="str">
        <f t="shared" si="445"/>
        <v>週三</v>
      </c>
      <c r="R8387" s="80">
        <v>44860</v>
      </c>
      <c r="AA8387" s="1"/>
    </row>
    <row r="8388" spans="2:27">
      <c r="B8388" s="66">
        <v>44838</v>
      </c>
      <c r="D8388" s="68" t="s">
        <v>50</v>
      </c>
      <c r="E8388" s="70" t="s">
        <v>51</v>
      </c>
      <c r="F8388" s="4" t="s">
        <v>3146</v>
      </c>
      <c r="G8388" s="67">
        <v>44845</v>
      </c>
      <c r="H8388" s="67">
        <v>44862</v>
      </c>
      <c r="I8388" s="71">
        <f t="shared" si="444"/>
        <v>17</v>
      </c>
      <c r="J8388" s="72" t="s">
        <v>425</v>
      </c>
      <c r="K8388" s="72" t="s">
        <v>426</v>
      </c>
      <c r="L8388" s="73">
        <v>2</v>
      </c>
      <c r="M8388" s="73" t="s">
        <v>91</v>
      </c>
      <c r="N8388" s="68" t="str">
        <f>VLOOKUP(K8388,[1]人員授權表!D$3:G$249,4,0)</f>
        <v>有機</v>
      </c>
      <c r="O8388" s="70" t="str">
        <f>IF(J8388=[1]人員授權表!$C$85,"Casper李羿勳",IF(J8388=[1]人員授權表!$C$188,"Iring陳俊明",IF(J8388=[1]人員授權表!$C$189,"Brian陳泓霖",VLOOKUP(K8388,[1]人員授權表!D$2:E$249,2,FALSE))))</f>
        <v>Mei林春美</v>
      </c>
      <c r="P8388" s="67">
        <f t="shared" si="446"/>
        <v>44860</v>
      </c>
      <c r="Q8388" s="75" t="str">
        <f t="shared" si="445"/>
        <v>週三</v>
      </c>
      <c r="R8388" s="80">
        <v>44851</v>
      </c>
      <c r="AA8388" s="1"/>
    </row>
    <row r="8389" spans="2:27">
      <c r="B8389" s="66">
        <v>44838</v>
      </c>
      <c r="D8389" s="68" t="s">
        <v>50</v>
      </c>
      <c r="E8389" s="70" t="s">
        <v>51</v>
      </c>
      <c r="F8389" s="4" t="s">
        <v>3146</v>
      </c>
      <c r="G8389" s="67">
        <v>44845</v>
      </c>
      <c r="H8389" s="67">
        <v>44862</v>
      </c>
      <c r="I8389" s="71">
        <f t="shared" si="444"/>
        <v>17</v>
      </c>
      <c r="J8389" s="72" t="s">
        <v>356</v>
      </c>
      <c r="K8389" s="72" t="s">
        <v>70</v>
      </c>
      <c r="L8389" s="73">
        <v>1</v>
      </c>
      <c r="M8389" s="73" t="s">
        <v>91</v>
      </c>
      <c r="N8389" s="68" t="str">
        <f>VLOOKUP(K8389,[1]人員授權表!D$3:G$249,4,0)</f>
        <v>有機</v>
      </c>
      <c r="O8389" s="70" t="str">
        <f>IF(J8389=[1]人員授權表!$C$85,"Casper李羿勳",IF(J8389=[1]人員授權表!$C$188,"Iring陳俊明",IF(J8389=[1]人員授權表!$C$189,"Brian陳泓霖",VLOOKUP(K8389,[1]人員授權表!D$2:E$249,2,FALSE))))</f>
        <v>Casper李羿勳</v>
      </c>
      <c r="P8389" s="67">
        <f t="shared" si="446"/>
        <v>44860</v>
      </c>
      <c r="Q8389" s="75" t="str">
        <f t="shared" si="445"/>
        <v>週三</v>
      </c>
      <c r="R8389" s="80">
        <v>44860</v>
      </c>
      <c r="AA8389" s="1"/>
    </row>
    <row r="8390" spans="2:27">
      <c r="B8390" s="66">
        <v>44838</v>
      </c>
      <c r="D8390" s="68" t="s">
        <v>50</v>
      </c>
      <c r="E8390" s="70" t="s">
        <v>51</v>
      </c>
      <c r="F8390" s="4" t="s">
        <v>3146</v>
      </c>
      <c r="G8390" s="67">
        <v>44845</v>
      </c>
      <c r="H8390" s="67">
        <v>44862</v>
      </c>
      <c r="I8390" s="71">
        <f t="shared" si="444"/>
        <v>17</v>
      </c>
      <c r="J8390" s="72" t="s">
        <v>66</v>
      </c>
      <c r="K8390" s="72" t="s">
        <v>922</v>
      </c>
      <c r="L8390" s="73">
        <v>2</v>
      </c>
      <c r="M8390" s="73" t="s">
        <v>91</v>
      </c>
      <c r="N8390" s="68" t="str">
        <f>VLOOKUP(K8390,[1]人員授權表!D$3:G$249,4,0)</f>
        <v>有機</v>
      </c>
      <c r="O8390" s="70" t="str">
        <f>IF(J8390=[1]人員授權表!$C$85,"Casper李羿勳",IF(J8390=[1]人員授權表!$C$188,"Iring陳俊明",IF(J8390=[1]人員授權表!$C$189,"Brian陳泓霖",VLOOKUP(K8390,[1]人員授權表!D$2:E$249,2,FALSE))))</f>
        <v>Casper李羿勳</v>
      </c>
      <c r="P8390" s="67">
        <f t="shared" si="446"/>
        <v>44860</v>
      </c>
      <c r="Q8390" s="75" t="str">
        <f t="shared" si="445"/>
        <v>週三</v>
      </c>
      <c r="R8390" s="80">
        <v>44868</v>
      </c>
      <c r="S8390" s="85">
        <v>44869</v>
      </c>
      <c r="V8390" s="70">
        <v>1</v>
      </c>
      <c r="Y8390" s="78">
        <v>44868</v>
      </c>
      <c r="Z8390" s="79" t="s">
        <v>3147</v>
      </c>
      <c r="AA8390" s="1"/>
    </row>
    <row r="8391" spans="2:27">
      <c r="B8391" s="66">
        <v>44838</v>
      </c>
      <c r="D8391" s="68" t="s">
        <v>50</v>
      </c>
      <c r="E8391" s="70" t="s">
        <v>51</v>
      </c>
      <c r="F8391" s="4" t="s">
        <v>3146</v>
      </c>
      <c r="G8391" s="67">
        <v>44845</v>
      </c>
      <c r="H8391" s="67">
        <v>44862</v>
      </c>
      <c r="I8391" s="71">
        <f t="shared" ref="I8391:I8454" si="447">_xlfn.DAYS(H8391,G8391)</f>
        <v>17</v>
      </c>
      <c r="J8391" s="72" t="s">
        <v>67</v>
      </c>
      <c r="K8391" s="72" t="s">
        <v>64</v>
      </c>
      <c r="L8391" s="73">
        <v>1</v>
      </c>
      <c r="M8391" s="73" t="s">
        <v>91</v>
      </c>
      <c r="N8391" s="68" t="str">
        <f>VLOOKUP(K8391,[1]人員授權表!D$3:G$249,4,0)</f>
        <v>有機</v>
      </c>
      <c r="O8391" s="70" t="str">
        <f>IF(J8391=[1]人員授權表!$C$85,"Casper李羿勳",IF(J8391=[1]人員授權表!$C$188,"Iring陳俊明",IF(J8391=[1]人員授權表!$C$189,"Brian陳泓霖",VLOOKUP(K8391,[1]人員授權表!D$2:E$249,2,FALSE))))</f>
        <v>Casper李羿勳</v>
      </c>
      <c r="P8391" s="67">
        <f t="shared" si="446"/>
        <v>44860</v>
      </c>
      <c r="Q8391" s="75" t="str">
        <f t="shared" ref="Q8391:Q8454" si="448">TEXT(P8391,"aaa")</f>
        <v>週三</v>
      </c>
      <c r="R8391" s="80">
        <v>44868</v>
      </c>
      <c r="S8391" s="85">
        <v>44869</v>
      </c>
      <c r="V8391" s="70">
        <v>1</v>
      </c>
      <c r="Y8391" s="78">
        <v>44868</v>
      </c>
      <c r="Z8391" s="79" t="s">
        <v>3147</v>
      </c>
      <c r="AA8391" s="1"/>
    </row>
    <row r="8392" spans="2:27">
      <c r="B8392" s="66">
        <v>44838</v>
      </c>
      <c r="D8392" s="68" t="s">
        <v>50</v>
      </c>
      <c r="E8392" s="70" t="s">
        <v>51</v>
      </c>
      <c r="F8392" s="4" t="s">
        <v>3146</v>
      </c>
      <c r="G8392" s="67">
        <v>44845</v>
      </c>
      <c r="H8392" s="67">
        <v>44862</v>
      </c>
      <c r="I8392" s="71">
        <f t="shared" si="447"/>
        <v>17</v>
      </c>
      <c r="J8392" s="72" t="s">
        <v>63</v>
      </c>
      <c r="K8392" s="72" t="s">
        <v>64</v>
      </c>
      <c r="L8392" s="73">
        <v>1</v>
      </c>
      <c r="M8392" s="73" t="s">
        <v>91</v>
      </c>
      <c r="N8392" s="68" t="str">
        <f>VLOOKUP(K8392,[1]人員授權表!D$3:G$249,4,0)</f>
        <v>有機</v>
      </c>
      <c r="O8392" s="70" t="str">
        <f>IF(J8392=[1]人員授權表!$C$85,"Casper李羿勳",IF(J8392=[1]人員授權表!$C$188,"Iring陳俊明",IF(J8392=[1]人員授權表!$C$189,"Brian陳泓霖",VLOOKUP(K8392,[1]人員授權表!D$2:E$249,2,FALSE))))</f>
        <v>Casper李羿勳</v>
      </c>
      <c r="P8392" s="67">
        <f t="shared" si="446"/>
        <v>44860</v>
      </c>
      <c r="Q8392" s="75" t="str">
        <f t="shared" si="448"/>
        <v>週三</v>
      </c>
      <c r="R8392" s="80">
        <v>44868</v>
      </c>
      <c r="S8392" s="85">
        <v>44869</v>
      </c>
      <c r="V8392" s="70">
        <v>1</v>
      </c>
      <c r="Y8392" s="78">
        <v>44868</v>
      </c>
      <c r="Z8392" s="79" t="s">
        <v>3147</v>
      </c>
      <c r="AA8392" s="1"/>
    </row>
    <row r="8393" spans="2:27">
      <c r="B8393" s="66">
        <v>44838</v>
      </c>
      <c r="D8393" s="68" t="s">
        <v>50</v>
      </c>
      <c r="E8393" s="70" t="s">
        <v>51</v>
      </c>
      <c r="F8393" s="4" t="s">
        <v>3146</v>
      </c>
      <c r="G8393" s="67">
        <v>44845</v>
      </c>
      <c r="H8393" s="67">
        <v>44862</v>
      </c>
      <c r="I8393" s="71">
        <f t="shared" si="447"/>
        <v>17</v>
      </c>
      <c r="J8393" s="72" t="s">
        <v>354</v>
      </c>
      <c r="K8393" s="72" t="s">
        <v>355</v>
      </c>
      <c r="L8393" s="73">
        <v>1</v>
      </c>
      <c r="M8393" s="73" t="s">
        <v>91</v>
      </c>
      <c r="N8393" s="68" t="str">
        <f>VLOOKUP(K8393,[1]人員授權表!D$3:G$249,4,0)</f>
        <v>有機</v>
      </c>
      <c r="O8393" s="70" t="str">
        <f>IF(J8393=[1]人員授權表!$C$85,"Casper李羿勳",IF(J8393=[1]人員授權表!$C$188,"Iring陳俊明",IF(J8393=[1]人員授權表!$C$189,"Brian陳泓霖",VLOOKUP(K8393,[1]人員授權表!D$2:E$249,2,FALSE))))</f>
        <v>Casper李羿勳</v>
      </c>
      <c r="P8393" s="67">
        <f t="shared" si="446"/>
        <v>44860</v>
      </c>
      <c r="Q8393" s="75" t="str">
        <f t="shared" si="448"/>
        <v>週三</v>
      </c>
      <c r="R8393" s="80">
        <v>44868</v>
      </c>
      <c r="S8393" s="85">
        <v>44869</v>
      </c>
      <c r="V8393" s="70">
        <v>1</v>
      </c>
      <c r="Y8393" s="78">
        <v>44868</v>
      </c>
      <c r="Z8393" s="79" t="s">
        <v>3147</v>
      </c>
      <c r="AA8393" s="1"/>
    </row>
    <row r="8394" spans="2:27">
      <c r="B8394" s="66">
        <v>44839</v>
      </c>
      <c r="D8394" s="68" t="s">
        <v>50</v>
      </c>
      <c r="E8394" s="70" t="s">
        <v>51</v>
      </c>
      <c r="F8394" s="4" t="s">
        <v>3148</v>
      </c>
      <c r="G8394" s="67">
        <v>44845</v>
      </c>
      <c r="H8394" s="67">
        <v>44862</v>
      </c>
      <c r="I8394" s="71">
        <f t="shared" si="447"/>
        <v>17</v>
      </c>
      <c r="J8394" s="72" t="s">
        <v>60</v>
      </c>
      <c r="K8394" s="72" t="s">
        <v>61</v>
      </c>
      <c r="L8394" s="73">
        <v>1</v>
      </c>
      <c r="M8394" s="73" t="s">
        <v>91</v>
      </c>
      <c r="N8394" s="68" t="str">
        <f>VLOOKUP(K8394,[1]人員授權表!D$3:G$249,4,0)</f>
        <v>有機</v>
      </c>
      <c r="O8394" s="70" t="str">
        <f>IF(J8394=[1]人員授權表!$C$85,"Casper李羿勳",IF(J8394=[1]人員授權表!$C$188,"Iring陳俊明",IF(J8394=[1]人員授權表!$C$189,"Brian陳泓霖",VLOOKUP(K8394,[1]人員授權表!D$2:E$249,2,FALSE))))</f>
        <v>Marco陳鴻鈞</v>
      </c>
      <c r="P8394" s="67">
        <f t="shared" si="446"/>
        <v>44860</v>
      </c>
      <c r="Q8394" s="75" t="str">
        <f t="shared" si="448"/>
        <v>週三</v>
      </c>
      <c r="R8394" s="80">
        <v>44855</v>
      </c>
      <c r="AA8394" s="1"/>
    </row>
    <row r="8395" spans="2:27">
      <c r="B8395" s="66">
        <v>44839</v>
      </c>
      <c r="D8395" s="68" t="s">
        <v>50</v>
      </c>
      <c r="E8395" s="70" t="s">
        <v>51</v>
      </c>
      <c r="F8395" s="4" t="s">
        <v>3149</v>
      </c>
      <c r="G8395" s="67">
        <v>44846</v>
      </c>
      <c r="H8395" s="67">
        <v>44862</v>
      </c>
      <c r="I8395" s="71">
        <f t="shared" si="447"/>
        <v>16</v>
      </c>
      <c r="J8395" s="72" t="s">
        <v>242</v>
      </c>
      <c r="K8395" s="72" t="s">
        <v>241</v>
      </c>
      <c r="L8395" s="73">
        <v>1</v>
      </c>
      <c r="M8395" s="73" t="s">
        <v>91</v>
      </c>
      <c r="N8395" s="68" t="str">
        <f>VLOOKUP(K8395,[1]人員授權表!D$3:G$249,4,0)</f>
        <v>有機</v>
      </c>
      <c r="O8395" s="70" t="str">
        <f>IF(J8395=[1]人員授權表!$C$85,"Casper李羿勳",IF(J8395=[1]人員授權表!$C$188,"Iring陳俊明",IF(J8395=[1]人員授權表!$C$189,"Brian陳泓霖",VLOOKUP(K8395,[1]人員授權表!D$2:E$249,2,FALSE))))</f>
        <v>Casper李羿勳</v>
      </c>
      <c r="P8395" s="67">
        <f t="shared" si="446"/>
        <v>44860</v>
      </c>
      <c r="Q8395" s="75" t="str">
        <f t="shared" si="448"/>
        <v>週三</v>
      </c>
      <c r="R8395" s="80">
        <v>44860</v>
      </c>
      <c r="AA8395" s="1"/>
    </row>
    <row r="8396" spans="2:27">
      <c r="B8396" s="66">
        <v>44839</v>
      </c>
      <c r="D8396" s="68" t="s">
        <v>50</v>
      </c>
      <c r="E8396" s="70" t="s">
        <v>51</v>
      </c>
      <c r="F8396" s="4" t="s">
        <v>3149</v>
      </c>
      <c r="G8396" s="67">
        <v>44846</v>
      </c>
      <c r="H8396" s="67">
        <v>44862</v>
      </c>
      <c r="I8396" s="71">
        <f t="shared" si="447"/>
        <v>16</v>
      </c>
      <c r="J8396" s="72" t="s">
        <v>243</v>
      </c>
      <c r="K8396" s="72" t="s">
        <v>241</v>
      </c>
      <c r="L8396" s="73">
        <v>1</v>
      </c>
      <c r="M8396" s="73" t="s">
        <v>91</v>
      </c>
      <c r="N8396" s="68" t="str">
        <f>VLOOKUP(K8396,[1]人員授權表!D$3:G$249,4,0)</f>
        <v>有機</v>
      </c>
      <c r="O8396" s="70" t="str">
        <f>IF(J8396=[1]人員授權表!$C$85,"Casper李羿勳",IF(J8396=[1]人員授權表!$C$188,"Iring陳俊明",IF(J8396=[1]人員授權表!$C$189,"Brian陳泓霖",VLOOKUP(K8396,[1]人員授權表!D$2:E$249,2,FALSE))))</f>
        <v>Casper李羿勳</v>
      </c>
      <c r="P8396" s="67">
        <f t="shared" si="446"/>
        <v>44860</v>
      </c>
      <c r="Q8396" s="75" t="str">
        <f t="shared" si="448"/>
        <v>週三</v>
      </c>
      <c r="R8396" s="80">
        <v>44860</v>
      </c>
      <c r="AA8396" s="1"/>
    </row>
    <row r="8397" spans="2:27">
      <c r="B8397" s="66">
        <v>44839</v>
      </c>
      <c r="D8397" s="68" t="s">
        <v>50</v>
      </c>
      <c r="E8397" s="70" t="s">
        <v>51</v>
      </c>
      <c r="F8397" s="4" t="s">
        <v>3149</v>
      </c>
      <c r="G8397" s="67">
        <v>44846</v>
      </c>
      <c r="H8397" s="67">
        <v>44862</v>
      </c>
      <c r="I8397" s="71">
        <f t="shared" si="447"/>
        <v>16</v>
      </c>
      <c r="J8397" s="72" t="s">
        <v>238</v>
      </c>
      <c r="K8397" s="72" t="s">
        <v>239</v>
      </c>
      <c r="L8397" s="73">
        <v>1</v>
      </c>
      <c r="M8397" s="73" t="s">
        <v>91</v>
      </c>
      <c r="N8397" s="68" t="str">
        <f>VLOOKUP(K8397,[1]人員授權表!D$3:G$249,4,0)</f>
        <v>有機</v>
      </c>
      <c r="O8397" s="70" t="str">
        <f>IF(J8397=[1]人員授權表!$C$85,"Casper李羿勳",IF(J8397=[1]人員授權表!$C$188,"Iring陳俊明",IF(J8397=[1]人員授權表!$C$189,"Brian陳泓霖",VLOOKUP(K8397,[1]人員授權表!D$2:E$249,2,FALSE))))</f>
        <v>Casper李羿勳</v>
      </c>
      <c r="P8397" s="67">
        <f t="shared" si="446"/>
        <v>44860</v>
      </c>
      <c r="Q8397" s="75" t="str">
        <f t="shared" si="448"/>
        <v>週三</v>
      </c>
      <c r="R8397" s="80">
        <v>44860</v>
      </c>
      <c r="AA8397" s="1"/>
    </row>
    <row r="8398" spans="2:27">
      <c r="B8398" s="66">
        <v>44839</v>
      </c>
      <c r="D8398" s="68" t="s">
        <v>50</v>
      </c>
      <c r="E8398" s="70" t="s">
        <v>51</v>
      </c>
      <c r="F8398" s="4" t="s">
        <v>3149</v>
      </c>
      <c r="G8398" s="67">
        <v>44846</v>
      </c>
      <c r="H8398" s="67">
        <v>44862</v>
      </c>
      <c r="I8398" s="71">
        <f t="shared" si="447"/>
        <v>16</v>
      </c>
      <c r="J8398" s="72" t="s">
        <v>69</v>
      </c>
      <c r="K8398" s="72" t="s">
        <v>70</v>
      </c>
      <c r="L8398" s="73">
        <v>2</v>
      </c>
      <c r="M8398" s="73" t="s">
        <v>91</v>
      </c>
      <c r="N8398" s="68" t="str">
        <f>VLOOKUP(K8398,[1]人員授權表!D$3:G$249,4,0)</f>
        <v>有機</v>
      </c>
      <c r="O8398" s="70" t="str">
        <f>IF(J8398=[1]人員授權表!$C$85,"Casper李羿勳",IF(J8398=[1]人員授權表!$C$188,"Iring陳俊明",IF(J8398=[1]人員授權表!$C$189,"Brian陳泓霖",VLOOKUP(K8398,[1]人員授權表!D$2:E$249,2,FALSE))))</f>
        <v>Casper李羿勳</v>
      </c>
      <c r="P8398" s="67">
        <f t="shared" si="446"/>
        <v>44860</v>
      </c>
      <c r="Q8398" s="75" t="str">
        <f t="shared" si="448"/>
        <v>週三</v>
      </c>
      <c r="R8398" s="80">
        <v>44860</v>
      </c>
      <c r="AA8398" s="1"/>
    </row>
    <row r="8399" spans="2:27">
      <c r="B8399" s="66">
        <v>44839</v>
      </c>
      <c r="D8399" s="68" t="s">
        <v>50</v>
      </c>
      <c r="E8399" s="70" t="s">
        <v>51</v>
      </c>
      <c r="F8399" s="4" t="s">
        <v>3149</v>
      </c>
      <c r="G8399" s="67">
        <v>44846</v>
      </c>
      <c r="H8399" s="67">
        <v>44862</v>
      </c>
      <c r="I8399" s="71">
        <f t="shared" si="447"/>
        <v>16</v>
      </c>
      <c r="J8399" s="72" t="s">
        <v>67</v>
      </c>
      <c r="K8399" s="72" t="s">
        <v>64</v>
      </c>
      <c r="L8399" s="73">
        <v>1</v>
      </c>
      <c r="M8399" s="73" t="s">
        <v>91</v>
      </c>
      <c r="N8399" s="68" t="str">
        <f>VLOOKUP(K8399,[1]人員授權表!D$3:G$249,4,0)</f>
        <v>有機</v>
      </c>
      <c r="O8399" s="70" t="str">
        <f>IF(J8399=[1]人員授權表!$C$85,"Casper李羿勳",IF(J8399=[1]人員授權表!$C$188,"Iring陳俊明",IF(J8399=[1]人員授權表!$C$189,"Brian陳泓霖",VLOOKUP(K8399,[1]人員授權表!D$2:E$249,2,FALSE))))</f>
        <v>Casper李羿勳</v>
      </c>
      <c r="P8399" s="67">
        <f t="shared" si="446"/>
        <v>44860</v>
      </c>
      <c r="Q8399" s="75" t="str">
        <f t="shared" si="448"/>
        <v>週三</v>
      </c>
      <c r="R8399" s="80">
        <v>44868</v>
      </c>
      <c r="S8399" s="85">
        <v>44869</v>
      </c>
      <c r="V8399" s="70">
        <v>1</v>
      </c>
      <c r="Y8399" s="78">
        <v>44868</v>
      </c>
      <c r="Z8399" s="79" t="s">
        <v>3147</v>
      </c>
      <c r="AA8399" s="1"/>
    </row>
    <row r="8400" spans="2:27">
      <c r="B8400" s="66">
        <v>44845</v>
      </c>
      <c r="D8400" s="68" t="s">
        <v>50</v>
      </c>
      <c r="E8400" s="70" t="s">
        <v>51</v>
      </c>
      <c r="F8400" s="4" t="s">
        <v>3150</v>
      </c>
      <c r="G8400" s="67">
        <v>44845</v>
      </c>
      <c r="H8400" s="67">
        <v>44862</v>
      </c>
      <c r="I8400" s="71">
        <f t="shared" si="447"/>
        <v>17</v>
      </c>
      <c r="J8400" s="72" t="s">
        <v>53</v>
      </c>
      <c r="K8400" s="72" t="s">
        <v>54</v>
      </c>
      <c r="L8400" s="73">
        <v>1</v>
      </c>
      <c r="M8400" s="73" t="s">
        <v>91</v>
      </c>
      <c r="N8400" s="68" t="str">
        <f>VLOOKUP(K8400,[1]人員授權表!D$3:G$249,4,0)</f>
        <v>有機</v>
      </c>
      <c r="O8400" s="70" t="str">
        <f>IF(J8400=[1]人員授權表!$C$85,"Casper李羿勳",IF(J8400=[1]人員授權表!$C$188,"Iring陳俊明",IF(J8400=[1]人員授權表!$C$189,"Brian陳泓霖",VLOOKUP(K8400,[1]人員授權表!D$2:E$249,2,FALSE))))</f>
        <v>Marco陳鴻鈞</v>
      </c>
      <c r="P8400" s="67">
        <f t="shared" si="446"/>
        <v>44860</v>
      </c>
      <c r="Q8400" s="75" t="str">
        <f t="shared" si="448"/>
        <v>週三</v>
      </c>
      <c r="R8400" s="80">
        <v>44855</v>
      </c>
      <c r="AA8400" s="1"/>
    </row>
    <row r="8401" spans="2:27">
      <c r="B8401" s="66">
        <v>44845</v>
      </c>
      <c r="D8401" s="68" t="s">
        <v>50</v>
      </c>
      <c r="E8401" s="70" t="s">
        <v>51</v>
      </c>
      <c r="F8401" s="4" t="s">
        <v>3150</v>
      </c>
      <c r="G8401" s="67">
        <v>44845</v>
      </c>
      <c r="H8401" s="67">
        <v>44862</v>
      </c>
      <c r="I8401" s="71">
        <f t="shared" si="447"/>
        <v>17</v>
      </c>
      <c r="J8401" s="72" t="s">
        <v>60</v>
      </c>
      <c r="K8401" s="72" t="s">
        <v>61</v>
      </c>
      <c r="L8401" s="73">
        <v>1</v>
      </c>
      <c r="M8401" s="73" t="s">
        <v>91</v>
      </c>
      <c r="N8401" s="68" t="str">
        <f>VLOOKUP(K8401,[1]人員授權表!D$3:G$249,4,0)</f>
        <v>有機</v>
      </c>
      <c r="O8401" s="70" t="str">
        <f>IF(J8401=[1]人員授權表!$C$85,"Casper李羿勳",IF(J8401=[1]人員授權表!$C$188,"Iring陳俊明",IF(J8401=[1]人員授權表!$C$189,"Brian陳泓霖",VLOOKUP(K8401,[1]人員授權表!D$2:E$249,2,FALSE))))</f>
        <v>Marco陳鴻鈞</v>
      </c>
      <c r="P8401" s="67">
        <f t="shared" si="446"/>
        <v>44860</v>
      </c>
      <c r="Q8401" s="75" t="str">
        <f t="shared" si="448"/>
        <v>週三</v>
      </c>
      <c r="R8401" s="80">
        <v>44855</v>
      </c>
      <c r="AA8401" s="1"/>
    </row>
    <row r="8402" spans="2:27">
      <c r="B8402" s="66">
        <v>44845</v>
      </c>
      <c r="D8402" s="68" t="s">
        <v>50</v>
      </c>
      <c r="E8402" s="70" t="s">
        <v>51</v>
      </c>
      <c r="F8402" s="4" t="s">
        <v>3150</v>
      </c>
      <c r="G8402" s="67">
        <v>44845</v>
      </c>
      <c r="H8402" s="67">
        <v>44862</v>
      </c>
      <c r="I8402" s="71">
        <f t="shared" si="447"/>
        <v>17</v>
      </c>
      <c r="J8402" s="72" t="s">
        <v>425</v>
      </c>
      <c r="K8402" s="72" t="s">
        <v>426</v>
      </c>
      <c r="L8402" s="73">
        <v>1</v>
      </c>
      <c r="M8402" s="73" t="s">
        <v>91</v>
      </c>
      <c r="N8402" s="68" t="str">
        <f>VLOOKUP(K8402,[1]人員授權表!D$3:G$249,4,0)</f>
        <v>有機</v>
      </c>
      <c r="O8402" s="70" t="str">
        <f>IF(J8402=[1]人員授權表!$C$85,"Casper李羿勳",IF(J8402=[1]人員授權表!$C$188,"Iring陳俊明",IF(J8402=[1]人員授權表!$C$189,"Brian陳泓霖",VLOOKUP(K8402,[1]人員授權表!D$2:E$249,2,FALSE))))</f>
        <v>Mei林春美</v>
      </c>
      <c r="P8402" s="67">
        <f t="shared" si="446"/>
        <v>44860</v>
      </c>
      <c r="Q8402" s="75" t="str">
        <f t="shared" si="448"/>
        <v>週三</v>
      </c>
      <c r="R8402" s="80">
        <v>44851</v>
      </c>
      <c r="AA8402" s="1"/>
    </row>
    <row r="8403" spans="2:27">
      <c r="B8403" s="66">
        <v>44845</v>
      </c>
      <c r="D8403" s="68" t="s">
        <v>50</v>
      </c>
      <c r="E8403" s="70" t="s">
        <v>51</v>
      </c>
      <c r="F8403" s="4" t="s">
        <v>3150</v>
      </c>
      <c r="G8403" s="67">
        <v>44845</v>
      </c>
      <c r="H8403" s="67">
        <v>44862</v>
      </c>
      <c r="I8403" s="71">
        <f t="shared" si="447"/>
        <v>17</v>
      </c>
      <c r="J8403" s="72" t="s">
        <v>67</v>
      </c>
      <c r="K8403" s="72" t="s">
        <v>64</v>
      </c>
      <c r="L8403" s="73">
        <v>1</v>
      </c>
      <c r="M8403" s="73" t="s">
        <v>91</v>
      </c>
      <c r="N8403" s="68" t="str">
        <f>VLOOKUP(K8403,[1]人員授權表!D$3:G$249,4,0)</f>
        <v>有機</v>
      </c>
      <c r="O8403" s="70" t="str">
        <f>IF(J8403=[1]人員授權表!$C$85,"Casper李羿勳",IF(J8403=[1]人員授權表!$C$188,"Iring陳俊明",IF(J8403=[1]人員授權表!$C$189,"Brian陳泓霖",VLOOKUP(K8403,[1]人員授權表!D$2:E$249,2,FALSE))))</f>
        <v>Casper李羿勳</v>
      </c>
      <c r="P8403" s="67">
        <f t="shared" si="446"/>
        <v>44860</v>
      </c>
      <c r="Q8403" s="75" t="str">
        <f t="shared" si="448"/>
        <v>週三</v>
      </c>
      <c r="R8403" s="80">
        <v>44868</v>
      </c>
      <c r="S8403" s="85">
        <v>44869</v>
      </c>
      <c r="V8403" s="70">
        <v>1</v>
      </c>
      <c r="Y8403" s="78">
        <v>44868</v>
      </c>
      <c r="Z8403" s="79" t="s">
        <v>3147</v>
      </c>
      <c r="AA8403" s="1"/>
    </row>
    <row r="8404" spans="2:27">
      <c r="B8404" s="66">
        <v>44845</v>
      </c>
      <c r="C8404" s="67">
        <v>44851</v>
      </c>
      <c r="D8404" s="68" t="s">
        <v>50</v>
      </c>
      <c r="E8404" s="70" t="s">
        <v>51</v>
      </c>
      <c r="F8404" s="4" t="s">
        <v>3151</v>
      </c>
      <c r="G8404" s="67">
        <v>44846</v>
      </c>
      <c r="H8404" s="101">
        <v>44862</v>
      </c>
      <c r="I8404" s="71">
        <f t="shared" si="447"/>
        <v>16</v>
      </c>
      <c r="J8404" s="72" t="s">
        <v>53</v>
      </c>
      <c r="K8404" s="72" t="s">
        <v>54</v>
      </c>
      <c r="L8404" s="73">
        <v>1</v>
      </c>
      <c r="M8404" s="73" t="s">
        <v>91</v>
      </c>
      <c r="N8404" s="68" t="str">
        <f>VLOOKUP(K8404,[1]人員授權表!D$3:G$249,4,0)</f>
        <v>有機</v>
      </c>
      <c r="O8404" s="70" t="str">
        <f>IF(J8404=[1]人員授權表!$C$85,"Casper李羿勳",IF(J8404=[1]人員授權表!$C$188,"Iring陳俊明",IF(J8404=[1]人員授權表!$C$189,"Brian陳泓霖",VLOOKUP(K8404,[1]人員授權表!D$2:E$249,2,FALSE))))</f>
        <v>Marco陳鴻鈞</v>
      </c>
      <c r="P8404" s="67">
        <f t="shared" si="446"/>
        <v>44860</v>
      </c>
      <c r="Q8404" s="75" t="str">
        <f t="shared" si="448"/>
        <v>週三</v>
      </c>
      <c r="R8404" s="80">
        <v>44855</v>
      </c>
      <c r="AA8404" s="1"/>
    </row>
    <row r="8405" spans="2:27">
      <c r="B8405" s="66">
        <v>44791</v>
      </c>
      <c r="C8405" s="67">
        <v>44827</v>
      </c>
      <c r="D8405" s="68" t="s">
        <v>713</v>
      </c>
      <c r="E8405" s="89" t="s">
        <v>82</v>
      </c>
      <c r="F8405" s="90" t="s">
        <v>3152</v>
      </c>
      <c r="G8405" s="92">
        <v>44848</v>
      </c>
      <c r="H8405" s="92">
        <v>44862</v>
      </c>
      <c r="I8405" s="71">
        <f t="shared" si="447"/>
        <v>14</v>
      </c>
      <c r="J8405" s="93" t="s">
        <v>77</v>
      </c>
      <c r="K8405" s="93" t="s">
        <v>78</v>
      </c>
      <c r="L8405" s="97"/>
      <c r="M8405" s="73" t="s">
        <v>127</v>
      </c>
      <c r="N8405" s="94" t="str">
        <f>VLOOKUP(K8405,[1]人員授權表!D$3:G$249,4,0)</f>
        <v>無機</v>
      </c>
      <c r="O8405" s="89" t="str">
        <f>IF(J8405=[1]人員授權表!$C$85,"Casper李羿勳",IF(J8405=[1]人員授權表!$C$188,"Iring陳俊明",IF(J8405=[1]人員授權表!$C$189,"Brian陳泓霖",VLOOKUP(K8405,[1]人員授權表!D$2:E$249,2,FALSE))))</f>
        <v>Ken張智凱</v>
      </c>
      <c r="P8405" s="92">
        <f t="shared" si="446"/>
        <v>44860</v>
      </c>
      <c r="Q8405" s="75" t="str">
        <f t="shared" si="448"/>
        <v>週三</v>
      </c>
      <c r="R8405" s="80" t="s">
        <v>713</v>
      </c>
      <c r="AA8405" s="1"/>
    </row>
    <row r="8406" spans="2:27">
      <c r="B8406" s="66">
        <v>44825</v>
      </c>
      <c r="D8406" s="68" t="s">
        <v>50</v>
      </c>
      <c r="E8406" s="70" t="s">
        <v>82</v>
      </c>
      <c r="F8406" s="70" t="s">
        <v>3153</v>
      </c>
      <c r="G8406" s="67">
        <v>44848</v>
      </c>
      <c r="H8406" s="67">
        <v>44862</v>
      </c>
      <c r="I8406" s="71">
        <f t="shared" si="447"/>
        <v>14</v>
      </c>
      <c r="J8406" s="72" t="s">
        <v>453</v>
      </c>
      <c r="K8406" s="72" t="s">
        <v>332</v>
      </c>
      <c r="L8406" s="73">
        <v>3</v>
      </c>
      <c r="M8406" s="73" t="s">
        <v>2856</v>
      </c>
      <c r="N8406" s="68" t="str">
        <f>VLOOKUP(K8406,[1]人員授權表!D$3:G$249,4,0)</f>
        <v>有機</v>
      </c>
      <c r="O8406" s="70" t="str">
        <f>IF(J8406=[1]人員授權表!$C$85,"Casper李羿勳",IF(J8406=[1]人員授權表!$C$188,"Iring陳俊明",IF(J8406=[1]人員授權表!$C$189,"Brian陳泓霖",VLOOKUP(K8406,[1]人員授權表!D$2:E$249,2,FALSE))))</f>
        <v>Lucy黃詩婷</v>
      </c>
      <c r="P8406" s="67">
        <f t="shared" si="446"/>
        <v>44860</v>
      </c>
      <c r="Q8406" s="75" t="str">
        <f t="shared" si="448"/>
        <v>週三</v>
      </c>
      <c r="R8406" s="80">
        <v>44858</v>
      </c>
      <c r="AA8406" s="1"/>
    </row>
    <row r="8407" spans="2:27">
      <c r="B8407" s="66">
        <v>44825</v>
      </c>
      <c r="D8407" s="68" t="s">
        <v>50</v>
      </c>
      <c r="E8407" s="70" t="s">
        <v>82</v>
      </c>
      <c r="F8407" s="70" t="s">
        <v>3153</v>
      </c>
      <c r="G8407" s="67">
        <v>44848</v>
      </c>
      <c r="H8407" s="67">
        <v>44862</v>
      </c>
      <c r="I8407" s="71">
        <f t="shared" si="447"/>
        <v>14</v>
      </c>
      <c r="J8407" s="72" t="s">
        <v>125</v>
      </c>
      <c r="K8407" s="72" t="s">
        <v>126</v>
      </c>
      <c r="L8407" s="73">
        <v>3</v>
      </c>
      <c r="M8407" s="73" t="s">
        <v>2856</v>
      </c>
      <c r="N8407" s="68" t="str">
        <f>VLOOKUP(K8407,[1]人員授權表!D$3:G$249,4,0)</f>
        <v>有機</v>
      </c>
      <c r="O8407" s="70" t="str">
        <f>IF(J8407=[1]人員授權表!$C$85,"Casper李羿勳",IF(J8407=[1]人員授權表!$C$188,"Iring陳俊明",IF(J8407=[1]人員授權表!$C$189,"Brian陳泓霖",VLOOKUP(K8407,[1]人員授權表!D$2:E$249,2,FALSE))))</f>
        <v>Lucy黃詩婷</v>
      </c>
      <c r="P8407" s="67">
        <f t="shared" si="446"/>
        <v>44860</v>
      </c>
      <c r="Q8407" s="75" t="str">
        <f t="shared" si="448"/>
        <v>週三</v>
      </c>
      <c r="R8407" s="80">
        <v>44858</v>
      </c>
      <c r="AA8407" s="1"/>
    </row>
    <row r="8408" spans="2:27">
      <c r="B8408" s="66">
        <v>44825</v>
      </c>
      <c r="D8408" s="68" t="s">
        <v>50</v>
      </c>
      <c r="E8408" s="70" t="s">
        <v>82</v>
      </c>
      <c r="F8408" s="70" t="s">
        <v>3154</v>
      </c>
      <c r="G8408" s="67">
        <v>44848</v>
      </c>
      <c r="H8408" s="67">
        <v>44862</v>
      </c>
      <c r="I8408" s="71">
        <f t="shared" si="447"/>
        <v>14</v>
      </c>
      <c r="J8408" s="72" t="s">
        <v>453</v>
      </c>
      <c r="K8408" s="72" t="s">
        <v>332</v>
      </c>
      <c r="L8408" s="73">
        <v>3</v>
      </c>
      <c r="M8408" s="73" t="s">
        <v>2856</v>
      </c>
      <c r="N8408" s="68" t="str">
        <f>VLOOKUP(K8408,[1]人員授權表!D$3:G$249,4,0)</f>
        <v>有機</v>
      </c>
      <c r="O8408" s="70" t="str">
        <f>IF(J8408=[1]人員授權表!$C$85,"Casper李羿勳",IF(J8408=[1]人員授權表!$C$188,"Iring陳俊明",IF(J8408=[1]人員授權表!$C$189,"Brian陳泓霖",VLOOKUP(K8408,[1]人員授權表!D$2:E$249,2,FALSE))))</f>
        <v>Lucy黃詩婷</v>
      </c>
      <c r="P8408" s="67">
        <f t="shared" si="446"/>
        <v>44860</v>
      </c>
      <c r="Q8408" s="75" t="str">
        <f t="shared" si="448"/>
        <v>週三</v>
      </c>
      <c r="R8408" s="80">
        <v>44858</v>
      </c>
      <c r="AA8408" s="1"/>
    </row>
    <row r="8409" spans="2:27">
      <c r="B8409" s="66">
        <v>44825</v>
      </c>
      <c r="D8409" s="68" t="s">
        <v>50</v>
      </c>
      <c r="E8409" s="70" t="s">
        <v>82</v>
      </c>
      <c r="F8409" s="70" t="s">
        <v>3154</v>
      </c>
      <c r="G8409" s="67">
        <v>44848</v>
      </c>
      <c r="H8409" s="67">
        <v>44862</v>
      </c>
      <c r="I8409" s="71">
        <f t="shared" si="447"/>
        <v>14</v>
      </c>
      <c r="J8409" s="72" t="s">
        <v>125</v>
      </c>
      <c r="K8409" s="72" t="s">
        <v>126</v>
      </c>
      <c r="L8409" s="73">
        <v>3</v>
      </c>
      <c r="M8409" s="73" t="s">
        <v>2856</v>
      </c>
      <c r="N8409" s="68" t="str">
        <f>VLOOKUP(K8409,[1]人員授權表!D$3:G$249,4,0)</f>
        <v>有機</v>
      </c>
      <c r="O8409" s="70" t="str">
        <f>IF(J8409=[1]人員授權表!$C$85,"Casper李羿勳",IF(J8409=[1]人員授權表!$C$188,"Iring陳俊明",IF(J8409=[1]人員授權表!$C$189,"Brian陳泓霖",VLOOKUP(K8409,[1]人員授權表!D$2:E$249,2,FALSE))))</f>
        <v>Lucy黃詩婷</v>
      </c>
      <c r="P8409" s="67">
        <f t="shared" si="446"/>
        <v>44860</v>
      </c>
      <c r="Q8409" s="75" t="str">
        <f t="shared" si="448"/>
        <v>週三</v>
      </c>
      <c r="R8409" s="80">
        <v>44858</v>
      </c>
      <c r="AA8409" s="1"/>
    </row>
    <row r="8410" spans="2:27">
      <c r="B8410" s="66">
        <v>44825</v>
      </c>
      <c r="D8410" s="68" t="s">
        <v>50</v>
      </c>
      <c r="E8410" s="70" t="s">
        <v>82</v>
      </c>
      <c r="F8410" s="70" t="s">
        <v>3155</v>
      </c>
      <c r="G8410" s="67">
        <v>44848</v>
      </c>
      <c r="H8410" s="67">
        <v>44862</v>
      </c>
      <c r="I8410" s="71">
        <f t="shared" si="447"/>
        <v>14</v>
      </c>
      <c r="J8410" s="72" t="s">
        <v>453</v>
      </c>
      <c r="K8410" s="72" t="s">
        <v>332</v>
      </c>
      <c r="L8410" s="73">
        <v>2</v>
      </c>
      <c r="M8410" s="73" t="s">
        <v>2856</v>
      </c>
      <c r="N8410" s="68" t="str">
        <f>VLOOKUP(K8410,[1]人員授權表!D$3:G$249,4,0)</f>
        <v>有機</v>
      </c>
      <c r="O8410" s="70" t="str">
        <f>IF(J8410=[1]人員授權表!$C$85,"Casper李羿勳",IF(J8410=[1]人員授權表!$C$188,"Iring陳俊明",IF(J8410=[1]人員授權表!$C$189,"Brian陳泓霖",VLOOKUP(K8410,[1]人員授權表!D$2:E$249,2,FALSE))))</f>
        <v>Lucy黃詩婷</v>
      </c>
      <c r="P8410" s="67">
        <f t="shared" si="446"/>
        <v>44860</v>
      </c>
      <c r="Q8410" s="75" t="str">
        <f t="shared" si="448"/>
        <v>週三</v>
      </c>
      <c r="R8410" s="80">
        <v>44858</v>
      </c>
      <c r="AA8410" s="1"/>
    </row>
    <row r="8411" spans="2:27">
      <c r="B8411" s="66">
        <v>44825</v>
      </c>
      <c r="D8411" s="68" t="s">
        <v>50</v>
      </c>
      <c r="E8411" s="70" t="s">
        <v>82</v>
      </c>
      <c r="F8411" s="70" t="s">
        <v>3155</v>
      </c>
      <c r="G8411" s="67">
        <v>44848</v>
      </c>
      <c r="H8411" s="67">
        <v>44862</v>
      </c>
      <c r="I8411" s="71">
        <f t="shared" si="447"/>
        <v>14</v>
      </c>
      <c r="J8411" s="72" t="s">
        <v>125</v>
      </c>
      <c r="K8411" s="72" t="s">
        <v>126</v>
      </c>
      <c r="L8411" s="73">
        <v>2</v>
      </c>
      <c r="M8411" s="73" t="s">
        <v>2856</v>
      </c>
      <c r="N8411" s="68" t="str">
        <f>VLOOKUP(K8411,[1]人員授權表!D$3:G$249,4,0)</f>
        <v>有機</v>
      </c>
      <c r="O8411" s="70" t="str">
        <f>IF(J8411=[1]人員授權表!$C$85,"Casper李羿勳",IF(J8411=[1]人員授權表!$C$188,"Iring陳俊明",IF(J8411=[1]人員授權表!$C$189,"Brian陳泓霖",VLOOKUP(K8411,[1]人員授權表!D$2:E$249,2,FALSE))))</f>
        <v>Lucy黃詩婷</v>
      </c>
      <c r="P8411" s="67">
        <f t="shared" si="446"/>
        <v>44860</v>
      </c>
      <c r="Q8411" s="75" t="str">
        <f t="shared" si="448"/>
        <v>週三</v>
      </c>
      <c r="R8411" s="80">
        <v>44858</v>
      </c>
      <c r="AA8411" s="1"/>
    </row>
    <row r="8412" spans="2:27">
      <c r="B8412" s="66">
        <v>44825</v>
      </c>
      <c r="D8412" s="68" t="s">
        <v>50</v>
      </c>
      <c r="E8412" s="70" t="s">
        <v>82</v>
      </c>
      <c r="F8412" s="70" t="s">
        <v>3156</v>
      </c>
      <c r="G8412" s="67">
        <v>44848</v>
      </c>
      <c r="H8412" s="67">
        <v>44862</v>
      </c>
      <c r="I8412" s="71">
        <f t="shared" si="447"/>
        <v>14</v>
      </c>
      <c r="J8412" s="72" t="s">
        <v>453</v>
      </c>
      <c r="K8412" s="72" t="s">
        <v>332</v>
      </c>
      <c r="L8412" s="73">
        <v>2</v>
      </c>
      <c r="M8412" s="73" t="s">
        <v>2856</v>
      </c>
      <c r="N8412" s="68" t="str">
        <f>VLOOKUP(K8412,[1]人員授權表!D$3:G$249,4,0)</f>
        <v>有機</v>
      </c>
      <c r="O8412" s="70" t="str">
        <f>IF(J8412=[1]人員授權表!$C$85,"Casper李羿勳",IF(J8412=[1]人員授權表!$C$188,"Iring陳俊明",IF(J8412=[1]人員授權表!$C$189,"Brian陳泓霖",VLOOKUP(K8412,[1]人員授權表!D$2:E$249,2,FALSE))))</f>
        <v>Lucy黃詩婷</v>
      </c>
      <c r="P8412" s="67">
        <f t="shared" si="446"/>
        <v>44860</v>
      </c>
      <c r="Q8412" s="75" t="str">
        <f t="shared" si="448"/>
        <v>週三</v>
      </c>
      <c r="R8412" s="80">
        <v>44858</v>
      </c>
      <c r="AA8412" s="1"/>
    </row>
    <row r="8413" spans="2:27">
      <c r="B8413" s="66">
        <v>44825</v>
      </c>
      <c r="D8413" s="68" t="s">
        <v>50</v>
      </c>
      <c r="E8413" s="70" t="s">
        <v>82</v>
      </c>
      <c r="F8413" s="70" t="s">
        <v>3156</v>
      </c>
      <c r="G8413" s="67">
        <v>44848</v>
      </c>
      <c r="H8413" s="67">
        <v>44862</v>
      </c>
      <c r="I8413" s="71">
        <f t="shared" si="447"/>
        <v>14</v>
      </c>
      <c r="J8413" s="72" t="s">
        <v>125</v>
      </c>
      <c r="K8413" s="72" t="s">
        <v>126</v>
      </c>
      <c r="L8413" s="73">
        <v>2</v>
      </c>
      <c r="M8413" s="73" t="s">
        <v>2856</v>
      </c>
      <c r="N8413" s="68" t="str">
        <f>VLOOKUP(K8413,[1]人員授權表!D$3:G$249,4,0)</f>
        <v>有機</v>
      </c>
      <c r="O8413" s="70" t="str">
        <f>IF(J8413=[1]人員授權表!$C$85,"Casper李羿勳",IF(J8413=[1]人員授權表!$C$188,"Iring陳俊明",IF(J8413=[1]人員授權表!$C$189,"Brian陳泓霖",VLOOKUP(K8413,[1]人員授權表!D$2:E$249,2,FALSE))))</f>
        <v>Lucy黃詩婷</v>
      </c>
      <c r="P8413" s="67">
        <f t="shared" si="446"/>
        <v>44860</v>
      </c>
      <c r="Q8413" s="75" t="str">
        <f t="shared" si="448"/>
        <v>週三</v>
      </c>
      <c r="R8413" s="80">
        <v>44858</v>
      </c>
      <c r="AA8413" s="1"/>
    </row>
    <row r="8414" spans="2:27">
      <c r="B8414" s="66">
        <v>44825</v>
      </c>
      <c r="D8414" s="68" t="s">
        <v>50</v>
      </c>
      <c r="E8414" s="70" t="s">
        <v>82</v>
      </c>
      <c r="F8414" s="70" t="s">
        <v>3157</v>
      </c>
      <c r="G8414" s="67">
        <v>44848</v>
      </c>
      <c r="H8414" s="67">
        <v>44862</v>
      </c>
      <c r="I8414" s="71">
        <f t="shared" si="447"/>
        <v>14</v>
      </c>
      <c r="J8414" s="72" t="s">
        <v>453</v>
      </c>
      <c r="K8414" s="72" t="s">
        <v>332</v>
      </c>
      <c r="L8414" s="73">
        <v>3</v>
      </c>
      <c r="M8414" s="73" t="s">
        <v>2856</v>
      </c>
      <c r="N8414" s="68" t="str">
        <f>VLOOKUP(K8414,[1]人員授權表!D$3:G$249,4,0)</f>
        <v>有機</v>
      </c>
      <c r="O8414" s="70" t="str">
        <f>IF(J8414=[1]人員授權表!$C$85,"Casper李羿勳",IF(J8414=[1]人員授權表!$C$188,"Iring陳俊明",IF(J8414=[1]人員授權表!$C$189,"Brian陳泓霖",VLOOKUP(K8414,[1]人員授權表!D$2:E$249,2,FALSE))))</f>
        <v>Lucy黃詩婷</v>
      </c>
      <c r="P8414" s="67">
        <f t="shared" si="446"/>
        <v>44860</v>
      </c>
      <c r="Q8414" s="75" t="str">
        <f t="shared" si="448"/>
        <v>週三</v>
      </c>
      <c r="R8414" s="80">
        <v>44858</v>
      </c>
      <c r="AA8414" s="1"/>
    </row>
    <row r="8415" spans="2:27">
      <c r="B8415" s="66">
        <v>44825</v>
      </c>
      <c r="D8415" s="68" t="s">
        <v>50</v>
      </c>
      <c r="E8415" s="70" t="s">
        <v>82</v>
      </c>
      <c r="F8415" s="70" t="s">
        <v>3157</v>
      </c>
      <c r="G8415" s="67">
        <v>44848</v>
      </c>
      <c r="H8415" s="67">
        <v>44862</v>
      </c>
      <c r="I8415" s="71">
        <f t="shared" si="447"/>
        <v>14</v>
      </c>
      <c r="J8415" s="72" t="s">
        <v>125</v>
      </c>
      <c r="K8415" s="72" t="s">
        <v>126</v>
      </c>
      <c r="L8415" s="73">
        <v>3</v>
      </c>
      <c r="M8415" s="73" t="s">
        <v>2856</v>
      </c>
      <c r="N8415" s="68" t="str">
        <f>VLOOKUP(K8415,[1]人員授權表!D$3:G$249,4,0)</f>
        <v>有機</v>
      </c>
      <c r="O8415" s="70" t="str">
        <f>IF(J8415=[1]人員授權表!$C$85,"Casper李羿勳",IF(J8415=[1]人員授權表!$C$188,"Iring陳俊明",IF(J8415=[1]人員授權表!$C$189,"Brian陳泓霖",VLOOKUP(K8415,[1]人員授權表!D$2:E$249,2,FALSE))))</f>
        <v>Lucy黃詩婷</v>
      </c>
      <c r="P8415" s="67">
        <f t="shared" si="446"/>
        <v>44860</v>
      </c>
      <c r="Q8415" s="75" t="str">
        <f t="shared" si="448"/>
        <v>週三</v>
      </c>
      <c r="R8415" s="80">
        <v>44858</v>
      </c>
      <c r="AA8415" s="1"/>
    </row>
    <row r="8416" spans="2:27">
      <c r="B8416" s="66">
        <v>44825</v>
      </c>
      <c r="D8416" s="68" t="s">
        <v>50</v>
      </c>
      <c r="E8416" s="70" t="s">
        <v>82</v>
      </c>
      <c r="F8416" s="70" t="s">
        <v>3158</v>
      </c>
      <c r="G8416" s="67">
        <v>44848</v>
      </c>
      <c r="H8416" s="67">
        <v>44862</v>
      </c>
      <c r="I8416" s="71">
        <f t="shared" si="447"/>
        <v>14</v>
      </c>
      <c r="J8416" s="72" t="s">
        <v>453</v>
      </c>
      <c r="K8416" s="72" t="s">
        <v>332</v>
      </c>
      <c r="L8416" s="73">
        <v>2</v>
      </c>
      <c r="M8416" s="73" t="s">
        <v>2856</v>
      </c>
      <c r="N8416" s="68" t="str">
        <f>VLOOKUP(K8416,[1]人員授權表!D$3:G$249,4,0)</f>
        <v>有機</v>
      </c>
      <c r="O8416" s="70" t="str">
        <f>IF(J8416=[1]人員授權表!$C$85,"Casper李羿勳",IF(J8416=[1]人員授權表!$C$188,"Iring陳俊明",IF(J8416=[1]人員授權表!$C$189,"Brian陳泓霖",VLOOKUP(K8416,[1]人員授權表!D$2:E$249,2,FALSE))))</f>
        <v>Lucy黃詩婷</v>
      </c>
      <c r="P8416" s="67">
        <f t="shared" si="446"/>
        <v>44860</v>
      </c>
      <c r="Q8416" s="75" t="str">
        <f t="shared" si="448"/>
        <v>週三</v>
      </c>
      <c r="R8416" s="80">
        <v>44858</v>
      </c>
      <c r="AA8416" s="1"/>
    </row>
    <row r="8417" spans="2:28">
      <c r="B8417" s="66">
        <v>44825</v>
      </c>
      <c r="D8417" s="68" t="s">
        <v>50</v>
      </c>
      <c r="E8417" s="70" t="s">
        <v>82</v>
      </c>
      <c r="F8417" s="70" t="s">
        <v>3158</v>
      </c>
      <c r="G8417" s="67">
        <v>44848</v>
      </c>
      <c r="H8417" s="67">
        <v>44862</v>
      </c>
      <c r="I8417" s="71">
        <f t="shared" si="447"/>
        <v>14</v>
      </c>
      <c r="J8417" s="72" t="s">
        <v>125</v>
      </c>
      <c r="K8417" s="72" t="s">
        <v>126</v>
      </c>
      <c r="L8417" s="73">
        <v>2</v>
      </c>
      <c r="M8417" s="73" t="s">
        <v>2856</v>
      </c>
      <c r="N8417" s="68" t="str">
        <f>VLOOKUP(K8417,[1]人員授權表!D$3:G$249,4,0)</f>
        <v>有機</v>
      </c>
      <c r="O8417" s="70" t="str">
        <f>IF(J8417=[1]人員授權表!$C$85,"Casper李羿勳",IF(J8417=[1]人員授權表!$C$188,"Iring陳俊明",IF(J8417=[1]人員授權表!$C$189,"Brian陳泓霖",VLOOKUP(K8417,[1]人員授權表!D$2:E$249,2,FALSE))))</f>
        <v>Lucy黃詩婷</v>
      </c>
      <c r="P8417" s="67">
        <f t="shared" si="446"/>
        <v>44860</v>
      </c>
      <c r="Q8417" s="75" t="str">
        <f t="shared" si="448"/>
        <v>週三</v>
      </c>
      <c r="R8417" s="80">
        <v>44858</v>
      </c>
      <c r="AA8417" s="1"/>
    </row>
    <row r="8418" spans="2:28">
      <c r="B8418" s="66">
        <v>44825</v>
      </c>
      <c r="D8418" s="68" t="s">
        <v>50</v>
      </c>
      <c r="E8418" s="70" t="s">
        <v>82</v>
      </c>
      <c r="F8418" s="70" t="s">
        <v>3159</v>
      </c>
      <c r="G8418" s="67">
        <v>44848</v>
      </c>
      <c r="H8418" s="67">
        <v>44862</v>
      </c>
      <c r="I8418" s="71">
        <f t="shared" si="447"/>
        <v>14</v>
      </c>
      <c r="J8418" s="72" t="s">
        <v>453</v>
      </c>
      <c r="K8418" s="72" t="s">
        <v>332</v>
      </c>
      <c r="L8418" s="73">
        <v>3</v>
      </c>
      <c r="M8418" s="73" t="s">
        <v>2856</v>
      </c>
      <c r="N8418" s="68" t="str">
        <f>VLOOKUP(K8418,[1]人員授權表!D$3:G$249,4,0)</f>
        <v>有機</v>
      </c>
      <c r="O8418" s="70" t="str">
        <f>IF(J8418=[1]人員授權表!$C$85,"Casper李羿勳",IF(J8418=[1]人員授權表!$C$188,"Iring陳俊明",IF(J8418=[1]人員授權表!$C$189,"Brian陳泓霖",VLOOKUP(K8418,[1]人員授權表!D$2:E$249,2,FALSE))))</f>
        <v>Lucy黃詩婷</v>
      </c>
      <c r="P8418" s="67">
        <f t="shared" si="446"/>
        <v>44860</v>
      </c>
      <c r="Q8418" s="75" t="str">
        <f t="shared" si="448"/>
        <v>週三</v>
      </c>
      <c r="R8418" s="80">
        <v>44858</v>
      </c>
      <c r="AA8418" s="1"/>
    </row>
    <row r="8419" spans="2:28">
      <c r="B8419" s="66">
        <v>44825</v>
      </c>
      <c r="D8419" s="68" t="s">
        <v>50</v>
      </c>
      <c r="E8419" s="70" t="s">
        <v>82</v>
      </c>
      <c r="F8419" s="70" t="s">
        <v>3159</v>
      </c>
      <c r="G8419" s="67">
        <v>44848</v>
      </c>
      <c r="H8419" s="67">
        <v>44862</v>
      </c>
      <c r="I8419" s="71">
        <f t="shared" si="447"/>
        <v>14</v>
      </c>
      <c r="J8419" s="72" t="s">
        <v>125</v>
      </c>
      <c r="K8419" s="72" t="s">
        <v>126</v>
      </c>
      <c r="L8419" s="73">
        <v>3</v>
      </c>
      <c r="M8419" s="73" t="s">
        <v>2856</v>
      </c>
      <c r="N8419" s="68" t="str">
        <f>VLOOKUP(K8419,[1]人員授權表!D$3:G$249,4,0)</f>
        <v>有機</v>
      </c>
      <c r="O8419" s="70" t="str">
        <f>IF(J8419=[1]人員授權表!$C$85,"Casper李羿勳",IF(J8419=[1]人員授權表!$C$188,"Iring陳俊明",IF(J8419=[1]人員授權表!$C$189,"Brian陳泓霖",VLOOKUP(K8419,[1]人員授權表!D$2:E$249,2,FALSE))))</f>
        <v>Lucy黃詩婷</v>
      </c>
      <c r="P8419" s="67">
        <f t="shared" si="446"/>
        <v>44860</v>
      </c>
      <c r="Q8419" s="75" t="str">
        <f t="shared" si="448"/>
        <v>週三</v>
      </c>
      <c r="R8419" s="80">
        <v>44858</v>
      </c>
      <c r="AA8419" s="1"/>
    </row>
    <row r="8420" spans="2:28">
      <c r="B8420" s="66">
        <v>44825</v>
      </c>
      <c r="C8420" s="67">
        <v>44841</v>
      </c>
      <c r="D8420" s="68" t="s">
        <v>50</v>
      </c>
      <c r="E8420" s="70" t="s">
        <v>82</v>
      </c>
      <c r="F8420" s="70" t="s">
        <v>2998</v>
      </c>
      <c r="G8420" s="67">
        <v>44848</v>
      </c>
      <c r="H8420" s="67">
        <v>44862</v>
      </c>
      <c r="I8420" s="71">
        <f t="shared" si="447"/>
        <v>14</v>
      </c>
      <c r="J8420" s="72" t="s">
        <v>453</v>
      </c>
      <c r="K8420" s="72" t="s">
        <v>332</v>
      </c>
      <c r="L8420" s="110">
        <v>5</v>
      </c>
      <c r="M8420" s="73" t="s">
        <v>2856</v>
      </c>
      <c r="N8420" s="68" t="str">
        <f>VLOOKUP(K8420,[1]人員授權表!D$3:G$249,4,0)</f>
        <v>有機</v>
      </c>
      <c r="O8420" s="70" t="str">
        <f>IF(J8420=[1]人員授權表!$C$85,"Casper李羿勳",IF(J8420=[1]人員授權表!$C$188,"Iring陳俊明",IF(J8420=[1]人員授權表!$C$189,"Brian陳泓霖",VLOOKUP(K8420,[1]人員授權表!D$2:E$249,2,FALSE))))</f>
        <v>Lucy黃詩婷</v>
      </c>
      <c r="P8420" s="67">
        <f t="shared" si="446"/>
        <v>44860</v>
      </c>
      <c r="Q8420" s="75" t="str">
        <f t="shared" si="448"/>
        <v>週三</v>
      </c>
      <c r="R8420" s="80">
        <v>44858</v>
      </c>
      <c r="AA8420" s="1"/>
    </row>
    <row r="8421" spans="2:28">
      <c r="B8421" s="66">
        <v>44825</v>
      </c>
      <c r="C8421" s="67">
        <v>44841</v>
      </c>
      <c r="D8421" s="68" t="s">
        <v>50</v>
      </c>
      <c r="E8421" s="70" t="s">
        <v>82</v>
      </c>
      <c r="F8421" s="70" t="s">
        <v>2998</v>
      </c>
      <c r="G8421" s="67">
        <v>44848</v>
      </c>
      <c r="H8421" s="67">
        <v>44862</v>
      </c>
      <c r="I8421" s="71">
        <f t="shared" si="447"/>
        <v>14</v>
      </c>
      <c r="J8421" s="72" t="s">
        <v>125</v>
      </c>
      <c r="K8421" s="72" t="s">
        <v>126</v>
      </c>
      <c r="L8421" s="110">
        <v>5</v>
      </c>
      <c r="M8421" s="73" t="s">
        <v>2856</v>
      </c>
      <c r="N8421" s="68" t="str">
        <f>VLOOKUP(K8421,[1]人員授權表!D$3:G$249,4,0)</f>
        <v>有機</v>
      </c>
      <c r="O8421" s="70" t="str">
        <f>IF(J8421=[1]人員授權表!$C$85,"Casper李羿勳",IF(J8421=[1]人員授權表!$C$188,"Iring陳俊明",IF(J8421=[1]人員授權表!$C$189,"Brian陳泓霖",VLOOKUP(K8421,[1]人員授權表!D$2:E$249,2,FALSE))))</f>
        <v>Lucy黃詩婷</v>
      </c>
      <c r="P8421" s="67">
        <f t="shared" si="446"/>
        <v>44860</v>
      </c>
      <c r="Q8421" s="75" t="str">
        <f t="shared" si="448"/>
        <v>週三</v>
      </c>
      <c r="R8421" s="80">
        <v>44858</v>
      </c>
      <c r="AA8421" s="1"/>
    </row>
    <row r="8422" spans="2:28">
      <c r="B8422" s="66">
        <v>44848</v>
      </c>
      <c r="D8422" s="68" t="s">
        <v>50</v>
      </c>
      <c r="E8422" s="70" t="s">
        <v>879</v>
      </c>
      <c r="F8422" s="4" t="s">
        <v>3160</v>
      </c>
      <c r="G8422" s="67">
        <v>44846</v>
      </c>
      <c r="H8422" s="67">
        <v>44862</v>
      </c>
      <c r="I8422" s="71">
        <f t="shared" si="447"/>
        <v>16</v>
      </c>
      <c r="J8422" s="72" t="s">
        <v>209</v>
      </c>
      <c r="K8422" s="72" t="s">
        <v>210</v>
      </c>
      <c r="L8422" s="73">
        <v>1</v>
      </c>
      <c r="M8422" s="73" t="s">
        <v>108</v>
      </c>
      <c r="N8422" s="68" t="str">
        <f>VLOOKUP(K8422,[1]人員授權表!D$3:G$249,4,0)</f>
        <v>無機</v>
      </c>
      <c r="O8422" s="70" t="str">
        <f>IF(J8422=[1]人員授權表!$C$85,"Casper李羿勳",IF(J8422=[1]人員授權表!$C$188,"Iring陳俊明",IF(J8422=[1]人員授權表!$C$189,"Brian陳泓霖",VLOOKUP(K8422,[1]人員授權表!D$2:E$249,2,FALSE))))</f>
        <v>Vicky游崴涵</v>
      </c>
      <c r="P8422" s="67">
        <f t="shared" si="446"/>
        <v>44860</v>
      </c>
      <c r="Q8422" s="75" t="str">
        <f t="shared" si="448"/>
        <v>週三</v>
      </c>
      <c r="R8422" s="80">
        <v>44855</v>
      </c>
      <c r="AA8422" s="102">
        <v>15</v>
      </c>
      <c r="AB8422" s="123" t="s">
        <v>2325</v>
      </c>
    </row>
    <row r="8423" spans="2:28">
      <c r="B8423" s="108">
        <v>44854</v>
      </c>
      <c r="D8423" s="68" t="s">
        <v>50</v>
      </c>
      <c r="E8423" s="70" t="s">
        <v>1418</v>
      </c>
      <c r="F8423" s="70" t="s">
        <v>3161</v>
      </c>
      <c r="G8423" s="67">
        <v>44855</v>
      </c>
      <c r="H8423" s="67">
        <v>44862</v>
      </c>
      <c r="I8423" s="71">
        <f t="shared" si="447"/>
        <v>7</v>
      </c>
      <c r="J8423" s="72" t="s">
        <v>84</v>
      </c>
      <c r="K8423" s="72" t="s">
        <v>85</v>
      </c>
      <c r="L8423" s="73">
        <v>1</v>
      </c>
      <c r="M8423" s="73" t="s">
        <v>2273</v>
      </c>
      <c r="N8423" s="68" t="str">
        <f>VLOOKUP(K8423,[1]人員授權表!D$3:G$249,4,0)</f>
        <v>有機</v>
      </c>
      <c r="O8423" s="70" t="str">
        <f>IF(J8423=[1]人員授權表!$C$85,"Casper李羿勳",IF(J8423=[1]人員授權表!$C$188,"Iring陳俊明",IF(J8423=[1]人員授權表!$C$189,"Brian陳泓霖",VLOOKUP(K8423,[1]人員授權表!D$2:E$249,2,FALSE))))</f>
        <v>Lucy黃詩婷</v>
      </c>
      <c r="P8423" s="67">
        <f t="shared" si="446"/>
        <v>44860</v>
      </c>
      <c r="Q8423" s="75" t="str">
        <f t="shared" si="448"/>
        <v>週三</v>
      </c>
      <c r="R8423" s="80">
        <v>44859</v>
      </c>
    </row>
    <row r="8424" spans="2:28">
      <c r="B8424" s="66">
        <v>44837</v>
      </c>
      <c r="D8424" s="68" t="s">
        <v>50</v>
      </c>
      <c r="E8424" s="70" t="s">
        <v>82</v>
      </c>
      <c r="F8424" s="70" t="s">
        <v>3162</v>
      </c>
      <c r="G8424" s="67">
        <v>44847</v>
      </c>
      <c r="H8424" s="67">
        <v>44865</v>
      </c>
      <c r="I8424" s="71">
        <f t="shared" si="447"/>
        <v>18</v>
      </c>
      <c r="J8424" s="72" t="s">
        <v>120</v>
      </c>
      <c r="K8424" s="72" t="s">
        <v>121</v>
      </c>
      <c r="L8424" s="73">
        <v>5</v>
      </c>
      <c r="M8424" s="73" t="s">
        <v>268</v>
      </c>
      <c r="N8424" s="68" t="str">
        <f>VLOOKUP(K8424,[1]人員授權表!D$3:G$249,4,0)</f>
        <v>無機</v>
      </c>
      <c r="O8424" s="70" t="str">
        <f>IF(J8424=[1]人員授權表!$C$85,"Casper李羿勳",IF(J8424=[1]人員授權表!$C$188,"Iring陳俊明",IF(J8424=[1]人員授權表!$C$189,"Brian陳泓霖",VLOOKUP(K8424,[1]人員授權表!D$2:E$249,2,FALSE))))</f>
        <v>Ken張智凱</v>
      </c>
      <c r="P8424" s="67">
        <f t="shared" si="446"/>
        <v>44863</v>
      </c>
      <c r="Q8424" s="75" t="str">
        <f t="shared" si="448"/>
        <v>週六</v>
      </c>
      <c r="R8424" s="80">
        <v>44852</v>
      </c>
      <c r="AA8424" s="1"/>
    </row>
    <row r="8425" spans="2:28">
      <c r="B8425" s="66">
        <v>44837</v>
      </c>
      <c r="C8425" s="67">
        <v>44851</v>
      </c>
      <c r="D8425" s="68" t="s">
        <v>776</v>
      </c>
      <c r="E8425" s="89" t="s">
        <v>82</v>
      </c>
      <c r="F8425" s="89" t="s">
        <v>3163</v>
      </c>
      <c r="G8425" s="92">
        <v>44847</v>
      </c>
      <c r="H8425" s="92">
        <v>44865</v>
      </c>
      <c r="I8425" s="71">
        <f t="shared" si="447"/>
        <v>18</v>
      </c>
      <c r="J8425" s="106" t="s">
        <v>2043</v>
      </c>
      <c r="K8425" s="106" t="s">
        <v>395</v>
      </c>
      <c r="L8425" s="100"/>
      <c r="M8425" s="73" t="s">
        <v>268</v>
      </c>
      <c r="N8425" s="107" t="str">
        <f>VLOOKUP(K8425,[1]人員授權表!D$3:G$249,4,0)</f>
        <v>無機</v>
      </c>
      <c r="O8425" s="90" t="str">
        <f>IF(J8425=[1]人員授權表!$C$85,"Casper李羿勳",IF(J8425=[1]人員授權表!$C$188,"Iring陳俊明",IF(J8425=[1]人員授權表!$C$189,"Brian陳泓霖",VLOOKUP(K8425,[1]人員授權表!D$2:E$249,2,FALSE))))</f>
        <v>Ken張智凱</v>
      </c>
      <c r="P8425" s="105">
        <f t="shared" si="446"/>
        <v>44863</v>
      </c>
      <c r="Q8425" s="75" t="str">
        <f t="shared" si="448"/>
        <v>週六</v>
      </c>
      <c r="R8425" s="80" t="s">
        <v>7</v>
      </c>
      <c r="Z8425" s="79" t="s">
        <v>3164</v>
      </c>
      <c r="AA8425" s="102">
        <v>21</v>
      </c>
      <c r="AB8425" s="123" t="s">
        <v>3165</v>
      </c>
    </row>
    <row r="8426" spans="2:28">
      <c r="B8426" s="66">
        <v>44837</v>
      </c>
      <c r="D8426" s="68" t="s">
        <v>50</v>
      </c>
      <c r="E8426" s="70" t="s">
        <v>82</v>
      </c>
      <c r="F8426" s="70" t="s">
        <v>3166</v>
      </c>
      <c r="G8426" s="67">
        <v>44847</v>
      </c>
      <c r="H8426" s="67">
        <v>44865</v>
      </c>
      <c r="I8426" s="71">
        <f t="shared" si="447"/>
        <v>18</v>
      </c>
      <c r="J8426" s="72" t="s">
        <v>120</v>
      </c>
      <c r="K8426" s="72" t="s">
        <v>121</v>
      </c>
      <c r="L8426" s="73">
        <v>2</v>
      </c>
      <c r="M8426" s="73" t="s">
        <v>268</v>
      </c>
      <c r="N8426" s="68" t="str">
        <f>VLOOKUP(K8426,[1]人員授權表!D$3:G$249,4,0)</f>
        <v>無機</v>
      </c>
      <c r="O8426" s="70" t="str">
        <f>IF(J8426=[1]人員授權表!$C$85,"Casper李羿勳",IF(J8426=[1]人員授權表!$C$188,"Iring陳俊明",IF(J8426=[1]人員授權表!$C$189,"Brian陳泓霖",VLOOKUP(K8426,[1]人員授權表!D$2:E$249,2,FALSE))))</f>
        <v>Ken張智凱</v>
      </c>
      <c r="P8426" s="67">
        <f t="shared" si="446"/>
        <v>44863</v>
      </c>
      <c r="Q8426" s="75" t="str">
        <f t="shared" si="448"/>
        <v>週六</v>
      </c>
      <c r="R8426" s="80">
        <v>44852</v>
      </c>
      <c r="AA8426" s="1"/>
    </row>
    <row r="8427" spans="2:28">
      <c r="B8427" s="108">
        <v>44853</v>
      </c>
      <c r="C8427" s="67">
        <v>44854</v>
      </c>
      <c r="D8427" s="68" t="s">
        <v>50</v>
      </c>
      <c r="E8427" s="70" t="s">
        <v>1418</v>
      </c>
      <c r="F8427" s="70" t="s">
        <v>3167</v>
      </c>
      <c r="G8427" s="67">
        <v>44858</v>
      </c>
      <c r="H8427" s="67">
        <v>44865</v>
      </c>
      <c r="I8427" s="71">
        <f t="shared" si="447"/>
        <v>7</v>
      </c>
      <c r="J8427" s="72" t="s">
        <v>84</v>
      </c>
      <c r="K8427" s="72" t="s">
        <v>85</v>
      </c>
      <c r="L8427" s="110">
        <v>2</v>
      </c>
      <c r="M8427" s="73" t="s">
        <v>86</v>
      </c>
      <c r="N8427" s="68" t="str">
        <f>VLOOKUP(K8427,[1]人員授權表!D$3:G$249,4,0)</f>
        <v>有機</v>
      </c>
      <c r="O8427" s="70" t="str">
        <f>IF(J8427=[1]人員授權表!$C$85,"Casper李羿勳",IF(J8427=[1]人員授權表!$C$188,"Iring陳俊明",IF(J8427=[1]人員授權表!$C$189,"Brian陳泓霖",VLOOKUP(K8427,[1]人員授權表!D$2:E$249,2,FALSE))))</f>
        <v>Lucy黃詩婷</v>
      </c>
      <c r="P8427" s="67">
        <f t="shared" si="446"/>
        <v>44863</v>
      </c>
      <c r="Q8427" s="75" t="str">
        <f t="shared" si="448"/>
        <v>週六</v>
      </c>
      <c r="R8427" s="80">
        <v>44862</v>
      </c>
      <c r="AA8427" s="1"/>
    </row>
    <row r="8428" spans="2:28">
      <c r="B8428" s="66">
        <v>44852</v>
      </c>
      <c r="D8428" s="68" t="s">
        <v>50</v>
      </c>
      <c r="E8428" s="70" t="s">
        <v>1418</v>
      </c>
      <c r="F8428" s="4" t="s">
        <v>3021</v>
      </c>
      <c r="G8428" s="67">
        <v>44851</v>
      </c>
      <c r="H8428" s="67">
        <v>44865</v>
      </c>
      <c r="I8428" s="71">
        <f t="shared" si="447"/>
        <v>14</v>
      </c>
      <c r="J8428" s="72" t="s">
        <v>133</v>
      </c>
      <c r="K8428" s="72" t="s">
        <v>134</v>
      </c>
      <c r="L8428" s="73">
        <v>1</v>
      </c>
      <c r="M8428" s="73" t="s">
        <v>108</v>
      </c>
      <c r="N8428" s="68" t="str">
        <f>VLOOKUP(K8428,[1]人員授權表!D$3:G$249,4,0)</f>
        <v>無機</v>
      </c>
      <c r="O8428" s="70" t="str">
        <f>IF(J8428=[1]人員授權表!$C$85,"Casper李羿勳",IF(J8428=[1]人員授權表!$C$188,"Iring陳俊明",IF(J8428=[1]人員授權表!$C$189,"Brian陳泓霖",VLOOKUP(K8428,[1]人員授權表!D$2:E$249,2,FALSE))))</f>
        <v>Brian陳泓霖</v>
      </c>
      <c r="P8428" s="67">
        <f t="shared" si="446"/>
        <v>44863</v>
      </c>
      <c r="Q8428" s="75" t="str">
        <f t="shared" si="448"/>
        <v>週六</v>
      </c>
      <c r="R8428" s="80">
        <v>44862</v>
      </c>
      <c r="AA8428" s="1"/>
    </row>
    <row r="8429" spans="2:28">
      <c r="B8429" s="66">
        <v>44852</v>
      </c>
      <c r="D8429" s="68" t="s">
        <v>50</v>
      </c>
      <c r="E8429" s="70" t="s">
        <v>1418</v>
      </c>
      <c r="F8429" s="4" t="s">
        <v>3022</v>
      </c>
      <c r="G8429" s="67">
        <v>44851</v>
      </c>
      <c r="H8429" s="67">
        <v>44865</v>
      </c>
      <c r="I8429" s="71">
        <f t="shared" si="447"/>
        <v>14</v>
      </c>
      <c r="J8429" s="72" t="s">
        <v>133</v>
      </c>
      <c r="K8429" s="72" t="s">
        <v>134</v>
      </c>
      <c r="L8429" s="73">
        <v>1</v>
      </c>
      <c r="M8429" s="73" t="s">
        <v>108</v>
      </c>
      <c r="N8429" s="68" t="str">
        <f>VLOOKUP(K8429,[1]人員授權表!D$3:G$249,4,0)</f>
        <v>無機</v>
      </c>
      <c r="O8429" s="70" t="str">
        <f>IF(J8429=[1]人員授權表!$C$85,"Casper李羿勳",IF(J8429=[1]人員授權表!$C$188,"Iring陳俊明",IF(J8429=[1]人員授權表!$C$189,"Brian陳泓霖",VLOOKUP(K8429,[1]人員授權表!D$2:E$249,2,FALSE))))</f>
        <v>Brian陳泓霖</v>
      </c>
      <c r="P8429" s="67">
        <f t="shared" ref="P8429" si="449">H8429-2</f>
        <v>44863</v>
      </c>
      <c r="Q8429" s="75" t="str">
        <f t="shared" si="448"/>
        <v>週六</v>
      </c>
      <c r="R8429" s="80">
        <v>44862</v>
      </c>
      <c r="AA8429" s="1"/>
    </row>
    <row r="8430" spans="2:28">
      <c r="B8430" s="66">
        <v>44859</v>
      </c>
      <c r="D8430" s="68" t="s">
        <v>50</v>
      </c>
      <c r="E8430" s="70" t="s">
        <v>1418</v>
      </c>
      <c r="F8430" s="4" t="s">
        <v>3168</v>
      </c>
      <c r="G8430" s="67">
        <v>44858</v>
      </c>
      <c r="H8430" s="67">
        <v>44865</v>
      </c>
      <c r="I8430" s="71">
        <f t="shared" si="447"/>
        <v>7</v>
      </c>
      <c r="J8430" s="72" t="s">
        <v>102</v>
      </c>
      <c r="K8430" s="72" t="s">
        <v>103</v>
      </c>
      <c r="L8430" s="73">
        <v>1</v>
      </c>
      <c r="M8430" s="73" t="s">
        <v>108</v>
      </c>
      <c r="N8430" s="68" t="str">
        <f>VLOOKUP(K8430,[1]人員授權表!D$3:G$249,4,0)</f>
        <v>無機</v>
      </c>
      <c r="O8430" s="70" t="str">
        <f>IF(J8430=[1]人員授權表!$C$85,"Casper李羿勳",IF(J8430=[1]人員授權表!$C$188,"Iring陳俊明",IF(J8430=[1]人員授權表!$C$189,"Brian陳泓霖",VLOOKUP(K8430,[1]人員授權表!D$2:E$249,2,FALSE))))</f>
        <v>Brian陳泓霖</v>
      </c>
      <c r="P8430" s="67">
        <f>H8430-1</f>
        <v>44864</v>
      </c>
      <c r="Q8430" s="75" t="str">
        <f t="shared" si="448"/>
        <v>週日</v>
      </c>
      <c r="R8430" s="80">
        <v>44863</v>
      </c>
    </row>
    <row r="8431" spans="2:28">
      <c r="B8431" s="66">
        <v>44859</v>
      </c>
      <c r="D8431" s="68" t="s">
        <v>50</v>
      </c>
      <c r="E8431" s="70" t="s">
        <v>1418</v>
      </c>
      <c r="F8431" s="4" t="s">
        <v>3169</v>
      </c>
      <c r="G8431" s="67">
        <v>44858</v>
      </c>
      <c r="H8431" s="67">
        <v>44865</v>
      </c>
      <c r="I8431" s="71">
        <f t="shared" si="447"/>
        <v>7</v>
      </c>
      <c r="J8431" s="72" t="s">
        <v>102</v>
      </c>
      <c r="K8431" s="72" t="s">
        <v>103</v>
      </c>
      <c r="L8431" s="73">
        <v>1</v>
      </c>
      <c r="M8431" s="73" t="s">
        <v>108</v>
      </c>
      <c r="N8431" s="68" t="str">
        <f>VLOOKUP(K8431,[1]人員授權表!D$3:G$249,4,0)</f>
        <v>無機</v>
      </c>
      <c r="O8431" s="70" t="str">
        <f>IF(J8431=[1]人員授權表!$C$85,"Casper李羿勳",IF(J8431=[1]人員授權表!$C$188,"Iring陳俊明",IF(J8431=[1]人員授權表!$C$189,"Brian陳泓霖",VLOOKUP(K8431,[1]人員授權表!D$2:E$249,2,FALSE))))</f>
        <v>Brian陳泓霖</v>
      </c>
      <c r="P8431" s="67">
        <f>H8431-1</f>
        <v>44864</v>
      </c>
      <c r="Q8431" s="75" t="str">
        <f t="shared" si="448"/>
        <v>週日</v>
      </c>
      <c r="R8431" s="80">
        <v>44863</v>
      </c>
    </row>
    <row r="8432" spans="2:28">
      <c r="B8432" s="66">
        <v>44855</v>
      </c>
      <c r="D8432" s="68" t="s">
        <v>50</v>
      </c>
      <c r="E8432" s="70" t="s">
        <v>51</v>
      </c>
      <c r="F8432" s="4" t="s">
        <v>3170</v>
      </c>
      <c r="G8432" s="67">
        <v>44848</v>
      </c>
      <c r="H8432" s="67">
        <v>44865</v>
      </c>
      <c r="I8432" s="71">
        <f t="shared" si="447"/>
        <v>17</v>
      </c>
      <c r="J8432" s="72" t="s">
        <v>102</v>
      </c>
      <c r="K8432" s="72" t="s">
        <v>103</v>
      </c>
      <c r="L8432" s="73">
        <v>5</v>
      </c>
      <c r="M8432" s="73" t="s">
        <v>104</v>
      </c>
      <c r="N8432" s="68" t="str">
        <f>VLOOKUP(K8432,[1]人員授權表!D$3:G$249,4,0)</f>
        <v>無機</v>
      </c>
      <c r="O8432" s="70" t="s">
        <v>99</v>
      </c>
      <c r="P8432" s="67">
        <f t="shared" ref="P8432:P8495" si="450">H8432-2</f>
        <v>44863</v>
      </c>
      <c r="Q8432" s="75" t="str">
        <f t="shared" si="448"/>
        <v>週六</v>
      </c>
      <c r="R8432" s="80">
        <v>44855</v>
      </c>
      <c r="Z8432" s="79" t="s">
        <v>3171</v>
      </c>
      <c r="AA8432" s="102">
        <v>12</v>
      </c>
      <c r="AB8432" s="123" t="s">
        <v>2380</v>
      </c>
    </row>
    <row r="8433" spans="2:28">
      <c r="B8433" s="108">
        <v>44851</v>
      </c>
      <c r="D8433" s="68" t="s">
        <v>50</v>
      </c>
      <c r="E8433" s="70" t="s">
        <v>51</v>
      </c>
      <c r="F8433" s="4" t="s">
        <v>3172</v>
      </c>
      <c r="G8433" s="67">
        <v>44847</v>
      </c>
      <c r="H8433" s="67">
        <v>44865</v>
      </c>
      <c r="I8433" s="71">
        <f t="shared" si="447"/>
        <v>18</v>
      </c>
      <c r="J8433" s="72" t="s">
        <v>934</v>
      </c>
      <c r="K8433" s="72" t="s">
        <v>935</v>
      </c>
      <c r="L8433" s="73">
        <v>1</v>
      </c>
      <c r="M8433" s="73" t="s">
        <v>324</v>
      </c>
      <c r="N8433" s="68" t="str">
        <f>VLOOKUP(K8433,[1]人員授權表!D$3:G$249,4,0)</f>
        <v>無機</v>
      </c>
      <c r="O8433" s="70" t="str">
        <f>IF(J8433=[1]人員授權表!$C$85,"Casper李羿勳",IF(J8433=[1]人員授權表!$C$188,"Iring陳俊明",IF(J8433=[1]人員授權表!$C$189,"Brian陳泓霖",VLOOKUP(K8433,[1]人員授權表!D$2:E$249,2,FALSE))))</f>
        <v>Ken張智凱</v>
      </c>
      <c r="P8433" s="67">
        <f t="shared" si="450"/>
        <v>44863</v>
      </c>
      <c r="Q8433" s="75" t="str">
        <f t="shared" si="448"/>
        <v>週六</v>
      </c>
      <c r="R8433" s="80">
        <v>44852</v>
      </c>
      <c r="AA8433" s="1"/>
    </row>
    <row r="8434" spans="2:28">
      <c r="B8434" s="108">
        <v>44851</v>
      </c>
      <c r="D8434" s="68" t="s">
        <v>50</v>
      </c>
      <c r="E8434" s="70" t="s">
        <v>51</v>
      </c>
      <c r="F8434" s="4" t="s">
        <v>3172</v>
      </c>
      <c r="G8434" s="67">
        <v>44847</v>
      </c>
      <c r="H8434" s="67">
        <v>44865</v>
      </c>
      <c r="I8434" s="71">
        <f t="shared" si="447"/>
        <v>18</v>
      </c>
      <c r="J8434" s="72" t="s">
        <v>936</v>
      </c>
      <c r="K8434" s="72" t="s">
        <v>935</v>
      </c>
      <c r="L8434" s="73">
        <v>1</v>
      </c>
      <c r="M8434" s="73" t="s">
        <v>324</v>
      </c>
      <c r="N8434" s="68" t="str">
        <f>VLOOKUP(K8434,[1]人員授權表!D$3:G$249,4,0)</f>
        <v>無機</v>
      </c>
      <c r="O8434" s="70" t="str">
        <f>IF(J8434=[1]人員授權表!$C$85,"Casper李羿勳",IF(J8434=[1]人員授權表!$C$188,"Iring陳俊明",IF(J8434=[1]人員授權表!$C$189,"Brian陳泓霖",VLOOKUP(K8434,[1]人員授權表!D$2:E$249,2,FALSE))))</f>
        <v>Ken張智凱</v>
      </c>
      <c r="P8434" s="67">
        <f t="shared" si="450"/>
        <v>44863</v>
      </c>
      <c r="Q8434" s="75" t="str">
        <f t="shared" si="448"/>
        <v>週六</v>
      </c>
      <c r="R8434" s="80">
        <v>44852</v>
      </c>
      <c r="AA8434" s="1"/>
    </row>
    <row r="8435" spans="2:28">
      <c r="B8435" s="108">
        <v>44851</v>
      </c>
      <c r="D8435" s="68" t="s">
        <v>50</v>
      </c>
      <c r="E8435" s="70" t="s">
        <v>51</v>
      </c>
      <c r="F8435" s="4" t="s">
        <v>3173</v>
      </c>
      <c r="G8435" s="67">
        <v>44847</v>
      </c>
      <c r="H8435" s="67">
        <v>44865</v>
      </c>
      <c r="I8435" s="71">
        <f t="shared" si="447"/>
        <v>18</v>
      </c>
      <c r="J8435" s="72" t="s">
        <v>934</v>
      </c>
      <c r="K8435" s="72" t="s">
        <v>935</v>
      </c>
      <c r="L8435" s="73">
        <v>1</v>
      </c>
      <c r="M8435" s="73" t="s">
        <v>324</v>
      </c>
      <c r="N8435" s="68" t="str">
        <f>VLOOKUP(K8435,[1]人員授權表!D$3:G$249,4,0)</f>
        <v>無機</v>
      </c>
      <c r="O8435" s="70" t="str">
        <f>IF(J8435=[1]人員授權表!$C$85,"Casper李羿勳",IF(J8435=[1]人員授權表!$C$188,"Iring陳俊明",IF(J8435=[1]人員授權表!$C$189,"Brian陳泓霖",VLOOKUP(K8435,[1]人員授權表!D$2:E$249,2,FALSE))))</f>
        <v>Ken張智凱</v>
      </c>
      <c r="P8435" s="67">
        <f t="shared" si="450"/>
        <v>44863</v>
      </c>
      <c r="Q8435" s="75" t="str">
        <f t="shared" si="448"/>
        <v>週六</v>
      </c>
      <c r="R8435" s="80">
        <v>44852</v>
      </c>
      <c r="AA8435" s="1"/>
    </row>
    <row r="8436" spans="2:28">
      <c r="B8436" s="108">
        <v>44851</v>
      </c>
      <c r="D8436" s="68" t="s">
        <v>50</v>
      </c>
      <c r="E8436" s="70" t="s">
        <v>51</v>
      </c>
      <c r="F8436" s="4" t="s">
        <v>3173</v>
      </c>
      <c r="G8436" s="67">
        <v>44847</v>
      </c>
      <c r="H8436" s="67">
        <v>44865</v>
      </c>
      <c r="I8436" s="71">
        <f t="shared" si="447"/>
        <v>18</v>
      </c>
      <c r="J8436" s="72" t="s">
        <v>938</v>
      </c>
      <c r="K8436" s="72" t="s">
        <v>935</v>
      </c>
      <c r="L8436" s="73">
        <v>1</v>
      </c>
      <c r="M8436" s="73" t="s">
        <v>324</v>
      </c>
      <c r="N8436" s="68" t="str">
        <f>VLOOKUP(K8436,[1]人員授權表!D$3:G$249,4,0)</f>
        <v>無機</v>
      </c>
      <c r="O8436" s="70" t="str">
        <f>IF(J8436=[1]人員授權表!$C$85,"Casper李羿勳",IF(J8436=[1]人員授權表!$C$188,"Iring陳俊明",IF(J8436=[1]人員授權表!$C$189,"Brian陳泓霖",VLOOKUP(K8436,[1]人員授權表!D$2:E$249,2,FALSE))))</f>
        <v>Ken張智凱</v>
      </c>
      <c r="P8436" s="67">
        <f t="shared" si="450"/>
        <v>44863</v>
      </c>
      <c r="Q8436" s="75" t="str">
        <f t="shared" si="448"/>
        <v>週六</v>
      </c>
      <c r="R8436" s="80">
        <v>44852</v>
      </c>
      <c r="AA8436" s="1"/>
    </row>
    <row r="8437" spans="2:28">
      <c r="B8437" s="108">
        <v>44851</v>
      </c>
      <c r="D8437" s="68" t="s">
        <v>50</v>
      </c>
      <c r="E8437" s="70" t="s">
        <v>51</v>
      </c>
      <c r="F8437" s="4" t="s">
        <v>3174</v>
      </c>
      <c r="G8437" s="67">
        <v>44847</v>
      </c>
      <c r="H8437" s="67">
        <v>44865</v>
      </c>
      <c r="I8437" s="71">
        <f t="shared" si="447"/>
        <v>18</v>
      </c>
      <c r="J8437" s="72" t="s">
        <v>934</v>
      </c>
      <c r="K8437" s="72" t="s">
        <v>935</v>
      </c>
      <c r="L8437" s="73">
        <v>1</v>
      </c>
      <c r="M8437" s="73" t="s">
        <v>324</v>
      </c>
      <c r="N8437" s="68" t="str">
        <f>VLOOKUP(K8437,[1]人員授權表!D$3:G$249,4,0)</f>
        <v>無機</v>
      </c>
      <c r="O8437" s="70" t="str">
        <f>IF(J8437=[1]人員授權表!$C$85,"Casper李羿勳",IF(J8437=[1]人員授權表!$C$188,"Iring陳俊明",IF(J8437=[1]人員授權表!$C$189,"Brian陳泓霖",VLOOKUP(K8437,[1]人員授權表!D$2:E$249,2,FALSE))))</f>
        <v>Ken張智凱</v>
      </c>
      <c r="P8437" s="67">
        <f t="shared" si="450"/>
        <v>44863</v>
      </c>
      <c r="Q8437" s="75" t="str">
        <f t="shared" si="448"/>
        <v>週六</v>
      </c>
      <c r="R8437" s="80">
        <v>44852</v>
      </c>
      <c r="AA8437" s="1"/>
    </row>
    <row r="8438" spans="2:28">
      <c r="B8438" s="108">
        <v>44851</v>
      </c>
      <c r="D8438" s="68" t="s">
        <v>50</v>
      </c>
      <c r="E8438" s="70" t="s">
        <v>51</v>
      </c>
      <c r="F8438" s="4" t="s">
        <v>3174</v>
      </c>
      <c r="G8438" s="67">
        <v>44847</v>
      </c>
      <c r="H8438" s="67">
        <v>44865</v>
      </c>
      <c r="I8438" s="71">
        <f t="shared" si="447"/>
        <v>18</v>
      </c>
      <c r="J8438" s="72" t="s">
        <v>938</v>
      </c>
      <c r="K8438" s="72" t="s">
        <v>935</v>
      </c>
      <c r="L8438" s="73">
        <v>1</v>
      </c>
      <c r="M8438" s="73" t="s">
        <v>324</v>
      </c>
      <c r="N8438" s="68" t="str">
        <f>VLOOKUP(K8438,[1]人員授權表!D$3:G$249,4,0)</f>
        <v>無機</v>
      </c>
      <c r="O8438" s="70" t="str">
        <f>IF(J8438=[1]人員授權表!$C$85,"Casper李羿勳",IF(J8438=[1]人員授權表!$C$188,"Iring陳俊明",IF(J8438=[1]人員授權表!$C$189,"Brian陳泓霖",VLOOKUP(K8438,[1]人員授權表!D$2:E$249,2,FALSE))))</f>
        <v>Ken張智凱</v>
      </c>
      <c r="P8438" s="67">
        <f t="shared" si="450"/>
        <v>44863</v>
      </c>
      <c r="Q8438" s="75" t="str">
        <f t="shared" si="448"/>
        <v>週六</v>
      </c>
      <c r="R8438" s="80">
        <v>44852</v>
      </c>
      <c r="AA8438" s="1"/>
    </row>
    <row r="8439" spans="2:28">
      <c r="B8439" s="66">
        <v>44847</v>
      </c>
      <c r="C8439" s="67">
        <v>44852</v>
      </c>
      <c r="D8439" s="68" t="s">
        <v>50</v>
      </c>
      <c r="E8439" s="70" t="s">
        <v>879</v>
      </c>
      <c r="F8439" s="4" t="s">
        <v>3175</v>
      </c>
      <c r="G8439" s="67">
        <v>44846</v>
      </c>
      <c r="H8439" s="101">
        <v>44865</v>
      </c>
      <c r="I8439" s="71">
        <f t="shared" si="447"/>
        <v>19</v>
      </c>
      <c r="J8439" s="72" t="s">
        <v>89</v>
      </c>
      <c r="K8439" s="72" t="s">
        <v>337</v>
      </c>
      <c r="L8439" s="73">
        <v>1</v>
      </c>
      <c r="M8439" s="73" t="s">
        <v>104</v>
      </c>
      <c r="N8439" s="68" t="str">
        <f>VLOOKUP(K8439,[1]人員授權表!D$3:G$249,4,0)</f>
        <v>無機</v>
      </c>
      <c r="O8439" s="70" t="str">
        <f>IF(J8439=[1]人員授權表!$C$85,"Casper李羿勳",IF(J8439=[1]人員授權表!$C$188,"Iring陳俊明",IF(J8439=[1]人員授權表!$C$189,"Brian陳泓霖",VLOOKUP(K8439,[1]人員授權表!D$2:E$249,2,FALSE))))</f>
        <v>Iring陳俊明</v>
      </c>
      <c r="P8439" s="67">
        <f t="shared" si="450"/>
        <v>44863</v>
      </c>
      <c r="Q8439" s="75" t="str">
        <f t="shared" si="448"/>
        <v>週六</v>
      </c>
      <c r="R8439" s="80">
        <v>44862</v>
      </c>
      <c r="AA8439" s="102">
        <v>15</v>
      </c>
      <c r="AB8439" s="123" t="s">
        <v>2325</v>
      </c>
    </row>
    <row r="8440" spans="2:28">
      <c r="B8440" s="66">
        <v>44847</v>
      </c>
      <c r="C8440" s="67">
        <v>44852</v>
      </c>
      <c r="D8440" s="68" t="s">
        <v>50</v>
      </c>
      <c r="E8440" s="70" t="s">
        <v>879</v>
      </c>
      <c r="F8440" s="4" t="s">
        <v>3175</v>
      </c>
      <c r="G8440" s="67">
        <v>44846</v>
      </c>
      <c r="H8440" s="101">
        <v>44865</v>
      </c>
      <c r="I8440" s="71">
        <f t="shared" si="447"/>
        <v>19</v>
      </c>
      <c r="J8440" s="72" t="s">
        <v>93</v>
      </c>
      <c r="K8440" s="72" t="s">
        <v>436</v>
      </c>
      <c r="L8440" s="73">
        <v>1</v>
      </c>
      <c r="M8440" s="73" t="s">
        <v>104</v>
      </c>
      <c r="N8440" s="68" t="str">
        <f>VLOOKUP(K8440,[1]人員授權表!D$3:G$249,4,0)</f>
        <v>無機</v>
      </c>
      <c r="O8440" s="70" t="str">
        <f>IF(J8440=[1]人員授權表!$C$85,"Casper李羿勳",IF(J8440=[1]人員授權表!$C$188,"Iring陳俊明",IF(J8440=[1]人員授權表!$C$189,"Brian陳泓霖",VLOOKUP(K8440,[1]人員授權表!D$2:E$249,2,FALSE))))</f>
        <v>Dennis陳汶宏</v>
      </c>
      <c r="P8440" s="67">
        <f t="shared" si="450"/>
        <v>44863</v>
      </c>
      <c r="Q8440" s="75" t="str">
        <f t="shared" si="448"/>
        <v>週六</v>
      </c>
      <c r="R8440" s="80">
        <v>44860</v>
      </c>
      <c r="AA8440" s="102">
        <v>15</v>
      </c>
      <c r="AB8440" s="123" t="s">
        <v>2325</v>
      </c>
    </row>
    <row r="8441" spans="2:28">
      <c r="B8441" s="66">
        <v>44847</v>
      </c>
      <c r="C8441" s="67">
        <v>44851</v>
      </c>
      <c r="D8441" s="68" t="s">
        <v>50</v>
      </c>
      <c r="E8441" s="70" t="s">
        <v>879</v>
      </c>
      <c r="F8441" s="4" t="s">
        <v>3175</v>
      </c>
      <c r="G8441" s="67">
        <v>44846</v>
      </c>
      <c r="H8441" s="101">
        <v>44865</v>
      </c>
      <c r="I8441" s="71">
        <f t="shared" si="447"/>
        <v>19</v>
      </c>
      <c r="J8441" s="72" t="s">
        <v>2637</v>
      </c>
      <c r="K8441" s="72" t="s">
        <v>2701</v>
      </c>
      <c r="L8441" s="73">
        <v>1</v>
      </c>
      <c r="M8441" s="73" t="s">
        <v>104</v>
      </c>
      <c r="N8441" s="68" t="str">
        <f>VLOOKUP(K8441,[1]人員授權表!D$3:G$249,4,0)</f>
        <v>無機</v>
      </c>
      <c r="O8441" s="70" t="str">
        <f>IF(J8441=[1]人員授權表!$C$85,"Casper李羿勳",IF(J8441=[1]人員授權表!$C$188,"Iring陳俊明",IF(J8441=[1]人員授權表!$C$189,"Brian陳泓霖",VLOOKUP(K8441,[1]人員授權表!D$2:E$249,2,FALSE))))</f>
        <v>Debby胡萱黛&amp;Brian陳泓霖</v>
      </c>
      <c r="P8441" s="67">
        <f t="shared" si="450"/>
        <v>44863</v>
      </c>
      <c r="Q8441" s="75" t="str">
        <f t="shared" si="448"/>
        <v>週六</v>
      </c>
      <c r="R8441" s="80">
        <v>44862</v>
      </c>
      <c r="AA8441" s="102">
        <v>15</v>
      </c>
      <c r="AB8441" s="123" t="s">
        <v>2325</v>
      </c>
    </row>
    <row r="8442" spans="2:28">
      <c r="B8442" s="66">
        <v>44830</v>
      </c>
      <c r="D8442" s="68" t="s">
        <v>50</v>
      </c>
      <c r="E8442" s="70" t="s">
        <v>82</v>
      </c>
      <c r="F8442" s="70" t="s">
        <v>3176</v>
      </c>
      <c r="G8442" s="67">
        <v>44851</v>
      </c>
      <c r="H8442" s="67">
        <v>44865</v>
      </c>
      <c r="I8442" s="71">
        <f t="shared" si="447"/>
        <v>14</v>
      </c>
      <c r="J8442" s="72" t="s">
        <v>139</v>
      </c>
      <c r="K8442" s="72" t="s">
        <v>140</v>
      </c>
      <c r="L8442" s="73">
        <v>1</v>
      </c>
      <c r="M8442" s="73" t="s">
        <v>322</v>
      </c>
      <c r="N8442" s="68" t="str">
        <f>VLOOKUP(K8442,[1]人員授權表!D$3:G$249,4,0)</f>
        <v>無機</v>
      </c>
      <c r="O8442" s="70" t="str">
        <f>IF(J8442=[1]人員授權表!$C$85,"Casper李羿勳",IF(J8442=[1]人員授權表!$C$188,"Iring陳俊明",IF(J8442=[1]人員授權表!$C$189,"Brian陳泓霖",VLOOKUP(K8442,[1]人員授權表!D$2:E$249,2,FALSE))))</f>
        <v>Brian陳泓霖</v>
      </c>
      <c r="P8442" s="67">
        <f t="shared" si="450"/>
        <v>44863</v>
      </c>
      <c r="Q8442" s="75" t="str">
        <f t="shared" si="448"/>
        <v>週六</v>
      </c>
      <c r="R8442" s="80">
        <v>44855</v>
      </c>
      <c r="AA8442" s="1"/>
    </row>
    <row r="8443" spans="2:28">
      <c r="B8443" s="66">
        <v>44830</v>
      </c>
      <c r="D8443" s="68" t="s">
        <v>50</v>
      </c>
      <c r="E8443" s="70" t="s">
        <v>82</v>
      </c>
      <c r="F8443" s="70" t="s">
        <v>3176</v>
      </c>
      <c r="G8443" s="67">
        <v>44851</v>
      </c>
      <c r="H8443" s="67">
        <v>44865</v>
      </c>
      <c r="I8443" s="71">
        <f t="shared" si="447"/>
        <v>14</v>
      </c>
      <c r="J8443" s="72" t="s">
        <v>269</v>
      </c>
      <c r="K8443" s="72" t="s">
        <v>270</v>
      </c>
      <c r="L8443" s="73">
        <v>1</v>
      </c>
      <c r="M8443" s="73" t="s">
        <v>322</v>
      </c>
      <c r="N8443" s="68" t="str">
        <f>VLOOKUP(K8443,[1]人員授權表!D$3:G$249,4,0)</f>
        <v>無機</v>
      </c>
      <c r="O8443" s="70" t="str">
        <f>IF(J8443=[1]人員授權表!$C$85,"Casper李羿勳",IF(J8443=[1]人員授權表!$C$188,"Iring陳俊明",IF(J8443=[1]人員授權表!$C$189,"Brian陳泓霖",VLOOKUP(K8443,[1]人員授權表!D$2:E$249,2,FALSE))))</f>
        <v>George陳志昇&amp;Vicky游崴涵</v>
      </c>
      <c r="P8443" s="67">
        <f t="shared" si="450"/>
        <v>44863</v>
      </c>
      <c r="Q8443" s="75" t="str">
        <f t="shared" si="448"/>
        <v>週六</v>
      </c>
      <c r="R8443" s="80">
        <v>44854</v>
      </c>
      <c r="AA8443" s="1"/>
    </row>
    <row r="8444" spans="2:28">
      <c r="B8444" s="66">
        <v>44830</v>
      </c>
      <c r="D8444" s="68" t="s">
        <v>50</v>
      </c>
      <c r="E8444" s="70" t="s">
        <v>82</v>
      </c>
      <c r="F8444" s="70" t="s">
        <v>3176</v>
      </c>
      <c r="G8444" s="67">
        <v>44851</v>
      </c>
      <c r="H8444" s="67">
        <v>44865</v>
      </c>
      <c r="I8444" s="71">
        <f t="shared" si="447"/>
        <v>14</v>
      </c>
      <c r="J8444" s="72" t="s">
        <v>137</v>
      </c>
      <c r="K8444" s="72" t="s">
        <v>138</v>
      </c>
      <c r="L8444" s="73">
        <v>1</v>
      </c>
      <c r="M8444" s="73" t="s">
        <v>322</v>
      </c>
      <c r="N8444" s="68" t="str">
        <f>VLOOKUP(K8444,[1]人員授權表!D$3:G$249,4,0)</f>
        <v>無機</v>
      </c>
      <c r="O8444" s="70" t="str">
        <f>IF(J8444=[1]人員授權表!$C$85,"Casper李羿勳",IF(J8444=[1]人員授權表!$C$188,"Iring陳俊明",IF(J8444=[1]人員授權表!$C$189,"Brian陳泓霖",VLOOKUP(K8444,[1]人員授權表!D$2:E$249,2,FALSE))))</f>
        <v>Jack劉念忻</v>
      </c>
      <c r="P8444" s="67">
        <f t="shared" si="450"/>
        <v>44863</v>
      </c>
      <c r="Q8444" s="75" t="str">
        <f t="shared" si="448"/>
        <v>週六</v>
      </c>
      <c r="R8444" s="80">
        <v>44862</v>
      </c>
      <c r="AA8444" s="1"/>
    </row>
    <row r="8445" spans="2:28">
      <c r="B8445" s="66">
        <v>44830</v>
      </c>
      <c r="D8445" s="68" t="s">
        <v>50</v>
      </c>
      <c r="E8445" s="70" t="s">
        <v>82</v>
      </c>
      <c r="F8445" s="70" t="s">
        <v>3176</v>
      </c>
      <c r="G8445" s="67">
        <v>44851</v>
      </c>
      <c r="H8445" s="67">
        <v>44865</v>
      </c>
      <c r="I8445" s="71">
        <f t="shared" si="447"/>
        <v>14</v>
      </c>
      <c r="J8445" s="72" t="s">
        <v>148</v>
      </c>
      <c r="K8445" s="72" t="s">
        <v>149</v>
      </c>
      <c r="L8445" s="73">
        <v>1</v>
      </c>
      <c r="M8445" s="73" t="s">
        <v>322</v>
      </c>
      <c r="N8445" s="68" t="str">
        <f>VLOOKUP(K8445,[1]人員授權表!D$3:G$249,4,0)</f>
        <v>無機</v>
      </c>
      <c r="O8445" s="70" t="str">
        <f>IF(J8445=[1]人員授權表!$C$85,"Casper李羿勳",IF(J8445=[1]人員授權表!$C$188,"Iring陳俊明",IF(J8445=[1]人員授權表!$C$189,"Brian陳泓霖",VLOOKUP(K8445,[1]人員授權表!D$2:E$249,2,FALSE))))</f>
        <v>Vicky游崴涵</v>
      </c>
      <c r="P8445" s="67">
        <f t="shared" si="450"/>
        <v>44863</v>
      </c>
      <c r="Q8445" s="75" t="str">
        <f t="shared" si="448"/>
        <v>週六</v>
      </c>
      <c r="R8445" s="80">
        <v>44854</v>
      </c>
      <c r="AA8445" s="1"/>
    </row>
    <row r="8446" spans="2:28">
      <c r="B8446" s="66">
        <v>44837</v>
      </c>
      <c r="D8446" s="68" t="s">
        <v>50</v>
      </c>
      <c r="E8446" s="70" t="s">
        <v>82</v>
      </c>
      <c r="F8446" s="70" t="s">
        <v>3177</v>
      </c>
      <c r="G8446" s="67">
        <v>44851</v>
      </c>
      <c r="H8446" s="67">
        <v>44865</v>
      </c>
      <c r="I8446" s="71">
        <f t="shared" si="447"/>
        <v>14</v>
      </c>
      <c r="J8446" s="72" t="s">
        <v>139</v>
      </c>
      <c r="K8446" s="72" t="s">
        <v>140</v>
      </c>
      <c r="L8446" s="73">
        <v>1</v>
      </c>
      <c r="M8446" s="73" t="s">
        <v>322</v>
      </c>
      <c r="N8446" s="68" t="str">
        <f>VLOOKUP(K8446,[1]人員授權表!D$3:G$249,4,0)</f>
        <v>無機</v>
      </c>
      <c r="O8446" s="70" t="str">
        <f>IF(J8446=[1]人員授權表!$C$85,"Casper李羿勳",IF(J8446=[1]人員授權表!$C$188,"Iring陳俊明",IF(J8446=[1]人員授權表!$C$189,"Brian陳泓霖",VLOOKUP(K8446,[1]人員授權表!D$2:E$249,2,FALSE))))</f>
        <v>Brian陳泓霖</v>
      </c>
      <c r="P8446" s="67">
        <f t="shared" si="450"/>
        <v>44863</v>
      </c>
      <c r="Q8446" s="75" t="str">
        <f t="shared" si="448"/>
        <v>週六</v>
      </c>
      <c r="R8446" s="80">
        <v>44855</v>
      </c>
      <c r="AA8446" s="1"/>
    </row>
    <row r="8447" spans="2:28">
      <c r="B8447" s="66">
        <v>44837</v>
      </c>
      <c r="D8447" s="68" t="s">
        <v>50</v>
      </c>
      <c r="E8447" s="70" t="s">
        <v>82</v>
      </c>
      <c r="F8447" s="70" t="s">
        <v>3177</v>
      </c>
      <c r="G8447" s="67">
        <v>44851</v>
      </c>
      <c r="H8447" s="67">
        <v>44865</v>
      </c>
      <c r="I8447" s="71">
        <f t="shared" si="447"/>
        <v>14</v>
      </c>
      <c r="J8447" s="72" t="s">
        <v>269</v>
      </c>
      <c r="K8447" s="72" t="s">
        <v>270</v>
      </c>
      <c r="L8447" s="73">
        <v>1</v>
      </c>
      <c r="M8447" s="73" t="s">
        <v>322</v>
      </c>
      <c r="N8447" s="68" t="str">
        <f>VLOOKUP(K8447,[1]人員授權表!D$3:G$249,4,0)</f>
        <v>無機</v>
      </c>
      <c r="O8447" s="70" t="str">
        <f>IF(J8447=[1]人員授權表!$C$85,"Casper李羿勳",IF(J8447=[1]人員授權表!$C$188,"Iring陳俊明",IF(J8447=[1]人員授權表!$C$189,"Brian陳泓霖",VLOOKUP(K8447,[1]人員授權表!D$2:E$249,2,FALSE))))</f>
        <v>George陳志昇&amp;Vicky游崴涵</v>
      </c>
      <c r="P8447" s="67">
        <f t="shared" si="450"/>
        <v>44863</v>
      </c>
      <c r="Q8447" s="75" t="str">
        <f t="shared" si="448"/>
        <v>週六</v>
      </c>
      <c r="R8447" s="80">
        <v>44854</v>
      </c>
      <c r="AA8447" s="1"/>
    </row>
    <row r="8448" spans="2:28">
      <c r="B8448" s="66">
        <v>44837</v>
      </c>
      <c r="D8448" s="68" t="s">
        <v>50</v>
      </c>
      <c r="E8448" s="70" t="s">
        <v>82</v>
      </c>
      <c r="F8448" s="70" t="s">
        <v>3177</v>
      </c>
      <c r="G8448" s="67">
        <v>44851</v>
      </c>
      <c r="H8448" s="67">
        <v>44865</v>
      </c>
      <c r="I8448" s="71">
        <f t="shared" si="447"/>
        <v>14</v>
      </c>
      <c r="J8448" s="72" t="s">
        <v>137</v>
      </c>
      <c r="K8448" s="72" t="s">
        <v>138</v>
      </c>
      <c r="L8448" s="73">
        <v>1</v>
      </c>
      <c r="M8448" s="73" t="s">
        <v>322</v>
      </c>
      <c r="N8448" s="68" t="str">
        <f>VLOOKUP(K8448,[1]人員授權表!D$3:G$249,4,0)</f>
        <v>無機</v>
      </c>
      <c r="O8448" s="70" t="str">
        <f>IF(J8448=[1]人員授權表!$C$85,"Casper李羿勳",IF(J8448=[1]人員授權表!$C$188,"Iring陳俊明",IF(J8448=[1]人員授權表!$C$189,"Brian陳泓霖",VLOOKUP(K8448,[1]人員授權表!D$2:E$249,2,FALSE))))</f>
        <v>Jack劉念忻</v>
      </c>
      <c r="P8448" s="67">
        <f t="shared" si="450"/>
        <v>44863</v>
      </c>
      <c r="Q8448" s="75" t="str">
        <f t="shared" si="448"/>
        <v>週六</v>
      </c>
      <c r="R8448" s="80">
        <v>44862</v>
      </c>
      <c r="AA8448" s="1"/>
    </row>
    <row r="8449" spans="2:28">
      <c r="B8449" s="66">
        <v>44837</v>
      </c>
      <c r="D8449" s="68" t="s">
        <v>50</v>
      </c>
      <c r="E8449" s="70" t="s">
        <v>82</v>
      </c>
      <c r="F8449" s="70" t="s">
        <v>3177</v>
      </c>
      <c r="G8449" s="67">
        <v>44851</v>
      </c>
      <c r="H8449" s="67">
        <v>44865</v>
      </c>
      <c r="I8449" s="71">
        <f t="shared" si="447"/>
        <v>14</v>
      </c>
      <c r="J8449" s="72" t="s">
        <v>148</v>
      </c>
      <c r="K8449" s="72" t="s">
        <v>1525</v>
      </c>
      <c r="L8449" s="73">
        <v>1</v>
      </c>
      <c r="M8449" s="73" t="s">
        <v>322</v>
      </c>
      <c r="N8449" s="68" t="str">
        <f>VLOOKUP(K8449,[1]人員授權表!D$3:G$249,4,0)</f>
        <v>無機</v>
      </c>
      <c r="O8449" s="70" t="str">
        <f>IF(J8449=[1]人員授權表!$C$85,"Casper李羿勳",IF(J8449=[1]人員授權表!$C$188,"Iring陳俊明",IF(J8449=[1]人員授權表!$C$189,"Brian陳泓霖",VLOOKUP(K8449,[1]人員授權表!D$2:E$249,2,FALSE))))</f>
        <v>Vicky游崴涵</v>
      </c>
      <c r="P8449" s="67">
        <f t="shared" si="450"/>
        <v>44863</v>
      </c>
      <c r="Q8449" s="75" t="str">
        <f t="shared" si="448"/>
        <v>週六</v>
      </c>
      <c r="R8449" s="80">
        <v>44854</v>
      </c>
      <c r="AA8449" s="1"/>
    </row>
    <row r="8450" spans="2:28">
      <c r="B8450" s="66">
        <v>44845</v>
      </c>
      <c r="D8450" s="68" t="s">
        <v>50</v>
      </c>
      <c r="E8450" s="70" t="s">
        <v>82</v>
      </c>
      <c r="F8450" s="4" t="s">
        <v>3178</v>
      </c>
      <c r="G8450" s="67">
        <v>44851</v>
      </c>
      <c r="H8450" s="67">
        <v>44865</v>
      </c>
      <c r="I8450" s="71">
        <f t="shared" si="447"/>
        <v>14</v>
      </c>
      <c r="J8450" s="72" t="s">
        <v>139</v>
      </c>
      <c r="K8450" s="72" t="s">
        <v>140</v>
      </c>
      <c r="L8450" s="73">
        <v>2</v>
      </c>
      <c r="M8450" s="73" t="s">
        <v>91</v>
      </c>
      <c r="N8450" s="68" t="str">
        <f>VLOOKUP(K8450,[1]人員授權表!D$3:G$249,4,0)</f>
        <v>無機</v>
      </c>
      <c r="O8450" s="70" t="str">
        <f>IF(J8450=[1]人員授權表!$C$85,"Casper李羿勳",IF(J8450=[1]人員授權表!$C$188,"Iring陳俊明",IF(J8450=[1]人員授權表!$C$189,"Brian陳泓霖",VLOOKUP(K8450,[1]人員授權表!D$2:E$249,2,FALSE))))</f>
        <v>Brian陳泓霖</v>
      </c>
      <c r="P8450" s="67">
        <f t="shared" si="450"/>
        <v>44863</v>
      </c>
      <c r="Q8450" s="75" t="str">
        <f t="shared" si="448"/>
        <v>週六</v>
      </c>
      <c r="R8450" s="80">
        <v>44855</v>
      </c>
      <c r="AA8450" s="1"/>
    </row>
    <row r="8451" spans="2:28">
      <c r="B8451" s="66">
        <v>44845</v>
      </c>
      <c r="D8451" s="68" t="s">
        <v>50</v>
      </c>
      <c r="E8451" s="70" t="s">
        <v>82</v>
      </c>
      <c r="F8451" s="4" t="s">
        <v>3178</v>
      </c>
      <c r="G8451" s="67">
        <v>44851</v>
      </c>
      <c r="H8451" s="67">
        <v>44865</v>
      </c>
      <c r="I8451" s="71">
        <f t="shared" si="447"/>
        <v>14</v>
      </c>
      <c r="J8451" s="72" t="s">
        <v>277</v>
      </c>
      <c r="K8451" s="72" t="s">
        <v>154</v>
      </c>
      <c r="L8451" s="73">
        <v>2</v>
      </c>
      <c r="M8451" s="73" t="s">
        <v>91</v>
      </c>
      <c r="N8451" s="68" t="str">
        <f>VLOOKUP(K8451,[1]人員授權表!D$3:G$249,4,0)</f>
        <v>無機</v>
      </c>
      <c r="O8451" s="70" t="str">
        <f>IF(J8451=[1]人員授權表!$C$85,"Casper李羿勳",IF(J8451=[1]人員授權表!$C$188,"Iring陳俊明",IF(J8451=[1]人員授權表!$C$189,"Brian陳泓霖",VLOOKUP(K8451,[1]人員授權表!D$2:E$249,2,FALSE))))</f>
        <v>Ken張智凱</v>
      </c>
      <c r="P8451" s="67">
        <f t="shared" si="450"/>
        <v>44863</v>
      </c>
      <c r="Q8451" s="75" t="str">
        <f t="shared" si="448"/>
        <v>週六</v>
      </c>
      <c r="R8451" s="80">
        <v>44858</v>
      </c>
      <c r="AA8451" s="1"/>
    </row>
    <row r="8452" spans="2:28">
      <c r="B8452" s="66">
        <v>44845</v>
      </c>
      <c r="D8452" s="68" t="s">
        <v>50</v>
      </c>
      <c r="E8452" s="70" t="s">
        <v>82</v>
      </c>
      <c r="F8452" s="4" t="s">
        <v>3178</v>
      </c>
      <c r="G8452" s="67">
        <v>44851</v>
      </c>
      <c r="H8452" s="67">
        <v>44865</v>
      </c>
      <c r="I8452" s="71">
        <f t="shared" si="447"/>
        <v>14</v>
      </c>
      <c r="J8452" s="72" t="s">
        <v>137</v>
      </c>
      <c r="K8452" s="72" t="s">
        <v>138</v>
      </c>
      <c r="L8452" s="73">
        <v>2</v>
      </c>
      <c r="M8452" s="73" t="s">
        <v>91</v>
      </c>
      <c r="N8452" s="68" t="str">
        <f>VLOOKUP(K8452,[1]人員授權表!D$3:G$249,4,0)</f>
        <v>無機</v>
      </c>
      <c r="O8452" s="70" t="str">
        <f>IF(J8452=[1]人員授權表!$C$85,"Casper李羿勳",IF(J8452=[1]人員授權表!$C$188,"Iring陳俊明",IF(J8452=[1]人員授權表!$C$189,"Brian陳泓霖",VLOOKUP(K8452,[1]人員授權表!D$2:E$249,2,FALSE))))</f>
        <v>Jack劉念忻</v>
      </c>
      <c r="P8452" s="67">
        <f t="shared" si="450"/>
        <v>44863</v>
      </c>
      <c r="Q8452" s="75" t="str">
        <f t="shared" si="448"/>
        <v>週六</v>
      </c>
      <c r="R8452" s="80">
        <v>44862</v>
      </c>
      <c r="AA8452" s="1"/>
    </row>
    <row r="8453" spans="2:28">
      <c r="B8453" s="66">
        <v>44845</v>
      </c>
      <c r="D8453" s="68" t="s">
        <v>50</v>
      </c>
      <c r="E8453" s="70" t="s">
        <v>82</v>
      </c>
      <c r="F8453" s="4" t="s">
        <v>3178</v>
      </c>
      <c r="G8453" s="67">
        <v>44851</v>
      </c>
      <c r="H8453" s="67">
        <v>44865</v>
      </c>
      <c r="I8453" s="71">
        <f t="shared" si="447"/>
        <v>14</v>
      </c>
      <c r="J8453" s="72" t="s">
        <v>148</v>
      </c>
      <c r="K8453" s="72" t="s">
        <v>149</v>
      </c>
      <c r="L8453" s="73">
        <v>2</v>
      </c>
      <c r="M8453" s="73" t="s">
        <v>91</v>
      </c>
      <c r="N8453" s="68" t="str">
        <f>VLOOKUP(K8453,[1]人員授權表!D$3:G$249,4,0)</f>
        <v>無機</v>
      </c>
      <c r="O8453" s="70" t="str">
        <f>IF(J8453=[1]人員授權表!$C$85,"Casper李羿勳",IF(J8453=[1]人員授權表!$C$188,"Iring陳俊明",IF(J8453=[1]人員授權表!$C$189,"Brian陳泓霖",VLOOKUP(K8453,[1]人員授權表!D$2:E$249,2,FALSE))))</f>
        <v>Vicky游崴涵</v>
      </c>
      <c r="P8453" s="67">
        <f t="shared" si="450"/>
        <v>44863</v>
      </c>
      <c r="Q8453" s="75" t="str">
        <f t="shared" si="448"/>
        <v>週六</v>
      </c>
      <c r="R8453" s="80">
        <v>44861</v>
      </c>
      <c r="AA8453" s="1"/>
    </row>
    <row r="8454" spans="2:28">
      <c r="B8454" s="66">
        <v>44851</v>
      </c>
      <c r="D8454" s="68" t="s">
        <v>50</v>
      </c>
      <c r="E8454" s="70" t="s">
        <v>879</v>
      </c>
      <c r="F8454" s="4" t="s">
        <v>3179</v>
      </c>
      <c r="G8454" s="67">
        <v>44851</v>
      </c>
      <c r="H8454" s="67">
        <v>44865</v>
      </c>
      <c r="I8454" s="71">
        <f t="shared" si="447"/>
        <v>14</v>
      </c>
      <c r="J8454" s="72" t="s">
        <v>139</v>
      </c>
      <c r="K8454" s="72" t="s">
        <v>140</v>
      </c>
      <c r="L8454" s="73">
        <v>2</v>
      </c>
      <c r="M8454" s="73" t="s">
        <v>91</v>
      </c>
      <c r="N8454" s="68" t="str">
        <f>VLOOKUP(K8454,[1]人員授權表!D$3:G$249,4,0)</f>
        <v>無機</v>
      </c>
      <c r="O8454" s="70" t="str">
        <f>IF(J8454=[1]人員授權表!$C$85,"Casper李羿勳",IF(J8454=[1]人員授權表!$C$188,"Iring陳俊明",IF(J8454=[1]人員授權表!$C$189,"Brian陳泓霖",VLOOKUP(K8454,[1]人員授權表!D$2:E$249,2,FALSE))))</f>
        <v>Brian陳泓霖</v>
      </c>
      <c r="P8454" s="67">
        <f t="shared" si="450"/>
        <v>44863</v>
      </c>
      <c r="Q8454" s="75" t="str">
        <f t="shared" si="448"/>
        <v>週六</v>
      </c>
      <c r="R8454" s="80">
        <v>44855</v>
      </c>
      <c r="AA8454" s="102">
        <v>15</v>
      </c>
      <c r="AB8454" s="123" t="s">
        <v>2325</v>
      </c>
    </row>
    <row r="8455" spans="2:28">
      <c r="B8455" s="66">
        <v>44851</v>
      </c>
      <c r="D8455" s="68" t="s">
        <v>50</v>
      </c>
      <c r="E8455" s="70" t="s">
        <v>879</v>
      </c>
      <c r="F8455" s="4" t="s">
        <v>3179</v>
      </c>
      <c r="G8455" s="67">
        <v>44851</v>
      </c>
      <c r="H8455" s="67">
        <v>44865</v>
      </c>
      <c r="I8455" s="71">
        <f t="shared" ref="I8455:I8518" si="451">_xlfn.DAYS(H8455,G8455)</f>
        <v>14</v>
      </c>
      <c r="J8455" s="72" t="s">
        <v>148</v>
      </c>
      <c r="K8455" s="72" t="s">
        <v>1525</v>
      </c>
      <c r="L8455" s="73">
        <v>2</v>
      </c>
      <c r="M8455" s="73" t="s">
        <v>91</v>
      </c>
      <c r="N8455" s="68" t="str">
        <f>VLOOKUP(K8455,[1]人員授權表!D$3:G$249,4,0)</f>
        <v>無機</v>
      </c>
      <c r="O8455" s="70" t="str">
        <f>IF(J8455=[1]人員授權表!$C$85,"Casper李羿勳",IF(J8455=[1]人員授權表!$C$188,"Iring陳俊明",IF(J8455=[1]人員授權表!$C$189,"Brian陳泓霖",VLOOKUP(K8455,[1]人員授權表!D$2:E$249,2,FALSE))))</f>
        <v>Vicky游崴涵</v>
      </c>
      <c r="P8455" s="67">
        <f t="shared" si="450"/>
        <v>44863</v>
      </c>
      <c r="Q8455" s="75" t="str">
        <f t="shared" ref="Q8455:Q8518" si="452">TEXT(P8455,"aaa")</f>
        <v>週六</v>
      </c>
      <c r="R8455" s="80">
        <v>44854</v>
      </c>
      <c r="AA8455" s="102">
        <v>15</v>
      </c>
      <c r="AB8455" s="123" t="s">
        <v>2325</v>
      </c>
    </row>
    <row r="8456" spans="2:28">
      <c r="B8456" s="66">
        <v>44851</v>
      </c>
      <c r="D8456" s="68" t="s">
        <v>50</v>
      </c>
      <c r="E8456" s="70" t="s">
        <v>879</v>
      </c>
      <c r="F8456" s="4" t="s">
        <v>3179</v>
      </c>
      <c r="G8456" s="67">
        <v>44851</v>
      </c>
      <c r="H8456" s="67">
        <v>44865</v>
      </c>
      <c r="I8456" s="71">
        <f t="shared" si="451"/>
        <v>14</v>
      </c>
      <c r="J8456" s="72" t="s">
        <v>137</v>
      </c>
      <c r="K8456" s="72" t="s">
        <v>1049</v>
      </c>
      <c r="L8456" s="73">
        <v>2</v>
      </c>
      <c r="M8456" s="73" t="s">
        <v>91</v>
      </c>
      <c r="N8456" s="68" t="str">
        <f>VLOOKUP(K8456,[1]人員授權表!D$3:G$249,4,0)</f>
        <v>無機</v>
      </c>
      <c r="O8456" s="70" t="str">
        <f>IF(J8456=[1]人員授權表!$C$85,"Casper李羿勳",IF(J8456=[1]人員授權表!$C$188,"Iring陳俊明",IF(J8456=[1]人員授權表!$C$189,"Brian陳泓霖",VLOOKUP(K8456,[1]人員授權表!D$2:E$249,2,FALSE))))</f>
        <v>Jack劉念忻</v>
      </c>
      <c r="P8456" s="67">
        <f t="shared" si="450"/>
        <v>44863</v>
      </c>
      <c r="Q8456" s="75" t="str">
        <f t="shared" si="452"/>
        <v>週六</v>
      </c>
      <c r="R8456" s="80">
        <v>44862</v>
      </c>
      <c r="AA8456" s="102">
        <v>15</v>
      </c>
      <c r="AB8456" s="123" t="s">
        <v>2325</v>
      </c>
    </row>
    <row r="8457" spans="2:28">
      <c r="B8457" s="66">
        <v>44837</v>
      </c>
      <c r="D8457" s="68" t="s">
        <v>50</v>
      </c>
      <c r="E8457" s="70" t="s">
        <v>82</v>
      </c>
      <c r="F8457" s="70" t="s">
        <v>3180</v>
      </c>
      <c r="G8457" s="67">
        <v>44851</v>
      </c>
      <c r="H8457" s="67">
        <v>44865</v>
      </c>
      <c r="I8457" s="71">
        <f t="shared" si="451"/>
        <v>14</v>
      </c>
      <c r="J8457" s="72" t="s">
        <v>139</v>
      </c>
      <c r="K8457" s="72" t="s">
        <v>140</v>
      </c>
      <c r="L8457" s="73">
        <v>31</v>
      </c>
      <c r="M8457" s="73" t="s">
        <v>268</v>
      </c>
      <c r="N8457" s="68" t="str">
        <f>VLOOKUP(K8457,[1]人員授權表!D$3:G$249,4,0)</f>
        <v>無機</v>
      </c>
      <c r="O8457" s="70" t="str">
        <f>IF(J8457=[1]人員授權表!$C$85,"Casper李羿勳",IF(J8457=[1]人員授權表!$C$188,"Iring陳俊明",IF(J8457=[1]人員授權表!$C$189,"Brian陳泓霖",VLOOKUP(K8457,[1]人員授權表!D$2:E$249,2,FALSE))))</f>
        <v>Brian陳泓霖</v>
      </c>
      <c r="P8457" s="67">
        <f t="shared" si="450"/>
        <v>44863</v>
      </c>
      <c r="Q8457" s="75" t="str">
        <f t="shared" si="452"/>
        <v>週六</v>
      </c>
      <c r="R8457" s="80">
        <v>44855</v>
      </c>
      <c r="AA8457" s="1"/>
    </row>
    <row r="8458" spans="2:28">
      <c r="B8458" s="66">
        <v>44837</v>
      </c>
      <c r="D8458" s="68" t="s">
        <v>50</v>
      </c>
      <c r="E8458" s="70" t="s">
        <v>82</v>
      </c>
      <c r="F8458" s="70" t="s">
        <v>3181</v>
      </c>
      <c r="G8458" s="67">
        <v>44851</v>
      </c>
      <c r="H8458" s="67">
        <v>44865</v>
      </c>
      <c r="I8458" s="71">
        <f t="shared" si="451"/>
        <v>14</v>
      </c>
      <c r="J8458" s="72" t="s">
        <v>141</v>
      </c>
      <c r="K8458" s="72" t="s">
        <v>142</v>
      </c>
      <c r="L8458" s="73">
        <v>31</v>
      </c>
      <c r="M8458" s="73" t="s">
        <v>268</v>
      </c>
      <c r="N8458" s="68" t="str">
        <f>VLOOKUP(K8458,[1]人員授權表!D$3:G$249,4,0)</f>
        <v>無機</v>
      </c>
      <c r="O8458" s="70" t="str">
        <f>IF(J8458=[1]人員授權表!$C$85,"Casper李羿勳",IF(J8458=[1]人員授權表!$C$188,"Iring陳俊明",IF(J8458=[1]人員授權表!$C$189,"Brian陳泓霖",VLOOKUP(K8458,[1]人員授權表!D$2:E$249,2,FALSE))))</f>
        <v>Dennis陳汶宏</v>
      </c>
      <c r="P8458" s="67">
        <f t="shared" si="450"/>
        <v>44863</v>
      </c>
      <c r="Q8458" s="75" t="str">
        <f t="shared" si="452"/>
        <v>週六</v>
      </c>
      <c r="R8458" s="80">
        <v>44860</v>
      </c>
      <c r="AA8458" s="1"/>
    </row>
    <row r="8459" spans="2:28">
      <c r="B8459" s="66">
        <v>44837</v>
      </c>
      <c r="D8459" s="68" t="s">
        <v>50</v>
      </c>
      <c r="E8459" s="70" t="s">
        <v>82</v>
      </c>
      <c r="F8459" s="70" t="s">
        <v>3180</v>
      </c>
      <c r="G8459" s="67">
        <v>44851</v>
      </c>
      <c r="H8459" s="67">
        <v>44865</v>
      </c>
      <c r="I8459" s="71">
        <f t="shared" si="451"/>
        <v>14</v>
      </c>
      <c r="J8459" s="72" t="s">
        <v>153</v>
      </c>
      <c r="K8459" s="72" t="s">
        <v>154</v>
      </c>
      <c r="L8459" s="73">
        <v>31</v>
      </c>
      <c r="M8459" s="73" t="s">
        <v>268</v>
      </c>
      <c r="N8459" s="68" t="str">
        <f>VLOOKUP(K8459,[1]人員授權表!D$3:G$249,4,0)</f>
        <v>無機</v>
      </c>
      <c r="O8459" s="70" t="str">
        <f>IF(J8459=[1]人員授權表!$C$85,"Casper李羿勳",IF(J8459=[1]人員授權表!$C$188,"Iring陳俊明",IF(J8459=[1]人員授權表!$C$189,"Brian陳泓霖",VLOOKUP(K8459,[1]人員授權表!D$2:E$249,2,FALSE))))</f>
        <v>Ken張智凱</v>
      </c>
      <c r="P8459" s="67">
        <f t="shared" si="450"/>
        <v>44863</v>
      </c>
      <c r="Q8459" s="75" t="str">
        <f t="shared" si="452"/>
        <v>週六</v>
      </c>
      <c r="R8459" s="80">
        <v>44858</v>
      </c>
      <c r="AA8459" s="1"/>
    </row>
    <row r="8460" spans="2:28">
      <c r="B8460" s="66">
        <v>44837</v>
      </c>
      <c r="D8460" s="68" t="s">
        <v>50</v>
      </c>
      <c r="E8460" s="70" t="s">
        <v>82</v>
      </c>
      <c r="F8460" s="70" t="s">
        <v>3180</v>
      </c>
      <c r="G8460" s="67">
        <v>44851</v>
      </c>
      <c r="H8460" s="67">
        <v>44865</v>
      </c>
      <c r="I8460" s="71">
        <f t="shared" si="451"/>
        <v>14</v>
      </c>
      <c r="J8460" s="72" t="s">
        <v>137</v>
      </c>
      <c r="K8460" s="72" t="s">
        <v>138</v>
      </c>
      <c r="L8460" s="73">
        <v>31</v>
      </c>
      <c r="M8460" s="73" t="s">
        <v>268</v>
      </c>
      <c r="N8460" s="68" t="str">
        <f>VLOOKUP(K8460,[1]人員授權表!D$3:G$249,4,0)</f>
        <v>無機</v>
      </c>
      <c r="O8460" s="70" t="str">
        <f>IF(J8460=[1]人員授權表!$C$85,"Casper李羿勳",IF(J8460=[1]人員授權表!$C$188,"Iring陳俊明",IF(J8460=[1]人員授權表!$C$189,"Brian陳泓霖",VLOOKUP(K8460,[1]人員授權表!D$2:E$249,2,FALSE))))</f>
        <v>Jack劉念忻</v>
      </c>
      <c r="P8460" s="67">
        <f t="shared" si="450"/>
        <v>44863</v>
      </c>
      <c r="Q8460" s="75" t="str">
        <f t="shared" si="452"/>
        <v>週六</v>
      </c>
      <c r="R8460" s="80">
        <v>44862</v>
      </c>
      <c r="AA8460" s="1"/>
    </row>
    <row r="8461" spans="2:28">
      <c r="B8461" s="66">
        <v>44830</v>
      </c>
      <c r="D8461" s="68" t="s">
        <v>50</v>
      </c>
      <c r="E8461" s="70" t="s">
        <v>82</v>
      </c>
      <c r="F8461" s="70" t="s">
        <v>3182</v>
      </c>
      <c r="G8461" s="67">
        <v>44851</v>
      </c>
      <c r="H8461" s="67">
        <v>44865</v>
      </c>
      <c r="I8461" s="71">
        <f t="shared" si="451"/>
        <v>14</v>
      </c>
      <c r="J8461" s="72" t="s">
        <v>139</v>
      </c>
      <c r="K8461" s="72" t="s">
        <v>140</v>
      </c>
      <c r="L8461" s="73">
        <v>1</v>
      </c>
      <c r="M8461" s="73" t="s">
        <v>324</v>
      </c>
      <c r="N8461" s="68" t="str">
        <f>VLOOKUP(K8461,[1]人員授權表!D$3:G$249,4,0)</f>
        <v>無機</v>
      </c>
      <c r="O8461" s="70" t="str">
        <f>IF(J8461=[1]人員授權表!$C$85,"Casper李羿勳",IF(J8461=[1]人員授權表!$C$188,"Iring陳俊明",IF(J8461=[1]人員授權表!$C$189,"Brian陳泓霖",VLOOKUP(K8461,[1]人員授權表!D$2:E$249,2,FALSE))))</f>
        <v>Brian陳泓霖</v>
      </c>
      <c r="P8461" s="67">
        <f t="shared" si="450"/>
        <v>44863</v>
      </c>
      <c r="Q8461" s="75" t="str">
        <f t="shared" si="452"/>
        <v>週六</v>
      </c>
      <c r="R8461" s="80">
        <v>44855</v>
      </c>
      <c r="AA8461" s="1"/>
    </row>
    <row r="8462" spans="2:28">
      <c r="B8462" s="66">
        <v>44830</v>
      </c>
      <c r="D8462" s="68" t="s">
        <v>50</v>
      </c>
      <c r="E8462" s="70" t="s">
        <v>82</v>
      </c>
      <c r="F8462" s="70" t="s">
        <v>3182</v>
      </c>
      <c r="G8462" s="67">
        <v>44851</v>
      </c>
      <c r="H8462" s="67">
        <v>44865</v>
      </c>
      <c r="I8462" s="71">
        <f t="shared" si="451"/>
        <v>14</v>
      </c>
      <c r="J8462" s="72" t="s">
        <v>269</v>
      </c>
      <c r="K8462" s="72" t="s">
        <v>270</v>
      </c>
      <c r="L8462" s="73">
        <v>1</v>
      </c>
      <c r="M8462" s="73" t="s">
        <v>324</v>
      </c>
      <c r="N8462" s="68" t="str">
        <f>VLOOKUP(K8462,[1]人員授權表!D$3:G$249,4,0)</f>
        <v>無機</v>
      </c>
      <c r="O8462" s="70" t="str">
        <f>IF(J8462=[1]人員授權表!$C$85,"Casper李羿勳",IF(J8462=[1]人員授權表!$C$188,"Iring陳俊明",IF(J8462=[1]人員授權表!$C$189,"Brian陳泓霖",VLOOKUP(K8462,[1]人員授權表!D$2:E$249,2,FALSE))))</f>
        <v>George陳志昇&amp;Vicky游崴涵</v>
      </c>
      <c r="P8462" s="67">
        <f t="shared" si="450"/>
        <v>44863</v>
      </c>
      <c r="Q8462" s="75" t="str">
        <f t="shared" si="452"/>
        <v>週六</v>
      </c>
      <c r="R8462" s="80">
        <v>44854</v>
      </c>
      <c r="AA8462" s="1"/>
    </row>
    <row r="8463" spans="2:28">
      <c r="B8463" s="66">
        <v>44830</v>
      </c>
      <c r="D8463" s="68" t="s">
        <v>50</v>
      </c>
      <c r="E8463" s="70" t="s">
        <v>82</v>
      </c>
      <c r="F8463" s="70" t="s">
        <v>3182</v>
      </c>
      <c r="G8463" s="67">
        <v>44851</v>
      </c>
      <c r="H8463" s="67">
        <v>44865</v>
      </c>
      <c r="I8463" s="71">
        <f t="shared" si="451"/>
        <v>14</v>
      </c>
      <c r="J8463" s="72" t="s">
        <v>141</v>
      </c>
      <c r="K8463" s="72" t="s">
        <v>142</v>
      </c>
      <c r="L8463" s="73">
        <v>1</v>
      </c>
      <c r="M8463" s="73" t="s">
        <v>324</v>
      </c>
      <c r="N8463" s="68" t="str">
        <f>VLOOKUP(K8463,[1]人員授權表!D$3:G$249,4,0)</f>
        <v>無機</v>
      </c>
      <c r="O8463" s="70" t="str">
        <f>IF(J8463=[1]人員授權表!$C$85,"Casper李羿勳",IF(J8463=[1]人員授權表!$C$188,"Iring陳俊明",IF(J8463=[1]人員授權表!$C$189,"Brian陳泓霖",VLOOKUP(K8463,[1]人員授權表!D$2:E$249,2,FALSE))))</f>
        <v>Dennis陳汶宏</v>
      </c>
      <c r="P8463" s="67">
        <f t="shared" si="450"/>
        <v>44863</v>
      </c>
      <c r="Q8463" s="75" t="str">
        <f t="shared" si="452"/>
        <v>週六</v>
      </c>
      <c r="R8463" s="80">
        <v>44854</v>
      </c>
      <c r="AA8463" s="1"/>
    </row>
    <row r="8464" spans="2:28">
      <c r="B8464" s="66">
        <v>44830</v>
      </c>
      <c r="D8464" s="68" t="s">
        <v>50</v>
      </c>
      <c r="E8464" s="70" t="s">
        <v>82</v>
      </c>
      <c r="F8464" s="70" t="s">
        <v>3182</v>
      </c>
      <c r="G8464" s="67">
        <v>44851</v>
      </c>
      <c r="H8464" s="67">
        <v>44865</v>
      </c>
      <c r="I8464" s="71">
        <f t="shared" si="451"/>
        <v>14</v>
      </c>
      <c r="J8464" s="72" t="s">
        <v>153</v>
      </c>
      <c r="K8464" s="72" t="s">
        <v>154</v>
      </c>
      <c r="L8464" s="73">
        <v>1</v>
      </c>
      <c r="M8464" s="73" t="s">
        <v>324</v>
      </c>
      <c r="N8464" s="68" t="str">
        <f>VLOOKUP(K8464,[1]人員授權表!D$3:G$249,4,0)</f>
        <v>無機</v>
      </c>
      <c r="O8464" s="70" t="str">
        <f>IF(J8464=[1]人員授權表!$C$85,"Casper李羿勳",IF(J8464=[1]人員授權表!$C$188,"Iring陳俊明",IF(J8464=[1]人員授權表!$C$189,"Brian陳泓霖",VLOOKUP(K8464,[1]人員授權表!D$2:E$249,2,FALSE))))</f>
        <v>Ken張智凱</v>
      </c>
      <c r="P8464" s="67">
        <f t="shared" si="450"/>
        <v>44863</v>
      </c>
      <c r="Q8464" s="75" t="str">
        <f t="shared" si="452"/>
        <v>週六</v>
      </c>
      <c r="R8464" s="80">
        <v>44853</v>
      </c>
      <c r="AA8464" s="1"/>
    </row>
    <row r="8465" spans="2:27">
      <c r="B8465" s="66">
        <v>44830</v>
      </c>
      <c r="D8465" s="68" t="s">
        <v>50</v>
      </c>
      <c r="E8465" s="70" t="s">
        <v>82</v>
      </c>
      <c r="F8465" s="70" t="s">
        <v>3182</v>
      </c>
      <c r="G8465" s="67">
        <v>44851</v>
      </c>
      <c r="H8465" s="67">
        <v>44865</v>
      </c>
      <c r="I8465" s="71">
        <f t="shared" si="451"/>
        <v>14</v>
      </c>
      <c r="J8465" s="72" t="s">
        <v>137</v>
      </c>
      <c r="K8465" s="72" t="s">
        <v>138</v>
      </c>
      <c r="L8465" s="73">
        <v>1</v>
      </c>
      <c r="M8465" s="73" t="s">
        <v>324</v>
      </c>
      <c r="N8465" s="68" t="str">
        <f>VLOOKUP(K8465,[1]人員授權表!D$3:G$249,4,0)</f>
        <v>無機</v>
      </c>
      <c r="O8465" s="70" t="str">
        <f>IF(J8465=[1]人員授權表!$C$85,"Casper李羿勳",IF(J8465=[1]人員授權表!$C$188,"Iring陳俊明",IF(J8465=[1]人員授權表!$C$189,"Brian陳泓霖",VLOOKUP(K8465,[1]人員授權表!D$2:E$249,2,FALSE))))</f>
        <v>Jack劉念忻</v>
      </c>
      <c r="P8465" s="67">
        <f t="shared" si="450"/>
        <v>44863</v>
      </c>
      <c r="Q8465" s="75" t="str">
        <f t="shared" si="452"/>
        <v>週六</v>
      </c>
      <c r="R8465" s="80">
        <v>44862</v>
      </c>
      <c r="AA8465" s="1"/>
    </row>
    <row r="8466" spans="2:27">
      <c r="B8466" s="66">
        <v>44830</v>
      </c>
      <c r="D8466" s="68" t="s">
        <v>50</v>
      </c>
      <c r="E8466" s="70" t="s">
        <v>82</v>
      </c>
      <c r="F8466" s="70" t="s">
        <v>3182</v>
      </c>
      <c r="G8466" s="67">
        <v>44851</v>
      </c>
      <c r="H8466" s="67">
        <v>44865</v>
      </c>
      <c r="I8466" s="71">
        <f t="shared" si="451"/>
        <v>14</v>
      </c>
      <c r="J8466" s="72" t="s">
        <v>148</v>
      </c>
      <c r="K8466" s="72" t="s">
        <v>149</v>
      </c>
      <c r="L8466" s="73">
        <v>1</v>
      </c>
      <c r="M8466" s="73" t="s">
        <v>324</v>
      </c>
      <c r="N8466" s="68" t="str">
        <f>VLOOKUP(K8466,[1]人員授權表!D$3:G$249,4,0)</f>
        <v>無機</v>
      </c>
      <c r="O8466" s="70" t="str">
        <f>IF(J8466=[1]人員授權表!$C$85,"Casper李羿勳",IF(J8466=[1]人員授權表!$C$188,"Iring陳俊明",IF(J8466=[1]人員授權表!$C$189,"Brian陳泓霖",VLOOKUP(K8466,[1]人員授權表!D$2:E$249,2,FALSE))))</f>
        <v>Vicky游崴涵</v>
      </c>
      <c r="P8466" s="67">
        <f t="shared" si="450"/>
        <v>44863</v>
      </c>
      <c r="Q8466" s="75" t="str">
        <f t="shared" si="452"/>
        <v>週六</v>
      </c>
      <c r="R8466" s="80">
        <v>44854</v>
      </c>
      <c r="AA8466" s="1"/>
    </row>
    <row r="8467" spans="2:27">
      <c r="B8467" s="66">
        <v>44824</v>
      </c>
      <c r="C8467" s="67">
        <v>44852</v>
      </c>
      <c r="D8467" s="68" t="s">
        <v>17</v>
      </c>
      <c r="E8467" s="70" t="s">
        <v>51</v>
      </c>
      <c r="F8467" s="70" t="s">
        <v>3183</v>
      </c>
      <c r="G8467" s="101">
        <v>44845</v>
      </c>
      <c r="H8467" s="67">
        <v>44865</v>
      </c>
      <c r="I8467" s="71">
        <f t="shared" si="451"/>
        <v>20</v>
      </c>
      <c r="J8467" s="72" t="s">
        <v>525</v>
      </c>
      <c r="K8467" s="72" t="s">
        <v>182</v>
      </c>
      <c r="L8467" s="73">
        <v>1</v>
      </c>
      <c r="M8467" s="73" t="s">
        <v>108</v>
      </c>
      <c r="N8467" s="68" t="str">
        <f>VLOOKUP(K8467,[1]人員授權表!D$3:G$249,4,0)</f>
        <v>有機</v>
      </c>
      <c r="O8467" s="70" t="str">
        <f>IF(J8467=[1]人員授權表!$C$85,"Casper李羿勳",IF(J8467=[1]人員授權表!$C$188,"Iring陳俊明",IF(J8467=[1]人員授權表!$C$189,"Brian陳泓霖",VLOOKUP(K8467,[1]人員授權表!D$2:E$249,2,FALSE))))</f>
        <v>Sara王淑玲</v>
      </c>
      <c r="P8467" s="67">
        <f t="shared" si="450"/>
        <v>44863</v>
      </c>
      <c r="Q8467" s="75" t="str">
        <f t="shared" si="452"/>
        <v>週六</v>
      </c>
      <c r="R8467" s="80">
        <v>44858</v>
      </c>
      <c r="AA8467" s="1"/>
    </row>
    <row r="8468" spans="2:27">
      <c r="B8468" s="66">
        <v>44824</v>
      </c>
      <c r="C8468" s="67">
        <v>44852</v>
      </c>
      <c r="D8468" s="68" t="s">
        <v>50</v>
      </c>
      <c r="E8468" s="70" t="s">
        <v>51</v>
      </c>
      <c r="F8468" s="70" t="s">
        <v>3184</v>
      </c>
      <c r="G8468" s="101">
        <v>44854</v>
      </c>
      <c r="H8468" s="67">
        <v>44865</v>
      </c>
      <c r="I8468" s="71">
        <f t="shared" si="451"/>
        <v>11</v>
      </c>
      <c r="J8468" s="72" t="s">
        <v>1106</v>
      </c>
      <c r="K8468" s="72" t="s">
        <v>182</v>
      </c>
      <c r="L8468" s="73">
        <v>1</v>
      </c>
      <c r="M8468" s="73" t="s">
        <v>108</v>
      </c>
      <c r="N8468" s="68" t="str">
        <f>VLOOKUP(K8468,[1]人員授權表!D$3:G$249,4,0)</f>
        <v>有機</v>
      </c>
      <c r="O8468" s="70" t="str">
        <f>IF(J8468=[1]人員授權表!$C$85,"Casper李羿勳",IF(J8468=[1]人員授權表!$C$188,"Iring陳俊明",IF(J8468=[1]人員授權表!$C$189,"Brian陳泓霖",VLOOKUP(K8468,[1]人員授權表!D$2:E$249,2,FALSE))))</f>
        <v>Sara王淑玲</v>
      </c>
      <c r="P8468" s="67">
        <f t="shared" si="450"/>
        <v>44863</v>
      </c>
      <c r="Q8468" s="75" t="str">
        <f t="shared" si="452"/>
        <v>週六</v>
      </c>
      <c r="R8468" s="80">
        <v>44859</v>
      </c>
      <c r="AA8468" s="1"/>
    </row>
    <row r="8469" spans="2:27">
      <c r="B8469" s="66">
        <v>44824</v>
      </c>
      <c r="C8469" s="67">
        <v>44852</v>
      </c>
      <c r="D8469" s="68" t="s">
        <v>50</v>
      </c>
      <c r="E8469" s="70" t="s">
        <v>51</v>
      </c>
      <c r="F8469" s="70" t="s">
        <v>3184</v>
      </c>
      <c r="G8469" s="101">
        <v>44854</v>
      </c>
      <c r="H8469" s="67">
        <v>44865</v>
      </c>
      <c r="I8469" s="71">
        <f t="shared" si="451"/>
        <v>11</v>
      </c>
      <c r="J8469" s="72" t="s">
        <v>1322</v>
      </c>
      <c r="K8469" s="72" t="s">
        <v>187</v>
      </c>
      <c r="L8469" s="73">
        <v>1</v>
      </c>
      <c r="M8469" s="73" t="s">
        <v>108</v>
      </c>
      <c r="N8469" s="68" t="str">
        <f>VLOOKUP(K8469,[1]人員授權表!D$3:G$249,4,0)</f>
        <v>無機</v>
      </c>
      <c r="O8469" s="70" t="str">
        <f>IF(J8469=[1]人員授權表!$C$85,"Casper李羿勳",IF(J8469=[1]人員授權表!$C$188,"Iring陳俊明",IF(J8469=[1]人員授權表!$C$189,"Brian陳泓霖",VLOOKUP(K8469,[1]人員授權表!D$2:E$249,2,FALSE))))</f>
        <v>Ruby黃家蓁</v>
      </c>
      <c r="P8469" s="67">
        <f t="shared" si="450"/>
        <v>44863</v>
      </c>
      <c r="Q8469" s="75" t="str">
        <f t="shared" si="452"/>
        <v>週六</v>
      </c>
      <c r="R8469" s="80">
        <v>44859</v>
      </c>
      <c r="AA8469" s="1"/>
    </row>
    <row r="8470" spans="2:27">
      <c r="B8470" s="66">
        <v>44824</v>
      </c>
      <c r="C8470" s="67">
        <v>44852</v>
      </c>
      <c r="D8470" s="68" t="s">
        <v>50</v>
      </c>
      <c r="E8470" s="70" t="s">
        <v>51</v>
      </c>
      <c r="F8470" s="70" t="s">
        <v>3184</v>
      </c>
      <c r="G8470" s="101">
        <v>44854</v>
      </c>
      <c r="H8470" s="67">
        <v>44865</v>
      </c>
      <c r="I8470" s="71">
        <f t="shared" si="451"/>
        <v>11</v>
      </c>
      <c r="J8470" s="72" t="s">
        <v>1323</v>
      </c>
      <c r="K8470" s="72" t="s">
        <v>189</v>
      </c>
      <c r="L8470" s="73">
        <v>1</v>
      </c>
      <c r="M8470" s="73" t="s">
        <v>108</v>
      </c>
      <c r="N8470" s="68" t="str">
        <f>VLOOKUP(K8470,[1]人員授權表!D$3:G$249,4,0)</f>
        <v>無機</v>
      </c>
      <c r="O8470" s="70" t="str">
        <f>IF(J8470=[1]人員授權表!$C$85,"Casper李羿勳",IF(J8470=[1]人員授權表!$C$188,"Iring陳俊明",IF(J8470=[1]人員授權表!$C$189,"Brian陳泓霖",VLOOKUP(K8470,[1]人員授權表!D$2:E$249,2,FALSE))))</f>
        <v>Iring陳俊明</v>
      </c>
      <c r="P8470" s="67">
        <f t="shared" si="450"/>
        <v>44863</v>
      </c>
      <c r="Q8470" s="75" t="str">
        <f t="shared" si="452"/>
        <v>週六</v>
      </c>
      <c r="R8470" s="80">
        <v>44861</v>
      </c>
      <c r="AA8470" s="1"/>
    </row>
    <row r="8471" spans="2:27">
      <c r="B8471" s="66">
        <v>44824</v>
      </c>
      <c r="C8471" s="67">
        <v>44852</v>
      </c>
      <c r="D8471" s="68" t="s">
        <v>50</v>
      </c>
      <c r="E8471" s="70" t="s">
        <v>51</v>
      </c>
      <c r="F8471" s="70" t="s">
        <v>3184</v>
      </c>
      <c r="G8471" s="101">
        <v>44854</v>
      </c>
      <c r="H8471" s="67">
        <v>44865</v>
      </c>
      <c r="I8471" s="71">
        <f t="shared" si="451"/>
        <v>11</v>
      </c>
      <c r="J8471" s="72" t="s">
        <v>1381</v>
      </c>
      <c r="K8471" s="72" t="s">
        <v>140</v>
      </c>
      <c r="L8471" s="73">
        <v>1</v>
      </c>
      <c r="M8471" s="73" t="s">
        <v>108</v>
      </c>
      <c r="N8471" s="68" t="str">
        <f>VLOOKUP(K8471,[1]人員授權表!D$3:G$249,4,0)</f>
        <v>無機</v>
      </c>
      <c r="O8471" s="70" t="str">
        <f>IF(J8471=[1]人員授權表!$C$85,"Casper李羿勳",IF(J8471=[1]人員授權表!$C$188,"Iring陳俊明",IF(J8471=[1]人員授權表!$C$189,"Brian陳泓霖",VLOOKUP(K8471,[1]人員授權表!D$2:E$249,2,FALSE))))</f>
        <v>Iring陳俊明</v>
      </c>
      <c r="P8471" s="67">
        <f t="shared" si="450"/>
        <v>44863</v>
      </c>
      <c r="Q8471" s="75" t="str">
        <f t="shared" si="452"/>
        <v>週六</v>
      </c>
      <c r="R8471" s="80">
        <v>44862</v>
      </c>
      <c r="AA8471" s="1"/>
    </row>
    <row r="8472" spans="2:27">
      <c r="B8472" s="66">
        <v>44824</v>
      </c>
      <c r="C8472" s="67">
        <v>44852</v>
      </c>
      <c r="D8472" s="68" t="s">
        <v>50</v>
      </c>
      <c r="E8472" s="70" t="s">
        <v>51</v>
      </c>
      <c r="F8472" s="70" t="s">
        <v>3184</v>
      </c>
      <c r="G8472" s="101">
        <v>44854</v>
      </c>
      <c r="H8472" s="67">
        <v>44865</v>
      </c>
      <c r="I8472" s="71">
        <f t="shared" si="451"/>
        <v>11</v>
      </c>
      <c r="J8472" s="72" t="s">
        <v>1324</v>
      </c>
      <c r="K8472" s="72" t="s">
        <v>282</v>
      </c>
      <c r="L8472" s="73">
        <v>1</v>
      </c>
      <c r="M8472" s="73" t="s">
        <v>108</v>
      </c>
      <c r="N8472" s="68" t="str">
        <f>VLOOKUP(K8472,[1]人員授權表!D$3:G$249,4,0)</f>
        <v>有機</v>
      </c>
      <c r="O8472" s="70" t="str">
        <f>IF(J8472=[1]人員授權表!$C$85,"Casper李羿勳",IF(J8472=[1]人員授權表!$C$188,"Iring陳俊明",IF(J8472=[1]人員授權表!$C$189,"Brian陳泓霖",VLOOKUP(K8472,[1]人員授權表!D$2:E$249,2,FALSE))))</f>
        <v>Marco陳鴻鈞</v>
      </c>
      <c r="P8472" s="67">
        <f t="shared" si="450"/>
        <v>44863</v>
      </c>
      <c r="Q8472" s="75" t="str">
        <f t="shared" si="452"/>
        <v>週六</v>
      </c>
      <c r="R8472" s="80">
        <v>44858</v>
      </c>
      <c r="AA8472" s="1"/>
    </row>
    <row r="8473" spans="2:27">
      <c r="B8473" s="66">
        <v>44824</v>
      </c>
      <c r="C8473" s="67">
        <v>44852</v>
      </c>
      <c r="D8473" s="68" t="s">
        <v>50</v>
      </c>
      <c r="E8473" s="70" t="s">
        <v>51</v>
      </c>
      <c r="F8473" s="70" t="s">
        <v>3184</v>
      </c>
      <c r="G8473" s="101">
        <v>44854</v>
      </c>
      <c r="H8473" s="67">
        <v>44865</v>
      </c>
      <c r="I8473" s="71">
        <f t="shared" si="451"/>
        <v>11</v>
      </c>
      <c r="J8473" s="72" t="s">
        <v>195</v>
      </c>
      <c r="K8473" s="72" t="s">
        <v>196</v>
      </c>
      <c r="L8473" s="73">
        <v>1</v>
      </c>
      <c r="M8473" s="73" t="s">
        <v>108</v>
      </c>
      <c r="N8473" s="68" t="str">
        <f>VLOOKUP(K8473,[1]人員授權表!D$3:G$249,4,0)</f>
        <v>無機</v>
      </c>
      <c r="O8473" s="70" t="str">
        <f>IF(J8473=[1]人員授權表!$C$85,"Casper李羿勳",IF(J8473=[1]人員授權表!$C$188,"Iring陳俊明",IF(J8473=[1]人員授權表!$C$189,"Brian陳泓霖",VLOOKUP(K8473,[1]人員授權表!D$2:E$249,2,FALSE))))</f>
        <v>Debby胡萱黛</v>
      </c>
      <c r="P8473" s="67">
        <f t="shared" si="450"/>
        <v>44863</v>
      </c>
      <c r="Q8473" s="75" t="str">
        <f t="shared" si="452"/>
        <v>週六</v>
      </c>
      <c r="R8473" s="80">
        <v>44861</v>
      </c>
      <c r="AA8473" s="1"/>
    </row>
    <row r="8474" spans="2:27">
      <c r="B8474" s="66">
        <v>44824</v>
      </c>
      <c r="C8474" s="67">
        <v>44852</v>
      </c>
      <c r="D8474" s="68" t="s">
        <v>50</v>
      </c>
      <c r="E8474" s="70" t="s">
        <v>51</v>
      </c>
      <c r="F8474" s="70" t="s">
        <v>3184</v>
      </c>
      <c r="G8474" s="101">
        <v>44854</v>
      </c>
      <c r="H8474" s="67">
        <v>44865</v>
      </c>
      <c r="I8474" s="71">
        <f t="shared" si="451"/>
        <v>11</v>
      </c>
      <c r="J8474" s="72" t="s">
        <v>556</v>
      </c>
      <c r="K8474" s="72" t="s">
        <v>2216</v>
      </c>
      <c r="L8474" s="73">
        <v>1</v>
      </c>
      <c r="M8474" s="73" t="s">
        <v>108</v>
      </c>
      <c r="N8474" s="68" t="str">
        <f>VLOOKUP(K8474,[1]人員授權表!D$3:G$249,4,0)</f>
        <v>無機</v>
      </c>
      <c r="O8474" s="70" t="str">
        <f>IF(J8474=[1]人員授權表!$C$85,"Casper李羿勳",IF(J8474=[1]人員授權表!$C$188,"Iring陳俊明",IF(J8474=[1]人員授權表!$C$189,"Brian陳泓霖",VLOOKUP(K8474,[1]人員授權表!D$2:E$249,2,FALSE))))</f>
        <v>Vicky游崴涵</v>
      </c>
      <c r="P8474" s="67">
        <f t="shared" si="450"/>
        <v>44863</v>
      </c>
      <c r="Q8474" s="75" t="str">
        <f t="shared" si="452"/>
        <v>週六</v>
      </c>
      <c r="R8474" s="80">
        <v>44861</v>
      </c>
      <c r="AA8474" s="1"/>
    </row>
    <row r="8475" spans="2:27">
      <c r="B8475" s="66">
        <v>44824</v>
      </c>
      <c r="C8475" s="67">
        <v>44852</v>
      </c>
      <c r="D8475" s="68" t="s">
        <v>50</v>
      </c>
      <c r="E8475" s="70" t="s">
        <v>51</v>
      </c>
      <c r="F8475" s="70" t="s">
        <v>3184</v>
      </c>
      <c r="G8475" s="101">
        <v>44854</v>
      </c>
      <c r="H8475" s="67">
        <v>44865</v>
      </c>
      <c r="I8475" s="71">
        <f t="shared" si="451"/>
        <v>11</v>
      </c>
      <c r="J8475" s="72" t="s">
        <v>1382</v>
      </c>
      <c r="K8475" s="72" t="s">
        <v>201</v>
      </c>
      <c r="L8475" s="73">
        <v>1</v>
      </c>
      <c r="M8475" s="73" t="s">
        <v>108</v>
      </c>
      <c r="N8475" s="68" t="str">
        <f>VLOOKUP(K8475,[1]人員授權表!D$3:G$249,4,0)</f>
        <v>無機</v>
      </c>
      <c r="O8475" s="70" t="str">
        <f>IF(J8475=[1]人員授權表!$C$85,"Casper李羿勳",IF(J8475=[1]人員授權表!$C$188,"Iring陳俊明",IF(J8475=[1]人員授權表!$C$189,"Brian陳泓霖",VLOOKUP(K8475,[1]人員授權表!D$2:E$249,2,FALSE))))</f>
        <v>Ruby黃家蓁</v>
      </c>
      <c r="P8475" s="67">
        <f t="shared" si="450"/>
        <v>44863</v>
      </c>
      <c r="Q8475" s="75" t="str">
        <f t="shared" si="452"/>
        <v>週六</v>
      </c>
      <c r="R8475" s="80">
        <v>44859</v>
      </c>
      <c r="AA8475" s="1"/>
    </row>
    <row r="8476" spans="2:27">
      <c r="B8476" s="66">
        <v>44824</v>
      </c>
      <c r="C8476" s="67">
        <v>44852</v>
      </c>
      <c r="D8476" s="68" t="s">
        <v>50</v>
      </c>
      <c r="E8476" s="70" t="s">
        <v>51</v>
      </c>
      <c r="F8476" s="70" t="s">
        <v>3184</v>
      </c>
      <c r="G8476" s="101">
        <v>44854</v>
      </c>
      <c r="H8476" s="67">
        <v>44865</v>
      </c>
      <c r="I8476" s="71">
        <f t="shared" si="451"/>
        <v>11</v>
      </c>
      <c r="J8476" s="72" t="s">
        <v>1390</v>
      </c>
      <c r="K8476" s="72" t="s">
        <v>152</v>
      </c>
      <c r="L8476" s="73">
        <v>1</v>
      </c>
      <c r="M8476" s="73" t="s">
        <v>108</v>
      </c>
      <c r="N8476" s="68" t="str">
        <f>VLOOKUP(K8476,[1]人員授權表!D$3:G$249,4,0)</f>
        <v>無機</v>
      </c>
      <c r="O8476" s="70" t="str">
        <f>IF(J8476=[1]人員授權表!$C$85,"Casper李羿勳",IF(J8476=[1]人員授權表!$C$188,"Iring陳俊明",IF(J8476=[1]人員授權表!$C$189,"Brian陳泓霖",VLOOKUP(K8476,[1]人員授權表!D$2:E$249,2,FALSE))))</f>
        <v>Vicky游崴涵</v>
      </c>
      <c r="P8476" s="67">
        <f t="shared" si="450"/>
        <v>44863</v>
      </c>
      <c r="Q8476" s="75" t="str">
        <f t="shared" si="452"/>
        <v>週六</v>
      </c>
      <c r="R8476" s="80">
        <v>44861</v>
      </c>
      <c r="AA8476" s="1"/>
    </row>
    <row r="8477" spans="2:27">
      <c r="B8477" s="66">
        <v>44824</v>
      </c>
      <c r="C8477" s="67">
        <v>44852</v>
      </c>
      <c r="D8477" s="68" t="s">
        <v>50</v>
      </c>
      <c r="E8477" s="70" t="s">
        <v>51</v>
      </c>
      <c r="F8477" s="70" t="s">
        <v>3184</v>
      </c>
      <c r="G8477" s="101">
        <v>44854</v>
      </c>
      <c r="H8477" s="67">
        <v>44865</v>
      </c>
      <c r="I8477" s="71">
        <f t="shared" si="451"/>
        <v>11</v>
      </c>
      <c r="J8477" s="72" t="s">
        <v>160</v>
      </c>
      <c r="K8477" s="72" t="s">
        <v>161</v>
      </c>
      <c r="L8477" s="73">
        <v>1</v>
      </c>
      <c r="M8477" s="73" t="s">
        <v>108</v>
      </c>
      <c r="N8477" s="68" t="str">
        <f>VLOOKUP(K8477,[1]人員授權表!D$3:G$249,4,0)</f>
        <v>無機</v>
      </c>
      <c r="O8477" s="70" t="str">
        <f>IF(J8477=[1]人員授權表!$C$85,"Casper李羿勳",IF(J8477=[1]人員授權表!$C$188,"Iring陳俊明",IF(J8477=[1]人員授權表!$C$189,"Brian陳泓霖",VLOOKUP(K8477,[1]人員授權表!D$2:E$249,2,FALSE))))</f>
        <v>Dennis陳汶宏</v>
      </c>
      <c r="P8477" s="67">
        <f t="shared" si="450"/>
        <v>44863</v>
      </c>
      <c r="Q8477" s="75" t="str">
        <f t="shared" si="452"/>
        <v>週六</v>
      </c>
      <c r="R8477" s="80">
        <v>44862</v>
      </c>
      <c r="AA8477" s="1"/>
    </row>
    <row r="8478" spans="2:27">
      <c r="B8478" s="66">
        <v>44824</v>
      </c>
      <c r="C8478" s="67">
        <v>44852</v>
      </c>
      <c r="D8478" s="68" t="s">
        <v>50</v>
      </c>
      <c r="E8478" s="70" t="s">
        <v>51</v>
      </c>
      <c r="F8478" s="70" t="s">
        <v>3184</v>
      </c>
      <c r="G8478" s="101">
        <v>44854</v>
      </c>
      <c r="H8478" s="67">
        <v>44865</v>
      </c>
      <c r="I8478" s="71">
        <f t="shared" si="451"/>
        <v>11</v>
      </c>
      <c r="J8478" s="72" t="s">
        <v>1222</v>
      </c>
      <c r="K8478" s="72" t="s">
        <v>1835</v>
      </c>
      <c r="L8478" s="73">
        <v>1</v>
      </c>
      <c r="M8478" s="73" t="s">
        <v>108</v>
      </c>
      <c r="N8478" s="68" t="str">
        <f>VLOOKUP(K8478,[1]人員授權表!D$3:G$249,4,0)</f>
        <v>無機</v>
      </c>
      <c r="O8478" s="70" t="str">
        <f>IF(J8478=[1]人員授權表!$C$85,"Casper李羿勳",IF(J8478=[1]人員授權表!$C$188,"Iring陳俊明",IF(J8478=[1]人員授權表!$C$189,"Brian陳泓霖",VLOOKUP(K8478,[1]人員授權表!D$2:E$249,2,FALSE))))</f>
        <v>Dennis陳汶宏</v>
      </c>
      <c r="P8478" s="67">
        <f t="shared" si="450"/>
        <v>44863</v>
      </c>
      <c r="Q8478" s="75" t="str">
        <f t="shared" si="452"/>
        <v>週六</v>
      </c>
      <c r="R8478" s="80">
        <v>44862</v>
      </c>
      <c r="AA8478" s="1"/>
    </row>
    <row r="8479" spans="2:27">
      <c r="B8479" s="66">
        <v>44824</v>
      </c>
      <c r="C8479" s="67">
        <v>44852</v>
      </c>
      <c r="D8479" s="68" t="s">
        <v>50</v>
      </c>
      <c r="E8479" s="70" t="s">
        <v>51</v>
      </c>
      <c r="F8479" s="70" t="s">
        <v>3184</v>
      </c>
      <c r="G8479" s="101">
        <v>44854</v>
      </c>
      <c r="H8479" s="67">
        <v>44865</v>
      </c>
      <c r="I8479" s="71">
        <f t="shared" si="451"/>
        <v>11</v>
      </c>
      <c r="J8479" s="72" t="s">
        <v>175</v>
      </c>
      <c r="K8479" s="72" t="s">
        <v>176</v>
      </c>
      <c r="L8479" s="73">
        <v>1</v>
      </c>
      <c r="M8479" s="73" t="s">
        <v>108</v>
      </c>
      <c r="N8479" s="68" t="str">
        <f>VLOOKUP(K8479,[1]人員授權表!D$3:G$249,4,0)</f>
        <v>無機</v>
      </c>
      <c r="O8479" s="70" t="s">
        <v>956</v>
      </c>
      <c r="P8479" s="67">
        <f t="shared" si="450"/>
        <v>44863</v>
      </c>
      <c r="Q8479" s="75" t="str">
        <f t="shared" si="452"/>
        <v>週六</v>
      </c>
      <c r="R8479" s="80">
        <v>44862</v>
      </c>
      <c r="AA8479" s="1"/>
    </row>
    <row r="8480" spans="2:27">
      <c r="B8480" s="66">
        <v>44824</v>
      </c>
      <c r="C8480" s="67">
        <v>44852</v>
      </c>
      <c r="D8480" s="68" t="s">
        <v>50</v>
      </c>
      <c r="E8480" s="70" t="s">
        <v>51</v>
      </c>
      <c r="F8480" s="70" t="s">
        <v>3184</v>
      </c>
      <c r="G8480" s="101">
        <v>44854</v>
      </c>
      <c r="H8480" s="67">
        <v>44865</v>
      </c>
      <c r="I8480" s="71">
        <f t="shared" si="451"/>
        <v>11</v>
      </c>
      <c r="J8480" s="72" t="s">
        <v>1327</v>
      </c>
      <c r="K8480" s="72" t="s">
        <v>291</v>
      </c>
      <c r="L8480" s="73">
        <v>1</v>
      </c>
      <c r="M8480" s="73" t="s">
        <v>108</v>
      </c>
      <c r="N8480" s="68" t="str">
        <f>VLOOKUP(K8480,[1]人員授權表!D$3:G$249,4,0)</f>
        <v>無機</v>
      </c>
      <c r="O8480" s="70" t="str">
        <f>IF(J8480=[1]人員授權表!$C$85,"Casper李羿勳",IF(J8480=[1]人員授權表!$C$188,"Iring陳俊明",IF(J8480=[1]人員授權表!$C$189,"Brian陳泓霖",VLOOKUP(K8480,[1]人員授權表!D$2:E$249,2,FALSE))))</f>
        <v>George陳志昇</v>
      </c>
      <c r="P8480" s="67">
        <f t="shared" si="450"/>
        <v>44863</v>
      </c>
      <c r="Q8480" s="75" t="str">
        <f t="shared" si="452"/>
        <v>週六</v>
      </c>
      <c r="R8480" s="80">
        <v>44861</v>
      </c>
      <c r="AA8480" s="1"/>
    </row>
    <row r="8481" spans="2:27">
      <c r="B8481" s="66">
        <v>44824</v>
      </c>
      <c r="C8481" s="67">
        <v>44852</v>
      </c>
      <c r="D8481" s="68" t="s">
        <v>50</v>
      </c>
      <c r="E8481" s="70" t="s">
        <v>51</v>
      </c>
      <c r="F8481" s="70" t="s">
        <v>3184</v>
      </c>
      <c r="G8481" s="101">
        <v>44854</v>
      </c>
      <c r="H8481" s="67">
        <v>44865</v>
      </c>
      <c r="I8481" s="71">
        <f t="shared" si="451"/>
        <v>11</v>
      </c>
      <c r="J8481" s="72" t="s">
        <v>204</v>
      </c>
      <c r="K8481" s="72" t="s">
        <v>915</v>
      </c>
      <c r="L8481" s="73">
        <v>1</v>
      </c>
      <c r="M8481" s="73" t="s">
        <v>108</v>
      </c>
      <c r="N8481" s="68" t="str">
        <f>VLOOKUP(K8481,[1]人員授權表!D$3:G$249,4,0)</f>
        <v>無機</v>
      </c>
      <c r="O8481" s="70" t="str">
        <f>IF(J8481=[1]人員授權表!$C$85,"Casper李羿勳",IF(J8481=[1]人員授權表!$C$188,"Iring陳俊明",IF(J8481=[1]人員授權表!$C$189,"Brian陳泓霖",VLOOKUP(K8481,[1]人員授權表!D$2:E$249,2,FALSE))))</f>
        <v>Iring陳俊明</v>
      </c>
      <c r="P8481" s="67">
        <f t="shared" si="450"/>
        <v>44863</v>
      </c>
      <c r="Q8481" s="75" t="str">
        <f t="shared" si="452"/>
        <v>週六</v>
      </c>
      <c r="R8481" s="80">
        <v>44861</v>
      </c>
      <c r="AA8481" s="1"/>
    </row>
    <row r="8482" spans="2:27">
      <c r="B8482" s="66">
        <v>44824</v>
      </c>
      <c r="C8482" s="67">
        <v>44852</v>
      </c>
      <c r="D8482" s="68" t="s">
        <v>17</v>
      </c>
      <c r="E8482" s="70" t="s">
        <v>51</v>
      </c>
      <c r="F8482" s="70" t="s">
        <v>3184</v>
      </c>
      <c r="G8482" s="101">
        <v>44854</v>
      </c>
      <c r="H8482" s="67">
        <v>44865</v>
      </c>
      <c r="I8482" s="71">
        <f t="shared" si="451"/>
        <v>11</v>
      </c>
      <c r="J8482" s="72" t="s">
        <v>1328</v>
      </c>
      <c r="K8482" s="72" t="s">
        <v>179</v>
      </c>
      <c r="L8482" s="73">
        <v>1</v>
      </c>
      <c r="M8482" s="73" t="s">
        <v>108</v>
      </c>
      <c r="N8482" s="68" t="str">
        <f>VLOOKUP(K8482,[1]人員授權表!D$3:G$249,4,0)</f>
        <v>無機</v>
      </c>
      <c r="O8482" s="70" t="str">
        <f>IF(J8482=[1]人員授權表!$C$85,"Casper李羿勳",IF(J8482=[1]人員授權表!$C$188,"Iring陳俊明",IF(J8482=[1]人員授權表!$C$189,"Brian陳泓霖",VLOOKUP(K8482,[1]人員授權表!D$2:E$249,2,FALSE))))</f>
        <v>Dennis陳汶宏</v>
      </c>
      <c r="P8482" s="67">
        <f t="shared" si="450"/>
        <v>44863</v>
      </c>
      <c r="Q8482" s="75" t="str">
        <f t="shared" si="452"/>
        <v>週六</v>
      </c>
      <c r="R8482" s="80">
        <v>44859</v>
      </c>
      <c r="AA8482" s="1"/>
    </row>
    <row r="8483" spans="2:27">
      <c r="B8483" s="66">
        <v>44824</v>
      </c>
      <c r="C8483" s="67">
        <v>44852</v>
      </c>
      <c r="D8483" s="68" t="s">
        <v>17</v>
      </c>
      <c r="E8483" s="70" t="s">
        <v>51</v>
      </c>
      <c r="F8483" s="70" t="s">
        <v>3184</v>
      </c>
      <c r="G8483" s="101">
        <v>44854</v>
      </c>
      <c r="H8483" s="67">
        <v>44865</v>
      </c>
      <c r="I8483" s="71">
        <f t="shared" si="451"/>
        <v>11</v>
      </c>
      <c r="J8483" s="72" t="s">
        <v>1329</v>
      </c>
      <c r="K8483" s="72" t="s">
        <v>179</v>
      </c>
      <c r="L8483" s="73">
        <v>1</v>
      </c>
      <c r="M8483" s="73" t="s">
        <v>108</v>
      </c>
      <c r="N8483" s="68" t="str">
        <f>VLOOKUP(K8483,[1]人員授權表!D$3:G$249,4,0)</f>
        <v>無機</v>
      </c>
      <c r="O8483" s="70" t="str">
        <f>IF(J8483=[1]人員授權表!$C$85,"Casper李羿勳",IF(J8483=[1]人員授權表!$C$188,"Iring陳俊明",IF(J8483=[1]人員授權表!$C$189,"Brian陳泓霖",VLOOKUP(K8483,[1]人員授權表!D$2:E$249,2,FALSE))))</f>
        <v>Dennis陳汶宏</v>
      </c>
      <c r="P8483" s="67">
        <f t="shared" si="450"/>
        <v>44863</v>
      </c>
      <c r="Q8483" s="75" t="str">
        <f t="shared" si="452"/>
        <v>週六</v>
      </c>
      <c r="R8483" s="80">
        <v>44859</v>
      </c>
      <c r="AA8483" s="1"/>
    </row>
    <row r="8484" spans="2:27">
      <c r="B8484" s="66">
        <v>44824</v>
      </c>
      <c r="C8484" s="67">
        <v>44852</v>
      </c>
      <c r="D8484" s="68" t="s">
        <v>50</v>
      </c>
      <c r="E8484" s="70" t="s">
        <v>51</v>
      </c>
      <c r="F8484" s="70" t="s">
        <v>3184</v>
      </c>
      <c r="G8484" s="101">
        <v>44854</v>
      </c>
      <c r="H8484" s="67">
        <v>44865</v>
      </c>
      <c r="I8484" s="71">
        <f t="shared" si="451"/>
        <v>11</v>
      </c>
      <c r="J8484" s="72" t="s">
        <v>1141</v>
      </c>
      <c r="K8484" s="72" t="s">
        <v>142</v>
      </c>
      <c r="L8484" s="73">
        <v>1</v>
      </c>
      <c r="M8484" s="73" t="s">
        <v>108</v>
      </c>
      <c r="N8484" s="68" t="str">
        <f>VLOOKUP(K8484,[1]人員授權表!D$3:G$249,4,0)</f>
        <v>無機</v>
      </c>
      <c r="O8484" s="70" t="str">
        <f>IF(J8484=[1]人員授權表!$C$85,"Casper李羿勳",IF(J8484=[1]人員授權表!$C$188,"Iring陳俊明",IF(J8484=[1]人員授權表!$C$189,"Brian陳泓霖",VLOOKUP(K8484,[1]人員授權表!D$2:E$249,2,FALSE))))</f>
        <v>Dennis陳汶宏</v>
      </c>
      <c r="P8484" s="67">
        <f t="shared" si="450"/>
        <v>44863</v>
      </c>
      <c r="Q8484" s="75" t="str">
        <f t="shared" si="452"/>
        <v>週六</v>
      </c>
      <c r="R8484" s="80">
        <v>44861</v>
      </c>
      <c r="AA8484" s="1"/>
    </row>
    <row r="8485" spans="2:27">
      <c r="B8485" s="66">
        <v>44824</v>
      </c>
      <c r="C8485" s="67">
        <v>44852</v>
      </c>
      <c r="D8485" s="68" t="s">
        <v>50</v>
      </c>
      <c r="E8485" s="70" t="s">
        <v>51</v>
      </c>
      <c r="F8485" s="70" t="s">
        <v>3184</v>
      </c>
      <c r="G8485" s="101">
        <v>44854</v>
      </c>
      <c r="H8485" s="67">
        <v>44865</v>
      </c>
      <c r="I8485" s="71">
        <f t="shared" si="451"/>
        <v>11</v>
      </c>
      <c r="J8485" s="72" t="s">
        <v>966</v>
      </c>
      <c r="K8485" s="72" t="s">
        <v>154</v>
      </c>
      <c r="L8485" s="73">
        <v>1</v>
      </c>
      <c r="M8485" s="73" t="s">
        <v>108</v>
      </c>
      <c r="N8485" s="68" t="str">
        <f>VLOOKUP(K8485,[1]人員授權表!D$3:G$249,4,0)</f>
        <v>無機</v>
      </c>
      <c r="O8485" s="70" t="str">
        <f>IF(J8485=[1]人員授權表!$C$85,"Casper李羿勳",IF(J8485=[1]人員授權表!$C$188,"Iring陳俊明",IF(J8485=[1]人員授權表!$C$189,"Brian陳泓霖",VLOOKUP(K8485,[1]人員授權表!D$2:E$249,2,FALSE))))</f>
        <v>Ken張智凱</v>
      </c>
      <c r="P8485" s="67">
        <f t="shared" si="450"/>
        <v>44863</v>
      </c>
      <c r="Q8485" s="75" t="str">
        <f t="shared" si="452"/>
        <v>週六</v>
      </c>
      <c r="R8485" s="80">
        <v>44860</v>
      </c>
      <c r="AA8485" s="1"/>
    </row>
    <row r="8486" spans="2:27">
      <c r="B8486" s="66">
        <v>44824</v>
      </c>
      <c r="C8486" s="67">
        <v>44852</v>
      </c>
      <c r="D8486" s="68" t="s">
        <v>50</v>
      </c>
      <c r="E8486" s="70" t="s">
        <v>51</v>
      </c>
      <c r="F8486" s="70" t="s">
        <v>3184</v>
      </c>
      <c r="G8486" s="101">
        <v>44854</v>
      </c>
      <c r="H8486" s="67">
        <v>44865</v>
      </c>
      <c r="I8486" s="71">
        <f t="shared" si="451"/>
        <v>11</v>
      </c>
      <c r="J8486" s="72" t="s">
        <v>1331</v>
      </c>
      <c r="K8486" s="72" t="s">
        <v>210</v>
      </c>
      <c r="L8486" s="73">
        <v>1</v>
      </c>
      <c r="M8486" s="73" t="s">
        <v>108</v>
      </c>
      <c r="N8486" s="68" t="str">
        <f>VLOOKUP(K8486,[1]人員授權表!D$3:G$249,4,0)</f>
        <v>無機</v>
      </c>
      <c r="O8486" s="70" t="str">
        <f>IF(J8486=[1]人員授權表!$C$85,"Casper李羿勳",IF(J8486=[1]人員授權表!$C$188,"Iring陳俊明",IF(J8486=[1]人員授權表!$C$189,"Brian陳泓霖",VLOOKUP(K8486,[1]人員授權表!D$2:E$249,2,FALSE))))</f>
        <v>Vicky游崴涵</v>
      </c>
      <c r="P8486" s="67">
        <f t="shared" si="450"/>
        <v>44863</v>
      </c>
      <c r="Q8486" s="75" t="str">
        <f t="shared" si="452"/>
        <v>週六</v>
      </c>
      <c r="R8486" s="80">
        <v>44861</v>
      </c>
      <c r="AA8486" s="1"/>
    </row>
    <row r="8487" spans="2:27">
      <c r="B8487" s="66">
        <v>44824</v>
      </c>
      <c r="C8487" s="67">
        <v>44852</v>
      </c>
      <c r="D8487" s="68" t="s">
        <v>50</v>
      </c>
      <c r="E8487" s="70" t="s">
        <v>51</v>
      </c>
      <c r="F8487" s="70" t="s">
        <v>3184</v>
      </c>
      <c r="G8487" s="101">
        <v>44854</v>
      </c>
      <c r="H8487" s="67">
        <v>44865</v>
      </c>
      <c r="I8487" s="71">
        <f t="shared" si="451"/>
        <v>11</v>
      </c>
      <c r="J8487" s="72" t="s">
        <v>558</v>
      </c>
      <c r="K8487" s="72" t="s">
        <v>1470</v>
      </c>
      <c r="L8487" s="73">
        <v>1</v>
      </c>
      <c r="M8487" s="73" t="s">
        <v>108</v>
      </c>
      <c r="N8487" s="68" t="str">
        <f>VLOOKUP(K8487,[1]人員授權表!D$3:G$249,4,0)</f>
        <v>有機</v>
      </c>
      <c r="O8487" s="70" t="str">
        <f>IF(J8487=[1]人員授權表!$C$85,"Casper李羿勳",IF(J8487=[1]人員授權表!$C$188,"Iring陳俊明",IF(J8487=[1]人員授權表!$C$189,"Brian陳泓霖",VLOOKUP(K8487,[1]人員授權表!D$2:E$249,2,FALSE))))</f>
        <v>Una林庭瑄</v>
      </c>
      <c r="P8487" s="67">
        <f t="shared" si="450"/>
        <v>44863</v>
      </c>
      <c r="Q8487" s="75" t="str">
        <f t="shared" si="452"/>
        <v>週六</v>
      </c>
      <c r="R8487" s="80">
        <v>44860</v>
      </c>
      <c r="AA8487" s="1"/>
    </row>
    <row r="8488" spans="2:27">
      <c r="B8488" s="66">
        <v>44824</v>
      </c>
      <c r="C8488" s="67">
        <v>44852</v>
      </c>
      <c r="D8488" s="68" t="s">
        <v>50</v>
      </c>
      <c r="E8488" s="70" t="s">
        <v>51</v>
      </c>
      <c r="F8488" s="70" t="s">
        <v>3184</v>
      </c>
      <c r="G8488" s="101">
        <v>44854</v>
      </c>
      <c r="H8488" s="67">
        <v>44865</v>
      </c>
      <c r="I8488" s="71">
        <f t="shared" si="451"/>
        <v>11</v>
      </c>
      <c r="J8488" s="72" t="s">
        <v>1333</v>
      </c>
      <c r="K8488" s="72" t="s">
        <v>1225</v>
      </c>
      <c r="L8488" s="73">
        <v>1</v>
      </c>
      <c r="M8488" s="73" t="s">
        <v>108</v>
      </c>
      <c r="N8488" s="68" t="str">
        <f>VLOOKUP(K8488,[1]人員授權表!D$3:G$249,4,0)</f>
        <v>有機</v>
      </c>
      <c r="O8488" s="70" t="str">
        <f>IF(J8488=[1]人員授權表!$C$85,"Casper李羿勳",IF(J8488=[1]人員授權表!$C$188,"Iring陳俊明",IF(J8488=[1]人員授權表!$C$189,"Brian陳泓霖",VLOOKUP(K8488,[1]人員授權表!D$2:E$249,2,FALSE))))</f>
        <v>Casper李羿勳</v>
      </c>
      <c r="P8488" s="67">
        <f t="shared" si="450"/>
        <v>44863</v>
      </c>
      <c r="Q8488" s="75" t="str">
        <f t="shared" si="452"/>
        <v>週六</v>
      </c>
      <c r="R8488" s="80">
        <v>44862</v>
      </c>
      <c r="AA8488" s="1"/>
    </row>
    <row r="8489" spans="2:27">
      <c r="B8489" s="66">
        <v>44824</v>
      </c>
      <c r="C8489" s="67">
        <v>44852</v>
      </c>
      <c r="D8489" s="68" t="s">
        <v>50</v>
      </c>
      <c r="E8489" s="70" t="s">
        <v>51</v>
      </c>
      <c r="F8489" s="70" t="s">
        <v>3185</v>
      </c>
      <c r="G8489" s="101">
        <v>44854</v>
      </c>
      <c r="H8489" s="67">
        <v>44865</v>
      </c>
      <c r="I8489" s="71">
        <f t="shared" si="451"/>
        <v>11</v>
      </c>
      <c r="J8489" s="72" t="s">
        <v>1335</v>
      </c>
      <c r="K8489" s="72" t="s">
        <v>1227</v>
      </c>
      <c r="L8489" s="73">
        <v>1</v>
      </c>
      <c r="M8489" s="73" t="s">
        <v>108</v>
      </c>
      <c r="N8489" s="68" t="str">
        <f>VLOOKUP(K8489,[1]人員授權表!D$3:G$249,4,0)</f>
        <v>有機</v>
      </c>
      <c r="O8489" s="70" t="str">
        <f>IF(J8489=[1]人員授權表!$C$85,"Casper李羿勳",IF(J8489=[1]人員授權表!$C$188,"Iring陳俊明",IF(J8489=[1]人員授權表!$C$189,"Brian陳泓霖",VLOOKUP(K8489,[1]人員授權表!D$2:E$249,2,FALSE))))</f>
        <v>Marco陳鴻鈞</v>
      </c>
      <c r="P8489" s="67">
        <f t="shared" si="450"/>
        <v>44863</v>
      </c>
      <c r="Q8489" s="75" t="str">
        <f t="shared" si="452"/>
        <v>週六</v>
      </c>
      <c r="R8489" s="80">
        <v>44860</v>
      </c>
      <c r="AA8489" s="1"/>
    </row>
    <row r="8490" spans="2:27">
      <c r="B8490" s="66">
        <v>44824</v>
      </c>
      <c r="C8490" s="67">
        <v>44852</v>
      </c>
      <c r="D8490" s="68" t="s">
        <v>50</v>
      </c>
      <c r="E8490" s="70" t="s">
        <v>51</v>
      </c>
      <c r="F8490" s="70" t="s">
        <v>3186</v>
      </c>
      <c r="G8490" s="101">
        <v>44854</v>
      </c>
      <c r="H8490" s="67">
        <v>44865</v>
      </c>
      <c r="I8490" s="71">
        <f t="shared" si="451"/>
        <v>11</v>
      </c>
      <c r="J8490" s="72" t="s">
        <v>366</v>
      </c>
      <c r="K8490" s="72" t="s">
        <v>182</v>
      </c>
      <c r="L8490" s="73">
        <v>1</v>
      </c>
      <c r="M8490" s="73" t="s">
        <v>108</v>
      </c>
      <c r="N8490" s="68" t="str">
        <f>VLOOKUP(K8490,[1]人員授權表!D$3:G$249,4,0)</f>
        <v>有機</v>
      </c>
      <c r="O8490" s="70" t="str">
        <f>IF(J8490=[1]人員授權表!$C$85,"Casper李羿勳",IF(J8490=[1]人員授權表!$C$188,"Iring陳俊明",IF(J8490=[1]人員授權表!$C$189,"Brian陳泓霖",VLOOKUP(K8490,[1]人員授權表!D$2:E$249,2,FALSE))))</f>
        <v>Sara王淑玲</v>
      </c>
      <c r="P8490" s="67">
        <f t="shared" si="450"/>
        <v>44863</v>
      </c>
      <c r="Q8490" s="75" t="str">
        <f t="shared" si="452"/>
        <v>週六</v>
      </c>
      <c r="R8490" s="80">
        <v>44858</v>
      </c>
      <c r="AA8490" s="1"/>
    </row>
    <row r="8491" spans="2:27">
      <c r="B8491" s="66">
        <v>44824</v>
      </c>
      <c r="C8491" s="67">
        <v>44852</v>
      </c>
      <c r="D8491" s="68" t="s">
        <v>50</v>
      </c>
      <c r="E8491" s="70" t="s">
        <v>51</v>
      </c>
      <c r="F8491" s="70" t="s">
        <v>3186</v>
      </c>
      <c r="G8491" s="101">
        <v>44854</v>
      </c>
      <c r="H8491" s="67">
        <v>44865</v>
      </c>
      <c r="I8491" s="71">
        <f t="shared" si="451"/>
        <v>11</v>
      </c>
      <c r="J8491" s="72" t="s">
        <v>240</v>
      </c>
      <c r="K8491" s="72" t="s">
        <v>182</v>
      </c>
      <c r="L8491" s="73">
        <v>1</v>
      </c>
      <c r="M8491" s="73" t="s">
        <v>108</v>
      </c>
      <c r="N8491" s="68" t="str">
        <f>VLOOKUP(K8491,[1]人員授權表!D$3:G$249,4,0)</f>
        <v>有機</v>
      </c>
      <c r="O8491" s="70" t="str">
        <f>IF(J8491=[1]人員授權表!$C$85,"Casper李羿勳",IF(J8491=[1]人員授權表!$C$188,"Iring陳俊明",IF(J8491=[1]人員授權表!$C$189,"Brian陳泓霖",VLOOKUP(K8491,[1]人員授權表!D$2:E$249,2,FALSE))))</f>
        <v>Sara王淑玲</v>
      </c>
      <c r="P8491" s="67">
        <f t="shared" si="450"/>
        <v>44863</v>
      </c>
      <c r="Q8491" s="75" t="str">
        <f t="shared" si="452"/>
        <v>週六</v>
      </c>
      <c r="R8491" s="80">
        <v>44858</v>
      </c>
      <c r="AA8491" s="1"/>
    </row>
    <row r="8492" spans="2:27">
      <c r="B8492" s="66">
        <v>44824</v>
      </c>
      <c r="C8492" s="67">
        <v>44852</v>
      </c>
      <c r="D8492" s="68" t="s">
        <v>50</v>
      </c>
      <c r="E8492" s="70" t="s">
        <v>51</v>
      </c>
      <c r="F8492" s="70" t="s">
        <v>3186</v>
      </c>
      <c r="G8492" s="101">
        <v>44854</v>
      </c>
      <c r="H8492" s="67">
        <v>44865</v>
      </c>
      <c r="I8492" s="71">
        <f t="shared" si="451"/>
        <v>11</v>
      </c>
      <c r="J8492" s="72" t="s">
        <v>792</v>
      </c>
      <c r="K8492" s="72" t="s">
        <v>182</v>
      </c>
      <c r="L8492" s="73">
        <v>1</v>
      </c>
      <c r="M8492" s="73" t="s">
        <v>108</v>
      </c>
      <c r="N8492" s="68" t="str">
        <f>VLOOKUP(K8492,[1]人員授權表!D$3:G$249,4,0)</f>
        <v>有機</v>
      </c>
      <c r="O8492" s="70" t="str">
        <f>IF(J8492=[1]人員授權表!$C$85,"Casper李羿勳",IF(J8492=[1]人員授權表!$C$188,"Iring陳俊明",IF(J8492=[1]人員授權表!$C$189,"Brian陳泓霖",VLOOKUP(K8492,[1]人員授權表!D$2:E$249,2,FALSE))))</f>
        <v>Sara王淑玲</v>
      </c>
      <c r="P8492" s="67">
        <f t="shared" si="450"/>
        <v>44863</v>
      </c>
      <c r="Q8492" s="75" t="str">
        <f t="shared" si="452"/>
        <v>週六</v>
      </c>
      <c r="R8492" s="80">
        <v>44858</v>
      </c>
      <c r="AA8492" s="1"/>
    </row>
    <row r="8493" spans="2:27">
      <c r="B8493" s="66">
        <v>44824</v>
      </c>
      <c r="C8493" s="67">
        <v>44852</v>
      </c>
      <c r="D8493" s="68" t="s">
        <v>50</v>
      </c>
      <c r="E8493" s="70" t="s">
        <v>51</v>
      </c>
      <c r="F8493" s="70" t="s">
        <v>3186</v>
      </c>
      <c r="G8493" s="101">
        <v>44854</v>
      </c>
      <c r="H8493" s="67">
        <v>44865</v>
      </c>
      <c r="I8493" s="71">
        <f t="shared" si="451"/>
        <v>11</v>
      </c>
      <c r="J8493" s="72" t="s">
        <v>614</v>
      </c>
      <c r="K8493" s="72" t="s">
        <v>182</v>
      </c>
      <c r="L8493" s="73">
        <v>1</v>
      </c>
      <c r="M8493" s="73" t="s">
        <v>108</v>
      </c>
      <c r="N8493" s="68" t="str">
        <f>VLOOKUP(K8493,[1]人員授權表!D$3:G$249,4,0)</f>
        <v>有機</v>
      </c>
      <c r="O8493" s="70" t="str">
        <f>IF(J8493=[1]人員授權表!$C$85,"Casper李羿勳",IF(J8493=[1]人員授權表!$C$188,"Iring陳俊明",IF(J8493=[1]人員授權表!$C$189,"Brian陳泓霖",VLOOKUP(K8493,[1]人員授權表!D$2:E$249,2,FALSE))))</f>
        <v>Sara王淑玲</v>
      </c>
      <c r="P8493" s="67">
        <f t="shared" si="450"/>
        <v>44863</v>
      </c>
      <c r="Q8493" s="75" t="str">
        <f t="shared" si="452"/>
        <v>週六</v>
      </c>
      <c r="R8493" s="80">
        <v>44858</v>
      </c>
      <c r="AA8493" s="1"/>
    </row>
    <row r="8494" spans="2:27">
      <c r="B8494" s="66">
        <v>44824</v>
      </c>
      <c r="C8494" s="67">
        <v>44853</v>
      </c>
      <c r="D8494" s="68" t="s">
        <v>50</v>
      </c>
      <c r="E8494" s="70" t="s">
        <v>51</v>
      </c>
      <c r="F8494" s="70" t="s">
        <v>3187</v>
      </c>
      <c r="G8494" s="101">
        <v>44851</v>
      </c>
      <c r="H8494" s="67">
        <v>44865</v>
      </c>
      <c r="I8494" s="71">
        <f t="shared" si="451"/>
        <v>14</v>
      </c>
      <c r="J8494" s="72" t="s">
        <v>181</v>
      </c>
      <c r="K8494" s="72" t="s">
        <v>182</v>
      </c>
      <c r="L8494" s="73">
        <v>1</v>
      </c>
      <c r="M8494" s="73" t="s">
        <v>108</v>
      </c>
      <c r="N8494" s="68" t="str">
        <f>VLOOKUP(K8494,[1]人員授權表!D$3:G$249,4,0)</f>
        <v>有機</v>
      </c>
      <c r="O8494" s="70" t="str">
        <f>IF(J8494=[1]人員授權表!$C$85,"Casper李羿勳",IF(J8494=[1]人員授權表!$C$188,"Iring陳俊明",IF(J8494=[1]人員授權表!$C$189,"Brian陳泓霖",VLOOKUP(K8494,[1]人員授權表!D$2:E$249,2,FALSE))))</f>
        <v>Sara王淑玲</v>
      </c>
      <c r="P8494" s="67">
        <f t="shared" si="450"/>
        <v>44863</v>
      </c>
      <c r="Q8494" s="75" t="str">
        <f t="shared" si="452"/>
        <v>週六</v>
      </c>
      <c r="R8494" s="80">
        <v>44856</v>
      </c>
      <c r="AA8494" s="1"/>
    </row>
    <row r="8495" spans="2:27">
      <c r="B8495" s="66">
        <v>44824</v>
      </c>
      <c r="C8495" s="67">
        <v>44853</v>
      </c>
      <c r="D8495" s="68" t="s">
        <v>50</v>
      </c>
      <c r="E8495" s="70" t="s">
        <v>51</v>
      </c>
      <c r="F8495" s="70" t="s">
        <v>3187</v>
      </c>
      <c r="G8495" s="101">
        <v>44851</v>
      </c>
      <c r="H8495" s="67">
        <v>44865</v>
      </c>
      <c r="I8495" s="71">
        <f t="shared" si="451"/>
        <v>14</v>
      </c>
      <c r="J8495" s="72" t="s">
        <v>1322</v>
      </c>
      <c r="K8495" s="72" t="s">
        <v>187</v>
      </c>
      <c r="L8495" s="73">
        <v>1</v>
      </c>
      <c r="M8495" s="73" t="s">
        <v>108</v>
      </c>
      <c r="N8495" s="68" t="str">
        <f>VLOOKUP(K8495,[1]人員授權表!D$3:G$249,4,0)</f>
        <v>無機</v>
      </c>
      <c r="O8495" s="70" t="str">
        <f>IF(J8495=[1]人員授權表!$C$85,"Casper李羿勳",IF(J8495=[1]人員授權表!$C$188,"Iring陳俊明",IF(J8495=[1]人員授權表!$C$189,"Brian陳泓霖",VLOOKUP(K8495,[1]人員授權表!D$2:E$249,2,FALSE))))</f>
        <v>Ruby黃家蓁</v>
      </c>
      <c r="P8495" s="67">
        <f t="shared" si="450"/>
        <v>44863</v>
      </c>
      <c r="Q8495" s="75" t="str">
        <f t="shared" si="452"/>
        <v>週六</v>
      </c>
      <c r="R8495" s="80">
        <v>44859</v>
      </c>
      <c r="AA8495" s="1"/>
    </row>
    <row r="8496" spans="2:27">
      <c r="B8496" s="66">
        <v>44824</v>
      </c>
      <c r="C8496" s="67">
        <v>44853</v>
      </c>
      <c r="D8496" s="68" t="s">
        <v>50</v>
      </c>
      <c r="E8496" s="70" t="s">
        <v>51</v>
      </c>
      <c r="F8496" s="70" t="s">
        <v>3187</v>
      </c>
      <c r="G8496" s="101">
        <v>44851</v>
      </c>
      <c r="H8496" s="67">
        <v>44865</v>
      </c>
      <c r="I8496" s="71">
        <f t="shared" si="451"/>
        <v>14</v>
      </c>
      <c r="J8496" s="72" t="s">
        <v>1323</v>
      </c>
      <c r="K8496" s="72" t="s">
        <v>189</v>
      </c>
      <c r="L8496" s="73">
        <v>1</v>
      </c>
      <c r="M8496" s="73" t="s">
        <v>108</v>
      </c>
      <c r="N8496" s="68" t="str">
        <f>VLOOKUP(K8496,[1]人員授權表!D$3:G$249,4,0)</f>
        <v>無機</v>
      </c>
      <c r="O8496" s="70" t="str">
        <f>IF(J8496=[1]人員授權表!$C$85,"Casper李羿勳",IF(J8496=[1]人員授權表!$C$188,"Iring陳俊明",IF(J8496=[1]人員授權表!$C$189,"Brian陳泓霖",VLOOKUP(K8496,[1]人員授權表!D$2:E$249,2,FALSE))))</f>
        <v>Iring陳俊明</v>
      </c>
      <c r="P8496" s="67">
        <f t="shared" ref="P8496:P8559" si="453">H8496-2</f>
        <v>44863</v>
      </c>
      <c r="Q8496" s="75" t="str">
        <f t="shared" si="452"/>
        <v>週六</v>
      </c>
      <c r="R8496" s="80">
        <v>44859</v>
      </c>
      <c r="AA8496" s="1"/>
    </row>
    <row r="8497" spans="2:27">
      <c r="B8497" s="66">
        <v>44824</v>
      </c>
      <c r="C8497" s="67">
        <v>44853</v>
      </c>
      <c r="D8497" s="68" t="s">
        <v>50</v>
      </c>
      <c r="E8497" s="70" t="s">
        <v>51</v>
      </c>
      <c r="F8497" s="70" t="s">
        <v>3187</v>
      </c>
      <c r="G8497" s="101">
        <v>44851</v>
      </c>
      <c r="H8497" s="67">
        <v>44865</v>
      </c>
      <c r="I8497" s="71">
        <f t="shared" si="451"/>
        <v>14</v>
      </c>
      <c r="J8497" s="72" t="s">
        <v>1381</v>
      </c>
      <c r="K8497" s="72" t="s">
        <v>140</v>
      </c>
      <c r="L8497" s="73">
        <v>1</v>
      </c>
      <c r="M8497" s="73" t="s">
        <v>108</v>
      </c>
      <c r="N8497" s="68" t="str">
        <f>VLOOKUP(K8497,[1]人員授權表!D$3:G$249,4,0)</f>
        <v>無機</v>
      </c>
      <c r="O8497" s="70" t="str">
        <f>IF(J8497=[1]人員授權表!$C$85,"Casper李羿勳",IF(J8497=[1]人員授權表!$C$188,"Iring陳俊明",IF(J8497=[1]人員授權表!$C$189,"Brian陳泓霖",VLOOKUP(K8497,[1]人員授權表!D$2:E$249,2,FALSE))))</f>
        <v>Iring陳俊明</v>
      </c>
      <c r="P8497" s="67">
        <f t="shared" si="453"/>
        <v>44863</v>
      </c>
      <c r="Q8497" s="75" t="str">
        <f t="shared" si="452"/>
        <v>週六</v>
      </c>
      <c r="R8497" s="80">
        <v>44855</v>
      </c>
      <c r="AA8497" s="1"/>
    </row>
    <row r="8498" spans="2:27">
      <c r="B8498" s="66">
        <v>44824</v>
      </c>
      <c r="C8498" s="67">
        <v>44853</v>
      </c>
      <c r="D8498" s="68" t="s">
        <v>50</v>
      </c>
      <c r="E8498" s="70" t="s">
        <v>51</v>
      </c>
      <c r="F8498" s="70" t="s">
        <v>3187</v>
      </c>
      <c r="G8498" s="101">
        <v>44851</v>
      </c>
      <c r="H8498" s="67">
        <v>44865</v>
      </c>
      <c r="I8498" s="71">
        <f t="shared" si="451"/>
        <v>14</v>
      </c>
      <c r="J8498" s="72" t="s">
        <v>1324</v>
      </c>
      <c r="K8498" s="72" t="s">
        <v>282</v>
      </c>
      <c r="L8498" s="73">
        <v>1</v>
      </c>
      <c r="M8498" s="73" t="s">
        <v>108</v>
      </c>
      <c r="N8498" s="68" t="str">
        <f>VLOOKUP(K8498,[1]人員授權表!D$3:G$249,4,0)</f>
        <v>有機</v>
      </c>
      <c r="O8498" s="70" t="str">
        <f>IF(J8498=[1]人員授權表!$C$85,"Casper李羿勳",IF(J8498=[1]人員授權表!$C$188,"Iring陳俊明",IF(J8498=[1]人員授權表!$C$189,"Brian陳泓霖",VLOOKUP(K8498,[1]人員授權表!D$2:E$249,2,FALSE))))</f>
        <v>Marco陳鴻鈞</v>
      </c>
      <c r="P8498" s="67">
        <f t="shared" si="453"/>
        <v>44863</v>
      </c>
      <c r="Q8498" s="75" t="str">
        <f t="shared" si="452"/>
        <v>週六</v>
      </c>
      <c r="R8498" s="80">
        <v>44858</v>
      </c>
      <c r="AA8498" s="1"/>
    </row>
    <row r="8499" spans="2:27">
      <c r="B8499" s="66">
        <v>44824</v>
      </c>
      <c r="C8499" s="67">
        <v>44853</v>
      </c>
      <c r="D8499" s="68" t="s">
        <v>50</v>
      </c>
      <c r="E8499" s="70" t="s">
        <v>51</v>
      </c>
      <c r="F8499" s="70" t="s">
        <v>3187</v>
      </c>
      <c r="G8499" s="101">
        <v>44851</v>
      </c>
      <c r="H8499" s="67">
        <v>44865</v>
      </c>
      <c r="I8499" s="71">
        <f t="shared" si="451"/>
        <v>14</v>
      </c>
      <c r="J8499" s="72" t="s">
        <v>1389</v>
      </c>
      <c r="K8499" s="72" t="s">
        <v>196</v>
      </c>
      <c r="L8499" s="73">
        <v>1</v>
      </c>
      <c r="M8499" s="73" t="s">
        <v>108</v>
      </c>
      <c r="N8499" s="68" t="str">
        <f>VLOOKUP(K8499,[1]人員授權表!D$3:G$249,4,0)</f>
        <v>無機</v>
      </c>
      <c r="O8499" s="70" t="str">
        <f>IF(J8499=[1]人員授權表!$C$85,"Casper李羿勳",IF(J8499=[1]人員授權表!$C$188,"Iring陳俊明",IF(J8499=[1]人員授權表!$C$189,"Brian陳泓霖",VLOOKUP(K8499,[1]人員授權表!D$2:E$249,2,FALSE))))</f>
        <v>Debby胡萱黛</v>
      </c>
      <c r="P8499" s="67">
        <f t="shared" si="453"/>
        <v>44863</v>
      </c>
      <c r="Q8499" s="75" t="str">
        <f t="shared" si="452"/>
        <v>週六</v>
      </c>
      <c r="R8499" s="80">
        <v>44855</v>
      </c>
      <c r="AA8499" s="1"/>
    </row>
    <row r="8500" spans="2:27">
      <c r="B8500" s="66">
        <v>44824</v>
      </c>
      <c r="C8500" s="67">
        <v>44853</v>
      </c>
      <c r="D8500" s="68" t="s">
        <v>50</v>
      </c>
      <c r="E8500" s="70" t="s">
        <v>51</v>
      </c>
      <c r="F8500" s="70" t="s">
        <v>3187</v>
      </c>
      <c r="G8500" s="101">
        <v>44851</v>
      </c>
      <c r="H8500" s="67">
        <v>44865</v>
      </c>
      <c r="I8500" s="71">
        <f t="shared" si="451"/>
        <v>14</v>
      </c>
      <c r="J8500" s="72" t="s">
        <v>556</v>
      </c>
      <c r="K8500" s="72" t="s">
        <v>199</v>
      </c>
      <c r="L8500" s="73">
        <v>1</v>
      </c>
      <c r="M8500" s="73" t="s">
        <v>108</v>
      </c>
      <c r="N8500" s="68" t="str">
        <f>VLOOKUP(K8500,[1]人員授權表!D$3:G$249,4,0)</f>
        <v>無機</v>
      </c>
      <c r="O8500" s="70" t="str">
        <f>IF(J8500=[1]人員授權表!$C$85,"Casper李羿勳",IF(J8500=[1]人員授權表!$C$188,"Iring陳俊明",IF(J8500=[1]人員授權表!$C$189,"Brian陳泓霖",VLOOKUP(K8500,[1]人員授權表!D$2:E$249,2,FALSE))))</f>
        <v>Vicky游崴涵</v>
      </c>
      <c r="P8500" s="67">
        <f t="shared" si="453"/>
        <v>44863</v>
      </c>
      <c r="Q8500" s="75" t="str">
        <f t="shared" si="452"/>
        <v>週六</v>
      </c>
      <c r="R8500" s="80">
        <v>44854</v>
      </c>
      <c r="AA8500" s="1"/>
    </row>
    <row r="8501" spans="2:27">
      <c r="B8501" s="66">
        <v>44824</v>
      </c>
      <c r="C8501" s="67">
        <v>44853</v>
      </c>
      <c r="D8501" s="68" t="s">
        <v>50</v>
      </c>
      <c r="E8501" s="70" t="s">
        <v>51</v>
      </c>
      <c r="F8501" s="70" t="s">
        <v>3187</v>
      </c>
      <c r="G8501" s="101">
        <v>44851</v>
      </c>
      <c r="H8501" s="67">
        <v>44865</v>
      </c>
      <c r="I8501" s="71">
        <f t="shared" si="451"/>
        <v>14</v>
      </c>
      <c r="J8501" s="72" t="s">
        <v>1382</v>
      </c>
      <c r="K8501" s="72" t="s">
        <v>201</v>
      </c>
      <c r="L8501" s="73">
        <v>1</v>
      </c>
      <c r="M8501" s="73" t="s">
        <v>108</v>
      </c>
      <c r="N8501" s="68" t="str">
        <f>VLOOKUP(K8501,[1]人員授權表!D$3:G$249,4,0)</f>
        <v>無機</v>
      </c>
      <c r="O8501" s="70" t="str">
        <f>IF(J8501=[1]人員授權表!$C$85,"Casper李羿勳",IF(J8501=[1]人員授權表!$C$188,"Iring陳俊明",IF(J8501=[1]人員授權表!$C$189,"Brian陳泓霖",VLOOKUP(K8501,[1]人員授權表!D$2:E$249,2,FALSE))))</f>
        <v>Ruby黃家蓁</v>
      </c>
      <c r="P8501" s="67">
        <f t="shared" si="453"/>
        <v>44863</v>
      </c>
      <c r="Q8501" s="75" t="str">
        <f t="shared" si="452"/>
        <v>週六</v>
      </c>
      <c r="R8501" s="80">
        <v>44859</v>
      </c>
      <c r="AA8501" s="1"/>
    </row>
    <row r="8502" spans="2:27">
      <c r="B8502" s="66">
        <v>44824</v>
      </c>
      <c r="C8502" s="67">
        <v>44853</v>
      </c>
      <c r="D8502" s="68" t="s">
        <v>50</v>
      </c>
      <c r="E8502" s="70" t="s">
        <v>51</v>
      </c>
      <c r="F8502" s="70" t="s">
        <v>3187</v>
      </c>
      <c r="G8502" s="101">
        <v>44851</v>
      </c>
      <c r="H8502" s="67">
        <v>44865</v>
      </c>
      <c r="I8502" s="71">
        <f t="shared" si="451"/>
        <v>14</v>
      </c>
      <c r="J8502" s="72" t="s">
        <v>151</v>
      </c>
      <c r="K8502" s="72" t="s">
        <v>152</v>
      </c>
      <c r="L8502" s="73">
        <v>1</v>
      </c>
      <c r="M8502" s="73" t="s">
        <v>108</v>
      </c>
      <c r="N8502" s="68" t="str">
        <f>VLOOKUP(K8502,[1]人員授權表!D$3:G$249,4,0)</f>
        <v>無機</v>
      </c>
      <c r="O8502" s="70" t="str">
        <f>IF(J8502=[1]人員授權表!$C$85,"Casper李羿勳",IF(J8502=[1]人員授權表!$C$188,"Iring陳俊明",IF(J8502=[1]人員授權表!$C$189,"Brian陳泓霖",VLOOKUP(K8502,[1]人員授權表!D$2:E$249,2,FALSE))))</f>
        <v>Vicky游崴涵</v>
      </c>
      <c r="P8502" s="67">
        <f t="shared" si="453"/>
        <v>44863</v>
      </c>
      <c r="Q8502" s="75" t="str">
        <f t="shared" si="452"/>
        <v>週六</v>
      </c>
      <c r="R8502" s="80">
        <v>44854</v>
      </c>
      <c r="AA8502" s="1"/>
    </row>
    <row r="8503" spans="2:27">
      <c r="B8503" s="66">
        <v>44824</v>
      </c>
      <c r="C8503" s="67">
        <v>44853</v>
      </c>
      <c r="D8503" s="68" t="s">
        <v>50</v>
      </c>
      <c r="E8503" s="70" t="s">
        <v>51</v>
      </c>
      <c r="F8503" s="70" t="s">
        <v>3187</v>
      </c>
      <c r="G8503" s="101">
        <v>44851</v>
      </c>
      <c r="H8503" s="67">
        <v>44865</v>
      </c>
      <c r="I8503" s="71">
        <f t="shared" si="451"/>
        <v>14</v>
      </c>
      <c r="J8503" s="72" t="s">
        <v>160</v>
      </c>
      <c r="K8503" s="72" t="s">
        <v>161</v>
      </c>
      <c r="L8503" s="73">
        <v>1</v>
      </c>
      <c r="M8503" s="73" t="s">
        <v>108</v>
      </c>
      <c r="N8503" s="68" t="str">
        <f>VLOOKUP(K8503,[1]人員授權表!D$3:G$249,4,0)</f>
        <v>無機</v>
      </c>
      <c r="O8503" s="70" t="str">
        <f>IF(J8503=[1]人員授權表!$C$85,"Casper李羿勳",IF(J8503=[1]人員授權表!$C$188,"Iring陳俊明",IF(J8503=[1]人員授權表!$C$189,"Brian陳泓霖",VLOOKUP(K8503,[1]人員授權表!D$2:E$249,2,FALSE))))</f>
        <v>Dennis陳汶宏</v>
      </c>
      <c r="P8503" s="67">
        <f t="shared" si="453"/>
        <v>44863</v>
      </c>
      <c r="Q8503" s="75" t="str">
        <f t="shared" si="452"/>
        <v>週六</v>
      </c>
      <c r="R8503" s="80">
        <v>44855</v>
      </c>
      <c r="AA8503" s="1"/>
    </row>
    <row r="8504" spans="2:27">
      <c r="B8504" s="66">
        <v>44824</v>
      </c>
      <c r="C8504" s="67">
        <v>44853</v>
      </c>
      <c r="D8504" s="68" t="s">
        <v>50</v>
      </c>
      <c r="E8504" s="70" t="s">
        <v>51</v>
      </c>
      <c r="F8504" s="70" t="s">
        <v>3187</v>
      </c>
      <c r="G8504" s="101">
        <v>44851</v>
      </c>
      <c r="H8504" s="67">
        <v>44865</v>
      </c>
      <c r="I8504" s="71">
        <f t="shared" si="451"/>
        <v>14</v>
      </c>
      <c r="J8504" s="72" t="s">
        <v>1325</v>
      </c>
      <c r="K8504" s="72" t="s">
        <v>1835</v>
      </c>
      <c r="L8504" s="73">
        <v>1</v>
      </c>
      <c r="M8504" s="73" t="s">
        <v>108</v>
      </c>
      <c r="N8504" s="68" t="str">
        <f>VLOOKUP(K8504,[1]人員授權表!D$3:G$249,4,0)</f>
        <v>無機</v>
      </c>
      <c r="O8504" s="70" t="str">
        <f>IF(J8504=[1]人員授權表!$C$85,"Casper李羿勳",IF(J8504=[1]人員授權表!$C$188,"Iring陳俊明",IF(J8504=[1]人員授權表!$C$189,"Brian陳泓霖",VLOOKUP(K8504,[1]人員授權表!D$2:E$249,2,FALSE))))</f>
        <v>Dennis陳汶宏</v>
      </c>
      <c r="P8504" s="67">
        <f t="shared" si="453"/>
        <v>44863</v>
      </c>
      <c r="Q8504" s="75" t="str">
        <f t="shared" si="452"/>
        <v>週六</v>
      </c>
      <c r="R8504" s="80">
        <v>44855</v>
      </c>
      <c r="AA8504" s="1"/>
    </row>
    <row r="8505" spans="2:27">
      <c r="B8505" s="66">
        <v>44824</v>
      </c>
      <c r="C8505" s="67">
        <v>44853</v>
      </c>
      <c r="D8505" s="68" t="s">
        <v>50</v>
      </c>
      <c r="E8505" s="70" t="s">
        <v>51</v>
      </c>
      <c r="F8505" s="70" t="s">
        <v>3188</v>
      </c>
      <c r="G8505" s="101">
        <v>44851</v>
      </c>
      <c r="H8505" s="67">
        <v>44865</v>
      </c>
      <c r="I8505" s="71">
        <f t="shared" si="451"/>
        <v>14</v>
      </c>
      <c r="J8505" s="72" t="s">
        <v>1384</v>
      </c>
      <c r="K8505" s="72" t="s">
        <v>176</v>
      </c>
      <c r="L8505" s="73">
        <v>1</v>
      </c>
      <c r="M8505" s="73" t="s">
        <v>108</v>
      </c>
      <c r="N8505" s="68" t="str">
        <f>VLOOKUP(K8505,[1]人員授權表!D$3:G$249,4,0)</f>
        <v>無機</v>
      </c>
      <c r="O8505" s="70" t="s">
        <v>177</v>
      </c>
      <c r="P8505" s="67">
        <f t="shared" si="453"/>
        <v>44863</v>
      </c>
      <c r="Q8505" s="75" t="str">
        <f t="shared" si="452"/>
        <v>週六</v>
      </c>
      <c r="R8505" s="80">
        <v>44854</v>
      </c>
      <c r="AA8505" s="1"/>
    </row>
    <row r="8506" spans="2:27">
      <c r="B8506" s="66">
        <v>44824</v>
      </c>
      <c r="C8506" s="67">
        <v>44853</v>
      </c>
      <c r="D8506" s="68" t="s">
        <v>50</v>
      </c>
      <c r="E8506" s="70" t="s">
        <v>51</v>
      </c>
      <c r="F8506" s="70" t="s">
        <v>3187</v>
      </c>
      <c r="G8506" s="101">
        <v>44851</v>
      </c>
      <c r="H8506" s="67">
        <v>44865</v>
      </c>
      <c r="I8506" s="71">
        <f t="shared" si="451"/>
        <v>14</v>
      </c>
      <c r="J8506" s="72" t="s">
        <v>1327</v>
      </c>
      <c r="K8506" s="72" t="s">
        <v>291</v>
      </c>
      <c r="L8506" s="73">
        <v>1</v>
      </c>
      <c r="M8506" s="73" t="s">
        <v>108</v>
      </c>
      <c r="N8506" s="68" t="str">
        <f>VLOOKUP(K8506,[1]人員授權表!D$3:G$249,4,0)</f>
        <v>無機</v>
      </c>
      <c r="O8506" s="70" t="str">
        <f>IF(J8506=[1]人員授權表!$C$85,"Casper李羿勳",IF(J8506=[1]人員授權表!$C$188,"Iring陳俊明",IF(J8506=[1]人員授權表!$C$189,"Brian陳泓霖",VLOOKUP(K8506,[1]人員授權表!D$2:E$249,2,FALSE))))</f>
        <v>George陳志昇</v>
      </c>
      <c r="P8506" s="67">
        <f t="shared" si="453"/>
        <v>44863</v>
      </c>
      <c r="Q8506" s="75" t="str">
        <f t="shared" si="452"/>
        <v>週六</v>
      </c>
      <c r="R8506" s="80">
        <v>44855</v>
      </c>
      <c r="AA8506" s="1"/>
    </row>
    <row r="8507" spans="2:27">
      <c r="B8507" s="66">
        <v>44824</v>
      </c>
      <c r="C8507" s="67">
        <v>44853</v>
      </c>
      <c r="D8507" s="68" t="s">
        <v>50</v>
      </c>
      <c r="E8507" s="70" t="s">
        <v>51</v>
      </c>
      <c r="F8507" s="70" t="s">
        <v>3187</v>
      </c>
      <c r="G8507" s="101">
        <v>44851</v>
      </c>
      <c r="H8507" s="67">
        <v>44865</v>
      </c>
      <c r="I8507" s="71">
        <f t="shared" si="451"/>
        <v>14</v>
      </c>
      <c r="J8507" s="72" t="s">
        <v>204</v>
      </c>
      <c r="K8507" s="72" t="s">
        <v>205</v>
      </c>
      <c r="L8507" s="73">
        <v>1</v>
      </c>
      <c r="M8507" s="73" t="s">
        <v>108</v>
      </c>
      <c r="N8507" s="68" t="str">
        <f>VLOOKUP(K8507,[1]人員授權表!D$3:G$249,4,0)</f>
        <v>無機</v>
      </c>
      <c r="O8507" s="70" t="str">
        <f>IF(J8507=[1]人員授權表!$C$85,"Casper李羿勳",IF(J8507=[1]人員授權表!$C$188,"Iring陳俊明",IF(J8507=[1]人員授權表!$C$189,"Brian陳泓霖",VLOOKUP(K8507,[1]人員授權表!D$2:E$249,2,FALSE))))</f>
        <v>Iring陳俊明</v>
      </c>
      <c r="P8507" s="67">
        <f t="shared" si="453"/>
        <v>44863</v>
      </c>
      <c r="Q8507" s="75" t="str">
        <f t="shared" si="452"/>
        <v>週六</v>
      </c>
      <c r="R8507" s="80">
        <v>44861</v>
      </c>
      <c r="AA8507" s="1"/>
    </row>
    <row r="8508" spans="2:27">
      <c r="B8508" s="66">
        <v>44824</v>
      </c>
      <c r="C8508" s="67">
        <v>44853</v>
      </c>
      <c r="D8508" s="68" t="s">
        <v>50</v>
      </c>
      <c r="E8508" s="70" t="s">
        <v>51</v>
      </c>
      <c r="F8508" s="70" t="s">
        <v>3187</v>
      </c>
      <c r="G8508" s="101">
        <v>44851</v>
      </c>
      <c r="H8508" s="67">
        <v>44865</v>
      </c>
      <c r="I8508" s="71">
        <f t="shared" si="451"/>
        <v>14</v>
      </c>
      <c r="J8508" s="72" t="s">
        <v>1328</v>
      </c>
      <c r="K8508" s="72" t="s">
        <v>179</v>
      </c>
      <c r="L8508" s="73">
        <v>1</v>
      </c>
      <c r="M8508" s="73" t="s">
        <v>108</v>
      </c>
      <c r="N8508" s="68" t="str">
        <f>VLOOKUP(K8508,[1]人員授權表!D$3:G$249,4,0)</f>
        <v>無機</v>
      </c>
      <c r="O8508" s="70" t="str">
        <f>IF(J8508=[1]人員授權表!$C$85,"Casper李羿勳",IF(J8508=[1]人員授權表!$C$188,"Iring陳俊明",IF(J8508=[1]人員授權表!$C$189,"Brian陳泓霖",VLOOKUP(K8508,[1]人員授權表!D$2:E$249,2,FALSE))))</f>
        <v>Dennis陳汶宏</v>
      </c>
      <c r="P8508" s="67">
        <f t="shared" si="453"/>
        <v>44863</v>
      </c>
      <c r="Q8508" s="75" t="str">
        <f t="shared" si="452"/>
        <v>週六</v>
      </c>
      <c r="R8508" s="80">
        <v>44855</v>
      </c>
      <c r="AA8508" s="1"/>
    </row>
    <row r="8509" spans="2:27">
      <c r="B8509" s="66">
        <v>44824</v>
      </c>
      <c r="C8509" s="67">
        <v>44853</v>
      </c>
      <c r="D8509" s="68" t="s">
        <v>50</v>
      </c>
      <c r="E8509" s="70" t="s">
        <v>51</v>
      </c>
      <c r="F8509" s="70" t="s">
        <v>3187</v>
      </c>
      <c r="G8509" s="101">
        <v>44851</v>
      </c>
      <c r="H8509" s="67">
        <v>44865</v>
      </c>
      <c r="I8509" s="71">
        <f t="shared" si="451"/>
        <v>14</v>
      </c>
      <c r="J8509" s="72" t="s">
        <v>1329</v>
      </c>
      <c r="K8509" s="72" t="s">
        <v>179</v>
      </c>
      <c r="L8509" s="73">
        <v>1</v>
      </c>
      <c r="M8509" s="73" t="s">
        <v>108</v>
      </c>
      <c r="N8509" s="68" t="str">
        <f>VLOOKUP(K8509,[1]人員授權表!D$3:G$249,4,0)</f>
        <v>無機</v>
      </c>
      <c r="O8509" s="70" t="str">
        <f>IF(J8509=[1]人員授權表!$C$85,"Casper李羿勳",IF(J8509=[1]人員授權表!$C$188,"Iring陳俊明",IF(J8509=[1]人員授權表!$C$189,"Brian陳泓霖",VLOOKUP(K8509,[1]人員授權表!D$2:E$249,2,FALSE))))</f>
        <v>Dennis陳汶宏</v>
      </c>
      <c r="P8509" s="67">
        <f t="shared" si="453"/>
        <v>44863</v>
      </c>
      <c r="Q8509" s="75" t="str">
        <f t="shared" si="452"/>
        <v>週六</v>
      </c>
      <c r="R8509" s="80">
        <v>44855</v>
      </c>
      <c r="AA8509" s="1"/>
    </row>
    <row r="8510" spans="2:27">
      <c r="B8510" s="66">
        <v>44824</v>
      </c>
      <c r="C8510" s="67">
        <v>44853</v>
      </c>
      <c r="D8510" s="68" t="s">
        <v>50</v>
      </c>
      <c r="E8510" s="70" t="s">
        <v>51</v>
      </c>
      <c r="F8510" s="70" t="s">
        <v>3187</v>
      </c>
      <c r="G8510" s="101">
        <v>44851</v>
      </c>
      <c r="H8510" s="67">
        <v>44865</v>
      </c>
      <c r="I8510" s="71">
        <f t="shared" si="451"/>
        <v>14</v>
      </c>
      <c r="J8510" s="72" t="s">
        <v>1141</v>
      </c>
      <c r="K8510" s="72" t="s">
        <v>1469</v>
      </c>
      <c r="L8510" s="73">
        <v>1</v>
      </c>
      <c r="M8510" s="73" t="s">
        <v>108</v>
      </c>
      <c r="N8510" s="68" t="str">
        <f>VLOOKUP(K8510,[1]人員授權表!D$3:G$249,4,0)</f>
        <v>無機</v>
      </c>
      <c r="O8510" s="70" t="str">
        <f>IF(J8510=[1]人員授權表!$C$85,"Casper李羿勳",IF(J8510=[1]人員授權表!$C$188,"Iring陳俊明",IF(J8510=[1]人員授權表!$C$189,"Brian陳泓霖",VLOOKUP(K8510,[1]人員授權表!D$2:E$249,2,FALSE))))</f>
        <v>Dennis陳汶宏</v>
      </c>
      <c r="P8510" s="67">
        <f t="shared" si="453"/>
        <v>44863</v>
      </c>
      <c r="Q8510" s="75" t="str">
        <f t="shared" si="452"/>
        <v>週六</v>
      </c>
      <c r="R8510" s="80">
        <v>44860</v>
      </c>
      <c r="AA8510" s="1"/>
    </row>
    <row r="8511" spans="2:27">
      <c r="B8511" s="66">
        <v>44824</v>
      </c>
      <c r="C8511" s="67">
        <v>44853</v>
      </c>
      <c r="D8511" s="68" t="s">
        <v>50</v>
      </c>
      <c r="E8511" s="70" t="s">
        <v>51</v>
      </c>
      <c r="F8511" s="70" t="s">
        <v>3188</v>
      </c>
      <c r="G8511" s="101">
        <v>44851</v>
      </c>
      <c r="H8511" s="67">
        <v>44865</v>
      </c>
      <c r="I8511" s="71">
        <f t="shared" si="451"/>
        <v>14</v>
      </c>
      <c r="J8511" s="72" t="s">
        <v>966</v>
      </c>
      <c r="K8511" s="72" t="s">
        <v>154</v>
      </c>
      <c r="L8511" s="73">
        <v>1</v>
      </c>
      <c r="M8511" s="73" t="s">
        <v>108</v>
      </c>
      <c r="N8511" s="68" t="str">
        <f>VLOOKUP(K8511,[1]人員授權表!D$3:G$249,4,0)</f>
        <v>無機</v>
      </c>
      <c r="O8511" s="70" t="str">
        <f>IF(J8511=[1]人員授權表!$C$85,"Casper李羿勳",IF(J8511=[1]人員授權表!$C$188,"Iring陳俊明",IF(J8511=[1]人員授權表!$C$189,"Brian陳泓霖",VLOOKUP(K8511,[1]人員授權表!D$2:E$249,2,FALSE))))</f>
        <v>Ken張智凱</v>
      </c>
      <c r="P8511" s="67">
        <f t="shared" si="453"/>
        <v>44863</v>
      </c>
      <c r="Q8511" s="75" t="str">
        <f t="shared" si="452"/>
        <v>週六</v>
      </c>
      <c r="R8511" s="80">
        <v>44858</v>
      </c>
      <c r="AA8511" s="1"/>
    </row>
    <row r="8512" spans="2:27">
      <c r="B8512" s="66">
        <v>44824</v>
      </c>
      <c r="C8512" s="67">
        <v>44853</v>
      </c>
      <c r="D8512" s="68" t="s">
        <v>50</v>
      </c>
      <c r="E8512" s="70" t="s">
        <v>51</v>
      </c>
      <c r="F8512" s="70" t="s">
        <v>3187</v>
      </c>
      <c r="G8512" s="101">
        <v>44851</v>
      </c>
      <c r="H8512" s="67">
        <v>44865</v>
      </c>
      <c r="I8512" s="71">
        <f t="shared" si="451"/>
        <v>14</v>
      </c>
      <c r="J8512" s="72" t="s">
        <v>209</v>
      </c>
      <c r="K8512" s="72" t="s">
        <v>210</v>
      </c>
      <c r="L8512" s="73">
        <v>1</v>
      </c>
      <c r="M8512" s="73" t="s">
        <v>108</v>
      </c>
      <c r="N8512" s="68" t="str">
        <f>VLOOKUP(K8512,[1]人員授權表!D$3:G$249,4,0)</f>
        <v>無機</v>
      </c>
      <c r="O8512" s="70" t="str">
        <f>IF(J8512=[1]人員授權表!$C$85,"Casper李羿勳",IF(J8512=[1]人員授權表!$C$188,"Iring陳俊明",IF(J8512=[1]人員授權表!$C$189,"Brian陳泓霖",VLOOKUP(K8512,[1]人員授權表!D$2:E$249,2,FALSE))))</f>
        <v>Vicky游崴涵</v>
      </c>
      <c r="P8512" s="67">
        <f t="shared" si="453"/>
        <v>44863</v>
      </c>
      <c r="Q8512" s="75" t="str">
        <f t="shared" si="452"/>
        <v>週六</v>
      </c>
      <c r="R8512" s="80">
        <v>44855</v>
      </c>
      <c r="AA8512" s="1"/>
    </row>
    <row r="8513" spans="2:27">
      <c r="B8513" s="66">
        <v>44824</v>
      </c>
      <c r="C8513" s="67">
        <v>44853</v>
      </c>
      <c r="D8513" s="68" t="s">
        <v>50</v>
      </c>
      <c r="E8513" s="70" t="s">
        <v>51</v>
      </c>
      <c r="F8513" s="70" t="s">
        <v>3187</v>
      </c>
      <c r="G8513" s="101">
        <v>44851</v>
      </c>
      <c r="H8513" s="67">
        <v>44865</v>
      </c>
      <c r="I8513" s="71">
        <f t="shared" si="451"/>
        <v>14</v>
      </c>
      <c r="J8513" s="72" t="s">
        <v>167</v>
      </c>
      <c r="K8513" s="72" t="s">
        <v>1470</v>
      </c>
      <c r="L8513" s="73">
        <v>1</v>
      </c>
      <c r="M8513" s="73" t="s">
        <v>108</v>
      </c>
      <c r="N8513" s="68" t="str">
        <f>VLOOKUP(K8513,[1]人員授權表!D$3:G$249,4,0)</f>
        <v>有機</v>
      </c>
      <c r="O8513" s="70" t="str">
        <f>IF(J8513=[1]人員授權表!$C$85,"Casper李羿勳",IF(J8513=[1]人員授權表!$C$188,"Iring陳俊明",IF(J8513=[1]人員授權表!$C$189,"Brian陳泓霖",VLOOKUP(K8513,[1]人員授權表!D$2:E$249,2,FALSE))))</f>
        <v>Una林庭瑄</v>
      </c>
      <c r="P8513" s="67">
        <f t="shared" si="453"/>
        <v>44863</v>
      </c>
      <c r="Q8513" s="75" t="str">
        <f t="shared" si="452"/>
        <v>週六</v>
      </c>
      <c r="R8513" s="80">
        <v>44854</v>
      </c>
      <c r="AA8513" s="1"/>
    </row>
    <row r="8514" spans="2:27">
      <c r="B8514" s="66">
        <v>44824</v>
      </c>
      <c r="C8514" s="67">
        <v>44853</v>
      </c>
      <c r="D8514" s="68" t="s">
        <v>50</v>
      </c>
      <c r="E8514" s="70" t="s">
        <v>51</v>
      </c>
      <c r="F8514" s="70" t="s">
        <v>3187</v>
      </c>
      <c r="G8514" s="101">
        <v>44851</v>
      </c>
      <c r="H8514" s="67">
        <v>44865</v>
      </c>
      <c r="I8514" s="71">
        <f t="shared" si="451"/>
        <v>14</v>
      </c>
      <c r="J8514" s="72" t="s">
        <v>257</v>
      </c>
      <c r="K8514" s="72" t="s">
        <v>1225</v>
      </c>
      <c r="L8514" s="73">
        <v>1</v>
      </c>
      <c r="M8514" s="73" t="s">
        <v>108</v>
      </c>
      <c r="N8514" s="68" t="str">
        <f>VLOOKUP(K8514,[1]人員授權表!D$3:G$249,4,0)</f>
        <v>有機</v>
      </c>
      <c r="O8514" s="70" t="str">
        <f>IF(J8514=[1]人員授權表!$C$85,"Casper李羿勳",IF(J8514=[1]人員授權表!$C$188,"Iring陳俊明",IF(J8514=[1]人員授權表!$C$189,"Brian陳泓霖",VLOOKUP(K8514,[1]人員授權表!D$2:E$249,2,FALSE))))</f>
        <v>Casper李羿勳</v>
      </c>
      <c r="P8514" s="67">
        <f t="shared" si="453"/>
        <v>44863</v>
      </c>
      <c r="Q8514" s="75" t="str">
        <f t="shared" si="452"/>
        <v>週六</v>
      </c>
      <c r="R8514" s="80">
        <v>44861</v>
      </c>
      <c r="AA8514" s="1"/>
    </row>
    <row r="8515" spans="2:27">
      <c r="B8515" s="66">
        <v>44824</v>
      </c>
      <c r="C8515" s="67">
        <v>44853</v>
      </c>
      <c r="D8515" s="68" t="s">
        <v>50</v>
      </c>
      <c r="E8515" s="70" t="s">
        <v>51</v>
      </c>
      <c r="F8515" s="70" t="s">
        <v>3187</v>
      </c>
      <c r="G8515" s="101">
        <v>44851</v>
      </c>
      <c r="H8515" s="67">
        <v>44865</v>
      </c>
      <c r="I8515" s="71">
        <f t="shared" si="451"/>
        <v>14</v>
      </c>
      <c r="J8515" s="72" t="s">
        <v>1226</v>
      </c>
      <c r="K8515" s="72" t="s">
        <v>1227</v>
      </c>
      <c r="L8515" s="73">
        <v>1</v>
      </c>
      <c r="M8515" s="73" t="s">
        <v>108</v>
      </c>
      <c r="N8515" s="68" t="str">
        <f>VLOOKUP(K8515,[1]人員授權表!D$3:G$249,4,0)</f>
        <v>有機</v>
      </c>
      <c r="O8515" s="70" t="str">
        <f>IF(J8515=[1]人員授權表!$C$85,"Casper李羿勳",IF(J8515=[1]人員授權表!$C$188,"Iring陳俊明",IF(J8515=[1]人員授權表!$C$189,"Brian陳泓霖",VLOOKUP(K8515,[1]人員授權表!D$2:E$249,2,FALSE))))</f>
        <v>Marco陳鴻鈞</v>
      </c>
      <c r="P8515" s="67">
        <f t="shared" si="453"/>
        <v>44863</v>
      </c>
      <c r="Q8515" s="75" t="str">
        <f t="shared" si="452"/>
        <v>週六</v>
      </c>
      <c r="R8515" s="80">
        <v>44860</v>
      </c>
      <c r="AA8515" s="1"/>
    </row>
    <row r="8516" spans="2:27">
      <c r="B8516" s="66">
        <v>44824</v>
      </c>
      <c r="C8516" s="67">
        <v>44852</v>
      </c>
      <c r="D8516" s="68" t="s">
        <v>50</v>
      </c>
      <c r="E8516" s="70" t="s">
        <v>51</v>
      </c>
      <c r="F8516" s="70" t="s">
        <v>3189</v>
      </c>
      <c r="G8516" s="101">
        <v>44846</v>
      </c>
      <c r="H8516" s="67">
        <v>44865</v>
      </c>
      <c r="I8516" s="71">
        <f t="shared" si="451"/>
        <v>19</v>
      </c>
      <c r="J8516" s="72" t="s">
        <v>1106</v>
      </c>
      <c r="K8516" s="72" t="s">
        <v>182</v>
      </c>
      <c r="L8516" s="73">
        <v>1</v>
      </c>
      <c r="M8516" s="73" t="s">
        <v>108</v>
      </c>
      <c r="N8516" s="68" t="str">
        <f>VLOOKUP(K8516,[1]人員授權表!D$3:G$249,4,0)</f>
        <v>有機</v>
      </c>
      <c r="O8516" s="70" t="str">
        <f>IF(J8516=[1]人員授權表!$C$85,"Casper李羿勳",IF(J8516=[1]人員授權表!$C$188,"Iring陳俊明",IF(J8516=[1]人員授權表!$C$189,"Brian陳泓霖",VLOOKUP(K8516,[1]人員授權表!D$2:E$249,2,FALSE))))</f>
        <v>Sara王淑玲</v>
      </c>
      <c r="P8516" s="67">
        <f t="shared" si="453"/>
        <v>44863</v>
      </c>
      <c r="Q8516" s="75" t="str">
        <f t="shared" si="452"/>
        <v>週六</v>
      </c>
      <c r="R8516" s="80">
        <v>44852</v>
      </c>
      <c r="AA8516" s="1"/>
    </row>
    <row r="8517" spans="2:27">
      <c r="B8517" s="66">
        <v>44824</v>
      </c>
      <c r="C8517" s="67">
        <v>44852</v>
      </c>
      <c r="D8517" s="68" t="s">
        <v>50</v>
      </c>
      <c r="E8517" s="70" t="s">
        <v>51</v>
      </c>
      <c r="F8517" s="70" t="s">
        <v>3189</v>
      </c>
      <c r="G8517" s="101">
        <v>44846</v>
      </c>
      <c r="H8517" s="67">
        <v>44865</v>
      </c>
      <c r="I8517" s="71">
        <f t="shared" si="451"/>
        <v>19</v>
      </c>
      <c r="J8517" s="72" t="s">
        <v>1321</v>
      </c>
      <c r="K8517" s="72" t="s">
        <v>185</v>
      </c>
      <c r="L8517" s="73">
        <v>1</v>
      </c>
      <c r="M8517" s="73" t="s">
        <v>108</v>
      </c>
      <c r="N8517" s="68" t="str">
        <f>VLOOKUP(K8517,[1]人員授權表!D$3:G$249,4,0)</f>
        <v>有機</v>
      </c>
      <c r="O8517" s="70" t="str">
        <f>IF(J8517=[1]人員授權表!$C$85,"Casper李羿勳",IF(J8517=[1]人員授權表!$C$188,"Iring陳俊明",IF(J8517=[1]人員授權表!$C$189,"Brian陳泓霖",VLOOKUP(K8517,[1]人員授權表!D$2:E$249,2,FALSE))))</f>
        <v>Una林庭瑄</v>
      </c>
      <c r="P8517" s="67">
        <f t="shared" si="453"/>
        <v>44863</v>
      </c>
      <c r="Q8517" s="75" t="str">
        <f t="shared" si="452"/>
        <v>週六</v>
      </c>
      <c r="R8517" s="80">
        <v>44853</v>
      </c>
      <c r="AA8517" s="1"/>
    </row>
    <row r="8518" spans="2:27">
      <c r="B8518" s="66">
        <v>44824</v>
      </c>
      <c r="C8518" s="67">
        <v>44852</v>
      </c>
      <c r="D8518" s="68" t="s">
        <v>50</v>
      </c>
      <c r="E8518" s="70" t="s">
        <v>51</v>
      </c>
      <c r="F8518" s="70" t="s">
        <v>3189</v>
      </c>
      <c r="G8518" s="101">
        <v>44846</v>
      </c>
      <c r="H8518" s="67">
        <v>44865</v>
      </c>
      <c r="I8518" s="71">
        <f t="shared" si="451"/>
        <v>19</v>
      </c>
      <c r="J8518" s="72" t="s">
        <v>1322</v>
      </c>
      <c r="K8518" s="72" t="s">
        <v>187</v>
      </c>
      <c r="L8518" s="73">
        <v>1</v>
      </c>
      <c r="M8518" s="73" t="s">
        <v>108</v>
      </c>
      <c r="N8518" s="68" t="str">
        <f>VLOOKUP(K8518,[1]人員授權表!D$3:G$249,4,0)</f>
        <v>無機</v>
      </c>
      <c r="O8518" s="70" t="str">
        <f>IF(J8518=[1]人員授權表!$C$85,"Casper李羿勳",IF(J8518=[1]人員授權表!$C$188,"Iring陳俊明",IF(J8518=[1]人員授權表!$C$189,"Brian陳泓霖",VLOOKUP(K8518,[1]人員授權表!D$2:E$249,2,FALSE))))</f>
        <v>Ruby黃家蓁</v>
      </c>
      <c r="P8518" s="67">
        <f t="shared" si="453"/>
        <v>44863</v>
      </c>
      <c r="Q8518" s="75" t="str">
        <f t="shared" si="452"/>
        <v>週六</v>
      </c>
      <c r="R8518" s="80">
        <v>44855</v>
      </c>
      <c r="AA8518" s="1"/>
    </row>
    <row r="8519" spans="2:27">
      <c r="B8519" s="66">
        <v>44824</v>
      </c>
      <c r="C8519" s="67">
        <v>44852</v>
      </c>
      <c r="D8519" s="68" t="s">
        <v>50</v>
      </c>
      <c r="E8519" s="70" t="s">
        <v>51</v>
      </c>
      <c r="F8519" s="70" t="s">
        <v>3189</v>
      </c>
      <c r="G8519" s="101">
        <v>44846</v>
      </c>
      <c r="H8519" s="67">
        <v>44865</v>
      </c>
      <c r="I8519" s="71">
        <f t="shared" ref="I8519:I8582" si="454">_xlfn.DAYS(H8519,G8519)</f>
        <v>19</v>
      </c>
      <c r="J8519" s="72" t="s">
        <v>1323</v>
      </c>
      <c r="K8519" s="72" t="s">
        <v>189</v>
      </c>
      <c r="L8519" s="73">
        <v>1</v>
      </c>
      <c r="M8519" s="73" t="s">
        <v>108</v>
      </c>
      <c r="N8519" s="68" t="str">
        <f>VLOOKUP(K8519,[1]人員授權表!D$3:G$249,4,0)</f>
        <v>無機</v>
      </c>
      <c r="O8519" s="70" t="str">
        <f>IF(J8519=[1]人員授權表!$C$85,"Casper李羿勳",IF(J8519=[1]人員授權表!$C$188,"Iring陳俊明",IF(J8519=[1]人員授權表!$C$189,"Brian陳泓霖",VLOOKUP(K8519,[1]人員授權表!D$2:E$249,2,FALSE))))</f>
        <v>Iring陳俊明</v>
      </c>
      <c r="P8519" s="67">
        <f t="shared" si="453"/>
        <v>44863</v>
      </c>
      <c r="Q8519" s="75" t="str">
        <f t="shared" ref="Q8519:Q8582" si="455">TEXT(P8519,"aaa")</f>
        <v>週六</v>
      </c>
      <c r="R8519" s="80">
        <v>44852</v>
      </c>
      <c r="AA8519" s="1"/>
    </row>
    <row r="8520" spans="2:27">
      <c r="B8520" s="66">
        <v>44824</v>
      </c>
      <c r="C8520" s="67">
        <v>44852</v>
      </c>
      <c r="D8520" s="68" t="s">
        <v>50</v>
      </c>
      <c r="E8520" s="70" t="s">
        <v>51</v>
      </c>
      <c r="F8520" s="70" t="s">
        <v>3189</v>
      </c>
      <c r="G8520" s="101">
        <v>44846</v>
      </c>
      <c r="H8520" s="67">
        <v>44865</v>
      </c>
      <c r="I8520" s="71">
        <f t="shared" si="454"/>
        <v>19</v>
      </c>
      <c r="J8520" s="72" t="s">
        <v>190</v>
      </c>
      <c r="K8520" s="72" t="s">
        <v>140</v>
      </c>
      <c r="L8520" s="73">
        <v>1</v>
      </c>
      <c r="M8520" s="73" t="s">
        <v>108</v>
      </c>
      <c r="N8520" s="68" t="str">
        <f>VLOOKUP(K8520,[1]人員授權表!D$3:G$249,4,0)</f>
        <v>無機</v>
      </c>
      <c r="O8520" s="70" t="str">
        <f>IF(J8520=[1]人員授權表!$C$85,"Casper李羿勳",IF(J8520=[1]人員授權表!$C$188,"Iring陳俊明",IF(J8520=[1]人員授權表!$C$189,"Brian陳泓霖",VLOOKUP(K8520,[1]人員授權表!D$2:E$249,2,FALSE))))</f>
        <v>Iring陳俊明</v>
      </c>
      <c r="P8520" s="67">
        <f t="shared" si="453"/>
        <v>44863</v>
      </c>
      <c r="Q8520" s="75" t="str">
        <f t="shared" si="455"/>
        <v>週六</v>
      </c>
      <c r="R8520" s="80">
        <v>44852</v>
      </c>
      <c r="AA8520" s="1"/>
    </row>
    <row r="8521" spans="2:27">
      <c r="B8521" s="66">
        <v>44824</v>
      </c>
      <c r="C8521" s="67">
        <v>44852</v>
      </c>
      <c r="D8521" s="68" t="s">
        <v>50</v>
      </c>
      <c r="E8521" s="70" t="s">
        <v>51</v>
      </c>
      <c r="F8521" s="70" t="s">
        <v>3189</v>
      </c>
      <c r="G8521" s="101">
        <v>44846</v>
      </c>
      <c r="H8521" s="67">
        <v>44865</v>
      </c>
      <c r="I8521" s="71">
        <f t="shared" si="454"/>
        <v>19</v>
      </c>
      <c r="J8521" s="72" t="s">
        <v>1324</v>
      </c>
      <c r="K8521" s="72" t="s">
        <v>282</v>
      </c>
      <c r="L8521" s="73">
        <v>1</v>
      </c>
      <c r="M8521" s="73" t="s">
        <v>108</v>
      </c>
      <c r="N8521" s="68" t="str">
        <f>VLOOKUP(K8521,[1]人員授權表!D$3:G$249,4,0)</f>
        <v>有機</v>
      </c>
      <c r="O8521" s="70" t="str">
        <f>IF(J8521=[1]人員授權表!$C$85,"Casper李羿勳",IF(J8521=[1]人員授權表!$C$188,"Iring陳俊明",IF(J8521=[1]人員授權表!$C$189,"Brian陳泓霖",VLOOKUP(K8521,[1]人員授權表!D$2:E$249,2,FALSE))))</f>
        <v>Marco陳鴻鈞</v>
      </c>
      <c r="P8521" s="67">
        <f t="shared" si="453"/>
        <v>44863</v>
      </c>
      <c r="Q8521" s="75" t="str">
        <f t="shared" si="455"/>
        <v>週六</v>
      </c>
      <c r="R8521" s="80">
        <v>44852</v>
      </c>
      <c r="AA8521" s="1"/>
    </row>
    <row r="8522" spans="2:27">
      <c r="B8522" s="66">
        <v>44824</v>
      </c>
      <c r="C8522" s="67">
        <v>44852</v>
      </c>
      <c r="D8522" s="68" t="s">
        <v>50</v>
      </c>
      <c r="E8522" s="70" t="s">
        <v>51</v>
      </c>
      <c r="F8522" s="70" t="s">
        <v>3189</v>
      </c>
      <c r="G8522" s="101">
        <v>44846</v>
      </c>
      <c r="H8522" s="67">
        <v>44865</v>
      </c>
      <c r="I8522" s="71">
        <f t="shared" si="454"/>
        <v>19</v>
      </c>
      <c r="J8522" s="72" t="s">
        <v>195</v>
      </c>
      <c r="K8522" s="72" t="s">
        <v>196</v>
      </c>
      <c r="L8522" s="73">
        <v>1</v>
      </c>
      <c r="M8522" s="73" t="s">
        <v>108</v>
      </c>
      <c r="N8522" s="68" t="str">
        <f>VLOOKUP(K8522,[1]人員授權表!D$3:G$249,4,0)</f>
        <v>無機</v>
      </c>
      <c r="O8522" s="70" t="str">
        <f>IF(J8522=[1]人員授權表!$C$85,"Casper李羿勳",IF(J8522=[1]人員授權表!$C$188,"Iring陳俊明",IF(J8522=[1]人員授權表!$C$189,"Brian陳泓霖",VLOOKUP(K8522,[1]人員授權表!D$2:E$249,2,FALSE))))</f>
        <v>Debby胡萱黛</v>
      </c>
      <c r="P8522" s="67">
        <f t="shared" si="453"/>
        <v>44863</v>
      </c>
      <c r="Q8522" s="75" t="str">
        <f t="shared" si="455"/>
        <v>週六</v>
      </c>
      <c r="R8522" s="80">
        <v>44852</v>
      </c>
      <c r="AA8522" s="1"/>
    </row>
    <row r="8523" spans="2:27">
      <c r="B8523" s="66">
        <v>44824</v>
      </c>
      <c r="C8523" s="67">
        <v>44852</v>
      </c>
      <c r="D8523" s="68" t="s">
        <v>50</v>
      </c>
      <c r="E8523" s="70" t="s">
        <v>51</v>
      </c>
      <c r="F8523" s="70" t="s">
        <v>3189</v>
      </c>
      <c r="G8523" s="101">
        <v>44846</v>
      </c>
      <c r="H8523" s="67">
        <v>44865</v>
      </c>
      <c r="I8523" s="71">
        <f t="shared" si="454"/>
        <v>19</v>
      </c>
      <c r="J8523" s="72" t="s">
        <v>556</v>
      </c>
      <c r="K8523" s="72" t="s">
        <v>199</v>
      </c>
      <c r="L8523" s="73">
        <v>1</v>
      </c>
      <c r="M8523" s="73" t="s">
        <v>108</v>
      </c>
      <c r="N8523" s="68" t="str">
        <f>VLOOKUP(K8523,[1]人員授權表!D$3:G$249,4,0)</f>
        <v>無機</v>
      </c>
      <c r="O8523" s="70" t="str">
        <f>IF(J8523=[1]人員授權表!$C$85,"Casper李羿勳",IF(J8523=[1]人員授權表!$C$188,"Iring陳俊明",IF(J8523=[1]人員授權表!$C$189,"Brian陳泓霖",VLOOKUP(K8523,[1]人員授權表!D$2:E$249,2,FALSE))))</f>
        <v>Vicky游崴涵</v>
      </c>
      <c r="P8523" s="67">
        <f t="shared" si="453"/>
        <v>44863</v>
      </c>
      <c r="Q8523" s="75" t="str">
        <f t="shared" si="455"/>
        <v>週六</v>
      </c>
      <c r="R8523" s="80">
        <v>44854</v>
      </c>
      <c r="AA8523" s="1"/>
    </row>
    <row r="8524" spans="2:27">
      <c r="B8524" s="66">
        <v>44824</v>
      </c>
      <c r="C8524" s="67">
        <v>44852</v>
      </c>
      <c r="D8524" s="68" t="s">
        <v>50</v>
      </c>
      <c r="E8524" s="70" t="s">
        <v>51</v>
      </c>
      <c r="F8524" s="70" t="s">
        <v>3189</v>
      </c>
      <c r="G8524" s="101">
        <v>44846</v>
      </c>
      <c r="H8524" s="67">
        <v>44865</v>
      </c>
      <c r="I8524" s="71">
        <f t="shared" si="454"/>
        <v>19</v>
      </c>
      <c r="J8524" s="72" t="s">
        <v>200</v>
      </c>
      <c r="K8524" s="72" t="s">
        <v>201</v>
      </c>
      <c r="L8524" s="73">
        <v>1</v>
      </c>
      <c r="M8524" s="73" t="s">
        <v>108</v>
      </c>
      <c r="N8524" s="68" t="str">
        <f>VLOOKUP(K8524,[1]人員授權表!D$3:G$249,4,0)</f>
        <v>無機</v>
      </c>
      <c r="O8524" s="70" t="str">
        <f>IF(J8524=[1]人員授權表!$C$85,"Casper李羿勳",IF(J8524=[1]人員授權表!$C$188,"Iring陳俊明",IF(J8524=[1]人員授權表!$C$189,"Brian陳泓霖",VLOOKUP(K8524,[1]人員授權表!D$2:E$249,2,FALSE))))</f>
        <v>Ruby黃家蓁</v>
      </c>
      <c r="P8524" s="67">
        <f t="shared" si="453"/>
        <v>44863</v>
      </c>
      <c r="Q8524" s="75" t="str">
        <f t="shared" si="455"/>
        <v>週六</v>
      </c>
      <c r="R8524" s="80">
        <v>44852</v>
      </c>
      <c r="AA8524" s="1"/>
    </row>
    <row r="8525" spans="2:27">
      <c r="B8525" s="66">
        <v>44824</v>
      </c>
      <c r="C8525" s="67">
        <v>44852</v>
      </c>
      <c r="D8525" s="68" t="s">
        <v>50</v>
      </c>
      <c r="E8525" s="70" t="s">
        <v>51</v>
      </c>
      <c r="F8525" s="70" t="s">
        <v>3189</v>
      </c>
      <c r="G8525" s="101">
        <v>44846</v>
      </c>
      <c r="H8525" s="67">
        <v>44865</v>
      </c>
      <c r="I8525" s="71">
        <f t="shared" si="454"/>
        <v>19</v>
      </c>
      <c r="J8525" s="72" t="s">
        <v>151</v>
      </c>
      <c r="K8525" s="72" t="s">
        <v>152</v>
      </c>
      <c r="L8525" s="73">
        <v>1</v>
      </c>
      <c r="M8525" s="73" t="s">
        <v>108</v>
      </c>
      <c r="N8525" s="68" t="str">
        <f>VLOOKUP(K8525,[1]人員授權表!D$3:G$249,4,0)</f>
        <v>無機</v>
      </c>
      <c r="O8525" s="70" t="str">
        <f>IF(J8525=[1]人員授權表!$C$85,"Casper李羿勳",IF(J8525=[1]人員授權表!$C$188,"Iring陳俊明",IF(J8525=[1]人員授權表!$C$189,"Brian陳泓霖",VLOOKUP(K8525,[1]人員授權表!D$2:E$249,2,FALSE))))</f>
        <v>Vicky游崴涵</v>
      </c>
      <c r="P8525" s="67">
        <f t="shared" si="453"/>
        <v>44863</v>
      </c>
      <c r="Q8525" s="75" t="str">
        <f t="shared" si="455"/>
        <v>週六</v>
      </c>
      <c r="R8525" s="80">
        <v>44854</v>
      </c>
      <c r="AA8525" s="1"/>
    </row>
    <row r="8526" spans="2:27">
      <c r="B8526" s="66">
        <v>44824</v>
      </c>
      <c r="C8526" s="67">
        <v>44852</v>
      </c>
      <c r="D8526" s="68" t="s">
        <v>50</v>
      </c>
      <c r="E8526" s="70" t="s">
        <v>51</v>
      </c>
      <c r="F8526" s="70" t="s">
        <v>3189</v>
      </c>
      <c r="G8526" s="101">
        <v>44846</v>
      </c>
      <c r="H8526" s="67">
        <v>44865</v>
      </c>
      <c r="I8526" s="71">
        <f t="shared" si="454"/>
        <v>19</v>
      </c>
      <c r="J8526" s="72" t="s">
        <v>160</v>
      </c>
      <c r="K8526" s="72" t="s">
        <v>161</v>
      </c>
      <c r="L8526" s="73">
        <v>1</v>
      </c>
      <c r="M8526" s="73" t="s">
        <v>108</v>
      </c>
      <c r="N8526" s="68" t="str">
        <f>VLOOKUP(K8526,[1]人員授權表!D$3:G$249,4,0)</f>
        <v>無機</v>
      </c>
      <c r="O8526" s="70" t="str">
        <f>IF(J8526=[1]人員授權表!$C$85,"Casper李羿勳",IF(J8526=[1]人員授權表!$C$188,"Iring陳俊明",IF(J8526=[1]人員授權表!$C$189,"Brian陳泓霖",VLOOKUP(K8526,[1]人員授權表!D$2:E$249,2,FALSE))))</f>
        <v>Dennis陳汶宏</v>
      </c>
      <c r="P8526" s="67">
        <f t="shared" si="453"/>
        <v>44863</v>
      </c>
      <c r="Q8526" s="75" t="str">
        <f t="shared" si="455"/>
        <v>週六</v>
      </c>
      <c r="R8526" s="80">
        <v>44855</v>
      </c>
      <c r="AA8526" s="1"/>
    </row>
    <row r="8527" spans="2:27">
      <c r="B8527" s="66">
        <v>44824</v>
      </c>
      <c r="C8527" s="67">
        <v>44852</v>
      </c>
      <c r="D8527" s="68" t="s">
        <v>50</v>
      </c>
      <c r="E8527" s="70" t="s">
        <v>51</v>
      </c>
      <c r="F8527" s="70" t="s">
        <v>3189</v>
      </c>
      <c r="G8527" s="101">
        <v>44846</v>
      </c>
      <c r="H8527" s="67">
        <v>44865</v>
      </c>
      <c r="I8527" s="71">
        <f t="shared" si="454"/>
        <v>19</v>
      </c>
      <c r="J8527" s="72" t="s">
        <v>1325</v>
      </c>
      <c r="K8527" s="72" t="s">
        <v>1835</v>
      </c>
      <c r="L8527" s="73">
        <v>1</v>
      </c>
      <c r="M8527" s="73" t="s">
        <v>108</v>
      </c>
      <c r="N8527" s="68" t="str">
        <f>VLOOKUP(K8527,[1]人員授權表!D$3:G$249,4,0)</f>
        <v>無機</v>
      </c>
      <c r="O8527" s="70" t="str">
        <f>IF(J8527=[1]人員授權表!$C$85,"Casper李羿勳",IF(J8527=[1]人員授權表!$C$188,"Iring陳俊明",IF(J8527=[1]人員授權表!$C$189,"Brian陳泓霖",VLOOKUP(K8527,[1]人員授權表!D$2:E$249,2,FALSE))))</f>
        <v>Dennis陳汶宏</v>
      </c>
      <c r="P8527" s="67">
        <f t="shared" si="453"/>
        <v>44863</v>
      </c>
      <c r="Q8527" s="75" t="str">
        <f t="shared" si="455"/>
        <v>週六</v>
      </c>
      <c r="R8527" s="80">
        <v>44855</v>
      </c>
      <c r="AA8527" s="1"/>
    </row>
    <row r="8528" spans="2:27">
      <c r="B8528" s="66">
        <v>44824</v>
      </c>
      <c r="C8528" s="67">
        <v>44852</v>
      </c>
      <c r="D8528" s="68" t="s">
        <v>50</v>
      </c>
      <c r="E8528" s="70" t="s">
        <v>51</v>
      </c>
      <c r="F8528" s="70" t="s">
        <v>3189</v>
      </c>
      <c r="G8528" s="101">
        <v>44846</v>
      </c>
      <c r="H8528" s="67">
        <v>44865</v>
      </c>
      <c r="I8528" s="71">
        <f t="shared" si="454"/>
        <v>19</v>
      </c>
      <c r="J8528" s="72" t="s">
        <v>175</v>
      </c>
      <c r="K8528" s="72" t="s">
        <v>176</v>
      </c>
      <c r="L8528" s="73">
        <v>1</v>
      </c>
      <c r="M8528" s="73" t="s">
        <v>108</v>
      </c>
      <c r="N8528" s="68" t="str">
        <f>VLOOKUP(K8528,[1]人員授權表!D$3:G$249,4,0)</f>
        <v>無機</v>
      </c>
      <c r="O8528" s="70" t="s">
        <v>177</v>
      </c>
      <c r="P8528" s="67">
        <f t="shared" si="453"/>
        <v>44863</v>
      </c>
      <c r="Q8528" s="75" t="str">
        <f t="shared" si="455"/>
        <v>週六</v>
      </c>
      <c r="R8528" s="80">
        <v>44854</v>
      </c>
      <c r="AA8528" s="1"/>
    </row>
    <row r="8529" spans="2:27">
      <c r="B8529" s="66">
        <v>44824</v>
      </c>
      <c r="C8529" s="67">
        <v>44852</v>
      </c>
      <c r="D8529" s="68" t="s">
        <v>50</v>
      </c>
      <c r="E8529" s="70" t="s">
        <v>51</v>
      </c>
      <c r="F8529" s="70" t="s">
        <v>3189</v>
      </c>
      <c r="G8529" s="101">
        <v>44846</v>
      </c>
      <c r="H8529" s="67">
        <v>44865</v>
      </c>
      <c r="I8529" s="71">
        <f t="shared" si="454"/>
        <v>19</v>
      </c>
      <c r="J8529" s="72" t="s">
        <v>1327</v>
      </c>
      <c r="K8529" s="72" t="s">
        <v>291</v>
      </c>
      <c r="L8529" s="73">
        <v>1</v>
      </c>
      <c r="M8529" s="73" t="s">
        <v>108</v>
      </c>
      <c r="N8529" s="68" t="str">
        <f>VLOOKUP(K8529,[1]人員授權表!D$3:G$249,4,0)</f>
        <v>無機</v>
      </c>
      <c r="O8529" s="70" t="str">
        <f>IF(J8529=[1]人員授權表!$C$85,"Casper李羿勳",IF(J8529=[1]人員授權表!$C$188,"Iring陳俊明",IF(J8529=[1]人員授權表!$C$189,"Brian陳泓霖",VLOOKUP(K8529,[1]人員授權表!D$2:E$249,2,FALSE))))</f>
        <v>George陳志昇</v>
      </c>
      <c r="P8529" s="67">
        <f t="shared" si="453"/>
        <v>44863</v>
      </c>
      <c r="Q8529" s="75" t="str">
        <f t="shared" si="455"/>
        <v>週六</v>
      </c>
      <c r="R8529" s="80">
        <v>44855</v>
      </c>
      <c r="AA8529" s="1"/>
    </row>
    <row r="8530" spans="2:27">
      <c r="B8530" s="66">
        <v>44824</v>
      </c>
      <c r="C8530" s="67">
        <v>44852</v>
      </c>
      <c r="D8530" s="68" t="s">
        <v>50</v>
      </c>
      <c r="E8530" s="70" t="s">
        <v>51</v>
      </c>
      <c r="F8530" s="70" t="s">
        <v>3189</v>
      </c>
      <c r="G8530" s="101">
        <v>44846</v>
      </c>
      <c r="H8530" s="67">
        <v>44865</v>
      </c>
      <c r="I8530" s="71">
        <f t="shared" si="454"/>
        <v>19</v>
      </c>
      <c r="J8530" s="72" t="s">
        <v>204</v>
      </c>
      <c r="K8530" s="72" t="s">
        <v>915</v>
      </c>
      <c r="L8530" s="73">
        <v>1</v>
      </c>
      <c r="M8530" s="73" t="s">
        <v>108</v>
      </c>
      <c r="N8530" s="68" t="str">
        <f>VLOOKUP(K8530,[1]人員授權表!D$3:G$249,4,0)</f>
        <v>無機</v>
      </c>
      <c r="O8530" s="70" t="str">
        <f>IF(J8530=[1]人員授權表!$C$85,"Casper李羿勳",IF(J8530=[1]人員授權表!$C$188,"Iring陳俊明",IF(J8530=[1]人員授權表!$C$189,"Brian陳泓霖",VLOOKUP(K8530,[1]人員授權表!D$2:E$249,2,FALSE))))</f>
        <v>Iring陳俊明</v>
      </c>
      <c r="P8530" s="67">
        <f t="shared" si="453"/>
        <v>44863</v>
      </c>
      <c r="Q8530" s="75" t="str">
        <f t="shared" si="455"/>
        <v>週六</v>
      </c>
      <c r="R8530" s="80">
        <v>44853</v>
      </c>
      <c r="AA8530" s="1"/>
    </row>
    <row r="8531" spans="2:27">
      <c r="B8531" s="66">
        <v>44824</v>
      </c>
      <c r="C8531" s="67">
        <v>44852</v>
      </c>
      <c r="D8531" s="68" t="s">
        <v>50</v>
      </c>
      <c r="E8531" s="70" t="s">
        <v>51</v>
      </c>
      <c r="F8531" s="70" t="s">
        <v>3189</v>
      </c>
      <c r="G8531" s="101">
        <v>44846</v>
      </c>
      <c r="H8531" s="67">
        <v>44865</v>
      </c>
      <c r="I8531" s="71">
        <f t="shared" si="454"/>
        <v>19</v>
      </c>
      <c r="J8531" s="72" t="s">
        <v>1328</v>
      </c>
      <c r="K8531" s="72" t="s">
        <v>179</v>
      </c>
      <c r="L8531" s="73">
        <v>1</v>
      </c>
      <c r="M8531" s="73" t="s">
        <v>108</v>
      </c>
      <c r="N8531" s="68" t="str">
        <f>VLOOKUP(K8531,[1]人員授權表!D$3:G$249,4,0)</f>
        <v>無機</v>
      </c>
      <c r="O8531" s="70" t="str">
        <f>IF(J8531=[1]人員授權表!$C$85,"Casper李羿勳",IF(J8531=[1]人員授權表!$C$188,"Iring陳俊明",IF(J8531=[1]人員授權表!$C$189,"Brian陳泓霖",VLOOKUP(K8531,[1]人員授權表!D$2:E$249,2,FALSE))))</f>
        <v>Dennis陳汶宏</v>
      </c>
      <c r="P8531" s="67">
        <f t="shared" si="453"/>
        <v>44863</v>
      </c>
      <c r="Q8531" s="75" t="str">
        <f t="shared" si="455"/>
        <v>週六</v>
      </c>
      <c r="R8531" s="80">
        <v>44852</v>
      </c>
      <c r="AA8531" s="1"/>
    </row>
    <row r="8532" spans="2:27">
      <c r="B8532" s="66">
        <v>44824</v>
      </c>
      <c r="C8532" s="67">
        <v>44852</v>
      </c>
      <c r="D8532" s="68" t="s">
        <v>50</v>
      </c>
      <c r="E8532" s="70" t="s">
        <v>51</v>
      </c>
      <c r="F8532" s="70" t="s">
        <v>3189</v>
      </c>
      <c r="G8532" s="101">
        <v>44846</v>
      </c>
      <c r="H8532" s="67">
        <v>44865</v>
      </c>
      <c r="I8532" s="71">
        <f t="shared" si="454"/>
        <v>19</v>
      </c>
      <c r="J8532" s="72" t="s">
        <v>1329</v>
      </c>
      <c r="K8532" s="72" t="s">
        <v>179</v>
      </c>
      <c r="L8532" s="73">
        <v>1</v>
      </c>
      <c r="M8532" s="73" t="s">
        <v>108</v>
      </c>
      <c r="N8532" s="68" t="str">
        <f>VLOOKUP(K8532,[1]人員授權表!D$3:G$249,4,0)</f>
        <v>無機</v>
      </c>
      <c r="O8532" s="70" t="str">
        <f>IF(J8532=[1]人員授權表!$C$85,"Casper李羿勳",IF(J8532=[1]人員授權表!$C$188,"Iring陳俊明",IF(J8532=[1]人員授權表!$C$189,"Brian陳泓霖",VLOOKUP(K8532,[1]人員授權表!D$2:E$249,2,FALSE))))</f>
        <v>Dennis陳汶宏</v>
      </c>
      <c r="P8532" s="67">
        <f t="shared" si="453"/>
        <v>44863</v>
      </c>
      <c r="Q8532" s="75" t="str">
        <f t="shared" si="455"/>
        <v>週六</v>
      </c>
      <c r="R8532" s="80">
        <v>44852</v>
      </c>
      <c r="AA8532" s="1"/>
    </row>
    <row r="8533" spans="2:27">
      <c r="B8533" s="66">
        <v>44824</v>
      </c>
      <c r="C8533" s="67">
        <v>44852</v>
      </c>
      <c r="D8533" s="68" t="s">
        <v>50</v>
      </c>
      <c r="E8533" s="70" t="s">
        <v>51</v>
      </c>
      <c r="F8533" s="70" t="s">
        <v>3189</v>
      </c>
      <c r="G8533" s="101">
        <v>44846</v>
      </c>
      <c r="H8533" s="67">
        <v>44865</v>
      </c>
      <c r="I8533" s="71">
        <f t="shared" si="454"/>
        <v>19</v>
      </c>
      <c r="J8533" s="72" t="s">
        <v>141</v>
      </c>
      <c r="K8533" s="72" t="s">
        <v>142</v>
      </c>
      <c r="L8533" s="73">
        <v>1</v>
      </c>
      <c r="M8533" s="73" t="s">
        <v>108</v>
      </c>
      <c r="N8533" s="68" t="str">
        <f>VLOOKUP(K8533,[1]人員授權表!D$3:G$249,4,0)</f>
        <v>無機</v>
      </c>
      <c r="O8533" s="70" t="str">
        <f>IF(J8533=[1]人員授權表!$C$85,"Casper李羿勳",IF(J8533=[1]人員授權表!$C$188,"Iring陳俊明",IF(J8533=[1]人員授權表!$C$189,"Brian陳泓霖",VLOOKUP(K8533,[1]人員授權表!D$2:E$249,2,FALSE))))</f>
        <v>Dennis陳汶宏</v>
      </c>
      <c r="P8533" s="67">
        <f t="shared" si="453"/>
        <v>44863</v>
      </c>
      <c r="Q8533" s="75" t="str">
        <f t="shared" si="455"/>
        <v>週六</v>
      </c>
      <c r="R8533" s="80">
        <v>44854</v>
      </c>
      <c r="AA8533" s="1"/>
    </row>
    <row r="8534" spans="2:27">
      <c r="B8534" s="66">
        <v>44824</v>
      </c>
      <c r="C8534" s="67">
        <v>44852</v>
      </c>
      <c r="D8534" s="68" t="s">
        <v>50</v>
      </c>
      <c r="E8534" s="70" t="s">
        <v>51</v>
      </c>
      <c r="F8534" s="70" t="s">
        <v>3189</v>
      </c>
      <c r="G8534" s="101">
        <v>44846</v>
      </c>
      <c r="H8534" s="67">
        <v>44865</v>
      </c>
      <c r="I8534" s="71">
        <f t="shared" si="454"/>
        <v>19</v>
      </c>
      <c r="J8534" s="72" t="s">
        <v>1330</v>
      </c>
      <c r="K8534" s="72" t="s">
        <v>154</v>
      </c>
      <c r="L8534" s="73">
        <v>1</v>
      </c>
      <c r="M8534" s="73" t="s">
        <v>108</v>
      </c>
      <c r="N8534" s="68" t="str">
        <f>VLOOKUP(K8534,[1]人員授權表!D$3:G$249,4,0)</f>
        <v>無機</v>
      </c>
      <c r="O8534" s="70" t="str">
        <f>IF(J8534=[1]人員授權表!$C$85,"Casper李羿勳",IF(J8534=[1]人員授權表!$C$188,"Iring陳俊明",IF(J8534=[1]人員授權表!$C$189,"Brian陳泓霖",VLOOKUP(K8534,[1]人員授權表!D$2:E$249,2,FALSE))))</f>
        <v>Ken張智凱</v>
      </c>
      <c r="P8534" s="67">
        <f t="shared" si="453"/>
        <v>44863</v>
      </c>
      <c r="Q8534" s="75" t="str">
        <f t="shared" si="455"/>
        <v>週六</v>
      </c>
      <c r="R8534" s="80">
        <v>44853</v>
      </c>
      <c r="AA8534" s="1"/>
    </row>
    <row r="8535" spans="2:27">
      <c r="B8535" s="66">
        <v>44824</v>
      </c>
      <c r="C8535" s="67">
        <v>44852</v>
      </c>
      <c r="D8535" s="68" t="s">
        <v>50</v>
      </c>
      <c r="E8535" s="70" t="s">
        <v>51</v>
      </c>
      <c r="F8535" s="70" t="s">
        <v>3189</v>
      </c>
      <c r="G8535" s="101">
        <v>44846</v>
      </c>
      <c r="H8535" s="67">
        <v>44865</v>
      </c>
      <c r="I8535" s="71">
        <f t="shared" si="454"/>
        <v>19</v>
      </c>
      <c r="J8535" s="72" t="s">
        <v>1331</v>
      </c>
      <c r="K8535" s="72" t="s">
        <v>210</v>
      </c>
      <c r="L8535" s="73">
        <v>1</v>
      </c>
      <c r="M8535" s="73" t="s">
        <v>108</v>
      </c>
      <c r="N8535" s="68" t="str">
        <f>VLOOKUP(K8535,[1]人員授權表!D$3:G$249,4,0)</f>
        <v>無機</v>
      </c>
      <c r="O8535" s="70" t="str">
        <f>IF(J8535=[1]人員授權表!$C$85,"Casper李羿勳",IF(J8535=[1]人員授權表!$C$188,"Iring陳俊明",IF(J8535=[1]人員授權表!$C$189,"Brian陳泓霖",VLOOKUP(K8535,[1]人員授權表!D$2:E$249,2,FALSE))))</f>
        <v>Vicky游崴涵</v>
      </c>
      <c r="P8535" s="67">
        <f t="shared" si="453"/>
        <v>44863</v>
      </c>
      <c r="Q8535" s="75" t="str">
        <f t="shared" si="455"/>
        <v>週六</v>
      </c>
      <c r="R8535" s="80">
        <v>44855</v>
      </c>
      <c r="AA8535" s="1"/>
    </row>
    <row r="8536" spans="2:27">
      <c r="B8536" s="66">
        <v>44824</v>
      </c>
      <c r="C8536" s="67">
        <v>44852</v>
      </c>
      <c r="D8536" s="68" t="s">
        <v>50</v>
      </c>
      <c r="E8536" s="70" t="s">
        <v>51</v>
      </c>
      <c r="F8536" s="70" t="s">
        <v>3189</v>
      </c>
      <c r="G8536" s="101">
        <v>44846</v>
      </c>
      <c r="H8536" s="67">
        <v>44865</v>
      </c>
      <c r="I8536" s="71">
        <f t="shared" si="454"/>
        <v>19</v>
      </c>
      <c r="J8536" s="72" t="s">
        <v>558</v>
      </c>
      <c r="K8536" s="72" t="s">
        <v>168</v>
      </c>
      <c r="L8536" s="73">
        <v>1</v>
      </c>
      <c r="M8536" s="73" t="s">
        <v>108</v>
      </c>
      <c r="N8536" s="68" t="str">
        <f>VLOOKUP(K8536,[1]人員授權表!D$3:G$249,4,0)</f>
        <v>有機</v>
      </c>
      <c r="O8536" s="70" t="str">
        <f>IF(J8536=[1]人員授權表!$C$85,"Casper李羿勳",IF(J8536=[1]人員授權表!$C$188,"Iring陳俊明",IF(J8536=[1]人員授權表!$C$189,"Brian陳泓霖",VLOOKUP(K8536,[1]人員授權表!D$2:E$249,2,FALSE))))</f>
        <v>Una林庭瑄</v>
      </c>
      <c r="P8536" s="67">
        <f t="shared" si="453"/>
        <v>44863</v>
      </c>
      <c r="Q8536" s="75" t="str">
        <f t="shared" si="455"/>
        <v>週六</v>
      </c>
      <c r="R8536" s="80">
        <v>44852</v>
      </c>
      <c r="AA8536" s="1"/>
    </row>
    <row r="8537" spans="2:27">
      <c r="B8537" s="66">
        <v>44824</v>
      </c>
      <c r="C8537" s="67">
        <v>44852</v>
      </c>
      <c r="D8537" s="68" t="s">
        <v>50</v>
      </c>
      <c r="E8537" s="70" t="s">
        <v>51</v>
      </c>
      <c r="F8537" s="70" t="s">
        <v>3189</v>
      </c>
      <c r="G8537" s="101">
        <v>44846</v>
      </c>
      <c r="H8537" s="67">
        <v>44865</v>
      </c>
      <c r="I8537" s="71">
        <f t="shared" si="454"/>
        <v>19</v>
      </c>
      <c r="J8537" s="72" t="s">
        <v>1333</v>
      </c>
      <c r="K8537" s="72" t="s">
        <v>1225</v>
      </c>
      <c r="L8537" s="73">
        <v>1</v>
      </c>
      <c r="M8537" s="73" t="s">
        <v>108</v>
      </c>
      <c r="N8537" s="68" t="str">
        <f>VLOOKUP(K8537,[1]人員授權表!D$3:G$249,4,0)</f>
        <v>有機</v>
      </c>
      <c r="O8537" s="70" t="str">
        <f>IF(J8537=[1]人員授權表!$C$85,"Casper李羿勳",IF(J8537=[1]人員授權表!$C$188,"Iring陳俊明",IF(J8537=[1]人員授權表!$C$189,"Brian陳泓霖",VLOOKUP(K8537,[1]人員授權表!D$2:E$249,2,FALSE))))</f>
        <v>Casper李羿勳</v>
      </c>
      <c r="P8537" s="67">
        <f t="shared" si="453"/>
        <v>44863</v>
      </c>
      <c r="Q8537" s="75" t="str">
        <f t="shared" si="455"/>
        <v>週六</v>
      </c>
      <c r="R8537" s="80">
        <v>44855</v>
      </c>
      <c r="AA8537" s="1"/>
    </row>
    <row r="8538" spans="2:27">
      <c r="B8538" s="66">
        <v>44824</v>
      </c>
      <c r="C8538" s="67">
        <v>44852</v>
      </c>
      <c r="D8538" s="68" t="s">
        <v>50</v>
      </c>
      <c r="E8538" s="70" t="s">
        <v>51</v>
      </c>
      <c r="F8538" s="70" t="s">
        <v>3189</v>
      </c>
      <c r="G8538" s="101">
        <v>44846</v>
      </c>
      <c r="H8538" s="67">
        <v>44865</v>
      </c>
      <c r="I8538" s="71">
        <f t="shared" si="454"/>
        <v>19</v>
      </c>
      <c r="J8538" s="72" t="s">
        <v>1335</v>
      </c>
      <c r="K8538" s="72" t="s">
        <v>1227</v>
      </c>
      <c r="L8538" s="73">
        <v>1</v>
      </c>
      <c r="M8538" s="73" t="s">
        <v>108</v>
      </c>
      <c r="N8538" s="68" t="str">
        <f>VLOOKUP(K8538,[1]人員授權表!D$3:G$249,4,0)</f>
        <v>有機</v>
      </c>
      <c r="O8538" s="70" t="str">
        <f>IF(J8538=[1]人員授權表!$C$85,"Casper李羿勳",IF(J8538=[1]人員授權表!$C$188,"Iring陳俊明",IF(J8538=[1]人員授權表!$C$189,"Brian陳泓霖",VLOOKUP(K8538,[1]人員授權表!D$2:E$249,2,FALSE))))</f>
        <v>Marco陳鴻鈞</v>
      </c>
      <c r="P8538" s="67">
        <f t="shared" si="453"/>
        <v>44863</v>
      </c>
      <c r="Q8538" s="75" t="str">
        <f t="shared" si="455"/>
        <v>週六</v>
      </c>
      <c r="R8538" s="80">
        <v>44853</v>
      </c>
      <c r="AA8538" s="1"/>
    </row>
    <row r="8539" spans="2:27">
      <c r="B8539" s="66">
        <v>44824</v>
      </c>
      <c r="C8539" s="67">
        <v>44852</v>
      </c>
      <c r="D8539" s="68" t="s">
        <v>50</v>
      </c>
      <c r="E8539" s="70" t="s">
        <v>51</v>
      </c>
      <c r="F8539" s="70" t="s">
        <v>3189</v>
      </c>
      <c r="G8539" s="101">
        <v>44846</v>
      </c>
      <c r="H8539" s="67">
        <v>44865</v>
      </c>
      <c r="I8539" s="71">
        <f t="shared" si="454"/>
        <v>19</v>
      </c>
      <c r="J8539" s="72" t="s">
        <v>326</v>
      </c>
      <c r="K8539" s="72" t="s">
        <v>170</v>
      </c>
      <c r="L8539" s="73">
        <v>1</v>
      </c>
      <c r="M8539" s="73" t="s">
        <v>108</v>
      </c>
      <c r="N8539" s="68" t="str">
        <f>VLOOKUP(K8539,[1]人員授權表!D$3:G$249,4,0)</f>
        <v>有機</v>
      </c>
      <c r="O8539" s="70" t="str">
        <f>IF(J8539=[1]人員授權表!$C$85,"Casper李羿勳",IF(J8539=[1]人員授權表!$C$188,"Iring陳俊明",IF(J8539=[1]人員授權表!$C$189,"Brian陳泓霖",VLOOKUP(K8539,[1]人員授權表!D$2:E$249,2,FALSE))))</f>
        <v>Elle黃雅琪&amp;
Marco陳鴻鈞</v>
      </c>
      <c r="P8539" s="67">
        <f t="shared" si="453"/>
        <v>44863</v>
      </c>
      <c r="Q8539" s="75" t="str">
        <f t="shared" si="455"/>
        <v>週六</v>
      </c>
      <c r="R8539" s="80">
        <v>44855</v>
      </c>
      <c r="AA8539" s="1"/>
    </row>
    <row r="8540" spans="2:27">
      <c r="B8540" s="66">
        <v>44824</v>
      </c>
      <c r="C8540" s="67">
        <v>44852</v>
      </c>
      <c r="D8540" s="68" t="s">
        <v>50</v>
      </c>
      <c r="E8540" s="70" t="s">
        <v>51</v>
      </c>
      <c r="F8540" s="70" t="s">
        <v>3190</v>
      </c>
      <c r="G8540" s="101">
        <v>44846</v>
      </c>
      <c r="H8540" s="67">
        <v>44865</v>
      </c>
      <c r="I8540" s="71">
        <f t="shared" si="454"/>
        <v>19</v>
      </c>
      <c r="J8540" s="72" t="s">
        <v>1106</v>
      </c>
      <c r="K8540" s="72" t="s">
        <v>182</v>
      </c>
      <c r="L8540" s="73">
        <v>1</v>
      </c>
      <c r="M8540" s="73" t="s">
        <v>108</v>
      </c>
      <c r="N8540" s="68" t="str">
        <f>VLOOKUP(K8540,[1]人員授權表!D$3:G$249,4,0)</f>
        <v>有機</v>
      </c>
      <c r="O8540" s="70" t="str">
        <f>IF(J8540=[1]人員授權表!$C$85,"Casper李羿勳",IF(J8540=[1]人員授權表!$C$188,"Iring陳俊明",IF(J8540=[1]人員授權表!$C$189,"Brian陳泓霖",VLOOKUP(K8540,[1]人員授權表!D$2:E$249,2,FALSE))))</f>
        <v>Sara王淑玲</v>
      </c>
      <c r="P8540" s="67">
        <f t="shared" si="453"/>
        <v>44863</v>
      </c>
      <c r="Q8540" s="75" t="str">
        <f t="shared" si="455"/>
        <v>週六</v>
      </c>
      <c r="R8540" s="80">
        <v>44853</v>
      </c>
      <c r="AA8540" s="1"/>
    </row>
    <row r="8541" spans="2:27">
      <c r="B8541" s="66">
        <v>44824</v>
      </c>
      <c r="C8541" s="67">
        <v>44852</v>
      </c>
      <c r="D8541" s="68" t="s">
        <v>50</v>
      </c>
      <c r="E8541" s="70" t="s">
        <v>51</v>
      </c>
      <c r="F8541" s="70" t="s">
        <v>3190</v>
      </c>
      <c r="G8541" s="101">
        <v>44846</v>
      </c>
      <c r="H8541" s="67">
        <v>44865</v>
      </c>
      <c r="I8541" s="71">
        <f t="shared" si="454"/>
        <v>19</v>
      </c>
      <c r="J8541" s="72" t="s">
        <v>1321</v>
      </c>
      <c r="K8541" s="72" t="s">
        <v>185</v>
      </c>
      <c r="L8541" s="73">
        <v>1</v>
      </c>
      <c r="M8541" s="73" t="s">
        <v>108</v>
      </c>
      <c r="N8541" s="68" t="str">
        <f>VLOOKUP(K8541,[1]人員授權表!D$3:G$249,4,0)</f>
        <v>有機</v>
      </c>
      <c r="O8541" s="70" t="str">
        <f>IF(J8541=[1]人員授權表!$C$85,"Casper李羿勳",IF(J8541=[1]人員授權表!$C$188,"Iring陳俊明",IF(J8541=[1]人員授權表!$C$189,"Brian陳泓霖",VLOOKUP(K8541,[1]人員授權表!D$2:E$249,2,FALSE))))</f>
        <v>Una林庭瑄</v>
      </c>
      <c r="P8541" s="67">
        <f t="shared" si="453"/>
        <v>44863</v>
      </c>
      <c r="Q8541" s="75" t="str">
        <f t="shared" si="455"/>
        <v>週六</v>
      </c>
      <c r="R8541" s="80">
        <v>44854</v>
      </c>
      <c r="AA8541" s="1"/>
    </row>
    <row r="8542" spans="2:27">
      <c r="B8542" s="66">
        <v>44824</v>
      </c>
      <c r="C8542" s="67">
        <v>44852</v>
      </c>
      <c r="D8542" s="68" t="s">
        <v>50</v>
      </c>
      <c r="E8542" s="70" t="s">
        <v>51</v>
      </c>
      <c r="F8542" s="70" t="s">
        <v>3190</v>
      </c>
      <c r="G8542" s="101">
        <v>44846</v>
      </c>
      <c r="H8542" s="67">
        <v>44865</v>
      </c>
      <c r="I8542" s="71">
        <f t="shared" si="454"/>
        <v>19</v>
      </c>
      <c r="J8542" s="72" t="s">
        <v>1322</v>
      </c>
      <c r="K8542" s="72" t="s">
        <v>187</v>
      </c>
      <c r="L8542" s="73">
        <v>1</v>
      </c>
      <c r="M8542" s="73" t="s">
        <v>108</v>
      </c>
      <c r="N8542" s="68" t="str">
        <f>VLOOKUP(K8542,[1]人員授權表!D$3:G$249,4,0)</f>
        <v>無機</v>
      </c>
      <c r="O8542" s="70" t="str">
        <f>IF(J8542=[1]人員授權表!$C$85,"Casper李羿勳",IF(J8542=[1]人員授權表!$C$188,"Iring陳俊明",IF(J8542=[1]人員授權表!$C$189,"Brian陳泓霖",VLOOKUP(K8542,[1]人員授權表!D$2:E$249,2,FALSE))))</f>
        <v>Ruby黃家蓁</v>
      </c>
      <c r="P8542" s="67">
        <f t="shared" si="453"/>
        <v>44863</v>
      </c>
      <c r="Q8542" s="75" t="str">
        <f t="shared" si="455"/>
        <v>週六</v>
      </c>
      <c r="R8542" s="80">
        <v>44855</v>
      </c>
      <c r="AA8542" s="1"/>
    </row>
    <row r="8543" spans="2:27">
      <c r="B8543" s="66">
        <v>44824</v>
      </c>
      <c r="C8543" s="67">
        <v>44852</v>
      </c>
      <c r="D8543" s="68" t="s">
        <v>50</v>
      </c>
      <c r="E8543" s="70" t="s">
        <v>51</v>
      </c>
      <c r="F8543" s="70" t="s">
        <v>3190</v>
      </c>
      <c r="G8543" s="101">
        <v>44846</v>
      </c>
      <c r="H8543" s="67">
        <v>44865</v>
      </c>
      <c r="I8543" s="71">
        <f t="shared" si="454"/>
        <v>19</v>
      </c>
      <c r="J8543" s="72" t="s">
        <v>1323</v>
      </c>
      <c r="K8543" s="72" t="s">
        <v>189</v>
      </c>
      <c r="L8543" s="73">
        <v>1</v>
      </c>
      <c r="M8543" s="73" t="s">
        <v>108</v>
      </c>
      <c r="N8543" s="68" t="str">
        <f>VLOOKUP(K8543,[1]人員授權表!D$3:G$249,4,0)</f>
        <v>無機</v>
      </c>
      <c r="O8543" s="70" t="str">
        <f>IF(J8543=[1]人員授權表!$C$85,"Casper李羿勳",IF(J8543=[1]人員授權表!$C$188,"Iring陳俊明",IF(J8543=[1]人員授權表!$C$189,"Brian陳泓霖",VLOOKUP(K8543,[1]人員授權表!D$2:E$249,2,FALSE))))</f>
        <v>Iring陳俊明</v>
      </c>
      <c r="P8543" s="67">
        <f t="shared" si="453"/>
        <v>44863</v>
      </c>
      <c r="Q8543" s="75" t="str">
        <f t="shared" si="455"/>
        <v>週六</v>
      </c>
      <c r="R8543" s="80">
        <v>44852</v>
      </c>
      <c r="AA8543" s="1"/>
    </row>
    <row r="8544" spans="2:27">
      <c r="B8544" s="66">
        <v>44824</v>
      </c>
      <c r="C8544" s="67">
        <v>44852</v>
      </c>
      <c r="D8544" s="68" t="s">
        <v>50</v>
      </c>
      <c r="E8544" s="70" t="s">
        <v>51</v>
      </c>
      <c r="F8544" s="70" t="s">
        <v>3190</v>
      </c>
      <c r="G8544" s="101">
        <v>44846</v>
      </c>
      <c r="H8544" s="67">
        <v>44865</v>
      </c>
      <c r="I8544" s="71">
        <f t="shared" si="454"/>
        <v>19</v>
      </c>
      <c r="J8544" s="72" t="s">
        <v>190</v>
      </c>
      <c r="K8544" s="72" t="s">
        <v>140</v>
      </c>
      <c r="L8544" s="73">
        <v>1</v>
      </c>
      <c r="M8544" s="73" t="s">
        <v>108</v>
      </c>
      <c r="N8544" s="68" t="str">
        <f>VLOOKUP(K8544,[1]人員授權表!D$3:G$249,4,0)</f>
        <v>無機</v>
      </c>
      <c r="O8544" s="70" t="str">
        <f>IF(J8544=[1]人員授權表!$C$85,"Casper李羿勳",IF(J8544=[1]人員授權表!$C$188,"Iring陳俊明",IF(J8544=[1]人員授權表!$C$189,"Brian陳泓霖",VLOOKUP(K8544,[1]人員授權表!D$2:E$249,2,FALSE))))</f>
        <v>Iring陳俊明</v>
      </c>
      <c r="P8544" s="67">
        <f t="shared" si="453"/>
        <v>44863</v>
      </c>
      <c r="Q8544" s="75" t="str">
        <f t="shared" si="455"/>
        <v>週六</v>
      </c>
      <c r="R8544" s="80">
        <v>44852</v>
      </c>
      <c r="AA8544" s="1"/>
    </row>
    <row r="8545" spans="2:27">
      <c r="B8545" s="66">
        <v>44824</v>
      </c>
      <c r="C8545" s="67">
        <v>44852</v>
      </c>
      <c r="D8545" s="68" t="s">
        <v>50</v>
      </c>
      <c r="E8545" s="70" t="s">
        <v>51</v>
      </c>
      <c r="F8545" s="70" t="s">
        <v>3190</v>
      </c>
      <c r="G8545" s="101">
        <v>44846</v>
      </c>
      <c r="H8545" s="67">
        <v>44865</v>
      </c>
      <c r="I8545" s="71">
        <f t="shared" si="454"/>
        <v>19</v>
      </c>
      <c r="J8545" s="72" t="s">
        <v>1324</v>
      </c>
      <c r="K8545" s="72" t="s">
        <v>282</v>
      </c>
      <c r="L8545" s="73">
        <v>1</v>
      </c>
      <c r="M8545" s="73" t="s">
        <v>108</v>
      </c>
      <c r="N8545" s="68" t="str">
        <f>VLOOKUP(K8545,[1]人員授權表!D$3:G$249,4,0)</f>
        <v>有機</v>
      </c>
      <c r="O8545" s="70" t="str">
        <f>IF(J8545=[1]人員授權表!$C$85,"Casper李羿勳",IF(J8545=[1]人員授權表!$C$188,"Iring陳俊明",IF(J8545=[1]人員授權表!$C$189,"Brian陳泓霖",VLOOKUP(K8545,[1]人員授權表!D$2:E$249,2,FALSE))))</f>
        <v>Marco陳鴻鈞</v>
      </c>
      <c r="P8545" s="67">
        <f t="shared" si="453"/>
        <v>44863</v>
      </c>
      <c r="Q8545" s="75" t="str">
        <f t="shared" si="455"/>
        <v>週六</v>
      </c>
      <c r="R8545" s="80">
        <v>44852</v>
      </c>
      <c r="AA8545" s="1"/>
    </row>
    <row r="8546" spans="2:27">
      <c r="B8546" s="66">
        <v>44824</v>
      </c>
      <c r="C8546" s="67">
        <v>44852</v>
      </c>
      <c r="D8546" s="68" t="s">
        <v>50</v>
      </c>
      <c r="E8546" s="70" t="s">
        <v>51</v>
      </c>
      <c r="F8546" s="70" t="s">
        <v>3190</v>
      </c>
      <c r="G8546" s="101">
        <v>44846</v>
      </c>
      <c r="H8546" s="67">
        <v>44865</v>
      </c>
      <c r="I8546" s="71">
        <f t="shared" si="454"/>
        <v>19</v>
      </c>
      <c r="J8546" s="72" t="s">
        <v>195</v>
      </c>
      <c r="K8546" s="72" t="s">
        <v>196</v>
      </c>
      <c r="L8546" s="73">
        <v>1</v>
      </c>
      <c r="M8546" s="73" t="s">
        <v>108</v>
      </c>
      <c r="N8546" s="68" t="str">
        <f>VLOOKUP(K8546,[1]人員授權表!D$3:G$249,4,0)</f>
        <v>無機</v>
      </c>
      <c r="O8546" s="70" t="str">
        <f>IF(J8546=[1]人員授權表!$C$85,"Casper李羿勳",IF(J8546=[1]人員授權表!$C$188,"Iring陳俊明",IF(J8546=[1]人員授權表!$C$189,"Brian陳泓霖",VLOOKUP(K8546,[1]人員授權表!D$2:E$249,2,FALSE))))</f>
        <v>Debby胡萱黛</v>
      </c>
      <c r="P8546" s="67">
        <f t="shared" si="453"/>
        <v>44863</v>
      </c>
      <c r="Q8546" s="75" t="str">
        <f t="shared" si="455"/>
        <v>週六</v>
      </c>
      <c r="R8546" s="80">
        <v>44855</v>
      </c>
      <c r="AA8546" s="1"/>
    </row>
    <row r="8547" spans="2:27">
      <c r="B8547" s="66">
        <v>44824</v>
      </c>
      <c r="C8547" s="67">
        <v>44852</v>
      </c>
      <c r="D8547" s="68" t="s">
        <v>50</v>
      </c>
      <c r="E8547" s="70" t="s">
        <v>51</v>
      </c>
      <c r="F8547" s="70" t="s">
        <v>3190</v>
      </c>
      <c r="G8547" s="101">
        <v>44846</v>
      </c>
      <c r="H8547" s="67">
        <v>44865</v>
      </c>
      <c r="I8547" s="71">
        <f t="shared" si="454"/>
        <v>19</v>
      </c>
      <c r="J8547" s="72" t="s">
        <v>556</v>
      </c>
      <c r="K8547" s="72" t="s">
        <v>199</v>
      </c>
      <c r="L8547" s="73">
        <v>1</v>
      </c>
      <c r="M8547" s="73" t="s">
        <v>108</v>
      </c>
      <c r="N8547" s="68" t="str">
        <f>VLOOKUP(K8547,[1]人員授權表!D$3:G$249,4,0)</f>
        <v>無機</v>
      </c>
      <c r="O8547" s="70" t="str">
        <f>IF(J8547=[1]人員授權表!$C$85,"Casper李羿勳",IF(J8547=[1]人員授權表!$C$188,"Iring陳俊明",IF(J8547=[1]人員授權表!$C$189,"Brian陳泓霖",VLOOKUP(K8547,[1]人員授權表!D$2:E$249,2,FALSE))))</f>
        <v>Vicky游崴涵</v>
      </c>
      <c r="P8547" s="67">
        <f t="shared" si="453"/>
        <v>44863</v>
      </c>
      <c r="Q8547" s="75" t="str">
        <f t="shared" si="455"/>
        <v>週六</v>
      </c>
      <c r="R8547" s="80">
        <v>44854</v>
      </c>
      <c r="AA8547" s="1"/>
    </row>
    <row r="8548" spans="2:27">
      <c r="B8548" s="66">
        <v>44824</v>
      </c>
      <c r="C8548" s="67">
        <v>44852</v>
      </c>
      <c r="D8548" s="68" t="s">
        <v>50</v>
      </c>
      <c r="E8548" s="70" t="s">
        <v>51</v>
      </c>
      <c r="F8548" s="70" t="s">
        <v>3190</v>
      </c>
      <c r="G8548" s="101">
        <v>44846</v>
      </c>
      <c r="H8548" s="67">
        <v>44865</v>
      </c>
      <c r="I8548" s="71">
        <f t="shared" si="454"/>
        <v>19</v>
      </c>
      <c r="J8548" s="72" t="s">
        <v>200</v>
      </c>
      <c r="K8548" s="72" t="s">
        <v>201</v>
      </c>
      <c r="L8548" s="73">
        <v>1</v>
      </c>
      <c r="M8548" s="73" t="s">
        <v>108</v>
      </c>
      <c r="N8548" s="68" t="str">
        <f>VLOOKUP(K8548,[1]人員授權表!D$3:G$249,4,0)</f>
        <v>無機</v>
      </c>
      <c r="O8548" s="70" t="str">
        <f>IF(J8548=[1]人員授權表!$C$85,"Casper李羿勳",IF(J8548=[1]人員授權表!$C$188,"Iring陳俊明",IF(J8548=[1]人員授權表!$C$189,"Brian陳泓霖",VLOOKUP(K8548,[1]人員授權表!D$2:E$249,2,FALSE))))</f>
        <v>Ruby黃家蓁</v>
      </c>
      <c r="P8548" s="67">
        <f t="shared" si="453"/>
        <v>44863</v>
      </c>
      <c r="Q8548" s="75" t="str">
        <f t="shared" si="455"/>
        <v>週六</v>
      </c>
      <c r="R8548" s="80">
        <v>44852</v>
      </c>
      <c r="AA8548" s="1"/>
    </row>
    <row r="8549" spans="2:27">
      <c r="B8549" s="66">
        <v>44824</v>
      </c>
      <c r="C8549" s="67">
        <v>44852</v>
      </c>
      <c r="D8549" s="68" t="s">
        <v>50</v>
      </c>
      <c r="E8549" s="70" t="s">
        <v>51</v>
      </c>
      <c r="F8549" s="70" t="s">
        <v>3190</v>
      </c>
      <c r="G8549" s="101">
        <v>44846</v>
      </c>
      <c r="H8549" s="67">
        <v>44865</v>
      </c>
      <c r="I8549" s="71">
        <f t="shared" si="454"/>
        <v>19</v>
      </c>
      <c r="J8549" s="72" t="s">
        <v>151</v>
      </c>
      <c r="K8549" s="72" t="s">
        <v>152</v>
      </c>
      <c r="L8549" s="73">
        <v>1</v>
      </c>
      <c r="M8549" s="73" t="s">
        <v>108</v>
      </c>
      <c r="N8549" s="68" t="str">
        <f>VLOOKUP(K8549,[1]人員授權表!D$3:G$249,4,0)</f>
        <v>無機</v>
      </c>
      <c r="O8549" s="70" t="str">
        <f>IF(J8549=[1]人員授權表!$C$85,"Casper李羿勳",IF(J8549=[1]人員授權表!$C$188,"Iring陳俊明",IF(J8549=[1]人員授權表!$C$189,"Brian陳泓霖",VLOOKUP(K8549,[1]人員授權表!D$2:E$249,2,FALSE))))</f>
        <v>Vicky游崴涵</v>
      </c>
      <c r="P8549" s="67">
        <f t="shared" si="453"/>
        <v>44863</v>
      </c>
      <c r="Q8549" s="75" t="str">
        <f t="shared" si="455"/>
        <v>週六</v>
      </c>
      <c r="R8549" s="80">
        <v>44854</v>
      </c>
      <c r="AA8549" s="1"/>
    </row>
    <row r="8550" spans="2:27">
      <c r="B8550" s="66">
        <v>44824</v>
      </c>
      <c r="C8550" s="67">
        <v>44852</v>
      </c>
      <c r="D8550" s="68" t="s">
        <v>50</v>
      </c>
      <c r="E8550" s="70" t="s">
        <v>51</v>
      </c>
      <c r="F8550" s="70" t="s">
        <v>3190</v>
      </c>
      <c r="G8550" s="101">
        <v>44846</v>
      </c>
      <c r="H8550" s="67">
        <v>44865</v>
      </c>
      <c r="I8550" s="71">
        <f t="shared" si="454"/>
        <v>19</v>
      </c>
      <c r="J8550" s="72" t="s">
        <v>160</v>
      </c>
      <c r="K8550" s="72" t="s">
        <v>161</v>
      </c>
      <c r="L8550" s="73">
        <v>1</v>
      </c>
      <c r="M8550" s="73" t="s">
        <v>108</v>
      </c>
      <c r="N8550" s="68" t="str">
        <f>VLOOKUP(K8550,[1]人員授權表!D$3:G$249,4,0)</f>
        <v>無機</v>
      </c>
      <c r="O8550" s="70" t="str">
        <f>IF(J8550=[1]人員授權表!$C$85,"Casper李羿勳",IF(J8550=[1]人員授權表!$C$188,"Iring陳俊明",IF(J8550=[1]人員授權表!$C$189,"Brian陳泓霖",VLOOKUP(K8550,[1]人員授權表!D$2:E$249,2,FALSE))))</f>
        <v>Dennis陳汶宏</v>
      </c>
      <c r="P8550" s="67">
        <f t="shared" si="453"/>
        <v>44863</v>
      </c>
      <c r="Q8550" s="75" t="str">
        <f t="shared" si="455"/>
        <v>週六</v>
      </c>
      <c r="R8550" s="80">
        <v>44855</v>
      </c>
      <c r="AA8550" s="1"/>
    </row>
    <row r="8551" spans="2:27">
      <c r="B8551" s="66">
        <v>44824</v>
      </c>
      <c r="C8551" s="67">
        <v>44852</v>
      </c>
      <c r="D8551" s="68" t="s">
        <v>50</v>
      </c>
      <c r="E8551" s="70" t="s">
        <v>51</v>
      </c>
      <c r="F8551" s="70" t="s">
        <v>3190</v>
      </c>
      <c r="G8551" s="101">
        <v>44846</v>
      </c>
      <c r="H8551" s="67">
        <v>44865</v>
      </c>
      <c r="I8551" s="71">
        <f t="shared" si="454"/>
        <v>19</v>
      </c>
      <c r="J8551" s="72" t="s">
        <v>1325</v>
      </c>
      <c r="K8551" s="72" t="s">
        <v>1835</v>
      </c>
      <c r="L8551" s="73">
        <v>1</v>
      </c>
      <c r="M8551" s="73" t="s">
        <v>108</v>
      </c>
      <c r="N8551" s="68" t="str">
        <f>VLOOKUP(K8551,[1]人員授權表!D$3:G$249,4,0)</f>
        <v>無機</v>
      </c>
      <c r="O8551" s="70" t="str">
        <f>IF(J8551=[1]人員授權表!$C$85,"Casper李羿勳",IF(J8551=[1]人員授權表!$C$188,"Iring陳俊明",IF(J8551=[1]人員授權表!$C$189,"Brian陳泓霖",VLOOKUP(K8551,[1]人員授權表!D$2:E$249,2,FALSE))))</f>
        <v>Dennis陳汶宏</v>
      </c>
      <c r="P8551" s="67">
        <f t="shared" si="453"/>
        <v>44863</v>
      </c>
      <c r="Q8551" s="75" t="str">
        <f t="shared" si="455"/>
        <v>週六</v>
      </c>
      <c r="R8551" s="80">
        <v>44855</v>
      </c>
      <c r="AA8551" s="1"/>
    </row>
    <row r="8552" spans="2:27">
      <c r="B8552" s="66">
        <v>44824</v>
      </c>
      <c r="C8552" s="67">
        <v>44852</v>
      </c>
      <c r="D8552" s="68" t="s">
        <v>50</v>
      </c>
      <c r="E8552" s="70" t="s">
        <v>51</v>
      </c>
      <c r="F8552" s="70" t="s">
        <v>3190</v>
      </c>
      <c r="G8552" s="101">
        <v>44846</v>
      </c>
      <c r="H8552" s="67">
        <v>44865</v>
      </c>
      <c r="I8552" s="71">
        <f t="shared" si="454"/>
        <v>19</v>
      </c>
      <c r="J8552" s="72" t="s">
        <v>175</v>
      </c>
      <c r="K8552" s="72" t="s">
        <v>176</v>
      </c>
      <c r="L8552" s="73">
        <v>1</v>
      </c>
      <c r="M8552" s="73" t="s">
        <v>108</v>
      </c>
      <c r="N8552" s="68" t="str">
        <f>VLOOKUP(K8552,[1]人員授權表!D$3:G$249,4,0)</f>
        <v>無機</v>
      </c>
      <c r="O8552" s="70" t="s">
        <v>177</v>
      </c>
      <c r="P8552" s="67">
        <f t="shared" si="453"/>
        <v>44863</v>
      </c>
      <c r="Q8552" s="75" t="str">
        <f t="shared" si="455"/>
        <v>週六</v>
      </c>
      <c r="R8552" s="80">
        <v>44854</v>
      </c>
      <c r="AA8552" s="1"/>
    </row>
    <row r="8553" spans="2:27">
      <c r="B8553" s="66">
        <v>44824</v>
      </c>
      <c r="C8553" s="67">
        <v>44852</v>
      </c>
      <c r="D8553" s="68" t="s">
        <v>50</v>
      </c>
      <c r="E8553" s="70" t="s">
        <v>51</v>
      </c>
      <c r="F8553" s="70" t="s">
        <v>3190</v>
      </c>
      <c r="G8553" s="101">
        <v>44846</v>
      </c>
      <c r="H8553" s="67">
        <v>44865</v>
      </c>
      <c r="I8553" s="71">
        <f t="shared" si="454"/>
        <v>19</v>
      </c>
      <c r="J8553" s="72" t="s">
        <v>1327</v>
      </c>
      <c r="K8553" s="72" t="s">
        <v>291</v>
      </c>
      <c r="L8553" s="73">
        <v>1</v>
      </c>
      <c r="M8553" s="73" t="s">
        <v>108</v>
      </c>
      <c r="N8553" s="68" t="str">
        <f>VLOOKUP(K8553,[1]人員授權表!D$3:G$249,4,0)</f>
        <v>無機</v>
      </c>
      <c r="O8553" s="70" t="str">
        <f>IF(J8553=[1]人員授權表!$C$85,"Casper李羿勳",IF(J8553=[1]人員授權表!$C$188,"Iring陳俊明",IF(J8553=[1]人員授權表!$C$189,"Brian陳泓霖",VLOOKUP(K8553,[1]人員授權表!D$2:E$249,2,FALSE))))</f>
        <v>George陳志昇</v>
      </c>
      <c r="P8553" s="67">
        <f t="shared" si="453"/>
        <v>44863</v>
      </c>
      <c r="Q8553" s="75" t="str">
        <f t="shared" si="455"/>
        <v>週六</v>
      </c>
      <c r="R8553" s="80">
        <v>44855</v>
      </c>
      <c r="AA8553" s="1"/>
    </row>
    <row r="8554" spans="2:27">
      <c r="B8554" s="66">
        <v>44824</v>
      </c>
      <c r="C8554" s="67">
        <v>44852</v>
      </c>
      <c r="D8554" s="68" t="s">
        <v>50</v>
      </c>
      <c r="E8554" s="70" t="s">
        <v>51</v>
      </c>
      <c r="F8554" s="70" t="s">
        <v>3190</v>
      </c>
      <c r="G8554" s="101">
        <v>44846</v>
      </c>
      <c r="H8554" s="67">
        <v>44865</v>
      </c>
      <c r="I8554" s="71">
        <f t="shared" si="454"/>
        <v>19</v>
      </c>
      <c r="J8554" s="72" t="s">
        <v>204</v>
      </c>
      <c r="K8554" s="72" t="s">
        <v>915</v>
      </c>
      <c r="L8554" s="73">
        <v>1</v>
      </c>
      <c r="M8554" s="73" t="s">
        <v>108</v>
      </c>
      <c r="N8554" s="68" t="str">
        <f>VLOOKUP(K8554,[1]人員授權表!D$3:G$249,4,0)</f>
        <v>無機</v>
      </c>
      <c r="O8554" s="70" t="str">
        <f>IF(J8554=[1]人員授權表!$C$85,"Casper李羿勳",IF(J8554=[1]人員授權表!$C$188,"Iring陳俊明",IF(J8554=[1]人員授權表!$C$189,"Brian陳泓霖",VLOOKUP(K8554,[1]人員授權表!D$2:E$249,2,FALSE))))</f>
        <v>Iring陳俊明</v>
      </c>
      <c r="P8554" s="67">
        <f t="shared" si="453"/>
        <v>44863</v>
      </c>
      <c r="Q8554" s="75" t="str">
        <f t="shared" si="455"/>
        <v>週六</v>
      </c>
      <c r="R8554" s="80">
        <v>44853</v>
      </c>
      <c r="AA8554" s="1"/>
    </row>
    <row r="8555" spans="2:27">
      <c r="B8555" s="66">
        <v>44824</v>
      </c>
      <c r="C8555" s="67">
        <v>44852</v>
      </c>
      <c r="D8555" s="68" t="s">
        <v>50</v>
      </c>
      <c r="E8555" s="70" t="s">
        <v>51</v>
      </c>
      <c r="F8555" s="70" t="s">
        <v>3190</v>
      </c>
      <c r="G8555" s="101">
        <v>44846</v>
      </c>
      <c r="H8555" s="67">
        <v>44865</v>
      </c>
      <c r="I8555" s="71">
        <f t="shared" si="454"/>
        <v>19</v>
      </c>
      <c r="J8555" s="72" t="s">
        <v>1328</v>
      </c>
      <c r="K8555" s="72" t="s">
        <v>179</v>
      </c>
      <c r="L8555" s="73">
        <v>1</v>
      </c>
      <c r="M8555" s="73" t="s">
        <v>108</v>
      </c>
      <c r="N8555" s="68" t="str">
        <f>VLOOKUP(K8555,[1]人員授權表!D$3:G$249,4,0)</f>
        <v>無機</v>
      </c>
      <c r="O8555" s="70" t="str">
        <f>IF(J8555=[1]人員授權表!$C$85,"Casper李羿勳",IF(J8555=[1]人員授權表!$C$188,"Iring陳俊明",IF(J8555=[1]人員授權表!$C$189,"Brian陳泓霖",VLOOKUP(K8555,[1]人員授權表!D$2:E$249,2,FALSE))))</f>
        <v>Dennis陳汶宏</v>
      </c>
      <c r="P8555" s="67">
        <f t="shared" si="453"/>
        <v>44863</v>
      </c>
      <c r="Q8555" s="75" t="str">
        <f t="shared" si="455"/>
        <v>週六</v>
      </c>
      <c r="R8555" s="80">
        <v>44852</v>
      </c>
      <c r="AA8555" s="1"/>
    </row>
    <row r="8556" spans="2:27">
      <c r="B8556" s="66">
        <v>44824</v>
      </c>
      <c r="C8556" s="67">
        <v>44852</v>
      </c>
      <c r="D8556" s="68" t="s">
        <v>50</v>
      </c>
      <c r="E8556" s="70" t="s">
        <v>51</v>
      </c>
      <c r="F8556" s="70" t="s">
        <v>3190</v>
      </c>
      <c r="G8556" s="101">
        <v>44846</v>
      </c>
      <c r="H8556" s="67">
        <v>44865</v>
      </c>
      <c r="I8556" s="71">
        <f t="shared" si="454"/>
        <v>19</v>
      </c>
      <c r="J8556" s="72" t="s">
        <v>1329</v>
      </c>
      <c r="K8556" s="72" t="s">
        <v>179</v>
      </c>
      <c r="L8556" s="73">
        <v>1</v>
      </c>
      <c r="M8556" s="73" t="s">
        <v>108</v>
      </c>
      <c r="N8556" s="68" t="str">
        <f>VLOOKUP(K8556,[1]人員授權表!D$3:G$249,4,0)</f>
        <v>無機</v>
      </c>
      <c r="O8556" s="70" t="str">
        <f>IF(J8556=[1]人員授權表!$C$85,"Casper李羿勳",IF(J8556=[1]人員授權表!$C$188,"Iring陳俊明",IF(J8556=[1]人員授權表!$C$189,"Brian陳泓霖",VLOOKUP(K8556,[1]人員授權表!D$2:E$249,2,FALSE))))</f>
        <v>Dennis陳汶宏</v>
      </c>
      <c r="P8556" s="67">
        <f t="shared" si="453"/>
        <v>44863</v>
      </c>
      <c r="Q8556" s="75" t="str">
        <f t="shared" si="455"/>
        <v>週六</v>
      </c>
      <c r="R8556" s="80">
        <v>44852</v>
      </c>
      <c r="AA8556" s="1"/>
    </row>
    <row r="8557" spans="2:27">
      <c r="B8557" s="66">
        <v>44824</v>
      </c>
      <c r="C8557" s="67">
        <v>44852</v>
      </c>
      <c r="D8557" s="68" t="s">
        <v>50</v>
      </c>
      <c r="E8557" s="70" t="s">
        <v>51</v>
      </c>
      <c r="F8557" s="70" t="s">
        <v>3190</v>
      </c>
      <c r="G8557" s="101">
        <v>44846</v>
      </c>
      <c r="H8557" s="67">
        <v>44865</v>
      </c>
      <c r="I8557" s="71">
        <f t="shared" si="454"/>
        <v>19</v>
      </c>
      <c r="J8557" s="72" t="s">
        <v>141</v>
      </c>
      <c r="K8557" s="72" t="s">
        <v>142</v>
      </c>
      <c r="L8557" s="73">
        <v>1</v>
      </c>
      <c r="M8557" s="73" t="s">
        <v>108</v>
      </c>
      <c r="N8557" s="68" t="str">
        <f>VLOOKUP(K8557,[1]人員授權表!D$3:G$249,4,0)</f>
        <v>無機</v>
      </c>
      <c r="O8557" s="70" t="str">
        <f>IF(J8557=[1]人員授權表!$C$85,"Casper李羿勳",IF(J8557=[1]人員授權表!$C$188,"Iring陳俊明",IF(J8557=[1]人員授權表!$C$189,"Brian陳泓霖",VLOOKUP(K8557,[1]人員授權表!D$2:E$249,2,FALSE))))</f>
        <v>Dennis陳汶宏</v>
      </c>
      <c r="P8557" s="67">
        <f t="shared" si="453"/>
        <v>44863</v>
      </c>
      <c r="Q8557" s="75" t="str">
        <f t="shared" si="455"/>
        <v>週六</v>
      </c>
      <c r="R8557" s="80">
        <v>44854</v>
      </c>
      <c r="AA8557" s="1"/>
    </row>
    <row r="8558" spans="2:27">
      <c r="B8558" s="66">
        <v>44824</v>
      </c>
      <c r="C8558" s="67">
        <v>44852</v>
      </c>
      <c r="D8558" s="68" t="s">
        <v>50</v>
      </c>
      <c r="E8558" s="70" t="s">
        <v>51</v>
      </c>
      <c r="F8558" s="70" t="s">
        <v>3190</v>
      </c>
      <c r="G8558" s="101">
        <v>44846</v>
      </c>
      <c r="H8558" s="67">
        <v>44865</v>
      </c>
      <c r="I8558" s="71">
        <f t="shared" si="454"/>
        <v>19</v>
      </c>
      <c r="J8558" s="72" t="s">
        <v>1330</v>
      </c>
      <c r="K8558" s="72" t="s">
        <v>154</v>
      </c>
      <c r="L8558" s="73">
        <v>1</v>
      </c>
      <c r="M8558" s="73" t="s">
        <v>108</v>
      </c>
      <c r="N8558" s="68" t="str">
        <f>VLOOKUP(K8558,[1]人員授權表!D$3:G$249,4,0)</f>
        <v>無機</v>
      </c>
      <c r="O8558" s="70" t="str">
        <f>IF(J8558=[1]人員授權表!$C$85,"Casper李羿勳",IF(J8558=[1]人員授權表!$C$188,"Iring陳俊明",IF(J8558=[1]人員授權表!$C$189,"Brian陳泓霖",VLOOKUP(K8558,[1]人員授權表!D$2:E$249,2,FALSE))))</f>
        <v>Ken張智凱</v>
      </c>
      <c r="P8558" s="67">
        <f t="shared" si="453"/>
        <v>44863</v>
      </c>
      <c r="Q8558" s="75" t="str">
        <f t="shared" si="455"/>
        <v>週六</v>
      </c>
      <c r="R8558" s="80">
        <v>44853</v>
      </c>
      <c r="AA8558" s="1"/>
    </row>
    <row r="8559" spans="2:27">
      <c r="B8559" s="66">
        <v>44824</v>
      </c>
      <c r="C8559" s="67">
        <v>44852</v>
      </c>
      <c r="D8559" s="68" t="s">
        <v>50</v>
      </c>
      <c r="E8559" s="70" t="s">
        <v>51</v>
      </c>
      <c r="F8559" s="70" t="s">
        <v>3190</v>
      </c>
      <c r="G8559" s="101">
        <v>44846</v>
      </c>
      <c r="H8559" s="67">
        <v>44865</v>
      </c>
      <c r="I8559" s="71">
        <f t="shared" si="454"/>
        <v>19</v>
      </c>
      <c r="J8559" s="72" t="s">
        <v>1331</v>
      </c>
      <c r="K8559" s="72" t="s">
        <v>210</v>
      </c>
      <c r="L8559" s="73">
        <v>1</v>
      </c>
      <c r="M8559" s="73" t="s">
        <v>108</v>
      </c>
      <c r="N8559" s="68" t="str">
        <f>VLOOKUP(K8559,[1]人員授權表!D$3:G$249,4,0)</f>
        <v>無機</v>
      </c>
      <c r="O8559" s="70" t="str">
        <f>IF(J8559=[1]人員授權表!$C$85,"Casper李羿勳",IF(J8559=[1]人員授權表!$C$188,"Iring陳俊明",IF(J8559=[1]人員授權表!$C$189,"Brian陳泓霖",VLOOKUP(K8559,[1]人員授權表!D$2:E$249,2,FALSE))))</f>
        <v>Vicky游崴涵</v>
      </c>
      <c r="P8559" s="67">
        <f t="shared" si="453"/>
        <v>44863</v>
      </c>
      <c r="Q8559" s="75" t="str">
        <f t="shared" si="455"/>
        <v>週六</v>
      </c>
      <c r="R8559" s="80">
        <v>44855</v>
      </c>
      <c r="AA8559" s="1"/>
    </row>
    <row r="8560" spans="2:27">
      <c r="B8560" s="66">
        <v>44824</v>
      </c>
      <c r="C8560" s="67">
        <v>44852</v>
      </c>
      <c r="D8560" s="68" t="s">
        <v>50</v>
      </c>
      <c r="E8560" s="70" t="s">
        <v>51</v>
      </c>
      <c r="F8560" s="70" t="s">
        <v>3190</v>
      </c>
      <c r="G8560" s="101">
        <v>44846</v>
      </c>
      <c r="H8560" s="67">
        <v>44865</v>
      </c>
      <c r="I8560" s="71">
        <f t="shared" si="454"/>
        <v>19</v>
      </c>
      <c r="J8560" s="72" t="s">
        <v>558</v>
      </c>
      <c r="K8560" s="72" t="s">
        <v>168</v>
      </c>
      <c r="L8560" s="73">
        <v>1</v>
      </c>
      <c r="M8560" s="73" t="s">
        <v>108</v>
      </c>
      <c r="N8560" s="68" t="str">
        <f>VLOOKUP(K8560,[1]人員授權表!D$3:G$249,4,0)</f>
        <v>有機</v>
      </c>
      <c r="O8560" s="70" t="str">
        <f>IF(J8560=[1]人員授權表!$C$85,"Casper李羿勳",IF(J8560=[1]人員授權表!$C$188,"Iring陳俊明",IF(J8560=[1]人員授權表!$C$189,"Brian陳泓霖",VLOOKUP(K8560,[1]人員授權表!D$2:E$249,2,FALSE))))</f>
        <v>Una林庭瑄</v>
      </c>
      <c r="P8560" s="67">
        <f t="shared" ref="P8560:P8623" si="456">H8560-2</f>
        <v>44863</v>
      </c>
      <c r="Q8560" s="75" t="str">
        <f t="shared" si="455"/>
        <v>週六</v>
      </c>
      <c r="R8560" s="80">
        <v>44852</v>
      </c>
      <c r="AA8560" s="1"/>
    </row>
    <row r="8561" spans="2:27">
      <c r="B8561" s="66">
        <v>44824</v>
      </c>
      <c r="C8561" s="67">
        <v>44852</v>
      </c>
      <c r="D8561" s="68" t="s">
        <v>50</v>
      </c>
      <c r="E8561" s="70" t="s">
        <v>51</v>
      </c>
      <c r="F8561" s="70" t="s">
        <v>3190</v>
      </c>
      <c r="G8561" s="101">
        <v>44846</v>
      </c>
      <c r="H8561" s="67">
        <v>44865</v>
      </c>
      <c r="I8561" s="71">
        <f t="shared" si="454"/>
        <v>19</v>
      </c>
      <c r="J8561" s="72" t="s">
        <v>1333</v>
      </c>
      <c r="K8561" s="72" t="s">
        <v>1225</v>
      </c>
      <c r="L8561" s="73">
        <v>1</v>
      </c>
      <c r="M8561" s="73" t="s">
        <v>108</v>
      </c>
      <c r="N8561" s="68" t="str">
        <f>VLOOKUP(K8561,[1]人員授權表!D$3:G$249,4,0)</f>
        <v>有機</v>
      </c>
      <c r="O8561" s="70" t="str">
        <f>IF(J8561=[1]人員授權表!$C$85,"Casper李羿勳",IF(J8561=[1]人員授權表!$C$188,"Iring陳俊明",IF(J8561=[1]人員授權表!$C$189,"Brian陳泓霖",VLOOKUP(K8561,[1]人員授權表!D$2:E$249,2,FALSE))))</f>
        <v>Casper李羿勳</v>
      </c>
      <c r="P8561" s="67">
        <f t="shared" si="456"/>
        <v>44863</v>
      </c>
      <c r="Q8561" s="75" t="str">
        <f t="shared" si="455"/>
        <v>週六</v>
      </c>
      <c r="R8561" s="80">
        <v>44855</v>
      </c>
      <c r="AA8561" s="1"/>
    </row>
    <row r="8562" spans="2:27">
      <c r="B8562" s="66">
        <v>44824</v>
      </c>
      <c r="C8562" s="67">
        <v>44852</v>
      </c>
      <c r="D8562" s="68" t="s">
        <v>50</v>
      </c>
      <c r="E8562" s="70" t="s">
        <v>51</v>
      </c>
      <c r="F8562" s="70" t="s">
        <v>3190</v>
      </c>
      <c r="G8562" s="101">
        <v>44846</v>
      </c>
      <c r="H8562" s="67">
        <v>44865</v>
      </c>
      <c r="I8562" s="71">
        <f t="shared" si="454"/>
        <v>19</v>
      </c>
      <c r="J8562" s="72" t="s">
        <v>1335</v>
      </c>
      <c r="K8562" s="72" t="s">
        <v>1227</v>
      </c>
      <c r="L8562" s="73">
        <v>1</v>
      </c>
      <c r="M8562" s="73" t="s">
        <v>108</v>
      </c>
      <c r="N8562" s="68" t="str">
        <f>VLOOKUP(K8562,[1]人員授權表!D$3:G$249,4,0)</f>
        <v>有機</v>
      </c>
      <c r="O8562" s="70" t="str">
        <f>IF(J8562=[1]人員授權表!$C$85,"Casper李羿勳",IF(J8562=[1]人員授權表!$C$188,"Iring陳俊明",IF(J8562=[1]人員授權表!$C$189,"Brian陳泓霖",VLOOKUP(K8562,[1]人員授權表!D$2:E$249,2,FALSE))))</f>
        <v>Marco陳鴻鈞</v>
      </c>
      <c r="P8562" s="67">
        <f t="shared" si="456"/>
        <v>44863</v>
      </c>
      <c r="Q8562" s="75" t="str">
        <f t="shared" si="455"/>
        <v>週六</v>
      </c>
      <c r="R8562" s="80">
        <v>44853</v>
      </c>
      <c r="AA8562" s="1"/>
    </row>
    <row r="8563" spans="2:27">
      <c r="B8563" s="66">
        <v>44824</v>
      </c>
      <c r="C8563" s="67">
        <v>44852</v>
      </c>
      <c r="D8563" s="68" t="s">
        <v>17</v>
      </c>
      <c r="E8563" s="70" t="s">
        <v>51</v>
      </c>
      <c r="F8563" s="70" t="s">
        <v>3191</v>
      </c>
      <c r="G8563" s="101">
        <v>44851</v>
      </c>
      <c r="H8563" s="67">
        <v>44865</v>
      </c>
      <c r="I8563" s="71">
        <f t="shared" si="454"/>
        <v>14</v>
      </c>
      <c r="J8563" s="72" t="s">
        <v>1339</v>
      </c>
      <c r="K8563" s="72" t="s">
        <v>650</v>
      </c>
      <c r="L8563" s="73">
        <v>1</v>
      </c>
      <c r="M8563" s="73" t="s">
        <v>108</v>
      </c>
      <c r="N8563" s="68" t="str">
        <f>VLOOKUP(K8563,[1]人員授權表!D$3:G$249,4,0)</f>
        <v>有機</v>
      </c>
      <c r="O8563" s="70" t="str">
        <f>IF(J8563=[1]人員授權表!$C$85,"Casper李羿勳",IF(J8563=[1]人員授權表!$C$188,"Iring陳俊明",IF(J8563=[1]人員授權表!$C$189,"Brian陳泓霖",VLOOKUP(K8563,[1]人員授權表!D$2:E$249,2,FALSE))))</f>
        <v>Casper李羿勳</v>
      </c>
      <c r="P8563" s="67">
        <f t="shared" si="456"/>
        <v>44863</v>
      </c>
      <c r="Q8563" s="75" t="str">
        <f t="shared" si="455"/>
        <v>週六</v>
      </c>
      <c r="R8563" s="80">
        <v>44862</v>
      </c>
      <c r="AA8563" s="1"/>
    </row>
    <row r="8564" spans="2:27">
      <c r="B8564" s="66">
        <v>44824</v>
      </c>
      <c r="C8564" s="67">
        <v>44852</v>
      </c>
      <c r="D8564" s="68" t="s">
        <v>50</v>
      </c>
      <c r="E8564" s="70" t="s">
        <v>51</v>
      </c>
      <c r="F8564" s="70" t="s">
        <v>3192</v>
      </c>
      <c r="G8564" s="101">
        <v>44851</v>
      </c>
      <c r="H8564" s="67">
        <v>44865</v>
      </c>
      <c r="I8564" s="71">
        <f t="shared" si="454"/>
        <v>14</v>
      </c>
      <c r="J8564" s="72" t="s">
        <v>366</v>
      </c>
      <c r="K8564" s="72" t="s">
        <v>182</v>
      </c>
      <c r="L8564" s="73">
        <v>1</v>
      </c>
      <c r="M8564" s="73" t="s">
        <v>108</v>
      </c>
      <c r="N8564" s="68" t="str">
        <f>VLOOKUP(K8564,[1]人員授權表!D$3:G$249,4,0)</f>
        <v>有機</v>
      </c>
      <c r="O8564" s="70" t="str">
        <f>IF(J8564=[1]人員授權表!$C$85,"Casper李羿勳",IF(J8564=[1]人員授權表!$C$188,"Iring陳俊明",IF(J8564=[1]人員授權表!$C$189,"Brian陳泓霖",VLOOKUP(K8564,[1]人員授權表!D$2:E$249,2,FALSE))))</f>
        <v>Sara王淑玲</v>
      </c>
      <c r="P8564" s="67">
        <f t="shared" si="456"/>
        <v>44863</v>
      </c>
      <c r="Q8564" s="75" t="str">
        <f t="shared" si="455"/>
        <v>週六</v>
      </c>
      <c r="R8564" s="80">
        <v>44858</v>
      </c>
      <c r="AA8564" s="1"/>
    </row>
    <row r="8565" spans="2:27">
      <c r="B8565" s="66">
        <v>44824</v>
      </c>
      <c r="C8565" s="67">
        <v>44852</v>
      </c>
      <c r="D8565" s="68" t="s">
        <v>50</v>
      </c>
      <c r="E8565" s="70" t="s">
        <v>51</v>
      </c>
      <c r="F8565" s="70" t="s">
        <v>3192</v>
      </c>
      <c r="G8565" s="101">
        <v>44851</v>
      </c>
      <c r="H8565" s="67">
        <v>44865</v>
      </c>
      <c r="I8565" s="71">
        <f t="shared" si="454"/>
        <v>14</v>
      </c>
      <c r="J8565" s="72" t="s">
        <v>1461</v>
      </c>
      <c r="K8565" s="72" t="s">
        <v>182</v>
      </c>
      <c r="L8565" s="73">
        <v>1</v>
      </c>
      <c r="M8565" s="73" t="s">
        <v>108</v>
      </c>
      <c r="N8565" s="68" t="str">
        <f>VLOOKUP(K8565,[1]人員授權表!D$3:G$249,4,0)</f>
        <v>有機</v>
      </c>
      <c r="O8565" s="70" t="str">
        <f>IF(J8565=[1]人員授權表!$C$85,"Casper李羿勳",IF(J8565=[1]人員授權表!$C$188,"Iring陳俊明",IF(J8565=[1]人員授權表!$C$189,"Brian陳泓霖",VLOOKUP(K8565,[1]人員授權表!D$2:E$249,2,FALSE))))</f>
        <v>Sara王淑玲</v>
      </c>
      <c r="P8565" s="67">
        <f t="shared" si="456"/>
        <v>44863</v>
      </c>
      <c r="Q8565" s="75" t="str">
        <f t="shared" si="455"/>
        <v>週六</v>
      </c>
      <c r="R8565" s="80">
        <v>44858</v>
      </c>
      <c r="AA8565" s="1"/>
    </row>
    <row r="8566" spans="2:27">
      <c r="B8566" s="66">
        <v>44824</v>
      </c>
      <c r="C8566" s="67">
        <v>44852</v>
      </c>
      <c r="D8566" s="68" t="s">
        <v>50</v>
      </c>
      <c r="E8566" s="70" t="s">
        <v>51</v>
      </c>
      <c r="F8566" s="70" t="s">
        <v>3192</v>
      </c>
      <c r="G8566" s="101">
        <v>44851</v>
      </c>
      <c r="H8566" s="67">
        <v>44865</v>
      </c>
      <c r="I8566" s="71">
        <f t="shared" si="454"/>
        <v>14</v>
      </c>
      <c r="J8566" s="72" t="s">
        <v>1462</v>
      </c>
      <c r="K8566" s="72" t="s">
        <v>182</v>
      </c>
      <c r="L8566" s="73">
        <v>1</v>
      </c>
      <c r="M8566" s="73" t="s">
        <v>108</v>
      </c>
      <c r="N8566" s="68" t="str">
        <f>VLOOKUP(K8566,[1]人員授權表!D$3:G$249,4,0)</f>
        <v>有機</v>
      </c>
      <c r="O8566" s="70" t="str">
        <f>IF(J8566=[1]人員授權表!$C$85,"Casper李羿勳",IF(J8566=[1]人員授權表!$C$188,"Iring陳俊明",IF(J8566=[1]人員授權表!$C$189,"Brian陳泓霖",VLOOKUP(K8566,[1]人員授權表!D$2:E$249,2,FALSE))))</f>
        <v>Sara王淑玲</v>
      </c>
      <c r="P8566" s="67">
        <f t="shared" si="456"/>
        <v>44863</v>
      </c>
      <c r="Q8566" s="75" t="str">
        <f t="shared" si="455"/>
        <v>週六</v>
      </c>
      <c r="R8566" s="80">
        <v>44858</v>
      </c>
      <c r="AA8566" s="1"/>
    </row>
    <row r="8567" spans="2:27">
      <c r="B8567" s="66">
        <v>44824</v>
      </c>
      <c r="C8567" s="67">
        <v>44852</v>
      </c>
      <c r="D8567" s="68" t="s">
        <v>50</v>
      </c>
      <c r="E8567" s="70" t="s">
        <v>51</v>
      </c>
      <c r="F8567" s="70" t="s">
        <v>3192</v>
      </c>
      <c r="G8567" s="101">
        <v>44851</v>
      </c>
      <c r="H8567" s="67">
        <v>44865</v>
      </c>
      <c r="I8567" s="71">
        <f t="shared" si="454"/>
        <v>14</v>
      </c>
      <c r="J8567" s="72" t="s">
        <v>1398</v>
      </c>
      <c r="K8567" s="72" t="s">
        <v>182</v>
      </c>
      <c r="L8567" s="73">
        <v>1</v>
      </c>
      <c r="M8567" s="73" t="s">
        <v>108</v>
      </c>
      <c r="N8567" s="68" t="str">
        <f>VLOOKUP(K8567,[1]人員授權表!D$3:G$249,4,0)</f>
        <v>有機</v>
      </c>
      <c r="O8567" s="70" t="str">
        <f>IF(J8567=[1]人員授權表!$C$85,"Casper李羿勳",IF(J8567=[1]人員授權表!$C$188,"Iring陳俊明",IF(J8567=[1]人員授權表!$C$189,"Brian陳泓霖",VLOOKUP(K8567,[1]人員授權表!D$2:E$249,2,FALSE))))</f>
        <v>Sara王淑玲</v>
      </c>
      <c r="P8567" s="67">
        <f t="shared" si="456"/>
        <v>44863</v>
      </c>
      <c r="Q8567" s="75" t="str">
        <f t="shared" si="455"/>
        <v>週六</v>
      </c>
      <c r="R8567" s="80">
        <v>44858</v>
      </c>
      <c r="AA8567" s="1"/>
    </row>
    <row r="8568" spans="2:27">
      <c r="B8568" s="66">
        <v>44826</v>
      </c>
      <c r="C8568" s="67">
        <v>44852</v>
      </c>
      <c r="D8568" s="68" t="s">
        <v>50</v>
      </c>
      <c r="E8568" s="70" t="s">
        <v>51</v>
      </c>
      <c r="F8568" s="70" t="s">
        <v>3193</v>
      </c>
      <c r="G8568" s="101">
        <v>44848</v>
      </c>
      <c r="H8568" s="67">
        <v>44865</v>
      </c>
      <c r="I8568" s="71">
        <f t="shared" si="454"/>
        <v>17</v>
      </c>
      <c r="J8568" s="72" t="s">
        <v>1106</v>
      </c>
      <c r="K8568" s="72" t="s">
        <v>182</v>
      </c>
      <c r="L8568" s="73">
        <v>1</v>
      </c>
      <c r="M8568" s="73" t="s">
        <v>108</v>
      </c>
      <c r="N8568" s="68" t="str">
        <f>VLOOKUP(K8568,[1]人員授權表!D$3:G$249,4,0)</f>
        <v>有機</v>
      </c>
      <c r="O8568" s="70" t="str">
        <f>IF(J8568=[1]人員授權表!$C$85,"Casper李羿勳",IF(J8568=[1]人員授權表!$C$188,"Iring陳俊明",IF(J8568=[1]人員授權表!$C$189,"Brian陳泓霖",VLOOKUP(K8568,[1]人員授權表!D$2:E$249,2,FALSE))))</f>
        <v>Sara王淑玲</v>
      </c>
      <c r="P8568" s="67">
        <f t="shared" si="456"/>
        <v>44863</v>
      </c>
      <c r="Q8568" s="75" t="str">
        <f t="shared" si="455"/>
        <v>週六</v>
      </c>
      <c r="R8568" s="80">
        <v>44856</v>
      </c>
      <c r="AA8568" s="1"/>
    </row>
    <row r="8569" spans="2:27">
      <c r="B8569" s="66">
        <v>44826</v>
      </c>
      <c r="C8569" s="67">
        <v>44852</v>
      </c>
      <c r="D8569" s="68" t="s">
        <v>50</v>
      </c>
      <c r="E8569" s="70" t="s">
        <v>51</v>
      </c>
      <c r="F8569" s="70" t="s">
        <v>3193</v>
      </c>
      <c r="G8569" s="101">
        <v>44848</v>
      </c>
      <c r="H8569" s="67">
        <v>44865</v>
      </c>
      <c r="I8569" s="71">
        <f t="shared" si="454"/>
        <v>17</v>
      </c>
      <c r="J8569" s="72" t="s">
        <v>1322</v>
      </c>
      <c r="K8569" s="72" t="s">
        <v>187</v>
      </c>
      <c r="L8569" s="73">
        <v>1</v>
      </c>
      <c r="M8569" s="73" t="s">
        <v>108</v>
      </c>
      <c r="N8569" s="68" t="str">
        <f>VLOOKUP(K8569,[1]人員授權表!D$3:G$249,4,0)</f>
        <v>無機</v>
      </c>
      <c r="O8569" s="70" t="str">
        <f>IF(J8569=[1]人員授權表!$C$85,"Casper李羿勳",IF(J8569=[1]人員授權表!$C$188,"Iring陳俊明",IF(J8569=[1]人員授權表!$C$189,"Brian陳泓霖",VLOOKUP(K8569,[1]人員授權表!D$2:E$249,2,FALSE))))</f>
        <v>Ruby黃家蓁</v>
      </c>
      <c r="P8569" s="67">
        <f t="shared" si="456"/>
        <v>44863</v>
      </c>
      <c r="Q8569" s="75" t="str">
        <f t="shared" si="455"/>
        <v>週六</v>
      </c>
      <c r="R8569" s="80">
        <v>44855</v>
      </c>
      <c r="AA8569" s="1"/>
    </row>
    <row r="8570" spans="2:27">
      <c r="B8570" s="66">
        <v>44826</v>
      </c>
      <c r="C8570" s="67">
        <v>44852</v>
      </c>
      <c r="D8570" s="68" t="s">
        <v>50</v>
      </c>
      <c r="E8570" s="70" t="s">
        <v>51</v>
      </c>
      <c r="F8570" s="70" t="s">
        <v>3193</v>
      </c>
      <c r="G8570" s="101">
        <v>44848</v>
      </c>
      <c r="H8570" s="67">
        <v>44865</v>
      </c>
      <c r="I8570" s="71">
        <f t="shared" si="454"/>
        <v>17</v>
      </c>
      <c r="J8570" s="72" t="s">
        <v>1323</v>
      </c>
      <c r="K8570" s="72" t="s">
        <v>189</v>
      </c>
      <c r="L8570" s="73">
        <v>1</v>
      </c>
      <c r="M8570" s="73" t="s">
        <v>108</v>
      </c>
      <c r="N8570" s="68" t="str">
        <f>VLOOKUP(K8570,[1]人員授權表!D$3:G$249,4,0)</f>
        <v>無機</v>
      </c>
      <c r="O8570" s="70" t="str">
        <f>IF(J8570=[1]人員授權表!$C$85,"Casper李羿勳",IF(J8570=[1]人員授權表!$C$188,"Iring陳俊明",IF(J8570=[1]人員授權表!$C$189,"Brian陳泓霖",VLOOKUP(K8570,[1]人員授權表!D$2:E$249,2,FALSE))))</f>
        <v>Iring陳俊明</v>
      </c>
      <c r="P8570" s="67">
        <f t="shared" si="456"/>
        <v>44863</v>
      </c>
      <c r="Q8570" s="75" t="str">
        <f t="shared" si="455"/>
        <v>週六</v>
      </c>
      <c r="R8570" s="80">
        <v>44855</v>
      </c>
      <c r="AA8570" s="1"/>
    </row>
    <row r="8571" spans="2:27">
      <c r="B8571" s="66">
        <v>44826</v>
      </c>
      <c r="C8571" s="67">
        <v>44852</v>
      </c>
      <c r="D8571" s="68" t="s">
        <v>50</v>
      </c>
      <c r="E8571" s="70" t="s">
        <v>51</v>
      </c>
      <c r="F8571" s="70" t="s">
        <v>3193</v>
      </c>
      <c r="G8571" s="101">
        <v>44848</v>
      </c>
      <c r="H8571" s="67">
        <v>44865</v>
      </c>
      <c r="I8571" s="71">
        <f t="shared" si="454"/>
        <v>17</v>
      </c>
      <c r="J8571" s="72" t="s">
        <v>1381</v>
      </c>
      <c r="K8571" s="72" t="s">
        <v>140</v>
      </c>
      <c r="L8571" s="73">
        <v>1</v>
      </c>
      <c r="M8571" s="73" t="s">
        <v>108</v>
      </c>
      <c r="N8571" s="68" t="str">
        <f>VLOOKUP(K8571,[1]人員授權表!D$3:G$249,4,0)</f>
        <v>無機</v>
      </c>
      <c r="O8571" s="70" t="str">
        <f>IF(J8571=[1]人員授權表!$C$85,"Casper李羿勳",IF(J8571=[1]人員授權表!$C$188,"Iring陳俊明",IF(J8571=[1]人員授權表!$C$189,"Brian陳泓霖",VLOOKUP(K8571,[1]人員授權表!D$2:E$249,2,FALSE))))</f>
        <v>Iring陳俊明</v>
      </c>
      <c r="P8571" s="67">
        <f t="shared" si="456"/>
        <v>44863</v>
      </c>
      <c r="Q8571" s="75" t="str">
        <f t="shared" si="455"/>
        <v>週六</v>
      </c>
      <c r="R8571" s="80">
        <v>44855</v>
      </c>
      <c r="AA8571" s="1"/>
    </row>
    <row r="8572" spans="2:27">
      <c r="B8572" s="66">
        <v>44826</v>
      </c>
      <c r="C8572" s="67">
        <v>44852</v>
      </c>
      <c r="D8572" s="68" t="s">
        <v>50</v>
      </c>
      <c r="E8572" s="70" t="s">
        <v>51</v>
      </c>
      <c r="F8572" s="70" t="s">
        <v>3193</v>
      </c>
      <c r="G8572" s="101">
        <v>44848</v>
      </c>
      <c r="H8572" s="67">
        <v>44865</v>
      </c>
      <c r="I8572" s="71">
        <f t="shared" si="454"/>
        <v>17</v>
      </c>
      <c r="J8572" s="72" t="s">
        <v>1324</v>
      </c>
      <c r="K8572" s="72" t="s">
        <v>282</v>
      </c>
      <c r="L8572" s="73">
        <v>1</v>
      </c>
      <c r="M8572" s="73" t="s">
        <v>108</v>
      </c>
      <c r="N8572" s="68" t="str">
        <f>VLOOKUP(K8572,[1]人員授權表!D$3:G$249,4,0)</f>
        <v>有機</v>
      </c>
      <c r="O8572" s="70" t="str">
        <f>IF(J8572=[1]人員授權表!$C$85,"Casper李羿勳",IF(J8572=[1]人員授權表!$C$188,"Iring陳俊明",IF(J8572=[1]人員授權表!$C$189,"Brian陳泓霖",VLOOKUP(K8572,[1]人員授權表!D$2:E$249,2,FALSE))))</f>
        <v>Marco陳鴻鈞</v>
      </c>
      <c r="P8572" s="67">
        <f t="shared" si="456"/>
        <v>44863</v>
      </c>
      <c r="Q8572" s="75" t="str">
        <f t="shared" si="455"/>
        <v>週六</v>
      </c>
      <c r="R8572" s="80">
        <v>44852</v>
      </c>
      <c r="AA8572" s="1"/>
    </row>
    <row r="8573" spans="2:27">
      <c r="B8573" s="66">
        <v>44826</v>
      </c>
      <c r="C8573" s="67">
        <v>44852</v>
      </c>
      <c r="D8573" s="68" t="s">
        <v>50</v>
      </c>
      <c r="E8573" s="70" t="s">
        <v>51</v>
      </c>
      <c r="F8573" s="70" t="s">
        <v>3193</v>
      </c>
      <c r="G8573" s="101">
        <v>44848</v>
      </c>
      <c r="H8573" s="67">
        <v>44865</v>
      </c>
      <c r="I8573" s="71">
        <f t="shared" si="454"/>
        <v>17</v>
      </c>
      <c r="J8573" s="72" t="s">
        <v>195</v>
      </c>
      <c r="K8573" s="72" t="s">
        <v>196</v>
      </c>
      <c r="L8573" s="73">
        <v>1</v>
      </c>
      <c r="M8573" s="73" t="s">
        <v>108</v>
      </c>
      <c r="N8573" s="68" t="str">
        <f>VLOOKUP(K8573,[1]人員授權表!D$3:G$249,4,0)</f>
        <v>無機</v>
      </c>
      <c r="O8573" s="70" t="str">
        <f>IF(J8573=[1]人員授權表!$C$85,"Casper李羿勳",IF(J8573=[1]人員授權表!$C$188,"Iring陳俊明",IF(J8573=[1]人員授權表!$C$189,"Brian陳泓霖",VLOOKUP(K8573,[1]人員授權表!D$2:E$249,2,FALSE))))</f>
        <v>Debby胡萱黛</v>
      </c>
      <c r="P8573" s="67">
        <f t="shared" si="456"/>
        <v>44863</v>
      </c>
      <c r="Q8573" s="75" t="str">
        <f t="shared" si="455"/>
        <v>週六</v>
      </c>
      <c r="R8573" s="80">
        <v>44855</v>
      </c>
      <c r="AA8573" s="1"/>
    </row>
    <row r="8574" spans="2:27">
      <c r="B8574" s="66">
        <v>44826</v>
      </c>
      <c r="C8574" s="67">
        <v>44852</v>
      </c>
      <c r="D8574" s="68" t="s">
        <v>50</v>
      </c>
      <c r="E8574" s="70" t="s">
        <v>51</v>
      </c>
      <c r="F8574" s="70" t="s">
        <v>3193</v>
      </c>
      <c r="G8574" s="101">
        <v>44848</v>
      </c>
      <c r="H8574" s="67">
        <v>44865</v>
      </c>
      <c r="I8574" s="71">
        <f t="shared" si="454"/>
        <v>17</v>
      </c>
      <c r="J8574" s="72" t="s">
        <v>198</v>
      </c>
      <c r="K8574" s="72" t="s">
        <v>199</v>
      </c>
      <c r="L8574" s="73">
        <v>1</v>
      </c>
      <c r="M8574" s="73" t="s">
        <v>108</v>
      </c>
      <c r="N8574" s="68" t="str">
        <f>VLOOKUP(K8574,[1]人員授權表!D$3:G$249,4,0)</f>
        <v>無機</v>
      </c>
      <c r="O8574" s="70" t="str">
        <f>IF(J8574=[1]人員授權表!$C$85,"Casper李羿勳",IF(J8574=[1]人員授權表!$C$188,"Iring陳俊明",IF(J8574=[1]人員授權表!$C$189,"Brian陳泓霖",VLOOKUP(K8574,[1]人員授權表!D$2:E$249,2,FALSE))))</f>
        <v>Vicky游崴涵</v>
      </c>
      <c r="P8574" s="67">
        <f t="shared" si="456"/>
        <v>44863</v>
      </c>
      <c r="Q8574" s="75" t="str">
        <f t="shared" si="455"/>
        <v>週六</v>
      </c>
      <c r="R8574" s="80">
        <v>44854</v>
      </c>
      <c r="AA8574" s="1"/>
    </row>
    <row r="8575" spans="2:27">
      <c r="B8575" s="66">
        <v>44826</v>
      </c>
      <c r="C8575" s="67">
        <v>44852</v>
      </c>
      <c r="D8575" s="68" t="s">
        <v>50</v>
      </c>
      <c r="E8575" s="70" t="s">
        <v>51</v>
      </c>
      <c r="F8575" s="70" t="s">
        <v>3193</v>
      </c>
      <c r="G8575" s="101">
        <v>44848</v>
      </c>
      <c r="H8575" s="67">
        <v>44865</v>
      </c>
      <c r="I8575" s="71">
        <f t="shared" si="454"/>
        <v>17</v>
      </c>
      <c r="J8575" s="72" t="s">
        <v>1382</v>
      </c>
      <c r="K8575" s="72" t="s">
        <v>201</v>
      </c>
      <c r="L8575" s="73">
        <v>1</v>
      </c>
      <c r="M8575" s="73" t="s">
        <v>108</v>
      </c>
      <c r="N8575" s="68" t="str">
        <f>VLOOKUP(K8575,[1]人員授權表!D$3:G$249,4,0)</f>
        <v>無機</v>
      </c>
      <c r="O8575" s="70" t="str">
        <f>IF(J8575=[1]人員授權表!$C$85,"Casper李羿勳",IF(J8575=[1]人員授權表!$C$188,"Iring陳俊明",IF(J8575=[1]人員授權表!$C$189,"Brian陳泓霖",VLOOKUP(K8575,[1]人員授權表!D$2:E$249,2,FALSE))))</f>
        <v>Ruby黃家蓁</v>
      </c>
      <c r="P8575" s="67">
        <f t="shared" si="456"/>
        <v>44863</v>
      </c>
      <c r="Q8575" s="75" t="str">
        <f t="shared" si="455"/>
        <v>週六</v>
      </c>
      <c r="R8575" s="80">
        <v>44852</v>
      </c>
      <c r="AA8575" s="1"/>
    </row>
    <row r="8576" spans="2:27">
      <c r="B8576" s="66">
        <v>44826</v>
      </c>
      <c r="C8576" s="67">
        <v>44852</v>
      </c>
      <c r="D8576" s="68" t="s">
        <v>50</v>
      </c>
      <c r="E8576" s="70" t="s">
        <v>51</v>
      </c>
      <c r="F8576" s="70" t="s">
        <v>3193</v>
      </c>
      <c r="G8576" s="101">
        <v>44848</v>
      </c>
      <c r="H8576" s="67">
        <v>44865</v>
      </c>
      <c r="I8576" s="71">
        <f t="shared" si="454"/>
        <v>17</v>
      </c>
      <c r="J8576" s="72" t="s">
        <v>151</v>
      </c>
      <c r="K8576" s="72" t="s">
        <v>152</v>
      </c>
      <c r="L8576" s="73">
        <v>1</v>
      </c>
      <c r="M8576" s="73" t="s">
        <v>108</v>
      </c>
      <c r="N8576" s="68" t="str">
        <f>VLOOKUP(K8576,[1]人員授權表!D$3:G$249,4,0)</f>
        <v>無機</v>
      </c>
      <c r="O8576" s="70" t="str">
        <f>IF(J8576=[1]人員授權表!$C$85,"Casper李羿勳",IF(J8576=[1]人員授權表!$C$188,"Iring陳俊明",IF(J8576=[1]人員授權表!$C$189,"Brian陳泓霖",VLOOKUP(K8576,[1]人員授權表!D$2:E$249,2,FALSE))))</f>
        <v>Vicky游崴涵</v>
      </c>
      <c r="P8576" s="67">
        <f t="shared" si="456"/>
        <v>44863</v>
      </c>
      <c r="Q8576" s="75" t="str">
        <f t="shared" si="455"/>
        <v>週六</v>
      </c>
      <c r="R8576" s="80">
        <v>44854</v>
      </c>
      <c r="AA8576" s="1"/>
    </row>
    <row r="8577" spans="2:27">
      <c r="B8577" s="66">
        <v>44826</v>
      </c>
      <c r="C8577" s="67">
        <v>44852</v>
      </c>
      <c r="D8577" s="68" t="s">
        <v>50</v>
      </c>
      <c r="E8577" s="70" t="s">
        <v>51</v>
      </c>
      <c r="F8577" s="70" t="s">
        <v>3193</v>
      </c>
      <c r="G8577" s="101">
        <v>44848</v>
      </c>
      <c r="H8577" s="67">
        <v>44865</v>
      </c>
      <c r="I8577" s="71">
        <f t="shared" si="454"/>
        <v>17</v>
      </c>
      <c r="J8577" s="72" t="s">
        <v>1383</v>
      </c>
      <c r="K8577" s="72" t="s">
        <v>161</v>
      </c>
      <c r="L8577" s="73">
        <v>1</v>
      </c>
      <c r="M8577" s="73" t="s">
        <v>108</v>
      </c>
      <c r="N8577" s="68" t="str">
        <f>VLOOKUP(K8577,[1]人員授權表!D$3:G$249,4,0)</f>
        <v>無機</v>
      </c>
      <c r="O8577" s="70" t="str">
        <f>IF(J8577=[1]人員授權表!$C$85,"Casper李羿勳",IF(J8577=[1]人員授權表!$C$188,"Iring陳俊明",IF(J8577=[1]人員授權表!$C$189,"Brian陳泓霖",VLOOKUP(K8577,[1]人員授權表!D$2:E$249,2,FALSE))))</f>
        <v>Dennis陳汶宏</v>
      </c>
      <c r="P8577" s="67">
        <f t="shared" si="456"/>
        <v>44863</v>
      </c>
      <c r="Q8577" s="75" t="str">
        <f t="shared" si="455"/>
        <v>週六</v>
      </c>
      <c r="R8577" s="80">
        <v>44855</v>
      </c>
      <c r="AA8577" s="1"/>
    </row>
    <row r="8578" spans="2:27">
      <c r="B8578" s="66">
        <v>44826</v>
      </c>
      <c r="C8578" s="67">
        <v>44852</v>
      </c>
      <c r="D8578" s="68" t="s">
        <v>50</v>
      </c>
      <c r="E8578" s="70" t="s">
        <v>51</v>
      </c>
      <c r="F8578" s="70" t="s">
        <v>3193</v>
      </c>
      <c r="G8578" s="101">
        <v>44848</v>
      </c>
      <c r="H8578" s="67">
        <v>44865</v>
      </c>
      <c r="I8578" s="71">
        <f t="shared" si="454"/>
        <v>17</v>
      </c>
      <c r="J8578" s="72" t="s">
        <v>1325</v>
      </c>
      <c r="K8578" s="72" t="s">
        <v>3194</v>
      </c>
      <c r="L8578" s="73">
        <v>1</v>
      </c>
      <c r="M8578" s="73" t="s">
        <v>108</v>
      </c>
      <c r="N8578" s="68" t="str">
        <f>VLOOKUP(K8578,[1]人員授權表!D$3:G$249,4,0)</f>
        <v>無機</v>
      </c>
      <c r="O8578" s="70" t="str">
        <f>IF(J8578=[1]人員授權表!$C$85,"Casper李羿勳",IF(J8578=[1]人員授權表!$C$188,"Iring陳俊明",IF(J8578=[1]人員授權表!$C$189,"Brian陳泓霖",VLOOKUP(K8578,[1]人員授權表!D$2:E$249,2,FALSE))))</f>
        <v>Dennis陳汶宏</v>
      </c>
      <c r="P8578" s="67">
        <f t="shared" si="456"/>
        <v>44863</v>
      </c>
      <c r="Q8578" s="75" t="str">
        <f t="shared" si="455"/>
        <v>週六</v>
      </c>
      <c r="R8578" s="80">
        <v>44855</v>
      </c>
      <c r="AA8578" s="1"/>
    </row>
    <row r="8579" spans="2:27">
      <c r="B8579" s="66">
        <v>44826</v>
      </c>
      <c r="C8579" s="67">
        <v>44852</v>
      </c>
      <c r="D8579" s="68" t="s">
        <v>50</v>
      </c>
      <c r="E8579" s="70" t="s">
        <v>51</v>
      </c>
      <c r="F8579" s="70" t="s">
        <v>3193</v>
      </c>
      <c r="G8579" s="101">
        <v>44848</v>
      </c>
      <c r="H8579" s="67">
        <v>44865</v>
      </c>
      <c r="I8579" s="71">
        <f t="shared" si="454"/>
        <v>17</v>
      </c>
      <c r="J8579" s="72" t="s">
        <v>1384</v>
      </c>
      <c r="K8579" s="72" t="s">
        <v>176</v>
      </c>
      <c r="L8579" s="73">
        <v>1</v>
      </c>
      <c r="M8579" s="73" t="s">
        <v>108</v>
      </c>
      <c r="N8579" s="68" t="str">
        <f>VLOOKUP(K8579,[1]人員授權表!D$3:G$249,4,0)</f>
        <v>無機</v>
      </c>
      <c r="O8579" s="70" t="s">
        <v>177</v>
      </c>
      <c r="P8579" s="67">
        <f t="shared" si="456"/>
        <v>44863</v>
      </c>
      <c r="Q8579" s="75" t="str">
        <f t="shared" si="455"/>
        <v>週六</v>
      </c>
      <c r="R8579" s="80">
        <v>44854</v>
      </c>
      <c r="AA8579" s="1"/>
    </row>
    <row r="8580" spans="2:27">
      <c r="B8580" s="66">
        <v>44826</v>
      </c>
      <c r="C8580" s="67">
        <v>44852</v>
      </c>
      <c r="D8580" s="68" t="s">
        <v>50</v>
      </c>
      <c r="E8580" s="70" t="s">
        <v>51</v>
      </c>
      <c r="F8580" s="70" t="s">
        <v>3193</v>
      </c>
      <c r="G8580" s="101">
        <v>44848</v>
      </c>
      <c r="H8580" s="67">
        <v>44865</v>
      </c>
      <c r="I8580" s="71">
        <f t="shared" si="454"/>
        <v>17</v>
      </c>
      <c r="J8580" s="72" t="s">
        <v>290</v>
      </c>
      <c r="K8580" s="72" t="s">
        <v>291</v>
      </c>
      <c r="L8580" s="73">
        <v>1</v>
      </c>
      <c r="M8580" s="73" t="s">
        <v>108</v>
      </c>
      <c r="N8580" s="68" t="str">
        <f>VLOOKUP(K8580,[1]人員授權表!D$3:G$249,4,0)</f>
        <v>無機</v>
      </c>
      <c r="O8580" s="70" t="str">
        <f>IF(J8580=[1]人員授權表!$C$85,"Casper李羿勳",IF(J8580=[1]人員授權表!$C$188,"Iring陳俊明",IF(J8580=[1]人員授權表!$C$189,"Brian陳泓霖",VLOOKUP(K8580,[1]人員授權表!D$2:E$249,2,FALSE))))</f>
        <v>George陳志昇</v>
      </c>
      <c r="P8580" s="67">
        <f t="shared" si="456"/>
        <v>44863</v>
      </c>
      <c r="Q8580" s="75" t="str">
        <f t="shared" si="455"/>
        <v>週六</v>
      </c>
      <c r="R8580" s="80">
        <v>44855</v>
      </c>
      <c r="AA8580" s="1"/>
    </row>
    <row r="8581" spans="2:27">
      <c r="B8581" s="66">
        <v>44826</v>
      </c>
      <c r="C8581" s="67">
        <v>44852</v>
      </c>
      <c r="D8581" s="68" t="s">
        <v>50</v>
      </c>
      <c r="E8581" s="70" t="s">
        <v>51</v>
      </c>
      <c r="F8581" s="70" t="s">
        <v>3193</v>
      </c>
      <c r="G8581" s="101">
        <v>44848</v>
      </c>
      <c r="H8581" s="67">
        <v>44865</v>
      </c>
      <c r="I8581" s="71">
        <f t="shared" si="454"/>
        <v>17</v>
      </c>
      <c r="J8581" s="72" t="s">
        <v>204</v>
      </c>
      <c r="K8581" s="72" t="s">
        <v>205</v>
      </c>
      <c r="L8581" s="73">
        <v>1</v>
      </c>
      <c r="M8581" s="73" t="s">
        <v>108</v>
      </c>
      <c r="N8581" s="68" t="str">
        <f>VLOOKUP(K8581,[1]人員授權表!D$3:G$249,4,0)</f>
        <v>無機</v>
      </c>
      <c r="O8581" s="70" t="str">
        <f>IF(J8581=[1]人員授權表!$C$85,"Casper李羿勳",IF(J8581=[1]人員授權表!$C$188,"Iring陳俊明",IF(J8581=[1]人員授權表!$C$189,"Brian陳泓霖",VLOOKUP(K8581,[1]人員授權表!D$2:E$249,2,FALSE))))</f>
        <v>Iring陳俊明</v>
      </c>
      <c r="P8581" s="67">
        <f t="shared" si="456"/>
        <v>44863</v>
      </c>
      <c r="Q8581" s="75" t="str">
        <f t="shared" si="455"/>
        <v>週六</v>
      </c>
      <c r="R8581" s="80">
        <v>44861</v>
      </c>
      <c r="AA8581" s="1"/>
    </row>
    <row r="8582" spans="2:27">
      <c r="B8582" s="66">
        <v>44826</v>
      </c>
      <c r="C8582" s="67">
        <v>44852</v>
      </c>
      <c r="D8582" s="68" t="s">
        <v>50</v>
      </c>
      <c r="E8582" s="70" t="s">
        <v>51</v>
      </c>
      <c r="F8582" s="70" t="s">
        <v>3193</v>
      </c>
      <c r="G8582" s="101">
        <v>44848</v>
      </c>
      <c r="H8582" s="67">
        <v>44865</v>
      </c>
      <c r="I8582" s="71">
        <f t="shared" si="454"/>
        <v>17</v>
      </c>
      <c r="J8582" s="72" t="s">
        <v>1328</v>
      </c>
      <c r="K8582" s="72" t="s">
        <v>179</v>
      </c>
      <c r="L8582" s="73">
        <v>1</v>
      </c>
      <c r="M8582" s="73" t="s">
        <v>108</v>
      </c>
      <c r="N8582" s="68" t="str">
        <f>VLOOKUP(K8582,[1]人員授權表!D$3:G$249,4,0)</f>
        <v>無機</v>
      </c>
      <c r="O8582" s="70" t="str">
        <f>IF(J8582=[1]人員授權表!$C$85,"Casper李羿勳",IF(J8582=[1]人員授權表!$C$188,"Iring陳俊明",IF(J8582=[1]人員授權表!$C$189,"Brian陳泓霖",VLOOKUP(K8582,[1]人員授權表!D$2:E$249,2,FALSE))))</f>
        <v>Dennis陳汶宏</v>
      </c>
      <c r="P8582" s="67">
        <f t="shared" si="456"/>
        <v>44863</v>
      </c>
      <c r="Q8582" s="75" t="str">
        <f t="shared" si="455"/>
        <v>週六</v>
      </c>
      <c r="R8582" s="80">
        <v>44854</v>
      </c>
      <c r="AA8582" s="1"/>
    </row>
    <row r="8583" spans="2:27">
      <c r="B8583" s="66">
        <v>44826</v>
      </c>
      <c r="C8583" s="67">
        <v>44852</v>
      </c>
      <c r="D8583" s="68" t="s">
        <v>50</v>
      </c>
      <c r="E8583" s="70" t="s">
        <v>51</v>
      </c>
      <c r="F8583" s="70" t="s">
        <v>3193</v>
      </c>
      <c r="G8583" s="101">
        <v>44848</v>
      </c>
      <c r="H8583" s="67">
        <v>44865</v>
      </c>
      <c r="I8583" s="71">
        <f t="shared" ref="I8583:I8646" si="457">_xlfn.DAYS(H8583,G8583)</f>
        <v>17</v>
      </c>
      <c r="J8583" s="72" t="s">
        <v>1329</v>
      </c>
      <c r="K8583" s="72" t="s">
        <v>179</v>
      </c>
      <c r="L8583" s="73">
        <v>1</v>
      </c>
      <c r="M8583" s="73" t="s">
        <v>108</v>
      </c>
      <c r="N8583" s="68" t="str">
        <f>VLOOKUP(K8583,[1]人員授權表!D$3:G$249,4,0)</f>
        <v>無機</v>
      </c>
      <c r="O8583" s="70" t="str">
        <f>IF(J8583=[1]人員授權表!$C$85,"Casper李羿勳",IF(J8583=[1]人員授權表!$C$188,"Iring陳俊明",IF(J8583=[1]人員授權表!$C$189,"Brian陳泓霖",VLOOKUP(K8583,[1]人員授權表!D$2:E$249,2,FALSE))))</f>
        <v>Dennis陳汶宏</v>
      </c>
      <c r="P8583" s="67">
        <f t="shared" si="456"/>
        <v>44863</v>
      </c>
      <c r="Q8583" s="75" t="str">
        <f t="shared" ref="Q8583:Q8646" si="458">TEXT(P8583,"aaa")</f>
        <v>週六</v>
      </c>
      <c r="R8583" s="80">
        <v>44854</v>
      </c>
      <c r="AA8583" s="1"/>
    </row>
    <row r="8584" spans="2:27">
      <c r="B8584" s="66">
        <v>44826</v>
      </c>
      <c r="C8584" s="67">
        <v>44852</v>
      </c>
      <c r="D8584" s="68" t="s">
        <v>50</v>
      </c>
      <c r="E8584" s="70" t="s">
        <v>51</v>
      </c>
      <c r="F8584" s="70" t="s">
        <v>3193</v>
      </c>
      <c r="G8584" s="101">
        <v>44848</v>
      </c>
      <c r="H8584" s="67">
        <v>44865</v>
      </c>
      <c r="I8584" s="71">
        <f t="shared" si="457"/>
        <v>17</v>
      </c>
      <c r="J8584" s="72" t="s">
        <v>1141</v>
      </c>
      <c r="K8584" s="72" t="s">
        <v>142</v>
      </c>
      <c r="L8584" s="73">
        <v>1</v>
      </c>
      <c r="M8584" s="73" t="s">
        <v>108</v>
      </c>
      <c r="N8584" s="68" t="str">
        <f>VLOOKUP(K8584,[1]人員授權表!D$3:G$249,4,0)</f>
        <v>無機</v>
      </c>
      <c r="O8584" s="70" t="str">
        <f>IF(J8584=[1]人員授權表!$C$85,"Casper李羿勳",IF(J8584=[1]人員授權表!$C$188,"Iring陳俊明",IF(J8584=[1]人員授權表!$C$189,"Brian陳泓霖",VLOOKUP(K8584,[1]人員授權表!D$2:E$249,2,FALSE))))</f>
        <v>Dennis陳汶宏</v>
      </c>
      <c r="P8584" s="67">
        <f t="shared" si="456"/>
        <v>44863</v>
      </c>
      <c r="Q8584" s="75" t="str">
        <f t="shared" si="458"/>
        <v>週六</v>
      </c>
      <c r="R8584" s="80">
        <v>44854</v>
      </c>
      <c r="AA8584" s="1"/>
    </row>
    <row r="8585" spans="2:27">
      <c r="B8585" s="66">
        <v>44826</v>
      </c>
      <c r="C8585" s="67">
        <v>44852</v>
      </c>
      <c r="D8585" s="68" t="s">
        <v>50</v>
      </c>
      <c r="E8585" s="70" t="s">
        <v>51</v>
      </c>
      <c r="F8585" s="70" t="s">
        <v>3193</v>
      </c>
      <c r="G8585" s="101">
        <v>44848</v>
      </c>
      <c r="H8585" s="67">
        <v>44865</v>
      </c>
      <c r="I8585" s="71">
        <f t="shared" si="457"/>
        <v>17</v>
      </c>
      <c r="J8585" s="72" t="s">
        <v>1330</v>
      </c>
      <c r="K8585" s="72" t="s">
        <v>154</v>
      </c>
      <c r="L8585" s="73">
        <v>1</v>
      </c>
      <c r="M8585" s="73" t="s">
        <v>108</v>
      </c>
      <c r="N8585" s="68" t="str">
        <f>VLOOKUP(K8585,[1]人員授權表!D$3:G$249,4,0)</f>
        <v>無機</v>
      </c>
      <c r="O8585" s="70" t="str">
        <f>IF(J8585=[1]人員授權表!$C$85,"Casper李羿勳",IF(J8585=[1]人員授權表!$C$188,"Iring陳俊明",IF(J8585=[1]人員授權表!$C$189,"Brian陳泓霖",VLOOKUP(K8585,[1]人員授權表!D$2:E$249,2,FALSE))))</f>
        <v>Ken張智凱</v>
      </c>
      <c r="P8585" s="67">
        <f t="shared" si="456"/>
        <v>44863</v>
      </c>
      <c r="Q8585" s="75" t="str">
        <f t="shared" si="458"/>
        <v>週六</v>
      </c>
      <c r="R8585" s="80">
        <v>44853</v>
      </c>
      <c r="AA8585" s="1"/>
    </row>
    <row r="8586" spans="2:27">
      <c r="B8586" s="66">
        <v>44826</v>
      </c>
      <c r="C8586" s="67">
        <v>44852</v>
      </c>
      <c r="D8586" s="68" t="s">
        <v>50</v>
      </c>
      <c r="E8586" s="70" t="s">
        <v>51</v>
      </c>
      <c r="F8586" s="70" t="s">
        <v>3193</v>
      </c>
      <c r="G8586" s="101">
        <v>44848</v>
      </c>
      <c r="H8586" s="67">
        <v>44865</v>
      </c>
      <c r="I8586" s="71">
        <f t="shared" si="457"/>
        <v>17</v>
      </c>
      <c r="J8586" s="72" t="s">
        <v>209</v>
      </c>
      <c r="K8586" s="72" t="s">
        <v>210</v>
      </c>
      <c r="L8586" s="73">
        <v>1</v>
      </c>
      <c r="M8586" s="73" t="s">
        <v>108</v>
      </c>
      <c r="N8586" s="68" t="str">
        <f>VLOOKUP(K8586,[1]人員授權表!D$3:G$249,4,0)</f>
        <v>無機</v>
      </c>
      <c r="O8586" s="70" t="str">
        <f>IF(J8586=[1]人員授權表!$C$85,"Casper李羿勳",IF(J8586=[1]人員授權表!$C$188,"Iring陳俊明",IF(J8586=[1]人員授權表!$C$189,"Brian陳泓霖",VLOOKUP(K8586,[1]人員授權表!D$2:E$249,2,FALSE))))</f>
        <v>Vicky游崴涵</v>
      </c>
      <c r="P8586" s="67">
        <f t="shared" si="456"/>
        <v>44863</v>
      </c>
      <c r="Q8586" s="75" t="str">
        <f t="shared" si="458"/>
        <v>週六</v>
      </c>
      <c r="R8586" s="80">
        <v>44855</v>
      </c>
      <c r="AA8586" s="1"/>
    </row>
    <row r="8587" spans="2:27">
      <c r="B8587" s="66">
        <v>44826</v>
      </c>
      <c r="C8587" s="67">
        <v>44852</v>
      </c>
      <c r="D8587" s="68" t="s">
        <v>50</v>
      </c>
      <c r="E8587" s="70" t="s">
        <v>51</v>
      </c>
      <c r="F8587" s="70" t="s">
        <v>3193</v>
      </c>
      <c r="G8587" s="101">
        <v>44848</v>
      </c>
      <c r="H8587" s="67">
        <v>44865</v>
      </c>
      <c r="I8587" s="71">
        <f t="shared" si="457"/>
        <v>17</v>
      </c>
      <c r="J8587" s="72" t="s">
        <v>558</v>
      </c>
      <c r="K8587" s="72" t="s">
        <v>168</v>
      </c>
      <c r="L8587" s="73">
        <v>1</v>
      </c>
      <c r="M8587" s="73" t="s">
        <v>108</v>
      </c>
      <c r="N8587" s="68" t="str">
        <f>VLOOKUP(K8587,[1]人員授權表!D$3:G$249,4,0)</f>
        <v>有機</v>
      </c>
      <c r="O8587" s="70" t="str">
        <f>IF(J8587=[1]人員授權表!$C$85,"Casper李羿勳",IF(J8587=[1]人員授權表!$C$188,"Iring陳俊明",IF(J8587=[1]人員授權表!$C$189,"Brian陳泓霖",VLOOKUP(K8587,[1]人員授權表!D$2:E$249,2,FALSE))))</f>
        <v>Una林庭瑄</v>
      </c>
      <c r="P8587" s="67">
        <f t="shared" si="456"/>
        <v>44863</v>
      </c>
      <c r="Q8587" s="75" t="str">
        <f t="shared" si="458"/>
        <v>週六</v>
      </c>
      <c r="R8587" s="80">
        <v>44854</v>
      </c>
      <c r="AA8587" s="1"/>
    </row>
    <row r="8588" spans="2:27">
      <c r="B8588" s="66">
        <v>44826</v>
      </c>
      <c r="C8588" s="67">
        <v>44852</v>
      </c>
      <c r="D8588" s="68" t="s">
        <v>50</v>
      </c>
      <c r="E8588" s="70" t="s">
        <v>51</v>
      </c>
      <c r="F8588" s="70" t="s">
        <v>3193</v>
      </c>
      <c r="G8588" s="101">
        <v>44848</v>
      </c>
      <c r="H8588" s="67">
        <v>44865</v>
      </c>
      <c r="I8588" s="71">
        <f t="shared" si="457"/>
        <v>17</v>
      </c>
      <c r="J8588" s="72" t="s">
        <v>257</v>
      </c>
      <c r="K8588" s="72" t="s">
        <v>1225</v>
      </c>
      <c r="L8588" s="73">
        <v>1</v>
      </c>
      <c r="M8588" s="73" t="s">
        <v>108</v>
      </c>
      <c r="N8588" s="68" t="str">
        <f>VLOOKUP(K8588,[1]人員授權表!D$3:G$249,4,0)</f>
        <v>有機</v>
      </c>
      <c r="O8588" s="70" t="str">
        <f>IF(J8588=[1]人員授權表!$C$85,"Casper李羿勳",IF(J8588=[1]人員授權表!$C$188,"Iring陳俊明",IF(J8588=[1]人員授權表!$C$189,"Brian陳泓霖",VLOOKUP(K8588,[1]人員授權表!D$2:E$249,2,FALSE))))</f>
        <v>Casper李羿勳</v>
      </c>
      <c r="P8588" s="67">
        <f t="shared" si="456"/>
        <v>44863</v>
      </c>
      <c r="Q8588" s="75" t="str">
        <f t="shared" si="458"/>
        <v>週六</v>
      </c>
      <c r="R8588" s="80">
        <v>44861</v>
      </c>
      <c r="AA8588" s="1"/>
    </row>
    <row r="8589" spans="2:27">
      <c r="B8589" s="66">
        <v>44826</v>
      </c>
      <c r="C8589" s="67">
        <v>44852</v>
      </c>
      <c r="D8589" s="68" t="s">
        <v>50</v>
      </c>
      <c r="E8589" s="70" t="s">
        <v>51</v>
      </c>
      <c r="F8589" s="70" t="s">
        <v>3193</v>
      </c>
      <c r="G8589" s="101">
        <v>44848</v>
      </c>
      <c r="H8589" s="67">
        <v>44865</v>
      </c>
      <c r="I8589" s="71">
        <f t="shared" si="457"/>
        <v>17</v>
      </c>
      <c r="J8589" s="72" t="s">
        <v>1335</v>
      </c>
      <c r="K8589" s="72" t="s">
        <v>1227</v>
      </c>
      <c r="L8589" s="73">
        <v>1</v>
      </c>
      <c r="M8589" s="73" t="s">
        <v>108</v>
      </c>
      <c r="N8589" s="68" t="str">
        <f>VLOOKUP(K8589,[1]人員授權表!D$3:G$249,4,0)</f>
        <v>有機</v>
      </c>
      <c r="O8589" s="70" t="str">
        <f>IF(J8589=[1]人員授權表!$C$85,"Casper李羿勳",IF(J8589=[1]人員授權表!$C$188,"Iring陳俊明",IF(J8589=[1]人員授權表!$C$189,"Brian陳泓霖",VLOOKUP(K8589,[1]人員授權表!D$2:E$249,2,FALSE))))</f>
        <v>Marco陳鴻鈞</v>
      </c>
      <c r="P8589" s="67">
        <f t="shared" si="456"/>
        <v>44863</v>
      </c>
      <c r="Q8589" s="75" t="str">
        <f t="shared" si="458"/>
        <v>週六</v>
      </c>
      <c r="R8589" s="80">
        <v>44860</v>
      </c>
      <c r="AA8589" s="1"/>
    </row>
    <row r="8590" spans="2:27">
      <c r="B8590" s="66">
        <v>44826</v>
      </c>
      <c r="C8590" s="67">
        <v>44852</v>
      </c>
      <c r="D8590" s="68" t="s">
        <v>50</v>
      </c>
      <c r="E8590" s="70" t="s">
        <v>51</v>
      </c>
      <c r="F8590" s="70" t="s">
        <v>3195</v>
      </c>
      <c r="G8590" s="101">
        <v>44853</v>
      </c>
      <c r="H8590" s="67">
        <v>44865</v>
      </c>
      <c r="I8590" s="71">
        <f t="shared" si="457"/>
        <v>12</v>
      </c>
      <c r="J8590" s="72" t="s">
        <v>1106</v>
      </c>
      <c r="K8590" s="72" t="s">
        <v>182</v>
      </c>
      <c r="L8590" s="73">
        <v>1</v>
      </c>
      <c r="M8590" s="73" t="s">
        <v>108</v>
      </c>
      <c r="N8590" s="68" t="str">
        <f>VLOOKUP(K8590,[1]人員授權表!D$3:G$249,4,0)</f>
        <v>有機</v>
      </c>
      <c r="O8590" s="70" t="str">
        <f>IF(J8590=[1]人員授權表!$C$85,"Casper李羿勳",IF(J8590=[1]人員授權表!$C$188,"Iring陳俊明",IF(J8590=[1]人員授權表!$C$189,"Brian陳泓霖",VLOOKUP(K8590,[1]人員授權表!D$2:E$249,2,FALSE))))</f>
        <v>Sara王淑玲</v>
      </c>
      <c r="P8590" s="67">
        <f t="shared" si="456"/>
        <v>44863</v>
      </c>
      <c r="Q8590" s="75" t="str">
        <f t="shared" si="458"/>
        <v>週六</v>
      </c>
      <c r="R8590" s="80">
        <v>44859</v>
      </c>
      <c r="AA8590" s="1"/>
    </row>
    <row r="8591" spans="2:27">
      <c r="B8591" s="66">
        <v>44826</v>
      </c>
      <c r="C8591" s="67">
        <v>44852</v>
      </c>
      <c r="D8591" s="68" t="s">
        <v>50</v>
      </c>
      <c r="E8591" s="70" t="s">
        <v>51</v>
      </c>
      <c r="F8591" s="70" t="s">
        <v>3195</v>
      </c>
      <c r="G8591" s="101">
        <v>44853</v>
      </c>
      <c r="H8591" s="67">
        <v>44865</v>
      </c>
      <c r="I8591" s="71">
        <f t="shared" si="457"/>
        <v>12</v>
      </c>
      <c r="J8591" s="72" t="s">
        <v>1322</v>
      </c>
      <c r="K8591" s="72" t="s">
        <v>187</v>
      </c>
      <c r="L8591" s="73">
        <v>1</v>
      </c>
      <c r="M8591" s="73" t="s">
        <v>108</v>
      </c>
      <c r="N8591" s="68" t="str">
        <f>VLOOKUP(K8591,[1]人員授權表!D$3:G$249,4,0)</f>
        <v>無機</v>
      </c>
      <c r="O8591" s="70" t="str">
        <f>IF(J8591=[1]人員授權表!$C$85,"Casper李羿勳",IF(J8591=[1]人員授權表!$C$188,"Iring陳俊明",IF(J8591=[1]人員授權表!$C$189,"Brian陳泓霖",VLOOKUP(K8591,[1]人員授權表!D$2:E$249,2,FALSE))))</f>
        <v>Ruby黃家蓁</v>
      </c>
      <c r="P8591" s="67">
        <f t="shared" si="456"/>
        <v>44863</v>
      </c>
      <c r="Q8591" s="75" t="str">
        <f t="shared" si="458"/>
        <v>週六</v>
      </c>
      <c r="R8591" s="80">
        <v>44859</v>
      </c>
      <c r="AA8591" s="1"/>
    </row>
    <row r="8592" spans="2:27">
      <c r="B8592" s="66">
        <v>44826</v>
      </c>
      <c r="C8592" s="67">
        <v>44852</v>
      </c>
      <c r="D8592" s="68" t="s">
        <v>50</v>
      </c>
      <c r="E8592" s="70" t="s">
        <v>51</v>
      </c>
      <c r="F8592" s="70" t="s">
        <v>3195</v>
      </c>
      <c r="G8592" s="101">
        <v>44853</v>
      </c>
      <c r="H8592" s="67">
        <v>44865</v>
      </c>
      <c r="I8592" s="71">
        <f t="shared" si="457"/>
        <v>12</v>
      </c>
      <c r="J8592" s="72" t="s">
        <v>1323</v>
      </c>
      <c r="K8592" s="72" t="s">
        <v>189</v>
      </c>
      <c r="L8592" s="73">
        <v>1</v>
      </c>
      <c r="M8592" s="73" t="s">
        <v>108</v>
      </c>
      <c r="N8592" s="68" t="str">
        <f>VLOOKUP(K8592,[1]人員授權表!D$3:G$249,4,0)</f>
        <v>無機</v>
      </c>
      <c r="O8592" s="70" t="str">
        <f>IF(J8592=[1]人員授權表!$C$85,"Casper李羿勳",IF(J8592=[1]人員授權表!$C$188,"Iring陳俊明",IF(J8592=[1]人員授權表!$C$189,"Brian陳泓霖",VLOOKUP(K8592,[1]人員授權表!D$2:E$249,2,FALSE))))</f>
        <v>Iring陳俊明</v>
      </c>
      <c r="P8592" s="67">
        <f t="shared" si="456"/>
        <v>44863</v>
      </c>
      <c r="Q8592" s="75" t="str">
        <f t="shared" si="458"/>
        <v>週六</v>
      </c>
      <c r="R8592" s="80">
        <v>44861</v>
      </c>
      <c r="AA8592" s="1"/>
    </row>
    <row r="8593" spans="2:27">
      <c r="B8593" s="66">
        <v>44826</v>
      </c>
      <c r="C8593" s="67">
        <v>44852</v>
      </c>
      <c r="D8593" s="68" t="s">
        <v>50</v>
      </c>
      <c r="E8593" s="70" t="s">
        <v>51</v>
      </c>
      <c r="F8593" s="70" t="s">
        <v>3195</v>
      </c>
      <c r="G8593" s="101">
        <v>44853</v>
      </c>
      <c r="H8593" s="67">
        <v>44865</v>
      </c>
      <c r="I8593" s="71">
        <f t="shared" si="457"/>
        <v>12</v>
      </c>
      <c r="J8593" s="72" t="s">
        <v>1381</v>
      </c>
      <c r="K8593" s="72" t="s">
        <v>140</v>
      </c>
      <c r="L8593" s="73">
        <v>1</v>
      </c>
      <c r="M8593" s="73" t="s">
        <v>108</v>
      </c>
      <c r="N8593" s="68" t="str">
        <f>VLOOKUP(K8593,[1]人員授權表!D$3:G$249,4,0)</f>
        <v>無機</v>
      </c>
      <c r="O8593" s="70" t="str">
        <f>IF(J8593=[1]人員授權表!$C$85,"Casper李羿勳",IF(J8593=[1]人員授權表!$C$188,"Iring陳俊明",IF(J8593=[1]人員授權表!$C$189,"Brian陳泓霖",VLOOKUP(K8593,[1]人員授權表!D$2:E$249,2,FALSE))))</f>
        <v>Iring陳俊明</v>
      </c>
      <c r="P8593" s="67">
        <f t="shared" si="456"/>
        <v>44863</v>
      </c>
      <c r="Q8593" s="75" t="str">
        <f t="shared" si="458"/>
        <v>週六</v>
      </c>
      <c r="R8593" s="80">
        <v>44861</v>
      </c>
      <c r="AA8593" s="1"/>
    </row>
    <row r="8594" spans="2:27">
      <c r="B8594" s="66">
        <v>44826</v>
      </c>
      <c r="C8594" s="67">
        <v>44852</v>
      </c>
      <c r="D8594" s="68" t="s">
        <v>50</v>
      </c>
      <c r="E8594" s="70" t="s">
        <v>51</v>
      </c>
      <c r="F8594" s="70" t="s">
        <v>3195</v>
      </c>
      <c r="G8594" s="101">
        <v>44853</v>
      </c>
      <c r="H8594" s="67">
        <v>44865</v>
      </c>
      <c r="I8594" s="71">
        <f t="shared" si="457"/>
        <v>12</v>
      </c>
      <c r="J8594" s="72" t="s">
        <v>1324</v>
      </c>
      <c r="K8594" s="72" t="s">
        <v>282</v>
      </c>
      <c r="L8594" s="73">
        <v>1</v>
      </c>
      <c r="M8594" s="73" t="s">
        <v>108</v>
      </c>
      <c r="N8594" s="68" t="str">
        <f>VLOOKUP(K8594,[1]人員授權表!D$3:G$249,4,0)</f>
        <v>有機</v>
      </c>
      <c r="O8594" s="70" t="str">
        <f>IF(J8594=[1]人員授權表!$C$85,"Casper李羿勳",IF(J8594=[1]人員授權表!$C$188,"Iring陳俊明",IF(J8594=[1]人員授權表!$C$189,"Brian陳泓霖",VLOOKUP(K8594,[1]人員授權表!D$2:E$249,2,FALSE))))</f>
        <v>Marco陳鴻鈞</v>
      </c>
      <c r="P8594" s="67">
        <f t="shared" si="456"/>
        <v>44863</v>
      </c>
      <c r="Q8594" s="75" t="str">
        <f t="shared" si="458"/>
        <v>週六</v>
      </c>
      <c r="R8594" s="80">
        <v>44858</v>
      </c>
      <c r="AA8594" s="1"/>
    </row>
    <row r="8595" spans="2:27">
      <c r="B8595" s="66">
        <v>44826</v>
      </c>
      <c r="C8595" s="67">
        <v>44852</v>
      </c>
      <c r="D8595" s="68" t="s">
        <v>50</v>
      </c>
      <c r="E8595" s="70" t="s">
        <v>51</v>
      </c>
      <c r="F8595" s="70" t="s">
        <v>3195</v>
      </c>
      <c r="G8595" s="101">
        <v>44853</v>
      </c>
      <c r="H8595" s="67">
        <v>44865</v>
      </c>
      <c r="I8595" s="71">
        <f t="shared" si="457"/>
        <v>12</v>
      </c>
      <c r="J8595" s="72" t="s">
        <v>195</v>
      </c>
      <c r="K8595" s="72" t="s">
        <v>196</v>
      </c>
      <c r="L8595" s="73">
        <v>1</v>
      </c>
      <c r="M8595" s="73" t="s">
        <v>108</v>
      </c>
      <c r="N8595" s="68" t="str">
        <f>VLOOKUP(K8595,[1]人員授權表!D$3:G$249,4,0)</f>
        <v>無機</v>
      </c>
      <c r="O8595" s="70" t="str">
        <f>IF(J8595=[1]人員授權表!$C$85,"Casper李羿勳",IF(J8595=[1]人員授權表!$C$188,"Iring陳俊明",IF(J8595=[1]人員授權表!$C$189,"Brian陳泓霖",VLOOKUP(K8595,[1]人員授權表!D$2:E$249,2,FALSE))))</f>
        <v>Debby胡萱黛</v>
      </c>
      <c r="P8595" s="67">
        <f t="shared" si="456"/>
        <v>44863</v>
      </c>
      <c r="Q8595" s="75" t="str">
        <f t="shared" si="458"/>
        <v>週六</v>
      </c>
      <c r="R8595" s="80">
        <v>44861</v>
      </c>
      <c r="AA8595" s="1"/>
    </row>
    <row r="8596" spans="2:27">
      <c r="B8596" s="66">
        <v>44826</v>
      </c>
      <c r="C8596" s="67">
        <v>44852</v>
      </c>
      <c r="D8596" s="68" t="s">
        <v>50</v>
      </c>
      <c r="E8596" s="70" t="s">
        <v>51</v>
      </c>
      <c r="F8596" s="70" t="s">
        <v>3195</v>
      </c>
      <c r="G8596" s="101">
        <v>44853</v>
      </c>
      <c r="H8596" s="67">
        <v>44865</v>
      </c>
      <c r="I8596" s="71">
        <f t="shared" si="457"/>
        <v>12</v>
      </c>
      <c r="J8596" s="72" t="s">
        <v>198</v>
      </c>
      <c r="K8596" s="72" t="s">
        <v>199</v>
      </c>
      <c r="L8596" s="73">
        <v>1</v>
      </c>
      <c r="M8596" s="73" t="s">
        <v>108</v>
      </c>
      <c r="N8596" s="68" t="str">
        <f>VLOOKUP(K8596,[1]人員授權表!D$3:G$249,4,0)</f>
        <v>無機</v>
      </c>
      <c r="O8596" s="70" t="str">
        <f>IF(J8596=[1]人員授權表!$C$85,"Casper李羿勳",IF(J8596=[1]人員授權表!$C$188,"Iring陳俊明",IF(J8596=[1]人員授權表!$C$189,"Brian陳泓霖",VLOOKUP(K8596,[1]人員授權表!D$2:E$249,2,FALSE))))</f>
        <v>Vicky游崴涵</v>
      </c>
      <c r="P8596" s="67">
        <f t="shared" si="456"/>
        <v>44863</v>
      </c>
      <c r="Q8596" s="75" t="str">
        <f t="shared" si="458"/>
        <v>週六</v>
      </c>
      <c r="R8596" s="80">
        <v>44861</v>
      </c>
      <c r="AA8596" s="1"/>
    </row>
    <row r="8597" spans="2:27">
      <c r="B8597" s="66">
        <v>44826</v>
      </c>
      <c r="C8597" s="67">
        <v>44852</v>
      </c>
      <c r="D8597" s="68" t="s">
        <v>50</v>
      </c>
      <c r="E8597" s="70" t="s">
        <v>51</v>
      </c>
      <c r="F8597" s="70" t="s">
        <v>3195</v>
      </c>
      <c r="G8597" s="101">
        <v>44853</v>
      </c>
      <c r="H8597" s="67">
        <v>44865</v>
      </c>
      <c r="I8597" s="71">
        <f t="shared" si="457"/>
        <v>12</v>
      </c>
      <c r="J8597" s="72" t="s">
        <v>1382</v>
      </c>
      <c r="K8597" s="72" t="s">
        <v>201</v>
      </c>
      <c r="L8597" s="73">
        <v>1</v>
      </c>
      <c r="M8597" s="73" t="s">
        <v>108</v>
      </c>
      <c r="N8597" s="68" t="str">
        <f>VLOOKUP(K8597,[1]人員授權表!D$3:G$249,4,0)</f>
        <v>無機</v>
      </c>
      <c r="O8597" s="70" t="str">
        <f>IF(J8597=[1]人員授權表!$C$85,"Casper李羿勳",IF(J8597=[1]人員授權表!$C$188,"Iring陳俊明",IF(J8597=[1]人員授權表!$C$189,"Brian陳泓霖",VLOOKUP(K8597,[1]人員授權表!D$2:E$249,2,FALSE))))</f>
        <v>Ruby黃家蓁</v>
      </c>
      <c r="P8597" s="67">
        <f t="shared" si="456"/>
        <v>44863</v>
      </c>
      <c r="Q8597" s="75" t="str">
        <f t="shared" si="458"/>
        <v>週六</v>
      </c>
      <c r="R8597" s="80">
        <v>44859</v>
      </c>
      <c r="AA8597" s="1"/>
    </row>
    <row r="8598" spans="2:27">
      <c r="B8598" s="66">
        <v>44826</v>
      </c>
      <c r="C8598" s="67">
        <v>44852</v>
      </c>
      <c r="D8598" s="68" t="s">
        <v>50</v>
      </c>
      <c r="E8598" s="70" t="s">
        <v>51</v>
      </c>
      <c r="F8598" s="70" t="s">
        <v>3195</v>
      </c>
      <c r="G8598" s="101">
        <v>44853</v>
      </c>
      <c r="H8598" s="67">
        <v>44865</v>
      </c>
      <c r="I8598" s="71">
        <f t="shared" si="457"/>
        <v>12</v>
      </c>
      <c r="J8598" s="72" t="s">
        <v>151</v>
      </c>
      <c r="K8598" s="72" t="s">
        <v>152</v>
      </c>
      <c r="L8598" s="73">
        <v>1</v>
      </c>
      <c r="M8598" s="73" t="s">
        <v>108</v>
      </c>
      <c r="N8598" s="68" t="str">
        <f>VLOOKUP(K8598,[1]人員授權表!D$3:G$249,4,0)</f>
        <v>無機</v>
      </c>
      <c r="O8598" s="70" t="str">
        <f>IF(J8598=[1]人員授權表!$C$85,"Casper李羿勳",IF(J8598=[1]人員授權表!$C$188,"Iring陳俊明",IF(J8598=[1]人員授權表!$C$189,"Brian陳泓霖",VLOOKUP(K8598,[1]人員授權表!D$2:E$249,2,FALSE))))</f>
        <v>Vicky游崴涵</v>
      </c>
      <c r="P8598" s="67">
        <f t="shared" si="456"/>
        <v>44863</v>
      </c>
      <c r="Q8598" s="75" t="str">
        <f t="shared" si="458"/>
        <v>週六</v>
      </c>
      <c r="R8598" s="80">
        <v>44861</v>
      </c>
      <c r="AA8598" s="1"/>
    </row>
    <row r="8599" spans="2:27">
      <c r="B8599" s="66">
        <v>44826</v>
      </c>
      <c r="C8599" s="67">
        <v>44852</v>
      </c>
      <c r="D8599" s="68" t="s">
        <v>50</v>
      </c>
      <c r="E8599" s="70" t="s">
        <v>51</v>
      </c>
      <c r="F8599" s="70" t="s">
        <v>3195</v>
      </c>
      <c r="G8599" s="101">
        <v>44853</v>
      </c>
      <c r="H8599" s="67">
        <v>44865</v>
      </c>
      <c r="I8599" s="71">
        <f t="shared" si="457"/>
        <v>12</v>
      </c>
      <c r="J8599" s="72" t="s">
        <v>1383</v>
      </c>
      <c r="K8599" s="72" t="s">
        <v>161</v>
      </c>
      <c r="L8599" s="73">
        <v>1</v>
      </c>
      <c r="M8599" s="73" t="s">
        <v>108</v>
      </c>
      <c r="N8599" s="68" t="str">
        <f>VLOOKUP(K8599,[1]人員授權表!D$3:G$249,4,0)</f>
        <v>無機</v>
      </c>
      <c r="O8599" s="70" t="str">
        <f>IF(J8599=[1]人員授權表!$C$85,"Casper李羿勳",IF(J8599=[1]人員授權表!$C$188,"Iring陳俊明",IF(J8599=[1]人員授權表!$C$189,"Brian陳泓霖",VLOOKUP(K8599,[1]人員授權表!D$2:E$249,2,FALSE))))</f>
        <v>Dennis陳汶宏</v>
      </c>
      <c r="P8599" s="67">
        <f t="shared" si="456"/>
        <v>44863</v>
      </c>
      <c r="Q8599" s="75" t="str">
        <f t="shared" si="458"/>
        <v>週六</v>
      </c>
      <c r="R8599" s="80">
        <v>44862</v>
      </c>
      <c r="AA8599" s="1"/>
    </row>
    <row r="8600" spans="2:27">
      <c r="B8600" s="66">
        <v>44826</v>
      </c>
      <c r="C8600" s="67">
        <v>44852</v>
      </c>
      <c r="D8600" s="68" t="s">
        <v>50</v>
      </c>
      <c r="E8600" s="70" t="s">
        <v>51</v>
      </c>
      <c r="F8600" s="70" t="s">
        <v>3195</v>
      </c>
      <c r="G8600" s="101">
        <v>44853</v>
      </c>
      <c r="H8600" s="67">
        <v>44865</v>
      </c>
      <c r="I8600" s="71">
        <f t="shared" si="457"/>
        <v>12</v>
      </c>
      <c r="J8600" s="72" t="s">
        <v>1325</v>
      </c>
      <c r="K8600" s="72" t="s">
        <v>3194</v>
      </c>
      <c r="L8600" s="73">
        <v>1</v>
      </c>
      <c r="M8600" s="73" t="s">
        <v>108</v>
      </c>
      <c r="N8600" s="68" t="str">
        <f>VLOOKUP(K8600,[1]人員授權表!D$3:G$249,4,0)</f>
        <v>無機</v>
      </c>
      <c r="O8600" s="70" t="str">
        <f>IF(J8600=[1]人員授權表!$C$85,"Casper李羿勳",IF(J8600=[1]人員授權表!$C$188,"Iring陳俊明",IF(J8600=[1]人員授權表!$C$189,"Brian陳泓霖",VLOOKUP(K8600,[1]人員授權表!D$2:E$249,2,FALSE))))</f>
        <v>Dennis陳汶宏</v>
      </c>
      <c r="P8600" s="67">
        <f t="shared" si="456"/>
        <v>44863</v>
      </c>
      <c r="Q8600" s="75" t="str">
        <f t="shared" si="458"/>
        <v>週六</v>
      </c>
      <c r="R8600" s="80">
        <v>44862</v>
      </c>
      <c r="AA8600" s="1"/>
    </row>
    <row r="8601" spans="2:27">
      <c r="B8601" s="66">
        <v>44826</v>
      </c>
      <c r="C8601" s="67">
        <v>44852</v>
      </c>
      <c r="D8601" s="68" t="s">
        <v>50</v>
      </c>
      <c r="E8601" s="70" t="s">
        <v>51</v>
      </c>
      <c r="F8601" s="70" t="s">
        <v>3195</v>
      </c>
      <c r="G8601" s="101">
        <v>44853</v>
      </c>
      <c r="H8601" s="67">
        <v>44865</v>
      </c>
      <c r="I8601" s="71">
        <f t="shared" si="457"/>
        <v>12</v>
      </c>
      <c r="J8601" s="72" t="s">
        <v>1384</v>
      </c>
      <c r="K8601" s="72" t="s">
        <v>176</v>
      </c>
      <c r="L8601" s="73">
        <v>1</v>
      </c>
      <c r="M8601" s="73" t="s">
        <v>108</v>
      </c>
      <c r="N8601" s="68" t="str">
        <f>VLOOKUP(K8601,[1]人員授權表!D$3:G$249,4,0)</f>
        <v>無機</v>
      </c>
      <c r="O8601" s="70" t="s">
        <v>956</v>
      </c>
      <c r="P8601" s="67">
        <f t="shared" si="456"/>
        <v>44863</v>
      </c>
      <c r="Q8601" s="75" t="str">
        <f t="shared" si="458"/>
        <v>週六</v>
      </c>
      <c r="R8601" s="80">
        <v>44862</v>
      </c>
      <c r="AA8601" s="1"/>
    </row>
    <row r="8602" spans="2:27">
      <c r="B8602" s="66">
        <v>44826</v>
      </c>
      <c r="C8602" s="67">
        <v>44852</v>
      </c>
      <c r="D8602" s="68" t="s">
        <v>50</v>
      </c>
      <c r="E8602" s="70" t="s">
        <v>51</v>
      </c>
      <c r="F8602" s="70" t="s">
        <v>3195</v>
      </c>
      <c r="G8602" s="101">
        <v>44853</v>
      </c>
      <c r="H8602" s="67">
        <v>44865</v>
      </c>
      <c r="I8602" s="71">
        <f t="shared" si="457"/>
        <v>12</v>
      </c>
      <c r="J8602" s="72" t="s">
        <v>290</v>
      </c>
      <c r="K8602" s="72" t="s">
        <v>291</v>
      </c>
      <c r="L8602" s="73">
        <v>1</v>
      </c>
      <c r="M8602" s="73" t="s">
        <v>108</v>
      </c>
      <c r="N8602" s="68" t="str">
        <f>VLOOKUP(K8602,[1]人員授權表!D$3:G$249,4,0)</f>
        <v>無機</v>
      </c>
      <c r="O8602" s="70" t="str">
        <f>IF(J8602=[1]人員授權表!$C$85,"Casper李羿勳",IF(J8602=[1]人員授權表!$C$188,"Iring陳俊明",IF(J8602=[1]人員授權表!$C$189,"Brian陳泓霖",VLOOKUP(K8602,[1]人員授權表!D$2:E$249,2,FALSE))))</f>
        <v>George陳志昇</v>
      </c>
      <c r="P8602" s="67">
        <f t="shared" si="456"/>
        <v>44863</v>
      </c>
      <c r="Q8602" s="75" t="str">
        <f t="shared" si="458"/>
        <v>週六</v>
      </c>
      <c r="R8602" s="80">
        <v>44861</v>
      </c>
      <c r="AA8602" s="1"/>
    </row>
    <row r="8603" spans="2:27">
      <c r="B8603" s="66">
        <v>44826</v>
      </c>
      <c r="C8603" s="67">
        <v>44852</v>
      </c>
      <c r="D8603" s="68" t="s">
        <v>50</v>
      </c>
      <c r="E8603" s="70" t="s">
        <v>51</v>
      </c>
      <c r="F8603" s="70" t="s">
        <v>3195</v>
      </c>
      <c r="G8603" s="101">
        <v>44853</v>
      </c>
      <c r="H8603" s="67">
        <v>44865</v>
      </c>
      <c r="I8603" s="71">
        <f t="shared" si="457"/>
        <v>12</v>
      </c>
      <c r="J8603" s="72" t="s">
        <v>204</v>
      </c>
      <c r="K8603" s="72" t="s">
        <v>205</v>
      </c>
      <c r="L8603" s="73">
        <v>1</v>
      </c>
      <c r="M8603" s="73" t="s">
        <v>108</v>
      </c>
      <c r="N8603" s="68" t="str">
        <f>VLOOKUP(K8603,[1]人員授權表!D$3:G$249,4,0)</f>
        <v>無機</v>
      </c>
      <c r="O8603" s="70" t="str">
        <f>IF(J8603=[1]人員授權表!$C$85,"Casper李羿勳",IF(J8603=[1]人員授權表!$C$188,"Iring陳俊明",IF(J8603=[1]人員授權表!$C$189,"Brian陳泓霖",VLOOKUP(K8603,[1]人員授權表!D$2:E$249,2,FALSE))))</f>
        <v>Iring陳俊明</v>
      </c>
      <c r="P8603" s="67">
        <f t="shared" si="456"/>
        <v>44863</v>
      </c>
      <c r="Q8603" s="75" t="str">
        <f t="shared" si="458"/>
        <v>週六</v>
      </c>
      <c r="R8603" s="80">
        <v>44862</v>
      </c>
      <c r="AA8603" s="1"/>
    </row>
    <row r="8604" spans="2:27">
      <c r="B8604" s="66">
        <v>44826</v>
      </c>
      <c r="C8604" s="67">
        <v>44852</v>
      </c>
      <c r="D8604" s="68" t="s">
        <v>50</v>
      </c>
      <c r="E8604" s="70" t="s">
        <v>51</v>
      </c>
      <c r="F8604" s="70" t="s">
        <v>3195</v>
      </c>
      <c r="G8604" s="101">
        <v>44853</v>
      </c>
      <c r="H8604" s="67">
        <v>44865</v>
      </c>
      <c r="I8604" s="71">
        <f t="shared" si="457"/>
        <v>12</v>
      </c>
      <c r="J8604" s="72" t="s">
        <v>1328</v>
      </c>
      <c r="K8604" s="72" t="s">
        <v>179</v>
      </c>
      <c r="L8604" s="73">
        <v>1</v>
      </c>
      <c r="M8604" s="73" t="s">
        <v>108</v>
      </c>
      <c r="N8604" s="68" t="str">
        <f>VLOOKUP(K8604,[1]人員授權表!D$3:G$249,4,0)</f>
        <v>無機</v>
      </c>
      <c r="O8604" s="70" t="str">
        <f>IF(J8604=[1]人員授權表!$C$85,"Casper李羿勳",IF(J8604=[1]人員授權表!$C$188,"Iring陳俊明",IF(J8604=[1]人員授權表!$C$189,"Brian陳泓霖",VLOOKUP(K8604,[1]人員授權表!D$2:E$249,2,FALSE))))</f>
        <v>Dennis陳汶宏</v>
      </c>
      <c r="P8604" s="67">
        <f t="shared" si="456"/>
        <v>44863</v>
      </c>
      <c r="Q8604" s="75" t="str">
        <f t="shared" si="458"/>
        <v>週六</v>
      </c>
      <c r="R8604" s="80">
        <v>44859</v>
      </c>
      <c r="AA8604" s="1"/>
    </row>
    <row r="8605" spans="2:27">
      <c r="B8605" s="66">
        <v>44826</v>
      </c>
      <c r="C8605" s="67">
        <v>44852</v>
      </c>
      <c r="D8605" s="68" t="s">
        <v>50</v>
      </c>
      <c r="E8605" s="70" t="s">
        <v>51</v>
      </c>
      <c r="F8605" s="70" t="s">
        <v>3195</v>
      </c>
      <c r="G8605" s="101">
        <v>44853</v>
      </c>
      <c r="H8605" s="67">
        <v>44865</v>
      </c>
      <c r="I8605" s="71">
        <f t="shared" si="457"/>
        <v>12</v>
      </c>
      <c r="J8605" s="72" t="s">
        <v>1329</v>
      </c>
      <c r="K8605" s="72" t="s">
        <v>179</v>
      </c>
      <c r="L8605" s="73">
        <v>1</v>
      </c>
      <c r="M8605" s="73" t="s">
        <v>108</v>
      </c>
      <c r="N8605" s="68" t="str">
        <f>VLOOKUP(K8605,[1]人員授權表!D$3:G$249,4,0)</f>
        <v>無機</v>
      </c>
      <c r="O8605" s="70" t="str">
        <f>IF(J8605=[1]人員授權表!$C$85,"Casper李羿勳",IF(J8605=[1]人員授權表!$C$188,"Iring陳俊明",IF(J8605=[1]人員授權表!$C$189,"Brian陳泓霖",VLOOKUP(K8605,[1]人員授權表!D$2:E$249,2,FALSE))))</f>
        <v>Dennis陳汶宏</v>
      </c>
      <c r="P8605" s="67">
        <f t="shared" si="456"/>
        <v>44863</v>
      </c>
      <c r="Q8605" s="75" t="str">
        <f t="shared" si="458"/>
        <v>週六</v>
      </c>
      <c r="R8605" s="80">
        <v>44859</v>
      </c>
      <c r="AA8605" s="1"/>
    </row>
    <row r="8606" spans="2:27">
      <c r="B8606" s="66">
        <v>44826</v>
      </c>
      <c r="C8606" s="67">
        <v>44852</v>
      </c>
      <c r="D8606" s="68" t="s">
        <v>50</v>
      </c>
      <c r="E8606" s="70" t="s">
        <v>51</v>
      </c>
      <c r="F8606" s="70" t="s">
        <v>3195</v>
      </c>
      <c r="G8606" s="101">
        <v>44853</v>
      </c>
      <c r="H8606" s="67">
        <v>44865</v>
      </c>
      <c r="I8606" s="71">
        <f t="shared" si="457"/>
        <v>12</v>
      </c>
      <c r="J8606" s="72" t="s">
        <v>1141</v>
      </c>
      <c r="K8606" s="72" t="s">
        <v>142</v>
      </c>
      <c r="L8606" s="73">
        <v>1</v>
      </c>
      <c r="M8606" s="73" t="s">
        <v>108</v>
      </c>
      <c r="N8606" s="68" t="str">
        <f>VLOOKUP(K8606,[1]人員授權表!D$3:G$249,4,0)</f>
        <v>無機</v>
      </c>
      <c r="O8606" s="70" t="str">
        <f>IF(J8606=[1]人員授權表!$C$85,"Casper李羿勳",IF(J8606=[1]人員授權表!$C$188,"Iring陳俊明",IF(J8606=[1]人員授權表!$C$189,"Brian陳泓霖",VLOOKUP(K8606,[1]人員授權表!D$2:E$249,2,FALSE))))</f>
        <v>Dennis陳汶宏</v>
      </c>
      <c r="P8606" s="67">
        <f t="shared" si="456"/>
        <v>44863</v>
      </c>
      <c r="Q8606" s="75" t="str">
        <f t="shared" si="458"/>
        <v>週六</v>
      </c>
      <c r="R8606" s="80">
        <v>44860</v>
      </c>
      <c r="AA8606" s="1"/>
    </row>
    <row r="8607" spans="2:27">
      <c r="B8607" s="66">
        <v>44826</v>
      </c>
      <c r="C8607" s="67">
        <v>44852</v>
      </c>
      <c r="D8607" s="68" t="s">
        <v>50</v>
      </c>
      <c r="E8607" s="70" t="s">
        <v>51</v>
      </c>
      <c r="F8607" s="70" t="s">
        <v>3195</v>
      </c>
      <c r="G8607" s="101">
        <v>44853</v>
      </c>
      <c r="H8607" s="67">
        <v>44865</v>
      </c>
      <c r="I8607" s="71">
        <f t="shared" si="457"/>
        <v>12</v>
      </c>
      <c r="J8607" s="72" t="s">
        <v>1330</v>
      </c>
      <c r="K8607" s="72" t="s">
        <v>154</v>
      </c>
      <c r="L8607" s="73">
        <v>1</v>
      </c>
      <c r="M8607" s="73" t="s">
        <v>108</v>
      </c>
      <c r="N8607" s="68" t="str">
        <f>VLOOKUP(K8607,[1]人員授權表!D$3:G$249,4,0)</f>
        <v>無機</v>
      </c>
      <c r="O8607" s="70" t="str">
        <f>IF(J8607=[1]人員授權表!$C$85,"Casper李羿勳",IF(J8607=[1]人員授權表!$C$188,"Iring陳俊明",IF(J8607=[1]人員授權表!$C$189,"Brian陳泓霖",VLOOKUP(K8607,[1]人員授權表!D$2:E$249,2,FALSE))))</f>
        <v>Ken張智凱</v>
      </c>
      <c r="P8607" s="67">
        <f t="shared" si="456"/>
        <v>44863</v>
      </c>
      <c r="Q8607" s="75" t="str">
        <f t="shared" si="458"/>
        <v>週六</v>
      </c>
      <c r="R8607" s="80">
        <v>44858</v>
      </c>
      <c r="AA8607" s="1"/>
    </row>
    <row r="8608" spans="2:27">
      <c r="B8608" s="66">
        <v>44826</v>
      </c>
      <c r="C8608" s="67">
        <v>44852</v>
      </c>
      <c r="D8608" s="68" t="s">
        <v>50</v>
      </c>
      <c r="E8608" s="70" t="s">
        <v>51</v>
      </c>
      <c r="F8608" s="70" t="s">
        <v>3195</v>
      </c>
      <c r="G8608" s="101">
        <v>44853</v>
      </c>
      <c r="H8608" s="67">
        <v>44865</v>
      </c>
      <c r="I8608" s="71">
        <f t="shared" si="457"/>
        <v>12</v>
      </c>
      <c r="J8608" s="72" t="s">
        <v>209</v>
      </c>
      <c r="K8608" s="72" t="s">
        <v>210</v>
      </c>
      <c r="L8608" s="73">
        <v>1</v>
      </c>
      <c r="M8608" s="73" t="s">
        <v>108</v>
      </c>
      <c r="N8608" s="68" t="str">
        <f>VLOOKUP(K8608,[1]人員授權表!D$3:G$249,4,0)</f>
        <v>無機</v>
      </c>
      <c r="O8608" s="70" t="str">
        <f>IF(J8608=[1]人員授權表!$C$85,"Casper李羿勳",IF(J8608=[1]人員授權表!$C$188,"Iring陳俊明",IF(J8608=[1]人員授權表!$C$189,"Brian陳泓霖",VLOOKUP(K8608,[1]人員授權表!D$2:E$249,2,FALSE))))</f>
        <v>Vicky游崴涵</v>
      </c>
      <c r="P8608" s="67">
        <f t="shared" si="456"/>
        <v>44863</v>
      </c>
      <c r="Q8608" s="75" t="str">
        <f t="shared" si="458"/>
        <v>週六</v>
      </c>
      <c r="R8608" s="80">
        <v>44861</v>
      </c>
      <c r="AA8608" s="1"/>
    </row>
    <row r="8609" spans="2:27">
      <c r="B8609" s="66">
        <v>44826</v>
      </c>
      <c r="C8609" s="67">
        <v>44852</v>
      </c>
      <c r="D8609" s="68" t="s">
        <v>50</v>
      </c>
      <c r="E8609" s="70" t="s">
        <v>51</v>
      </c>
      <c r="F8609" s="70" t="s">
        <v>3195</v>
      </c>
      <c r="G8609" s="101">
        <v>44853</v>
      </c>
      <c r="H8609" s="67">
        <v>44865</v>
      </c>
      <c r="I8609" s="71">
        <f t="shared" si="457"/>
        <v>12</v>
      </c>
      <c r="J8609" s="72" t="s">
        <v>558</v>
      </c>
      <c r="K8609" s="72" t="s">
        <v>168</v>
      </c>
      <c r="L8609" s="73">
        <v>1</v>
      </c>
      <c r="M8609" s="73" t="s">
        <v>108</v>
      </c>
      <c r="N8609" s="68" t="str">
        <f>VLOOKUP(K8609,[1]人員授權表!D$3:G$249,4,0)</f>
        <v>有機</v>
      </c>
      <c r="O8609" s="70" t="str">
        <f>IF(J8609=[1]人員授權表!$C$85,"Casper李羿勳",IF(J8609=[1]人員授權表!$C$188,"Iring陳俊明",IF(J8609=[1]人員授權表!$C$189,"Brian陳泓霖",VLOOKUP(K8609,[1]人員授權表!D$2:E$249,2,FALSE))))</f>
        <v>Una林庭瑄</v>
      </c>
      <c r="P8609" s="67">
        <f t="shared" si="456"/>
        <v>44863</v>
      </c>
      <c r="Q8609" s="75" t="str">
        <f t="shared" si="458"/>
        <v>週六</v>
      </c>
      <c r="R8609" s="80">
        <v>44860</v>
      </c>
      <c r="AA8609" s="1"/>
    </row>
    <row r="8610" spans="2:27">
      <c r="B8610" s="66">
        <v>44826</v>
      </c>
      <c r="C8610" s="67">
        <v>44852</v>
      </c>
      <c r="D8610" s="68" t="s">
        <v>50</v>
      </c>
      <c r="E8610" s="70" t="s">
        <v>51</v>
      </c>
      <c r="F8610" s="70" t="s">
        <v>3195</v>
      </c>
      <c r="G8610" s="101">
        <v>44853</v>
      </c>
      <c r="H8610" s="67">
        <v>44865</v>
      </c>
      <c r="I8610" s="71">
        <f t="shared" si="457"/>
        <v>12</v>
      </c>
      <c r="J8610" s="72" t="s">
        <v>257</v>
      </c>
      <c r="K8610" s="72" t="s">
        <v>1225</v>
      </c>
      <c r="L8610" s="73">
        <v>1</v>
      </c>
      <c r="M8610" s="73" t="s">
        <v>108</v>
      </c>
      <c r="N8610" s="68" t="str">
        <f>VLOOKUP(K8610,[1]人員授權表!D$3:G$249,4,0)</f>
        <v>有機</v>
      </c>
      <c r="O8610" s="70" t="str">
        <f>IF(J8610=[1]人員授權表!$C$85,"Casper李羿勳",IF(J8610=[1]人員授權表!$C$188,"Iring陳俊明",IF(J8610=[1]人員授權表!$C$189,"Brian陳泓霖",VLOOKUP(K8610,[1]人員授權表!D$2:E$249,2,FALSE))))</f>
        <v>Casper李羿勳</v>
      </c>
      <c r="P8610" s="67">
        <f t="shared" si="456"/>
        <v>44863</v>
      </c>
      <c r="Q8610" s="75" t="str">
        <f t="shared" si="458"/>
        <v>週六</v>
      </c>
      <c r="R8610" s="80">
        <v>44862</v>
      </c>
      <c r="AA8610" s="1"/>
    </row>
    <row r="8611" spans="2:27">
      <c r="B8611" s="66">
        <v>44826</v>
      </c>
      <c r="C8611" s="67">
        <v>44852</v>
      </c>
      <c r="D8611" s="68" t="s">
        <v>50</v>
      </c>
      <c r="E8611" s="70" t="s">
        <v>51</v>
      </c>
      <c r="F8611" s="70" t="s">
        <v>3195</v>
      </c>
      <c r="G8611" s="101">
        <v>44853</v>
      </c>
      <c r="H8611" s="67">
        <v>44865</v>
      </c>
      <c r="I8611" s="71">
        <f t="shared" si="457"/>
        <v>12</v>
      </c>
      <c r="J8611" s="72" t="s">
        <v>1335</v>
      </c>
      <c r="K8611" s="72" t="s">
        <v>1227</v>
      </c>
      <c r="L8611" s="73">
        <v>1</v>
      </c>
      <c r="M8611" s="73" t="s">
        <v>108</v>
      </c>
      <c r="N8611" s="68" t="str">
        <f>VLOOKUP(K8611,[1]人員授權表!D$3:G$249,4,0)</f>
        <v>有機</v>
      </c>
      <c r="O8611" s="70" t="str">
        <f>IF(J8611=[1]人員授權表!$C$85,"Casper李羿勳",IF(J8611=[1]人員授權表!$C$188,"Iring陳俊明",IF(J8611=[1]人員授權表!$C$189,"Brian陳泓霖",VLOOKUP(K8611,[1]人員授權表!D$2:E$249,2,FALSE))))</f>
        <v>Marco陳鴻鈞</v>
      </c>
      <c r="P8611" s="67">
        <f t="shared" si="456"/>
        <v>44863</v>
      </c>
      <c r="Q8611" s="75" t="str">
        <f t="shared" si="458"/>
        <v>週六</v>
      </c>
      <c r="R8611" s="80">
        <v>44860</v>
      </c>
      <c r="AA8611" s="1"/>
    </row>
    <row r="8612" spans="2:27">
      <c r="B8612" s="66">
        <v>44826</v>
      </c>
      <c r="C8612" s="67">
        <v>44852</v>
      </c>
      <c r="D8612" s="68" t="s">
        <v>50</v>
      </c>
      <c r="E8612" s="70" t="s">
        <v>51</v>
      </c>
      <c r="F8612" s="70" t="s">
        <v>3196</v>
      </c>
      <c r="G8612" s="101">
        <v>44853</v>
      </c>
      <c r="H8612" s="67">
        <v>44865</v>
      </c>
      <c r="I8612" s="71">
        <f t="shared" si="457"/>
        <v>12</v>
      </c>
      <c r="J8612" s="72" t="s">
        <v>1106</v>
      </c>
      <c r="K8612" s="72" t="s">
        <v>182</v>
      </c>
      <c r="L8612" s="73">
        <v>1</v>
      </c>
      <c r="M8612" s="73" t="s">
        <v>108</v>
      </c>
      <c r="N8612" s="68" t="str">
        <f>VLOOKUP(K8612,[1]人員授權表!D$3:G$249,4,0)</f>
        <v>有機</v>
      </c>
      <c r="O8612" s="70" t="str">
        <f>IF(J8612=[1]人員授權表!$C$85,"Casper李羿勳",IF(J8612=[1]人員授權表!$C$188,"Iring陳俊明",IF(J8612=[1]人員授權表!$C$189,"Brian陳泓霖",VLOOKUP(K8612,[1]人員授權表!D$2:E$249,2,FALSE))))</f>
        <v>Sara王淑玲</v>
      </c>
      <c r="P8612" s="67">
        <f t="shared" si="456"/>
        <v>44863</v>
      </c>
      <c r="Q8612" s="75" t="str">
        <f t="shared" si="458"/>
        <v>週六</v>
      </c>
      <c r="R8612" s="80">
        <v>44859</v>
      </c>
      <c r="AA8612" s="1"/>
    </row>
    <row r="8613" spans="2:27">
      <c r="B8613" s="66">
        <v>44826</v>
      </c>
      <c r="C8613" s="67">
        <v>44852</v>
      </c>
      <c r="D8613" s="68" t="s">
        <v>50</v>
      </c>
      <c r="E8613" s="70" t="s">
        <v>51</v>
      </c>
      <c r="F8613" s="70" t="s">
        <v>3196</v>
      </c>
      <c r="G8613" s="101">
        <v>44853</v>
      </c>
      <c r="H8613" s="67">
        <v>44865</v>
      </c>
      <c r="I8613" s="71">
        <f t="shared" si="457"/>
        <v>12</v>
      </c>
      <c r="J8613" s="72" t="s">
        <v>1322</v>
      </c>
      <c r="K8613" s="72" t="s">
        <v>187</v>
      </c>
      <c r="L8613" s="73">
        <v>1</v>
      </c>
      <c r="M8613" s="73" t="s">
        <v>108</v>
      </c>
      <c r="N8613" s="68" t="str">
        <f>VLOOKUP(K8613,[1]人員授權表!D$3:G$249,4,0)</f>
        <v>無機</v>
      </c>
      <c r="O8613" s="70" t="str">
        <f>IF(J8613=[1]人員授權表!$C$85,"Casper李羿勳",IF(J8613=[1]人員授權表!$C$188,"Iring陳俊明",IF(J8613=[1]人員授權表!$C$189,"Brian陳泓霖",VLOOKUP(K8613,[1]人員授權表!D$2:E$249,2,FALSE))))</f>
        <v>Ruby黃家蓁</v>
      </c>
      <c r="P8613" s="67">
        <f t="shared" si="456"/>
        <v>44863</v>
      </c>
      <c r="Q8613" s="75" t="str">
        <f t="shared" si="458"/>
        <v>週六</v>
      </c>
      <c r="R8613" s="80">
        <v>44859</v>
      </c>
      <c r="AA8613" s="1"/>
    </row>
    <row r="8614" spans="2:27">
      <c r="B8614" s="66">
        <v>44826</v>
      </c>
      <c r="C8614" s="67">
        <v>44852</v>
      </c>
      <c r="D8614" s="68" t="s">
        <v>50</v>
      </c>
      <c r="E8614" s="70" t="s">
        <v>51</v>
      </c>
      <c r="F8614" s="70" t="s">
        <v>3196</v>
      </c>
      <c r="G8614" s="101">
        <v>44853</v>
      </c>
      <c r="H8614" s="67">
        <v>44865</v>
      </c>
      <c r="I8614" s="71">
        <f t="shared" si="457"/>
        <v>12</v>
      </c>
      <c r="J8614" s="72" t="s">
        <v>1323</v>
      </c>
      <c r="K8614" s="72" t="s">
        <v>189</v>
      </c>
      <c r="L8614" s="73">
        <v>1</v>
      </c>
      <c r="M8614" s="73" t="s">
        <v>108</v>
      </c>
      <c r="N8614" s="68" t="str">
        <f>VLOOKUP(K8614,[1]人員授權表!D$3:G$249,4,0)</f>
        <v>無機</v>
      </c>
      <c r="O8614" s="70" t="str">
        <f>IF(J8614=[1]人員授權表!$C$85,"Casper李羿勳",IF(J8614=[1]人員授權表!$C$188,"Iring陳俊明",IF(J8614=[1]人員授權表!$C$189,"Brian陳泓霖",VLOOKUP(K8614,[1]人員授權表!D$2:E$249,2,FALSE))))</f>
        <v>Iring陳俊明</v>
      </c>
      <c r="P8614" s="67">
        <f t="shared" si="456"/>
        <v>44863</v>
      </c>
      <c r="Q8614" s="75" t="str">
        <f t="shared" si="458"/>
        <v>週六</v>
      </c>
      <c r="R8614" s="80">
        <v>44861</v>
      </c>
      <c r="AA8614" s="1"/>
    </row>
    <row r="8615" spans="2:27">
      <c r="B8615" s="66">
        <v>44826</v>
      </c>
      <c r="C8615" s="67">
        <v>44852</v>
      </c>
      <c r="D8615" s="68" t="s">
        <v>50</v>
      </c>
      <c r="E8615" s="70" t="s">
        <v>51</v>
      </c>
      <c r="F8615" s="70" t="s">
        <v>3196</v>
      </c>
      <c r="G8615" s="101">
        <v>44853</v>
      </c>
      <c r="H8615" s="67">
        <v>44865</v>
      </c>
      <c r="I8615" s="71">
        <f t="shared" si="457"/>
        <v>12</v>
      </c>
      <c r="J8615" s="72" t="s">
        <v>1381</v>
      </c>
      <c r="K8615" s="72" t="s">
        <v>140</v>
      </c>
      <c r="L8615" s="73">
        <v>1</v>
      </c>
      <c r="M8615" s="73" t="s">
        <v>108</v>
      </c>
      <c r="N8615" s="68" t="str">
        <f>VLOOKUP(K8615,[1]人員授權表!D$3:G$249,4,0)</f>
        <v>無機</v>
      </c>
      <c r="O8615" s="70" t="str">
        <f>IF(J8615=[1]人員授權表!$C$85,"Casper李羿勳",IF(J8615=[1]人員授權表!$C$188,"Iring陳俊明",IF(J8615=[1]人員授權表!$C$189,"Brian陳泓霖",VLOOKUP(K8615,[1]人員授權表!D$2:E$249,2,FALSE))))</f>
        <v>Iring陳俊明</v>
      </c>
      <c r="P8615" s="67">
        <f t="shared" si="456"/>
        <v>44863</v>
      </c>
      <c r="Q8615" s="75" t="str">
        <f t="shared" si="458"/>
        <v>週六</v>
      </c>
      <c r="R8615" s="80">
        <v>44861</v>
      </c>
      <c r="AA8615" s="1"/>
    </row>
    <row r="8616" spans="2:27">
      <c r="B8616" s="66">
        <v>44826</v>
      </c>
      <c r="C8616" s="67">
        <v>44852</v>
      </c>
      <c r="D8616" s="68" t="s">
        <v>50</v>
      </c>
      <c r="E8616" s="70" t="s">
        <v>51</v>
      </c>
      <c r="F8616" s="70" t="s">
        <v>3196</v>
      </c>
      <c r="G8616" s="101">
        <v>44853</v>
      </c>
      <c r="H8616" s="67">
        <v>44865</v>
      </c>
      <c r="I8616" s="71">
        <f t="shared" si="457"/>
        <v>12</v>
      </c>
      <c r="J8616" s="72" t="s">
        <v>1324</v>
      </c>
      <c r="K8616" s="72" t="s">
        <v>282</v>
      </c>
      <c r="L8616" s="73">
        <v>1</v>
      </c>
      <c r="M8616" s="73" t="s">
        <v>108</v>
      </c>
      <c r="N8616" s="68" t="str">
        <f>VLOOKUP(K8616,[1]人員授權表!D$3:G$249,4,0)</f>
        <v>有機</v>
      </c>
      <c r="O8616" s="70" t="str">
        <f>IF(J8616=[1]人員授權表!$C$85,"Casper李羿勳",IF(J8616=[1]人員授權表!$C$188,"Iring陳俊明",IF(J8616=[1]人員授權表!$C$189,"Brian陳泓霖",VLOOKUP(K8616,[1]人員授權表!D$2:E$249,2,FALSE))))</f>
        <v>Marco陳鴻鈞</v>
      </c>
      <c r="P8616" s="67">
        <f t="shared" si="456"/>
        <v>44863</v>
      </c>
      <c r="Q8616" s="75" t="str">
        <f t="shared" si="458"/>
        <v>週六</v>
      </c>
      <c r="R8616" s="80">
        <v>44858</v>
      </c>
      <c r="AA8616" s="1"/>
    </row>
    <row r="8617" spans="2:27">
      <c r="B8617" s="66">
        <v>44826</v>
      </c>
      <c r="C8617" s="67">
        <v>44852</v>
      </c>
      <c r="D8617" s="68" t="s">
        <v>50</v>
      </c>
      <c r="E8617" s="70" t="s">
        <v>51</v>
      </c>
      <c r="F8617" s="70" t="s">
        <v>3196</v>
      </c>
      <c r="G8617" s="101">
        <v>44853</v>
      </c>
      <c r="H8617" s="67">
        <v>44865</v>
      </c>
      <c r="I8617" s="71">
        <f t="shared" si="457"/>
        <v>12</v>
      </c>
      <c r="J8617" s="72" t="s">
        <v>195</v>
      </c>
      <c r="K8617" s="72" t="s">
        <v>196</v>
      </c>
      <c r="L8617" s="73">
        <v>1</v>
      </c>
      <c r="M8617" s="73" t="s">
        <v>108</v>
      </c>
      <c r="N8617" s="68" t="str">
        <f>VLOOKUP(K8617,[1]人員授權表!D$3:G$249,4,0)</f>
        <v>無機</v>
      </c>
      <c r="O8617" s="70" t="str">
        <f>IF(J8617=[1]人員授權表!$C$85,"Casper李羿勳",IF(J8617=[1]人員授權表!$C$188,"Iring陳俊明",IF(J8617=[1]人員授權表!$C$189,"Brian陳泓霖",VLOOKUP(K8617,[1]人員授權表!D$2:E$249,2,FALSE))))</f>
        <v>Debby胡萱黛</v>
      </c>
      <c r="P8617" s="67">
        <f t="shared" si="456"/>
        <v>44863</v>
      </c>
      <c r="Q8617" s="75" t="str">
        <f t="shared" si="458"/>
        <v>週六</v>
      </c>
      <c r="R8617" s="80">
        <v>44861</v>
      </c>
      <c r="AA8617" s="1"/>
    </row>
    <row r="8618" spans="2:27">
      <c r="B8618" s="66">
        <v>44826</v>
      </c>
      <c r="C8618" s="67">
        <v>44852</v>
      </c>
      <c r="D8618" s="68" t="s">
        <v>50</v>
      </c>
      <c r="E8618" s="70" t="s">
        <v>51</v>
      </c>
      <c r="F8618" s="70" t="s">
        <v>3196</v>
      </c>
      <c r="G8618" s="101">
        <v>44853</v>
      </c>
      <c r="H8618" s="67">
        <v>44865</v>
      </c>
      <c r="I8618" s="71">
        <f t="shared" si="457"/>
        <v>12</v>
      </c>
      <c r="J8618" s="72" t="s">
        <v>198</v>
      </c>
      <c r="K8618" s="72" t="s">
        <v>199</v>
      </c>
      <c r="L8618" s="73">
        <v>1</v>
      </c>
      <c r="M8618" s="73" t="s">
        <v>108</v>
      </c>
      <c r="N8618" s="68" t="str">
        <f>VLOOKUP(K8618,[1]人員授權表!D$3:G$249,4,0)</f>
        <v>無機</v>
      </c>
      <c r="O8618" s="70" t="str">
        <f>IF(J8618=[1]人員授權表!$C$85,"Casper李羿勳",IF(J8618=[1]人員授權表!$C$188,"Iring陳俊明",IF(J8618=[1]人員授權表!$C$189,"Brian陳泓霖",VLOOKUP(K8618,[1]人員授權表!D$2:E$249,2,FALSE))))</f>
        <v>Vicky游崴涵</v>
      </c>
      <c r="P8618" s="67">
        <f t="shared" si="456"/>
        <v>44863</v>
      </c>
      <c r="Q8618" s="75" t="str">
        <f t="shared" si="458"/>
        <v>週六</v>
      </c>
      <c r="R8618" s="80">
        <v>44861</v>
      </c>
      <c r="AA8618" s="1"/>
    </row>
    <row r="8619" spans="2:27">
      <c r="B8619" s="66">
        <v>44826</v>
      </c>
      <c r="C8619" s="67">
        <v>44852</v>
      </c>
      <c r="D8619" s="68" t="s">
        <v>50</v>
      </c>
      <c r="E8619" s="70" t="s">
        <v>51</v>
      </c>
      <c r="F8619" s="70" t="s">
        <v>3196</v>
      </c>
      <c r="G8619" s="101">
        <v>44853</v>
      </c>
      <c r="H8619" s="67">
        <v>44865</v>
      </c>
      <c r="I8619" s="71">
        <f t="shared" si="457"/>
        <v>12</v>
      </c>
      <c r="J8619" s="72" t="s">
        <v>1382</v>
      </c>
      <c r="K8619" s="72" t="s">
        <v>201</v>
      </c>
      <c r="L8619" s="73">
        <v>1</v>
      </c>
      <c r="M8619" s="73" t="s">
        <v>108</v>
      </c>
      <c r="N8619" s="68" t="str">
        <f>VLOOKUP(K8619,[1]人員授權表!D$3:G$249,4,0)</f>
        <v>無機</v>
      </c>
      <c r="O8619" s="70" t="str">
        <f>IF(J8619=[1]人員授權表!$C$85,"Casper李羿勳",IF(J8619=[1]人員授權表!$C$188,"Iring陳俊明",IF(J8619=[1]人員授權表!$C$189,"Brian陳泓霖",VLOOKUP(K8619,[1]人員授權表!D$2:E$249,2,FALSE))))</f>
        <v>Ruby黃家蓁</v>
      </c>
      <c r="P8619" s="67">
        <f t="shared" si="456"/>
        <v>44863</v>
      </c>
      <c r="Q8619" s="75" t="str">
        <f t="shared" si="458"/>
        <v>週六</v>
      </c>
      <c r="R8619" s="80">
        <v>44859</v>
      </c>
      <c r="AA8619" s="1"/>
    </row>
    <row r="8620" spans="2:27">
      <c r="B8620" s="66">
        <v>44826</v>
      </c>
      <c r="C8620" s="67">
        <v>44852</v>
      </c>
      <c r="D8620" s="68" t="s">
        <v>50</v>
      </c>
      <c r="E8620" s="70" t="s">
        <v>51</v>
      </c>
      <c r="F8620" s="70" t="s">
        <v>3196</v>
      </c>
      <c r="G8620" s="101">
        <v>44853</v>
      </c>
      <c r="H8620" s="67">
        <v>44865</v>
      </c>
      <c r="I8620" s="71">
        <f t="shared" si="457"/>
        <v>12</v>
      </c>
      <c r="J8620" s="72" t="s">
        <v>151</v>
      </c>
      <c r="K8620" s="72" t="s">
        <v>152</v>
      </c>
      <c r="L8620" s="73">
        <v>1</v>
      </c>
      <c r="M8620" s="73" t="s">
        <v>108</v>
      </c>
      <c r="N8620" s="68" t="str">
        <f>VLOOKUP(K8620,[1]人員授權表!D$3:G$249,4,0)</f>
        <v>無機</v>
      </c>
      <c r="O8620" s="70" t="str">
        <f>IF(J8620=[1]人員授權表!$C$85,"Casper李羿勳",IF(J8620=[1]人員授權表!$C$188,"Iring陳俊明",IF(J8620=[1]人員授權表!$C$189,"Brian陳泓霖",VLOOKUP(K8620,[1]人員授權表!D$2:E$249,2,FALSE))))</f>
        <v>Vicky游崴涵</v>
      </c>
      <c r="P8620" s="67">
        <f t="shared" si="456"/>
        <v>44863</v>
      </c>
      <c r="Q8620" s="75" t="str">
        <f t="shared" si="458"/>
        <v>週六</v>
      </c>
      <c r="R8620" s="80">
        <v>44861</v>
      </c>
      <c r="AA8620" s="1"/>
    </row>
    <row r="8621" spans="2:27">
      <c r="B8621" s="66">
        <v>44826</v>
      </c>
      <c r="C8621" s="67">
        <v>44852</v>
      </c>
      <c r="D8621" s="68" t="s">
        <v>50</v>
      </c>
      <c r="E8621" s="70" t="s">
        <v>51</v>
      </c>
      <c r="F8621" s="70" t="s">
        <v>3196</v>
      </c>
      <c r="G8621" s="101">
        <v>44853</v>
      </c>
      <c r="H8621" s="67">
        <v>44865</v>
      </c>
      <c r="I8621" s="71">
        <f t="shared" si="457"/>
        <v>12</v>
      </c>
      <c r="J8621" s="72" t="s">
        <v>1383</v>
      </c>
      <c r="K8621" s="72" t="s">
        <v>161</v>
      </c>
      <c r="L8621" s="73">
        <v>1</v>
      </c>
      <c r="M8621" s="73" t="s">
        <v>108</v>
      </c>
      <c r="N8621" s="68" t="str">
        <f>VLOOKUP(K8621,[1]人員授權表!D$3:G$249,4,0)</f>
        <v>無機</v>
      </c>
      <c r="O8621" s="70" t="str">
        <f>IF(J8621=[1]人員授權表!$C$85,"Casper李羿勳",IF(J8621=[1]人員授權表!$C$188,"Iring陳俊明",IF(J8621=[1]人員授權表!$C$189,"Brian陳泓霖",VLOOKUP(K8621,[1]人員授權表!D$2:E$249,2,FALSE))))</f>
        <v>Dennis陳汶宏</v>
      </c>
      <c r="P8621" s="67">
        <f t="shared" si="456"/>
        <v>44863</v>
      </c>
      <c r="Q8621" s="75" t="str">
        <f t="shared" si="458"/>
        <v>週六</v>
      </c>
      <c r="R8621" s="80">
        <v>44862</v>
      </c>
      <c r="AA8621" s="1"/>
    </row>
    <row r="8622" spans="2:27">
      <c r="B8622" s="66">
        <v>44826</v>
      </c>
      <c r="C8622" s="67">
        <v>44852</v>
      </c>
      <c r="D8622" s="68" t="s">
        <v>50</v>
      </c>
      <c r="E8622" s="70" t="s">
        <v>51</v>
      </c>
      <c r="F8622" s="70" t="s">
        <v>3196</v>
      </c>
      <c r="G8622" s="101">
        <v>44853</v>
      </c>
      <c r="H8622" s="67">
        <v>44865</v>
      </c>
      <c r="I8622" s="71">
        <f t="shared" si="457"/>
        <v>12</v>
      </c>
      <c r="J8622" s="72" t="s">
        <v>1325</v>
      </c>
      <c r="K8622" s="72" t="s">
        <v>3197</v>
      </c>
      <c r="L8622" s="73">
        <v>1</v>
      </c>
      <c r="M8622" s="73" t="s">
        <v>108</v>
      </c>
      <c r="N8622" s="68" t="str">
        <f>VLOOKUP(K8622,[1]人員授權表!D$3:G$249,4,0)</f>
        <v>無機</v>
      </c>
      <c r="O8622" s="70" t="str">
        <f>IF(J8622=[1]人員授權表!$C$85,"Casper李羿勳",IF(J8622=[1]人員授權表!$C$188,"Iring陳俊明",IF(J8622=[1]人員授權表!$C$189,"Brian陳泓霖",VLOOKUP(K8622,[1]人員授權表!D$2:E$249,2,FALSE))))</f>
        <v>Dennis陳汶宏</v>
      </c>
      <c r="P8622" s="67">
        <f t="shared" si="456"/>
        <v>44863</v>
      </c>
      <c r="Q8622" s="75" t="str">
        <f t="shared" si="458"/>
        <v>週六</v>
      </c>
      <c r="R8622" s="80">
        <v>44862</v>
      </c>
      <c r="AA8622" s="1"/>
    </row>
    <row r="8623" spans="2:27">
      <c r="B8623" s="66">
        <v>44826</v>
      </c>
      <c r="C8623" s="67">
        <v>44852</v>
      </c>
      <c r="D8623" s="68" t="s">
        <v>50</v>
      </c>
      <c r="E8623" s="70" t="s">
        <v>51</v>
      </c>
      <c r="F8623" s="70" t="s">
        <v>3196</v>
      </c>
      <c r="G8623" s="101">
        <v>44853</v>
      </c>
      <c r="H8623" s="67">
        <v>44865</v>
      </c>
      <c r="I8623" s="71">
        <f t="shared" si="457"/>
        <v>12</v>
      </c>
      <c r="J8623" s="72" t="s">
        <v>1384</v>
      </c>
      <c r="K8623" s="72" t="s">
        <v>176</v>
      </c>
      <c r="L8623" s="73">
        <v>1</v>
      </c>
      <c r="M8623" s="73" t="s">
        <v>108</v>
      </c>
      <c r="N8623" s="68" t="str">
        <f>VLOOKUP(K8623,[1]人員授權表!D$3:G$249,4,0)</f>
        <v>無機</v>
      </c>
      <c r="O8623" s="70" t="s">
        <v>956</v>
      </c>
      <c r="P8623" s="67">
        <f t="shared" si="456"/>
        <v>44863</v>
      </c>
      <c r="Q8623" s="75" t="str">
        <f t="shared" si="458"/>
        <v>週六</v>
      </c>
      <c r="R8623" s="80">
        <v>44862</v>
      </c>
      <c r="AA8623" s="1"/>
    </row>
    <row r="8624" spans="2:27">
      <c r="B8624" s="66">
        <v>44826</v>
      </c>
      <c r="C8624" s="67">
        <v>44852</v>
      </c>
      <c r="D8624" s="68" t="s">
        <v>50</v>
      </c>
      <c r="E8624" s="70" t="s">
        <v>51</v>
      </c>
      <c r="F8624" s="70" t="s">
        <v>3196</v>
      </c>
      <c r="G8624" s="101">
        <v>44853</v>
      </c>
      <c r="H8624" s="67">
        <v>44865</v>
      </c>
      <c r="I8624" s="71">
        <f t="shared" si="457"/>
        <v>12</v>
      </c>
      <c r="J8624" s="72" t="s">
        <v>290</v>
      </c>
      <c r="K8624" s="72" t="s">
        <v>291</v>
      </c>
      <c r="L8624" s="73">
        <v>1</v>
      </c>
      <c r="M8624" s="73" t="s">
        <v>108</v>
      </c>
      <c r="N8624" s="68" t="str">
        <f>VLOOKUP(K8624,[1]人員授權表!D$3:G$249,4,0)</f>
        <v>無機</v>
      </c>
      <c r="O8624" s="70" t="str">
        <f>IF(J8624=[1]人員授權表!$C$85,"Casper李羿勳",IF(J8624=[1]人員授權表!$C$188,"Iring陳俊明",IF(J8624=[1]人員授權表!$C$189,"Brian陳泓霖",VLOOKUP(K8624,[1]人員授權表!D$2:E$249,2,FALSE))))</f>
        <v>George陳志昇</v>
      </c>
      <c r="P8624" s="67">
        <f t="shared" ref="P8624:P8687" si="459">H8624-2</f>
        <v>44863</v>
      </c>
      <c r="Q8624" s="75" t="str">
        <f t="shared" si="458"/>
        <v>週六</v>
      </c>
      <c r="R8624" s="80">
        <v>44861</v>
      </c>
      <c r="AA8624" s="1"/>
    </row>
    <row r="8625" spans="2:27">
      <c r="B8625" s="66">
        <v>44826</v>
      </c>
      <c r="C8625" s="67">
        <v>44852</v>
      </c>
      <c r="D8625" s="68" t="s">
        <v>50</v>
      </c>
      <c r="E8625" s="70" t="s">
        <v>51</v>
      </c>
      <c r="F8625" s="70" t="s">
        <v>3196</v>
      </c>
      <c r="G8625" s="101">
        <v>44853</v>
      </c>
      <c r="H8625" s="67">
        <v>44865</v>
      </c>
      <c r="I8625" s="71">
        <f t="shared" si="457"/>
        <v>12</v>
      </c>
      <c r="J8625" s="72" t="s">
        <v>204</v>
      </c>
      <c r="K8625" s="72" t="s">
        <v>205</v>
      </c>
      <c r="L8625" s="73">
        <v>1</v>
      </c>
      <c r="M8625" s="73" t="s">
        <v>108</v>
      </c>
      <c r="N8625" s="68" t="str">
        <f>VLOOKUP(K8625,[1]人員授權表!D$3:G$249,4,0)</f>
        <v>無機</v>
      </c>
      <c r="O8625" s="70" t="str">
        <f>IF(J8625=[1]人員授權表!$C$85,"Casper李羿勳",IF(J8625=[1]人員授權表!$C$188,"Iring陳俊明",IF(J8625=[1]人員授權表!$C$189,"Brian陳泓霖",VLOOKUP(K8625,[1]人員授權表!D$2:E$249,2,FALSE))))</f>
        <v>Iring陳俊明</v>
      </c>
      <c r="P8625" s="67">
        <f t="shared" si="459"/>
        <v>44863</v>
      </c>
      <c r="Q8625" s="75" t="str">
        <f t="shared" si="458"/>
        <v>週六</v>
      </c>
      <c r="R8625" s="80">
        <v>44862</v>
      </c>
      <c r="AA8625" s="1"/>
    </row>
    <row r="8626" spans="2:27">
      <c r="B8626" s="66">
        <v>44826</v>
      </c>
      <c r="C8626" s="67">
        <v>44852</v>
      </c>
      <c r="D8626" s="68" t="s">
        <v>50</v>
      </c>
      <c r="E8626" s="70" t="s">
        <v>51</v>
      </c>
      <c r="F8626" s="70" t="s">
        <v>3196</v>
      </c>
      <c r="G8626" s="101">
        <v>44853</v>
      </c>
      <c r="H8626" s="67">
        <v>44865</v>
      </c>
      <c r="I8626" s="71">
        <f t="shared" si="457"/>
        <v>12</v>
      </c>
      <c r="J8626" s="72" t="s">
        <v>1328</v>
      </c>
      <c r="K8626" s="72" t="s">
        <v>179</v>
      </c>
      <c r="L8626" s="73">
        <v>1</v>
      </c>
      <c r="M8626" s="73" t="s">
        <v>108</v>
      </c>
      <c r="N8626" s="68" t="str">
        <f>VLOOKUP(K8626,[1]人員授權表!D$3:G$249,4,0)</f>
        <v>無機</v>
      </c>
      <c r="O8626" s="70" t="str">
        <f>IF(J8626=[1]人員授權表!$C$85,"Casper李羿勳",IF(J8626=[1]人員授權表!$C$188,"Iring陳俊明",IF(J8626=[1]人員授權表!$C$189,"Brian陳泓霖",VLOOKUP(K8626,[1]人員授權表!D$2:E$249,2,FALSE))))</f>
        <v>Dennis陳汶宏</v>
      </c>
      <c r="P8626" s="67">
        <f t="shared" si="459"/>
        <v>44863</v>
      </c>
      <c r="Q8626" s="75" t="str">
        <f t="shared" si="458"/>
        <v>週六</v>
      </c>
      <c r="R8626" s="80">
        <v>44859</v>
      </c>
      <c r="AA8626" s="1"/>
    </row>
    <row r="8627" spans="2:27">
      <c r="B8627" s="66">
        <v>44826</v>
      </c>
      <c r="C8627" s="67">
        <v>44852</v>
      </c>
      <c r="D8627" s="68" t="s">
        <v>50</v>
      </c>
      <c r="E8627" s="70" t="s">
        <v>51</v>
      </c>
      <c r="F8627" s="70" t="s">
        <v>3196</v>
      </c>
      <c r="G8627" s="101">
        <v>44853</v>
      </c>
      <c r="H8627" s="67">
        <v>44865</v>
      </c>
      <c r="I8627" s="71">
        <f t="shared" si="457"/>
        <v>12</v>
      </c>
      <c r="J8627" s="72" t="s">
        <v>1329</v>
      </c>
      <c r="K8627" s="72" t="s">
        <v>179</v>
      </c>
      <c r="L8627" s="73">
        <v>1</v>
      </c>
      <c r="M8627" s="73" t="s">
        <v>108</v>
      </c>
      <c r="N8627" s="68" t="str">
        <f>VLOOKUP(K8627,[1]人員授權表!D$3:G$249,4,0)</f>
        <v>無機</v>
      </c>
      <c r="O8627" s="70" t="str">
        <f>IF(J8627=[1]人員授權表!$C$85,"Casper李羿勳",IF(J8627=[1]人員授權表!$C$188,"Iring陳俊明",IF(J8627=[1]人員授權表!$C$189,"Brian陳泓霖",VLOOKUP(K8627,[1]人員授權表!D$2:E$249,2,FALSE))))</f>
        <v>Dennis陳汶宏</v>
      </c>
      <c r="P8627" s="67">
        <f t="shared" si="459"/>
        <v>44863</v>
      </c>
      <c r="Q8627" s="75" t="str">
        <f t="shared" si="458"/>
        <v>週六</v>
      </c>
      <c r="R8627" s="80">
        <v>44859</v>
      </c>
      <c r="AA8627" s="1"/>
    </row>
    <row r="8628" spans="2:27">
      <c r="B8628" s="66">
        <v>44826</v>
      </c>
      <c r="C8628" s="67">
        <v>44852</v>
      </c>
      <c r="D8628" s="68" t="s">
        <v>50</v>
      </c>
      <c r="E8628" s="70" t="s">
        <v>51</v>
      </c>
      <c r="F8628" s="70" t="s">
        <v>3196</v>
      </c>
      <c r="G8628" s="101">
        <v>44853</v>
      </c>
      <c r="H8628" s="67">
        <v>44865</v>
      </c>
      <c r="I8628" s="71">
        <f t="shared" si="457"/>
        <v>12</v>
      </c>
      <c r="J8628" s="72" t="s">
        <v>1141</v>
      </c>
      <c r="K8628" s="72" t="s">
        <v>142</v>
      </c>
      <c r="L8628" s="73">
        <v>1</v>
      </c>
      <c r="M8628" s="73" t="s">
        <v>108</v>
      </c>
      <c r="N8628" s="68" t="str">
        <f>VLOOKUP(K8628,[1]人員授權表!D$3:G$249,4,0)</f>
        <v>無機</v>
      </c>
      <c r="O8628" s="70" t="str">
        <f>IF(J8628=[1]人員授權表!$C$85,"Casper李羿勳",IF(J8628=[1]人員授權表!$C$188,"Iring陳俊明",IF(J8628=[1]人員授權表!$C$189,"Brian陳泓霖",VLOOKUP(K8628,[1]人員授權表!D$2:E$249,2,FALSE))))</f>
        <v>Dennis陳汶宏</v>
      </c>
      <c r="P8628" s="67">
        <f t="shared" si="459"/>
        <v>44863</v>
      </c>
      <c r="Q8628" s="75" t="str">
        <f t="shared" si="458"/>
        <v>週六</v>
      </c>
      <c r="R8628" s="80">
        <v>44860</v>
      </c>
      <c r="AA8628" s="1"/>
    </row>
    <row r="8629" spans="2:27">
      <c r="B8629" s="66">
        <v>44826</v>
      </c>
      <c r="C8629" s="67">
        <v>44852</v>
      </c>
      <c r="D8629" s="68" t="s">
        <v>50</v>
      </c>
      <c r="E8629" s="70" t="s">
        <v>51</v>
      </c>
      <c r="F8629" s="70" t="s">
        <v>3196</v>
      </c>
      <c r="G8629" s="101">
        <v>44853</v>
      </c>
      <c r="H8629" s="67">
        <v>44865</v>
      </c>
      <c r="I8629" s="71">
        <f t="shared" si="457"/>
        <v>12</v>
      </c>
      <c r="J8629" s="72" t="s">
        <v>1330</v>
      </c>
      <c r="K8629" s="72" t="s">
        <v>154</v>
      </c>
      <c r="L8629" s="73">
        <v>1</v>
      </c>
      <c r="M8629" s="73" t="s">
        <v>108</v>
      </c>
      <c r="N8629" s="68" t="str">
        <f>VLOOKUP(K8629,[1]人員授權表!D$3:G$249,4,0)</f>
        <v>無機</v>
      </c>
      <c r="O8629" s="70" t="str">
        <f>IF(J8629=[1]人員授權表!$C$85,"Casper李羿勳",IF(J8629=[1]人員授權表!$C$188,"Iring陳俊明",IF(J8629=[1]人員授權表!$C$189,"Brian陳泓霖",VLOOKUP(K8629,[1]人員授權表!D$2:E$249,2,FALSE))))</f>
        <v>Ken張智凱</v>
      </c>
      <c r="P8629" s="67">
        <f t="shared" si="459"/>
        <v>44863</v>
      </c>
      <c r="Q8629" s="75" t="str">
        <f t="shared" si="458"/>
        <v>週六</v>
      </c>
      <c r="R8629" s="80">
        <v>44858</v>
      </c>
      <c r="AA8629" s="1"/>
    </row>
    <row r="8630" spans="2:27">
      <c r="B8630" s="66">
        <v>44826</v>
      </c>
      <c r="C8630" s="67">
        <v>44852</v>
      </c>
      <c r="D8630" s="68" t="s">
        <v>50</v>
      </c>
      <c r="E8630" s="70" t="s">
        <v>51</v>
      </c>
      <c r="F8630" s="70" t="s">
        <v>3196</v>
      </c>
      <c r="G8630" s="101">
        <v>44853</v>
      </c>
      <c r="H8630" s="67">
        <v>44865</v>
      </c>
      <c r="I8630" s="71">
        <f t="shared" si="457"/>
        <v>12</v>
      </c>
      <c r="J8630" s="72" t="s">
        <v>209</v>
      </c>
      <c r="K8630" s="72" t="s">
        <v>210</v>
      </c>
      <c r="L8630" s="73">
        <v>1</v>
      </c>
      <c r="M8630" s="73" t="s">
        <v>108</v>
      </c>
      <c r="N8630" s="68" t="str">
        <f>VLOOKUP(K8630,[1]人員授權表!D$3:G$249,4,0)</f>
        <v>無機</v>
      </c>
      <c r="O8630" s="70" t="str">
        <f>IF(J8630=[1]人員授權表!$C$85,"Casper李羿勳",IF(J8630=[1]人員授權表!$C$188,"Iring陳俊明",IF(J8630=[1]人員授權表!$C$189,"Brian陳泓霖",VLOOKUP(K8630,[1]人員授權表!D$2:E$249,2,FALSE))))</f>
        <v>Vicky游崴涵</v>
      </c>
      <c r="P8630" s="67">
        <f t="shared" si="459"/>
        <v>44863</v>
      </c>
      <c r="Q8630" s="75" t="str">
        <f t="shared" si="458"/>
        <v>週六</v>
      </c>
      <c r="R8630" s="80">
        <v>44861</v>
      </c>
      <c r="AA8630" s="1"/>
    </row>
    <row r="8631" spans="2:27">
      <c r="B8631" s="66">
        <v>44826</v>
      </c>
      <c r="C8631" s="67">
        <v>44852</v>
      </c>
      <c r="D8631" s="68" t="s">
        <v>50</v>
      </c>
      <c r="E8631" s="70" t="s">
        <v>51</v>
      </c>
      <c r="F8631" s="70" t="s">
        <v>3196</v>
      </c>
      <c r="G8631" s="101">
        <v>44853</v>
      </c>
      <c r="H8631" s="67">
        <v>44865</v>
      </c>
      <c r="I8631" s="71">
        <f t="shared" si="457"/>
        <v>12</v>
      </c>
      <c r="J8631" s="72" t="s">
        <v>558</v>
      </c>
      <c r="K8631" s="72" t="s">
        <v>168</v>
      </c>
      <c r="L8631" s="73">
        <v>1</v>
      </c>
      <c r="M8631" s="73" t="s">
        <v>108</v>
      </c>
      <c r="N8631" s="68" t="str">
        <f>VLOOKUP(K8631,[1]人員授權表!D$3:G$249,4,0)</f>
        <v>有機</v>
      </c>
      <c r="O8631" s="70" t="str">
        <f>IF(J8631=[1]人員授權表!$C$85,"Casper李羿勳",IF(J8631=[1]人員授權表!$C$188,"Iring陳俊明",IF(J8631=[1]人員授權表!$C$189,"Brian陳泓霖",VLOOKUP(K8631,[1]人員授權表!D$2:E$249,2,FALSE))))</f>
        <v>Una林庭瑄</v>
      </c>
      <c r="P8631" s="67">
        <f t="shared" si="459"/>
        <v>44863</v>
      </c>
      <c r="Q8631" s="75" t="str">
        <f t="shared" si="458"/>
        <v>週六</v>
      </c>
      <c r="R8631" s="80">
        <v>44860</v>
      </c>
      <c r="AA8631" s="1"/>
    </row>
    <row r="8632" spans="2:27">
      <c r="B8632" s="66">
        <v>44826</v>
      </c>
      <c r="C8632" s="67">
        <v>44852</v>
      </c>
      <c r="D8632" s="68" t="s">
        <v>50</v>
      </c>
      <c r="E8632" s="70" t="s">
        <v>51</v>
      </c>
      <c r="F8632" s="70" t="s">
        <v>3196</v>
      </c>
      <c r="G8632" s="101">
        <v>44853</v>
      </c>
      <c r="H8632" s="67">
        <v>44865</v>
      </c>
      <c r="I8632" s="71">
        <f t="shared" si="457"/>
        <v>12</v>
      </c>
      <c r="J8632" s="72" t="s">
        <v>257</v>
      </c>
      <c r="K8632" s="72" t="s">
        <v>1225</v>
      </c>
      <c r="L8632" s="73">
        <v>1</v>
      </c>
      <c r="M8632" s="73" t="s">
        <v>108</v>
      </c>
      <c r="N8632" s="68" t="str">
        <f>VLOOKUP(K8632,[1]人員授權表!D$3:G$249,4,0)</f>
        <v>有機</v>
      </c>
      <c r="O8632" s="70" t="str">
        <f>IF(J8632=[1]人員授權表!$C$85,"Casper李羿勳",IF(J8632=[1]人員授權表!$C$188,"Iring陳俊明",IF(J8632=[1]人員授權表!$C$189,"Brian陳泓霖",VLOOKUP(K8632,[1]人員授權表!D$2:E$249,2,FALSE))))</f>
        <v>Casper李羿勳</v>
      </c>
      <c r="P8632" s="67">
        <f t="shared" si="459"/>
        <v>44863</v>
      </c>
      <c r="Q8632" s="75" t="str">
        <f t="shared" si="458"/>
        <v>週六</v>
      </c>
      <c r="R8632" s="80">
        <v>44862</v>
      </c>
      <c r="AA8632" s="1"/>
    </row>
    <row r="8633" spans="2:27">
      <c r="B8633" s="66">
        <v>44826</v>
      </c>
      <c r="C8633" s="67">
        <v>44852</v>
      </c>
      <c r="D8633" s="68" t="s">
        <v>50</v>
      </c>
      <c r="E8633" s="70" t="s">
        <v>51</v>
      </c>
      <c r="F8633" s="70" t="s">
        <v>3196</v>
      </c>
      <c r="G8633" s="101">
        <v>44853</v>
      </c>
      <c r="H8633" s="67">
        <v>44865</v>
      </c>
      <c r="I8633" s="71">
        <f t="shared" si="457"/>
        <v>12</v>
      </c>
      <c r="J8633" s="72" t="s">
        <v>1335</v>
      </c>
      <c r="K8633" s="72" t="s">
        <v>1227</v>
      </c>
      <c r="L8633" s="73">
        <v>1</v>
      </c>
      <c r="M8633" s="73" t="s">
        <v>108</v>
      </c>
      <c r="N8633" s="68" t="str">
        <f>VLOOKUP(K8633,[1]人員授權表!D$3:G$249,4,0)</f>
        <v>有機</v>
      </c>
      <c r="O8633" s="70" t="str">
        <f>IF(J8633=[1]人員授權表!$C$85,"Casper李羿勳",IF(J8633=[1]人員授權表!$C$188,"Iring陳俊明",IF(J8633=[1]人員授權表!$C$189,"Brian陳泓霖",VLOOKUP(K8633,[1]人員授權表!D$2:E$249,2,FALSE))))</f>
        <v>Marco陳鴻鈞</v>
      </c>
      <c r="P8633" s="67">
        <f t="shared" si="459"/>
        <v>44863</v>
      </c>
      <c r="Q8633" s="75" t="str">
        <f t="shared" si="458"/>
        <v>週六</v>
      </c>
      <c r="R8633" s="80">
        <v>44860</v>
      </c>
      <c r="AA8633" s="1"/>
    </row>
    <row r="8634" spans="2:27">
      <c r="B8634" s="66">
        <v>44826</v>
      </c>
      <c r="C8634" s="67">
        <v>44852</v>
      </c>
      <c r="D8634" s="68" t="s">
        <v>50</v>
      </c>
      <c r="E8634" s="70" t="s">
        <v>51</v>
      </c>
      <c r="F8634" s="70" t="s">
        <v>3198</v>
      </c>
      <c r="G8634" s="101">
        <v>44854</v>
      </c>
      <c r="H8634" s="67">
        <v>44865</v>
      </c>
      <c r="I8634" s="71">
        <f t="shared" si="457"/>
        <v>11</v>
      </c>
      <c r="J8634" s="72" t="s">
        <v>366</v>
      </c>
      <c r="K8634" s="72" t="s">
        <v>182</v>
      </c>
      <c r="L8634" s="73">
        <v>1</v>
      </c>
      <c r="M8634" s="73" t="s">
        <v>108</v>
      </c>
      <c r="N8634" s="68" t="str">
        <f>VLOOKUP(K8634,[1]人員授權表!D$3:G$249,4,0)</f>
        <v>有機</v>
      </c>
      <c r="O8634" s="70" t="str">
        <f>IF(J8634=[1]人員授權表!$C$85,"Casper李羿勳",IF(J8634=[1]人員授權表!$C$188,"Iring陳俊明",IF(J8634=[1]人員授權表!$C$189,"Brian陳泓霖",VLOOKUP(K8634,[1]人員授權表!D$2:E$249,2,FALSE))))</f>
        <v>Sara王淑玲</v>
      </c>
      <c r="P8634" s="67">
        <f t="shared" si="459"/>
        <v>44863</v>
      </c>
      <c r="Q8634" s="75" t="str">
        <f t="shared" si="458"/>
        <v>週六</v>
      </c>
      <c r="R8634" s="80">
        <v>44858</v>
      </c>
      <c r="AA8634" s="1"/>
    </row>
    <row r="8635" spans="2:27">
      <c r="B8635" s="66">
        <v>44826</v>
      </c>
      <c r="C8635" s="67">
        <v>44852</v>
      </c>
      <c r="D8635" s="68" t="s">
        <v>50</v>
      </c>
      <c r="E8635" s="70" t="s">
        <v>51</v>
      </c>
      <c r="F8635" s="70" t="s">
        <v>3198</v>
      </c>
      <c r="G8635" s="101">
        <v>44854</v>
      </c>
      <c r="H8635" s="67">
        <v>44865</v>
      </c>
      <c r="I8635" s="71">
        <f t="shared" si="457"/>
        <v>11</v>
      </c>
      <c r="J8635" s="72" t="s">
        <v>240</v>
      </c>
      <c r="K8635" s="72" t="s">
        <v>182</v>
      </c>
      <c r="L8635" s="73">
        <v>1</v>
      </c>
      <c r="M8635" s="73" t="s">
        <v>108</v>
      </c>
      <c r="N8635" s="68" t="str">
        <f>VLOOKUP(K8635,[1]人員授權表!D$3:G$249,4,0)</f>
        <v>有機</v>
      </c>
      <c r="O8635" s="70" t="str">
        <f>IF(J8635=[1]人員授權表!$C$85,"Casper李羿勳",IF(J8635=[1]人員授權表!$C$188,"Iring陳俊明",IF(J8635=[1]人員授權表!$C$189,"Brian陳泓霖",VLOOKUP(K8635,[1]人員授權表!D$2:E$249,2,FALSE))))</f>
        <v>Sara王淑玲</v>
      </c>
      <c r="P8635" s="67">
        <f t="shared" si="459"/>
        <v>44863</v>
      </c>
      <c r="Q8635" s="75" t="str">
        <f t="shared" si="458"/>
        <v>週六</v>
      </c>
      <c r="R8635" s="80">
        <v>44858</v>
      </c>
      <c r="AA8635" s="1"/>
    </row>
    <row r="8636" spans="2:27">
      <c r="B8636" s="66">
        <v>44826</v>
      </c>
      <c r="C8636" s="67">
        <v>44852</v>
      </c>
      <c r="D8636" s="68" t="s">
        <v>50</v>
      </c>
      <c r="E8636" s="70" t="s">
        <v>51</v>
      </c>
      <c r="F8636" s="70" t="s">
        <v>3198</v>
      </c>
      <c r="G8636" s="101">
        <v>44854</v>
      </c>
      <c r="H8636" s="67">
        <v>44865</v>
      </c>
      <c r="I8636" s="71">
        <f t="shared" si="457"/>
        <v>11</v>
      </c>
      <c r="J8636" s="72" t="s">
        <v>792</v>
      </c>
      <c r="K8636" s="72" t="s">
        <v>182</v>
      </c>
      <c r="L8636" s="73">
        <v>1</v>
      </c>
      <c r="M8636" s="73" t="s">
        <v>108</v>
      </c>
      <c r="N8636" s="68" t="str">
        <f>VLOOKUP(K8636,[1]人員授權表!D$3:G$249,4,0)</f>
        <v>有機</v>
      </c>
      <c r="O8636" s="70" t="str">
        <f>IF(J8636=[1]人員授權表!$C$85,"Casper李羿勳",IF(J8636=[1]人員授權表!$C$188,"Iring陳俊明",IF(J8636=[1]人員授權表!$C$189,"Brian陳泓霖",VLOOKUP(K8636,[1]人員授權表!D$2:E$249,2,FALSE))))</f>
        <v>Sara王淑玲</v>
      </c>
      <c r="P8636" s="67">
        <f t="shared" si="459"/>
        <v>44863</v>
      </c>
      <c r="Q8636" s="75" t="str">
        <f t="shared" si="458"/>
        <v>週六</v>
      </c>
      <c r="R8636" s="80">
        <v>44858</v>
      </c>
      <c r="AA8636" s="1"/>
    </row>
    <row r="8637" spans="2:27">
      <c r="B8637" s="66">
        <v>44826</v>
      </c>
      <c r="C8637" s="67">
        <v>44852</v>
      </c>
      <c r="D8637" s="68" t="s">
        <v>50</v>
      </c>
      <c r="E8637" s="70" t="s">
        <v>51</v>
      </c>
      <c r="F8637" s="70" t="s">
        <v>3198</v>
      </c>
      <c r="G8637" s="101">
        <v>44854</v>
      </c>
      <c r="H8637" s="67">
        <v>44865</v>
      </c>
      <c r="I8637" s="71">
        <f t="shared" si="457"/>
        <v>11</v>
      </c>
      <c r="J8637" s="72" t="s">
        <v>614</v>
      </c>
      <c r="K8637" s="72" t="s">
        <v>182</v>
      </c>
      <c r="L8637" s="73">
        <v>1</v>
      </c>
      <c r="M8637" s="73" t="s">
        <v>108</v>
      </c>
      <c r="N8637" s="68" t="str">
        <f>VLOOKUP(K8637,[1]人員授權表!D$3:G$249,4,0)</f>
        <v>有機</v>
      </c>
      <c r="O8637" s="70" t="str">
        <f>IF(J8637=[1]人員授權表!$C$85,"Casper李羿勳",IF(J8637=[1]人員授權表!$C$188,"Iring陳俊明",IF(J8637=[1]人員授權表!$C$189,"Brian陳泓霖",VLOOKUP(K8637,[1]人員授權表!D$2:E$249,2,FALSE))))</f>
        <v>Sara王淑玲</v>
      </c>
      <c r="P8637" s="67">
        <f t="shared" si="459"/>
        <v>44863</v>
      </c>
      <c r="Q8637" s="75" t="str">
        <f t="shared" si="458"/>
        <v>週六</v>
      </c>
      <c r="R8637" s="80">
        <v>44858</v>
      </c>
      <c r="AA8637" s="1"/>
    </row>
    <row r="8638" spans="2:27">
      <c r="B8638" s="66">
        <v>44826</v>
      </c>
      <c r="C8638" s="67">
        <v>44852</v>
      </c>
      <c r="D8638" s="68" t="s">
        <v>50</v>
      </c>
      <c r="E8638" s="70" t="s">
        <v>51</v>
      </c>
      <c r="F8638" s="70" t="s">
        <v>3199</v>
      </c>
      <c r="G8638" s="101">
        <v>44851</v>
      </c>
      <c r="H8638" s="67">
        <v>44865</v>
      </c>
      <c r="I8638" s="71">
        <f t="shared" si="457"/>
        <v>14</v>
      </c>
      <c r="J8638" s="72" t="s">
        <v>181</v>
      </c>
      <c r="K8638" s="72" t="s">
        <v>182</v>
      </c>
      <c r="L8638" s="73">
        <v>1</v>
      </c>
      <c r="M8638" s="73" t="s">
        <v>108</v>
      </c>
      <c r="N8638" s="68" t="str">
        <f>VLOOKUP(K8638,[1]人員授權表!D$3:G$249,4,0)</f>
        <v>有機</v>
      </c>
      <c r="O8638" s="70" t="str">
        <f>IF(J8638=[1]人員授權表!$C$85,"Casper李羿勳",IF(J8638=[1]人員授權表!$C$188,"Iring陳俊明",IF(J8638=[1]人員授權表!$C$189,"Brian陳泓霖",VLOOKUP(K8638,[1]人員授權表!D$2:E$249,2,FALSE))))</f>
        <v>Sara王淑玲</v>
      </c>
      <c r="P8638" s="67">
        <f t="shared" si="459"/>
        <v>44863</v>
      </c>
      <c r="Q8638" s="75" t="str">
        <f t="shared" si="458"/>
        <v>週六</v>
      </c>
      <c r="R8638" s="80">
        <v>44856</v>
      </c>
      <c r="AA8638" s="1"/>
    </row>
    <row r="8639" spans="2:27">
      <c r="B8639" s="66">
        <v>44826</v>
      </c>
      <c r="C8639" s="67">
        <v>44852</v>
      </c>
      <c r="D8639" s="68" t="s">
        <v>50</v>
      </c>
      <c r="E8639" s="70" t="s">
        <v>51</v>
      </c>
      <c r="F8639" s="70" t="s">
        <v>3199</v>
      </c>
      <c r="G8639" s="101">
        <v>44851</v>
      </c>
      <c r="H8639" s="67">
        <v>44865</v>
      </c>
      <c r="I8639" s="71">
        <f t="shared" si="457"/>
        <v>14</v>
      </c>
      <c r="J8639" s="72" t="s">
        <v>919</v>
      </c>
      <c r="K8639" s="72" t="s">
        <v>187</v>
      </c>
      <c r="L8639" s="73">
        <v>1</v>
      </c>
      <c r="M8639" s="73" t="s">
        <v>108</v>
      </c>
      <c r="N8639" s="68" t="str">
        <f>VLOOKUP(K8639,[1]人員授權表!D$3:G$249,4,0)</f>
        <v>無機</v>
      </c>
      <c r="O8639" s="70" t="str">
        <f>IF(J8639=[1]人員授權表!$C$85,"Casper李羿勳",IF(J8639=[1]人員授權表!$C$188,"Iring陳俊明",IF(J8639=[1]人員授權表!$C$189,"Brian陳泓霖",VLOOKUP(K8639,[1]人員授權表!D$2:E$249,2,FALSE))))</f>
        <v>Ruby黃家蓁</v>
      </c>
      <c r="P8639" s="67">
        <f t="shared" si="459"/>
        <v>44863</v>
      </c>
      <c r="Q8639" s="75" t="str">
        <f t="shared" si="458"/>
        <v>週六</v>
      </c>
      <c r="R8639" s="80">
        <v>44859</v>
      </c>
      <c r="AA8639" s="1"/>
    </row>
    <row r="8640" spans="2:27">
      <c r="B8640" s="66">
        <v>44826</v>
      </c>
      <c r="C8640" s="67">
        <v>44852</v>
      </c>
      <c r="D8640" s="68" t="s">
        <v>50</v>
      </c>
      <c r="E8640" s="70" t="s">
        <v>51</v>
      </c>
      <c r="F8640" s="70" t="s">
        <v>3199</v>
      </c>
      <c r="G8640" s="101">
        <v>44851</v>
      </c>
      <c r="H8640" s="67">
        <v>44865</v>
      </c>
      <c r="I8640" s="71">
        <f t="shared" si="457"/>
        <v>14</v>
      </c>
      <c r="J8640" s="72" t="s">
        <v>188</v>
      </c>
      <c r="K8640" s="72" t="s">
        <v>189</v>
      </c>
      <c r="L8640" s="73">
        <v>1</v>
      </c>
      <c r="M8640" s="73" t="s">
        <v>108</v>
      </c>
      <c r="N8640" s="68" t="str">
        <f>VLOOKUP(K8640,[1]人員授權表!D$3:G$249,4,0)</f>
        <v>無機</v>
      </c>
      <c r="O8640" s="70" t="str">
        <f>IF(J8640=[1]人員授權表!$C$85,"Casper李羿勳",IF(J8640=[1]人員授權表!$C$188,"Iring陳俊明",IF(J8640=[1]人員授權表!$C$189,"Brian陳泓霖",VLOOKUP(K8640,[1]人員授權表!D$2:E$249,2,FALSE))))</f>
        <v>Iring陳俊明</v>
      </c>
      <c r="P8640" s="67">
        <f t="shared" si="459"/>
        <v>44863</v>
      </c>
      <c r="Q8640" s="75" t="str">
        <f t="shared" si="458"/>
        <v>週六</v>
      </c>
      <c r="R8640" s="80">
        <v>44859</v>
      </c>
      <c r="AA8640" s="1"/>
    </row>
    <row r="8641" spans="2:27">
      <c r="B8641" s="66">
        <v>44826</v>
      </c>
      <c r="C8641" s="67">
        <v>44852</v>
      </c>
      <c r="D8641" s="68" t="s">
        <v>50</v>
      </c>
      <c r="E8641" s="70" t="s">
        <v>51</v>
      </c>
      <c r="F8641" s="70" t="s">
        <v>3199</v>
      </c>
      <c r="G8641" s="101">
        <v>44851</v>
      </c>
      <c r="H8641" s="67">
        <v>44865</v>
      </c>
      <c r="I8641" s="71">
        <f t="shared" si="457"/>
        <v>14</v>
      </c>
      <c r="J8641" s="72" t="s">
        <v>190</v>
      </c>
      <c r="K8641" s="72" t="s">
        <v>140</v>
      </c>
      <c r="L8641" s="73">
        <v>1</v>
      </c>
      <c r="M8641" s="73" t="s">
        <v>108</v>
      </c>
      <c r="N8641" s="68" t="str">
        <f>VLOOKUP(K8641,[1]人員授權表!D$3:G$249,4,0)</f>
        <v>無機</v>
      </c>
      <c r="O8641" s="70" t="str">
        <f>IF(J8641=[1]人員授權表!$C$85,"Casper李羿勳",IF(J8641=[1]人員授權表!$C$188,"Iring陳俊明",IF(J8641=[1]人員授權表!$C$189,"Brian陳泓霖",VLOOKUP(K8641,[1]人員授權表!D$2:E$249,2,FALSE))))</f>
        <v>Iring陳俊明</v>
      </c>
      <c r="P8641" s="67">
        <f t="shared" si="459"/>
        <v>44863</v>
      </c>
      <c r="Q8641" s="75" t="str">
        <f t="shared" si="458"/>
        <v>週六</v>
      </c>
      <c r="R8641" s="80">
        <v>44855</v>
      </c>
      <c r="AA8641" s="1"/>
    </row>
    <row r="8642" spans="2:27">
      <c r="B8642" s="66">
        <v>44826</v>
      </c>
      <c r="C8642" s="67">
        <v>44852</v>
      </c>
      <c r="D8642" s="68" t="s">
        <v>50</v>
      </c>
      <c r="E8642" s="70" t="s">
        <v>51</v>
      </c>
      <c r="F8642" s="70" t="s">
        <v>3199</v>
      </c>
      <c r="G8642" s="101">
        <v>44851</v>
      </c>
      <c r="H8642" s="67">
        <v>44865</v>
      </c>
      <c r="I8642" s="71">
        <f t="shared" si="457"/>
        <v>14</v>
      </c>
      <c r="J8642" s="72" t="s">
        <v>281</v>
      </c>
      <c r="K8642" s="72" t="s">
        <v>282</v>
      </c>
      <c r="L8642" s="73">
        <v>1</v>
      </c>
      <c r="M8642" s="73" t="s">
        <v>108</v>
      </c>
      <c r="N8642" s="68" t="str">
        <f>VLOOKUP(K8642,[1]人員授權表!D$3:G$249,4,0)</f>
        <v>有機</v>
      </c>
      <c r="O8642" s="70" t="str">
        <f>IF(J8642=[1]人員授權表!$C$85,"Casper李羿勳",IF(J8642=[1]人員授權表!$C$188,"Iring陳俊明",IF(J8642=[1]人員授權表!$C$189,"Brian陳泓霖",VLOOKUP(K8642,[1]人員授權表!D$2:E$249,2,FALSE))))</f>
        <v>Marco陳鴻鈞</v>
      </c>
      <c r="P8642" s="67">
        <f t="shared" si="459"/>
        <v>44863</v>
      </c>
      <c r="Q8642" s="75" t="str">
        <f t="shared" si="458"/>
        <v>週六</v>
      </c>
      <c r="R8642" s="80">
        <v>44858</v>
      </c>
      <c r="AA8642" s="1"/>
    </row>
    <row r="8643" spans="2:27">
      <c r="B8643" s="66">
        <v>44826</v>
      </c>
      <c r="C8643" s="67">
        <v>44852</v>
      </c>
      <c r="D8643" s="68" t="s">
        <v>50</v>
      </c>
      <c r="E8643" s="70" t="s">
        <v>51</v>
      </c>
      <c r="F8643" s="70" t="s">
        <v>3199</v>
      </c>
      <c r="G8643" s="101">
        <v>44851</v>
      </c>
      <c r="H8643" s="67">
        <v>44865</v>
      </c>
      <c r="I8643" s="71">
        <f t="shared" si="457"/>
        <v>14</v>
      </c>
      <c r="J8643" s="72" t="s">
        <v>195</v>
      </c>
      <c r="K8643" s="72" t="s">
        <v>196</v>
      </c>
      <c r="L8643" s="73">
        <v>1</v>
      </c>
      <c r="M8643" s="73" t="s">
        <v>108</v>
      </c>
      <c r="N8643" s="68" t="str">
        <f>VLOOKUP(K8643,[1]人員授權表!D$3:G$249,4,0)</f>
        <v>無機</v>
      </c>
      <c r="O8643" s="70" t="str">
        <f>IF(J8643=[1]人員授權表!$C$85,"Casper李羿勳",IF(J8643=[1]人員授權表!$C$188,"Iring陳俊明",IF(J8643=[1]人員授權表!$C$189,"Brian陳泓霖",VLOOKUP(K8643,[1]人員授權表!D$2:E$249,2,FALSE))))</f>
        <v>Debby胡萱黛</v>
      </c>
      <c r="P8643" s="67">
        <f t="shared" si="459"/>
        <v>44863</v>
      </c>
      <c r="Q8643" s="75" t="str">
        <f t="shared" si="458"/>
        <v>週六</v>
      </c>
      <c r="R8643" s="80">
        <v>44855</v>
      </c>
      <c r="AA8643" s="1"/>
    </row>
    <row r="8644" spans="2:27">
      <c r="B8644" s="66">
        <v>44826</v>
      </c>
      <c r="C8644" s="67">
        <v>44852</v>
      </c>
      <c r="D8644" s="68" t="s">
        <v>50</v>
      </c>
      <c r="E8644" s="70" t="s">
        <v>51</v>
      </c>
      <c r="F8644" s="70" t="s">
        <v>3199</v>
      </c>
      <c r="G8644" s="101">
        <v>44851</v>
      </c>
      <c r="H8644" s="67">
        <v>44865</v>
      </c>
      <c r="I8644" s="71">
        <f t="shared" si="457"/>
        <v>14</v>
      </c>
      <c r="J8644" s="72" t="s">
        <v>198</v>
      </c>
      <c r="K8644" s="72" t="s">
        <v>199</v>
      </c>
      <c r="L8644" s="73">
        <v>1</v>
      </c>
      <c r="M8644" s="73" t="s">
        <v>108</v>
      </c>
      <c r="N8644" s="68" t="str">
        <f>VLOOKUP(K8644,[1]人員授權表!D$3:G$249,4,0)</f>
        <v>無機</v>
      </c>
      <c r="O8644" s="70" t="str">
        <f>IF(J8644=[1]人員授權表!$C$85,"Casper李羿勳",IF(J8644=[1]人員授權表!$C$188,"Iring陳俊明",IF(J8644=[1]人員授權表!$C$189,"Brian陳泓霖",VLOOKUP(K8644,[1]人員授權表!D$2:E$249,2,FALSE))))</f>
        <v>Vicky游崴涵</v>
      </c>
      <c r="P8644" s="67">
        <f t="shared" si="459"/>
        <v>44863</v>
      </c>
      <c r="Q8644" s="75" t="str">
        <f t="shared" si="458"/>
        <v>週六</v>
      </c>
      <c r="R8644" s="80">
        <v>44854</v>
      </c>
      <c r="AA8644" s="1"/>
    </row>
    <row r="8645" spans="2:27">
      <c r="B8645" s="66">
        <v>44826</v>
      </c>
      <c r="C8645" s="67">
        <v>44852</v>
      </c>
      <c r="D8645" s="68" t="s">
        <v>50</v>
      </c>
      <c r="E8645" s="70" t="s">
        <v>51</v>
      </c>
      <c r="F8645" s="70" t="s">
        <v>3199</v>
      </c>
      <c r="G8645" s="101">
        <v>44851</v>
      </c>
      <c r="H8645" s="67">
        <v>44865</v>
      </c>
      <c r="I8645" s="71">
        <f t="shared" si="457"/>
        <v>14</v>
      </c>
      <c r="J8645" s="72" t="s">
        <v>200</v>
      </c>
      <c r="K8645" s="72" t="s">
        <v>201</v>
      </c>
      <c r="L8645" s="73">
        <v>1</v>
      </c>
      <c r="M8645" s="73" t="s">
        <v>108</v>
      </c>
      <c r="N8645" s="68" t="str">
        <f>VLOOKUP(K8645,[1]人員授權表!D$3:G$249,4,0)</f>
        <v>無機</v>
      </c>
      <c r="O8645" s="70" t="str">
        <f>IF(J8645=[1]人員授權表!$C$85,"Casper李羿勳",IF(J8645=[1]人員授權表!$C$188,"Iring陳俊明",IF(J8645=[1]人員授權表!$C$189,"Brian陳泓霖",VLOOKUP(K8645,[1]人員授權表!D$2:E$249,2,FALSE))))</f>
        <v>Ruby黃家蓁</v>
      </c>
      <c r="P8645" s="67">
        <f t="shared" si="459"/>
        <v>44863</v>
      </c>
      <c r="Q8645" s="75" t="str">
        <f t="shared" si="458"/>
        <v>週六</v>
      </c>
      <c r="R8645" s="80">
        <v>44859</v>
      </c>
      <c r="AA8645" s="1"/>
    </row>
    <row r="8646" spans="2:27">
      <c r="B8646" s="66">
        <v>44826</v>
      </c>
      <c r="C8646" s="67">
        <v>44852</v>
      </c>
      <c r="D8646" s="68" t="s">
        <v>50</v>
      </c>
      <c r="E8646" s="70" t="s">
        <v>51</v>
      </c>
      <c r="F8646" s="70" t="s">
        <v>3199</v>
      </c>
      <c r="G8646" s="101">
        <v>44851</v>
      </c>
      <c r="H8646" s="67">
        <v>44865</v>
      </c>
      <c r="I8646" s="71">
        <f t="shared" si="457"/>
        <v>14</v>
      </c>
      <c r="J8646" s="72" t="s">
        <v>151</v>
      </c>
      <c r="K8646" s="72" t="s">
        <v>152</v>
      </c>
      <c r="L8646" s="73">
        <v>1</v>
      </c>
      <c r="M8646" s="73" t="s">
        <v>108</v>
      </c>
      <c r="N8646" s="68" t="str">
        <f>VLOOKUP(K8646,[1]人員授權表!D$3:G$249,4,0)</f>
        <v>無機</v>
      </c>
      <c r="O8646" s="70" t="str">
        <f>IF(J8646=[1]人員授權表!$C$85,"Casper李羿勳",IF(J8646=[1]人員授權表!$C$188,"Iring陳俊明",IF(J8646=[1]人員授權表!$C$189,"Brian陳泓霖",VLOOKUP(K8646,[1]人員授權表!D$2:E$249,2,FALSE))))</f>
        <v>Vicky游崴涵</v>
      </c>
      <c r="P8646" s="67">
        <f t="shared" si="459"/>
        <v>44863</v>
      </c>
      <c r="Q8646" s="75" t="str">
        <f t="shared" si="458"/>
        <v>週六</v>
      </c>
      <c r="R8646" s="80">
        <v>44854</v>
      </c>
      <c r="AA8646" s="1"/>
    </row>
    <row r="8647" spans="2:27">
      <c r="B8647" s="66">
        <v>44826</v>
      </c>
      <c r="C8647" s="67">
        <v>44852</v>
      </c>
      <c r="D8647" s="68" t="s">
        <v>50</v>
      </c>
      <c r="E8647" s="70" t="s">
        <v>51</v>
      </c>
      <c r="F8647" s="70" t="s">
        <v>3199</v>
      </c>
      <c r="G8647" s="101">
        <v>44851</v>
      </c>
      <c r="H8647" s="67">
        <v>44865</v>
      </c>
      <c r="I8647" s="71">
        <f t="shared" ref="I8647:I8710" si="460">_xlfn.DAYS(H8647,G8647)</f>
        <v>14</v>
      </c>
      <c r="J8647" s="72" t="s">
        <v>160</v>
      </c>
      <c r="K8647" s="72" t="s">
        <v>161</v>
      </c>
      <c r="L8647" s="73">
        <v>1</v>
      </c>
      <c r="M8647" s="73" t="s">
        <v>108</v>
      </c>
      <c r="N8647" s="68" t="str">
        <f>VLOOKUP(K8647,[1]人員授權表!D$3:G$249,4,0)</f>
        <v>無機</v>
      </c>
      <c r="O8647" s="70" t="str">
        <f>IF(J8647=[1]人員授權表!$C$85,"Casper李羿勳",IF(J8647=[1]人員授權表!$C$188,"Iring陳俊明",IF(J8647=[1]人員授權表!$C$189,"Brian陳泓霖",VLOOKUP(K8647,[1]人員授權表!D$2:E$249,2,FALSE))))</f>
        <v>Dennis陳汶宏</v>
      </c>
      <c r="P8647" s="67">
        <f t="shared" si="459"/>
        <v>44863</v>
      </c>
      <c r="Q8647" s="75" t="str">
        <f t="shared" ref="Q8647:Q8710" si="461">TEXT(P8647,"aaa")</f>
        <v>週六</v>
      </c>
      <c r="R8647" s="80">
        <v>44855</v>
      </c>
      <c r="AA8647" s="1"/>
    </row>
    <row r="8648" spans="2:27">
      <c r="B8648" s="66">
        <v>44826</v>
      </c>
      <c r="C8648" s="67">
        <v>44852</v>
      </c>
      <c r="D8648" s="68" t="s">
        <v>50</v>
      </c>
      <c r="E8648" s="70" t="s">
        <v>51</v>
      </c>
      <c r="F8648" s="70" t="s">
        <v>3199</v>
      </c>
      <c r="G8648" s="101">
        <v>44851</v>
      </c>
      <c r="H8648" s="67">
        <v>44865</v>
      </c>
      <c r="I8648" s="71">
        <f t="shared" si="460"/>
        <v>14</v>
      </c>
      <c r="J8648" s="72" t="s">
        <v>1222</v>
      </c>
      <c r="K8648" s="72" t="s">
        <v>1223</v>
      </c>
      <c r="L8648" s="73">
        <v>1</v>
      </c>
      <c r="M8648" s="73" t="s">
        <v>108</v>
      </c>
      <c r="N8648" s="68" t="str">
        <f>VLOOKUP(K8648,[1]人員授權表!D$3:G$249,4,0)</f>
        <v>無機</v>
      </c>
      <c r="O8648" s="70" t="str">
        <f>IF(J8648=[1]人員授權表!$C$85,"Casper李羿勳",IF(J8648=[1]人員授權表!$C$188,"Iring陳俊明",IF(J8648=[1]人員授權表!$C$189,"Brian陳泓霖",VLOOKUP(K8648,[1]人員授權表!D$2:E$249,2,FALSE))))</f>
        <v>Dennis陳汶宏</v>
      </c>
      <c r="P8648" s="67">
        <f t="shared" si="459"/>
        <v>44863</v>
      </c>
      <c r="Q8648" s="75" t="str">
        <f t="shared" si="461"/>
        <v>週六</v>
      </c>
      <c r="R8648" s="80">
        <v>44855</v>
      </c>
      <c r="AA8648" s="1"/>
    </row>
    <row r="8649" spans="2:27">
      <c r="B8649" s="66">
        <v>44826</v>
      </c>
      <c r="C8649" s="67">
        <v>44852</v>
      </c>
      <c r="D8649" s="68" t="s">
        <v>50</v>
      </c>
      <c r="E8649" s="70" t="s">
        <v>51</v>
      </c>
      <c r="F8649" s="70" t="s">
        <v>3199</v>
      </c>
      <c r="G8649" s="101">
        <v>44851</v>
      </c>
      <c r="H8649" s="67">
        <v>44865</v>
      </c>
      <c r="I8649" s="71">
        <f t="shared" si="460"/>
        <v>14</v>
      </c>
      <c r="J8649" s="72" t="s">
        <v>175</v>
      </c>
      <c r="K8649" s="72" t="s">
        <v>176</v>
      </c>
      <c r="L8649" s="73">
        <v>1</v>
      </c>
      <c r="M8649" s="73" t="s">
        <v>108</v>
      </c>
      <c r="N8649" s="68" t="str">
        <f>VLOOKUP(K8649,[1]人員授權表!D$3:G$249,4,0)</f>
        <v>無機</v>
      </c>
      <c r="O8649" s="70" t="s">
        <v>177</v>
      </c>
      <c r="P8649" s="67">
        <f t="shared" si="459"/>
        <v>44863</v>
      </c>
      <c r="Q8649" s="75" t="str">
        <f t="shared" si="461"/>
        <v>週六</v>
      </c>
      <c r="R8649" s="80">
        <v>44854</v>
      </c>
      <c r="AA8649" s="1"/>
    </row>
    <row r="8650" spans="2:27">
      <c r="B8650" s="66">
        <v>44826</v>
      </c>
      <c r="C8650" s="67">
        <v>44852</v>
      </c>
      <c r="D8650" s="68" t="s">
        <v>50</v>
      </c>
      <c r="E8650" s="70" t="s">
        <v>51</v>
      </c>
      <c r="F8650" s="70" t="s">
        <v>3199</v>
      </c>
      <c r="G8650" s="101">
        <v>44851</v>
      </c>
      <c r="H8650" s="67">
        <v>44865</v>
      </c>
      <c r="I8650" s="71">
        <f t="shared" si="460"/>
        <v>14</v>
      </c>
      <c r="J8650" s="72" t="s">
        <v>290</v>
      </c>
      <c r="K8650" s="72" t="s">
        <v>291</v>
      </c>
      <c r="L8650" s="73">
        <v>1</v>
      </c>
      <c r="M8650" s="73" t="s">
        <v>108</v>
      </c>
      <c r="N8650" s="68" t="str">
        <f>VLOOKUP(K8650,[1]人員授權表!D$3:G$249,4,0)</f>
        <v>無機</v>
      </c>
      <c r="O8650" s="70" t="str">
        <f>IF(J8650=[1]人員授權表!$C$85,"Casper李羿勳",IF(J8650=[1]人員授權表!$C$188,"Iring陳俊明",IF(J8650=[1]人員授權表!$C$189,"Brian陳泓霖",VLOOKUP(K8650,[1]人員授權表!D$2:E$249,2,FALSE))))</f>
        <v>George陳志昇</v>
      </c>
      <c r="P8650" s="67">
        <f t="shared" si="459"/>
        <v>44863</v>
      </c>
      <c r="Q8650" s="75" t="str">
        <f t="shared" si="461"/>
        <v>週六</v>
      </c>
      <c r="R8650" s="80">
        <v>44855</v>
      </c>
      <c r="AA8650" s="1"/>
    </row>
    <row r="8651" spans="2:27">
      <c r="B8651" s="66">
        <v>44826</v>
      </c>
      <c r="C8651" s="67">
        <v>44852</v>
      </c>
      <c r="D8651" s="68" t="s">
        <v>50</v>
      </c>
      <c r="E8651" s="70" t="s">
        <v>51</v>
      </c>
      <c r="F8651" s="70" t="s">
        <v>3199</v>
      </c>
      <c r="G8651" s="101">
        <v>44851</v>
      </c>
      <c r="H8651" s="67">
        <v>44865</v>
      </c>
      <c r="I8651" s="71">
        <f t="shared" si="460"/>
        <v>14</v>
      </c>
      <c r="J8651" s="72" t="s">
        <v>204</v>
      </c>
      <c r="K8651" s="72" t="s">
        <v>205</v>
      </c>
      <c r="L8651" s="73">
        <v>1</v>
      </c>
      <c r="M8651" s="73" t="s">
        <v>108</v>
      </c>
      <c r="N8651" s="68" t="str">
        <f>VLOOKUP(K8651,[1]人員授權表!D$3:G$249,4,0)</f>
        <v>無機</v>
      </c>
      <c r="O8651" s="70" t="str">
        <f>IF(J8651=[1]人員授權表!$C$85,"Casper李羿勳",IF(J8651=[1]人員授權表!$C$188,"Iring陳俊明",IF(J8651=[1]人員授權表!$C$189,"Brian陳泓霖",VLOOKUP(K8651,[1]人員授權表!D$2:E$249,2,FALSE))))</f>
        <v>Iring陳俊明</v>
      </c>
      <c r="P8651" s="67">
        <f t="shared" si="459"/>
        <v>44863</v>
      </c>
      <c r="Q8651" s="75" t="str">
        <f t="shared" si="461"/>
        <v>週六</v>
      </c>
      <c r="R8651" s="80">
        <v>44861</v>
      </c>
      <c r="AA8651" s="1"/>
    </row>
    <row r="8652" spans="2:27">
      <c r="B8652" s="66">
        <v>44826</v>
      </c>
      <c r="C8652" s="67">
        <v>44852</v>
      </c>
      <c r="D8652" s="68" t="s">
        <v>50</v>
      </c>
      <c r="E8652" s="70" t="s">
        <v>51</v>
      </c>
      <c r="F8652" s="70" t="s">
        <v>3199</v>
      </c>
      <c r="G8652" s="101">
        <v>44851</v>
      </c>
      <c r="H8652" s="67">
        <v>44865</v>
      </c>
      <c r="I8652" s="71">
        <f t="shared" si="460"/>
        <v>14</v>
      </c>
      <c r="J8652" s="72" t="s">
        <v>206</v>
      </c>
      <c r="K8652" s="72" t="s">
        <v>179</v>
      </c>
      <c r="L8652" s="73">
        <v>1</v>
      </c>
      <c r="M8652" s="73" t="s">
        <v>108</v>
      </c>
      <c r="N8652" s="68" t="str">
        <f>VLOOKUP(K8652,[1]人員授權表!D$3:G$249,4,0)</f>
        <v>無機</v>
      </c>
      <c r="O8652" s="70" t="str">
        <f>IF(J8652=[1]人員授權表!$C$85,"Casper李羿勳",IF(J8652=[1]人員授權表!$C$188,"Iring陳俊明",IF(J8652=[1]人員授權表!$C$189,"Brian陳泓霖",VLOOKUP(K8652,[1]人員授權表!D$2:E$249,2,FALSE))))</f>
        <v>Dennis陳汶宏</v>
      </c>
      <c r="P8652" s="67">
        <f t="shared" si="459"/>
        <v>44863</v>
      </c>
      <c r="Q8652" s="75" t="str">
        <f t="shared" si="461"/>
        <v>週六</v>
      </c>
      <c r="R8652" s="80">
        <v>44855</v>
      </c>
      <c r="AA8652" s="1"/>
    </row>
    <row r="8653" spans="2:27">
      <c r="B8653" s="66">
        <v>44826</v>
      </c>
      <c r="C8653" s="67">
        <v>44852</v>
      </c>
      <c r="D8653" s="68" t="s">
        <v>50</v>
      </c>
      <c r="E8653" s="70" t="s">
        <v>51</v>
      </c>
      <c r="F8653" s="70" t="s">
        <v>3199</v>
      </c>
      <c r="G8653" s="101">
        <v>44851</v>
      </c>
      <c r="H8653" s="67">
        <v>44865</v>
      </c>
      <c r="I8653" s="71">
        <f t="shared" si="460"/>
        <v>14</v>
      </c>
      <c r="J8653" s="72" t="s">
        <v>178</v>
      </c>
      <c r="K8653" s="72" t="s">
        <v>179</v>
      </c>
      <c r="L8653" s="73">
        <v>1</v>
      </c>
      <c r="M8653" s="73" t="s">
        <v>108</v>
      </c>
      <c r="N8653" s="68" t="str">
        <f>VLOOKUP(K8653,[1]人員授權表!D$3:G$249,4,0)</f>
        <v>無機</v>
      </c>
      <c r="O8653" s="70" t="str">
        <f>IF(J8653=[1]人員授權表!$C$85,"Casper李羿勳",IF(J8653=[1]人員授權表!$C$188,"Iring陳俊明",IF(J8653=[1]人員授權表!$C$189,"Brian陳泓霖",VLOOKUP(K8653,[1]人員授權表!D$2:E$249,2,FALSE))))</f>
        <v>Dennis陳汶宏</v>
      </c>
      <c r="P8653" s="67">
        <f t="shared" si="459"/>
        <v>44863</v>
      </c>
      <c r="Q8653" s="75" t="str">
        <f t="shared" si="461"/>
        <v>週六</v>
      </c>
      <c r="R8653" s="80">
        <v>44855</v>
      </c>
      <c r="AA8653" s="1"/>
    </row>
    <row r="8654" spans="2:27">
      <c r="B8654" s="66">
        <v>44826</v>
      </c>
      <c r="C8654" s="67">
        <v>44852</v>
      </c>
      <c r="D8654" s="68" t="s">
        <v>50</v>
      </c>
      <c r="E8654" s="70" t="s">
        <v>51</v>
      </c>
      <c r="F8654" s="70" t="s">
        <v>3199</v>
      </c>
      <c r="G8654" s="101">
        <v>44851</v>
      </c>
      <c r="H8654" s="67">
        <v>44865</v>
      </c>
      <c r="I8654" s="71">
        <f t="shared" si="460"/>
        <v>14</v>
      </c>
      <c r="J8654" s="72" t="s">
        <v>141</v>
      </c>
      <c r="K8654" s="72" t="s">
        <v>142</v>
      </c>
      <c r="L8654" s="73">
        <v>1</v>
      </c>
      <c r="M8654" s="73" t="s">
        <v>108</v>
      </c>
      <c r="N8654" s="68" t="str">
        <f>VLOOKUP(K8654,[1]人員授權表!D$3:G$249,4,0)</f>
        <v>無機</v>
      </c>
      <c r="O8654" s="70" t="str">
        <f>IF(J8654=[1]人員授權表!$C$85,"Casper李羿勳",IF(J8654=[1]人員授權表!$C$188,"Iring陳俊明",IF(J8654=[1]人員授權表!$C$189,"Brian陳泓霖",VLOOKUP(K8654,[1]人員授權表!D$2:E$249,2,FALSE))))</f>
        <v>Dennis陳汶宏</v>
      </c>
      <c r="P8654" s="67">
        <f t="shared" si="459"/>
        <v>44863</v>
      </c>
      <c r="Q8654" s="75" t="str">
        <f t="shared" si="461"/>
        <v>週六</v>
      </c>
      <c r="R8654" s="80">
        <v>44860</v>
      </c>
      <c r="AA8654" s="1"/>
    </row>
    <row r="8655" spans="2:27">
      <c r="B8655" s="66">
        <v>44826</v>
      </c>
      <c r="C8655" s="67">
        <v>44852</v>
      </c>
      <c r="D8655" s="68" t="s">
        <v>50</v>
      </c>
      <c r="E8655" s="70" t="s">
        <v>51</v>
      </c>
      <c r="F8655" s="70" t="s">
        <v>3199</v>
      </c>
      <c r="G8655" s="101">
        <v>44851</v>
      </c>
      <c r="H8655" s="67">
        <v>44865</v>
      </c>
      <c r="I8655" s="71">
        <f t="shared" si="460"/>
        <v>14</v>
      </c>
      <c r="J8655" s="72" t="s">
        <v>966</v>
      </c>
      <c r="K8655" s="72" t="s">
        <v>154</v>
      </c>
      <c r="L8655" s="73">
        <v>1</v>
      </c>
      <c r="M8655" s="73" t="s">
        <v>108</v>
      </c>
      <c r="N8655" s="68" t="str">
        <f>VLOOKUP(K8655,[1]人員授權表!D$3:G$249,4,0)</f>
        <v>無機</v>
      </c>
      <c r="O8655" s="70" t="str">
        <f>IF(J8655=[1]人員授權表!$C$85,"Casper李羿勳",IF(J8655=[1]人員授權表!$C$188,"Iring陳俊明",IF(J8655=[1]人員授權表!$C$189,"Brian陳泓霖",VLOOKUP(K8655,[1]人員授權表!D$2:E$249,2,FALSE))))</f>
        <v>Ken張智凱</v>
      </c>
      <c r="P8655" s="67">
        <f t="shared" si="459"/>
        <v>44863</v>
      </c>
      <c r="Q8655" s="75" t="str">
        <f t="shared" si="461"/>
        <v>週六</v>
      </c>
      <c r="R8655" s="80">
        <v>44858</v>
      </c>
      <c r="AA8655" s="1"/>
    </row>
    <row r="8656" spans="2:27">
      <c r="B8656" s="66">
        <v>44826</v>
      </c>
      <c r="C8656" s="67">
        <v>44852</v>
      </c>
      <c r="D8656" s="68" t="s">
        <v>50</v>
      </c>
      <c r="E8656" s="70" t="s">
        <v>51</v>
      </c>
      <c r="F8656" s="70" t="s">
        <v>3199</v>
      </c>
      <c r="G8656" s="101">
        <v>44851</v>
      </c>
      <c r="H8656" s="67">
        <v>44865</v>
      </c>
      <c r="I8656" s="71">
        <f t="shared" si="460"/>
        <v>14</v>
      </c>
      <c r="J8656" s="72" t="s">
        <v>209</v>
      </c>
      <c r="K8656" s="72" t="s">
        <v>210</v>
      </c>
      <c r="L8656" s="73">
        <v>1</v>
      </c>
      <c r="M8656" s="73" t="s">
        <v>108</v>
      </c>
      <c r="N8656" s="68" t="str">
        <f>VLOOKUP(K8656,[1]人員授權表!D$3:G$249,4,0)</f>
        <v>無機</v>
      </c>
      <c r="O8656" s="70" t="str">
        <f>IF(J8656=[1]人員授權表!$C$85,"Casper李羿勳",IF(J8656=[1]人員授權表!$C$188,"Iring陳俊明",IF(J8656=[1]人員授權表!$C$189,"Brian陳泓霖",VLOOKUP(K8656,[1]人員授權表!D$2:E$249,2,FALSE))))</f>
        <v>Vicky游崴涵</v>
      </c>
      <c r="P8656" s="67">
        <f t="shared" si="459"/>
        <v>44863</v>
      </c>
      <c r="Q8656" s="75" t="str">
        <f t="shared" si="461"/>
        <v>週六</v>
      </c>
      <c r="R8656" s="80">
        <v>44855</v>
      </c>
      <c r="AA8656" s="1"/>
    </row>
    <row r="8657" spans="2:27">
      <c r="B8657" s="66">
        <v>44826</v>
      </c>
      <c r="C8657" s="67">
        <v>44852</v>
      </c>
      <c r="D8657" s="68" t="s">
        <v>50</v>
      </c>
      <c r="E8657" s="70" t="s">
        <v>51</v>
      </c>
      <c r="F8657" s="70" t="s">
        <v>3199</v>
      </c>
      <c r="G8657" s="101">
        <v>44851</v>
      </c>
      <c r="H8657" s="67">
        <v>44865</v>
      </c>
      <c r="I8657" s="71">
        <f t="shared" si="460"/>
        <v>14</v>
      </c>
      <c r="J8657" s="72" t="s">
        <v>167</v>
      </c>
      <c r="K8657" s="72" t="s">
        <v>168</v>
      </c>
      <c r="L8657" s="73">
        <v>1</v>
      </c>
      <c r="M8657" s="73" t="s">
        <v>108</v>
      </c>
      <c r="N8657" s="68" t="str">
        <f>VLOOKUP(K8657,[1]人員授權表!D$3:G$249,4,0)</f>
        <v>有機</v>
      </c>
      <c r="O8657" s="70" t="str">
        <f>IF(J8657=[1]人員授權表!$C$85,"Casper李羿勳",IF(J8657=[1]人員授權表!$C$188,"Iring陳俊明",IF(J8657=[1]人員授權表!$C$189,"Brian陳泓霖",VLOOKUP(K8657,[1]人員授權表!D$2:E$249,2,FALSE))))</f>
        <v>Una林庭瑄</v>
      </c>
      <c r="P8657" s="67">
        <f t="shared" si="459"/>
        <v>44863</v>
      </c>
      <c r="Q8657" s="75" t="str">
        <f t="shared" si="461"/>
        <v>週六</v>
      </c>
      <c r="R8657" s="80">
        <v>44854</v>
      </c>
      <c r="AA8657" s="1"/>
    </row>
    <row r="8658" spans="2:27">
      <c r="B8658" s="66">
        <v>44826</v>
      </c>
      <c r="C8658" s="67">
        <v>44852</v>
      </c>
      <c r="D8658" s="68" t="s">
        <v>50</v>
      </c>
      <c r="E8658" s="70" t="s">
        <v>51</v>
      </c>
      <c r="F8658" s="70" t="s">
        <v>3199</v>
      </c>
      <c r="G8658" s="101">
        <v>44851</v>
      </c>
      <c r="H8658" s="67">
        <v>44865</v>
      </c>
      <c r="I8658" s="71">
        <f t="shared" si="460"/>
        <v>14</v>
      </c>
      <c r="J8658" s="72" t="s">
        <v>257</v>
      </c>
      <c r="K8658" s="72" t="s">
        <v>1225</v>
      </c>
      <c r="L8658" s="73">
        <v>1</v>
      </c>
      <c r="M8658" s="73" t="s">
        <v>108</v>
      </c>
      <c r="N8658" s="68" t="str">
        <f>VLOOKUP(K8658,[1]人員授權表!D$3:G$249,4,0)</f>
        <v>有機</v>
      </c>
      <c r="O8658" s="70" t="str">
        <f>IF(J8658=[1]人員授權表!$C$85,"Casper李羿勳",IF(J8658=[1]人員授權表!$C$188,"Iring陳俊明",IF(J8658=[1]人員授權表!$C$189,"Brian陳泓霖",VLOOKUP(K8658,[1]人員授權表!D$2:E$249,2,FALSE))))</f>
        <v>Casper李羿勳</v>
      </c>
      <c r="P8658" s="67">
        <f t="shared" si="459"/>
        <v>44863</v>
      </c>
      <c r="Q8658" s="75" t="str">
        <f t="shared" si="461"/>
        <v>週六</v>
      </c>
      <c r="R8658" s="80">
        <v>44861</v>
      </c>
      <c r="AA8658" s="1"/>
    </row>
    <row r="8659" spans="2:27">
      <c r="B8659" s="66">
        <v>44826</v>
      </c>
      <c r="C8659" s="67">
        <v>44852</v>
      </c>
      <c r="D8659" s="68" t="s">
        <v>50</v>
      </c>
      <c r="E8659" s="70" t="s">
        <v>51</v>
      </c>
      <c r="F8659" s="70" t="s">
        <v>3199</v>
      </c>
      <c r="G8659" s="101">
        <v>44851</v>
      </c>
      <c r="H8659" s="67">
        <v>44865</v>
      </c>
      <c r="I8659" s="71">
        <f t="shared" si="460"/>
        <v>14</v>
      </c>
      <c r="J8659" s="72" t="s">
        <v>1226</v>
      </c>
      <c r="K8659" s="72" t="s">
        <v>1227</v>
      </c>
      <c r="L8659" s="73">
        <v>1</v>
      </c>
      <c r="M8659" s="73" t="s">
        <v>108</v>
      </c>
      <c r="N8659" s="68" t="str">
        <f>VLOOKUP(K8659,[1]人員授權表!D$3:G$249,4,0)</f>
        <v>有機</v>
      </c>
      <c r="O8659" s="70" t="str">
        <f>IF(J8659=[1]人員授權表!$C$85,"Casper李羿勳",IF(J8659=[1]人員授權表!$C$188,"Iring陳俊明",IF(J8659=[1]人員授權表!$C$189,"Brian陳泓霖",VLOOKUP(K8659,[1]人員授權表!D$2:E$249,2,FALSE))))</f>
        <v>Marco陳鴻鈞</v>
      </c>
      <c r="P8659" s="67">
        <f t="shared" si="459"/>
        <v>44863</v>
      </c>
      <c r="Q8659" s="75" t="str">
        <f t="shared" si="461"/>
        <v>週六</v>
      </c>
      <c r="R8659" s="80">
        <v>44860</v>
      </c>
      <c r="AA8659" s="1"/>
    </row>
    <row r="8660" spans="2:27">
      <c r="B8660" s="66">
        <v>44826</v>
      </c>
      <c r="C8660" s="67">
        <v>44852</v>
      </c>
      <c r="D8660" s="68" t="s">
        <v>50</v>
      </c>
      <c r="E8660" s="70" t="s">
        <v>51</v>
      </c>
      <c r="F8660" s="70" t="s">
        <v>3200</v>
      </c>
      <c r="G8660" s="101">
        <v>44851</v>
      </c>
      <c r="H8660" s="67">
        <v>44865</v>
      </c>
      <c r="I8660" s="71">
        <f t="shared" si="460"/>
        <v>14</v>
      </c>
      <c r="J8660" s="72" t="s">
        <v>181</v>
      </c>
      <c r="K8660" s="72" t="s">
        <v>182</v>
      </c>
      <c r="L8660" s="73">
        <v>1</v>
      </c>
      <c r="M8660" s="73" t="s">
        <v>108</v>
      </c>
      <c r="N8660" s="68" t="str">
        <f>VLOOKUP(K8660,[1]人員授權表!D$3:G$249,4,0)</f>
        <v>有機</v>
      </c>
      <c r="O8660" s="70" t="str">
        <f>IF(J8660=[1]人員授權表!$C$85,"Casper李羿勳",IF(J8660=[1]人員授權表!$C$188,"Iring陳俊明",IF(J8660=[1]人員授權表!$C$189,"Brian陳泓霖",VLOOKUP(K8660,[1]人員授權表!D$2:E$249,2,FALSE))))</f>
        <v>Sara王淑玲</v>
      </c>
      <c r="P8660" s="67">
        <f t="shared" si="459"/>
        <v>44863</v>
      </c>
      <c r="Q8660" s="75" t="str">
        <f t="shared" si="461"/>
        <v>週六</v>
      </c>
      <c r="R8660" s="80">
        <v>44856</v>
      </c>
      <c r="AA8660" s="1"/>
    </row>
    <row r="8661" spans="2:27">
      <c r="B8661" s="66">
        <v>44826</v>
      </c>
      <c r="C8661" s="67">
        <v>44852</v>
      </c>
      <c r="D8661" s="68" t="s">
        <v>50</v>
      </c>
      <c r="E8661" s="70" t="s">
        <v>51</v>
      </c>
      <c r="F8661" s="70" t="s">
        <v>3200</v>
      </c>
      <c r="G8661" s="101">
        <v>44851</v>
      </c>
      <c r="H8661" s="67">
        <v>44865</v>
      </c>
      <c r="I8661" s="71">
        <f t="shared" si="460"/>
        <v>14</v>
      </c>
      <c r="J8661" s="72" t="s">
        <v>919</v>
      </c>
      <c r="K8661" s="72" t="s">
        <v>187</v>
      </c>
      <c r="L8661" s="73">
        <v>1</v>
      </c>
      <c r="M8661" s="73" t="s">
        <v>108</v>
      </c>
      <c r="N8661" s="68" t="str">
        <f>VLOOKUP(K8661,[1]人員授權表!D$3:G$249,4,0)</f>
        <v>無機</v>
      </c>
      <c r="O8661" s="70" t="str">
        <f>IF(J8661=[1]人員授權表!$C$85,"Casper李羿勳",IF(J8661=[1]人員授權表!$C$188,"Iring陳俊明",IF(J8661=[1]人員授權表!$C$189,"Brian陳泓霖",VLOOKUP(K8661,[1]人員授權表!D$2:E$249,2,FALSE))))</f>
        <v>Ruby黃家蓁</v>
      </c>
      <c r="P8661" s="67">
        <f t="shared" si="459"/>
        <v>44863</v>
      </c>
      <c r="Q8661" s="75" t="str">
        <f t="shared" si="461"/>
        <v>週六</v>
      </c>
      <c r="R8661" s="80">
        <v>44859</v>
      </c>
      <c r="AA8661" s="1"/>
    </row>
    <row r="8662" spans="2:27">
      <c r="B8662" s="66">
        <v>44826</v>
      </c>
      <c r="C8662" s="67">
        <v>44852</v>
      </c>
      <c r="D8662" s="68" t="s">
        <v>50</v>
      </c>
      <c r="E8662" s="70" t="s">
        <v>51</v>
      </c>
      <c r="F8662" s="70" t="s">
        <v>3200</v>
      </c>
      <c r="G8662" s="101">
        <v>44851</v>
      </c>
      <c r="H8662" s="67">
        <v>44865</v>
      </c>
      <c r="I8662" s="71">
        <f t="shared" si="460"/>
        <v>14</v>
      </c>
      <c r="J8662" s="72" t="s">
        <v>188</v>
      </c>
      <c r="K8662" s="72" t="s">
        <v>189</v>
      </c>
      <c r="L8662" s="73">
        <v>1</v>
      </c>
      <c r="M8662" s="73" t="s">
        <v>108</v>
      </c>
      <c r="N8662" s="68" t="str">
        <f>VLOOKUP(K8662,[1]人員授權表!D$3:G$249,4,0)</f>
        <v>無機</v>
      </c>
      <c r="O8662" s="70" t="str">
        <f>IF(J8662=[1]人員授權表!$C$85,"Casper李羿勳",IF(J8662=[1]人員授權表!$C$188,"Iring陳俊明",IF(J8662=[1]人員授權表!$C$189,"Brian陳泓霖",VLOOKUP(K8662,[1]人員授權表!D$2:E$249,2,FALSE))))</f>
        <v>Iring陳俊明</v>
      </c>
      <c r="P8662" s="67">
        <f t="shared" si="459"/>
        <v>44863</v>
      </c>
      <c r="Q8662" s="75" t="str">
        <f t="shared" si="461"/>
        <v>週六</v>
      </c>
      <c r="R8662" s="80">
        <v>44859</v>
      </c>
      <c r="AA8662" s="1"/>
    </row>
    <row r="8663" spans="2:27">
      <c r="B8663" s="66">
        <v>44826</v>
      </c>
      <c r="C8663" s="67">
        <v>44852</v>
      </c>
      <c r="D8663" s="68" t="s">
        <v>50</v>
      </c>
      <c r="E8663" s="70" t="s">
        <v>51</v>
      </c>
      <c r="F8663" s="70" t="s">
        <v>3200</v>
      </c>
      <c r="G8663" s="101">
        <v>44851</v>
      </c>
      <c r="H8663" s="67">
        <v>44865</v>
      </c>
      <c r="I8663" s="71">
        <f t="shared" si="460"/>
        <v>14</v>
      </c>
      <c r="J8663" s="72" t="s">
        <v>190</v>
      </c>
      <c r="K8663" s="72" t="s">
        <v>140</v>
      </c>
      <c r="L8663" s="73">
        <v>1</v>
      </c>
      <c r="M8663" s="73" t="s">
        <v>108</v>
      </c>
      <c r="N8663" s="68" t="str">
        <f>VLOOKUP(K8663,[1]人員授權表!D$3:G$249,4,0)</f>
        <v>無機</v>
      </c>
      <c r="O8663" s="70" t="str">
        <f>IF(J8663=[1]人員授權表!$C$85,"Casper李羿勳",IF(J8663=[1]人員授權表!$C$188,"Iring陳俊明",IF(J8663=[1]人員授權表!$C$189,"Brian陳泓霖",VLOOKUP(K8663,[1]人員授權表!D$2:E$249,2,FALSE))))</f>
        <v>Iring陳俊明</v>
      </c>
      <c r="P8663" s="67">
        <f t="shared" si="459"/>
        <v>44863</v>
      </c>
      <c r="Q8663" s="75" t="str">
        <f t="shared" si="461"/>
        <v>週六</v>
      </c>
      <c r="R8663" s="80">
        <v>44855</v>
      </c>
      <c r="AA8663" s="1"/>
    </row>
    <row r="8664" spans="2:27">
      <c r="B8664" s="66">
        <v>44826</v>
      </c>
      <c r="C8664" s="67">
        <v>44852</v>
      </c>
      <c r="D8664" s="68" t="s">
        <v>50</v>
      </c>
      <c r="E8664" s="70" t="s">
        <v>51</v>
      </c>
      <c r="F8664" s="70" t="s">
        <v>3200</v>
      </c>
      <c r="G8664" s="101">
        <v>44851</v>
      </c>
      <c r="H8664" s="67">
        <v>44865</v>
      </c>
      <c r="I8664" s="71">
        <f t="shared" si="460"/>
        <v>14</v>
      </c>
      <c r="J8664" s="72" t="s">
        <v>281</v>
      </c>
      <c r="K8664" s="72" t="s">
        <v>282</v>
      </c>
      <c r="L8664" s="73">
        <v>1</v>
      </c>
      <c r="M8664" s="73" t="s">
        <v>108</v>
      </c>
      <c r="N8664" s="68" t="str">
        <f>VLOOKUP(K8664,[1]人員授權表!D$3:G$249,4,0)</f>
        <v>有機</v>
      </c>
      <c r="O8664" s="70" t="str">
        <f>IF(J8664=[1]人員授權表!$C$85,"Casper李羿勳",IF(J8664=[1]人員授權表!$C$188,"Iring陳俊明",IF(J8664=[1]人員授權表!$C$189,"Brian陳泓霖",VLOOKUP(K8664,[1]人員授權表!D$2:E$249,2,FALSE))))</f>
        <v>Marco陳鴻鈞</v>
      </c>
      <c r="P8664" s="67">
        <f t="shared" si="459"/>
        <v>44863</v>
      </c>
      <c r="Q8664" s="75" t="str">
        <f t="shared" si="461"/>
        <v>週六</v>
      </c>
      <c r="R8664" s="80">
        <v>44858</v>
      </c>
      <c r="AA8664" s="1"/>
    </row>
    <row r="8665" spans="2:27">
      <c r="B8665" s="66">
        <v>44826</v>
      </c>
      <c r="C8665" s="67">
        <v>44852</v>
      </c>
      <c r="D8665" s="68" t="s">
        <v>50</v>
      </c>
      <c r="E8665" s="70" t="s">
        <v>51</v>
      </c>
      <c r="F8665" s="70" t="s">
        <v>3200</v>
      </c>
      <c r="G8665" s="101">
        <v>44851</v>
      </c>
      <c r="H8665" s="67">
        <v>44865</v>
      </c>
      <c r="I8665" s="71">
        <f t="shared" si="460"/>
        <v>14</v>
      </c>
      <c r="J8665" s="72" t="s">
        <v>195</v>
      </c>
      <c r="K8665" s="72" t="s">
        <v>196</v>
      </c>
      <c r="L8665" s="73">
        <v>1</v>
      </c>
      <c r="M8665" s="73" t="s">
        <v>108</v>
      </c>
      <c r="N8665" s="68" t="str">
        <f>VLOOKUP(K8665,[1]人員授權表!D$3:G$249,4,0)</f>
        <v>無機</v>
      </c>
      <c r="O8665" s="70" t="str">
        <f>IF(J8665=[1]人員授權表!$C$85,"Casper李羿勳",IF(J8665=[1]人員授權表!$C$188,"Iring陳俊明",IF(J8665=[1]人員授權表!$C$189,"Brian陳泓霖",VLOOKUP(K8665,[1]人員授權表!D$2:E$249,2,FALSE))))</f>
        <v>Debby胡萱黛</v>
      </c>
      <c r="P8665" s="67">
        <f t="shared" si="459"/>
        <v>44863</v>
      </c>
      <c r="Q8665" s="75" t="str">
        <f t="shared" si="461"/>
        <v>週六</v>
      </c>
      <c r="R8665" s="80">
        <v>44855</v>
      </c>
      <c r="AA8665" s="1"/>
    </row>
    <row r="8666" spans="2:27">
      <c r="B8666" s="66">
        <v>44826</v>
      </c>
      <c r="C8666" s="67">
        <v>44852</v>
      </c>
      <c r="D8666" s="68" t="s">
        <v>50</v>
      </c>
      <c r="E8666" s="70" t="s">
        <v>51</v>
      </c>
      <c r="F8666" s="70" t="s">
        <v>3200</v>
      </c>
      <c r="G8666" s="101">
        <v>44851</v>
      </c>
      <c r="H8666" s="67">
        <v>44865</v>
      </c>
      <c r="I8666" s="71">
        <f t="shared" si="460"/>
        <v>14</v>
      </c>
      <c r="J8666" s="72" t="s">
        <v>198</v>
      </c>
      <c r="K8666" s="72" t="s">
        <v>199</v>
      </c>
      <c r="L8666" s="73">
        <v>1</v>
      </c>
      <c r="M8666" s="73" t="s">
        <v>108</v>
      </c>
      <c r="N8666" s="68" t="str">
        <f>VLOOKUP(K8666,[1]人員授權表!D$3:G$249,4,0)</f>
        <v>無機</v>
      </c>
      <c r="O8666" s="70" t="str">
        <f>IF(J8666=[1]人員授權表!$C$85,"Casper李羿勳",IF(J8666=[1]人員授權表!$C$188,"Iring陳俊明",IF(J8666=[1]人員授權表!$C$189,"Brian陳泓霖",VLOOKUP(K8666,[1]人員授權表!D$2:E$249,2,FALSE))))</f>
        <v>Vicky游崴涵</v>
      </c>
      <c r="P8666" s="67">
        <f t="shared" si="459"/>
        <v>44863</v>
      </c>
      <c r="Q8666" s="75" t="str">
        <f t="shared" si="461"/>
        <v>週六</v>
      </c>
      <c r="R8666" s="80">
        <v>44854</v>
      </c>
      <c r="AA8666" s="1"/>
    </row>
    <row r="8667" spans="2:27">
      <c r="B8667" s="66">
        <v>44826</v>
      </c>
      <c r="C8667" s="67">
        <v>44852</v>
      </c>
      <c r="D8667" s="68" t="s">
        <v>50</v>
      </c>
      <c r="E8667" s="70" t="s">
        <v>51</v>
      </c>
      <c r="F8667" s="70" t="s">
        <v>3200</v>
      </c>
      <c r="G8667" s="101">
        <v>44851</v>
      </c>
      <c r="H8667" s="67">
        <v>44865</v>
      </c>
      <c r="I8667" s="71">
        <f t="shared" si="460"/>
        <v>14</v>
      </c>
      <c r="J8667" s="72" t="s">
        <v>200</v>
      </c>
      <c r="K8667" s="72" t="s">
        <v>201</v>
      </c>
      <c r="L8667" s="73">
        <v>1</v>
      </c>
      <c r="M8667" s="73" t="s">
        <v>108</v>
      </c>
      <c r="N8667" s="68" t="str">
        <f>VLOOKUP(K8667,[1]人員授權表!D$3:G$249,4,0)</f>
        <v>無機</v>
      </c>
      <c r="O8667" s="70" t="str">
        <f>IF(J8667=[1]人員授權表!$C$85,"Casper李羿勳",IF(J8667=[1]人員授權表!$C$188,"Iring陳俊明",IF(J8667=[1]人員授權表!$C$189,"Brian陳泓霖",VLOOKUP(K8667,[1]人員授權表!D$2:E$249,2,FALSE))))</f>
        <v>Ruby黃家蓁</v>
      </c>
      <c r="P8667" s="67">
        <f t="shared" si="459"/>
        <v>44863</v>
      </c>
      <c r="Q8667" s="75" t="str">
        <f t="shared" si="461"/>
        <v>週六</v>
      </c>
      <c r="R8667" s="80">
        <v>44859</v>
      </c>
      <c r="AA8667" s="1"/>
    </row>
    <row r="8668" spans="2:27">
      <c r="B8668" s="66">
        <v>44826</v>
      </c>
      <c r="C8668" s="67">
        <v>44852</v>
      </c>
      <c r="D8668" s="68" t="s">
        <v>50</v>
      </c>
      <c r="E8668" s="70" t="s">
        <v>51</v>
      </c>
      <c r="F8668" s="70" t="s">
        <v>3200</v>
      </c>
      <c r="G8668" s="101">
        <v>44851</v>
      </c>
      <c r="H8668" s="67">
        <v>44865</v>
      </c>
      <c r="I8668" s="71">
        <f t="shared" si="460"/>
        <v>14</v>
      </c>
      <c r="J8668" s="72" t="s">
        <v>151</v>
      </c>
      <c r="K8668" s="72" t="s">
        <v>152</v>
      </c>
      <c r="L8668" s="73">
        <v>1</v>
      </c>
      <c r="M8668" s="73" t="s">
        <v>108</v>
      </c>
      <c r="N8668" s="68" t="str">
        <f>VLOOKUP(K8668,[1]人員授權表!D$3:G$249,4,0)</f>
        <v>無機</v>
      </c>
      <c r="O8668" s="70" t="str">
        <f>IF(J8668=[1]人員授權表!$C$85,"Casper李羿勳",IF(J8668=[1]人員授權表!$C$188,"Iring陳俊明",IF(J8668=[1]人員授權表!$C$189,"Brian陳泓霖",VLOOKUP(K8668,[1]人員授權表!D$2:E$249,2,FALSE))))</f>
        <v>Vicky游崴涵</v>
      </c>
      <c r="P8668" s="67">
        <f t="shared" si="459"/>
        <v>44863</v>
      </c>
      <c r="Q8668" s="75" t="str">
        <f t="shared" si="461"/>
        <v>週六</v>
      </c>
      <c r="R8668" s="80">
        <v>44854</v>
      </c>
      <c r="AA8668" s="1"/>
    </row>
    <row r="8669" spans="2:27">
      <c r="B8669" s="66">
        <v>44826</v>
      </c>
      <c r="C8669" s="67">
        <v>44852</v>
      </c>
      <c r="D8669" s="68" t="s">
        <v>50</v>
      </c>
      <c r="E8669" s="70" t="s">
        <v>51</v>
      </c>
      <c r="F8669" s="70" t="s">
        <v>3200</v>
      </c>
      <c r="G8669" s="101">
        <v>44851</v>
      </c>
      <c r="H8669" s="67">
        <v>44865</v>
      </c>
      <c r="I8669" s="71">
        <f t="shared" si="460"/>
        <v>14</v>
      </c>
      <c r="J8669" s="72" t="s">
        <v>160</v>
      </c>
      <c r="K8669" s="72" t="s">
        <v>161</v>
      </c>
      <c r="L8669" s="73">
        <v>1</v>
      </c>
      <c r="M8669" s="73" t="s">
        <v>108</v>
      </c>
      <c r="N8669" s="68" t="str">
        <f>VLOOKUP(K8669,[1]人員授權表!D$3:G$249,4,0)</f>
        <v>無機</v>
      </c>
      <c r="O8669" s="70" t="str">
        <f>IF(J8669=[1]人員授權表!$C$85,"Casper李羿勳",IF(J8669=[1]人員授權表!$C$188,"Iring陳俊明",IF(J8669=[1]人員授權表!$C$189,"Brian陳泓霖",VLOOKUP(K8669,[1]人員授權表!D$2:E$249,2,FALSE))))</f>
        <v>Dennis陳汶宏</v>
      </c>
      <c r="P8669" s="67">
        <f t="shared" si="459"/>
        <v>44863</v>
      </c>
      <c r="Q8669" s="75" t="str">
        <f t="shared" si="461"/>
        <v>週六</v>
      </c>
      <c r="R8669" s="80">
        <v>44855</v>
      </c>
      <c r="AA8669" s="1"/>
    </row>
    <row r="8670" spans="2:27">
      <c r="B8670" s="66">
        <v>44826</v>
      </c>
      <c r="C8670" s="67">
        <v>44852</v>
      </c>
      <c r="D8670" s="68" t="s">
        <v>50</v>
      </c>
      <c r="E8670" s="70" t="s">
        <v>51</v>
      </c>
      <c r="F8670" s="70" t="s">
        <v>3200</v>
      </c>
      <c r="G8670" s="101">
        <v>44851</v>
      </c>
      <c r="H8670" s="67">
        <v>44865</v>
      </c>
      <c r="I8670" s="71">
        <f t="shared" si="460"/>
        <v>14</v>
      </c>
      <c r="J8670" s="72" t="s">
        <v>1222</v>
      </c>
      <c r="K8670" s="72" t="s">
        <v>1223</v>
      </c>
      <c r="L8670" s="73">
        <v>1</v>
      </c>
      <c r="M8670" s="73" t="s">
        <v>108</v>
      </c>
      <c r="N8670" s="68" t="str">
        <f>VLOOKUP(K8670,[1]人員授權表!D$3:G$249,4,0)</f>
        <v>無機</v>
      </c>
      <c r="O8670" s="70" t="str">
        <f>IF(J8670=[1]人員授權表!$C$85,"Casper李羿勳",IF(J8670=[1]人員授權表!$C$188,"Iring陳俊明",IF(J8670=[1]人員授權表!$C$189,"Brian陳泓霖",VLOOKUP(K8670,[1]人員授權表!D$2:E$249,2,FALSE))))</f>
        <v>Dennis陳汶宏</v>
      </c>
      <c r="P8670" s="67">
        <f t="shared" si="459"/>
        <v>44863</v>
      </c>
      <c r="Q8670" s="75" t="str">
        <f t="shared" si="461"/>
        <v>週六</v>
      </c>
      <c r="R8670" s="80">
        <v>44855</v>
      </c>
      <c r="AA8670" s="1"/>
    </row>
    <row r="8671" spans="2:27">
      <c r="B8671" s="66">
        <v>44826</v>
      </c>
      <c r="C8671" s="67">
        <v>44852</v>
      </c>
      <c r="D8671" s="68" t="s">
        <v>50</v>
      </c>
      <c r="E8671" s="70" t="s">
        <v>51</v>
      </c>
      <c r="F8671" s="70" t="s">
        <v>3200</v>
      </c>
      <c r="G8671" s="101">
        <v>44851</v>
      </c>
      <c r="H8671" s="67">
        <v>44865</v>
      </c>
      <c r="I8671" s="71">
        <f t="shared" si="460"/>
        <v>14</v>
      </c>
      <c r="J8671" s="72" t="s">
        <v>175</v>
      </c>
      <c r="K8671" s="72" t="s">
        <v>176</v>
      </c>
      <c r="L8671" s="73">
        <v>1</v>
      </c>
      <c r="M8671" s="73" t="s">
        <v>108</v>
      </c>
      <c r="N8671" s="68" t="str">
        <f>VLOOKUP(K8671,[1]人員授權表!D$3:G$249,4,0)</f>
        <v>無機</v>
      </c>
      <c r="O8671" s="70" t="s">
        <v>177</v>
      </c>
      <c r="P8671" s="67">
        <f t="shared" si="459"/>
        <v>44863</v>
      </c>
      <c r="Q8671" s="75" t="str">
        <f t="shared" si="461"/>
        <v>週六</v>
      </c>
      <c r="R8671" s="80">
        <v>44854</v>
      </c>
      <c r="AA8671" s="1"/>
    </row>
    <row r="8672" spans="2:27">
      <c r="B8672" s="66">
        <v>44826</v>
      </c>
      <c r="C8672" s="67">
        <v>44852</v>
      </c>
      <c r="D8672" s="68" t="s">
        <v>50</v>
      </c>
      <c r="E8672" s="70" t="s">
        <v>51</v>
      </c>
      <c r="F8672" s="70" t="s">
        <v>3200</v>
      </c>
      <c r="G8672" s="101">
        <v>44851</v>
      </c>
      <c r="H8672" s="67">
        <v>44865</v>
      </c>
      <c r="I8672" s="71">
        <f t="shared" si="460"/>
        <v>14</v>
      </c>
      <c r="J8672" s="72" t="s">
        <v>290</v>
      </c>
      <c r="K8672" s="72" t="s">
        <v>291</v>
      </c>
      <c r="L8672" s="73">
        <v>1</v>
      </c>
      <c r="M8672" s="73" t="s">
        <v>108</v>
      </c>
      <c r="N8672" s="68" t="str">
        <f>VLOOKUP(K8672,[1]人員授權表!D$3:G$249,4,0)</f>
        <v>無機</v>
      </c>
      <c r="O8672" s="70" t="str">
        <f>IF(J8672=[1]人員授權表!$C$85,"Casper李羿勳",IF(J8672=[1]人員授權表!$C$188,"Iring陳俊明",IF(J8672=[1]人員授權表!$C$189,"Brian陳泓霖",VLOOKUP(K8672,[1]人員授權表!D$2:E$249,2,FALSE))))</f>
        <v>George陳志昇</v>
      </c>
      <c r="P8672" s="67">
        <f t="shared" si="459"/>
        <v>44863</v>
      </c>
      <c r="Q8672" s="75" t="str">
        <f t="shared" si="461"/>
        <v>週六</v>
      </c>
      <c r="R8672" s="80">
        <v>44855</v>
      </c>
      <c r="AA8672" s="1"/>
    </row>
    <row r="8673" spans="2:27">
      <c r="B8673" s="66">
        <v>44826</v>
      </c>
      <c r="C8673" s="67">
        <v>44852</v>
      </c>
      <c r="D8673" s="68" t="s">
        <v>50</v>
      </c>
      <c r="E8673" s="70" t="s">
        <v>51</v>
      </c>
      <c r="F8673" s="70" t="s">
        <v>3200</v>
      </c>
      <c r="G8673" s="101">
        <v>44851</v>
      </c>
      <c r="H8673" s="67">
        <v>44865</v>
      </c>
      <c r="I8673" s="71">
        <f t="shared" si="460"/>
        <v>14</v>
      </c>
      <c r="J8673" s="72" t="s">
        <v>204</v>
      </c>
      <c r="K8673" s="72" t="s">
        <v>205</v>
      </c>
      <c r="L8673" s="73">
        <v>1</v>
      </c>
      <c r="M8673" s="73" t="s">
        <v>108</v>
      </c>
      <c r="N8673" s="68" t="str">
        <f>VLOOKUP(K8673,[1]人員授權表!D$3:G$249,4,0)</f>
        <v>無機</v>
      </c>
      <c r="O8673" s="70" t="str">
        <f>IF(J8673=[1]人員授權表!$C$85,"Casper李羿勳",IF(J8673=[1]人員授權表!$C$188,"Iring陳俊明",IF(J8673=[1]人員授權表!$C$189,"Brian陳泓霖",VLOOKUP(K8673,[1]人員授權表!D$2:E$249,2,FALSE))))</f>
        <v>Iring陳俊明</v>
      </c>
      <c r="P8673" s="67">
        <f t="shared" si="459"/>
        <v>44863</v>
      </c>
      <c r="Q8673" s="75" t="str">
        <f t="shared" si="461"/>
        <v>週六</v>
      </c>
      <c r="R8673" s="80">
        <v>44861</v>
      </c>
      <c r="AA8673" s="1"/>
    </row>
    <row r="8674" spans="2:27">
      <c r="B8674" s="66">
        <v>44826</v>
      </c>
      <c r="C8674" s="67">
        <v>44852</v>
      </c>
      <c r="D8674" s="68" t="s">
        <v>50</v>
      </c>
      <c r="E8674" s="70" t="s">
        <v>51</v>
      </c>
      <c r="F8674" s="70" t="s">
        <v>3200</v>
      </c>
      <c r="G8674" s="101">
        <v>44851</v>
      </c>
      <c r="H8674" s="67">
        <v>44865</v>
      </c>
      <c r="I8674" s="71">
        <f t="shared" si="460"/>
        <v>14</v>
      </c>
      <c r="J8674" s="72" t="s">
        <v>2667</v>
      </c>
      <c r="K8674" s="72" t="s">
        <v>179</v>
      </c>
      <c r="L8674" s="73">
        <v>1</v>
      </c>
      <c r="M8674" s="73" t="s">
        <v>108</v>
      </c>
      <c r="N8674" s="68" t="str">
        <f>VLOOKUP(K8674,[1]人員授權表!D$3:G$249,4,0)</f>
        <v>無機</v>
      </c>
      <c r="O8674" s="70" t="str">
        <f>IF(J8674=[1]人員授權表!$C$85,"Casper李羿勳",IF(J8674=[1]人員授權表!$C$188,"Iring陳俊明",IF(J8674=[1]人員授權表!$C$189,"Brian陳泓霖",VLOOKUP(K8674,[1]人員授權表!D$2:E$249,2,FALSE))))</f>
        <v>Dennis陳汶宏</v>
      </c>
      <c r="P8674" s="67">
        <f t="shared" si="459"/>
        <v>44863</v>
      </c>
      <c r="Q8674" s="75" t="str">
        <f t="shared" si="461"/>
        <v>週六</v>
      </c>
      <c r="R8674" s="80">
        <v>44855</v>
      </c>
      <c r="AA8674" s="1"/>
    </row>
    <row r="8675" spans="2:27">
      <c r="B8675" s="66">
        <v>44826</v>
      </c>
      <c r="C8675" s="67">
        <v>44852</v>
      </c>
      <c r="D8675" s="68" t="s">
        <v>50</v>
      </c>
      <c r="E8675" s="70" t="s">
        <v>51</v>
      </c>
      <c r="F8675" s="70" t="s">
        <v>3200</v>
      </c>
      <c r="G8675" s="101">
        <v>44851</v>
      </c>
      <c r="H8675" s="67">
        <v>44865</v>
      </c>
      <c r="I8675" s="71">
        <f t="shared" si="460"/>
        <v>14</v>
      </c>
      <c r="J8675" s="72" t="s">
        <v>178</v>
      </c>
      <c r="K8675" s="72" t="s">
        <v>179</v>
      </c>
      <c r="L8675" s="73">
        <v>1</v>
      </c>
      <c r="M8675" s="73" t="s">
        <v>108</v>
      </c>
      <c r="N8675" s="68" t="str">
        <f>VLOOKUP(K8675,[1]人員授權表!D$3:G$249,4,0)</f>
        <v>無機</v>
      </c>
      <c r="O8675" s="70" t="str">
        <f>IF(J8675=[1]人員授權表!$C$85,"Casper李羿勳",IF(J8675=[1]人員授權表!$C$188,"Iring陳俊明",IF(J8675=[1]人員授權表!$C$189,"Brian陳泓霖",VLOOKUP(K8675,[1]人員授權表!D$2:E$249,2,FALSE))))</f>
        <v>Dennis陳汶宏</v>
      </c>
      <c r="P8675" s="67">
        <f t="shared" si="459"/>
        <v>44863</v>
      </c>
      <c r="Q8675" s="75" t="str">
        <f t="shared" si="461"/>
        <v>週六</v>
      </c>
      <c r="R8675" s="80">
        <v>44855</v>
      </c>
      <c r="AA8675" s="1"/>
    </row>
    <row r="8676" spans="2:27">
      <c r="B8676" s="66">
        <v>44826</v>
      </c>
      <c r="C8676" s="67">
        <v>44852</v>
      </c>
      <c r="D8676" s="68" t="s">
        <v>50</v>
      </c>
      <c r="E8676" s="70" t="s">
        <v>51</v>
      </c>
      <c r="F8676" s="70" t="s">
        <v>3200</v>
      </c>
      <c r="G8676" s="101">
        <v>44851</v>
      </c>
      <c r="H8676" s="67">
        <v>44865</v>
      </c>
      <c r="I8676" s="71">
        <f t="shared" si="460"/>
        <v>14</v>
      </c>
      <c r="J8676" s="72" t="s">
        <v>141</v>
      </c>
      <c r="K8676" s="72" t="s">
        <v>142</v>
      </c>
      <c r="L8676" s="73">
        <v>1</v>
      </c>
      <c r="M8676" s="73" t="s">
        <v>108</v>
      </c>
      <c r="N8676" s="68" t="str">
        <f>VLOOKUP(K8676,[1]人員授權表!D$3:G$249,4,0)</f>
        <v>無機</v>
      </c>
      <c r="O8676" s="70" t="str">
        <f>IF(J8676=[1]人員授權表!$C$85,"Casper李羿勳",IF(J8676=[1]人員授權表!$C$188,"Iring陳俊明",IF(J8676=[1]人員授權表!$C$189,"Brian陳泓霖",VLOOKUP(K8676,[1]人員授權表!D$2:E$249,2,FALSE))))</f>
        <v>Dennis陳汶宏</v>
      </c>
      <c r="P8676" s="67">
        <f t="shared" si="459"/>
        <v>44863</v>
      </c>
      <c r="Q8676" s="75" t="str">
        <f t="shared" si="461"/>
        <v>週六</v>
      </c>
      <c r="R8676" s="80">
        <v>44860</v>
      </c>
      <c r="AA8676" s="1"/>
    </row>
    <row r="8677" spans="2:27">
      <c r="B8677" s="66">
        <v>44826</v>
      </c>
      <c r="C8677" s="67">
        <v>44852</v>
      </c>
      <c r="D8677" s="68" t="s">
        <v>50</v>
      </c>
      <c r="E8677" s="70" t="s">
        <v>51</v>
      </c>
      <c r="F8677" s="70" t="s">
        <v>3200</v>
      </c>
      <c r="G8677" s="101">
        <v>44851</v>
      </c>
      <c r="H8677" s="67">
        <v>44865</v>
      </c>
      <c r="I8677" s="71">
        <f t="shared" si="460"/>
        <v>14</v>
      </c>
      <c r="J8677" s="72" t="s">
        <v>966</v>
      </c>
      <c r="K8677" s="72" t="s">
        <v>154</v>
      </c>
      <c r="L8677" s="73">
        <v>1</v>
      </c>
      <c r="M8677" s="73" t="s">
        <v>108</v>
      </c>
      <c r="N8677" s="68" t="str">
        <f>VLOOKUP(K8677,[1]人員授權表!D$3:G$249,4,0)</f>
        <v>無機</v>
      </c>
      <c r="O8677" s="70" t="str">
        <f>IF(J8677=[1]人員授權表!$C$85,"Casper李羿勳",IF(J8677=[1]人員授權表!$C$188,"Iring陳俊明",IF(J8677=[1]人員授權表!$C$189,"Brian陳泓霖",VLOOKUP(K8677,[1]人員授權表!D$2:E$249,2,FALSE))))</f>
        <v>Ken張智凱</v>
      </c>
      <c r="P8677" s="67">
        <f t="shared" si="459"/>
        <v>44863</v>
      </c>
      <c r="Q8677" s="75" t="str">
        <f t="shared" si="461"/>
        <v>週六</v>
      </c>
      <c r="R8677" s="80">
        <v>44858</v>
      </c>
      <c r="AA8677" s="1"/>
    </row>
    <row r="8678" spans="2:27">
      <c r="B8678" s="66">
        <v>44826</v>
      </c>
      <c r="C8678" s="67">
        <v>44852</v>
      </c>
      <c r="D8678" s="68" t="s">
        <v>50</v>
      </c>
      <c r="E8678" s="70" t="s">
        <v>51</v>
      </c>
      <c r="F8678" s="70" t="s">
        <v>3200</v>
      </c>
      <c r="G8678" s="101">
        <v>44851</v>
      </c>
      <c r="H8678" s="67">
        <v>44865</v>
      </c>
      <c r="I8678" s="71">
        <f t="shared" si="460"/>
        <v>14</v>
      </c>
      <c r="J8678" s="72" t="s">
        <v>209</v>
      </c>
      <c r="K8678" s="72" t="s">
        <v>210</v>
      </c>
      <c r="L8678" s="73">
        <v>1</v>
      </c>
      <c r="M8678" s="73" t="s">
        <v>108</v>
      </c>
      <c r="N8678" s="68" t="str">
        <f>VLOOKUP(K8678,[1]人員授權表!D$3:G$249,4,0)</f>
        <v>無機</v>
      </c>
      <c r="O8678" s="70" t="str">
        <f>IF(J8678=[1]人員授權表!$C$85,"Casper李羿勳",IF(J8678=[1]人員授權表!$C$188,"Iring陳俊明",IF(J8678=[1]人員授權表!$C$189,"Brian陳泓霖",VLOOKUP(K8678,[1]人員授權表!D$2:E$249,2,FALSE))))</f>
        <v>Vicky游崴涵</v>
      </c>
      <c r="P8678" s="67">
        <f t="shared" si="459"/>
        <v>44863</v>
      </c>
      <c r="Q8678" s="75" t="str">
        <f t="shared" si="461"/>
        <v>週六</v>
      </c>
      <c r="R8678" s="80">
        <v>44855</v>
      </c>
      <c r="AA8678" s="1"/>
    </row>
    <row r="8679" spans="2:27">
      <c r="B8679" s="66">
        <v>44826</v>
      </c>
      <c r="C8679" s="67">
        <v>44852</v>
      </c>
      <c r="D8679" s="68" t="s">
        <v>50</v>
      </c>
      <c r="E8679" s="70" t="s">
        <v>51</v>
      </c>
      <c r="F8679" s="70" t="s">
        <v>3200</v>
      </c>
      <c r="G8679" s="101">
        <v>44851</v>
      </c>
      <c r="H8679" s="67">
        <v>44865</v>
      </c>
      <c r="I8679" s="71">
        <f t="shared" si="460"/>
        <v>14</v>
      </c>
      <c r="J8679" s="72" t="s">
        <v>167</v>
      </c>
      <c r="K8679" s="72" t="s">
        <v>168</v>
      </c>
      <c r="L8679" s="73">
        <v>1</v>
      </c>
      <c r="M8679" s="73" t="s">
        <v>108</v>
      </c>
      <c r="N8679" s="68" t="str">
        <f>VLOOKUP(K8679,[1]人員授權表!D$3:G$249,4,0)</f>
        <v>有機</v>
      </c>
      <c r="O8679" s="70" t="str">
        <f>IF(J8679=[1]人員授權表!$C$85,"Casper李羿勳",IF(J8679=[1]人員授權表!$C$188,"Iring陳俊明",IF(J8679=[1]人員授權表!$C$189,"Brian陳泓霖",VLOOKUP(K8679,[1]人員授權表!D$2:E$249,2,FALSE))))</f>
        <v>Una林庭瑄</v>
      </c>
      <c r="P8679" s="67">
        <f t="shared" si="459"/>
        <v>44863</v>
      </c>
      <c r="Q8679" s="75" t="str">
        <f t="shared" si="461"/>
        <v>週六</v>
      </c>
      <c r="R8679" s="80">
        <v>44854</v>
      </c>
      <c r="AA8679" s="1"/>
    </row>
    <row r="8680" spans="2:27">
      <c r="B8680" s="66">
        <v>44826</v>
      </c>
      <c r="C8680" s="67">
        <v>44852</v>
      </c>
      <c r="D8680" s="68" t="s">
        <v>50</v>
      </c>
      <c r="E8680" s="70" t="s">
        <v>51</v>
      </c>
      <c r="F8680" s="70" t="s">
        <v>3200</v>
      </c>
      <c r="G8680" s="101">
        <v>44851</v>
      </c>
      <c r="H8680" s="67">
        <v>44865</v>
      </c>
      <c r="I8680" s="71">
        <f t="shared" si="460"/>
        <v>14</v>
      </c>
      <c r="J8680" s="72" t="s">
        <v>257</v>
      </c>
      <c r="K8680" s="72" t="s">
        <v>1225</v>
      </c>
      <c r="L8680" s="73">
        <v>1</v>
      </c>
      <c r="M8680" s="73" t="s">
        <v>108</v>
      </c>
      <c r="N8680" s="68" t="str">
        <f>VLOOKUP(K8680,[1]人員授權表!D$3:G$249,4,0)</f>
        <v>有機</v>
      </c>
      <c r="O8680" s="70" t="str">
        <f>IF(J8680=[1]人員授權表!$C$85,"Casper李羿勳",IF(J8680=[1]人員授權表!$C$188,"Iring陳俊明",IF(J8680=[1]人員授權表!$C$189,"Brian陳泓霖",VLOOKUP(K8680,[1]人員授權表!D$2:E$249,2,FALSE))))</f>
        <v>Casper李羿勳</v>
      </c>
      <c r="P8680" s="67">
        <f t="shared" si="459"/>
        <v>44863</v>
      </c>
      <c r="Q8680" s="75" t="str">
        <f t="shared" si="461"/>
        <v>週六</v>
      </c>
      <c r="R8680" s="80">
        <v>44861</v>
      </c>
      <c r="AA8680" s="1"/>
    </row>
    <row r="8681" spans="2:27">
      <c r="B8681" s="66">
        <v>44826</v>
      </c>
      <c r="C8681" s="67">
        <v>44852</v>
      </c>
      <c r="D8681" s="68" t="s">
        <v>50</v>
      </c>
      <c r="E8681" s="70" t="s">
        <v>51</v>
      </c>
      <c r="F8681" s="70" t="s">
        <v>3200</v>
      </c>
      <c r="G8681" s="101">
        <v>44851</v>
      </c>
      <c r="H8681" s="67">
        <v>44865</v>
      </c>
      <c r="I8681" s="71">
        <f t="shared" si="460"/>
        <v>14</v>
      </c>
      <c r="J8681" s="72" t="s">
        <v>1226</v>
      </c>
      <c r="K8681" s="72" t="s">
        <v>1227</v>
      </c>
      <c r="L8681" s="73">
        <v>1</v>
      </c>
      <c r="M8681" s="73" t="s">
        <v>108</v>
      </c>
      <c r="N8681" s="68" t="str">
        <f>VLOOKUP(K8681,[1]人員授權表!D$3:G$249,4,0)</f>
        <v>有機</v>
      </c>
      <c r="O8681" s="70" t="str">
        <f>IF(J8681=[1]人員授權表!$C$85,"Casper李羿勳",IF(J8681=[1]人員授權表!$C$188,"Iring陳俊明",IF(J8681=[1]人員授權表!$C$189,"Brian陳泓霖",VLOOKUP(K8681,[1]人員授權表!D$2:E$249,2,FALSE))))</f>
        <v>Marco陳鴻鈞</v>
      </c>
      <c r="P8681" s="67">
        <f t="shared" si="459"/>
        <v>44863</v>
      </c>
      <c r="Q8681" s="75" t="str">
        <f t="shared" si="461"/>
        <v>週六</v>
      </c>
      <c r="R8681" s="80">
        <v>44860</v>
      </c>
      <c r="AA8681" s="1"/>
    </row>
    <row r="8682" spans="2:27">
      <c r="B8682" s="66">
        <v>44826</v>
      </c>
      <c r="C8682" s="67">
        <v>44852</v>
      </c>
      <c r="D8682" s="68" t="s">
        <v>50</v>
      </c>
      <c r="E8682" s="70" t="s">
        <v>51</v>
      </c>
      <c r="F8682" s="70" t="s">
        <v>3201</v>
      </c>
      <c r="G8682" s="101">
        <v>44852</v>
      </c>
      <c r="H8682" s="67">
        <v>44865</v>
      </c>
      <c r="I8682" s="71">
        <f t="shared" si="460"/>
        <v>13</v>
      </c>
      <c r="J8682" s="72" t="s">
        <v>525</v>
      </c>
      <c r="K8682" s="72" t="s">
        <v>182</v>
      </c>
      <c r="L8682" s="73">
        <v>1</v>
      </c>
      <c r="M8682" s="73" t="s">
        <v>108</v>
      </c>
      <c r="N8682" s="68" t="str">
        <f>VLOOKUP(K8682,[1]人員授權表!D$3:G$249,4,0)</f>
        <v>有機</v>
      </c>
      <c r="O8682" s="70" t="str">
        <f>IF(J8682=[1]人員授權表!$C$85,"Casper李羿勳",IF(J8682=[1]人員授權表!$C$188,"Iring陳俊明",IF(J8682=[1]人員授權表!$C$189,"Brian陳泓霖",VLOOKUP(K8682,[1]人員授權表!D$2:E$249,2,FALSE))))</f>
        <v>Sara王淑玲</v>
      </c>
      <c r="P8682" s="67">
        <f t="shared" si="459"/>
        <v>44863</v>
      </c>
      <c r="Q8682" s="75" t="str">
        <f t="shared" si="461"/>
        <v>週六</v>
      </c>
      <c r="R8682" s="80">
        <v>44858</v>
      </c>
      <c r="AA8682" s="1"/>
    </row>
    <row r="8683" spans="2:27">
      <c r="B8683" s="66">
        <v>44826</v>
      </c>
      <c r="C8683" s="67">
        <v>44852</v>
      </c>
      <c r="D8683" s="68" t="s">
        <v>50</v>
      </c>
      <c r="E8683" s="70" t="s">
        <v>51</v>
      </c>
      <c r="F8683" s="70" t="s">
        <v>3202</v>
      </c>
      <c r="G8683" s="101">
        <v>44852</v>
      </c>
      <c r="H8683" s="67">
        <v>44865</v>
      </c>
      <c r="I8683" s="71">
        <f t="shared" si="460"/>
        <v>13</v>
      </c>
      <c r="J8683" s="72" t="s">
        <v>181</v>
      </c>
      <c r="K8683" s="72" t="s">
        <v>182</v>
      </c>
      <c r="L8683" s="73">
        <v>1</v>
      </c>
      <c r="M8683" s="73" t="s">
        <v>108</v>
      </c>
      <c r="N8683" s="68" t="str">
        <f>VLOOKUP(K8683,[1]人員授權表!D$3:G$249,4,0)</f>
        <v>有機</v>
      </c>
      <c r="O8683" s="70" t="str">
        <f>IF(J8683=[1]人員授權表!$C$85,"Casper李羿勳",IF(J8683=[1]人員授權表!$C$188,"Iring陳俊明",IF(J8683=[1]人員授權表!$C$189,"Brian陳泓霖",VLOOKUP(K8683,[1]人員授權表!D$2:E$249,2,FALSE))))</f>
        <v>Sara王淑玲</v>
      </c>
      <c r="P8683" s="67">
        <f t="shared" si="459"/>
        <v>44863</v>
      </c>
      <c r="Q8683" s="75" t="str">
        <f t="shared" si="461"/>
        <v>週六</v>
      </c>
      <c r="R8683" s="80">
        <v>44856</v>
      </c>
      <c r="AA8683" s="1"/>
    </row>
    <row r="8684" spans="2:27">
      <c r="B8684" s="66">
        <v>44826</v>
      </c>
      <c r="C8684" s="67">
        <v>44852</v>
      </c>
      <c r="D8684" s="68" t="s">
        <v>50</v>
      </c>
      <c r="E8684" s="70" t="s">
        <v>51</v>
      </c>
      <c r="F8684" s="70" t="s">
        <v>3202</v>
      </c>
      <c r="G8684" s="101">
        <v>44852</v>
      </c>
      <c r="H8684" s="67">
        <v>44865</v>
      </c>
      <c r="I8684" s="71">
        <f t="shared" si="460"/>
        <v>13</v>
      </c>
      <c r="J8684" s="72" t="s">
        <v>919</v>
      </c>
      <c r="K8684" s="72" t="s">
        <v>187</v>
      </c>
      <c r="L8684" s="73">
        <v>1</v>
      </c>
      <c r="M8684" s="73" t="s">
        <v>108</v>
      </c>
      <c r="N8684" s="68" t="str">
        <f>VLOOKUP(K8684,[1]人員授權表!D$3:G$249,4,0)</f>
        <v>無機</v>
      </c>
      <c r="O8684" s="70" t="str">
        <f>IF(J8684=[1]人員授權表!$C$85,"Casper李羿勳",IF(J8684=[1]人員授權表!$C$188,"Iring陳俊明",IF(J8684=[1]人員授權表!$C$189,"Brian陳泓霖",VLOOKUP(K8684,[1]人員授權表!D$2:E$249,2,FALSE))))</f>
        <v>Ruby黃家蓁</v>
      </c>
      <c r="P8684" s="67">
        <f t="shared" si="459"/>
        <v>44863</v>
      </c>
      <c r="Q8684" s="75" t="str">
        <f t="shared" si="461"/>
        <v>週六</v>
      </c>
      <c r="R8684" s="80">
        <v>44859</v>
      </c>
      <c r="AA8684" s="1"/>
    </row>
    <row r="8685" spans="2:27">
      <c r="B8685" s="66">
        <v>44826</v>
      </c>
      <c r="C8685" s="67">
        <v>44852</v>
      </c>
      <c r="D8685" s="68" t="s">
        <v>50</v>
      </c>
      <c r="E8685" s="70" t="s">
        <v>51</v>
      </c>
      <c r="F8685" s="70" t="s">
        <v>3202</v>
      </c>
      <c r="G8685" s="101">
        <v>44852</v>
      </c>
      <c r="H8685" s="67">
        <v>44865</v>
      </c>
      <c r="I8685" s="71">
        <f t="shared" si="460"/>
        <v>13</v>
      </c>
      <c r="J8685" s="72" t="s">
        <v>188</v>
      </c>
      <c r="K8685" s="72" t="s">
        <v>189</v>
      </c>
      <c r="L8685" s="73">
        <v>1</v>
      </c>
      <c r="M8685" s="73" t="s">
        <v>108</v>
      </c>
      <c r="N8685" s="68" t="str">
        <f>VLOOKUP(K8685,[1]人員授權表!D$3:G$249,4,0)</f>
        <v>無機</v>
      </c>
      <c r="O8685" s="70" t="str">
        <f>IF(J8685=[1]人員授權表!$C$85,"Casper李羿勳",IF(J8685=[1]人員授權表!$C$188,"Iring陳俊明",IF(J8685=[1]人員授權表!$C$189,"Brian陳泓霖",VLOOKUP(K8685,[1]人員授權表!D$2:E$249,2,FALSE))))</f>
        <v>Iring陳俊明</v>
      </c>
      <c r="P8685" s="67">
        <f t="shared" si="459"/>
        <v>44863</v>
      </c>
      <c r="Q8685" s="75" t="str">
        <f t="shared" si="461"/>
        <v>週六</v>
      </c>
      <c r="R8685" s="80">
        <v>44859</v>
      </c>
      <c r="AA8685" s="1"/>
    </row>
    <row r="8686" spans="2:27">
      <c r="B8686" s="66">
        <v>44826</v>
      </c>
      <c r="C8686" s="67">
        <v>44852</v>
      </c>
      <c r="D8686" s="68" t="s">
        <v>50</v>
      </c>
      <c r="E8686" s="70" t="s">
        <v>51</v>
      </c>
      <c r="F8686" s="70" t="s">
        <v>3202</v>
      </c>
      <c r="G8686" s="101">
        <v>44852</v>
      </c>
      <c r="H8686" s="67">
        <v>44865</v>
      </c>
      <c r="I8686" s="71">
        <f t="shared" si="460"/>
        <v>13</v>
      </c>
      <c r="J8686" s="72" t="s">
        <v>190</v>
      </c>
      <c r="K8686" s="72" t="s">
        <v>140</v>
      </c>
      <c r="L8686" s="73">
        <v>1</v>
      </c>
      <c r="M8686" s="73" t="s">
        <v>108</v>
      </c>
      <c r="N8686" s="68" t="str">
        <f>VLOOKUP(K8686,[1]人員授權表!D$3:G$249,4,0)</f>
        <v>無機</v>
      </c>
      <c r="O8686" s="70" t="str">
        <f>IF(J8686=[1]人員授權表!$C$85,"Casper李羿勳",IF(J8686=[1]人員授權表!$C$188,"Iring陳俊明",IF(J8686=[1]人員授權表!$C$189,"Brian陳泓霖",VLOOKUP(K8686,[1]人員授權表!D$2:E$249,2,FALSE))))</f>
        <v>Iring陳俊明</v>
      </c>
      <c r="P8686" s="67">
        <f t="shared" si="459"/>
        <v>44863</v>
      </c>
      <c r="Q8686" s="75" t="str">
        <f t="shared" si="461"/>
        <v>週六</v>
      </c>
      <c r="R8686" s="80">
        <v>44861</v>
      </c>
      <c r="AA8686" s="1"/>
    </row>
    <row r="8687" spans="2:27">
      <c r="B8687" s="66">
        <v>44826</v>
      </c>
      <c r="C8687" s="67">
        <v>44852</v>
      </c>
      <c r="D8687" s="68" t="s">
        <v>50</v>
      </c>
      <c r="E8687" s="70" t="s">
        <v>51</v>
      </c>
      <c r="F8687" s="70" t="s">
        <v>3202</v>
      </c>
      <c r="G8687" s="101">
        <v>44852</v>
      </c>
      <c r="H8687" s="67">
        <v>44865</v>
      </c>
      <c r="I8687" s="71">
        <f t="shared" si="460"/>
        <v>13</v>
      </c>
      <c r="J8687" s="72" t="s">
        <v>281</v>
      </c>
      <c r="K8687" s="72" t="s">
        <v>282</v>
      </c>
      <c r="L8687" s="73">
        <v>1</v>
      </c>
      <c r="M8687" s="73" t="s">
        <v>108</v>
      </c>
      <c r="N8687" s="68" t="str">
        <f>VLOOKUP(K8687,[1]人員授權表!D$3:G$249,4,0)</f>
        <v>有機</v>
      </c>
      <c r="O8687" s="70" t="str">
        <f>IF(J8687=[1]人員授權表!$C$85,"Casper李羿勳",IF(J8687=[1]人員授權表!$C$188,"Iring陳俊明",IF(J8687=[1]人員授權表!$C$189,"Brian陳泓霖",VLOOKUP(K8687,[1]人員授權表!D$2:E$249,2,FALSE))))</f>
        <v>Marco陳鴻鈞</v>
      </c>
      <c r="P8687" s="67">
        <f t="shared" si="459"/>
        <v>44863</v>
      </c>
      <c r="Q8687" s="75" t="str">
        <f t="shared" si="461"/>
        <v>週六</v>
      </c>
      <c r="R8687" s="80">
        <v>44858</v>
      </c>
      <c r="AA8687" s="1"/>
    </row>
    <row r="8688" spans="2:27">
      <c r="B8688" s="66">
        <v>44826</v>
      </c>
      <c r="C8688" s="67">
        <v>44852</v>
      </c>
      <c r="D8688" s="68" t="s">
        <v>50</v>
      </c>
      <c r="E8688" s="70" t="s">
        <v>51</v>
      </c>
      <c r="F8688" s="70" t="s">
        <v>3202</v>
      </c>
      <c r="G8688" s="101">
        <v>44852</v>
      </c>
      <c r="H8688" s="67">
        <v>44865</v>
      </c>
      <c r="I8688" s="71">
        <f t="shared" si="460"/>
        <v>13</v>
      </c>
      <c r="J8688" s="72" t="s">
        <v>195</v>
      </c>
      <c r="K8688" s="72" t="s">
        <v>196</v>
      </c>
      <c r="L8688" s="73">
        <v>1</v>
      </c>
      <c r="M8688" s="73" t="s">
        <v>108</v>
      </c>
      <c r="N8688" s="68" t="str">
        <f>VLOOKUP(K8688,[1]人員授權表!D$3:G$249,4,0)</f>
        <v>無機</v>
      </c>
      <c r="O8688" s="70" t="str">
        <f>IF(J8688=[1]人員授權表!$C$85,"Casper李羿勳",IF(J8688=[1]人員授權表!$C$188,"Iring陳俊明",IF(J8688=[1]人員授權表!$C$189,"Brian陳泓霖",VLOOKUP(K8688,[1]人員授權表!D$2:E$249,2,FALSE))))</f>
        <v>Debby胡萱黛</v>
      </c>
      <c r="P8688" s="67">
        <f t="shared" ref="P8688:P8751" si="462">H8688-2</f>
        <v>44863</v>
      </c>
      <c r="Q8688" s="75" t="str">
        <f t="shared" si="461"/>
        <v>週六</v>
      </c>
      <c r="R8688" s="80">
        <v>44861</v>
      </c>
      <c r="AA8688" s="1"/>
    </row>
    <row r="8689" spans="2:27">
      <c r="B8689" s="66">
        <v>44826</v>
      </c>
      <c r="C8689" s="67">
        <v>44852</v>
      </c>
      <c r="D8689" s="68" t="s">
        <v>50</v>
      </c>
      <c r="E8689" s="70" t="s">
        <v>51</v>
      </c>
      <c r="F8689" s="70" t="s">
        <v>3202</v>
      </c>
      <c r="G8689" s="101">
        <v>44852</v>
      </c>
      <c r="H8689" s="67">
        <v>44865</v>
      </c>
      <c r="I8689" s="71">
        <f t="shared" si="460"/>
        <v>13</v>
      </c>
      <c r="J8689" s="72" t="s">
        <v>198</v>
      </c>
      <c r="K8689" s="72" t="s">
        <v>199</v>
      </c>
      <c r="L8689" s="73">
        <v>1</v>
      </c>
      <c r="M8689" s="73" t="s">
        <v>108</v>
      </c>
      <c r="N8689" s="68" t="str">
        <f>VLOOKUP(K8689,[1]人員授權表!D$3:G$249,4,0)</f>
        <v>無機</v>
      </c>
      <c r="O8689" s="70" t="str">
        <f>IF(J8689=[1]人員授權表!$C$85,"Casper李羿勳",IF(J8689=[1]人員授權表!$C$188,"Iring陳俊明",IF(J8689=[1]人員授權表!$C$189,"Brian陳泓霖",VLOOKUP(K8689,[1]人員授權表!D$2:E$249,2,FALSE))))</f>
        <v>Vicky游崴涵</v>
      </c>
      <c r="P8689" s="67">
        <f t="shared" si="462"/>
        <v>44863</v>
      </c>
      <c r="Q8689" s="75" t="str">
        <f t="shared" si="461"/>
        <v>週六</v>
      </c>
      <c r="R8689" s="80">
        <v>44861</v>
      </c>
      <c r="AA8689" s="1"/>
    </row>
    <row r="8690" spans="2:27">
      <c r="B8690" s="66">
        <v>44826</v>
      </c>
      <c r="C8690" s="67">
        <v>44852</v>
      </c>
      <c r="D8690" s="68" t="s">
        <v>50</v>
      </c>
      <c r="E8690" s="70" t="s">
        <v>51</v>
      </c>
      <c r="F8690" s="70" t="s">
        <v>3202</v>
      </c>
      <c r="G8690" s="101">
        <v>44852</v>
      </c>
      <c r="H8690" s="67">
        <v>44865</v>
      </c>
      <c r="I8690" s="71">
        <f t="shared" si="460"/>
        <v>13</v>
      </c>
      <c r="J8690" s="72" t="s">
        <v>200</v>
      </c>
      <c r="K8690" s="72" t="s">
        <v>201</v>
      </c>
      <c r="L8690" s="73">
        <v>1</v>
      </c>
      <c r="M8690" s="73" t="s">
        <v>108</v>
      </c>
      <c r="N8690" s="68" t="str">
        <f>VLOOKUP(K8690,[1]人員授權表!D$3:G$249,4,0)</f>
        <v>無機</v>
      </c>
      <c r="O8690" s="70" t="str">
        <f>IF(J8690=[1]人員授權表!$C$85,"Casper李羿勳",IF(J8690=[1]人員授權表!$C$188,"Iring陳俊明",IF(J8690=[1]人員授權表!$C$189,"Brian陳泓霖",VLOOKUP(K8690,[1]人員授權表!D$2:E$249,2,FALSE))))</f>
        <v>Ruby黃家蓁</v>
      </c>
      <c r="P8690" s="67">
        <f t="shared" si="462"/>
        <v>44863</v>
      </c>
      <c r="Q8690" s="75" t="str">
        <f t="shared" si="461"/>
        <v>週六</v>
      </c>
      <c r="R8690" s="80">
        <v>44859</v>
      </c>
      <c r="AA8690" s="1"/>
    </row>
    <row r="8691" spans="2:27">
      <c r="B8691" s="66">
        <v>44826</v>
      </c>
      <c r="C8691" s="67">
        <v>44852</v>
      </c>
      <c r="D8691" s="68" t="s">
        <v>50</v>
      </c>
      <c r="E8691" s="70" t="s">
        <v>51</v>
      </c>
      <c r="F8691" s="70" t="s">
        <v>3202</v>
      </c>
      <c r="G8691" s="101">
        <v>44852</v>
      </c>
      <c r="H8691" s="67">
        <v>44865</v>
      </c>
      <c r="I8691" s="71">
        <f t="shared" si="460"/>
        <v>13</v>
      </c>
      <c r="J8691" s="72" t="s">
        <v>151</v>
      </c>
      <c r="K8691" s="72" t="s">
        <v>152</v>
      </c>
      <c r="L8691" s="73">
        <v>1</v>
      </c>
      <c r="M8691" s="73" t="s">
        <v>108</v>
      </c>
      <c r="N8691" s="68" t="str">
        <f>VLOOKUP(K8691,[1]人員授權表!D$3:G$249,4,0)</f>
        <v>無機</v>
      </c>
      <c r="O8691" s="70" t="str">
        <f>IF(J8691=[1]人員授權表!$C$85,"Casper李羿勳",IF(J8691=[1]人員授權表!$C$188,"Iring陳俊明",IF(J8691=[1]人員授權表!$C$189,"Brian陳泓霖",VLOOKUP(K8691,[1]人員授權表!D$2:E$249,2,FALSE))))</f>
        <v>Vicky游崴涵</v>
      </c>
      <c r="P8691" s="67">
        <f t="shared" si="462"/>
        <v>44863</v>
      </c>
      <c r="Q8691" s="75" t="str">
        <f t="shared" si="461"/>
        <v>週六</v>
      </c>
      <c r="R8691" s="80">
        <v>44861</v>
      </c>
      <c r="AA8691" s="1"/>
    </row>
    <row r="8692" spans="2:27">
      <c r="B8692" s="66">
        <v>44826</v>
      </c>
      <c r="C8692" s="67">
        <v>44852</v>
      </c>
      <c r="D8692" s="68" t="s">
        <v>50</v>
      </c>
      <c r="E8692" s="70" t="s">
        <v>51</v>
      </c>
      <c r="F8692" s="70" t="s">
        <v>3202</v>
      </c>
      <c r="G8692" s="101">
        <v>44852</v>
      </c>
      <c r="H8692" s="67">
        <v>44865</v>
      </c>
      <c r="I8692" s="71">
        <f t="shared" si="460"/>
        <v>13</v>
      </c>
      <c r="J8692" s="72" t="s">
        <v>160</v>
      </c>
      <c r="K8692" s="72" t="s">
        <v>161</v>
      </c>
      <c r="L8692" s="73">
        <v>1</v>
      </c>
      <c r="M8692" s="73" t="s">
        <v>108</v>
      </c>
      <c r="N8692" s="68" t="str">
        <f>VLOOKUP(K8692,[1]人員授權表!D$3:G$249,4,0)</f>
        <v>無機</v>
      </c>
      <c r="O8692" s="70" t="str">
        <f>IF(J8692=[1]人員授權表!$C$85,"Casper李羿勳",IF(J8692=[1]人員授權表!$C$188,"Iring陳俊明",IF(J8692=[1]人員授權表!$C$189,"Brian陳泓霖",VLOOKUP(K8692,[1]人員授權表!D$2:E$249,2,FALSE))))</f>
        <v>Dennis陳汶宏</v>
      </c>
      <c r="P8692" s="67">
        <f t="shared" si="462"/>
        <v>44863</v>
      </c>
      <c r="Q8692" s="75" t="str">
        <f t="shared" si="461"/>
        <v>週六</v>
      </c>
      <c r="R8692" s="80">
        <v>44855</v>
      </c>
      <c r="AA8692" s="1"/>
    </row>
    <row r="8693" spans="2:27">
      <c r="B8693" s="66">
        <v>44826</v>
      </c>
      <c r="C8693" s="67">
        <v>44852</v>
      </c>
      <c r="D8693" s="68" t="s">
        <v>50</v>
      </c>
      <c r="E8693" s="70" t="s">
        <v>51</v>
      </c>
      <c r="F8693" s="70" t="s">
        <v>3202</v>
      </c>
      <c r="G8693" s="101">
        <v>44852</v>
      </c>
      <c r="H8693" s="67">
        <v>44865</v>
      </c>
      <c r="I8693" s="71">
        <f t="shared" si="460"/>
        <v>13</v>
      </c>
      <c r="J8693" s="72" t="s">
        <v>1222</v>
      </c>
      <c r="K8693" s="72" t="s">
        <v>1326</v>
      </c>
      <c r="L8693" s="73">
        <v>1</v>
      </c>
      <c r="M8693" s="73" t="s">
        <v>108</v>
      </c>
      <c r="N8693" s="68" t="str">
        <f>VLOOKUP(K8693,[1]人員授權表!D$3:G$249,4,0)</f>
        <v>無機</v>
      </c>
      <c r="O8693" s="70" t="str">
        <f>IF(J8693=[1]人員授權表!$C$85,"Casper李羿勳",IF(J8693=[1]人員授權表!$C$188,"Iring陳俊明",IF(J8693=[1]人員授權表!$C$189,"Brian陳泓霖",VLOOKUP(K8693,[1]人員授權表!D$2:E$249,2,FALSE))))</f>
        <v>Dennis陳汶宏</v>
      </c>
      <c r="P8693" s="67">
        <f t="shared" si="462"/>
        <v>44863</v>
      </c>
      <c r="Q8693" s="75" t="str">
        <f t="shared" si="461"/>
        <v>週六</v>
      </c>
      <c r="R8693" s="80">
        <v>44855</v>
      </c>
      <c r="AA8693" s="1"/>
    </row>
    <row r="8694" spans="2:27">
      <c r="B8694" s="66">
        <v>44826</v>
      </c>
      <c r="C8694" s="67">
        <v>44852</v>
      </c>
      <c r="D8694" s="68" t="s">
        <v>50</v>
      </c>
      <c r="E8694" s="70" t="s">
        <v>51</v>
      </c>
      <c r="F8694" s="70" t="s">
        <v>3202</v>
      </c>
      <c r="G8694" s="101">
        <v>44852</v>
      </c>
      <c r="H8694" s="67">
        <v>44865</v>
      </c>
      <c r="I8694" s="71">
        <f t="shared" si="460"/>
        <v>13</v>
      </c>
      <c r="J8694" s="72" t="s">
        <v>175</v>
      </c>
      <c r="K8694" s="72" t="s">
        <v>176</v>
      </c>
      <c r="L8694" s="73">
        <v>1</v>
      </c>
      <c r="M8694" s="73" t="s">
        <v>108</v>
      </c>
      <c r="N8694" s="68" t="str">
        <f>VLOOKUP(K8694,[1]人員授權表!D$3:G$249,4,0)</f>
        <v>無機</v>
      </c>
      <c r="O8694" s="70" t="s">
        <v>956</v>
      </c>
      <c r="P8694" s="67">
        <f t="shared" si="462"/>
        <v>44863</v>
      </c>
      <c r="Q8694" s="75" t="str">
        <f t="shared" si="461"/>
        <v>週六</v>
      </c>
      <c r="R8694" s="80">
        <v>44862</v>
      </c>
      <c r="AA8694" s="1"/>
    </row>
    <row r="8695" spans="2:27">
      <c r="B8695" s="66">
        <v>44826</v>
      </c>
      <c r="C8695" s="67">
        <v>44852</v>
      </c>
      <c r="D8695" s="68" t="s">
        <v>50</v>
      </c>
      <c r="E8695" s="70" t="s">
        <v>51</v>
      </c>
      <c r="F8695" s="70" t="s">
        <v>3202</v>
      </c>
      <c r="G8695" s="101">
        <v>44852</v>
      </c>
      <c r="H8695" s="67">
        <v>44865</v>
      </c>
      <c r="I8695" s="71">
        <f t="shared" si="460"/>
        <v>13</v>
      </c>
      <c r="J8695" s="72" t="s">
        <v>290</v>
      </c>
      <c r="K8695" s="72" t="s">
        <v>291</v>
      </c>
      <c r="L8695" s="73">
        <v>1</v>
      </c>
      <c r="M8695" s="73" t="s">
        <v>108</v>
      </c>
      <c r="N8695" s="68" t="str">
        <f>VLOOKUP(K8695,[1]人員授權表!D$3:G$249,4,0)</f>
        <v>無機</v>
      </c>
      <c r="O8695" s="70" t="str">
        <f>IF(J8695=[1]人員授權表!$C$85,"Casper李羿勳",IF(J8695=[1]人員授權表!$C$188,"Iring陳俊明",IF(J8695=[1]人員授權表!$C$189,"Brian陳泓霖",VLOOKUP(K8695,[1]人員授權表!D$2:E$249,2,FALSE))))</f>
        <v>George陳志昇</v>
      </c>
      <c r="P8695" s="67">
        <f t="shared" si="462"/>
        <v>44863</v>
      </c>
      <c r="Q8695" s="75" t="str">
        <f t="shared" si="461"/>
        <v>週六</v>
      </c>
      <c r="R8695" s="80">
        <v>44855</v>
      </c>
      <c r="AA8695" s="1"/>
    </row>
    <row r="8696" spans="2:27">
      <c r="B8696" s="66">
        <v>44826</v>
      </c>
      <c r="C8696" s="67">
        <v>44852</v>
      </c>
      <c r="D8696" s="68" t="s">
        <v>50</v>
      </c>
      <c r="E8696" s="70" t="s">
        <v>51</v>
      </c>
      <c r="F8696" s="70" t="s">
        <v>3202</v>
      </c>
      <c r="G8696" s="101">
        <v>44852</v>
      </c>
      <c r="H8696" s="67">
        <v>44865</v>
      </c>
      <c r="I8696" s="71">
        <f t="shared" si="460"/>
        <v>13</v>
      </c>
      <c r="J8696" s="72" t="s">
        <v>204</v>
      </c>
      <c r="K8696" s="72" t="s">
        <v>205</v>
      </c>
      <c r="L8696" s="73">
        <v>1</v>
      </c>
      <c r="M8696" s="73" t="s">
        <v>108</v>
      </c>
      <c r="N8696" s="68" t="str">
        <f>VLOOKUP(K8696,[1]人員授權表!D$3:G$249,4,0)</f>
        <v>無機</v>
      </c>
      <c r="O8696" s="70" t="str">
        <f>IF(J8696=[1]人員授權表!$C$85,"Casper李羿勳",IF(J8696=[1]人員授權表!$C$188,"Iring陳俊明",IF(J8696=[1]人員授權表!$C$189,"Brian陳泓霖",VLOOKUP(K8696,[1]人員授權表!D$2:E$249,2,FALSE))))</f>
        <v>Iring陳俊明</v>
      </c>
      <c r="P8696" s="67">
        <f t="shared" si="462"/>
        <v>44863</v>
      </c>
      <c r="Q8696" s="75" t="str">
        <f t="shared" si="461"/>
        <v>週六</v>
      </c>
      <c r="R8696" s="80">
        <v>44861</v>
      </c>
      <c r="AA8696" s="1"/>
    </row>
    <row r="8697" spans="2:27">
      <c r="B8697" s="66">
        <v>44826</v>
      </c>
      <c r="C8697" s="67">
        <v>44852</v>
      </c>
      <c r="D8697" s="68" t="s">
        <v>50</v>
      </c>
      <c r="E8697" s="70" t="s">
        <v>51</v>
      </c>
      <c r="F8697" s="70" t="s">
        <v>3202</v>
      </c>
      <c r="G8697" s="101">
        <v>44852</v>
      </c>
      <c r="H8697" s="67">
        <v>44865</v>
      </c>
      <c r="I8697" s="71">
        <f t="shared" si="460"/>
        <v>13</v>
      </c>
      <c r="J8697" s="72" t="s">
        <v>178</v>
      </c>
      <c r="K8697" s="72" t="s">
        <v>179</v>
      </c>
      <c r="L8697" s="73">
        <v>1</v>
      </c>
      <c r="M8697" s="73" t="s">
        <v>108</v>
      </c>
      <c r="N8697" s="68" t="str">
        <f>VLOOKUP(K8697,[1]人員授權表!D$3:G$249,4,0)</f>
        <v>無機</v>
      </c>
      <c r="O8697" s="70" t="str">
        <f>IF(J8697=[1]人員授權表!$C$85,"Casper李羿勳",IF(J8697=[1]人員授權表!$C$188,"Iring陳俊明",IF(J8697=[1]人員授權表!$C$189,"Brian陳泓霖",VLOOKUP(K8697,[1]人員授權表!D$2:E$249,2,FALSE))))</f>
        <v>Dennis陳汶宏</v>
      </c>
      <c r="P8697" s="67">
        <f t="shared" si="462"/>
        <v>44863</v>
      </c>
      <c r="Q8697" s="75" t="str">
        <f t="shared" si="461"/>
        <v>週六</v>
      </c>
      <c r="R8697" s="80">
        <v>44855</v>
      </c>
      <c r="AA8697" s="1"/>
    </row>
    <row r="8698" spans="2:27">
      <c r="B8698" s="66">
        <v>44826</v>
      </c>
      <c r="C8698" s="67">
        <v>44852</v>
      </c>
      <c r="D8698" s="68" t="s">
        <v>50</v>
      </c>
      <c r="E8698" s="70" t="s">
        <v>51</v>
      </c>
      <c r="F8698" s="70" t="s">
        <v>3202</v>
      </c>
      <c r="G8698" s="101">
        <v>44852</v>
      </c>
      <c r="H8698" s="67">
        <v>44865</v>
      </c>
      <c r="I8698" s="71">
        <f t="shared" si="460"/>
        <v>13</v>
      </c>
      <c r="J8698" s="72" t="s">
        <v>141</v>
      </c>
      <c r="K8698" s="72" t="s">
        <v>142</v>
      </c>
      <c r="L8698" s="73">
        <v>1</v>
      </c>
      <c r="M8698" s="73" t="s">
        <v>108</v>
      </c>
      <c r="N8698" s="68" t="str">
        <f>VLOOKUP(K8698,[1]人員授權表!D$3:G$249,4,0)</f>
        <v>無機</v>
      </c>
      <c r="O8698" s="70" t="str">
        <f>IF(J8698=[1]人員授權表!$C$85,"Casper李羿勳",IF(J8698=[1]人員授權表!$C$188,"Iring陳俊明",IF(J8698=[1]人員授權表!$C$189,"Brian陳泓霖",VLOOKUP(K8698,[1]人員授權表!D$2:E$249,2,FALSE))))</f>
        <v>Dennis陳汶宏</v>
      </c>
      <c r="P8698" s="67">
        <f t="shared" si="462"/>
        <v>44863</v>
      </c>
      <c r="Q8698" s="75" t="str">
        <f t="shared" si="461"/>
        <v>週六</v>
      </c>
      <c r="R8698" s="80">
        <v>44860</v>
      </c>
      <c r="AA8698" s="1"/>
    </row>
    <row r="8699" spans="2:27">
      <c r="B8699" s="66">
        <v>44826</v>
      </c>
      <c r="C8699" s="67">
        <v>44852</v>
      </c>
      <c r="D8699" s="68" t="s">
        <v>50</v>
      </c>
      <c r="E8699" s="70" t="s">
        <v>51</v>
      </c>
      <c r="F8699" s="70" t="s">
        <v>3202</v>
      </c>
      <c r="G8699" s="101">
        <v>44852</v>
      </c>
      <c r="H8699" s="67">
        <v>44865</v>
      </c>
      <c r="I8699" s="71">
        <f t="shared" si="460"/>
        <v>13</v>
      </c>
      <c r="J8699" s="72" t="s">
        <v>966</v>
      </c>
      <c r="K8699" s="72" t="s">
        <v>154</v>
      </c>
      <c r="L8699" s="73">
        <v>1</v>
      </c>
      <c r="M8699" s="73" t="s">
        <v>108</v>
      </c>
      <c r="N8699" s="68" t="str">
        <f>VLOOKUP(K8699,[1]人員授權表!D$3:G$249,4,0)</f>
        <v>無機</v>
      </c>
      <c r="O8699" s="70" t="str">
        <f>IF(J8699=[1]人員授權表!$C$85,"Casper李羿勳",IF(J8699=[1]人員授權表!$C$188,"Iring陳俊明",IF(J8699=[1]人員授權表!$C$189,"Brian陳泓霖",VLOOKUP(K8699,[1]人員授權表!D$2:E$249,2,FALSE))))</f>
        <v>Ken張智凱</v>
      </c>
      <c r="P8699" s="67">
        <f t="shared" si="462"/>
        <v>44863</v>
      </c>
      <c r="Q8699" s="75" t="str">
        <f t="shared" si="461"/>
        <v>週六</v>
      </c>
      <c r="R8699" s="80">
        <v>44858</v>
      </c>
      <c r="AA8699" s="1"/>
    </row>
    <row r="8700" spans="2:27">
      <c r="B8700" s="66">
        <v>44826</v>
      </c>
      <c r="C8700" s="67">
        <v>44852</v>
      </c>
      <c r="D8700" s="68" t="s">
        <v>50</v>
      </c>
      <c r="E8700" s="70" t="s">
        <v>51</v>
      </c>
      <c r="F8700" s="70" t="s">
        <v>3202</v>
      </c>
      <c r="G8700" s="101">
        <v>44852</v>
      </c>
      <c r="H8700" s="67">
        <v>44865</v>
      </c>
      <c r="I8700" s="71">
        <f t="shared" si="460"/>
        <v>13</v>
      </c>
      <c r="J8700" s="72" t="s">
        <v>209</v>
      </c>
      <c r="K8700" s="72" t="s">
        <v>210</v>
      </c>
      <c r="L8700" s="73">
        <v>1</v>
      </c>
      <c r="M8700" s="73" t="s">
        <v>108</v>
      </c>
      <c r="N8700" s="68" t="str">
        <f>VLOOKUP(K8700,[1]人員授權表!D$3:G$249,4,0)</f>
        <v>無機</v>
      </c>
      <c r="O8700" s="70" t="str">
        <f>IF(J8700=[1]人員授權表!$C$85,"Casper李羿勳",IF(J8700=[1]人員授權表!$C$188,"Iring陳俊明",IF(J8700=[1]人員授權表!$C$189,"Brian陳泓霖",VLOOKUP(K8700,[1]人員授權表!D$2:E$249,2,FALSE))))</f>
        <v>Vicky游崴涵</v>
      </c>
      <c r="P8700" s="67">
        <f t="shared" si="462"/>
        <v>44863</v>
      </c>
      <c r="Q8700" s="75" t="str">
        <f t="shared" si="461"/>
        <v>週六</v>
      </c>
      <c r="R8700" s="80">
        <v>44855</v>
      </c>
      <c r="AA8700" s="1"/>
    </row>
    <row r="8701" spans="2:27">
      <c r="B8701" s="66">
        <v>44826</v>
      </c>
      <c r="C8701" s="67">
        <v>44852</v>
      </c>
      <c r="D8701" s="68" t="s">
        <v>50</v>
      </c>
      <c r="E8701" s="70" t="s">
        <v>51</v>
      </c>
      <c r="F8701" s="70" t="s">
        <v>3202</v>
      </c>
      <c r="G8701" s="101">
        <v>44852</v>
      </c>
      <c r="H8701" s="67">
        <v>44865</v>
      </c>
      <c r="I8701" s="71">
        <f t="shared" si="460"/>
        <v>13</v>
      </c>
      <c r="J8701" s="72" t="s">
        <v>167</v>
      </c>
      <c r="K8701" s="72" t="s">
        <v>168</v>
      </c>
      <c r="L8701" s="73">
        <v>1</v>
      </c>
      <c r="M8701" s="73" t="s">
        <v>108</v>
      </c>
      <c r="N8701" s="68" t="str">
        <f>VLOOKUP(K8701,[1]人員授權表!D$3:G$249,4,0)</f>
        <v>有機</v>
      </c>
      <c r="O8701" s="70" t="str">
        <f>IF(J8701=[1]人員授權表!$C$85,"Casper李羿勳",IF(J8701=[1]人員授權表!$C$188,"Iring陳俊明",IF(J8701=[1]人員授權表!$C$189,"Brian陳泓霖",VLOOKUP(K8701,[1]人員授權表!D$2:E$249,2,FALSE))))</f>
        <v>Una林庭瑄</v>
      </c>
      <c r="P8701" s="67">
        <f t="shared" si="462"/>
        <v>44863</v>
      </c>
      <c r="Q8701" s="75" t="str">
        <f t="shared" si="461"/>
        <v>週六</v>
      </c>
      <c r="R8701" s="80">
        <v>44860</v>
      </c>
      <c r="AA8701" s="1"/>
    </row>
    <row r="8702" spans="2:27">
      <c r="B8702" s="66">
        <v>44826</v>
      </c>
      <c r="C8702" s="67">
        <v>44852</v>
      </c>
      <c r="D8702" s="68" t="s">
        <v>50</v>
      </c>
      <c r="E8702" s="70" t="s">
        <v>51</v>
      </c>
      <c r="F8702" s="70" t="s">
        <v>3202</v>
      </c>
      <c r="G8702" s="101">
        <v>44852</v>
      </c>
      <c r="H8702" s="67">
        <v>44865</v>
      </c>
      <c r="I8702" s="71">
        <f t="shared" si="460"/>
        <v>13</v>
      </c>
      <c r="J8702" s="72" t="s">
        <v>257</v>
      </c>
      <c r="K8702" s="72" t="s">
        <v>1225</v>
      </c>
      <c r="L8702" s="73">
        <v>1</v>
      </c>
      <c r="M8702" s="73" t="s">
        <v>108</v>
      </c>
      <c r="N8702" s="68" t="str">
        <f>VLOOKUP(K8702,[1]人員授權表!D$3:G$249,4,0)</f>
        <v>有機</v>
      </c>
      <c r="O8702" s="70" t="str">
        <f>IF(J8702=[1]人員授權表!$C$85,"Casper李羿勳",IF(J8702=[1]人員授權表!$C$188,"Iring陳俊明",IF(J8702=[1]人員授權表!$C$189,"Brian陳泓霖",VLOOKUP(K8702,[1]人員授權表!D$2:E$249,2,FALSE))))</f>
        <v>Casper李羿勳</v>
      </c>
      <c r="P8702" s="67">
        <f t="shared" si="462"/>
        <v>44863</v>
      </c>
      <c r="Q8702" s="75" t="str">
        <f t="shared" si="461"/>
        <v>週六</v>
      </c>
      <c r="R8702" s="80">
        <v>44862</v>
      </c>
      <c r="AA8702" s="1"/>
    </row>
    <row r="8703" spans="2:27">
      <c r="B8703" s="66">
        <v>44826</v>
      </c>
      <c r="C8703" s="67">
        <v>44852</v>
      </c>
      <c r="D8703" s="68" t="s">
        <v>50</v>
      </c>
      <c r="E8703" s="70" t="s">
        <v>51</v>
      </c>
      <c r="F8703" s="70" t="s">
        <v>3202</v>
      </c>
      <c r="G8703" s="101">
        <v>44852</v>
      </c>
      <c r="H8703" s="67">
        <v>44865</v>
      </c>
      <c r="I8703" s="71">
        <f t="shared" si="460"/>
        <v>13</v>
      </c>
      <c r="J8703" s="72" t="s">
        <v>1226</v>
      </c>
      <c r="K8703" s="72" t="s">
        <v>1227</v>
      </c>
      <c r="L8703" s="73">
        <v>1</v>
      </c>
      <c r="M8703" s="73" t="s">
        <v>108</v>
      </c>
      <c r="N8703" s="68" t="str">
        <f>VLOOKUP(K8703,[1]人員授權表!D$3:G$249,4,0)</f>
        <v>有機</v>
      </c>
      <c r="O8703" s="70" t="str">
        <f>IF(J8703=[1]人員授權表!$C$85,"Casper李羿勳",IF(J8703=[1]人員授權表!$C$188,"Iring陳俊明",IF(J8703=[1]人員授權表!$C$189,"Brian陳泓霖",VLOOKUP(K8703,[1]人員授權表!D$2:E$249,2,FALSE))))</f>
        <v>Marco陳鴻鈞</v>
      </c>
      <c r="P8703" s="67">
        <f t="shared" si="462"/>
        <v>44863</v>
      </c>
      <c r="Q8703" s="75" t="str">
        <f t="shared" si="461"/>
        <v>週六</v>
      </c>
      <c r="R8703" s="80">
        <v>44860</v>
      </c>
      <c r="AA8703" s="1"/>
    </row>
    <row r="8704" spans="2:27">
      <c r="B8704" s="66">
        <v>44826</v>
      </c>
      <c r="C8704" s="67">
        <v>44852</v>
      </c>
      <c r="D8704" s="68" t="s">
        <v>50</v>
      </c>
      <c r="E8704" s="70" t="s">
        <v>51</v>
      </c>
      <c r="F8704" s="70" t="s">
        <v>3202</v>
      </c>
      <c r="G8704" s="101">
        <v>44852</v>
      </c>
      <c r="H8704" s="67">
        <v>44865</v>
      </c>
      <c r="I8704" s="71">
        <f t="shared" si="460"/>
        <v>13</v>
      </c>
      <c r="J8704" s="72" t="s">
        <v>1236</v>
      </c>
      <c r="K8704" s="72" t="s">
        <v>185</v>
      </c>
      <c r="L8704" s="73">
        <v>1</v>
      </c>
      <c r="M8704" s="73" t="s">
        <v>108</v>
      </c>
      <c r="N8704" s="68" t="str">
        <f>VLOOKUP(K8704,[1]人員授權表!D$3:G$249,4,0)</f>
        <v>有機</v>
      </c>
      <c r="O8704" s="70" t="str">
        <f>IF(J8704=[1]人員授權表!$C$85,"Casper李羿勳",IF(J8704=[1]人員授權表!$C$188,"Iring陳俊明",IF(J8704=[1]人員授權表!$C$189,"Brian陳泓霖",VLOOKUP(K8704,[1]人員授權表!D$2:E$249,2,FALSE))))</f>
        <v>Una林庭瑄</v>
      </c>
      <c r="P8704" s="67">
        <f t="shared" si="462"/>
        <v>44863</v>
      </c>
      <c r="Q8704" s="75" t="str">
        <f t="shared" si="461"/>
        <v>週六</v>
      </c>
      <c r="R8704" s="80">
        <v>44860</v>
      </c>
      <c r="AA8704" s="1"/>
    </row>
    <row r="8705" spans="2:27">
      <c r="B8705" s="66">
        <v>44826</v>
      </c>
      <c r="C8705" s="67">
        <v>44852</v>
      </c>
      <c r="D8705" s="68" t="s">
        <v>50</v>
      </c>
      <c r="E8705" s="70" t="s">
        <v>51</v>
      </c>
      <c r="F8705" s="70" t="s">
        <v>3202</v>
      </c>
      <c r="G8705" s="101">
        <v>44852</v>
      </c>
      <c r="H8705" s="67">
        <v>44865</v>
      </c>
      <c r="I8705" s="71">
        <f t="shared" si="460"/>
        <v>13</v>
      </c>
      <c r="J8705" s="72" t="s">
        <v>1235</v>
      </c>
      <c r="K8705" s="72" t="s">
        <v>185</v>
      </c>
      <c r="L8705" s="73">
        <v>1</v>
      </c>
      <c r="M8705" s="73" t="s">
        <v>108</v>
      </c>
      <c r="N8705" s="68" t="str">
        <f>VLOOKUP(K8705,[1]人員授權表!D$3:G$249,4,0)</f>
        <v>有機</v>
      </c>
      <c r="O8705" s="70" t="str">
        <f>IF(J8705=[1]人員授權表!$C$85,"Casper李羿勳",IF(J8705=[1]人員授權表!$C$188,"Iring陳俊明",IF(J8705=[1]人員授權表!$C$189,"Brian陳泓霖",VLOOKUP(K8705,[1]人員授權表!D$2:E$249,2,FALSE))))</f>
        <v>Una林庭瑄</v>
      </c>
      <c r="P8705" s="67">
        <f t="shared" si="462"/>
        <v>44863</v>
      </c>
      <c r="Q8705" s="75" t="str">
        <f t="shared" si="461"/>
        <v>週六</v>
      </c>
      <c r="R8705" s="80">
        <v>44860</v>
      </c>
      <c r="AA8705" s="1"/>
    </row>
    <row r="8706" spans="2:27">
      <c r="B8706" s="66">
        <v>44826</v>
      </c>
      <c r="C8706" s="67">
        <v>44852</v>
      </c>
      <c r="D8706" s="68" t="s">
        <v>50</v>
      </c>
      <c r="E8706" s="70" t="s">
        <v>51</v>
      </c>
      <c r="F8706" s="70" t="s">
        <v>3202</v>
      </c>
      <c r="G8706" s="101">
        <v>44852</v>
      </c>
      <c r="H8706" s="67">
        <v>44865</v>
      </c>
      <c r="I8706" s="71">
        <f t="shared" si="460"/>
        <v>13</v>
      </c>
      <c r="J8706" s="72" t="s">
        <v>1237</v>
      </c>
      <c r="K8706" s="72" t="s">
        <v>185</v>
      </c>
      <c r="L8706" s="73">
        <v>1</v>
      </c>
      <c r="M8706" s="73" t="s">
        <v>108</v>
      </c>
      <c r="N8706" s="68" t="str">
        <f>VLOOKUP(K8706,[1]人員授權表!D$3:G$249,4,0)</f>
        <v>有機</v>
      </c>
      <c r="O8706" s="70" t="str">
        <f>IF(J8706=[1]人員授權表!$C$85,"Casper李羿勳",IF(J8706=[1]人員授權表!$C$188,"Iring陳俊明",IF(J8706=[1]人員授權表!$C$189,"Brian陳泓霖",VLOOKUP(K8706,[1]人員授權表!D$2:E$249,2,FALSE))))</f>
        <v>Una林庭瑄</v>
      </c>
      <c r="P8706" s="67">
        <f t="shared" si="462"/>
        <v>44863</v>
      </c>
      <c r="Q8706" s="75" t="str">
        <f t="shared" si="461"/>
        <v>週六</v>
      </c>
      <c r="R8706" s="80">
        <v>44860</v>
      </c>
      <c r="AA8706" s="1"/>
    </row>
    <row r="8707" spans="2:27">
      <c r="B8707" s="66">
        <v>44826</v>
      </c>
      <c r="C8707" s="67">
        <v>44852</v>
      </c>
      <c r="D8707" s="68" t="s">
        <v>50</v>
      </c>
      <c r="E8707" s="70" t="s">
        <v>51</v>
      </c>
      <c r="F8707" s="70" t="s">
        <v>3202</v>
      </c>
      <c r="G8707" s="101">
        <v>44852</v>
      </c>
      <c r="H8707" s="67">
        <v>44865</v>
      </c>
      <c r="I8707" s="71">
        <f t="shared" si="460"/>
        <v>13</v>
      </c>
      <c r="J8707" s="72" t="s">
        <v>169</v>
      </c>
      <c r="K8707" s="72" t="s">
        <v>170</v>
      </c>
      <c r="L8707" s="73">
        <v>1</v>
      </c>
      <c r="M8707" s="73" t="s">
        <v>108</v>
      </c>
      <c r="N8707" s="68" t="str">
        <f>VLOOKUP(K8707,[1]人員授權表!D$3:G$249,4,0)</f>
        <v>有機</v>
      </c>
      <c r="O8707" s="70" t="str">
        <f>IF(J8707=[1]人員授權表!$C$85,"Casper李羿勳",IF(J8707=[1]人員授權表!$C$188,"Iring陳俊明",IF(J8707=[1]人員授權表!$C$189,"Brian陳泓霖",VLOOKUP(K8707,[1]人員授權表!D$2:E$249,2,FALSE))))</f>
        <v>Elle黃雅琪&amp;
Marco陳鴻鈞</v>
      </c>
      <c r="P8707" s="67">
        <f t="shared" si="462"/>
        <v>44863</v>
      </c>
      <c r="Q8707" s="75" t="str">
        <f t="shared" si="461"/>
        <v>週六</v>
      </c>
      <c r="R8707" s="80">
        <v>44862</v>
      </c>
      <c r="AA8707" s="1"/>
    </row>
    <row r="8708" spans="2:27">
      <c r="B8708" s="66">
        <v>44830</v>
      </c>
      <c r="C8708" s="67">
        <v>44852</v>
      </c>
      <c r="D8708" s="68" t="s">
        <v>50</v>
      </c>
      <c r="E8708" s="70" t="s">
        <v>51</v>
      </c>
      <c r="F8708" s="70" t="s">
        <v>3203</v>
      </c>
      <c r="G8708" s="101">
        <v>44848</v>
      </c>
      <c r="H8708" s="67">
        <v>44865</v>
      </c>
      <c r="I8708" s="71">
        <f t="shared" si="460"/>
        <v>17</v>
      </c>
      <c r="J8708" s="72" t="s">
        <v>181</v>
      </c>
      <c r="K8708" s="72" t="s">
        <v>182</v>
      </c>
      <c r="L8708" s="73">
        <v>1</v>
      </c>
      <c r="M8708" s="73" t="s">
        <v>108</v>
      </c>
      <c r="N8708" s="68" t="str">
        <f>VLOOKUP(K8708,[1]人員授權表!D$3:G$249,4,0)</f>
        <v>有機</v>
      </c>
      <c r="O8708" s="70" t="str">
        <f>IF(J8708=[1]人員授權表!$C$85,"Casper李羿勳",IF(J8708=[1]人員授權表!$C$188,"Iring陳俊明",IF(J8708=[1]人員授權表!$C$189,"Brian陳泓霖",VLOOKUP(K8708,[1]人員授權表!D$2:E$249,2,FALSE))))</f>
        <v>Sara王淑玲</v>
      </c>
      <c r="P8708" s="67">
        <f t="shared" si="462"/>
        <v>44863</v>
      </c>
      <c r="Q8708" s="75" t="str">
        <f t="shared" si="461"/>
        <v>週六</v>
      </c>
      <c r="R8708" s="80">
        <v>44856</v>
      </c>
      <c r="AA8708" s="1"/>
    </row>
    <row r="8709" spans="2:27">
      <c r="B8709" s="66">
        <v>44830</v>
      </c>
      <c r="C8709" s="67">
        <v>44852</v>
      </c>
      <c r="D8709" s="68" t="s">
        <v>50</v>
      </c>
      <c r="E8709" s="70" t="s">
        <v>51</v>
      </c>
      <c r="F8709" s="70" t="s">
        <v>3203</v>
      </c>
      <c r="G8709" s="101">
        <v>44848</v>
      </c>
      <c r="H8709" s="67">
        <v>44865</v>
      </c>
      <c r="I8709" s="71">
        <f t="shared" si="460"/>
        <v>17</v>
      </c>
      <c r="J8709" s="72" t="s">
        <v>184</v>
      </c>
      <c r="K8709" s="72" t="s">
        <v>185</v>
      </c>
      <c r="L8709" s="73">
        <v>1</v>
      </c>
      <c r="M8709" s="73" t="s">
        <v>108</v>
      </c>
      <c r="N8709" s="68" t="str">
        <f>VLOOKUP(K8709,[1]人員授權表!D$3:G$249,4,0)</f>
        <v>有機</v>
      </c>
      <c r="O8709" s="70" t="str">
        <f>IF(J8709=[1]人員授權表!$C$85,"Casper李羿勳",IF(J8709=[1]人員授權表!$C$188,"Iring陳俊明",IF(J8709=[1]人員授權表!$C$189,"Brian陳泓霖",VLOOKUP(K8709,[1]人員授權表!D$2:E$249,2,FALSE))))</f>
        <v>Una林庭瑄</v>
      </c>
      <c r="P8709" s="67">
        <f t="shared" si="462"/>
        <v>44863</v>
      </c>
      <c r="Q8709" s="75" t="str">
        <f t="shared" si="461"/>
        <v>週六</v>
      </c>
      <c r="R8709" s="80">
        <v>44854</v>
      </c>
      <c r="AA8709" s="1"/>
    </row>
    <row r="8710" spans="2:27">
      <c r="B8710" s="66">
        <v>44830</v>
      </c>
      <c r="C8710" s="67">
        <v>44852</v>
      </c>
      <c r="D8710" s="68" t="s">
        <v>50</v>
      </c>
      <c r="E8710" s="70" t="s">
        <v>51</v>
      </c>
      <c r="F8710" s="70" t="s">
        <v>3203</v>
      </c>
      <c r="G8710" s="101">
        <v>44848</v>
      </c>
      <c r="H8710" s="67">
        <v>44865</v>
      </c>
      <c r="I8710" s="71">
        <f t="shared" si="460"/>
        <v>17</v>
      </c>
      <c r="J8710" s="72" t="s">
        <v>919</v>
      </c>
      <c r="K8710" s="72" t="s">
        <v>187</v>
      </c>
      <c r="L8710" s="73">
        <v>1</v>
      </c>
      <c r="M8710" s="73" t="s">
        <v>108</v>
      </c>
      <c r="N8710" s="68" t="str">
        <f>VLOOKUP(K8710,[1]人員授權表!D$3:G$249,4,0)</f>
        <v>無機</v>
      </c>
      <c r="O8710" s="70" t="str">
        <f>IF(J8710=[1]人員授權表!$C$85,"Casper李羿勳",IF(J8710=[1]人員授權表!$C$188,"Iring陳俊明",IF(J8710=[1]人員授權表!$C$189,"Brian陳泓霖",VLOOKUP(K8710,[1]人員授權表!D$2:E$249,2,FALSE))))</f>
        <v>Ruby黃家蓁</v>
      </c>
      <c r="P8710" s="67">
        <f t="shared" si="462"/>
        <v>44863</v>
      </c>
      <c r="Q8710" s="75" t="str">
        <f t="shared" si="461"/>
        <v>週六</v>
      </c>
      <c r="R8710" s="80">
        <v>44855</v>
      </c>
      <c r="AA8710" s="1"/>
    </row>
    <row r="8711" spans="2:27">
      <c r="B8711" s="66">
        <v>44830</v>
      </c>
      <c r="C8711" s="67">
        <v>44852</v>
      </c>
      <c r="D8711" s="68" t="s">
        <v>50</v>
      </c>
      <c r="E8711" s="70" t="s">
        <v>51</v>
      </c>
      <c r="F8711" s="70" t="s">
        <v>3203</v>
      </c>
      <c r="G8711" s="101">
        <v>44848</v>
      </c>
      <c r="H8711" s="67">
        <v>44865</v>
      </c>
      <c r="I8711" s="71">
        <f t="shared" ref="I8711:I8774" si="463">_xlfn.DAYS(H8711,G8711)</f>
        <v>17</v>
      </c>
      <c r="J8711" s="72" t="s">
        <v>188</v>
      </c>
      <c r="K8711" s="72" t="s">
        <v>189</v>
      </c>
      <c r="L8711" s="73">
        <v>1</v>
      </c>
      <c r="M8711" s="73" t="s">
        <v>108</v>
      </c>
      <c r="N8711" s="68" t="str">
        <f>VLOOKUP(K8711,[1]人員授權表!D$3:G$249,4,0)</f>
        <v>無機</v>
      </c>
      <c r="O8711" s="70" t="str">
        <f>IF(J8711=[1]人員授權表!$C$85,"Casper李羿勳",IF(J8711=[1]人員授權表!$C$188,"Iring陳俊明",IF(J8711=[1]人員授權表!$C$189,"Brian陳泓霖",VLOOKUP(K8711,[1]人員授權表!D$2:E$249,2,FALSE))))</f>
        <v>Iring陳俊明</v>
      </c>
      <c r="P8711" s="67">
        <f t="shared" si="462"/>
        <v>44863</v>
      </c>
      <c r="Q8711" s="75" t="str">
        <f t="shared" ref="Q8711:Q8774" si="464">TEXT(P8711,"aaa")</f>
        <v>週六</v>
      </c>
      <c r="R8711" s="80">
        <v>44855</v>
      </c>
      <c r="AA8711" s="1"/>
    </row>
    <row r="8712" spans="2:27">
      <c r="B8712" s="66">
        <v>44830</v>
      </c>
      <c r="C8712" s="67">
        <v>44852</v>
      </c>
      <c r="D8712" s="68" t="s">
        <v>50</v>
      </c>
      <c r="E8712" s="70" t="s">
        <v>51</v>
      </c>
      <c r="F8712" s="70" t="s">
        <v>3203</v>
      </c>
      <c r="G8712" s="101">
        <v>44848</v>
      </c>
      <c r="H8712" s="67">
        <v>44865</v>
      </c>
      <c r="I8712" s="71">
        <f t="shared" si="463"/>
        <v>17</v>
      </c>
      <c r="J8712" s="72" t="s">
        <v>190</v>
      </c>
      <c r="K8712" s="72" t="s">
        <v>140</v>
      </c>
      <c r="L8712" s="73">
        <v>1</v>
      </c>
      <c r="M8712" s="73" t="s">
        <v>108</v>
      </c>
      <c r="N8712" s="68" t="str">
        <f>VLOOKUP(K8712,[1]人員授權表!D$3:G$249,4,0)</f>
        <v>無機</v>
      </c>
      <c r="O8712" s="70" t="str">
        <f>IF(J8712=[1]人員授權表!$C$85,"Casper李羿勳",IF(J8712=[1]人員授權表!$C$188,"Iring陳俊明",IF(J8712=[1]人員授權表!$C$189,"Brian陳泓霖",VLOOKUP(K8712,[1]人員授權表!D$2:E$249,2,FALSE))))</f>
        <v>Iring陳俊明</v>
      </c>
      <c r="P8712" s="67">
        <f t="shared" si="462"/>
        <v>44863</v>
      </c>
      <c r="Q8712" s="75" t="str">
        <f t="shared" si="464"/>
        <v>週六</v>
      </c>
      <c r="R8712" s="80">
        <v>44855</v>
      </c>
      <c r="AA8712" s="1"/>
    </row>
    <row r="8713" spans="2:27">
      <c r="B8713" s="66">
        <v>44830</v>
      </c>
      <c r="C8713" s="67">
        <v>44852</v>
      </c>
      <c r="D8713" s="68" t="s">
        <v>50</v>
      </c>
      <c r="E8713" s="70" t="s">
        <v>51</v>
      </c>
      <c r="F8713" s="70" t="s">
        <v>3203</v>
      </c>
      <c r="G8713" s="101">
        <v>44848</v>
      </c>
      <c r="H8713" s="67">
        <v>44865</v>
      </c>
      <c r="I8713" s="71">
        <f t="shared" si="463"/>
        <v>17</v>
      </c>
      <c r="J8713" s="72" t="s">
        <v>281</v>
      </c>
      <c r="K8713" s="72" t="s">
        <v>282</v>
      </c>
      <c r="L8713" s="73">
        <v>1</v>
      </c>
      <c r="M8713" s="73" t="s">
        <v>108</v>
      </c>
      <c r="N8713" s="68" t="str">
        <f>VLOOKUP(K8713,[1]人員授權表!D$3:G$249,4,0)</f>
        <v>有機</v>
      </c>
      <c r="O8713" s="70" t="str">
        <f>IF(J8713=[1]人員授權表!$C$85,"Casper李羿勳",IF(J8713=[1]人員授權表!$C$188,"Iring陳俊明",IF(J8713=[1]人員授權表!$C$189,"Brian陳泓霖",VLOOKUP(K8713,[1]人員授權表!D$2:E$249,2,FALSE))))</f>
        <v>Marco陳鴻鈞</v>
      </c>
      <c r="P8713" s="67">
        <f t="shared" si="462"/>
        <v>44863</v>
      </c>
      <c r="Q8713" s="75" t="str">
        <f t="shared" si="464"/>
        <v>週六</v>
      </c>
      <c r="R8713" s="80">
        <v>44852</v>
      </c>
      <c r="AA8713" s="1"/>
    </row>
    <row r="8714" spans="2:27">
      <c r="B8714" s="66">
        <v>44830</v>
      </c>
      <c r="C8714" s="67">
        <v>44852</v>
      </c>
      <c r="D8714" s="68" t="s">
        <v>50</v>
      </c>
      <c r="E8714" s="70" t="s">
        <v>51</v>
      </c>
      <c r="F8714" s="70" t="s">
        <v>3203</v>
      </c>
      <c r="G8714" s="101">
        <v>44848</v>
      </c>
      <c r="H8714" s="67">
        <v>44865</v>
      </c>
      <c r="I8714" s="71">
        <f t="shared" si="463"/>
        <v>17</v>
      </c>
      <c r="J8714" s="72" t="s">
        <v>195</v>
      </c>
      <c r="K8714" s="72" t="s">
        <v>196</v>
      </c>
      <c r="L8714" s="73">
        <v>1</v>
      </c>
      <c r="M8714" s="73" t="s">
        <v>108</v>
      </c>
      <c r="N8714" s="68" t="str">
        <f>VLOOKUP(K8714,[1]人員授權表!D$3:G$249,4,0)</f>
        <v>無機</v>
      </c>
      <c r="O8714" s="70" t="str">
        <f>IF(J8714=[1]人員授權表!$C$85,"Casper李羿勳",IF(J8714=[1]人員授權表!$C$188,"Iring陳俊明",IF(J8714=[1]人員授權表!$C$189,"Brian陳泓霖",VLOOKUP(K8714,[1]人員授權表!D$2:E$249,2,FALSE))))</f>
        <v>Debby胡萱黛</v>
      </c>
      <c r="P8714" s="67">
        <f t="shared" si="462"/>
        <v>44863</v>
      </c>
      <c r="Q8714" s="75" t="str">
        <f t="shared" si="464"/>
        <v>週六</v>
      </c>
      <c r="R8714" s="80">
        <v>44855</v>
      </c>
      <c r="AA8714" s="1"/>
    </row>
    <row r="8715" spans="2:27">
      <c r="B8715" s="66">
        <v>44830</v>
      </c>
      <c r="C8715" s="67">
        <v>44852</v>
      </c>
      <c r="D8715" s="68" t="s">
        <v>50</v>
      </c>
      <c r="E8715" s="70" t="s">
        <v>51</v>
      </c>
      <c r="F8715" s="70" t="s">
        <v>3203</v>
      </c>
      <c r="G8715" s="101">
        <v>44848</v>
      </c>
      <c r="H8715" s="67">
        <v>44865</v>
      </c>
      <c r="I8715" s="71">
        <f t="shared" si="463"/>
        <v>17</v>
      </c>
      <c r="J8715" s="72" t="s">
        <v>198</v>
      </c>
      <c r="K8715" s="72" t="s">
        <v>199</v>
      </c>
      <c r="L8715" s="73">
        <v>1</v>
      </c>
      <c r="M8715" s="73" t="s">
        <v>108</v>
      </c>
      <c r="N8715" s="68" t="str">
        <f>VLOOKUP(K8715,[1]人員授權表!D$3:G$249,4,0)</f>
        <v>無機</v>
      </c>
      <c r="O8715" s="70" t="str">
        <f>IF(J8715=[1]人員授權表!$C$85,"Casper李羿勳",IF(J8715=[1]人員授權表!$C$188,"Iring陳俊明",IF(J8715=[1]人員授權表!$C$189,"Brian陳泓霖",VLOOKUP(K8715,[1]人員授權表!D$2:E$249,2,FALSE))))</f>
        <v>Vicky游崴涵</v>
      </c>
      <c r="P8715" s="67">
        <f t="shared" si="462"/>
        <v>44863</v>
      </c>
      <c r="Q8715" s="75" t="str">
        <f t="shared" si="464"/>
        <v>週六</v>
      </c>
      <c r="R8715" s="80">
        <v>44854</v>
      </c>
      <c r="AA8715" s="1"/>
    </row>
    <row r="8716" spans="2:27">
      <c r="B8716" s="66">
        <v>44830</v>
      </c>
      <c r="C8716" s="67">
        <v>44852</v>
      </c>
      <c r="D8716" s="68" t="s">
        <v>50</v>
      </c>
      <c r="E8716" s="70" t="s">
        <v>51</v>
      </c>
      <c r="F8716" s="70" t="s">
        <v>3203</v>
      </c>
      <c r="G8716" s="101">
        <v>44848</v>
      </c>
      <c r="H8716" s="67">
        <v>44865</v>
      </c>
      <c r="I8716" s="71">
        <f t="shared" si="463"/>
        <v>17</v>
      </c>
      <c r="J8716" s="72" t="s">
        <v>200</v>
      </c>
      <c r="K8716" s="72" t="s">
        <v>201</v>
      </c>
      <c r="L8716" s="73">
        <v>1</v>
      </c>
      <c r="M8716" s="73" t="s">
        <v>108</v>
      </c>
      <c r="N8716" s="68" t="str">
        <f>VLOOKUP(K8716,[1]人員授權表!D$3:G$249,4,0)</f>
        <v>無機</v>
      </c>
      <c r="O8716" s="70" t="str">
        <f>IF(J8716=[1]人員授權表!$C$85,"Casper李羿勳",IF(J8716=[1]人員授權表!$C$188,"Iring陳俊明",IF(J8716=[1]人員授權表!$C$189,"Brian陳泓霖",VLOOKUP(K8716,[1]人員授權表!D$2:E$249,2,FALSE))))</f>
        <v>Ruby黃家蓁</v>
      </c>
      <c r="P8716" s="67">
        <f t="shared" si="462"/>
        <v>44863</v>
      </c>
      <c r="Q8716" s="75" t="str">
        <f t="shared" si="464"/>
        <v>週六</v>
      </c>
      <c r="R8716" s="80">
        <v>44852</v>
      </c>
      <c r="AA8716" s="1"/>
    </row>
    <row r="8717" spans="2:27">
      <c r="B8717" s="66">
        <v>44830</v>
      </c>
      <c r="C8717" s="67">
        <v>44852</v>
      </c>
      <c r="D8717" s="68" t="s">
        <v>50</v>
      </c>
      <c r="E8717" s="70" t="s">
        <v>51</v>
      </c>
      <c r="F8717" s="70" t="s">
        <v>3203</v>
      </c>
      <c r="G8717" s="101">
        <v>44848</v>
      </c>
      <c r="H8717" s="67">
        <v>44865</v>
      </c>
      <c r="I8717" s="71">
        <f t="shared" si="463"/>
        <v>17</v>
      </c>
      <c r="J8717" s="72" t="s">
        <v>151</v>
      </c>
      <c r="K8717" s="72" t="s">
        <v>152</v>
      </c>
      <c r="L8717" s="73">
        <v>1</v>
      </c>
      <c r="M8717" s="73" t="s">
        <v>108</v>
      </c>
      <c r="N8717" s="68" t="str">
        <f>VLOOKUP(K8717,[1]人員授權表!D$3:G$249,4,0)</f>
        <v>無機</v>
      </c>
      <c r="O8717" s="70" t="str">
        <f>IF(J8717=[1]人員授權表!$C$85,"Casper李羿勳",IF(J8717=[1]人員授權表!$C$188,"Iring陳俊明",IF(J8717=[1]人員授權表!$C$189,"Brian陳泓霖",VLOOKUP(K8717,[1]人員授權表!D$2:E$249,2,FALSE))))</f>
        <v>Vicky游崴涵</v>
      </c>
      <c r="P8717" s="67">
        <f t="shared" si="462"/>
        <v>44863</v>
      </c>
      <c r="Q8717" s="75" t="str">
        <f t="shared" si="464"/>
        <v>週六</v>
      </c>
      <c r="R8717" s="80">
        <v>44854</v>
      </c>
      <c r="AA8717" s="1"/>
    </row>
    <row r="8718" spans="2:27">
      <c r="B8718" s="66">
        <v>44830</v>
      </c>
      <c r="C8718" s="67">
        <v>44852</v>
      </c>
      <c r="D8718" s="68" t="s">
        <v>50</v>
      </c>
      <c r="E8718" s="70" t="s">
        <v>51</v>
      </c>
      <c r="F8718" s="70" t="s">
        <v>3203</v>
      </c>
      <c r="G8718" s="101">
        <v>44848</v>
      </c>
      <c r="H8718" s="67">
        <v>44865</v>
      </c>
      <c r="I8718" s="71">
        <f t="shared" si="463"/>
        <v>17</v>
      </c>
      <c r="J8718" s="72" t="s">
        <v>160</v>
      </c>
      <c r="K8718" s="72" t="s">
        <v>161</v>
      </c>
      <c r="L8718" s="73">
        <v>1</v>
      </c>
      <c r="M8718" s="73" t="s">
        <v>108</v>
      </c>
      <c r="N8718" s="68" t="str">
        <f>VLOOKUP(K8718,[1]人員授權表!D$3:G$249,4,0)</f>
        <v>無機</v>
      </c>
      <c r="O8718" s="70" t="str">
        <f>IF(J8718=[1]人員授權表!$C$85,"Casper李羿勳",IF(J8718=[1]人員授權表!$C$188,"Iring陳俊明",IF(J8718=[1]人員授權表!$C$189,"Brian陳泓霖",VLOOKUP(K8718,[1]人員授權表!D$2:E$249,2,FALSE))))</f>
        <v>Dennis陳汶宏</v>
      </c>
      <c r="P8718" s="67">
        <f t="shared" si="462"/>
        <v>44863</v>
      </c>
      <c r="Q8718" s="75" t="str">
        <f t="shared" si="464"/>
        <v>週六</v>
      </c>
      <c r="R8718" s="80">
        <v>44855</v>
      </c>
      <c r="AA8718" s="1"/>
    </row>
    <row r="8719" spans="2:27">
      <c r="B8719" s="66">
        <v>44830</v>
      </c>
      <c r="C8719" s="67">
        <v>44852</v>
      </c>
      <c r="D8719" s="68" t="s">
        <v>50</v>
      </c>
      <c r="E8719" s="70" t="s">
        <v>51</v>
      </c>
      <c r="F8719" s="70" t="s">
        <v>3203</v>
      </c>
      <c r="G8719" s="101">
        <v>44848</v>
      </c>
      <c r="H8719" s="67">
        <v>44865</v>
      </c>
      <c r="I8719" s="71">
        <f t="shared" si="463"/>
        <v>17</v>
      </c>
      <c r="J8719" s="72" t="s">
        <v>1222</v>
      </c>
      <c r="K8719" s="72" t="s">
        <v>1326</v>
      </c>
      <c r="L8719" s="73">
        <v>1</v>
      </c>
      <c r="M8719" s="73" t="s">
        <v>108</v>
      </c>
      <c r="N8719" s="68" t="str">
        <f>VLOOKUP(K8719,[1]人員授權表!D$3:G$249,4,0)</f>
        <v>無機</v>
      </c>
      <c r="O8719" s="70" t="str">
        <f>IF(J8719=[1]人員授權表!$C$85,"Casper李羿勳",IF(J8719=[1]人員授權表!$C$188,"Iring陳俊明",IF(J8719=[1]人員授權表!$C$189,"Brian陳泓霖",VLOOKUP(K8719,[1]人員授權表!D$2:E$249,2,FALSE))))</f>
        <v>Dennis陳汶宏</v>
      </c>
      <c r="P8719" s="67">
        <f t="shared" si="462"/>
        <v>44863</v>
      </c>
      <c r="Q8719" s="75" t="str">
        <f t="shared" si="464"/>
        <v>週六</v>
      </c>
      <c r="R8719" s="80">
        <v>44855</v>
      </c>
      <c r="AA8719" s="1"/>
    </row>
    <row r="8720" spans="2:27">
      <c r="B8720" s="66">
        <v>44830</v>
      </c>
      <c r="C8720" s="67">
        <v>44852</v>
      </c>
      <c r="D8720" s="68" t="s">
        <v>50</v>
      </c>
      <c r="E8720" s="70" t="s">
        <v>51</v>
      </c>
      <c r="F8720" s="70" t="s">
        <v>3203</v>
      </c>
      <c r="G8720" s="101">
        <v>44848</v>
      </c>
      <c r="H8720" s="67">
        <v>44865</v>
      </c>
      <c r="I8720" s="71">
        <f t="shared" si="463"/>
        <v>17</v>
      </c>
      <c r="J8720" s="72" t="s">
        <v>175</v>
      </c>
      <c r="K8720" s="72" t="s">
        <v>176</v>
      </c>
      <c r="L8720" s="73">
        <v>1</v>
      </c>
      <c r="M8720" s="73" t="s">
        <v>108</v>
      </c>
      <c r="N8720" s="68" t="str">
        <f>VLOOKUP(K8720,[1]人員授權表!D$3:G$249,4,0)</f>
        <v>無機</v>
      </c>
      <c r="O8720" s="70" t="s">
        <v>177</v>
      </c>
      <c r="P8720" s="67">
        <f t="shared" si="462"/>
        <v>44863</v>
      </c>
      <c r="Q8720" s="75" t="str">
        <f t="shared" si="464"/>
        <v>週六</v>
      </c>
      <c r="R8720" s="80">
        <v>44854</v>
      </c>
      <c r="AA8720" s="1"/>
    </row>
    <row r="8721" spans="2:27">
      <c r="B8721" s="66">
        <v>44830</v>
      </c>
      <c r="C8721" s="67">
        <v>44852</v>
      </c>
      <c r="D8721" s="68" t="s">
        <v>50</v>
      </c>
      <c r="E8721" s="70" t="s">
        <v>51</v>
      </c>
      <c r="F8721" s="70" t="s">
        <v>3203</v>
      </c>
      <c r="G8721" s="101">
        <v>44848</v>
      </c>
      <c r="H8721" s="67">
        <v>44865</v>
      </c>
      <c r="I8721" s="71">
        <f t="shared" si="463"/>
        <v>17</v>
      </c>
      <c r="J8721" s="72" t="s">
        <v>290</v>
      </c>
      <c r="K8721" s="72" t="s">
        <v>291</v>
      </c>
      <c r="L8721" s="73">
        <v>1</v>
      </c>
      <c r="M8721" s="73" t="s">
        <v>108</v>
      </c>
      <c r="N8721" s="68" t="str">
        <f>VLOOKUP(K8721,[1]人員授權表!D$3:G$249,4,0)</f>
        <v>無機</v>
      </c>
      <c r="O8721" s="70" t="str">
        <f>IF(J8721=[1]人員授權表!$C$85,"Casper李羿勳",IF(J8721=[1]人員授權表!$C$188,"Iring陳俊明",IF(J8721=[1]人員授權表!$C$189,"Brian陳泓霖",VLOOKUP(K8721,[1]人員授權表!D$2:E$249,2,FALSE))))</f>
        <v>George陳志昇</v>
      </c>
      <c r="P8721" s="67">
        <f t="shared" si="462"/>
        <v>44863</v>
      </c>
      <c r="Q8721" s="75" t="str">
        <f t="shared" si="464"/>
        <v>週六</v>
      </c>
      <c r="R8721" s="80">
        <v>44855</v>
      </c>
      <c r="AA8721" s="1"/>
    </row>
    <row r="8722" spans="2:27">
      <c r="B8722" s="66">
        <v>44830</v>
      </c>
      <c r="C8722" s="67">
        <v>44852</v>
      </c>
      <c r="D8722" s="68" t="s">
        <v>50</v>
      </c>
      <c r="E8722" s="70" t="s">
        <v>51</v>
      </c>
      <c r="F8722" s="70" t="s">
        <v>3203</v>
      </c>
      <c r="G8722" s="101">
        <v>44848</v>
      </c>
      <c r="H8722" s="67">
        <v>44865</v>
      </c>
      <c r="I8722" s="71">
        <f t="shared" si="463"/>
        <v>17</v>
      </c>
      <c r="J8722" s="72" t="s">
        <v>204</v>
      </c>
      <c r="K8722" s="72" t="s">
        <v>205</v>
      </c>
      <c r="L8722" s="73">
        <v>1</v>
      </c>
      <c r="M8722" s="73" t="s">
        <v>108</v>
      </c>
      <c r="N8722" s="68" t="str">
        <f>VLOOKUP(K8722,[1]人員授權表!D$3:G$249,4,0)</f>
        <v>無機</v>
      </c>
      <c r="O8722" s="70" t="str">
        <f>IF(J8722=[1]人員授權表!$C$85,"Casper李羿勳",IF(J8722=[1]人員授權表!$C$188,"Iring陳俊明",IF(J8722=[1]人員授權表!$C$189,"Brian陳泓霖",VLOOKUP(K8722,[1]人員授權表!D$2:E$249,2,FALSE))))</f>
        <v>Iring陳俊明</v>
      </c>
      <c r="P8722" s="67">
        <f t="shared" si="462"/>
        <v>44863</v>
      </c>
      <c r="Q8722" s="75" t="str">
        <f t="shared" si="464"/>
        <v>週六</v>
      </c>
      <c r="R8722" s="80">
        <v>44861</v>
      </c>
      <c r="AA8722" s="1"/>
    </row>
    <row r="8723" spans="2:27">
      <c r="B8723" s="66">
        <v>44830</v>
      </c>
      <c r="C8723" s="67">
        <v>44852</v>
      </c>
      <c r="D8723" s="68" t="s">
        <v>50</v>
      </c>
      <c r="E8723" s="70" t="s">
        <v>51</v>
      </c>
      <c r="F8723" s="70" t="s">
        <v>3203</v>
      </c>
      <c r="G8723" s="101">
        <v>44848</v>
      </c>
      <c r="H8723" s="67">
        <v>44865</v>
      </c>
      <c r="I8723" s="71">
        <f t="shared" si="463"/>
        <v>17</v>
      </c>
      <c r="J8723" s="72" t="s">
        <v>206</v>
      </c>
      <c r="K8723" s="72" t="s">
        <v>179</v>
      </c>
      <c r="L8723" s="73">
        <v>1</v>
      </c>
      <c r="M8723" s="73" t="s">
        <v>108</v>
      </c>
      <c r="N8723" s="68" t="str">
        <f>VLOOKUP(K8723,[1]人員授權表!D$3:G$249,4,0)</f>
        <v>無機</v>
      </c>
      <c r="O8723" s="70" t="str">
        <f>IF(J8723=[1]人員授權表!$C$85,"Casper李羿勳",IF(J8723=[1]人員授權表!$C$188,"Iring陳俊明",IF(J8723=[1]人員授權表!$C$189,"Brian陳泓霖",VLOOKUP(K8723,[1]人員授權表!D$2:E$249,2,FALSE))))</f>
        <v>Dennis陳汶宏</v>
      </c>
      <c r="P8723" s="67">
        <f t="shared" si="462"/>
        <v>44863</v>
      </c>
      <c r="Q8723" s="75" t="str">
        <f t="shared" si="464"/>
        <v>週六</v>
      </c>
      <c r="R8723" s="80">
        <v>44854</v>
      </c>
      <c r="AA8723" s="1"/>
    </row>
    <row r="8724" spans="2:27">
      <c r="B8724" s="66">
        <v>44830</v>
      </c>
      <c r="C8724" s="67">
        <v>44852</v>
      </c>
      <c r="D8724" s="68" t="s">
        <v>50</v>
      </c>
      <c r="E8724" s="70" t="s">
        <v>51</v>
      </c>
      <c r="F8724" s="70" t="s">
        <v>3203</v>
      </c>
      <c r="G8724" s="101">
        <v>44848</v>
      </c>
      <c r="H8724" s="67">
        <v>44865</v>
      </c>
      <c r="I8724" s="71">
        <f t="shared" si="463"/>
        <v>17</v>
      </c>
      <c r="J8724" s="72" t="s">
        <v>178</v>
      </c>
      <c r="K8724" s="72" t="s">
        <v>179</v>
      </c>
      <c r="L8724" s="73">
        <v>1</v>
      </c>
      <c r="M8724" s="73" t="s">
        <v>108</v>
      </c>
      <c r="N8724" s="68" t="str">
        <f>VLOOKUP(K8724,[1]人員授權表!D$3:G$249,4,0)</f>
        <v>無機</v>
      </c>
      <c r="O8724" s="70" t="str">
        <f>IF(J8724=[1]人員授權表!$C$85,"Casper李羿勳",IF(J8724=[1]人員授權表!$C$188,"Iring陳俊明",IF(J8724=[1]人員授權表!$C$189,"Brian陳泓霖",VLOOKUP(K8724,[1]人員授權表!D$2:E$249,2,FALSE))))</f>
        <v>Dennis陳汶宏</v>
      </c>
      <c r="P8724" s="67">
        <f t="shared" si="462"/>
        <v>44863</v>
      </c>
      <c r="Q8724" s="75" t="str">
        <f t="shared" si="464"/>
        <v>週六</v>
      </c>
      <c r="R8724" s="80">
        <v>44854</v>
      </c>
      <c r="AA8724" s="1"/>
    </row>
    <row r="8725" spans="2:27">
      <c r="B8725" s="66">
        <v>44830</v>
      </c>
      <c r="C8725" s="67">
        <v>44852</v>
      </c>
      <c r="D8725" s="68" t="s">
        <v>50</v>
      </c>
      <c r="E8725" s="70" t="s">
        <v>51</v>
      </c>
      <c r="F8725" s="70" t="s">
        <v>3203</v>
      </c>
      <c r="G8725" s="101">
        <v>44848</v>
      </c>
      <c r="H8725" s="67">
        <v>44865</v>
      </c>
      <c r="I8725" s="71">
        <f t="shared" si="463"/>
        <v>17</v>
      </c>
      <c r="J8725" s="72" t="s">
        <v>141</v>
      </c>
      <c r="K8725" s="72" t="s">
        <v>142</v>
      </c>
      <c r="L8725" s="73">
        <v>1</v>
      </c>
      <c r="M8725" s="73" t="s">
        <v>108</v>
      </c>
      <c r="N8725" s="68" t="str">
        <f>VLOOKUP(K8725,[1]人員授權表!D$3:G$249,4,0)</f>
        <v>無機</v>
      </c>
      <c r="O8725" s="70" t="str">
        <f>IF(J8725=[1]人員授權表!$C$85,"Casper李羿勳",IF(J8725=[1]人員授權表!$C$188,"Iring陳俊明",IF(J8725=[1]人員授權表!$C$189,"Brian陳泓霖",VLOOKUP(K8725,[1]人員授權表!D$2:E$249,2,FALSE))))</f>
        <v>Dennis陳汶宏</v>
      </c>
      <c r="P8725" s="67">
        <f t="shared" si="462"/>
        <v>44863</v>
      </c>
      <c r="Q8725" s="75" t="str">
        <f t="shared" si="464"/>
        <v>週六</v>
      </c>
      <c r="R8725" s="80">
        <v>44854</v>
      </c>
      <c r="AA8725" s="1"/>
    </row>
    <row r="8726" spans="2:27">
      <c r="B8726" s="66">
        <v>44830</v>
      </c>
      <c r="C8726" s="67">
        <v>44852</v>
      </c>
      <c r="D8726" s="68" t="s">
        <v>50</v>
      </c>
      <c r="E8726" s="70" t="s">
        <v>51</v>
      </c>
      <c r="F8726" s="70" t="s">
        <v>3203</v>
      </c>
      <c r="G8726" s="101">
        <v>44848</v>
      </c>
      <c r="H8726" s="67">
        <v>44865</v>
      </c>
      <c r="I8726" s="71">
        <f t="shared" si="463"/>
        <v>17</v>
      </c>
      <c r="J8726" s="72" t="s">
        <v>966</v>
      </c>
      <c r="K8726" s="72" t="s">
        <v>154</v>
      </c>
      <c r="L8726" s="73">
        <v>1</v>
      </c>
      <c r="M8726" s="73" t="s">
        <v>108</v>
      </c>
      <c r="N8726" s="68" t="str">
        <f>VLOOKUP(K8726,[1]人員授權表!D$3:G$249,4,0)</f>
        <v>無機</v>
      </c>
      <c r="O8726" s="70" t="str">
        <f>IF(J8726=[1]人員授權表!$C$85,"Casper李羿勳",IF(J8726=[1]人員授權表!$C$188,"Iring陳俊明",IF(J8726=[1]人員授權表!$C$189,"Brian陳泓霖",VLOOKUP(K8726,[1]人員授權表!D$2:E$249,2,FALSE))))</f>
        <v>Ken張智凱</v>
      </c>
      <c r="P8726" s="67">
        <f t="shared" si="462"/>
        <v>44863</v>
      </c>
      <c r="Q8726" s="75" t="str">
        <f t="shared" si="464"/>
        <v>週六</v>
      </c>
      <c r="R8726" s="80">
        <v>44853</v>
      </c>
      <c r="AA8726" s="1"/>
    </row>
    <row r="8727" spans="2:27">
      <c r="B8727" s="66">
        <v>44830</v>
      </c>
      <c r="C8727" s="67">
        <v>44852</v>
      </c>
      <c r="D8727" s="68" t="s">
        <v>50</v>
      </c>
      <c r="E8727" s="70" t="s">
        <v>51</v>
      </c>
      <c r="F8727" s="70" t="s">
        <v>3203</v>
      </c>
      <c r="G8727" s="101">
        <v>44848</v>
      </c>
      <c r="H8727" s="67">
        <v>44865</v>
      </c>
      <c r="I8727" s="71">
        <f t="shared" si="463"/>
        <v>17</v>
      </c>
      <c r="J8727" s="72" t="s">
        <v>209</v>
      </c>
      <c r="K8727" s="72" t="s">
        <v>210</v>
      </c>
      <c r="L8727" s="73">
        <v>1</v>
      </c>
      <c r="M8727" s="73" t="s">
        <v>108</v>
      </c>
      <c r="N8727" s="68" t="str">
        <f>VLOOKUP(K8727,[1]人員授權表!D$3:G$249,4,0)</f>
        <v>無機</v>
      </c>
      <c r="O8727" s="70" t="str">
        <f>IF(J8727=[1]人員授權表!$C$85,"Casper李羿勳",IF(J8727=[1]人員授權表!$C$188,"Iring陳俊明",IF(J8727=[1]人員授權表!$C$189,"Brian陳泓霖",VLOOKUP(K8727,[1]人員授權表!D$2:E$249,2,FALSE))))</f>
        <v>Vicky游崴涵</v>
      </c>
      <c r="P8727" s="67">
        <f t="shared" si="462"/>
        <v>44863</v>
      </c>
      <c r="Q8727" s="75" t="str">
        <f t="shared" si="464"/>
        <v>週六</v>
      </c>
      <c r="R8727" s="80">
        <v>44855</v>
      </c>
      <c r="AA8727" s="1"/>
    </row>
    <row r="8728" spans="2:27">
      <c r="B8728" s="66">
        <v>44830</v>
      </c>
      <c r="C8728" s="67">
        <v>44852</v>
      </c>
      <c r="D8728" s="68" t="s">
        <v>50</v>
      </c>
      <c r="E8728" s="70" t="s">
        <v>51</v>
      </c>
      <c r="F8728" s="70" t="s">
        <v>3203</v>
      </c>
      <c r="G8728" s="101">
        <v>44848</v>
      </c>
      <c r="H8728" s="67">
        <v>44865</v>
      </c>
      <c r="I8728" s="71">
        <f t="shared" si="463"/>
        <v>17</v>
      </c>
      <c r="J8728" s="72" t="s">
        <v>167</v>
      </c>
      <c r="K8728" s="72" t="s">
        <v>168</v>
      </c>
      <c r="L8728" s="73">
        <v>1</v>
      </c>
      <c r="M8728" s="73" t="s">
        <v>108</v>
      </c>
      <c r="N8728" s="68" t="str">
        <f>VLOOKUP(K8728,[1]人員授權表!D$3:G$249,4,0)</f>
        <v>有機</v>
      </c>
      <c r="O8728" s="70" t="str">
        <f>IF(J8728=[1]人員授權表!$C$85,"Casper李羿勳",IF(J8728=[1]人員授權表!$C$188,"Iring陳俊明",IF(J8728=[1]人員授權表!$C$189,"Brian陳泓霖",VLOOKUP(K8728,[1]人員授權表!D$2:E$249,2,FALSE))))</f>
        <v>Una林庭瑄</v>
      </c>
      <c r="P8728" s="67">
        <f t="shared" si="462"/>
        <v>44863</v>
      </c>
      <c r="Q8728" s="75" t="str">
        <f t="shared" si="464"/>
        <v>週六</v>
      </c>
      <c r="R8728" s="80">
        <v>44854</v>
      </c>
      <c r="AA8728" s="1"/>
    </row>
    <row r="8729" spans="2:27">
      <c r="B8729" s="66">
        <v>44830</v>
      </c>
      <c r="C8729" s="67">
        <v>44852</v>
      </c>
      <c r="D8729" s="68" t="s">
        <v>50</v>
      </c>
      <c r="E8729" s="70" t="s">
        <v>51</v>
      </c>
      <c r="F8729" s="70" t="s">
        <v>3203</v>
      </c>
      <c r="G8729" s="101">
        <v>44848</v>
      </c>
      <c r="H8729" s="67">
        <v>44865</v>
      </c>
      <c r="I8729" s="71">
        <f t="shared" si="463"/>
        <v>17</v>
      </c>
      <c r="J8729" s="72" t="s">
        <v>257</v>
      </c>
      <c r="K8729" s="72" t="s">
        <v>1225</v>
      </c>
      <c r="L8729" s="73">
        <v>1</v>
      </c>
      <c r="M8729" s="73" t="s">
        <v>108</v>
      </c>
      <c r="N8729" s="68" t="str">
        <f>VLOOKUP(K8729,[1]人員授權表!D$3:G$249,4,0)</f>
        <v>有機</v>
      </c>
      <c r="O8729" s="70" t="str">
        <f>IF(J8729=[1]人員授權表!$C$85,"Casper李羿勳",IF(J8729=[1]人員授權表!$C$188,"Iring陳俊明",IF(J8729=[1]人員授權表!$C$189,"Brian陳泓霖",VLOOKUP(K8729,[1]人員授權表!D$2:E$249,2,FALSE))))</f>
        <v>Casper李羿勳</v>
      </c>
      <c r="P8729" s="67">
        <f t="shared" si="462"/>
        <v>44863</v>
      </c>
      <c r="Q8729" s="75" t="str">
        <f t="shared" si="464"/>
        <v>週六</v>
      </c>
      <c r="R8729" s="80">
        <v>44861</v>
      </c>
      <c r="AA8729" s="1"/>
    </row>
    <row r="8730" spans="2:27">
      <c r="B8730" s="66">
        <v>44830</v>
      </c>
      <c r="C8730" s="67">
        <v>44852</v>
      </c>
      <c r="D8730" s="68" t="s">
        <v>50</v>
      </c>
      <c r="E8730" s="70" t="s">
        <v>51</v>
      </c>
      <c r="F8730" s="70" t="s">
        <v>3203</v>
      </c>
      <c r="G8730" s="101">
        <v>44848</v>
      </c>
      <c r="H8730" s="67">
        <v>44865</v>
      </c>
      <c r="I8730" s="71">
        <f t="shared" si="463"/>
        <v>17</v>
      </c>
      <c r="J8730" s="72" t="s">
        <v>1226</v>
      </c>
      <c r="K8730" s="72" t="s">
        <v>1227</v>
      </c>
      <c r="L8730" s="73">
        <v>1</v>
      </c>
      <c r="M8730" s="73" t="s">
        <v>108</v>
      </c>
      <c r="N8730" s="68" t="str">
        <f>VLOOKUP(K8730,[1]人員授權表!D$3:G$249,4,0)</f>
        <v>有機</v>
      </c>
      <c r="O8730" s="70" t="str">
        <f>IF(J8730=[1]人員授權表!$C$85,"Casper李羿勳",IF(J8730=[1]人員授權表!$C$188,"Iring陳俊明",IF(J8730=[1]人員授權表!$C$189,"Brian陳泓霖",VLOOKUP(K8730,[1]人員授權表!D$2:E$249,2,FALSE))))</f>
        <v>Marco陳鴻鈞</v>
      </c>
      <c r="P8730" s="67">
        <f t="shared" si="462"/>
        <v>44863</v>
      </c>
      <c r="Q8730" s="75" t="str">
        <f t="shared" si="464"/>
        <v>週六</v>
      </c>
      <c r="R8730" s="80">
        <v>44860</v>
      </c>
      <c r="AA8730" s="1"/>
    </row>
    <row r="8731" spans="2:27">
      <c r="B8731" s="66">
        <v>44830</v>
      </c>
      <c r="C8731" s="67">
        <v>44852</v>
      </c>
      <c r="D8731" s="68" t="s">
        <v>50</v>
      </c>
      <c r="E8731" s="70" t="s">
        <v>51</v>
      </c>
      <c r="F8731" s="70" t="s">
        <v>3203</v>
      </c>
      <c r="G8731" s="101">
        <v>44848</v>
      </c>
      <c r="H8731" s="67">
        <v>44865</v>
      </c>
      <c r="I8731" s="71">
        <f t="shared" si="463"/>
        <v>17</v>
      </c>
      <c r="J8731" s="72" t="s">
        <v>169</v>
      </c>
      <c r="K8731" s="72" t="s">
        <v>170</v>
      </c>
      <c r="L8731" s="73">
        <v>1</v>
      </c>
      <c r="M8731" s="73" t="s">
        <v>108</v>
      </c>
      <c r="N8731" s="68" t="str">
        <f>VLOOKUP(K8731,[1]人員授權表!D$3:G$249,4,0)</f>
        <v>有機</v>
      </c>
      <c r="O8731" s="70" t="str">
        <f>IF(J8731=[1]人員授權表!$C$85,"Casper李羿勳",IF(J8731=[1]人員授權表!$C$188,"Iring陳俊明",IF(J8731=[1]人員授權表!$C$189,"Brian陳泓霖",VLOOKUP(K8731,[1]人員授權表!D$2:E$249,2,FALSE))))</f>
        <v>Elle黃雅琪&amp;
Marco陳鴻鈞</v>
      </c>
      <c r="P8731" s="67">
        <f t="shared" si="462"/>
        <v>44863</v>
      </c>
      <c r="Q8731" s="75" t="str">
        <f t="shared" si="464"/>
        <v>週六</v>
      </c>
      <c r="R8731" s="80">
        <v>44855</v>
      </c>
      <c r="AA8731" s="1"/>
    </row>
    <row r="8732" spans="2:27">
      <c r="B8732" s="66">
        <v>44830</v>
      </c>
      <c r="C8732" s="67">
        <v>44852</v>
      </c>
      <c r="D8732" s="68" t="s">
        <v>50</v>
      </c>
      <c r="E8732" s="70" t="s">
        <v>51</v>
      </c>
      <c r="F8732" s="70" t="s">
        <v>3204</v>
      </c>
      <c r="G8732" s="101">
        <v>44852</v>
      </c>
      <c r="H8732" s="67">
        <v>44865</v>
      </c>
      <c r="I8732" s="71">
        <f t="shared" si="463"/>
        <v>13</v>
      </c>
      <c r="J8732" s="72" t="s">
        <v>139</v>
      </c>
      <c r="K8732" s="72" t="s">
        <v>140</v>
      </c>
      <c r="L8732" s="73">
        <v>1</v>
      </c>
      <c r="M8732" s="73" t="s">
        <v>108</v>
      </c>
      <c r="N8732" s="68" t="str">
        <f>VLOOKUP(K8732,[1]人員授權表!D$3:G$249,4,0)</f>
        <v>無機</v>
      </c>
      <c r="O8732" s="70" t="str">
        <f>IF(J8732=[1]人員授權表!$C$85,"Casper李羿勳",IF(J8732=[1]人員授權表!$C$188,"Iring陳俊明",IF(J8732=[1]人員授權表!$C$189,"Brian陳泓霖",VLOOKUP(K8732,[1]人員授權表!D$2:E$249,2,FALSE))))</f>
        <v>Brian陳泓霖</v>
      </c>
      <c r="P8732" s="67">
        <f t="shared" si="462"/>
        <v>44863</v>
      </c>
      <c r="Q8732" s="75" t="str">
        <f t="shared" si="464"/>
        <v>週六</v>
      </c>
      <c r="R8732" s="80">
        <v>44855</v>
      </c>
      <c r="AA8732" s="1"/>
    </row>
    <row r="8733" spans="2:27">
      <c r="B8733" s="66">
        <v>44830</v>
      </c>
      <c r="C8733" s="67">
        <v>44852</v>
      </c>
      <c r="D8733" s="68" t="s">
        <v>50</v>
      </c>
      <c r="E8733" s="70" t="s">
        <v>51</v>
      </c>
      <c r="F8733" s="70" t="s">
        <v>3204</v>
      </c>
      <c r="G8733" s="101">
        <v>44852</v>
      </c>
      <c r="H8733" s="67">
        <v>44865</v>
      </c>
      <c r="I8733" s="71">
        <f t="shared" si="463"/>
        <v>13</v>
      </c>
      <c r="J8733" s="72" t="s">
        <v>492</v>
      </c>
      <c r="K8733" s="72" t="s">
        <v>187</v>
      </c>
      <c r="L8733" s="73">
        <v>1</v>
      </c>
      <c r="M8733" s="73" t="s">
        <v>108</v>
      </c>
      <c r="N8733" s="68" t="str">
        <f>VLOOKUP(K8733,[1]人員授權表!D$3:G$249,4,0)</f>
        <v>無機</v>
      </c>
      <c r="O8733" s="70" t="str">
        <f>IF(J8733=[1]人員授權表!$C$85,"Casper李羿勳",IF(J8733=[1]人員授權表!$C$188,"Iring陳俊明",IF(J8733=[1]人員授權表!$C$189,"Brian陳泓霖",VLOOKUP(K8733,[1]人員授權表!D$2:E$249,2,FALSE))))</f>
        <v>Ruby黃家蓁</v>
      </c>
      <c r="P8733" s="67">
        <f t="shared" si="462"/>
        <v>44863</v>
      </c>
      <c r="Q8733" s="75" t="str">
        <f t="shared" si="464"/>
        <v>週六</v>
      </c>
      <c r="R8733" s="80">
        <v>44859</v>
      </c>
      <c r="AA8733" s="1"/>
    </row>
    <row r="8734" spans="2:27">
      <c r="B8734" s="66">
        <v>44830</v>
      </c>
      <c r="C8734" s="67">
        <v>44852</v>
      </c>
      <c r="D8734" s="68" t="s">
        <v>50</v>
      </c>
      <c r="E8734" s="70" t="s">
        <v>51</v>
      </c>
      <c r="F8734" s="70" t="s">
        <v>3204</v>
      </c>
      <c r="G8734" s="101">
        <v>44852</v>
      </c>
      <c r="H8734" s="67">
        <v>44865</v>
      </c>
      <c r="I8734" s="71">
        <f t="shared" si="463"/>
        <v>13</v>
      </c>
      <c r="J8734" s="72" t="s">
        <v>133</v>
      </c>
      <c r="K8734" s="72" t="s">
        <v>187</v>
      </c>
      <c r="L8734" s="73">
        <v>1</v>
      </c>
      <c r="M8734" s="73" t="s">
        <v>108</v>
      </c>
      <c r="N8734" s="68" t="str">
        <f>VLOOKUP(K8734,[1]人員授權表!D$3:G$249,4,0)</f>
        <v>無機</v>
      </c>
      <c r="O8734" s="70" t="str">
        <f>IF(J8734=[1]人員授權表!$C$85,"Casper李羿勳",IF(J8734=[1]人員授權表!$C$188,"Iring陳俊明",IF(J8734=[1]人員授權表!$C$189,"Brian陳泓霖",VLOOKUP(K8734,[1]人員授權表!D$2:E$249,2,FALSE))))</f>
        <v>Ruby黃家蓁</v>
      </c>
      <c r="P8734" s="67">
        <f t="shared" si="462"/>
        <v>44863</v>
      </c>
      <c r="Q8734" s="75" t="str">
        <f t="shared" si="464"/>
        <v>週六</v>
      </c>
      <c r="R8734" s="80">
        <v>44859</v>
      </c>
      <c r="AA8734" s="1"/>
    </row>
    <row r="8735" spans="2:27">
      <c r="B8735" s="66">
        <v>44830</v>
      </c>
      <c r="C8735" s="67">
        <v>44852</v>
      </c>
      <c r="D8735" s="68" t="s">
        <v>50</v>
      </c>
      <c r="E8735" s="70" t="s">
        <v>51</v>
      </c>
      <c r="F8735" s="70" t="s">
        <v>3204</v>
      </c>
      <c r="G8735" s="101">
        <v>44852</v>
      </c>
      <c r="H8735" s="67">
        <v>44865</v>
      </c>
      <c r="I8735" s="71">
        <f t="shared" si="463"/>
        <v>13</v>
      </c>
      <c r="J8735" s="72" t="s">
        <v>285</v>
      </c>
      <c r="K8735" s="72" t="s">
        <v>187</v>
      </c>
      <c r="L8735" s="73">
        <v>1</v>
      </c>
      <c r="M8735" s="73" t="s">
        <v>108</v>
      </c>
      <c r="N8735" s="68" t="str">
        <f>VLOOKUP(K8735,[1]人員授權表!D$3:G$249,4,0)</f>
        <v>無機</v>
      </c>
      <c r="O8735" s="70" t="str">
        <f>IF(J8735=[1]人員授權表!$C$85,"Casper李羿勳",IF(J8735=[1]人員授權表!$C$188,"Iring陳俊明",IF(J8735=[1]人員授權表!$C$189,"Brian陳泓霖",VLOOKUP(K8735,[1]人員授權表!D$2:E$249,2,FALSE))))</f>
        <v>Ruby黃家蓁</v>
      </c>
      <c r="P8735" s="67">
        <f t="shared" si="462"/>
        <v>44863</v>
      </c>
      <c r="Q8735" s="75" t="str">
        <f t="shared" si="464"/>
        <v>週六</v>
      </c>
      <c r="R8735" s="80">
        <v>44860</v>
      </c>
      <c r="AA8735" s="1"/>
    </row>
    <row r="8736" spans="2:27">
      <c r="B8736" s="66">
        <v>44830</v>
      </c>
      <c r="C8736" s="67">
        <v>44852</v>
      </c>
      <c r="D8736" s="68" t="s">
        <v>50</v>
      </c>
      <c r="E8736" s="70" t="s">
        <v>51</v>
      </c>
      <c r="F8736" s="70" t="s">
        <v>3204</v>
      </c>
      <c r="G8736" s="101">
        <v>44852</v>
      </c>
      <c r="H8736" s="67">
        <v>44865</v>
      </c>
      <c r="I8736" s="71">
        <f t="shared" si="463"/>
        <v>13</v>
      </c>
      <c r="J8736" s="72" t="s">
        <v>288</v>
      </c>
      <c r="K8736" s="72" t="s">
        <v>289</v>
      </c>
      <c r="L8736" s="73">
        <v>1</v>
      </c>
      <c r="M8736" s="73" t="s">
        <v>108</v>
      </c>
      <c r="N8736" s="68" t="str">
        <f>VLOOKUP(K8736,[1]人員授權表!D$3:G$249,4,0)</f>
        <v>無機</v>
      </c>
      <c r="O8736" s="70" t="str">
        <f>IF(J8736=[1]人員授權表!$C$85,"Casper李羿勳",IF(J8736=[1]人員授權表!$C$188,"Iring陳俊明",IF(J8736=[1]人員授權表!$C$189,"Brian陳泓霖",VLOOKUP(K8736,[1]人員授權表!D$2:E$249,2,FALSE))))</f>
        <v>Jack劉念忻</v>
      </c>
      <c r="P8736" s="67">
        <f t="shared" si="462"/>
        <v>44863</v>
      </c>
      <c r="Q8736" s="75" t="str">
        <f t="shared" si="464"/>
        <v>週六</v>
      </c>
      <c r="R8736" s="80">
        <v>44860</v>
      </c>
      <c r="AA8736" s="1"/>
    </row>
    <row r="8737" spans="2:27">
      <c r="B8737" s="66">
        <v>44830</v>
      </c>
      <c r="C8737" s="67">
        <v>44852</v>
      </c>
      <c r="D8737" s="68" t="s">
        <v>50</v>
      </c>
      <c r="E8737" s="70" t="s">
        <v>51</v>
      </c>
      <c r="F8737" s="70" t="s">
        <v>3204</v>
      </c>
      <c r="G8737" s="101">
        <v>44852</v>
      </c>
      <c r="H8737" s="67">
        <v>44865</v>
      </c>
      <c r="I8737" s="71">
        <f t="shared" si="463"/>
        <v>13</v>
      </c>
      <c r="J8737" s="72" t="s">
        <v>151</v>
      </c>
      <c r="K8737" s="72" t="s">
        <v>152</v>
      </c>
      <c r="L8737" s="73">
        <v>1</v>
      </c>
      <c r="M8737" s="73" t="s">
        <v>108</v>
      </c>
      <c r="N8737" s="68" t="str">
        <f>VLOOKUP(K8737,[1]人員授權表!D$3:G$249,4,0)</f>
        <v>無機</v>
      </c>
      <c r="O8737" s="70" t="str">
        <f>IF(J8737=[1]人員授權表!$C$85,"Casper李羿勳",IF(J8737=[1]人員授權表!$C$188,"Iring陳俊明",IF(J8737=[1]人員授權表!$C$189,"Brian陳泓霖",VLOOKUP(K8737,[1]人員授權表!D$2:E$249,2,FALSE))))</f>
        <v>Vicky游崴涵</v>
      </c>
      <c r="P8737" s="67">
        <f t="shared" si="462"/>
        <v>44863</v>
      </c>
      <c r="Q8737" s="75" t="str">
        <f t="shared" si="464"/>
        <v>週六</v>
      </c>
      <c r="R8737" s="80">
        <v>44861</v>
      </c>
      <c r="AA8737" s="1"/>
    </row>
    <row r="8738" spans="2:27">
      <c r="B8738" s="66">
        <v>44830</v>
      </c>
      <c r="C8738" s="67">
        <v>44852</v>
      </c>
      <c r="D8738" s="68" t="s">
        <v>50</v>
      </c>
      <c r="E8738" s="70" t="s">
        <v>51</v>
      </c>
      <c r="F8738" s="70" t="s">
        <v>3204</v>
      </c>
      <c r="G8738" s="101">
        <v>44852</v>
      </c>
      <c r="H8738" s="67">
        <v>44865</v>
      </c>
      <c r="I8738" s="71">
        <f t="shared" si="463"/>
        <v>13</v>
      </c>
      <c r="J8738" s="72" t="s">
        <v>145</v>
      </c>
      <c r="K8738" s="72" t="s">
        <v>146</v>
      </c>
      <c r="L8738" s="73">
        <v>1</v>
      </c>
      <c r="M8738" s="73" t="s">
        <v>108</v>
      </c>
      <c r="N8738" s="68" t="str">
        <f>VLOOKUP(K8738,[1]人員授權表!D$3:G$249,4,0)</f>
        <v>無機</v>
      </c>
      <c r="O8738" s="70" t="str">
        <f>IF(J8738=[1]人員授權表!$C$85,"Casper李羿勳",IF(J8738=[1]人員授權表!$C$188,"Iring陳俊明",IF(J8738=[1]人員授權表!$C$189,"Brian陳泓霖",VLOOKUP(K8738,[1]人員授權表!D$2:E$249,2,FALSE))))</f>
        <v>Jack劉念忻</v>
      </c>
      <c r="P8738" s="67">
        <f t="shared" si="462"/>
        <v>44863</v>
      </c>
      <c r="Q8738" s="75" t="str">
        <f t="shared" si="464"/>
        <v>週六</v>
      </c>
      <c r="R8738" s="80">
        <v>44862</v>
      </c>
      <c r="AA8738" s="1"/>
    </row>
    <row r="8739" spans="2:27">
      <c r="B8739" s="66">
        <v>44830</v>
      </c>
      <c r="C8739" s="67">
        <v>44852</v>
      </c>
      <c r="D8739" s="68" t="s">
        <v>50</v>
      </c>
      <c r="E8739" s="70" t="s">
        <v>51</v>
      </c>
      <c r="F8739" s="70" t="s">
        <v>3204</v>
      </c>
      <c r="G8739" s="101">
        <v>44852</v>
      </c>
      <c r="H8739" s="67">
        <v>44865</v>
      </c>
      <c r="I8739" s="71">
        <f t="shared" si="463"/>
        <v>13</v>
      </c>
      <c r="J8739" s="72" t="s">
        <v>178</v>
      </c>
      <c r="K8739" s="72" t="s">
        <v>179</v>
      </c>
      <c r="L8739" s="73">
        <v>1</v>
      </c>
      <c r="M8739" s="73" t="s">
        <v>108</v>
      </c>
      <c r="N8739" s="68" t="str">
        <f>VLOOKUP(K8739,[1]人員授權表!D$3:G$249,4,0)</f>
        <v>無機</v>
      </c>
      <c r="O8739" s="70" t="str">
        <f>IF(J8739=[1]人員授權表!$C$85,"Casper李羿勳",IF(J8739=[1]人員授權表!$C$188,"Iring陳俊明",IF(J8739=[1]人員授權表!$C$189,"Brian陳泓霖",VLOOKUP(K8739,[1]人員授權表!D$2:E$249,2,FALSE))))</f>
        <v>Dennis陳汶宏</v>
      </c>
      <c r="P8739" s="67">
        <f t="shared" si="462"/>
        <v>44863</v>
      </c>
      <c r="Q8739" s="75" t="str">
        <f t="shared" si="464"/>
        <v>週六</v>
      </c>
      <c r="R8739" s="80">
        <v>44855</v>
      </c>
      <c r="AA8739" s="1"/>
    </row>
    <row r="8740" spans="2:27">
      <c r="B8740" s="66">
        <v>44830</v>
      </c>
      <c r="C8740" s="67">
        <v>44852</v>
      </c>
      <c r="D8740" s="68" t="s">
        <v>50</v>
      </c>
      <c r="E8740" s="70" t="s">
        <v>51</v>
      </c>
      <c r="F8740" s="70" t="s">
        <v>3204</v>
      </c>
      <c r="G8740" s="101">
        <v>44852</v>
      </c>
      <c r="H8740" s="67">
        <v>44865</v>
      </c>
      <c r="I8740" s="71">
        <f t="shared" si="463"/>
        <v>13</v>
      </c>
      <c r="J8740" s="72" t="s">
        <v>148</v>
      </c>
      <c r="K8740" s="72" t="s">
        <v>149</v>
      </c>
      <c r="L8740" s="73">
        <v>1</v>
      </c>
      <c r="M8740" s="73" t="s">
        <v>108</v>
      </c>
      <c r="N8740" s="68" t="str">
        <f>VLOOKUP(K8740,[1]人員授權表!D$3:G$249,4,0)</f>
        <v>無機</v>
      </c>
      <c r="O8740" s="70" t="str">
        <f>IF(J8740=[1]人員授權表!$C$85,"Casper李羿勳",IF(J8740=[1]人員授權表!$C$188,"Iring陳俊明",IF(J8740=[1]人員授權表!$C$189,"Brian陳泓霖",VLOOKUP(K8740,[1]人員授權表!D$2:E$249,2,FALSE))))</f>
        <v>Vicky游崴涵</v>
      </c>
      <c r="P8740" s="67">
        <f t="shared" si="462"/>
        <v>44863</v>
      </c>
      <c r="Q8740" s="75" t="str">
        <f t="shared" si="464"/>
        <v>週六</v>
      </c>
      <c r="R8740" s="80">
        <v>44861</v>
      </c>
      <c r="AA8740" s="1"/>
    </row>
    <row r="8741" spans="2:27">
      <c r="B8741" s="66">
        <v>44830</v>
      </c>
      <c r="C8741" s="67">
        <v>44853</v>
      </c>
      <c r="D8741" s="68" t="s">
        <v>713</v>
      </c>
      <c r="E8741" s="89" t="s">
        <v>51</v>
      </c>
      <c r="F8741" s="90" t="s">
        <v>3205</v>
      </c>
      <c r="G8741" s="105">
        <v>44852</v>
      </c>
      <c r="H8741" s="92">
        <v>44865</v>
      </c>
      <c r="I8741" s="71">
        <f t="shared" si="463"/>
        <v>13</v>
      </c>
      <c r="J8741" s="93" t="s">
        <v>139</v>
      </c>
      <c r="K8741" s="93" t="s">
        <v>140</v>
      </c>
      <c r="L8741" s="100"/>
      <c r="M8741" s="73" t="s">
        <v>108</v>
      </c>
      <c r="N8741" s="94" t="str">
        <f>VLOOKUP(K8741,[1]人員授權表!D$3:G$249,4,0)</f>
        <v>無機</v>
      </c>
      <c r="O8741" s="89" t="str">
        <f>IF(J8741=[1]人員授權表!$C$85,"Casper李羿勳",IF(J8741=[1]人員授權表!$C$188,"Iring陳俊明",IF(J8741=[1]人員授權表!$C$189,"Brian陳泓霖",VLOOKUP(K8741,[1]人員授權表!D$2:E$249,2,FALSE))))</f>
        <v>Brian陳泓霖</v>
      </c>
      <c r="P8741" s="92">
        <f t="shared" si="462"/>
        <v>44863</v>
      </c>
      <c r="Q8741" s="75" t="str">
        <f t="shared" si="464"/>
        <v>週六</v>
      </c>
      <c r="R8741" s="80" t="s">
        <v>713</v>
      </c>
      <c r="Z8741" s="79" t="s">
        <v>3206</v>
      </c>
      <c r="AA8741" s="1"/>
    </row>
    <row r="8742" spans="2:27">
      <c r="B8742" s="66">
        <v>44830</v>
      </c>
      <c r="C8742" s="67">
        <v>44853</v>
      </c>
      <c r="D8742" s="68" t="s">
        <v>713</v>
      </c>
      <c r="E8742" s="89" t="s">
        <v>51</v>
      </c>
      <c r="F8742" s="90" t="s">
        <v>3207</v>
      </c>
      <c r="G8742" s="105">
        <v>44852</v>
      </c>
      <c r="H8742" s="92">
        <v>44865</v>
      </c>
      <c r="I8742" s="71">
        <f t="shared" si="463"/>
        <v>13</v>
      </c>
      <c r="J8742" s="93" t="s">
        <v>492</v>
      </c>
      <c r="K8742" s="93" t="s">
        <v>187</v>
      </c>
      <c r="L8742" s="100"/>
      <c r="M8742" s="73" t="s">
        <v>108</v>
      </c>
      <c r="N8742" s="94" t="str">
        <f>VLOOKUP(K8742,[1]人員授權表!D$3:G$249,4,0)</f>
        <v>無機</v>
      </c>
      <c r="O8742" s="89" t="str">
        <f>IF(J8742=[1]人員授權表!$C$85,"Casper李羿勳",IF(J8742=[1]人員授權表!$C$188,"Iring陳俊明",IF(J8742=[1]人員授權表!$C$189,"Brian陳泓霖",VLOOKUP(K8742,[1]人員授權表!D$2:E$249,2,FALSE))))</f>
        <v>Ruby黃家蓁</v>
      </c>
      <c r="P8742" s="92">
        <f t="shared" si="462"/>
        <v>44863</v>
      </c>
      <c r="Q8742" s="75" t="str">
        <f t="shared" si="464"/>
        <v>週六</v>
      </c>
      <c r="R8742" s="80" t="s">
        <v>713</v>
      </c>
      <c r="Z8742" s="79" t="s">
        <v>3206</v>
      </c>
      <c r="AA8742" s="1"/>
    </row>
    <row r="8743" spans="2:27">
      <c r="B8743" s="66">
        <v>44830</v>
      </c>
      <c r="C8743" s="67">
        <v>44853</v>
      </c>
      <c r="D8743" s="68" t="s">
        <v>713</v>
      </c>
      <c r="E8743" s="89" t="s">
        <v>51</v>
      </c>
      <c r="F8743" s="90" t="s">
        <v>3207</v>
      </c>
      <c r="G8743" s="105">
        <v>44852</v>
      </c>
      <c r="H8743" s="92">
        <v>44865</v>
      </c>
      <c r="I8743" s="71">
        <f t="shared" si="463"/>
        <v>13</v>
      </c>
      <c r="J8743" s="93" t="s">
        <v>133</v>
      </c>
      <c r="K8743" s="93" t="s">
        <v>187</v>
      </c>
      <c r="L8743" s="100"/>
      <c r="M8743" s="73" t="s">
        <v>108</v>
      </c>
      <c r="N8743" s="94" t="str">
        <f>VLOOKUP(K8743,[1]人員授權表!D$3:G$249,4,0)</f>
        <v>無機</v>
      </c>
      <c r="O8743" s="89" t="str">
        <f>IF(J8743=[1]人員授權表!$C$85,"Casper李羿勳",IF(J8743=[1]人員授權表!$C$188,"Iring陳俊明",IF(J8743=[1]人員授權表!$C$189,"Brian陳泓霖",VLOOKUP(K8743,[1]人員授權表!D$2:E$249,2,FALSE))))</f>
        <v>Ruby黃家蓁</v>
      </c>
      <c r="P8743" s="92">
        <f t="shared" si="462"/>
        <v>44863</v>
      </c>
      <c r="Q8743" s="75" t="str">
        <f t="shared" si="464"/>
        <v>週六</v>
      </c>
      <c r="R8743" s="80" t="s">
        <v>713</v>
      </c>
      <c r="Z8743" s="79" t="s">
        <v>3206</v>
      </c>
      <c r="AA8743" s="1"/>
    </row>
    <row r="8744" spans="2:27">
      <c r="B8744" s="66">
        <v>44830</v>
      </c>
      <c r="C8744" s="67">
        <v>44853</v>
      </c>
      <c r="D8744" s="68" t="s">
        <v>713</v>
      </c>
      <c r="E8744" s="89" t="s">
        <v>51</v>
      </c>
      <c r="F8744" s="90" t="s">
        <v>3207</v>
      </c>
      <c r="G8744" s="105">
        <v>44852</v>
      </c>
      <c r="H8744" s="92">
        <v>44865</v>
      </c>
      <c r="I8744" s="71">
        <f t="shared" si="463"/>
        <v>13</v>
      </c>
      <c r="J8744" s="93" t="s">
        <v>285</v>
      </c>
      <c r="K8744" s="93" t="s">
        <v>187</v>
      </c>
      <c r="L8744" s="100"/>
      <c r="M8744" s="73" t="s">
        <v>108</v>
      </c>
      <c r="N8744" s="94" t="str">
        <f>VLOOKUP(K8744,[1]人員授權表!D$3:G$249,4,0)</f>
        <v>無機</v>
      </c>
      <c r="O8744" s="89" t="str">
        <f>IF(J8744=[1]人員授權表!$C$85,"Casper李羿勳",IF(J8744=[1]人員授權表!$C$188,"Iring陳俊明",IF(J8744=[1]人員授權表!$C$189,"Brian陳泓霖",VLOOKUP(K8744,[1]人員授權表!D$2:E$249,2,FALSE))))</f>
        <v>Ruby黃家蓁</v>
      </c>
      <c r="P8744" s="92">
        <f t="shared" si="462"/>
        <v>44863</v>
      </c>
      <c r="Q8744" s="75" t="str">
        <f t="shared" si="464"/>
        <v>週六</v>
      </c>
      <c r="R8744" s="80" t="s">
        <v>713</v>
      </c>
      <c r="Z8744" s="79" t="s">
        <v>3206</v>
      </c>
      <c r="AA8744" s="1"/>
    </row>
    <row r="8745" spans="2:27">
      <c r="B8745" s="66">
        <v>44830</v>
      </c>
      <c r="C8745" s="67">
        <v>44853</v>
      </c>
      <c r="D8745" s="68" t="s">
        <v>713</v>
      </c>
      <c r="E8745" s="89" t="s">
        <v>51</v>
      </c>
      <c r="F8745" s="90" t="s">
        <v>3207</v>
      </c>
      <c r="G8745" s="105">
        <v>44852</v>
      </c>
      <c r="H8745" s="92">
        <v>44865</v>
      </c>
      <c r="I8745" s="71">
        <f t="shared" si="463"/>
        <v>13</v>
      </c>
      <c r="J8745" s="93" t="s">
        <v>288</v>
      </c>
      <c r="K8745" s="93" t="s">
        <v>289</v>
      </c>
      <c r="L8745" s="100"/>
      <c r="M8745" s="73" t="s">
        <v>108</v>
      </c>
      <c r="N8745" s="94" t="str">
        <f>VLOOKUP(K8745,[1]人員授權表!D$3:G$249,4,0)</f>
        <v>無機</v>
      </c>
      <c r="O8745" s="89" t="str">
        <f>IF(J8745=[1]人員授權表!$C$85,"Casper李羿勳",IF(J8745=[1]人員授權表!$C$188,"Iring陳俊明",IF(J8745=[1]人員授權表!$C$189,"Brian陳泓霖",VLOOKUP(K8745,[1]人員授權表!D$2:E$249,2,FALSE))))</f>
        <v>Jack劉念忻</v>
      </c>
      <c r="P8745" s="92">
        <f t="shared" si="462"/>
        <v>44863</v>
      </c>
      <c r="Q8745" s="75" t="str">
        <f t="shared" si="464"/>
        <v>週六</v>
      </c>
      <c r="R8745" s="80" t="s">
        <v>713</v>
      </c>
      <c r="Z8745" s="79" t="s">
        <v>3206</v>
      </c>
      <c r="AA8745" s="1"/>
    </row>
    <row r="8746" spans="2:27">
      <c r="B8746" s="66">
        <v>44830</v>
      </c>
      <c r="C8746" s="67">
        <v>44853</v>
      </c>
      <c r="D8746" s="68" t="s">
        <v>713</v>
      </c>
      <c r="E8746" s="89" t="s">
        <v>51</v>
      </c>
      <c r="F8746" s="90" t="s">
        <v>3207</v>
      </c>
      <c r="G8746" s="105">
        <v>44852</v>
      </c>
      <c r="H8746" s="92">
        <v>44865</v>
      </c>
      <c r="I8746" s="71">
        <f t="shared" si="463"/>
        <v>13</v>
      </c>
      <c r="J8746" s="93" t="s">
        <v>151</v>
      </c>
      <c r="K8746" s="93" t="s">
        <v>152</v>
      </c>
      <c r="L8746" s="100"/>
      <c r="M8746" s="73" t="s">
        <v>108</v>
      </c>
      <c r="N8746" s="94" t="str">
        <f>VLOOKUP(K8746,[1]人員授權表!D$3:G$249,4,0)</f>
        <v>無機</v>
      </c>
      <c r="O8746" s="89" t="str">
        <f>IF(J8746=[1]人員授權表!$C$85,"Casper李羿勳",IF(J8746=[1]人員授權表!$C$188,"Iring陳俊明",IF(J8746=[1]人員授權表!$C$189,"Brian陳泓霖",VLOOKUP(K8746,[1]人員授權表!D$2:E$249,2,FALSE))))</f>
        <v>Vicky游崴涵</v>
      </c>
      <c r="P8746" s="92">
        <f t="shared" si="462"/>
        <v>44863</v>
      </c>
      <c r="Q8746" s="75" t="str">
        <f t="shared" si="464"/>
        <v>週六</v>
      </c>
      <c r="R8746" s="80" t="s">
        <v>713</v>
      </c>
      <c r="Z8746" s="79" t="s">
        <v>3206</v>
      </c>
      <c r="AA8746" s="1"/>
    </row>
    <row r="8747" spans="2:27">
      <c r="B8747" s="66">
        <v>44830</v>
      </c>
      <c r="C8747" s="67">
        <v>44853</v>
      </c>
      <c r="D8747" s="68" t="s">
        <v>713</v>
      </c>
      <c r="E8747" s="89" t="s">
        <v>51</v>
      </c>
      <c r="F8747" s="90" t="s">
        <v>3207</v>
      </c>
      <c r="G8747" s="105">
        <v>44852</v>
      </c>
      <c r="H8747" s="92">
        <v>44865</v>
      </c>
      <c r="I8747" s="71">
        <f t="shared" si="463"/>
        <v>13</v>
      </c>
      <c r="J8747" s="93" t="s">
        <v>145</v>
      </c>
      <c r="K8747" s="93" t="s">
        <v>146</v>
      </c>
      <c r="L8747" s="100"/>
      <c r="M8747" s="73" t="s">
        <v>108</v>
      </c>
      <c r="N8747" s="94" t="str">
        <f>VLOOKUP(K8747,[1]人員授權表!D$3:G$249,4,0)</f>
        <v>無機</v>
      </c>
      <c r="O8747" s="89" t="str">
        <f>IF(J8747=[1]人員授權表!$C$85,"Casper李羿勳",IF(J8747=[1]人員授權表!$C$188,"Iring陳俊明",IF(J8747=[1]人員授權表!$C$189,"Brian陳泓霖",VLOOKUP(K8747,[1]人員授權表!D$2:E$249,2,FALSE))))</f>
        <v>Jack劉念忻</v>
      </c>
      <c r="P8747" s="92">
        <f t="shared" si="462"/>
        <v>44863</v>
      </c>
      <c r="Q8747" s="75" t="str">
        <f t="shared" si="464"/>
        <v>週六</v>
      </c>
      <c r="R8747" s="80" t="s">
        <v>713</v>
      </c>
      <c r="Z8747" s="79" t="s">
        <v>3206</v>
      </c>
      <c r="AA8747" s="1"/>
    </row>
    <row r="8748" spans="2:27">
      <c r="B8748" s="66">
        <v>44830</v>
      </c>
      <c r="C8748" s="67">
        <v>44853</v>
      </c>
      <c r="D8748" s="68" t="s">
        <v>713</v>
      </c>
      <c r="E8748" s="89" t="s">
        <v>51</v>
      </c>
      <c r="F8748" s="90" t="s">
        <v>3207</v>
      </c>
      <c r="G8748" s="105">
        <v>44852</v>
      </c>
      <c r="H8748" s="92">
        <v>44865</v>
      </c>
      <c r="I8748" s="71">
        <f t="shared" si="463"/>
        <v>13</v>
      </c>
      <c r="J8748" s="93" t="s">
        <v>178</v>
      </c>
      <c r="K8748" s="93" t="s">
        <v>179</v>
      </c>
      <c r="L8748" s="100"/>
      <c r="M8748" s="73" t="s">
        <v>108</v>
      </c>
      <c r="N8748" s="94" t="str">
        <f>VLOOKUP(K8748,[1]人員授權表!D$3:G$249,4,0)</f>
        <v>無機</v>
      </c>
      <c r="O8748" s="89" t="str">
        <f>IF(J8748=[1]人員授權表!$C$85,"Casper李羿勳",IF(J8748=[1]人員授權表!$C$188,"Iring陳俊明",IF(J8748=[1]人員授權表!$C$189,"Brian陳泓霖",VLOOKUP(K8748,[1]人員授權表!D$2:E$249,2,FALSE))))</f>
        <v>Dennis陳汶宏</v>
      </c>
      <c r="P8748" s="92">
        <f t="shared" si="462"/>
        <v>44863</v>
      </c>
      <c r="Q8748" s="75" t="str">
        <f t="shared" si="464"/>
        <v>週六</v>
      </c>
      <c r="R8748" s="80" t="s">
        <v>713</v>
      </c>
      <c r="Z8748" s="79" t="s">
        <v>3206</v>
      </c>
      <c r="AA8748" s="1"/>
    </row>
    <row r="8749" spans="2:27">
      <c r="B8749" s="66">
        <v>44830</v>
      </c>
      <c r="C8749" s="67">
        <v>44853</v>
      </c>
      <c r="D8749" s="68" t="s">
        <v>713</v>
      </c>
      <c r="E8749" s="89" t="s">
        <v>51</v>
      </c>
      <c r="F8749" s="90" t="s">
        <v>3207</v>
      </c>
      <c r="G8749" s="105">
        <v>44852</v>
      </c>
      <c r="H8749" s="92">
        <v>44865</v>
      </c>
      <c r="I8749" s="71">
        <f t="shared" si="463"/>
        <v>13</v>
      </c>
      <c r="J8749" s="93" t="s">
        <v>148</v>
      </c>
      <c r="K8749" s="93" t="s">
        <v>149</v>
      </c>
      <c r="L8749" s="100"/>
      <c r="M8749" s="73" t="s">
        <v>108</v>
      </c>
      <c r="N8749" s="94" t="str">
        <f>VLOOKUP(K8749,[1]人員授權表!D$3:G$249,4,0)</f>
        <v>無機</v>
      </c>
      <c r="O8749" s="89" t="str">
        <f>IF(J8749=[1]人員授權表!$C$85,"Casper李羿勳",IF(J8749=[1]人員授權表!$C$188,"Iring陳俊明",IF(J8749=[1]人員授權表!$C$189,"Brian陳泓霖",VLOOKUP(K8749,[1]人員授權表!D$2:E$249,2,FALSE))))</f>
        <v>Vicky游崴涵</v>
      </c>
      <c r="P8749" s="92">
        <f t="shared" si="462"/>
        <v>44863</v>
      </c>
      <c r="Q8749" s="75" t="str">
        <f t="shared" si="464"/>
        <v>週六</v>
      </c>
      <c r="R8749" s="80" t="s">
        <v>713</v>
      </c>
      <c r="Z8749" s="79" t="s">
        <v>3206</v>
      </c>
      <c r="AA8749" s="1"/>
    </row>
    <row r="8750" spans="2:27">
      <c r="B8750" s="66">
        <v>44830</v>
      </c>
      <c r="C8750" s="67">
        <v>44852</v>
      </c>
      <c r="D8750" s="68" t="s">
        <v>50</v>
      </c>
      <c r="E8750" s="70" t="s">
        <v>51</v>
      </c>
      <c r="F8750" s="70" t="s">
        <v>3208</v>
      </c>
      <c r="G8750" s="101">
        <v>44852</v>
      </c>
      <c r="H8750" s="67">
        <v>44865</v>
      </c>
      <c r="I8750" s="71">
        <f t="shared" si="463"/>
        <v>13</v>
      </c>
      <c r="J8750" s="72" t="s">
        <v>139</v>
      </c>
      <c r="K8750" s="72" t="s">
        <v>140</v>
      </c>
      <c r="L8750" s="73">
        <v>1</v>
      </c>
      <c r="M8750" s="73" t="s">
        <v>108</v>
      </c>
      <c r="N8750" s="68" t="str">
        <f>VLOOKUP(K8750,[1]人員授權表!D$3:G$249,4,0)</f>
        <v>無機</v>
      </c>
      <c r="O8750" s="70" t="str">
        <f>IF(J8750=[1]人員授權表!$C$85,"Casper李羿勳",IF(J8750=[1]人員授權表!$C$188,"Iring陳俊明",IF(J8750=[1]人員授權表!$C$189,"Brian陳泓霖",VLOOKUP(K8750,[1]人員授權表!D$2:E$249,2,FALSE))))</f>
        <v>Brian陳泓霖</v>
      </c>
      <c r="P8750" s="67">
        <f t="shared" si="462"/>
        <v>44863</v>
      </c>
      <c r="Q8750" s="75" t="str">
        <f t="shared" si="464"/>
        <v>週六</v>
      </c>
      <c r="R8750" s="80">
        <v>44855</v>
      </c>
      <c r="AA8750" s="1"/>
    </row>
    <row r="8751" spans="2:27">
      <c r="B8751" s="66">
        <v>44830</v>
      </c>
      <c r="C8751" s="67">
        <v>44852</v>
      </c>
      <c r="D8751" s="68" t="s">
        <v>50</v>
      </c>
      <c r="E8751" s="70" t="s">
        <v>51</v>
      </c>
      <c r="F8751" s="70" t="s">
        <v>3208</v>
      </c>
      <c r="G8751" s="101">
        <v>44852</v>
      </c>
      <c r="H8751" s="67">
        <v>44865</v>
      </c>
      <c r="I8751" s="71">
        <f t="shared" si="463"/>
        <v>13</v>
      </c>
      <c r="J8751" s="72" t="s">
        <v>492</v>
      </c>
      <c r="K8751" s="72" t="s">
        <v>187</v>
      </c>
      <c r="L8751" s="73">
        <v>1</v>
      </c>
      <c r="M8751" s="73" t="s">
        <v>108</v>
      </c>
      <c r="N8751" s="68" t="str">
        <f>VLOOKUP(K8751,[1]人員授權表!D$3:G$249,4,0)</f>
        <v>無機</v>
      </c>
      <c r="O8751" s="70" t="str">
        <f>IF(J8751=[1]人員授權表!$C$85,"Casper李羿勳",IF(J8751=[1]人員授權表!$C$188,"Iring陳俊明",IF(J8751=[1]人員授權表!$C$189,"Brian陳泓霖",VLOOKUP(K8751,[1]人員授權表!D$2:E$249,2,FALSE))))</f>
        <v>Ruby黃家蓁</v>
      </c>
      <c r="P8751" s="67">
        <f t="shared" si="462"/>
        <v>44863</v>
      </c>
      <c r="Q8751" s="75" t="str">
        <f t="shared" si="464"/>
        <v>週六</v>
      </c>
      <c r="R8751" s="80">
        <v>44859</v>
      </c>
      <c r="AA8751" s="1"/>
    </row>
    <row r="8752" spans="2:27">
      <c r="B8752" s="66">
        <v>44830</v>
      </c>
      <c r="C8752" s="67">
        <v>44852</v>
      </c>
      <c r="D8752" s="68" t="s">
        <v>50</v>
      </c>
      <c r="E8752" s="70" t="s">
        <v>51</v>
      </c>
      <c r="F8752" s="70" t="s">
        <v>3208</v>
      </c>
      <c r="G8752" s="101">
        <v>44852</v>
      </c>
      <c r="H8752" s="67">
        <v>44865</v>
      </c>
      <c r="I8752" s="71">
        <f t="shared" si="463"/>
        <v>13</v>
      </c>
      <c r="J8752" s="72" t="s">
        <v>133</v>
      </c>
      <c r="K8752" s="72" t="s">
        <v>187</v>
      </c>
      <c r="L8752" s="73">
        <v>1</v>
      </c>
      <c r="M8752" s="73" t="s">
        <v>108</v>
      </c>
      <c r="N8752" s="68" t="str">
        <f>VLOOKUP(K8752,[1]人員授權表!D$3:G$249,4,0)</f>
        <v>無機</v>
      </c>
      <c r="O8752" s="70" t="str">
        <f>IF(J8752=[1]人員授權表!$C$85,"Casper李羿勳",IF(J8752=[1]人員授權表!$C$188,"Iring陳俊明",IF(J8752=[1]人員授權表!$C$189,"Brian陳泓霖",VLOOKUP(K8752,[1]人員授權表!D$2:E$249,2,FALSE))))</f>
        <v>Ruby黃家蓁</v>
      </c>
      <c r="P8752" s="67">
        <f t="shared" ref="P8752:P8815" si="465">H8752-2</f>
        <v>44863</v>
      </c>
      <c r="Q8752" s="75" t="str">
        <f t="shared" si="464"/>
        <v>週六</v>
      </c>
      <c r="R8752" s="80">
        <v>44859</v>
      </c>
      <c r="AA8752" s="1"/>
    </row>
    <row r="8753" spans="2:27">
      <c r="B8753" s="66">
        <v>44830</v>
      </c>
      <c r="C8753" s="67">
        <v>44852</v>
      </c>
      <c r="D8753" s="68" t="s">
        <v>50</v>
      </c>
      <c r="E8753" s="70" t="s">
        <v>51</v>
      </c>
      <c r="F8753" s="70" t="s">
        <v>3208</v>
      </c>
      <c r="G8753" s="101">
        <v>44852</v>
      </c>
      <c r="H8753" s="67">
        <v>44865</v>
      </c>
      <c r="I8753" s="71">
        <f t="shared" si="463"/>
        <v>13</v>
      </c>
      <c r="J8753" s="72" t="s">
        <v>285</v>
      </c>
      <c r="K8753" s="72" t="s">
        <v>187</v>
      </c>
      <c r="L8753" s="73">
        <v>1</v>
      </c>
      <c r="M8753" s="73" t="s">
        <v>108</v>
      </c>
      <c r="N8753" s="68" t="str">
        <f>VLOOKUP(K8753,[1]人員授權表!D$3:G$249,4,0)</f>
        <v>無機</v>
      </c>
      <c r="O8753" s="70" t="str">
        <f>IF(J8753=[1]人員授權表!$C$85,"Casper李羿勳",IF(J8753=[1]人員授權表!$C$188,"Iring陳俊明",IF(J8753=[1]人員授權表!$C$189,"Brian陳泓霖",VLOOKUP(K8753,[1]人員授權表!D$2:E$249,2,FALSE))))</f>
        <v>Ruby黃家蓁</v>
      </c>
      <c r="P8753" s="67">
        <f t="shared" si="465"/>
        <v>44863</v>
      </c>
      <c r="Q8753" s="75" t="str">
        <f t="shared" si="464"/>
        <v>週六</v>
      </c>
      <c r="R8753" s="80">
        <v>44860</v>
      </c>
      <c r="AA8753" s="1"/>
    </row>
    <row r="8754" spans="2:27">
      <c r="B8754" s="66">
        <v>44830</v>
      </c>
      <c r="C8754" s="67">
        <v>44852</v>
      </c>
      <c r="D8754" s="68" t="s">
        <v>50</v>
      </c>
      <c r="E8754" s="70" t="s">
        <v>51</v>
      </c>
      <c r="F8754" s="70" t="s">
        <v>3208</v>
      </c>
      <c r="G8754" s="101">
        <v>44852</v>
      </c>
      <c r="H8754" s="67">
        <v>44865</v>
      </c>
      <c r="I8754" s="71">
        <f t="shared" si="463"/>
        <v>13</v>
      </c>
      <c r="J8754" s="72" t="s">
        <v>288</v>
      </c>
      <c r="K8754" s="72" t="s">
        <v>289</v>
      </c>
      <c r="L8754" s="73">
        <v>1</v>
      </c>
      <c r="M8754" s="73" t="s">
        <v>108</v>
      </c>
      <c r="N8754" s="68" t="str">
        <f>VLOOKUP(K8754,[1]人員授權表!D$3:G$249,4,0)</f>
        <v>無機</v>
      </c>
      <c r="O8754" s="70" t="str">
        <f>IF(J8754=[1]人員授權表!$C$85,"Casper李羿勳",IF(J8754=[1]人員授權表!$C$188,"Iring陳俊明",IF(J8754=[1]人員授權表!$C$189,"Brian陳泓霖",VLOOKUP(K8754,[1]人員授權表!D$2:E$249,2,FALSE))))</f>
        <v>Jack劉念忻</v>
      </c>
      <c r="P8754" s="67">
        <f t="shared" si="465"/>
        <v>44863</v>
      </c>
      <c r="Q8754" s="75" t="str">
        <f t="shared" si="464"/>
        <v>週六</v>
      </c>
      <c r="R8754" s="80">
        <v>44860</v>
      </c>
      <c r="AA8754" s="1"/>
    </row>
    <row r="8755" spans="2:27">
      <c r="B8755" s="66">
        <v>44830</v>
      </c>
      <c r="C8755" s="67">
        <v>44852</v>
      </c>
      <c r="D8755" s="68" t="s">
        <v>50</v>
      </c>
      <c r="E8755" s="70" t="s">
        <v>51</v>
      </c>
      <c r="F8755" s="70" t="s">
        <v>3208</v>
      </c>
      <c r="G8755" s="101">
        <v>44852</v>
      </c>
      <c r="H8755" s="67">
        <v>44865</v>
      </c>
      <c r="I8755" s="71">
        <f t="shared" si="463"/>
        <v>13</v>
      </c>
      <c r="J8755" s="72" t="s">
        <v>151</v>
      </c>
      <c r="K8755" s="72" t="s">
        <v>152</v>
      </c>
      <c r="L8755" s="73">
        <v>1</v>
      </c>
      <c r="M8755" s="73" t="s">
        <v>108</v>
      </c>
      <c r="N8755" s="68" t="str">
        <f>VLOOKUP(K8755,[1]人員授權表!D$3:G$249,4,0)</f>
        <v>無機</v>
      </c>
      <c r="O8755" s="70" t="str">
        <f>IF(J8755=[1]人員授權表!$C$85,"Casper李羿勳",IF(J8755=[1]人員授權表!$C$188,"Iring陳俊明",IF(J8755=[1]人員授權表!$C$189,"Brian陳泓霖",VLOOKUP(K8755,[1]人員授權表!D$2:E$249,2,FALSE))))</f>
        <v>Vicky游崴涵</v>
      </c>
      <c r="P8755" s="67">
        <f t="shared" si="465"/>
        <v>44863</v>
      </c>
      <c r="Q8755" s="75" t="str">
        <f t="shared" si="464"/>
        <v>週六</v>
      </c>
      <c r="R8755" s="80">
        <v>44861</v>
      </c>
      <c r="AA8755" s="1"/>
    </row>
    <row r="8756" spans="2:27">
      <c r="B8756" s="66">
        <v>44830</v>
      </c>
      <c r="C8756" s="67">
        <v>44852</v>
      </c>
      <c r="D8756" s="68" t="s">
        <v>50</v>
      </c>
      <c r="E8756" s="70" t="s">
        <v>51</v>
      </c>
      <c r="F8756" s="70" t="s">
        <v>3208</v>
      </c>
      <c r="G8756" s="101">
        <v>44852</v>
      </c>
      <c r="H8756" s="67">
        <v>44865</v>
      </c>
      <c r="I8756" s="71">
        <f t="shared" si="463"/>
        <v>13</v>
      </c>
      <c r="J8756" s="72" t="s">
        <v>145</v>
      </c>
      <c r="K8756" s="72" t="s">
        <v>146</v>
      </c>
      <c r="L8756" s="73">
        <v>1</v>
      </c>
      <c r="M8756" s="73" t="s">
        <v>108</v>
      </c>
      <c r="N8756" s="68" t="str">
        <f>VLOOKUP(K8756,[1]人員授權表!D$3:G$249,4,0)</f>
        <v>無機</v>
      </c>
      <c r="O8756" s="70" t="str">
        <f>IF(J8756=[1]人員授權表!$C$85,"Casper李羿勳",IF(J8756=[1]人員授權表!$C$188,"Iring陳俊明",IF(J8756=[1]人員授權表!$C$189,"Brian陳泓霖",VLOOKUP(K8756,[1]人員授權表!D$2:E$249,2,FALSE))))</f>
        <v>Jack劉念忻</v>
      </c>
      <c r="P8756" s="67">
        <f t="shared" si="465"/>
        <v>44863</v>
      </c>
      <c r="Q8756" s="75" t="str">
        <f t="shared" si="464"/>
        <v>週六</v>
      </c>
      <c r="R8756" s="80">
        <v>44862</v>
      </c>
      <c r="AA8756" s="1"/>
    </row>
    <row r="8757" spans="2:27">
      <c r="B8757" s="66">
        <v>44830</v>
      </c>
      <c r="C8757" s="67">
        <v>44852</v>
      </c>
      <c r="D8757" s="68" t="s">
        <v>50</v>
      </c>
      <c r="E8757" s="70" t="s">
        <v>51</v>
      </c>
      <c r="F8757" s="70" t="s">
        <v>3208</v>
      </c>
      <c r="G8757" s="101">
        <v>44852</v>
      </c>
      <c r="H8757" s="67">
        <v>44865</v>
      </c>
      <c r="I8757" s="71">
        <f t="shared" si="463"/>
        <v>13</v>
      </c>
      <c r="J8757" s="72" t="s">
        <v>178</v>
      </c>
      <c r="K8757" s="72" t="s">
        <v>179</v>
      </c>
      <c r="L8757" s="73">
        <v>1</v>
      </c>
      <c r="M8757" s="73" t="s">
        <v>108</v>
      </c>
      <c r="N8757" s="68" t="str">
        <f>VLOOKUP(K8757,[1]人員授權表!D$3:G$249,4,0)</f>
        <v>無機</v>
      </c>
      <c r="O8757" s="70" t="str">
        <f>IF(J8757=[1]人員授權表!$C$85,"Casper李羿勳",IF(J8757=[1]人員授權表!$C$188,"Iring陳俊明",IF(J8757=[1]人員授權表!$C$189,"Brian陳泓霖",VLOOKUP(K8757,[1]人員授權表!D$2:E$249,2,FALSE))))</f>
        <v>Dennis陳汶宏</v>
      </c>
      <c r="P8757" s="67">
        <f t="shared" si="465"/>
        <v>44863</v>
      </c>
      <c r="Q8757" s="75" t="str">
        <f t="shared" si="464"/>
        <v>週六</v>
      </c>
      <c r="R8757" s="80">
        <v>44855</v>
      </c>
      <c r="AA8757" s="1"/>
    </row>
    <row r="8758" spans="2:27">
      <c r="B8758" s="66">
        <v>44830</v>
      </c>
      <c r="C8758" s="67">
        <v>44852</v>
      </c>
      <c r="D8758" s="68" t="s">
        <v>50</v>
      </c>
      <c r="E8758" s="70" t="s">
        <v>51</v>
      </c>
      <c r="F8758" s="70" t="s">
        <v>3208</v>
      </c>
      <c r="G8758" s="101">
        <v>44852</v>
      </c>
      <c r="H8758" s="67">
        <v>44865</v>
      </c>
      <c r="I8758" s="71">
        <f t="shared" si="463"/>
        <v>13</v>
      </c>
      <c r="J8758" s="72" t="s">
        <v>1280</v>
      </c>
      <c r="K8758" s="72" t="s">
        <v>149</v>
      </c>
      <c r="L8758" s="73">
        <v>1</v>
      </c>
      <c r="M8758" s="73" t="s">
        <v>108</v>
      </c>
      <c r="N8758" s="68" t="str">
        <f>VLOOKUP(K8758,[1]人員授權表!D$3:G$249,4,0)</f>
        <v>無機</v>
      </c>
      <c r="O8758" s="70" t="str">
        <f>IF(J8758=[1]人員授權表!$C$85,"Casper李羿勳",IF(J8758=[1]人員授權表!$C$188,"Iring陳俊明",IF(J8758=[1]人員授權表!$C$189,"Brian陳泓霖",VLOOKUP(K8758,[1]人員授權表!D$2:E$249,2,FALSE))))</f>
        <v>Vicky游崴涵</v>
      </c>
      <c r="P8758" s="67">
        <f t="shared" si="465"/>
        <v>44863</v>
      </c>
      <c r="Q8758" s="75" t="str">
        <f t="shared" si="464"/>
        <v>週六</v>
      </c>
      <c r="R8758" s="80">
        <v>44861</v>
      </c>
      <c r="AA8758" s="1"/>
    </row>
    <row r="8759" spans="2:27">
      <c r="B8759" s="66">
        <v>44830</v>
      </c>
      <c r="C8759" s="67">
        <v>44852</v>
      </c>
      <c r="D8759" s="68" t="s">
        <v>50</v>
      </c>
      <c r="E8759" s="70" t="s">
        <v>51</v>
      </c>
      <c r="F8759" s="70" t="s">
        <v>3209</v>
      </c>
      <c r="G8759" s="101">
        <v>44852</v>
      </c>
      <c r="H8759" s="67">
        <v>44865</v>
      </c>
      <c r="I8759" s="71">
        <f t="shared" si="463"/>
        <v>13</v>
      </c>
      <c r="J8759" s="72" t="s">
        <v>139</v>
      </c>
      <c r="K8759" s="72" t="s">
        <v>140</v>
      </c>
      <c r="L8759" s="73">
        <v>1</v>
      </c>
      <c r="M8759" s="73" t="s">
        <v>108</v>
      </c>
      <c r="N8759" s="68" t="str">
        <f>VLOOKUP(K8759,[1]人員授權表!D$3:G$249,4,0)</f>
        <v>無機</v>
      </c>
      <c r="O8759" s="70" t="str">
        <f>IF(J8759=[1]人員授權表!$C$85,"Casper李羿勳",IF(J8759=[1]人員授權表!$C$188,"Iring陳俊明",IF(J8759=[1]人員授權表!$C$189,"Brian陳泓霖",VLOOKUP(K8759,[1]人員授權表!D$2:E$249,2,FALSE))))</f>
        <v>Brian陳泓霖</v>
      </c>
      <c r="P8759" s="67">
        <f t="shared" si="465"/>
        <v>44863</v>
      </c>
      <c r="Q8759" s="75" t="str">
        <f t="shared" si="464"/>
        <v>週六</v>
      </c>
      <c r="R8759" s="80">
        <v>44855</v>
      </c>
      <c r="AA8759" s="1"/>
    </row>
    <row r="8760" spans="2:27">
      <c r="B8760" s="66">
        <v>44830</v>
      </c>
      <c r="C8760" s="67">
        <v>44852</v>
      </c>
      <c r="D8760" s="68" t="s">
        <v>50</v>
      </c>
      <c r="E8760" s="70" t="s">
        <v>51</v>
      </c>
      <c r="F8760" s="70" t="s">
        <v>3209</v>
      </c>
      <c r="G8760" s="101">
        <v>44852</v>
      </c>
      <c r="H8760" s="67">
        <v>44865</v>
      </c>
      <c r="I8760" s="71">
        <f t="shared" si="463"/>
        <v>13</v>
      </c>
      <c r="J8760" s="72" t="s">
        <v>492</v>
      </c>
      <c r="K8760" s="72" t="s">
        <v>187</v>
      </c>
      <c r="L8760" s="73">
        <v>1</v>
      </c>
      <c r="M8760" s="73" t="s">
        <v>108</v>
      </c>
      <c r="N8760" s="68" t="str">
        <f>VLOOKUP(K8760,[1]人員授權表!D$3:G$249,4,0)</f>
        <v>無機</v>
      </c>
      <c r="O8760" s="70" t="str">
        <f>IF(J8760=[1]人員授權表!$C$85,"Casper李羿勳",IF(J8760=[1]人員授權表!$C$188,"Iring陳俊明",IF(J8760=[1]人員授權表!$C$189,"Brian陳泓霖",VLOOKUP(K8760,[1]人員授權表!D$2:E$249,2,FALSE))))</f>
        <v>Ruby黃家蓁</v>
      </c>
      <c r="P8760" s="67">
        <f t="shared" si="465"/>
        <v>44863</v>
      </c>
      <c r="Q8760" s="75" t="str">
        <f t="shared" si="464"/>
        <v>週六</v>
      </c>
      <c r="R8760" s="80">
        <v>44859</v>
      </c>
      <c r="AA8760" s="1"/>
    </row>
    <row r="8761" spans="2:27">
      <c r="B8761" s="66">
        <v>44830</v>
      </c>
      <c r="C8761" s="67">
        <v>44852</v>
      </c>
      <c r="D8761" s="68" t="s">
        <v>50</v>
      </c>
      <c r="E8761" s="70" t="s">
        <v>51</v>
      </c>
      <c r="F8761" s="70" t="s">
        <v>3209</v>
      </c>
      <c r="G8761" s="101">
        <v>44852</v>
      </c>
      <c r="H8761" s="67">
        <v>44865</v>
      </c>
      <c r="I8761" s="71">
        <f t="shared" si="463"/>
        <v>13</v>
      </c>
      <c r="J8761" s="72" t="s">
        <v>133</v>
      </c>
      <c r="K8761" s="72" t="s">
        <v>187</v>
      </c>
      <c r="L8761" s="73">
        <v>1</v>
      </c>
      <c r="M8761" s="73" t="s">
        <v>108</v>
      </c>
      <c r="N8761" s="68" t="str">
        <f>VLOOKUP(K8761,[1]人員授權表!D$3:G$249,4,0)</f>
        <v>無機</v>
      </c>
      <c r="O8761" s="70" t="str">
        <f>IF(J8761=[1]人員授權表!$C$85,"Casper李羿勳",IF(J8761=[1]人員授權表!$C$188,"Iring陳俊明",IF(J8761=[1]人員授權表!$C$189,"Brian陳泓霖",VLOOKUP(K8761,[1]人員授權表!D$2:E$249,2,FALSE))))</f>
        <v>Ruby黃家蓁</v>
      </c>
      <c r="P8761" s="67">
        <f t="shared" si="465"/>
        <v>44863</v>
      </c>
      <c r="Q8761" s="75" t="str">
        <f t="shared" si="464"/>
        <v>週六</v>
      </c>
      <c r="R8761" s="80">
        <v>44859</v>
      </c>
      <c r="AA8761" s="1"/>
    </row>
    <row r="8762" spans="2:27">
      <c r="B8762" s="66">
        <v>44830</v>
      </c>
      <c r="C8762" s="67">
        <v>44852</v>
      </c>
      <c r="D8762" s="68" t="s">
        <v>50</v>
      </c>
      <c r="E8762" s="70" t="s">
        <v>51</v>
      </c>
      <c r="F8762" s="70" t="s">
        <v>3209</v>
      </c>
      <c r="G8762" s="101">
        <v>44852</v>
      </c>
      <c r="H8762" s="67">
        <v>44865</v>
      </c>
      <c r="I8762" s="71">
        <f t="shared" si="463"/>
        <v>13</v>
      </c>
      <c r="J8762" s="72" t="s">
        <v>285</v>
      </c>
      <c r="K8762" s="72" t="s">
        <v>187</v>
      </c>
      <c r="L8762" s="73">
        <v>1</v>
      </c>
      <c r="M8762" s="73" t="s">
        <v>108</v>
      </c>
      <c r="N8762" s="68" t="str">
        <f>VLOOKUP(K8762,[1]人員授權表!D$3:G$249,4,0)</f>
        <v>無機</v>
      </c>
      <c r="O8762" s="70" t="str">
        <f>IF(J8762=[1]人員授權表!$C$85,"Casper李羿勳",IF(J8762=[1]人員授權表!$C$188,"Iring陳俊明",IF(J8762=[1]人員授權表!$C$189,"Brian陳泓霖",VLOOKUP(K8762,[1]人員授權表!D$2:E$249,2,FALSE))))</f>
        <v>Ruby黃家蓁</v>
      </c>
      <c r="P8762" s="67">
        <f t="shared" si="465"/>
        <v>44863</v>
      </c>
      <c r="Q8762" s="75" t="str">
        <f t="shared" si="464"/>
        <v>週六</v>
      </c>
      <c r="R8762" s="80">
        <v>44860</v>
      </c>
      <c r="AA8762" s="1"/>
    </row>
    <row r="8763" spans="2:27">
      <c r="B8763" s="66">
        <v>44830</v>
      </c>
      <c r="C8763" s="67">
        <v>44852</v>
      </c>
      <c r="D8763" s="68" t="s">
        <v>50</v>
      </c>
      <c r="E8763" s="70" t="s">
        <v>51</v>
      </c>
      <c r="F8763" s="70" t="s">
        <v>3209</v>
      </c>
      <c r="G8763" s="101">
        <v>44852</v>
      </c>
      <c r="H8763" s="67">
        <v>44865</v>
      </c>
      <c r="I8763" s="71">
        <f t="shared" si="463"/>
        <v>13</v>
      </c>
      <c r="J8763" s="72" t="s">
        <v>288</v>
      </c>
      <c r="K8763" s="72" t="s">
        <v>289</v>
      </c>
      <c r="L8763" s="73">
        <v>1</v>
      </c>
      <c r="M8763" s="73" t="s">
        <v>108</v>
      </c>
      <c r="N8763" s="68" t="str">
        <f>VLOOKUP(K8763,[1]人員授權表!D$3:G$249,4,0)</f>
        <v>無機</v>
      </c>
      <c r="O8763" s="70" t="str">
        <f>IF(J8763=[1]人員授權表!$C$85,"Casper李羿勳",IF(J8763=[1]人員授權表!$C$188,"Iring陳俊明",IF(J8763=[1]人員授權表!$C$189,"Brian陳泓霖",VLOOKUP(K8763,[1]人員授權表!D$2:E$249,2,FALSE))))</f>
        <v>Jack劉念忻</v>
      </c>
      <c r="P8763" s="67">
        <f t="shared" si="465"/>
        <v>44863</v>
      </c>
      <c r="Q8763" s="75" t="str">
        <f t="shared" si="464"/>
        <v>週六</v>
      </c>
      <c r="R8763" s="80">
        <v>44860</v>
      </c>
      <c r="AA8763" s="1"/>
    </row>
    <row r="8764" spans="2:27">
      <c r="B8764" s="66">
        <v>44830</v>
      </c>
      <c r="C8764" s="67">
        <v>44852</v>
      </c>
      <c r="D8764" s="68" t="s">
        <v>50</v>
      </c>
      <c r="E8764" s="70" t="s">
        <v>51</v>
      </c>
      <c r="F8764" s="70" t="s">
        <v>3209</v>
      </c>
      <c r="G8764" s="101">
        <v>44852</v>
      </c>
      <c r="H8764" s="67">
        <v>44865</v>
      </c>
      <c r="I8764" s="71">
        <f t="shared" si="463"/>
        <v>13</v>
      </c>
      <c r="J8764" s="72" t="s">
        <v>151</v>
      </c>
      <c r="K8764" s="72" t="s">
        <v>152</v>
      </c>
      <c r="L8764" s="73">
        <v>1</v>
      </c>
      <c r="M8764" s="73" t="s">
        <v>108</v>
      </c>
      <c r="N8764" s="68" t="str">
        <f>VLOOKUP(K8764,[1]人員授權表!D$3:G$249,4,0)</f>
        <v>無機</v>
      </c>
      <c r="O8764" s="70" t="str">
        <f>IF(J8764=[1]人員授權表!$C$85,"Casper李羿勳",IF(J8764=[1]人員授權表!$C$188,"Iring陳俊明",IF(J8764=[1]人員授權表!$C$189,"Brian陳泓霖",VLOOKUP(K8764,[1]人員授權表!D$2:E$249,2,FALSE))))</f>
        <v>Vicky游崴涵</v>
      </c>
      <c r="P8764" s="67">
        <f t="shared" si="465"/>
        <v>44863</v>
      </c>
      <c r="Q8764" s="75" t="str">
        <f t="shared" si="464"/>
        <v>週六</v>
      </c>
      <c r="R8764" s="80">
        <v>44861</v>
      </c>
      <c r="AA8764" s="1"/>
    </row>
    <row r="8765" spans="2:27">
      <c r="B8765" s="66">
        <v>44830</v>
      </c>
      <c r="C8765" s="67">
        <v>44852</v>
      </c>
      <c r="D8765" s="68" t="s">
        <v>50</v>
      </c>
      <c r="E8765" s="70" t="s">
        <v>51</v>
      </c>
      <c r="F8765" s="70" t="s">
        <v>3209</v>
      </c>
      <c r="G8765" s="101">
        <v>44852</v>
      </c>
      <c r="H8765" s="67">
        <v>44865</v>
      </c>
      <c r="I8765" s="71">
        <f t="shared" si="463"/>
        <v>13</v>
      </c>
      <c r="J8765" s="72" t="s">
        <v>145</v>
      </c>
      <c r="K8765" s="72" t="s">
        <v>146</v>
      </c>
      <c r="L8765" s="73">
        <v>1</v>
      </c>
      <c r="M8765" s="73" t="s">
        <v>108</v>
      </c>
      <c r="N8765" s="68" t="str">
        <f>VLOOKUP(K8765,[1]人員授權表!D$3:G$249,4,0)</f>
        <v>無機</v>
      </c>
      <c r="O8765" s="70" t="str">
        <f>IF(J8765=[1]人員授權表!$C$85,"Casper李羿勳",IF(J8765=[1]人員授權表!$C$188,"Iring陳俊明",IF(J8765=[1]人員授權表!$C$189,"Brian陳泓霖",VLOOKUP(K8765,[1]人員授權表!D$2:E$249,2,FALSE))))</f>
        <v>Jack劉念忻</v>
      </c>
      <c r="P8765" s="67">
        <f t="shared" si="465"/>
        <v>44863</v>
      </c>
      <c r="Q8765" s="75" t="str">
        <f t="shared" si="464"/>
        <v>週六</v>
      </c>
      <c r="R8765" s="80">
        <v>44862</v>
      </c>
      <c r="AA8765" s="1"/>
    </row>
    <row r="8766" spans="2:27">
      <c r="B8766" s="66">
        <v>44830</v>
      </c>
      <c r="C8766" s="67">
        <v>44852</v>
      </c>
      <c r="D8766" s="68" t="s">
        <v>50</v>
      </c>
      <c r="E8766" s="70" t="s">
        <v>51</v>
      </c>
      <c r="F8766" s="70" t="s">
        <v>3209</v>
      </c>
      <c r="G8766" s="101">
        <v>44852</v>
      </c>
      <c r="H8766" s="67">
        <v>44865</v>
      </c>
      <c r="I8766" s="71">
        <f t="shared" si="463"/>
        <v>13</v>
      </c>
      <c r="J8766" s="72" t="s">
        <v>178</v>
      </c>
      <c r="K8766" s="72" t="s">
        <v>179</v>
      </c>
      <c r="L8766" s="73">
        <v>1</v>
      </c>
      <c r="M8766" s="73" t="s">
        <v>108</v>
      </c>
      <c r="N8766" s="68" t="str">
        <f>VLOOKUP(K8766,[1]人員授權表!D$3:G$249,4,0)</f>
        <v>無機</v>
      </c>
      <c r="O8766" s="70" t="str">
        <f>IF(J8766=[1]人員授權表!$C$85,"Casper李羿勳",IF(J8766=[1]人員授權表!$C$188,"Iring陳俊明",IF(J8766=[1]人員授權表!$C$189,"Brian陳泓霖",VLOOKUP(K8766,[1]人員授權表!D$2:E$249,2,FALSE))))</f>
        <v>Dennis陳汶宏</v>
      </c>
      <c r="P8766" s="67">
        <f t="shared" si="465"/>
        <v>44863</v>
      </c>
      <c r="Q8766" s="75" t="str">
        <f t="shared" si="464"/>
        <v>週六</v>
      </c>
      <c r="R8766" s="80">
        <v>44855</v>
      </c>
      <c r="AA8766" s="1"/>
    </row>
    <row r="8767" spans="2:27">
      <c r="B8767" s="66">
        <v>44830</v>
      </c>
      <c r="C8767" s="67">
        <v>44852</v>
      </c>
      <c r="D8767" s="68" t="s">
        <v>50</v>
      </c>
      <c r="E8767" s="70" t="s">
        <v>51</v>
      </c>
      <c r="F8767" s="70" t="s">
        <v>3209</v>
      </c>
      <c r="G8767" s="101">
        <v>44852</v>
      </c>
      <c r="H8767" s="67">
        <v>44865</v>
      </c>
      <c r="I8767" s="71">
        <f t="shared" si="463"/>
        <v>13</v>
      </c>
      <c r="J8767" s="72" t="s">
        <v>148</v>
      </c>
      <c r="K8767" s="72" t="s">
        <v>149</v>
      </c>
      <c r="L8767" s="73">
        <v>1</v>
      </c>
      <c r="M8767" s="73" t="s">
        <v>108</v>
      </c>
      <c r="N8767" s="68" t="str">
        <f>VLOOKUP(K8767,[1]人員授權表!D$3:G$249,4,0)</f>
        <v>無機</v>
      </c>
      <c r="O8767" s="70" t="str">
        <f>IF(J8767=[1]人員授權表!$C$85,"Casper李羿勳",IF(J8767=[1]人員授權表!$C$188,"Iring陳俊明",IF(J8767=[1]人員授權表!$C$189,"Brian陳泓霖",VLOOKUP(K8767,[1]人員授權表!D$2:E$249,2,FALSE))))</f>
        <v>Vicky游崴涵</v>
      </c>
      <c r="P8767" s="67">
        <f t="shared" si="465"/>
        <v>44863</v>
      </c>
      <c r="Q8767" s="75" t="str">
        <f t="shared" si="464"/>
        <v>週六</v>
      </c>
      <c r="R8767" s="80">
        <v>44861</v>
      </c>
      <c r="AA8767" s="1"/>
    </row>
    <row r="8768" spans="2:27">
      <c r="B8768" s="66">
        <v>44830</v>
      </c>
      <c r="C8768" s="67">
        <v>44852</v>
      </c>
      <c r="D8768" s="68" t="s">
        <v>50</v>
      </c>
      <c r="E8768" s="70" t="s">
        <v>51</v>
      </c>
      <c r="F8768" s="70" t="s">
        <v>3210</v>
      </c>
      <c r="G8768" s="101">
        <v>44855</v>
      </c>
      <c r="H8768" s="67">
        <v>44865</v>
      </c>
      <c r="I8768" s="71">
        <f t="shared" si="463"/>
        <v>10</v>
      </c>
      <c r="J8768" s="72" t="s">
        <v>188</v>
      </c>
      <c r="K8768" s="72" t="s">
        <v>189</v>
      </c>
      <c r="L8768" s="73">
        <v>1</v>
      </c>
      <c r="M8768" s="73" t="s">
        <v>108</v>
      </c>
      <c r="N8768" s="68" t="str">
        <f>VLOOKUP(K8768,[1]人員授權表!D$3:G$249,4,0)</f>
        <v>無機</v>
      </c>
      <c r="O8768" s="70" t="str">
        <f>IF(J8768=[1]人員授權表!$C$85,"Casper李羿勳",IF(J8768=[1]人員授權表!$C$188,"Iring陳俊明",IF(J8768=[1]人員授權表!$C$189,"Brian陳泓霖",VLOOKUP(K8768,[1]人員授權表!D$2:E$249,2,FALSE))))</f>
        <v>Iring陳俊明</v>
      </c>
      <c r="P8768" s="67">
        <f t="shared" si="465"/>
        <v>44863</v>
      </c>
      <c r="Q8768" s="75" t="str">
        <f t="shared" si="464"/>
        <v>週六</v>
      </c>
      <c r="R8768" s="80">
        <v>44861</v>
      </c>
      <c r="AA8768" s="1"/>
    </row>
    <row r="8769" spans="2:27">
      <c r="B8769" s="66">
        <v>44830</v>
      </c>
      <c r="C8769" s="67">
        <v>44852</v>
      </c>
      <c r="D8769" s="68" t="s">
        <v>50</v>
      </c>
      <c r="E8769" s="70" t="s">
        <v>51</v>
      </c>
      <c r="F8769" s="70" t="s">
        <v>3211</v>
      </c>
      <c r="G8769" s="101">
        <v>44855</v>
      </c>
      <c r="H8769" s="67">
        <v>44865</v>
      </c>
      <c r="I8769" s="71">
        <f t="shared" si="463"/>
        <v>10</v>
      </c>
      <c r="J8769" s="72" t="s">
        <v>190</v>
      </c>
      <c r="K8769" s="72" t="s">
        <v>140</v>
      </c>
      <c r="L8769" s="73">
        <v>1</v>
      </c>
      <c r="M8769" s="73" t="s">
        <v>108</v>
      </c>
      <c r="N8769" s="68" t="str">
        <f>VLOOKUP(K8769,[1]人員授權表!D$3:G$249,4,0)</f>
        <v>無機</v>
      </c>
      <c r="O8769" s="70" t="str">
        <f>IF(J8769=[1]人員授權表!$C$85,"Casper李羿勳",IF(J8769=[1]人員授權表!$C$188,"Iring陳俊明",IF(J8769=[1]人員授權表!$C$189,"Brian陳泓霖",VLOOKUP(K8769,[1]人員授權表!D$2:E$249,2,FALSE))))</f>
        <v>Iring陳俊明</v>
      </c>
      <c r="P8769" s="67">
        <f t="shared" si="465"/>
        <v>44863</v>
      </c>
      <c r="Q8769" s="75" t="str">
        <f t="shared" si="464"/>
        <v>週六</v>
      </c>
      <c r="R8769" s="80">
        <v>44862</v>
      </c>
      <c r="AA8769" s="1"/>
    </row>
    <row r="8770" spans="2:27">
      <c r="B8770" s="66">
        <v>44830</v>
      </c>
      <c r="C8770" s="67">
        <v>44852</v>
      </c>
      <c r="D8770" s="68" t="s">
        <v>50</v>
      </c>
      <c r="E8770" s="70" t="s">
        <v>51</v>
      </c>
      <c r="F8770" s="70" t="s">
        <v>3211</v>
      </c>
      <c r="G8770" s="101">
        <v>44855</v>
      </c>
      <c r="H8770" s="67">
        <v>44865</v>
      </c>
      <c r="I8770" s="71">
        <f t="shared" si="463"/>
        <v>10</v>
      </c>
      <c r="J8770" s="72" t="s">
        <v>464</v>
      </c>
      <c r="K8770" s="72" t="s">
        <v>187</v>
      </c>
      <c r="L8770" s="73">
        <v>1</v>
      </c>
      <c r="M8770" s="73" t="s">
        <v>108</v>
      </c>
      <c r="N8770" s="68" t="str">
        <f>VLOOKUP(K8770,[1]人員授權表!D$3:G$249,4,0)</f>
        <v>無機</v>
      </c>
      <c r="O8770" s="70" t="str">
        <f>IF(J8770=[1]人員授權表!$C$85,"Casper李羿勳",IF(J8770=[1]人員授權表!$C$188,"Iring陳俊明",IF(J8770=[1]人員授權表!$C$189,"Brian陳泓霖",VLOOKUP(K8770,[1]人員授權表!D$2:E$249,2,FALSE))))</f>
        <v>Ruby黃家蓁</v>
      </c>
      <c r="P8770" s="67">
        <f t="shared" si="465"/>
        <v>44863</v>
      </c>
      <c r="Q8770" s="75" t="str">
        <f t="shared" si="464"/>
        <v>週六</v>
      </c>
      <c r="R8770" s="80">
        <v>44860</v>
      </c>
      <c r="AA8770" s="1"/>
    </row>
    <row r="8771" spans="2:27">
      <c r="B8771" s="66">
        <v>44830</v>
      </c>
      <c r="C8771" s="67">
        <v>44852</v>
      </c>
      <c r="D8771" s="68" t="s">
        <v>50</v>
      </c>
      <c r="E8771" s="70" t="s">
        <v>51</v>
      </c>
      <c r="F8771" s="70" t="s">
        <v>3211</v>
      </c>
      <c r="G8771" s="101">
        <v>44855</v>
      </c>
      <c r="H8771" s="67">
        <v>44865</v>
      </c>
      <c r="I8771" s="71">
        <f t="shared" si="463"/>
        <v>10</v>
      </c>
      <c r="J8771" s="72" t="s">
        <v>192</v>
      </c>
      <c r="K8771" s="72" t="s">
        <v>187</v>
      </c>
      <c r="L8771" s="73">
        <v>1</v>
      </c>
      <c r="M8771" s="73" t="s">
        <v>108</v>
      </c>
      <c r="N8771" s="68" t="str">
        <f>VLOOKUP(K8771,[1]人員授權表!D$3:G$249,4,0)</f>
        <v>無機</v>
      </c>
      <c r="O8771" s="70" t="str">
        <f>IF(J8771=[1]人員授權表!$C$85,"Casper李羿勳",IF(J8771=[1]人員授權表!$C$188,"Iring陳俊明",IF(J8771=[1]人員授權表!$C$189,"Brian陳泓霖",VLOOKUP(K8771,[1]人員授權表!D$2:E$249,2,FALSE))))</f>
        <v>Ruby黃家蓁</v>
      </c>
      <c r="P8771" s="67">
        <f t="shared" si="465"/>
        <v>44863</v>
      </c>
      <c r="Q8771" s="75" t="str">
        <f t="shared" si="464"/>
        <v>週六</v>
      </c>
      <c r="R8771" s="80">
        <v>44862</v>
      </c>
      <c r="AA8771" s="1"/>
    </row>
    <row r="8772" spans="2:27">
      <c r="B8772" s="66">
        <v>44830</v>
      </c>
      <c r="C8772" s="67">
        <v>44852</v>
      </c>
      <c r="D8772" s="68" t="s">
        <v>50</v>
      </c>
      <c r="E8772" s="70" t="s">
        <v>51</v>
      </c>
      <c r="F8772" s="70" t="s">
        <v>3211</v>
      </c>
      <c r="G8772" s="101">
        <v>44855</v>
      </c>
      <c r="H8772" s="67">
        <v>44865</v>
      </c>
      <c r="I8772" s="71">
        <f t="shared" si="463"/>
        <v>10</v>
      </c>
      <c r="J8772" s="72" t="s">
        <v>193</v>
      </c>
      <c r="K8772" s="72" t="s">
        <v>187</v>
      </c>
      <c r="L8772" s="73">
        <v>1</v>
      </c>
      <c r="M8772" s="73" t="s">
        <v>108</v>
      </c>
      <c r="N8772" s="68" t="str">
        <f>VLOOKUP(K8772,[1]人員授權表!D$3:G$249,4,0)</f>
        <v>無機</v>
      </c>
      <c r="O8772" s="70" t="str">
        <f>IF(J8772=[1]人員授權表!$C$85,"Casper李羿勳",IF(J8772=[1]人員授權表!$C$188,"Iring陳俊明",IF(J8772=[1]人員授權表!$C$189,"Brian陳泓霖",VLOOKUP(K8772,[1]人員授權表!D$2:E$249,2,FALSE))))</f>
        <v>Ruby黃家蓁</v>
      </c>
      <c r="P8772" s="67">
        <f t="shared" si="465"/>
        <v>44863</v>
      </c>
      <c r="Q8772" s="75" t="str">
        <f t="shared" si="464"/>
        <v>週六</v>
      </c>
      <c r="R8772" s="80">
        <v>44862</v>
      </c>
      <c r="AA8772" s="1"/>
    </row>
    <row r="8773" spans="2:27">
      <c r="B8773" s="66">
        <v>44830</v>
      </c>
      <c r="C8773" s="67">
        <v>44852</v>
      </c>
      <c r="D8773" s="68" t="s">
        <v>50</v>
      </c>
      <c r="E8773" s="70" t="s">
        <v>51</v>
      </c>
      <c r="F8773" s="70" t="s">
        <v>3211</v>
      </c>
      <c r="G8773" s="101">
        <v>44855</v>
      </c>
      <c r="H8773" s="67">
        <v>44865</v>
      </c>
      <c r="I8773" s="71">
        <f t="shared" si="463"/>
        <v>10</v>
      </c>
      <c r="J8773" s="72" t="s">
        <v>342</v>
      </c>
      <c r="K8773" s="72" t="s">
        <v>187</v>
      </c>
      <c r="L8773" s="73">
        <v>1</v>
      </c>
      <c r="M8773" s="73" t="s">
        <v>108</v>
      </c>
      <c r="N8773" s="68" t="str">
        <f>VLOOKUP(K8773,[1]人員授權表!D$3:G$249,4,0)</f>
        <v>無機</v>
      </c>
      <c r="O8773" s="70" t="str">
        <f>IF(J8773=[1]人員授權表!$C$85,"Casper李羿勳",IF(J8773=[1]人員授權表!$C$188,"Iring陳俊明",IF(J8773=[1]人員授權表!$C$189,"Brian陳泓霖",VLOOKUP(K8773,[1]人員授權表!D$2:E$249,2,FALSE))))</f>
        <v>Ruby黃家蓁</v>
      </c>
      <c r="P8773" s="67">
        <f t="shared" si="465"/>
        <v>44863</v>
      </c>
      <c r="Q8773" s="75" t="str">
        <f t="shared" si="464"/>
        <v>週六</v>
      </c>
      <c r="R8773" s="80">
        <v>44862</v>
      </c>
      <c r="AA8773" s="1"/>
    </row>
    <row r="8774" spans="2:27">
      <c r="B8774" s="66">
        <v>44830</v>
      </c>
      <c r="C8774" s="67">
        <v>44852</v>
      </c>
      <c r="D8774" s="68" t="s">
        <v>50</v>
      </c>
      <c r="E8774" s="70" t="s">
        <v>51</v>
      </c>
      <c r="F8774" s="70" t="s">
        <v>3211</v>
      </c>
      <c r="G8774" s="101">
        <v>44855</v>
      </c>
      <c r="H8774" s="67">
        <v>44865</v>
      </c>
      <c r="I8774" s="71">
        <f t="shared" si="463"/>
        <v>10</v>
      </c>
      <c r="J8774" s="72" t="s">
        <v>198</v>
      </c>
      <c r="K8774" s="72" t="s">
        <v>199</v>
      </c>
      <c r="L8774" s="73">
        <v>1</v>
      </c>
      <c r="M8774" s="73" t="s">
        <v>108</v>
      </c>
      <c r="N8774" s="68" t="str">
        <f>VLOOKUP(K8774,[1]人員授權表!D$3:G$249,4,0)</f>
        <v>無機</v>
      </c>
      <c r="O8774" s="70" t="str">
        <f>IF(J8774=[1]人員授權表!$C$85,"Casper李羿勳",IF(J8774=[1]人員授權表!$C$188,"Iring陳俊明",IF(J8774=[1]人員授權表!$C$189,"Brian陳泓霖",VLOOKUP(K8774,[1]人員授權表!D$2:E$249,2,FALSE))))</f>
        <v>Vicky游崴涵</v>
      </c>
      <c r="P8774" s="67">
        <f t="shared" si="465"/>
        <v>44863</v>
      </c>
      <c r="Q8774" s="75" t="str">
        <f t="shared" si="464"/>
        <v>週六</v>
      </c>
      <c r="R8774" s="80">
        <v>44861</v>
      </c>
      <c r="AA8774" s="1"/>
    </row>
    <row r="8775" spans="2:27">
      <c r="B8775" s="66">
        <v>44830</v>
      </c>
      <c r="C8775" s="67">
        <v>44852</v>
      </c>
      <c r="D8775" s="68" t="s">
        <v>50</v>
      </c>
      <c r="E8775" s="70" t="s">
        <v>51</v>
      </c>
      <c r="F8775" s="70" t="s">
        <v>3211</v>
      </c>
      <c r="G8775" s="101">
        <v>44855</v>
      </c>
      <c r="H8775" s="67">
        <v>44865</v>
      </c>
      <c r="I8775" s="71">
        <f t="shared" ref="I8775:I8838" si="466">_xlfn.DAYS(H8775,G8775)</f>
        <v>10</v>
      </c>
      <c r="J8775" s="72" t="s">
        <v>175</v>
      </c>
      <c r="K8775" s="72" t="s">
        <v>176</v>
      </c>
      <c r="L8775" s="73">
        <v>1</v>
      </c>
      <c r="M8775" s="73" t="s">
        <v>108</v>
      </c>
      <c r="N8775" s="68" t="str">
        <f>VLOOKUP(K8775,[1]人員授權表!D$3:G$249,4,0)</f>
        <v>無機</v>
      </c>
      <c r="O8775" s="70" t="s">
        <v>956</v>
      </c>
      <c r="P8775" s="67">
        <f t="shared" si="465"/>
        <v>44863</v>
      </c>
      <c r="Q8775" s="75" t="str">
        <f t="shared" ref="Q8775:Q8838" si="467">TEXT(P8775,"aaa")</f>
        <v>週六</v>
      </c>
      <c r="R8775" s="80">
        <v>44862</v>
      </c>
      <c r="AA8775" s="1"/>
    </row>
    <row r="8776" spans="2:27">
      <c r="B8776" s="66">
        <v>44830</v>
      </c>
      <c r="C8776" s="67">
        <v>44852</v>
      </c>
      <c r="D8776" s="68" t="s">
        <v>50</v>
      </c>
      <c r="E8776" s="70" t="s">
        <v>51</v>
      </c>
      <c r="F8776" s="70" t="s">
        <v>3211</v>
      </c>
      <c r="G8776" s="101">
        <v>44855</v>
      </c>
      <c r="H8776" s="67">
        <v>44865</v>
      </c>
      <c r="I8776" s="71">
        <f t="shared" si="466"/>
        <v>10</v>
      </c>
      <c r="J8776" s="72" t="s">
        <v>290</v>
      </c>
      <c r="K8776" s="72" t="s">
        <v>291</v>
      </c>
      <c r="L8776" s="73">
        <v>1</v>
      </c>
      <c r="M8776" s="73" t="s">
        <v>108</v>
      </c>
      <c r="N8776" s="68" t="str">
        <f>VLOOKUP(K8776,[1]人員授權表!D$3:G$249,4,0)</f>
        <v>無機</v>
      </c>
      <c r="O8776" s="70" t="str">
        <f>IF(J8776=[1]人員授權表!$C$85,"Casper李羿勳",IF(J8776=[1]人員授權表!$C$188,"Iring陳俊明",IF(J8776=[1]人員授權表!$C$189,"Brian陳泓霖",VLOOKUP(K8776,[1]人員授權表!D$2:E$249,2,FALSE))))</f>
        <v>George陳志昇</v>
      </c>
      <c r="P8776" s="67">
        <f t="shared" si="465"/>
        <v>44863</v>
      </c>
      <c r="Q8776" s="75" t="str">
        <f t="shared" si="467"/>
        <v>週六</v>
      </c>
      <c r="R8776" s="80">
        <v>44861</v>
      </c>
      <c r="AA8776" s="1"/>
    </row>
    <row r="8777" spans="2:27">
      <c r="B8777" s="66">
        <v>44830</v>
      </c>
      <c r="C8777" s="67">
        <v>44852</v>
      </c>
      <c r="D8777" s="68" t="s">
        <v>50</v>
      </c>
      <c r="E8777" s="70" t="s">
        <v>51</v>
      </c>
      <c r="F8777" s="70" t="s">
        <v>3211</v>
      </c>
      <c r="G8777" s="101">
        <v>44855</v>
      </c>
      <c r="H8777" s="67">
        <v>44865</v>
      </c>
      <c r="I8777" s="71">
        <f t="shared" si="466"/>
        <v>10</v>
      </c>
      <c r="J8777" s="72" t="s">
        <v>178</v>
      </c>
      <c r="K8777" s="72" t="s">
        <v>179</v>
      </c>
      <c r="L8777" s="73">
        <v>1</v>
      </c>
      <c r="M8777" s="73" t="s">
        <v>108</v>
      </c>
      <c r="N8777" s="68" t="str">
        <f>VLOOKUP(K8777,[1]人員授權表!D$3:G$249,4,0)</f>
        <v>無機</v>
      </c>
      <c r="O8777" s="70" t="str">
        <f>IF(J8777=[1]人員授權表!$C$85,"Casper李羿勳",IF(J8777=[1]人員授權表!$C$188,"Iring陳俊明",IF(J8777=[1]人員授權表!$C$189,"Brian陳泓霖",VLOOKUP(K8777,[1]人員授權表!D$2:E$249,2,FALSE))))</f>
        <v>Dennis陳汶宏</v>
      </c>
      <c r="P8777" s="67">
        <f t="shared" si="465"/>
        <v>44863</v>
      </c>
      <c r="Q8777" s="75" t="str">
        <f t="shared" si="467"/>
        <v>週六</v>
      </c>
      <c r="R8777" s="80">
        <v>44861</v>
      </c>
      <c r="AA8777" s="1"/>
    </row>
    <row r="8778" spans="2:27">
      <c r="B8778" s="66">
        <v>44830</v>
      </c>
      <c r="C8778" s="67">
        <v>44852</v>
      </c>
      <c r="D8778" s="68" t="s">
        <v>50</v>
      </c>
      <c r="E8778" s="70" t="s">
        <v>51</v>
      </c>
      <c r="F8778" s="70" t="s">
        <v>3211</v>
      </c>
      <c r="G8778" s="101">
        <v>44855</v>
      </c>
      <c r="H8778" s="67">
        <v>44865</v>
      </c>
      <c r="I8778" s="71">
        <f t="shared" si="466"/>
        <v>10</v>
      </c>
      <c r="J8778" s="72" t="s">
        <v>141</v>
      </c>
      <c r="K8778" s="72" t="s">
        <v>142</v>
      </c>
      <c r="L8778" s="73">
        <v>1</v>
      </c>
      <c r="M8778" s="73" t="s">
        <v>108</v>
      </c>
      <c r="N8778" s="68" t="str">
        <f>VLOOKUP(K8778,[1]人員授權表!D$3:G$249,4,0)</f>
        <v>無機</v>
      </c>
      <c r="O8778" s="70" t="str">
        <f>IF(J8778=[1]人員授權表!$C$85,"Casper李羿勳",IF(J8778=[1]人員授權表!$C$188,"Iring陳俊明",IF(J8778=[1]人員授權表!$C$189,"Brian陳泓霖",VLOOKUP(K8778,[1]人員授權表!D$2:E$249,2,FALSE))))</f>
        <v>Dennis陳汶宏</v>
      </c>
      <c r="P8778" s="67">
        <f t="shared" si="465"/>
        <v>44863</v>
      </c>
      <c r="Q8778" s="75" t="str">
        <f t="shared" si="467"/>
        <v>週六</v>
      </c>
      <c r="R8778" s="80">
        <v>44861</v>
      </c>
      <c r="AA8778" s="1"/>
    </row>
    <row r="8779" spans="2:27">
      <c r="B8779" s="66">
        <v>44830</v>
      </c>
      <c r="C8779" s="67">
        <v>44852</v>
      </c>
      <c r="D8779" s="68" t="s">
        <v>50</v>
      </c>
      <c r="E8779" s="70" t="s">
        <v>51</v>
      </c>
      <c r="F8779" s="70" t="s">
        <v>3211</v>
      </c>
      <c r="G8779" s="101">
        <v>44855</v>
      </c>
      <c r="H8779" s="67">
        <v>44865</v>
      </c>
      <c r="I8779" s="71">
        <f t="shared" si="466"/>
        <v>10</v>
      </c>
      <c r="J8779" s="72" t="s">
        <v>207</v>
      </c>
      <c r="K8779" s="72" t="s">
        <v>208</v>
      </c>
      <c r="L8779" s="73">
        <v>1</v>
      </c>
      <c r="M8779" s="73" t="s">
        <v>108</v>
      </c>
      <c r="N8779" s="68" t="str">
        <f>VLOOKUP(K8779,[1]人員授權表!D$3:G$249,4,0)</f>
        <v>無機</v>
      </c>
      <c r="O8779" s="70" t="str">
        <f>IF(J8779=[1]人員授權表!$C$85,"Casper李羿勳",IF(J8779=[1]人員授權表!$C$188,"Iring陳俊明",IF(J8779=[1]人員授權表!$C$189,"Brian陳泓霖",VLOOKUP(K8779,[1]人員授權表!D$2:E$249,2,FALSE))))</f>
        <v>Iring陳俊明</v>
      </c>
      <c r="P8779" s="67">
        <f t="shared" si="465"/>
        <v>44863</v>
      </c>
      <c r="Q8779" s="75" t="str">
        <f t="shared" si="467"/>
        <v>週六</v>
      </c>
      <c r="R8779" s="80">
        <v>44861</v>
      </c>
      <c r="AA8779" s="1"/>
    </row>
    <row r="8780" spans="2:27">
      <c r="B8780" s="66">
        <v>44831</v>
      </c>
      <c r="C8780" s="67">
        <v>44852</v>
      </c>
      <c r="D8780" s="68" t="s">
        <v>50</v>
      </c>
      <c r="E8780" s="70" t="s">
        <v>51</v>
      </c>
      <c r="F8780" s="70" t="s">
        <v>3212</v>
      </c>
      <c r="G8780" s="101">
        <v>44855</v>
      </c>
      <c r="H8780" s="67">
        <v>44865</v>
      </c>
      <c r="I8780" s="71">
        <f t="shared" si="466"/>
        <v>10</v>
      </c>
      <c r="J8780" s="72" t="s">
        <v>188</v>
      </c>
      <c r="K8780" s="72" t="s">
        <v>189</v>
      </c>
      <c r="L8780" s="73">
        <v>1</v>
      </c>
      <c r="M8780" s="73" t="s">
        <v>108</v>
      </c>
      <c r="N8780" s="68" t="str">
        <f>VLOOKUP(K8780,[1]人員授權表!D$3:G$249,4,0)</f>
        <v>無機</v>
      </c>
      <c r="O8780" s="70" t="str">
        <f>IF(J8780=[1]人員授權表!$C$85,"Casper李羿勳",IF(J8780=[1]人員授權表!$C$188,"Iring陳俊明",IF(J8780=[1]人員授權表!$C$189,"Brian陳泓霖",VLOOKUP(K8780,[1]人員授權表!D$2:E$249,2,FALSE))))</f>
        <v>Iring陳俊明</v>
      </c>
      <c r="P8780" s="67">
        <f t="shared" si="465"/>
        <v>44863</v>
      </c>
      <c r="Q8780" s="75" t="str">
        <f t="shared" si="467"/>
        <v>週六</v>
      </c>
      <c r="R8780" s="80">
        <v>44861</v>
      </c>
      <c r="AA8780" s="1"/>
    </row>
    <row r="8781" spans="2:27">
      <c r="B8781" s="66">
        <v>44831</v>
      </c>
      <c r="C8781" s="67">
        <v>44852</v>
      </c>
      <c r="D8781" s="68" t="s">
        <v>50</v>
      </c>
      <c r="E8781" s="70" t="s">
        <v>51</v>
      </c>
      <c r="F8781" s="70" t="s">
        <v>3212</v>
      </c>
      <c r="G8781" s="101">
        <v>44855</v>
      </c>
      <c r="H8781" s="67">
        <v>44865</v>
      </c>
      <c r="I8781" s="71">
        <f t="shared" si="466"/>
        <v>10</v>
      </c>
      <c r="J8781" s="72" t="s">
        <v>190</v>
      </c>
      <c r="K8781" s="72" t="s">
        <v>140</v>
      </c>
      <c r="L8781" s="73">
        <v>1</v>
      </c>
      <c r="M8781" s="73" t="s">
        <v>108</v>
      </c>
      <c r="N8781" s="68" t="str">
        <f>VLOOKUP(K8781,[1]人員授權表!D$3:G$249,4,0)</f>
        <v>無機</v>
      </c>
      <c r="O8781" s="70" t="str">
        <f>IF(J8781=[1]人員授權表!$C$85,"Casper李羿勳",IF(J8781=[1]人員授權表!$C$188,"Iring陳俊明",IF(J8781=[1]人員授權表!$C$189,"Brian陳泓霖",VLOOKUP(K8781,[1]人員授權表!D$2:E$249,2,FALSE))))</f>
        <v>Iring陳俊明</v>
      </c>
      <c r="P8781" s="67">
        <f t="shared" si="465"/>
        <v>44863</v>
      </c>
      <c r="Q8781" s="75" t="str">
        <f t="shared" si="467"/>
        <v>週六</v>
      </c>
      <c r="R8781" s="80">
        <v>44862</v>
      </c>
      <c r="AA8781" s="1"/>
    </row>
    <row r="8782" spans="2:27">
      <c r="B8782" s="66">
        <v>44831</v>
      </c>
      <c r="C8782" s="67">
        <v>44852</v>
      </c>
      <c r="D8782" s="68" t="s">
        <v>50</v>
      </c>
      <c r="E8782" s="70" t="s">
        <v>51</v>
      </c>
      <c r="F8782" s="70" t="s">
        <v>3212</v>
      </c>
      <c r="G8782" s="101">
        <v>44855</v>
      </c>
      <c r="H8782" s="67">
        <v>44865</v>
      </c>
      <c r="I8782" s="71">
        <f t="shared" si="466"/>
        <v>10</v>
      </c>
      <c r="J8782" s="72" t="s">
        <v>464</v>
      </c>
      <c r="K8782" s="72" t="s">
        <v>187</v>
      </c>
      <c r="L8782" s="73">
        <v>1</v>
      </c>
      <c r="M8782" s="73" t="s">
        <v>108</v>
      </c>
      <c r="N8782" s="68" t="str">
        <f>VLOOKUP(K8782,[1]人員授權表!D$3:G$249,4,0)</f>
        <v>無機</v>
      </c>
      <c r="O8782" s="70" t="str">
        <f>IF(J8782=[1]人員授權表!$C$85,"Casper李羿勳",IF(J8782=[1]人員授權表!$C$188,"Iring陳俊明",IF(J8782=[1]人員授權表!$C$189,"Brian陳泓霖",VLOOKUP(K8782,[1]人員授權表!D$2:E$249,2,FALSE))))</f>
        <v>Ruby黃家蓁</v>
      </c>
      <c r="P8782" s="67">
        <f t="shared" si="465"/>
        <v>44863</v>
      </c>
      <c r="Q8782" s="75" t="str">
        <f t="shared" si="467"/>
        <v>週六</v>
      </c>
      <c r="R8782" s="80">
        <v>44860</v>
      </c>
      <c r="AA8782" s="1"/>
    </row>
    <row r="8783" spans="2:27">
      <c r="B8783" s="66">
        <v>44831</v>
      </c>
      <c r="C8783" s="67">
        <v>44852</v>
      </c>
      <c r="D8783" s="68" t="s">
        <v>50</v>
      </c>
      <c r="E8783" s="70" t="s">
        <v>51</v>
      </c>
      <c r="F8783" s="70" t="s">
        <v>3212</v>
      </c>
      <c r="G8783" s="101">
        <v>44855</v>
      </c>
      <c r="H8783" s="67">
        <v>44865</v>
      </c>
      <c r="I8783" s="71">
        <f t="shared" si="466"/>
        <v>10</v>
      </c>
      <c r="J8783" s="72" t="s">
        <v>192</v>
      </c>
      <c r="K8783" s="72" t="s">
        <v>187</v>
      </c>
      <c r="L8783" s="73">
        <v>1</v>
      </c>
      <c r="M8783" s="73" t="s">
        <v>108</v>
      </c>
      <c r="N8783" s="68" t="str">
        <f>VLOOKUP(K8783,[1]人員授權表!D$3:G$249,4,0)</f>
        <v>無機</v>
      </c>
      <c r="O8783" s="70" t="str">
        <f>IF(J8783=[1]人員授權表!$C$85,"Casper李羿勳",IF(J8783=[1]人員授權表!$C$188,"Iring陳俊明",IF(J8783=[1]人員授權表!$C$189,"Brian陳泓霖",VLOOKUP(K8783,[1]人員授權表!D$2:E$249,2,FALSE))))</f>
        <v>Ruby黃家蓁</v>
      </c>
      <c r="P8783" s="67">
        <f t="shared" si="465"/>
        <v>44863</v>
      </c>
      <c r="Q8783" s="75" t="str">
        <f t="shared" si="467"/>
        <v>週六</v>
      </c>
      <c r="R8783" s="80">
        <v>44862</v>
      </c>
      <c r="AA8783" s="1"/>
    </row>
    <row r="8784" spans="2:27">
      <c r="B8784" s="66">
        <v>44831</v>
      </c>
      <c r="C8784" s="67">
        <v>44852</v>
      </c>
      <c r="D8784" s="68" t="s">
        <v>50</v>
      </c>
      <c r="E8784" s="70" t="s">
        <v>51</v>
      </c>
      <c r="F8784" s="70" t="s">
        <v>3212</v>
      </c>
      <c r="G8784" s="101">
        <v>44855</v>
      </c>
      <c r="H8784" s="67">
        <v>44865</v>
      </c>
      <c r="I8784" s="71">
        <f t="shared" si="466"/>
        <v>10</v>
      </c>
      <c r="J8784" s="72" t="s">
        <v>193</v>
      </c>
      <c r="K8784" s="72" t="s">
        <v>187</v>
      </c>
      <c r="L8784" s="73">
        <v>1</v>
      </c>
      <c r="M8784" s="73" t="s">
        <v>108</v>
      </c>
      <c r="N8784" s="68" t="str">
        <f>VLOOKUP(K8784,[1]人員授權表!D$3:G$249,4,0)</f>
        <v>無機</v>
      </c>
      <c r="O8784" s="70" t="str">
        <f>IF(J8784=[1]人員授權表!$C$85,"Casper李羿勳",IF(J8784=[1]人員授權表!$C$188,"Iring陳俊明",IF(J8784=[1]人員授權表!$C$189,"Brian陳泓霖",VLOOKUP(K8784,[1]人員授權表!D$2:E$249,2,FALSE))))</f>
        <v>Ruby黃家蓁</v>
      </c>
      <c r="P8784" s="67">
        <f t="shared" si="465"/>
        <v>44863</v>
      </c>
      <c r="Q8784" s="75" t="str">
        <f t="shared" si="467"/>
        <v>週六</v>
      </c>
      <c r="R8784" s="80">
        <v>44862</v>
      </c>
      <c r="AA8784" s="1"/>
    </row>
    <row r="8785" spans="2:27">
      <c r="B8785" s="66">
        <v>44831</v>
      </c>
      <c r="C8785" s="67">
        <v>44852</v>
      </c>
      <c r="D8785" s="68" t="s">
        <v>50</v>
      </c>
      <c r="E8785" s="70" t="s">
        <v>51</v>
      </c>
      <c r="F8785" s="70" t="s">
        <v>3212</v>
      </c>
      <c r="G8785" s="101">
        <v>44855</v>
      </c>
      <c r="H8785" s="67">
        <v>44865</v>
      </c>
      <c r="I8785" s="71">
        <f t="shared" si="466"/>
        <v>10</v>
      </c>
      <c r="J8785" s="72" t="s">
        <v>342</v>
      </c>
      <c r="K8785" s="72" t="s">
        <v>187</v>
      </c>
      <c r="L8785" s="73">
        <v>1</v>
      </c>
      <c r="M8785" s="73" t="s">
        <v>108</v>
      </c>
      <c r="N8785" s="68" t="str">
        <f>VLOOKUP(K8785,[1]人員授權表!D$3:G$249,4,0)</f>
        <v>無機</v>
      </c>
      <c r="O8785" s="70" t="str">
        <f>IF(J8785=[1]人員授權表!$C$85,"Casper李羿勳",IF(J8785=[1]人員授權表!$C$188,"Iring陳俊明",IF(J8785=[1]人員授權表!$C$189,"Brian陳泓霖",VLOOKUP(K8785,[1]人員授權表!D$2:E$249,2,FALSE))))</f>
        <v>Ruby黃家蓁</v>
      </c>
      <c r="P8785" s="67">
        <f t="shared" si="465"/>
        <v>44863</v>
      </c>
      <c r="Q8785" s="75" t="str">
        <f t="shared" si="467"/>
        <v>週六</v>
      </c>
      <c r="R8785" s="80">
        <v>44862</v>
      </c>
      <c r="AA8785" s="1"/>
    </row>
    <row r="8786" spans="2:27">
      <c r="B8786" s="66">
        <v>44831</v>
      </c>
      <c r="C8786" s="67">
        <v>44852</v>
      </c>
      <c r="D8786" s="68" t="s">
        <v>50</v>
      </c>
      <c r="E8786" s="70" t="s">
        <v>51</v>
      </c>
      <c r="F8786" s="70" t="s">
        <v>3212</v>
      </c>
      <c r="G8786" s="101">
        <v>44855</v>
      </c>
      <c r="H8786" s="67">
        <v>44865</v>
      </c>
      <c r="I8786" s="71">
        <f t="shared" si="466"/>
        <v>10</v>
      </c>
      <c r="J8786" s="72" t="s">
        <v>198</v>
      </c>
      <c r="K8786" s="72" t="s">
        <v>199</v>
      </c>
      <c r="L8786" s="73">
        <v>1</v>
      </c>
      <c r="M8786" s="73" t="s">
        <v>108</v>
      </c>
      <c r="N8786" s="68" t="str">
        <f>VLOOKUP(K8786,[1]人員授權表!D$3:G$249,4,0)</f>
        <v>無機</v>
      </c>
      <c r="O8786" s="70" t="str">
        <f>IF(J8786=[1]人員授權表!$C$85,"Casper李羿勳",IF(J8786=[1]人員授權表!$C$188,"Iring陳俊明",IF(J8786=[1]人員授權表!$C$189,"Brian陳泓霖",VLOOKUP(K8786,[1]人員授權表!D$2:E$249,2,FALSE))))</f>
        <v>Vicky游崴涵</v>
      </c>
      <c r="P8786" s="67">
        <f t="shared" si="465"/>
        <v>44863</v>
      </c>
      <c r="Q8786" s="75" t="str">
        <f t="shared" si="467"/>
        <v>週六</v>
      </c>
      <c r="R8786" s="80">
        <v>44861</v>
      </c>
      <c r="AA8786" s="1"/>
    </row>
    <row r="8787" spans="2:27">
      <c r="B8787" s="66">
        <v>44831</v>
      </c>
      <c r="C8787" s="67">
        <v>44852</v>
      </c>
      <c r="D8787" s="68" t="s">
        <v>50</v>
      </c>
      <c r="E8787" s="70" t="s">
        <v>51</v>
      </c>
      <c r="F8787" s="70" t="s">
        <v>3212</v>
      </c>
      <c r="G8787" s="101">
        <v>44855</v>
      </c>
      <c r="H8787" s="67">
        <v>44865</v>
      </c>
      <c r="I8787" s="71">
        <f t="shared" si="466"/>
        <v>10</v>
      </c>
      <c r="J8787" s="72" t="s">
        <v>175</v>
      </c>
      <c r="K8787" s="72" t="s">
        <v>176</v>
      </c>
      <c r="L8787" s="73">
        <v>1</v>
      </c>
      <c r="M8787" s="73" t="s">
        <v>108</v>
      </c>
      <c r="N8787" s="68" t="str">
        <f>VLOOKUP(K8787,[1]人員授權表!D$3:G$249,4,0)</f>
        <v>無機</v>
      </c>
      <c r="O8787" s="70" t="s">
        <v>956</v>
      </c>
      <c r="P8787" s="67">
        <f t="shared" si="465"/>
        <v>44863</v>
      </c>
      <c r="Q8787" s="75" t="str">
        <f t="shared" si="467"/>
        <v>週六</v>
      </c>
      <c r="R8787" s="80">
        <v>44862</v>
      </c>
      <c r="AA8787" s="1"/>
    </row>
    <row r="8788" spans="2:27">
      <c r="B8788" s="66">
        <v>44831</v>
      </c>
      <c r="C8788" s="67">
        <v>44852</v>
      </c>
      <c r="D8788" s="68" t="s">
        <v>50</v>
      </c>
      <c r="E8788" s="70" t="s">
        <v>51</v>
      </c>
      <c r="F8788" s="70" t="s">
        <v>3212</v>
      </c>
      <c r="G8788" s="101">
        <v>44855</v>
      </c>
      <c r="H8788" s="67">
        <v>44865</v>
      </c>
      <c r="I8788" s="71">
        <f t="shared" si="466"/>
        <v>10</v>
      </c>
      <c r="J8788" s="72" t="s">
        <v>290</v>
      </c>
      <c r="K8788" s="72" t="s">
        <v>291</v>
      </c>
      <c r="L8788" s="73">
        <v>1</v>
      </c>
      <c r="M8788" s="73" t="s">
        <v>108</v>
      </c>
      <c r="N8788" s="68" t="str">
        <f>VLOOKUP(K8788,[1]人員授權表!D$3:G$249,4,0)</f>
        <v>無機</v>
      </c>
      <c r="O8788" s="70" t="str">
        <f>IF(J8788=[1]人員授權表!$C$85,"Casper李羿勳",IF(J8788=[1]人員授權表!$C$188,"Iring陳俊明",IF(J8788=[1]人員授權表!$C$189,"Brian陳泓霖",VLOOKUP(K8788,[1]人員授權表!D$2:E$249,2,FALSE))))</f>
        <v>George陳志昇</v>
      </c>
      <c r="P8788" s="67">
        <f t="shared" si="465"/>
        <v>44863</v>
      </c>
      <c r="Q8788" s="75" t="str">
        <f t="shared" si="467"/>
        <v>週六</v>
      </c>
      <c r="R8788" s="80">
        <v>44861</v>
      </c>
      <c r="AA8788" s="1"/>
    </row>
    <row r="8789" spans="2:27">
      <c r="B8789" s="66">
        <v>44831</v>
      </c>
      <c r="C8789" s="67">
        <v>44852</v>
      </c>
      <c r="D8789" s="68" t="s">
        <v>50</v>
      </c>
      <c r="E8789" s="70" t="s">
        <v>51</v>
      </c>
      <c r="F8789" s="70" t="s">
        <v>3212</v>
      </c>
      <c r="G8789" s="101">
        <v>44855</v>
      </c>
      <c r="H8789" s="67">
        <v>44865</v>
      </c>
      <c r="I8789" s="71">
        <f t="shared" si="466"/>
        <v>10</v>
      </c>
      <c r="J8789" s="72" t="s">
        <v>178</v>
      </c>
      <c r="K8789" s="72" t="s">
        <v>179</v>
      </c>
      <c r="L8789" s="73">
        <v>1</v>
      </c>
      <c r="M8789" s="73" t="s">
        <v>108</v>
      </c>
      <c r="N8789" s="68" t="str">
        <f>VLOOKUP(K8789,[1]人員授權表!D$3:G$249,4,0)</f>
        <v>無機</v>
      </c>
      <c r="O8789" s="70" t="str">
        <f>IF(J8789=[1]人員授權表!$C$85,"Casper李羿勳",IF(J8789=[1]人員授權表!$C$188,"Iring陳俊明",IF(J8789=[1]人員授權表!$C$189,"Brian陳泓霖",VLOOKUP(K8789,[1]人員授權表!D$2:E$249,2,FALSE))))</f>
        <v>Dennis陳汶宏</v>
      </c>
      <c r="P8789" s="67">
        <f t="shared" si="465"/>
        <v>44863</v>
      </c>
      <c r="Q8789" s="75" t="str">
        <f t="shared" si="467"/>
        <v>週六</v>
      </c>
      <c r="R8789" s="80">
        <v>44861</v>
      </c>
      <c r="AA8789" s="1"/>
    </row>
    <row r="8790" spans="2:27">
      <c r="B8790" s="66">
        <v>44831</v>
      </c>
      <c r="C8790" s="67">
        <v>44852</v>
      </c>
      <c r="D8790" s="68" t="s">
        <v>50</v>
      </c>
      <c r="E8790" s="70" t="s">
        <v>51</v>
      </c>
      <c r="F8790" s="70" t="s">
        <v>3212</v>
      </c>
      <c r="G8790" s="101">
        <v>44855</v>
      </c>
      <c r="H8790" s="67">
        <v>44865</v>
      </c>
      <c r="I8790" s="71">
        <f t="shared" si="466"/>
        <v>10</v>
      </c>
      <c r="J8790" s="72" t="s">
        <v>141</v>
      </c>
      <c r="K8790" s="72" t="s">
        <v>142</v>
      </c>
      <c r="L8790" s="73">
        <v>1</v>
      </c>
      <c r="M8790" s="73" t="s">
        <v>108</v>
      </c>
      <c r="N8790" s="68" t="str">
        <f>VLOOKUP(K8790,[1]人員授權表!D$3:G$249,4,0)</f>
        <v>無機</v>
      </c>
      <c r="O8790" s="70" t="str">
        <f>IF(J8790=[1]人員授權表!$C$85,"Casper李羿勳",IF(J8790=[1]人員授權表!$C$188,"Iring陳俊明",IF(J8790=[1]人員授權表!$C$189,"Brian陳泓霖",VLOOKUP(K8790,[1]人員授權表!D$2:E$249,2,FALSE))))</f>
        <v>Dennis陳汶宏</v>
      </c>
      <c r="P8790" s="67">
        <f t="shared" si="465"/>
        <v>44863</v>
      </c>
      <c r="Q8790" s="75" t="str">
        <f t="shared" si="467"/>
        <v>週六</v>
      </c>
      <c r="R8790" s="80">
        <v>44861</v>
      </c>
      <c r="AA8790" s="1"/>
    </row>
    <row r="8791" spans="2:27">
      <c r="B8791" s="66">
        <v>44831</v>
      </c>
      <c r="C8791" s="67">
        <v>44852</v>
      </c>
      <c r="D8791" s="68" t="s">
        <v>50</v>
      </c>
      <c r="E8791" s="70" t="s">
        <v>51</v>
      </c>
      <c r="F8791" s="70" t="s">
        <v>3212</v>
      </c>
      <c r="G8791" s="101">
        <v>44855</v>
      </c>
      <c r="H8791" s="67">
        <v>44865</v>
      </c>
      <c r="I8791" s="71">
        <f t="shared" si="466"/>
        <v>10</v>
      </c>
      <c r="J8791" s="72" t="s">
        <v>207</v>
      </c>
      <c r="K8791" s="72" t="s">
        <v>208</v>
      </c>
      <c r="L8791" s="73">
        <v>1</v>
      </c>
      <c r="M8791" s="73" t="s">
        <v>108</v>
      </c>
      <c r="N8791" s="68" t="str">
        <f>VLOOKUP(K8791,[1]人員授權表!D$3:G$249,4,0)</f>
        <v>無機</v>
      </c>
      <c r="O8791" s="70" t="str">
        <f>IF(J8791=[1]人員授權表!$C$85,"Casper李羿勳",IF(J8791=[1]人員授權表!$C$188,"Iring陳俊明",IF(J8791=[1]人員授權表!$C$189,"Brian陳泓霖",VLOOKUP(K8791,[1]人員授權表!D$2:E$249,2,FALSE))))</f>
        <v>Iring陳俊明</v>
      </c>
      <c r="P8791" s="67">
        <f t="shared" si="465"/>
        <v>44863</v>
      </c>
      <c r="Q8791" s="75" t="str">
        <f t="shared" si="467"/>
        <v>週六</v>
      </c>
      <c r="R8791" s="80">
        <v>44861</v>
      </c>
      <c r="AA8791" s="1"/>
    </row>
    <row r="8792" spans="2:27">
      <c r="B8792" s="66">
        <v>44831</v>
      </c>
      <c r="C8792" s="67">
        <v>44852</v>
      </c>
      <c r="D8792" s="68" t="s">
        <v>50</v>
      </c>
      <c r="E8792" s="70" t="s">
        <v>51</v>
      </c>
      <c r="F8792" s="70" t="s">
        <v>3213</v>
      </c>
      <c r="G8792" s="101">
        <v>44855</v>
      </c>
      <c r="H8792" s="67">
        <v>44865</v>
      </c>
      <c r="I8792" s="71">
        <f t="shared" si="466"/>
        <v>10</v>
      </c>
      <c r="J8792" s="72" t="s">
        <v>188</v>
      </c>
      <c r="K8792" s="72" t="s">
        <v>189</v>
      </c>
      <c r="L8792" s="73">
        <v>1</v>
      </c>
      <c r="M8792" s="73" t="s">
        <v>108</v>
      </c>
      <c r="N8792" s="68" t="str">
        <f>VLOOKUP(K8792,[1]人員授權表!D$3:G$249,4,0)</f>
        <v>無機</v>
      </c>
      <c r="O8792" s="70" t="str">
        <f>IF(J8792=[1]人員授權表!$C$85,"Casper李羿勳",IF(J8792=[1]人員授權表!$C$188,"Iring陳俊明",IF(J8792=[1]人員授權表!$C$189,"Brian陳泓霖",VLOOKUP(K8792,[1]人員授權表!D$2:E$249,2,FALSE))))</f>
        <v>Iring陳俊明</v>
      </c>
      <c r="P8792" s="67">
        <f t="shared" si="465"/>
        <v>44863</v>
      </c>
      <c r="Q8792" s="75" t="str">
        <f t="shared" si="467"/>
        <v>週六</v>
      </c>
      <c r="R8792" s="80">
        <v>44861</v>
      </c>
      <c r="AA8792" s="1"/>
    </row>
    <row r="8793" spans="2:27">
      <c r="B8793" s="66">
        <v>44831</v>
      </c>
      <c r="C8793" s="67">
        <v>44852</v>
      </c>
      <c r="D8793" s="68" t="s">
        <v>50</v>
      </c>
      <c r="E8793" s="70" t="s">
        <v>51</v>
      </c>
      <c r="F8793" s="70" t="s">
        <v>3213</v>
      </c>
      <c r="G8793" s="101">
        <v>44855</v>
      </c>
      <c r="H8793" s="67">
        <v>44865</v>
      </c>
      <c r="I8793" s="71">
        <f t="shared" si="466"/>
        <v>10</v>
      </c>
      <c r="J8793" s="72" t="s">
        <v>190</v>
      </c>
      <c r="K8793" s="72" t="s">
        <v>140</v>
      </c>
      <c r="L8793" s="73">
        <v>1</v>
      </c>
      <c r="M8793" s="73" t="s">
        <v>108</v>
      </c>
      <c r="N8793" s="68" t="str">
        <f>VLOOKUP(K8793,[1]人員授權表!D$3:G$249,4,0)</f>
        <v>無機</v>
      </c>
      <c r="O8793" s="70" t="str">
        <f>IF(J8793=[1]人員授權表!$C$85,"Casper李羿勳",IF(J8793=[1]人員授權表!$C$188,"Iring陳俊明",IF(J8793=[1]人員授權表!$C$189,"Brian陳泓霖",VLOOKUP(K8793,[1]人員授權表!D$2:E$249,2,FALSE))))</f>
        <v>Iring陳俊明</v>
      </c>
      <c r="P8793" s="67">
        <f t="shared" si="465"/>
        <v>44863</v>
      </c>
      <c r="Q8793" s="75" t="str">
        <f t="shared" si="467"/>
        <v>週六</v>
      </c>
      <c r="R8793" s="80">
        <v>44862</v>
      </c>
      <c r="AA8793" s="1"/>
    </row>
    <row r="8794" spans="2:27">
      <c r="B8794" s="66">
        <v>44831</v>
      </c>
      <c r="C8794" s="67">
        <v>44852</v>
      </c>
      <c r="D8794" s="68" t="s">
        <v>50</v>
      </c>
      <c r="E8794" s="70" t="s">
        <v>51</v>
      </c>
      <c r="F8794" s="70" t="s">
        <v>3213</v>
      </c>
      <c r="G8794" s="101">
        <v>44855</v>
      </c>
      <c r="H8794" s="67">
        <v>44865</v>
      </c>
      <c r="I8794" s="71">
        <f t="shared" si="466"/>
        <v>10</v>
      </c>
      <c r="J8794" s="72" t="s">
        <v>464</v>
      </c>
      <c r="K8794" s="72" t="s">
        <v>187</v>
      </c>
      <c r="L8794" s="73">
        <v>1</v>
      </c>
      <c r="M8794" s="73" t="s">
        <v>108</v>
      </c>
      <c r="N8794" s="68" t="str">
        <f>VLOOKUP(K8794,[1]人員授權表!D$3:G$249,4,0)</f>
        <v>無機</v>
      </c>
      <c r="O8794" s="70" t="str">
        <f>IF(J8794=[1]人員授權表!$C$85,"Casper李羿勳",IF(J8794=[1]人員授權表!$C$188,"Iring陳俊明",IF(J8794=[1]人員授權表!$C$189,"Brian陳泓霖",VLOOKUP(K8794,[1]人員授權表!D$2:E$249,2,FALSE))))</f>
        <v>Ruby黃家蓁</v>
      </c>
      <c r="P8794" s="67">
        <f t="shared" si="465"/>
        <v>44863</v>
      </c>
      <c r="Q8794" s="75" t="str">
        <f t="shared" si="467"/>
        <v>週六</v>
      </c>
      <c r="R8794" s="80">
        <v>44860</v>
      </c>
      <c r="AA8794" s="1"/>
    </row>
    <row r="8795" spans="2:27">
      <c r="B8795" s="66">
        <v>44831</v>
      </c>
      <c r="C8795" s="67">
        <v>44852</v>
      </c>
      <c r="D8795" s="68" t="s">
        <v>50</v>
      </c>
      <c r="E8795" s="70" t="s">
        <v>51</v>
      </c>
      <c r="F8795" s="70" t="s">
        <v>3213</v>
      </c>
      <c r="G8795" s="101">
        <v>44855</v>
      </c>
      <c r="H8795" s="67">
        <v>44865</v>
      </c>
      <c r="I8795" s="71">
        <f t="shared" si="466"/>
        <v>10</v>
      </c>
      <c r="J8795" s="72" t="s">
        <v>192</v>
      </c>
      <c r="K8795" s="72" t="s">
        <v>187</v>
      </c>
      <c r="L8795" s="73">
        <v>1</v>
      </c>
      <c r="M8795" s="73" t="s">
        <v>108</v>
      </c>
      <c r="N8795" s="68" t="str">
        <f>VLOOKUP(K8795,[1]人員授權表!D$3:G$249,4,0)</f>
        <v>無機</v>
      </c>
      <c r="O8795" s="70" t="str">
        <f>IF(J8795=[1]人員授權表!$C$85,"Casper李羿勳",IF(J8795=[1]人員授權表!$C$188,"Iring陳俊明",IF(J8795=[1]人員授權表!$C$189,"Brian陳泓霖",VLOOKUP(K8795,[1]人員授權表!D$2:E$249,2,FALSE))))</f>
        <v>Ruby黃家蓁</v>
      </c>
      <c r="P8795" s="67">
        <f t="shared" si="465"/>
        <v>44863</v>
      </c>
      <c r="Q8795" s="75" t="str">
        <f t="shared" si="467"/>
        <v>週六</v>
      </c>
      <c r="R8795" s="80">
        <v>44862</v>
      </c>
      <c r="AA8795" s="1"/>
    </row>
    <row r="8796" spans="2:27">
      <c r="B8796" s="66">
        <v>44831</v>
      </c>
      <c r="C8796" s="67">
        <v>44852</v>
      </c>
      <c r="D8796" s="68" t="s">
        <v>50</v>
      </c>
      <c r="E8796" s="70" t="s">
        <v>51</v>
      </c>
      <c r="F8796" s="70" t="s">
        <v>3213</v>
      </c>
      <c r="G8796" s="101">
        <v>44855</v>
      </c>
      <c r="H8796" s="67">
        <v>44865</v>
      </c>
      <c r="I8796" s="71">
        <f t="shared" si="466"/>
        <v>10</v>
      </c>
      <c r="J8796" s="72" t="s">
        <v>193</v>
      </c>
      <c r="K8796" s="72" t="s">
        <v>187</v>
      </c>
      <c r="L8796" s="73">
        <v>1</v>
      </c>
      <c r="M8796" s="73" t="s">
        <v>108</v>
      </c>
      <c r="N8796" s="68" t="str">
        <f>VLOOKUP(K8796,[1]人員授權表!D$3:G$249,4,0)</f>
        <v>無機</v>
      </c>
      <c r="O8796" s="70" t="str">
        <f>IF(J8796=[1]人員授權表!$C$85,"Casper李羿勳",IF(J8796=[1]人員授權表!$C$188,"Iring陳俊明",IF(J8796=[1]人員授權表!$C$189,"Brian陳泓霖",VLOOKUP(K8796,[1]人員授權表!D$2:E$249,2,FALSE))))</f>
        <v>Ruby黃家蓁</v>
      </c>
      <c r="P8796" s="67">
        <f t="shared" si="465"/>
        <v>44863</v>
      </c>
      <c r="Q8796" s="75" t="str">
        <f t="shared" si="467"/>
        <v>週六</v>
      </c>
      <c r="R8796" s="80">
        <v>44862</v>
      </c>
      <c r="AA8796" s="1"/>
    </row>
    <row r="8797" spans="2:27">
      <c r="B8797" s="66">
        <v>44831</v>
      </c>
      <c r="C8797" s="67">
        <v>44852</v>
      </c>
      <c r="D8797" s="68" t="s">
        <v>50</v>
      </c>
      <c r="E8797" s="70" t="s">
        <v>51</v>
      </c>
      <c r="F8797" s="70" t="s">
        <v>3213</v>
      </c>
      <c r="G8797" s="101">
        <v>44855</v>
      </c>
      <c r="H8797" s="67">
        <v>44865</v>
      </c>
      <c r="I8797" s="71">
        <f t="shared" si="466"/>
        <v>10</v>
      </c>
      <c r="J8797" s="72" t="s">
        <v>342</v>
      </c>
      <c r="K8797" s="72" t="s">
        <v>187</v>
      </c>
      <c r="L8797" s="73">
        <v>1</v>
      </c>
      <c r="M8797" s="73" t="s">
        <v>108</v>
      </c>
      <c r="N8797" s="68" t="str">
        <f>VLOOKUP(K8797,[1]人員授權表!D$3:G$249,4,0)</f>
        <v>無機</v>
      </c>
      <c r="O8797" s="70" t="str">
        <f>IF(J8797=[1]人員授權表!$C$85,"Casper李羿勳",IF(J8797=[1]人員授權表!$C$188,"Iring陳俊明",IF(J8797=[1]人員授權表!$C$189,"Brian陳泓霖",VLOOKUP(K8797,[1]人員授權表!D$2:E$249,2,FALSE))))</f>
        <v>Ruby黃家蓁</v>
      </c>
      <c r="P8797" s="67">
        <f t="shared" si="465"/>
        <v>44863</v>
      </c>
      <c r="Q8797" s="75" t="str">
        <f t="shared" si="467"/>
        <v>週六</v>
      </c>
      <c r="R8797" s="80">
        <v>44862</v>
      </c>
      <c r="AA8797" s="1"/>
    </row>
    <row r="8798" spans="2:27">
      <c r="B8798" s="66">
        <v>44831</v>
      </c>
      <c r="C8798" s="67">
        <v>44852</v>
      </c>
      <c r="D8798" s="68" t="s">
        <v>50</v>
      </c>
      <c r="E8798" s="70" t="s">
        <v>51</v>
      </c>
      <c r="F8798" s="70" t="s">
        <v>3213</v>
      </c>
      <c r="G8798" s="101">
        <v>44855</v>
      </c>
      <c r="H8798" s="67">
        <v>44865</v>
      </c>
      <c r="I8798" s="71">
        <f t="shared" si="466"/>
        <v>10</v>
      </c>
      <c r="J8798" s="72" t="s">
        <v>198</v>
      </c>
      <c r="K8798" s="72" t="s">
        <v>199</v>
      </c>
      <c r="L8798" s="73">
        <v>1</v>
      </c>
      <c r="M8798" s="73" t="s">
        <v>108</v>
      </c>
      <c r="N8798" s="68" t="str">
        <f>VLOOKUP(K8798,[1]人員授權表!D$3:G$249,4,0)</f>
        <v>無機</v>
      </c>
      <c r="O8798" s="70" t="str">
        <f>IF(J8798=[1]人員授權表!$C$85,"Casper李羿勳",IF(J8798=[1]人員授權表!$C$188,"Iring陳俊明",IF(J8798=[1]人員授權表!$C$189,"Brian陳泓霖",VLOOKUP(K8798,[1]人員授權表!D$2:E$249,2,FALSE))))</f>
        <v>Vicky游崴涵</v>
      </c>
      <c r="P8798" s="67">
        <f t="shared" si="465"/>
        <v>44863</v>
      </c>
      <c r="Q8798" s="75" t="str">
        <f t="shared" si="467"/>
        <v>週六</v>
      </c>
      <c r="R8798" s="80">
        <v>44861</v>
      </c>
      <c r="AA8798" s="1"/>
    </row>
    <row r="8799" spans="2:27">
      <c r="B8799" s="66">
        <v>44831</v>
      </c>
      <c r="C8799" s="67">
        <v>44852</v>
      </c>
      <c r="D8799" s="68" t="s">
        <v>50</v>
      </c>
      <c r="E8799" s="70" t="s">
        <v>51</v>
      </c>
      <c r="F8799" s="70" t="s">
        <v>3213</v>
      </c>
      <c r="G8799" s="101">
        <v>44855</v>
      </c>
      <c r="H8799" s="67">
        <v>44865</v>
      </c>
      <c r="I8799" s="71">
        <f t="shared" si="466"/>
        <v>10</v>
      </c>
      <c r="J8799" s="72" t="s">
        <v>175</v>
      </c>
      <c r="K8799" s="72" t="s">
        <v>176</v>
      </c>
      <c r="L8799" s="73">
        <v>1</v>
      </c>
      <c r="M8799" s="73" t="s">
        <v>108</v>
      </c>
      <c r="N8799" s="68" t="str">
        <f>VLOOKUP(K8799,[1]人員授權表!D$3:G$249,4,0)</f>
        <v>無機</v>
      </c>
      <c r="O8799" s="70" t="s">
        <v>956</v>
      </c>
      <c r="P8799" s="67">
        <f t="shared" si="465"/>
        <v>44863</v>
      </c>
      <c r="Q8799" s="75" t="str">
        <f t="shared" si="467"/>
        <v>週六</v>
      </c>
      <c r="R8799" s="80">
        <v>44862</v>
      </c>
      <c r="AA8799" s="1"/>
    </row>
    <row r="8800" spans="2:27">
      <c r="B8800" s="66">
        <v>44831</v>
      </c>
      <c r="C8800" s="67">
        <v>44852</v>
      </c>
      <c r="D8800" s="68" t="s">
        <v>50</v>
      </c>
      <c r="E8800" s="70" t="s">
        <v>51</v>
      </c>
      <c r="F8800" s="70" t="s">
        <v>3213</v>
      </c>
      <c r="G8800" s="101">
        <v>44855</v>
      </c>
      <c r="H8800" s="67">
        <v>44865</v>
      </c>
      <c r="I8800" s="71">
        <f t="shared" si="466"/>
        <v>10</v>
      </c>
      <c r="J8800" s="72" t="s">
        <v>290</v>
      </c>
      <c r="K8800" s="72" t="s">
        <v>291</v>
      </c>
      <c r="L8800" s="73">
        <v>1</v>
      </c>
      <c r="M8800" s="73" t="s">
        <v>108</v>
      </c>
      <c r="N8800" s="68" t="str">
        <f>VLOOKUP(K8800,[1]人員授權表!D$3:G$249,4,0)</f>
        <v>無機</v>
      </c>
      <c r="O8800" s="70" t="str">
        <f>IF(J8800=[1]人員授權表!$C$85,"Casper李羿勳",IF(J8800=[1]人員授權表!$C$188,"Iring陳俊明",IF(J8800=[1]人員授權表!$C$189,"Brian陳泓霖",VLOOKUP(K8800,[1]人員授權表!D$2:E$249,2,FALSE))))</f>
        <v>George陳志昇</v>
      </c>
      <c r="P8800" s="67">
        <f t="shared" si="465"/>
        <v>44863</v>
      </c>
      <c r="Q8800" s="75" t="str">
        <f t="shared" si="467"/>
        <v>週六</v>
      </c>
      <c r="R8800" s="80">
        <v>44861</v>
      </c>
      <c r="AA8800" s="1"/>
    </row>
    <row r="8801" spans="2:27">
      <c r="B8801" s="66">
        <v>44831</v>
      </c>
      <c r="C8801" s="67">
        <v>44852</v>
      </c>
      <c r="D8801" s="68" t="s">
        <v>50</v>
      </c>
      <c r="E8801" s="70" t="s">
        <v>51</v>
      </c>
      <c r="F8801" s="70" t="s">
        <v>3213</v>
      </c>
      <c r="G8801" s="101">
        <v>44855</v>
      </c>
      <c r="H8801" s="67">
        <v>44865</v>
      </c>
      <c r="I8801" s="71">
        <f t="shared" si="466"/>
        <v>10</v>
      </c>
      <c r="J8801" s="72" t="s">
        <v>178</v>
      </c>
      <c r="K8801" s="72" t="s">
        <v>179</v>
      </c>
      <c r="L8801" s="73">
        <v>1</v>
      </c>
      <c r="M8801" s="73" t="s">
        <v>108</v>
      </c>
      <c r="N8801" s="68" t="str">
        <f>VLOOKUP(K8801,[1]人員授權表!D$3:G$249,4,0)</f>
        <v>無機</v>
      </c>
      <c r="O8801" s="70" t="str">
        <f>IF(J8801=[1]人員授權表!$C$85,"Casper李羿勳",IF(J8801=[1]人員授權表!$C$188,"Iring陳俊明",IF(J8801=[1]人員授權表!$C$189,"Brian陳泓霖",VLOOKUP(K8801,[1]人員授權表!D$2:E$249,2,FALSE))))</f>
        <v>Dennis陳汶宏</v>
      </c>
      <c r="P8801" s="67">
        <f t="shared" si="465"/>
        <v>44863</v>
      </c>
      <c r="Q8801" s="75" t="str">
        <f t="shared" si="467"/>
        <v>週六</v>
      </c>
      <c r="R8801" s="80">
        <v>44861</v>
      </c>
      <c r="AA8801" s="1"/>
    </row>
    <row r="8802" spans="2:27">
      <c r="B8802" s="66">
        <v>44831</v>
      </c>
      <c r="C8802" s="67">
        <v>44852</v>
      </c>
      <c r="D8802" s="68" t="s">
        <v>50</v>
      </c>
      <c r="E8802" s="70" t="s">
        <v>51</v>
      </c>
      <c r="F8802" s="70" t="s">
        <v>3213</v>
      </c>
      <c r="G8802" s="101">
        <v>44855</v>
      </c>
      <c r="H8802" s="67">
        <v>44865</v>
      </c>
      <c r="I8802" s="71">
        <f t="shared" si="466"/>
        <v>10</v>
      </c>
      <c r="J8802" s="72" t="s">
        <v>141</v>
      </c>
      <c r="K8802" s="72" t="s">
        <v>142</v>
      </c>
      <c r="L8802" s="73">
        <v>1</v>
      </c>
      <c r="M8802" s="73" t="s">
        <v>108</v>
      </c>
      <c r="N8802" s="68" t="str">
        <f>VLOOKUP(K8802,[1]人員授權表!D$3:G$249,4,0)</f>
        <v>無機</v>
      </c>
      <c r="O8802" s="70" t="str">
        <f>IF(J8802=[1]人員授權表!$C$85,"Casper李羿勳",IF(J8802=[1]人員授權表!$C$188,"Iring陳俊明",IF(J8802=[1]人員授權表!$C$189,"Brian陳泓霖",VLOOKUP(K8802,[1]人員授權表!D$2:E$249,2,FALSE))))</f>
        <v>Dennis陳汶宏</v>
      </c>
      <c r="P8802" s="67">
        <f t="shared" si="465"/>
        <v>44863</v>
      </c>
      <c r="Q8802" s="75" t="str">
        <f t="shared" si="467"/>
        <v>週六</v>
      </c>
      <c r="R8802" s="80">
        <v>44861</v>
      </c>
      <c r="AA8802" s="1"/>
    </row>
    <row r="8803" spans="2:27">
      <c r="B8803" s="66">
        <v>44831</v>
      </c>
      <c r="C8803" s="67">
        <v>44852</v>
      </c>
      <c r="D8803" s="68" t="s">
        <v>50</v>
      </c>
      <c r="E8803" s="70" t="s">
        <v>51</v>
      </c>
      <c r="F8803" s="70" t="s">
        <v>3213</v>
      </c>
      <c r="G8803" s="101">
        <v>44855</v>
      </c>
      <c r="H8803" s="67">
        <v>44865</v>
      </c>
      <c r="I8803" s="71">
        <f t="shared" si="466"/>
        <v>10</v>
      </c>
      <c r="J8803" s="72" t="s">
        <v>207</v>
      </c>
      <c r="K8803" s="72" t="s">
        <v>208</v>
      </c>
      <c r="L8803" s="73">
        <v>1</v>
      </c>
      <c r="M8803" s="73" t="s">
        <v>108</v>
      </c>
      <c r="N8803" s="68" t="str">
        <f>VLOOKUP(K8803,[1]人員授權表!D$3:G$249,4,0)</f>
        <v>無機</v>
      </c>
      <c r="O8803" s="70" t="str">
        <f>IF(J8803=[1]人員授權表!$C$85,"Casper李羿勳",IF(J8803=[1]人員授權表!$C$188,"Iring陳俊明",IF(J8803=[1]人員授權表!$C$189,"Brian陳泓霖",VLOOKUP(K8803,[1]人員授權表!D$2:E$249,2,FALSE))))</f>
        <v>Iring陳俊明</v>
      </c>
      <c r="P8803" s="67">
        <f t="shared" si="465"/>
        <v>44863</v>
      </c>
      <c r="Q8803" s="75" t="str">
        <f t="shared" si="467"/>
        <v>週六</v>
      </c>
      <c r="R8803" s="80">
        <v>44861</v>
      </c>
      <c r="AA8803" s="1"/>
    </row>
    <row r="8804" spans="2:27">
      <c r="B8804" s="66">
        <v>44831</v>
      </c>
      <c r="C8804" s="67">
        <v>44852</v>
      </c>
      <c r="D8804" s="68" t="s">
        <v>50</v>
      </c>
      <c r="E8804" s="70" t="s">
        <v>51</v>
      </c>
      <c r="F8804" s="70" t="s">
        <v>3214</v>
      </c>
      <c r="G8804" s="101">
        <v>44855</v>
      </c>
      <c r="H8804" s="67">
        <v>44865</v>
      </c>
      <c r="I8804" s="71">
        <f t="shared" si="466"/>
        <v>10</v>
      </c>
      <c r="J8804" s="72" t="s">
        <v>188</v>
      </c>
      <c r="K8804" s="72" t="s">
        <v>189</v>
      </c>
      <c r="L8804" s="73">
        <v>1</v>
      </c>
      <c r="M8804" s="73" t="s">
        <v>108</v>
      </c>
      <c r="N8804" s="68" t="str">
        <f>VLOOKUP(K8804,[1]人員授權表!D$3:G$249,4,0)</f>
        <v>無機</v>
      </c>
      <c r="O8804" s="70" t="str">
        <f>IF(J8804=[1]人員授權表!$C$85,"Casper李羿勳",IF(J8804=[1]人員授權表!$C$188,"Iring陳俊明",IF(J8804=[1]人員授權表!$C$189,"Brian陳泓霖",VLOOKUP(K8804,[1]人員授權表!D$2:E$249,2,FALSE))))</f>
        <v>Iring陳俊明</v>
      </c>
      <c r="P8804" s="67">
        <f t="shared" si="465"/>
        <v>44863</v>
      </c>
      <c r="Q8804" s="75" t="str">
        <f t="shared" si="467"/>
        <v>週六</v>
      </c>
      <c r="R8804" s="80">
        <v>44861</v>
      </c>
      <c r="AA8804" s="1"/>
    </row>
    <row r="8805" spans="2:27">
      <c r="B8805" s="66">
        <v>44831</v>
      </c>
      <c r="C8805" s="67">
        <v>44852</v>
      </c>
      <c r="D8805" s="68" t="s">
        <v>50</v>
      </c>
      <c r="E8805" s="70" t="s">
        <v>51</v>
      </c>
      <c r="F8805" s="70" t="s">
        <v>3214</v>
      </c>
      <c r="G8805" s="101">
        <v>44855</v>
      </c>
      <c r="H8805" s="67">
        <v>44865</v>
      </c>
      <c r="I8805" s="71">
        <f t="shared" si="466"/>
        <v>10</v>
      </c>
      <c r="J8805" s="72" t="s">
        <v>190</v>
      </c>
      <c r="K8805" s="72" t="s">
        <v>140</v>
      </c>
      <c r="L8805" s="73">
        <v>1</v>
      </c>
      <c r="M8805" s="73" t="s">
        <v>108</v>
      </c>
      <c r="N8805" s="68" t="str">
        <f>VLOOKUP(K8805,[1]人員授權表!D$3:G$249,4,0)</f>
        <v>無機</v>
      </c>
      <c r="O8805" s="70" t="str">
        <f>IF(J8805=[1]人員授權表!$C$85,"Casper李羿勳",IF(J8805=[1]人員授權表!$C$188,"Iring陳俊明",IF(J8805=[1]人員授權表!$C$189,"Brian陳泓霖",VLOOKUP(K8805,[1]人員授權表!D$2:E$249,2,FALSE))))</f>
        <v>Iring陳俊明</v>
      </c>
      <c r="P8805" s="67">
        <f t="shared" si="465"/>
        <v>44863</v>
      </c>
      <c r="Q8805" s="75" t="str">
        <f t="shared" si="467"/>
        <v>週六</v>
      </c>
      <c r="R8805" s="80">
        <v>44862</v>
      </c>
      <c r="AA8805" s="1"/>
    </row>
    <row r="8806" spans="2:27">
      <c r="B8806" s="66">
        <v>44831</v>
      </c>
      <c r="C8806" s="67">
        <v>44852</v>
      </c>
      <c r="D8806" s="68" t="s">
        <v>50</v>
      </c>
      <c r="E8806" s="70" t="s">
        <v>51</v>
      </c>
      <c r="F8806" s="70" t="s">
        <v>3214</v>
      </c>
      <c r="G8806" s="101">
        <v>44855</v>
      </c>
      <c r="H8806" s="67">
        <v>44865</v>
      </c>
      <c r="I8806" s="71">
        <f t="shared" si="466"/>
        <v>10</v>
      </c>
      <c r="J8806" s="72" t="s">
        <v>464</v>
      </c>
      <c r="K8806" s="72" t="s">
        <v>187</v>
      </c>
      <c r="L8806" s="73">
        <v>1</v>
      </c>
      <c r="M8806" s="73" t="s">
        <v>108</v>
      </c>
      <c r="N8806" s="68" t="str">
        <f>VLOOKUP(K8806,[1]人員授權表!D$3:G$249,4,0)</f>
        <v>無機</v>
      </c>
      <c r="O8806" s="70" t="str">
        <f>IF(J8806=[1]人員授權表!$C$85,"Casper李羿勳",IF(J8806=[1]人員授權表!$C$188,"Iring陳俊明",IF(J8806=[1]人員授權表!$C$189,"Brian陳泓霖",VLOOKUP(K8806,[1]人員授權表!D$2:E$249,2,FALSE))))</f>
        <v>Ruby黃家蓁</v>
      </c>
      <c r="P8806" s="67">
        <f t="shared" si="465"/>
        <v>44863</v>
      </c>
      <c r="Q8806" s="75" t="str">
        <f t="shared" si="467"/>
        <v>週六</v>
      </c>
      <c r="R8806" s="80">
        <v>44860</v>
      </c>
      <c r="AA8806" s="1"/>
    </row>
    <row r="8807" spans="2:27">
      <c r="B8807" s="66">
        <v>44831</v>
      </c>
      <c r="C8807" s="67">
        <v>44852</v>
      </c>
      <c r="D8807" s="68" t="s">
        <v>50</v>
      </c>
      <c r="E8807" s="70" t="s">
        <v>51</v>
      </c>
      <c r="F8807" s="70" t="s">
        <v>3214</v>
      </c>
      <c r="G8807" s="101">
        <v>44855</v>
      </c>
      <c r="H8807" s="67">
        <v>44865</v>
      </c>
      <c r="I8807" s="71">
        <f t="shared" si="466"/>
        <v>10</v>
      </c>
      <c r="J8807" s="72" t="s">
        <v>192</v>
      </c>
      <c r="K8807" s="72" t="s">
        <v>187</v>
      </c>
      <c r="L8807" s="73">
        <v>1</v>
      </c>
      <c r="M8807" s="73" t="s">
        <v>108</v>
      </c>
      <c r="N8807" s="68" t="str">
        <f>VLOOKUP(K8807,[1]人員授權表!D$3:G$249,4,0)</f>
        <v>無機</v>
      </c>
      <c r="O8807" s="70" t="str">
        <f>IF(J8807=[1]人員授權表!$C$85,"Casper李羿勳",IF(J8807=[1]人員授權表!$C$188,"Iring陳俊明",IF(J8807=[1]人員授權表!$C$189,"Brian陳泓霖",VLOOKUP(K8807,[1]人員授權表!D$2:E$249,2,FALSE))))</f>
        <v>Ruby黃家蓁</v>
      </c>
      <c r="P8807" s="67">
        <f t="shared" si="465"/>
        <v>44863</v>
      </c>
      <c r="Q8807" s="75" t="str">
        <f t="shared" si="467"/>
        <v>週六</v>
      </c>
      <c r="R8807" s="80">
        <v>44862</v>
      </c>
      <c r="AA8807" s="1"/>
    </row>
    <row r="8808" spans="2:27">
      <c r="B8808" s="66">
        <v>44831</v>
      </c>
      <c r="C8808" s="67">
        <v>44852</v>
      </c>
      <c r="D8808" s="68" t="s">
        <v>50</v>
      </c>
      <c r="E8808" s="70" t="s">
        <v>51</v>
      </c>
      <c r="F8808" s="70" t="s">
        <v>3214</v>
      </c>
      <c r="G8808" s="101">
        <v>44855</v>
      </c>
      <c r="H8808" s="67">
        <v>44865</v>
      </c>
      <c r="I8808" s="71">
        <f t="shared" si="466"/>
        <v>10</v>
      </c>
      <c r="J8808" s="72" t="s">
        <v>193</v>
      </c>
      <c r="K8808" s="72" t="s">
        <v>187</v>
      </c>
      <c r="L8808" s="73">
        <v>1</v>
      </c>
      <c r="M8808" s="73" t="s">
        <v>108</v>
      </c>
      <c r="N8808" s="68" t="str">
        <f>VLOOKUP(K8808,[1]人員授權表!D$3:G$249,4,0)</f>
        <v>無機</v>
      </c>
      <c r="O8808" s="70" t="str">
        <f>IF(J8808=[1]人員授權表!$C$85,"Casper李羿勳",IF(J8808=[1]人員授權表!$C$188,"Iring陳俊明",IF(J8808=[1]人員授權表!$C$189,"Brian陳泓霖",VLOOKUP(K8808,[1]人員授權表!D$2:E$249,2,FALSE))))</f>
        <v>Ruby黃家蓁</v>
      </c>
      <c r="P8808" s="67">
        <f t="shared" si="465"/>
        <v>44863</v>
      </c>
      <c r="Q8808" s="75" t="str">
        <f t="shared" si="467"/>
        <v>週六</v>
      </c>
      <c r="R8808" s="80">
        <v>44862</v>
      </c>
      <c r="AA8808" s="1"/>
    </row>
    <row r="8809" spans="2:27">
      <c r="B8809" s="66">
        <v>44831</v>
      </c>
      <c r="C8809" s="67">
        <v>44852</v>
      </c>
      <c r="D8809" s="68" t="s">
        <v>50</v>
      </c>
      <c r="E8809" s="70" t="s">
        <v>51</v>
      </c>
      <c r="F8809" s="70" t="s">
        <v>3214</v>
      </c>
      <c r="G8809" s="101">
        <v>44855</v>
      </c>
      <c r="H8809" s="67">
        <v>44865</v>
      </c>
      <c r="I8809" s="71">
        <f t="shared" si="466"/>
        <v>10</v>
      </c>
      <c r="J8809" s="72" t="s">
        <v>342</v>
      </c>
      <c r="K8809" s="72" t="s">
        <v>187</v>
      </c>
      <c r="L8809" s="73">
        <v>1</v>
      </c>
      <c r="M8809" s="73" t="s">
        <v>108</v>
      </c>
      <c r="N8809" s="68" t="str">
        <f>VLOOKUP(K8809,[1]人員授權表!D$3:G$249,4,0)</f>
        <v>無機</v>
      </c>
      <c r="O8809" s="70" t="str">
        <f>IF(J8809=[1]人員授權表!$C$85,"Casper李羿勳",IF(J8809=[1]人員授權表!$C$188,"Iring陳俊明",IF(J8809=[1]人員授權表!$C$189,"Brian陳泓霖",VLOOKUP(K8809,[1]人員授權表!D$2:E$249,2,FALSE))))</f>
        <v>Ruby黃家蓁</v>
      </c>
      <c r="P8809" s="67">
        <f t="shared" si="465"/>
        <v>44863</v>
      </c>
      <c r="Q8809" s="75" t="str">
        <f t="shared" si="467"/>
        <v>週六</v>
      </c>
      <c r="R8809" s="80">
        <v>44862</v>
      </c>
      <c r="AA8809" s="1"/>
    </row>
    <row r="8810" spans="2:27">
      <c r="B8810" s="66">
        <v>44831</v>
      </c>
      <c r="C8810" s="67">
        <v>44852</v>
      </c>
      <c r="D8810" s="68" t="s">
        <v>50</v>
      </c>
      <c r="E8810" s="70" t="s">
        <v>51</v>
      </c>
      <c r="F8810" s="70" t="s">
        <v>3214</v>
      </c>
      <c r="G8810" s="101">
        <v>44855</v>
      </c>
      <c r="H8810" s="67">
        <v>44865</v>
      </c>
      <c r="I8810" s="71">
        <f t="shared" si="466"/>
        <v>10</v>
      </c>
      <c r="J8810" s="72" t="s">
        <v>198</v>
      </c>
      <c r="K8810" s="72" t="s">
        <v>199</v>
      </c>
      <c r="L8810" s="73">
        <v>1</v>
      </c>
      <c r="M8810" s="73" t="s">
        <v>108</v>
      </c>
      <c r="N8810" s="68" t="str">
        <f>VLOOKUP(K8810,[1]人員授權表!D$3:G$249,4,0)</f>
        <v>無機</v>
      </c>
      <c r="O8810" s="70" t="str">
        <f>IF(J8810=[1]人員授權表!$C$85,"Casper李羿勳",IF(J8810=[1]人員授權表!$C$188,"Iring陳俊明",IF(J8810=[1]人員授權表!$C$189,"Brian陳泓霖",VLOOKUP(K8810,[1]人員授權表!D$2:E$249,2,FALSE))))</f>
        <v>Vicky游崴涵</v>
      </c>
      <c r="P8810" s="67">
        <f t="shared" si="465"/>
        <v>44863</v>
      </c>
      <c r="Q8810" s="75" t="str">
        <f t="shared" si="467"/>
        <v>週六</v>
      </c>
      <c r="R8810" s="80">
        <v>44861</v>
      </c>
      <c r="AA8810" s="1"/>
    </row>
    <row r="8811" spans="2:27">
      <c r="B8811" s="66">
        <v>44831</v>
      </c>
      <c r="C8811" s="67">
        <v>44852</v>
      </c>
      <c r="D8811" s="68" t="s">
        <v>50</v>
      </c>
      <c r="E8811" s="70" t="s">
        <v>51</v>
      </c>
      <c r="F8811" s="70" t="s">
        <v>3214</v>
      </c>
      <c r="G8811" s="101">
        <v>44855</v>
      </c>
      <c r="H8811" s="67">
        <v>44865</v>
      </c>
      <c r="I8811" s="71">
        <f t="shared" si="466"/>
        <v>10</v>
      </c>
      <c r="J8811" s="72" t="s">
        <v>175</v>
      </c>
      <c r="K8811" s="72" t="s">
        <v>176</v>
      </c>
      <c r="L8811" s="73">
        <v>1</v>
      </c>
      <c r="M8811" s="73" t="s">
        <v>108</v>
      </c>
      <c r="N8811" s="68" t="str">
        <f>VLOOKUP(K8811,[1]人員授權表!D$3:G$249,4,0)</f>
        <v>無機</v>
      </c>
      <c r="O8811" s="70" t="s">
        <v>956</v>
      </c>
      <c r="P8811" s="67">
        <f t="shared" si="465"/>
        <v>44863</v>
      </c>
      <c r="Q8811" s="75" t="str">
        <f t="shared" si="467"/>
        <v>週六</v>
      </c>
      <c r="R8811" s="80">
        <v>44862</v>
      </c>
      <c r="AA8811" s="1"/>
    </row>
    <row r="8812" spans="2:27">
      <c r="B8812" s="66">
        <v>44831</v>
      </c>
      <c r="C8812" s="67">
        <v>44852</v>
      </c>
      <c r="D8812" s="68" t="s">
        <v>50</v>
      </c>
      <c r="E8812" s="70" t="s">
        <v>51</v>
      </c>
      <c r="F8812" s="70" t="s">
        <v>3214</v>
      </c>
      <c r="G8812" s="101">
        <v>44855</v>
      </c>
      <c r="H8812" s="67">
        <v>44865</v>
      </c>
      <c r="I8812" s="71">
        <f t="shared" si="466"/>
        <v>10</v>
      </c>
      <c r="J8812" s="72" t="s">
        <v>290</v>
      </c>
      <c r="K8812" s="72" t="s">
        <v>291</v>
      </c>
      <c r="L8812" s="73">
        <v>1</v>
      </c>
      <c r="M8812" s="73" t="s">
        <v>108</v>
      </c>
      <c r="N8812" s="68" t="str">
        <f>VLOOKUP(K8812,[1]人員授權表!D$3:G$249,4,0)</f>
        <v>無機</v>
      </c>
      <c r="O8812" s="70" t="str">
        <f>IF(J8812=[1]人員授權表!$C$85,"Casper李羿勳",IF(J8812=[1]人員授權表!$C$188,"Iring陳俊明",IF(J8812=[1]人員授權表!$C$189,"Brian陳泓霖",VLOOKUP(K8812,[1]人員授權表!D$2:E$249,2,FALSE))))</f>
        <v>George陳志昇</v>
      </c>
      <c r="P8812" s="67">
        <f t="shared" si="465"/>
        <v>44863</v>
      </c>
      <c r="Q8812" s="75" t="str">
        <f t="shared" si="467"/>
        <v>週六</v>
      </c>
      <c r="R8812" s="80">
        <v>44861</v>
      </c>
      <c r="AA8812" s="1"/>
    </row>
    <row r="8813" spans="2:27">
      <c r="B8813" s="66">
        <v>44831</v>
      </c>
      <c r="C8813" s="67">
        <v>44852</v>
      </c>
      <c r="D8813" s="68" t="s">
        <v>50</v>
      </c>
      <c r="E8813" s="70" t="s">
        <v>51</v>
      </c>
      <c r="F8813" s="70" t="s">
        <v>3214</v>
      </c>
      <c r="G8813" s="101">
        <v>44855</v>
      </c>
      <c r="H8813" s="67">
        <v>44865</v>
      </c>
      <c r="I8813" s="71">
        <f t="shared" si="466"/>
        <v>10</v>
      </c>
      <c r="J8813" s="72" t="s">
        <v>178</v>
      </c>
      <c r="K8813" s="72" t="s">
        <v>179</v>
      </c>
      <c r="L8813" s="73">
        <v>1</v>
      </c>
      <c r="M8813" s="73" t="s">
        <v>108</v>
      </c>
      <c r="N8813" s="68" t="str">
        <f>VLOOKUP(K8813,[1]人員授權表!D$3:G$249,4,0)</f>
        <v>無機</v>
      </c>
      <c r="O8813" s="70" t="str">
        <f>IF(J8813=[1]人員授權表!$C$85,"Casper李羿勳",IF(J8813=[1]人員授權表!$C$188,"Iring陳俊明",IF(J8813=[1]人員授權表!$C$189,"Brian陳泓霖",VLOOKUP(K8813,[1]人員授權表!D$2:E$249,2,FALSE))))</f>
        <v>Dennis陳汶宏</v>
      </c>
      <c r="P8813" s="67">
        <f t="shared" si="465"/>
        <v>44863</v>
      </c>
      <c r="Q8813" s="75" t="str">
        <f t="shared" si="467"/>
        <v>週六</v>
      </c>
      <c r="R8813" s="80">
        <v>44861</v>
      </c>
      <c r="AA8813" s="1"/>
    </row>
    <row r="8814" spans="2:27">
      <c r="B8814" s="66">
        <v>44831</v>
      </c>
      <c r="C8814" s="67">
        <v>44852</v>
      </c>
      <c r="D8814" s="68" t="s">
        <v>50</v>
      </c>
      <c r="E8814" s="70" t="s">
        <v>51</v>
      </c>
      <c r="F8814" s="70" t="s">
        <v>3214</v>
      </c>
      <c r="G8814" s="101">
        <v>44855</v>
      </c>
      <c r="H8814" s="67">
        <v>44865</v>
      </c>
      <c r="I8814" s="71">
        <f t="shared" si="466"/>
        <v>10</v>
      </c>
      <c r="J8814" s="72" t="s">
        <v>141</v>
      </c>
      <c r="K8814" s="72" t="s">
        <v>142</v>
      </c>
      <c r="L8814" s="73">
        <v>1</v>
      </c>
      <c r="M8814" s="73" t="s">
        <v>108</v>
      </c>
      <c r="N8814" s="68" t="str">
        <f>VLOOKUP(K8814,[1]人員授權表!D$3:G$249,4,0)</f>
        <v>無機</v>
      </c>
      <c r="O8814" s="70" t="str">
        <f>IF(J8814=[1]人員授權表!$C$85,"Casper李羿勳",IF(J8814=[1]人員授權表!$C$188,"Iring陳俊明",IF(J8814=[1]人員授權表!$C$189,"Brian陳泓霖",VLOOKUP(K8814,[1]人員授權表!D$2:E$249,2,FALSE))))</f>
        <v>Dennis陳汶宏</v>
      </c>
      <c r="P8814" s="67">
        <f t="shared" si="465"/>
        <v>44863</v>
      </c>
      <c r="Q8814" s="75" t="str">
        <f t="shared" si="467"/>
        <v>週六</v>
      </c>
      <c r="R8814" s="80">
        <v>44861</v>
      </c>
      <c r="AA8814" s="1"/>
    </row>
    <row r="8815" spans="2:27">
      <c r="B8815" s="66">
        <v>44831</v>
      </c>
      <c r="C8815" s="67">
        <v>44852</v>
      </c>
      <c r="D8815" s="68" t="s">
        <v>50</v>
      </c>
      <c r="E8815" s="70" t="s">
        <v>51</v>
      </c>
      <c r="F8815" s="70" t="s">
        <v>3214</v>
      </c>
      <c r="G8815" s="101">
        <v>44855</v>
      </c>
      <c r="H8815" s="67">
        <v>44865</v>
      </c>
      <c r="I8815" s="71">
        <f t="shared" si="466"/>
        <v>10</v>
      </c>
      <c r="J8815" s="72" t="s">
        <v>207</v>
      </c>
      <c r="K8815" s="72" t="s">
        <v>208</v>
      </c>
      <c r="L8815" s="73">
        <v>1</v>
      </c>
      <c r="M8815" s="73" t="s">
        <v>108</v>
      </c>
      <c r="N8815" s="68" t="str">
        <f>VLOOKUP(K8815,[1]人員授權表!D$3:G$249,4,0)</f>
        <v>無機</v>
      </c>
      <c r="O8815" s="70" t="str">
        <f>IF(J8815=[1]人員授權表!$C$85,"Casper李羿勳",IF(J8815=[1]人員授權表!$C$188,"Iring陳俊明",IF(J8815=[1]人員授權表!$C$189,"Brian陳泓霖",VLOOKUP(K8815,[1]人員授權表!D$2:E$249,2,FALSE))))</f>
        <v>Iring陳俊明</v>
      </c>
      <c r="P8815" s="67">
        <f t="shared" si="465"/>
        <v>44863</v>
      </c>
      <c r="Q8815" s="75" t="str">
        <f t="shared" si="467"/>
        <v>週六</v>
      </c>
      <c r="R8815" s="80">
        <v>44861</v>
      </c>
      <c r="AA8815" s="1"/>
    </row>
    <row r="8816" spans="2:27">
      <c r="B8816" s="66">
        <v>44831</v>
      </c>
      <c r="C8816" s="67">
        <v>44852</v>
      </c>
      <c r="D8816" s="68" t="s">
        <v>50</v>
      </c>
      <c r="E8816" s="70" t="s">
        <v>51</v>
      </c>
      <c r="F8816" s="70" t="s">
        <v>3215</v>
      </c>
      <c r="G8816" s="101">
        <v>44854</v>
      </c>
      <c r="H8816" s="67">
        <v>44865</v>
      </c>
      <c r="I8816" s="71">
        <f t="shared" si="466"/>
        <v>11</v>
      </c>
      <c r="J8816" s="72" t="s">
        <v>181</v>
      </c>
      <c r="K8816" s="72" t="s">
        <v>182</v>
      </c>
      <c r="L8816" s="73">
        <v>1</v>
      </c>
      <c r="M8816" s="73" t="s">
        <v>108</v>
      </c>
      <c r="N8816" s="68" t="str">
        <f>VLOOKUP(K8816,[1]人員授權表!D$3:G$249,4,0)</f>
        <v>有機</v>
      </c>
      <c r="O8816" s="70" t="str">
        <f>IF(J8816=[1]人員授權表!$C$85,"Casper李羿勳",IF(J8816=[1]人員授權表!$C$188,"Iring陳俊明",IF(J8816=[1]人員授權表!$C$189,"Brian陳泓霖",VLOOKUP(K8816,[1]人員授權表!D$2:E$249,2,FALSE))))</f>
        <v>Sara王淑玲</v>
      </c>
      <c r="P8816" s="67">
        <f t="shared" ref="P8816:P8879" si="468">H8816-2</f>
        <v>44863</v>
      </c>
      <c r="Q8816" s="75" t="str">
        <f t="shared" si="467"/>
        <v>週六</v>
      </c>
      <c r="R8816" s="80">
        <v>44859</v>
      </c>
      <c r="AA8816" s="1"/>
    </row>
    <row r="8817" spans="2:27">
      <c r="B8817" s="66">
        <v>44831</v>
      </c>
      <c r="C8817" s="67">
        <v>44852</v>
      </c>
      <c r="D8817" s="68" t="s">
        <v>50</v>
      </c>
      <c r="E8817" s="70" t="s">
        <v>51</v>
      </c>
      <c r="F8817" s="70" t="s">
        <v>3215</v>
      </c>
      <c r="G8817" s="101">
        <v>44854</v>
      </c>
      <c r="H8817" s="67">
        <v>44865</v>
      </c>
      <c r="I8817" s="71">
        <f t="shared" si="466"/>
        <v>11</v>
      </c>
      <c r="J8817" s="72" t="s">
        <v>919</v>
      </c>
      <c r="K8817" s="72" t="s">
        <v>187</v>
      </c>
      <c r="L8817" s="73">
        <v>1</v>
      </c>
      <c r="M8817" s="73" t="s">
        <v>108</v>
      </c>
      <c r="N8817" s="68" t="str">
        <f>VLOOKUP(K8817,[1]人員授權表!D$3:G$249,4,0)</f>
        <v>無機</v>
      </c>
      <c r="O8817" s="70" t="str">
        <f>IF(J8817=[1]人員授權表!$C$85,"Casper李羿勳",IF(J8817=[1]人員授權表!$C$188,"Iring陳俊明",IF(J8817=[1]人員授權表!$C$189,"Brian陳泓霖",VLOOKUP(K8817,[1]人員授權表!D$2:E$249,2,FALSE))))</f>
        <v>Ruby黃家蓁</v>
      </c>
      <c r="P8817" s="67">
        <f t="shared" si="468"/>
        <v>44863</v>
      </c>
      <c r="Q8817" s="75" t="str">
        <f t="shared" si="467"/>
        <v>週六</v>
      </c>
      <c r="R8817" s="80">
        <v>44859</v>
      </c>
      <c r="AA8817" s="1"/>
    </row>
    <row r="8818" spans="2:27">
      <c r="B8818" s="66">
        <v>44831</v>
      </c>
      <c r="C8818" s="67">
        <v>44852</v>
      </c>
      <c r="D8818" s="68" t="s">
        <v>50</v>
      </c>
      <c r="E8818" s="70" t="s">
        <v>51</v>
      </c>
      <c r="F8818" s="70" t="s">
        <v>3215</v>
      </c>
      <c r="G8818" s="101">
        <v>44854</v>
      </c>
      <c r="H8818" s="67">
        <v>44865</v>
      </c>
      <c r="I8818" s="71">
        <f t="shared" si="466"/>
        <v>11</v>
      </c>
      <c r="J8818" s="72" t="s">
        <v>188</v>
      </c>
      <c r="K8818" s="72" t="s">
        <v>189</v>
      </c>
      <c r="L8818" s="73">
        <v>1</v>
      </c>
      <c r="M8818" s="73" t="s">
        <v>108</v>
      </c>
      <c r="N8818" s="68" t="str">
        <f>VLOOKUP(K8818,[1]人員授權表!D$3:G$249,4,0)</f>
        <v>無機</v>
      </c>
      <c r="O8818" s="70" t="str">
        <f>IF(J8818=[1]人員授權表!$C$85,"Casper李羿勳",IF(J8818=[1]人員授權表!$C$188,"Iring陳俊明",IF(J8818=[1]人員授權表!$C$189,"Brian陳泓霖",VLOOKUP(K8818,[1]人員授權表!D$2:E$249,2,FALSE))))</f>
        <v>Iring陳俊明</v>
      </c>
      <c r="P8818" s="67">
        <f t="shared" si="468"/>
        <v>44863</v>
      </c>
      <c r="Q8818" s="75" t="str">
        <f t="shared" si="467"/>
        <v>週六</v>
      </c>
      <c r="R8818" s="80">
        <v>44861</v>
      </c>
      <c r="AA8818" s="1"/>
    </row>
    <row r="8819" spans="2:27">
      <c r="B8819" s="66">
        <v>44831</v>
      </c>
      <c r="C8819" s="67">
        <v>44852</v>
      </c>
      <c r="D8819" s="68" t="s">
        <v>50</v>
      </c>
      <c r="E8819" s="70" t="s">
        <v>51</v>
      </c>
      <c r="F8819" s="70" t="s">
        <v>3215</v>
      </c>
      <c r="G8819" s="101">
        <v>44854</v>
      </c>
      <c r="H8819" s="67">
        <v>44865</v>
      </c>
      <c r="I8819" s="71">
        <f t="shared" si="466"/>
        <v>11</v>
      </c>
      <c r="J8819" s="72" t="s">
        <v>190</v>
      </c>
      <c r="K8819" s="72" t="s">
        <v>140</v>
      </c>
      <c r="L8819" s="73">
        <v>1</v>
      </c>
      <c r="M8819" s="73" t="s">
        <v>108</v>
      </c>
      <c r="N8819" s="68" t="str">
        <f>VLOOKUP(K8819,[1]人員授權表!D$3:G$249,4,0)</f>
        <v>無機</v>
      </c>
      <c r="O8819" s="70" t="str">
        <f>IF(J8819=[1]人員授權表!$C$85,"Casper李羿勳",IF(J8819=[1]人員授權表!$C$188,"Iring陳俊明",IF(J8819=[1]人員授權表!$C$189,"Brian陳泓霖",VLOOKUP(K8819,[1]人員授權表!D$2:E$249,2,FALSE))))</f>
        <v>Iring陳俊明</v>
      </c>
      <c r="P8819" s="67">
        <f t="shared" si="468"/>
        <v>44863</v>
      </c>
      <c r="Q8819" s="75" t="str">
        <f t="shared" si="467"/>
        <v>週六</v>
      </c>
      <c r="R8819" s="80">
        <v>44862</v>
      </c>
      <c r="AA8819" s="1"/>
    </row>
    <row r="8820" spans="2:27">
      <c r="B8820" s="66">
        <v>44831</v>
      </c>
      <c r="C8820" s="67">
        <v>44852</v>
      </c>
      <c r="D8820" s="68" t="s">
        <v>50</v>
      </c>
      <c r="E8820" s="70" t="s">
        <v>51</v>
      </c>
      <c r="F8820" s="70" t="s">
        <v>3215</v>
      </c>
      <c r="G8820" s="101">
        <v>44854</v>
      </c>
      <c r="H8820" s="67">
        <v>44865</v>
      </c>
      <c r="I8820" s="71">
        <f t="shared" si="466"/>
        <v>11</v>
      </c>
      <c r="J8820" s="72" t="s">
        <v>281</v>
      </c>
      <c r="K8820" s="72" t="s">
        <v>282</v>
      </c>
      <c r="L8820" s="73">
        <v>1</v>
      </c>
      <c r="M8820" s="73" t="s">
        <v>108</v>
      </c>
      <c r="N8820" s="68" t="str">
        <f>VLOOKUP(K8820,[1]人員授權表!D$3:G$249,4,0)</f>
        <v>有機</v>
      </c>
      <c r="O8820" s="70" t="str">
        <f>IF(J8820=[1]人員授權表!$C$85,"Casper李羿勳",IF(J8820=[1]人員授權表!$C$188,"Iring陳俊明",IF(J8820=[1]人員授權表!$C$189,"Brian陳泓霖",VLOOKUP(K8820,[1]人員授權表!D$2:E$249,2,FALSE))))</f>
        <v>Marco陳鴻鈞</v>
      </c>
      <c r="P8820" s="67">
        <f t="shared" si="468"/>
        <v>44863</v>
      </c>
      <c r="Q8820" s="75" t="str">
        <f t="shared" si="467"/>
        <v>週六</v>
      </c>
      <c r="R8820" s="80">
        <v>44858</v>
      </c>
      <c r="AA8820" s="1"/>
    </row>
    <row r="8821" spans="2:27">
      <c r="B8821" s="66">
        <v>44831</v>
      </c>
      <c r="C8821" s="67">
        <v>44852</v>
      </c>
      <c r="D8821" s="68" t="s">
        <v>50</v>
      </c>
      <c r="E8821" s="70" t="s">
        <v>51</v>
      </c>
      <c r="F8821" s="70" t="s">
        <v>3215</v>
      </c>
      <c r="G8821" s="101">
        <v>44854</v>
      </c>
      <c r="H8821" s="67">
        <v>44865</v>
      </c>
      <c r="I8821" s="71">
        <f t="shared" si="466"/>
        <v>11</v>
      </c>
      <c r="J8821" s="72" t="s">
        <v>195</v>
      </c>
      <c r="K8821" s="72" t="s">
        <v>196</v>
      </c>
      <c r="L8821" s="73">
        <v>1</v>
      </c>
      <c r="M8821" s="73" t="s">
        <v>108</v>
      </c>
      <c r="N8821" s="68" t="str">
        <f>VLOOKUP(K8821,[1]人員授權表!D$3:G$249,4,0)</f>
        <v>無機</v>
      </c>
      <c r="O8821" s="70" t="str">
        <f>IF(J8821=[1]人員授權表!$C$85,"Casper李羿勳",IF(J8821=[1]人員授權表!$C$188,"Iring陳俊明",IF(J8821=[1]人員授權表!$C$189,"Brian陳泓霖",VLOOKUP(K8821,[1]人員授權表!D$2:E$249,2,FALSE))))</f>
        <v>Debby胡萱黛</v>
      </c>
      <c r="P8821" s="67">
        <f t="shared" si="468"/>
        <v>44863</v>
      </c>
      <c r="Q8821" s="75" t="str">
        <f t="shared" si="467"/>
        <v>週六</v>
      </c>
      <c r="R8821" s="80">
        <v>44861</v>
      </c>
      <c r="AA8821" s="1"/>
    </row>
    <row r="8822" spans="2:27">
      <c r="B8822" s="66">
        <v>44831</v>
      </c>
      <c r="C8822" s="67">
        <v>44852</v>
      </c>
      <c r="D8822" s="68" t="s">
        <v>50</v>
      </c>
      <c r="E8822" s="70" t="s">
        <v>51</v>
      </c>
      <c r="F8822" s="70" t="s">
        <v>3215</v>
      </c>
      <c r="G8822" s="101">
        <v>44854</v>
      </c>
      <c r="H8822" s="67">
        <v>44865</v>
      </c>
      <c r="I8822" s="71">
        <f t="shared" si="466"/>
        <v>11</v>
      </c>
      <c r="J8822" s="72" t="s">
        <v>198</v>
      </c>
      <c r="K8822" s="72" t="s">
        <v>199</v>
      </c>
      <c r="L8822" s="73">
        <v>1</v>
      </c>
      <c r="M8822" s="73" t="s">
        <v>108</v>
      </c>
      <c r="N8822" s="68" t="str">
        <f>VLOOKUP(K8822,[1]人員授權表!D$3:G$249,4,0)</f>
        <v>無機</v>
      </c>
      <c r="O8822" s="70" t="str">
        <f>IF(J8822=[1]人員授權表!$C$85,"Casper李羿勳",IF(J8822=[1]人員授權表!$C$188,"Iring陳俊明",IF(J8822=[1]人員授權表!$C$189,"Brian陳泓霖",VLOOKUP(K8822,[1]人員授權表!D$2:E$249,2,FALSE))))</f>
        <v>Vicky游崴涵</v>
      </c>
      <c r="P8822" s="67">
        <f t="shared" si="468"/>
        <v>44863</v>
      </c>
      <c r="Q8822" s="75" t="str">
        <f t="shared" si="467"/>
        <v>週六</v>
      </c>
      <c r="R8822" s="80">
        <v>44861</v>
      </c>
      <c r="AA8822" s="1"/>
    </row>
    <row r="8823" spans="2:27">
      <c r="B8823" s="66">
        <v>44831</v>
      </c>
      <c r="C8823" s="67">
        <v>44852</v>
      </c>
      <c r="D8823" s="68" t="s">
        <v>50</v>
      </c>
      <c r="E8823" s="70" t="s">
        <v>51</v>
      </c>
      <c r="F8823" s="70" t="s">
        <v>3215</v>
      </c>
      <c r="G8823" s="101">
        <v>44854</v>
      </c>
      <c r="H8823" s="67">
        <v>44865</v>
      </c>
      <c r="I8823" s="71">
        <f t="shared" si="466"/>
        <v>11</v>
      </c>
      <c r="J8823" s="72" t="s">
        <v>200</v>
      </c>
      <c r="K8823" s="72" t="s">
        <v>201</v>
      </c>
      <c r="L8823" s="73">
        <v>1</v>
      </c>
      <c r="M8823" s="73" t="s">
        <v>108</v>
      </c>
      <c r="N8823" s="68" t="str">
        <f>VLOOKUP(K8823,[1]人員授權表!D$3:G$249,4,0)</f>
        <v>無機</v>
      </c>
      <c r="O8823" s="70" t="str">
        <f>IF(J8823=[1]人員授權表!$C$85,"Casper李羿勳",IF(J8823=[1]人員授權表!$C$188,"Iring陳俊明",IF(J8823=[1]人員授權表!$C$189,"Brian陳泓霖",VLOOKUP(K8823,[1]人員授權表!D$2:E$249,2,FALSE))))</f>
        <v>Ruby黃家蓁</v>
      </c>
      <c r="P8823" s="67">
        <f t="shared" si="468"/>
        <v>44863</v>
      </c>
      <c r="Q8823" s="75" t="str">
        <f t="shared" si="467"/>
        <v>週六</v>
      </c>
      <c r="R8823" s="80">
        <v>44859</v>
      </c>
      <c r="AA8823" s="1"/>
    </row>
    <row r="8824" spans="2:27">
      <c r="B8824" s="66">
        <v>44831</v>
      </c>
      <c r="C8824" s="67">
        <v>44852</v>
      </c>
      <c r="D8824" s="68" t="s">
        <v>50</v>
      </c>
      <c r="E8824" s="70" t="s">
        <v>51</v>
      </c>
      <c r="F8824" s="70" t="s">
        <v>3215</v>
      </c>
      <c r="G8824" s="101">
        <v>44854</v>
      </c>
      <c r="H8824" s="67">
        <v>44865</v>
      </c>
      <c r="I8824" s="71">
        <f t="shared" si="466"/>
        <v>11</v>
      </c>
      <c r="J8824" s="72" t="s">
        <v>151</v>
      </c>
      <c r="K8824" s="72" t="s">
        <v>152</v>
      </c>
      <c r="L8824" s="73">
        <v>1</v>
      </c>
      <c r="M8824" s="73" t="s">
        <v>108</v>
      </c>
      <c r="N8824" s="68" t="str">
        <f>VLOOKUP(K8824,[1]人員授權表!D$3:G$249,4,0)</f>
        <v>無機</v>
      </c>
      <c r="O8824" s="70" t="str">
        <f>IF(J8824=[1]人員授權表!$C$85,"Casper李羿勳",IF(J8824=[1]人員授權表!$C$188,"Iring陳俊明",IF(J8824=[1]人員授權表!$C$189,"Brian陳泓霖",VLOOKUP(K8824,[1]人員授權表!D$2:E$249,2,FALSE))))</f>
        <v>Vicky游崴涵</v>
      </c>
      <c r="P8824" s="67">
        <f t="shared" si="468"/>
        <v>44863</v>
      </c>
      <c r="Q8824" s="75" t="str">
        <f t="shared" si="467"/>
        <v>週六</v>
      </c>
      <c r="R8824" s="80">
        <v>44861</v>
      </c>
      <c r="AA8824" s="1"/>
    </row>
    <row r="8825" spans="2:27">
      <c r="B8825" s="66">
        <v>44831</v>
      </c>
      <c r="C8825" s="67">
        <v>44852</v>
      </c>
      <c r="D8825" s="68" t="s">
        <v>50</v>
      </c>
      <c r="E8825" s="70" t="s">
        <v>51</v>
      </c>
      <c r="F8825" s="70" t="s">
        <v>3215</v>
      </c>
      <c r="G8825" s="101">
        <v>44854</v>
      </c>
      <c r="H8825" s="67">
        <v>44865</v>
      </c>
      <c r="I8825" s="71">
        <f t="shared" si="466"/>
        <v>11</v>
      </c>
      <c r="J8825" s="72" t="s">
        <v>160</v>
      </c>
      <c r="K8825" s="72" t="s">
        <v>161</v>
      </c>
      <c r="L8825" s="73">
        <v>1</v>
      </c>
      <c r="M8825" s="73" t="s">
        <v>108</v>
      </c>
      <c r="N8825" s="68" t="str">
        <f>VLOOKUP(K8825,[1]人員授權表!D$3:G$249,4,0)</f>
        <v>無機</v>
      </c>
      <c r="O8825" s="70" t="str">
        <f>IF(J8825=[1]人員授權表!$C$85,"Casper李羿勳",IF(J8825=[1]人員授權表!$C$188,"Iring陳俊明",IF(J8825=[1]人員授權表!$C$189,"Brian陳泓霖",VLOOKUP(K8825,[1]人員授權表!D$2:E$249,2,FALSE))))</f>
        <v>Dennis陳汶宏</v>
      </c>
      <c r="P8825" s="67">
        <f t="shared" si="468"/>
        <v>44863</v>
      </c>
      <c r="Q8825" s="75" t="str">
        <f t="shared" si="467"/>
        <v>週六</v>
      </c>
      <c r="R8825" s="80">
        <v>44862</v>
      </c>
      <c r="AA8825" s="1"/>
    </row>
    <row r="8826" spans="2:27">
      <c r="B8826" s="66">
        <v>44831</v>
      </c>
      <c r="C8826" s="67">
        <v>44852</v>
      </c>
      <c r="D8826" s="68" t="s">
        <v>50</v>
      </c>
      <c r="E8826" s="70" t="s">
        <v>51</v>
      </c>
      <c r="F8826" s="70" t="s">
        <v>3215</v>
      </c>
      <c r="G8826" s="101">
        <v>44854</v>
      </c>
      <c r="H8826" s="67">
        <v>44865</v>
      </c>
      <c r="I8826" s="71">
        <f t="shared" si="466"/>
        <v>11</v>
      </c>
      <c r="J8826" s="72" t="s">
        <v>1222</v>
      </c>
      <c r="K8826" s="72" t="s">
        <v>1326</v>
      </c>
      <c r="L8826" s="73">
        <v>1</v>
      </c>
      <c r="M8826" s="73" t="s">
        <v>108</v>
      </c>
      <c r="N8826" s="68" t="str">
        <f>VLOOKUP(K8826,[1]人員授權表!D$3:G$249,4,0)</f>
        <v>無機</v>
      </c>
      <c r="O8826" s="70" t="str">
        <f>IF(J8826=[1]人員授權表!$C$85,"Casper李羿勳",IF(J8826=[1]人員授權表!$C$188,"Iring陳俊明",IF(J8826=[1]人員授權表!$C$189,"Brian陳泓霖",VLOOKUP(K8826,[1]人員授權表!D$2:E$249,2,FALSE))))</f>
        <v>Dennis陳汶宏</v>
      </c>
      <c r="P8826" s="67">
        <f t="shared" si="468"/>
        <v>44863</v>
      </c>
      <c r="Q8826" s="75" t="str">
        <f t="shared" si="467"/>
        <v>週六</v>
      </c>
      <c r="R8826" s="80">
        <v>44862</v>
      </c>
      <c r="AA8826" s="1"/>
    </row>
    <row r="8827" spans="2:27">
      <c r="B8827" s="66">
        <v>44831</v>
      </c>
      <c r="C8827" s="67">
        <v>44852</v>
      </c>
      <c r="D8827" s="68" t="s">
        <v>50</v>
      </c>
      <c r="E8827" s="70" t="s">
        <v>51</v>
      </c>
      <c r="F8827" s="70" t="s">
        <v>3215</v>
      </c>
      <c r="G8827" s="101">
        <v>44854</v>
      </c>
      <c r="H8827" s="67">
        <v>44865</v>
      </c>
      <c r="I8827" s="71">
        <f t="shared" si="466"/>
        <v>11</v>
      </c>
      <c r="J8827" s="72" t="s">
        <v>175</v>
      </c>
      <c r="K8827" s="72" t="s">
        <v>176</v>
      </c>
      <c r="L8827" s="73">
        <v>1</v>
      </c>
      <c r="M8827" s="73" t="s">
        <v>108</v>
      </c>
      <c r="N8827" s="68" t="str">
        <f>VLOOKUP(K8827,[1]人員授權表!D$3:G$249,4,0)</f>
        <v>無機</v>
      </c>
      <c r="O8827" s="70" t="s">
        <v>956</v>
      </c>
      <c r="P8827" s="67">
        <f t="shared" si="468"/>
        <v>44863</v>
      </c>
      <c r="Q8827" s="75" t="str">
        <f t="shared" si="467"/>
        <v>週六</v>
      </c>
      <c r="R8827" s="80">
        <v>44862</v>
      </c>
      <c r="AA8827" s="1"/>
    </row>
    <row r="8828" spans="2:27">
      <c r="B8828" s="66">
        <v>44831</v>
      </c>
      <c r="C8828" s="67">
        <v>44852</v>
      </c>
      <c r="D8828" s="68" t="s">
        <v>50</v>
      </c>
      <c r="E8828" s="70" t="s">
        <v>51</v>
      </c>
      <c r="F8828" s="70" t="s">
        <v>3215</v>
      </c>
      <c r="G8828" s="101">
        <v>44854</v>
      </c>
      <c r="H8828" s="67">
        <v>44865</v>
      </c>
      <c r="I8828" s="71">
        <f t="shared" si="466"/>
        <v>11</v>
      </c>
      <c r="J8828" s="72" t="s">
        <v>290</v>
      </c>
      <c r="K8828" s="72" t="s">
        <v>291</v>
      </c>
      <c r="L8828" s="73">
        <v>1</v>
      </c>
      <c r="M8828" s="73" t="s">
        <v>108</v>
      </c>
      <c r="N8828" s="68" t="str">
        <f>VLOOKUP(K8828,[1]人員授權表!D$3:G$249,4,0)</f>
        <v>無機</v>
      </c>
      <c r="O8828" s="70" t="str">
        <f>IF(J8828=[1]人員授權表!$C$85,"Casper李羿勳",IF(J8828=[1]人員授權表!$C$188,"Iring陳俊明",IF(J8828=[1]人員授權表!$C$189,"Brian陳泓霖",VLOOKUP(K8828,[1]人員授權表!D$2:E$249,2,FALSE))))</f>
        <v>George陳志昇</v>
      </c>
      <c r="P8828" s="67">
        <f t="shared" si="468"/>
        <v>44863</v>
      </c>
      <c r="Q8828" s="75" t="str">
        <f t="shared" si="467"/>
        <v>週六</v>
      </c>
      <c r="R8828" s="80">
        <v>44861</v>
      </c>
      <c r="AA8828" s="1"/>
    </row>
    <row r="8829" spans="2:27">
      <c r="B8829" s="66">
        <v>44831</v>
      </c>
      <c r="C8829" s="67">
        <v>44852</v>
      </c>
      <c r="D8829" s="68" t="s">
        <v>50</v>
      </c>
      <c r="E8829" s="70" t="s">
        <v>51</v>
      </c>
      <c r="F8829" s="70" t="s">
        <v>3215</v>
      </c>
      <c r="G8829" s="101">
        <v>44854</v>
      </c>
      <c r="H8829" s="67">
        <v>44865</v>
      </c>
      <c r="I8829" s="71">
        <f t="shared" si="466"/>
        <v>11</v>
      </c>
      <c r="J8829" s="72" t="s">
        <v>204</v>
      </c>
      <c r="K8829" s="72" t="s">
        <v>205</v>
      </c>
      <c r="L8829" s="73">
        <v>1</v>
      </c>
      <c r="M8829" s="73" t="s">
        <v>108</v>
      </c>
      <c r="N8829" s="68" t="str">
        <f>VLOOKUP(K8829,[1]人員授權表!D$3:G$249,4,0)</f>
        <v>無機</v>
      </c>
      <c r="O8829" s="70" t="str">
        <f>IF(J8829=[1]人員授權表!$C$85,"Casper李羿勳",IF(J8829=[1]人員授權表!$C$188,"Iring陳俊明",IF(J8829=[1]人員授權表!$C$189,"Brian陳泓霖",VLOOKUP(K8829,[1]人員授權表!D$2:E$249,2,FALSE))))</f>
        <v>Iring陳俊明</v>
      </c>
      <c r="P8829" s="67">
        <f t="shared" si="468"/>
        <v>44863</v>
      </c>
      <c r="Q8829" s="75" t="str">
        <f t="shared" si="467"/>
        <v>週六</v>
      </c>
      <c r="R8829" s="80">
        <v>44862</v>
      </c>
      <c r="AA8829" s="1"/>
    </row>
    <row r="8830" spans="2:27">
      <c r="B8830" s="66">
        <v>44831</v>
      </c>
      <c r="C8830" s="67">
        <v>44852</v>
      </c>
      <c r="D8830" s="68" t="s">
        <v>17</v>
      </c>
      <c r="E8830" s="70" t="s">
        <v>51</v>
      </c>
      <c r="F8830" s="70" t="s">
        <v>3215</v>
      </c>
      <c r="G8830" s="101">
        <v>44854</v>
      </c>
      <c r="H8830" s="67">
        <v>44865</v>
      </c>
      <c r="I8830" s="71">
        <f t="shared" si="466"/>
        <v>11</v>
      </c>
      <c r="J8830" s="72" t="s">
        <v>206</v>
      </c>
      <c r="K8830" s="72" t="s">
        <v>179</v>
      </c>
      <c r="L8830" s="73">
        <v>1</v>
      </c>
      <c r="M8830" s="73" t="s">
        <v>108</v>
      </c>
      <c r="N8830" s="68" t="str">
        <f>VLOOKUP(K8830,[1]人員授權表!D$3:G$249,4,0)</f>
        <v>無機</v>
      </c>
      <c r="O8830" s="70" t="str">
        <f>IF(J8830=[1]人員授權表!$C$85,"Casper李羿勳",IF(J8830=[1]人員授權表!$C$188,"Iring陳俊明",IF(J8830=[1]人員授權表!$C$189,"Brian陳泓霖",VLOOKUP(K8830,[1]人員授權表!D$2:E$249,2,FALSE))))</f>
        <v>Dennis陳汶宏</v>
      </c>
      <c r="P8830" s="67">
        <f t="shared" si="468"/>
        <v>44863</v>
      </c>
      <c r="Q8830" s="75" t="str">
        <f t="shared" si="467"/>
        <v>週六</v>
      </c>
      <c r="R8830" s="80">
        <v>44859</v>
      </c>
      <c r="AA8830" s="1"/>
    </row>
    <row r="8831" spans="2:27">
      <c r="B8831" s="66">
        <v>44831</v>
      </c>
      <c r="C8831" s="67">
        <v>44852</v>
      </c>
      <c r="D8831" s="68" t="s">
        <v>17</v>
      </c>
      <c r="E8831" s="70" t="s">
        <v>51</v>
      </c>
      <c r="F8831" s="70" t="s">
        <v>3215</v>
      </c>
      <c r="G8831" s="101">
        <v>44854</v>
      </c>
      <c r="H8831" s="67">
        <v>44865</v>
      </c>
      <c r="I8831" s="71">
        <f t="shared" si="466"/>
        <v>11</v>
      </c>
      <c r="J8831" s="72" t="s">
        <v>178</v>
      </c>
      <c r="K8831" s="72" t="s">
        <v>179</v>
      </c>
      <c r="L8831" s="73">
        <v>1</v>
      </c>
      <c r="M8831" s="73" t="s">
        <v>108</v>
      </c>
      <c r="N8831" s="68" t="str">
        <f>VLOOKUP(K8831,[1]人員授權表!D$3:G$249,4,0)</f>
        <v>無機</v>
      </c>
      <c r="O8831" s="70" t="str">
        <f>IF(J8831=[1]人員授權表!$C$85,"Casper李羿勳",IF(J8831=[1]人員授權表!$C$188,"Iring陳俊明",IF(J8831=[1]人員授權表!$C$189,"Brian陳泓霖",VLOOKUP(K8831,[1]人員授權表!D$2:E$249,2,FALSE))))</f>
        <v>Dennis陳汶宏</v>
      </c>
      <c r="P8831" s="67">
        <f t="shared" si="468"/>
        <v>44863</v>
      </c>
      <c r="Q8831" s="75" t="str">
        <f t="shared" si="467"/>
        <v>週六</v>
      </c>
      <c r="R8831" s="80">
        <v>44859</v>
      </c>
      <c r="AA8831" s="1"/>
    </row>
    <row r="8832" spans="2:27">
      <c r="B8832" s="66">
        <v>44831</v>
      </c>
      <c r="C8832" s="67">
        <v>44852</v>
      </c>
      <c r="D8832" s="68" t="s">
        <v>50</v>
      </c>
      <c r="E8832" s="70" t="s">
        <v>51</v>
      </c>
      <c r="F8832" s="70" t="s">
        <v>3215</v>
      </c>
      <c r="G8832" s="101">
        <v>44854</v>
      </c>
      <c r="H8832" s="67">
        <v>44865</v>
      </c>
      <c r="I8832" s="71">
        <f t="shared" si="466"/>
        <v>11</v>
      </c>
      <c r="J8832" s="72" t="s">
        <v>141</v>
      </c>
      <c r="K8832" s="72" t="s">
        <v>142</v>
      </c>
      <c r="L8832" s="73">
        <v>1</v>
      </c>
      <c r="M8832" s="73" t="s">
        <v>108</v>
      </c>
      <c r="N8832" s="68" t="str">
        <f>VLOOKUP(K8832,[1]人員授權表!D$3:G$249,4,0)</f>
        <v>無機</v>
      </c>
      <c r="O8832" s="70" t="str">
        <f>IF(J8832=[1]人員授權表!$C$85,"Casper李羿勳",IF(J8832=[1]人員授權表!$C$188,"Iring陳俊明",IF(J8832=[1]人員授權表!$C$189,"Brian陳泓霖",VLOOKUP(K8832,[1]人員授權表!D$2:E$249,2,FALSE))))</f>
        <v>Dennis陳汶宏</v>
      </c>
      <c r="P8832" s="67">
        <f t="shared" si="468"/>
        <v>44863</v>
      </c>
      <c r="Q8832" s="75" t="str">
        <f t="shared" si="467"/>
        <v>週六</v>
      </c>
      <c r="R8832" s="80">
        <v>44861</v>
      </c>
      <c r="AA8832" s="1"/>
    </row>
    <row r="8833" spans="2:27">
      <c r="B8833" s="66">
        <v>44831</v>
      </c>
      <c r="C8833" s="67">
        <v>44852</v>
      </c>
      <c r="D8833" s="68" t="s">
        <v>50</v>
      </c>
      <c r="E8833" s="70" t="s">
        <v>51</v>
      </c>
      <c r="F8833" s="70" t="s">
        <v>3215</v>
      </c>
      <c r="G8833" s="101">
        <v>44854</v>
      </c>
      <c r="H8833" s="67">
        <v>44865</v>
      </c>
      <c r="I8833" s="71">
        <f t="shared" si="466"/>
        <v>11</v>
      </c>
      <c r="J8833" s="72" t="s">
        <v>966</v>
      </c>
      <c r="K8833" s="72" t="s">
        <v>154</v>
      </c>
      <c r="L8833" s="73">
        <v>1</v>
      </c>
      <c r="M8833" s="73" t="s">
        <v>108</v>
      </c>
      <c r="N8833" s="68" t="str">
        <f>VLOOKUP(K8833,[1]人員授權表!D$3:G$249,4,0)</f>
        <v>無機</v>
      </c>
      <c r="O8833" s="70" t="str">
        <f>IF(J8833=[1]人員授權表!$C$85,"Casper李羿勳",IF(J8833=[1]人員授權表!$C$188,"Iring陳俊明",IF(J8833=[1]人員授權表!$C$189,"Brian陳泓霖",VLOOKUP(K8833,[1]人員授權表!D$2:E$249,2,FALSE))))</f>
        <v>Ken張智凱</v>
      </c>
      <c r="P8833" s="67">
        <f t="shared" si="468"/>
        <v>44863</v>
      </c>
      <c r="Q8833" s="75" t="str">
        <f t="shared" si="467"/>
        <v>週六</v>
      </c>
      <c r="R8833" s="80">
        <v>44860</v>
      </c>
      <c r="AA8833" s="1"/>
    </row>
    <row r="8834" spans="2:27">
      <c r="B8834" s="66">
        <v>44831</v>
      </c>
      <c r="C8834" s="67">
        <v>44852</v>
      </c>
      <c r="D8834" s="68" t="s">
        <v>50</v>
      </c>
      <c r="E8834" s="70" t="s">
        <v>51</v>
      </c>
      <c r="F8834" s="70" t="s">
        <v>3215</v>
      </c>
      <c r="G8834" s="101">
        <v>44854</v>
      </c>
      <c r="H8834" s="67">
        <v>44865</v>
      </c>
      <c r="I8834" s="71">
        <f t="shared" si="466"/>
        <v>11</v>
      </c>
      <c r="J8834" s="72" t="s">
        <v>209</v>
      </c>
      <c r="K8834" s="72" t="s">
        <v>210</v>
      </c>
      <c r="L8834" s="73">
        <v>1</v>
      </c>
      <c r="M8834" s="73" t="s">
        <v>108</v>
      </c>
      <c r="N8834" s="68" t="str">
        <f>VLOOKUP(K8834,[1]人員授權表!D$3:G$249,4,0)</f>
        <v>無機</v>
      </c>
      <c r="O8834" s="70" t="str">
        <f>IF(J8834=[1]人員授權表!$C$85,"Casper李羿勳",IF(J8834=[1]人員授權表!$C$188,"Iring陳俊明",IF(J8834=[1]人員授權表!$C$189,"Brian陳泓霖",VLOOKUP(K8834,[1]人員授權表!D$2:E$249,2,FALSE))))</f>
        <v>Vicky游崴涵</v>
      </c>
      <c r="P8834" s="67">
        <f t="shared" si="468"/>
        <v>44863</v>
      </c>
      <c r="Q8834" s="75" t="str">
        <f t="shared" si="467"/>
        <v>週六</v>
      </c>
      <c r="R8834" s="80">
        <v>44861</v>
      </c>
      <c r="AA8834" s="1"/>
    </row>
    <row r="8835" spans="2:27">
      <c r="B8835" s="66">
        <v>44831</v>
      </c>
      <c r="C8835" s="67">
        <v>44852</v>
      </c>
      <c r="D8835" s="68" t="s">
        <v>50</v>
      </c>
      <c r="E8835" s="70" t="s">
        <v>51</v>
      </c>
      <c r="F8835" s="70" t="s">
        <v>3215</v>
      </c>
      <c r="G8835" s="101">
        <v>44854</v>
      </c>
      <c r="H8835" s="67">
        <v>44865</v>
      </c>
      <c r="I8835" s="71">
        <f t="shared" si="466"/>
        <v>11</v>
      </c>
      <c r="J8835" s="72" t="s">
        <v>167</v>
      </c>
      <c r="K8835" s="72" t="s">
        <v>168</v>
      </c>
      <c r="L8835" s="73">
        <v>1</v>
      </c>
      <c r="M8835" s="73" t="s">
        <v>108</v>
      </c>
      <c r="N8835" s="68" t="str">
        <f>VLOOKUP(K8835,[1]人員授權表!D$3:G$249,4,0)</f>
        <v>有機</v>
      </c>
      <c r="O8835" s="70" t="str">
        <f>IF(J8835=[1]人員授權表!$C$85,"Casper李羿勳",IF(J8835=[1]人員授權表!$C$188,"Iring陳俊明",IF(J8835=[1]人員授權表!$C$189,"Brian陳泓霖",VLOOKUP(K8835,[1]人員授權表!D$2:E$249,2,FALSE))))</f>
        <v>Una林庭瑄</v>
      </c>
      <c r="P8835" s="67">
        <f t="shared" si="468"/>
        <v>44863</v>
      </c>
      <c r="Q8835" s="75" t="str">
        <f t="shared" si="467"/>
        <v>週六</v>
      </c>
      <c r="R8835" s="80">
        <v>44860</v>
      </c>
      <c r="AA8835" s="1"/>
    </row>
    <row r="8836" spans="2:27">
      <c r="B8836" s="66">
        <v>44831</v>
      </c>
      <c r="C8836" s="67">
        <v>44852</v>
      </c>
      <c r="D8836" s="68" t="s">
        <v>50</v>
      </c>
      <c r="E8836" s="70" t="s">
        <v>51</v>
      </c>
      <c r="F8836" s="70" t="s">
        <v>3215</v>
      </c>
      <c r="G8836" s="101">
        <v>44854</v>
      </c>
      <c r="H8836" s="67">
        <v>44865</v>
      </c>
      <c r="I8836" s="71">
        <f t="shared" si="466"/>
        <v>11</v>
      </c>
      <c r="J8836" s="72" t="s">
        <v>257</v>
      </c>
      <c r="K8836" s="72" t="s">
        <v>1225</v>
      </c>
      <c r="L8836" s="73">
        <v>1</v>
      </c>
      <c r="M8836" s="73" t="s">
        <v>108</v>
      </c>
      <c r="N8836" s="68" t="str">
        <f>VLOOKUP(K8836,[1]人員授權表!D$3:G$249,4,0)</f>
        <v>有機</v>
      </c>
      <c r="O8836" s="70" t="str">
        <f>IF(J8836=[1]人員授權表!$C$85,"Casper李羿勳",IF(J8836=[1]人員授權表!$C$188,"Iring陳俊明",IF(J8836=[1]人員授權表!$C$189,"Brian陳泓霖",VLOOKUP(K8836,[1]人員授權表!D$2:E$249,2,FALSE))))</f>
        <v>Casper李羿勳</v>
      </c>
      <c r="P8836" s="67">
        <f t="shared" si="468"/>
        <v>44863</v>
      </c>
      <c r="Q8836" s="75" t="str">
        <f t="shared" si="467"/>
        <v>週六</v>
      </c>
      <c r="R8836" s="80">
        <v>44862</v>
      </c>
      <c r="AA8836" s="1"/>
    </row>
    <row r="8837" spans="2:27">
      <c r="B8837" s="66">
        <v>44831</v>
      </c>
      <c r="C8837" s="67">
        <v>44852</v>
      </c>
      <c r="D8837" s="68" t="s">
        <v>50</v>
      </c>
      <c r="E8837" s="70" t="s">
        <v>51</v>
      </c>
      <c r="F8837" s="70" t="s">
        <v>3215</v>
      </c>
      <c r="G8837" s="101">
        <v>44854</v>
      </c>
      <c r="H8837" s="67">
        <v>44865</v>
      </c>
      <c r="I8837" s="71">
        <f t="shared" si="466"/>
        <v>11</v>
      </c>
      <c r="J8837" s="72" t="s">
        <v>1236</v>
      </c>
      <c r="K8837" s="72" t="s">
        <v>185</v>
      </c>
      <c r="L8837" s="73">
        <v>1</v>
      </c>
      <c r="M8837" s="73" t="s">
        <v>108</v>
      </c>
      <c r="N8837" s="68" t="str">
        <f>VLOOKUP(K8837,[1]人員授權表!D$3:G$249,4,0)</f>
        <v>有機</v>
      </c>
      <c r="O8837" s="70" t="str">
        <f>IF(J8837=[1]人員授權表!$C$85,"Casper李羿勳",IF(J8837=[1]人員授權表!$C$188,"Iring陳俊明",IF(J8837=[1]人員授權表!$C$189,"Brian陳泓霖",VLOOKUP(K8837,[1]人員授權表!D$2:E$249,2,FALSE))))</f>
        <v>Una林庭瑄</v>
      </c>
      <c r="P8837" s="67">
        <f t="shared" si="468"/>
        <v>44863</v>
      </c>
      <c r="Q8837" s="75" t="str">
        <f t="shared" si="467"/>
        <v>週六</v>
      </c>
      <c r="R8837" s="80">
        <v>44860</v>
      </c>
      <c r="AA8837" s="1"/>
    </row>
    <row r="8838" spans="2:27">
      <c r="B8838" s="66">
        <v>44831</v>
      </c>
      <c r="C8838" s="67">
        <v>44852</v>
      </c>
      <c r="D8838" s="68" t="s">
        <v>50</v>
      </c>
      <c r="E8838" s="70" t="s">
        <v>51</v>
      </c>
      <c r="F8838" s="70" t="s">
        <v>3215</v>
      </c>
      <c r="G8838" s="101">
        <v>44854</v>
      </c>
      <c r="H8838" s="67">
        <v>44865</v>
      </c>
      <c r="I8838" s="71">
        <f t="shared" si="466"/>
        <v>11</v>
      </c>
      <c r="J8838" s="72" t="s">
        <v>1226</v>
      </c>
      <c r="K8838" s="72" t="s">
        <v>1227</v>
      </c>
      <c r="L8838" s="73">
        <v>1</v>
      </c>
      <c r="M8838" s="73" t="s">
        <v>108</v>
      </c>
      <c r="N8838" s="68" t="str">
        <f>VLOOKUP(K8838,[1]人員授權表!D$3:G$249,4,0)</f>
        <v>有機</v>
      </c>
      <c r="O8838" s="70" t="str">
        <f>IF(J8838=[1]人員授權表!$C$85,"Casper李羿勳",IF(J8838=[1]人員授權表!$C$188,"Iring陳俊明",IF(J8838=[1]人員授權表!$C$189,"Brian陳泓霖",VLOOKUP(K8838,[1]人員授權表!D$2:E$249,2,FALSE))))</f>
        <v>Marco陳鴻鈞</v>
      </c>
      <c r="P8838" s="67">
        <f t="shared" si="468"/>
        <v>44863</v>
      </c>
      <c r="Q8838" s="75" t="str">
        <f t="shared" si="467"/>
        <v>週六</v>
      </c>
      <c r="R8838" s="80">
        <v>44860</v>
      </c>
      <c r="AA8838" s="1"/>
    </row>
    <row r="8839" spans="2:27">
      <c r="B8839" s="66">
        <v>44831</v>
      </c>
      <c r="C8839" s="67">
        <v>44852</v>
      </c>
      <c r="D8839" s="68" t="s">
        <v>50</v>
      </c>
      <c r="E8839" s="70" t="s">
        <v>51</v>
      </c>
      <c r="F8839" s="70" t="s">
        <v>3215</v>
      </c>
      <c r="G8839" s="101">
        <v>44854</v>
      </c>
      <c r="H8839" s="67">
        <v>44865</v>
      </c>
      <c r="I8839" s="71">
        <f t="shared" ref="I8839:I8902" si="469">_xlfn.DAYS(H8839,G8839)</f>
        <v>11</v>
      </c>
      <c r="J8839" s="72" t="s">
        <v>169</v>
      </c>
      <c r="K8839" s="72" t="s">
        <v>170</v>
      </c>
      <c r="L8839" s="73">
        <v>1</v>
      </c>
      <c r="M8839" s="73" t="s">
        <v>108</v>
      </c>
      <c r="N8839" s="68" t="str">
        <f>VLOOKUP(K8839,[1]人員授權表!D$3:G$249,4,0)</f>
        <v>有機</v>
      </c>
      <c r="O8839" s="70" t="str">
        <f>IF(J8839=[1]人員授權表!$C$85,"Casper李羿勳",IF(J8839=[1]人員授權表!$C$188,"Iring陳俊明",IF(J8839=[1]人員授權表!$C$189,"Brian陳泓霖",VLOOKUP(K8839,[1]人員授權表!D$2:E$249,2,FALSE))))</f>
        <v>Elle黃雅琪&amp;
Marco陳鴻鈞</v>
      </c>
      <c r="P8839" s="67">
        <f t="shared" si="468"/>
        <v>44863</v>
      </c>
      <c r="Q8839" s="75" t="str">
        <f t="shared" ref="Q8839:Q8902" si="470">TEXT(P8839,"aaa")</f>
        <v>週六</v>
      </c>
      <c r="R8839" s="80">
        <v>44862</v>
      </c>
      <c r="AA8839" s="1"/>
    </row>
    <row r="8840" spans="2:27">
      <c r="B8840" s="66">
        <v>44831</v>
      </c>
      <c r="C8840" s="67">
        <v>44852</v>
      </c>
      <c r="D8840" s="68" t="s">
        <v>50</v>
      </c>
      <c r="E8840" s="70" t="s">
        <v>51</v>
      </c>
      <c r="F8840" s="70" t="s">
        <v>3215</v>
      </c>
      <c r="G8840" s="101">
        <v>44854</v>
      </c>
      <c r="H8840" s="67">
        <v>44865</v>
      </c>
      <c r="I8840" s="71">
        <f t="shared" si="469"/>
        <v>11</v>
      </c>
      <c r="J8840" s="72" t="s">
        <v>1235</v>
      </c>
      <c r="K8840" s="72" t="s">
        <v>185</v>
      </c>
      <c r="L8840" s="73">
        <v>1</v>
      </c>
      <c r="M8840" s="73" t="s">
        <v>108</v>
      </c>
      <c r="N8840" s="68" t="str">
        <f>VLOOKUP(K8840,[1]人員授權表!D$3:G$249,4,0)</f>
        <v>有機</v>
      </c>
      <c r="O8840" s="70" t="str">
        <f>IF(J8840=[1]人員授權表!$C$85,"Casper李羿勳",IF(J8840=[1]人員授權表!$C$188,"Iring陳俊明",IF(J8840=[1]人員授權表!$C$189,"Brian陳泓霖",VLOOKUP(K8840,[1]人員授權表!D$2:E$249,2,FALSE))))</f>
        <v>Una林庭瑄</v>
      </c>
      <c r="P8840" s="67">
        <f t="shared" si="468"/>
        <v>44863</v>
      </c>
      <c r="Q8840" s="75" t="str">
        <f t="shared" si="470"/>
        <v>週六</v>
      </c>
      <c r="R8840" s="80">
        <v>44860</v>
      </c>
      <c r="AA8840" s="1"/>
    </row>
    <row r="8841" spans="2:27">
      <c r="B8841" s="66">
        <v>44831</v>
      </c>
      <c r="C8841" s="67">
        <v>44852</v>
      </c>
      <c r="D8841" s="68" t="s">
        <v>50</v>
      </c>
      <c r="E8841" s="70" t="s">
        <v>51</v>
      </c>
      <c r="F8841" s="70" t="s">
        <v>3215</v>
      </c>
      <c r="G8841" s="101">
        <v>44854</v>
      </c>
      <c r="H8841" s="67">
        <v>44865</v>
      </c>
      <c r="I8841" s="71">
        <f t="shared" si="469"/>
        <v>11</v>
      </c>
      <c r="J8841" s="72" t="s">
        <v>1237</v>
      </c>
      <c r="K8841" s="72" t="s">
        <v>185</v>
      </c>
      <c r="L8841" s="73">
        <v>1</v>
      </c>
      <c r="M8841" s="73" t="s">
        <v>108</v>
      </c>
      <c r="N8841" s="68" t="str">
        <f>VLOOKUP(K8841,[1]人員授權表!D$3:G$249,4,0)</f>
        <v>有機</v>
      </c>
      <c r="O8841" s="70" t="str">
        <f>IF(J8841=[1]人員授權表!$C$85,"Casper李羿勳",IF(J8841=[1]人員授權表!$C$188,"Iring陳俊明",IF(J8841=[1]人員授權表!$C$189,"Brian陳泓霖",VLOOKUP(K8841,[1]人員授權表!D$2:E$249,2,FALSE))))</f>
        <v>Una林庭瑄</v>
      </c>
      <c r="P8841" s="67">
        <f t="shared" si="468"/>
        <v>44863</v>
      </c>
      <c r="Q8841" s="75" t="str">
        <f t="shared" si="470"/>
        <v>週六</v>
      </c>
      <c r="R8841" s="80">
        <v>44860</v>
      </c>
      <c r="AA8841" s="1"/>
    </row>
    <row r="8842" spans="2:27">
      <c r="B8842" s="66">
        <v>44831</v>
      </c>
      <c r="C8842" s="67">
        <v>44839</v>
      </c>
      <c r="D8842" s="68" t="s">
        <v>50</v>
      </c>
      <c r="E8842" s="70" t="s">
        <v>51</v>
      </c>
      <c r="F8842" s="70" t="s">
        <v>3216</v>
      </c>
      <c r="G8842" s="101">
        <v>44853</v>
      </c>
      <c r="H8842" s="101">
        <v>44865</v>
      </c>
      <c r="I8842" s="71">
        <f t="shared" si="469"/>
        <v>12</v>
      </c>
      <c r="J8842" s="72" t="s">
        <v>181</v>
      </c>
      <c r="K8842" s="72" t="s">
        <v>182</v>
      </c>
      <c r="L8842" s="73">
        <v>1</v>
      </c>
      <c r="M8842" s="73" t="s">
        <v>108</v>
      </c>
      <c r="N8842" s="68" t="str">
        <f>VLOOKUP(K8842,[1]人員授權表!D$3:G$249,4,0)</f>
        <v>有機</v>
      </c>
      <c r="O8842" s="70" t="str">
        <f>IF(J8842=[1]人員授權表!$C$85,"Casper李羿勳",IF(J8842=[1]人員授權表!$C$188,"Iring陳俊明",IF(J8842=[1]人員授權表!$C$189,"Brian陳泓霖",VLOOKUP(K8842,[1]人員授權表!D$2:E$249,2,FALSE))))</f>
        <v>Sara王淑玲</v>
      </c>
      <c r="P8842" s="67">
        <f t="shared" si="468"/>
        <v>44863</v>
      </c>
      <c r="Q8842" s="75" t="str">
        <f t="shared" si="470"/>
        <v>週六</v>
      </c>
      <c r="R8842" s="80">
        <v>44859</v>
      </c>
      <c r="Z8842" s="79" t="s">
        <v>3083</v>
      </c>
      <c r="AA8842" s="1"/>
    </row>
    <row r="8843" spans="2:27">
      <c r="B8843" s="66">
        <v>44831</v>
      </c>
      <c r="C8843" s="67">
        <v>44839</v>
      </c>
      <c r="D8843" s="68" t="s">
        <v>50</v>
      </c>
      <c r="E8843" s="70" t="s">
        <v>51</v>
      </c>
      <c r="F8843" s="70" t="s">
        <v>3216</v>
      </c>
      <c r="G8843" s="101">
        <v>44853</v>
      </c>
      <c r="H8843" s="101">
        <v>44865</v>
      </c>
      <c r="I8843" s="71">
        <f t="shared" si="469"/>
        <v>12</v>
      </c>
      <c r="J8843" s="72" t="s">
        <v>919</v>
      </c>
      <c r="K8843" s="72" t="s">
        <v>187</v>
      </c>
      <c r="L8843" s="73">
        <v>1</v>
      </c>
      <c r="M8843" s="73" t="s">
        <v>108</v>
      </c>
      <c r="N8843" s="68" t="str">
        <f>VLOOKUP(K8843,[1]人員授權表!D$3:G$249,4,0)</f>
        <v>無機</v>
      </c>
      <c r="O8843" s="70" t="str">
        <f>IF(J8843=[1]人員授權表!$C$85,"Casper李羿勳",IF(J8843=[1]人員授權表!$C$188,"Iring陳俊明",IF(J8843=[1]人員授權表!$C$189,"Brian陳泓霖",VLOOKUP(K8843,[1]人員授權表!D$2:E$249,2,FALSE))))</f>
        <v>Ruby黃家蓁</v>
      </c>
      <c r="P8843" s="67">
        <f t="shared" si="468"/>
        <v>44863</v>
      </c>
      <c r="Q8843" s="75" t="str">
        <f t="shared" si="470"/>
        <v>週六</v>
      </c>
      <c r="R8843" s="80">
        <v>44859</v>
      </c>
      <c r="Z8843" s="79" t="s">
        <v>3083</v>
      </c>
      <c r="AA8843" s="1"/>
    </row>
    <row r="8844" spans="2:27">
      <c r="B8844" s="66">
        <v>44831</v>
      </c>
      <c r="C8844" s="67">
        <v>44839</v>
      </c>
      <c r="D8844" s="68" t="s">
        <v>50</v>
      </c>
      <c r="E8844" s="70" t="s">
        <v>51</v>
      </c>
      <c r="F8844" s="70" t="s">
        <v>3216</v>
      </c>
      <c r="G8844" s="101">
        <v>44853</v>
      </c>
      <c r="H8844" s="101">
        <v>44865</v>
      </c>
      <c r="I8844" s="71">
        <f t="shared" si="469"/>
        <v>12</v>
      </c>
      <c r="J8844" s="72" t="s">
        <v>188</v>
      </c>
      <c r="K8844" s="72" t="s">
        <v>189</v>
      </c>
      <c r="L8844" s="73">
        <v>1</v>
      </c>
      <c r="M8844" s="73" t="s">
        <v>108</v>
      </c>
      <c r="N8844" s="68" t="str">
        <f>VLOOKUP(K8844,[1]人員授權表!D$3:G$249,4,0)</f>
        <v>無機</v>
      </c>
      <c r="O8844" s="70" t="str">
        <f>IF(J8844=[1]人員授權表!$C$85,"Casper李羿勳",IF(J8844=[1]人員授權表!$C$188,"Iring陳俊明",IF(J8844=[1]人員授權表!$C$189,"Brian陳泓霖",VLOOKUP(K8844,[1]人員授權表!D$2:E$249,2,FALSE))))</f>
        <v>Iring陳俊明</v>
      </c>
      <c r="P8844" s="67">
        <f t="shared" si="468"/>
        <v>44863</v>
      </c>
      <c r="Q8844" s="75" t="str">
        <f t="shared" si="470"/>
        <v>週六</v>
      </c>
      <c r="R8844" s="80">
        <v>44861</v>
      </c>
      <c r="Z8844" s="79" t="s">
        <v>3083</v>
      </c>
      <c r="AA8844" s="1"/>
    </row>
    <row r="8845" spans="2:27">
      <c r="B8845" s="66">
        <v>44831</v>
      </c>
      <c r="C8845" s="67">
        <v>44839</v>
      </c>
      <c r="D8845" s="68" t="s">
        <v>50</v>
      </c>
      <c r="E8845" s="70" t="s">
        <v>51</v>
      </c>
      <c r="F8845" s="70" t="s">
        <v>3216</v>
      </c>
      <c r="G8845" s="101">
        <v>44853</v>
      </c>
      <c r="H8845" s="101">
        <v>44865</v>
      </c>
      <c r="I8845" s="71">
        <f t="shared" si="469"/>
        <v>12</v>
      </c>
      <c r="J8845" s="72" t="s">
        <v>190</v>
      </c>
      <c r="K8845" s="72" t="s">
        <v>140</v>
      </c>
      <c r="L8845" s="73">
        <v>1</v>
      </c>
      <c r="M8845" s="73" t="s">
        <v>108</v>
      </c>
      <c r="N8845" s="68" t="str">
        <f>VLOOKUP(K8845,[1]人員授權表!D$3:G$249,4,0)</f>
        <v>無機</v>
      </c>
      <c r="O8845" s="70" t="str">
        <f>IF(J8845=[1]人員授權表!$C$85,"Casper李羿勳",IF(J8845=[1]人員授權表!$C$188,"Iring陳俊明",IF(J8845=[1]人員授權表!$C$189,"Brian陳泓霖",VLOOKUP(K8845,[1]人員授權表!D$2:E$249,2,FALSE))))</f>
        <v>Iring陳俊明</v>
      </c>
      <c r="P8845" s="67">
        <f t="shared" si="468"/>
        <v>44863</v>
      </c>
      <c r="Q8845" s="75" t="str">
        <f t="shared" si="470"/>
        <v>週六</v>
      </c>
      <c r="R8845" s="80">
        <v>44861</v>
      </c>
      <c r="Z8845" s="79" t="s">
        <v>3083</v>
      </c>
      <c r="AA8845" s="1"/>
    </row>
    <row r="8846" spans="2:27">
      <c r="B8846" s="66">
        <v>44831</v>
      </c>
      <c r="C8846" s="67">
        <v>44839</v>
      </c>
      <c r="D8846" s="68" t="s">
        <v>50</v>
      </c>
      <c r="E8846" s="70" t="s">
        <v>51</v>
      </c>
      <c r="F8846" s="70" t="s">
        <v>3216</v>
      </c>
      <c r="G8846" s="101">
        <v>44853</v>
      </c>
      <c r="H8846" s="101">
        <v>44865</v>
      </c>
      <c r="I8846" s="71">
        <f t="shared" si="469"/>
        <v>12</v>
      </c>
      <c r="J8846" s="72" t="s">
        <v>281</v>
      </c>
      <c r="K8846" s="72" t="s">
        <v>282</v>
      </c>
      <c r="L8846" s="73">
        <v>1</v>
      </c>
      <c r="M8846" s="73" t="s">
        <v>108</v>
      </c>
      <c r="N8846" s="68" t="str">
        <f>VLOOKUP(K8846,[1]人員授權表!D$3:G$249,4,0)</f>
        <v>有機</v>
      </c>
      <c r="O8846" s="70" t="str">
        <f>IF(J8846=[1]人員授權表!$C$85,"Casper李羿勳",IF(J8846=[1]人員授權表!$C$188,"Iring陳俊明",IF(J8846=[1]人員授權表!$C$189,"Brian陳泓霖",VLOOKUP(K8846,[1]人員授權表!D$2:E$249,2,FALSE))))</f>
        <v>Marco陳鴻鈞</v>
      </c>
      <c r="P8846" s="67">
        <f t="shared" si="468"/>
        <v>44863</v>
      </c>
      <c r="Q8846" s="75" t="str">
        <f t="shared" si="470"/>
        <v>週六</v>
      </c>
      <c r="R8846" s="80">
        <v>44858</v>
      </c>
      <c r="Z8846" s="79" t="s">
        <v>3083</v>
      </c>
      <c r="AA8846" s="1"/>
    </row>
    <row r="8847" spans="2:27">
      <c r="B8847" s="66">
        <v>44831</v>
      </c>
      <c r="C8847" s="67">
        <v>44839</v>
      </c>
      <c r="D8847" s="68" t="s">
        <v>50</v>
      </c>
      <c r="E8847" s="70" t="s">
        <v>51</v>
      </c>
      <c r="F8847" s="70" t="s">
        <v>3216</v>
      </c>
      <c r="G8847" s="101">
        <v>44853</v>
      </c>
      <c r="H8847" s="101">
        <v>44865</v>
      </c>
      <c r="I8847" s="71">
        <f t="shared" si="469"/>
        <v>12</v>
      </c>
      <c r="J8847" s="72" t="s">
        <v>195</v>
      </c>
      <c r="K8847" s="72" t="s">
        <v>196</v>
      </c>
      <c r="L8847" s="73">
        <v>1</v>
      </c>
      <c r="M8847" s="73" t="s">
        <v>108</v>
      </c>
      <c r="N8847" s="68" t="str">
        <f>VLOOKUP(K8847,[1]人員授權表!D$3:G$249,4,0)</f>
        <v>無機</v>
      </c>
      <c r="O8847" s="70" t="str">
        <f>IF(J8847=[1]人員授權表!$C$85,"Casper李羿勳",IF(J8847=[1]人員授權表!$C$188,"Iring陳俊明",IF(J8847=[1]人員授權表!$C$189,"Brian陳泓霖",VLOOKUP(K8847,[1]人員授權表!D$2:E$249,2,FALSE))))</f>
        <v>Debby胡萱黛</v>
      </c>
      <c r="P8847" s="67">
        <f t="shared" si="468"/>
        <v>44863</v>
      </c>
      <c r="Q8847" s="75" t="str">
        <f t="shared" si="470"/>
        <v>週六</v>
      </c>
      <c r="R8847" s="80">
        <v>44861</v>
      </c>
      <c r="Z8847" s="79" t="s">
        <v>3083</v>
      </c>
      <c r="AA8847" s="1"/>
    </row>
    <row r="8848" spans="2:27">
      <c r="B8848" s="66">
        <v>44831</v>
      </c>
      <c r="C8848" s="67">
        <v>44839</v>
      </c>
      <c r="D8848" s="68" t="s">
        <v>50</v>
      </c>
      <c r="E8848" s="70" t="s">
        <v>51</v>
      </c>
      <c r="F8848" s="70" t="s">
        <v>3216</v>
      </c>
      <c r="G8848" s="101">
        <v>44853</v>
      </c>
      <c r="H8848" s="101">
        <v>44865</v>
      </c>
      <c r="I8848" s="71">
        <f t="shared" si="469"/>
        <v>12</v>
      </c>
      <c r="J8848" s="72" t="s">
        <v>198</v>
      </c>
      <c r="K8848" s="72" t="s">
        <v>199</v>
      </c>
      <c r="L8848" s="73">
        <v>1</v>
      </c>
      <c r="M8848" s="73" t="s">
        <v>108</v>
      </c>
      <c r="N8848" s="68" t="str">
        <f>VLOOKUP(K8848,[1]人員授權表!D$3:G$249,4,0)</f>
        <v>無機</v>
      </c>
      <c r="O8848" s="70" t="str">
        <f>IF(J8848=[1]人員授權表!$C$85,"Casper李羿勳",IF(J8848=[1]人員授權表!$C$188,"Iring陳俊明",IF(J8848=[1]人員授權表!$C$189,"Brian陳泓霖",VLOOKUP(K8848,[1]人員授權表!D$2:E$249,2,FALSE))))</f>
        <v>Vicky游崴涵</v>
      </c>
      <c r="P8848" s="67">
        <f t="shared" si="468"/>
        <v>44863</v>
      </c>
      <c r="Q8848" s="75" t="str">
        <f t="shared" si="470"/>
        <v>週六</v>
      </c>
      <c r="R8848" s="80">
        <v>44861</v>
      </c>
      <c r="Z8848" s="79" t="s">
        <v>3083</v>
      </c>
      <c r="AA8848" s="1"/>
    </row>
    <row r="8849" spans="2:27">
      <c r="B8849" s="66">
        <v>44831</v>
      </c>
      <c r="C8849" s="67">
        <v>44839</v>
      </c>
      <c r="D8849" s="68" t="s">
        <v>50</v>
      </c>
      <c r="E8849" s="70" t="s">
        <v>51</v>
      </c>
      <c r="F8849" s="70" t="s">
        <v>3216</v>
      </c>
      <c r="G8849" s="101">
        <v>44853</v>
      </c>
      <c r="H8849" s="101">
        <v>44865</v>
      </c>
      <c r="I8849" s="71">
        <f t="shared" si="469"/>
        <v>12</v>
      </c>
      <c r="J8849" s="72" t="s">
        <v>200</v>
      </c>
      <c r="K8849" s="72" t="s">
        <v>201</v>
      </c>
      <c r="L8849" s="73">
        <v>1</v>
      </c>
      <c r="M8849" s="73" t="s">
        <v>108</v>
      </c>
      <c r="N8849" s="68" t="str">
        <f>VLOOKUP(K8849,[1]人員授權表!D$3:G$249,4,0)</f>
        <v>無機</v>
      </c>
      <c r="O8849" s="70" t="str">
        <f>IF(J8849=[1]人員授權表!$C$85,"Casper李羿勳",IF(J8849=[1]人員授權表!$C$188,"Iring陳俊明",IF(J8849=[1]人員授權表!$C$189,"Brian陳泓霖",VLOOKUP(K8849,[1]人員授權表!D$2:E$249,2,FALSE))))</f>
        <v>Ruby黃家蓁</v>
      </c>
      <c r="P8849" s="67">
        <f t="shared" si="468"/>
        <v>44863</v>
      </c>
      <c r="Q8849" s="75" t="str">
        <f t="shared" si="470"/>
        <v>週六</v>
      </c>
      <c r="R8849" s="80">
        <v>44859</v>
      </c>
      <c r="Z8849" s="79" t="s">
        <v>3083</v>
      </c>
      <c r="AA8849" s="1"/>
    </row>
    <row r="8850" spans="2:27">
      <c r="B8850" s="66">
        <v>44831</v>
      </c>
      <c r="C8850" s="67">
        <v>44839</v>
      </c>
      <c r="D8850" s="68" t="s">
        <v>50</v>
      </c>
      <c r="E8850" s="70" t="s">
        <v>51</v>
      </c>
      <c r="F8850" s="70" t="s">
        <v>3216</v>
      </c>
      <c r="G8850" s="101">
        <v>44853</v>
      </c>
      <c r="H8850" s="101">
        <v>44865</v>
      </c>
      <c r="I8850" s="71">
        <f t="shared" si="469"/>
        <v>12</v>
      </c>
      <c r="J8850" s="72" t="s">
        <v>151</v>
      </c>
      <c r="K8850" s="72" t="s">
        <v>152</v>
      </c>
      <c r="L8850" s="73">
        <v>1</v>
      </c>
      <c r="M8850" s="73" t="s">
        <v>108</v>
      </c>
      <c r="N8850" s="68" t="str">
        <f>VLOOKUP(K8850,[1]人員授權表!D$3:G$249,4,0)</f>
        <v>無機</v>
      </c>
      <c r="O8850" s="70" t="str">
        <f>IF(J8850=[1]人員授權表!$C$85,"Casper李羿勳",IF(J8850=[1]人員授權表!$C$188,"Iring陳俊明",IF(J8850=[1]人員授權表!$C$189,"Brian陳泓霖",VLOOKUP(K8850,[1]人員授權表!D$2:E$249,2,FALSE))))</f>
        <v>Vicky游崴涵</v>
      </c>
      <c r="P8850" s="67">
        <f t="shared" si="468"/>
        <v>44863</v>
      </c>
      <c r="Q8850" s="75" t="str">
        <f t="shared" si="470"/>
        <v>週六</v>
      </c>
      <c r="R8850" s="80">
        <v>44861</v>
      </c>
      <c r="Z8850" s="79" t="s">
        <v>3083</v>
      </c>
      <c r="AA8850" s="1"/>
    </row>
    <row r="8851" spans="2:27">
      <c r="B8851" s="66">
        <v>44831</v>
      </c>
      <c r="C8851" s="67">
        <v>44839</v>
      </c>
      <c r="D8851" s="68" t="s">
        <v>50</v>
      </c>
      <c r="E8851" s="70" t="s">
        <v>51</v>
      </c>
      <c r="F8851" s="70" t="s">
        <v>3216</v>
      </c>
      <c r="G8851" s="101">
        <v>44853</v>
      </c>
      <c r="H8851" s="101">
        <v>44865</v>
      </c>
      <c r="I8851" s="71">
        <f t="shared" si="469"/>
        <v>12</v>
      </c>
      <c r="J8851" s="72" t="s">
        <v>160</v>
      </c>
      <c r="K8851" s="72" t="s">
        <v>161</v>
      </c>
      <c r="L8851" s="73">
        <v>1</v>
      </c>
      <c r="M8851" s="73" t="s">
        <v>108</v>
      </c>
      <c r="N8851" s="68" t="str">
        <f>VLOOKUP(K8851,[1]人員授權表!D$3:G$249,4,0)</f>
        <v>無機</v>
      </c>
      <c r="O8851" s="70" t="str">
        <f>IF(J8851=[1]人員授權表!$C$85,"Casper李羿勳",IF(J8851=[1]人員授權表!$C$188,"Iring陳俊明",IF(J8851=[1]人員授權表!$C$189,"Brian陳泓霖",VLOOKUP(K8851,[1]人員授權表!D$2:E$249,2,FALSE))))</f>
        <v>Dennis陳汶宏</v>
      </c>
      <c r="P8851" s="67">
        <f t="shared" si="468"/>
        <v>44863</v>
      </c>
      <c r="Q8851" s="75" t="str">
        <f t="shared" si="470"/>
        <v>週六</v>
      </c>
      <c r="R8851" s="80">
        <v>44862</v>
      </c>
      <c r="Z8851" s="79" t="s">
        <v>3083</v>
      </c>
      <c r="AA8851" s="1"/>
    </row>
    <row r="8852" spans="2:27">
      <c r="B8852" s="66">
        <v>44831</v>
      </c>
      <c r="C8852" s="67">
        <v>44839</v>
      </c>
      <c r="D8852" s="68" t="s">
        <v>50</v>
      </c>
      <c r="E8852" s="70" t="s">
        <v>51</v>
      </c>
      <c r="F8852" s="70" t="s">
        <v>3216</v>
      </c>
      <c r="G8852" s="101">
        <v>44853</v>
      </c>
      <c r="H8852" s="101">
        <v>44865</v>
      </c>
      <c r="I8852" s="71">
        <f t="shared" si="469"/>
        <v>12</v>
      </c>
      <c r="J8852" s="72" t="s">
        <v>1222</v>
      </c>
      <c r="K8852" s="72" t="s">
        <v>1223</v>
      </c>
      <c r="L8852" s="73">
        <v>1</v>
      </c>
      <c r="M8852" s="73" t="s">
        <v>108</v>
      </c>
      <c r="N8852" s="68" t="str">
        <f>VLOOKUP(K8852,[1]人員授權表!D$3:G$249,4,0)</f>
        <v>無機</v>
      </c>
      <c r="O8852" s="70" t="str">
        <f>IF(J8852=[1]人員授權表!$C$85,"Casper李羿勳",IF(J8852=[1]人員授權表!$C$188,"Iring陳俊明",IF(J8852=[1]人員授權表!$C$189,"Brian陳泓霖",VLOOKUP(K8852,[1]人員授權表!D$2:E$249,2,FALSE))))</f>
        <v>Dennis陳汶宏</v>
      </c>
      <c r="P8852" s="67">
        <f t="shared" si="468"/>
        <v>44863</v>
      </c>
      <c r="Q8852" s="75" t="str">
        <f t="shared" si="470"/>
        <v>週六</v>
      </c>
      <c r="R8852" s="80">
        <v>44862</v>
      </c>
      <c r="Z8852" s="79" t="s">
        <v>3083</v>
      </c>
      <c r="AA8852" s="1"/>
    </row>
    <row r="8853" spans="2:27">
      <c r="B8853" s="66">
        <v>44831</v>
      </c>
      <c r="C8853" s="67">
        <v>44839</v>
      </c>
      <c r="D8853" s="68" t="s">
        <v>50</v>
      </c>
      <c r="E8853" s="70" t="s">
        <v>51</v>
      </c>
      <c r="F8853" s="70" t="s">
        <v>3216</v>
      </c>
      <c r="G8853" s="101">
        <v>44853</v>
      </c>
      <c r="H8853" s="101">
        <v>44865</v>
      </c>
      <c r="I8853" s="71">
        <f t="shared" si="469"/>
        <v>12</v>
      </c>
      <c r="J8853" s="72" t="s">
        <v>175</v>
      </c>
      <c r="K8853" s="72" t="s">
        <v>176</v>
      </c>
      <c r="L8853" s="73">
        <v>1</v>
      </c>
      <c r="M8853" s="73" t="s">
        <v>108</v>
      </c>
      <c r="N8853" s="68" t="str">
        <f>VLOOKUP(K8853,[1]人員授權表!D$3:G$249,4,0)</f>
        <v>無機</v>
      </c>
      <c r="O8853" s="70" t="s">
        <v>956</v>
      </c>
      <c r="P8853" s="67">
        <f t="shared" si="468"/>
        <v>44863</v>
      </c>
      <c r="Q8853" s="75" t="str">
        <f t="shared" si="470"/>
        <v>週六</v>
      </c>
      <c r="R8853" s="80">
        <v>44862</v>
      </c>
      <c r="Z8853" s="79" t="s">
        <v>3083</v>
      </c>
      <c r="AA8853" s="1"/>
    </row>
    <row r="8854" spans="2:27">
      <c r="B8854" s="66">
        <v>44831</v>
      </c>
      <c r="C8854" s="67">
        <v>44839</v>
      </c>
      <c r="D8854" s="68" t="s">
        <v>50</v>
      </c>
      <c r="E8854" s="70" t="s">
        <v>51</v>
      </c>
      <c r="F8854" s="70" t="s">
        <v>3216</v>
      </c>
      <c r="G8854" s="101">
        <v>44853</v>
      </c>
      <c r="H8854" s="101">
        <v>44865</v>
      </c>
      <c r="I8854" s="71">
        <f t="shared" si="469"/>
        <v>12</v>
      </c>
      <c r="J8854" s="72" t="s">
        <v>290</v>
      </c>
      <c r="K8854" s="72" t="s">
        <v>291</v>
      </c>
      <c r="L8854" s="73">
        <v>1</v>
      </c>
      <c r="M8854" s="73" t="s">
        <v>108</v>
      </c>
      <c r="N8854" s="68" t="str">
        <f>VLOOKUP(K8854,[1]人員授權表!D$3:G$249,4,0)</f>
        <v>無機</v>
      </c>
      <c r="O8854" s="70" t="str">
        <f>IF(J8854=[1]人員授權表!$C$85,"Casper李羿勳",IF(J8854=[1]人員授權表!$C$188,"Iring陳俊明",IF(J8854=[1]人員授權表!$C$189,"Brian陳泓霖",VLOOKUP(K8854,[1]人員授權表!D$2:E$249,2,FALSE))))</f>
        <v>George陳志昇</v>
      </c>
      <c r="P8854" s="67">
        <f t="shared" si="468"/>
        <v>44863</v>
      </c>
      <c r="Q8854" s="75" t="str">
        <f t="shared" si="470"/>
        <v>週六</v>
      </c>
      <c r="R8854" s="80">
        <v>44861</v>
      </c>
      <c r="Z8854" s="79" t="s">
        <v>3083</v>
      </c>
      <c r="AA8854" s="1"/>
    </row>
    <row r="8855" spans="2:27">
      <c r="B8855" s="66">
        <v>44831</v>
      </c>
      <c r="C8855" s="67">
        <v>44839</v>
      </c>
      <c r="D8855" s="68" t="s">
        <v>50</v>
      </c>
      <c r="E8855" s="70" t="s">
        <v>51</v>
      </c>
      <c r="F8855" s="70" t="s">
        <v>3216</v>
      </c>
      <c r="G8855" s="101">
        <v>44853</v>
      </c>
      <c r="H8855" s="101">
        <v>44865</v>
      </c>
      <c r="I8855" s="71">
        <f t="shared" si="469"/>
        <v>12</v>
      </c>
      <c r="J8855" s="72" t="s">
        <v>204</v>
      </c>
      <c r="K8855" s="72" t="s">
        <v>205</v>
      </c>
      <c r="L8855" s="73">
        <v>1</v>
      </c>
      <c r="M8855" s="73" t="s">
        <v>108</v>
      </c>
      <c r="N8855" s="68" t="str">
        <f>VLOOKUP(K8855,[1]人員授權表!D$3:G$249,4,0)</f>
        <v>無機</v>
      </c>
      <c r="O8855" s="70" t="str">
        <f>IF(J8855=[1]人員授權表!$C$85,"Casper李羿勳",IF(J8855=[1]人員授權表!$C$188,"Iring陳俊明",IF(J8855=[1]人員授權表!$C$189,"Brian陳泓霖",VLOOKUP(K8855,[1]人員授權表!D$2:E$249,2,FALSE))))</f>
        <v>Iring陳俊明</v>
      </c>
      <c r="P8855" s="67">
        <f t="shared" si="468"/>
        <v>44863</v>
      </c>
      <c r="Q8855" s="75" t="str">
        <f t="shared" si="470"/>
        <v>週六</v>
      </c>
      <c r="R8855" s="80">
        <v>44862</v>
      </c>
      <c r="Z8855" s="79" t="s">
        <v>3083</v>
      </c>
      <c r="AA8855" s="1"/>
    </row>
    <row r="8856" spans="2:27">
      <c r="B8856" s="66">
        <v>44831</v>
      </c>
      <c r="C8856" s="67">
        <v>44839</v>
      </c>
      <c r="D8856" s="68" t="s">
        <v>50</v>
      </c>
      <c r="E8856" s="70" t="s">
        <v>51</v>
      </c>
      <c r="F8856" s="70" t="s">
        <v>3216</v>
      </c>
      <c r="G8856" s="101">
        <v>44853</v>
      </c>
      <c r="H8856" s="101">
        <v>44865</v>
      </c>
      <c r="I8856" s="71">
        <f t="shared" si="469"/>
        <v>12</v>
      </c>
      <c r="J8856" s="72" t="s">
        <v>206</v>
      </c>
      <c r="K8856" s="72" t="s">
        <v>179</v>
      </c>
      <c r="L8856" s="73">
        <v>1</v>
      </c>
      <c r="M8856" s="73" t="s">
        <v>108</v>
      </c>
      <c r="N8856" s="68" t="str">
        <f>VLOOKUP(K8856,[1]人員授權表!D$3:G$249,4,0)</f>
        <v>無機</v>
      </c>
      <c r="O8856" s="70" t="str">
        <f>IF(J8856=[1]人員授權表!$C$85,"Casper李羿勳",IF(J8856=[1]人員授權表!$C$188,"Iring陳俊明",IF(J8856=[1]人員授權表!$C$189,"Brian陳泓霖",VLOOKUP(K8856,[1]人員授權表!D$2:E$249,2,FALSE))))</f>
        <v>Dennis陳汶宏</v>
      </c>
      <c r="P8856" s="67">
        <f t="shared" si="468"/>
        <v>44863</v>
      </c>
      <c r="Q8856" s="75" t="str">
        <f t="shared" si="470"/>
        <v>週六</v>
      </c>
      <c r="R8856" s="80">
        <v>44859</v>
      </c>
      <c r="Z8856" s="79" t="s">
        <v>3083</v>
      </c>
      <c r="AA8856" s="1"/>
    </row>
    <row r="8857" spans="2:27">
      <c r="B8857" s="66">
        <v>44831</v>
      </c>
      <c r="C8857" s="67">
        <v>44839</v>
      </c>
      <c r="D8857" s="68" t="s">
        <v>50</v>
      </c>
      <c r="E8857" s="70" t="s">
        <v>51</v>
      </c>
      <c r="F8857" s="70" t="s">
        <v>3216</v>
      </c>
      <c r="G8857" s="101">
        <v>44853</v>
      </c>
      <c r="H8857" s="101">
        <v>44865</v>
      </c>
      <c r="I8857" s="71">
        <f t="shared" si="469"/>
        <v>12</v>
      </c>
      <c r="J8857" s="72" t="s">
        <v>178</v>
      </c>
      <c r="K8857" s="72" t="s">
        <v>179</v>
      </c>
      <c r="L8857" s="73">
        <v>1</v>
      </c>
      <c r="M8857" s="73" t="s">
        <v>108</v>
      </c>
      <c r="N8857" s="68" t="str">
        <f>VLOOKUP(K8857,[1]人員授權表!D$3:G$249,4,0)</f>
        <v>無機</v>
      </c>
      <c r="O8857" s="70" t="str">
        <f>IF(J8857=[1]人員授權表!$C$85,"Casper李羿勳",IF(J8857=[1]人員授權表!$C$188,"Iring陳俊明",IF(J8857=[1]人員授權表!$C$189,"Brian陳泓霖",VLOOKUP(K8857,[1]人員授權表!D$2:E$249,2,FALSE))))</f>
        <v>Dennis陳汶宏</v>
      </c>
      <c r="P8857" s="67">
        <f t="shared" si="468"/>
        <v>44863</v>
      </c>
      <c r="Q8857" s="75" t="str">
        <f t="shared" si="470"/>
        <v>週六</v>
      </c>
      <c r="R8857" s="80">
        <v>44859</v>
      </c>
      <c r="Z8857" s="79" t="s">
        <v>3083</v>
      </c>
      <c r="AA8857" s="1"/>
    </row>
    <row r="8858" spans="2:27">
      <c r="B8858" s="66">
        <v>44831</v>
      </c>
      <c r="C8858" s="67">
        <v>44839</v>
      </c>
      <c r="D8858" s="68" t="s">
        <v>50</v>
      </c>
      <c r="E8858" s="70" t="s">
        <v>51</v>
      </c>
      <c r="F8858" s="70" t="s">
        <v>3216</v>
      </c>
      <c r="G8858" s="101">
        <v>44853</v>
      </c>
      <c r="H8858" s="101">
        <v>44865</v>
      </c>
      <c r="I8858" s="71">
        <f t="shared" si="469"/>
        <v>12</v>
      </c>
      <c r="J8858" s="72" t="s">
        <v>141</v>
      </c>
      <c r="K8858" s="72" t="s">
        <v>142</v>
      </c>
      <c r="L8858" s="73">
        <v>1</v>
      </c>
      <c r="M8858" s="73" t="s">
        <v>108</v>
      </c>
      <c r="N8858" s="68" t="str">
        <f>VLOOKUP(K8858,[1]人員授權表!D$3:G$249,4,0)</f>
        <v>無機</v>
      </c>
      <c r="O8858" s="70" t="str">
        <f>IF(J8858=[1]人員授權表!$C$85,"Casper李羿勳",IF(J8858=[1]人員授權表!$C$188,"Iring陳俊明",IF(J8858=[1]人員授權表!$C$189,"Brian陳泓霖",VLOOKUP(K8858,[1]人員授權表!D$2:E$249,2,FALSE))))</f>
        <v>Dennis陳汶宏</v>
      </c>
      <c r="P8858" s="67">
        <f t="shared" si="468"/>
        <v>44863</v>
      </c>
      <c r="Q8858" s="75" t="str">
        <f t="shared" si="470"/>
        <v>週六</v>
      </c>
      <c r="R8858" s="80">
        <v>44860</v>
      </c>
      <c r="Z8858" s="79" t="s">
        <v>3083</v>
      </c>
      <c r="AA8858" s="1"/>
    </row>
    <row r="8859" spans="2:27">
      <c r="B8859" s="66">
        <v>44831</v>
      </c>
      <c r="C8859" s="67">
        <v>44839</v>
      </c>
      <c r="D8859" s="68" t="s">
        <v>50</v>
      </c>
      <c r="E8859" s="70" t="s">
        <v>51</v>
      </c>
      <c r="F8859" s="70" t="s">
        <v>3216</v>
      </c>
      <c r="G8859" s="101">
        <v>44853</v>
      </c>
      <c r="H8859" s="101">
        <v>44865</v>
      </c>
      <c r="I8859" s="71">
        <f t="shared" si="469"/>
        <v>12</v>
      </c>
      <c r="J8859" s="72" t="s">
        <v>966</v>
      </c>
      <c r="K8859" s="72" t="s">
        <v>154</v>
      </c>
      <c r="L8859" s="73">
        <v>1</v>
      </c>
      <c r="M8859" s="73" t="s">
        <v>108</v>
      </c>
      <c r="N8859" s="68" t="str">
        <f>VLOOKUP(K8859,[1]人員授權表!D$3:G$249,4,0)</f>
        <v>無機</v>
      </c>
      <c r="O8859" s="70" t="str">
        <f>IF(J8859=[1]人員授權表!$C$85,"Casper李羿勳",IF(J8859=[1]人員授權表!$C$188,"Iring陳俊明",IF(J8859=[1]人員授權表!$C$189,"Brian陳泓霖",VLOOKUP(K8859,[1]人員授權表!D$2:E$249,2,FALSE))))</f>
        <v>Ken張智凱</v>
      </c>
      <c r="P8859" s="67">
        <f t="shared" si="468"/>
        <v>44863</v>
      </c>
      <c r="Q8859" s="75" t="str">
        <f t="shared" si="470"/>
        <v>週六</v>
      </c>
      <c r="R8859" s="80">
        <v>44858</v>
      </c>
      <c r="Z8859" s="79" t="s">
        <v>3083</v>
      </c>
      <c r="AA8859" s="1"/>
    </row>
    <row r="8860" spans="2:27">
      <c r="B8860" s="66">
        <v>44831</v>
      </c>
      <c r="C8860" s="67">
        <v>44839</v>
      </c>
      <c r="D8860" s="68" t="s">
        <v>50</v>
      </c>
      <c r="E8860" s="70" t="s">
        <v>51</v>
      </c>
      <c r="F8860" s="70" t="s">
        <v>3216</v>
      </c>
      <c r="G8860" s="101">
        <v>44853</v>
      </c>
      <c r="H8860" s="101">
        <v>44865</v>
      </c>
      <c r="I8860" s="71">
        <f t="shared" si="469"/>
        <v>12</v>
      </c>
      <c r="J8860" s="72" t="s">
        <v>209</v>
      </c>
      <c r="K8860" s="72" t="s">
        <v>210</v>
      </c>
      <c r="L8860" s="73">
        <v>1</v>
      </c>
      <c r="M8860" s="73" t="s">
        <v>108</v>
      </c>
      <c r="N8860" s="68" t="str">
        <f>VLOOKUP(K8860,[1]人員授權表!D$3:G$249,4,0)</f>
        <v>無機</v>
      </c>
      <c r="O8860" s="70" t="str">
        <f>IF(J8860=[1]人員授權表!$C$85,"Casper李羿勳",IF(J8860=[1]人員授權表!$C$188,"Iring陳俊明",IF(J8860=[1]人員授權表!$C$189,"Brian陳泓霖",VLOOKUP(K8860,[1]人員授權表!D$2:E$249,2,FALSE))))</f>
        <v>Vicky游崴涵</v>
      </c>
      <c r="P8860" s="67">
        <f t="shared" si="468"/>
        <v>44863</v>
      </c>
      <c r="Q8860" s="75" t="str">
        <f t="shared" si="470"/>
        <v>週六</v>
      </c>
      <c r="R8860" s="80">
        <v>44861</v>
      </c>
      <c r="Z8860" s="79" t="s">
        <v>3083</v>
      </c>
      <c r="AA8860" s="1"/>
    </row>
    <row r="8861" spans="2:27">
      <c r="B8861" s="66">
        <v>44831</v>
      </c>
      <c r="C8861" s="67">
        <v>44839</v>
      </c>
      <c r="D8861" s="68" t="s">
        <v>50</v>
      </c>
      <c r="E8861" s="70" t="s">
        <v>51</v>
      </c>
      <c r="F8861" s="70" t="s">
        <v>3216</v>
      </c>
      <c r="G8861" s="101">
        <v>44853</v>
      </c>
      <c r="H8861" s="101">
        <v>44865</v>
      </c>
      <c r="I8861" s="71">
        <f t="shared" si="469"/>
        <v>12</v>
      </c>
      <c r="J8861" s="72" t="s">
        <v>167</v>
      </c>
      <c r="K8861" s="72" t="s">
        <v>168</v>
      </c>
      <c r="L8861" s="73">
        <v>1</v>
      </c>
      <c r="M8861" s="73" t="s">
        <v>108</v>
      </c>
      <c r="N8861" s="68" t="str">
        <f>VLOOKUP(K8861,[1]人員授權表!D$3:G$249,4,0)</f>
        <v>有機</v>
      </c>
      <c r="O8861" s="70" t="str">
        <f>IF(J8861=[1]人員授權表!$C$85,"Casper李羿勳",IF(J8861=[1]人員授權表!$C$188,"Iring陳俊明",IF(J8861=[1]人員授權表!$C$189,"Brian陳泓霖",VLOOKUP(K8861,[1]人員授權表!D$2:E$249,2,FALSE))))</f>
        <v>Una林庭瑄</v>
      </c>
      <c r="P8861" s="67">
        <f t="shared" si="468"/>
        <v>44863</v>
      </c>
      <c r="Q8861" s="75" t="str">
        <f t="shared" si="470"/>
        <v>週六</v>
      </c>
      <c r="R8861" s="80">
        <v>44860</v>
      </c>
      <c r="Z8861" s="79" t="s">
        <v>3083</v>
      </c>
      <c r="AA8861" s="1"/>
    </row>
    <row r="8862" spans="2:27">
      <c r="B8862" s="66">
        <v>44831</v>
      </c>
      <c r="C8862" s="67">
        <v>44839</v>
      </c>
      <c r="D8862" s="68" t="s">
        <v>50</v>
      </c>
      <c r="E8862" s="70" t="s">
        <v>51</v>
      </c>
      <c r="F8862" s="70" t="s">
        <v>3216</v>
      </c>
      <c r="G8862" s="101">
        <v>44853</v>
      </c>
      <c r="H8862" s="101">
        <v>44865</v>
      </c>
      <c r="I8862" s="71">
        <f t="shared" si="469"/>
        <v>12</v>
      </c>
      <c r="J8862" s="72" t="s">
        <v>257</v>
      </c>
      <c r="K8862" s="72" t="s">
        <v>1225</v>
      </c>
      <c r="L8862" s="73">
        <v>1</v>
      </c>
      <c r="M8862" s="73" t="s">
        <v>108</v>
      </c>
      <c r="N8862" s="68" t="str">
        <f>VLOOKUP(K8862,[1]人員授權表!D$3:G$249,4,0)</f>
        <v>有機</v>
      </c>
      <c r="O8862" s="70" t="str">
        <f>IF(J8862=[1]人員授權表!$C$85,"Casper李羿勳",IF(J8862=[1]人員授權表!$C$188,"Iring陳俊明",IF(J8862=[1]人員授權表!$C$189,"Brian陳泓霖",VLOOKUP(K8862,[1]人員授權表!D$2:E$249,2,FALSE))))</f>
        <v>Casper李羿勳</v>
      </c>
      <c r="P8862" s="67">
        <f t="shared" si="468"/>
        <v>44863</v>
      </c>
      <c r="Q8862" s="75" t="str">
        <f t="shared" si="470"/>
        <v>週六</v>
      </c>
      <c r="R8862" s="80">
        <v>44862</v>
      </c>
      <c r="Z8862" s="79" t="s">
        <v>3083</v>
      </c>
      <c r="AA8862" s="1"/>
    </row>
    <row r="8863" spans="2:27">
      <c r="B8863" s="66">
        <v>44831</v>
      </c>
      <c r="C8863" s="67">
        <v>44839</v>
      </c>
      <c r="D8863" s="68" t="s">
        <v>50</v>
      </c>
      <c r="E8863" s="70" t="s">
        <v>51</v>
      </c>
      <c r="F8863" s="70" t="s">
        <v>3216</v>
      </c>
      <c r="G8863" s="101">
        <v>44853</v>
      </c>
      <c r="H8863" s="101">
        <v>44865</v>
      </c>
      <c r="I8863" s="71">
        <f t="shared" si="469"/>
        <v>12</v>
      </c>
      <c r="J8863" s="72" t="s">
        <v>1226</v>
      </c>
      <c r="K8863" s="72" t="s">
        <v>1227</v>
      </c>
      <c r="L8863" s="73">
        <v>1</v>
      </c>
      <c r="M8863" s="73" t="s">
        <v>108</v>
      </c>
      <c r="N8863" s="68" t="str">
        <f>VLOOKUP(K8863,[1]人員授權表!D$3:G$249,4,0)</f>
        <v>有機</v>
      </c>
      <c r="O8863" s="70" t="str">
        <f>IF(J8863=[1]人員授權表!$C$85,"Casper李羿勳",IF(J8863=[1]人員授權表!$C$188,"Iring陳俊明",IF(J8863=[1]人員授權表!$C$189,"Brian陳泓霖",VLOOKUP(K8863,[1]人員授權表!D$2:E$249,2,FALSE))))</f>
        <v>Marco陳鴻鈞</v>
      </c>
      <c r="P8863" s="67">
        <f t="shared" si="468"/>
        <v>44863</v>
      </c>
      <c r="Q8863" s="75" t="str">
        <f t="shared" si="470"/>
        <v>週六</v>
      </c>
      <c r="R8863" s="80">
        <v>44860</v>
      </c>
      <c r="Z8863" s="79" t="s">
        <v>3083</v>
      </c>
      <c r="AA8863" s="1"/>
    </row>
    <row r="8864" spans="2:27">
      <c r="B8864" s="66">
        <v>44831</v>
      </c>
      <c r="C8864" s="67">
        <v>44839</v>
      </c>
      <c r="D8864" s="68" t="s">
        <v>50</v>
      </c>
      <c r="E8864" s="70" t="s">
        <v>51</v>
      </c>
      <c r="F8864" s="70" t="s">
        <v>3217</v>
      </c>
      <c r="G8864" s="101">
        <v>44853</v>
      </c>
      <c r="H8864" s="101">
        <v>44865</v>
      </c>
      <c r="I8864" s="71">
        <f t="shared" si="469"/>
        <v>12</v>
      </c>
      <c r="J8864" s="72" t="s">
        <v>181</v>
      </c>
      <c r="K8864" s="72" t="s">
        <v>182</v>
      </c>
      <c r="L8864" s="73">
        <v>1</v>
      </c>
      <c r="M8864" s="73" t="s">
        <v>108</v>
      </c>
      <c r="N8864" s="68" t="str">
        <f>VLOOKUP(K8864,[1]人員授權表!D$3:G$249,4,0)</f>
        <v>有機</v>
      </c>
      <c r="O8864" s="70" t="str">
        <f>IF(J8864=[1]人員授權表!$C$85,"Casper李羿勳",IF(J8864=[1]人員授權表!$C$188,"Iring陳俊明",IF(J8864=[1]人員授權表!$C$189,"Brian陳泓霖",VLOOKUP(K8864,[1]人員授權表!D$2:E$249,2,FALSE))))</f>
        <v>Sara王淑玲</v>
      </c>
      <c r="P8864" s="67">
        <f t="shared" si="468"/>
        <v>44863</v>
      </c>
      <c r="Q8864" s="75" t="str">
        <f t="shared" si="470"/>
        <v>週六</v>
      </c>
      <c r="R8864" s="80">
        <v>44859</v>
      </c>
      <c r="Z8864" s="79" t="s">
        <v>3083</v>
      </c>
      <c r="AA8864" s="1"/>
    </row>
    <row r="8865" spans="2:27">
      <c r="B8865" s="66">
        <v>44831</v>
      </c>
      <c r="C8865" s="67">
        <v>44839</v>
      </c>
      <c r="D8865" s="68" t="s">
        <v>50</v>
      </c>
      <c r="E8865" s="70" t="s">
        <v>51</v>
      </c>
      <c r="F8865" s="70" t="s">
        <v>3217</v>
      </c>
      <c r="G8865" s="101">
        <v>44853</v>
      </c>
      <c r="H8865" s="101">
        <v>44865</v>
      </c>
      <c r="I8865" s="71">
        <f t="shared" si="469"/>
        <v>12</v>
      </c>
      <c r="J8865" s="72" t="s">
        <v>919</v>
      </c>
      <c r="K8865" s="72" t="s">
        <v>187</v>
      </c>
      <c r="L8865" s="73">
        <v>1</v>
      </c>
      <c r="M8865" s="73" t="s">
        <v>108</v>
      </c>
      <c r="N8865" s="68" t="str">
        <f>VLOOKUP(K8865,[1]人員授權表!D$3:G$249,4,0)</f>
        <v>無機</v>
      </c>
      <c r="O8865" s="70" t="str">
        <f>IF(J8865=[1]人員授權表!$C$85,"Casper李羿勳",IF(J8865=[1]人員授權表!$C$188,"Iring陳俊明",IF(J8865=[1]人員授權表!$C$189,"Brian陳泓霖",VLOOKUP(K8865,[1]人員授權表!D$2:E$249,2,FALSE))))</f>
        <v>Ruby黃家蓁</v>
      </c>
      <c r="P8865" s="67">
        <f t="shared" si="468"/>
        <v>44863</v>
      </c>
      <c r="Q8865" s="75" t="str">
        <f t="shared" si="470"/>
        <v>週六</v>
      </c>
      <c r="R8865" s="80">
        <v>44859</v>
      </c>
      <c r="Z8865" s="79" t="s">
        <v>3083</v>
      </c>
      <c r="AA8865" s="1"/>
    </row>
    <row r="8866" spans="2:27">
      <c r="B8866" s="66">
        <v>44831</v>
      </c>
      <c r="C8866" s="67">
        <v>44839</v>
      </c>
      <c r="D8866" s="68" t="s">
        <v>50</v>
      </c>
      <c r="E8866" s="70" t="s">
        <v>51</v>
      </c>
      <c r="F8866" s="70" t="s">
        <v>3217</v>
      </c>
      <c r="G8866" s="101">
        <v>44853</v>
      </c>
      <c r="H8866" s="101">
        <v>44865</v>
      </c>
      <c r="I8866" s="71">
        <f t="shared" si="469"/>
        <v>12</v>
      </c>
      <c r="J8866" s="72" t="s">
        <v>188</v>
      </c>
      <c r="K8866" s="72" t="s">
        <v>189</v>
      </c>
      <c r="L8866" s="73">
        <v>1</v>
      </c>
      <c r="M8866" s="73" t="s">
        <v>108</v>
      </c>
      <c r="N8866" s="68" t="str">
        <f>VLOOKUP(K8866,[1]人員授權表!D$3:G$249,4,0)</f>
        <v>無機</v>
      </c>
      <c r="O8866" s="70" t="str">
        <f>IF(J8866=[1]人員授權表!$C$85,"Casper李羿勳",IF(J8866=[1]人員授權表!$C$188,"Iring陳俊明",IF(J8866=[1]人員授權表!$C$189,"Brian陳泓霖",VLOOKUP(K8866,[1]人員授權表!D$2:E$249,2,FALSE))))</f>
        <v>Iring陳俊明</v>
      </c>
      <c r="P8866" s="67">
        <f t="shared" si="468"/>
        <v>44863</v>
      </c>
      <c r="Q8866" s="75" t="str">
        <f t="shared" si="470"/>
        <v>週六</v>
      </c>
      <c r="R8866" s="80">
        <v>44861</v>
      </c>
      <c r="Z8866" s="79" t="s">
        <v>3083</v>
      </c>
      <c r="AA8866" s="1"/>
    </row>
    <row r="8867" spans="2:27">
      <c r="B8867" s="66">
        <v>44831</v>
      </c>
      <c r="C8867" s="67">
        <v>44839</v>
      </c>
      <c r="D8867" s="68" t="s">
        <v>50</v>
      </c>
      <c r="E8867" s="70" t="s">
        <v>51</v>
      </c>
      <c r="F8867" s="70" t="s">
        <v>3217</v>
      </c>
      <c r="G8867" s="101">
        <v>44853</v>
      </c>
      <c r="H8867" s="101">
        <v>44865</v>
      </c>
      <c r="I8867" s="71">
        <f t="shared" si="469"/>
        <v>12</v>
      </c>
      <c r="J8867" s="72" t="s">
        <v>190</v>
      </c>
      <c r="K8867" s="72" t="s">
        <v>140</v>
      </c>
      <c r="L8867" s="73">
        <v>1</v>
      </c>
      <c r="M8867" s="73" t="s">
        <v>108</v>
      </c>
      <c r="N8867" s="68" t="str">
        <f>VLOOKUP(K8867,[1]人員授權表!D$3:G$249,4,0)</f>
        <v>無機</v>
      </c>
      <c r="O8867" s="70" t="str">
        <f>IF(J8867=[1]人員授權表!$C$85,"Casper李羿勳",IF(J8867=[1]人員授權表!$C$188,"Iring陳俊明",IF(J8867=[1]人員授權表!$C$189,"Brian陳泓霖",VLOOKUP(K8867,[1]人員授權表!D$2:E$249,2,FALSE))))</f>
        <v>Iring陳俊明</v>
      </c>
      <c r="P8867" s="67">
        <f t="shared" si="468"/>
        <v>44863</v>
      </c>
      <c r="Q8867" s="75" t="str">
        <f t="shared" si="470"/>
        <v>週六</v>
      </c>
      <c r="R8867" s="80">
        <v>44861</v>
      </c>
      <c r="Z8867" s="79" t="s">
        <v>3083</v>
      </c>
      <c r="AA8867" s="1"/>
    </row>
    <row r="8868" spans="2:27">
      <c r="B8868" s="66">
        <v>44831</v>
      </c>
      <c r="C8868" s="67">
        <v>44839</v>
      </c>
      <c r="D8868" s="68" t="s">
        <v>50</v>
      </c>
      <c r="E8868" s="70" t="s">
        <v>51</v>
      </c>
      <c r="F8868" s="70" t="s">
        <v>3217</v>
      </c>
      <c r="G8868" s="101">
        <v>44853</v>
      </c>
      <c r="H8868" s="101">
        <v>44865</v>
      </c>
      <c r="I8868" s="71">
        <f t="shared" si="469"/>
        <v>12</v>
      </c>
      <c r="J8868" s="72" t="s">
        <v>281</v>
      </c>
      <c r="K8868" s="72" t="s">
        <v>282</v>
      </c>
      <c r="L8868" s="73">
        <v>1</v>
      </c>
      <c r="M8868" s="73" t="s">
        <v>108</v>
      </c>
      <c r="N8868" s="68" t="str">
        <f>VLOOKUP(K8868,[1]人員授權表!D$3:G$249,4,0)</f>
        <v>有機</v>
      </c>
      <c r="O8868" s="70" t="str">
        <f>IF(J8868=[1]人員授權表!$C$85,"Casper李羿勳",IF(J8868=[1]人員授權表!$C$188,"Iring陳俊明",IF(J8868=[1]人員授權表!$C$189,"Brian陳泓霖",VLOOKUP(K8868,[1]人員授權表!D$2:E$249,2,FALSE))))</f>
        <v>Marco陳鴻鈞</v>
      </c>
      <c r="P8868" s="67">
        <f t="shared" si="468"/>
        <v>44863</v>
      </c>
      <c r="Q8868" s="75" t="str">
        <f t="shared" si="470"/>
        <v>週六</v>
      </c>
      <c r="R8868" s="80">
        <v>44858</v>
      </c>
      <c r="Z8868" s="79" t="s">
        <v>3083</v>
      </c>
      <c r="AA8868" s="1"/>
    </row>
    <row r="8869" spans="2:27">
      <c r="B8869" s="66">
        <v>44831</v>
      </c>
      <c r="C8869" s="67">
        <v>44839</v>
      </c>
      <c r="D8869" s="68" t="s">
        <v>50</v>
      </c>
      <c r="E8869" s="70" t="s">
        <v>51</v>
      </c>
      <c r="F8869" s="70" t="s">
        <v>3217</v>
      </c>
      <c r="G8869" s="101">
        <v>44853</v>
      </c>
      <c r="H8869" s="101">
        <v>44865</v>
      </c>
      <c r="I8869" s="71">
        <f t="shared" si="469"/>
        <v>12</v>
      </c>
      <c r="J8869" s="72" t="s">
        <v>195</v>
      </c>
      <c r="K8869" s="72" t="s">
        <v>196</v>
      </c>
      <c r="L8869" s="73">
        <v>1</v>
      </c>
      <c r="M8869" s="73" t="s">
        <v>108</v>
      </c>
      <c r="N8869" s="68" t="str">
        <f>VLOOKUP(K8869,[1]人員授權表!D$3:G$249,4,0)</f>
        <v>無機</v>
      </c>
      <c r="O8869" s="70" t="str">
        <f>IF(J8869=[1]人員授權表!$C$85,"Casper李羿勳",IF(J8869=[1]人員授權表!$C$188,"Iring陳俊明",IF(J8869=[1]人員授權表!$C$189,"Brian陳泓霖",VLOOKUP(K8869,[1]人員授權表!D$2:E$249,2,FALSE))))</f>
        <v>Debby胡萱黛</v>
      </c>
      <c r="P8869" s="67">
        <f t="shared" si="468"/>
        <v>44863</v>
      </c>
      <c r="Q8869" s="75" t="str">
        <f t="shared" si="470"/>
        <v>週六</v>
      </c>
      <c r="R8869" s="80">
        <v>44861</v>
      </c>
      <c r="Z8869" s="79" t="s">
        <v>3083</v>
      </c>
      <c r="AA8869" s="1"/>
    </row>
    <row r="8870" spans="2:27">
      <c r="B8870" s="66">
        <v>44831</v>
      </c>
      <c r="C8870" s="67">
        <v>44839</v>
      </c>
      <c r="D8870" s="68" t="s">
        <v>50</v>
      </c>
      <c r="E8870" s="70" t="s">
        <v>51</v>
      </c>
      <c r="F8870" s="70" t="s">
        <v>3217</v>
      </c>
      <c r="G8870" s="101">
        <v>44853</v>
      </c>
      <c r="H8870" s="101">
        <v>44865</v>
      </c>
      <c r="I8870" s="71">
        <f t="shared" si="469"/>
        <v>12</v>
      </c>
      <c r="J8870" s="72" t="s">
        <v>198</v>
      </c>
      <c r="K8870" s="72" t="s">
        <v>199</v>
      </c>
      <c r="L8870" s="73">
        <v>1</v>
      </c>
      <c r="M8870" s="73" t="s">
        <v>108</v>
      </c>
      <c r="N8870" s="68" t="str">
        <f>VLOOKUP(K8870,[1]人員授權表!D$3:G$249,4,0)</f>
        <v>無機</v>
      </c>
      <c r="O8870" s="70" t="str">
        <f>IF(J8870=[1]人員授權表!$C$85,"Casper李羿勳",IF(J8870=[1]人員授權表!$C$188,"Iring陳俊明",IF(J8870=[1]人員授權表!$C$189,"Brian陳泓霖",VLOOKUP(K8870,[1]人員授權表!D$2:E$249,2,FALSE))))</f>
        <v>Vicky游崴涵</v>
      </c>
      <c r="P8870" s="67">
        <f t="shared" si="468"/>
        <v>44863</v>
      </c>
      <c r="Q8870" s="75" t="str">
        <f t="shared" si="470"/>
        <v>週六</v>
      </c>
      <c r="R8870" s="80">
        <v>44861</v>
      </c>
      <c r="Z8870" s="79" t="s">
        <v>3083</v>
      </c>
      <c r="AA8870" s="1"/>
    </row>
    <row r="8871" spans="2:27">
      <c r="B8871" s="66">
        <v>44831</v>
      </c>
      <c r="C8871" s="67">
        <v>44839</v>
      </c>
      <c r="D8871" s="68" t="s">
        <v>50</v>
      </c>
      <c r="E8871" s="70" t="s">
        <v>51</v>
      </c>
      <c r="F8871" s="70" t="s">
        <v>3217</v>
      </c>
      <c r="G8871" s="101">
        <v>44853</v>
      </c>
      <c r="H8871" s="101">
        <v>44865</v>
      </c>
      <c r="I8871" s="71">
        <f t="shared" si="469"/>
        <v>12</v>
      </c>
      <c r="J8871" s="72" t="s">
        <v>200</v>
      </c>
      <c r="K8871" s="72" t="s">
        <v>201</v>
      </c>
      <c r="L8871" s="73">
        <v>1</v>
      </c>
      <c r="M8871" s="73" t="s">
        <v>108</v>
      </c>
      <c r="N8871" s="68" t="str">
        <f>VLOOKUP(K8871,[1]人員授權表!D$3:G$249,4,0)</f>
        <v>無機</v>
      </c>
      <c r="O8871" s="70" t="str">
        <f>IF(J8871=[1]人員授權表!$C$85,"Casper李羿勳",IF(J8871=[1]人員授權表!$C$188,"Iring陳俊明",IF(J8871=[1]人員授權表!$C$189,"Brian陳泓霖",VLOOKUP(K8871,[1]人員授權表!D$2:E$249,2,FALSE))))</f>
        <v>Ruby黃家蓁</v>
      </c>
      <c r="P8871" s="67">
        <f t="shared" si="468"/>
        <v>44863</v>
      </c>
      <c r="Q8871" s="75" t="str">
        <f t="shared" si="470"/>
        <v>週六</v>
      </c>
      <c r="R8871" s="80">
        <v>44859</v>
      </c>
      <c r="Z8871" s="79" t="s">
        <v>3083</v>
      </c>
      <c r="AA8871" s="1"/>
    </row>
    <row r="8872" spans="2:27">
      <c r="B8872" s="66">
        <v>44831</v>
      </c>
      <c r="C8872" s="67">
        <v>44839</v>
      </c>
      <c r="D8872" s="68" t="s">
        <v>50</v>
      </c>
      <c r="E8872" s="70" t="s">
        <v>51</v>
      </c>
      <c r="F8872" s="70" t="s">
        <v>3217</v>
      </c>
      <c r="G8872" s="101">
        <v>44853</v>
      </c>
      <c r="H8872" s="101">
        <v>44865</v>
      </c>
      <c r="I8872" s="71">
        <f t="shared" si="469"/>
        <v>12</v>
      </c>
      <c r="J8872" s="72" t="s">
        <v>151</v>
      </c>
      <c r="K8872" s="72" t="s">
        <v>152</v>
      </c>
      <c r="L8872" s="73">
        <v>1</v>
      </c>
      <c r="M8872" s="73" t="s">
        <v>108</v>
      </c>
      <c r="N8872" s="68" t="str">
        <f>VLOOKUP(K8872,[1]人員授權表!D$3:G$249,4,0)</f>
        <v>無機</v>
      </c>
      <c r="O8872" s="70" t="str">
        <f>IF(J8872=[1]人員授權表!$C$85,"Casper李羿勳",IF(J8872=[1]人員授權表!$C$188,"Iring陳俊明",IF(J8872=[1]人員授權表!$C$189,"Brian陳泓霖",VLOOKUP(K8872,[1]人員授權表!D$2:E$249,2,FALSE))))</f>
        <v>Vicky游崴涵</v>
      </c>
      <c r="P8872" s="67">
        <f t="shared" si="468"/>
        <v>44863</v>
      </c>
      <c r="Q8872" s="75" t="str">
        <f t="shared" si="470"/>
        <v>週六</v>
      </c>
      <c r="R8872" s="80">
        <v>44861</v>
      </c>
      <c r="Z8872" s="79" t="s">
        <v>3083</v>
      </c>
      <c r="AA8872" s="1"/>
    </row>
    <row r="8873" spans="2:27">
      <c r="B8873" s="66">
        <v>44831</v>
      </c>
      <c r="C8873" s="67">
        <v>44839</v>
      </c>
      <c r="D8873" s="68" t="s">
        <v>50</v>
      </c>
      <c r="E8873" s="70" t="s">
        <v>51</v>
      </c>
      <c r="F8873" s="70" t="s">
        <v>3217</v>
      </c>
      <c r="G8873" s="101">
        <v>44853</v>
      </c>
      <c r="H8873" s="101">
        <v>44865</v>
      </c>
      <c r="I8873" s="71">
        <f t="shared" si="469"/>
        <v>12</v>
      </c>
      <c r="J8873" s="72" t="s">
        <v>160</v>
      </c>
      <c r="K8873" s="72" t="s">
        <v>161</v>
      </c>
      <c r="L8873" s="73">
        <v>1</v>
      </c>
      <c r="M8873" s="73" t="s">
        <v>108</v>
      </c>
      <c r="N8873" s="68" t="str">
        <f>VLOOKUP(K8873,[1]人員授權表!D$3:G$249,4,0)</f>
        <v>無機</v>
      </c>
      <c r="O8873" s="70" t="str">
        <f>IF(J8873=[1]人員授權表!$C$85,"Casper李羿勳",IF(J8873=[1]人員授權表!$C$188,"Iring陳俊明",IF(J8873=[1]人員授權表!$C$189,"Brian陳泓霖",VLOOKUP(K8873,[1]人員授權表!D$2:E$249,2,FALSE))))</f>
        <v>Dennis陳汶宏</v>
      </c>
      <c r="P8873" s="67">
        <f t="shared" si="468"/>
        <v>44863</v>
      </c>
      <c r="Q8873" s="75" t="str">
        <f t="shared" si="470"/>
        <v>週六</v>
      </c>
      <c r="R8873" s="80">
        <v>44862</v>
      </c>
      <c r="Z8873" s="79" t="s">
        <v>3083</v>
      </c>
      <c r="AA8873" s="1"/>
    </row>
    <row r="8874" spans="2:27">
      <c r="B8874" s="66">
        <v>44831</v>
      </c>
      <c r="C8874" s="67">
        <v>44839</v>
      </c>
      <c r="D8874" s="68" t="s">
        <v>50</v>
      </c>
      <c r="E8874" s="70" t="s">
        <v>51</v>
      </c>
      <c r="F8874" s="70" t="s">
        <v>3217</v>
      </c>
      <c r="G8874" s="101">
        <v>44853</v>
      </c>
      <c r="H8874" s="101">
        <v>44865</v>
      </c>
      <c r="I8874" s="71">
        <f t="shared" si="469"/>
        <v>12</v>
      </c>
      <c r="J8874" s="72" t="s">
        <v>1222</v>
      </c>
      <c r="K8874" s="72" t="s">
        <v>1223</v>
      </c>
      <c r="L8874" s="73">
        <v>1</v>
      </c>
      <c r="M8874" s="73" t="s">
        <v>108</v>
      </c>
      <c r="N8874" s="68" t="str">
        <f>VLOOKUP(K8874,[1]人員授權表!D$3:G$249,4,0)</f>
        <v>無機</v>
      </c>
      <c r="O8874" s="70" t="str">
        <f>IF(J8874=[1]人員授權表!$C$85,"Casper李羿勳",IF(J8874=[1]人員授權表!$C$188,"Iring陳俊明",IF(J8874=[1]人員授權表!$C$189,"Brian陳泓霖",VLOOKUP(K8874,[1]人員授權表!D$2:E$249,2,FALSE))))</f>
        <v>Dennis陳汶宏</v>
      </c>
      <c r="P8874" s="67">
        <f t="shared" si="468"/>
        <v>44863</v>
      </c>
      <c r="Q8874" s="75" t="str">
        <f t="shared" si="470"/>
        <v>週六</v>
      </c>
      <c r="R8874" s="80">
        <v>44862</v>
      </c>
      <c r="Z8874" s="79" t="s">
        <v>3083</v>
      </c>
      <c r="AA8874" s="1"/>
    </row>
    <row r="8875" spans="2:27">
      <c r="B8875" s="66">
        <v>44831</v>
      </c>
      <c r="C8875" s="67">
        <v>44839</v>
      </c>
      <c r="D8875" s="68" t="s">
        <v>50</v>
      </c>
      <c r="E8875" s="70" t="s">
        <v>51</v>
      </c>
      <c r="F8875" s="70" t="s">
        <v>3217</v>
      </c>
      <c r="G8875" s="101">
        <v>44853</v>
      </c>
      <c r="H8875" s="101">
        <v>44865</v>
      </c>
      <c r="I8875" s="71">
        <f t="shared" si="469"/>
        <v>12</v>
      </c>
      <c r="J8875" s="72" t="s">
        <v>175</v>
      </c>
      <c r="K8875" s="72" t="s">
        <v>176</v>
      </c>
      <c r="L8875" s="73">
        <v>1</v>
      </c>
      <c r="M8875" s="73" t="s">
        <v>108</v>
      </c>
      <c r="N8875" s="68" t="str">
        <f>VLOOKUP(K8875,[1]人員授權表!D$3:G$249,4,0)</f>
        <v>無機</v>
      </c>
      <c r="O8875" s="70" t="s">
        <v>956</v>
      </c>
      <c r="P8875" s="67">
        <f t="shared" si="468"/>
        <v>44863</v>
      </c>
      <c r="Q8875" s="75" t="str">
        <f t="shared" si="470"/>
        <v>週六</v>
      </c>
      <c r="R8875" s="80">
        <v>44862</v>
      </c>
      <c r="Z8875" s="79" t="s">
        <v>3083</v>
      </c>
      <c r="AA8875" s="1"/>
    </row>
    <row r="8876" spans="2:27">
      <c r="B8876" s="66">
        <v>44831</v>
      </c>
      <c r="C8876" s="67">
        <v>44839</v>
      </c>
      <c r="D8876" s="68" t="s">
        <v>50</v>
      </c>
      <c r="E8876" s="70" t="s">
        <v>51</v>
      </c>
      <c r="F8876" s="70" t="s">
        <v>3217</v>
      </c>
      <c r="G8876" s="101">
        <v>44853</v>
      </c>
      <c r="H8876" s="101">
        <v>44865</v>
      </c>
      <c r="I8876" s="71">
        <f t="shared" si="469"/>
        <v>12</v>
      </c>
      <c r="J8876" s="72" t="s">
        <v>290</v>
      </c>
      <c r="K8876" s="72" t="s">
        <v>291</v>
      </c>
      <c r="L8876" s="73">
        <v>1</v>
      </c>
      <c r="M8876" s="73" t="s">
        <v>108</v>
      </c>
      <c r="N8876" s="68" t="str">
        <f>VLOOKUP(K8876,[1]人員授權表!D$3:G$249,4,0)</f>
        <v>無機</v>
      </c>
      <c r="O8876" s="70" t="str">
        <f>IF(J8876=[1]人員授權表!$C$85,"Casper李羿勳",IF(J8876=[1]人員授權表!$C$188,"Iring陳俊明",IF(J8876=[1]人員授權表!$C$189,"Brian陳泓霖",VLOOKUP(K8876,[1]人員授權表!D$2:E$249,2,FALSE))))</f>
        <v>George陳志昇</v>
      </c>
      <c r="P8876" s="67">
        <f t="shared" si="468"/>
        <v>44863</v>
      </c>
      <c r="Q8876" s="75" t="str">
        <f t="shared" si="470"/>
        <v>週六</v>
      </c>
      <c r="R8876" s="80">
        <v>44861</v>
      </c>
      <c r="Z8876" s="79" t="s">
        <v>3083</v>
      </c>
      <c r="AA8876" s="1"/>
    </row>
    <row r="8877" spans="2:27">
      <c r="B8877" s="66">
        <v>44831</v>
      </c>
      <c r="C8877" s="67">
        <v>44839</v>
      </c>
      <c r="D8877" s="68" t="s">
        <v>50</v>
      </c>
      <c r="E8877" s="70" t="s">
        <v>51</v>
      </c>
      <c r="F8877" s="70" t="s">
        <v>3217</v>
      </c>
      <c r="G8877" s="101">
        <v>44853</v>
      </c>
      <c r="H8877" s="101">
        <v>44865</v>
      </c>
      <c r="I8877" s="71">
        <f t="shared" si="469"/>
        <v>12</v>
      </c>
      <c r="J8877" s="72" t="s">
        <v>204</v>
      </c>
      <c r="K8877" s="72" t="s">
        <v>205</v>
      </c>
      <c r="L8877" s="73">
        <v>1</v>
      </c>
      <c r="M8877" s="73" t="s">
        <v>108</v>
      </c>
      <c r="N8877" s="68" t="str">
        <f>VLOOKUP(K8877,[1]人員授權表!D$3:G$249,4,0)</f>
        <v>無機</v>
      </c>
      <c r="O8877" s="70" t="str">
        <f>IF(J8877=[1]人員授權表!$C$85,"Casper李羿勳",IF(J8877=[1]人員授權表!$C$188,"Iring陳俊明",IF(J8877=[1]人員授權表!$C$189,"Brian陳泓霖",VLOOKUP(K8877,[1]人員授權表!D$2:E$249,2,FALSE))))</f>
        <v>Iring陳俊明</v>
      </c>
      <c r="P8877" s="67">
        <f t="shared" si="468"/>
        <v>44863</v>
      </c>
      <c r="Q8877" s="75" t="str">
        <f t="shared" si="470"/>
        <v>週六</v>
      </c>
      <c r="R8877" s="80">
        <v>44862</v>
      </c>
      <c r="Z8877" s="79" t="s">
        <v>3083</v>
      </c>
      <c r="AA8877" s="1"/>
    </row>
    <row r="8878" spans="2:27">
      <c r="B8878" s="66">
        <v>44831</v>
      </c>
      <c r="C8878" s="67">
        <v>44839</v>
      </c>
      <c r="D8878" s="68" t="s">
        <v>50</v>
      </c>
      <c r="E8878" s="70" t="s">
        <v>51</v>
      </c>
      <c r="F8878" s="70" t="s">
        <v>3217</v>
      </c>
      <c r="G8878" s="101">
        <v>44853</v>
      </c>
      <c r="H8878" s="101">
        <v>44865</v>
      </c>
      <c r="I8878" s="71">
        <f t="shared" si="469"/>
        <v>12</v>
      </c>
      <c r="J8878" s="72" t="s">
        <v>206</v>
      </c>
      <c r="K8878" s="72" t="s">
        <v>179</v>
      </c>
      <c r="L8878" s="73">
        <v>1</v>
      </c>
      <c r="M8878" s="73" t="s">
        <v>108</v>
      </c>
      <c r="N8878" s="68" t="str">
        <f>VLOOKUP(K8878,[1]人員授權表!D$3:G$249,4,0)</f>
        <v>無機</v>
      </c>
      <c r="O8878" s="70" t="str">
        <f>IF(J8878=[1]人員授權表!$C$85,"Casper李羿勳",IF(J8878=[1]人員授權表!$C$188,"Iring陳俊明",IF(J8878=[1]人員授權表!$C$189,"Brian陳泓霖",VLOOKUP(K8878,[1]人員授權表!D$2:E$249,2,FALSE))))</f>
        <v>Dennis陳汶宏</v>
      </c>
      <c r="P8878" s="67">
        <f t="shared" si="468"/>
        <v>44863</v>
      </c>
      <c r="Q8878" s="75" t="str">
        <f t="shared" si="470"/>
        <v>週六</v>
      </c>
      <c r="R8878" s="80">
        <v>44859</v>
      </c>
      <c r="Z8878" s="79" t="s">
        <v>3083</v>
      </c>
      <c r="AA8878" s="1"/>
    </row>
    <row r="8879" spans="2:27">
      <c r="B8879" s="66">
        <v>44831</v>
      </c>
      <c r="C8879" s="67">
        <v>44839</v>
      </c>
      <c r="D8879" s="68" t="s">
        <v>50</v>
      </c>
      <c r="E8879" s="70" t="s">
        <v>51</v>
      </c>
      <c r="F8879" s="70" t="s">
        <v>3217</v>
      </c>
      <c r="G8879" s="101">
        <v>44853</v>
      </c>
      <c r="H8879" s="101">
        <v>44865</v>
      </c>
      <c r="I8879" s="71">
        <f t="shared" si="469"/>
        <v>12</v>
      </c>
      <c r="J8879" s="72" t="s">
        <v>178</v>
      </c>
      <c r="K8879" s="72" t="s">
        <v>179</v>
      </c>
      <c r="L8879" s="73">
        <v>1</v>
      </c>
      <c r="M8879" s="73" t="s">
        <v>108</v>
      </c>
      <c r="N8879" s="68" t="str">
        <f>VLOOKUP(K8879,[1]人員授權表!D$3:G$249,4,0)</f>
        <v>無機</v>
      </c>
      <c r="O8879" s="70" t="str">
        <f>IF(J8879=[1]人員授權表!$C$85,"Casper李羿勳",IF(J8879=[1]人員授權表!$C$188,"Iring陳俊明",IF(J8879=[1]人員授權表!$C$189,"Brian陳泓霖",VLOOKUP(K8879,[1]人員授權表!D$2:E$249,2,FALSE))))</f>
        <v>Dennis陳汶宏</v>
      </c>
      <c r="P8879" s="67">
        <f t="shared" si="468"/>
        <v>44863</v>
      </c>
      <c r="Q8879" s="75" t="str">
        <f t="shared" si="470"/>
        <v>週六</v>
      </c>
      <c r="R8879" s="80">
        <v>44859</v>
      </c>
      <c r="Z8879" s="79" t="s">
        <v>3083</v>
      </c>
      <c r="AA8879" s="1"/>
    </row>
    <row r="8880" spans="2:27">
      <c r="B8880" s="66">
        <v>44831</v>
      </c>
      <c r="C8880" s="67">
        <v>44839</v>
      </c>
      <c r="D8880" s="68" t="s">
        <v>50</v>
      </c>
      <c r="E8880" s="70" t="s">
        <v>51</v>
      </c>
      <c r="F8880" s="70" t="s">
        <v>3217</v>
      </c>
      <c r="G8880" s="101">
        <v>44853</v>
      </c>
      <c r="H8880" s="101">
        <v>44865</v>
      </c>
      <c r="I8880" s="71">
        <f t="shared" si="469"/>
        <v>12</v>
      </c>
      <c r="J8880" s="72" t="s">
        <v>141</v>
      </c>
      <c r="K8880" s="72" t="s">
        <v>142</v>
      </c>
      <c r="L8880" s="73">
        <v>1</v>
      </c>
      <c r="M8880" s="73" t="s">
        <v>108</v>
      </c>
      <c r="N8880" s="68" t="str">
        <f>VLOOKUP(K8880,[1]人員授權表!D$3:G$249,4,0)</f>
        <v>無機</v>
      </c>
      <c r="O8880" s="70" t="str">
        <f>IF(J8880=[1]人員授權表!$C$85,"Casper李羿勳",IF(J8880=[1]人員授權表!$C$188,"Iring陳俊明",IF(J8880=[1]人員授權表!$C$189,"Brian陳泓霖",VLOOKUP(K8880,[1]人員授權表!D$2:E$249,2,FALSE))))</f>
        <v>Dennis陳汶宏</v>
      </c>
      <c r="P8880" s="67">
        <f t="shared" ref="P8880:P8943" si="471">H8880-2</f>
        <v>44863</v>
      </c>
      <c r="Q8880" s="75" t="str">
        <f t="shared" si="470"/>
        <v>週六</v>
      </c>
      <c r="R8880" s="80">
        <v>44860</v>
      </c>
      <c r="Z8880" s="79" t="s">
        <v>3083</v>
      </c>
      <c r="AA8880" s="1"/>
    </row>
    <row r="8881" spans="2:27">
      <c r="B8881" s="66">
        <v>44831</v>
      </c>
      <c r="C8881" s="67">
        <v>44839</v>
      </c>
      <c r="D8881" s="68" t="s">
        <v>50</v>
      </c>
      <c r="E8881" s="70" t="s">
        <v>51</v>
      </c>
      <c r="F8881" s="70" t="s">
        <v>3217</v>
      </c>
      <c r="G8881" s="101">
        <v>44853</v>
      </c>
      <c r="H8881" s="101">
        <v>44865</v>
      </c>
      <c r="I8881" s="71">
        <f t="shared" si="469"/>
        <v>12</v>
      </c>
      <c r="J8881" s="72" t="s">
        <v>966</v>
      </c>
      <c r="K8881" s="72" t="s">
        <v>154</v>
      </c>
      <c r="L8881" s="73">
        <v>1</v>
      </c>
      <c r="M8881" s="73" t="s">
        <v>108</v>
      </c>
      <c r="N8881" s="68" t="str">
        <f>VLOOKUP(K8881,[1]人員授權表!D$3:G$249,4,0)</f>
        <v>無機</v>
      </c>
      <c r="O8881" s="70" t="str">
        <f>IF(J8881=[1]人員授權表!$C$85,"Casper李羿勳",IF(J8881=[1]人員授權表!$C$188,"Iring陳俊明",IF(J8881=[1]人員授權表!$C$189,"Brian陳泓霖",VLOOKUP(K8881,[1]人員授權表!D$2:E$249,2,FALSE))))</f>
        <v>Ken張智凱</v>
      </c>
      <c r="P8881" s="67">
        <f t="shared" si="471"/>
        <v>44863</v>
      </c>
      <c r="Q8881" s="75" t="str">
        <f t="shared" si="470"/>
        <v>週六</v>
      </c>
      <c r="R8881" s="80">
        <v>44858</v>
      </c>
      <c r="Z8881" s="79" t="s">
        <v>3083</v>
      </c>
      <c r="AA8881" s="1"/>
    </row>
    <row r="8882" spans="2:27">
      <c r="B8882" s="66">
        <v>44831</v>
      </c>
      <c r="C8882" s="67">
        <v>44839</v>
      </c>
      <c r="D8882" s="68" t="s">
        <v>50</v>
      </c>
      <c r="E8882" s="70" t="s">
        <v>51</v>
      </c>
      <c r="F8882" s="70" t="s">
        <v>3217</v>
      </c>
      <c r="G8882" s="101">
        <v>44853</v>
      </c>
      <c r="H8882" s="101">
        <v>44865</v>
      </c>
      <c r="I8882" s="71">
        <f t="shared" si="469"/>
        <v>12</v>
      </c>
      <c r="J8882" s="72" t="s">
        <v>209</v>
      </c>
      <c r="K8882" s="72" t="s">
        <v>210</v>
      </c>
      <c r="L8882" s="73">
        <v>1</v>
      </c>
      <c r="M8882" s="73" t="s">
        <v>108</v>
      </c>
      <c r="N8882" s="68" t="str">
        <f>VLOOKUP(K8882,[1]人員授權表!D$3:G$249,4,0)</f>
        <v>無機</v>
      </c>
      <c r="O8882" s="70" t="str">
        <f>IF(J8882=[1]人員授權表!$C$85,"Casper李羿勳",IF(J8882=[1]人員授權表!$C$188,"Iring陳俊明",IF(J8882=[1]人員授權表!$C$189,"Brian陳泓霖",VLOOKUP(K8882,[1]人員授權表!D$2:E$249,2,FALSE))))</f>
        <v>Vicky游崴涵</v>
      </c>
      <c r="P8882" s="67">
        <f t="shared" si="471"/>
        <v>44863</v>
      </c>
      <c r="Q8882" s="75" t="str">
        <f t="shared" si="470"/>
        <v>週六</v>
      </c>
      <c r="R8882" s="80">
        <v>44861</v>
      </c>
      <c r="Z8882" s="79" t="s">
        <v>3083</v>
      </c>
      <c r="AA8882" s="1"/>
    </row>
    <row r="8883" spans="2:27">
      <c r="B8883" s="66">
        <v>44831</v>
      </c>
      <c r="C8883" s="67">
        <v>44839</v>
      </c>
      <c r="D8883" s="68" t="s">
        <v>50</v>
      </c>
      <c r="E8883" s="70" t="s">
        <v>51</v>
      </c>
      <c r="F8883" s="70" t="s">
        <v>3217</v>
      </c>
      <c r="G8883" s="101">
        <v>44853</v>
      </c>
      <c r="H8883" s="101">
        <v>44865</v>
      </c>
      <c r="I8883" s="71">
        <f t="shared" si="469"/>
        <v>12</v>
      </c>
      <c r="J8883" s="72" t="s">
        <v>167</v>
      </c>
      <c r="K8883" s="72" t="s">
        <v>168</v>
      </c>
      <c r="L8883" s="73">
        <v>1</v>
      </c>
      <c r="M8883" s="73" t="s">
        <v>108</v>
      </c>
      <c r="N8883" s="68" t="str">
        <f>VLOOKUP(K8883,[1]人員授權表!D$3:G$249,4,0)</f>
        <v>有機</v>
      </c>
      <c r="O8883" s="70" t="str">
        <f>IF(J8883=[1]人員授權表!$C$85,"Casper李羿勳",IF(J8883=[1]人員授權表!$C$188,"Iring陳俊明",IF(J8883=[1]人員授權表!$C$189,"Brian陳泓霖",VLOOKUP(K8883,[1]人員授權表!D$2:E$249,2,FALSE))))</f>
        <v>Una林庭瑄</v>
      </c>
      <c r="P8883" s="67">
        <f t="shared" si="471"/>
        <v>44863</v>
      </c>
      <c r="Q8883" s="75" t="str">
        <f t="shared" si="470"/>
        <v>週六</v>
      </c>
      <c r="R8883" s="80">
        <v>44860</v>
      </c>
      <c r="Z8883" s="79" t="s">
        <v>3083</v>
      </c>
      <c r="AA8883" s="1"/>
    </row>
    <row r="8884" spans="2:27">
      <c r="B8884" s="66">
        <v>44831</v>
      </c>
      <c r="C8884" s="67">
        <v>44839</v>
      </c>
      <c r="D8884" s="68" t="s">
        <v>50</v>
      </c>
      <c r="E8884" s="70" t="s">
        <v>51</v>
      </c>
      <c r="F8884" s="70" t="s">
        <v>3217</v>
      </c>
      <c r="G8884" s="101">
        <v>44853</v>
      </c>
      <c r="H8884" s="101">
        <v>44865</v>
      </c>
      <c r="I8884" s="71">
        <f t="shared" si="469"/>
        <v>12</v>
      </c>
      <c r="J8884" s="72" t="s">
        <v>257</v>
      </c>
      <c r="K8884" s="72" t="s">
        <v>1225</v>
      </c>
      <c r="L8884" s="73">
        <v>1</v>
      </c>
      <c r="M8884" s="73" t="s">
        <v>108</v>
      </c>
      <c r="N8884" s="68" t="str">
        <f>VLOOKUP(K8884,[1]人員授權表!D$3:G$249,4,0)</f>
        <v>有機</v>
      </c>
      <c r="O8884" s="70" t="str">
        <f>IF(J8884=[1]人員授權表!$C$85,"Casper李羿勳",IF(J8884=[1]人員授權表!$C$188,"Iring陳俊明",IF(J8884=[1]人員授權表!$C$189,"Brian陳泓霖",VLOOKUP(K8884,[1]人員授權表!D$2:E$249,2,FALSE))))</f>
        <v>Casper李羿勳</v>
      </c>
      <c r="P8884" s="67">
        <f t="shared" si="471"/>
        <v>44863</v>
      </c>
      <c r="Q8884" s="75" t="str">
        <f t="shared" si="470"/>
        <v>週六</v>
      </c>
      <c r="R8884" s="80">
        <v>44862</v>
      </c>
      <c r="Z8884" s="79" t="s">
        <v>3083</v>
      </c>
      <c r="AA8884" s="1"/>
    </row>
    <row r="8885" spans="2:27">
      <c r="B8885" s="66">
        <v>44831</v>
      </c>
      <c r="C8885" s="67">
        <v>44839</v>
      </c>
      <c r="D8885" s="68" t="s">
        <v>50</v>
      </c>
      <c r="E8885" s="70" t="s">
        <v>51</v>
      </c>
      <c r="F8885" s="70" t="s">
        <v>3217</v>
      </c>
      <c r="G8885" s="101">
        <v>44853</v>
      </c>
      <c r="H8885" s="101">
        <v>44865</v>
      </c>
      <c r="I8885" s="71">
        <f t="shared" si="469"/>
        <v>12</v>
      </c>
      <c r="J8885" s="72" t="s">
        <v>1226</v>
      </c>
      <c r="K8885" s="72" t="s">
        <v>1227</v>
      </c>
      <c r="L8885" s="73">
        <v>1</v>
      </c>
      <c r="M8885" s="73" t="s">
        <v>108</v>
      </c>
      <c r="N8885" s="68" t="str">
        <f>VLOOKUP(K8885,[1]人員授權表!D$3:G$249,4,0)</f>
        <v>有機</v>
      </c>
      <c r="O8885" s="70" t="str">
        <f>IF(J8885=[1]人員授權表!$C$85,"Casper李羿勳",IF(J8885=[1]人員授權表!$C$188,"Iring陳俊明",IF(J8885=[1]人員授權表!$C$189,"Brian陳泓霖",VLOOKUP(K8885,[1]人員授權表!D$2:E$249,2,FALSE))))</f>
        <v>Marco陳鴻鈞</v>
      </c>
      <c r="P8885" s="67">
        <f t="shared" si="471"/>
        <v>44863</v>
      </c>
      <c r="Q8885" s="75" t="str">
        <f t="shared" si="470"/>
        <v>週六</v>
      </c>
      <c r="R8885" s="80">
        <v>44860</v>
      </c>
      <c r="Z8885" s="79" t="s">
        <v>3083</v>
      </c>
      <c r="AA8885" s="1"/>
    </row>
    <row r="8886" spans="2:27">
      <c r="B8886" s="66">
        <v>44831</v>
      </c>
      <c r="C8886" s="67">
        <v>44839</v>
      </c>
      <c r="D8886" s="68" t="s">
        <v>50</v>
      </c>
      <c r="E8886" s="70" t="s">
        <v>51</v>
      </c>
      <c r="F8886" s="70" t="s">
        <v>3218</v>
      </c>
      <c r="G8886" s="101">
        <v>44846</v>
      </c>
      <c r="H8886" s="101">
        <v>44865</v>
      </c>
      <c r="I8886" s="71">
        <f t="shared" si="469"/>
        <v>19</v>
      </c>
      <c r="J8886" s="72" t="s">
        <v>649</v>
      </c>
      <c r="K8886" s="72" t="s">
        <v>650</v>
      </c>
      <c r="L8886" s="73">
        <v>1</v>
      </c>
      <c r="M8886" s="73" t="s">
        <v>108</v>
      </c>
      <c r="N8886" s="68" t="str">
        <f>VLOOKUP(K8886,[1]人員授權表!D$3:G$249,4,0)</f>
        <v>有機</v>
      </c>
      <c r="O8886" s="70" t="str">
        <f>IF(J8886=[1]人員授權表!$C$85,"Casper李羿勳",IF(J8886=[1]人員授權表!$C$188,"Iring陳俊明",IF(J8886=[1]人員授權表!$C$189,"Brian陳泓霖",VLOOKUP(K8886,[1]人員授權表!D$2:E$249,2,FALSE))))</f>
        <v>Casper李羿勳</v>
      </c>
      <c r="P8886" s="67">
        <f t="shared" si="471"/>
        <v>44863</v>
      </c>
      <c r="Q8886" s="75" t="str">
        <f t="shared" si="470"/>
        <v>週六</v>
      </c>
      <c r="R8886" s="80">
        <v>44856</v>
      </c>
      <c r="Z8886" s="79" t="s">
        <v>3083</v>
      </c>
      <c r="AA8886" s="1"/>
    </row>
    <row r="8887" spans="2:27">
      <c r="B8887" s="66">
        <v>44831</v>
      </c>
      <c r="C8887" s="67">
        <v>44839</v>
      </c>
      <c r="D8887" s="68" t="s">
        <v>50</v>
      </c>
      <c r="E8887" s="70" t="s">
        <v>51</v>
      </c>
      <c r="F8887" s="70" t="s">
        <v>3218</v>
      </c>
      <c r="G8887" s="101">
        <v>44846</v>
      </c>
      <c r="H8887" s="101">
        <v>44865</v>
      </c>
      <c r="I8887" s="71">
        <f t="shared" si="469"/>
        <v>19</v>
      </c>
      <c r="J8887" s="72" t="s">
        <v>257</v>
      </c>
      <c r="K8887" s="72" t="s">
        <v>1225</v>
      </c>
      <c r="L8887" s="73">
        <v>1</v>
      </c>
      <c r="M8887" s="73" t="s">
        <v>108</v>
      </c>
      <c r="N8887" s="68" t="str">
        <f>VLOOKUP(K8887,[1]人員授權表!D$3:G$249,4,0)</f>
        <v>有機</v>
      </c>
      <c r="O8887" s="70" t="str">
        <f>IF(J8887=[1]人員授權表!$C$85,"Casper李羿勳",IF(J8887=[1]人員授權表!$C$188,"Iring陳俊明",IF(J8887=[1]人員授權表!$C$189,"Brian陳泓霖",VLOOKUP(K8887,[1]人員授權表!D$2:E$249,2,FALSE))))</f>
        <v>Casper李羿勳</v>
      </c>
      <c r="P8887" s="67">
        <f t="shared" si="471"/>
        <v>44863</v>
      </c>
      <c r="Q8887" s="75" t="str">
        <f t="shared" si="470"/>
        <v>週六</v>
      </c>
      <c r="R8887" s="80">
        <v>44861</v>
      </c>
      <c r="Z8887" s="79" t="s">
        <v>3083</v>
      </c>
      <c r="AA8887" s="1"/>
    </row>
    <row r="8888" spans="2:27">
      <c r="B8888" s="66">
        <v>44831</v>
      </c>
      <c r="C8888" s="67">
        <v>44839</v>
      </c>
      <c r="D8888" s="68" t="s">
        <v>50</v>
      </c>
      <c r="E8888" s="70" t="s">
        <v>51</v>
      </c>
      <c r="F8888" s="70" t="s">
        <v>3218</v>
      </c>
      <c r="G8888" s="101">
        <v>44846</v>
      </c>
      <c r="H8888" s="101">
        <v>44865</v>
      </c>
      <c r="I8888" s="71">
        <f t="shared" si="469"/>
        <v>19</v>
      </c>
      <c r="J8888" s="72" t="s">
        <v>1340</v>
      </c>
      <c r="K8888" s="72" t="s">
        <v>1225</v>
      </c>
      <c r="L8888" s="73">
        <v>1</v>
      </c>
      <c r="M8888" s="73" t="s">
        <v>108</v>
      </c>
      <c r="N8888" s="68" t="str">
        <f>VLOOKUP(K8888,[1]人員授權表!D$3:G$249,4,0)</f>
        <v>有機</v>
      </c>
      <c r="O8888" s="70" t="str">
        <f>IF(J8888=[1]人員授權表!$C$85,"Casper李羿勳",IF(J8888=[1]人員授權表!$C$188,"Iring陳俊明",IF(J8888=[1]人員授權表!$C$189,"Brian陳泓霖",VLOOKUP(K8888,[1]人員授權表!D$2:E$249,2,FALSE))))</f>
        <v>Casper李羿勳</v>
      </c>
      <c r="P8888" s="67">
        <f t="shared" si="471"/>
        <v>44863</v>
      </c>
      <c r="Q8888" s="75" t="str">
        <f t="shared" si="470"/>
        <v>週六</v>
      </c>
      <c r="R8888" s="80">
        <v>44861</v>
      </c>
      <c r="Z8888" s="79" t="s">
        <v>3083</v>
      </c>
      <c r="AA8888" s="1"/>
    </row>
    <row r="8889" spans="2:27">
      <c r="B8889" s="66">
        <v>44831</v>
      </c>
      <c r="C8889" s="67">
        <v>44839</v>
      </c>
      <c r="D8889" s="68" t="s">
        <v>50</v>
      </c>
      <c r="E8889" s="70" t="s">
        <v>51</v>
      </c>
      <c r="F8889" s="70" t="s">
        <v>3218</v>
      </c>
      <c r="G8889" s="101">
        <v>44846</v>
      </c>
      <c r="H8889" s="101">
        <v>44865</v>
      </c>
      <c r="I8889" s="71">
        <f t="shared" si="469"/>
        <v>19</v>
      </c>
      <c r="J8889" s="72" t="s">
        <v>1599</v>
      </c>
      <c r="K8889" s="72" t="s">
        <v>182</v>
      </c>
      <c r="L8889" s="73">
        <v>1</v>
      </c>
      <c r="M8889" s="73" t="s">
        <v>108</v>
      </c>
      <c r="N8889" s="68" t="str">
        <f>VLOOKUP(K8889,[1]人員授權表!D$3:G$249,4,0)</f>
        <v>有機</v>
      </c>
      <c r="O8889" s="70" t="str">
        <f>IF(J8889=[1]人員授權表!$C$85,"Casper李羿勳",IF(J8889=[1]人員授權表!$C$188,"Iring陳俊明",IF(J8889=[1]人員授權表!$C$189,"Brian陳泓霖",VLOOKUP(K8889,[1]人員授權表!D$2:E$249,2,FALSE))))</f>
        <v>Sara王淑玲</v>
      </c>
      <c r="P8889" s="67">
        <f t="shared" si="471"/>
        <v>44863</v>
      </c>
      <c r="Q8889" s="75" t="str">
        <f t="shared" si="470"/>
        <v>週六</v>
      </c>
      <c r="R8889" s="80">
        <v>44858</v>
      </c>
      <c r="Z8889" s="79" t="s">
        <v>3083</v>
      </c>
      <c r="AA8889" s="1"/>
    </row>
    <row r="8890" spans="2:27">
      <c r="B8890" s="66">
        <v>44831</v>
      </c>
      <c r="C8890" s="67">
        <v>44839</v>
      </c>
      <c r="D8890" s="68" t="s">
        <v>50</v>
      </c>
      <c r="E8890" s="70" t="s">
        <v>51</v>
      </c>
      <c r="F8890" s="70" t="s">
        <v>3218</v>
      </c>
      <c r="G8890" s="101">
        <v>44846</v>
      </c>
      <c r="H8890" s="101">
        <v>44865</v>
      </c>
      <c r="I8890" s="71">
        <f t="shared" si="469"/>
        <v>19</v>
      </c>
      <c r="J8890" s="72" t="s">
        <v>1732</v>
      </c>
      <c r="K8890" s="72" t="s">
        <v>182</v>
      </c>
      <c r="L8890" s="73">
        <v>1</v>
      </c>
      <c r="M8890" s="73" t="s">
        <v>108</v>
      </c>
      <c r="N8890" s="68" t="str">
        <f>VLOOKUP(K8890,[1]人員授權表!D$3:G$249,4,0)</f>
        <v>有機</v>
      </c>
      <c r="O8890" s="70" t="str">
        <f>IF(J8890=[1]人員授權表!$C$85,"Casper李羿勳",IF(J8890=[1]人員授權表!$C$188,"Iring陳俊明",IF(J8890=[1]人員授權表!$C$189,"Brian陳泓霖",VLOOKUP(K8890,[1]人員授權表!D$2:E$249,2,FALSE))))</f>
        <v>Sara王淑玲</v>
      </c>
      <c r="P8890" s="67">
        <f t="shared" si="471"/>
        <v>44863</v>
      </c>
      <c r="Q8890" s="75" t="str">
        <f t="shared" si="470"/>
        <v>週六</v>
      </c>
      <c r="R8890" s="80">
        <v>44858</v>
      </c>
      <c r="Z8890" s="79" t="s">
        <v>3083</v>
      </c>
      <c r="AA8890" s="1"/>
    </row>
    <row r="8891" spans="2:27">
      <c r="B8891" s="66">
        <v>44831</v>
      </c>
      <c r="C8891" s="67">
        <v>44839</v>
      </c>
      <c r="D8891" s="68" t="s">
        <v>50</v>
      </c>
      <c r="E8891" s="70" t="s">
        <v>51</v>
      </c>
      <c r="F8891" s="70" t="s">
        <v>3219</v>
      </c>
      <c r="G8891" s="101">
        <v>44846</v>
      </c>
      <c r="H8891" s="101">
        <v>44865</v>
      </c>
      <c r="I8891" s="71">
        <f t="shared" si="469"/>
        <v>19</v>
      </c>
      <c r="J8891" s="72" t="s">
        <v>649</v>
      </c>
      <c r="K8891" s="72" t="s">
        <v>650</v>
      </c>
      <c r="L8891" s="73">
        <v>1</v>
      </c>
      <c r="M8891" s="73" t="s">
        <v>108</v>
      </c>
      <c r="N8891" s="68" t="str">
        <f>VLOOKUP(K8891,[1]人員授權表!D$3:G$249,4,0)</f>
        <v>有機</v>
      </c>
      <c r="O8891" s="70" t="str">
        <f>IF(J8891=[1]人員授權表!$C$85,"Casper李羿勳",IF(J8891=[1]人員授權表!$C$188,"Iring陳俊明",IF(J8891=[1]人員授權表!$C$189,"Brian陳泓霖",VLOOKUP(K8891,[1]人員授權表!D$2:E$249,2,FALSE))))</f>
        <v>Casper李羿勳</v>
      </c>
      <c r="P8891" s="67">
        <f t="shared" si="471"/>
        <v>44863</v>
      </c>
      <c r="Q8891" s="75" t="str">
        <f t="shared" si="470"/>
        <v>週六</v>
      </c>
      <c r="R8891" s="80">
        <v>44856</v>
      </c>
      <c r="Z8891" s="79" t="s">
        <v>3083</v>
      </c>
      <c r="AA8891" s="1"/>
    </row>
    <row r="8892" spans="2:27">
      <c r="B8892" s="66">
        <v>44831</v>
      </c>
      <c r="C8892" s="67">
        <v>44839</v>
      </c>
      <c r="D8892" s="68" t="s">
        <v>50</v>
      </c>
      <c r="E8892" s="70" t="s">
        <v>51</v>
      </c>
      <c r="F8892" s="70" t="s">
        <v>3219</v>
      </c>
      <c r="G8892" s="101">
        <v>44846</v>
      </c>
      <c r="H8892" s="101">
        <v>44865</v>
      </c>
      <c r="I8892" s="71">
        <f t="shared" si="469"/>
        <v>19</v>
      </c>
      <c r="J8892" s="72" t="s">
        <v>167</v>
      </c>
      <c r="K8892" s="72" t="s">
        <v>168</v>
      </c>
      <c r="L8892" s="73">
        <v>1</v>
      </c>
      <c r="M8892" s="73" t="s">
        <v>108</v>
      </c>
      <c r="N8892" s="68" t="str">
        <f>VLOOKUP(K8892,[1]人員授權表!D$3:G$249,4,0)</f>
        <v>有機</v>
      </c>
      <c r="O8892" s="70" t="str">
        <f>IF(J8892=[1]人員授權表!$C$85,"Casper李羿勳",IF(J8892=[1]人員授權表!$C$188,"Iring陳俊明",IF(J8892=[1]人員授權表!$C$189,"Brian陳泓霖",VLOOKUP(K8892,[1]人員授權表!D$2:E$249,2,FALSE))))</f>
        <v>Una林庭瑄</v>
      </c>
      <c r="P8892" s="67">
        <f t="shared" si="471"/>
        <v>44863</v>
      </c>
      <c r="Q8892" s="75" t="str">
        <f t="shared" si="470"/>
        <v>週六</v>
      </c>
      <c r="R8892" s="80">
        <v>44852</v>
      </c>
      <c r="Z8892" s="79" t="s">
        <v>3083</v>
      </c>
      <c r="AA8892" s="1"/>
    </row>
    <row r="8893" spans="2:27">
      <c r="B8893" s="66">
        <v>44831</v>
      </c>
      <c r="C8893" s="67">
        <v>44839</v>
      </c>
      <c r="D8893" s="68" t="s">
        <v>50</v>
      </c>
      <c r="E8893" s="70" t="s">
        <v>51</v>
      </c>
      <c r="F8893" s="70" t="s">
        <v>3219</v>
      </c>
      <c r="G8893" s="101">
        <v>44846</v>
      </c>
      <c r="H8893" s="101">
        <v>44865</v>
      </c>
      <c r="I8893" s="71">
        <f t="shared" si="469"/>
        <v>19</v>
      </c>
      <c r="J8893" s="72" t="s">
        <v>257</v>
      </c>
      <c r="K8893" s="72" t="s">
        <v>1225</v>
      </c>
      <c r="L8893" s="73">
        <v>1</v>
      </c>
      <c r="M8893" s="73" t="s">
        <v>108</v>
      </c>
      <c r="N8893" s="68" t="str">
        <f>VLOOKUP(K8893,[1]人員授權表!D$3:G$249,4,0)</f>
        <v>有機</v>
      </c>
      <c r="O8893" s="70" t="str">
        <f>IF(J8893=[1]人員授權表!$C$85,"Casper李羿勳",IF(J8893=[1]人員授權表!$C$188,"Iring陳俊明",IF(J8893=[1]人員授權表!$C$189,"Brian陳泓霖",VLOOKUP(K8893,[1]人員授權表!D$2:E$249,2,FALSE))))</f>
        <v>Casper李羿勳</v>
      </c>
      <c r="P8893" s="67">
        <f t="shared" si="471"/>
        <v>44863</v>
      </c>
      <c r="Q8893" s="75" t="str">
        <f t="shared" si="470"/>
        <v>週六</v>
      </c>
      <c r="R8893" s="80">
        <v>44861</v>
      </c>
      <c r="Z8893" s="79" t="s">
        <v>3083</v>
      </c>
      <c r="AA8893" s="1"/>
    </row>
    <row r="8894" spans="2:27">
      <c r="B8894" s="66">
        <v>44831</v>
      </c>
      <c r="C8894" s="67">
        <v>44839</v>
      </c>
      <c r="D8894" s="68" t="s">
        <v>50</v>
      </c>
      <c r="E8894" s="70" t="s">
        <v>51</v>
      </c>
      <c r="F8894" s="70" t="s">
        <v>3219</v>
      </c>
      <c r="G8894" s="101">
        <v>44846</v>
      </c>
      <c r="H8894" s="101">
        <v>44865</v>
      </c>
      <c r="I8894" s="71">
        <f t="shared" si="469"/>
        <v>19</v>
      </c>
      <c r="J8894" s="72" t="s">
        <v>1340</v>
      </c>
      <c r="K8894" s="72" t="s">
        <v>1225</v>
      </c>
      <c r="L8894" s="73">
        <v>1</v>
      </c>
      <c r="M8894" s="73" t="s">
        <v>108</v>
      </c>
      <c r="N8894" s="68" t="str">
        <f>VLOOKUP(K8894,[1]人員授權表!D$3:G$249,4,0)</f>
        <v>有機</v>
      </c>
      <c r="O8894" s="70" t="str">
        <f>IF(J8894=[1]人員授權表!$C$85,"Casper李羿勳",IF(J8894=[1]人員授權表!$C$188,"Iring陳俊明",IF(J8894=[1]人員授權表!$C$189,"Brian陳泓霖",VLOOKUP(K8894,[1]人員授權表!D$2:E$249,2,FALSE))))</f>
        <v>Casper李羿勳</v>
      </c>
      <c r="P8894" s="67">
        <f t="shared" si="471"/>
        <v>44863</v>
      </c>
      <c r="Q8894" s="75" t="str">
        <f t="shared" si="470"/>
        <v>週六</v>
      </c>
      <c r="R8894" s="80">
        <v>44861</v>
      </c>
      <c r="Z8894" s="79" t="s">
        <v>3083</v>
      </c>
      <c r="AA8894" s="1"/>
    </row>
    <row r="8895" spans="2:27">
      <c r="B8895" s="66">
        <v>44831</v>
      </c>
      <c r="C8895" s="67">
        <v>44839</v>
      </c>
      <c r="D8895" s="68" t="s">
        <v>50</v>
      </c>
      <c r="E8895" s="70" t="s">
        <v>51</v>
      </c>
      <c r="F8895" s="70" t="s">
        <v>3219</v>
      </c>
      <c r="G8895" s="101">
        <v>44846</v>
      </c>
      <c r="H8895" s="101">
        <v>44865</v>
      </c>
      <c r="I8895" s="71">
        <f t="shared" si="469"/>
        <v>19</v>
      </c>
      <c r="J8895" s="72" t="s">
        <v>1599</v>
      </c>
      <c r="K8895" s="72" t="s">
        <v>182</v>
      </c>
      <c r="L8895" s="73">
        <v>1</v>
      </c>
      <c r="M8895" s="73" t="s">
        <v>108</v>
      </c>
      <c r="N8895" s="68" t="str">
        <f>VLOOKUP(K8895,[1]人員授權表!D$3:G$249,4,0)</f>
        <v>有機</v>
      </c>
      <c r="O8895" s="70" t="str">
        <f>IF(J8895=[1]人員授權表!$C$85,"Casper李羿勳",IF(J8895=[1]人員授權表!$C$188,"Iring陳俊明",IF(J8895=[1]人員授權表!$C$189,"Brian陳泓霖",VLOOKUP(K8895,[1]人員授權表!D$2:E$249,2,FALSE))))</f>
        <v>Sara王淑玲</v>
      </c>
      <c r="P8895" s="67">
        <f t="shared" si="471"/>
        <v>44863</v>
      </c>
      <c r="Q8895" s="75" t="str">
        <f t="shared" si="470"/>
        <v>週六</v>
      </c>
      <c r="R8895" s="80">
        <v>44858</v>
      </c>
      <c r="Z8895" s="79" t="s">
        <v>3083</v>
      </c>
      <c r="AA8895" s="1"/>
    </row>
    <row r="8896" spans="2:27">
      <c r="B8896" s="66">
        <v>44831</v>
      </c>
      <c r="C8896" s="67">
        <v>44839</v>
      </c>
      <c r="D8896" s="68" t="s">
        <v>50</v>
      </c>
      <c r="E8896" s="70" t="s">
        <v>51</v>
      </c>
      <c r="F8896" s="70" t="s">
        <v>3219</v>
      </c>
      <c r="G8896" s="101">
        <v>44846</v>
      </c>
      <c r="H8896" s="101">
        <v>44865</v>
      </c>
      <c r="I8896" s="71">
        <f t="shared" si="469"/>
        <v>19</v>
      </c>
      <c r="J8896" s="72" t="s">
        <v>1732</v>
      </c>
      <c r="K8896" s="72" t="s">
        <v>182</v>
      </c>
      <c r="L8896" s="73">
        <v>1</v>
      </c>
      <c r="M8896" s="73" t="s">
        <v>108</v>
      </c>
      <c r="N8896" s="68" t="str">
        <f>VLOOKUP(K8896,[1]人員授權表!D$3:G$249,4,0)</f>
        <v>有機</v>
      </c>
      <c r="O8896" s="70" t="str">
        <f>IF(J8896=[1]人員授權表!$C$85,"Casper李羿勳",IF(J8896=[1]人員授權表!$C$188,"Iring陳俊明",IF(J8896=[1]人員授權表!$C$189,"Brian陳泓霖",VLOOKUP(K8896,[1]人員授權表!D$2:E$249,2,FALSE))))</f>
        <v>Sara王淑玲</v>
      </c>
      <c r="P8896" s="67">
        <f t="shared" si="471"/>
        <v>44863</v>
      </c>
      <c r="Q8896" s="75" t="str">
        <f t="shared" si="470"/>
        <v>週六</v>
      </c>
      <c r="R8896" s="80">
        <v>44858</v>
      </c>
      <c r="Z8896" s="79" t="s">
        <v>3083</v>
      </c>
      <c r="AA8896" s="1"/>
    </row>
    <row r="8897" spans="2:27">
      <c r="B8897" s="66">
        <v>44831</v>
      </c>
      <c r="C8897" s="67">
        <v>44839</v>
      </c>
      <c r="D8897" s="68" t="s">
        <v>17</v>
      </c>
      <c r="E8897" s="70" t="s">
        <v>51</v>
      </c>
      <c r="F8897" s="70" t="s">
        <v>3220</v>
      </c>
      <c r="G8897" s="101">
        <v>44845</v>
      </c>
      <c r="H8897" s="101">
        <v>44865</v>
      </c>
      <c r="I8897" s="71">
        <f t="shared" si="469"/>
        <v>20</v>
      </c>
      <c r="J8897" s="72" t="s">
        <v>1339</v>
      </c>
      <c r="K8897" s="72" t="s">
        <v>650</v>
      </c>
      <c r="L8897" s="73">
        <v>1</v>
      </c>
      <c r="M8897" s="73" t="s">
        <v>108</v>
      </c>
      <c r="N8897" s="68" t="str">
        <f>VLOOKUP(K8897,[1]人員授權表!D$3:G$249,4,0)</f>
        <v>有機</v>
      </c>
      <c r="O8897" s="70" t="str">
        <f>IF(J8897=[1]人員授權表!$C$85,"Casper李羿勳",IF(J8897=[1]人員授權表!$C$188,"Iring陳俊明",IF(J8897=[1]人員授權表!$C$189,"Brian陳泓霖",VLOOKUP(K8897,[1]人員授權表!D$2:E$249,2,FALSE))))</f>
        <v>Casper李羿勳</v>
      </c>
      <c r="P8897" s="67">
        <f t="shared" si="471"/>
        <v>44863</v>
      </c>
      <c r="Q8897" s="75" t="str">
        <f t="shared" si="470"/>
        <v>週六</v>
      </c>
      <c r="R8897" s="80">
        <v>44862</v>
      </c>
      <c r="Z8897" s="79" t="s">
        <v>3083</v>
      </c>
      <c r="AA8897" s="1"/>
    </row>
    <row r="8898" spans="2:27">
      <c r="B8898" s="66">
        <v>44831</v>
      </c>
      <c r="C8898" s="67">
        <v>44839</v>
      </c>
      <c r="D8898" s="68" t="s">
        <v>50</v>
      </c>
      <c r="E8898" s="70" t="s">
        <v>51</v>
      </c>
      <c r="F8898" s="70" t="s">
        <v>3221</v>
      </c>
      <c r="G8898" s="101">
        <v>44845</v>
      </c>
      <c r="H8898" s="101">
        <v>44865</v>
      </c>
      <c r="I8898" s="71">
        <f t="shared" si="469"/>
        <v>20</v>
      </c>
      <c r="J8898" s="72" t="s">
        <v>257</v>
      </c>
      <c r="K8898" s="72" t="s">
        <v>1225</v>
      </c>
      <c r="L8898" s="73">
        <v>1</v>
      </c>
      <c r="M8898" s="73" t="s">
        <v>108</v>
      </c>
      <c r="N8898" s="68" t="str">
        <f>VLOOKUP(K8898,[1]人員授權表!D$3:G$249,4,0)</f>
        <v>有機</v>
      </c>
      <c r="O8898" s="70" t="str">
        <f>IF(J8898=[1]人員授權表!$C$85,"Casper李羿勳",IF(J8898=[1]人員授權表!$C$188,"Iring陳俊明",IF(J8898=[1]人員授權表!$C$189,"Brian陳泓霖",VLOOKUP(K8898,[1]人員授權表!D$2:E$249,2,FALSE))))</f>
        <v>Casper李羿勳</v>
      </c>
      <c r="P8898" s="67">
        <f t="shared" si="471"/>
        <v>44863</v>
      </c>
      <c r="Q8898" s="75" t="str">
        <f t="shared" si="470"/>
        <v>週六</v>
      </c>
      <c r="R8898" s="80">
        <v>44861</v>
      </c>
      <c r="Z8898" s="79" t="s">
        <v>3083</v>
      </c>
      <c r="AA8898" s="1"/>
    </row>
    <row r="8899" spans="2:27">
      <c r="B8899" s="66">
        <v>44831</v>
      </c>
      <c r="C8899" s="67">
        <v>44839</v>
      </c>
      <c r="D8899" s="68" t="s">
        <v>50</v>
      </c>
      <c r="E8899" s="70" t="s">
        <v>51</v>
      </c>
      <c r="F8899" s="70" t="s">
        <v>3221</v>
      </c>
      <c r="G8899" s="101">
        <v>44845</v>
      </c>
      <c r="H8899" s="101">
        <v>44865</v>
      </c>
      <c r="I8899" s="71">
        <f t="shared" si="469"/>
        <v>20</v>
      </c>
      <c r="J8899" s="72" t="s">
        <v>1340</v>
      </c>
      <c r="K8899" s="72" t="s">
        <v>1225</v>
      </c>
      <c r="L8899" s="73">
        <v>1</v>
      </c>
      <c r="M8899" s="73" t="s">
        <v>108</v>
      </c>
      <c r="N8899" s="68" t="str">
        <f>VLOOKUP(K8899,[1]人員授權表!D$3:G$249,4,0)</f>
        <v>有機</v>
      </c>
      <c r="O8899" s="70" t="str">
        <f>IF(J8899=[1]人員授權表!$C$85,"Casper李羿勳",IF(J8899=[1]人員授權表!$C$188,"Iring陳俊明",IF(J8899=[1]人員授權表!$C$189,"Brian陳泓霖",VLOOKUP(K8899,[1]人員授權表!D$2:E$249,2,FALSE))))</f>
        <v>Casper李羿勳</v>
      </c>
      <c r="P8899" s="67">
        <f t="shared" si="471"/>
        <v>44863</v>
      </c>
      <c r="Q8899" s="75" t="str">
        <f t="shared" si="470"/>
        <v>週六</v>
      </c>
      <c r="R8899" s="80">
        <v>44861</v>
      </c>
      <c r="Z8899" s="79" t="s">
        <v>3083</v>
      </c>
      <c r="AA8899" s="1"/>
    </row>
    <row r="8900" spans="2:27">
      <c r="B8900" s="66">
        <v>44831</v>
      </c>
      <c r="C8900" s="67">
        <v>44839</v>
      </c>
      <c r="D8900" s="68" t="s">
        <v>50</v>
      </c>
      <c r="E8900" s="70" t="s">
        <v>51</v>
      </c>
      <c r="F8900" s="70" t="s">
        <v>3221</v>
      </c>
      <c r="G8900" s="101">
        <v>44845</v>
      </c>
      <c r="H8900" s="101">
        <v>44865</v>
      </c>
      <c r="I8900" s="71">
        <f t="shared" si="469"/>
        <v>20</v>
      </c>
      <c r="J8900" s="72" t="s">
        <v>1341</v>
      </c>
      <c r="K8900" s="72" t="s">
        <v>182</v>
      </c>
      <c r="L8900" s="73">
        <v>1</v>
      </c>
      <c r="M8900" s="73" t="s">
        <v>108</v>
      </c>
      <c r="N8900" s="68" t="str">
        <f>VLOOKUP(K8900,[1]人員授權表!D$3:G$249,4,0)</f>
        <v>有機</v>
      </c>
      <c r="O8900" s="70" t="str">
        <f>IF(J8900=[1]人員授權表!$C$85,"Casper李羿勳",IF(J8900=[1]人員授權表!$C$188,"Iring陳俊明",IF(J8900=[1]人員授權表!$C$189,"Brian陳泓霖",VLOOKUP(K8900,[1]人員授權表!D$2:E$249,2,FALSE))))</f>
        <v>Sara王淑玲</v>
      </c>
      <c r="P8900" s="67">
        <f t="shared" si="471"/>
        <v>44863</v>
      </c>
      <c r="Q8900" s="75" t="str">
        <f t="shared" si="470"/>
        <v>週六</v>
      </c>
      <c r="R8900" s="80">
        <v>44858</v>
      </c>
      <c r="Z8900" s="79" t="s">
        <v>3083</v>
      </c>
      <c r="AA8900" s="1"/>
    </row>
    <row r="8901" spans="2:27">
      <c r="B8901" s="66">
        <v>44831</v>
      </c>
      <c r="C8901" s="67">
        <v>44839</v>
      </c>
      <c r="D8901" s="68" t="s">
        <v>50</v>
      </c>
      <c r="E8901" s="70" t="s">
        <v>51</v>
      </c>
      <c r="F8901" s="70" t="s">
        <v>3221</v>
      </c>
      <c r="G8901" s="101">
        <v>44845</v>
      </c>
      <c r="H8901" s="101">
        <v>44865</v>
      </c>
      <c r="I8901" s="71">
        <f t="shared" si="469"/>
        <v>20</v>
      </c>
      <c r="J8901" s="72" t="s">
        <v>1342</v>
      </c>
      <c r="K8901" s="72" t="s">
        <v>182</v>
      </c>
      <c r="L8901" s="73">
        <v>1</v>
      </c>
      <c r="M8901" s="73" t="s">
        <v>108</v>
      </c>
      <c r="N8901" s="68" t="str">
        <f>VLOOKUP(K8901,[1]人員授權表!D$3:G$249,4,0)</f>
        <v>有機</v>
      </c>
      <c r="O8901" s="70" t="str">
        <f>IF(J8901=[1]人員授權表!$C$85,"Casper李羿勳",IF(J8901=[1]人員授權表!$C$188,"Iring陳俊明",IF(J8901=[1]人員授權表!$C$189,"Brian陳泓霖",VLOOKUP(K8901,[1]人員授權表!D$2:E$249,2,FALSE))))</f>
        <v>Sara王淑玲</v>
      </c>
      <c r="P8901" s="67">
        <f t="shared" si="471"/>
        <v>44863</v>
      </c>
      <c r="Q8901" s="75" t="str">
        <f t="shared" si="470"/>
        <v>週六</v>
      </c>
      <c r="R8901" s="80">
        <v>44858</v>
      </c>
      <c r="Z8901" s="79" t="s">
        <v>3083</v>
      </c>
      <c r="AA8901" s="1"/>
    </row>
    <row r="8902" spans="2:27">
      <c r="B8902" s="66">
        <v>44831</v>
      </c>
      <c r="C8902" s="67">
        <v>44839</v>
      </c>
      <c r="D8902" s="68" t="s">
        <v>50</v>
      </c>
      <c r="E8902" s="70" t="s">
        <v>51</v>
      </c>
      <c r="F8902" s="70" t="s">
        <v>3222</v>
      </c>
      <c r="G8902" s="101">
        <v>44855</v>
      </c>
      <c r="H8902" s="101">
        <v>44865</v>
      </c>
      <c r="I8902" s="71">
        <f t="shared" si="469"/>
        <v>10</v>
      </c>
      <c r="J8902" s="72" t="s">
        <v>490</v>
      </c>
      <c r="K8902" s="72" t="s">
        <v>182</v>
      </c>
      <c r="L8902" s="73">
        <v>1</v>
      </c>
      <c r="M8902" s="73" t="s">
        <v>108</v>
      </c>
      <c r="N8902" s="68" t="str">
        <f>VLOOKUP(K8902,[1]人員授權表!D$3:G$249,4,0)</f>
        <v>有機</v>
      </c>
      <c r="O8902" s="70" t="str">
        <f>IF(J8902=[1]人員授權表!$C$85,"Casper李羿勳",IF(J8902=[1]人員授權表!$C$188,"Iring陳俊明",IF(J8902=[1]人員授權表!$C$189,"Brian陳泓霖",VLOOKUP(K8902,[1]人員授權表!D$2:E$249,2,FALSE))))</f>
        <v>Sara王淑玲</v>
      </c>
      <c r="P8902" s="67">
        <f t="shared" si="471"/>
        <v>44863</v>
      </c>
      <c r="Q8902" s="75" t="str">
        <f t="shared" si="470"/>
        <v>週六</v>
      </c>
      <c r="R8902" s="80">
        <v>44858</v>
      </c>
      <c r="Z8902" s="79" t="s">
        <v>3083</v>
      </c>
      <c r="AA8902" s="1"/>
    </row>
    <row r="8903" spans="2:27">
      <c r="B8903" s="66">
        <v>44831</v>
      </c>
      <c r="C8903" s="67">
        <v>44839</v>
      </c>
      <c r="D8903" s="68" t="s">
        <v>50</v>
      </c>
      <c r="E8903" s="70" t="s">
        <v>51</v>
      </c>
      <c r="F8903" s="70" t="s">
        <v>3222</v>
      </c>
      <c r="G8903" s="101">
        <v>44855</v>
      </c>
      <c r="H8903" s="101">
        <v>44865</v>
      </c>
      <c r="I8903" s="71">
        <f t="shared" ref="I8903:I8966" si="472">_xlfn.DAYS(H8903,G8903)</f>
        <v>10</v>
      </c>
      <c r="J8903" s="72" t="s">
        <v>1322</v>
      </c>
      <c r="K8903" s="72" t="s">
        <v>187</v>
      </c>
      <c r="L8903" s="73">
        <v>1</v>
      </c>
      <c r="M8903" s="73" t="s">
        <v>108</v>
      </c>
      <c r="N8903" s="68" t="str">
        <f>VLOOKUP(K8903,[1]人員授權表!D$3:G$249,4,0)</f>
        <v>無機</v>
      </c>
      <c r="O8903" s="70" t="str">
        <f>IF(J8903=[1]人員授權表!$C$85,"Casper李羿勳",IF(J8903=[1]人員授權表!$C$188,"Iring陳俊明",IF(J8903=[1]人員授權表!$C$189,"Brian陳泓霖",VLOOKUP(K8903,[1]人員授權表!D$2:E$249,2,FALSE))))</f>
        <v>Ruby黃家蓁</v>
      </c>
      <c r="P8903" s="67">
        <f t="shared" si="471"/>
        <v>44863</v>
      </c>
      <c r="Q8903" s="75" t="str">
        <f t="shared" ref="Q8903:Q8966" si="473">TEXT(P8903,"aaa")</f>
        <v>週六</v>
      </c>
      <c r="R8903" s="80">
        <v>44862</v>
      </c>
      <c r="Z8903" s="79" t="s">
        <v>3083</v>
      </c>
      <c r="AA8903" s="1"/>
    </row>
    <row r="8904" spans="2:27">
      <c r="B8904" s="66">
        <v>44831</v>
      </c>
      <c r="C8904" s="67">
        <v>44839</v>
      </c>
      <c r="D8904" s="68" t="s">
        <v>50</v>
      </c>
      <c r="E8904" s="70" t="s">
        <v>51</v>
      </c>
      <c r="F8904" s="70" t="s">
        <v>3222</v>
      </c>
      <c r="G8904" s="101">
        <v>44855</v>
      </c>
      <c r="H8904" s="101">
        <v>44865</v>
      </c>
      <c r="I8904" s="71">
        <f t="shared" si="472"/>
        <v>10</v>
      </c>
      <c r="J8904" s="72" t="s">
        <v>1323</v>
      </c>
      <c r="K8904" s="72" t="s">
        <v>189</v>
      </c>
      <c r="L8904" s="73">
        <v>1</v>
      </c>
      <c r="M8904" s="73" t="s">
        <v>108</v>
      </c>
      <c r="N8904" s="68" t="str">
        <f>VLOOKUP(K8904,[1]人員授權表!D$3:G$249,4,0)</f>
        <v>無機</v>
      </c>
      <c r="O8904" s="70" t="str">
        <f>IF(J8904=[1]人員授權表!$C$85,"Casper李羿勳",IF(J8904=[1]人員授權表!$C$188,"Iring陳俊明",IF(J8904=[1]人員授權表!$C$189,"Brian陳泓霖",VLOOKUP(K8904,[1]人員授權表!D$2:E$249,2,FALSE))))</f>
        <v>Iring陳俊明</v>
      </c>
      <c r="P8904" s="67">
        <f t="shared" si="471"/>
        <v>44863</v>
      </c>
      <c r="Q8904" s="75" t="str">
        <f t="shared" si="473"/>
        <v>週六</v>
      </c>
      <c r="R8904" s="80">
        <v>44861</v>
      </c>
      <c r="Z8904" s="79" t="s">
        <v>3083</v>
      </c>
      <c r="AA8904" s="1"/>
    </row>
    <row r="8905" spans="2:27">
      <c r="B8905" s="66">
        <v>44831</v>
      </c>
      <c r="C8905" s="67">
        <v>44839</v>
      </c>
      <c r="D8905" s="68" t="s">
        <v>50</v>
      </c>
      <c r="E8905" s="70" t="s">
        <v>51</v>
      </c>
      <c r="F8905" s="70" t="s">
        <v>3222</v>
      </c>
      <c r="G8905" s="101">
        <v>44855</v>
      </c>
      <c r="H8905" s="101">
        <v>44865</v>
      </c>
      <c r="I8905" s="71">
        <f t="shared" si="472"/>
        <v>10</v>
      </c>
      <c r="J8905" s="72" t="s">
        <v>1381</v>
      </c>
      <c r="K8905" s="72" t="s">
        <v>140</v>
      </c>
      <c r="L8905" s="73">
        <v>1</v>
      </c>
      <c r="M8905" s="73" t="s">
        <v>108</v>
      </c>
      <c r="N8905" s="68" t="str">
        <f>VLOOKUP(K8905,[1]人員授權表!D$3:G$249,4,0)</f>
        <v>無機</v>
      </c>
      <c r="O8905" s="70" t="str">
        <f>IF(J8905=[1]人員授權表!$C$85,"Casper李羿勳",IF(J8905=[1]人員授權表!$C$188,"Iring陳俊明",IF(J8905=[1]人員授權表!$C$189,"Brian陳泓霖",VLOOKUP(K8905,[1]人員授權表!D$2:E$249,2,FALSE))))</f>
        <v>Iring陳俊明</v>
      </c>
      <c r="P8905" s="67">
        <f t="shared" si="471"/>
        <v>44863</v>
      </c>
      <c r="Q8905" s="75" t="str">
        <f t="shared" si="473"/>
        <v>週六</v>
      </c>
      <c r="R8905" s="80">
        <v>44862</v>
      </c>
      <c r="Z8905" s="79" t="s">
        <v>3083</v>
      </c>
      <c r="AA8905" s="1"/>
    </row>
    <row r="8906" spans="2:27">
      <c r="B8906" s="66">
        <v>44831</v>
      </c>
      <c r="C8906" s="67">
        <v>44839</v>
      </c>
      <c r="D8906" s="68" t="s">
        <v>50</v>
      </c>
      <c r="E8906" s="70" t="s">
        <v>51</v>
      </c>
      <c r="F8906" s="70" t="s">
        <v>3222</v>
      </c>
      <c r="G8906" s="101">
        <v>44855</v>
      </c>
      <c r="H8906" s="101">
        <v>44865</v>
      </c>
      <c r="I8906" s="71">
        <f t="shared" si="472"/>
        <v>10</v>
      </c>
      <c r="J8906" s="72" t="s">
        <v>1389</v>
      </c>
      <c r="K8906" s="72" t="s">
        <v>196</v>
      </c>
      <c r="L8906" s="73">
        <v>1</v>
      </c>
      <c r="M8906" s="73" t="s">
        <v>108</v>
      </c>
      <c r="N8906" s="68" t="str">
        <f>VLOOKUP(K8906,[1]人員授權表!D$3:G$249,4,0)</f>
        <v>無機</v>
      </c>
      <c r="O8906" s="70" t="str">
        <f>IF(J8906=[1]人員授權表!$C$85,"Casper李羿勳",IF(J8906=[1]人員授權表!$C$188,"Iring陳俊明",IF(J8906=[1]人員授權表!$C$189,"Brian陳泓霖",VLOOKUP(K8906,[1]人員授權表!D$2:E$249,2,FALSE))))</f>
        <v>Debby胡萱黛</v>
      </c>
      <c r="P8906" s="67">
        <f t="shared" si="471"/>
        <v>44863</v>
      </c>
      <c r="Q8906" s="75" t="str">
        <f t="shared" si="473"/>
        <v>週六</v>
      </c>
      <c r="R8906" s="80">
        <v>44861</v>
      </c>
      <c r="Z8906" s="79" t="s">
        <v>3083</v>
      </c>
      <c r="AA8906" s="1"/>
    </row>
    <row r="8907" spans="2:27">
      <c r="B8907" s="66">
        <v>44831</v>
      </c>
      <c r="C8907" s="67">
        <v>44839</v>
      </c>
      <c r="D8907" s="68" t="s">
        <v>50</v>
      </c>
      <c r="E8907" s="70" t="s">
        <v>51</v>
      </c>
      <c r="F8907" s="70" t="s">
        <v>3222</v>
      </c>
      <c r="G8907" s="101">
        <v>44855</v>
      </c>
      <c r="H8907" s="101">
        <v>44865</v>
      </c>
      <c r="I8907" s="71">
        <f t="shared" si="472"/>
        <v>10</v>
      </c>
      <c r="J8907" s="72" t="s">
        <v>556</v>
      </c>
      <c r="K8907" s="72" t="s">
        <v>199</v>
      </c>
      <c r="L8907" s="73">
        <v>1</v>
      </c>
      <c r="M8907" s="73" t="s">
        <v>108</v>
      </c>
      <c r="N8907" s="68" t="str">
        <f>VLOOKUP(K8907,[1]人員授權表!D$3:G$249,4,0)</f>
        <v>無機</v>
      </c>
      <c r="O8907" s="70" t="str">
        <f>IF(J8907=[1]人員授權表!$C$85,"Casper李羿勳",IF(J8907=[1]人員授權表!$C$188,"Iring陳俊明",IF(J8907=[1]人員授權表!$C$189,"Brian陳泓霖",VLOOKUP(K8907,[1]人員授權表!D$2:E$249,2,FALSE))))</f>
        <v>Vicky游崴涵</v>
      </c>
      <c r="P8907" s="67">
        <f t="shared" si="471"/>
        <v>44863</v>
      </c>
      <c r="Q8907" s="75" t="str">
        <f t="shared" si="473"/>
        <v>週六</v>
      </c>
      <c r="R8907" s="80">
        <v>44861</v>
      </c>
      <c r="Z8907" s="79" t="s">
        <v>3083</v>
      </c>
      <c r="AA8907" s="1"/>
    </row>
    <row r="8908" spans="2:27">
      <c r="B8908" s="66">
        <v>44831</v>
      </c>
      <c r="C8908" s="67">
        <v>44839</v>
      </c>
      <c r="D8908" s="68" t="s">
        <v>50</v>
      </c>
      <c r="E8908" s="70" t="s">
        <v>51</v>
      </c>
      <c r="F8908" s="70" t="s">
        <v>3222</v>
      </c>
      <c r="G8908" s="101">
        <v>44855</v>
      </c>
      <c r="H8908" s="101">
        <v>44865</v>
      </c>
      <c r="I8908" s="71">
        <f t="shared" si="472"/>
        <v>10</v>
      </c>
      <c r="J8908" s="72" t="s">
        <v>1382</v>
      </c>
      <c r="K8908" s="72" t="s">
        <v>201</v>
      </c>
      <c r="L8908" s="73">
        <v>1</v>
      </c>
      <c r="M8908" s="73" t="s">
        <v>108</v>
      </c>
      <c r="N8908" s="68" t="str">
        <f>VLOOKUP(K8908,[1]人員授權表!D$3:G$249,4,0)</f>
        <v>無機</v>
      </c>
      <c r="O8908" s="70" t="str">
        <f>IF(J8908=[1]人員授權表!$C$85,"Casper李羿勳",IF(J8908=[1]人員授權表!$C$188,"Iring陳俊明",IF(J8908=[1]人員授權表!$C$189,"Brian陳泓霖",VLOOKUP(K8908,[1]人員授權表!D$2:E$249,2,FALSE))))</f>
        <v>Ruby黃家蓁</v>
      </c>
      <c r="P8908" s="67">
        <f t="shared" si="471"/>
        <v>44863</v>
      </c>
      <c r="Q8908" s="75" t="str">
        <f t="shared" si="473"/>
        <v>週六</v>
      </c>
      <c r="R8908" s="80">
        <v>44862</v>
      </c>
      <c r="Z8908" s="79" t="s">
        <v>3083</v>
      </c>
      <c r="AA8908" s="1"/>
    </row>
    <row r="8909" spans="2:27">
      <c r="B8909" s="66">
        <v>44831</v>
      </c>
      <c r="C8909" s="67">
        <v>44839</v>
      </c>
      <c r="D8909" s="68" t="s">
        <v>50</v>
      </c>
      <c r="E8909" s="70" t="s">
        <v>51</v>
      </c>
      <c r="F8909" s="70" t="s">
        <v>3222</v>
      </c>
      <c r="G8909" s="101">
        <v>44855</v>
      </c>
      <c r="H8909" s="101">
        <v>44865</v>
      </c>
      <c r="I8909" s="71">
        <f t="shared" si="472"/>
        <v>10</v>
      </c>
      <c r="J8909" s="72" t="s">
        <v>1390</v>
      </c>
      <c r="K8909" s="72" t="s">
        <v>152</v>
      </c>
      <c r="L8909" s="73">
        <v>1</v>
      </c>
      <c r="M8909" s="73" t="s">
        <v>108</v>
      </c>
      <c r="N8909" s="68" t="str">
        <f>VLOOKUP(K8909,[1]人員授權表!D$3:G$249,4,0)</f>
        <v>無機</v>
      </c>
      <c r="O8909" s="70" t="str">
        <f>IF(J8909=[1]人員授權表!$C$85,"Casper李羿勳",IF(J8909=[1]人員授權表!$C$188,"Iring陳俊明",IF(J8909=[1]人員授權表!$C$189,"Brian陳泓霖",VLOOKUP(K8909,[1]人員授權表!D$2:E$249,2,FALSE))))</f>
        <v>Vicky游崴涵</v>
      </c>
      <c r="P8909" s="67">
        <f t="shared" si="471"/>
        <v>44863</v>
      </c>
      <c r="Q8909" s="75" t="str">
        <f t="shared" si="473"/>
        <v>週六</v>
      </c>
      <c r="R8909" s="80">
        <v>44861</v>
      </c>
      <c r="Z8909" s="79" t="s">
        <v>3083</v>
      </c>
      <c r="AA8909" s="1"/>
    </row>
    <row r="8910" spans="2:27">
      <c r="B8910" s="66">
        <v>44831</v>
      </c>
      <c r="C8910" s="67">
        <v>44839</v>
      </c>
      <c r="D8910" s="68" t="s">
        <v>50</v>
      </c>
      <c r="E8910" s="70" t="s">
        <v>51</v>
      </c>
      <c r="F8910" s="70" t="s">
        <v>3222</v>
      </c>
      <c r="G8910" s="101">
        <v>44855</v>
      </c>
      <c r="H8910" s="101">
        <v>44865</v>
      </c>
      <c r="I8910" s="71">
        <f t="shared" si="472"/>
        <v>10</v>
      </c>
      <c r="J8910" s="72" t="s">
        <v>1383</v>
      </c>
      <c r="K8910" s="72" t="s">
        <v>161</v>
      </c>
      <c r="L8910" s="73">
        <v>1</v>
      </c>
      <c r="M8910" s="73" t="s">
        <v>108</v>
      </c>
      <c r="N8910" s="68" t="str">
        <f>VLOOKUP(K8910,[1]人員授權表!D$3:G$249,4,0)</f>
        <v>無機</v>
      </c>
      <c r="O8910" s="70" t="str">
        <f>IF(J8910=[1]人員授權表!$C$85,"Casper李羿勳",IF(J8910=[1]人員授權表!$C$188,"Iring陳俊明",IF(J8910=[1]人員授權表!$C$189,"Brian陳泓霖",VLOOKUP(K8910,[1]人員授權表!D$2:E$249,2,FALSE))))</f>
        <v>Dennis陳汶宏</v>
      </c>
      <c r="P8910" s="67">
        <f t="shared" si="471"/>
        <v>44863</v>
      </c>
      <c r="Q8910" s="75" t="str">
        <f t="shared" si="473"/>
        <v>週六</v>
      </c>
      <c r="R8910" s="80">
        <v>44862</v>
      </c>
      <c r="Z8910" s="79" t="s">
        <v>3083</v>
      </c>
      <c r="AA8910" s="1"/>
    </row>
    <row r="8911" spans="2:27">
      <c r="B8911" s="66">
        <v>44831</v>
      </c>
      <c r="C8911" s="67">
        <v>44839</v>
      </c>
      <c r="D8911" s="68" t="s">
        <v>50</v>
      </c>
      <c r="E8911" s="70" t="s">
        <v>51</v>
      </c>
      <c r="F8911" s="70" t="s">
        <v>3222</v>
      </c>
      <c r="G8911" s="101">
        <v>44855</v>
      </c>
      <c r="H8911" s="101">
        <v>44865</v>
      </c>
      <c r="I8911" s="71">
        <f t="shared" si="472"/>
        <v>10</v>
      </c>
      <c r="J8911" s="72" t="s">
        <v>1325</v>
      </c>
      <c r="K8911" s="72" t="s">
        <v>1326</v>
      </c>
      <c r="L8911" s="73">
        <v>1</v>
      </c>
      <c r="M8911" s="73" t="s">
        <v>108</v>
      </c>
      <c r="N8911" s="68" t="str">
        <f>VLOOKUP(K8911,[1]人員授權表!D$3:G$249,4,0)</f>
        <v>無機</v>
      </c>
      <c r="O8911" s="70" t="str">
        <f>IF(J8911=[1]人員授權表!$C$85,"Casper李羿勳",IF(J8911=[1]人員授權表!$C$188,"Iring陳俊明",IF(J8911=[1]人員授權表!$C$189,"Brian陳泓霖",VLOOKUP(K8911,[1]人員授權表!D$2:E$249,2,FALSE))))</f>
        <v>Dennis陳汶宏</v>
      </c>
      <c r="P8911" s="67">
        <f t="shared" si="471"/>
        <v>44863</v>
      </c>
      <c r="Q8911" s="75" t="str">
        <f t="shared" si="473"/>
        <v>週六</v>
      </c>
      <c r="R8911" s="80">
        <v>44862</v>
      </c>
      <c r="Z8911" s="79" t="s">
        <v>3083</v>
      </c>
      <c r="AA8911" s="1"/>
    </row>
    <row r="8912" spans="2:27">
      <c r="B8912" s="66">
        <v>44831</v>
      </c>
      <c r="C8912" s="67">
        <v>44839</v>
      </c>
      <c r="D8912" s="68" t="s">
        <v>50</v>
      </c>
      <c r="E8912" s="70" t="s">
        <v>51</v>
      </c>
      <c r="F8912" s="70" t="s">
        <v>3222</v>
      </c>
      <c r="G8912" s="101">
        <v>44855</v>
      </c>
      <c r="H8912" s="101">
        <v>44865</v>
      </c>
      <c r="I8912" s="71">
        <f t="shared" si="472"/>
        <v>10</v>
      </c>
      <c r="J8912" s="72" t="s">
        <v>1384</v>
      </c>
      <c r="K8912" s="72" t="s">
        <v>176</v>
      </c>
      <c r="L8912" s="73">
        <v>1</v>
      </c>
      <c r="M8912" s="73" t="s">
        <v>108</v>
      </c>
      <c r="N8912" s="68" t="str">
        <f>VLOOKUP(K8912,[1]人員授權表!D$3:G$249,4,0)</f>
        <v>無機</v>
      </c>
      <c r="O8912" s="70" t="s">
        <v>956</v>
      </c>
      <c r="P8912" s="67">
        <f t="shared" si="471"/>
        <v>44863</v>
      </c>
      <c r="Q8912" s="75" t="str">
        <f t="shared" si="473"/>
        <v>週六</v>
      </c>
      <c r="R8912" s="80">
        <v>44862</v>
      </c>
      <c r="Z8912" s="79" t="s">
        <v>3083</v>
      </c>
      <c r="AA8912" s="1"/>
    </row>
    <row r="8913" spans="2:27">
      <c r="B8913" s="66">
        <v>44831</v>
      </c>
      <c r="C8913" s="67">
        <v>44839</v>
      </c>
      <c r="D8913" s="68" t="s">
        <v>50</v>
      </c>
      <c r="E8913" s="70" t="s">
        <v>51</v>
      </c>
      <c r="F8913" s="70" t="s">
        <v>3222</v>
      </c>
      <c r="G8913" s="101">
        <v>44855</v>
      </c>
      <c r="H8913" s="101">
        <v>44865</v>
      </c>
      <c r="I8913" s="71">
        <f t="shared" si="472"/>
        <v>10</v>
      </c>
      <c r="J8913" s="72" t="s">
        <v>290</v>
      </c>
      <c r="K8913" s="72" t="s">
        <v>291</v>
      </c>
      <c r="L8913" s="73">
        <v>1</v>
      </c>
      <c r="M8913" s="73" t="s">
        <v>108</v>
      </c>
      <c r="N8913" s="68" t="str">
        <f>VLOOKUP(K8913,[1]人員授權表!D$3:G$249,4,0)</f>
        <v>無機</v>
      </c>
      <c r="O8913" s="70" t="str">
        <f>IF(J8913=[1]人員授權表!$C$85,"Casper李羿勳",IF(J8913=[1]人員授權表!$C$188,"Iring陳俊明",IF(J8913=[1]人員授權表!$C$189,"Brian陳泓霖",VLOOKUP(K8913,[1]人員授權表!D$2:E$249,2,FALSE))))</f>
        <v>George陳志昇</v>
      </c>
      <c r="P8913" s="67">
        <f t="shared" si="471"/>
        <v>44863</v>
      </c>
      <c r="Q8913" s="75" t="str">
        <f t="shared" si="473"/>
        <v>週六</v>
      </c>
      <c r="R8913" s="80">
        <v>44861</v>
      </c>
      <c r="Z8913" s="79" t="s">
        <v>3083</v>
      </c>
      <c r="AA8913" s="1"/>
    </row>
    <row r="8914" spans="2:27">
      <c r="B8914" s="66">
        <v>44831</v>
      </c>
      <c r="C8914" s="67">
        <v>44839</v>
      </c>
      <c r="D8914" s="68" t="s">
        <v>50</v>
      </c>
      <c r="E8914" s="70" t="s">
        <v>51</v>
      </c>
      <c r="F8914" s="70" t="s">
        <v>3222</v>
      </c>
      <c r="G8914" s="101">
        <v>44855</v>
      </c>
      <c r="H8914" s="101">
        <v>44865</v>
      </c>
      <c r="I8914" s="71">
        <f t="shared" si="472"/>
        <v>10</v>
      </c>
      <c r="J8914" s="72" t="s">
        <v>204</v>
      </c>
      <c r="K8914" s="72" t="s">
        <v>205</v>
      </c>
      <c r="L8914" s="73">
        <v>1</v>
      </c>
      <c r="M8914" s="73" t="s">
        <v>108</v>
      </c>
      <c r="N8914" s="68" t="str">
        <f>VLOOKUP(K8914,[1]人員授權表!D$3:G$249,4,0)</f>
        <v>無機</v>
      </c>
      <c r="O8914" s="70" t="str">
        <f>IF(J8914=[1]人員授權表!$C$85,"Casper李羿勳",IF(J8914=[1]人員授權表!$C$188,"Iring陳俊明",IF(J8914=[1]人員授權表!$C$189,"Brian陳泓霖",VLOOKUP(K8914,[1]人員授權表!D$2:E$249,2,FALSE))))</f>
        <v>Iring陳俊明</v>
      </c>
      <c r="P8914" s="67">
        <f t="shared" si="471"/>
        <v>44863</v>
      </c>
      <c r="Q8914" s="75" t="str">
        <f t="shared" si="473"/>
        <v>週六</v>
      </c>
      <c r="R8914" s="80">
        <v>44862</v>
      </c>
      <c r="Z8914" s="79" t="s">
        <v>3083</v>
      </c>
      <c r="AA8914" s="1"/>
    </row>
    <row r="8915" spans="2:27">
      <c r="B8915" s="66">
        <v>44831</v>
      </c>
      <c r="C8915" s="67">
        <v>44839</v>
      </c>
      <c r="D8915" s="68" t="s">
        <v>50</v>
      </c>
      <c r="E8915" s="70" t="s">
        <v>51</v>
      </c>
      <c r="F8915" s="70" t="s">
        <v>3222</v>
      </c>
      <c r="G8915" s="101">
        <v>44855</v>
      </c>
      <c r="H8915" s="101">
        <v>44865</v>
      </c>
      <c r="I8915" s="71">
        <f t="shared" si="472"/>
        <v>10</v>
      </c>
      <c r="J8915" s="72" t="s">
        <v>3223</v>
      </c>
      <c r="K8915" s="72" t="s">
        <v>179</v>
      </c>
      <c r="L8915" s="73">
        <v>1</v>
      </c>
      <c r="M8915" s="73" t="s">
        <v>108</v>
      </c>
      <c r="N8915" s="68" t="str">
        <f>VLOOKUP(K8915,[1]人員授權表!D$3:G$249,4,0)</f>
        <v>無機</v>
      </c>
      <c r="O8915" s="70" t="str">
        <f>IF(J8915=[1]人員授權表!$C$85,"Casper李羿勳",IF(J8915=[1]人員授權表!$C$188,"Iring陳俊明",IF(J8915=[1]人員授權表!$C$189,"Brian陳泓霖",VLOOKUP(K8915,[1]人員授權表!D$2:E$249,2,FALSE))))</f>
        <v>Dennis陳汶宏</v>
      </c>
      <c r="P8915" s="67">
        <f t="shared" si="471"/>
        <v>44863</v>
      </c>
      <c r="Q8915" s="75" t="str">
        <f t="shared" si="473"/>
        <v>週六</v>
      </c>
      <c r="R8915" s="80">
        <v>44861</v>
      </c>
      <c r="Z8915" s="79" t="s">
        <v>3083</v>
      </c>
      <c r="AA8915" s="1"/>
    </row>
    <row r="8916" spans="2:27">
      <c r="B8916" s="66">
        <v>44831</v>
      </c>
      <c r="C8916" s="67">
        <v>44839</v>
      </c>
      <c r="D8916" s="68" t="s">
        <v>50</v>
      </c>
      <c r="E8916" s="70" t="s">
        <v>51</v>
      </c>
      <c r="F8916" s="70" t="s">
        <v>3222</v>
      </c>
      <c r="G8916" s="101">
        <v>44855</v>
      </c>
      <c r="H8916" s="101">
        <v>44865</v>
      </c>
      <c r="I8916" s="71">
        <f t="shared" si="472"/>
        <v>10</v>
      </c>
      <c r="J8916" s="72" t="s">
        <v>1329</v>
      </c>
      <c r="K8916" s="72" t="s">
        <v>179</v>
      </c>
      <c r="L8916" s="73">
        <v>1</v>
      </c>
      <c r="M8916" s="73" t="s">
        <v>108</v>
      </c>
      <c r="N8916" s="68" t="str">
        <f>VLOOKUP(K8916,[1]人員授權表!D$3:G$249,4,0)</f>
        <v>無機</v>
      </c>
      <c r="O8916" s="70" t="str">
        <f>IF(J8916=[1]人員授權表!$C$85,"Casper李羿勳",IF(J8916=[1]人員授權表!$C$188,"Iring陳俊明",IF(J8916=[1]人員授權表!$C$189,"Brian陳泓霖",VLOOKUP(K8916,[1]人員授權表!D$2:E$249,2,FALSE))))</f>
        <v>Dennis陳汶宏</v>
      </c>
      <c r="P8916" s="67">
        <f t="shared" si="471"/>
        <v>44863</v>
      </c>
      <c r="Q8916" s="75" t="str">
        <f t="shared" si="473"/>
        <v>週六</v>
      </c>
      <c r="R8916" s="80">
        <v>44861</v>
      </c>
      <c r="Z8916" s="79" t="s">
        <v>3083</v>
      </c>
      <c r="AA8916" s="1"/>
    </row>
    <row r="8917" spans="2:27">
      <c r="B8917" s="66">
        <v>44831</v>
      </c>
      <c r="C8917" s="67">
        <v>44839</v>
      </c>
      <c r="D8917" s="68" t="s">
        <v>50</v>
      </c>
      <c r="E8917" s="70" t="s">
        <v>51</v>
      </c>
      <c r="F8917" s="70" t="s">
        <v>3222</v>
      </c>
      <c r="G8917" s="101">
        <v>44855</v>
      </c>
      <c r="H8917" s="101">
        <v>44865</v>
      </c>
      <c r="I8917" s="71">
        <f t="shared" si="472"/>
        <v>10</v>
      </c>
      <c r="J8917" s="72" t="s">
        <v>1141</v>
      </c>
      <c r="K8917" s="72" t="s">
        <v>142</v>
      </c>
      <c r="L8917" s="73">
        <v>1</v>
      </c>
      <c r="M8917" s="73" t="s">
        <v>108</v>
      </c>
      <c r="N8917" s="68" t="str">
        <f>VLOOKUP(K8917,[1]人員授權表!D$3:G$249,4,0)</f>
        <v>無機</v>
      </c>
      <c r="O8917" s="70" t="str">
        <f>IF(J8917=[1]人員授權表!$C$85,"Casper李羿勳",IF(J8917=[1]人員授權表!$C$188,"Iring陳俊明",IF(J8917=[1]人員授權表!$C$189,"Brian陳泓霖",VLOOKUP(K8917,[1]人員授權表!D$2:E$249,2,FALSE))))</f>
        <v>Dennis陳汶宏</v>
      </c>
      <c r="P8917" s="67">
        <f t="shared" si="471"/>
        <v>44863</v>
      </c>
      <c r="Q8917" s="75" t="str">
        <f t="shared" si="473"/>
        <v>週六</v>
      </c>
      <c r="R8917" s="80">
        <v>44861</v>
      </c>
      <c r="Z8917" s="79" t="s">
        <v>3083</v>
      </c>
      <c r="AA8917" s="1"/>
    </row>
    <row r="8918" spans="2:27">
      <c r="B8918" s="66">
        <v>44831</v>
      </c>
      <c r="C8918" s="67">
        <v>44839</v>
      </c>
      <c r="D8918" s="68" t="s">
        <v>50</v>
      </c>
      <c r="E8918" s="70" t="s">
        <v>51</v>
      </c>
      <c r="F8918" s="70" t="s">
        <v>3222</v>
      </c>
      <c r="G8918" s="101">
        <v>44855</v>
      </c>
      <c r="H8918" s="101">
        <v>44865</v>
      </c>
      <c r="I8918" s="71">
        <f t="shared" si="472"/>
        <v>10</v>
      </c>
      <c r="J8918" s="72" t="s">
        <v>1330</v>
      </c>
      <c r="K8918" s="72" t="s">
        <v>154</v>
      </c>
      <c r="L8918" s="73">
        <v>1</v>
      </c>
      <c r="M8918" s="73" t="s">
        <v>108</v>
      </c>
      <c r="N8918" s="68" t="str">
        <f>VLOOKUP(K8918,[1]人員授權表!D$3:G$249,4,0)</f>
        <v>無機</v>
      </c>
      <c r="O8918" s="70" t="str">
        <f>IF(J8918=[1]人員授權表!$C$85,"Casper李羿勳",IF(J8918=[1]人員授權表!$C$188,"Iring陳俊明",IF(J8918=[1]人員授權表!$C$189,"Brian陳泓霖",VLOOKUP(K8918,[1]人員授權表!D$2:E$249,2,FALSE))))</f>
        <v>Ken張智凱</v>
      </c>
      <c r="P8918" s="67">
        <f t="shared" si="471"/>
        <v>44863</v>
      </c>
      <c r="Q8918" s="75" t="str">
        <f t="shared" si="473"/>
        <v>週六</v>
      </c>
      <c r="R8918" s="80">
        <v>44860</v>
      </c>
      <c r="Z8918" s="79" t="s">
        <v>3083</v>
      </c>
      <c r="AA8918" s="1"/>
    </row>
    <row r="8919" spans="2:27">
      <c r="B8919" s="66">
        <v>44831</v>
      </c>
      <c r="C8919" s="67">
        <v>44839</v>
      </c>
      <c r="D8919" s="68" t="s">
        <v>50</v>
      </c>
      <c r="E8919" s="70" t="s">
        <v>51</v>
      </c>
      <c r="F8919" s="70" t="s">
        <v>3222</v>
      </c>
      <c r="G8919" s="101">
        <v>44855</v>
      </c>
      <c r="H8919" s="101">
        <v>44865</v>
      </c>
      <c r="I8919" s="71">
        <f t="shared" si="472"/>
        <v>10</v>
      </c>
      <c r="J8919" s="72" t="s">
        <v>1331</v>
      </c>
      <c r="K8919" s="72" t="s">
        <v>210</v>
      </c>
      <c r="L8919" s="73">
        <v>1</v>
      </c>
      <c r="M8919" s="73" t="s">
        <v>108</v>
      </c>
      <c r="N8919" s="68" t="str">
        <f>VLOOKUP(K8919,[1]人員授權表!D$3:G$249,4,0)</f>
        <v>無機</v>
      </c>
      <c r="O8919" s="70" t="str">
        <f>IF(J8919=[1]人員授權表!$C$85,"Casper李羿勳",IF(J8919=[1]人員授權表!$C$188,"Iring陳俊明",IF(J8919=[1]人員授權表!$C$189,"Brian陳泓霖",VLOOKUP(K8919,[1]人員授權表!D$2:E$249,2,FALSE))))</f>
        <v>Vicky游崴涵</v>
      </c>
      <c r="P8919" s="67">
        <f t="shared" si="471"/>
        <v>44863</v>
      </c>
      <c r="Q8919" s="75" t="str">
        <f t="shared" si="473"/>
        <v>週六</v>
      </c>
      <c r="R8919" s="80">
        <v>44861</v>
      </c>
      <c r="Z8919" s="79" t="s">
        <v>3083</v>
      </c>
      <c r="AA8919" s="1"/>
    </row>
    <row r="8920" spans="2:27">
      <c r="B8920" s="66">
        <v>44831</v>
      </c>
      <c r="C8920" s="67">
        <v>44839</v>
      </c>
      <c r="D8920" s="68" t="s">
        <v>50</v>
      </c>
      <c r="E8920" s="70" t="s">
        <v>51</v>
      </c>
      <c r="F8920" s="70" t="s">
        <v>3222</v>
      </c>
      <c r="G8920" s="101">
        <v>44855</v>
      </c>
      <c r="H8920" s="101">
        <v>44865</v>
      </c>
      <c r="I8920" s="71">
        <f t="shared" si="472"/>
        <v>10</v>
      </c>
      <c r="J8920" s="72" t="s">
        <v>167</v>
      </c>
      <c r="K8920" s="72" t="s">
        <v>168</v>
      </c>
      <c r="L8920" s="73">
        <v>1</v>
      </c>
      <c r="M8920" s="73" t="s">
        <v>108</v>
      </c>
      <c r="N8920" s="68" t="str">
        <f>VLOOKUP(K8920,[1]人員授權表!D$3:G$249,4,0)</f>
        <v>有機</v>
      </c>
      <c r="O8920" s="70" t="str">
        <f>IF(J8920=[1]人員授權表!$C$85,"Casper李羿勳",IF(J8920=[1]人員授權表!$C$188,"Iring陳俊明",IF(J8920=[1]人員授權表!$C$189,"Brian陳泓霖",VLOOKUP(K8920,[1]人員授權表!D$2:E$249,2,FALSE))))</f>
        <v>Una林庭瑄</v>
      </c>
      <c r="P8920" s="67">
        <f t="shared" si="471"/>
        <v>44863</v>
      </c>
      <c r="Q8920" s="75" t="str">
        <f t="shared" si="473"/>
        <v>週六</v>
      </c>
      <c r="R8920" s="80">
        <v>44860</v>
      </c>
      <c r="Z8920" s="79" t="s">
        <v>3083</v>
      </c>
      <c r="AA8920" s="1"/>
    </row>
    <row r="8921" spans="2:27">
      <c r="B8921" s="66">
        <v>44831</v>
      </c>
      <c r="C8921" s="67">
        <v>44839</v>
      </c>
      <c r="D8921" s="68" t="s">
        <v>50</v>
      </c>
      <c r="E8921" s="70" t="s">
        <v>51</v>
      </c>
      <c r="F8921" s="70" t="s">
        <v>3222</v>
      </c>
      <c r="G8921" s="101">
        <v>44855</v>
      </c>
      <c r="H8921" s="101">
        <v>44865</v>
      </c>
      <c r="I8921" s="71">
        <f t="shared" si="472"/>
        <v>10</v>
      </c>
      <c r="J8921" s="72" t="s">
        <v>1333</v>
      </c>
      <c r="K8921" s="72" t="s">
        <v>1225</v>
      </c>
      <c r="L8921" s="73">
        <v>1</v>
      </c>
      <c r="M8921" s="73" t="s">
        <v>108</v>
      </c>
      <c r="N8921" s="68" t="str">
        <f>VLOOKUP(K8921,[1]人員授權表!D$3:G$249,4,0)</f>
        <v>有機</v>
      </c>
      <c r="O8921" s="70" t="str">
        <f>IF(J8921=[1]人員授權表!$C$85,"Casper李羿勳",IF(J8921=[1]人員授權表!$C$188,"Iring陳俊明",IF(J8921=[1]人員授權表!$C$189,"Brian陳泓霖",VLOOKUP(K8921,[1]人員授權表!D$2:E$249,2,FALSE))))</f>
        <v>Casper李羿勳</v>
      </c>
      <c r="P8921" s="67">
        <f t="shared" si="471"/>
        <v>44863</v>
      </c>
      <c r="Q8921" s="75" t="str">
        <f t="shared" si="473"/>
        <v>週六</v>
      </c>
      <c r="R8921" s="80">
        <v>44862</v>
      </c>
      <c r="Z8921" s="79" t="s">
        <v>3083</v>
      </c>
      <c r="AA8921" s="1"/>
    </row>
    <row r="8922" spans="2:27">
      <c r="B8922" s="66">
        <v>44831</v>
      </c>
      <c r="C8922" s="67">
        <v>44839</v>
      </c>
      <c r="D8922" s="68" t="s">
        <v>50</v>
      </c>
      <c r="E8922" s="70" t="s">
        <v>51</v>
      </c>
      <c r="F8922" s="70" t="s">
        <v>3222</v>
      </c>
      <c r="G8922" s="101">
        <v>44855</v>
      </c>
      <c r="H8922" s="101">
        <v>44865</v>
      </c>
      <c r="I8922" s="71">
        <f t="shared" si="472"/>
        <v>10</v>
      </c>
      <c r="J8922" s="72" t="s">
        <v>1392</v>
      </c>
      <c r="K8922" s="72" t="s">
        <v>182</v>
      </c>
      <c r="L8922" s="73">
        <v>1</v>
      </c>
      <c r="M8922" s="73" t="s">
        <v>108</v>
      </c>
      <c r="N8922" s="68" t="str">
        <f>VLOOKUP(K8922,[1]人員授權表!D$3:G$249,4,0)</f>
        <v>有機</v>
      </c>
      <c r="O8922" s="70" t="str">
        <f>IF(J8922=[1]人員授權表!$C$85,"Casper李羿勳",IF(J8922=[1]人員授權表!$C$188,"Iring陳俊明",IF(J8922=[1]人員授權表!$C$189,"Brian陳泓霖",VLOOKUP(K8922,[1]人員授權表!D$2:E$249,2,FALSE))))</f>
        <v>Sara王淑玲</v>
      </c>
      <c r="P8922" s="67">
        <f t="shared" si="471"/>
        <v>44863</v>
      </c>
      <c r="Q8922" s="75" t="str">
        <f t="shared" si="473"/>
        <v>週六</v>
      </c>
      <c r="R8922" s="80">
        <v>44858</v>
      </c>
      <c r="Z8922" s="79" t="s">
        <v>3083</v>
      </c>
      <c r="AA8922" s="1"/>
    </row>
    <row r="8923" spans="2:27">
      <c r="B8923" s="66">
        <v>44831</v>
      </c>
      <c r="C8923" s="67">
        <v>44839</v>
      </c>
      <c r="D8923" s="68" t="s">
        <v>50</v>
      </c>
      <c r="E8923" s="70" t="s">
        <v>51</v>
      </c>
      <c r="F8923" s="70" t="s">
        <v>3222</v>
      </c>
      <c r="G8923" s="101">
        <v>44855</v>
      </c>
      <c r="H8923" s="101">
        <v>44865</v>
      </c>
      <c r="I8923" s="71">
        <f t="shared" si="472"/>
        <v>10</v>
      </c>
      <c r="J8923" s="72" t="s">
        <v>1393</v>
      </c>
      <c r="K8923" s="72" t="s">
        <v>182</v>
      </c>
      <c r="L8923" s="73">
        <v>1</v>
      </c>
      <c r="M8923" s="73" t="s">
        <v>108</v>
      </c>
      <c r="N8923" s="68" t="str">
        <f>VLOOKUP(K8923,[1]人員授權表!D$3:G$249,4,0)</f>
        <v>有機</v>
      </c>
      <c r="O8923" s="70" t="str">
        <f>IF(J8923=[1]人員授權表!$C$85,"Casper李羿勳",IF(J8923=[1]人員授權表!$C$188,"Iring陳俊明",IF(J8923=[1]人員授權表!$C$189,"Brian陳泓霖",VLOOKUP(K8923,[1]人員授權表!D$2:E$249,2,FALSE))))</f>
        <v>Sara王淑玲</v>
      </c>
      <c r="P8923" s="67">
        <f t="shared" si="471"/>
        <v>44863</v>
      </c>
      <c r="Q8923" s="75" t="str">
        <f t="shared" si="473"/>
        <v>週六</v>
      </c>
      <c r="R8923" s="80">
        <v>44858</v>
      </c>
      <c r="Z8923" s="79" t="s">
        <v>3083</v>
      </c>
      <c r="AA8923" s="1"/>
    </row>
    <row r="8924" spans="2:27">
      <c r="B8924" s="66">
        <v>44831</v>
      </c>
      <c r="C8924" s="67">
        <v>44839</v>
      </c>
      <c r="D8924" s="68" t="s">
        <v>50</v>
      </c>
      <c r="E8924" s="70" t="s">
        <v>51</v>
      </c>
      <c r="F8924" s="70" t="s">
        <v>3222</v>
      </c>
      <c r="G8924" s="101">
        <v>44855</v>
      </c>
      <c r="H8924" s="101">
        <v>44865</v>
      </c>
      <c r="I8924" s="71">
        <f t="shared" si="472"/>
        <v>10</v>
      </c>
      <c r="J8924" s="72" t="s">
        <v>1394</v>
      </c>
      <c r="K8924" s="72" t="s">
        <v>182</v>
      </c>
      <c r="L8924" s="73">
        <v>1</v>
      </c>
      <c r="M8924" s="73" t="s">
        <v>108</v>
      </c>
      <c r="N8924" s="68" t="str">
        <f>VLOOKUP(K8924,[1]人員授權表!D$3:G$249,4,0)</f>
        <v>有機</v>
      </c>
      <c r="O8924" s="70" t="str">
        <f>IF(J8924=[1]人員授權表!$C$85,"Casper李羿勳",IF(J8924=[1]人員授權表!$C$188,"Iring陳俊明",IF(J8924=[1]人員授權表!$C$189,"Brian陳泓霖",VLOOKUP(K8924,[1]人員授權表!D$2:E$249,2,FALSE))))</f>
        <v>Sara王淑玲</v>
      </c>
      <c r="P8924" s="67">
        <f t="shared" si="471"/>
        <v>44863</v>
      </c>
      <c r="Q8924" s="75" t="str">
        <f t="shared" si="473"/>
        <v>週六</v>
      </c>
      <c r="R8924" s="80">
        <v>44858</v>
      </c>
      <c r="Z8924" s="79" t="s">
        <v>3083</v>
      </c>
      <c r="AA8924" s="1"/>
    </row>
    <row r="8925" spans="2:27">
      <c r="B8925" s="66">
        <v>44831</v>
      </c>
      <c r="C8925" s="67">
        <v>44839</v>
      </c>
      <c r="D8925" s="68" t="s">
        <v>50</v>
      </c>
      <c r="E8925" s="70" t="s">
        <v>51</v>
      </c>
      <c r="F8925" s="70" t="s">
        <v>3222</v>
      </c>
      <c r="G8925" s="101">
        <v>44855</v>
      </c>
      <c r="H8925" s="101">
        <v>44865</v>
      </c>
      <c r="I8925" s="71">
        <f t="shared" si="472"/>
        <v>10</v>
      </c>
      <c r="J8925" s="72" t="s">
        <v>365</v>
      </c>
      <c r="K8925" s="72" t="s">
        <v>182</v>
      </c>
      <c r="L8925" s="73">
        <v>1</v>
      </c>
      <c r="M8925" s="73" t="s">
        <v>108</v>
      </c>
      <c r="N8925" s="68" t="str">
        <f>VLOOKUP(K8925,[1]人員授權表!D$3:G$249,4,0)</f>
        <v>有機</v>
      </c>
      <c r="O8925" s="70" t="str">
        <f>IF(J8925=[1]人員授權表!$C$85,"Casper李羿勳",IF(J8925=[1]人員授權表!$C$188,"Iring陳俊明",IF(J8925=[1]人員授權表!$C$189,"Brian陳泓霖",VLOOKUP(K8925,[1]人員授權表!D$2:E$249,2,FALSE))))</f>
        <v>Sara王淑玲</v>
      </c>
      <c r="P8925" s="67">
        <f t="shared" si="471"/>
        <v>44863</v>
      </c>
      <c r="Q8925" s="75" t="str">
        <f t="shared" si="473"/>
        <v>週六</v>
      </c>
      <c r="R8925" s="80">
        <v>44858</v>
      </c>
      <c r="Z8925" s="79" t="s">
        <v>3083</v>
      </c>
      <c r="AA8925" s="1"/>
    </row>
    <row r="8926" spans="2:27">
      <c r="B8926" s="66">
        <v>44831</v>
      </c>
      <c r="C8926" s="67">
        <v>44839</v>
      </c>
      <c r="D8926" s="68" t="s">
        <v>50</v>
      </c>
      <c r="E8926" s="70" t="s">
        <v>51</v>
      </c>
      <c r="F8926" s="70" t="s">
        <v>3222</v>
      </c>
      <c r="G8926" s="101">
        <v>44855</v>
      </c>
      <c r="H8926" s="101">
        <v>44865</v>
      </c>
      <c r="I8926" s="71">
        <f t="shared" si="472"/>
        <v>10</v>
      </c>
      <c r="J8926" s="72" t="s">
        <v>3224</v>
      </c>
      <c r="K8926" s="72" t="s">
        <v>182</v>
      </c>
      <c r="L8926" s="73">
        <v>1</v>
      </c>
      <c r="M8926" s="73" t="s">
        <v>108</v>
      </c>
      <c r="N8926" s="68" t="str">
        <f>VLOOKUP(K8926,[1]人員授權表!D$3:G$249,4,0)</f>
        <v>有機</v>
      </c>
      <c r="O8926" s="70" t="str">
        <f>IF(J8926=[1]人員授權表!$C$85,"Casper李羿勳",IF(J8926=[1]人員授權表!$C$188,"Iring陳俊明",IF(J8926=[1]人員授權表!$C$189,"Brian陳泓霖",VLOOKUP(K8926,[1]人員授權表!D$2:E$249,2,FALSE))))</f>
        <v>Sara王淑玲</v>
      </c>
      <c r="P8926" s="67">
        <f t="shared" si="471"/>
        <v>44863</v>
      </c>
      <c r="Q8926" s="75" t="str">
        <f t="shared" si="473"/>
        <v>週六</v>
      </c>
      <c r="R8926" s="80">
        <v>44858</v>
      </c>
      <c r="Z8926" s="79" t="s">
        <v>3083</v>
      </c>
      <c r="AA8926" s="1"/>
    </row>
    <row r="8927" spans="2:27">
      <c r="B8927" s="66">
        <v>44831</v>
      </c>
      <c r="C8927" s="67">
        <v>44839</v>
      </c>
      <c r="D8927" s="68" t="s">
        <v>50</v>
      </c>
      <c r="E8927" s="70" t="s">
        <v>51</v>
      </c>
      <c r="F8927" s="70" t="s">
        <v>3222</v>
      </c>
      <c r="G8927" s="101">
        <v>44855</v>
      </c>
      <c r="H8927" s="101">
        <v>44865</v>
      </c>
      <c r="I8927" s="71">
        <f t="shared" si="472"/>
        <v>10</v>
      </c>
      <c r="J8927" s="72" t="s">
        <v>1396</v>
      </c>
      <c r="K8927" s="72" t="s">
        <v>182</v>
      </c>
      <c r="L8927" s="73">
        <v>1</v>
      </c>
      <c r="M8927" s="73" t="s">
        <v>108</v>
      </c>
      <c r="N8927" s="68" t="str">
        <f>VLOOKUP(K8927,[1]人員授權表!D$3:G$249,4,0)</f>
        <v>有機</v>
      </c>
      <c r="O8927" s="70" t="str">
        <f>IF(J8927=[1]人員授權表!$C$85,"Casper李羿勳",IF(J8927=[1]人員授權表!$C$188,"Iring陳俊明",IF(J8927=[1]人員授權表!$C$189,"Brian陳泓霖",VLOOKUP(K8927,[1]人員授權表!D$2:E$249,2,FALSE))))</f>
        <v>Sara王淑玲</v>
      </c>
      <c r="P8927" s="67">
        <f t="shared" si="471"/>
        <v>44863</v>
      </c>
      <c r="Q8927" s="75" t="str">
        <f t="shared" si="473"/>
        <v>週六</v>
      </c>
      <c r="R8927" s="80">
        <v>44858</v>
      </c>
      <c r="Z8927" s="79" t="s">
        <v>3083</v>
      </c>
      <c r="AA8927" s="1"/>
    </row>
    <row r="8928" spans="2:27">
      <c r="B8928" s="66">
        <v>44831</v>
      </c>
      <c r="C8928" s="67">
        <v>44839</v>
      </c>
      <c r="D8928" s="68" t="s">
        <v>50</v>
      </c>
      <c r="E8928" s="70" t="s">
        <v>51</v>
      </c>
      <c r="F8928" s="70" t="s">
        <v>3222</v>
      </c>
      <c r="G8928" s="101">
        <v>44855</v>
      </c>
      <c r="H8928" s="101">
        <v>44865</v>
      </c>
      <c r="I8928" s="71">
        <f t="shared" si="472"/>
        <v>10</v>
      </c>
      <c r="J8928" s="72" t="s">
        <v>1397</v>
      </c>
      <c r="K8928" s="72" t="s">
        <v>182</v>
      </c>
      <c r="L8928" s="73">
        <v>1</v>
      </c>
      <c r="M8928" s="73" t="s">
        <v>108</v>
      </c>
      <c r="N8928" s="68" t="str">
        <f>VLOOKUP(K8928,[1]人員授權表!D$3:G$249,4,0)</f>
        <v>有機</v>
      </c>
      <c r="O8928" s="70" t="str">
        <f>IF(J8928=[1]人員授權表!$C$85,"Casper李羿勳",IF(J8928=[1]人員授權表!$C$188,"Iring陳俊明",IF(J8928=[1]人員授權表!$C$189,"Brian陳泓霖",VLOOKUP(K8928,[1]人員授權表!D$2:E$249,2,FALSE))))</f>
        <v>Sara王淑玲</v>
      </c>
      <c r="P8928" s="67">
        <f t="shared" si="471"/>
        <v>44863</v>
      </c>
      <c r="Q8928" s="75" t="str">
        <f t="shared" si="473"/>
        <v>週六</v>
      </c>
      <c r="R8928" s="80">
        <v>44858</v>
      </c>
      <c r="Z8928" s="79" t="s">
        <v>3083</v>
      </c>
      <c r="AA8928" s="1"/>
    </row>
    <row r="8929" spans="2:28">
      <c r="B8929" s="66">
        <v>44831</v>
      </c>
      <c r="C8929" s="67">
        <v>44839</v>
      </c>
      <c r="D8929" s="68" t="s">
        <v>50</v>
      </c>
      <c r="E8929" s="70" t="s">
        <v>51</v>
      </c>
      <c r="F8929" s="70" t="s">
        <v>3222</v>
      </c>
      <c r="G8929" s="101">
        <v>44855</v>
      </c>
      <c r="H8929" s="101">
        <v>44865</v>
      </c>
      <c r="I8929" s="71">
        <f t="shared" si="472"/>
        <v>10</v>
      </c>
      <c r="J8929" s="72" t="s">
        <v>1398</v>
      </c>
      <c r="K8929" s="72" t="s">
        <v>182</v>
      </c>
      <c r="L8929" s="73">
        <v>1</v>
      </c>
      <c r="M8929" s="73" t="s">
        <v>108</v>
      </c>
      <c r="N8929" s="68" t="str">
        <f>VLOOKUP(K8929,[1]人員授權表!D$3:G$249,4,0)</f>
        <v>有機</v>
      </c>
      <c r="O8929" s="70" t="str">
        <f>IF(J8929=[1]人員授權表!$C$85,"Casper李羿勳",IF(J8929=[1]人員授權表!$C$188,"Iring陳俊明",IF(J8929=[1]人員授權表!$C$189,"Brian陳泓霖",VLOOKUP(K8929,[1]人員授權表!D$2:E$249,2,FALSE))))</f>
        <v>Sara王淑玲</v>
      </c>
      <c r="P8929" s="67">
        <f t="shared" si="471"/>
        <v>44863</v>
      </c>
      <c r="Q8929" s="75" t="str">
        <f t="shared" si="473"/>
        <v>週六</v>
      </c>
      <c r="R8929" s="80">
        <v>44858</v>
      </c>
      <c r="Z8929" s="79" t="s">
        <v>3083</v>
      </c>
      <c r="AA8929" s="1"/>
    </row>
    <row r="8930" spans="2:28">
      <c r="B8930" s="66">
        <v>44831</v>
      </c>
      <c r="C8930" s="67">
        <v>44839</v>
      </c>
      <c r="D8930" s="68" t="s">
        <v>50</v>
      </c>
      <c r="E8930" s="70" t="s">
        <v>51</v>
      </c>
      <c r="F8930" s="70" t="s">
        <v>3222</v>
      </c>
      <c r="G8930" s="101">
        <v>44855</v>
      </c>
      <c r="H8930" s="101">
        <v>44865</v>
      </c>
      <c r="I8930" s="71">
        <f t="shared" si="472"/>
        <v>10</v>
      </c>
      <c r="J8930" s="72" t="s">
        <v>1400</v>
      </c>
      <c r="K8930" s="72" t="s">
        <v>182</v>
      </c>
      <c r="L8930" s="73">
        <v>1</v>
      </c>
      <c r="M8930" s="73" t="s">
        <v>108</v>
      </c>
      <c r="N8930" s="68" t="str">
        <f>VLOOKUP(K8930,[1]人員授權表!D$3:G$249,4,0)</f>
        <v>有機</v>
      </c>
      <c r="O8930" s="70" t="str">
        <f>IF(J8930=[1]人員授權表!$C$85,"Casper李羿勳",IF(J8930=[1]人員授權表!$C$188,"Iring陳俊明",IF(J8930=[1]人員授權表!$C$189,"Brian陳泓霖",VLOOKUP(K8930,[1]人員授權表!D$2:E$249,2,FALSE))))</f>
        <v>Sara王淑玲</v>
      </c>
      <c r="P8930" s="67">
        <f t="shared" si="471"/>
        <v>44863</v>
      </c>
      <c r="Q8930" s="75" t="str">
        <f t="shared" si="473"/>
        <v>週六</v>
      </c>
      <c r="R8930" s="80">
        <v>44858</v>
      </c>
      <c r="Z8930" s="79" t="s">
        <v>3083</v>
      </c>
      <c r="AA8930" s="1"/>
    </row>
    <row r="8931" spans="2:28">
      <c r="B8931" s="66">
        <v>44831</v>
      </c>
      <c r="C8931" s="67">
        <v>44839</v>
      </c>
      <c r="D8931" s="68" t="s">
        <v>50</v>
      </c>
      <c r="E8931" s="70" t="s">
        <v>51</v>
      </c>
      <c r="F8931" s="70" t="s">
        <v>3222</v>
      </c>
      <c r="G8931" s="101">
        <v>44855</v>
      </c>
      <c r="H8931" s="101">
        <v>44865</v>
      </c>
      <c r="I8931" s="71">
        <f t="shared" si="472"/>
        <v>10</v>
      </c>
      <c r="J8931" s="72" t="s">
        <v>326</v>
      </c>
      <c r="K8931" s="72" t="s">
        <v>170</v>
      </c>
      <c r="L8931" s="73">
        <v>1</v>
      </c>
      <c r="M8931" s="73" t="s">
        <v>108</v>
      </c>
      <c r="N8931" s="68" t="str">
        <f>VLOOKUP(K8931,[1]人員授權表!D$3:G$249,4,0)</f>
        <v>有機</v>
      </c>
      <c r="O8931" s="70" t="str">
        <f>IF(J8931=[1]人員授權表!$C$85,"Casper李羿勳",IF(J8931=[1]人員授權表!$C$188,"Iring陳俊明",IF(J8931=[1]人員授權表!$C$189,"Brian陳泓霖",VLOOKUP(K8931,[1]人員授權表!D$2:E$249,2,FALSE))))</f>
        <v>Elle黃雅琪&amp;
Marco陳鴻鈞</v>
      </c>
      <c r="P8931" s="67">
        <f t="shared" si="471"/>
        <v>44863</v>
      </c>
      <c r="Q8931" s="75" t="str">
        <f t="shared" si="473"/>
        <v>週六</v>
      </c>
      <c r="R8931" s="80">
        <v>44862</v>
      </c>
      <c r="Z8931" s="79" t="s">
        <v>3083</v>
      </c>
      <c r="AA8931" s="1"/>
    </row>
    <row r="8932" spans="2:28">
      <c r="B8932" s="108">
        <v>44838</v>
      </c>
      <c r="C8932" s="67">
        <v>44851</v>
      </c>
      <c r="D8932" s="68" t="s">
        <v>50</v>
      </c>
      <c r="E8932" s="15" t="s">
        <v>51</v>
      </c>
      <c r="F8932" s="4" t="s">
        <v>3225</v>
      </c>
      <c r="G8932" s="101">
        <v>44848</v>
      </c>
      <c r="H8932" s="101">
        <v>44865</v>
      </c>
      <c r="I8932" s="71">
        <f t="shared" si="472"/>
        <v>17</v>
      </c>
      <c r="J8932" s="72" t="s">
        <v>198</v>
      </c>
      <c r="K8932" s="72" t="s">
        <v>199</v>
      </c>
      <c r="L8932" s="73">
        <v>2</v>
      </c>
      <c r="M8932" s="73" t="s">
        <v>91</v>
      </c>
      <c r="N8932" s="68" t="str">
        <f>VLOOKUP(K8932,[1]人員授權表!D$3:G$249,4,0)</f>
        <v>無機</v>
      </c>
      <c r="O8932" s="70" t="str">
        <f>IF(J8932=[1]人員授權表!$C$85,"Casper李羿勳",IF(J8932=[1]人員授權表!$C$188,"Iring陳俊明",IF(J8932=[1]人員授權表!$C$189,"Brian陳泓霖",VLOOKUP(K8932,[1]人員授權表!D$2:E$249,2,FALSE))))</f>
        <v>Vicky游崴涵</v>
      </c>
      <c r="P8932" s="67">
        <f t="shared" si="471"/>
        <v>44863</v>
      </c>
      <c r="Q8932" s="75" t="str">
        <f t="shared" si="473"/>
        <v>週六</v>
      </c>
      <c r="R8932" s="80">
        <v>44854</v>
      </c>
      <c r="Z8932" s="79" t="s">
        <v>3226</v>
      </c>
      <c r="AA8932" s="1"/>
    </row>
    <row r="8933" spans="2:28">
      <c r="B8933" s="108">
        <v>44838</v>
      </c>
      <c r="C8933" s="67">
        <v>44851</v>
      </c>
      <c r="D8933" s="68" t="s">
        <v>50</v>
      </c>
      <c r="E8933" s="15" t="s">
        <v>51</v>
      </c>
      <c r="F8933" s="4" t="s">
        <v>3225</v>
      </c>
      <c r="G8933" s="101">
        <v>44848</v>
      </c>
      <c r="H8933" s="101">
        <v>44865</v>
      </c>
      <c r="I8933" s="71">
        <f t="shared" si="472"/>
        <v>17</v>
      </c>
      <c r="J8933" s="72" t="s">
        <v>175</v>
      </c>
      <c r="K8933" s="72" t="s">
        <v>2254</v>
      </c>
      <c r="L8933" s="73">
        <v>2</v>
      </c>
      <c r="M8933" s="73" t="s">
        <v>91</v>
      </c>
      <c r="N8933" s="68" t="str">
        <f>VLOOKUP(K8933,[1]人員授權表!D$3:G$249,4,0)</f>
        <v>無機</v>
      </c>
      <c r="O8933" s="70" t="s">
        <v>177</v>
      </c>
      <c r="P8933" s="67">
        <f t="shared" si="471"/>
        <v>44863</v>
      </c>
      <c r="Q8933" s="75" t="str">
        <f t="shared" si="473"/>
        <v>週六</v>
      </c>
      <c r="R8933" s="80">
        <v>44860</v>
      </c>
      <c r="Z8933" s="79" t="s">
        <v>3226</v>
      </c>
      <c r="AA8933" s="1"/>
    </row>
    <row r="8934" spans="2:28">
      <c r="B8934" s="108">
        <v>44838</v>
      </c>
      <c r="C8934" s="67">
        <v>44851</v>
      </c>
      <c r="D8934" s="68" t="s">
        <v>50</v>
      </c>
      <c r="E8934" s="15" t="s">
        <v>51</v>
      </c>
      <c r="F8934" s="4" t="s">
        <v>3225</v>
      </c>
      <c r="G8934" s="101">
        <v>44848</v>
      </c>
      <c r="H8934" s="101">
        <v>44865</v>
      </c>
      <c r="I8934" s="71">
        <f t="shared" si="472"/>
        <v>17</v>
      </c>
      <c r="J8934" s="72" t="s">
        <v>178</v>
      </c>
      <c r="K8934" s="72" t="s">
        <v>2253</v>
      </c>
      <c r="L8934" s="73">
        <v>2</v>
      </c>
      <c r="M8934" s="73" t="s">
        <v>91</v>
      </c>
      <c r="N8934" s="68" t="str">
        <f>VLOOKUP(K8934,[1]人員授權表!D$3:G$249,4,0)</f>
        <v>無機</v>
      </c>
      <c r="O8934" s="70" t="str">
        <f>IF(J8934=[1]人員授權表!$C$85,"Casper李羿勳",IF(J8934=[1]人員授權表!$C$188,"Iring陳俊明",IF(J8934=[1]人員授權表!$C$189,"Brian陳泓霖",VLOOKUP(K8934,[1]人員授權表!D$2:E$249,2,FALSE))))</f>
        <v>Dennis陳汶宏</v>
      </c>
      <c r="P8934" s="67">
        <f t="shared" si="471"/>
        <v>44863</v>
      </c>
      <c r="Q8934" s="75" t="str">
        <f t="shared" si="473"/>
        <v>週六</v>
      </c>
      <c r="R8934" s="80">
        <v>44854</v>
      </c>
      <c r="Z8934" s="79" t="s">
        <v>3226</v>
      </c>
      <c r="AA8934" s="1"/>
    </row>
    <row r="8935" spans="2:28">
      <c r="B8935" s="108">
        <v>44838</v>
      </c>
      <c r="C8935" s="67">
        <v>44851</v>
      </c>
      <c r="D8935" s="68" t="s">
        <v>50</v>
      </c>
      <c r="E8935" s="15" t="s">
        <v>51</v>
      </c>
      <c r="F8935" s="4" t="s">
        <v>3225</v>
      </c>
      <c r="G8935" s="101">
        <v>44848</v>
      </c>
      <c r="H8935" s="101">
        <v>44865</v>
      </c>
      <c r="I8935" s="71">
        <f t="shared" si="472"/>
        <v>17</v>
      </c>
      <c r="J8935" s="72" t="s">
        <v>141</v>
      </c>
      <c r="K8935" s="72" t="s">
        <v>142</v>
      </c>
      <c r="L8935" s="73">
        <v>2</v>
      </c>
      <c r="M8935" s="73" t="s">
        <v>91</v>
      </c>
      <c r="N8935" s="68" t="str">
        <f>VLOOKUP(K8935,[1]人員授權表!D$3:G$249,4,0)</f>
        <v>無機</v>
      </c>
      <c r="O8935" s="70" t="str">
        <f>IF(J8935=[1]人員授權表!$C$85,"Casper李羿勳",IF(J8935=[1]人員授權表!$C$188,"Iring陳俊明",IF(J8935=[1]人員授權表!$C$189,"Brian陳泓霖",VLOOKUP(K8935,[1]人員授權表!D$2:E$249,2,FALSE))))</f>
        <v>Dennis陳汶宏</v>
      </c>
      <c r="P8935" s="67">
        <f t="shared" si="471"/>
        <v>44863</v>
      </c>
      <c r="Q8935" s="75" t="str">
        <f t="shared" si="473"/>
        <v>週六</v>
      </c>
      <c r="R8935" s="80">
        <v>44854</v>
      </c>
      <c r="Z8935" s="79" t="s">
        <v>3226</v>
      </c>
      <c r="AA8935" s="1"/>
    </row>
    <row r="8936" spans="2:28">
      <c r="B8936" s="66">
        <v>44830</v>
      </c>
      <c r="C8936" s="67">
        <v>44853</v>
      </c>
      <c r="D8936" s="68" t="s">
        <v>50</v>
      </c>
      <c r="E8936" s="70" t="s">
        <v>51</v>
      </c>
      <c r="F8936" s="4" t="s">
        <v>3227</v>
      </c>
      <c r="G8936" s="67">
        <v>44847</v>
      </c>
      <c r="H8936" s="101">
        <v>44865</v>
      </c>
      <c r="I8936" s="71">
        <f t="shared" si="472"/>
        <v>18</v>
      </c>
      <c r="J8936" s="72" t="s">
        <v>200</v>
      </c>
      <c r="K8936" s="72" t="s">
        <v>201</v>
      </c>
      <c r="L8936" s="73">
        <v>5</v>
      </c>
      <c r="M8936" s="73" t="s">
        <v>104</v>
      </c>
      <c r="N8936" s="68" t="str">
        <f>VLOOKUP(K8936,[1]人員授權表!D$3:G$249,4,0)</f>
        <v>無機</v>
      </c>
      <c r="O8936" s="70" t="str">
        <f>IF(J8936=[1]人員授權表!$C$85,"Casper李羿勳",IF(J8936=[1]人員授權表!$C$188,"Iring陳俊明",IF(J8936=[1]人員授權表!$C$189,"Brian陳泓霖",VLOOKUP(K8936,[1]人員授權表!D$2:E$249,2,FALSE))))</f>
        <v>Ruby黃家蓁</v>
      </c>
      <c r="P8936" s="67">
        <f t="shared" si="471"/>
        <v>44863</v>
      </c>
      <c r="Q8936" s="75" t="str">
        <f t="shared" si="473"/>
        <v>週六</v>
      </c>
      <c r="R8936" s="80">
        <v>44862</v>
      </c>
      <c r="AA8936" s="1"/>
    </row>
    <row r="8937" spans="2:28">
      <c r="B8937" s="66">
        <v>44830</v>
      </c>
      <c r="D8937" s="68" t="s">
        <v>50</v>
      </c>
      <c r="E8937" s="70" t="s">
        <v>51</v>
      </c>
      <c r="F8937" s="4" t="s">
        <v>3228</v>
      </c>
      <c r="G8937" s="67">
        <v>44848</v>
      </c>
      <c r="H8937" s="67">
        <v>44865</v>
      </c>
      <c r="I8937" s="71">
        <f t="shared" si="472"/>
        <v>17</v>
      </c>
      <c r="J8937" s="72" t="s">
        <v>200</v>
      </c>
      <c r="K8937" s="72" t="s">
        <v>201</v>
      </c>
      <c r="L8937" s="73">
        <v>3</v>
      </c>
      <c r="M8937" s="73" t="s">
        <v>104</v>
      </c>
      <c r="N8937" s="68" t="str">
        <f>VLOOKUP(K8937,[1]人員授權表!D$3:G$249,4,0)</f>
        <v>無機</v>
      </c>
      <c r="O8937" s="70" t="str">
        <f>IF(J8937=[1]人員授權表!$C$85,"Casper李羿勳",IF(J8937=[1]人員授權表!$C$188,"Iring陳俊明",IF(J8937=[1]人員授權表!$C$189,"Brian陳泓霖",VLOOKUP(K8937,[1]人員授權表!D$2:E$249,2,FALSE))))</f>
        <v>Ruby黃家蓁</v>
      </c>
      <c r="P8937" s="67">
        <f t="shared" si="471"/>
        <v>44863</v>
      </c>
      <c r="Q8937" s="75" t="str">
        <f t="shared" si="473"/>
        <v>週六</v>
      </c>
      <c r="R8937" s="80">
        <v>44862</v>
      </c>
      <c r="AA8937" s="1"/>
    </row>
    <row r="8938" spans="2:28">
      <c r="B8938" s="66">
        <v>44839</v>
      </c>
      <c r="C8938" s="67">
        <v>44851</v>
      </c>
      <c r="D8938" s="68" t="s">
        <v>50</v>
      </c>
      <c r="E8938" s="70" t="s">
        <v>51</v>
      </c>
      <c r="F8938" s="4" t="s">
        <v>3229</v>
      </c>
      <c r="G8938" s="67">
        <v>44846</v>
      </c>
      <c r="H8938" s="101">
        <v>44866</v>
      </c>
      <c r="I8938" s="71">
        <f t="shared" si="472"/>
        <v>20</v>
      </c>
      <c r="J8938" s="72" t="s">
        <v>53</v>
      </c>
      <c r="K8938" s="72" t="s">
        <v>54</v>
      </c>
      <c r="L8938" s="73">
        <v>7</v>
      </c>
      <c r="M8938" s="73" t="s">
        <v>91</v>
      </c>
      <c r="N8938" s="68" t="str">
        <f>VLOOKUP(K8938,[1]人員授權表!D$3:G$249,4,0)</f>
        <v>有機</v>
      </c>
      <c r="O8938" s="70" t="str">
        <f>IF(J8938=[1]人員授權表!$C$85,"Casper李羿勳",IF(J8938=[1]人員授權表!$C$188,"Iring陳俊明",IF(J8938=[1]人員授權表!$C$189,"Brian陳泓霖",VLOOKUP(K8938,[1]人員授權表!D$2:E$249,2,FALSE))))</f>
        <v>Marco陳鴻鈞</v>
      </c>
      <c r="P8938" s="67">
        <f t="shared" si="471"/>
        <v>44864</v>
      </c>
      <c r="Q8938" s="75" t="str">
        <f t="shared" si="473"/>
        <v>週日</v>
      </c>
      <c r="R8938" s="80">
        <v>44855</v>
      </c>
      <c r="AA8938" s="1"/>
    </row>
    <row r="8939" spans="2:28">
      <c r="B8939" s="66">
        <v>44839</v>
      </c>
      <c r="C8939" s="67">
        <v>44851</v>
      </c>
      <c r="D8939" s="68" t="s">
        <v>50</v>
      </c>
      <c r="E8939" s="70" t="s">
        <v>51</v>
      </c>
      <c r="F8939" s="4" t="s">
        <v>3229</v>
      </c>
      <c r="G8939" s="67">
        <v>44846</v>
      </c>
      <c r="H8939" s="101">
        <v>44866</v>
      </c>
      <c r="I8939" s="71">
        <f t="shared" si="472"/>
        <v>20</v>
      </c>
      <c r="J8939" s="72" t="s">
        <v>240</v>
      </c>
      <c r="K8939" s="72" t="s">
        <v>248</v>
      </c>
      <c r="L8939" s="73">
        <v>2</v>
      </c>
      <c r="M8939" s="73" t="s">
        <v>91</v>
      </c>
      <c r="N8939" s="68" t="str">
        <f>VLOOKUP(K8939,[1]人員授權表!D$3:G$249,4,0)</f>
        <v>有機</v>
      </c>
      <c r="O8939" s="70" t="str">
        <f>IF(J8939=[1]人員授權表!$C$85,"Casper李羿勳",IF(J8939=[1]人員授權表!$C$188,"Iring陳俊明",IF(J8939=[1]人員授權表!$C$189,"Brian陳泓霖",VLOOKUP(K8939,[1]人員授權表!D$2:E$249,2,FALSE))))</f>
        <v>Marco陳鴻鈞</v>
      </c>
      <c r="P8939" s="67">
        <f t="shared" si="471"/>
        <v>44864</v>
      </c>
      <c r="Q8939" s="75" t="str">
        <f t="shared" si="473"/>
        <v>週日</v>
      </c>
      <c r="R8939" s="80">
        <v>44853</v>
      </c>
      <c r="AA8939" s="1"/>
    </row>
    <row r="8940" spans="2:28">
      <c r="B8940" s="66">
        <v>44839</v>
      </c>
      <c r="C8940" s="67">
        <v>44851</v>
      </c>
      <c r="D8940" s="68" t="s">
        <v>50</v>
      </c>
      <c r="E8940" s="70" t="s">
        <v>51</v>
      </c>
      <c r="F8940" s="4" t="s">
        <v>3229</v>
      </c>
      <c r="G8940" s="67">
        <v>44846</v>
      </c>
      <c r="H8940" s="101">
        <v>44866</v>
      </c>
      <c r="I8940" s="71">
        <f t="shared" si="472"/>
        <v>20</v>
      </c>
      <c r="J8940" s="72" t="s">
        <v>261</v>
      </c>
      <c r="K8940" s="72" t="s">
        <v>248</v>
      </c>
      <c r="L8940" s="73">
        <v>2</v>
      </c>
      <c r="M8940" s="73" t="s">
        <v>91</v>
      </c>
      <c r="N8940" s="68" t="str">
        <f>VLOOKUP(K8940,[1]人員授權表!D$3:G$249,4,0)</f>
        <v>有機</v>
      </c>
      <c r="O8940" s="70" t="str">
        <f>IF(J8940=[1]人員授權表!$C$85,"Casper李羿勳",IF(J8940=[1]人員授權表!$C$188,"Iring陳俊明",IF(J8940=[1]人員授權表!$C$189,"Brian陳泓霖",VLOOKUP(K8940,[1]人員授權表!D$2:E$249,2,FALSE))))</f>
        <v>Marco陳鴻鈞</v>
      </c>
      <c r="P8940" s="67">
        <f t="shared" si="471"/>
        <v>44864</v>
      </c>
      <c r="Q8940" s="75" t="str">
        <f t="shared" si="473"/>
        <v>週日</v>
      </c>
      <c r="R8940" s="80">
        <v>44853</v>
      </c>
      <c r="AA8940" s="1"/>
    </row>
    <row r="8941" spans="2:28">
      <c r="B8941" s="66">
        <v>44839</v>
      </c>
      <c r="C8941" s="67">
        <v>44851</v>
      </c>
      <c r="D8941" s="68" t="s">
        <v>50</v>
      </c>
      <c r="E8941" s="70" t="s">
        <v>51</v>
      </c>
      <c r="F8941" s="4" t="s">
        <v>3229</v>
      </c>
      <c r="G8941" s="67">
        <v>44846</v>
      </c>
      <c r="H8941" s="101">
        <v>44866</v>
      </c>
      <c r="I8941" s="71">
        <f t="shared" si="472"/>
        <v>20</v>
      </c>
      <c r="J8941" s="72" t="s">
        <v>193</v>
      </c>
      <c r="K8941" s="72" t="s">
        <v>470</v>
      </c>
      <c r="L8941" s="73">
        <v>3</v>
      </c>
      <c r="M8941" s="73" t="s">
        <v>91</v>
      </c>
      <c r="N8941" s="68" t="str">
        <f>VLOOKUP(K8941,[1]人員授權表!D$3:G$249,4,0)</f>
        <v>無機</v>
      </c>
      <c r="O8941" s="70" t="str">
        <f>IF(J8941=[1]人員授權表!$C$85,"Casper李羿勳",IF(J8941=[1]人員授權表!$C$188,"Iring陳俊明",IF(J8941=[1]人員授權表!$C$189,"Brian陳泓霖",VLOOKUP(K8941,[1]人員授權表!D$2:E$249,2,FALSE))))</f>
        <v>Iring陳俊明</v>
      </c>
      <c r="P8941" s="67">
        <f t="shared" si="471"/>
        <v>44864</v>
      </c>
      <c r="Q8941" s="75" t="str">
        <f t="shared" si="473"/>
        <v>週日</v>
      </c>
      <c r="R8941" s="80">
        <v>44855</v>
      </c>
      <c r="AA8941" s="1"/>
    </row>
    <row r="8942" spans="2:28">
      <c r="B8942" s="66">
        <v>44851</v>
      </c>
      <c r="D8942" s="68" t="s">
        <v>50</v>
      </c>
      <c r="E8942" s="70" t="s">
        <v>879</v>
      </c>
      <c r="F8942" s="4" t="s">
        <v>3229</v>
      </c>
      <c r="G8942" s="67">
        <v>44846</v>
      </c>
      <c r="H8942" s="101">
        <v>44866</v>
      </c>
      <c r="I8942" s="71">
        <f t="shared" si="472"/>
        <v>20</v>
      </c>
      <c r="J8942" s="72" t="s">
        <v>3230</v>
      </c>
      <c r="K8942" s="72" t="s">
        <v>241</v>
      </c>
      <c r="L8942" s="73">
        <v>2</v>
      </c>
      <c r="M8942" s="73" t="s">
        <v>91</v>
      </c>
      <c r="N8942" s="68" t="str">
        <f>VLOOKUP(K8942,[1]人員授權表!D$3:G$249,4,0)</f>
        <v>有機</v>
      </c>
      <c r="O8942" s="70" t="str">
        <f>IF(J8942=[1]人員授權表!$C$85,"Casper李羿勳",IF(J8942=[1]人員授權表!$C$188,"Iring陳俊明",IF(J8942=[1]人員授權表!$C$189,"Brian陳泓霖",VLOOKUP(K8942,[1]人員授權表!D$2:E$249,2,FALSE))))</f>
        <v>Casper李羿勳</v>
      </c>
      <c r="P8942" s="67">
        <f t="shared" si="471"/>
        <v>44864</v>
      </c>
      <c r="Q8942" s="75" t="str">
        <f t="shared" si="473"/>
        <v>週日</v>
      </c>
      <c r="R8942" s="80">
        <v>44860</v>
      </c>
      <c r="Z8942" s="79" t="s">
        <v>3231</v>
      </c>
      <c r="AA8942" s="102">
        <v>15</v>
      </c>
      <c r="AB8942" s="123" t="s">
        <v>2325</v>
      </c>
    </row>
    <row r="8943" spans="2:28">
      <c r="B8943" s="66">
        <v>44839</v>
      </c>
      <c r="C8943" s="67">
        <v>44851</v>
      </c>
      <c r="D8943" s="68" t="s">
        <v>50</v>
      </c>
      <c r="E8943" s="70" t="s">
        <v>51</v>
      </c>
      <c r="F8943" s="4" t="s">
        <v>3229</v>
      </c>
      <c r="G8943" s="67">
        <v>44846</v>
      </c>
      <c r="H8943" s="101">
        <v>44866</v>
      </c>
      <c r="I8943" s="71">
        <f t="shared" si="472"/>
        <v>20</v>
      </c>
      <c r="J8943" s="72" t="s">
        <v>66</v>
      </c>
      <c r="K8943" s="72" t="s">
        <v>64</v>
      </c>
      <c r="L8943" s="73">
        <v>1</v>
      </c>
      <c r="M8943" s="73" t="s">
        <v>91</v>
      </c>
      <c r="N8943" s="68" t="str">
        <f>VLOOKUP(K8943,[1]人員授權表!D$3:G$249,4,0)</f>
        <v>有機</v>
      </c>
      <c r="O8943" s="70" t="str">
        <f>IF(J8943=[1]人員授權表!$C$85,"Casper李羿勳",IF(J8943=[1]人員授權表!$C$188,"Iring陳俊明",IF(J8943=[1]人員授權表!$C$189,"Brian陳泓霖",VLOOKUP(K8943,[1]人員授權表!D$2:E$249,2,FALSE))))</f>
        <v>Casper李羿勳</v>
      </c>
      <c r="P8943" s="67">
        <f t="shared" si="471"/>
        <v>44864</v>
      </c>
      <c r="Q8943" s="75" t="str">
        <f t="shared" si="473"/>
        <v>週日</v>
      </c>
      <c r="R8943" s="80">
        <v>44868</v>
      </c>
      <c r="S8943" s="85">
        <v>44869</v>
      </c>
      <c r="V8943" s="70">
        <v>1</v>
      </c>
      <c r="Y8943" s="78">
        <v>44868</v>
      </c>
      <c r="Z8943" s="79" t="s">
        <v>3147</v>
      </c>
      <c r="AA8943" s="1"/>
    </row>
    <row r="8944" spans="2:28">
      <c r="B8944" s="66">
        <v>44839</v>
      </c>
      <c r="C8944" s="67">
        <v>44851</v>
      </c>
      <c r="D8944" s="68" t="s">
        <v>50</v>
      </c>
      <c r="E8944" s="70" t="s">
        <v>51</v>
      </c>
      <c r="F8944" s="4" t="s">
        <v>3232</v>
      </c>
      <c r="G8944" s="67">
        <v>44846</v>
      </c>
      <c r="H8944" s="101">
        <v>44866</v>
      </c>
      <c r="I8944" s="71">
        <f t="shared" si="472"/>
        <v>20</v>
      </c>
      <c r="J8944" s="72" t="s">
        <v>240</v>
      </c>
      <c r="K8944" s="72" t="s">
        <v>248</v>
      </c>
      <c r="L8944" s="73">
        <v>1</v>
      </c>
      <c r="M8944" s="73" t="s">
        <v>91</v>
      </c>
      <c r="N8944" s="68" t="str">
        <f>VLOOKUP(K8944,[1]人員授權表!D$3:G$249,4,0)</f>
        <v>有機</v>
      </c>
      <c r="O8944" s="70" t="str">
        <f>IF(J8944=[1]人員授權表!$C$85,"Casper李羿勳",IF(J8944=[1]人員授權表!$C$188,"Iring陳俊明",IF(J8944=[1]人員授權表!$C$189,"Brian陳泓霖",VLOOKUP(K8944,[1]人員授權表!D$2:E$249,2,FALSE))))</f>
        <v>Marco陳鴻鈞</v>
      </c>
      <c r="P8944" s="67">
        <f t="shared" ref="P8944:P9007" si="474">H8944-2</f>
        <v>44864</v>
      </c>
      <c r="Q8944" s="75" t="str">
        <f t="shared" si="473"/>
        <v>週日</v>
      </c>
      <c r="R8944" s="80">
        <v>44853</v>
      </c>
      <c r="AA8944" s="1"/>
    </row>
    <row r="8945" spans="2:27">
      <c r="B8945" s="66">
        <v>44839</v>
      </c>
      <c r="C8945" s="67">
        <v>44851</v>
      </c>
      <c r="D8945" s="68" t="s">
        <v>50</v>
      </c>
      <c r="E8945" s="70" t="s">
        <v>51</v>
      </c>
      <c r="F8945" s="4" t="s">
        <v>3232</v>
      </c>
      <c r="G8945" s="67">
        <v>44846</v>
      </c>
      <c r="H8945" s="101">
        <v>44866</v>
      </c>
      <c r="I8945" s="71">
        <f t="shared" si="472"/>
        <v>20</v>
      </c>
      <c r="J8945" s="72" t="s">
        <v>350</v>
      </c>
      <c r="K8945" s="72" t="s">
        <v>250</v>
      </c>
      <c r="L8945" s="73">
        <v>1</v>
      </c>
      <c r="M8945" s="73" t="s">
        <v>91</v>
      </c>
      <c r="N8945" s="68" t="str">
        <f>VLOOKUP(K8945,[1]人員授權表!D$3:G$249,4,0)</f>
        <v>有機</v>
      </c>
      <c r="O8945" s="70" t="str">
        <f>IF(J8945=[1]人員授權表!$C$85,"Casper李羿勳",IF(J8945=[1]人員授權表!$C$188,"Iring陳俊明",IF(J8945=[1]人員授權表!$C$189,"Brian陳泓霖",VLOOKUP(K8945,[1]人員授權表!D$2:E$249,2,FALSE))))</f>
        <v>Marco陳鴻鈞</v>
      </c>
      <c r="P8945" s="67">
        <f t="shared" si="474"/>
        <v>44864</v>
      </c>
      <c r="Q8945" s="75" t="str">
        <f t="shared" si="473"/>
        <v>週日</v>
      </c>
      <c r="R8945" s="80">
        <v>44858</v>
      </c>
      <c r="AA8945" s="1"/>
    </row>
    <row r="8946" spans="2:27">
      <c r="B8946" s="66">
        <v>44839</v>
      </c>
      <c r="C8946" s="67">
        <v>44851</v>
      </c>
      <c r="D8946" s="68" t="s">
        <v>50</v>
      </c>
      <c r="E8946" s="70" t="s">
        <v>51</v>
      </c>
      <c r="F8946" s="4" t="s">
        <v>3233</v>
      </c>
      <c r="G8946" s="67">
        <v>44847</v>
      </c>
      <c r="H8946" s="101">
        <v>44866</v>
      </c>
      <c r="I8946" s="71">
        <f t="shared" si="472"/>
        <v>19</v>
      </c>
      <c r="J8946" s="72" t="s">
        <v>242</v>
      </c>
      <c r="K8946" s="72" t="s">
        <v>241</v>
      </c>
      <c r="L8946" s="73">
        <v>1</v>
      </c>
      <c r="M8946" s="73" t="s">
        <v>91</v>
      </c>
      <c r="N8946" s="68" t="str">
        <f>VLOOKUP(K8946,[1]人員授權表!D$3:G$249,4,0)</f>
        <v>有機</v>
      </c>
      <c r="O8946" s="70" t="str">
        <f>IF(J8946=[1]人員授權表!$C$85,"Casper李羿勳",IF(J8946=[1]人員授權表!$C$188,"Iring陳俊明",IF(J8946=[1]人員授權表!$C$189,"Brian陳泓霖",VLOOKUP(K8946,[1]人員授權表!D$2:E$249,2,FALSE))))</f>
        <v>Casper李羿勳</v>
      </c>
      <c r="P8946" s="67">
        <f t="shared" si="474"/>
        <v>44864</v>
      </c>
      <c r="Q8946" s="75" t="str">
        <f t="shared" si="473"/>
        <v>週日</v>
      </c>
      <c r="R8946" s="80">
        <v>44863</v>
      </c>
      <c r="AA8946" s="1"/>
    </row>
    <row r="8947" spans="2:27">
      <c r="B8947" s="66">
        <v>44839</v>
      </c>
      <c r="C8947" s="67">
        <v>44851</v>
      </c>
      <c r="D8947" s="68" t="s">
        <v>50</v>
      </c>
      <c r="E8947" s="70" t="s">
        <v>51</v>
      </c>
      <c r="F8947" s="4" t="s">
        <v>3233</v>
      </c>
      <c r="G8947" s="67">
        <v>44847</v>
      </c>
      <c r="H8947" s="101">
        <v>44866</v>
      </c>
      <c r="I8947" s="71">
        <f t="shared" si="472"/>
        <v>19</v>
      </c>
      <c r="J8947" s="72" t="s">
        <v>60</v>
      </c>
      <c r="K8947" s="72" t="s">
        <v>61</v>
      </c>
      <c r="L8947" s="73">
        <v>3</v>
      </c>
      <c r="M8947" s="73" t="s">
        <v>91</v>
      </c>
      <c r="N8947" s="68" t="str">
        <f>VLOOKUP(K8947,[1]人員授權表!D$3:G$249,4,0)</f>
        <v>有機</v>
      </c>
      <c r="O8947" s="70" t="str">
        <f>IF(J8947=[1]人員授權表!$C$85,"Casper李羿勳",IF(J8947=[1]人員授權表!$C$188,"Iring陳俊明",IF(J8947=[1]人員授權表!$C$189,"Brian陳泓霖",VLOOKUP(K8947,[1]人員授權表!D$2:E$249,2,FALSE))))</f>
        <v>Marco陳鴻鈞</v>
      </c>
      <c r="P8947" s="67">
        <f t="shared" si="474"/>
        <v>44864</v>
      </c>
      <c r="Q8947" s="75" t="str">
        <f t="shared" si="473"/>
        <v>週日</v>
      </c>
      <c r="R8947" s="80">
        <v>44855</v>
      </c>
      <c r="AA8947" s="1"/>
    </row>
    <row r="8948" spans="2:27">
      <c r="B8948" s="66">
        <v>44839</v>
      </c>
      <c r="C8948" s="67">
        <v>44851</v>
      </c>
      <c r="D8948" s="68" t="s">
        <v>50</v>
      </c>
      <c r="E8948" s="70" t="s">
        <v>51</v>
      </c>
      <c r="F8948" s="4" t="s">
        <v>3233</v>
      </c>
      <c r="G8948" s="67">
        <v>44847</v>
      </c>
      <c r="H8948" s="101">
        <v>44866</v>
      </c>
      <c r="I8948" s="71">
        <f t="shared" si="472"/>
        <v>19</v>
      </c>
      <c r="J8948" s="72" t="s">
        <v>53</v>
      </c>
      <c r="K8948" s="72" t="s">
        <v>54</v>
      </c>
      <c r="L8948" s="73">
        <v>2</v>
      </c>
      <c r="M8948" s="73" t="s">
        <v>91</v>
      </c>
      <c r="N8948" s="68" t="str">
        <f>VLOOKUP(K8948,[1]人員授權表!D$3:G$249,4,0)</f>
        <v>有機</v>
      </c>
      <c r="O8948" s="70" t="str">
        <f>IF(J8948=[1]人員授權表!$C$85,"Casper李羿勳",IF(J8948=[1]人員授權表!$C$188,"Iring陳俊明",IF(J8948=[1]人員授權表!$C$189,"Brian陳泓霖",VLOOKUP(K8948,[1]人員授權表!D$2:E$249,2,FALSE))))</f>
        <v>Marco陳鴻鈞</v>
      </c>
      <c r="P8948" s="67">
        <f t="shared" si="474"/>
        <v>44864</v>
      </c>
      <c r="Q8948" s="75" t="str">
        <f t="shared" si="473"/>
        <v>週日</v>
      </c>
      <c r="R8948" s="80">
        <v>44855</v>
      </c>
      <c r="AA8948" s="1"/>
    </row>
    <row r="8949" spans="2:27">
      <c r="B8949" s="66">
        <v>44839</v>
      </c>
      <c r="C8949" s="67">
        <v>44851</v>
      </c>
      <c r="D8949" s="68" t="s">
        <v>50</v>
      </c>
      <c r="E8949" s="70" t="s">
        <v>51</v>
      </c>
      <c r="F8949" s="4" t="s">
        <v>3233</v>
      </c>
      <c r="G8949" s="67">
        <v>44847</v>
      </c>
      <c r="H8949" s="101">
        <v>44866</v>
      </c>
      <c r="I8949" s="71">
        <f t="shared" si="472"/>
        <v>19</v>
      </c>
      <c r="J8949" s="72" t="s">
        <v>240</v>
      </c>
      <c r="K8949" s="72" t="s">
        <v>248</v>
      </c>
      <c r="L8949" s="73">
        <v>4</v>
      </c>
      <c r="M8949" s="73" t="s">
        <v>91</v>
      </c>
      <c r="N8949" s="68" t="str">
        <f>VLOOKUP(K8949,[1]人員授權表!D$3:G$249,4,0)</f>
        <v>有機</v>
      </c>
      <c r="O8949" s="70" t="str">
        <f>IF(J8949=[1]人員授權表!$C$85,"Casper李羿勳",IF(J8949=[1]人員授權表!$C$188,"Iring陳俊明",IF(J8949=[1]人員授權表!$C$189,"Brian陳泓霖",VLOOKUP(K8949,[1]人員授權表!D$2:E$249,2,FALSE))))</f>
        <v>Marco陳鴻鈞</v>
      </c>
      <c r="P8949" s="67">
        <f t="shared" si="474"/>
        <v>44864</v>
      </c>
      <c r="Q8949" s="75" t="str">
        <f t="shared" si="473"/>
        <v>週日</v>
      </c>
      <c r="R8949" s="80">
        <v>44853</v>
      </c>
      <c r="AA8949" s="1"/>
    </row>
    <row r="8950" spans="2:27">
      <c r="B8950" s="66">
        <v>44839</v>
      </c>
      <c r="C8950" s="67">
        <v>44851</v>
      </c>
      <c r="D8950" s="68" t="s">
        <v>50</v>
      </c>
      <c r="E8950" s="70" t="s">
        <v>51</v>
      </c>
      <c r="F8950" s="4" t="s">
        <v>3233</v>
      </c>
      <c r="G8950" s="67">
        <v>44847</v>
      </c>
      <c r="H8950" s="101">
        <v>44866</v>
      </c>
      <c r="I8950" s="71">
        <f t="shared" si="472"/>
        <v>19</v>
      </c>
      <c r="J8950" s="72" t="s">
        <v>261</v>
      </c>
      <c r="K8950" s="72" t="s">
        <v>248</v>
      </c>
      <c r="L8950" s="73">
        <v>4</v>
      </c>
      <c r="M8950" s="73" t="s">
        <v>91</v>
      </c>
      <c r="N8950" s="68" t="str">
        <f>VLOOKUP(K8950,[1]人員授權表!D$3:G$249,4,0)</f>
        <v>有機</v>
      </c>
      <c r="O8950" s="70" t="str">
        <f>IF(J8950=[1]人員授權表!$C$85,"Casper李羿勳",IF(J8950=[1]人員授權表!$C$188,"Iring陳俊明",IF(J8950=[1]人員授權表!$C$189,"Brian陳泓霖",VLOOKUP(K8950,[1]人員授權表!D$2:E$249,2,FALSE))))</f>
        <v>Marco陳鴻鈞</v>
      </c>
      <c r="P8950" s="67">
        <f t="shared" si="474"/>
        <v>44864</v>
      </c>
      <c r="Q8950" s="75" t="str">
        <f t="shared" si="473"/>
        <v>週日</v>
      </c>
      <c r="R8950" s="80">
        <v>44853</v>
      </c>
      <c r="AA8950" s="1"/>
    </row>
    <row r="8951" spans="2:27">
      <c r="B8951" s="66">
        <v>44839</v>
      </c>
      <c r="C8951" s="67">
        <v>44851</v>
      </c>
      <c r="D8951" s="68" t="s">
        <v>50</v>
      </c>
      <c r="E8951" s="70" t="s">
        <v>51</v>
      </c>
      <c r="F8951" s="4" t="s">
        <v>3233</v>
      </c>
      <c r="G8951" s="67">
        <v>44847</v>
      </c>
      <c r="H8951" s="101">
        <v>44866</v>
      </c>
      <c r="I8951" s="71">
        <f t="shared" si="472"/>
        <v>19</v>
      </c>
      <c r="J8951" s="72" t="s">
        <v>243</v>
      </c>
      <c r="K8951" s="72" t="s">
        <v>241</v>
      </c>
      <c r="L8951" s="73">
        <v>1</v>
      </c>
      <c r="M8951" s="73" t="s">
        <v>91</v>
      </c>
      <c r="N8951" s="68" t="str">
        <f>VLOOKUP(K8951,[1]人員授權表!D$3:G$249,4,0)</f>
        <v>有機</v>
      </c>
      <c r="O8951" s="70" t="str">
        <f>IF(J8951=[1]人員授權表!$C$85,"Casper李羿勳",IF(J8951=[1]人員授權表!$C$188,"Iring陳俊明",IF(J8951=[1]人員授權表!$C$189,"Brian陳泓霖",VLOOKUP(K8951,[1]人員授權表!D$2:E$249,2,FALSE))))</f>
        <v>Casper李羿勳</v>
      </c>
      <c r="P8951" s="67">
        <f t="shared" si="474"/>
        <v>44864</v>
      </c>
      <c r="Q8951" s="75" t="str">
        <f t="shared" si="473"/>
        <v>週日</v>
      </c>
      <c r="R8951" s="80">
        <v>44863</v>
      </c>
      <c r="AA8951" s="1"/>
    </row>
    <row r="8952" spans="2:27">
      <c r="B8952" s="66">
        <v>44839</v>
      </c>
      <c r="C8952" s="67">
        <v>44851</v>
      </c>
      <c r="D8952" s="68" t="s">
        <v>50</v>
      </c>
      <c r="E8952" s="70" t="s">
        <v>51</v>
      </c>
      <c r="F8952" s="4" t="s">
        <v>3233</v>
      </c>
      <c r="G8952" s="67">
        <v>44847</v>
      </c>
      <c r="H8952" s="101">
        <v>44866</v>
      </c>
      <c r="I8952" s="71">
        <f t="shared" si="472"/>
        <v>19</v>
      </c>
      <c r="J8952" s="72" t="s">
        <v>350</v>
      </c>
      <c r="K8952" s="72" t="s">
        <v>250</v>
      </c>
      <c r="L8952" s="73">
        <v>3</v>
      </c>
      <c r="M8952" s="73" t="s">
        <v>91</v>
      </c>
      <c r="N8952" s="68" t="str">
        <f>VLOOKUP(K8952,[1]人員授權表!D$3:G$249,4,0)</f>
        <v>有機</v>
      </c>
      <c r="O8952" s="70" t="str">
        <f>IF(J8952=[1]人員授權表!$C$85,"Casper李羿勳",IF(J8952=[1]人員授權表!$C$188,"Iring陳俊明",IF(J8952=[1]人員授權表!$C$189,"Brian陳泓霖",VLOOKUP(K8952,[1]人員授權表!D$2:E$249,2,FALSE))))</f>
        <v>Marco陳鴻鈞</v>
      </c>
      <c r="P8952" s="67">
        <f t="shared" si="474"/>
        <v>44864</v>
      </c>
      <c r="Q8952" s="75" t="str">
        <f t="shared" si="473"/>
        <v>週日</v>
      </c>
      <c r="R8952" s="80">
        <v>44858</v>
      </c>
      <c r="AA8952" s="1"/>
    </row>
    <row r="8953" spans="2:27">
      <c r="B8953" s="66">
        <v>44839</v>
      </c>
      <c r="C8953" s="67">
        <v>44851</v>
      </c>
      <c r="D8953" s="68" t="s">
        <v>50</v>
      </c>
      <c r="E8953" s="70" t="s">
        <v>51</v>
      </c>
      <c r="F8953" s="4" t="s">
        <v>3233</v>
      </c>
      <c r="G8953" s="67">
        <v>44847</v>
      </c>
      <c r="H8953" s="101">
        <v>44866</v>
      </c>
      <c r="I8953" s="71">
        <f t="shared" si="472"/>
        <v>19</v>
      </c>
      <c r="J8953" s="72" t="s">
        <v>249</v>
      </c>
      <c r="K8953" s="72" t="s">
        <v>250</v>
      </c>
      <c r="L8953" s="73">
        <v>2</v>
      </c>
      <c r="M8953" s="73" t="s">
        <v>91</v>
      </c>
      <c r="N8953" s="68" t="str">
        <f>VLOOKUP(K8953,[1]人員授權表!D$3:G$249,4,0)</f>
        <v>有機</v>
      </c>
      <c r="O8953" s="70" t="str">
        <f>IF(J8953=[1]人員授權表!$C$85,"Casper李羿勳",IF(J8953=[1]人員授權表!$C$188,"Iring陳俊明",IF(J8953=[1]人員授權表!$C$189,"Brian陳泓霖",VLOOKUP(K8953,[1]人員授權表!D$2:E$249,2,FALSE))))</f>
        <v>Marco陳鴻鈞</v>
      </c>
      <c r="P8953" s="67">
        <f t="shared" si="474"/>
        <v>44864</v>
      </c>
      <c r="Q8953" s="75" t="str">
        <f t="shared" si="473"/>
        <v>週日</v>
      </c>
      <c r="R8953" s="80">
        <v>44858</v>
      </c>
      <c r="AA8953" s="1"/>
    </row>
    <row r="8954" spans="2:27">
      <c r="B8954" s="66">
        <v>44839</v>
      </c>
      <c r="C8954" s="67">
        <v>44851</v>
      </c>
      <c r="D8954" s="68" t="s">
        <v>50</v>
      </c>
      <c r="E8954" s="70" t="s">
        <v>51</v>
      </c>
      <c r="F8954" s="4" t="s">
        <v>3234</v>
      </c>
      <c r="G8954" s="67">
        <v>44847</v>
      </c>
      <c r="H8954" s="101">
        <v>44866</v>
      </c>
      <c r="I8954" s="71">
        <f t="shared" si="472"/>
        <v>19</v>
      </c>
      <c r="J8954" s="72" t="s">
        <v>60</v>
      </c>
      <c r="K8954" s="72" t="s">
        <v>61</v>
      </c>
      <c r="L8954" s="73">
        <v>3</v>
      </c>
      <c r="M8954" s="73" t="s">
        <v>91</v>
      </c>
      <c r="N8954" s="68" t="str">
        <f>VLOOKUP(K8954,[1]人員授權表!D$3:G$249,4,0)</f>
        <v>有機</v>
      </c>
      <c r="O8954" s="70" t="str">
        <f>IF(J8954=[1]人員授權表!$C$85,"Casper李羿勳",IF(J8954=[1]人員授權表!$C$188,"Iring陳俊明",IF(J8954=[1]人員授權表!$C$189,"Brian陳泓霖",VLOOKUP(K8954,[1]人員授權表!D$2:E$249,2,FALSE))))</f>
        <v>Marco陳鴻鈞</v>
      </c>
      <c r="P8954" s="67">
        <f t="shared" si="474"/>
        <v>44864</v>
      </c>
      <c r="Q8954" s="75" t="str">
        <f t="shared" si="473"/>
        <v>週日</v>
      </c>
      <c r="R8954" s="80">
        <v>44855</v>
      </c>
      <c r="AA8954" s="1"/>
    </row>
    <row r="8955" spans="2:27">
      <c r="B8955" s="66">
        <v>44839</v>
      </c>
      <c r="C8955" s="67">
        <v>44851</v>
      </c>
      <c r="D8955" s="68" t="s">
        <v>50</v>
      </c>
      <c r="E8955" s="70" t="s">
        <v>51</v>
      </c>
      <c r="F8955" s="4" t="s">
        <v>3234</v>
      </c>
      <c r="G8955" s="67">
        <v>44847</v>
      </c>
      <c r="H8955" s="101">
        <v>44866</v>
      </c>
      <c r="I8955" s="71">
        <f t="shared" si="472"/>
        <v>19</v>
      </c>
      <c r="J8955" s="72" t="s">
        <v>53</v>
      </c>
      <c r="K8955" s="72" t="s">
        <v>54</v>
      </c>
      <c r="L8955" s="73">
        <v>3</v>
      </c>
      <c r="M8955" s="73" t="s">
        <v>91</v>
      </c>
      <c r="N8955" s="68" t="str">
        <f>VLOOKUP(K8955,[1]人員授權表!D$3:G$249,4,0)</f>
        <v>有機</v>
      </c>
      <c r="O8955" s="70" t="str">
        <f>IF(J8955=[1]人員授權表!$C$85,"Casper李羿勳",IF(J8955=[1]人員授權表!$C$188,"Iring陳俊明",IF(J8955=[1]人員授權表!$C$189,"Brian陳泓霖",VLOOKUP(K8955,[1]人員授權表!D$2:E$249,2,FALSE))))</f>
        <v>Marco陳鴻鈞</v>
      </c>
      <c r="P8955" s="67">
        <f t="shared" si="474"/>
        <v>44864</v>
      </c>
      <c r="Q8955" s="75" t="str">
        <f t="shared" si="473"/>
        <v>週日</v>
      </c>
      <c r="R8955" s="80">
        <v>44855</v>
      </c>
      <c r="AA8955" s="1"/>
    </row>
    <row r="8956" spans="2:27">
      <c r="B8956" s="66">
        <v>44839</v>
      </c>
      <c r="C8956" s="67">
        <v>44851</v>
      </c>
      <c r="D8956" s="68" t="s">
        <v>50</v>
      </c>
      <c r="E8956" s="70" t="s">
        <v>51</v>
      </c>
      <c r="F8956" s="4" t="s">
        <v>3234</v>
      </c>
      <c r="G8956" s="67">
        <v>44847</v>
      </c>
      <c r="H8956" s="101">
        <v>44866</v>
      </c>
      <c r="I8956" s="71">
        <f t="shared" si="472"/>
        <v>19</v>
      </c>
      <c r="J8956" s="72" t="s">
        <v>66</v>
      </c>
      <c r="K8956" s="72" t="s">
        <v>64</v>
      </c>
      <c r="L8956" s="73">
        <v>1</v>
      </c>
      <c r="M8956" s="73" t="s">
        <v>91</v>
      </c>
      <c r="N8956" s="68" t="str">
        <f>VLOOKUP(K8956,[1]人員授權表!D$3:G$249,4,0)</f>
        <v>有機</v>
      </c>
      <c r="O8956" s="70" t="str">
        <f>IF(J8956=[1]人員授權表!$C$85,"Casper李羿勳",IF(J8956=[1]人員授權表!$C$188,"Iring陳俊明",IF(J8956=[1]人員授權表!$C$189,"Brian陳泓霖",VLOOKUP(K8956,[1]人員授權表!D$2:E$249,2,FALSE))))</f>
        <v>Casper李羿勳</v>
      </c>
      <c r="P8956" s="67">
        <f t="shared" si="474"/>
        <v>44864</v>
      </c>
      <c r="Q8956" s="75" t="str">
        <f t="shared" si="473"/>
        <v>週日</v>
      </c>
      <c r="R8956" s="80">
        <v>44868</v>
      </c>
      <c r="S8956" s="85">
        <v>44869</v>
      </c>
      <c r="V8956" s="70">
        <v>1</v>
      </c>
      <c r="Y8956" s="78">
        <v>44868</v>
      </c>
      <c r="Z8956" s="79" t="s">
        <v>3147</v>
      </c>
      <c r="AA8956" s="1"/>
    </row>
    <row r="8957" spans="2:27">
      <c r="B8957" s="66">
        <v>44839</v>
      </c>
      <c r="C8957" s="67">
        <v>44851</v>
      </c>
      <c r="D8957" s="68" t="s">
        <v>50</v>
      </c>
      <c r="E8957" s="70" t="s">
        <v>51</v>
      </c>
      <c r="F8957" s="4" t="s">
        <v>3234</v>
      </c>
      <c r="G8957" s="67">
        <v>44847</v>
      </c>
      <c r="H8957" s="101">
        <v>44866</v>
      </c>
      <c r="I8957" s="71">
        <f t="shared" si="472"/>
        <v>19</v>
      </c>
      <c r="J8957" s="72" t="s">
        <v>67</v>
      </c>
      <c r="K8957" s="72" t="s">
        <v>64</v>
      </c>
      <c r="L8957" s="73">
        <v>2</v>
      </c>
      <c r="M8957" s="73" t="s">
        <v>91</v>
      </c>
      <c r="N8957" s="68" t="str">
        <f>VLOOKUP(K8957,[1]人員授權表!D$3:G$249,4,0)</f>
        <v>有機</v>
      </c>
      <c r="O8957" s="70" t="str">
        <f>IF(J8957=[1]人員授權表!$C$85,"Casper李羿勳",IF(J8957=[1]人員授權表!$C$188,"Iring陳俊明",IF(J8957=[1]人員授權表!$C$189,"Brian陳泓霖",VLOOKUP(K8957,[1]人員授權表!D$2:E$249,2,FALSE))))</f>
        <v>Casper李羿勳</v>
      </c>
      <c r="P8957" s="67">
        <f t="shared" si="474"/>
        <v>44864</v>
      </c>
      <c r="Q8957" s="75" t="str">
        <f t="shared" si="473"/>
        <v>週日</v>
      </c>
      <c r="R8957" s="80">
        <v>44868</v>
      </c>
      <c r="S8957" s="85">
        <v>44869</v>
      </c>
      <c r="V8957" s="70">
        <v>1</v>
      </c>
      <c r="Y8957" s="78">
        <v>44868</v>
      </c>
      <c r="Z8957" s="79" t="s">
        <v>3147</v>
      </c>
      <c r="AA8957" s="1"/>
    </row>
    <row r="8958" spans="2:27">
      <c r="B8958" s="66">
        <v>44839</v>
      </c>
      <c r="C8958" s="67">
        <v>44851</v>
      </c>
      <c r="D8958" s="68" t="s">
        <v>50</v>
      </c>
      <c r="E8958" s="70" t="s">
        <v>51</v>
      </c>
      <c r="F8958" s="4" t="s">
        <v>3235</v>
      </c>
      <c r="G8958" s="67">
        <v>44847</v>
      </c>
      <c r="H8958" s="101">
        <v>44866</v>
      </c>
      <c r="I8958" s="71">
        <f t="shared" si="472"/>
        <v>19</v>
      </c>
      <c r="J8958" s="72" t="s">
        <v>53</v>
      </c>
      <c r="K8958" s="72" t="s">
        <v>54</v>
      </c>
      <c r="L8958" s="73">
        <v>1</v>
      </c>
      <c r="M8958" s="73" t="s">
        <v>91</v>
      </c>
      <c r="N8958" s="68" t="str">
        <f>VLOOKUP(K8958,[1]人員授權表!D$3:G$249,4,0)</f>
        <v>有機</v>
      </c>
      <c r="O8958" s="70" t="str">
        <f>IF(J8958=[1]人員授權表!$C$85,"Casper李羿勳",IF(J8958=[1]人員授權表!$C$188,"Iring陳俊明",IF(J8958=[1]人員授權表!$C$189,"Brian陳泓霖",VLOOKUP(K8958,[1]人員授權表!D$2:E$249,2,FALSE))))</f>
        <v>Marco陳鴻鈞</v>
      </c>
      <c r="P8958" s="67">
        <f t="shared" si="474"/>
        <v>44864</v>
      </c>
      <c r="Q8958" s="75" t="str">
        <f t="shared" si="473"/>
        <v>週日</v>
      </c>
      <c r="R8958" s="80">
        <v>44855</v>
      </c>
      <c r="AA8958" s="1"/>
    </row>
    <row r="8959" spans="2:27">
      <c r="B8959" s="66">
        <v>44839</v>
      </c>
      <c r="C8959" s="67">
        <v>44851</v>
      </c>
      <c r="D8959" s="68" t="s">
        <v>50</v>
      </c>
      <c r="E8959" s="70" t="s">
        <v>51</v>
      </c>
      <c r="F8959" s="4" t="s">
        <v>3235</v>
      </c>
      <c r="G8959" s="67">
        <v>44847</v>
      </c>
      <c r="H8959" s="101">
        <v>44866</v>
      </c>
      <c r="I8959" s="71">
        <f t="shared" si="472"/>
        <v>19</v>
      </c>
      <c r="J8959" s="72" t="s">
        <v>243</v>
      </c>
      <c r="K8959" s="72" t="s">
        <v>241</v>
      </c>
      <c r="L8959" s="73">
        <v>1</v>
      </c>
      <c r="M8959" s="73" t="s">
        <v>91</v>
      </c>
      <c r="N8959" s="68" t="str">
        <f>VLOOKUP(K8959,[1]人員授權表!D$3:G$249,4,0)</f>
        <v>有機</v>
      </c>
      <c r="O8959" s="70" t="str">
        <f>IF(J8959=[1]人員授權表!$C$85,"Casper李羿勳",IF(J8959=[1]人員授權表!$C$188,"Iring陳俊明",IF(J8959=[1]人員授權表!$C$189,"Brian陳泓霖",VLOOKUP(K8959,[1]人員授權表!D$2:E$249,2,FALSE))))</f>
        <v>Casper李羿勳</v>
      </c>
      <c r="P8959" s="67">
        <f t="shared" si="474"/>
        <v>44864</v>
      </c>
      <c r="Q8959" s="75" t="str">
        <f t="shared" si="473"/>
        <v>週日</v>
      </c>
      <c r="R8959" s="80">
        <v>44863</v>
      </c>
      <c r="AA8959" s="1"/>
    </row>
    <row r="8960" spans="2:27">
      <c r="B8960" s="66">
        <v>44839</v>
      </c>
      <c r="C8960" s="67">
        <v>44851</v>
      </c>
      <c r="D8960" s="68" t="s">
        <v>50</v>
      </c>
      <c r="E8960" s="70" t="s">
        <v>51</v>
      </c>
      <c r="F8960" s="4" t="s">
        <v>3235</v>
      </c>
      <c r="G8960" s="67">
        <v>44847</v>
      </c>
      <c r="H8960" s="101">
        <v>44866</v>
      </c>
      <c r="I8960" s="71">
        <f t="shared" si="472"/>
        <v>19</v>
      </c>
      <c r="J8960" s="72" t="s">
        <v>2728</v>
      </c>
      <c r="K8960" s="72" t="s">
        <v>994</v>
      </c>
      <c r="L8960" s="73">
        <v>9</v>
      </c>
      <c r="M8960" s="73" t="s">
        <v>91</v>
      </c>
      <c r="N8960" s="68" t="str">
        <f>VLOOKUP(K8960,[1]人員授權表!D$3:G$249,4,0)</f>
        <v>有機</v>
      </c>
      <c r="O8960" s="70" t="str">
        <f>IF(J8960=[1]人員授權表!$C$85,"Casper李羿勳",IF(J8960=[1]人員授權表!$C$188,"Iring陳俊明",IF(J8960=[1]人員授權表!$C$189,"Brian陳泓霖",VLOOKUP(K8960,[1]人員授權表!D$2:E$249,2,FALSE))))</f>
        <v>Casper李羿勳</v>
      </c>
      <c r="P8960" s="67">
        <f t="shared" si="474"/>
        <v>44864</v>
      </c>
      <c r="Q8960" s="75" t="str">
        <f t="shared" si="473"/>
        <v>週日</v>
      </c>
      <c r="R8960" s="80">
        <v>44861</v>
      </c>
      <c r="AA8960" s="1"/>
    </row>
    <row r="8961" spans="2:27">
      <c r="B8961" s="66">
        <v>44839</v>
      </c>
      <c r="C8961" s="67">
        <v>44851</v>
      </c>
      <c r="D8961" s="68" t="s">
        <v>50</v>
      </c>
      <c r="E8961" s="70" t="s">
        <v>51</v>
      </c>
      <c r="F8961" s="4" t="s">
        <v>3235</v>
      </c>
      <c r="G8961" s="67">
        <v>44847</v>
      </c>
      <c r="H8961" s="101">
        <v>44866</v>
      </c>
      <c r="I8961" s="71">
        <f t="shared" si="472"/>
        <v>19</v>
      </c>
      <c r="J8961" s="72" t="s">
        <v>890</v>
      </c>
      <c r="K8961" s="72" t="s">
        <v>2973</v>
      </c>
      <c r="L8961" s="73">
        <v>1</v>
      </c>
      <c r="M8961" s="73" t="s">
        <v>91</v>
      </c>
      <c r="N8961" s="68" t="str">
        <f>VLOOKUP(K8961,[1]人員授權表!D$3:G$249,4,0)</f>
        <v>有機</v>
      </c>
      <c r="O8961" s="70" t="str">
        <f>IF(J8961=[1]人員授權表!$C$85,"Casper李羿勳",IF(J8961=[1]人員授權表!$C$188,"Iring陳俊明",IF(J8961=[1]人員授權表!$C$189,"Brian陳泓霖",VLOOKUP(K8961,[1]人員授權表!D$2:E$249,2,FALSE))))</f>
        <v>Casper李羿勳</v>
      </c>
      <c r="P8961" s="67">
        <f t="shared" si="474"/>
        <v>44864</v>
      </c>
      <c r="Q8961" s="75" t="str">
        <f t="shared" si="473"/>
        <v>週日</v>
      </c>
      <c r="R8961" s="80">
        <v>44863</v>
      </c>
      <c r="AA8961" s="1"/>
    </row>
    <row r="8962" spans="2:27">
      <c r="B8962" s="66">
        <v>44839</v>
      </c>
      <c r="C8962" s="67">
        <v>44851</v>
      </c>
      <c r="D8962" s="68" t="s">
        <v>50</v>
      </c>
      <c r="E8962" s="70" t="s">
        <v>51</v>
      </c>
      <c r="F8962" s="4" t="s">
        <v>3235</v>
      </c>
      <c r="G8962" s="67">
        <v>44847</v>
      </c>
      <c r="H8962" s="101">
        <v>44866</v>
      </c>
      <c r="I8962" s="71">
        <f t="shared" si="472"/>
        <v>19</v>
      </c>
      <c r="J8962" s="72" t="s">
        <v>609</v>
      </c>
      <c r="K8962" s="72" t="s">
        <v>610</v>
      </c>
      <c r="L8962" s="73">
        <v>1</v>
      </c>
      <c r="M8962" s="73" t="s">
        <v>91</v>
      </c>
      <c r="N8962" s="68" t="str">
        <f>VLOOKUP(K8962,[1]人員授權表!D$3:G$249,4,0)</f>
        <v>有機</v>
      </c>
      <c r="O8962" s="70" t="str">
        <f>IF(J8962=[1]人員授權表!$C$85,"Casper李羿勳",IF(J8962=[1]人員授權表!$C$188,"Iring陳俊明",IF(J8962=[1]人員授權表!$C$189,"Brian陳泓霖",VLOOKUP(K8962,[1]人員授權表!D$2:E$249,2,FALSE))))</f>
        <v>Casper李羿勳</v>
      </c>
      <c r="P8962" s="67">
        <f t="shared" si="474"/>
        <v>44864</v>
      </c>
      <c r="Q8962" s="75" t="str">
        <f t="shared" si="473"/>
        <v>週日</v>
      </c>
      <c r="R8962" s="80">
        <v>44861</v>
      </c>
      <c r="AA8962" s="1"/>
    </row>
    <row r="8963" spans="2:27">
      <c r="B8963" s="66">
        <v>44839</v>
      </c>
      <c r="D8963" s="68" t="s">
        <v>50</v>
      </c>
      <c r="E8963" s="70" t="s">
        <v>51</v>
      </c>
      <c r="F8963" s="4" t="s">
        <v>3236</v>
      </c>
      <c r="G8963" s="67">
        <v>44848</v>
      </c>
      <c r="H8963" s="67">
        <v>44866</v>
      </c>
      <c r="I8963" s="71">
        <f t="shared" si="472"/>
        <v>18</v>
      </c>
      <c r="J8963" s="72" t="s">
        <v>242</v>
      </c>
      <c r="K8963" s="72" t="s">
        <v>241</v>
      </c>
      <c r="L8963" s="73">
        <v>1</v>
      </c>
      <c r="M8963" s="73" t="s">
        <v>91</v>
      </c>
      <c r="N8963" s="68" t="str">
        <f>VLOOKUP(K8963,[1]人員授權表!D$3:G$249,4,0)</f>
        <v>有機</v>
      </c>
      <c r="O8963" s="70" t="str">
        <f>IF(J8963=[1]人員授權表!$C$85,"Casper李羿勳",IF(J8963=[1]人員授權表!$C$188,"Iring陳俊明",IF(J8963=[1]人員授權表!$C$189,"Brian陳泓霖",VLOOKUP(K8963,[1]人員授權表!D$2:E$249,2,FALSE))))</f>
        <v>Casper李羿勳</v>
      </c>
      <c r="P8963" s="67">
        <f t="shared" si="474"/>
        <v>44864</v>
      </c>
      <c r="Q8963" s="75" t="str">
        <f t="shared" si="473"/>
        <v>週日</v>
      </c>
      <c r="R8963" s="80">
        <v>44863</v>
      </c>
      <c r="AA8963" s="1"/>
    </row>
    <row r="8964" spans="2:27">
      <c r="B8964" s="66">
        <v>44839</v>
      </c>
      <c r="D8964" s="68" t="s">
        <v>50</v>
      </c>
      <c r="E8964" s="70" t="s">
        <v>51</v>
      </c>
      <c r="F8964" s="4" t="s">
        <v>3236</v>
      </c>
      <c r="G8964" s="67">
        <v>44848</v>
      </c>
      <c r="H8964" s="67">
        <v>44866</v>
      </c>
      <c r="I8964" s="71">
        <f t="shared" si="472"/>
        <v>18</v>
      </c>
      <c r="J8964" s="72" t="s">
        <v>60</v>
      </c>
      <c r="K8964" s="72" t="s">
        <v>61</v>
      </c>
      <c r="L8964" s="73">
        <v>2</v>
      </c>
      <c r="M8964" s="73" t="s">
        <v>91</v>
      </c>
      <c r="N8964" s="68" t="str">
        <f>VLOOKUP(K8964,[1]人員授權表!D$3:G$249,4,0)</f>
        <v>有機</v>
      </c>
      <c r="O8964" s="70" t="str">
        <f>IF(J8964=[1]人員授權表!$C$85,"Casper李羿勳",IF(J8964=[1]人員授權表!$C$188,"Iring陳俊明",IF(J8964=[1]人員授權表!$C$189,"Brian陳泓霖",VLOOKUP(K8964,[1]人員授權表!D$2:E$249,2,FALSE))))</f>
        <v>Marco陳鴻鈞</v>
      </c>
      <c r="P8964" s="67">
        <f t="shared" si="474"/>
        <v>44864</v>
      </c>
      <c r="Q8964" s="75" t="str">
        <f t="shared" si="473"/>
        <v>週日</v>
      </c>
      <c r="R8964" s="80">
        <v>44855</v>
      </c>
      <c r="AA8964" s="1"/>
    </row>
    <row r="8965" spans="2:27">
      <c r="B8965" s="66">
        <v>44839</v>
      </c>
      <c r="D8965" s="68" t="s">
        <v>50</v>
      </c>
      <c r="E8965" s="70" t="s">
        <v>51</v>
      </c>
      <c r="F8965" s="4" t="s">
        <v>3236</v>
      </c>
      <c r="G8965" s="67">
        <v>44848</v>
      </c>
      <c r="H8965" s="67">
        <v>44866</v>
      </c>
      <c r="I8965" s="71">
        <f t="shared" si="472"/>
        <v>18</v>
      </c>
      <c r="J8965" s="72" t="s">
        <v>238</v>
      </c>
      <c r="K8965" s="72" t="s">
        <v>239</v>
      </c>
      <c r="L8965" s="73">
        <v>1</v>
      </c>
      <c r="M8965" s="73" t="s">
        <v>91</v>
      </c>
      <c r="N8965" s="68" t="str">
        <f>VLOOKUP(K8965,[1]人員授權表!D$3:G$249,4,0)</f>
        <v>有機</v>
      </c>
      <c r="O8965" s="70" t="str">
        <f>IF(J8965=[1]人員授權表!$C$85,"Casper李羿勳",IF(J8965=[1]人員授權表!$C$188,"Iring陳俊明",IF(J8965=[1]人員授權表!$C$189,"Brian陳泓霖",VLOOKUP(K8965,[1]人員授權表!D$2:E$249,2,FALSE))))</f>
        <v>Casper李羿勳</v>
      </c>
      <c r="P8965" s="67">
        <f t="shared" si="474"/>
        <v>44864</v>
      </c>
      <c r="Q8965" s="75" t="str">
        <f t="shared" si="473"/>
        <v>週日</v>
      </c>
      <c r="R8965" s="80">
        <v>44860</v>
      </c>
      <c r="AA8965" s="1"/>
    </row>
    <row r="8966" spans="2:27">
      <c r="B8966" s="66">
        <v>44839</v>
      </c>
      <c r="D8966" s="68" t="s">
        <v>50</v>
      </c>
      <c r="E8966" s="70" t="s">
        <v>51</v>
      </c>
      <c r="F8966" s="4" t="s">
        <v>3237</v>
      </c>
      <c r="G8966" s="67">
        <v>44848</v>
      </c>
      <c r="H8966" s="67">
        <v>44866</v>
      </c>
      <c r="I8966" s="71">
        <f t="shared" si="472"/>
        <v>18</v>
      </c>
      <c r="J8966" s="72" t="s">
        <v>242</v>
      </c>
      <c r="K8966" s="72" t="s">
        <v>241</v>
      </c>
      <c r="L8966" s="73">
        <v>1</v>
      </c>
      <c r="M8966" s="73" t="s">
        <v>91</v>
      </c>
      <c r="N8966" s="68" t="str">
        <f>VLOOKUP(K8966,[1]人員授權表!D$3:G$249,4,0)</f>
        <v>有機</v>
      </c>
      <c r="O8966" s="70" t="str">
        <f>IF(J8966=[1]人員授權表!$C$85,"Casper李羿勳",IF(J8966=[1]人員授權表!$C$188,"Iring陳俊明",IF(J8966=[1]人員授權表!$C$189,"Brian陳泓霖",VLOOKUP(K8966,[1]人員授權表!D$2:E$249,2,FALSE))))</f>
        <v>Casper李羿勳</v>
      </c>
      <c r="P8966" s="67">
        <f t="shared" si="474"/>
        <v>44864</v>
      </c>
      <c r="Q8966" s="75" t="str">
        <f t="shared" si="473"/>
        <v>週日</v>
      </c>
      <c r="R8966" s="80">
        <v>44863</v>
      </c>
      <c r="AA8966" s="1"/>
    </row>
    <row r="8967" spans="2:27">
      <c r="B8967" s="66">
        <v>44839</v>
      </c>
      <c r="D8967" s="68" t="s">
        <v>50</v>
      </c>
      <c r="E8967" s="70" t="s">
        <v>51</v>
      </c>
      <c r="F8967" s="4" t="s">
        <v>3237</v>
      </c>
      <c r="G8967" s="67">
        <v>44848</v>
      </c>
      <c r="H8967" s="67">
        <v>44866</v>
      </c>
      <c r="I8967" s="71">
        <f t="shared" ref="I8967:I9030" si="475">_xlfn.DAYS(H8967,G8967)</f>
        <v>18</v>
      </c>
      <c r="J8967" s="72" t="s">
        <v>60</v>
      </c>
      <c r="K8967" s="72" t="s">
        <v>61</v>
      </c>
      <c r="L8967" s="73">
        <v>3</v>
      </c>
      <c r="M8967" s="73" t="s">
        <v>91</v>
      </c>
      <c r="N8967" s="68" t="str">
        <f>VLOOKUP(K8967,[1]人員授權表!D$3:G$249,4,0)</f>
        <v>有機</v>
      </c>
      <c r="O8967" s="70" t="str">
        <f>IF(J8967=[1]人員授權表!$C$85,"Casper李羿勳",IF(J8967=[1]人員授權表!$C$188,"Iring陳俊明",IF(J8967=[1]人員授權表!$C$189,"Brian陳泓霖",VLOOKUP(K8967,[1]人員授權表!D$2:E$249,2,FALSE))))</f>
        <v>Marco陳鴻鈞</v>
      </c>
      <c r="P8967" s="67">
        <f t="shared" si="474"/>
        <v>44864</v>
      </c>
      <c r="Q8967" s="75" t="str">
        <f t="shared" ref="Q8967:Q9030" si="476">TEXT(P8967,"aaa")</f>
        <v>週日</v>
      </c>
      <c r="R8967" s="80">
        <v>44855</v>
      </c>
      <c r="AA8967" s="1"/>
    </row>
    <row r="8968" spans="2:27">
      <c r="B8968" s="66">
        <v>44839</v>
      </c>
      <c r="D8968" s="68" t="s">
        <v>50</v>
      </c>
      <c r="E8968" s="70" t="s">
        <v>51</v>
      </c>
      <c r="F8968" s="4" t="s">
        <v>3237</v>
      </c>
      <c r="G8968" s="67">
        <v>44848</v>
      </c>
      <c r="H8968" s="67">
        <v>44866</v>
      </c>
      <c r="I8968" s="71">
        <f t="shared" si="475"/>
        <v>18</v>
      </c>
      <c r="J8968" s="72" t="s">
        <v>53</v>
      </c>
      <c r="K8968" s="72" t="s">
        <v>54</v>
      </c>
      <c r="L8968" s="73">
        <v>3</v>
      </c>
      <c r="M8968" s="73" t="s">
        <v>91</v>
      </c>
      <c r="N8968" s="68" t="str">
        <f>VLOOKUP(K8968,[1]人員授權表!D$3:G$249,4,0)</f>
        <v>有機</v>
      </c>
      <c r="O8968" s="70" t="str">
        <f>IF(J8968=[1]人員授權表!$C$85,"Casper李羿勳",IF(J8968=[1]人員授權表!$C$188,"Iring陳俊明",IF(J8968=[1]人員授權表!$C$189,"Brian陳泓霖",VLOOKUP(K8968,[1]人員授權表!D$2:E$249,2,FALSE))))</f>
        <v>Marco陳鴻鈞</v>
      </c>
      <c r="P8968" s="67">
        <f t="shared" si="474"/>
        <v>44864</v>
      </c>
      <c r="Q8968" s="75" t="str">
        <f t="shared" si="476"/>
        <v>週日</v>
      </c>
      <c r="R8968" s="80">
        <v>44855</v>
      </c>
      <c r="AA8968" s="1"/>
    </row>
    <row r="8969" spans="2:27">
      <c r="B8969" s="66">
        <v>44839</v>
      </c>
      <c r="D8969" s="68" t="s">
        <v>50</v>
      </c>
      <c r="E8969" s="70" t="s">
        <v>51</v>
      </c>
      <c r="F8969" s="4" t="s">
        <v>3237</v>
      </c>
      <c r="G8969" s="67">
        <v>44848</v>
      </c>
      <c r="H8969" s="67">
        <v>44866</v>
      </c>
      <c r="I8969" s="71">
        <f t="shared" si="475"/>
        <v>18</v>
      </c>
      <c r="J8969" s="72" t="s">
        <v>240</v>
      </c>
      <c r="K8969" s="72" t="s">
        <v>248</v>
      </c>
      <c r="L8969" s="73">
        <v>1</v>
      </c>
      <c r="M8969" s="73" t="s">
        <v>91</v>
      </c>
      <c r="N8969" s="68" t="str">
        <f>VLOOKUP(K8969,[1]人員授權表!D$3:G$249,4,0)</f>
        <v>有機</v>
      </c>
      <c r="O8969" s="70" t="str">
        <f>IF(J8969=[1]人員授權表!$C$85,"Casper李羿勳",IF(J8969=[1]人員授權表!$C$188,"Iring陳俊明",IF(J8969=[1]人員授權表!$C$189,"Brian陳泓霖",VLOOKUP(K8969,[1]人員授權表!D$2:E$249,2,FALSE))))</f>
        <v>Marco陳鴻鈞</v>
      </c>
      <c r="P8969" s="67">
        <f t="shared" si="474"/>
        <v>44864</v>
      </c>
      <c r="Q8969" s="75" t="str">
        <f t="shared" si="476"/>
        <v>週日</v>
      </c>
      <c r="R8969" s="80">
        <v>44853</v>
      </c>
      <c r="AA8969" s="1"/>
    </row>
    <row r="8970" spans="2:27">
      <c r="B8970" s="66">
        <v>44839</v>
      </c>
      <c r="D8970" s="68" t="s">
        <v>50</v>
      </c>
      <c r="E8970" s="70" t="s">
        <v>51</v>
      </c>
      <c r="F8970" s="4" t="s">
        <v>3237</v>
      </c>
      <c r="G8970" s="67">
        <v>44848</v>
      </c>
      <c r="H8970" s="67">
        <v>44866</v>
      </c>
      <c r="I8970" s="71">
        <f t="shared" si="475"/>
        <v>18</v>
      </c>
      <c r="J8970" s="72" t="s">
        <v>261</v>
      </c>
      <c r="K8970" s="72" t="s">
        <v>248</v>
      </c>
      <c r="L8970" s="73">
        <v>1</v>
      </c>
      <c r="M8970" s="73" t="s">
        <v>91</v>
      </c>
      <c r="N8970" s="68" t="str">
        <f>VLOOKUP(K8970,[1]人員授權表!D$3:G$249,4,0)</f>
        <v>有機</v>
      </c>
      <c r="O8970" s="70" t="str">
        <f>IF(J8970=[1]人員授權表!$C$85,"Casper李羿勳",IF(J8970=[1]人員授權表!$C$188,"Iring陳俊明",IF(J8970=[1]人員授權表!$C$189,"Brian陳泓霖",VLOOKUP(K8970,[1]人員授權表!D$2:E$249,2,FALSE))))</f>
        <v>Marco陳鴻鈞</v>
      </c>
      <c r="P8970" s="67">
        <f t="shared" si="474"/>
        <v>44864</v>
      </c>
      <c r="Q8970" s="75" t="str">
        <f t="shared" si="476"/>
        <v>週日</v>
      </c>
      <c r="R8970" s="80">
        <v>44853</v>
      </c>
      <c r="AA8970" s="1"/>
    </row>
    <row r="8971" spans="2:27">
      <c r="B8971" s="66">
        <v>44839</v>
      </c>
      <c r="D8971" s="68" t="s">
        <v>50</v>
      </c>
      <c r="E8971" s="70" t="s">
        <v>51</v>
      </c>
      <c r="F8971" s="4" t="s">
        <v>3237</v>
      </c>
      <c r="G8971" s="67">
        <v>44848</v>
      </c>
      <c r="H8971" s="67">
        <v>44866</v>
      </c>
      <c r="I8971" s="71">
        <f t="shared" si="475"/>
        <v>18</v>
      </c>
      <c r="J8971" s="72" t="s">
        <v>350</v>
      </c>
      <c r="K8971" s="72" t="s">
        <v>250</v>
      </c>
      <c r="L8971" s="73">
        <v>1</v>
      </c>
      <c r="M8971" s="73" t="s">
        <v>91</v>
      </c>
      <c r="N8971" s="68" t="str">
        <f>VLOOKUP(K8971,[1]人員授權表!D$3:G$249,4,0)</f>
        <v>有機</v>
      </c>
      <c r="O8971" s="70" t="str">
        <f>IF(J8971=[1]人員授權表!$C$85,"Casper李羿勳",IF(J8971=[1]人員授權表!$C$188,"Iring陳俊明",IF(J8971=[1]人員授權表!$C$189,"Brian陳泓霖",VLOOKUP(K8971,[1]人員授權表!D$2:E$249,2,FALSE))))</f>
        <v>Marco陳鴻鈞</v>
      </c>
      <c r="P8971" s="67">
        <f t="shared" si="474"/>
        <v>44864</v>
      </c>
      <c r="Q8971" s="75" t="str">
        <f t="shared" si="476"/>
        <v>週日</v>
      </c>
      <c r="R8971" s="80">
        <v>44858</v>
      </c>
      <c r="AA8971" s="1"/>
    </row>
    <row r="8972" spans="2:27">
      <c r="B8972" s="66">
        <v>44839</v>
      </c>
      <c r="D8972" s="68" t="s">
        <v>50</v>
      </c>
      <c r="E8972" s="70" t="s">
        <v>51</v>
      </c>
      <c r="F8972" s="4" t="s">
        <v>3237</v>
      </c>
      <c r="G8972" s="67">
        <v>44848</v>
      </c>
      <c r="H8972" s="67">
        <v>44866</v>
      </c>
      <c r="I8972" s="71">
        <f t="shared" si="475"/>
        <v>18</v>
      </c>
      <c r="J8972" s="72" t="s">
        <v>616</v>
      </c>
      <c r="K8972" s="72" t="s">
        <v>617</v>
      </c>
      <c r="L8972" s="73">
        <v>1</v>
      </c>
      <c r="M8972" s="73" t="s">
        <v>91</v>
      </c>
      <c r="N8972" s="68" t="str">
        <f>VLOOKUP(K8972,[1]人員授權表!D$3:G$249,4,0)</f>
        <v>有機</v>
      </c>
      <c r="O8972" s="70" t="str">
        <f>IF(J8972=[1]人員授權表!$C$85,"Casper李羿勳",IF(J8972=[1]人員授權表!$C$188,"Iring陳俊明",IF(J8972=[1]人員授權表!$C$189,"Brian陳泓霖",VLOOKUP(K8972,[1]人員授權表!D$2:E$249,2,FALSE))))</f>
        <v>Casper李羿勳</v>
      </c>
      <c r="P8972" s="67">
        <f t="shared" si="474"/>
        <v>44864</v>
      </c>
      <c r="Q8972" s="75" t="str">
        <f t="shared" si="476"/>
        <v>週日</v>
      </c>
      <c r="R8972" s="80">
        <v>44863</v>
      </c>
      <c r="AA8972" s="1"/>
    </row>
    <row r="8973" spans="2:27">
      <c r="B8973" s="66">
        <v>44839</v>
      </c>
      <c r="D8973" s="68" t="s">
        <v>50</v>
      </c>
      <c r="E8973" s="70" t="s">
        <v>51</v>
      </c>
      <c r="F8973" s="4" t="s">
        <v>3238</v>
      </c>
      <c r="G8973" s="67">
        <v>44848</v>
      </c>
      <c r="H8973" s="67">
        <v>44866</v>
      </c>
      <c r="I8973" s="71">
        <f t="shared" si="475"/>
        <v>18</v>
      </c>
      <c r="J8973" s="72" t="s">
        <v>60</v>
      </c>
      <c r="K8973" s="72" t="s">
        <v>61</v>
      </c>
      <c r="L8973" s="73">
        <v>1</v>
      </c>
      <c r="M8973" s="73" t="s">
        <v>91</v>
      </c>
      <c r="N8973" s="68" t="str">
        <f>VLOOKUP(K8973,[1]人員授權表!D$3:G$249,4,0)</f>
        <v>有機</v>
      </c>
      <c r="O8973" s="70" t="str">
        <f>IF(J8973=[1]人員授權表!$C$85,"Casper李羿勳",IF(J8973=[1]人員授權表!$C$188,"Iring陳俊明",IF(J8973=[1]人員授權表!$C$189,"Brian陳泓霖",VLOOKUP(K8973,[1]人員授權表!D$2:E$249,2,FALSE))))</f>
        <v>Marco陳鴻鈞</v>
      </c>
      <c r="P8973" s="67">
        <f t="shared" si="474"/>
        <v>44864</v>
      </c>
      <c r="Q8973" s="75" t="str">
        <f t="shared" si="476"/>
        <v>週日</v>
      </c>
      <c r="R8973" s="80">
        <v>44855</v>
      </c>
      <c r="AA8973" s="1"/>
    </row>
    <row r="8974" spans="2:27">
      <c r="B8974" s="66">
        <v>44839</v>
      </c>
      <c r="D8974" s="68" t="s">
        <v>50</v>
      </c>
      <c r="E8974" s="70" t="s">
        <v>51</v>
      </c>
      <c r="F8974" s="4" t="s">
        <v>3238</v>
      </c>
      <c r="G8974" s="67">
        <v>44848</v>
      </c>
      <c r="H8974" s="67">
        <v>44866</v>
      </c>
      <c r="I8974" s="71">
        <f t="shared" si="475"/>
        <v>18</v>
      </c>
      <c r="J8974" s="72" t="s">
        <v>193</v>
      </c>
      <c r="K8974" s="72" t="s">
        <v>470</v>
      </c>
      <c r="L8974" s="73">
        <v>1</v>
      </c>
      <c r="M8974" s="73" t="s">
        <v>91</v>
      </c>
      <c r="N8974" s="68" t="str">
        <f>VLOOKUP(K8974,[1]人員授權表!D$3:G$249,4,0)</f>
        <v>無機</v>
      </c>
      <c r="O8974" s="70" t="str">
        <f>IF(J8974=[1]人員授權表!$C$85,"Casper李羿勳",IF(J8974=[1]人員授權表!$C$188,"Iring陳俊明",IF(J8974=[1]人員授權表!$C$189,"Brian陳泓霖",VLOOKUP(K8974,[1]人員授權表!D$2:E$249,2,FALSE))))</f>
        <v>Iring陳俊明</v>
      </c>
      <c r="P8974" s="67">
        <f t="shared" si="474"/>
        <v>44864</v>
      </c>
      <c r="Q8974" s="75" t="str">
        <f t="shared" si="476"/>
        <v>週日</v>
      </c>
      <c r="R8974" s="80">
        <v>44855</v>
      </c>
      <c r="AA8974" s="1"/>
    </row>
    <row r="8975" spans="2:27">
      <c r="B8975" s="66">
        <v>44839</v>
      </c>
      <c r="D8975" s="68" t="s">
        <v>50</v>
      </c>
      <c r="E8975" s="70" t="s">
        <v>51</v>
      </c>
      <c r="F8975" s="4" t="s">
        <v>3238</v>
      </c>
      <c r="G8975" s="67">
        <v>44848</v>
      </c>
      <c r="H8975" s="67">
        <v>44866</v>
      </c>
      <c r="I8975" s="71">
        <f t="shared" si="475"/>
        <v>18</v>
      </c>
      <c r="J8975" s="72" t="s">
        <v>238</v>
      </c>
      <c r="K8975" s="72" t="s">
        <v>239</v>
      </c>
      <c r="L8975" s="73">
        <v>2</v>
      </c>
      <c r="M8975" s="73" t="s">
        <v>91</v>
      </c>
      <c r="N8975" s="68" t="str">
        <f>VLOOKUP(K8975,[1]人員授權表!D$3:G$249,4,0)</f>
        <v>有機</v>
      </c>
      <c r="O8975" s="70" t="str">
        <f>IF(J8975=[1]人員授權表!$C$85,"Casper李羿勳",IF(J8975=[1]人員授權表!$C$188,"Iring陳俊明",IF(J8975=[1]人員授權表!$C$189,"Brian陳泓霖",VLOOKUP(K8975,[1]人員授權表!D$2:E$249,2,FALSE))))</f>
        <v>Casper李羿勳</v>
      </c>
      <c r="P8975" s="67">
        <f t="shared" si="474"/>
        <v>44864</v>
      </c>
      <c r="Q8975" s="75" t="str">
        <f t="shared" si="476"/>
        <v>週日</v>
      </c>
      <c r="R8975" s="80">
        <v>44860</v>
      </c>
      <c r="AA8975" s="1"/>
    </row>
    <row r="8976" spans="2:27">
      <c r="B8976" s="66">
        <v>44839</v>
      </c>
      <c r="D8976" s="68" t="s">
        <v>50</v>
      </c>
      <c r="E8976" s="70" t="s">
        <v>51</v>
      </c>
      <c r="F8976" s="4" t="s">
        <v>3238</v>
      </c>
      <c r="G8976" s="67">
        <v>44848</v>
      </c>
      <c r="H8976" s="67">
        <v>44866</v>
      </c>
      <c r="I8976" s="71">
        <f t="shared" si="475"/>
        <v>18</v>
      </c>
      <c r="J8976" s="72" t="s">
        <v>350</v>
      </c>
      <c r="K8976" s="72" t="s">
        <v>250</v>
      </c>
      <c r="L8976" s="73">
        <v>2</v>
      </c>
      <c r="M8976" s="73" t="s">
        <v>91</v>
      </c>
      <c r="N8976" s="68" t="str">
        <f>VLOOKUP(K8976,[1]人員授權表!D$3:G$249,4,0)</f>
        <v>有機</v>
      </c>
      <c r="O8976" s="70" t="str">
        <f>IF(J8976=[1]人員授權表!$C$85,"Casper李羿勳",IF(J8976=[1]人員授權表!$C$188,"Iring陳俊明",IF(J8976=[1]人員授權表!$C$189,"Brian陳泓霖",VLOOKUP(K8976,[1]人員授權表!D$2:E$249,2,FALSE))))</f>
        <v>Marco陳鴻鈞</v>
      </c>
      <c r="P8976" s="67">
        <f t="shared" si="474"/>
        <v>44864</v>
      </c>
      <c r="Q8976" s="75" t="str">
        <f t="shared" si="476"/>
        <v>週日</v>
      </c>
      <c r="R8976" s="80">
        <v>44858</v>
      </c>
      <c r="AA8976" s="1"/>
    </row>
    <row r="8977" spans="2:28">
      <c r="B8977" s="66">
        <v>44839</v>
      </c>
      <c r="D8977" s="68" t="s">
        <v>50</v>
      </c>
      <c r="E8977" s="70" t="s">
        <v>51</v>
      </c>
      <c r="F8977" s="4" t="s">
        <v>3238</v>
      </c>
      <c r="G8977" s="67">
        <v>44848</v>
      </c>
      <c r="H8977" s="67">
        <v>44866</v>
      </c>
      <c r="I8977" s="71">
        <f t="shared" si="475"/>
        <v>18</v>
      </c>
      <c r="J8977" s="72" t="s">
        <v>673</v>
      </c>
      <c r="K8977" s="72" t="s">
        <v>470</v>
      </c>
      <c r="L8977" s="73">
        <v>2</v>
      </c>
      <c r="M8977" s="73" t="s">
        <v>91</v>
      </c>
      <c r="N8977" s="68" t="str">
        <f>VLOOKUP(K8977,[1]人員授權表!D$3:G$249,4,0)</f>
        <v>無機</v>
      </c>
      <c r="O8977" s="70" t="str">
        <f>IF(J8977=[1]人員授權表!$C$85,"Casper李羿勳",IF(J8977=[1]人員授權表!$C$188,"Iring陳俊明",IF(J8977=[1]人員授權表!$C$189,"Brian陳泓霖",VLOOKUP(K8977,[1]人員授權表!D$2:E$249,2,FALSE))))</f>
        <v>Iring陳俊明</v>
      </c>
      <c r="P8977" s="67">
        <f t="shared" si="474"/>
        <v>44864</v>
      </c>
      <c r="Q8977" s="75" t="str">
        <f t="shared" si="476"/>
        <v>週日</v>
      </c>
      <c r="R8977" s="80">
        <v>44855</v>
      </c>
      <c r="AA8977" s="1"/>
    </row>
    <row r="8978" spans="2:28">
      <c r="B8978" s="66">
        <v>44839</v>
      </c>
      <c r="D8978" s="68" t="s">
        <v>50</v>
      </c>
      <c r="E8978" s="70" t="s">
        <v>51</v>
      </c>
      <c r="F8978" s="4" t="s">
        <v>3238</v>
      </c>
      <c r="G8978" s="67">
        <v>44848</v>
      </c>
      <c r="H8978" s="67">
        <v>44866</v>
      </c>
      <c r="I8978" s="71">
        <f t="shared" si="475"/>
        <v>18</v>
      </c>
      <c r="J8978" s="72" t="s">
        <v>66</v>
      </c>
      <c r="K8978" s="72" t="s">
        <v>64</v>
      </c>
      <c r="L8978" s="73">
        <v>3</v>
      </c>
      <c r="M8978" s="73" t="s">
        <v>91</v>
      </c>
      <c r="N8978" s="68" t="str">
        <f>VLOOKUP(K8978,[1]人員授權表!D$3:G$249,4,0)</f>
        <v>有機</v>
      </c>
      <c r="O8978" s="70" t="str">
        <f>IF(J8978=[1]人員授權表!$C$85,"Casper李羿勳",IF(J8978=[1]人員授權表!$C$188,"Iring陳俊明",IF(J8978=[1]人員授權表!$C$189,"Brian陳泓霖",VLOOKUP(K8978,[1]人員授權表!D$2:E$249,2,FALSE))))</f>
        <v>Casper李羿勳</v>
      </c>
      <c r="P8978" s="67">
        <f t="shared" si="474"/>
        <v>44864</v>
      </c>
      <c r="Q8978" s="75" t="str">
        <f t="shared" si="476"/>
        <v>週日</v>
      </c>
      <c r="R8978" s="80">
        <v>44868</v>
      </c>
      <c r="S8978" s="85">
        <v>44869</v>
      </c>
      <c r="V8978" s="70">
        <v>1</v>
      </c>
      <c r="Y8978" s="78">
        <v>44868</v>
      </c>
      <c r="Z8978" s="79" t="s">
        <v>3147</v>
      </c>
      <c r="AA8978" s="1"/>
    </row>
    <row r="8979" spans="2:28">
      <c r="B8979" s="66">
        <v>44839</v>
      </c>
      <c r="D8979" s="68" t="s">
        <v>50</v>
      </c>
      <c r="E8979" s="70" t="s">
        <v>51</v>
      </c>
      <c r="F8979" s="4" t="s">
        <v>3238</v>
      </c>
      <c r="G8979" s="67">
        <v>44848</v>
      </c>
      <c r="H8979" s="67">
        <v>44866</v>
      </c>
      <c r="I8979" s="71">
        <f t="shared" si="475"/>
        <v>18</v>
      </c>
      <c r="J8979" s="72" t="s">
        <v>67</v>
      </c>
      <c r="K8979" s="72" t="s">
        <v>64</v>
      </c>
      <c r="L8979" s="73">
        <v>2</v>
      </c>
      <c r="M8979" s="73" t="s">
        <v>91</v>
      </c>
      <c r="N8979" s="68" t="str">
        <f>VLOOKUP(K8979,[1]人員授權表!D$3:G$249,4,0)</f>
        <v>有機</v>
      </c>
      <c r="O8979" s="70" t="str">
        <f>IF(J8979=[1]人員授權表!$C$85,"Casper李羿勳",IF(J8979=[1]人員授權表!$C$188,"Iring陳俊明",IF(J8979=[1]人員授權表!$C$189,"Brian陳泓霖",VLOOKUP(K8979,[1]人員授權表!D$2:E$249,2,FALSE))))</f>
        <v>Casper李羿勳</v>
      </c>
      <c r="P8979" s="67">
        <f t="shared" si="474"/>
        <v>44864</v>
      </c>
      <c r="Q8979" s="75" t="str">
        <f t="shared" si="476"/>
        <v>週日</v>
      </c>
      <c r="R8979" s="80">
        <v>44868</v>
      </c>
      <c r="S8979" s="85">
        <v>44869</v>
      </c>
      <c r="V8979" s="70">
        <v>1</v>
      </c>
      <c r="Y8979" s="78">
        <v>44868</v>
      </c>
      <c r="Z8979" s="79" t="s">
        <v>3147</v>
      </c>
      <c r="AA8979" s="1"/>
    </row>
    <row r="8980" spans="2:28">
      <c r="B8980" s="66">
        <v>44839</v>
      </c>
      <c r="D8980" s="68" t="s">
        <v>50</v>
      </c>
      <c r="E8980" s="70" t="s">
        <v>51</v>
      </c>
      <c r="F8980" s="4" t="s">
        <v>3239</v>
      </c>
      <c r="G8980" s="67">
        <v>44848</v>
      </c>
      <c r="H8980" s="67">
        <v>44866</v>
      </c>
      <c r="I8980" s="71">
        <f t="shared" si="475"/>
        <v>18</v>
      </c>
      <c r="J8980" s="72" t="s">
        <v>60</v>
      </c>
      <c r="K8980" s="72" t="s">
        <v>61</v>
      </c>
      <c r="L8980" s="73">
        <v>1</v>
      </c>
      <c r="M8980" s="73" t="s">
        <v>91</v>
      </c>
      <c r="N8980" s="68" t="str">
        <f>VLOOKUP(K8980,[1]人員授權表!D$3:G$249,4,0)</f>
        <v>有機</v>
      </c>
      <c r="O8980" s="70" t="str">
        <f>IF(J8980=[1]人員授權表!$C$85,"Casper李羿勳",IF(J8980=[1]人員授權表!$C$188,"Iring陳俊明",IF(J8980=[1]人員授權表!$C$189,"Brian陳泓霖",VLOOKUP(K8980,[1]人員授權表!D$2:E$249,2,FALSE))))</f>
        <v>Marco陳鴻鈞</v>
      </c>
      <c r="P8980" s="67">
        <f t="shared" si="474"/>
        <v>44864</v>
      </c>
      <c r="Q8980" s="75" t="str">
        <f t="shared" si="476"/>
        <v>週日</v>
      </c>
      <c r="R8980" s="80">
        <v>44855</v>
      </c>
      <c r="AA8980" s="1"/>
    </row>
    <row r="8981" spans="2:28">
      <c r="B8981" s="66">
        <v>44839</v>
      </c>
      <c r="D8981" s="68" t="s">
        <v>50</v>
      </c>
      <c r="E8981" s="70" t="s">
        <v>51</v>
      </c>
      <c r="F8981" s="4" t="s">
        <v>3239</v>
      </c>
      <c r="G8981" s="67">
        <v>44848</v>
      </c>
      <c r="H8981" s="67">
        <v>44866</v>
      </c>
      <c r="I8981" s="71">
        <f t="shared" si="475"/>
        <v>18</v>
      </c>
      <c r="J8981" s="72" t="s">
        <v>238</v>
      </c>
      <c r="K8981" s="72" t="s">
        <v>239</v>
      </c>
      <c r="L8981" s="73">
        <v>2</v>
      </c>
      <c r="M8981" s="73" t="s">
        <v>91</v>
      </c>
      <c r="N8981" s="68" t="str">
        <f>VLOOKUP(K8981,[1]人員授權表!D$3:G$249,4,0)</f>
        <v>有機</v>
      </c>
      <c r="O8981" s="70" t="str">
        <f>IF(J8981=[1]人員授權表!$C$85,"Casper李羿勳",IF(J8981=[1]人員授權表!$C$188,"Iring陳俊明",IF(J8981=[1]人員授權表!$C$189,"Brian陳泓霖",VLOOKUP(K8981,[1]人員授權表!D$2:E$249,2,FALSE))))</f>
        <v>Casper李羿勳</v>
      </c>
      <c r="P8981" s="67">
        <f t="shared" si="474"/>
        <v>44864</v>
      </c>
      <c r="Q8981" s="75" t="str">
        <f t="shared" si="476"/>
        <v>週日</v>
      </c>
      <c r="R8981" s="80">
        <v>44863</v>
      </c>
      <c r="AA8981" s="1"/>
    </row>
    <row r="8982" spans="2:28">
      <c r="B8982" s="66">
        <v>44839</v>
      </c>
      <c r="D8982" s="68" t="s">
        <v>50</v>
      </c>
      <c r="E8982" s="70" t="s">
        <v>51</v>
      </c>
      <c r="F8982" s="4" t="s">
        <v>3239</v>
      </c>
      <c r="G8982" s="67">
        <v>44848</v>
      </c>
      <c r="H8982" s="67">
        <v>44866</v>
      </c>
      <c r="I8982" s="71">
        <f t="shared" si="475"/>
        <v>18</v>
      </c>
      <c r="J8982" s="72" t="s">
        <v>350</v>
      </c>
      <c r="K8982" s="72" t="s">
        <v>250</v>
      </c>
      <c r="L8982" s="73">
        <v>1</v>
      </c>
      <c r="M8982" s="73" t="s">
        <v>91</v>
      </c>
      <c r="N8982" s="68" t="str">
        <f>VLOOKUP(K8982,[1]人員授權表!D$3:G$249,4,0)</f>
        <v>有機</v>
      </c>
      <c r="O8982" s="70" t="str">
        <f>IF(J8982=[1]人員授權表!$C$85,"Casper李羿勳",IF(J8982=[1]人員授權表!$C$188,"Iring陳俊明",IF(J8982=[1]人員授權表!$C$189,"Brian陳泓霖",VLOOKUP(K8982,[1]人員授權表!D$2:E$249,2,FALSE))))</f>
        <v>Marco陳鴻鈞</v>
      </c>
      <c r="P8982" s="67">
        <f t="shared" si="474"/>
        <v>44864</v>
      </c>
      <c r="Q8982" s="75" t="str">
        <f t="shared" si="476"/>
        <v>週日</v>
      </c>
      <c r="R8982" s="80">
        <v>44858</v>
      </c>
      <c r="AA8982" s="1"/>
    </row>
    <row r="8983" spans="2:28">
      <c r="B8983" s="66">
        <v>44839</v>
      </c>
      <c r="D8983" s="68" t="s">
        <v>50</v>
      </c>
      <c r="E8983" s="70" t="s">
        <v>51</v>
      </c>
      <c r="F8983" s="4" t="s">
        <v>3239</v>
      </c>
      <c r="G8983" s="67">
        <v>44848</v>
      </c>
      <c r="H8983" s="67">
        <v>44866</v>
      </c>
      <c r="I8983" s="71">
        <f t="shared" si="475"/>
        <v>18</v>
      </c>
      <c r="J8983" s="72" t="s">
        <v>673</v>
      </c>
      <c r="K8983" s="72" t="s">
        <v>470</v>
      </c>
      <c r="L8983" s="73">
        <v>1</v>
      </c>
      <c r="M8983" s="73" t="s">
        <v>91</v>
      </c>
      <c r="N8983" s="68" t="str">
        <f>VLOOKUP(K8983,[1]人員授權表!D$3:G$249,4,0)</f>
        <v>無機</v>
      </c>
      <c r="O8983" s="70" t="str">
        <f>IF(J8983=[1]人員授權表!$C$85,"Casper李羿勳",IF(J8983=[1]人員授權表!$C$188,"Iring陳俊明",IF(J8983=[1]人員授權表!$C$189,"Brian陳泓霖",VLOOKUP(K8983,[1]人員授權表!D$2:E$249,2,FALSE))))</f>
        <v>Iring陳俊明</v>
      </c>
      <c r="P8983" s="67">
        <f t="shared" si="474"/>
        <v>44864</v>
      </c>
      <c r="Q8983" s="75" t="str">
        <f t="shared" si="476"/>
        <v>週日</v>
      </c>
      <c r="R8983" s="80">
        <v>44855</v>
      </c>
      <c r="AA8983" s="1"/>
    </row>
    <row r="8984" spans="2:28">
      <c r="B8984" s="66">
        <v>44839</v>
      </c>
      <c r="D8984" s="68" t="s">
        <v>50</v>
      </c>
      <c r="E8984" s="70" t="s">
        <v>51</v>
      </c>
      <c r="F8984" s="4" t="s">
        <v>3239</v>
      </c>
      <c r="G8984" s="67">
        <v>44848</v>
      </c>
      <c r="H8984" s="67">
        <v>44866</v>
      </c>
      <c r="I8984" s="71">
        <f t="shared" si="475"/>
        <v>18</v>
      </c>
      <c r="J8984" s="72" t="s">
        <v>66</v>
      </c>
      <c r="K8984" s="72" t="s">
        <v>64</v>
      </c>
      <c r="L8984" s="73">
        <v>2</v>
      </c>
      <c r="M8984" s="73" t="s">
        <v>91</v>
      </c>
      <c r="N8984" s="68" t="str">
        <f>VLOOKUP(K8984,[1]人員授權表!D$3:G$249,4,0)</f>
        <v>有機</v>
      </c>
      <c r="O8984" s="70" t="str">
        <f>IF(J8984=[1]人員授權表!$C$85,"Casper李羿勳",IF(J8984=[1]人員授權表!$C$188,"Iring陳俊明",IF(J8984=[1]人員授權表!$C$189,"Brian陳泓霖",VLOOKUP(K8984,[1]人員授權表!D$2:E$249,2,FALSE))))</f>
        <v>Casper李羿勳</v>
      </c>
      <c r="P8984" s="67">
        <f t="shared" si="474"/>
        <v>44864</v>
      </c>
      <c r="Q8984" s="75" t="str">
        <f t="shared" si="476"/>
        <v>週日</v>
      </c>
      <c r="R8984" s="80">
        <v>44868</v>
      </c>
      <c r="S8984" s="85">
        <v>44869</v>
      </c>
      <c r="V8984" s="70">
        <v>1</v>
      </c>
      <c r="Y8984" s="78">
        <v>44868</v>
      </c>
      <c r="Z8984" s="79" t="s">
        <v>3147</v>
      </c>
      <c r="AA8984" s="1"/>
    </row>
    <row r="8985" spans="2:28">
      <c r="B8985" s="66">
        <v>44839</v>
      </c>
      <c r="D8985" s="68" t="s">
        <v>50</v>
      </c>
      <c r="E8985" s="70" t="s">
        <v>51</v>
      </c>
      <c r="F8985" s="4" t="s">
        <v>3240</v>
      </c>
      <c r="G8985" s="67">
        <v>44848</v>
      </c>
      <c r="H8985" s="67">
        <v>44866</v>
      </c>
      <c r="I8985" s="71">
        <f t="shared" si="475"/>
        <v>18</v>
      </c>
      <c r="J8985" s="72" t="s">
        <v>66</v>
      </c>
      <c r="K8985" s="72" t="s">
        <v>64</v>
      </c>
      <c r="L8985" s="73">
        <v>1</v>
      </c>
      <c r="M8985" s="73" t="s">
        <v>91</v>
      </c>
      <c r="N8985" s="68" t="str">
        <f>VLOOKUP(K8985,[1]人員授權表!D$3:G$249,4,0)</f>
        <v>有機</v>
      </c>
      <c r="O8985" s="70" t="str">
        <f>IF(J8985=[1]人員授權表!$C$85,"Casper李羿勳",IF(J8985=[1]人員授權表!$C$188,"Iring陳俊明",IF(J8985=[1]人員授權表!$C$189,"Brian陳泓霖",VLOOKUP(K8985,[1]人員授權表!D$2:E$249,2,FALSE))))</f>
        <v>Casper李羿勳</v>
      </c>
      <c r="P8985" s="67">
        <f t="shared" si="474"/>
        <v>44864</v>
      </c>
      <c r="Q8985" s="75" t="str">
        <f t="shared" si="476"/>
        <v>週日</v>
      </c>
      <c r="R8985" s="80">
        <v>44868</v>
      </c>
      <c r="S8985" s="85">
        <v>44869</v>
      </c>
      <c r="V8985" s="70">
        <v>1</v>
      </c>
      <c r="Y8985" s="78">
        <v>44868</v>
      </c>
      <c r="Z8985" s="79" t="s">
        <v>3147</v>
      </c>
      <c r="AA8985" s="1"/>
    </row>
    <row r="8986" spans="2:28">
      <c r="B8986" s="66">
        <v>44845</v>
      </c>
      <c r="C8986" s="67">
        <v>44851</v>
      </c>
      <c r="D8986" s="68" t="s">
        <v>50</v>
      </c>
      <c r="E8986" s="70" t="s">
        <v>51</v>
      </c>
      <c r="F8986" s="4" t="s">
        <v>3241</v>
      </c>
      <c r="G8986" s="67">
        <v>44847</v>
      </c>
      <c r="H8986" s="101">
        <v>44866</v>
      </c>
      <c r="I8986" s="71">
        <f t="shared" si="475"/>
        <v>19</v>
      </c>
      <c r="J8986" s="72" t="s">
        <v>238</v>
      </c>
      <c r="K8986" s="72" t="s">
        <v>239</v>
      </c>
      <c r="L8986" s="73">
        <v>1</v>
      </c>
      <c r="M8986" s="73" t="s">
        <v>91</v>
      </c>
      <c r="N8986" s="68" t="str">
        <f>VLOOKUP(K8986,[1]人員授權表!D$3:G$249,4,0)</f>
        <v>有機</v>
      </c>
      <c r="O8986" s="70" t="str">
        <f>IF(J8986=[1]人員授權表!$C$85,"Casper李羿勳",IF(J8986=[1]人員授權表!$C$188,"Iring陳俊明",IF(J8986=[1]人員授權表!$C$189,"Brian陳泓霖",VLOOKUP(K8986,[1]人員授權表!D$2:E$249,2,FALSE))))</f>
        <v>Casper李羿勳</v>
      </c>
      <c r="P8986" s="67">
        <f t="shared" si="474"/>
        <v>44864</v>
      </c>
      <c r="Q8986" s="75" t="str">
        <f t="shared" si="476"/>
        <v>週日</v>
      </c>
      <c r="R8986" s="80">
        <v>44863</v>
      </c>
      <c r="AA8986" s="1"/>
    </row>
    <row r="8987" spans="2:28">
      <c r="B8987" s="66">
        <v>44845</v>
      </c>
      <c r="C8987" s="67">
        <v>44851</v>
      </c>
      <c r="D8987" s="68" t="s">
        <v>50</v>
      </c>
      <c r="E8987" s="70" t="s">
        <v>51</v>
      </c>
      <c r="F8987" s="4" t="s">
        <v>3242</v>
      </c>
      <c r="G8987" s="67">
        <v>44847</v>
      </c>
      <c r="H8987" s="101">
        <v>44866</v>
      </c>
      <c r="I8987" s="71">
        <f t="shared" si="475"/>
        <v>19</v>
      </c>
      <c r="J8987" s="72" t="s">
        <v>69</v>
      </c>
      <c r="K8987" s="72" t="s">
        <v>70</v>
      </c>
      <c r="L8987" s="73">
        <v>1</v>
      </c>
      <c r="M8987" s="73" t="s">
        <v>91</v>
      </c>
      <c r="N8987" s="68" t="str">
        <f>VLOOKUP(K8987,[1]人員授權表!D$3:G$249,4,0)</f>
        <v>有機</v>
      </c>
      <c r="O8987" s="70" t="str">
        <f>IF(J8987=[1]人員授權表!$C$85,"Casper李羿勳",IF(J8987=[1]人員授權表!$C$188,"Iring陳俊明",IF(J8987=[1]人員授權表!$C$189,"Brian陳泓霖",VLOOKUP(K8987,[1]人員授權表!D$2:E$249,2,FALSE))))</f>
        <v>Casper李羿勳</v>
      </c>
      <c r="P8987" s="67">
        <f t="shared" si="474"/>
        <v>44864</v>
      </c>
      <c r="Q8987" s="75" t="str">
        <f t="shared" si="476"/>
        <v>週日</v>
      </c>
      <c r="R8987" s="80">
        <v>44863</v>
      </c>
      <c r="AA8987" s="1"/>
    </row>
    <row r="8988" spans="2:28">
      <c r="B8988" s="66">
        <v>44851</v>
      </c>
      <c r="D8988" s="68" t="s">
        <v>50</v>
      </c>
      <c r="E8988" s="70" t="s">
        <v>51</v>
      </c>
      <c r="F8988" s="4" t="s">
        <v>3243</v>
      </c>
      <c r="G8988" s="67">
        <v>44848</v>
      </c>
      <c r="H8988" s="67">
        <v>44866</v>
      </c>
      <c r="I8988" s="71">
        <f t="shared" si="475"/>
        <v>18</v>
      </c>
      <c r="J8988" s="72" t="s">
        <v>238</v>
      </c>
      <c r="K8988" s="72" t="s">
        <v>961</v>
      </c>
      <c r="L8988" s="73">
        <v>1</v>
      </c>
      <c r="M8988" s="73" t="s">
        <v>91</v>
      </c>
      <c r="N8988" s="68" t="str">
        <f>VLOOKUP(K8988,[1]人員授權表!D$3:G$249,4,0)</f>
        <v>有機</v>
      </c>
      <c r="O8988" s="70" t="str">
        <f>IF(J8988=[1]人員授權表!$C$85,"Casper李羿勳",IF(J8988=[1]人員授權表!$C$188,"Iring陳俊明",IF(J8988=[1]人員授權表!$C$189,"Brian陳泓霖",VLOOKUP(K8988,[1]人員授權表!D$2:E$249,2,FALSE))))</f>
        <v>Casper李羿勳</v>
      </c>
      <c r="P8988" s="67">
        <f t="shared" si="474"/>
        <v>44864</v>
      </c>
      <c r="Q8988" s="75" t="str">
        <f t="shared" si="476"/>
        <v>週日</v>
      </c>
      <c r="R8988" s="80">
        <v>44863</v>
      </c>
      <c r="AA8988" s="1"/>
    </row>
    <row r="8989" spans="2:28">
      <c r="B8989" s="66">
        <v>44851</v>
      </c>
      <c r="D8989" s="68" t="s">
        <v>50</v>
      </c>
      <c r="E8989" s="70" t="s">
        <v>51</v>
      </c>
      <c r="F8989" s="4" t="s">
        <v>3243</v>
      </c>
      <c r="G8989" s="67">
        <v>44848</v>
      </c>
      <c r="H8989" s="67">
        <v>44866</v>
      </c>
      <c r="I8989" s="71">
        <f t="shared" si="475"/>
        <v>18</v>
      </c>
      <c r="J8989" s="72" t="s">
        <v>356</v>
      </c>
      <c r="K8989" s="72" t="s">
        <v>70</v>
      </c>
      <c r="L8989" s="73">
        <v>1</v>
      </c>
      <c r="M8989" s="73" t="s">
        <v>91</v>
      </c>
      <c r="N8989" s="68" t="str">
        <f>VLOOKUP(K8989,[1]人員授權表!D$3:G$249,4,0)</f>
        <v>有機</v>
      </c>
      <c r="O8989" s="70" t="str">
        <f>IF(J8989=[1]人員授權表!$C$85,"Casper李羿勳",IF(J8989=[1]人員授權表!$C$188,"Iring陳俊明",IF(J8989=[1]人員授權表!$C$189,"Brian陳泓霖",VLOOKUP(K8989,[1]人員授權表!D$2:E$249,2,FALSE))))</f>
        <v>Casper李羿勳</v>
      </c>
      <c r="P8989" s="67">
        <f t="shared" si="474"/>
        <v>44864</v>
      </c>
      <c r="Q8989" s="75" t="str">
        <f t="shared" si="476"/>
        <v>週日</v>
      </c>
      <c r="R8989" s="80">
        <v>44863</v>
      </c>
      <c r="AA8989" s="1"/>
    </row>
    <row r="8990" spans="2:28">
      <c r="B8990" s="66">
        <v>44851</v>
      </c>
      <c r="D8990" s="68" t="s">
        <v>50</v>
      </c>
      <c r="E8990" s="70" t="s">
        <v>51</v>
      </c>
      <c r="F8990" s="4" t="s">
        <v>3243</v>
      </c>
      <c r="G8990" s="67">
        <v>44848</v>
      </c>
      <c r="H8990" s="67">
        <v>44866</v>
      </c>
      <c r="I8990" s="71">
        <f t="shared" si="475"/>
        <v>18</v>
      </c>
      <c r="J8990" s="72" t="s">
        <v>244</v>
      </c>
      <c r="K8990" s="72" t="s">
        <v>241</v>
      </c>
      <c r="L8990" s="73">
        <v>1</v>
      </c>
      <c r="M8990" s="73" t="s">
        <v>91</v>
      </c>
      <c r="N8990" s="68" t="str">
        <f>VLOOKUP(K8990,[1]人員授權表!D$3:G$249,4,0)</f>
        <v>有機</v>
      </c>
      <c r="O8990" s="70" t="str">
        <f>IF(J8990=[1]人員授權表!$C$85,"Casper李羿勳",IF(J8990=[1]人員授權表!$C$188,"Iring陳俊明",IF(J8990=[1]人員授權表!$C$189,"Brian陳泓霖",VLOOKUP(K8990,[1]人員授權表!D$2:E$249,2,FALSE))))</f>
        <v>Casper李羿勳</v>
      </c>
      <c r="P8990" s="67">
        <f t="shared" si="474"/>
        <v>44864</v>
      </c>
      <c r="Q8990" s="75" t="str">
        <f t="shared" si="476"/>
        <v>週日</v>
      </c>
      <c r="R8990" s="80">
        <v>44863</v>
      </c>
      <c r="AA8990" s="1"/>
    </row>
    <row r="8991" spans="2:28">
      <c r="B8991" s="66">
        <v>44845</v>
      </c>
      <c r="D8991" s="68" t="s">
        <v>50</v>
      </c>
      <c r="E8991" s="70" t="s">
        <v>51</v>
      </c>
      <c r="F8991" s="70" t="s">
        <v>3244</v>
      </c>
      <c r="G8991" s="67">
        <v>44852</v>
      </c>
      <c r="H8991" s="67">
        <v>44866</v>
      </c>
      <c r="I8991" s="71">
        <f t="shared" si="475"/>
        <v>14</v>
      </c>
      <c r="J8991" s="72" t="s">
        <v>120</v>
      </c>
      <c r="K8991" s="72" t="s">
        <v>121</v>
      </c>
      <c r="L8991" s="73">
        <v>2</v>
      </c>
      <c r="M8991" s="73" t="s">
        <v>79</v>
      </c>
      <c r="N8991" s="68" t="str">
        <f>VLOOKUP(K8991,[1]人員授權表!D$3:G$249,4,0)</f>
        <v>無機</v>
      </c>
      <c r="O8991" s="70" t="str">
        <f>IF(J8991=[1]人員授權表!$C$85,"Casper李羿勳",IF(J8991=[1]人員授權表!$C$188,"Iring陳俊明",IF(J8991=[1]人員授權表!$C$189,"Brian陳泓霖",VLOOKUP(K8991,[1]人員授權表!D$2:E$249,2,FALSE))))</f>
        <v>Ken張智凱</v>
      </c>
      <c r="P8991" s="67">
        <f t="shared" si="474"/>
        <v>44864</v>
      </c>
      <c r="Q8991" s="75" t="str">
        <f t="shared" si="476"/>
        <v>週日</v>
      </c>
      <c r="R8991" s="80">
        <v>44859</v>
      </c>
      <c r="AA8991" s="1"/>
    </row>
    <row r="8992" spans="2:28">
      <c r="B8992" s="108">
        <v>44859</v>
      </c>
      <c r="D8992" s="68" t="s">
        <v>50</v>
      </c>
      <c r="E8992" s="70" t="s">
        <v>879</v>
      </c>
      <c r="F8992" s="4" t="s">
        <v>3245</v>
      </c>
      <c r="G8992" s="67">
        <v>44848</v>
      </c>
      <c r="H8992" s="67">
        <v>44866</v>
      </c>
      <c r="I8992" s="71">
        <f t="shared" si="475"/>
        <v>18</v>
      </c>
      <c r="J8992" s="72" t="s">
        <v>341</v>
      </c>
      <c r="K8992" s="72" t="s">
        <v>880</v>
      </c>
      <c r="L8992" s="73">
        <v>2</v>
      </c>
      <c r="M8992" s="73" t="s">
        <v>91</v>
      </c>
      <c r="N8992" s="68" t="str">
        <f>VLOOKUP(K8992,[1]人員授權表!D$3:G$249,4,0)</f>
        <v>無機</v>
      </c>
      <c r="O8992" s="70" t="str">
        <f>IF(J8992=[1]人員授權表!$C$85,"Casper李羿勳",IF(J8992=[1]人員授權表!$C$188,"Iring陳俊明",IF(J8992=[1]人員授權表!$C$189,"Brian陳泓霖",VLOOKUP(K8992,[1]人員授權表!D$2:E$249,2,FALSE))))</f>
        <v>Ruby黃家蓁</v>
      </c>
      <c r="P8992" s="67">
        <f t="shared" si="474"/>
        <v>44864</v>
      </c>
      <c r="Q8992" s="75" t="str">
        <f t="shared" si="476"/>
        <v>週日</v>
      </c>
      <c r="R8992" s="80">
        <v>44863</v>
      </c>
      <c r="AA8992" s="102">
        <v>15</v>
      </c>
      <c r="AB8992" s="123" t="s">
        <v>2325</v>
      </c>
    </row>
    <row r="8993" spans="2:28">
      <c r="B8993" s="108">
        <v>44859</v>
      </c>
      <c r="D8993" s="68" t="s">
        <v>50</v>
      </c>
      <c r="E8993" s="70" t="s">
        <v>879</v>
      </c>
      <c r="F8993" s="4" t="s">
        <v>3245</v>
      </c>
      <c r="G8993" s="67">
        <v>44848</v>
      </c>
      <c r="H8993" s="67">
        <v>44866</v>
      </c>
      <c r="I8993" s="71">
        <f t="shared" si="475"/>
        <v>18</v>
      </c>
      <c r="J8993" s="72" t="s">
        <v>343</v>
      </c>
      <c r="K8993" s="72" t="s">
        <v>187</v>
      </c>
      <c r="L8993" s="73">
        <v>2</v>
      </c>
      <c r="M8993" s="73" t="s">
        <v>91</v>
      </c>
      <c r="N8993" s="68" t="str">
        <f>VLOOKUP(K8993,[1]人員授權表!D$3:G$249,4,0)</f>
        <v>無機</v>
      </c>
      <c r="O8993" s="70" t="str">
        <f>IF(J8993=[1]人員授權表!$C$85,"Casper李羿勳",IF(J8993=[1]人員授權表!$C$188,"Iring陳俊明",IF(J8993=[1]人員授權表!$C$189,"Brian陳泓霖",VLOOKUP(K8993,[1]人員授權表!D$2:E$249,2,FALSE))))</f>
        <v>Ruby黃家蓁</v>
      </c>
      <c r="P8993" s="67">
        <f t="shared" si="474"/>
        <v>44864</v>
      </c>
      <c r="Q8993" s="75" t="str">
        <f t="shared" si="476"/>
        <v>週日</v>
      </c>
      <c r="R8993" s="80">
        <v>44863</v>
      </c>
      <c r="AA8993" s="102">
        <v>15</v>
      </c>
      <c r="AB8993" s="123" t="s">
        <v>2325</v>
      </c>
    </row>
    <row r="8994" spans="2:28">
      <c r="B8994" s="108">
        <v>44859</v>
      </c>
      <c r="D8994" s="68" t="s">
        <v>50</v>
      </c>
      <c r="E8994" s="70" t="s">
        <v>879</v>
      </c>
      <c r="F8994" s="4" t="s">
        <v>3245</v>
      </c>
      <c r="G8994" s="67">
        <v>44848</v>
      </c>
      <c r="H8994" s="67">
        <v>44866</v>
      </c>
      <c r="I8994" s="71">
        <f t="shared" si="475"/>
        <v>18</v>
      </c>
      <c r="J8994" s="72" t="s">
        <v>97</v>
      </c>
      <c r="K8994" s="72" t="s">
        <v>187</v>
      </c>
      <c r="L8994" s="73">
        <v>2</v>
      </c>
      <c r="M8994" s="73" t="s">
        <v>91</v>
      </c>
      <c r="N8994" s="68" t="str">
        <f>VLOOKUP(K8994,[1]人員授權表!D$3:G$249,4,0)</f>
        <v>無機</v>
      </c>
      <c r="O8994" s="70" t="str">
        <f>IF(J8994=[1]人員授權表!$C$85,"Casper李羿勳",IF(J8994=[1]人員授權表!$C$188,"Iring陳俊明",IF(J8994=[1]人員授權表!$C$189,"Brian陳泓霖",VLOOKUP(K8994,[1]人員授權表!D$2:E$249,2,FALSE))))</f>
        <v>Ruby黃家蓁</v>
      </c>
      <c r="P8994" s="67">
        <f t="shared" si="474"/>
        <v>44864</v>
      </c>
      <c r="Q8994" s="75" t="str">
        <f t="shared" si="476"/>
        <v>週日</v>
      </c>
      <c r="R8994" s="80">
        <v>44863</v>
      </c>
      <c r="AA8994" s="102">
        <v>15</v>
      </c>
      <c r="AB8994" s="123" t="s">
        <v>2325</v>
      </c>
    </row>
    <row r="8995" spans="2:28">
      <c r="B8995" s="108">
        <v>44859</v>
      </c>
      <c r="D8995" s="68" t="s">
        <v>50</v>
      </c>
      <c r="E8995" s="70" t="s">
        <v>879</v>
      </c>
      <c r="F8995" s="4" t="s">
        <v>3245</v>
      </c>
      <c r="G8995" s="67">
        <v>44848</v>
      </c>
      <c r="H8995" s="67">
        <v>44866</v>
      </c>
      <c r="I8995" s="71">
        <f t="shared" si="475"/>
        <v>18</v>
      </c>
      <c r="J8995" s="72" t="s">
        <v>342</v>
      </c>
      <c r="K8995" s="72" t="s">
        <v>880</v>
      </c>
      <c r="L8995" s="73">
        <v>2</v>
      </c>
      <c r="M8995" s="73" t="s">
        <v>91</v>
      </c>
      <c r="N8995" s="68" t="str">
        <f>VLOOKUP(K8995,[1]人員授權表!D$3:G$249,4,0)</f>
        <v>無機</v>
      </c>
      <c r="O8995" s="70" t="str">
        <f>IF(J8995=[1]人員授權表!$C$85,"Casper李羿勳",IF(J8995=[1]人員授權表!$C$188,"Iring陳俊明",IF(J8995=[1]人員授權表!$C$189,"Brian陳泓霖",VLOOKUP(K8995,[1]人員授權表!D$2:E$249,2,FALSE))))</f>
        <v>Ruby黃家蓁</v>
      </c>
      <c r="P8995" s="67">
        <f t="shared" si="474"/>
        <v>44864</v>
      </c>
      <c r="Q8995" s="75" t="str">
        <f t="shared" si="476"/>
        <v>週日</v>
      </c>
      <c r="R8995" s="80">
        <v>44863</v>
      </c>
      <c r="AA8995" s="102">
        <v>15</v>
      </c>
      <c r="AB8995" s="123" t="s">
        <v>2325</v>
      </c>
    </row>
    <row r="8996" spans="2:28">
      <c r="B8996" s="108">
        <v>44859</v>
      </c>
      <c r="D8996" s="68" t="s">
        <v>50</v>
      </c>
      <c r="E8996" s="70" t="s">
        <v>879</v>
      </c>
      <c r="F8996" s="4" t="s">
        <v>3245</v>
      </c>
      <c r="G8996" s="67">
        <v>44848</v>
      </c>
      <c r="H8996" s="67">
        <v>44866</v>
      </c>
      <c r="I8996" s="71">
        <f t="shared" si="475"/>
        <v>18</v>
      </c>
      <c r="J8996" s="72" t="s">
        <v>340</v>
      </c>
      <c r="K8996" s="72" t="s">
        <v>187</v>
      </c>
      <c r="L8996" s="73">
        <v>2</v>
      </c>
      <c r="M8996" s="73" t="s">
        <v>91</v>
      </c>
      <c r="N8996" s="68" t="str">
        <f>VLOOKUP(K8996,[1]人員授權表!D$3:G$249,4,0)</f>
        <v>無機</v>
      </c>
      <c r="O8996" s="70" t="str">
        <f>IF(J8996=[1]人員授權表!$C$85,"Casper李羿勳",IF(J8996=[1]人員授權表!$C$188,"Iring陳俊明",IF(J8996=[1]人員授權表!$C$189,"Brian陳泓霖",VLOOKUP(K8996,[1]人員授權表!D$2:E$249,2,FALSE))))</f>
        <v>Ruby黃家蓁</v>
      </c>
      <c r="P8996" s="67">
        <f t="shared" si="474"/>
        <v>44864</v>
      </c>
      <c r="Q8996" s="75" t="str">
        <f t="shared" si="476"/>
        <v>週日</v>
      </c>
      <c r="R8996" s="80">
        <v>44863</v>
      </c>
      <c r="AA8996" s="102">
        <v>15</v>
      </c>
      <c r="AB8996" s="123" t="s">
        <v>2325</v>
      </c>
    </row>
    <row r="8997" spans="2:28">
      <c r="B8997" s="108">
        <v>44859</v>
      </c>
      <c r="D8997" s="68" t="s">
        <v>50</v>
      </c>
      <c r="E8997" s="70" t="s">
        <v>879</v>
      </c>
      <c r="F8997" s="4" t="s">
        <v>3246</v>
      </c>
      <c r="G8997" s="67">
        <v>44851</v>
      </c>
      <c r="H8997" s="67">
        <v>44866</v>
      </c>
      <c r="I8997" s="71">
        <f t="shared" si="475"/>
        <v>15</v>
      </c>
      <c r="J8997" s="72" t="s">
        <v>1403</v>
      </c>
      <c r="K8997" s="72" t="s">
        <v>187</v>
      </c>
      <c r="L8997" s="73">
        <v>2</v>
      </c>
      <c r="M8997" s="73" t="s">
        <v>91</v>
      </c>
      <c r="N8997" s="68" t="str">
        <f>VLOOKUP(K8997,[1]人員授權表!D$3:G$249,4,0)</f>
        <v>無機</v>
      </c>
      <c r="O8997" s="70" t="str">
        <f>IF(J8997=[1]人員授權表!$C$85,"Casper李羿勳",IF(J8997=[1]人員授權表!$C$188,"Iring陳俊明",IF(J8997=[1]人員授權表!$C$189,"Brian陳泓霖",VLOOKUP(K8997,[1]人員授權表!D$2:E$249,2,FALSE))))</f>
        <v>Ruby黃家蓁</v>
      </c>
      <c r="P8997" s="67">
        <f t="shared" si="474"/>
        <v>44864</v>
      </c>
      <c r="Q8997" s="75" t="str">
        <f t="shared" si="476"/>
        <v>週日</v>
      </c>
      <c r="R8997" s="80">
        <v>44863</v>
      </c>
      <c r="AA8997" s="102">
        <v>15</v>
      </c>
      <c r="AB8997" s="123" t="s">
        <v>2325</v>
      </c>
    </row>
    <row r="8998" spans="2:28">
      <c r="B8998" s="108">
        <v>44859</v>
      </c>
      <c r="D8998" s="68" t="s">
        <v>50</v>
      </c>
      <c r="E8998" s="70" t="s">
        <v>879</v>
      </c>
      <c r="F8998" s="4" t="s">
        <v>3247</v>
      </c>
      <c r="G8998" s="67">
        <v>44837</v>
      </c>
      <c r="H8998" s="67">
        <v>44866</v>
      </c>
      <c r="I8998" s="71">
        <f t="shared" si="475"/>
        <v>29</v>
      </c>
      <c r="J8998" s="72" t="s">
        <v>186</v>
      </c>
      <c r="K8998" s="72" t="s">
        <v>98</v>
      </c>
      <c r="L8998" s="73">
        <v>1</v>
      </c>
      <c r="M8998" s="73" t="s">
        <v>91</v>
      </c>
      <c r="N8998" s="68" t="str">
        <f>VLOOKUP(K8998,[1]人員授權表!D$3:G$249,4,0)</f>
        <v>無機</v>
      </c>
      <c r="O8998" s="70" t="str">
        <f>IF(J8998=[1]人員授權表!$C$85,"Casper李羿勳",IF(J8998=[1]人員授權表!$C$188,"Iring陳俊明",IF(J8998=[1]人員授權表!$C$189,"Brian陳泓霖",VLOOKUP(K8998,[1]人員授權表!D$2:E$249,2,FALSE))))</f>
        <v>Brian陳泓霖</v>
      </c>
      <c r="P8998" s="67">
        <f t="shared" si="474"/>
        <v>44864</v>
      </c>
      <c r="Q8998" s="75" t="str">
        <f t="shared" si="476"/>
        <v>週日</v>
      </c>
      <c r="R8998" s="80">
        <v>44862</v>
      </c>
    </row>
    <row r="8999" spans="2:28">
      <c r="B8999" s="108">
        <v>44859</v>
      </c>
      <c r="D8999" s="68" t="s">
        <v>50</v>
      </c>
      <c r="E8999" s="70" t="s">
        <v>879</v>
      </c>
      <c r="F8999" s="4" t="s">
        <v>3247</v>
      </c>
      <c r="G8999" s="67">
        <v>44837</v>
      </c>
      <c r="H8999" s="67">
        <v>44866</v>
      </c>
      <c r="I8999" s="71">
        <f t="shared" si="475"/>
        <v>29</v>
      </c>
      <c r="J8999" s="72" t="s">
        <v>204</v>
      </c>
      <c r="K8999" s="72" t="s">
        <v>488</v>
      </c>
      <c r="L8999" s="73">
        <v>1</v>
      </c>
      <c r="M8999" s="73" t="s">
        <v>91</v>
      </c>
      <c r="N8999" s="68" t="str">
        <f>VLOOKUP(K8999,[1]人員授權表!D$3:G$249,4,0)</f>
        <v>無機</v>
      </c>
      <c r="O8999" s="70" t="str">
        <f>IF(J8999=[1]人員授權表!$C$85,"Casper李羿勳",IF(J8999=[1]人員授權表!$C$188,"Iring陳俊明",IF(J8999=[1]人員授權表!$C$189,"Brian陳泓霖",VLOOKUP(K8999,[1]人員授權表!D$2:E$249,2,FALSE))))</f>
        <v>Iring陳俊明</v>
      </c>
      <c r="P8999" s="67">
        <f t="shared" si="474"/>
        <v>44864</v>
      </c>
      <c r="Q8999" s="75" t="str">
        <f t="shared" si="476"/>
        <v>週日</v>
      </c>
      <c r="R8999" s="80">
        <v>44862</v>
      </c>
      <c r="AA8999" s="102">
        <v>15</v>
      </c>
      <c r="AB8999" s="123" t="s">
        <v>2325</v>
      </c>
    </row>
    <row r="9000" spans="2:28">
      <c r="B9000" s="108">
        <v>44859</v>
      </c>
      <c r="D9000" s="68" t="s">
        <v>50</v>
      </c>
      <c r="E9000" s="70" t="s">
        <v>879</v>
      </c>
      <c r="F9000" s="4" t="s">
        <v>3248</v>
      </c>
      <c r="G9000" s="67">
        <v>44845</v>
      </c>
      <c r="H9000" s="67">
        <v>44866</v>
      </c>
      <c r="I9000" s="71">
        <f t="shared" si="475"/>
        <v>21</v>
      </c>
      <c r="J9000" s="72" t="s">
        <v>186</v>
      </c>
      <c r="K9000" s="72" t="s">
        <v>98</v>
      </c>
      <c r="L9000" s="73">
        <v>4</v>
      </c>
      <c r="M9000" s="73" t="s">
        <v>91</v>
      </c>
      <c r="N9000" s="68" t="str">
        <f>VLOOKUP(K9000,[1]人員授權表!D$3:G$249,4,0)</f>
        <v>無機</v>
      </c>
      <c r="O9000" s="70" t="str">
        <f>IF(J9000=[1]人員授權表!$C$85,"Casper李羿勳",IF(J9000=[1]人員授權表!$C$188,"Iring陳俊明",IF(J9000=[1]人員授權表!$C$189,"Brian陳泓霖",VLOOKUP(K9000,[1]人員授權表!D$2:E$249,2,FALSE))))</f>
        <v>Brian陳泓霖</v>
      </c>
      <c r="P9000" s="67">
        <f t="shared" si="474"/>
        <v>44864</v>
      </c>
      <c r="Q9000" s="75" t="str">
        <f t="shared" si="476"/>
        <v>週日</v>
      </c>
      <c r="R9000" s="80">
        <v>44862</v>
      </c>
      <c r="AA9000" s="102">
        <v>15</v>
      </c>
      <c r="AB9000" s="123" t="s">
        <v>2325</v>
      </c>
    </row>
    <row r="9001" spans="2:28">
      <c r="B9001" s="108">
        <v>44859</v>
      </c>
      <c r="D9001" s="68" t="s">
        <v>50</v>
      </c>
      <c r="E9001" s="70" t="s">
        <v>879</v>
      </c>
      <c r="F9001" s="4" t="s">
        <v>3248</v>
      </c>
      <c r="G9001" s="67">
        <v>44845</v>
      </c>
      <c r="H9001" s="67">
        <v>44866</v>
      </c>
      <c r="I9001" s="71">
        <f t="shared" si="475"/>
        <v>21</v>
      </c>
      <c r="J9001" s="72" t="s">
        <v>204</v>
      </c>
      <c r="K9001" s="72" t="s">
        <v>488</v>
      </c>
      <c r="L9001" s="73">
        <v>4</v>
      </c>
      <c r="M9001" s="73" t="s">
        <v>91</v>
      </c>
      <c r="N9001" s="68" t="str">
        <f>VLOOKUP(K9001,[1]人員授權表!D$3:G$249,4,0)</f>
        <v>無機</v>
      </c>
      <c r="O9001" s="70" t="str">
        <f>IF(J9001=[1]人員授權表!$C$85,"Casper李羿勳",IF(J9001=[1]人員授權表!$C$188,"Iring陳俊明",IF(J9001=[1]人員授權表!$C$189,"Brian陳泓霖",VLOOKUP(K9001,[1]人員授權表!D$2:E$249,2,FALSE))))</f>
        <v>Iring陳俊明</v>
      </c>
      <c r="P9001" s="67">
        <f t="shared" si="474"/>
        <v>44864</v>
      </c>
      <c r="Q9001" s="75" t="str">
        <f t="shared" si="476"/>
        <v>週日</v>
      </c>
      <c r="R9001" s="80">
        <v>44862</v>
      </c>
      <c r="AA9001" s="102">
        <v>15</v>
      </c>
      <c r="AB9001" s="123" t="s">
        <v>2325</v>
      </c>
    </row>
    <row r="9002" spans="2:28">
      <c r="B9002" s="108">
        <v>44859</v>
      </c>
      <c r="D9002" s="68" t="s">
        <v>50</v>
      </c>
      <c r="E9002" s="70" t="s">
        <v>879</v>
      </c>
      <c r="F9002" s="4" t="s">
        <v>3249</v>
      </c>
      <c r="G9002" s="67">
        <v>44848</v>
      </c>
      <c r="H9002" s="67">
        <v>44866</v>
      </c>
      <c r="I9002" s="71">
        <f t="shared" si="475"/>
        <v>18</v>
      </c>
      <c r="J9002" s="72" t="s">
        <v>192</v>
      </c>
      <c r="K9002" s="72" t="s">
        <v>187</v>
      </c>
      <c r="L9002" s="73">
        <v>2</v>
      </c>
      <c r="M9002" s="73" t="s">
        <v>91</v>
      </c>
      <c r="N9002" s="68" t="str">
        <f>VLOOKUP(K9002,[1]人員授權表!D$3:G$249,4,0)</f>
        <v>無機</v>
      </c>
      <c r="O9002" s="70" t="str">
        <f>IF(J9002=[1]人員授權表!$C$85,"Casper李羿勳",IF(J9002=[1]人員授權表!$C$188,"Iring陳俊明",IF(J9002=[1]人員授權表!$C$189,"Brian陳泓霖",VLOOKUP(K9002,[1]人員授權表!D$2:E$249,2,FALSE))))</f>
        <v>Ruby黃家蓁</v>
      </c>
      <c r="P9002" s="67">
        <f t="shared" si="474"/>
        <v>44864</v>
      </c>
      <c r="Q9002" s="75" t="str">
        <f t="shared" si="476"/>
        <v>週日</v>
      </c>
      <c r="R9002" s="80">
        <v>44863</v>
      </c>
      <c r="AA9002" s="102">
        <v>15</v>
      </c>
      <c r="AB9002" s="123" t="s">
        <v>2325</v>
      </c>
    </row>
    <row r="9003" spans="2:28">
      <c r="B9003" s="108">
        <v>44859</v>
      </c>
      <c r="D9003" s="68" t="s">
        <v>50</v>
      </c>
      <c r="E9003" s="70" t="s">
        <v>879</v>
      </c>
      <c r="F9003" s="4" t="s">
        <v>3249</v>
      </c>
      <c r="G9003" s="67">
        <v>44848</v>
      </c>
      <c r="H9003" s="67">
        <v>44866</v>
      </c>
      <c r="I9003" s="71">
        <f t="shared" si="475"/>
        <v>18</v>
      </c>
      <c r="J9003" s="72" t="s">
        <v>193</v>
      </c>
      <c r="K9003" s="72" t="s">
        <v>187</v>
      </c>
      <c r="L9003" s="73">
        <v>2</v>
      </c>
      <c r="M9003" s="73" t="s">
        <v>91</v>
      </c>
      <c r="N9003" s="68" t="str">
        <f>VLOOKUP(K9003,[1]人員授權表!D$3:G$249,4,0)</f>
        <v>無機</v>
      </c>
      <c r="O9003" s="70" t="str">
        <f>IF(J9003=[1]人員授權表!$C$85,"Casper李羿勳",IF(J9003=[1]人員授權表!$C$188,"Iring陳俊明",IF(J9003=[1]人員授權表!$C$189,"Brian陳泓霖",VLOOKUP(K9003,[1]人員授權表!D$2:E$249,2,FALSE))))</f>
        <v>Ruby黃家蓁</v>
      </c>
      <c r="P9003" s="67">
        <f t="shared" si="474"/>
        <v>44864</v>
      </c>
      <c r="Q9003" s="75" t="str">
        <f t="shared" si="476"/>
        <v>週日</v>
      </c>
      <c r="R9003" s="80">
        <v>44863</v>
      </c>
      <c r="AA9003" s="102">
        <v>15</v>
      </c>
      <c r="AB9003" s="123" t="s">
        <v>2325</v>
      </c>
    </row>
    <row r="9004" spans="2:28">
      <c r="B9004" s="108">
        <v>44859</v>
      </c>
      <c r="D9004" s="68" t="s">
        <v>50</v>
      </c>
      <c r="E9004" s="70" t="s">
        <v>879</v>
      </c>
      <c r="F9004" s="4" t="s">
        <v>3250</v>
      </c>
      <c r="G9004" s="67">
        <v>44848</v>
      </c>
      <c r="H9004" s="67">
        <v>44866</v>
      </c>
      <c r="I9004" s="71">
        <f t="shared" si="475"/>
        <v>18</v>
      </c>
      <c r="J9004" s="72" t="s">
        <v>192</v>
      </c>
      <c r="K9004" s="72" t="s">
        <v>187</v>
      </c>
      <c r="L9004" s="73">
        <v>2</v>
      </c>
      <c r="M9004" s="73" t="s">
        <v>91</v>
      </c>
      <c r="N9004" s="68" t="str">
        <f>VLOOKUP(K9004,[1]人員授權表!D$3:G$249,4,0)</f>
        <v>無機</v>
      </c>
      <c r="O9004" s="70" t="str">
        <f>IF(J9004=[1]人員授權表!$C$85,"Casper李羿勳",IF(J9004=[1]人員授權表!$C$188,"Iring陳俊明",IF(J9004=[1]人員授權表!$C$189,"Brian陳泓霖",VLOOKUP(K9004,[1]人員授權表!D$2:E$249,2,FALSE))))</f>
        <v>Ruby黃家蓁</v>
      </c>
      <c r="P9004" s="67">
        <f t="shared" si="474"/>
        <v>44864</v>
      </c>
      <c r="Q9004" s="75" t="str">
        <f t="shared" si="476"/>
        <v>週日</v>
      </c>
      <c r="R9004" s="80">
        <v>44863</v>
      </c>
      <c r="AA9004" s="102">
        <v>15</v>
      </c>
      <c r="AB9004" s="123" t="s">
        <v>2325</v>
      </c>
    </row>
    <row r="9005" spans="2:28">
      <c r="B9005" s="108">
        <v>44859</v>
      </c>
      <c r="D9005" s="68" t="s">
        <v>50</v>
      </c>
      <c r="E9005" s="70" t="s">
        <v>879</v>
      </c>
      <c r="F9005" s="4" t="s">
        <v>3250</v>
      </c>
      <c r="G9005" s="67">
        <v>44848</v>
      </c>
      <c r="H9005" s="67">
        <v>44866</v>
      </c>
      <c r="I9005" s="71">
        <f t="shared" si="475"/>
        <v>18</v>
      </c>
      <c r="J9005" s="72" t="s">
        <v>193</v>
      </c>
      <c r="K9005" s="72" t="s">
        <v>187</v>
      </c>
      <c r="L9005" s="73">
        <v>2</v>
      </c>
      <c r="M9005" s="73" t="s">
        <v>91</v>
      </c>
      <c r="N9005" s="68" t="str">
        <f>VLOOKUP(K9005,[1]人員授權表!D$3:G$249,4,0)</f>
        <v>無機</v>
      </c>
      <c r="O9005" s="70" t="str">
        <f>IF(J9005=[1]人員授權表!$C$85,"Casper李羿勳",IF(J9005=[1]人員授權表!$C$188,"Iring陳俊明",IF(J9005=[1]人員授權表!$C$189,"Brian陳泓霖",VLOOKUP(K9005,[1]人員授權表!D$2:E$249,2,FALSE))))</f>
        <v>Ruby黃家蓁</v>
      </c>
      <c r="P9005" s="67">
        <f t="shared" si="474"/>
        <v>44864</v>
      </c>
      <c r="Q9005" s="75" t="str">
        <f t="shared" si="476"/>
        <v>週日</v>
      </c>
      <c r="R9005" s="80">
        <v>44863</v>
      </c>
      <c r="AA9005" s="102">
        <v>15</v>
      </c>
      <c r="AB9005" s="123" t="s">
        <v>2325</v>
      </c>
    </row>
    <row r="9006" spans="2:28">
      <c r="B9006" s="66">
        <v>44830</v>
      </c>
      <c r="C9006" s="67">
        <v>44853</v>
      </c>
      <c r="D9006" s="68" t="s">
        <v>50</v>
      </c>
      <c r="E9006" s="70" t="s">
        <v>51</v>
      </c>
      <c r="F9006" s="4" t="s">
        <v>3251</v>
      </c>
      <c r="G9006" s="67">
        <v>44851</v>
      </c>
      <c r="H9006" s="101">
        <v>44866</v>
      </c>
      <c r="I9006" s="71">
        <f t="shared" si="475"/>
        <v>15</v>
      </c>
      <c r="J9006" s="72" t="s">
        <v>200</v>
      </c>
      <c r="K9006" s="72" t="s">
        <v>201</v>
      </c>
      <c r="L9006" s="73">
        <v>2</v>
      </c>
      <c r="M9006" s="73" t="s">
        <v>104</v>
      </c>
      <c r="N9006" s="68" t="str">
        <f>VLOOKUP(K9006,[1]人員授權表!D$3:G$249,4,0)</f>
        <v>無機</v>
      </c>
      <c r="O9006" s="70" t="str">
        <f>IF(J9006=[1]人員授權表!$C$85,"Casper李羿勳",IF(J9006=[1]人員授權表!$C$188,"Iring陳俊明",IF(J9006=[1]人員授權表!$C$189,"Brian陳泓霖",VLOOKUP(K9006,[1]人員授權表!D$2:E$249,2,FALSE))))</f>
        <v>Ruby黃家蓁</v>
      </c>
      <c r="P9006" s="67">
        <f t="shared" si="474"/>
        <v>44864</v>
      </c>
      <c r="Q9006" s="75" t="str">
        <f t="shared" si="476"/>
        <v>週日</v>
      </c>
      <c r="R9006" s="80">
        <v>44862</v>
      </c>
      <c r="AA9006" s="1"/>
    </row>
    <row r="9007" spans="2:28">
      <c r="B9007" s="108">
        <v>44792</v>
      </c>
      <c r="C9007" s="67">
        <v>44854</v>
      </c>
      <c r="D9007" s="68" t="s">
        <v>50</v>
      </c>
      <c r="E9007" s="70" t="s">
        <v>51</v>
      </c>
      <c r="F9007" s="70" t="s">
        <v>3252</v>
      </c>
      <c r="G9007" s="101">
        <v>44853</v>
      </c>
      <c r="H9007" s="101">
        <v>44867</v>
      </c>
      <c r="I9007" s="71">
        <f t="shared" si="475"/>
        <v>14</v>
      </c>
      <c r="J9007" s="72" t="s">
        <v>77</v>
      </c>
      <c r="K9007" s="72" t="s">
        <v>854</v>
      </c>
      <c r="L9007" s="73">
        <v>4</v>
      </c>
      <c r="M9007" s="73" t="s">
        <v>79</v>
      </c>
      <c r="N9007" s="68" t="str">
        <f>VLOOKUP(K9007,[1]人員授權表!D$3:G$249,4,0)</f>
        <v>無機</v>
      </c>
      <c r="O9007" s="70" t="str">
        <f>IF(J9007=[1]人員授權表!$C$85,"Casper李羿勳",IF(J9007=[1]人員授權表!$C$188,"Iring陳俊明",IF(J9007=[1]人員授權表!$C$189,"Brian陳泓霖",VLOOKUP(K9007,[1]人員授權表!D$2:E$249,2,FALSE))))</f>
        <v>Ken張智凱</v>
      </c>
      <c r="P9007" s="67">
        <f t="shared" si="474"/>
        <v>44865</v>
      </c>
      <c r="Q9007" s="75" t="str">
        <f t="shared" si="476"/>
        <v>週一</v>
      </c>
      <c r="R9007" s="80">
        <v>44858</v>
      </c>
      <c r="Z9007" s="79" t="s">
        <v>3253</v>
      </c>
      <c r="AA9007" s="102"/>
      <c r="AB9007" s="103"/>
    </row>
    <row r="9008" spans="2:28">
      <c r="B9008" s="66">
        <v>44847</v>
      </c>
      <c r="D9008" s="68" t="s">
        <v>17</v>
      </c>
      <c r="E9008" s="70" t="s">
        <v>82</v>
      </c>
      <c r="F9008" s="4" t="s">
        <v>3254</v>
      </c>
      <c r="G9008" s="67">
        <v>44854</v>
      </c>
      <c r="H9008" s="67">
        <v>44867</v>
      </c>
      <c r="I9008" s="71">
        <f t="shared" si="475"/>
        <v>13</v>
      </c>
      <c r="J9008" s="72" t="s">
        <v>120</v>
      </c>
      <c r="K9008" s="72" t="s">
        <v>121</v>
      </c>
      <c r="L9008" s="73">
        <v>1</v>
      </c>
      <c r="M9008" s="73" t="s">
        <v>91</v>
      </c>
      <c r="N9008" s="68" t="str">
        <f>VLOOKUP(K9008,[1]人員授權表!D$3:G$249,4,0)</f>
        <v>無機</v>
      </c>
      <c r="O9008" s="70" t="str">
        <f>IF(J9008=[1]人員授權表!$C$85,"Casper李羿勳",IF(J9008=[1]人員授權表!$C$188,"Iring陳俊明",IF(J9008=[1]人員授權表!$C$189,"Brian陳泓霖",VLOOKUP(K9008,[1]人員授權表!D$2:E$249,2,FALSE))))</f>
        <v>Ken張智凱</v>
      </c>
      <c r="P9008" s="67">
        <f t="shared" ref="P9008:P9013" si="477">H9008-2</f>
        <v>44865</v>
      </c>
      <c r="Q9008" s="75" t="str">
        <f t="shared" si="476"/>
        <v>週一</v>
      </c>
      <c r="R9008" s="80">
        <v>44859</v>
      </c>
      <c r="AA9008" s="1"/>
    </row>
    <row r="9009" spans="2:28">
      <c r="B9009" s="66">
        <v>44847</v>
      </c>
      <c r="D9009" s="68" t="s">
        <v>17</v>
      </c>
      <c r="E9009" s="70" t="s">
        <v>82</v>
      </c>
      <c r="F9009" s="4" t="s">
        <v>3255</v>
      </c>
      <c r="G9009" s="67">
        <v>44854</v>
      </c>
      <c r="H9009" s="67">
        <v>44867</v>
      </c>
      <c r="I9009" s="71">
        <f t="shared" si="475"/>
        <v>13</v>
      </c>
      <c r="J9009" s="72" t="s">
        <v>120</v>
      </c>
      <c r="K9009" s="72" t="s">
        <v>121</v>
      </c>
      <c r="L9009" s="73">
        <v>1</v>
      </c>
      <c r="M9009" s="73" t="s">
        <v>91</v>
      </c>
      <c r="N9009" s="68" t="str">
        <f>VLOOKUP(K9009,[1]人員授權表!D$3:G$249,4,0)</f>
        <v>無機</v>
      </c>
      <c r="O9009" s="70" t="str">
        <f>IF(J9009=[1]人員授權表!$C$85,"Casper李羿勳",IF(J9009=[1]人員授權表!$C$188,"Iring陳俊明",IF(J9009=[1]人員授權表!$C$189,"Brian陳泓霖",VLOOKUP(K9009,[1]人員授權表!D$2:E$249,2,FALSE))))</f>
        <v>Ken張智凱</v>
      </c>
      <c r="P9009" s="67">
        <f t="shared" si="477"/>
        <v>44865</v>
      </c>
      <c r="Q9009" s="75" t="str">
        <f t="shared" si="476"/>
        <v>週一</v>
      </c>
      <c r="R9009" s="80">
        <v>44859</v>
      </c>
      <c r="AA9009" s="1"/>
    </row>
    <row r="9010" spans="2:28">
      <c r="B9010" s="66">
        <v>44847</v>
      </c>
      <c r="D9010" s="68" t="s">
        <v>50</v>
      </c>
      <c r="E9010" s="70" t="s">
        <v>82</v>
      </c>
      <c r="F9010" s="4" t="s">
        <v>3256</v>
      </c>
      <c r="G9010" s="67">
        <v>44854</v>
      </c>
      <c r="H9010" s="67">
        <v>44867</v>
      </c>
      <c r="I9010" s="71">
        <f t="shared" si="475"/>
        <v>13</v>
      </c>
      <c r="J9010" s="72" t="s">
        <v>120</v>
      </c>
      <c r="K9010" s="72" t="s">
        <v>121</v>
      </c>
      <c r="L9010" s="73">
        <v>1</v>
      </c>
      <c r="M9010" s="73" t="s">
        <v>91</v>
      </c>
      <c r="N9010" s="68" t="str">
        <f>VLOOKUP(K9010,[1]人員授權表!D$3:G$249,4,0)</f>
        <v>無機</v>
      </c>
      <c r="O9010" s="70" t="str">
        <f>IF(J9010=[1]人員授權表!$C$85,"Casper李羿勳",IF(J9010=[1]人員授權表!$C$188,"Iring陳俊明",IF(J9010=[1]人員授權表!$C$189,"Brian陳泓霖",VLOOKUP(K9010,[1]人員授權表!D$2:E$249,2,FALSE))))</f>
        <v>Ken張智凱</v>
      </c>
      <c r="P9010" s="67">
        <f t="shared" si="477"/>
        <v>44865</v>
      </c>
      <c r="Q9010" s="75" t="str">
        <f t="shared" si="476"/>
        <v>週一</v>
      </c>
      <c r="R9010" s="80">
        <v>44859</v>
      </c>
      <c r="AA9010" s="1"/>
    </row>
    <row r="9011" spans="2:28">
      <c r="B9011" s="66">
        <v>44847</v>
      </c>
      <c r="D9011" s="68" t="s">
        <v>50</v>
      </c>
      <c r="E9011" s="70" t="s">
        <v>82</v>
      </c>
      <c r="F9011" s="4" t="s">
        <v>3257</v>
      </c>
      <c r="G9011" s="67">
        <v>44854</v>
      </c>
      <c r="H9011" s="67">
        <v>44867</v>
      </c>
      <c r="I9011" s="71">
        <f t="shared" si="475"/>
        <v>13</v>
      </c>
      <c r="J9011" s="72" t="s">
        <v>120</v>
      </c>
      <c r="K9011" s="72" t="s">
        <v>121</v>
      </c>
      <c r="L9011" s="73">
        <v>1</v>
      </c>
      <c r="M9011" s="73" t="s">
        <v>91</v>
      </c>
      <c r="N9011" s="68" t="str">
        <f>VLOOKUP(K9011,[1]人員授權表!D$3:G$249,4,0)</f>
        <v>無機</v>
      </c>
      <c r="O9011" s="70" t="str">
        <f>IF(J9011=[1]人員授權表!$C$85,"Casper李羿勳",IF(J9011=[1]人員授權表!$C$188,"Iring陳俊明",IF(J9011=[1]人員授權表!$C$189,"Brian陳泓霖",VLOOKUP(K9011,[1]人員授權表!D$2:E$249,2,FALSE))))</f>
        <v>Ken張智凱</v>
      </c>
      <c r="P9011" s="67">
        <f t="shared" si="477"/>
        <v>44865</v>
      </c>
      <c r="Q9011" s="75" t="str">
        <f t="shared" si="476"/>
        <v>週一</v>
      </c>
      <c r="R9011" s="80">
        <v>44859</v>
      </c>
      <c r="AA9011" s="1"/>
    </row>
    <row r="9012" spans="2:28">
      <c r="B9012" s="66">
        <v>44861</v>
      </c>
      <c r="D9012" s="68" t="s">
        <v>50</v>
      </c>
      <c r="E9012" s="70" t="s">
        <v>1418</v>
      </c>
      <c r="F9012" s="70" t="s">
        <v>3258</v>
      </c>
      <c r="G9012" s="67">
        <v>44860</v>
      </c>
      <c r="H9012" s="67">
        <v>44867</v>
      </c>
      <c r="I9012" s="71">
        <f t="shared" si="475"/>
        <v>7</v>
      </c>
      <c r="J9012" s="72" t="s">
        <v>84</v>
      </c>
      <c r="K9012" s="72" t="s">
        <v>85</v>
      </c>
      <c r="L9012" s="73">
        <v>2</v>
      </c>
      <c r="M9012" s="73" t="s">
        <v>86</v>
      </c>
      <c r="N9012" s="68" t="str">
        <f>VLOOKUP(K9012,[1]人員授權表!D$3:G$249,4,0)</f>
        <v>有機</v>
      </c>
      <c r="O9012" s="70" t="str">
        <f>IF(J9012=[1]人員授權表!$C$85,"Casper李羿勳",IF(J9012=[1]人員授權表!$C$188,"Iring陳俊明",IF(J9012=[1]人員授權表!$C$189,"Brian陳泓霖",VLOOKUP(K9012,[1]人員授權表!D$2:E$249,2,FALSE))))</f>
        <v>Lucy黃詩婷</v>
      </c>
      <c r="P9012" s="67">
        <f t="shared" si="477"/>
        <v>44865</v>
      </c>
      <c r="Q9012" s="75" t="str">
        <f t="shared" si="476"/>
        <v>週一</v>
      </c>
      <c r="R9012" s="80">
        <v>44865</v>
      </c>
    </row>
    <row r="9013" spans="2:28">
      <c r="B9013" s="66">
        <v>44855</v>
      </c>
      <c r="D9013" s="68" t="s">
        <v>50</v>
      </c>
      <c r="E9013" s="70" t="s">
        <v>1418</v>
      </c>
      <c r="F9013" s="4" t="s">
        <v>3259</v>
      </c>
      <c r="G9013" s="67">
        <v>44853</v>
      </c>
      <c r="H9013" s="67">
        <v>44867</v>
      </c>
      <c r="I9013" s="71">
        <f t="shared" si="475"/>
        <v>14</v>
      </c>
      <c r="J9013" s="72" t="s">
        <v>133</v>
      </c>
      <c r="K9013" s="72" t="s">
        <v>134</v>
      </c>
      <c r="L9013" s="73">
        <v>1</v>
      </c>
      <c r="M9013" s="73" t="s">
        <v>108</v>
      </c>
      <c r="N9013" s="68" t="str">
        <f>VLOOKUP(K9013,[1]人員授權表!D$3:G$249,4,0)</f>
        <v>無機</v>
      </c>
      <c r="O9013" s="70" t="str">
        <f>IF(J9013=[1]人員授權表!$C$85,"Casper李羿勳",IF(J9013=[1]人員授權表!$C$188,"Iring陳俊明",IF(J9013=[1]人員授權表!$C$189,"Brian陳泓霖",VLOOKUP(K9013,[1]人員授權表!D$2:E$249,2,FALSE))))</f>
        <v>Brian陳泓霖</v>
      </c>
      <c r="P9013" s="67">
        <f t="shared" si="477"/>
        <v>44865</v>
      </c>
      <c r="Q9013" s="75" t="str">
        <f t="shared" si="476"/>
        <v>週一</v>
      </c>
      <c r="R9013" s="80">
        <v>44862</v>
      </c>
      <c r="AA9013" s="102">
        <v>15</v>
      </c>
      <c r="AB9013" s="123" t="s">
        <v>2325</v>
      </c>
    </row>
    <row r="9014" spans="2:28">
      <c r="B9014" s="66">
        <v>44862</v>
      </c>
      <c r="D9014" s="68" t="s">
        <v>50</v>
      </c>
      <c r="E9014" s="70" t="s">
        <v>1418</v>
      </c>
      <c r="F9014" s="4" t="s">
        <v>3260</v>
      </c>
      <c r="G9014" s="67">
        <v>44860</v>
      </c>
      <c r="H9014" s="67">
        <v>44867</v>
      </c>
      <c r="I9014" s="71">
        <f t="shared" si="475"/>
        <v>7</v>
      </c>
      <c r="J9014" s="72" t="s">
        <v>102</v>
      </c>
      <c r="K9014" s="72" t="s">
        <v>103</v>
      </c>
      <c r="L9014" s="73">
        <v>1</v>
      </c>
      <c r="M9014" s="73" t="s">
        <v>108</v>
      </c>
      <c r="N9014" s="68" t="str">
        <f>VLOOKUP(K9014,[1]人員授權表!D$3:G$249,4,0)</f>
        <v>無機</v>
      </c>
      <c r="O9014" s="70" t="str">
        <f>IF(J9014=[1]人員授權表!$C$85,"Casper李羿勳",IF(J9014=[1]人員授權表!$C$188,"Iring陳俊明",IF(J9014=[1]人員授權表!$C$189,"Brian陳泓霖",VLOOKUP(K9014,[1]人員授權表!D$2:E$249,2,FALSE))))</f>
        <v>Brian陳泓霖</v>
      </c>
      <c r="P9014" s="67">
        <f>H9014-1</f>
        <v>44866</v>
      </c>
      <c r="Q9014" s="75" t="str">
        <f t="shared" si="476"/>
        <v>週二</v>
      </c>
      <c r="R9014" s="80">
        <v>44866</v>
      </c>
    </row>
    <row r="9015" spans="2:28">
      <c r="B9015" s="66">
        <v>44845</v>
      </c>
      <c r="C9015" s="67">
        <v>44854</v>
      </c>
      <c r="D9015" s="126" t="s">
        <v>1854</v>
      </c>
      <c r="E9015" s="89" t="s">
        <v>82</v>
      </c>
      <c r="F9015" s="115" t="s">
        <v>3261</v>
      </c>
      <c r="G9015" s="92">
        <v>44854</v>
      </c>
      <c r="H9015" s="92">
        <v>44867</v>
      </c>
      <c r="I9015" s="71">
        <f t="shared" si="475"/>
        <v>13</v>
      </c>
      <c r="J9015" s="106" t="s">
        <v>139</v>
      </c>
      <c r="K9015" s="106" t="s">
        <v>140</v>
      </c>
      <c r="L9015" s="100"/>
      <c r="M9015" s="73" t="s">
        <v>91</v>
      </c>
      <c r="N9015" s="107" t="str">
        <f>VLOOKUP(K9015,[1]人員授權表!D$3:G$249,4,0)</f>
        <v>無機</v>
      </c>
      <c r="O9015" s="90" t="str">
        <f>IF(J9015=[1]人員授權表!$C$85,"Casper李羿勳",IF(J9015=[1]人員授權表!$C$188,"Iring陳俊明",IF(J9015=[1]人員授權表!$C$189,"Brian陳泓霖",VLOOKUP(K9015,[1]人員授權表!D$2:E$249,2,FALSE))))</f>
        <v>Brian陳泓霖</v>
      </c>
      <c r="P9015" s="105">
        <f t="shared" ref="P9015:P9078" si="478">H9015-2</f>
        <v>44865</v>
      </c>
      <c r="Q9015" s="75" t="str">
        <f t="shared" si="476"/>
        <v>週一</v>
      </c>
      <c r="R9015" s="128" t="s">
        <v>1854</v>
      </c>
      <c r="Z9015" s="79" t="s">
        <v>3262</v>
      </c>
      <c r="AA9015" s="1"/>
    </row>
    <row r="9016" spans="2:28">
      <c r="B9016" s="66">
        <v>44845</v>
      </c>
      <c r="C9016" s="67">
        <v>44854</v>
      </c>
      <c r="D9016" s="126" t="s">
        <v>1854</v>
      </c>
      <c r="E9016" s="89" t="s">
        <v>82</v>
      </c>
      <c r="F9016" s="115" t="s">
        <v>3261</v>
      </c>
      <c r="G9016" s="92">
        <v>44854</v>
      </c>
      <c r="H9016" s="92">
        <v>44867</v>
      </c>
      <c r="I9016" s="71">
        <f t="shared" si="475"/>
        <v>13</v>
      </c>
      <c r="J9016" s="106" t="s">
        <v>277</v>
      </c>
      <c r="K9016" s="106" t="s">
        <v>154</v>
      </c>
      <c r="L9016" s="100"/>
      <c r="M9016" s="73" t="s">
        <v>91</v>
      </c>
      <c r="N9016" s="107" t="str">
        <f>VLOOKUP(K9016,[1]人員授權表!D$3:G$249,4,0)</f>
        <v>無機</v>
      </c>
      <c r="O9016" s="90" t="str">
        <f>IF(J9016=[1]人員授權表!$C$85,"Casper李羿勳",IF(J9016=[1]人員授權表!$C$188,"Iring陳俊明",IF(J9016=[1]人員授權表!$C$189,"Brian陳泓霖",VLOOKUP(K9016,[1]人員授權表!D$2:E$249,2,FALSE))))</f>
        <v>Ken張智凱</v>
      </c>
      <c r="P9016" s="105">
        <f t="shared" si="478"/>
        <v>44865</v>
      </c>
      <c r="Q9016" s="75" t="str">
        <f t="shared" si="476"/>
        <v>週一</v>
      </c>
      <c r="R9016" s="128" t="s">
        <v>1854</v>
      </c>
      <c r="Z9016" s="79" t="s">
        <v>3262</v>
      </c>
      <c r="AA9016" s="1"/>
    </row>
    <row r="9017" spans="2:28">
      <c r="B9017" s="66">
        <v>44845</v>
      </c>
      <c r="C9017" s="67">
        <v>44854</v>
      </c>
      <c r="D9017" s="126" t="s">
        <v>1854</v>
      </c>
      <c r="E9017" s="89" t="s">
        <v>82</v>
      </c>
      <c r="F9017" s="115" t="s">
        <v>3261</v>
      </c>
      <c r="G9017" s="92">
        <v>44854</v>
      </c>
      <c r="H9017" s="92">
        <v>44867</v>
      </c>
      <c r="I9017" s="71">
        <f t="shared" si="475"/>
        <v>13</v>
      </c>
      <c r="J9017" s="106" t="s">
        <v>137</v>
      </c>
      <c r="K9017" s="106" t="s">
        <v>138</v>
      </c>
      <c r="L9017" s="100"/>
      <c r="M9017" s="73" t="s">
        <v>91</v>
      </c>
      <c r="N9017" s="107" t="str">
        <f>VLOOKUP(K9017,[1]人員授權表!D$3:G$249,4,0)</f>
        <v>無機</v>
      </c>
      <c r="O9017" s="90" t="str">
        <f>IF(J9017=[1]人員授權表!$C$85,"Casper李羿勳",IF(J9017=[1]人員授權表!$C$188,"Iring陳俊明",IF(J9017=[1]人員授權表!$C$189,"Brian陳泓霖",VLOOKUP(K9017,[1]人員授權表!D$2:E$249,2,FALSE))))</f>
        <v>Jack劉念忻</v>
      </c>
      <c r="P9017" s="105">
        <f t="shared" si="478"/>
        <v>44865</v>
      </c>
      <c r="Q9017" s="75" t="str">
        <f t="shared" si="476"/>
        <v>週一</v>
      </c>
      <c r="R9017" s="128" t="s">
        <v>1854</v>
      </c>
      <c r="Z9017" s="79" t="s">
        <v>3262</v>
      </c>
      <c r="AA9017" s="1"/>
    </row>
    <row r="9018" spans="2:28">
      <c r="B9018" s="66">
        <v>44845</v>
      </c>
      <c r="C9018" s="67">
        <v>44854</v>
      </c>
      <c r="D9018" s="126" t="s">
        <v>1854</v>
      </c>
      <c r="E9018" s="89" t="s">
        <v>82</v>
      </c>
      <c r="F9018" s="115" t="s">
        <v>3261</v>
      </c>
      <c r="G9018" s="92">
        <v>44854</v>
      </c>
      <c r="H9018" s="92">
        <v>44867</v>
      </c>
      <c r="I9018" s="71">
        <f t="shared" si="475"/>
        <v>13</v>
      </c>
      <c r="J9018" s="106" t="s">
        <v>148</v>
      </c>
      <c r="K9018" s="106" t="s">
        <v>149</v>
      </c>
      <c r="L9018" s="100"/>
      <c r="M9018" s="73" t="s">
        <v>91</v>
      </c>
      <c r="N9018" s="107" t="str">
        <f>VLOOKUP(K9018,[1]人員授權表!D$3:G$249,4,0)</f>
        <v>無機</v>
      </c>
      <c r="O9018" s="90" t="str">
        <f>IF(J9018=[1]人員授權表!$C$85,"Casper李羿勳",IF(J9018=[1]人員授權表!$C$188,"Iring陳俊明",IF(J9018=[1]人員授權表!$C$189,"Brian陳泓霖",VLOOKUP(K9018,[1]人員授權表!D$2:E$249,2,FALSE))))</f>
        <v>Vicky游崴涵</v>
      </c>
      <c r="P9018" s="105">
        <f t="shared" si="478"/>
        <v>44865</v>
      </c>
      <c r="Q9018" s="75" t="str">
        <f t="shared" si="476"/>
        <v>週一</v>
      </c>
      <c r="R9018" s="128" t="s">
        <v>1854</v>
      </c>
      <c r="Z9018" s="79" t="s">
        <v>3262</v>
      </c>
      <c r="AA9018" s="1"/>
    </row>
    <row r="9019" spans="2:28">
      <c r="B9019" s="66">
        <v>44847</v>
      </c>
      <c r="C9019" s="67">
        <v>44854</v>
      </c>
      <c r="D9019" s="126" t="s">
        <v>1854</v>
      </c>
      <c r="E9019" s="89" t="s">
        <v>82</v>
      </c>
      <c r="F9019" s="115" t="s">
        <v>3261</v>
      </c>
      <c r="G9019" s="92">
        <v>44854</v>
      </c>
      <c r="H9019" s="92">
        <v>44867</v>
      </c>
      <c r="I9019" s="71">
        <f t="shared" si="475"/>
        <v>13</v>
      </c>
      <c r="J9019" s="106" t="s">
        <v>139</v>
      </c>
      <c r="K9019" s="106" t="s">
        <v>140</v>
      </c>
      <c r="L9019" s="100"/>
      <c r="M9019" s="73" t="s">
        <v>91</v>
      </c>
      <c r="N9019" s="107" t="str">
        <f>VLOOKUP(K9019,[1]人員授權表!D$3:G$249,4,0)</f>
        <v>無機</v>
      </c>
      <c r="O9019" s="90" t="str">
        <f>IF(J9019=[1]人員授權表!$C$85,"Casper李羿勳",IF(J9019=[1]人員授權表!$C$188,"Iring陳俊明",IF(J9019=[1]人員授權表!$C$189,"Brian陳泓霖",VLOOKUP(K9019,[1]人員授權表!D$2:E$249,2,FALSE))))</f>
        <v>Brian陳泓霖</v>
      </c>
      <c r="P9019" s="105">
        <f t="shared" si="478"/>
        <v>44865</v>
      </c>
      <c r="Q9019" s="75" t="str">
        <f t="shared" si="476"/>
        <v>週一</v>
      </c>
      <c r="R9019" s="128" t="s">
        <v>1854</v>
      </c>
      <c r="Z9019" s="79" t="s">
        <v>3262</v>
      </c>
      <c r="AA9019" s="1"/>
    </row>
    <row r="9020" spans="2:28">
      <c r="B9020" s="66">
        <v>44847</v>
      </c>
      <c r="C9020" s="67">
        <v>44854</v>
      </c>
      <c r="D9020" s="126" t="s">
        <v>1854</v>
      </c>
      <c r="E9020" s="89" t="s">
        <v>82</v>
      </c>
      <c r="F9020" s="115" t="s">
        <v>3261</v>
      </c>
      <c r="G9020" s="92">
        <v>44854</v>
      </c>
      <c r="H9020" s="92">
        <v>44867</v>
      </c>
      <c r="I9020" s="71">
        <f t="shared" si="475"/>
        <v>13</v>
      </c>
      <c r="J9020" s="106" t="s">
        <v>277</v>
      </c>
      <c r="K9020" s="106" t="s">
        <v>154</v>
      </c>
      <c r="L9020" s="100"/>
      <c r="M9020" s="73" t="s">
        <v>91</v>
      </c>
      <c r="N9020" s="107" t="str">
        <f>VLOOKUP(K9020,[1]人員授權表!D$3:G$249,4,0)</f>
        <v>無機</v>
      </c>
      <c r="O9020" s="90" t="str">
        <f>IF(J9020=[1]人員授權表!$C$85,"Casper李羿勳",IF(J9020=[1]人員授權表!$C$188,"Iring陳俊明",IF(J9020=[1]人員授權表!$C$189,"Brian陳泓霖",VLOOKUP(K9020,[1]人員授權表!D$2:E$249,2,FALSE))))</f>
        <v>Ken張智凱</v>
      </c>
      <c r="P9020" s="105">
        <f t="shared" si="478"/>
        <v>44865</v>
      </c>
      <c r="Q9020" s="75" t="str">
        <f t="shared" si="476"/>
        <v>週一</v>
      </c>
      <c r="R9020" s="128" t="s">
        <v>1854</v>
      </c>
      <c r="Z9020" s="79" t="s">
        <v>3262</v>
      </c>
      <c r="AA9020" s="1"/>
    </row>
    <row r="9021" spans="2:28">
      <c r="B9021" s="66">
        <v>44847</v>
      </c>
      <c r="C9021" s="67">
        <v>44854</v>
      </c>
      <c r="D9021" s="126" t="s">
        <v>1854</v>
      </c>
      <c r="E9021" s="89" t="s">
        <v>82</v>
      </c>
      <c r="F9021" s="115" t="s">
        <v>3261</v>
      </c>
      <c r="G9021" s="92">
        <v>44854</v>
      </c>
      <c r="H9021" s="92">
        <v>44867</v>
      </c>
      <c r="I9021" s="71">
        <f t="shared" si="475"/>
        <v>13</v>
      </c>
      <c r="J9021" s="106" t="s">
        <v>137</v>
      </c>
      <c r="K9021" s="106" t="s">
        <v>138</v>
      </c>
      <c r="L9021" s="100"/>
      <c r="M9021" s="73" t="s">
        <v>91</v>
      </c>
      <c r="N9021" s="107" t="str">
        <f>VLOOKUP(K9021,[1]人員授權表!D$3:G$249,4,0)</f>
        <v>無機</v>
      </c>
      <c r="O9021" s="90" t="str">
        <f>IF(J9021=[1]人員授權表!$C$85,"Casper李羿勳",IF(J9021=[1]人員授權表!$C$188,"Iring陳俊明",IF(J9021=[1]人員授權表!$C$189,"Brian陳泓霖",VLOOKUP(K9021,[1]人員授權表!D$2:E$249,2,FALSE))))</f>
        <v>Jack劉念忻</v>
      </c>
      <c r="P9021" s="105">
        <f t="shared" si="478"/>
        <v>44865</v>
      </c>
      <c r="Q9021" s="75" t="str">
        <f t="shared" si="476"/>
        <v>週一</v>
      </c>
      <c r="R9021" s="128" t="s">
        <v>1854</v>
      </c>
      <c r="Z9021" s="79" t="s">
        <v>3262</v>
      </c>
      <c r="AA9021" s="1"/>
    </row>
    <row r="9022" spans="2:28">
      <c r="B9022" s="66">
        <v>44847</v>
      </c>
      <c r="C9022" s="67">
        <v>44854</v>
      </c>
      <c r="D9022" s="126" t="s">
        <v>1854</v>
      </c>
      <c r="E9022" s="89" t="s">
        <v>82</v>
      </c>
      <c r="F9022" s="115" t="s">
        <v>3261</v>
      </c>
      <c r="G9022" s="92">
        <v>44854</v>
      </c>
      <c r="H9022" s="92">
        <v>44867</v>
      </c>
      <c r="I9022" s="71">
        <f t="shared" si="475"/>
        <v>13</v>
      </c>
      <c r="J9022" s="106" t="s">
        <v>148</v>
      </c>
      <c r="K9022" s="106" t="s">
        <v>149</v>
      </c>
      <c r="L9022" s="100"/>
      <c r="M9022" s="73" t="s">
        <v>91</v>
      </c>
      <c r="N9022" s="107" t="str">
        <f>VLOOKUP(K9022,[1]人員授權表!D$3:G$249,4,0)</f>
        <v>無機</v>
      </c>
      <c r="O9022" s="90" t="str">
        <f>IF(J9022=[1]人員授權表!$C$85,"Casper李羿勳",IF(J9022=[1]人員授權表!$C$188,"Iring陳俊明",IF(J9022=[1]人員授權表!$C$189,"Brian陳泓霖",VLOOKUP(K9022,[1]人員授權表!D$2:E$249,2,FALSE))))</f>
        <v>Vicky游崴涵</v>
      </c>
      <c r="P9022" s="105">
        <f t="shared" si="478"/>
        <v>44865</v>
      </c>
      <c r="Q9022" s="75" t="str">
        <f t="shared" si="476"/>
        <v>週一</v>
      </c>
      <c r="R9022" s="128" t="s">
        <v>1854</v>
      </c>
      <c r="Z9022" s="79" t="s">
        <v>3262</v>
      </c>
      <c r="AA9022" s="1"/>
    </row>
    <row r="9023" spans="2:28">
      <c r="B9023" s="66">
        <v>44847</v>
      </c>
      <c r="C9023" s="67">
        <v>44854</v>
      </c>
      <c r="D9023" s="126" t="s">
        <v>1854</v>
      </c>
      <c r="E9023" s="89" t="s">
        <v>82</v>
      </c>
      <c r="F9023" s="115" t="s">
        <v>3263</v>
      </c>
      <c r="G9023" s="92">
        <v>44854</v>
      </c>
      <c r="H9023" s="92">
        <v>44867</v>
      </c>
      <c r="I9023" s="71">
        <f t="shared" si="475"/>
        <v>13</v>
      </c>
      <c r="J9023" s="106" t="s">
        <v>139</v>
      </c>
      <c r="K9023" s="106" t="s">
        <v>140</v>
      </c>
      <c r="L9023" s="100"/>
      <c r="M9023" s="73" t="s">
        <v>91</v>
      </c>
      <c r="N9023" s="107" t="str">
        <f>VLOOKUP(K9023,[1]人員授權表!D$3:G$249,4,0)</f>
        <v>無機</v>
      </c>
      <c r="O9023" s="90" t="str">
        <f>IF(J9023=[1]人員授權表!$C$85,"Casper李羿勳",IF(J9023=[1]人員授權表!$C$188,"Iring陳俊明",IF(J9023=[1]人員授權表!$C$189,"Brian陳泓霖",VLOOKUP(K9023,[1]人員授權表!D$2:E$249,2,FALSE))))</f>
        <v>Brian陳泓霖</v>
      </c>
      <c r="P9023" s="105">
        <f t="shared" si="478"/>
        <v>44865</v>
      </c>
      <c r="Q9023" s="75" t="str">
        <f t="shared" si="476"/>
        <v>週一</v>
      </c>
      <c r="R9023" s="128" t="s">
        <v>1854</v>
      </c>
      <c r="Z9023" s="79" t="s">
        <v>3262</v>
      </c>
      <c r="AA9023" s="1"/>
    </row>
    <row r="9024" spans="2:28">
      <c r="B9024" s="66">
        <v>44847</v>
      </c>
      <c r="C9024" s="67">
        <v>44854</v>
      </c>
      <c r="D9024" s="126" t="s">
        <v>1854</v>
      </c>
      <c r="E9024" s="89" t="s">
        <v>82</v>
      </c>
      <c r="F9024" s="115" t="s">
        <v>3263</v>
      </c>
      <c r="G9024" s="92">
        <v>44854</v>
      </c>
      <c r="H9024" s="92">
        <v>44867</v>
      </c>
      <c r="I9024" s="71">
        <f t="shared" si="475"/>
        <v>13</v>
      </c>
      <c r="J9024" s="106" t="s">
        <v>277</v>
      </c>
      <c r="K9024" s="106" t="s">
        <v>154</v>
      </c>
      <c r="L9024" s="100"/>
      <c r="M9024" s="73" t="s">
        <v>91</v>
      </c>
      <c r="N9024" s="107" t="str">
        <f>VLOOKUP(K9024,[1]人員授權表!D$3:G$249,4,0)</f>
        <v>無機</v>
      </c>
      <c r="O9024" s="90" t="str">
        <f>IF(J9024=[1]人員授權表!$C$85,"Casper李羿勳",IF(J9024=[1]人員授權表!$C$188,"Iring陳俊明",IF(J9024=[1]人員授權表!$C$189,"Brian陳泓霖",VLOOKUP(K9024,[1]人員授權表!D$2:E$249,2,FALSE))))</f>
        <v>Ken張智凱</v>
      </c>
      <c r="P9024" s="105">
        <f t="shared" si="478"/>
        <v>44865</v>
      </c>
      <c r="Q9024" s="75" t="str">
        <f t="shared" si="476"/>
        <v>週一</v>
      </c>
      <c r="R9024" s="128" t="s">
        <v>1854</v>
      </c>
      <c r="Z9024" s="79" t="s">
        <v>3262</v>
      </c>
      <c r="AA9024" s="1"/>
    </row>
    <row r="9025" spans="2:28">
      <c r="B9025" s="66">
        <v>44847</v>
      </c>
      <c r="C9025" s="67">
        <v>44854</v>
      </c>
      <c r="D9025" s="126" t="s">
        <v>1854</v>
      </c>
      <c r="E9025" s="89" t="s">
        <v>82</v>
      </c>
      <c r="F9025" s="115" t="s">
        <v>3263</v>
      </c>
      <c r="G9025" s="92">
        <v>44854</v>
      </c>
      <c r="H9025" s="92">
        <v>44867</v>
      </c>
      <c r="I9025" s="71">
        <f t="shared" si="475"/>
        <v>13</v>
      </c>
      <c r="J9025" s="106" t="s">
        <v>137</v>
      </c>
      <c r="K9025" s="106" t="s">
        <v>138</v>
      </c>
      <c r="L9025" s="100"/>
      <c r="M9025" s="73" t="s">
        <v>91</v>
      </c>
      <c r="N9025" s="107" t="str">
        <f>VLOOKUP(K9025,[1]人員授權表!D$3:G$249,4,0)</f>
        <v>無機</v>
      </c>
      <c r="O9025" s="90" t="str">
        <f>IF(J9025=[1]人員授權表!$C$85,"Casper李羿勳",IF(J9025=[1]人員授權表!$C$188,"Iring陳俊明",IF(J9025=[1]人員授權表!$C$189,"Brian陳泓霖",VLOOKUP(K9025,[1]人員授權表!D$2:E$249,2,FALSE))))</f>
        <v>Jack劉念忻</v>
      </c>
      <c r="P9025" s="105">
        <f t="shared" si="478"/>
        <v>44865</v>
      </c>
      <c r="Q9025" s="75" t="str">
        <f t="shared" si="476"/>
        <v>週一</v>
      </c>
      <c r="R9025" s="128" t="s">
        <v>1854</v>
      </c>
      <c r="Z9025" s="79" t="s">
        <v>3262</v>
      </c>
      <c r="AA9025" s="1"/>
    </row>
    <row r="9026" spans="2:28">
      <c r="B9026" s="66">
        <v>44847</v>
      </c>
      <c r="C9026" s="67">
        <v>44854</v>
      </c>
      <c r="D9026" s="126" t="s">
        <v>1854</v>
      </c>
      <c r="E9026" s="89" t="s">
        <v>82</v>
      </c>
      <c r="F9026" s="115" t="s">
        <v>3263</v>
      </c>
      <c r="G9026" s="92">
        <v>44854</v>
      </c>
      <c r="H9026" s="92">
        <v>44867</v>
      </c>
      <c r="I9026" s="71">
        <f t="shared" si="475"/>
        <v>13</v>
      </c>
      <c r="J9026" s="106" t="s">
        <v>148</v>
      </c>
      <c r="K9026" s="106" t="s">
        <v>149</v>
      </c>
      <c r="L9026" s="100"/>
      <c r="M9026" s="73" t="s">
        <v>91</v>
      </c>
      <c r="N9026" s="107" t="str">
        <f>VLOOKUP(K9026,[1]人員授權表!D$3:G$249,4,0)</f>
        <v>無機</v>
      </c>
      <c r="O9026" s="90" t="str">
        <f>IF(J9026=[1]人員授權表!$C$85,"Casper李羿勳",IF(J9026=[1]人員授權表!$C$188,"Iring陳俊明",IF(J9026=[1]人員授權表!$C$189,"Brian陳泓霖",VLOOKUP(K9026,[1]人員授權表!D$2:E$249,2,FALSE))))</f>
        <v>Vicky游崴涵</v>
      </c>
      <c r="P9026" s="105">
        <f t="shared" si="478"/>
        <v>44865</v>
      </c>
      <c r="Q9026" s="75" t="str">
        <f t="shared" si="476"/>
        <v>週一</v>
      </c>
      <c r="R9026" s="128" t="s">
        <v>1854</v>
      </c>
      <c r="Z9026" s="79" t="s">
        <v>3262</v>
      </c>
      <c r="AA9026" s="1"/>
    </row>
    <row r="9027" spans="2:28">
      <c r="B9027" s="66">
        <v>44847</v>
      </c>
      <c r="C9027" s="67">
        <v>44854</v>
      </c>
      <c r="D9027" s="126" t="s">
        <v>1854</v>
      </c>
      <c r="E9027" s="89" t="s">
        <v>82</v>
      </c>
      <c r="F9027" s="115" t="s">
        <v>3264</v>
      </c>
      <c r="G9027" s="92">
        <v>44854</v>
      </c>
      <c r="H9027" s="92">
        <v>44867</v>
      </c>
      <c r="I9027" s="71">
        <f t="shared" si="475"/>
        <v>13</v>
      </c>
      <c r="J9027" s="106" t="s">
        <v>139</v>
      </c>
      <c r="K9027" s="106" t="s">
        <v>140</v>
      </c>
      <c r="L9027" s="100"/>
      <c r="M9027" s="73" t="s">
        <v>91</v>
      </c>
      <c r="N9027" s="107" t="str">
        <f>VLOOKUP(K9027,[1]人員授權表!D$3:G$249,4,0)</f>
        <v>無機</v>
      </c>
      <c r="O9027" s="90" t="str">
        <f>IF(J9027=[1]人員授權表!$C$85,"Casper李羿勳",IF(J9027=[1]人員授權表!$C$188,"Iring陳俊明",IF(J9027=[1]人員授權表!$C$189,"Brian陳泓霖",VLOOKUP(K9027,[1]人員授權表!D$2:E$249,2,FALSE))))</f>
        <v>Brian陳泓霖</v>
      </c>
      <c r="P9027" s="105">
        <f t="shared" si="478"/>
        <v>44865</v>
      </c>
      <c r="Q9027" s="75" t="str">
        <f t="shared" si="476"/>
        <v>週一</v>
      </c>
      <c r="R9027" s="128" t="s">
        <v>1854</v>
      </c>
      <c r="Z9027" s="79" t="s">
        <v>3262</v>
      </c>
      <c r="AA9027" s="1"/>
    </row>
    <row r="9028" spans="2:28">
      <c r="B9028" s="66">
        <v>44847</v>
      </c>
      <c r="C9028" s="67">
        <v>44854</v>
      </c>
      <c r="D9028" s="126" t="s">
        <v>1854</v>
      </c>
      <c r="E9028" s="89" t="s">
        <v>82</v>
      </c>
      <c r="F9028" s="115" t="s">
        <v>3264</v>
      </c>
      <c r="G9028" s="92">
        <v>44854</v>
      </c>
      <c r="H9028" s="92">
        <v>44867</v>
      </c>
      <c r="I9028" s="71">
        <f t="shared" si="475"/>
        <v>13</v>
      </c>
      <c r="J9028" s="106" t="s">
        <v>277</v>
      </c>
      <c r="K9028" s="106" t="s">
        <v>154</v>
      </c>
      <c r="L9028" s="100"/>
      <c r="M9028" s="73" t="s">
        <v>91</v>
      </c>
      <c r="N9028" s="107" t="str">
        <f>VLOOKUP(K9028,[1]人員授權表!D$3:G$249,4,0)</f>
        <v>無機</v>
      </c>
      <c r="O9028" s="90" t="str">
        <f>IF(J9028=[1]人員授權表!$C$85,"Casper李羿勳",IF(J9028=[1]人員授權表!$C$188,"Iring陳俊明",IF(J9028=[1]人員授權表!$C$189,"Brian陳泓霖",VLOOKUP(K9028,[1]人員授權表!D$2:E$249,2,FALSE))))</f>
        <v>Ken張智凱</v>
      </c>
      <c r="P9028" s="105">
        <f t="shared" si="478"/>
        <v>44865</v>
      </c>
      <c r="Q9028" s="75" t="str">
        <f t="shared" si="476"/>
        <v>週一</v>
      </c>
      <c r="R9028" s="128" t="s">
        <v>1854</v>
      </c>
      <c r="Z9028" s="79" t="s">
        <v>3262</v>
      </c>
      <c r="AA9028" s="1"/>
    </row>
    <row r="9029" spans="2:28">
      <c r="B9029" s="66">
        <v>44847</v>
      </c>
      <c r="C9029" s="67">
        <v>44854</v>
      </c>
      <c r="D9029" s="126" t="s">
        <v>1854</v>
      </c>
      <c r="E9029" s="89" t="s">
        <v>82</v>
      </c>
      <c r="F9029" s="115" t="s">
        <v>3264</v>
      </c>
      <c r="G9029" s="92">
        <v>44854</v>
      </c>
      <c r="H9029" s="92">
        <v>44867</v>
      </c>
      <c r="I9029" s="71">
        <f t="shared" si="475"/>
        <v>13</v>
      </c>
      <c r="J9029" s="106" t="s">
        <v>137</v>
      </c>
      <c r="K9029" s="106" t="s">
        <v>138</v>
      </c>
      <c r="L9029" s="100"/>
      <c r="M9029" s="73" t="s">
        <v>91</v>
      </c>
      <c r="N9029" s="107" t="str">
        <f>VLOOKUP(K9029,[1]人員授權表!D$3:G$249,4,0)</f>
        <v>無機</v>
      </c>
      <c r="O9029" s="90" t="str">
        <f>IF(J9029=[1]人員授權表!$C$85,"Casper李羿勳",IF(J9029=[1]人員授權表!$C$188,"Iring陳俊明",IF(J9029=[1]人員授權表!$C$189,"Brian陳泓霖",VLOOKUP(K9029,[1]人員授權表!D$2:E$249,2,FALSE))))</f>
        <v>Jack劉念忻</v>
      </c>
      <c r="P9029" s="105">
        <f t="shared" si="478"/>
        <v>44865</v>
      </c>
      <c r="Q9029" s="75" t="str">
        <f t="shared" si="476"/>
        <v>週一</v>
      </c>
      <c r="R9029" s="128" t="s">
        <v>1854</v>
      </c>
      <c r="Z9029" s="79" t="s">
        <v>3262</v>
      </c>
      <c r="AA9029" s="1"/>
    </row>
    <row r="9030" spans="2:28">
      <c r="B9030" s="66">
        <v>44847</v>
      </c>
      <c r="C9030" s="67">
        <v>44854</v>
      </c>
      <c r="D9030" s="126" t="s">
        <v>1854</v>
      </c>
      <c r="E9030" s="89" t="s">
        <v>82</v>
      </c>
      <c r="F9030" s="115" t="s">
        <v>3264</v>
      </c>
      <c r="G9030" s="92">
        <v>44854</v>
      </c>
      <c r="H9030" s="92">
        <v>44867</v>
      </c>
      <c r="I9030" s="71">
        <f t="shared" si="475"/>
        <v>13</v>
      </c>
      <c r="J9030" s="106" t="s">
        <v>148</v>
      </c>
      <c r="K9030" s="106" t="s">
        <v>149</v>
      </c>
      <c r="L9030" s="100"/>
      <c r="M9030" s="73" t="s">
        <v>91</v>
      </c>
      <c r="N9030" s="107" t="str">
        <f>VLOOKUP(K9030,[1]人員授權表!D$3:G$249,4,0)</f>
        <v>無機</v>
      </c>
      <c r="O9030" s="90" t="str">
        <f>IF(J9030=[1]人員授權表!$C$85,"Casper李羿勳",IF(J9030=[1]人員授權表!$C$188,"Iring陳俊明",IF(J9030=[1]人員授權表!$C$189,"Brian陳泓霖",VLOOKUP(K9030,[1]人員授權表!D$2:E$249,2,FALSE))))</f>
        <v>Vicky游崴涵</v>
      </c>
      <c r="P9030" s="105">
        <f t="shared" si="478"/>
        <v>44865</v>
      </c>
      <c r="Q9030" s="75" t="str">
        <f t="shared" si="476"/>
        <v>週一</v>
      </c>
      <c r="R9030" s="128" t="s">
        <v>1854</v>
      </c>
      <c r="Z9030" s="79" t="s">
        <v>3262</v>
      </c>
      <c r="AA9030" s="1"/>
    </row>
    <row r="9031" spans="2:28">
      <c r="B9031" s="66">
        <v>44847</v>
      </c>
      <c r="C9031" s="67">
        <v>44854</v>
      </c>
      <c r="D9031" s="126" t="s">
        <v>1854</v>
      </c>
      <c r="E9031" s="89" t="s">
        <v>82</v>
      </c>
      <c r="F9031" s="115" t="s">
        <v>3265</v>
      </c>
      <c r="G9031" s="92">
        <v>44854</v>
      </c>
      <c r="H9031" s="92">
        <v>44867</v>
      </c>
      <c r="I9031" s="71">
        <f t="shared" ref="I9031:I9094" si="479">_xlfn.DAYS(H9031,G9031)</f>
        <v>13</v>
      </c>
      <c r="J9031" s="106" t="s">
        <v>139</v>
      </c>
      <c r="K9031" s="106" t="s">
        <v>140</v>
      </c>
      <c r="L9031" s="100"/>
      <c r="M9031" s="73" t="s">
        <v>91</v>
      </c>
      <c r="N9031" s="107" t="str">
        <f>VLOOKUP(K9031,[1]人員授權表!D$3:G$249,4,0)</f>
        <v>無機</v>
      </c>
      <c r="O9031" s="90" t="str">
        <f>IF(J9031=[1]人員授權表!$C$85,"Casper李羿勳",IF(J9031=[1]人員授權表!$C$188,"Iring陳俊明",IF(J9031=[1]人員授權表!$C$189,"Brian陳泓霖",VLOOKUP(K9031,[1]人員授權表!D$2:E$249,2,FALSE))))</f>
        <v>Brian陳泓霖</v>
      </c>
      <c r="P9031" s="105">
        <f t="shared" si="478"/>
        <v>44865</v>
      </c>
      <c r="Q9031" s="75" t="str">
        <f t="shared" ref="Q9031:Q9094" si="480">TEXT(P9031,"aaa")</f>
        <v>週一</v>
      </c>
      <c r="R9031" s="128" t="s">
        <v>1854</v>
      </c>
      <c r="Z9031" s="79" t="s">
        <v>3262</v>
      </c>
      <c r="AA9031" s="1"/>
    </row>
    <row r="9032" spans="2:28">
      <c r="B9032" s="66">
        <v>44847</v>
      </c>
      <c r="C9032" s="67">
        <v>44854</v>
      </c>
      <c r="D9032" s="126" t="s">
        <v>1854</v>
      </c>
      <c r="E9032" s="89" t="s">
        <v>82</v>
      </c>
      <c r="F9032" s="115" t="s">
        <v>3265</v>
      </c>
      <c r="G9032" s="92">
        <v>44854</v>
      </c>
      <c r="H9032" s="92">
        <v>44867</v>
      </c>
      <c r="I9032" s="71">
        <f t="shared" si="479"/>
        <v>13</v>
      </c>
      <c r="J9032" s="106" t="s">
        <v>277</v>
      </c>
      <c r="K9032" s="106" t="s">
        <v>154</v>
      </c>
      <c r="L9032" s="100"/>
      <c r="M9032" s="73" t="s">
        <v>91</v>
      </c>
      <c r="N9032" s="107" t="str">
        <f>VLOOKUP(K9032,[1]人員授權表!D$3:G$249,4,0)</f>
        <v>無機</v>
      </c>
      <c r="O9032" s="90" t="str">
        <f>IF(J9032=[1]人員授權表!$C$85,"Casper李羿勳",IF(J9032=[1]人員授權表!$C$188,"Iring陳俊明",IF(J9032=[1]人員授權表!$C$189,"Brian陳泓霖",VLOOKUP(K9032,[1]人員授權表!D$2:E$249,2,FALSE))))</f>
        <v>Ken張智凱</v>
      </c>
      <c r="P9032" s="105">
        <f t="shared" si="478"/>
        <v>44865</v>
      </c>
      <c r="Q9032" s="75" t="str">
        <f t="shared" si="480"/>
        <v>週一</v>
      </c>
      <c r="R9032" s="128" t="s">
        <v>1854</v>
      </c>
      <c r="Z9032" s="79" t="s">
        <v>3262</v>
      </c>
      <c r="AA9032" s="1"/>
    </row>
    <row r="9033" spans="2:28">
      <c r="B9033" s="66">
        <v>44847</v>
      </c>
      <c r="C9033" s="67">
        <v>44854</v>
      </c>
      <c r="D9033" s="126" t="s">
        <v>1854</v>
      </c>
      <c r="E9033" s="89" t="s">
        <v>82</v>
      </c>
      <c r="F9033" s="115" t="s">
        <v>3265</v>
      </c>
      <c r="G9033" s="92">
        <v>44854</v>
      </c>
      <c r="H9033" s="92">
        <v>44867</v>
      </c>
      <c r="I9033" s="71">
        <f t="shared" si="479"/>
        <v>13</v>
      </c>
      <c r="J9033" s="106" t="s">
        <v>137</v>
      </c>
      <c r="K9033" s="106" t="s">
        <v>138</v>
      </c>
      <c r="L9033" s="100"/>
      <c r="M9033" s="73" t="s">
        <v>91</v>
      </c>
      <c r="N9033" s="107" t="str">
        <f>VLOOKUP(K9033,[1]人員授權表!D$3:G$249,4,0)</f>
        <v>無機</v>
      </c>
      <c r="O9033" s="90" t="str">
        <f>IF(J9033=[1]人員授權表!$C$85,"Casper李羿勳",IF(J9033=[1]人員授權表!$C$188,"Iring陳俊明",IF(J9033=[1]人員授權表!$C$189,"Brian陳泓霖",VLOOKUP(K9033,[1]人員授權表!D$2:E$249,2,FALSE))))</f>
        <v>Jack劉念忻</v>
      </c>
      <c r="P9033" s="105">
        <f t="shared" si="478"/>
        <v>44865</v>
      </c>
      <c r="Q9033" s="75" t="str">
        <f t="shared" si="480"/>
        <v>週一</v>
      </c>
      <c r="R9033" s="128" t="s">
        <v>1854</v>
      </c>
      <c r="Z9033" s="79" t="s">
        <v>3262</v>
      </c>
      <c r="AA9033" s="1"/>
    </row>
    <row r="9034" spans="2:28">
      <c r="B9034" s="66">
        <v>44847</v>
      </c>
      <c r="C9034" s="67">
        <v>44854</v>
      </c>
      <c r="D9034" s="126" t="s">
        <v>1854</v>
      </c>
      <c r="E9034" s="89" t="s">
        <v>82</v>
      </c>
      <c r="F9034" s="115" t="s">
        <v>3265</v>
      </c>
      <c r="G9034" s="92">
        <v>44854</v>
      </c>
      <c r="H9034" s="92">
        <v>44867</v>
      </c>
      <c r="I9034" s="71">
        <f t="shared" si="479"/>
        <v>13</v>
      </c>
      <c r="J9034" s="106" t="s">
        <v>148</v>
      </c>
      <c r="K9034" s="106" t="s">
        <v>149</v>
      </c>
      <c r="L9034" s="100"/>
      <c r="M9034" s="73" t="s">
        <v>91</v>
      </c>
      <c r="N9034" s="107" t="str">
        <f>VLOOKUP(K9034,[1]人員授權表!D$3:G$249,4,0)</f>
        <v>無機</v>
      </c>
      <c r="O9034" s="90" t="str">
        <f>IF(J9034=[1]人員授權表!$C$85,"Casper李羿勳",IF(J9034=[1]人員授權表!$C$188,"Iring陳俊明",IF(J9034=[1]人員授權表!$C$189,"Brian陳泓霖",VLOOKUP(K9034,[1]人員授權表!D$2:E$249,2,FALSE))))</f>
        <v>Vicky游崴涵</v>
      </c>
      <c r="P9034" s="105">
        <f t="shared" si="478"/>
        <v>44865</v>
      </c>
      <c r="Q9034" s="75" t="str">
        <f t="shared" si="480"/>
        <v>週一</v>
      </c>
      <c r="R9034" s="128" t="s">
        <v>1854</v>
      </c>
      <c r="Z9034" s="79" t="s">
        <v>3262</v>
      </c>
      <c r="AA9034" s="1"/>
    </row>
    <row r="9035" spans="2:28">
      <c r="B9035" s="66">
        <v>44859</v>
      </c>
      <c r="D9035" s="68" t="s">
        <v>50</v>
      </c>
      <c r="E9035" s="70" t="s">
        <v>879</v>
      </c>
      <c r="F9035" s="4" t="s">
        <v>3266</v>
      </c>
      <c r="G9035" s="67">
        <v>44854</v>
      </c>
      <c r="H9035" s="67">
        <v>44867</v>
      </c>
      <c r="I9035" s="71">
        <f t="shared" si="479"/>
        <v>13</v>
      </c>
      <c r="J9035" s="72" t="s">
        <v>156</v>
      </c>
      <c r="K9035" s="72" t="s">
        <v>157</v>
      </c>
      <c r="L9035" s="73">
        <v>3</v>
      </c>
      <c r="M9035" s="73" t="s">
        <v>104</v>
      </c>
      <c r="N9035" s="68" t="str">
        <f>VLOOKUP(K9035,[1]人員授權表!D$3:G$249,4,0)</f>
        <v>無機</v>
      </c>
      <c r="O9035" s="70" t="str">
        <f>IF(J9035=[1]人員授權表!$C$85,"Casper李羿勳",IF(J9035=[1]人員授權表!$C$188,"Iring陳俊明",IF(J9035=[1]人員授權表!$C$189,"Brian陳泓霖",VLOOKUP(K9035,[1]人員授權表!D$2:E$249,2,FALSE))))</f>
        <v>George陳志昇</v>
      </c>
      <c r="P9035" s="67">
        <f t="shared" si="478"/>
        <v>44865</v>
      </c>
      <c r="Q9035" s="75" t="str">
        <f t="shared" si="480"/>
        <v>週一</v>
      </c>
      <c r="R9035" s="80">
        <v>44861</v>
      </c>
      <c r="Z9035" s="79" t="s">
        <v>3267</v>
      </c>
      <c r="AA9035" s="102">
        <v>12</v>
      </c>
      <c r="AB9035" s="123" t="s">
        <v>2380</v>
      </c>
    </row>
    <row r="9036" spans="2:28">
      <c r="B9036" s="66">
        <v>44859</v>
      </c>
      <c r="D9036" s="68" t="s">
        <v>50</v>
      </c>
      <c r="E9036" s="70" t="s">
        <v>879</v>
      </c>
      <c r="F9036" s="4" t="s">
        <v>3266</v>
      </c>
      <c r="G9036" s="67">
        <v>44854</v>
      </c>
      <c r="H9036" s="67">
        <v>44867</v>
      </c>
      <c r="I9036" s="71">
        <f t="shared" si="479"/>
        <v>13</v>
      </c>
      <c r="J9036" s="72" t="s">
        <v>158</v>
      </c>
      <c r="K9036" s="72" t="s">
        <v>159</v>
      </c>
      <c r="L9036" s="73">
        <v>3</v>
      </c>
      <c r="M9036" s="73" t="s">
        <v>104</v>
      </c>
      <c r="N9036" s="68" t="str">
        <f>VLOOKUP(K9036,[1]人員授權表!D$3:G$249,4,0)</f>
        <v>無機</v>
      </c>
      <c r="O9036" s="70" t="str">
        <f>IF(J9036=[1]人員授權表!$C$85,"Casper李羿勳",IF(J9036=[1]人員授權表!$C$188,"Iring陳俊明",IF(J9036=[1]人員授權表!$C$189,"Brian陳泓霖",VLOOKUP(K9036,[1]人員授權表!D$2:E$249,2,FALSE))))</f>
        <v>George陳志昇</v>
      </c>
      <c r="P9036" s="67">
        <f t="shared" si="478"/>
        <v>44865</v>
      </c>
      <c r="Q9036" s="75" t="str">
        <f t="shared" si="480"/>
        <v>週一</v>
      </c>
      <c r="R9036" s="80">
        <v>44861</v>
      </c>
      <c r="Z9036" s="79" t="s">
        <v>3267</v>
      </c>
      <c r="AA9036" s="102">
        <v>12</v>
      </c>
      <c r="AB9036" s="123" t="s">
        <v>2380</v>
      </c>
    </row>
    <row r="9037" spans="2:28">
      <c r="B9037" s="66">
        <v>44859</v>
      </c>
      <c r="D9037" s="68" t="s">
        <v>50</v>
      </c>
      <c r="E9037" s="70" t="s">
        <v>879</v>
      </c>
      <c r="F9037" s="4" t="s">
        <v>3266</v>
      </c>
      <c r="G9037" s="67">
        <v>44854</v>
      </c>
      <c r="H9037" s="67">
        <v>44867</v>
      </c>
      <c r="I9037" s="71">
        <f t="shared" si="479"/>
        <v>13</v>
      </c>
      <c r="J9037" s="72" t="s">
        <v>160</v>
      </c>
      <c r="K9037" s="72" t="s">
        <v>161</v>
      </c>
      <c r="L9037" s="73">
        <v>3</v>
      </c>
      <c r="M9037" s="73" t="s">
        <v>104</v>
      </c>
      <c r="N9037" s="68" t="str">
        <f>VLOOKUP(K9037,[1]人員授權表!D$3:G$249,4,0)</f>
        <v>無機</v>
      </c>
      <c r="O9037" s="70" t="str">
        <f>IF(J9037=[1]人員授權表!$C$85,"Casper李羿勳",IF(J9037=[1]人員授權表!$C$188,"Iring陳俊明",IF(J9037=[1]人員授權表!$C$189,"Brian陳泓霖",VLOOKUP(K9037,[1]人員授權表!D$2:E$249,2,FALSE))))</f>
        <v>Dennis陳汶宏</v>
      </c>
      <c r="P9037" s="67">
        <f t="shared" si="478"/>
        <v>44865</v>
      </c>
      <c r="Q9037" s="75" t="str">
        <f t="shared" si="480"/>
        <v>週一</v>
      </c>
      <c r="R9037" s="80">
        <v>44862</v>
      </c>
      <c r="Z9037" s="79" t="s">
        <v>3267</v>
      </c>
      <c r="AA9037" s="102">
        <v>12</v>
      </c>
      <c r="AB9037" s="123" t="s">
        <v>2380</v>
      </c>
    </row>
    <row r="9038" spans="2:28">
      <c r="B9038" s="66">
        <v>44859</v>
      </c>
      <c r="D9038" s="68" t="s">
        <v>50</v>
      </c>
      <c r="E9038" s="70" t="s">
        <v>879</v>
      </c>
      <c r="F9038" s="4" t="s">
        <v>3266</v>
      </c>
      <c r="G9038" s="67">
        <v>44854</v>
      </c>
      <c r="H9038" s="67">
        <v>44867</v>
      </c>
      <c r="I9038" s="71">
        <f t="shared" si="479"/>
        <v>13</v>
      </c>
      <c r="J9038" s="72" t="s">
        <v>162</v>
      </c>
      <c r="K9038" s="72" t="s">
        <v>163</v>
      </c>
      <c r="L9038" s="73">
        <v>3</v>
      </c>
      <c r="M9038" s="73" t="s">
        <v>104</v>
      </c>
      <c r="N9038" s="68" t="str">
        <f>VLOOKUP(K9038,[1]人員授權表!D$3:G$249,4,0)</f>
        <v>無機</v>
      </c>
      <c r="O9038" s="70" t="str">
        <f>IF(J9038=[1]人員授權表!$C$85,"Casper李羿勳",IF(J9038=[1]人員授權表!$C$188,"Iring陳俊明",IF(J9038=[1]人員授權表!$C$189,"Brian陳泓霖",VLOOKUP(K9038,[1]人員授權表!D$2:E$249,2,FALSE))))</f>
        <v>Dennis陳汶宏</v>
      </c>
      <c r="P9038" s="67">
        <f t="shared" si="478"/>
        <v>44865</v>
      </c>
      <c r="Q9038" s="75" t="str">
        <f t="shared" si="480"/>
        <v>週一</v>
      </c>
      <c r="R9038" s="80">
        <v>44861</v>
      </c>
      <c r="Z9038" s="79" t="s">
        <v>3267</v>
      </c>
      <c r="AA9038" s="102">
        <v>12</v>
      </c>
      <c r="AB9038" s="123" t="s">
        <v>2380</v>
      </c>
    </row>
    <row r="9039" spans="2:28">
      <c r="B9039" s="66">
        <v>44859</v>
      </c>
      <c r="D9039" s="68" t="s">
        <v>50</v>
      </c>
      <c r="E9039" s="70" t="s">
        <v>879</v>
      </c>
      <c r="F9039" s="4" t="s">
        <v>3266</v>
      </c>
      <c r="G9039" s="67">
        <v>44854</v>
      </c>
      <c r="H9039" s="67">
        <v>44867</v>
      </c>
      <c r="I9039" s="71">
        <f t="shared" si="479"/>
        <v>13</v>
      </c>
      <c r="J9039" s="72" t="s">
        <v>164</v>
      </c>
      <c r="K9039" s="72" t="s">
        <v>146</v>
      </c>
      <c r="L9039" s="73">
        <v>3</v>
      </c>
      <c r="M9039" s="73" t="s">
        <v>104</v>
      </c>
      <c r="N9039" s="68" t="str">
        <f>VLOOKUP(K9039,[1]人員授權表!D$3:G$249,4,0)</f>
        <v>無機</v>
      </c>
      <c r="O9039" s="70" t="str">
        <f>IF(J9039=[1]人員授權表!$C$85,"Casper李羿勳",IF(J9039=[1]人員授權表!$C$188,"Iring陳俊明",IF(J9039=[1]人員授權表!$C$189,"Brian陳泓霖",VLOOKUP(K9039,[1]人員授權表!D$2:E$249,2,FALSE))))</f>
        <v>Jack劉念忻</v>
      </c>
      <c r="P9039" s="67">
        <f t="shared" si="478"/>
        <v>44865</v>
      </c>
      <c r="Q9039" s="75" t="str">
        <f t="shared" si="480"/>
        <v>週一</v>
      </c>
      <c r="R9039" s="80">
        <v>44866</v>
      </c>
      <c r="S9039" s="85">
        <v>44866</v>
      </c>
      <c r="T9039" s="70">
        <v>1</v>
      </c>
      <c r="Z9039" s="79" t="s">
        <v>3267</v>
      </c>
      <c r="AA9039" s="102">
        <v>12</v>
      </c>
      <c r="AB9039" s="123" t="s">
        <v>2380</v>
      </c>
    </row>
    <row r="9040" spans="2:28">
      <c r="B9040" s="66">
        <v>44859</v>
      </c>
      <c r="D9040" s="68" t="s">
        <v>50</v>
      </c>
      <c r="E9040" s="70" t="s">
        <v>879</v>
      </c>
      <c r="F9040" s="4" t="s">
        <v>3266</v>
      </c>
      <c r="G9040" s="67">
        <v>44854</v>
      </c>
      <c r="H9040" s="67">
        <v>44867</v>
      </c>
      <c r="I9040" s="71">
        <f t="shared" si="479"/>
        <v>13</v>
      </c>
      <c r="J9040" s="72" t="s">
        <v>165</v>
      </c>
      <c r="K9040" s="72" t="s">
        <v>166</v>
      </c>
      <c r="L9040" s="73">
        <v>3</v>
      </c>
      <c r="M9040" s="73" t="s">
        <v>104</v>
      </c>
      <c r="N9040" s="68" t="str">
        <f>VLOOKUP(K9040,[1]人員授權表!D$3:G$249,4,0)</f>
        <v>無機</v>
      </c>
      <c r="O9040" s="70" t="str">
        <f>IF(J9040=[1]人員授權表!$C$85,"Casper李羿勳",IF(J9040=[1]人員授權表!$C$188,"Iring陳俊明",IF(J9040=[1]人員授權表!$C$189,"Brian陳泓霖",VLOOKUP(K9040,[1]人員授權表!D$2:E$249,2,FALSE))))</f>
        <v>George陳志昇</v>
      </c>
      <c r="P9040" s="67">
        <f t="shared" si="478"/>
        <v>44865</v>
      </c>
      <c r="Q9040" s="75" t="str">
        <f t="shared" si="480"/>
        <v>週一</v>
      </c>
      <c r="R9040" s="80">
        <v>44861</v>
      </c>
      <c r="Z9040" s="79" t="s">
        <v>3267</v>
      </c>
      <c r="AA9040" s="102">
        <v>12</v>
      </c>
      <c r="AB9040" s="123" t="s">
        <v>2380</v>
      </c>
    </row>
    <row r="9041" spans="2:28">
      <c r="B9041" s="66">
        <v>44859</v>
      </c>
      <c r="D9041" s="68" t="s">
        <v>50</v>
      </c>
      <c r="E9041" s="70" t="s">
        <v>879</v>
      </c>
      <c r="F9041" s="4" t="s">
        <v>3266</v>
      </c>
      <c r="G9041" s="67">
        <v>44854</v>
      </c>
      <c r="H9041" s="67">
        <v>44867</v>
      </c>
      <c r="I9041" s="71">
        <f t="shared" si="479"/>
        <v>13</v>
      </c>
      <c r="J9041" s="72" t="s">
        <v>167</v>
      </c>
      <c r="K9041" s="72" t="s">
        <v>168</v>
      </c>
      <c r="L9041" s="73">
        <v>3</v>
      </c>
      <c r="M9041" s="73" t="s">
        <v>104</v>
      </c>
      <c r="N9041" s="68" t="str">
        <f>VLOOKUP(K9041,[1]人員授權表!D$3:G$249,4,0)</f>
        <v>有機</v>
      </c>
      <c r="O9041" s="70" t="str">
        <f>IF(J9041=[1]人員授權表!$C$85,"Casper李羿勳",IF(J9041=[1]人員授權表!$C$188,"Iring陳俊明",IF(J9041=[1]人員授權表!$C$189,"Brian陳泓霖",VLOOKUP(K9041,[1]人員授權表!D$2:E$249,2,FALSE))))</f>
        <v>Una林庭瑄</v>
      </c>
      <c r="P9041" s="67">
        <f t="shared" si="478"/>
        <v>44865</v>
      </c>
      <c r="Q9041" s="75" t="str">
        <f t="shared" si="480"/>
        <v>週一</v>
      </c>
      <c r="R9041" s="80">
        <v>44860</v>
      </c>
      <c r="Z9041" s="79" t="s">
        <v>3267</v>
      </c>
      <c r="AA9041" s="102">
        <v>12</v>
      </c>
      <c r="AB9041" s="123" t="s">
        <v>2380</v>
      </c>
    </row>
    <row r="9042" spans="2:28">
      <c r="B9042" s="66">
        <v>44859</v>
      </c>
      <c r="D9042" s="68" t="s">
        <v>50</v>
      </c>
      <c r="E9042" s="70" t="s">
        <v>879</v>
      </c>
      <c r="F9042" s="4" t="s">
        <v>3266</v>
      </c>
      <c r="G9042" s="67">
        <v>44854</v>
      </c>
      <c r="H9042" s="67">
        <v>44867</v>
      </c>
      <c r="I9042" s="71">
        <f t="shared" si="479"/>
        <v>13</v>
      </c>
      <c r="J9042" s="72" t="s">
        <v>169</v>
      </c>
      <c r="K9042" s="72" t="s">
        <v>170</v>
      </c>
      <c r="L9042" s="73">
        <v>3</v>
      </c>
      <c r="M9042" s="73" t="s">
        <v>104</v>
      </c>
      <c r="N9042" s="68" t="str">
        <f>VLOOKUP(K9042,[1]人員授權表!D$3:G$249,4,0)</f>
        <v>有機</v>
      </c>
      <c r="O9042" s="70" t="str">
        <f>IF(J9042=[1]人員授權表!$C$85,"Casper李羿勳",IF(J9042=[1]人員授權表!$C$188,"Iring陳俊明",IF(J9042=[1]人員授權表!$C$189,"Brian陳泓霖",VLOOKUP(K9042,[1]人員授權表!D$2:E$249,2,FALSE))))</f>
        <v>Elle黃雅琪&amp;
Marco陳鴻鈞</v>
      </c>
      <c r="P9042" s="67">
        <f t="shared" si="478"/>
        <v>44865</v>
      </c>
      <c r="Q9042" s="75" t="str">
        <f t="shared" si="480"/>
        <v>週一</v>
      </c>
      <c r="R9042" s="80">
        <v>44865</v>
      </c>
      <c r="Z9042" s="79" t="s">
        <v>3267</v>
      </c>
      <c r="AA9042" s="102">
        <v>12</v>
      </c>
      <c r="AB9042" s="123" t="s">
        <v>2380</v>
      </c>
    </row>
    <row r="9043" spans="2:28">
      <c r="B9043" s="108">
        <v>44830</v>
      </c>
      <c r="D9043" s="68" t="s">
        <v>50</v>
      </c>
      <c r="E9043" s="70" t="s">
        <v>82</v>
      </c>
      <c r="F9043" s="70" t="s">
        <v>3268</v>
      </c>
      <c r="G9043" s="67">
        <v>44853</v>
      </c>
      <c r="H9043" s="67">
        <v>44867</v>
      </c>
      <c r="I9043" s="71">
        <f t="shared" si="479"/>
        <v>14</v>
      </c>
      <c r="J9043" s="72" t="s">
        <v>137</v>
      </c>
      <c r="K9043" s="72" t="s">
        <v>138</v>
      </c>
      <c r="L9043" s="73">
        <v>1</v>
      </c>
      <c r="M9043" s="73" t="s">
        <v>324</v>
      </c>
      <c r="N9043" s="68" t="str">
        <f>VLOOKUP(K9043,[1]人員授權表!D$3:G$249,4,0)</f>
        <v>無機</v>
      </c>
      <c r="O9043" s="70" t="str">
        <f>IF(J9043=[1]人員授權表!$C$85,"Casper李羿勳",IF(J9043=[1]人員授權表!$C$188,"Iring陳俊明",IF(J9043=[1]人員授權表!$C$189,"Brian陳泓霖",VLOOKUP(K9043,[1]人員授權表!D$2:E$249,2,FALSE))))</f>
        <v>Jack劉念忻</v>
      </c>
      <c r="P9043" s="67">
        <f t="shared" si="478"/>
        <v>44865</v>
      </c>
      <c r="Q9043" s="75" t="str">
        <f t="shared" si="480"/>
        <v>週一</v>
      </c>
      <c r="R9043" s="80">
        <v>44866</v>
      </c>
      <c r="S9043" s="85">
        <v>44866</v>
      </c>
      <c r="T9043" s="70">
        <v>1</v>
      </c>
      <c r="AA9043" s="1"/>
    </row>
    <row r="9044" spans="2:28">
      <c r="B9044" s="108">
        <v>44830</v>
      </c>
      <c r="D9044" s="68" t="s">
        <v>50</v>
      </c>
      <c r="E9044" s="70" t="s">
        <v>82</v>
      </c>
      <c r="F9044" s="70" t="s">
        <v>3268</v>
      </c>
      <c r="G9044" s="67">
        <v>44853</v>
      </c>
      <c r="H9044" s="67">
        <v>44867</v>
      </c>
      <c r="I9044" s="71">
        <f t="shared" si="479"/>
        <v>14</v>
      </c>
      <c r="J9044" s="72" t="s">
        <v>139</v>
      </c>
      <c r="K9044" s="72" t="s">
        <v>140</v>
      </c>
      <c r="L9044" s="73">
        <v>1</v>
      </c>
      <c r="M9044" s="73" t="s">
        <v>324</v>
      </c>
      <c r="N9044" s="68" t="str">
        <f>VLOOKUP(K9044,[1]人員授權表!D$3:G$249,4,0)</f>
        <v>無機</v>
      </c>
      <c r="O9044" s="70" t="str">
        <f>IF(J9044=[1]人員授權表!$C$85,"Casper李羿勳",IF(J9044=[1]人員授權表!$C$188,"Iring陳俊明",IF(J9044=[1]人員授權表!$C$189,"Brian陳泓霖",VLOOKUP(K9044,[1]人員授權表!D$2:E$249,2,FALSE))))</f>
        <v>Brian陳泓霖</v>
      </c>
      <c r="P9044" s="67">
        <f t="shared" si="478"/>
        <v>44865</v>
      </c>
      <c r="Q9044" s="75" t="str">
        <f t="shared" si="480"/>
        <v>週一</v>
      </c>
      <c r="R9044" s="80">
        <v>44860</v>
      </c>
      <c r="AA9044" s="1"/>
    </row>
    <row r="9045" spans="2:28">
      <c r="B9045" s="108">
        <v>44830</v>
      </c>
      <c r="D9045" s="68" t="s">
        <v>50</v>
      </c>
      <c r="E9045" s="70" t="s">
        <v>82</v>
      </c>
      <c r="F9045" s="70" t="s">
        <v>3268</v>
      </c>
      <c r="G9045" s="67">
        <v>44853</v>
      </c>
      <c r="H9045" s="67">
        <v>44867</v>
      </c>
      <c r="I9045" s="71">
        <f t="shared" si="479"/>
        <v>14</v>
      </c>
      <c r="J9045" s="72" t="s">
        <v>141</v>
      </c>
      <c r="K9045" s="72" t="s">
        <v>142</v>
      </c>
      <c r="L9045" s="73">
        <v>1</v>
      </c>
      <c r="M9045" s="73" t="s">
        <v>324</v>
      </c>
      <c r="N9045" s="68" t="str">
        <f>VLOOKUP(K9045,[1]人員授權表!D$3:G$249,4,0)</f>
        <v>無機</v>
      </c>
      <c r="O9045" s="70" t="str">
        <f>IF(J9045=[1]人員授權表!$C$85,"Casper李羿勳",IF(J9045=[1]人員授權表!$C$188,"Iring陳俊明",IF(J9045=[1]人員授權表!$C$189,"Brian陳泓霖",VLOOKUP(K9045,[1]人員授權表!D$2:E$249,2,FALSE))))</f>
        <v>Dennis陳汶宏</v>
      </c>
      <c r="P9045" s="67">
        <f t="shared" si="478"/>
        <v>44865</v>
      </c>
      <c r="Q9045" s="75" t="str">
        <f t="shared" si="480"/>
        <v>週一</v>
      </c>
      <c r="R9045" s="80">
        <v>44860</v>
      </c>
      <c r="AA9045" s="1"/>
    </row>
    <row r="9046" spans="2:28">
      <c r="B9046" s="108">
        <v>44830</v>
      </c>
      <c r="D9046" s="68" t="s">
        <v>50</v>
      </c>
      <c r="E9046" s="70" t="s">
        <v>82</v>
      </c>
      <c r="F9046" s="70" t="s">
        <v>3268</v>
      </c>
      <c r="G9046" s="67">
        <v>44853</v>
      </c>
      <c r="H9046" s="67">
        <v>44867</v>
      </c>
      <c r="I9046" s="71">
        <f t="shared" si="479"/>
        <v>14</v>
      </c>
      <c r="J9046" s="72" t="s">
        <v>97</v>
      </c>
      <c r="K9046" s="72" t="s">
        <v>187</v>
      </c>
      <c r="L9046" s="73">
        <v>1</v>
      </c>
      <c r="M9046" s="73" t="s">
        <v>324</v>
      </c>
      <c r="N9046" s="68" t="str">
        <f>VLOOKUP(K9046,[1]人員授權表!D$3:G$249,4,0)</f>
        <v>無機</v>
      </c>
      <c r="O9046" s="70" t="str">
        <f>IF(J9046=[1]人員授權表!$C$85,"Casper李羿勳",IF(J9046=[1]人員授權表!$C$188,"Iring陳俊明",IF(J9046=[1]人員授權表!$C$189,"Brian陳泓霖",VLOOKUP(K9046,[1]人員授權表!D$2:E$249,2,FALSE))))</f>
        <v>Ruby黃家蓁</v>
      </c>
      <c r="P9046" s="67">
        <f t="shared" si="478"/>
        <v>44865</v>
      </c>
      <c r="Q9046" s="75" t="str">
        <f t="shared" si="480"/>
        <v>週一</v>
      </c>
      <c r="R9046" s="80">
        <v>44863</v>
      </c>
      <c r="AA9046" s="1"/>
    </row>
    <row r="9047" spans="2:28">
      <c r="B9047" s="108">
        <v>44830</v>
      </c>
      <c r="D9047" s="68" t="s">
        <v>50</v>
      </c>
      <c r="E9047" s="70" t="s">
        <v>82</v>
      </c>
      <c r="F9047" s="70" t="s">
        <v>3268</v>
      </c>
      <c r="G9047" s="67">
        <v>44853</v>
      </c>
      <c r="H9047" s="67">
        <v>44867</v>
      </c>
      <c r="I9047" s="71">
        <f t="shared" si="479"/>
        <v>14</v>
      </c>
      <c r="J9047" s="72" t="s">
        <v>343</v>
      </c>
      <c r="K9047" s="72" t="s">
        <v>187</v>
      </c>
      <c r="L9047" s="73">
        <v>1</v>
      </c>
      <c r="M9047" s="73" t="s">
        <v>324</v>
      </c>
      <c r="N9047" s="68" t="str">
        <f>VLOOKUP(K9047,[1]人員授權表!D$3:G$249,4,0)</f>
        <v>無機</v>
      </c>
      <c r="O9047" s="70" t="str">
        <f>IF(J9047=[1]人員授權表!$C$85,"Casper李羿勳",IF(J9047=[1]人員授權表!$C$188,"Iring陳俊明",IF(J9047=[1]人員授權表!$C$189,"Brian陳泓霖",VLOOKUP(K9047,[1]人員授權表!D$2:E$249,2,FALSE))))</f>
        <v>Ruby黃家蓁</v>
      </c>
      <c r="P9047" s="67">
        <f t="shared" si="478"/>
        <v>44865</v>
      </c>
      <c r="Q9047" s="75" t="str">
        <f t="shared" si="480"/>
        <v>週一</v>
      </c>
      <c r="R9047" s="80">
        <v>44863</v>
      </c>
      <c r="AA9047" s="1"/>
    </row>
    <row r="9048" spans="2:28">
      <c r="B9048" s="108">
        <v>44830</v>
      </c>
      <c r="D9048" s="68" t="s">
        <v>50</v>
      </c>
      <c r="E9048" s="70" t="s">
        <v>82</v>
      </c>
      <c r="F9048" s="70" t="s">
        <v>3268</v>
      </c>
      <c r="G9048" s="67">
        <v>44853</v>
      </c>
      <c r="H9048" s="67">
        <v>44867</v>
      </c>
      <c r="I9048" s="71">
        <f t="shared" si="479"/>
        <v>14</v>
      </c>
      <c r="J9048" s="72" t="s">
        <v>195</v>
      </c>
      <c r="K9048" s="72" t="s">
        <v>196</v>
      </c>
      <c r="L9048" s="73">
        <v>1</v>
      </c>
      <c r="M9048" s="73" t="s">
        <v>324</v>
      </c>
      <c r="N9048" s="68" t="str">
        <f>VLOOKUP(K9048,[1]人員授權表!D$3:G$249,4,0)</f>
        <v>無機</v>
      </c>
      <c r="O9048" s="70" t="str">
        <f>IF(J9048=[1]人員授權表!$C$85,"Casper李羿勳",IF(J9048=[1]人員授權表!$C$188,"Iring陳俊明",IF(J9048=[1]人員授權表!$C$189,"Brian陳泓霖",VLOOKUP(K9048,[1]人員授權表!D$2:E$249,2,FALSE))))</f>
        <v>Debby胡萱黛</v>
      </c>
      <c r="P9048" s="67">
        <f t="shared" si="478"/>
        <v>44865</v>
      </c>
      <c r="Q9048" s="75" t="str">
        <f t="shared" si="480"/>
        <v>週一</v>
      </c>
      <c r="R9048" s="80">
        <v>44861</v>
      </c>
      <c r="AA9048" s="1"/>
    </row>
    <row r="9049" spans="2:28">
      <c r="B9049" s="108">
        <v>44830</v>
      </c>
      <c r="D9049" s="68" t="s">
        <v>50</v>
      </c>
      <c r="E9049" s="70" t="s">
        <v>82</v>
      </c>
      <c r="F9049" s="70" t="s">
        <v>3268</v>
      </c>
      <c r="G9049" s="67">
        <v>44853</v>
      </c>
      <c r="H9049" s="67">
        <v>44867</v>
      </c>
      <c r="I9049" s="71">
        <f t="shared" si="479"/>
        <v>14</v>
      </c>
      <c r="J9049" s="72" t="s">
        <v>204</v>
      </c>
      <c r="K9049" s="72" t="s">
        <v>205</v>
      </c>
      <c r="L9049" s="73">
        <v>1</v>
      </c>
      <c r="M9049" s="73" t="s">
        <v>324</v>
      </c>
      <c r="N9049" s="68" t="str">
        <f>VLOOKUP(K9049,[1]人員授權表!D$3:G$249,4,0)</f>
        <v>無機</v>
      </c>
      <c r="O9049" s="70" t="str">
        <f>IF(J9049=[1]人員授權表!$C$85,"Casper李羿勳",IF(J9049=[1]人員授權表!$C$188,"Iring陳俊明",IF(J9049=[1]人員授權表!$C$189,"Brian陳泓霖",VLOOKUP(K9049,[1]人員授權表!D$2:E$249,2,FALSE))))</f>
        <v>Iring陳俊明</v>
      </c>
      <c r="P9049" s="67">
        <f t="shared" si="478"/>
        <v>44865</v>
      </c>
      <c r="Q9049" s="75" t="str">
        <f t="shared" si="480"/>
        <v>週一</v>
      </c>
      <c r="R9049" s="80">
        <v>44861</v>
      </c>
      <c r="AA9049" s="1"/>
    </row>
    <row r="9050" spans="2:28">
      <c r="B9050" s="108">
        <v>44830</v>
      </c>
      <c r="D9050" s="68" t="s">
        <v>50</v>
      </c>
      <c r="E9050" s="70" t="s">
        <v>82</v>
      </c>
      <c r="F9050" s="70" t="s">
        <v>3268</v>
      </c>
      <c r="G9050" s="67">
        <v>44853</v>
      </c>
      <c r="H9050" s="67">
        <v>44867</v>
      </c>
      <c r="I9050" s="71">
        <f t="shared" si="479"/>
        <v>14</v>
      </c>
      <c r="J9050" s="72" t="s">
        <v>133</v>
      </c>
      <c r="K9050" s="72" t="s">
        <v>187</v>
      </c>
      <c r="L9050" s="73">
        <v>1</v>
      </c>
      <c r="M9050" s="73" t="s">
        <v>324</v>
      </c>
      <c r="N9050" s="68" t="str">
        <f>VLOOKUP(K9050,[1]人員授權表!D$3:G$249,4,0)</f>
        <v>無機</v>
      </c>
      <c r="O9050" s="70" t="str">
        <f>IF(J9050=[1]人員授權表!$C$85,"Casper李羿勳",IF(J9050=[1]人員授權表!$C$188,"Iring陳俊明",IF(J9050=[1]人員授權表!$C$189,"Brian陳泓霖",VLOOKUP(K9050,[1]人員授權表!D$2:E$249,2,FALSE))))</f>
        <v>Ruby黃家蓁</v>
      </c>
      <c r="P9050" s="67">
        <f t="shared" si="478"/>
        <v>44865</v>
      </c>
      <c r="Q9050" s="75" t="str">
        <f t="shared" si="480"/>
        <v>週一</v>
      </c>
      <c r="R9050" s="80">
        <v>44863</v>
      </c>
      <c r="AA9050" s="1"/>
    </row>
    <row r="9051" spans="2:28">
      <c r="B9051" s="108">
        <v>44830</v>
      </c>
      <c r="D9051" s="68" t="s">
        <v>50</v>
      </c>
      <c r="E9051" s="70" t="s">
        <v>82</v>
      </c>
      <c r="F9051" s="70" t="s">
        <v>3268</v>
      </c>
      <c r="G9051" s="67">
        <v>44853</v>
      </c>
      <c r="H9051" s="67">
        <v>44867</v>
      </c>
      <c r="I9051" s="71">
        <f t="shared" si="479"/>
        <v>14</v>
      </c>
      <c r="J9051" s="72" t="s">
        <v>341</v>
      </c>
      <c r="K9051" s="72" t="s">
        <v>187</v>
      </c>
      <c r="L9051" s="73">
        <v>1</v>
      </c>
      <c r="M9051" s="73" t="s">
        <v>324</v>
      </c>
      <c r="N9051" s="68" t="str">
        <f>VLOOKUP(K9051,[1]人員授權表!D$3:G$249,4,0)</f>
        <v>無機</v>
      </c>
      <c r="O9051" s="70" t="str">
        <f>IF(J9051=[1]人員授權表!$C$85,"Casper李羿勳",IF(J9051=[1]人員授權表!$C$188,"Iring陳俊明",IF(J9051=[1]人員授權表!$C$189,"Brian陳泓霖",VLOOKUP(K9051,[1]人員授權表!D$2:E$249,2,FALSE))))</f>
        <v>Ruby黃家蓁</v>
      </c>
      <c r="P9051" s="67">
        <f t="shared" si="478"/>
        <v>44865</v>
      </c>
      <c r="Q9051" s="75" t="str">
        <f t="shared" si="480"/>
        <v>週一</v>
      </c>
      <c r="R9051" s="80">
        <v>44863</v>
      </c>
      <c r="AA9051" s="1"/>
    </row>
    <row r="9052" spans="2:28">
      <c r="B9052" s="108">
        <v>44830</v>
      </c>
      <c r="D9052" s="68" t="s">
        <v>50</v>
      </c>
      <c r="E9052" s="70" t="s">
        <v>82</v>
      </c>
      <c r="F9052" s="70" t="s">
        <v>3268</v>
      </c>
      <c r="G9052" s="67">
        <v>44853</v>
      </c>
      <c r="H9052" s="67">
        <v>44867</v>
      </c>
      <c r="I9052" s="71">
        <f t="shared" si="479"/>
        <v>14</v>
      </c>
      <c r="J9052" s="72" t="s">
        <v>342</v>
      </c>
      <c r="K9052" s="72" t="s">
        <v>187</v>
      </c>
      <c r="L9052" s="73">
        <v>1</v>
      </c>
      <c r="M9052" s="73" t="s">
        <v>324</v>
      </c>
      <c r="N9052" s="68" t="str">
        <f>VLOOKUP(K9052,[1]人員授權表!D$3:G$249,4,0)</f>
        <v>無機</v>
      </c>
      <c r="O9052" s="70" t="str">
        <f>IF(J9052=[1]人員授權表!$C$85,"Casper李羿勳",IF(J9052=[1]人員授權表!$C$188,"Iring陳俊明",IF(J9052=[1]人員授權表!$C$189,"Brian陳泓霖",VLOOKUP(K9052,[1]人員授權表!D$2:E$249,2,FALSE))))</f>
        <v>Ruby黃家蓁</v>
      </c>
      <c r="P9052" s="67">
        <f t="shared" si="478"/>
        <v>44865</v>
      </c>
      <c r="Q9052" s="75" t="str">
        <f t="shared" si="480"/>
        <v>週一</v>
      </c>
      <c r="R9052" s="80">
        <v>44863</v>
      </c>
      <c r="AA9052" s="1"/>
    </row>
    <row r="9053" spans="2:28">
      <c r="B9053" s="108">
        <v>44830</v>
      </c>
      <c r="D9053" s="68" t="s">
        <v>50</v>
      </c>
      <c r="E9053" s="70" t="s">
        <v>82</v>
      </c>
      <c r="F9053" s="70" t="s">
        <v>3268</v>
      </c>
      <c r="G9053" s="67">
        <v>44853</v>
      </c>
      <c r="H9053" s="67">
        <v>44867</v>
      </c>
      <c r="I9053" s="71">
        <f t="shared" si="479"/>
        <v>14</v>
      </c>
      <c r="J9053" s="72" t="s">
        <v>340</v>
      </c>
      <c r="K9053" s="72" t="s">
        <v>187</v>
      </c>
      <c r="L9053" s="73">
        <v>1</v>
      </c>
      <c r="M9053" s="73" t="s">
        <v>324</v>
      </c>
      <c r="N9053" s="68" t="str">
        <f>VLOOKUP(K9053,[1]人員授權表!D$3:G$249,4,0)</f>
        <v>無機</v>
      </c>
      <c r="O9053" s="70" t="str">
        <f>IF(J9053=[1]人員授權表!$C$85,"Casper李羿勳",IF(J9053=[1]人員授權表!$C$188,"Iring陳俊明",IF(J9053=[1]人員授權表!$C$189,"Brian陳泓霖",VLOOKUP(K9053,[1]人員授權表!D$2:E$249,2,FALSE))))</f>
        <v>Ruby黃家蓁</v>
      </c>
      <c r="P9053" s="67">
        <f t="shared" si="478"/>
        <v>44865</v>
      </c>
      <c r="Q9053" s="75" t="str">
        <f t="shared" si="480"/>
        <v>週一</v>
      </c>
      <c r="R9053" s="80">
        <v>44863</v>
      </c>
      <c r="AA9053" s="1"/>
    </row>
    <row r="9054" spans="2:28">
      <c r="B9054" s="66">
        <v>44853</v>
      </c>
      <c r="D9054" s="68" t="s">
        <v>50</v>
      </c>
      <c r="E9054" s="70" t="s">
        <v>879</v>
      </c>
      <c r="F9054" s="4" t="s">
        <v>3269</v>
      </c>
      <c r="G9054" s="67">
        <v>44851</v>
      </c>
      <c r="H9054" s="67">
        <v>44867</v>
      </c>
      <c r="I9054" s="71">
        <f t="shared" si="479"/>
        <v>16</v>
      </c>
      <c r="J9054" s="72" t="s">
        <v>186</v>
      </c>
      <c r="K9054" s="72" t="s">
        <v>187</v>
      </c>
      <c r="L9054" s="73">
        <v>1</v>
      </c>
      <c r="M9054" s="73" t="s">
        <v>127</v>
      </c>
      <c r="N9054" s="68" t="str">
        <f>VLOOKUP(K9054,[1]人員授權表!D$3:G$249,4,0)</f>
        <v>無機</v>
      </c>
      <c r="O9054" s="70" t="str">
        <f>IF(J9054=[1]人員授權表!$C$85,"Casper李羿勳",IF(J9054=[1]人員授權表!$C$188,"Iring陳俊明",IF(J9054=[1]人員授權表!$C$189,"Brian陳泓霖",VLOOKUP(K9054,[1]人員授權表!D$2:E$249,2,FALSE))))</f>
        <v>Ruby黃家蓁</v>
      </c>
      <c r="P9054" s="67">
        <f t="shared" si="478"/>
        <v>44865</v>
      </c>
      <c r="Q9054" s="75" t="str">
        <f t="shared" si="480"/>
        <v>週一</v>
      </c>
      <c r="R9054" s="80">
        <v>44863</v>
      </c>
      <c r="AA9054" s="102">
        <v>15</v>
      </c>
      <c r="AB9054" s="123" t="s">
        <v>2325</v>
      </c>
    </row>
    <row r="9055" spans="2:28">
      <c r="B9055" s="66">
        <v>44853</v>
      </c>
      <c r="D9055" s="68" t="s">
        <v>50</v>
      </c>
      <c r="E9055" s="70" t="s">
        <v>879</v>
      </c>
      <c r="F9055" s="4" t="s">
        <v>3269</v>
      </c>
      <c r="G9055" s="67">
        <v>44851</v>
      </c>
      <c r="H9055" s="67">
        <v>44867</v>
      </c>
      <c r="I9055" s="71">
        <f t="shared" si="479"/>
        <v>16</v>
      </c>
      <c r="J9055" s="72" t="s">
        <v>195</v>
      </c>
      <c r="K9055" s="72" t="s">
        <v>196</v>
      </c>
      <c r="L9055" s="73">
        <v>4</v>
      </c>
      <c r="M9055" s="73" t="s">
        <v>127</v>
      </c>
      <c r="N9055" s="68" t="str">
        <f>VLOOKUP(K9055,[1]人員授權表!D$3:G$249,4,0)</f>
        <v>無機</v>
      </c>
      <c r="O9055" s="70" t="str">
        <f>IF(J9055=[1]人員授權表!$C$85,"Casper李羿勳",IF(J9055=[1]人員授權表!$C$188,"Iring陳俊明",IF(J9055=[1]人員授權表!$C$189,"Brian陳泓霖",VLOOKUP(K9055,[1]人員授權表!D$2:E$249,2,FALSE))))</f>
        <v>Debby胡萱黛</v>
      </c>
      <c r="P9055" s="67">
        <f t="shared" si="478"/>
        <v>44865</v>
      </c>
      <c r="Q9055" s="75" t="str">
        <f t="shared" si="480"/>
        <v>週一</v>
      </c>
      <c r="R9055" s="80">
        <v>44861</v>
      </c>
      <c r="AA9055" s="102">
        <v>15</v>
      </c>
      <c r="AB9055" s="123" t="s">
        <v>2325</v>
      </c>
    </row>
    <row r="9056" spans="2:28">
      <c r="B9056" s="66">
        <v>44853</v>
      </c>
      <c r="D9056" s="68" t="s">
        <v>50</v>
      </c>
      <c r="E9056" s="70" t="s">
        <v>879</v>
      </c>
      <c r="F9056" s="4" t="s">
        <v>3269</v>
      </c>
      <c r="G9056" s="67">
        <v>44851</v>
      </c>
      <c r="H9056" s="67">
        <v>44867</v>
      </c>
      <c r="I9056" s="71">
        <f t="shared" si="479"/>
        <v>16</v>
      </c>
      <c r="J9056" s="72" t="s">
        <v>204</v>
      </c>
      <c r="K9056" s="72" t="s">
        <v>205</v>
      </c>
      <c r="L9056" s="73">
        <v>1</v>
      </c>
      <c r="M9056" s="73" t="s">
        <v>127</v>
      </c>
      <c r="N9056" s="68" t="str">
        <f>VLOOKUP(K9056,[1]人員授權表!D$3:G$249,4,0)</f>
        <v>無機</v>
      </c>
      <c r="O9056" s="70" t="str">
        <f>IF(J9056=[1]人員授權表!$C$85,"Casper李羿勳",IF(J9056=[1]人員授權表!$C$188,"Iring陳俊明",IF(J9056=[1]人員授權表!$C$189,"Brian陳泓霖",VLOOKUP(K9056,[1]人員授權表!D$2:E$249,2,FALSE))))</f>
        <v>Iring陳俊明</v>
      </c>
      <c r="P9056" s="67">
        <f t="shared" si="478"/>
        <v>44865</v>
      </c>
      <c r="Q9056" s="75" t="str">
        <f t="shared" si="480"/>
        <v>週一</v>
      </c>
      <c r="R9056" s="80">
        <v>44862</v>
      </c>
      <c r="AA9056" s="102">
        <v>15</v>
      </c>
      <c r="AB9056" s="123" t="s">
        <v>2325</v>
      </c>
    </row>
    <row r="9057" spans="2:28">
      <c r="B9057" s="66">
        <v>44853</v>
      </c>
      <c r="D9057" s="68" t="s">
        <v>50</v>
      </c>
      <c r="E9057" s="70" t="s">
        <v>879</v>
      </c>
      <c r="F9057" s="4" t="s">
        <v>3270</v>
      </c>
      <c r="G9057" s="67">
        <v>44851</v>
      </c>
      <c r="H9057" s="67">
        <v>44867</v>
      </c>
      <c r="I9057" s="71">
        <f t="shared" si="479"/>
        <v>16</v>
      </c>
      <c r="J9057" s="72" t="s">
        <v>137</v>
      </c>
      <c r="K9057" s="72" t="s">
        <v>138</v>
      </c>
      <c r="L9057" s="73">
        <v>1</v>
      </c>
      <c r="M9057" s="73" t="s">
        <v>127</v>
      </c>
      <c r="N9057" s="68" t="str">
        <f>VLOOKUP(K9057,[1]人員授權表!D$3:G$249,4,0)</f>
        <v>無機</v>
      </c>
      <c r="O9057" s="70" t="str">
        <f>IF(J9057=[1]人員授權表!$C$85,"Casper李羿勳",IF(J9057=[1]人員授權表!$C$188,"Iring陳俊明",IF(J9057=[1]人員授權表!$C$189,"Brian陳泓霖",VLOOKUP(K9057,[1]人員授權表!D$2:E$249,2,FALSE))))</f>
        <v>Jack劉念忻</v>
      </c>
      <c r="P9057" s="67">
        <f t="shared" si="478"/>
        <v>44865</v>
      </c>
      <c r="Q9057" s="75" t="str">
        <f t="shared" si="480"/>
        <v>週一</v>
      </c>
      <c r="R9057" s="80">
        <v>44862</v>
      </c>
      <c r="AA9057" s="102">
        <v>15</v>
      </c>
      <c r="AB9057" s="123" t="s">
        <v>2325</v>
      </c>
    </row>
    <row r="9058" spans="2:28">
      <c r="B9058" s="66">
        <v>44853</v>
      </c>
      <c r="C9058" s="67">
        <v>44861</v>
      </c>
      <c r="D9058" s="68" t="s">
        <v>50</v>
      </c>
      <c r="E9058" s="70" t="s">
        <v>879</v>
      </c>
      <c r="F9058" s="4" t="s">
        <v>3269</v>
      </c>
      <c r="G9058" s="67">
        <v>44851</v>
      </c>
      <c r="H9058" s="67">
        <v>44867</v>
      </c>
      <c r="I9058" s="71">
        <f t="shared" si="479"/>
        <v>16</v>
      </c>
      <c r="J9058" s="98" t="s">
        <v>293</v>
      </c>
      <c r="K9058" s="98" t="s">
        <v>294</v>
      </c>
      <c r="L9058" s="73">
        <v>1</v>
      </c>
      <c r="M9058" s="73" t="s">
        <v>127</v>
      </c>
      <c r="N9058" s="68" t="str">
        <f>VLOOKUP(K9058,[1]人員授權表!D$3:G$249,4,0)</f>
        <v>無機</v>
      </c>
      <c r="O9058" s="70" t="str">
        <f>IF(J9058=[1]人員授權表!$C$85,"Casper李羿勳",IF(J9058=[1]人員授權表!$C$188,"Iring陳俊明",IF(J9058=[1]人員授權表!$C$189,"Brian陳泓霖",VLOOKUP(K9058,[1]人員授權表!D$2:E$249,2,FALSE))))</f>
        <v>Vicky游崴涵</v>
      </c>
      <c r="P9058" s="67">
        <f t="shared" si="478"/>
        <v>44865</v>
      </c>
      <c r="Q9058" s="75" t="str">
        <f t="shared" si="480"/>
        <v>週一</v>
      </c>
      <c r="R9058" s="80">
        <v>44861</v>
      </c>
      <c r="Z9058" s="79" t="s">
        <v>3271</v>
      </c>
      <c r="AA9058" s="102">
        <v>15</v>
      </c>
      <c r="AB9058" s="123" t="s">
        <v>2325</v>
      </c>
    </row>
    <row r="9059" spans="2:28">
      <c r="B9059" s="66">
        <v>44853</v>
      </c>
      <c r="D9059" s="68" t="s">
        <v>50</v>
      </c>
      <c r="E9059" s="70" t="s">
        <v>879</v>
      </c>
      <c r="F9059" s="4" t="s">
        <v>3269</v>
      </c>
      <c r="G9059" s="67">
        <v>44851</v>
      </c>
      <c r="H9059" s="67">
        <v>44867</v>
      </c>
      <c r="I9059" s="71">
        <f t="shared" si="479"/>
        <v>16</v>
      </c>
      <c r="J9059" s="72" t="s">
        <v>139</v>
      </c>
      <c r="K9059" s="72" t="s">
        <v>140</v>
      </c>
      <c r="L9059" s="73">
        <v>1</v>
      </c>
      <c r="M9059" s="73" t="s">
        <v>127</v>
      </c>
      <c r="N9059" s="68" t="str">
        <f>VLOOKUP(K9059,[1]人員授權表!D$3:G$249,4,0)</f>
        <v>無機</v>
      </c>
      <c r="O9059" s="70" t="str">
        <f>IF(J9059=[1]人員授權表!$C$85,"Casper李羿勳",IF(J9059=[1]人員授權表!$C$188,"Iring陳俊明",IF(J9059=[1]人員授權表!$C$189,"Brian陳泓霖",VLOOKUP(K9059,[1]人員授權表!D$2:E$249,2,FALSE))))</f>
        <v>Brian陳泓霖</v>
      </c>
      <c r="P9059" s="67">
        <f t="shared" si="478"/>
        <v>44865</v>
      </c>
      <c r="Q9059" s="75" t="str">
        <f t="shared" si="480"/>
        <v>週一</v>
      </c>
      <c r="R9059" s="80">
        <v>44855</v>
      </c>
      <c r="AA9059" s="102">
        <v>15</v>
      </c>
      <c r="AB9059" s="123" t="s">
        <v>2325</v>
      </c>
    </row>
    <row r="9060" spans="2:28">
      <c r="B9060" s="66">
        <v>44853</v>
      </c>
      <c r="D9060" s="68" t="s">
        <v>50</v>
      </c>
      <c r="E9060" s="70" t="s">
        <v>879</v>
      </c>
      <c r="F9060" s="4" t="s">
        <v>3269</v>
      </c>
      <c r="G9060" s="67">
        <v>44851</v>
      </c>
      <c r="H9060" s="67">
        <v>44867</v>
      </c>
      <c r="I9060" s="71">
        <f t="shared" si="479"/>
        <v>16</v>
      </c>
      <c r="J9060" s="72" t="s">
        <v>2698</v>
      </c>
      <c r="K9060" s="72" t="s">
        <v>163</v>
      </c>
      <c r="L9060" s="73">
        <v>1</v>
      </c>
      <c r="M9060" s="73" t="s">
        <v>127</v>
      </c>
      <c r="N9060" s="68" t="str">
        <f>VLOOKUP(K9060,[1]人員授權表!D$3:G$249,4,0)</f>
        <v>無機</v>
      </c>
      <c r="O9060" s="70" t="str">
        <f>IF(J9060=[1]人員授權表!$C$85,"Casper李羿勳",IF(J9060=[1]人員授權表!$C$188,"Iring陳俊明",IF(J9060=[1]人員授權表!$C$189,"Brian陳泓霖",VLOOKUP(K9060,[1]人員授權表!D$2:E$249,2,FALSE))))</f>
        <v>Dennis陳汶宏</v>
      </c>
      <c r="P9060" s="67">
        <f t="shared" si="478"/>
        <v>44865</v>
      </c>
      <c r="Q9060" s="75" t="str">
        <f t="shared" si="480"/>
        <v>週一</v>
      </c>
      <c r="R9060" s="80">
        <v>44861</v>
      </c>
      <c r="AA9060" s="102">
        <v>15</v>
      </c>
      <c r="AB9060" s="123" t="s">
        <v>2325</v>
      </c>
    </row>
    <row r="9061" spans="2:28">
      <c r="B9061" s="66">
        <v>44853</v>
      </c>
      <c r="D9061" s="68" t="s">
        <v>50</v>
      </c>
      <c r="E9061" s="70" t="s">
        <v>879</v>
      </c>
      <c r="F9061" s="4" t="s">
        <v>3269</v>
      </c>
      <c r="G9061" s="67">
        <v>44851</v>
      </c>
      <c r="H9061" s="67">
        <v>44867</v>
      </c>
      <c r="I9061" s="71">
        <f t="shared" si="479"/>
        <v>16</v>
      </c>
      <c r="J9061" s="72" t="s">
        <v>141</v>
      </c>
      <c r="K9061" s="72" t="s">
        <v>142</v>
      </c>
      <c r="L9061" s="73">
        <v>1</v>
      </c>
      <c r="M9061" s="73" t="s">
        <v>127</v>
      </c>
      <c r="N9061" s="68" t="str">
        <f>VLOOKUP(K9061,[1]人員授權表!D$3:G$249,4,0)</f>
        <v>無機</v>
      </c>
      <c r="O9061" s="70" t="str">
        <f>IF(J9061=[1]人員授權表!$C$85,"Casper李羿勳",IF(J9061=[1]人員授權表!$C$188,"Iring陳俊明",IF(J9061=[1]人員授權表!$C$189,"Brian陳泓霖",VLOOKUP(K9061,[1]人員授權表!D$2:E$249,2,FALSE))))</f>
        <v>Dennis陳汶宏</v>
      </c>
      <c r="P9061" s="67">
        <f t="shared" si="478"/>
        <v>44865</v>
      </c>
      <c r="Q9061" s="75" t="str">
        <f t="shared" si="480"/>
        <v>週一</v>
      </c>
      <c r="R9061" s="80">
        <v>44860</v>
      </c>
      <c r="AA9061" s="102">
        <v>15</v>
      </c>
      <c r="AB9061" s="123" t="s">
        <v>2325</v>
      </c>
    </row>
    <row r="9062" spans="2:28">
      <c r="B9062" s="66">
        <v>44830</v>
      </c>
      <c r="C9062" s="67">
        <v>44845</v>
      </c>
      <c r="D9062" s="68" t="s">
        <v>50</v>
      </c>
      <c r="E9062" s="70" t="s">
        <v>51</v>
      </c>
      <c r="F9062" s="4" t="s">
        <v>3272</v>
      </c>
      <c r="G9062" s="101">
        <v>44852</v>
      </c>
      <c r="H9062" s="101">
        <v>44867</v>
      </c>
      <c r="I9062" s="71">
        <f t="shared" si="479"/>
        <v>15</v>
      </c>
      <c r="J9062" s="72" t="s">
        <v>200</v>
      </c>
      <c r="K9062" s="72" t="s">
        <v>201</v>
      </c>
      <c r="L9062" s="73">
        <v>5</v>
      </c>
      <c r="M9062" s="73" t="s">
        <v>104</v>
      </c>
      <c r="N9062" s="68" t="str">
        <f>VLOOKUP(K9062,[1]人員授權表!D$3:G$249,4,0)</f>
        <v>無機</v>
      </c>
      <c r="O9062" s="70" t="str">
        <f>IF(J9062=[1]人員授權表!$C$85,"Casper李羿勳",IF(J9062=[1]人員授權表!$C$188,"Iring陳俊明",IF(J9062=[1]人員授權表!$C$189,"Brian陳泓霖",VLOOKUP(K9062,[1]人員授權表!D$2:E$249,2,FALSE))))</f>
        <v>Ruby黃家蓁</v>
      </c>
      <c r="P9062" s="67">
        <f t="shared" si="478"/>
        <v>44865</v>
      </c>
      <c r="Q9062" s="75" t="str">
        <f t="shared" si="480"/>
        <v>週一</v>
      </c>
      <c r="R9062" s="80">
        <v>44862</v>
      </c>
      <c r="AA9062" s="1"/>
    </row>
    <row r="9063" spans="2:28">
      <c r="B9063" s="108">
        <v>44830</v>
      </c>
      <c r="D9063" s="68" t="s">
        <v>50</v>
      </c>
      <c r="E9063" s="70" t="s">
        <v>82</v>
      </c>
      <c r="F9063" s="70" t="s">
        <v>3273</v>
      </c>
      <c r="G9063" s="67">
        <v>44853</v>
      </c>
      <c r="H9063" s="67">
        <v>44867</v>
      </c>
      <c r="I9063" s="71">
        <f t="shared" si="479"/>
        <v>14</v>
      </c>
      <c r="J9063" s="72" t="s">
        <v>137</v>
      </c>
      <c r="K9063" s="72" t="s">
        <v>138</v>
      </c>
      <c r="L9063" s="73">
        <v>1</v>
      </c>
      <c r="M9063" s="73" t="s">
        <v>324</v>
      </c>
      <c r="N9063" s="68" t="str">
        <f>VLOOKUP(K9063,[1]人員授權表!D$3:G$249,4,0)</f>
        <v>無機</v>
      </c>
      <c r="O9063" s="70" t="str">
        <f>IF(J9063=[1]人員授權表!$C$85,"Casper李羿勳",IF(J9063=[1]人員授權表!$C$188,"Iring陳俊明",IF(J9063=[1]人員授權表!$C$189,"Brian陳泓霖",VLOOKUP(K9063,[1]人員授權表!D$2:E$249,2,FALSE))))</f>
        <v>Jack劉念忻</v>
      </c>
      <c r="P9063" s="67">
        <f t="shared" si="478"/>
        <v>44865</v>
      </c>
      <c r="Q9063" s="75" t="str">
        <f t="shared" si="480"/>
        <v>週一</v>
      </c>
      <c r="R9063" s="80">
        <v>44866</v>
      </c>
      <c r="S9063" s="85">
        <v>44866</v>
      </c>
      <c r="T9063" s="70">
        <v>1</v>
      </c>
      <c r="AA9063" s="1"/>
    </row>
    <row r="9064" spans="2:28">
      <c r="B9064" s="108">
        <v>44830</v>
      </c>
      <c r="D9064" s="68" t="s">
        <v>50</v>
      </c>
      <c r="E9064" s="70" t="s">
        <v>82</v>
      </c>
      <c r="F9064" s="70" t="s">
        <v>3273</v>
      </c>
      <c r="G9064" s="67">
        <v>44853</v>
      </c>
      <c r="H9064" s="67">
        <v>44867</v>
      </c>
      <c r="I9064" s="71">
        <f t="shared" si="479"/>
        <v>14</v>
      </c>
      <c r="J9064" s="72" t="s">
        <v>139</v>
      </c>
      <c r="K9064" s="72" t="s">
        <v>140</v>
      </c>
      <c r="L9064" s="73">
        <v>1</v>
      </c>
      <c r="M9064" s="73" t="s">
        <v>324</v>
      </c>
      <c r="N9064" s="68" t="str">
        <f>VLOOKUP(K9064,[1]人員授權表!D$3:G$249,4,0)</f>
        <v>無機</v>
      </c>
      <c r="O9064" s="70" t="str">
        <f>IF(J9064=[1]人員授權表!$C$85,"Casper李羿勳",IF(J9064=[1]人員授權表!$C$188,"Iring陳俊明",IF(J9064=[1]人員授權表!$C$189,"Brian陳泓霖",VLOOKUP(K9064,[1]人員授權表!D$2:E$249,2,FALSE))))</f>
        <v>Brian陳泓霖</v>
      </c>
      <c r="P9064" s="67">
        <f t="shared" si="478"/>
        <v>44865</v>
      </c>
      <c r="Q9064" s="75" t="str">
        <f t="shared" si="480"/>
        <v>週一</v>
      </c>
      <c r="R9064" s="80">
        <v>44860</v>
      </c>
      <c r="AA9064" s="1"/>
    </row>
    <row r="9065" spans="2:28">
      <c r="B9065" s="108">
        <v>44830</v>
      </c>
      <c r="D9065" s="68" t="s">
        <v>50</v>
      </c>
      <c r="E9065" s="70" t="s">
        <v>82</v>
      </c>
      <c r="F9065" s="70" t="s">
        <v>3273</v>
      </c>
      <c r="G9065" s="67">
        <v>44853</v>
      </c>
      <c r="H9065" s="67">
        <v>44867</v>
      </c>
      <c r="I9065" s="71">
        <f t="shared" si="479"/>
        <v>14</v>
      </c>
      <c r="J9065" s="72" t="s">
        <v>141</v>
      </c>
      <c r="K9065" s="72" t="s">
        <v>142</v>
      </c>
      <c r="L9065" s="73">
        <v>1</v>
      </c>
      <c r="M9065" s="73" t="s">
        <v>324</v>
      </c>
      <c r="N9065" s="68" t="str">
        <f>VLOOKUP(K9065,[1]人員授權表!D$3:G$249,4,0)</f>
        <v>無機</v>
      </c>
      <c r="O9065" s="70" t="str">
        <f>IF(J9065=[1]人員授權表!$C$85,"Casper李羿勳",IF(J9065=[1]人員授權表!$C$188,"Iring陳俊明",IF(J9065=[1]人員授權表!$C$189,"Brian陳泓霖",VLOOKUP(K9065,[1]人員授權表!D$2:E$249,2,FALSE))))</f>
        <v>Dennis陳汶宏</v>
      </c>
      <c r="P9065" s="67">
        <f t="shared" si="478"/>
        <v>44865</v>
      </c>
      <c r="Q9065" s="75" t="str">
        <f t="shared" si="480"/>
        <v>週一</v>
      </c>
      <c r="R9065" s="80">
        <v>44860</v>
      </c>
      <c r="AA9065" s="1"/>
    </row>
    <row r="9066" spans="2:28">
      <c r="B9066" s="108">
        <v>44830</v>
      </c>
      <c r="D9066" s="68" t="s">
        <v>50</v>
      </c>
      <c r="E9066" s="70" t="s">
        <v>82</v>
      </c>
      <c r="F9066" s="70" t="s">
        <v>3273</v>
      </c>
      <c r="G9066" s="67">
        <v>44853</v>
      </c>
      <c r="H9066" s="67">
        <v>44867</v>
      </c>
      <c r="I9066" s="71">
        <f t="shared" si="479"/>
        <v>14</v>
      </c>
      <c r="J9066" s="72" t="s">
        <v>97</v>
      </c>
      <c r="K9066" s="72" t="s">
        <v>187</v>
      </c>
      <c r="L9066" s="73">
        <v>1</v>
      </c>
      <c r="M9066" s="73" t="s">
        <v>324</v>
      </c>
      <c r="N9066" s="68" t="str">
        <f>VLOOKUP(K9066,[1]人員授權表!D$3:G$249,4,0)</f>
        <v>無機</v>
      </c>
      <c r="O9066" s="70" t="str">
        <f>IF(J9066=[1]人員授權表!$C$85,"Casper李羿勳",IF(J9066=[1]人員授權表!$C$188,"Iring陳俊明",IF(J9066=[1]人員授權表!$C$189,"Brian陳泓霖",VLOOKUP(K9066,[1]人員授權表!D$2:E$249,2,FALSE))))</f>
        <v>Ruby黃家蓁</v>
      </c>
      <c r="P9066" s="67">
        <f t="shared" si="478"/>
        <v>44865</v>
      </c>
      <c r="Q9066" s="75" t="str">
        <f t="shared" si="480"/>
        <v>週一</v>
      </c>
      <c r="R9066" s="80">
        <v>44863</v>
      </c>
      <c r="AA9066" s="1"/>
    </row>
    <row r="9067" spans="2:28">
      <c r="B9067" s="108">
        <v>44830</v>
      </c>
      <c r="D9067" s="68" t="s">
        <v>50</v>
      </c>
      <c r="E9067" s="70" t="s">
        <v>82</v>
      </c>
      <c r="F9067" s="70" t="s">
        <v>3273</v>
      </c>
      <c r="G9067" s="67">
        <v>44853</v>
      </c>
      <c r="H9067" s="67">
        <v>44867</v>
      </c>
      <c r="I9067" s="71">
        <f t="shared" si="479"/>
        <v>14</v>
      </c>
      <c r="J9067" s="72" t="s">
        <v>492</v>
      </c>
      <c r="K9067" s="72" t="s">
        <v>187</v>
      </c>
      <c r="L9067" s="73">
        <v>1</v>
      </c>
      <c r="M9067" s="73" t="s">
        <v>324</v>
      </c>
      <c r="N9067" s="68" t="str">
        <f>VLOOKUP(K9067,[1]人員授權表!D$3:G$249,4,0)</f>
        <v>無機</v>
      </c>
      <c r="O9067" s="70" t="str">
        <f>IF(J9067=[1]人員授權表!$C$85,"Casper李羿勳",IF(J9067=[1]人員授權表!$C$188,"Iring陳俊明",IF(J9067=[1]人員授權表!$C$189,"Brian陳泓霖",VLOOKUP(K9067,[1]人員授權表!D$2:E$249,2,FALSE))))</f>
        <v>Ruby黃家蓁</v>
      </c>
      <c r="P9067" s="67">
        <f t="shared" si="478"/>
        <v>44865</v>
      </c>
      <c r="Q9067" s="75" t="str">
        <f t="shared" si="480"/>
        <v>週一</v>
      </c>
      <c r="R9067" s="80">
        <v>44863</v>
      </c>
      <c r="AA9067" s="1"/>
    </row>
    <row r="9068" spans="2:28">
      <c r="B9068" s="108">
        <v>44830</v>
      </c>
      <c r="D9068" s="68" t="s">
        <v>50</v>
      </c>
      <c r="E9068" s="70" t="s">
        <v>82</v>
      </c>
      <c r="F9068" s="70" t="s">
        <v>3273</v>
      </c>
      <c r="G9068" s="67">
        <v>44853</v>
      </c>
      <c r="H9068" s="67">
        <v>44867</v>
      </c>
      <c r="I9068" s="71">
        <f t="shared" si="479"/>
        <v>14</v>
      </c>
      <c r="J9068" s="72" t="s">
        <v>195</v>
      </c>
      <c r="K9068" s="72" t="s">
        <v>196</v>
      </c>
      <c r="L9068" s="73">
        <v>1</v>
      </c>
      <c r="M9068" s="73" t="s">
        <v>324</v>
      </c>
      <c r="N9068" s="68" t="str">
        <f>VLOOKUP(K9068,[1]人員授權表!D$3:G$249,4,0)</f>
        <v>無機</v>
      </c>
      <c r="O9068" s="70" t="str">
        <f>IF(J9068=[1]人員授權表!$C$85,"Casper李羿勳",IF(J9068=[1]人員授權表!$C$188,"Iring陳俊明",IF(J9068=[1]人員授權表!$C$189,"Brian陳泓霖",VLOOKUP(K9068,[1]人員授權表!D$2:E$249,2,FALSE))))</f>
        <v>Debby胡萱黛</v>
      </c>
      <c r="P9068" s="67">
        <f t="shared" si="478"/>
        <v>44865</v>
      </c>
      <c r="Q9068" s="75" t="str">
        <f t="shared" si="480"/>
        <v>週一</v>
      </c>
      <c r="R9068" s="80">
        <v>44861</v>
      </c>
      <c r="AA9068" s="1"/>
    </row>
    <row r="9069" spans="2:28">
      <c r="B9069" s="108">
        <v>44830</v>
      </c>
      <c r="D9069" s="68" t="s">
        <v>50</v>
      </c>
      <c r="E9069" s="70" t="s">
        <v>82</v>
      </c>
      <c r="F9069" s="70" t="s">
        <v>3273</v>
      </c>
      <c r="G9069" s="67">
        <v>44853</v>
      </c>
      <c r="H9069" s="67">
        <v>44867</v>
      </c>
      <c r="I9069" s="71">
        <f t="shared" si="479"/>
        <v>14</v>
      </c>
      <c r="J9069" s="72" t="s">
        <v>204</v>
      </c>
      <c r="K9069" s="72" t="s">
        <v>205</v>
      </c>
      <c r="L9069" s="73">
        <v>1</v>
      </c>
      <c r="M9069" s="73" t="s">
        <v>324</v>
      </c>
      <c r="N9069" s="68" t="str">
        <f>VLOOKUP(K9069,[1]人員授權表!D$3:G$249,4,0)</f>
        <v>無機</v>
      </c>
      <c r="O9069" s="70" t="str">
        <f>IF(J9069=[1]人員授權表!$C$85,"Casper李羿勳",IF(J9069=[1]人員授權表!$C$188,"Iring陳俊明",IF(J9069=[1]人員授權表!$C$189,"Brian陳泓霖",VLOOKUP(K9069,[1]人員授權表!D$2:E$249,2,FALSE))))</f>
        <v>Iring陳俊明</v>
      </c>
      <c r="P9069" s="67">
        <f t="shared" si="478"/>
        <v>44865</v>
      </c>
      <c r="Q9069" s="75" t="str">
        <f t="shared" si="480"/>
        <v>週一</v>
      </c>
      <c r="R9069" s="80">
        <v>44861</v>
      </c>
      <c r="AA9069" s="1"/>
    </row>
    <row r="9070" spans="2:28">
      <c r="B9070" s="108">
        <v>44830</v>
      </c>
      <c r="D9070" s="68" t="s">
        <v>50</v>
      </c>
      <c r="E9070" s="70" t="s">
        <v>82</v>
      </c>
      <c r="F9070" s="70" t="s">
        <v>3273</v>
      </c>
      <c r="G9070" s="67">
        <v>44853</v>
      </c>
      <c r="H9070" s="67">
        <v>44867</v>
      </c>
      <c r="I9070" s="71">
        <f t="shared" si="479"/>
        <v>14</v>
      </c>
      <c r="J9070" s="72" t="s">
        <v>133</v>
      </c>
      <c r="K9070" s="72" t="s">
        <v>187</v>
      </c>
      <c r="L9070" s="73">
        <v>1</v>
      </c>
      <c r="M9070" s="73" t="s">
        <v>324</v>
      </c>
      <c r="N9070" s="68" t="str">
        <f>VLOOKUP(K9070,[1]人員授權表!D$3:G$249,4,0)</f>
        <v>無機</v>
      </c>
      <c r="O9070" s="70" t="str">
        <f>IF(J9070=[1]人員授權表!$C$85,"Casper李羿勳",IF(J9070=[1]人員授權表!$C$188,"Iring陳俊明",IF(J9070=[1]人員授權表!$C$189,"Brian陳泓霖",VLOOKUP(K9070,[1]人員授權表!D$2:E$249,2,FALSE))))</f>
        <v>Ruby黃家蓁</v>
      </c>
      <c r="P9070" s="67">
        <f t="shared" si="478"/>
        <v>44865</v>
      </c>
      <c r="Q9070" s="75" t="str">
        <f t="shared" si="480"/>
        <v>週一</v>
      </c>
      <c r="R9070" s="80">
        <v>44863</v>
      </c>
      <c r="AA9070" s="1"/>
    </row>
    <row r="9071" spans="2:28">
      <c r="B9071" s="108">
        <v>44830</v>
      </c>
      <c r="D9071" s="68" t="s">
        <v>50</v>
      </c>
      <c r="E9071" s="70" t="s">
        <v>82</v>
      </c>
      <c r="F9071" s="70" t="s">
        <v>3273</v>
      </c>
      <c r="G9071" s="67">
        <v>44853</v>
      </c>
      <c r="H9071" s="67">
        <v>44867</v>
      </c>
      <c r="I9071" s="71">
        <f t="shared" si="479"/>
        <v>14</v>
      </c>
      <c r="J9071" s="72" t="s">
        <v>341</v>
      </c>
      <c r="K9071" s="72" t="s">
        <v>187</v>
      </c>
      <c r="L9071" s="73">
        <v>1</v>
      </c>
      <c r="M9071" s="73" t="s">
        <v>324</v>
      </c>
      <c r="N9071" s="68" t="str">
        <f>VLOOKUP(K9071,[1]人員授權表!D$3:G$249,4,0)</f>
        <v>無機</v>
      </c>
      <c r="O9071" s="70" t="str">
        <f>IF(J9071=[1]人員授權表!$C$85,"Casper李羿勳",IF(J9071=[1]人員授權表!$C$188,"Iring陳俊明",IF(J9071=[1]人員授權表!$C$189,"Brian陳泓霖",VLOOKUP(K9071,[1]人員授權表!D$2:E$249,2,FALSE))))</f>
        <v>Ruby黃家蓁</v>
      </c>
      <c r="P9071" s="67">
        <f t="shared" si="478"/>
        <v>44865</v>
      </c>
      <c r="Q9071" s="75" t="str">
        <f t="shared" si="480"/>
        <v>週一</v>
      </c>
      <c r="R9071" s="80">
        <v>44863</v>
      </c>
      <c r="AA9071" s="1"/>
    </row>
    <row r="9072" spans="2:28">
      <c r="B9072" s="108">
        <v>44830</v>
      </c>
      <c r="D9072" s="68" t="s">
        <v>50</v>
      </c>
      <c r="E9072" s="70" t="s">
        <v>82</v>
      </c>
      <c r="F9072" s="70" t="s">
        <v>3273</v>
      </c>
      <c r="G9072" s="67">
        <v>44853</v>
      </c>
      <c r="H9072" s="67">
        <v>44867</v>
      </c>
      <c r="I9072" s="71">
        <f t="shared" si="479"/>
        <v>14</v>
      </c>
      <c r="J9072" s="72" t="s">
        <v>342</v>
      </c>
      <c r="K9072" s="72" t="s">
        <v>187</v>
      </c>
      <c r="L9072" s="73">
        <v>1</v>
      </c>
      <c r="M9072" s="73" t="s">
        <v>324</v>
      </c>
      <c r="N9072" s="68" t="str">
        <f>VLOOKUP(K9072,[1]人員授權表!D$3:G$249,4,0)</f>
        <v>無機</v>
      </c>
      <c r="O9072" s="70" t="str">
        <f>IF(J9072=[1]人員授權表!$C$85,"Casper李羿勳",IF(J9072=[1]人員授權表!$C$188,"Iring陳俊明",IF(J9072=[1]人員授權表!$C$189,"Brian陳泓霖",VLOOKUP(K9072,[1]人員授權表!D$2:E$249,2,FALSE))))</f>
        <v>Ruby黃家蓁</v>
      </c>
      <c r="P9072" s="67">
        <f t="shared" si="478"/>
        <v>44865</v>
      </c>
      <c r="Q9072" s="75" t="str">
        <f t="shared" si="480"/>
        <v>週一</v>
      </c>
      <c r="R9072" s="80">
        <v>44863</v>
      </c>
      <c r="AA9072" s="1"/>
    </row>
    <row r="9073" spans="2:28">
      <c r="B9073" s="108">
        <v>44830</v>
      </c>
      <c r="D9073" s="68" t="s">
        <v>50</v>
      </c>
      <c r="E9073" s="70" t="s">
        <v>82</v>
      </c>
      <c r="F9073" s="70" t="s">
        <v>3273</v>
      </c>
      <c r="G9073" s="67">
        <v>44853</v>
      </c>
      <c r="H9073" s="67">
        <v>44867</v>
      </c>
      <c r="I9073" s="71">
        <f t="shared" si="479"/>
        <v>14</v>
      </c>
      <c r="J9073" s="72" t="s">
        <v>340</v>
      </c>
      <c r="K9073" s="72" t="s">
        <v>187</v>
      </c>
      <c r="L9073" s="73">
        <v>1</v>
      </c>
      <c r="M9073" s="73" t="s">
        <v>324</v>
      </c>
      <c r="N9073" s="68" t="str">
        <f>VLOOKUP(K9073,[1]人員授權表!D$3:G$249,4,0)</f>
        <v>無機</v>
      </c>
      <c r="O9073" s="70" t="str">
        <f>IF(J9073=[1]人員授權表!$C$85,"Casper李羿勳",IF(J9073=[1]人員授權表!$C$188,"Iring陳俊明",IF(J9073=[1]人員授權表!$C$189,"Brian陳泓霖",VLOOKUP(K9073,[1]人員授權表!D$2:E$249,2,FALSE))))</f>
        <v>Ruby黃家蓁</v>
      </c>
      <c r="P9073" s="67">
        <f t="shared" si="478"/>
        <v>44865</v>
      </c>
      <c r="Q9073" s="75" t="str">
        <f t="shared" si="480"/>
        <v>週一</v>
      </c>
      <c r="R9073" s="80">
        <v>44863</v>
      </c>
      <c r="AA9073" s="1"/>
    </row>
    <row r="9074" spans="2:28">
      <c r="B9074" s="66">
        <v>44831</v>
      </c>
      <c r="C9074" s="67">
        <v>44852</v>
      </c>
      <c r="D9074" s="68" t="s">
        <v>50</v>
      </c>
      <c r="E9074" s="70" t="s">
        <v>51</v>
      </c>
      <c r="F9074" s="70" t="s">
        <v>3274</v>
      </c>
      <c r="G9074" s="101">
        <v>44854</v>
      </c>
      <c r="H9074" s="101">
        <v>44868</v>
      </c>
      <c r="I9074" s="71">
        <f t="shared" si="479"/>
        <v>14</v>
      </c>
      <c r="J9074" s="72" t="s">
        <v>118</v>
      </c>
      <c r="K9074" s="72" t="s">
        <v>119</v>
      </c>
      <c r="L9074" s="73">
        <v>4</v>
      </c>
      <c r="M9074" s="73" t="s">
        <v>79</v>
      </c>
      <c r="N9074" s="68" t="str">
        <f>VLOOKUP(K9074,[1]人員授權表!D$3:G$249,4,0)</f>
        <v>無機</v>
      </c>
      <c r="O9074" s="70" t="str">
        <f>IF(J9074=[1]人員授權表!$C$85,"Casper李羿勳",IF(J9074=[1]人員授權表!$C$188,"Iring陳俊明",IF(J9074=[1]人員授權表!$C$189,"Brian陳泓霖",VLOOKUP(K9074,[1]人員授權表!D$2:E$249,2,FALSE))))</f>
        <v>Ken張智凱</v>
      </c>
      <c r="P9074" s="67">
        <f t="shared" si="478"/>
        <v>44866</v>
      </c>
      <c r="Q9074" s="75" t="str">
        <f t="shared" si="480"/>
        <v>週二</v>
      </c>
      <c r="R9074" s="80">
        <v>44858</v>
      </c>
      <c r="AA9074" s="1"/>
    </row>
    <row r="9075" spans="2:28">
      <c r="B9075" s="66">
        <v>44831</v>
      </c>
      <c r="C9075" s="67">
        <v>44852</v>
      </c>
      <c r="D9075" s="68" t="s">
        <v>50</v>
      </c>
      <c r="E9075" s="70" t="s">
        <v>51</v>
      </c>
      <c r="F9075" s="70" t="s">
        <v>3274</v>
      </c>
      <c r="G9075" s="101">
        <v>44854</v>
      </c>
      <c r="H9075" s="101">
        <v>44868</v>
      </c>
      <c r="I9075" s="71">
        <f t="shared" si="479"/>
        <v>14</v>
      </c>
      <c r="J9075" s="72" t="s">
        <v>120</v>
      </c>
      <c r="K9075" s="72" t="s">
        <v>121</v>
      </c>
      <c r="L9075" s="73">
        <v>2</v>
      </c>
      <c r="M9075" s="73" t="s">
        <v>79</v>
      </c>
      <c r="N9075" s="68" t="str">
        <f>VLOOKUP(K9075,[1]人員授權表!D$3:G$249,4,0)</f>
        <v>無機</v>
      </c>
      <c r="O9075" s="70" t="str">
        <f>IF(J9075=[1]人員授權表!$C$85,"Casper李羿勳",IF(J9075=[1]人員授權表!$C$188,"Iring陳俊明",IF(J9075=[1]人員授權表!$C$189,"Brian陳泓霖",VLOOKUP(K9075,[1]人員授權表!D$2:E$249,2,FALSE))))</f>
        <v>Ken張智凱</v>
      </c>
      <c r="P9075" s="67">
        <f t="shared" si="478"/>
        <v>44866</v>
      </c>
      <c r="Q9075" s="75" t="str">
        <f t="shared" si="480"/>
        <v>週二</v>
      </c>
      <c r="R9075" s="80">
        <v>44859</v>
      </c>
      <c r="AA9075" s="1"/>
    </row>
    <row r="9076" spans="2:28">
      <c r="B9076" s="66">
        <v>44831</v>
      </c>
      <c r="C9076" s="67">
        <v>44852</v>
      </c>
      <c r="D9076" s="68" t="s">
        <v>50</v>
      </c>
      <c r="E9076" s="70" t="s">
        <v>51</v>
      </c>
      <c r="F9076" s="70" t="s">
        <v>3274</v>
      </c>
      <c r="G9076" s="101">
        <v>44854</v>
      </c>
      <c r="H9076" s="101">
        <v>44868</v>
      </c>
      <c r="I9076" s="71">
        <f t="shared" si="479"/>
        <v>14</v>
      </c>
      <c r="J9076" s="72" t="s">
        <v>785</v>
      </c>
      <c r="K9076" s="72" t="s">
        <v>1491</v>
      </c>
      <c r="L9076" s="73">
        <v>2</v>
      </c>
      <c r="M9076" s="73" t="s">
        <v>79</v>
      </c>
      <c r="N9076" s="68" t="str">
        <f>VLOOKUP(K9076,[1]人員授權表!D$3:G$249,4,0)</f>
        <v>無機</v>
      </c>
      <c r="O9076" s="70" t="str">
        <f>IF(J9076=[1]人員授權表!$C$85,"Casper李羿勳",IF(J9076=[1]人員授權表!$C$188,"Iring陳俊明",IF(J9076=[1]人員授權表!$C$189,"Brian陳泓霖",VLOOKUP(K9076,[1]人員授權表!D$2:E$249,2,FALSE))))</f>
        <v>Ken張智凱</v>
      </c>
      <c r="P9076" s="67">
        <f t="shared" si="478"/>
        <v>44866</v>
      </c>
      <c r="Q9076" s="75" t="str">
        <f t="shared" si="480"/>
        <v>週二</v>
      </c>
      <c r="R9076" s="80">
        <v>44858</v>
      </c>
      <c r="AA9076" s="1"/>
    </row>
    <row r="9077" spans="2:28">
      <c r="B9077" s="66">
        <v>44854</v>
      </c>
      <c r="C9077" s="67">
        <v>44855</v>
      </c>
      <c r="D9077" s="68" t="s">
        <v>50</v>
      </c>
      <c r="E9077" s="70" t="s">
        <v>51</v>
      </c>
      <c r="F9077" s="4" t="s">
        <v>3275</v>
      </c>
      <c r="G9077" s="67">
        <v>44852</v>
      </c>
      <c r="H9077" s="101">
        <v>44868</v>
      </c>
      <c r="I9077" s="71">
        <f t="shared" si="479"/>
        <v>16</v>
      </c>
      <c r="J9077" s="72" t="s">
        <v>89</v>
      </c>
      <c r="K9077" s="72" t="s">
        <v>480</v>
      </c>
      <c r="L9077" s="73">
        <v>1</v>
      </c>
      <c r="M9077" s="73" t="s">
        <v>91</v>
      </c>
      <c r="N9077" s="68" t="str">
        <f>VLOOKUP(K9077,[1]人員授權表!D$3:G$249,4,0)</f>
        <v>無機</v>
      </c>
      <c r="O9077" s="70" t="str">
        <f>IF(J9077=[1]人員授權表!$C$85,"Casper李羿勳",IF(J9077=[1]人員授權表!$C$188,"Iring陳俊明",IF(J9077=[1]人員授權表!$C$189,"Brian陳泓霖",VLOOKUP(K9077,[1]人員授權表!D$2:E$249,2,FALSE))))</f>
        <v>Iring陳俊明</v>
      </c>
      <c r="P9077" s="67">
        <f t="shared" si="478"/>
        <v>44866</v>
      </c>
      <c r="Q9077" s="75" t="str">
        <f t="shared" si="480"/>
        <v>週二</v>
      </c>
      <c r="R9077" s="80">
        <v>44862</v>
      </c>
      <c r="AA9077" s="102">
        <v>15</v>
      </c>
      <c r="AB9077" s="123" t="s">
        <v>2325</v>
      </c>
    </row>
    <row r="9078" spans="2:28">
      <c r="B9078" s="66">
        <v>44854</v>
      </c>
      <c r="C9078" s="67">
        <v>44855</v>
      </c>
      <c r="D9078" s="68" t="s">
        <v>50</v>
      </c>
      <c r="E9078" s="70" t="s">
        <v>51</v>
      </c>
      <c r="F9078" s="4" t="s">
        <v>3275</v>
      </c>
      <c r="G9078" s="67">
        <v>44852</v>
      </c>
      <c r="H9078" s="101">
        <v>44868</v>
      </c>
      <c r="I9078" s="71">
        <f t="shared" si="479"/>
        <v>16</v>
      </c>
      <c r="J9078" s="72" t="s">
        <v>93</v>
      </c>
      <c r="K9078" s="83" t="s">
        <v>1276</v>
      </c>
      <c r="L9078" s="73">
        <v>1</v>
      </c>
      <c r="M9078" s="73" t="s">
        <v>91</v>
      </c>
      <c r="N9078" s="68" t="str">
        <f>VLOOKUP(K9078,[1]人員授權表!D$3:G$249,4,0)</f>
        <v>無機</v>
      </c>
      <c r="O9078" s="70" t="str">
        <f>IF(J9078=[1]人員授權表!$C$85,"Casper李羿勳",IF(J9078=[1]人員授權表!$C$188,"Iring陳俊明",IF(J9078=[1]人員授權表!$C$189,"Brian陳泓霖",VLOOKUP(K9078,[1]人員授權表!D$2:E$249,2,FALSE))))</f>
        <v>Dennis陳汶宏</v>
      </c>
      <c r="P9078" s="67">
        <f t="shared" si="478"/>
        <v>44866</v>
      </c>
      <c r="Q9078" s="75" t="str">
        <f t="shared" si="480"/>
        <v>週二</v>
      </c>
      <c r="R9078" s="80">
        <v>44860</v>
      </c>
      <c r="AA9078" s="102">
        <v>15</v>
      </c>
      <c r="AB9078" s="123" t="s">
        <v>2325</v>
      </c>
    </row>
    <row r="9079" spans="2:28">
      <c r="B9079" s="66">
        <v>44854</v>
      </c>
      <c r="C9079" s="67">
        <v>44855</v>
      </c>
      <c r="D9079" s="68" t="s">
        <v>50</v>
      </c>
      <c r="E9079" s="70" t="s">
        <v>51</v>
      </c>
      <c r="F9079" s="4" t="s">
        <v>3275</v>
      </c>
      <c r="G9079" s="67">
        <v>44852</v>
      </c>
      <c r="H9079" s="101">
        <v>44868</v>
      </c>
      <c r="I9079" s="71">
        <f t="shared" si="479"/>
        <v>16</v>
      </c>
      <c r="J9079" s="72" t="s">
        <v>2637</v>
      </c>
      <c r="K9079" s="72" t="s">
        <v>3276</v>
      </c>
      <c r="L9079" s="73">
        <v>1</v>
      </c>
      <c r="M9079" s="73" t="s">
        <v>91</v>
      </c>
      <c r="N9079" s="68" t="str">
        <f>VLOOKUP(K9079,[1]人員授權表!D$3:G$249,4,0)</f>
        <v>無機</v>
      </c>
      <c r="O9079" s="70" t="str">
        <f>IF(J9079=[1]人員授權表!$C$85,"Casper李羿勳",IF(J9079=[1]人員授權表!$C$188,"Iring陳俊明",IF(J9079=[1]人員授權表!$C$189,"Brian陳泓霖",VLOOKUP(K9079,[1]人員授權表!D$2:E$249,2,FALSE))))</f>
        <v>Debby胡萱黛&amp;Brian陳泓霖</v>
      </c>
      <c r="P9079" s="67">
        <f t="shared" ref="P9079:P9142" si="481">H9079-2</f>
        <v>44866</v>
      </c>
      <c r="Q9079" s="75" t="str">
        <f t="shared" si="480"/>
        <v>週二</v>
      </c>
      <c r="R9079" s="80">
        <v>44862</v>
      </c>
      <c r="AA9079" s="102">
        <v>15</v>
      </c>
      <c r="AB9079" s="123" t="s">
        <v>2325</v>
      </c>
    </row>
    <row r="9080" spans="2:28">
      <c r="B9080" s="66">
        <v>44854</v>
      </c>
      <c r="C9080" s="67">
        <v>44855</v>
      </c>
      <c r="D9080" s="68" t="s">
        <v>50</v>
      </c>
      <c r="E9080" s="70" t="s">
        <v>51</v>
      </c>
      <c r="F9080" s="4" t="s">
        <v>3275</v>
      </c>
      <c r="G9080" s="67">
        <v>44852</v>
      </c>
      <c r="H9080" s="101">
        <v>44868</v>
      </c>
      <c r="I9080" s="71">
        <f t="shared" si="479"/>
        <v>16</v>
      </c>
      <c r="J9080" s="72" t="s">
        <v>102</v>
      </c>
      <c r="K9080" s="72" t="s">
        <v>103</v>
      </c>
      <c r="L9080" s="73">
        <v>1</v>
      </c>
      <c r="M9080" s="73" t="s">
        <v>91</v>
      </c>
      <c r="N9080" s="68" t="str">
        <f>VLOOKUP(K9080,[1]人員授權表!D$3:G$249,4,0)</f>
        <v>無機</v>
      </c>
      <c r="O9080" s="70" t="str">
        <f>IF(J9080=[1]人員授權表!$C$85,"Casper李羿勳",IF(J9080=[1]人員授權表!$C$188,"Iring陳俊明",IF(J9080=[1]人員授權表!$C$189,"Brian陳泓霖",VLOOKUP(K9080,[1]人員授權表!D$2:E$249,2,FALSE))))</f>
        <v>Brian陳泓霖</v>
      </c>
      <c r="P9080" s="67">
        <f t="shared" si="481"/>
        <v>44866</v>
      </c>
      <c r="Q9080" s="75" t="str">
        <f t="shared" si="480"/>
        <v>週二</v>
      </c>
      <c r="R9080" s="80">
        <v>44859</v>
      </c>
      <c r="AA9080" s="102">
        <v>15</v>
      </c>
      <c r="AB9080" s="123" t="s">
        <v>2325</v>
      </c>
    </row>
    <row r="9081" spans="2:28">
      <c r="B9081" s="66">
        <v>44854</v>
      </c>
      <c r="C9081" s="67">
        <v>44855</v>
      </c>
      <c r="D9081" s="68" t="s">
        <v>50</v>
      </c>
      <c r="E9081" s="70" t="s">
        <v>51</v>
      </c>
      <c r="F9081" s="4" t="s">
        <v>3275</v>
      </c>
      <c r="G9081" s="67">
        <v>44852</v>
      </c>
      <c r="H9081" s="101">
        <v>44868</v>
      </c>
      <c r="I9081" s="71">
        <f t="shared" si="479"/>
        <v>16</v>
      </c>
      <c r="J9081" s="72" t="s">
        <v>2698</v>
      </c>
      <c r="K9081" s="72" t="s">
        <v>2699</v>
      </c>
      <c r="L9081" s="73">
        <v>1</v>
      </c>
      <c r="M9081" s="73" t="s">
        <v>91</v>
      </c>
      <c r="N9081" s="68" t="str">
        <f>VLOOKUP(K9081,[1]人員授權表!D$3:G$249,4,0)</f>
        <v>無機</v>
      </c>
      <c r="O9081" s="70" t="str">
        <f>IF(J9081=[1]人員授權表!$C$85,"Casper李羿勳",IF(J9081=[1]人員授權表!$C$188,"Iring陳俊明",IF(J9081=[1]人員授權表!$C$189,"Brian陳泓霖",VLOOKUP(K9081,[1]人員授權表!D$2:E$249,2,FALSE))))</f>
        <v>Iring陳俊明</v>
      </c>
      <c r="P9081" s="67">
        <f t="shared" si="481"/>
        <v>44866</v>
      </c>
      <c r="Q9081" s="75" t="str">
        <f t="shared" si="480"/>
        <v>週二</v>
      </c>
      <c r="R9081" s="80">
        <v>44861</v>
      </c>
      <c r="AA9081" s="102">
        <v>15</v>
      </c>
      <c r="AB9081" s="123" t="s">
        <v>2325</v>
      </c>
    </row>
    <row r="9082" spans="2:28">
      <c r="B9082" s="66">
        <v>44854</v>
      </c>
      <c r="C9082" s="67">
        <v>44855</v>
      </c>
      <c r="D9082" s="68" t="s">
        <v>50</v>
      </c>
      <c r="E9082" s="70" t="s">
        <v>51</v>
      </c>
      <c r="F9082" s="4" t="s">
        <v>3275</v>
      </c>
      <c r="G9082" s="67">
        <v>44852</v>
      </c>
      <c r="H9082" s="101">
        <v>44868</v>
      </c>
      <c r="I9082" s="71">
        <f t="shared" si="479"/>
        <v>16</v>
      </c>
      <c r="J9082" s="72" t="s">
        <v>316</v>
      </c>
      <c r="K9082" s="72" t="s">
        <v>317</v>
      </c>
      <c r="L9082" s="73">
        <v>1</v>
      </c>
      <c r="M9082" s="73" t="s">
        <v>91</v>
      </c>
      <c r="N9082" s="68" t="str">
        <f>VLOOKUP(K9082,[1]人員授權表!D$3:G$249,4,0)</f>
        <v>無機</v>
      </c>
      <c r="O9082" s="70" t="str">
        <f>IF(J9082=[1]人員授權表!$C$85,"Casper李羿勳",IF(J9082=[1]人員授權表!$C$188,"Iring陳俊明",IF(J9082=[1]人員授權表!$C$189,"Brian陳泓霖",VLOOKUP(K9082,[1]人員授權表!D$2:E$249,2,FALSE))))</f>
        <v>Brian陳泓霖</v>
      </c>
      <c r="P9082" s="67">
        <f t="shared" si="481"/>
        <v>44866</v>
      </c>
      <c r="Q9082" s="75" t="str">
        <f t="shared" si="480"/>
        <v>週二</v>
      </c>
      <c r="R9082" s="80">
        <v>44861</v>
      </c>
      <c r="AA9082" s="102">
        <v>15</v>
      </c>
      <c r="AB9082" s="123" t="s">
        <v>2325</v>
      </c>
    </row>
    <row r="9083" spans="2:28">
      <c r="B9083" s="66">
        <v>44854</v>
      </c>
      <c r="C9083" s="67">
        <v>44855</v>
      </c>
      <c r="D9083" s="68" t="s">
        <v>50</v>
      </c>
      <c r="E9083" s="70" t="s">
        <v>51</v>
      </c>
      <c r="F9083" s="4" t="s">
        <v>3277</v>
      </c>
      <c r="G9083" s="67">
        <v>44852</v>
      </c>
      <c r="H9083" s="101">
        <v>44868</v>
      </c>
      <c r="I9083" s="71">
        <f t="shared" si="479"/>
        <v>16</v>
      </c>
      <c r="J9083" s="72" t="s">
        <v>89</v>
      </c>
      <c r="K9083" s="72" t="s">
        <v>337</v>
      </c>
      <c r="L9083" s="73">
        <v>1</v>
      </c>
      <c r="M9083" s="73" t="s">
        <v>91</v>
      </c>
      <c r="N9083" s="68" t="str">
        <f>VLOOKUP(K9083,[1]人員授權表!D$3:G$249,4,0)</f>
        <v>無機</v>
      </c>
      <c r="O9083" s="70" t="str">
        <f>IF(J9083=[1]人員授權表!$C$85,"Casper李羿勳",IF(J9083=[1]人員授權表!$C$188,"Iring陳俊明",IF(J9083=[1]人員授權表!$C$189,"Brian陳泓霖",VLOOKUP(K9083,[1]人員授權表!D$2:E$249,2,FALSE))))</f>
        <v>Iring陳俊明</v>
      </c>
      <c r="P9083" s="67">
        <f t="shared" si="481"/>
        <v>44866</v>
      </c>
      <c r="Q9083" s="75" t="str">
        <f t="shared" si="480"/>
        <v>週二</v>
      </c>
      <c r="R9083" s="80">
        <v>44862</v>
      </c>
      <c r="AA9083" s="102">
        <v>15</v>
      </c>
      <c r="AB9083" s="123" t="s">
        <v>2325</v>
      </c>
    </row>
    <row r="9084" spans="2:28">
      <c r="B9084" s="66">
        <v>44854</v>
      </c>
      <c r="C9084" s="67">
        <v>44855</v>
      </c>
      <c r="D9084" s="68" t="s">
        <v>50</v>
      </c>
      <c r="E9084" s="70" t="s">
        <v>51</v>
      </c>
      <c r="F9084" s="4" t="s">
        <v>3277</v>
      </c>
      <c r="G9084" s="67">
        <v>44852</v>
      </c>
      <c r="H9084" s="101">
        <v>44868</v>
      </c>
      <c r="I9084" s="71">
        <f t="shared" si="479"/>
        <v>16</v>
      </c>
      <c r="J9084" s="72" t="s">
        <v>93</v>
      </c>
      <c r="K9084" s="72" t="s">
        <v>436</v>
      </c>
      <c r="L9084" s="73">
        <v>1</v>
      </c>
      <c r="M9084" s="73" t="s">
        <v>91</v>
      </c>
      <c r="N9084" s="68" t="str">
        <f>VLOOKUP(K9084,[1]人員授權表!D$3:G$249,4,0)</f>
        <v>無機</v>
      </c>
      <c r="O9084" s="70" t="str">
        <f>IF(J9084=[1]人員授權表!$C$85,"Casper李羿勳",IF(J9084=[1]人員授權表!$C$188,"Iring陳俊明",IF(J9084=[1]人員授權表!$C$189,"Brian陳泓霖",VLOOKUP(K9084,[1]人員授權表!D$2:E$249,2,FALSE))))</f>
        <v>Dennis陳汶宏</v>
      </c>
      <c r="P9084" s="67">
        <f t="shared" si="481"/>
        <v>44866</v>
      </c>
      <c r="Q9084" s="75" t="str">
        <f t="shared" si="480"/>
        <v>週二</v>
      </c>
      <c r="R9084" s="80">
        <v>44860</v>
      </c>
      <c r="AA9084" s="102">
        <v>15</v>
      </c>
      <c r="AB9084" s="123" t="s">
        <v>2325</v>
      </c>
    </row>
    <row r="9085" spans="2:28">
      <c r="B9085" s="66">
        <v>44854</v>
      </c>
      <c r="C9085" s="67">
        <v>44855</v>
      </c>
      <c r="D9085" s="68" t="s">
        <v>50</v>
      </c>
      <c r="E9085" s="70" t="s">
        <v>51</v>
      </c>
      <c r="F9085" s="4" t="s">
        <v>3277</v>
      </c>
      <c r="G9085" s="67">
        <v>44852</v>
      </c>
      <c r="H9085" s="101">
        <v>44868</v>
      </c>
      <c r="I9085" s="71">
        <f t="shared" si="479"/>
        <v>16</v>
      </c>
      <c r="J9085" s="72" t="s">
        <v>2637</v>
      </c>
      <c r="K9085" s="72" t="s">
        <v>2701</v>
      </c>
      <c r="L9085" s="73">
        <v>1</v>
      </c>
      <c r="M9085" s="73" t="s">
        <v>91</v>
      </c>
      <c r="N9085" s="68" t="str">
        <f>VLOOKUP(K9085,[1]人員授權表!D$3:G$249,4,0)</f>
        <v>無機</v>
      </c>
      <c r="O9085" s="70" t="str">
        <f>IF(J9085=[1]人員授權表!$C$85,"Casper李羿勳",IF(J9085=[1]人員授權表!$C$188,"Iring陳俊明",IF(J9085=[1]人員授權表!$C$189,"Brian陳泓霖",VLOOKUP(K9085,[1]人員授權表!D$2:E$249,2,FALSE))))</f>
        <v>Debby胡萱黛&amp;Brian陳泓霖</v>
      </c>
      <c r="P9085" s="67">
        <f t="shared" si="481"/>
        <v>44866</v>
      </c>
      <c r="Q9085" s="75" t="str">
        <f t="shared" si="480"/>
        <v>週二</v>
      </c>
      <c r="R9085" s="80">
        <v>44862</v>
      </c>
      <c r="AA9085" s="102">
        <v>15</v>
      </c>
      <c r="AB9085" s="123" t="s">
        <v>2325</v>
      </c>
    </row>
    <row r="9086" spans="2:28">
      <c r="B9086" s="66">
        <v>44854</v>
      </c>
      <c r="C9086" s="67">
        <v>44855</v>
      </c>
      <c r="D9086" s="68" t="s">
        <v>50</v>
      </c>
      <c r="E9086" s="70" t="s">
        <v>51</v>
      </c>
      <c r="F9086" s="4" t="s">
        <v>3277</v>
      </c>
      <c r="G9086" s="67">
        <v>44852</v>
      </c>
      <c r="H9086" s="101">
        <v>44868</v>
      </c>
      <c r="I9086" s="71">
        <f t="shared" si="479"/>
        <v>16</v>
      </c>
      <c r="J9086" s="72" t="s">
        <v>102</v>
      </c>
      <c r="K9086" s="72" t="s">
        <v>103</v>
      </c>
      <c r="L9086" s="73">
        <v>1</v>
      </c>
      <c r="M9086" s="73" t="s">
        <v>91</v>
      </c>
      <c r="N9086" s="68" t="str">
        <f>VLOOKUP(K9086,[1]人員授權表!D$3:G$249,4,0)</f>
        <v>無機</v>
      </c>
      <c r="O9086" s="70" t="str">
        <f>IF(J9086=[1]人員授權表!$C$85,"Casper李羿勳",IF(J9086=[1]人員授權表!$C$188,"Iring陳俊明",IF(J9086=[1]人員授權表!$C$189,"Brian陳泓霖",VLOOKUP(K9086,[1]人員授權表!D$2:E$249,2,FALSE))))</f>
        <v>Brian陳泓霖</v>
      </c>
      <c r="P9086" s="67">
        <f t="shared" si="481"/>
        <v>44866</v>
      </c>
      <c r="Q9086" s="75" t="str">
        <f t="shared" si="480"/>
        <v>週二</v>
      </c>
      <c r="R9086" s="80">
        <v>44859</v>
      </c>
      <c r="AA9086" s="102">
        <v>15</v>
      </c>
      <c r="AB9086" s="123" t="s">
        <v>2325</v>
      </c>
    </row>
    <row r="9087" spans="2:28">
      <c r="B9087" s="66">
        <v>44854</v>
      </c>
      <c r="C9087" s="67">
        <v>44855</v>
      </c>
      <c r="D9087" s="68" t="s">
        <v>50</v>
      </c>
      <c r="E9087" s="70" t="s">
        <v>51</v>
      </c>
      <c r="F9087" s="4" t="s">
        <v>3277</v>
      </c>
      <c r="G9087" s="67">
        <v>44852</v>
      </c>
      <c r="H9087" s="101">
        <v>44868</v>
      </c>
      <c r="I9087" s="71">
        <f t="shared" si="479"/>
        <v>16</v>
      </c>
      <c r="J9087" s="72" t="s">
        <v>2698</v>
      </c>
      <c r="K9087" s="72" t="s">
        <v>2699</v>
      </c>
      <c r="L9087" s="73">
        <v>1</v>
      </c>
      <c r="M9087" s="73" t="s">
        <v>91</v>
      </c>
      <c r="N9087" s="68" t="str">
        <f>VLOOKUP(K9087,[1]人員授權表!D$3:G$249,4,0)</f>
        <v>無機</v>
      </c>
      <c r="O9087" s="70" t="str">
        <f>IF(J9087=[1]人員授權表!$C$85,"Casper李羿勳",IF(J9087=[1]人員授權表!$C$188,"Iring陳俊明",IF(J9087=[1]人員授權表!$C$189,"Brian陳泓霖",VLOOKUP(K9087,[1]人員授權表!D$2:E$249,2,FALSE))))</f>
        <v>Iring陳俊明</v>
      </c>
      <c r="P9087" s="67">
        <f t="shared" si="481"/>
        <v>44866</v>
      </c>
      <c r="Q9087" s="75" t="str">
        <f t="shared" si="480"/>
        <v>週二</v>
      </c>
      <c r="R9087" s="80">
        <v>44861</v>
      </c>
      <c r="AA9087" s="102">
        <v>15</v>
      </c>
      <c r="AB9087" s="123" t="s">
        <v>2325</v>
      </c>
    </row>
    <row r="9088" spans="2:28">
      <c r="B9088" s="66">
        <v>44854</v>
      </c>
      <c r="C9088" s="67">
        <v>44855</v>
      </c>
      <c r="D9088" s="68" t="s">
        <v>50</v>
      </c>
      <c r="E9088" s="70" t="s">
        <v>51</v>
      </c>
      <c r="F9088" s="4" t="s">
        <v>3277</v>
      </c>
      <c r="G9088" s="67">
        <v>44852</v>
      </c>
      <c r="H9088" s="101">
        <v>44868</v>
      </c>
      <c r="I9088" s="71">
        <f t="shared" si="479"/>
        <v>16</v>
      </c>
      <c r="J9088" s="72" t="s">
        <v>316</v>
      </c>
      <c r="K9088" s="72" t="s">
        <v>317</v>
      </c>
      <c r="L9088" s="73">
        <v>1</v>
      </c>
      <c r="M9088" s="73" t="s">
        <v>91</v>
      </c>
      <c r="N9088" s="68" t="str">
        <f>VLOOKUP(K9088,[1]人員授權表!D$3:G$249,4,0)</f>
        <v>無機</v>
      </c>
      <c r="O9088" s="70" t="str">
        <f>IF(J9088=[1]人員授權表!$C$85,"Casper李羿勳",IF(J9088=[1]人員授權表!$C$188,"Iring陳俊明",IF(J9088=[1]人員授權表!$C$189,"Brian陳泓霖",VLOOKUP(K9088,[1]人員授權表!D$2:E$249,2,FALSE))))</f>
        <v>Brian陳泓霖</v>
      </c>
      <c r="P9088" s="67">
        <f t="shared" si="481"/>
        <v>44866</v>
      </c>
      <c r="Q9088" s="75" t="str">
        <f t="shared" si="480"/>
        <v>週二</v>
      </c>
      <c r="R9088" s="80">
        <v>44861</v>
      </c>
      <c r="AA9088" s="102">
        <v>15</v>
      </c>
      <c r="AB9088" s="123" t="s">
        <v>2325</v>
      </c>
    </row>
    <row r="9089" spans="2:28">
      <c r="B9089" s="66">
        <v>44854</v>
      </c>
      <c r="C9089" s="67">
        <v>44855</v>
      </c>
      <c r="D9089" s="68" t="s">
        <v>50</v>
      </c>
      <c r="E9089" s="70" t="s">
        <v>51</v>
      </c>
      <c r="F9089" s="4" t="s">
        <v>3278</v>
      </c>
      <c r="G9089" s="67">
        <v>44852</v>
      </c>
      <c r="H9089" s="101">
        <v>44868</v>
      </c>
      <c r="I9089" s="71">
        <f t="shared" si="479"/>
        <v>16</v>
      </c>
      <c r="J9089" s="72" t="s">
        <v>89</v>
      </c>
      <c r="K9089" s="72" t="s">
        <v>337</v>
      </c>
      <c r="L9089" s="73">
        <v>1</v>
      </c>
      <c r="M9089" s="73" t="s">
        <v>91</v>
      </c>
      <c r="N9089" s="68" t="str">
        <f>VLOOKUP(K9089,[1]人員授權表!D$3:G$249,4,0)</f>
        <v>無機</v>
      </c>
      <c r="O9089" s="70" t="str">
        <f>IF(J9089=[1]人員授權表!$C$85,"Casper李羿勳",IF(J9089=[1]人員授權表!$C$188,"Iring陳俊明",IF(J9089=[1]人員授權表!$C$189,"Brian陳泓霖",VLOOKUP(K9089,[1]人員授權表!D$2:E$249,2,FALSE))))</f>
        <v>Iring陳俊明</v>
      </c>
      <c r="P9089" s="67">
        <f t="shared" si="481"/>
        <v>44866</v>
      </c>
      <c r="Q9089" s="75" t="str">
        <f t="shared" si="480"/>
        <v>週二</v>
      </c>
      <c r="R9089" s="80">
        <v>44862</v>
      </c>
      <c r="AA9089" s="102">
        <v>15</v>
      </c>
      <c r="AB9089" s="123" t="s">
        <v>2325</v>
      </c>
    </row>
    <row r="9090" spans="2:28">
      <c r="B9090" s="66">
        <v>44854</v>
      </c>
      <c r="C9090" s="67">
        <v>44855</v>
      </c>
      <c r="D9090" s="68" t="s">
        <v>50</v>
      </c>
      <c r="E9090" s="70" t="s">
        <v>51</v>
      </c>
      <c r="F9090" s="4" t="s">
        <v>3278</v>
      </c>
      <c r="G9090" s="67">
        <v>44852</v>
      </c>
      <c r="H9090" s="101">
        <v>44868</v>
      </c>
      <c r="I9090" s="71">
        <f t="shared" si="479"/>
        <v>16</v>
      </c>
      <c r="J9090" s="72" t="s">
        <v>93</v>
      </c>
      <c r="K9090" s="72" t="s">
        <v>436</v>
      </c>
      <c r="L9090" s="73">
        <v>1</v>
      </c>
      <c r="M9090" s="73" t="s">
        <v>91</v>
      </c>
      <c r="N9090" s="68" t="str">
        <f>VLOOKUP(K9090,[1]人員授權表!D$3:G$249,4,0)</f>
        <v>無機</v>
      </c>
      <c r="O9090" s="70" t="str">
        <f>IF(J9090=[1]人員授權表!$C$85,"Casper李羿勳",IF(J9090=[1]人員授權表!$C$188,"Iring陳俊明",IF(J9090=[1]人員授權表!$C$189,"Brian陳泓霖",VLOOKUP(K9090,[1]人員授權表!D$2:E$249,2,FALSE))))</f>
        <v>Dennis陳汶宏</v>
      </c>
      <c r="P9090" s="67">
        <f t="shared" si="481"/>
        <v>44866</v>
      </c>
      <c r="Q9090" s="75" t="str">
        <f t="shared" si="480"/>
        <v>週二</v>
      </c>
      <c r="R9090" s="80">
        <v>44860</v>
      </c>
      <c r="AA9090" s="102">
        <v>15</v>
      </c>
      <c r="AB9090" s="123" t="s">
        <v>2325</v>
      </c>
    </row>
    <row r="9091" spans="2:28">
      <c r="B9091" s="66">
        <v>44854</v>
      </c>
      <c r="C9091" s="67">
        <v>44855</v>
      </c>
      <c r="D9091" s="68" t="s">
        <v>50</v>
      </c>
      <c r="E9091" s="70" t="s">
        <v>51</v>
      </c>
      <c r="F9091" s="4" t="s">
        <v>3278</v>
      </c>
      <c r="G9091" s="67">
        <v>44852</v>
      </c>
      <c r="H9091" s="101">
        <v>44868</v>
      </c>
      <c r="I9091" s="71">
        <f t="shared" si="479"/>
        <v>16</v>
      </c>
      <c r="J9091" s="72" t="s">
        <v>2637</v>
      </c>
      <c r="K9091" s="72" t="s">
        <v>2701</v>
      </c>
      <c r="L9091" s="73">
        <v>1</v>
      </c>
      <c r="M9091" s="73" t="s">
        <v>91</v>
      </c>
      <c r="N9091" s="68" t="str">
        <f>VLOOKUP(K9091,[1]人員授權表!D$3:G$249,4,0)</f>
        <v>無機</v>
      </c>
      <c r="O9091" s="70" t="str">
        <f>IF(J9091=[1]人員授權表!$C$85,"Casper李羿勳",IF(J9091=[1]人員授權表!$C$188,"Iring陳俊明",IF(J9091=[1]人員授權表!$C$189,"Brian陳泓霖",VLOOKUP(K9091,[1]人員授權表!D$2:E$249,2,FALSE))))</f>
        <v>Debby胡萱黛&amp;Brian陳泓霖</v>
      </c>
      <c r="P9091" s="67">
        <f t="shared" si="481"/>
        <v>44866</v>
      </c>
      <c r="Q9091" s="75" t="str">
        <f t="shared" si="480"/>
        <v>週二</v>
      </c>
      <c r="R9091" s="80">
        <v>44862</v>
      </c>
      <c r="AA9091" s="102">
        <v>15</v>
      </c>
      <c r="AB9091" s="123" t="s">
        <v>2325</v>
      </c>
    </row>
    <row r="9092" spans="2:28">
      <c r="B9092" s="66">
        <v>44855</v>
      </c>
      <c r="D9092" s="68" t="s">
        <v>50</v>
      </c>
      <c r="E9092" s="70" t="s">
        <v>879</v>
      </c>
      <c r="F9092" s="4" t="s">
        <v>3279</v>
      </c>
      <c r="G9092" s="67">
        <v>44855</v>
      </c>
      <c r="H9092" s="67">
        <v>44868</v>
      </c>
      <c r="I9092" s="71">
        <f t="shared" si="479"/>
        <v>13</v>
      </c>
      <c r="J9092" s="72" t="s">
        <v>89</v>
      </c>
      <c r="K9092" s="72" t="s">
        <v>3280</v>
      </c>
      <c r="L9092" s="73">
        <v>1</v>
      </c>
      <c r="M9092" s="73" t="s">
        <v>91</v>
      </c>
      <c r="N9092" s="68" t="str">
        <f>VLOOKUP(K9092,[1]人員授權表!D$3:G$249,4,0)</f>
        <v>無機</v>
      </c>
      <c r="O9092" s="70" t="str">
        <f>IF(J9092=[1]人員授權表!$C$85,"Casper李羿勳",IF(J9092=[1]人員授權表!$C$188,"Iring陳俊明",IF(J9092=[1]人員授權表!$C$189,"Brian陳泓霖",VLOOKUP(K9092,[1]人員授權表!D$2:E$249,2,FALSE))))</f>
        <v>Iring陳俊明</v>
      </c>
      <c r="P9092" s="67">
        <f t="shared" si="481"/>
        <v>44866</v>
      </c>
      <c r="Q9092" s="75" t="str">
        <f t="shared" si="480"/>
        <v>週二</v>
      </c>
      <c r="R9092" s="80">
        <v>44862</v>
      </c>
      <c r="AA9092" s="102">
        <v>15</v>
      </c>
      <c r="AB9092" s="123" t="s">
        <v>2325</v>
      </c>
    </row>
    <row r="9093" spans="2:28">
      <c r="B9093" s="66">
        <v>44855</v>
      </c>
      <c r="D9093" s="68" t="s">
        <v>50</v>
      </c>
      <c r="E9093" s="70" t="s">
        <v>879</v>
      </c>
      <c r="F9093" s="4" t="s">
        <v>3279</v>
      </c>
      <c r="G9093" s="67">
        <v>44855</v>
      </c>
      <c r="H9093" s="67">
        <v>44868</v>
      </c>
      <c r="I9093" s="71">
        <f t="shared" si="479"/>
        <v>13</v>
      </c>
      <c r="J9093" s="72" t="s">
        <v>93</v>
      </c>
      <c r="K9093" s="72" t="s">
        <v>436</v>
      </c>
      <c r="L9093" s="73">
        <v>1</v>
      </c>
      <c r="M9093" s="73" t="s">
        <v>91</v>
      </c>
      <c r="N9093" s="68" t="str">
        <f>VLOOKUP(K9093,[1]人員授權表!D$3:G$249,4,0)</f>
        <v>無機</v>
      </c>
      <c r="O9093" s="70" t="str">
        <f>IF(J9093=[1]人員授權表!$C$85,"Casper李羿勳",IF(J9093=[1]人員授權表!$C$188,"Iring陳俊明",IF(J9093=[1]人員授權表!$C$189,"Brian陳泓霖",VLOOKUP(K9093,[1]人員授權表!D$2:E$249,2,FALSE))))</f>
        <v>Dennis陳汶宏</v>
      </c>
      <c r="P9093" s="67">
        <f t="shared" si="481"/>
        <v>44866</v>
      </c>
      <c r="Q9093" s="75" t="str">
        <f t="shared" si="480"/>
        <v>週二</v>
      </c>
      <c r="R9093" s="80">
        <v>44860</v>
      </c>
      <c r="AA9093" s="102">
        <v>15</v>
      </c>
      <c r="AB9093" s="123" t="s">
        <v>2325</v>
      </c>
    </row>
    <row r="9094" spans="2:28">
      <c r="B9094" s="66">
        <v>44855</v>
      </c>
      <c r="D9094" s="68" t="s">
        <v>50</v>
      </c>
      <c r="E9094" s="70" t="s">
        <v>879</v>
      </c>
      <c r="F9094" s="4" t="s">
        <v>3279</v>
      </c>
      <c r="G9094" s="67">
        <v>44855</v>
      </c>
      <c r="H9094" s="67">
        <v>44868</v>
      </c>
      <c r="I9094" s="71">
        <f t="shared" si="479"/>
        <v>13</v>
      </c>
      <c r="J9094" s="72" t="s">
        <v>2637</v>
      </c>
      <c r="K9094" s="72" t="s">
        <v>3281</v>
      </c>
      <c r="L9094" s="73">
        <v>1</v>
      </c>
      <c r="M9094" s="73" t="s">
        <v>91</v>
      </c>
      <c r="N9094" s="68" t="str">
        <f>VLOOKUP(K9094,[1]人員授權表!D$3:G$249,4,0)</f>
        <v>無機</v>
      </c>
      <c r="O9094" s="70" t="str">
        <f>IF(J9094=[1]人員授權表!$C$85,"Casper李羿勳",IF(J9094=[1]人員授權表!$C$188,"Iring陳俊明",IF(J9094=[1]人員授權表!$C$189,"Brian陳泓霖",VLOOKUP(K9094,[1]人員授權表!D$2:E$249,2,FALSE))))</f>
        <v>Debby胡萱黛&amp;Brian陳泓霖</v>
      </c>
      <c r="P9094" s="67">
        <f t="shared" si="481"/>
        <v>44866</v>
      </c>
      <c r="Q9094" s="75" t="str">
        <f t="shared" si="480"/>
        <v>週二</v>
      </c>
      <c r="R9094" s="80">
        <v>44862</v>
      </c>
      <c r="AA9094" s="102">
        <v>15</v>
      </c>
      <c r="AB9094" s="123" t="s">
        <v>2325</v>
      </c>
    </row>
    <row r="9095" spans="2:28">
      <c r="B9095" s="66">
        <v>44855</v>
      </c>
      <c r="D9095" s="68" t="s">
        <v>50</v>
      </c>
      <c r="E9095" s="70" t="s">
        <v>879</v>
      </c>
      <c r="F9095" s="4" t="s">
        <v>3282</v>
      </c>
      <c r="G9095" s="67">
        <v>44855</v>
      </c>
      <c r="H9095" s="67">
        <v>44868</v>
      </c>
      <c r="I9095" s="71">
        <f t="shared" ref="I9095:I9158" si="482">_xlfn.DAYS(H9095,G9095)</f>
        <v>13</v>
      </c>
      <c r="J9095" s="72" t="s">
        <v>89</v>
      </c>
      <c r="K9095" s="72" t="s">
        <v>3280</v>
      </c>
      <c r="L9095" s="73">
        <v>1</v>
      </c>
      <c r="M9095" s="73" t="s">
        <v>91</v>
      </c>
      <c r="N9095" s="68" t="str">
        <f>VLOOKUP(K9095,[1]人員授權表!D$3:G$249,4,0)</f>
        <v>無機</v>
      </c>
      <c r="O9095" s="70" t="str">
        <f>IF(J9095=[1]人員授權表!$C$85,"Casper李羿勳",IF(J9095=[1]人員授權表!$C$188,"Iring陳俊明",IF(J9095=[1]人員授權表!$C$189,"Brian陳泓霖",VLOOKUP(K9095,[1]人員授權表!D$2:E$249,2,FALSE))))</f>
        <v>Iring陳俊明</v>
      </c>
      <c r="P9095" s="67">
        <f t="shared" si="481"/>
        <v>44866</v>
      </c>
      <c r="Q9095" s="75" t="str">
        <f t="shared" ref="Q9095:Q9158" si="483">TEXT(P9095,"aaa")</f>
        <v>週二</v>
      </c>
      <c r="R9095" s="80">
        <v>44862</v>
      </c>
      <c r="AA9095" s="102">
        <v>15</v>
      </c>
      <c r="AB9095" s="123" t="s">
        <v>2325</v>
      </c>
    </row>
    <row r="9096" spans="2:28">
      <c r="B9096" s="66">
        <v>44855</v>
      </c>
      <c r="D9096" s="68" t="s">
        <v>50</v>
      </c>
      <c r="E9096" s="70" t="s">
        <v>879</v>
      </c>
      <c r="F9096" s="4" t="s">
        <v>3282</v>
      </c>
      <c r="G9096" s="67">
        <v>44855</v>
      </c>
      <c r="H9096" s="67">
        <v>44868</v>
      </c>
      <c r="I9096" s="71">
        <f t="shared" si="482"/>
        <v>13</v>
      </c>
      <c r="J9096" s="72" t="s">
        <v>93</v>
      </c>
      <c r="K9096" s="72" t="s">
        <v>436</v>
      </c>
      <c r="L9096" s="73">
        <v>1</v>
      </c>
      <c r="M9096" s="73" t="s">
        <v>91</v>
      </c>
      <c r="N9096" s="68" t="str">
        <f>VLOOKUP(K9096,[1]人員授權表!D$3:G$249,4,0)</f>
        <v>無機</v>
      </c>
      <c r="O9096" s="70" t="str">
        <f>IF(J9096=[1]人員授權表!$C$85,"Casper李羿勳",IF(J9096=[1]人員授權表!$C$188,"Iring陳俊明",IF(J9096=[1]人員授權表!$C$189,"Brian陳泓霖",VLOOKUP(K9096,[1]人員授權表!D$2:E$249,2,FALSE))))</f>
        <v>Dennis陳汶宏</v>
      </c>
      <c r="P9096" s="67">
        <f t="shared" si="481"/>
        <v>44866</v>
      </c>
      <c r="Q9096" s="75" t="str">
        <f t="shared" si="483"/>
        <v>週二</v>
      </c>
      <c r="R9096" s="80">
        <v>44860</v>
      </c>
      <c r="AA9096" s="102">
        <v>15</v>
      </c>
      <c r="AB9096" s="123" t="s">
        <v>2325</v>
      </c>
    </row>
    <row r="9097" spans="2:28">
      <c r="B9097" s="66">
        <v>44855</v>
      </c>
      <c r="D9097" s="68" t="s">
        <v>50</v>
      </c>
      <c r="E9097" s="70" t="s">
        <v>879</v>
      </c>
      <c r="F9097" s="4" t="s">
        <v>3282</v>
      </c>
      <c r="G9097" s="67">
        <v>44855</v>
      </c>
      <c r="H9097" s="67">
        <v>44868</v>
      </c>
      <c r="I9097" s="71">
        <f t="shared" si="482"/>
        <v>13</v>
      </c>
      <c r="J9097" s="72" t="s">
        <v>2637</v>
      </c>
      <c r="K9097" s="72" t="s">
        <v>3281</v>
      </c>
      <c r="L9097" s="73">
        <v>1</v>
      </c>
      <c r="M9097" s="73" t="s">
        <v>91</v>
      </c>
      <c r="N9097" s="68" t="str">
        <f>VLOOKUP(K9097,[1]人員授權表!D$3:G$249,4,0)</f>
        <v>無機</v>
      </c>
      <c r="O9097" s="70" t="str">
        <f>IF(J9097=[1]人員授權表!$C$85,"Casper李羿勳",IF(J9097=[1]人員授權表!$C$188,"Iring陳俊明",IF(J9097=[1]人員授權表!$C$189,"Brian陳泓霖",VLOOKUP(K9097,[1]人員授權表!D$2:E$249,2,FALSE))))</f>
        <v>Debby胡萱黛&amp;Brian陳泓霖</v>
      </c>
      <c r="P9097" s="67">
        <f t="shared" si="481"/>
        <v>44866</v>
      </c>
      <c r="Q9097" s="75" t="str">
        <f t="shared" si="483"/>
        <v>週二</v>
      </c>
      <c r="R9097" s="80">
        <v>44862</v>
      </c>
      <c r="AA9097" s="102">
        <v>15</v>
      </c>
      <c r="AB9097" s="123" t="s">
        <v>2325</v>
      </c>
    </row>
    <row r="9098" spans="2:28">
      <c r="B9098" s="66">
        <v>44855</v>
      </c>
      <c r="D9098" s="68" t="s">
        <v>50</v>
      </c>
      <c r="E9098" s="70" t="s">
        <v>879</v>
      </c>
      <c r="F9098" s="4" t="s">
        <v>3283</v>
      </c>
      <c r="G9098" s="67">
        <v>44854</v>
      </c>
      <c r="H9098" s="67">
        <v>44868</v>
      </c>
      <c r="I9098" s="71">
        <f t="shared" si="482"/>
        <v>14</v>
      </c>
      <c r="J9098" s="72" t="s">
        <v>89</v>
      </c>
      <c r="K9098" s="72" t="s">
        <v>337</v>
      </c>
      <c r="L9098" s="73">
        <v>1</v>
      </c>
      <c r="M9098" s="73" t="s">
        <v>104</v>
      </c>
      <c r="N9098" s="68" t="str">
        <f>VLOOKUP(K9098,[1]人員授權表!D$3:G$249,4,0)</f>
        <v>無機</v>
      </c>
      <c r="O9098" s="70" t="str">
        <f>IF(J9098=[1]人員授權表!$C$85,"Casper李羿勳",IF(J9098=[1]人員授權表!$C$188,"Iring陳俊明",IF(J9098=[1]人員授權表!$C$189,"Brian陳泓霖",VLOOKUP(K9098,[1]人員授權表!D$2:E$249,2,FALSE))))</f>
        <v>Iring陳俊明</v>
      </c>
      <c r="P9098" s="67">
        <f t="shared" si="481"/>
        <v>44866</v>
      </c>
      <c r="Q9098" s="75" t="str">
        <f t="shared" si="483"/>
        <v>週二</v>
      </c>
      <c r="R9098" s="80">
        <v>44862</v>
      </c>
      <c r="AA9098" s="102">
        <v>15</v>
      </c>
      <c r="AB9098" s="123" t="s">
        <v>2325</v>
      </c>
    </row>
    <row r="9099" spans="2:28">
      <c r="B9099" s="66">
        <v>44855</v>
      </c>
      <c r="D9099" s="68" t="s">
        <v>50</v>
      </c>
      <c r="E9099" s="70" t="s">
        <v>879</v>
      </c>
      <c r="F9099" s="4" t="s">
        <v>3284</v>
      </c>
      <c r="G9099" s="67">
        <v>44854</v>
      </c>
      <c r="H9099" s="67">
        <v>44868</v>
      </c>
      <c r="I9099" s="71">
        <f t="shared" si="482"/>
        <v>14</v>
      </c>
      <c r="J9099" s="72" t="s">
        <v>93</v>
      </c>
      <c r="K9099" s="72" t="s">
        <v>436</v>
      </c>
      <c r="L9099" s="73">
        <v>1</v>
      </c>
      <c r="M9099" s="73" t="s">
        <v>104</v>
      </c>
      <c r="N9099" s="68" t="str">
        <f>VLOOKUP(K9099,[1]人員授權表!D$3:G$249,4,0)</f>
        <v>無機</v>
      </c>
      <c r="O9099" s="70" t="str">
        <f>IF(J9099=[1]人員授權表!$C$85,"Casper李羿勳",IF(J9099=[1]人員授權表!$C$188,"Iring陳俊明",IF(J9099=[1]人員授權表!$C$189,"Brian陳泓霖",VLOOKUP(K9099,[1]人員授權表!D$2:E$249,2,FALSE))))</f>
        <v>Dennis陳汶宏</v>
      </c>
      <c r="P9099" s="67">
        <f t="shared" si="481"/>
        <v>44866</v>
      </c>
      <c r="Q9099" s="75" t="str">
        <f t="shared" si="483"/>
        <v>週二</v>
      </c>
      <c r="R9099" s="80">
        <v>44860</v>
      </c>
      <c r="AA9099" s="102">
        <v>15</v>
      </c>
      <c r="AB9099" s="123" t="s">
        <v>2325</v>
      </c>
    </row>
    <row r="9100" spans="2:28">
      <c r="B9100" s="66">
        <v>44855</v>
      </c>
      <c r="D9100" s="68" t="s">
        <v>50</v>
      </c>
      <c r="E9100" s="70" t="s">
        <v>879</v>
      </c>
      <c r="F9100" s="4" t="s">
        <v>3284</v>
      </c>
      <c r="G9100" s="67">
        <v>44854</v>
      </c>
      <c r="H9100" s="67">
        <v>44868</v>
      </c>
      <c r="I9100" s="71">
        <f t="shared" si="482"/>
        <v>14</v>
      </c>
      <c r="J9100" s="72" t="s">
        <v>2637</v>
      </c>
      <c r="K9100" s="72" t="s">
        <v>2701</v>
      </c>
      <c r="L9100" s="73">
        <v>1</v>
      </c>
      <c r="M9100" s="73" t="s">
        <v>104</v>
      </c>
      <c r="N9100" s="68" t="str">
        <f>VLOOKUP(K9100,[1]人員授權表!D$3:G$249,4,0)</f>
        <v>無機</v>
      </c>
      <c r="O9100" s="70" t="str">
        <f>IF(J9100=[1]人員授權表!$C$85,"Casper李羿勳",IF(J9100=[1]人員授權表!$C$188,"Iring陳俊明",IF(J9100=[1]人員授權表!$C$189,"Brian陳泓霖",VLOOKUP(K9100,[1]人員授權表!D$2:E$249,2,FALSE))))</f>
        <v>Debby胡萱黛&amp;Brian陳泓霖</v>
      </c>
      <c r="P9100" s="67">
        <f t="shared" si="481"/>
        <v>44866</v>
      </c>
      <c r="Q9100" s="75" t="str">
        <f t="shared" si="483"/>
        <v>週二</v>
      </c>
      <c r="R9100" s="80">
        <v>44862</v>
      </c>
      <c r="AA9100" s="102">
        <v>15</v>
      </c>
      <c r="AB9100" s="123" t="s">
        <v>2325</v>
      </c>
    </row>
    <row r="9101" spans="2:28">
      <c r="B9101" s="66">
        <v>44855</v>
      </c>
      <c r="D9101" s="68" t="s">
        <v>50</v>
      </c>
      <c r="E9101" s="70" t="s">
        <v>879</v>
      </c>
      <c r="F9101" s="4" t="s">
        <v>3285</v>
      </c>
      <c r="G9101" s="67">
        <v>44851</v>
      </c>
      <c r="H9101" s="67">
        <v>44868</v>
      </c>
      <c r="I9101" s="71">
        <f t="shared" si="482"/>
        <v>17</v>
      </c>
      <c r="J9101" s="72" t="s">
        <v>162</v>
      </c>
      <c r="K9101" s="72" t="s">
        <v>2812</v>
      </c>
      <c r="L9101" s="73">
        <v>2</v>
      </c>
      <c r="M9101" s="73" t="s">
        <v>104</v>
      </c>
      <c r="N9101" s="68" t="str">
        <f>VLOOKUP(K9101,[1]人員授權表!D$3:G$249,4,0)</f>
        <v>無機</v>
      </c>
      <c r="O9101" s="70" t="str">
        <f>IF(J9101=[1]人員授權表!$C$85,"Casper李羿勳",IF(J9101=[1]人員授權表!$C$188,"Iring陳俊明",IF(J9101=[1]人員授權表!$C$189,"Brian陳泓霖",VLOOKUP(K9101,[1]人員授權表!D$2:E$249,2,FALSE))))</f>
        <v>Dennis陳汶宏</v>
      </c>
      <c r="P9101" s="67">
        <f t="shared" si="481"/>
        <v>44866</v>
      </c>
      <c r="Q9101" s="75" t="str">
        <f t="shared" si="483"/>
        <v>週二</v>
      </c>
      <c r="R9101" s="80">
        <v>44862</v>
      </c>
      <c r="AA9101" s="102">
        <v>15</v>
      </c>
      <c r="AB9101" s="123" t="s">
        <v>2325</v>
      </c>
    </row>
    <row r="9102" spans="2:28">
      <c r="B9102" s="66">
        <v>44855</v>
      </c>
      <c r="D9102" s="68" t="s">
        <v>50</v>
      </c>
      <c r="E9102" s="70" t="s">
        <v>879</v>
      </c>
      <c r="F9102" s="4" t="s">
        <v>3285</v>
      </c>
      <c r="G9102" s="67">
        <v>44851</v>
      </c>
      <c r="H9102" s="67">
        <v>44868</v>
      </c>
      <c r="I9102" s="71">
        <f t="shared" si="482"/>
        <v>17</v>
      </c>
      <c r="J9102" s="72" t="s">
        <v>148</v>
      </c>
      <c r="K9102" s="72" t="s">
        <v>149</v>
      </c>
      <c r="L9102" s="73">
        <v>2</v>
      </c>
      <c r="M9102" s="73" t="s">
        <v>104</v>
      </c>
      <c r="N9102" s="68" t="str">
        <f>VLOOKUP(K9102,[1]人員授權表!D$3:G$249,4,0)</f>
        <v>無機</v>
      </c>
      <c r="O9102" s="70" t="str">
        <f>IF(J9102=[1]人員授權表!$C$85,"Casper李羿勳",IF(J9102=[1]人員授權表!$C$188,"Iring陳俊明",IF(J9102=[1]人員授權表!$C$189,"Brian陳泓霖",VLOOKUP(K9102,[1]人員授權表!D$2:E$249,2,FALSE))))</f>
        <v>Vicky游崴涵</v>
      </c>
      <c r="P9102" s="67">
        <f t="shared" si="481"/>
        <v>44866</v>
      </c>
      <c r="Q9102" s="75" t="str">
        <f t="shared" si="483"/>
        <v>週二</v>
      </c>
      <c r="R9102" s="80">
        <v>44861</v>
      </c>
      <c r="AA9102" s="102">
        <v>15</v>
      </c>
      <c r="AB9102" s="123" t="s">
        <v>2325</v>
      </c>
    </row>
    <row r="9103" spans="2:28">
      <c r="B9103" s="66">
        <v>44855</v>
      </c>
      <c r="D9103" s="68" t="s">
        <v>50</v>
      </c>
      <c r="E9103" s="70" t="s">
        <v>879</v>
      </c>
      <c r="F9103" s="4" t="s">
        <v>3285</v>
      </c>
      <c r="G9103" s="67">
        <v>44851</v>
      </c>
      <c r="H9103" s="67">
        <v>44868</v>
      </c>
      <c r="I9103" s="71">
        <f t="shared" si="482"/>
        <v>17</v>
      </c>
      <c r="J9103" s="72" t="s">
        <v>137</v>
      </c>
      <c r="K9103" s="72" t="s">
        <v>138</v>
      </c>
      <c r="L9103" s="73">
        <v>2</v>
      </c>
      <c r="M9103" s="73" t="s">
        <v>104</v>
      </c>
      <c r="N9103" s="68" t="str">
        <f>VLOOKUP(K9103,[1]人員授權表!D$3:G$249,4,0)</f>
        <v>無機</v>
      </c>
      <c r="O9103" s="70" t="str">
        <f>IF(J9103=[1]人員授權表!$C$85,"Casper李羿勳",IF(J9103=[1]人員授權表!$C$188,"Iring陳俊明",IF(J9103=[1]人員授權表!$C$189,"Brian陳泓霖",VLOOKUP(K9103,[1]人員授權表!D$2:E$249,2,FALSE))))</f>
        <v>Jack劉念忻</v>
      </c>
      <c r="P9103" s="67">
        <f t="shared" si="481"/>
        <v>44866</v>
      </c>
      <c r="Q9103" s="75" t="str">
        <f t="shared" si="483"/>
        <v>週二</v>
      </c>
      <c r="R9103" s="80">
        <v>44867</v>
      </c>
      <c r="S9103" s="85">
        <v>44867</v>
      </c>
      <c r="T9103" s="70">
        <v>1</v>
      </c>
      <c r="Z9103" s="79" t="s">
        <v>3286</v>
      </c>
      <c r="AA9103" s="102">
        <v>15</v>
      </c>
      <c r="AB9103" s="123" t="s">
        <v>2325</v>
      </c>
    </row>
    <row r="9104" spans="2:28">
      <c r="B9104" s="66">
        <v>44855</v>
      </c>
      <c r="D9104" s="68" t="s">
        <v>50</v>
      </c>
      <c r="E9104" s="70" t="s">
        <v>879</v>
      </c>
      <c r="F9104" s="4" t="s">
        <v>3285</v>
      </c>
      <c r="G9104" s="67">
        <v>44851</v>
      </c>
      <c r="H9104" s="67">
        <v>44868</v>
      </c>
      <c r="I9104" s="71">
        <f t="shared" si="482"/>
        <v>17</v>
      </c>
      <c r="J9104" s="72" t="s">
        <v>269</v>
      </c>
      <c r="K9104" s="72" t="s">
        <v>270</v>
      </c>
      <c r="L9104" s="73">
        <v>2</v>
      </c>
      <c r="M9104" s="73" t="s">
        <v>104</v>
      </c>
      <c r="N9104" s="68" t="str">
        <f>VLOOKUP(K9104,[1]人員授權表!D$3:G$249,4,0)</f>
        <v>無機</v>
      </c>
      <c r="O9104" s="70" t="str">
        <f>IF(J9104=[1]人員授權表!$C$85,"Casper李羿勳",IF(J9104=[1]人員授權表!$C$188,"Iring陳俊明",IF(J9104=[1]人員授權表!$C$189,"Brian陳泓霖",VLOOKUP(K9104,[1]人員授權表!D$2:E$249,2,FALSE))))</f>
        <v>George陳志昇&amp;Vicky游崴涵</v>
      </c>
      <c r="P9104" s="67">
        <f t="shared" si="481"/>
        <v>44866</v>
      </c>
      <c r="Q9104" s="75" t="str">
        <f t="shared" si="483"/>
        <v>週二</v>
      </c>
      <c r="R9104" s="80">
        <v>44861</v>
      </c>
      <c r="AA9104" s="102">
        <v>15</v>
      </c>
      <c r="AB9104" s="123" t="s">
        <v>2325</v>
      </c>
    </row>
    <row r="9105" spans="2:28">
      <c r="B9105" s="66">
        <v>44855</v>
      </c>
      <c r="D9105" s="68" t="s">
        <v>50</v>
      </c>
      <c r="E9105" s="70" t="s">
        <v>879</v>
      </c>
      <c r="F9105" s="4" t="s">
        <v>3285</v>
      </c>
      <c r="G9105" s="67">
        <v>44851</v>
      </c>
      <c r="H9105" s="67">
        <v>44868</v>
      </c>
      <c r="I9105" s="71">
        <f t="shared" si="482"/>
        <v>17</v>
      </c>
      <c r="J9105" s="72" t="s">
        <v>125</v>
      </c>
      <c r="K9105" s="72" t="s">
        <v>144</v>
      </c>
      <c r="L9105" s="73">
        <v>2</v>
      </c>
      <c r="M9105" s="73" t="s">
        <v>104</v>
      </c>
      <c r="N9105" s="68" t="str">
        <f>VLOOKUP(K9105,[1]人員授權表!D$3:G$249,4,0)</f>
        <v>有機</v>
      </c>
      <c r="O9105" s="70" t="str">
        <f>IF(J9105=[1]人員授權表!$C$85,"Casper李羿勳",IF(J9105=[1]人員授權表!$C$188,"Iring陳俊明",IF(J9105=[1]人員授權表!$C$189,"Brian陳泓霖",VLOOKUP(K9105,[1]人員授權表!D$2:E$249,2,FALSE))))</f>
        <v>Lucy黃詩婷</v>
      </c>
      <c r="P9105" s="67">
        <f t="shared" si="481"/>
        <v>44866</v>
      </c>
      <c r="Q9105" s="75" t="str">
        <f t="shared" si="483"/>
        <v>週二</v>
      </c>
      <c r="R9105" s="80">
        <v>44859</v>
      </c>
      <c r="AA9105" s="102">
        <v>15</v>
      </c>
      <c r="AB9105" s="123" t="s">
        <v>2325</v>
      </c>
    </row>
    <row r="9106" spans="2:28">
      <c r="B9106" s="66">
        <v>44855</v>
      </c>
      <c r="D9106" s="68" t="s">
        <v>50</v>
      </c>
      <c r="E9106" s="70" t="s">
        <v>879</v>
      </c>
      <c r="F9106" s="4" t="s">
        <v>3285</v>
      </c>
      <c r="G9106" s="67">
        <v>44851</v>
      </c>
      <c r="H9106" s="67">
        <v>44868</v>
      </c>
      <c r="I9106" s="71">
        <f t="shared" si="482"/>
        <v>17</v>
      </c>
      <c r="J9106" s="72" t="s">
        <v>133</v>
      </c>
      <c r="K9106" s="72" t="s">
        <v>187</v>
      </c>
      <c r="L9106" s="73">
        <v>2</v>
      </c>
      <c r="M9106" s="73" t="s">
        <v>104</v>
      </c>
      <c r="N9106" s="68" t="str">
        <f>VLOOKUP(K9106,[1]人員授權表!D$3:G$249,4,0)</f>
        <v>無機</v>
      </c>
      <c r="O9106" s="70" t="str">
        <f>IF(J9106=[1]人員授權表!$C$85,"Casper李羿勳",IF(J9106=[1]人員授權表!$C$188,"Iring陳俊明",IF(J9106=[1]人員授權表!$C$189,"Brian陳泓霖",VLOOKUP(K9106,[1]人員授權表!D$2:E$249,2,FALSE))))</f>
        <v>Ruby黃家蓁</v>
      </c>
      <c r="P9106" s="67">
        <f t="shared" si="481"/>
        <v>44866</v>
      </c>
      <c r="Q9106" s="75" t="str">
        <f t="shared" si="483"/>
        <v>週二</v>
      </c>
      <c r="R9106" s="80">
        <v>44863</v>
      </c>
      <c r="AA9106" s="102">
        <v>15</v>
      </c>
      <c r="AB9106" s="123" t="s">
        <v>2325</v>
      </c>
    </row>
    <row r="9107" spans="2:28">
      <c r="B9107" s="66">
        <v>44847</v>
      </c>
      <c r="D9107" s="68" t="s">
        <v>50</v>
      </c>
      <c r="E9107" s="70" t="s">
        <v>82</v>
      </c>
      <c r="F9107" s="4" t="s">
        <v>3287</v>
      </c>
      <c r="G9107" s="67">
        <v>44852</v>
      </c>
      <c r="H9107" s="67">
        <v>44868</v>
      </c>
      <c r="I9107" s="71">
        <f t="shared" si="482"/>
        <v>16</v>
      </c>
      <c r="J9107" s="72" t="s">
        <v>195</v>
      </c>
      <c r="K9107" s="72" t="s">
        <v>345</v>
      </c>
      <c r="L9107" s="73">
        <v>15</v>
      </c>
      <c r="M9107" s="73" t="s">
        <v>108</v>
      </c>
      <c r="N9107" s="68" t="str">
        <f>VLOOKUP(K9107,[1]人員授權表!D$3:G$249,4,0)</f>
        <v>無機</v>
      </c>
      <c r="O9107" s="70" t="str">
        <f>IF(J9107=[1]人員授權表!$C$85,"Casper李羿勳",IF(J9107=[1]人員授權表!$C$188,"Iring陳俊明",IF(J9107=[1]人員授權表!$C$189,"Brian陳泓霖",VLOOKUP(K9107,[1]人員授權表!D$2:E$249,2,FALSE))))</f>
        <v>Debby胡萱黛</v>
      </c>
      <c r="P9107" s="67">
        <f t="shared" si="481"/>
        <v>44866</v>
      </c>
      <c r="Q9107" s="75" t="str">
        <f t="shared" si="483"/>
        <v>週二</v>
      </c>
      <c r="R9107" s="80">
        <v>44866</v>
      </c>
      <c r="AA9107" s="1"/>
    </row>
    <row r="9108" spans="2:28">
      <c r="B9108" s="66">
        <v>44854</v>
      </c>
      <c r="D9108" s="68" t="s">
        <v>50</v>
      </c>
      <c r="E9108" s="70" t="s">
        <v>879</v>
      </c>
      <c r="F9108" s="4" t="s">
        <v>3288</v>
      </c>
      <c r="G9108" s="67">
        <v>44853</v>
      </c>
      <c r="H9108" s="67">
        <v>44868</v>
      </c>
      <c r="I9108" s="71">
        <f t="shared" si="482"/>
        <v>15</v>
      </c>
      <c r="J9108" s="72" t="s">
        <v>181</v>
      </c>
      <c r="K9108" s="72" t="s">
        <v>182</v>
      </c>
      <c r="L9108" s="73">
        <v>2</v>
      </c>
      <c r="M9108" s="73" t="s">
        <v>108</v>
      </c>
      <c r="N9108" s="68" t="str">
        <f>VLOOKUP(K9108,[1]人員授權表!D$3:G$249,4,0)</f>
        <v>有機</v>
      </c>
      <c r="O9108" s="70" t="str">
        <f>IF(J9108=[1]人員授權表!$C$85,"Casper李羿勳",IF(J9108=[1]人員授權表!$C$188,"Iring陳俊明",IF(J9108=[1]人員授權表!$C$189,"Brian陳泓霖",VLOOKUP(K9108,[1]人員授權表!D$2:E$249,2,FALSE))))</f>
        <v>Sara王淑玲</v>
      </c>
      <c r="P9108" s="67">
        <f t="shared" si="481"/>
        <v>44866</v>
      </c>
      <c r="Q9108" s="75" t="str">
        <f t="shared" si="483"/>
        <v>週二</v>
      </c>
      <c r="R9108" s="80">
        <v>44859</v>
      </c>
      <c r="AA9108" s="102">
        <v>15</v>
      </c>
      <c r="AB9108" s="123" t="s">
        <v>2325</v>
      </c>
    </row>
    <row r="9109" spans="2:28">
      <c r="B9109" s="66">
        <v>44854</v>
      </c>
      <c r="D9109" s="68" t="s">
        <v>50</v>
      </c>
      <c r="E9109" s="70" t="s">
        <v>879</v>
      </c>
      <c r="F9109" s="4" t="s">
        <v>3288</v>
      </c>
      <c r="G9109" s="67">
        <v>44853</v>
      </c>
      <c r="H9109" s="67">
        <v>44868</v>
      </c>
      <c r="I9109" s="71">
        <f t="shared" si="482"/>
        <v>15</v>
      </c>
      <c r="J9109" s="72" t="s">
        <v>167</v>
      </c>
      <c r="K9109" s="72" t="s">
        <v>168</v>
      </c>
      <c r="L9109" s="73">
        <v>2</v>
      </c>
      <c r="M9109" s="73" t="s">
        <v>108</v>
      </c>
      <c r="N9109" s="68" t="str">
        <f>VLOOKUP(K9109,[1]人員授權表!D$3:G$249,4,0)</f>
        <v>有機</v>
      </c>
      <c r="O9109" s="70" t="str">
        <f>IF(J9109=[1]人員授權表!$C$85,"Casper李羿勳",IF(J9109=[1]人員授權表!$C$188,"Iring陳俊明",IF(J9109=[1]人員授權表!$C$189,"Brian陳泓霖",VLOOKUP(K9109,[1]人員授權表!D$2:E$249,2,FALSE))))</f>
        <v>Una林庭瑄</v>
      </c>
      <c r="P9109" s="67">
        <f t="shared" si="481"/>
        <v>44866</v>
      </c>
      <c r="Q9109" s="75" t="str">
        <f t="shared" si="483"/>
        <v>週二</v>
      </c>
      <c r="R9109" s="80">
        <v>44860</v>
      </c>
      <c r="AA9109" s="102">
        <v>15</v>
      </c>
      <c r="AB9109" s="123" t="s">
        <v>2325</v>
      </c>
    </row>
    <row r="9110" spans="2:28">
      <c r="B9110" s="66">
        <v>44830</v>
      </c>
      <c r="C9110" s="67">
        <v>44845</v>
      </c>
      <c r="D9110" s="68" t="s">
        <v>50</v>
      </c>
      <c r="E9110" s="70" t="s">
        <v>51</v>
      </c>
      <c r="F9110" s="4" t="s">
        <v>3289</v>
      </c>
      <c r="G9110" s="101">
        <v>44853</v>
      </c>
      <c r="H9110" s="101">
        <v>44868</v>
      </c>
      <c r="I9110" s="71">
        <f t="shared" si="482"/>
        <v>15</v>
      </c>
      <c r="J9110" s="72" t="s">
        <v>200</v>
      </c>
      <c r="K9110" s="72" t="s">
        <v>201</v>
      </c>
      <c r="L9110" s="73">
        <v>5</v>
      </c>
      <c r="M9110" s="73" t="s">
        <v>104</v>
      </c>
      <c r="N9110" s="68" t="str">
        <f>VLOOKUP(K9110,[1]人員授權表!D$3:G$249,4,0)</f>
        <v>無機</v>
      </c>
      <c r="O9110" s="70" t="str">
        <f>IF(J9110=[1]人員授權表!$C$85,"Casper李羿勳",IF(J9110=[1]人員授權表!$C$188,"Iring陳俊明",IF(J9110=[1]人員授權表!$C$189,"Brian陳泓霖",VLOOKUP(K9110,[1]人員授權表!D$2:E$249,2,FALSE))))</f>
        <v>Ruby黃家蓁</v>
      </c>
      <c r="P9110" s="67">
        <f t="shared" si="481"/>
        <v>44866</v>
      </c>
      <c r="Q9110" s="75" t="str">
        <f t="shared" si="483"/>
        <v>週二</v>
      </c>
      <c r="R9110" s="80">
        <v>44862</v>
      </c>
      <c r="AA9110" s="1"/>
    </row>
    <row r="9111" spans="2:28">
      <c r="B9111" s="66">
        <v>44845</v>
      </c>
      <c r="D9111" s="68" t="s">
        <v>50</v>
      </c>
      <c r="E9111" s="70" t="s">
        <v>51</v>
      </c>
      <c r="F9111" s="4" t="s">
        <v>3290</v>
      </c>
      <c r="G9111" s="67">
        <v>44851</v>
      </c>
      <c r="H9111" s="67">
        <v>44869</v>
      </c>
      <c r="I9111" s="71">
        <f t="shared" si="482"/>
        <v>18</v>
      </c>
      <c r="J9111" s="72" t="s">
        <v>53</v>
      </c>
      <c r="K9111" s="72" t="s">
        <v>54</v>
      </c>
      <c r="L9111" s="73">
        <v>2</v>
      </c>
      <c r="M9111" s="73" t="s">
        <v>91</v>
      </c>
      <c r="N9111" s="68" t="str">
        <f>VLOOKUP(K9111,[1]人員授權表!D$3:G$249,4,0)</f>
        <v>有機</v>
      </c>
      <c r="O9111" s="70" t="str">
        <f>IF(J9111=[1]人員授權表!$C$85,"Casper李羿勳",IF(J9111=[1]人員授權表!$C$188,"Iring陳俊明",IF(J9111=[1]人員授權表!$C$189,"Brian陳泓霖",VLOOKUP(K9111,[1]人員授權表!D$2:E$249,2,FALSE))))</f>
        <v>Marco陳鴻鈞</v>
      </c>
      <c r="P9111" s="67">
        <f t="shared" si="481"/>
        <v>44867</v>
      </c>
      <c r="Q9111" s="75" t="str">
        <f t="shared" si="483"/>
        <v>週三</v>
      </c>
      <c r="R9111" s="80">
        <v>44863</v>
      </c>
      <c r="AA9111" s="1"/>
    </row>
    <row r="9112" spans="2:28">
      <c r="B9112" s="66">
        <v>44845</v>
      </c>
      <c r="D9112" s="68" t="s">
        <v>50</v>
      </c>
      <c r="E9112" s="70" t="s">
        <v>51</v>
      </c>
      <c r="F9112" s="4" t="s">
        <v>3290</v>
      </c>
      <c r="G9112" s="67">
        <v>44851</v>
      </c>
      <c r="H9112" s="67">
        <v>44869</v>
      </c>
      <c r="I9112" s="71">
        <f t="shared" si="482"/>
        <v>18</v>
      </c>
      <c r="J9112" s="72" t="s">
        <v>60</v>
      </c>
      <c r="K9112" s="72" t="s">
        <v>61</v>
      </c>
      <c r="L9112" s="73">
        <v>2</v>
      </c>
      <c r="M9112" s="73" t="s">
        <v>91</v>
      </c>
      <c r="N9112" s="68" t="str">
        <f>VLOOKUP(K9112,[1]人員授權表!D$3:G$249,4,0)</f>
        <v>有機</v>
      </c>
      <c r="O9112" s="70" t="str">
        <f>IF(J9112=[1]人員授權表!$C$85,"Casper李羿勳",IF(J9112=[1]人員授權表!$C$188,"Iring陳俊明",IF(J9112=[1]人員授權表!$C$189,"Brian陳泓霖",VLOOKUP(K9112,[1]人員授權表!D$2:E$249,2,FALSE))))</f>
        <v>Marco陳鴻鈞</v>
      </c>
      <c r="P9112" s="67">
        <f t="shared" si="481"/>
        <v>44867</v>
      </c>
      <c r="Q9112" s="75" t="str">
        <f t="shared" si="483"/>
        <v>週三</v>
      </c>
      <c r="R9112" s="80">
        <v>44863</v>
      </c>
      <c r="AA9112" s="1"/>
    </row>
    <row r="9113" spans="2:28">
      <c r="B9113" s="66">
        <v>44845</v>
      </c>
      <c r="D9113" s="68" t="s">
        <v>50</v>
      </c>
      <c r="E9113" s="70" t="s">
        <v>51</v>
      </c>
      <c r="F9113" s="4" t="s">
        <v>3291</v>
      </c>
      <c r="G9113" s="67">
        <v>44851</v>
      </c>
      <c r="H9113" s="67">
        <v>44869</v>
      </c>
      <c r="I9113" s="71">
        <f t="shared" si="482"/>
        <v>18</v>
      </c>
      <c r="J9113" s="72" t="s">
        <v>69</v>
      </c>
      <c r="K9113" s="72" t="s">
        <v>70</v>
      </c>
      <c r="L9113" s="73">
        <v>2</v>
      </c>
      <c r="M9113" s="73" t="s">
        <v>91</v>
      </c>
      <c r="N9113" s="68" t="str">
        <f>VLOOKUP(K9113,[1]人員授權表!D$3:G$249,4,0)</f>
        <v>有機</v>
      </c>
      <c r="O9113" s="70" t="str">
        <f>IF(J9113=[1]人員授權表!$C$85,"Casper李羿勳",IF(J9113=[1]人員授權表!$C$188,"Iring陳俊明",IF(J9113=[1]人員授權表!$C$189,"Brian陳泓霖",VLOOKUP(K9113,[1]人員授權表!D$2:E$249,2,FALSE))))</f>
        <v>Casper李羿勳</v>
      </c>
      <c r="P9113" s="67">
        <f t="shared" si="481"/>
        <v>44867</v>
      </c>
      <c r="Q9113" s="75" t="str">
        <f t="shared" si="483"/>
        <v>週三</v>
      </c>
      <c r="R9113" s="80">
        <v>44867</v>
      </c>
      <c r="AA9113" s="1"/>
    </row>
    <row r="9114" spans="2:28">
      <c r="B9114" s="66">
        <v>44845</v>
      </c>
      <c r="D9114" s="68" t="s">
        <v>50</v>
      </c>
      <c r="E9114" s="70" t="s">
        <v>51</v>
      </c>
      <c r="F9114" s="4" t="s">
        <v>3291</v>
      </c>
      <c r="G9114" s="67">
        <v>44851</v>
      </c>
      <c r="H9114" s="67">
        <v>44869</v>
      </c>
      <c r="I9114" s="71">
        <f t="shared" si="482"/>
        <v>18</v>
      </c>
      <c r="J9114" s="72" t="s">
        <v>243</v>
      </c>
      <c r="K9114" s="72" t="s">
        <v>241</v>
      </c>
      <c r="L9114" s="73">
        <v>3</v>
      </c>
      <c r="M9114" s="73" t="s">
        <v>91</v>
      </c>
      <c r="N9114" s="68" t="str">
        <f>VLOOKUP(K9114,[1]人員授權表!D$3:G$249,4,0)</f>
        <v>有機</v>
      </c>
      <c r="O9114" s="70" t="str">
        <f>IF(J9114=[1]人員授權表!$C$85,"Casper李羿勳",IF(J9114=[1]人員授權表!$C$188,"Iring陳俊明",IF(J9114=[1]人員授權表!$C$189,"Brian陳泓霖",VLOOKUP(K9114,[1]人員授權表!D$2:E$249,2,FALSE))))</f>
        <v>Casper李羿勳</v>
      </c>
      <c r="P9114" s="67">
        <f t="shared" si="481"/>
        <v>44867</v>
      </c>
      <c r="Q9114" s="75" t="str">
        <f t="shared" si="483"/>
        <v>週三</v>
      </c>
      <c r="R9114" s="80">
        <v>44867</v>
      </c>
      <c r="AA9114" s="1"/>
    </row>
    <row r="9115" spans="2:28">
      <c r="B9115" s="66">
        <v>44845</v>
      </c>
      <c r="D9115" s="68" t="s">
        <v>50</v>
      </c>
      <c r="E9115" s="70" t="s">
        <v>51</v>
      </c>
      <c r="F9115" s="4" t="s">
        <v>3291</v>
      </c>
      <c r="G9115" s="67">
        <v>44851</v>
      </c>
      <c r="H9115" s="67">
        <v>44869</v>
      </c>
      <c r="I9115" s="71">
        <f t="shared" si="482"/>
        <v>18</v>
      </c>
      <c r="J9115" s="72" t="s">
        <v>683</v>
      </c>
      <c r="K9115" s="72" t="s">
        <v>684</v>
      </c>
      <c r="L9115" s="73">
        <v>1</v>
      </c>
      <c r="M9115" s="73" t="s">
        <v>91</v>
      </c>
      <c r="N9115" s="68" t="str">
        <f>VLOOKUP(K9115,[1]人員授權表!D$3:G$249,4,0)</f>
        <v>有機</v>
      </c>
      <c r="O9115" s="70" t="str">
        <f>IF(J9115=[1]人員授權表!$C$85,"Casper李羿勳",IF(J9115=[1]人員授權表!$C$188,"Iring陳俊明",IF(J9115=[1]人員授權表!$C$189,"Brian陳泓霖",VLOOKUP(K9115,[1]人員授權表!D$2:E$249,2,FALSE))))</f>
        <v>Casper李羿勳</v>
      </c>
      <c r="P9115" s="67">
        <f t="shared" si="481"/>
        <v>44867</v>
      </c>
      <c r="Q9115" s="75" t="str">
        <f t="shared" si="483"/>
        <v>週三</v>
      </c>
      <c r="R9115" s="80">
        <v>44867</v>
      </c>
      <c r="AA9115" s="1"/>
    </row>
    <row r="9116" spans="2:28">
      <c r="B9116" s="66">
        <v>44845</v>
      </c>
      <c r="D9116" s="68" t="s">
        <v>50</v>
      </c>
      <c r="E9116" s="70" t="s">
        <v>51</v>
      </c>
      <c r="F9116" s="4" t="s">
        <v>3291</v>
      </c>
      <c r="G9116" s="67">
        <v>44851</v>
      </c>
      <c r="H9116" s="67">
        <v>44869</v>
      </c>
      <c r="I9116" s="71">
        <f t="shared" si="482"/>
        <v>18</v>
      </c>
      <c r="J9116" s="72" t="s">
        <v>240</v>
      </c>
      <c r="K9116" s="72" t="s">
        <v>248</v>
      </c>
      <c r="L9116" s="73">
        <v>1</v>
      </c>
      <c r="M9116" s="73" t="s">
        <v>91</v>
      </c>
      <c r="N9116" s="68" t="str">
        <f>VLOOKUP(K9116,[1]人員授權表!D$3:G$249,4,0)</f>
        <v>有機</v>
      </c>
      <c r="O9116" s="70" t="str">
        <f>IF(J9116=[1]人員授權表!$C$85,"Casper李羿勳",IF(J9116=[1]人員授權表!$C$188,"Iring陳俊明",IF(J9116=[1]人員授權表!$C$189,"Brian陳泓霖",VLOOKUP(K9116,[1]人員授權表!D$2:E$249,2,FALSE))))</f>
        <v>Marco陳鴻鈞</v>
      </c>
      <c r="P9116" s="67">
        <f t="shared" si="481"/>
        <v>44867</v>
      </c>
      <c r="Q9116" s="75" t="str">
        <f t="shared" si="483"/>
        <v>週三</v>
      </c>
      <c r="R9116" s="80">
        <v>44862</v>
      </c>
      <c r="AA9116" s="1"/>
    </row>
    <row r="9117" spans="2:28">
      <c r="B9117" s="66">
        <v>44845</v>
      </c>
      <c r="D9117" s="68" t="s">
        <v>50</v>
      </c>
      <c r="E9117" s="70" t="s">
        <v>51</v>
      </c>
      <c r="F9117" s="4" t="s">
        <v>3291</v>
      </c>
      <c r="G9117" s="67">
        <v>44851</v>
      </c>
      <c r="H9117" s="67">
        <v>44869</v>
      </c>
      <c r="I9117" s="71">
        <f t="shared" si="482"/>
        <v>18</v>
      </c>
      <c r="J9117" s="72" t="s">
        <v>261</v>
      </c>
      <c r="K9117" s="72" t="s">
        <v>248</v>
      </c>
      <c r="L9117" s="73">
        <v>1</v>
      </c>
      <c r="M9117" s="73" t="s">
        <v>91</v>
      </c>
      <c r="N9117" s="68" t="str">
        <f>VLOOKUP(K9117,[1]人員授權表!D$3:G$249,4,0)</f>
        <v>有機</v>
      </c>
      <c r="O9117" s="70" t="str">
        <f>IF(J9117=[1]人員授權表!$C$85,"Casper李羿勳",IF(J9117=[1]人員授權表!$C$188,"Iring陳俊明",IF(J9117=[1]人員授權表!$C$189,"Brian陳泓霖",VLOOKUP(K9117,[1]人員授權表!D$2:E$249,2,FALSE))))</f>
        <v>Marco陳鴻鈞</v>
      </c>
      <c r="P9117" s="67">
        <f t="shared" si="481"/>
        <v>44867</v>
      </c>
      <c r="Q9117" s="75" t="str">
        <f t="shared" si="483"/>
        <v>週三</v>
      </c>
      <c r="R9117" s="80">
        <v>44862</v>
      </c>
      <c r="AA9117" s="1"/>
    </row>
    <row r="9118" spans="2:28">
      <c r="B9118" s="66">
        <v>44845</v>
      </c>
      <c r="D9118" s="68" t="s">
        <v>50</v>
      </c>
      <c r="E9118" s="70" t="s">
        <v>51</v>
      </c>
      <c r="F9118" s="4" t="s">
        <v>3292</v>
      </c>
      <c r="G9118" s="67">
        <v>44851</v>
      </c>
      <c r="H9118" s="67">
        <v>44869</v>
      </c>
      <c r="I9118" s="71">
        <f t="shared" si="482"/>
        <v>18</v>
      </c>
      <c r="J9118" s="72" t="s">
        <v>66</v>
      </c>
      <c r="K9118" s="72" t="s">
        <v>64</v>
      </c>
      <c r="L9118" s="73">
        <v>1</v>
      </c>
      <c r="M9118" s="73" t="s">
        <v>91</v>
      </c>
      <c r="N9118" s="68" t="str">
        <f>VLOOKUP(K9118,[1]人員授權表!D$3:G$249,4,0)</f>
        <v>有機</v>
      </c>
      <c r="O9118" s="70" t="str">
        <f>IF(J9118=[1]人員授權表!$C$85,"Casper李羿勳",IF(J9118=[1]人員授權表!$C$188,"Iring陳俊明",IF(J9118=[1]人員授權表!$C$189,"Brian陳泓霖",VLOOKUP(K9118,[1]人員授權表!D$2:E$249,2,FALSE))))</f>
        <v>Casper李羿勳</v>
      </c>
      <c r="P9118" s="67">
        <f t="shared" si="481"/>
        <v>44867</v>
      </c>
      <c r="Q9118" s="75" t="str">
        <f t="shared" si="483"/>
        <v>週三</v>
      </c>
      <c r="R9118" s="80">
        <v>44872</v>
      </c>
      <c r="S9118" s="113">
        <v>44872</v>
      </c>
      <c r="V9118" s="70">
        <v>1</v>
      </c>
      <c r="Z9118" s="79" t="s">
        <v>3147</v>
      </c>
      <c r="AA9118" s="1"/>
    </row>
    <row r="9119" spans="2:28">
      <c r="B9119" s="66">
        <v>44845</v>
      </c>
      <c r="D9119" s="68" t="s">
        <v>50</v>
      </c>
      <c r="E9119" s="70" t="s">
        <v>51</v>
      </c>
      <c r="F9119" s="4" t="s">
        <v>3293</v>
      </c>
      <c r="G9119" s="67">
        <v>44852</v>
      </c>
      <c r="H9119" s="67">
        <v>44869</v>
      </c>
      <c r="I9119" s="71">
        <f t="shared" si="482"/>
        <v>17</v>
      </c>
      <c r="J9119" s="72" t="s">
        <v>60</v>
      </c>
      <c r="K9119" s="72" t="s">
        <v>61</v>
      </c>
      <c r="L9119" s="73">
        <v>2</v>
      </c>
      <c r="M9119" s="73" t="s">
        <v>91</v>
      </c>
      <c r="N9119" s="68" t="str">
        <f>VLOOKUP(K9119,[1]人員授權表!D$3:G$249,4,0)</f>
        <v>有機</v>
      </c>
      <c r="O9119" s="70" t="str">
        <f>IF(J9119=[1]人員授權表!$C$85,"Casper李羿勳",IF(J9119=[1]人員授權表!$C$188,"Iring陳俊明",IF(J9119=[1]人員授權表!$C$189,"Brian陳泓霖",VLOOKUP(K9119,[1]人員授權表!D$2:E$249,2,FALSE))))</f>
        <v>Marco陳鴻鈞</v>
      </c>
      <c r="P9119" s="67">
        <f t="shared" si="481"/>
        <v>44867</v>
      </c>
      <c r="Q9119" s="75" t="str">
        <f t="shared" si="483"/>
        <v>週三</v>
      </c>
      <c r="R9119" s="80">
        <v>44863</v>
      </c>
      <c r="AA9119" s="1"/>
    </row>
    <row r="9120" spans="2:28">
      <c r="B9120" s="66">
        <v>44845</v>
      </c>
      <c r="D9120" s="68" t="s">
        <v>50</v>
      </c>
      <c r="E9120" s="70" t="s">
        <v>51</v>
      </c>
      <c r="F9120" s="4" t="s">
        <v>3293</v>
      </c>
      <c r="G9120" s="67">
        <v>44852</v>
      </c>
      <c r="H9120" s="67">
        <v>44869</v>
      </c>
      <c r="I9120" s="71">
        <f t="shared" si="482"/>
        <v>17</v>
      </c>
      <c r="J9120" s="72" t="s">
        <v>53</v>
      </c>
      <c r="K9120" s="72" t="s">
        <v>54</v>
      </c>
      <c r="L9120" s="73">
        <v>2</v>
      </c>
      <c r="M9120" s="73" t="s">
        <v>91</v>
      </c>
      <c r="N9120" s="68" t="str">
        <f>VLOOKUP(K9120,[1]人員授權表!D$3:G$249,4,0)</f>
        <v>有機</v>
      </c>
      <c r="O9120" s="70" t="str">
        <f>IF(J9120=[1]人員授權表!$C$85,"Casper李羿勳",IF(J9120=[1]人員授權表!$C$188,"Iring陳俊明",IF(J9120=[1]人員授權表!$C$189,"Brian陳泓霖",VLOOKUP(K9120,[1]人員授權表!D$2:E$249,2,FALSE))))</f>
        <v>Marco陳鴻鈞</v>
      </c>
      <c r="P9120" s="67">
        <f t="shared" si="481"/>
        <v>44867</v>
      </c>
      <c r="Q9120" s="75" t="str">
        <f t="shared" si="483"/>
        <v>週三</v>
      </c>
      <c r="R9120" s="80">
        <v>44863</v>
      </c>
      <c r="AA9120" s="1"/>
    </row>
    <row r="9121" spans="2:27">
      <c r="B9121" s="66">
        <v>44845</v>
      </c>
      <c r="D9121" s="68" t="s">
        <v>50</v>
      </c>
      <c r="E9121" s="70" t="s">
        <v>51</v>
      </c>
      <c r="F9121" s="4" t="s">
        <v>3293</v>
      </c>
      <c r="G9121" s="67">
        <v>44852</v>
      </c>
      <c r="H9121" s="67">
        <v>44869</v>
      </c>
      <c r="I9121" s="71">
        <f t="shared" si="482"/>
        <v>17</v>
      </c>
      <c r="J9121" s="72" t="s">
        <v>69</v>
      </c>
      <c r="K9121" s="72" t="s">
        <v>70</v>
      </c>
      <c r="L9121" s="73">
        <v>3</v>
      </c>
      <c r="M9121" s="73" t="s">
        <v>91</v>
      </c>
      <c r="N9121" s="68" t="str">
        <f>VLOOKUP(K9121,[1]人員授權表!D$3:G$249,4,0)</f>
        <v>有機</v>
      </c>
      <c r="O9121" s="70" t="str">
        <f>IF(J9121=[1]人員授權表!$C$85,"Casper李羿勳",IF(J9121=[1]人員授權表!$C$188,"Iring陳俊明",IF(J9121=[1]人員授權表!$C$189,"Brian陳泓霖",VLOOKUP(K9121,[1]人員授權表!D$2:E$249,2,FALSE))))</f>
        <v>Casper李羿勳</v>
      </c>
      <c r="P9121" s="67">
        <f t="shared" si="481"/>
        <v>44867</v>
      </c>
      <c r="Q9121" s="75" t="str">
        <f t="shared" si="483"/>
        <v>週三</v>
      </c>
      <c r="R9121" s="80">
        <v>44867</v>
      </c>
      <c r="AA9121" s="1"/>
    </row>
    <row r="9122" spans="2:27">
      <c r="B9122" s="66">
        <v>44845</v>
      </c>
      <c r="D9122" s="68" t="s">
        <v>50</v>
      </c>
      <c r="E9122" s="70" t="s">
        <v>51</v>
      </c>
      <c r="F9122" s="4" t="s">
        <v>3293</v>
      </c>
      <c r="G9122" s="67">
        <v>44852</v>
      </c>
      <c r="H9122" s="67">
        <v>44869</v>
      </c>
      <c r="I9122" s="71">
        <f t="shared" si="482"/>
        <v>17</v>
      </c>
      <c r="J9122" s="72" t="s">
        <v>243</v>
      </c>
      <c r="K9122" s="72" t="s">
        <v>241</v>
      </c>
      <c r="L9122" s="73">
        <v>1</v>
      </c>
      <c r="M9122" s="73" t="s">
        <v>91</v>
      </c>
      <c r="N9122" s="68" t="str">
        <f>VLOOKUP(K9122,[1]人員授權表!D$3:G$249,4,0)</f>
        <v>有機</v>
      </c>
      <c r="O9122" s="70" t="str">
        <f>IF(J9122=[1]人員授權表!$C$85,"Casper李羿勳",IF(J9122=[1]人員授權表!$C$188,"Iring陳俊明",IF(J9122=[1]人員授權表!$C$189,"Brian陳泓霖",VLOOKUP(K9122,[1]人員授權表!D$2:E$249,2,FALSE))))</f>
        <v>Casper李羿勳</v>
      </c>
      <c r="P9122" s="67">
        <f t="shared" si="481"/>
        <v>44867</v>
      </c>
      <c r="Q9122" s="75" t="str">
        <f t="shared" si="483"/>
        <v>週三</v>
      </c>
      <c r="R9122" s="80">
        <v>44867</v>
      </c>
      <c r="AA9122" s="1"/>
    </row>
    <row r="9123" spans="2:27">
      <c r="B9123" s="66">
        <v>44845</v>
      </c>
      <c r="D9123" s="68" t="s">
        <v>50</v>
      </c>
      <c r="E9123" s="70" t="s">
        <v>51</v>
      </c>
      <c r="F9123" s="4" t="s">
        <v>3293</v>
      </c>
      <c r="G9123" s="67">
        <v>44852</v>
      </c>
      <c r="H9123" s="67">
        <v>44869</v>
      </c>
      <c r="I9123" s="71">
        <f t="shared" si="482"/>
        <v>17</v>
      </c>
      <c r="J9123" s="72" t="s">
        <v>683</v>
      </c>
      <c r="K9123" s="72" t="s">
        <v>684</v>
      </c>
      <c r="L9123" s="73">
        <v>2</v>
      </c>
      <c r="M9123" s="73" t="s">
        <v>91</v>
      </c>
      <c r="N9123" s="68" t="str">
        <f>VLOOKUP(K9123,[1]人員授權表!D$3:G$249,4,0)</f>
        <v>有機</v>
      </c>
      <c r="O9123" s="70" t="str">
        <f>IF(J9123=[1]人員授權表!$C$85,"Casper李羿勳",IF(J9123=[1]人員授權表!$C$188,"Iring陳俊明",IF(J9123=[1]人員授權表!$C$189,"Brian陳泓霖",VLOOKUP(K9123,[1]人員授權表!D$2:E$249,2,FALSE))))</f>
        <v>Casper李羿勳</v>
      </c>
      <c r="P9123" s="67">
        <f t="shared" si="481"/>
        <v>44867</v>
      </c>
      <c r="Q9123" s="75" t="str">
        <f t="shared" si="483"/>
        <v>週三</v>
      </c>
      <c r="R9123" s="80">
        <v>44865</v>
      </c>
      <c r="AA9123" s="1"/>
    </row>
    <row r="9124" spans="2:27">
      <c r="B9124" s="66">
        <v>44845</v>
      </c>
      <c r="D9124" s="68" t="s">
        <v>50</v>
      </c>
      <c r="E9124" s="70" t="s">
        <v>51</v>
      </c>
      <c r="F9124" s="4" t="s">
        <v>3293</v>
      </c>
      <c r="G9124" s="67">
        <v>44852</v>
      </c>
      <c r="H9124" s="67">
        <v>44869</v>
      </c>
      <c r="I9124" s="71">
        <f t="shared" si="482"/>
        <v>17</v>
      </c>
      <c r="J9124" s="72" t="s">
        <v>240</v>
      </c>
      <c r="K9124" s="72" t="s">
        <v>241</v>
      </c>
      <c r="L9124" s="73">
        <v>3</v>
      </c>
      <c r="M9124" s="73" t="s">
        <v>91</v>
      </c>
      <c r="N9124" s="68" t="str">
        <f>VLOOKUP(K9124,[1]人員授權表!D$3:G$249,4,0)</f>
        <v>有機</v>
      </c>
      <c r="O9124" s="70" t="str">
        <f>IF(J9124=[1]人員授權表!$C$85,"Casper李羿勳",IF(J9124=[1]人員授權表!$C$188,"Iring陳俊明",IF(J9124=[1]人員授權表!$C$189,"Brian陳泓霖",VLOOKUP(K9124,[1]人員授權表!D$2:E$249,2,FALSE))))</f>
        <v>Casper李羿勳</v>
      </c>
      <c r="P9124" s="67">
        <f t="shared" si="481"/>
        <v>44867</v>
      </c>
      <c r="Q9124" s="75" t="str">
        <f t="shared" si="483"/>
        <v>週三</v>
      </c>
      <c r="R9124" s="80">
        <v>44867</v>
      </c>
      <c r="AA9124" s="1"/>
    </row>
    <row r="9125" spans="2:27">
      <c r="B9125" s="66">
        <v>44845</v>
      </c>
      <c r="D9125" s="68" t="s">
        <v>50</v>
      </c>
      <c r="E9125" s="70" t="s">
        <v>51</v>
      </c>
      <c r="F9125" s="4" t="s">
        <v>3293</v>
      </c>
      <c r="G9125" s="67">
        <v>44852</v>
      </c>
      <c r="H9125" s="67">
        <v>44869</v>
      </c>
      <c r="I9125" s="71">
        <f t="shared" si="482"/>
        <v>17</v>
      </c>
      <c r="J9125" s="72" t="s">
        <v>614</v>
      </c>
      <c r="K9125" s="72" t="s">
        <v>248</v>
      </c>
      <c r="L9125" s="73">
        <v>4</v>
      </c>
      <c r="M9125" s="73" t="s">
        <v>91</v>
      </c>
      <c r="N9125" s="68" t="str">
        <f>VLOOKUP(K9125,[1]人員授權表!D$3:G$249,4,0)</f>
        <v>有機</v>
      </c>
      <c r="O9125" s="70" t="str">
        <f>IF(J9125=[1]人員授權表!$C$85,"Casper李羿勳",IF(J9125=[1]人員授權表!$C$188,"Iring陳俊明",IF(J9125=[1]人員授權表!$C$189,"Brian陳泓霖",VLOOKUP(K9125,[1]人員授權表!D$2:E$249,2,FALSE))))</f>
        <v>Marco陳鴻鈞</v>
      </c>
      <c r="P9125" s="67">
        <f t="shared" si="481"/>
        <v>44867</v>
      </c>
      <c r="Q9125" s="75" t="str">
        <f t="shared" si="483"/>
        <v>週三</v>
      </c>
      <c r="R9125" s="80">
        <v>44862</v>
      </c>
      <c r="AA9125" s="1"/>
    </row>
    <row r="9126" spans="2:27">
      <c r="B9126" s="66">
        <v>44845</v>
      </c>
      <c r="D9126" s="68" t="s">
        <v>50</v>
      </c>
      <c r="E9126" s="70" t="s">
        <v>51</v>
      </c>
      <c r="F9126" s="4" t="s">
        <v>3293</v>
      </c>
      <c r="G9126" s="67">
        <v>44852</v>
      </c>
      <c r="H9126" s="67">
        <v>44869</v>
      </c>
      <c r="I9126" s="71">
        <f t="shared" si="482"/>
        <v>17</v>
      </c>
      <c r="J9126" s="72" t="s">
        <v>1505</v>
      </c>
      <c r="K9126" s="72" t="s">
        <v>2574</v>
      </c>
      <c r="L9126" s="73">
        <v>3</v>
      </c>
      <c r="M9126" s="73" t="s">
        <v>91</v>
      </c>
      <c r="N9126" s="68" t="str">
        <f>VLOOKUP(K9126,[1]人員授權表!D$3:G$249,4,0)</f>
        <v>有機</v>
      </c>
      <c r="O9126" s="70" t="str">
        <f>IF(J9126=[1]人員授權表!$C$85,"Casper李羿勳",IF(J9126=[1]人員授權表!$C$188,"Iring陳俊明",IF(J9126=[1]人員授權表!$C$189,"Brian陳泓霖",VLOOKUP(K9126,[1]人員授權表!D$2:E$249,2,FALSE))))</f>
        <v>Casper李羿勳</v>
      </c>
      <c r="P9126" s="67">
        <f t="shared" si="481"/>
        <v>44867</v>
      </c>
      <c r="Q9126" s="75" t="str">
        <f t="shared" si="483"/>
        <v>週三</v>
      </c>
      <c r="R9126" s="80">
        <v>44867</v>
      </c>
      <c r="AA9126" s="1"/>
    </row>
    <row r="9127" spans="2:27">
      <c r="B9127" s="66">
        <v>44845</v>
      </c>
      <c r="D9127" s="68" t="s">
        <v>50</v>
      </c>
      <c r="E9127" s="70" t="s">
        <v>51</v>
      </c>
      <c r="F9127" s="4" t="s">
        <v>3293</v>
      </c>
      <c r="G9127" s="67">
        <v>44852</v>
      </c>
      <c r="H9127" s="67">
        <v>44869</v>
      </c>
      <c r="I9127" s="71">
        <f t="shared" si="482"/>
        <v>17</v>
      </c>
      <c r="J9127" s="72" t="s">
        <v>244</v>
      </c>
      <c r="K9127" s="72" t="s">
        <v>241</v>
      </c>
      <c r="L9127" s="73">
        <v>4</v>
      </c>
      <c r="M9127" s="73" t="s">
        <v>91</v>
      </c>
      <c r="N9127" s="68" t="str">
        <f>VLOOKUP(K9127,[1]人員授權表!D$3:G$249,4,0)</f>
        <v>有機</v>
      </c>
      <c r="O9127" s="70" t="str">
        <f>IF(J9127=[1]人員授權表!$C$85,"Casper李羿勳",IF(J9127=[1]人員授權表!$C$188,"Iring陳俊明",IF(J9127=[1]人員授權表!$C$189,"Brian陳泓霖",VLOOKUP(K9127,[1]人員授權表!D$2:E$249,2,FALSE))))</f>
        <v>Casper李羿勳</v>
      </c>
      <c r="P9127" s="67">
        <f t="shared" si="481"/>
        <v>44867</v>
      </c>
      <c r="Q9127" s="75" t="str">
        <f t="shared" si="483"/>
        <v>週三</v>
      </c>
      <c r="R9127" s="80">
        <v>44867</v>
      </c>
      <c r="AA9127" s="1"/>
    </row>
    <row r="9128" spans="2:27">
      <c r="B9128" s="66">
        <v>44845</v>
      </c>
      <c r="D9128" s="68" t="s">
        <v>50</v>
      </c>
      <c r="E9128" s="70" t="s">
        <v>51</v>
      </c>
      <c r="F9128" s="4" t="s">
        <v>3293</v>
      </c>
      <c r="G9128" s="67">
        <v>44852</v>
      </c>
      <c r="H9128" s="67">
        <v>44869</v>
      </c>
      <c r="I9128" s="71">
        <f t="shared" si="482"/>
        <v>17</v>
      </c>
      <c r="J9128" s="72" t="s">
        <v>618</v>
      </c>
      <c r="K9128" s="72" t="s">
        <v>241</v>
      </c>
      <c r="L9128" s="73">
        <v>3</v>
      </c>
      <c r="M9128" s="73" t="s">
        <v>91</v>
      </c>
      <c r="N9128" s="68" t="str">
        <f>VLOOKUP(K9128,[1]人員授權表!D$3:G$249,4,0)</f>
        <v>有機</v>
      </c>
      <c r="O9128" s="70" t="str">
        <f>IF(J9128=[1]人員授權表!$C$85,"Casper李羿勳",IF(J9128=[1]人員授權表!$C$188,"Iring陳俊明",IF(J9128=[1]人員授權表!$C$189,"Brian陳泓霖",VLOOKUP(K9128,[1]人員授權表!D$2:E$249,2,FALSE))))</f>
        <v>Casper李羿勳</v>
      </c>
      <c r="P9128" s="67">
        <f t="shared" si="481"/>
        <v>44867</v>
      </c>
      <c r="Q9128" s="75" t="str">
        <f t="shared" si="483"/>
        <v>週三</v>
      </c>
      <c r="R9128" s="80">
        <v>44867</v>
      </c>
      <c r="AA9128" s="1"/>
    </row>
    <row r="9129" spans="2:27">
      <c r="B9129" s="66">
        <v>44845</v>
      </c>
      <c r="D9129" s="68" t="s">
        <v>50</v>
      </c>
      <c r="E9129" s="70" t="s">
        <v>51</v>
      </c>
      <c r="F9129" s="4" t="s">
        <v>3293</v>
      </c>
      <c r="G9129" s="67">
        <v>44852</v>
      </c>
      <c r="H9129" s="67">
        <v>44869</v>
      </c>
      <c r="I9129" s="71">
        <f t="shared" si="482"/>
        <v>17</v>
      </c>
      <c r="J9129" s="72" t="s">
        <v>242</v>
      </c>
      <c r="K9129" s="72" t="s">
        <v>241</v>
      </c>
      <c r="L9129" s="73">
        <v>4</v>
      </c>
      <c r="M9129" s="73" t="s">
        <v>91</v>
      </c>
      <c r="N9129" s="68" t="str">
        <f>VLOOKUP(K9129,[1]人員授權表!D$3:G$249,4,0)</f>
        <v>有機</v>
      </c>
      <c r="O9129" s="70" t="str">
        <f>IF(J9129=[1]人員授權表!$C$85,"Casper李羿勳",IF(J9129=[1]人員授權表!$C$188,"Iring陳俊明",IF(J9129=[1]人員授權表!$C$189,"Brian陳泓霖",VLOOKUP(K9129,[1]人員授權表!D$2:E$249,2,FALSE))))</f>
        <v>Casper李羿勳</v>
      </c>
      <c r="P9129" s="67">
        <f t="shared" si="481"/>
        <v>44867</v>
      </c>
      <c r="Q9129" s="75" t="str">
        <f t="shared" si="483"/>
        <v>週三</v>
      </c>
      <c r="R9129" s="80">
        <v>44867</v>
      </c>
      <c r="AA9129" s="1"/>
    </row>
    <row r="9130" spans="2:27">
      <c r="B9130" s="66">
        <v>44845</v>
      </c>
      <c r="D9130" s="68" t="s">
        <v>50</v>
      </c>
      <c r="E9130" s="70" t="s">
        <v>51</v>
      </c>
      <c r="F9130" s="4" t="s">
        <v>3293</v>
      </c>
      <c r="G9130" s="67">
        <v>44852</v>
      </c>
      <c r="H9130" s="67">
        <v>44869</v>
      </c>
      <c r="I9130" s="71">
        <f t="shared" si="482"/>
        <v>17</v>
      </c>
      <c r="J9130" s="72" t="s">
        <v>1312</v>
      </c>
      <c r="K9130" s="72" t="s">
        <v>1618</v>
      </c>
      <c r="L9130" s="73">
        <v>1</v>
      </c>
      <c r="M9130" s="73" t="s">
        <v>91</v>
      </c>
      <c r="N9130" s="68" t="str">
        <f>VLOOKUP(K9130,[1]人員授權表!D$3:G$249,4,0)</f>
        <v>有機</v>
      </c>
      <c r="O9130" s="70" t="str">
        <f>IF(J9130=[1]人員授權表!$C$85,"Casper李羿勳",IF(J9130=[1]人員授權表!$C$188,"Iring陳俊明",IF(J9130=[1]人員授權表!$C$189,"Brian陳泓霖",VLOOKUP(K9130,[1]人員授權表!D$2:E$249,2,FALSE))))</f>
        <v>Casper李羿勳</v>
      </c>
      <c r="P9130" s="67">
        <f t="shared" si="481"/>
        <v>44867</v>
      </c>
      <c r="Q9130" s="75" t="str">
        <f t="shared" si="483"/>
        <v>週三</v>
      </c>
      <c r="R9130" s="80">
        <v>44867</v>
      </c>
      <c r="AA9130" s="1"/>
    </row>
    <row r="9131" spans="2:27">
      <c r="B9131" s="66">
        <v>44845</v>
      </c>
      <c r="D9131" s="68" t="s">
        <v>50</v>
      </c>
      <c r="E9131" s="70" t="s">
        <v>51</v>
      </c>
      <c r="F9131" s="4" t="s">
        <v>3293</v>
      </c>
      <c r="G9131" s="67">
        <v>44852</v>
      </c>
      <c r="H9131" s="67">
        <v>44869</v>
      </c>
      <c r="I9131" s="71">
        <f t="shared" si="482"/>
        <v>17</v>
      </c>
      <c r="J9131" s="72" t="s">
        <v>350</v>
      </c>
      <c r="K9131" s="72" t="s">
        <v>250</v>
      </c>
      <c r="L9131" s="73">
        <v>2</v>
      </c>
      <c r="M9131" s="73" t="s">
        <v>91</v>
      </c>
      <c r="N9131" s="68" t="str">
        <f>VLOOKUP(K9131,[1]人員授權表!D$3:G$249,4,0)</f>
        <v>有機</v>
      </c>
      <c r="O9131" s="70" t="str">
        <f>IF(J9131=[1]人員授權表!$C$85,"Casper李羿勳",IF(J9131=[1]人員授權表!$C$188,"Iring陳俊明",IF(J9131=[1]人員授權表!$C$189,"Brian陳泓霖",VLOOKUP(K9131,[1]人員授權表!D$2:E$249,2,FALSE))))</f>
        <v>Marco陳鴻鈞</v>
      </c>
      <c r="P9131" s="67">
        <f t="shared" si="481"/>
        <v>44867</v>
      </c>
      <c r="Q9131" s="75" t="str">
        <f t="shared" si="483"/>
        <v>週三</v>
      </c>
      <c r="R9131" s="80">
        <v>44860</v>
      </c>
      <c r="AA9131" s="1"/>
    </row>
    <row r="9132" spans="2:27">
      <c r="B9132" s="66">
        <v>44845</v>
      </c>
      <c r="D9132" s="68" t="s">
        <v>50</v>
      </c>
      <c r="E9132" s="70" t="s">
        <v>51</v>
      </c>
      <c r="F9132" s="4" t="s">
        <v>3293</v>
      </c>
      <c r="G9132" s="67">
        <v>44852</v>
      </c>
      <c r="H9132" s="67">
        <v>44869</v>
      </c>
      <c r="I9132" s="71">
        <f t="shared" si="482"/>
        <v>17</v>
      </c>
      <c r="J9132" s="72" t="s">
        <v>609</v>
      </c>
      <c r="K9132" s="72" t="s">
        <v>610</v>
      </c>
      <c r="L9132" s="73">
        <v>4</v>
      </c>
      <c r="M9132" s="73" t="s">
        <v>91</v>
      </c>
      <c r="N9132" s="68" t="str">
        <f>VLOOKUP(K9132,[1]人員授權表!D$3:G$249,4,0)</f>
        <v>有機</v>
      </c>
      <c r="O9132" s="70" t="str">
        <f>IF(J9132=[1]人員授權表!$C$85,"Casper李羿勳",IF(J9132=[1]人員授權表!$C$188,"Iring陳俊明",IF(J9132=[1]人員授權表!$C$189,"Brian陳泓霖",VLOOKUP(K9132,[1]人員授權表!D$2:E$249,2,FALSE))))</f>
        <v>Casper李羿勳</v>
      </c>
      <c r="P9132" s="67">
        <f t="shared" si="481"/>
        <v>44867</v>
      </c>
      <c r="Q9132" s="75" t="str">
        <f t="shared" si="483"/>
        <v>週三</v>
      </c>
      <c r="R9132" s="80">
        <v>44867</v>
      </c>
      <c r="AA9132" s="1"/>
    </row>
    <row r="9133" spans="2:27">
      <c r="B9133" s="66">
        <v>44845</v>
      </c>
      <c r="D9133" s="68" t="s">
        <v>50</v>
      </c>
      <c r="E9133" s="70" t="s">
        <v>51</v>
      </c>
      <c r="F9133" s="4" t="s">
        <v>3293</v>
      </c>
      <c r="G9133" s="67">
        <v>44852</v>
      </c>
      <c r="H9133" s="67">
        <v>44869</v>
      </c>
      <c r="I9133" s="71">
        <f t="shared" si="482"/>
        <v>17</v>
      </c>
      <c r="J9133" s="72" t="s">
        <v>238</v>
      </c>
      <c r="K9133" s="72" t="s">
        <v>239</v>
      </c>
      <c r="L9133" s="73">
        <v>4</v>
      </c>
      <c r="M9133" s="73" t="s">
        <v>91</v>
      </c>
      <c r="N9133" s="68" t="str">
        <f>VLOOKUP(K9133,[1]人員授權表!D$3:G$249,4,0)</f>
        <v>有機</v>
      </c>
      <c r="O9133" s="70" t="str">
        <f>IF(J9133=[1]人員授權表!$C$85,"Casper李羿勳",IF(J9133=[1]人員授權表!$C$188,"Iring陳俊明",IF(J9133=[1]人員授權表!$C$189,"Brian陳泓霖",VLOOKUP(K9133,[1]人員授權表!D$2:E$249,2,FALSE))))</f>
        <v>Casper李羿勳</v>
      </c>
      <c r="P9133" s="67">
        <f t="shared" si="481"/>
        <v>44867</v>
      </c>
      <c r="Q9133" s="75" t="str">
        <f t="shared" si="483"/>
        <v>週三</v>
      </c>
      <c r="R9133" s="80">
        <v>44867</v>
      </c>
      <c r="AA9133" s="1"/>
    </row>
    <row r="9134" spans="2:27">
      <c r="B9134" s="66">
        <v>44845</v>
      </c>
      <c r="D9134" s="68" t="s">
        <v>50</v>
      </c>
      <c r="E9134" s="70" t="s">
        <v>51</v>
      </c>
      <c r="F9134" s="4" t="s">
        <v>3293</v>
      </c>
      <c r="G9134" s="67">
        <v>44852</v>
      </c>
      <c r="H9134" s="67">
        <v>44869</v>
      </c>
      <c r="I9134" s="71">
        <f t="shared" si="482"/>
        <v>17</v>
      </c>
      <c r="J9134" s="72" t="s">
        <v>257</v>
      </c>
      <c r="K9134" s="72" t="s">
        <v>258</v>
      </c>
      <c r="L9134" s="73">
        <v>1</v>
      </c>
      <c r="M9134" s="73" t="s">
        <v>91</v>
      </c>
      <c r="N9134" s="68" t="str">
        <f>VLOOKUP(K9134,[1]人員授權表!D$3:G$249,4,0)</f>
        <v>有機</v>
      </c>
      <c r="O9134" s="70" t="str">
        <f>IF(J9134=[1]人員授權表!$C$85,"Casper李羿勳",IF(J9134=[1]人員授權表!$C$188,"Iring陳俊明",IF(J9134=[1]人員授權表!$C$189,"Brian陳泓霖",VLOOKUP(K9134,[1]人員授權表!D$2:E$249,2,FALSE))))</f>
        <v>Casper李羿勳</v>
      </c>
      <c r="P9134" s="67">
        <f t="shared" si="481"/>
        <v>44867</v>
      </c>
      <c r="Q9134" s="75" t="str">
        <f t="shared" si="483"/>
        <v>週三</v>
      </c>
      <c r="R9134" s="80">
        <v>44867</v>
      </c>
      <c r="AA9134" s="1"/>
    </row>
    <row r="9135" spans="2:27">
      <c r="B9135" s="66">
        <v>44845</v>
      </c>
      <c r="D9135" s="68" t="s">
        <v>50</v>
      </c>
      <c r="E9135" s="70" t="s">
        <v>51</v>
      </c>
      <c r="F9135" s="4" t="s">
        <v>3293</v>
      </c>
      <c r="G9135" s="67">
        <v>44852</v>
      </c>
      <c r="H9135" s="67">
        <v>44869</v>
      </c>
      <c r="I9135" s="71">
        <f t="shared" si="482"/>
        <v>17</v>
      </c>
      <c r="J9135" s="72" t="s">
        <v>542</v>
      </c>
      <c r="K9135" s="72" t="s">
        <v>543</v>
      </c>
      <c r="L9135" s="73">
        <v>1</v>
      </c>
      <c r="M9135" s="73" t="s">
        <v>91</v>
      </c>
      <c r="N9135" s="68" t="str">
        <f>VLOOKUP(K9135,[1]人員授權表!D$3:G$249,4,0)</f>
        <v>有機</v>
      </c>
      <c r="O9135" s="70" t="str">
        <f>IF(J9135=[1]人員授權表!$C$85,"Casper李羿勳",IF(J9135=[1]人員授權表!$C$188,"Iring陳俊明",IF(J9135=[1]人員授權表!$C$189,"Brian陳泓霖",VLOOKUP(K9135,[1]人員授權表!D$2:E$249,2,FALSE))))</f>
        <v>Marco陳鴻鈞</v>
      </c>
      <c r="P9135" s="67">
        <f t="shared" si="481"/>
        <v>44867</v>
      </c>
      <c r="Q9135" s="75" t="str">
        <f t="shared" si="483"/>
        <v>週三</v>
      </c>
      <c r="R9135" s="80">
        <v>44865</v>
      </c>
      <c r="AA9135" s="1"/>
    </row>
    <row r="9136" spans="2:27">
      <c r="B9136" s="66">
        <v>44845</v>
      </c>
      <c r="D9136" s="68" t="s">
        <v>50</v>
      </c>
      <c r="E9136" s="70" t="s">
        <v>51</v>
      </c>
      <c r="F9136" s="4" t="s">
        <v>3293</v>
      </c>
      <c r="G9136" s="67">
        <v>44852</v>
      </c>
      <c r="H9136" s="67">
        <v>44869</v>
      </c>
      <c r="I9136" s="71">
        <f t="shared" si="482"/>
        <v>17</v>
      </c>
      <c r="J9136" s="72" t="s">
        <v>477</v>
      </c>
      <c r="K9136" s="72" t="s">
        <v>478</v>
      </c>
      <c r="L9136" s="73">
        <v>2</v>
      </c>
      <c r="M9136" s="73" t="s">
        <v>91</v>
      </c>
      <c r="N9136" s="68" t="str">
        <f>VLOOKUP(K9136,[1]人員授權表!D$3:G$249,4,0)</f>
        <v>有機</v>
      </c>
      <c r="O9136" s="70" t="str">
        <f>IF(J9136=[1]人員授權表!$C$85,"Casper李羿勳",IF(J9136=[1]人員授權表!$C$188,"Iring陳俊明",IF(J9136=[1]人員授權表!$C$189,"Brian陳泓霖",VLOOKUP(K9136,[1]人員授權表!D$2:E$249,2,FALSE))))</f>
        <v>Casper李羿勳</v>
      </c>
      <c r="P9136" s="67">
        <f t="shared" si="481"/>
        <v>44867</v>
      </c>
      <c r="Q9136" s="75" t="str">
        <f t="shared" si="483"/>
        <v>週三</v>
      </c>
      <c r="R9136" s="80">
        <v>44867</v>
      </c>
      <c r="AA9136" s="1"/>
    </row>
    <row r="9137" spans="2:27">
      <c r="B9137" s="66">
        <v>44845</v>
      </c>
      <c r="D9137" s="68" t="s">
        <v>50</v>
      </c>
      <c r="E9137" s="70" t="s">
        <v>51</v>
      </c>
      <c r="F9137" s="4" t="s">
        <v>3293</v>
      </c>
      <c r="G9137" s="67">
        <v>44852</v>
      </c>
      <c r="H9137" s="67">
        <v>44869</v>
      </c>
      <c r="I9137" s="71">
        <f t="shared" si="482"/>
        <v>17</v>
      </c>
      <c r="J9137" s="72" t="s">
        <v>1156</v>
      </c>
      <c r="K9137" s="72" t="s">
        <v>3294</v>
      </c>
      <c r="L9137" s="73">
        <v>1</v>
      </c>
      <c r="M9137" s="73" t="s">
        <v>91</v>
      </c>
      <c r="N9137" s="68" t="str">
        <f>VLOOKUP(K9137,[1]人員授權表!D$3:G$249,4,0)</f>
        <v>有機</v>
      </c>
      <c r="O9137" s="70" t="str">
        <f>IF(J9137=[1]人員授權表!$C$85,"Casper李羿勳",IF(J9137=[1]人員授權表!$C$188,"Iring陳俊明",IF(J9137=[1]人員授權表!$C$189,"Brian陳泓霖",VLOOKUP(K9137,[1]人員授權表!D$2:E$249,2,FALSE))))</f>
        <v>Casper李羿勳</v>
      </c>
      <c r="P9137" s="67">
        <f t="shared" si="481"/>
        <v>44867</v>
      </c>
      <c r="Q9137" s="75" t="str">
        <f t="shared" si="483"/>
        <v>週三</v>
      </c>
      <c r="R9137" s="80">
        <v>44867</v>
      </c>
      <c r="AA9137" s="1"/>
    </row>
    <row r="9138" spans="2:27">
      <c r="B9138" s="66">
        <v>44845</v>
      </c>
      <c r="D9138" s="68" t="s">
        <v>50</v>
      </c>
      <c r="E9138" s="70" t="s">
        <v>51</v>
      </c>
      <c r="F9138" s="4" t="s">
        <v>3293</v>
      </c>
      <c r="G9138" s="67">
        <v>44852</v>
      </c>
      <c r="H9138" s="67">
        <v>44869</v>
      </c>
      <c r="I9138" s="71">
        <f t="shared" si="482"/>
        <v>17</v>
      </c>
      <c r="J9138" s="72" t="s">
        <v>66</v>
      </c>
      <c r="K9138" s="72" t="s">
        <v>64</v>
      </c>
      <c r="L9138" s="73">
        <v>2</v>
      </c>
      <c r="M9138" s="73" t="s">
        <v>91</v>
      </c>
      <c r="N9138" s="68" t="str">
        <f>VLOOKUP(K9138,[1]人員授權表!D$3:G$249,4,0)</f>
        <v>有機</v>
      </c>
      <c r="O9138" s="70" t="str">
        <f>IF(J9138=[1]人員授權表!$C$85,"Casper李羿勳",IF(J9138=[1]人員授權表!$C$188,"Iring陳俊明",IF(J9138=[1]人員授權表!$C$189,"Brian陳泓霖",VLOOKUP(K9138,[1]人員授權表!D$2:E$249,2,FALSE))))</f>
        <v>Casper李羿勳</v>
      </c>
      <c r="P9138" s="67">
        <f t="shared" si="481"/>
        <v>44867</v>
      </c>
      <c r="Q9138" s="75" t="str">
        <f t="shared" si="483"/>
        <v>週三</v>
      </c>
      <c r="R9138" s="80">
        <v>44872</v>
      </c>
      <c r="S9138" s="113">
        <v>44872</v>
      </c>
      <c r="V9138" s="70">
        <v>1</v>
      </c>
      <c r="Z9138" s="79" t="s">
        <v>3147</v>
      </c>
      <c r="AA9138" s="1"/>
    </row>
    <row r="9139" spans="2:27">
      <c r="B9139" s="66">
        <v>44845</v>
      </c>
      <c r="D9139" s="68" t="s">
        <v>50</v>
      </c>
      <c r="E9139" s="70" t="s">
        <v>51</v>
      </c>
      <c r="F9139" s="4" t="s">
        <v>3295</v>
      </c>
      <c r="G9139" s="67">
        <v>44852</v>
      </c>
      <c r="H9139" s="67">
        <v>44869</v>
      </c>
      <c r="I9139" s="71">
        <f t="shared" si="482"/>
        <v>17</v>
      </c>
      <c r="J9139" s="72" t="s">
        <v>673</v>
      </c>
      <c r="K9139" s="72" t="s">
        <v>470</v>
      </c>
      <c r="L9139" s="73">
        <v>1</v>
      </c>
      <c r="M9139" s="73" t="s">
        <v>91</v>
      </c>
      <c r="N9139" s="68" t="str">
        <f>VLOOKUP(K9139,[1]人員授權表!D$3:G$249,4,0)</f>
        <v>無機</v>
      </c>
      <c r="O9139" s="70" t="str">
        <f>IF(J9139=[1]人員授權表!$C$85,"Casper李羿勳",IF(J9139=[1]人員授權表!$C$188,"Iring陳俊明",IF(J9139=[1]人員授權表!$C$189,"Brian陳泓霖",VLOOKUP(K9139,[1]人員授權表!D$2:E$249,2,FALSE))))</f>
        <v>Iring陳俊明</v>
      </c>
      <c r="P9139" s="67">
        <f t="shared" si="481"/>
        <v>44867</v>
      </c>
      <c r="Q9139" s="75" t="str">
        <f t="shared" si="483"/>
        <v>週三</v>
      </c>
      <c r="R9139" s="80">
        <v>44866</v>
      </c>
      <c r="AA9139" s="1"/>
    </row>
    <row r="9140" spans="2:27">
      <c r="B9140" s="66">
        <v>44845</v>
      </c>
      <c r="D9140" s="68" t="s">
        <v>50</v>
      </c>
      <c r="E9140" s="70" t="s">
        <v>51</v>
      </c>
      <c r="F9140" s="4" t="s">
        <v>3296</v>
      </c>
      <c r="G9140" s="67">
        <v>44852</v>
      </c>
      <c r="H9140" s="67">
        <v>44869</v>
      </c>
      <c r="I9140" s="71">
        <f t="shared" si="482"/>
        <v>17</v>
      </c>
      <c r="J9140" s="72" t="s">
        <v>1625</v>
      </c>
      <c r="K9140" s="72" t="s">
        <v>470</v>
      </c>
      <c r="L9140" s="73">
        <v>1</v>
      </c>
      <c r="M9140" s="73" t="s">
        <v>91</v>
      </c>
      <c r="N9140" s="68" t="str">
        <f>VLOOKUP(K9140,[1]人員授權表!D$3:G$249,4,0)</f>
        <v>無機</v>
      </c>
      <c r="O9140" s="70" t="str">
        <f>IF(J9140=[1]人員授權表!$C$85,"Casper李羿勳",IF(J9140=[1]人員授權表!$C$188,"Iring陳俊明",IF(J9140=[1]人員授權表!$C$189,"Brian陳泓霖",VLOOKUP(K9140,[1]人員授權表!D$2:E$249,2,FALSE))))</f>
        <v>Iring陳俊明</v>
      </c>
      <c r="P9140" s="67">
        <f t="shared" si="481"/>
        <v>44867</v>
      </c>
      <c r="Q9140" s="75" t="str">
        <f t="shared" si="483"/>
        <v>週三</v>
      </c>
      <c r="R9140" s="80">
        <v>44866</v>
      </c>
      <c r="AA9140" s="1"/>
    </row>
    <row r="9141" spans="2:27">
      <c r="B9141" s="66">
        <v>44845</v>
      </c>
      <c r="D9141" s="68" t="s">
        <v>50</v>
      </c>
      <c r="E9141" s="70" t="s">
        <v>51</v>
      </c>
      <c r="F9141" s="4" t="s">
        <v>3295</v>
      </c>
      <c r="G9141" s="67">
        <v>44852</v>
      </c>
      <c r="H9141" s="67">
        <v>44869</v>
      </c>
      <c r="I9141" s="71">
        <f t="shared" si="482"/>
        <v>17</v>
      </c>
      <c r="J9141" s="72" t="s">
        <v>66</v>
      </c>
      <c r="K9141" s="72" t="s">
        <v>64</v>
      </c>
      <c r="L9141" s="73">
        <v>1</v>
      </c>
      <c r="M9141" s="73" t="s">
        <v>91</v>
      </c>
      <c r="N9141" s="68" t="str">
        <f>VLOOKUP(K9141,[1]人員授權表!D$3:G$249,4,0)</f>
        <v>有機</v>
      </c>
      <c r="O9141" s="70" t="str">
        <f>IF(J9141=[1]人員授權表!$C$85,"Casper李羿勳",IF(J9141=[1]人員授權表!$C$188,"Iring陳俊明",IF(J9141=[1]人員授權表!$C$189,"Brian陳泓霖",VLOOKUP(K9141,[1]人員授權表!D$2:E$249,2,FALSE))))</f>
        <v>Casper李羿勳</v>
      </c>
      <c r="P9141" s="67">
        <f t="shared" si="481"/>
        <v>44867</v>
      </c>
      <c r="Q9141" s="75" t="str">
        <f t="shared" si="483"/>
        <v>週三</v>
      </c>
      <c r="R9141" s="80">
        <v>44872</v>
      </c>
      <c r="S9141" s="113">
        <v>44872</v>
      </c>
      <c r="V9141" s="70">
        <v>1</v>
      </c>
      <c r="Z9141" s="79" t="s">
        <v>3147</v>
      </c>
      <c r="AA9141" s="1"/>
    </row>
    <row r="9142" spans="2:27">
      <c r="B9142" s="66">
        <v>44845</v>
      </c>
      <c r="C9142" s="67">
        <v>44855</v>
      </c>
      <c r="D9142" s="68" t="s">
        <v>50</v>
      </c>
      <c r="E9142" s="70" t="s">
        <v>51</v>
      </c>
      <c r="F9142" s="4" t="s">
        <v>3297</v>
      </c>
      <c r="G9142" s="67">
        <v>44853</v>
      </c>
      <c r="H9142" s="101">
        <v>44869</v>
      </c>
      <c r="I9142" s="71">
        <f t="shared" si="482"/>
        <v>16</v>
      </c>
      <c r="J9142" s="72" t="s">
        <v>60</v>
      </c>
      <c r="K9142" s="72" t="s">
        <v>61</v>
      </c>
      <c r="L9142" s="73">
        <v>3</v>
      </c>
      <c r="M9142" s="73" t="s">
        <v>91</v>
      </c>
      <c r="N9142" s="68" t="str">
        <f>VLOOKUP(K9142,[1]人員授權表!D$3:G$249,4,0)</f>
        <v>有機</v>
      </c>
      <c r="O9142" s="70" t="str">
        <f>IF(J9142=[1]人員授權表!$C$85,"Casper李羿勳",IF(J9142=[1]人員授權表!$C$188,"Iring陳俊明",IF(J9142=[1]人員授權表!$C$189,"Brian陳泓霖",VLOOKUP(K9142,[1]人員授權表!D$2:E$249,2,FALSE))))</f>
        <v>Marco陳鴻鈞</v>
      </c>
      <c r="P9142" s="67">
        <f t="shared" si="481"/>
        <v>44867</v>
      </c>
      <c r="Q9142" s="75" t="str">
        <f t="shared" si="483"/>
        <v>週三</v>
      </c>
      <c r="R9142" s="80">
        <v>44863</v>
      </c>
      <c r="AA9142" s="1"/>
    </row>
    <row r="9143" spans="2:27">
      <c r="B9143" s="66">
        <v>44845</v>
      </c>
      <c r="C9143" s="67">
        <v>44855</v>
      </c>
      <c r="D9143" s="68" t="s">
        <v>50</v>
      </c>
      <c r="E9143" s="70" t="s">
        <v>51</v>
      </c>
      <c r="F9143" s="4" t="s">
        <v>3297</v>
      </c>
      <c r="G9143" s="67">
        <v>44853</v>
      </c>
      <c r="H9143" s="101">
        <v>44869</v>
      </c>
      <c r="I9143" s="71">
        <f t="shared" si="482"/>
        <v>16</v>
      </c>
      <c r="J9143" s="72" t="s">
        <v>261</v>
      </c>
      <c r="K9143" s="72" t="s">
        <v>248</v>
      </c>
      <c r="L9143" s="73">
        <v>1</v>
      </c>
      <c r="M9143" s="73" t="s">
        <v>91</v>
      </c>
      <c r="N9143" s="68" t="str">
        <f>VLOOKUP(K9143,[1]人員授權表!D$3:G$249,4,0)</f>
        <v>有機</v>
      </c>
      <c r="O9143" s="70" t="str">
        <f>IF(J9143=[1]人員授權表!$C$85,"Casper李羿勳",IF(J9143=[1]人員授權表!$C$188,"Iring陳俊明",IF(J9143=[1]人員授權表!$C$189,"Brian陳泓霖",VLOOKUP(K9143,[1]人員授權表!D$2:E$249,2,FALSE))))</f>
        <v>Marco陳鴻鈞</v>
      </c>
      <c r="P9143" s="67">
        <f t="shared" ref="P9143:P9206" si="484">H9143-2</f>
        <v>44867</v>
      </c>
      <c r="Q9143" s="75" t="str">
        <f t="shared" si="483"/>
        <v>週三</v>
      </c>
      <c r="R9143" s="80">
        <v>44862</v>
      </c>
      <c r="AA9143" s="1"/>
    </row>
    <row r="9144" spans="2:27">
      <c r="B9144" s="66">
        <v>44845</v>
      </c>
      <c r="C9144" s="67">
        <v>44855</v>
      </c>
      <c r="D9144" s="68" t="s">
        <v>50</v>
      </c>
      <c r="E9144" s="70" t="s">
        <v>51</v>
      </c>
      <c r="F9144" s="4" t="s">
        <v>3297</v>
      </c>
      <c r="G9144" s="67">
        <v>44853</v>
      </c>
      <c r="H9144" s="101">
        <v>44869</v>
      </c>
      <c r="I9144" s="71">
        <f t="shared" si="482"/>
        <v>16</v>
      </c>
      <c r="J9144" s="72" t="s">
        <v>244</v>
      </c>
      <c r="K9144" s="72" t="s">
        <v>241</v>
      </c>
      <c r="L9144" s="73">
        <v>1</v>
      </c>
      <c r="M9144" s="73" t="s">
        <v>91</v>
      </c>
      <c r="N9144" s="68" t="str">
        <f>VLOOKUP(K9144,[1]人員授權表!D$3:G$249,4,0)</f>
        <v>有機</v>
      </c>
      <c r="O9144" s="70" t="str">
        <f>IF(J9144=[1]人員授權表!$C$85,"Casper李羿勳",IF(J9144=[1]人員授權表!$C$188,"Iring陳俊明",IF(J9144=[1]人員授權表!$C$189,"Brian陳泓霖",VLOOKUP(K9144,[1]人員授權表!D$2:E$249,2,FALSE))))</f>
        <v>Casper李羿勳</v>
      </c>
      <c r="P9144" s="67">
        <f t="shared" si="484"/>
        <v>44867</v>
      </c>
      <c r="Q9144" s="75" t="str">
        <f t="shared" si="483"/>
        <v>週三</v>
      </c>
      <c r="R9144" s="80">
        <v>44867</v>
      </c>
      <c r="AA9144" s="1"/>
    </row>
    <row r="9145" spans="2:27">
      <c r="B9145" s="66">
        <v>44845</v>
      </c>
      <c r="C9145" s="67">
        <v>44855</v>
      </c>
      <c r="D9145" s="68" t="s">
        <v>50</v>
      </c>
      <c r="E9145" s="70" t="s">
        <v>51</v>
      </c>
      <c r="F9145" s="4" t="s">
        <v>3297</v>
      </c>
      <c r="G9145" s="67">
        <v>44853</v>
      </c>
      <c r="H9145" s="101">
        <v>44869</v>
      </c>
      <c r="I9145" s="71">
        <f t="shared" si="482"/>
        <v>16</v>
      </c>
      <c r="J9145" s="72" t="s">
        <v>1312</v>
      </c>
      <c r="K9145" s="72" t="s">
        <v>1618</v>
      </c>
      <c r="L9145" s="73">
        <v>2</v>
      </c>
      <c r="M9145" s="73" t="s">
        <v>91</v>
      </c>
      <c r="N9145" s="68" t="str">
        <f>VLOOKUP(K9145,[1]人員授權表!D$3:G$249,4,0)</f>
        <v>有機</v>
      </c>
      <c r="O9145" s="70" t="str">
        <f>IF(J9145=[1]人員授權表!$C$85,"Casper李羿勳",IF(J9145=[1]人員授權表!$C$188,"Iring陳俊明",IF(J9145=[1]人員授權表!$C$189,"Brian陳泓霖",VLOOKUP(K9145,[1]人員授權表!D$2:E$249,2,FALSE))))</f>
        <v>Casper李羿勳</v>
      </c>
      <c r="P9145" s="67">
        <f t="shared" si="484"/>
        <v>44867</v>
      </c>
      <c r="Q9145" s="75" t="str">
        <f t="shared" si="483"/>
        <v>週三</v>
      </c>
      <c r="R9145" s="80">
        <v>44867</v>
      </c>
      <c r="AA9145" s="1"/>
    </row>
    <row r="9146" spans="2:27">
      <c r="B9146" s="66">
        <v>44845</v>
      </c>
      <c r="C9146" s="67">
        <v>44855</v>
      </c>
      <c r="D9146" s="68" t="s">
        <v>50</v>
      </c>
      <c r="E9146" s="70" t="s">
        <v>51</v>
      </c>
      <c r="F9146" s="4" t="s">
        <v>3297</v>
      </c>
      <c r="G9146" s="67">
        <v>44853</v>
      </c>
      <c r="H9146" s="101">
        <v>44869</v>
      </c>
      <c r="I9146" s="71">
        <f t="shared" si="482"/>
        <v>16</v>
      </c>
      <c r="J9146" s="72" t="s">
        <v>350</v>
      </c>
      <c r="K9146" s="72" t="s">
        <v>250</v>
      </c>
      <c r="L9146" s="73">
        <v>1</v>
      </c>
      <c r="M9146" s="73" t="s">
        <v>91</v>
      </c>
      <c r="N9146" s="68" t="str">
        <f>VLOOKUP(K9146,[1]人員授權表!D$3:G$249,4,0)</f>
        <v>有機</v>
      </c>
      <c r="O9146" s="70" t="str">
        <f>IF(J9146=[1]人員授權表!$C$85,"Casper李羿勳",IF(J9146=[1]人員授權表!$C$188,"Iring陳俊明",IF(J9146=[1]人員授權表!$C$189,"Brian陳泓霖",VLOOKUP(K9146,[1]人員授權表!D$2:E$249,2,FALSE))))</f>
        <v>Marco陳鴻鈞</v>
      </c>
      <c r="P9146" s="67">
        <f t="shared" si="484"/>
        <v>44867</v>
      </c>
      <c r="Q9146" s="75" t="str">
        <f t="shared" si="483"/>
        <v>週三</v>
      </c>
      <c r="R9146" s="80">
        <v>44860</v>
      </c>
      <c r="AA9146" s="1"/>
    </row>
    <row r="9147" spans="2:27">
      <c r="B9147" s="66">
        <v>44845</v>
      </c>
      <c r="C9147" s="67">
        <v>44855</v>
      </c>
      <c r="D9147" s="68" t="s">
        <v>50</v>
      </c>
      <c r="E9147" s="70" t="s">
        <v>51</v>
      </c>
      <c r="F9147" s="4" t="s">
        <v>3297</v>
      </c>
      <c r="G9147" s="67">
        <v>44853</v>
      </c>
      <c r="H9147" s="101">
        <v>44869</v>
      </c>
      <c r="I9147" s="71">
        <f t="shared" si="482"/>
        <v>16</v>
      </c>
      <c r="J9147" s="72" t="s">
        <v>616</v>
      </c>
      <c r="K9147" s="72" t="s">
        <v>617</v>
      </c>
      <c r="L9147" s="73">
        <v>1</v>
      </c>
      <c r="M9147" s="73" t="s">
        <v>91</v>
      </c>
      <c r="N9147" s="68" t="str">
        <f>VLOOKUP(K9147,[1]人員授權表!D$3:G$249,4,0)</f>
        <v>有機</v>
      </c>
      <c r="O9147" s="70" t="str">
        <f>IF(J9147=[1]人員授權表!$C$85,"Casper李羿勳",IF(J9147=[1]人員授權表!$C$188,"Iring陳俊明",IF(J9147=[1]人員授權表!$C$189,"Brian陳泓霖",VLOOKUP(K9147,[1]人員授權表!D$2:E$249,2,FALSE))))</f>
        <v>Casper李羿勳</v>
      </c>
      <c r="P9147" s="67">
        <f t="shared" si="484"/>
        <v>44867</v>
      </c>
      <c r="Q9147" s="75" t="str">
        <f t="shared" si="483"/>
        <v>週三</v>
      </c>
      <c r="R9147" s="80">
        <v>44867</v>
      </c>
      <c r="AA9147" s="1"/>
    </row>
    <row r="9148" spans="2:27">
      <c r="B9148" s="66">
        <v>44845</v>
      </c>
      <c r="C9148" s="67">
        <v>44855</v>
      </c>
      <c r="D9148" s="68" t="s">
        <v>50</v>
      </c>
      <c r="E9148" s="70" t="s">
        <v>51</v>
      </c>
      <c r="F9148" s="4" t="s">
        <v>3297</v>
      </c>
      <c r="G9148" s="67">
        <v>44853</v>
      </c>
      <c r="H9148" s="101">
        <v>44869</v>
      </c>
      <c r="I9148" s="71">
        <f t="shared" si="482"/>
        <v>16</v>
      </c>
      <c r="J9148" s="72" t="s">
        <v>262</v>
      </c>
      <c r="K9148" s="72" t="s">
        <v>75</v>
      </c>
      <c r="L9148" s="73">
        <v>2</v>
      </c>
      <c r="M9148" s="73" t="s">
        <v>91</v>
      </c>
      <c r="N9148" s="68" t="str">
        <f>VLOOKUP(K9148,[1]人員授權表!D$3:G$249,4,0)</f>
        <v>有機</v>
      </c>
      <c r="O9148" s="70" t="str">
        <f>IF(J9148=[1]人員授權表!$C$85,"Casper李羿勳",IF(J9148=[1]人員授權表!$C$188,"Iring陳俊明",IF(J9148=[1]人員授權表!$C$189,"Brian陳泓霖",VLOOKUP(K9148,[1]人員授權表!D$2:E$249,2,FALSE))))</f>
        <v>Casper李羿勳</v>
      </c>
      <c r="P9148" s="67">
        <f t="shared" si="484"/>
        <v>44867</v>
      </c>
      <c r="Q9148" s="75" t="str">
        <f t="shared" si="483"/>
        <v>週三</v>
      </c>
      <c r="R9148" s="80">
        <v>44867</v>
      </c>
      <c r="AA9148" s="1"/>
    </row>
    <row r="9149" spans="2:27">
      <c r="B9149" s="66">
        <v>44845</v>
      </c>
      <c r="C9149" s="67">
        <v>44855</v>
      </c>
      <c r="D9149" s="68" t="s">
        <v>50</v>
      </c>
      <c r="E9149" s="70" t="s">
        <v>51</v>
      </c>
      <c r="F9149" s="4" t="s">
        <v>3297</v>
      </c>
      <c r="G9149" s="67">
        <v>44853</v>
      </c>
      <c r="H9149" s="101">
        <v>44869</v>
      </c>
      <c r="I9149" s="71">
        <f t="shared" si="482"/>
        <v>16</v>
      </c>
      <c r="J9149" s="72" t="s">
        <v>246</v>
      </c>
      <c r="K9149" s="72" t="s">
        <v>925</v>
      </c>
      <c r="L9149" s="73">
        <v>1</v>
      </c>
      <c r="M9149" s="73" t="s">
        <v>91</v>
      </c>
      <c r="N9149" s="68" t="str">
        <f>VLOOKUP(K9149,[1]人員授權表!D$3:G$249,4,0)</f>
        <v>有機</v>
      </c>
      <c r="O9149" s="70" t="str">
        <f>IF(J9149=[1]人員授權表!$C$85,"Casper李羿勳",IF(J9149=[1]人員授權表!$C$188,"Iring陳俊明",IF(J9149=[1]人員授權表!$C$189,"Brian陳泓霖",VLOOKUP(K9149,[1]人員授權表!D$2:E$249,2,FALSE))))</f>
        <v>Casper李羿勳</v>
      </c>
      <c r="P9149" s="67">
        <f t="shared" si="484"/>
        <v>44867</v>
      </c>
      <c r="Q9149" s="75" t="str">
        <f t="shared" si="483"/>
        <v>週三</v>
      </c>
      <c r="R9149" s="80">
        <v>44866</v>
      </c>
      <c r="AA9149" s="1"/>
    </row>
    <row r="9150" spans="2:27">
      <c r="B9150" s="66">
        <v>44867</v>
      </c>
      <c r="D9150" s="68" t="s">
        <v>50</v>
      </c>
      <c r="E9150" s="70" t="s">
        <v>51</v>
      </c>
      <c r="F9150" s="4" t="s">
        <v>3298</v>
      </c>
      <c r="G9150" s="67">
        <v>44853</v>
      </c>
      <c r="H9150" s="101">
        <v>44869</v>
      </c>
      <c r="I9150" s="71">
        <f t="shared" si="482"/>
        <v>16</v>
      </c>
      <c r="J9150" s="72" t="s">
        <v>3299</v>
      </c>
      <c r="K9150" s="72" t="s">
        <v>1003</v>
      </c>
      <c r="L9150" s="73">
        <v>1</v>
      </c>
      <c r="M9150" s="73" t="s">
        <v>91</v>
      </c>
      <c r="N9150" s="68" t="str">
        <f>VLOOKUP(K9150,[1]人員授權表!D$3:G$249,4,0)</f>
        <v>有機</v>
      </c>
      <c r="O9150" s="70" t="str">
        <f>IF(J9150=[1]人員授權表!$C$85,"Casper李羿勳",IF(J9150=[1]人員授權表!$C$188,"Iring陳俊明",IF(J9150=[1]人員授權表!$C$189,"Brian陳泓霖",VLOOKUP(K9150,[1]人員授權表!D$2:E$249,2,FALSE))))</f>
        <v>Casper李羿勳</v>
      </c>
      <c r="P9150" s="67">
        <f t="shared" si="484"/>
        <v>44867</v>
      </c>
      <c r="Q9150" s="75" t="str">
        <f t="shared" si="483"/>
        <v>週三</v>
      </c>
      <c r="R9150" s="80">
        <v>44867</v>
      </c>
      <c r="AA9150" s="1"/>
    </row>
    <row r="9151" spans="2:27">
      <c r="B9151" s="66">
        <v>44860</v>
      </c>
      <c r="D9151" s="68" t="s">
        <v>50</v>
      </c>
      <c r="E9151" s="70" t="s">
        <v>51</v>
      </c>
      <c r="F9151" s="4" t="s">
        <v>3300</v>
      </c>
      <c r="G9151" s="67">
        <v>44853</v>
      </c>
      <c r="H9151" s="67">
        <v>44869</v>
      </c>
      <c r="I9151" s="71">
        <f t="shared" si="482"/>
        <v>16</v>
      </c>
      <c r="J9151" s="72" t="s">
        <v>350</v>
      </c>
      <c r="K9151" s="72" t="s">
        <v>250</v>
      </c>
      <c r="L9151" s="73">
        <v>2</v>
      </c>
      <c r="M9151" s="73" t="s">
        <v>91</v>
      </c>
      <c r="N9151" s="68" t="str">
        <f>VLOOKUP(K9151,[1]人員授權表!D$3:G$249,4,0)</f>
        <v>有機</v>
      </c>
      <c r="O9151" s="70" t="str">
        <f>IF(J9151=[1]人員授權表!$C$85,"Casper李羿勳",IF(J9151=[1]人員授權表!$C$188,"Iring陳俊明",IF(J9151=[1]人員授權表!$C$189,"Brian陳泓霖",VLOOKUP(K9151,[1]人員授權表!D$2:E$249,2,FALSE))))</f>
        <v>Marco陳鴻鈞</v>
      </c>
      <c r="P9151" s="67">
        <f t="shared" si="484"/>
        <v>44867</v>
      </c>
      <c r="Q9151" s="75" t="str">
        <f t="shared" si="483"/>
        <v>週三</v>
      </c>
      <c r="R9151" s="80">
        <v>44860</v>
      </c>
    </row>
    <row r="9152" spans="2:27">
      <c r="B9152" s="66">
        <v>44860</v>
      </c>
      <c r="D9152" s="68" t="s">
        <v>50</v>
      </c>
      <c r="E9152" s="70" t="s">
        <v>51</v>
      </c>
      <c r="F9152" s="4" t="s">
        <v>3300</v>
      </c>
      <c r="G9152" s="67">
        <v>44853</v>
      </c>
      <c r="H9152" s="67">
        <v>44869</v>
      </c>
      <c r="I9152" s="71">
        <f t="shared" si="482"/>
        <v>16</v>
      </c>
      <c r="J9152" s="72" t="s">
        <v>261</v>
      </c>
      <c r="K9152" s="72" t="s">
        <v>248</v>
      </c>
      <c r="L9152" s="73">
        <v>1</v>
      </c>
      <c r="M9152" s="73" t="s">
        <v>91</v>
      </c>
      <c r="N9152" s="68" t="str">
        <f>VLOOKUP(K9152,[1]人員授權表!D$3:G$249,4,0)</f>
        <v>有機</v>
      </c>
      <c r="O9152" s="70" t="str">
        <f>IF(J9152=[1]人員授權表!$C$85,"Casper李羿勳",IF(J9152=[1]人員授權表!$C$188,"Iring陳俊明",IF(J9152=[1]人員授權表!$C$189,"Brian陳泓霖",VLOOKUP(K9152,[1]人員授權表!D$2:E$249,2,FALSE))))</f>
        <v>Marco陳鴻鈞</v>
      </c>
      <c r="P9152" s="67">
        <f t="shared" si="484"/>
        <v>44867</v>
      </c>
      <c r="Q9152" s="75" t="str">
        <f t="shared" si="483"/>
        <v>週三</v>
      </c>
      <c r="R9152" s="80">
        <v>44862</v>
      </c>
    </row>
    <row r="9153" spans="2:27">
      <c r="B9153" s="66">
        <v>44860</v>
      </c>
      <c r="D9153" s="68" t="s">
        <v>50</v>
      </c>
      <c r="E9153" s="70" t="s">
        <v>51</v>
      </c>
      <c r="F9153" s="4" t="s">
        <v>3300</v>
      </c>
      <c r="G9153" s="67">
        <v>44853</v>
      </c>
      <c r="H9153" s="67">
        <v>44869</v>
      </c>
      <c r="I9153" s="71">
        <f t="shared" si="482"/>
        <v>16</v>
      </c>
      <c r="J9153" s="72" t="s">
        <v>3301</v>
      </c>
      <c r="K9153" s="72" t="s">
        <v>613</v>
      </c>
      <c r="L9153" s="73">
        <v>1</v>
      </c>
      <c r="M9153" s="73" t="s">
        <v>91</v>
      </c>
      <c r="N9153" s="68" t="str">
        <f>VLOOKUP(K9153,[1]人員授權表!D$3:G$249,4,0)</f>
        <v>有機</v>
      </c>
      <c r="O9153" s="70" t="str">
        <f>IF(J9153=[1]人員授權表!$C$85,"Casper李羿勳",IF(J9153=[1]人員授權表!$C$188,"Iring陳俊明",IF(J9153=[1]人員授權表!$C$189,"Brian陳泓霖",VLOOKUP(K9153,[1]人員授權表!D$2:E$249,2,FALSE))))</f>
        <v>Casper李羿勳</v>
      </c>
      <c r="P9153" s="67">
        <f t="shared" si="484"/>
        <v>44867</v>
      </c>
      <c r="Q9153" s="75" t="str">
        <f t="shared" si="483"/>
        <v>週三</v>
      </c>
      <c r="R9153" s="80">
        <v>44867</v>
      </c>
    </row>
    <row r="9154" spans="2:27">
      <c r="B9154" s="66">
        <v>44860</v>
      </c>
      <c r="D9154" s="68" t="s">
        <v>50</v>
      </c>
      <c r="E9154" s="70" t="s">
        <v>51</v>
      </c>
      <c r="F9154" s="4" t="s">
        <v>3300</v>
      </c>
      <c r="G9154" s="67">
        <v>44853</v>
      </c>
      <c r="H9154" s="67">
        <v>44869</v>
      </c>
      <c r="I9154" s="71">
        <f t="shared" si="482"/>
        <v>16</v>
      </c>
      <c r="J9154" s="72" t="s">
        <v>612</v>
      </c>
      <c r="K9154" s="72" t="s">
        <v>613</v>
      </c>
      <c r="L9154" s="73">
        <v>1</v>
      </c>
      <c r="M9154" s="73" t="s">
        <v>91</v>
      </c>
      <c r="N9154" s="68" t="str">
        <f>VLOOKUP(K9154,[1]人員授權表!D$3:G$249,4,0)</f>
        <v>有機</v>
      </c>
      <c r="O9154" s="70" t="str">
        <f>IF(J9154=[1]人員授權表!$C$85,"Casper李羿勳",IF(J9154=[1]人員授權表!$C$188,"Iring陳俊明",IF(J9154=[1]人員授權表!$C$189,"Brian陳泓霖",VLOOKUP(K9154,[1]人員授權表!D$2:E$249,2,FALSE))))</f>
        <v>Casper李羿勳</v>
      </c>
      <c r="P9154" s="67">
        <f t="shared" si="484"/>
        <v>44867</v>
      </c>
      <c r="Q9154" s="75" t="str">
        <f t="shared" si="483"/>
        <v>週三</v>
      </c>
      <c r="R9154" s="80">
        <v>44867</v>
      </c>
    </row>
    <row r="9155" spans="2:27">
      <c r="B9155" s="66">
        <v>44860</v>
      </c>
      <c r="D9155" s="68" t="s">
        <v>50</v>
      </c>
      <c r="E9155" s="70" t="s">
        <v>51</v>
      </c>
      <c r="F9155" s="4" t="s">
        <v>3300</v>
      </c>
      <c r="G9155" s="67">
        <v>44853</v>
      </c>
      <c r="H9155" s="67">
        <v>44869</v>
      </c>
      <c r="I9155" s="71">
        <f t="shared" si="482"/>
        <v>16</v>
      </c>
      <c r="J9155" s="72" t="s">
        <v>244</v>
      </c>
      <c r="K9155" s="72" t="s">
        <v>241</v>
      </c>
      <c r="L9155" s="73">
        <v>2</v>
      </c>
      <c r="M9155" s="73" t="s">
        <v>91</v>
      </c>
      <c r="N9155" s="68" t="str">
        <f>VLOOKUP(K9155,[1]人員授權表!D$3:G$249,4,0)</f>
        <v>有機</v>
      </c>
      <c r="O9155" s="70" t="str">
        <f>IF(J9155=[1]人員授權表!$C$85,"Casper李羿勳",IF(J9155=[1]人員授權表!$C$188,"Iring陳俊明",IF(J9155=[1]人員授權表!$C$189,"Brian陳泓霖",VLOOKUP(K9155,[1]人員授權表!D$2:E$249,2,FALSE))))</f>
        <v>Casper李羿勳</v>
      </c>
      <c r="P9155" s="67">
        <f t="shared" si="484"/>
        <v>44867</v>
      </c>
      <c r="Q9155" s="75" t="str">
        <f t="shared" si="483"/>
        <v>週三</v>
      </c>
      <c r="R9155" s="80">
        <v>44867</v>
      </c>
    </row>
    <row r="9156" spans="2:27">
      <c r="B9156" s="66">
        <v>44860</v>
      </c>
      <c r="D9156" s="68" t="s">
        <v>50</v>
      </c>
      <c r="E9156" s="70" t="s">
        <v>51</v>
      </c>
      <c r="F9156" s="4" t="s">
        <v>3300</v>
      </c>
      <c r="G9156" s="67">
        <v>44853</v>
      </c>
      <c r="H9156" s="67">
        <v>44869</v>
      </c>
      <c r="I9156" s="71">
        <f t="shared" si="482"/>
        <v>16</v>
      </c>
      <c r="J9156" s="72" t="s">
        <v>243</v>
      </c>
      <c r="K9156" s="72" t="s">
        <v>241</v>
      </c>
      <c r="L9156" s="73">
        <v>1</v>
      </c>
      <c r="M9156" s="73" t="s">
        <v>91</v>
      </c>
      <c r="N9156" s="68" t="str">
        <f>VLOOKUP(K9156,[1]人員授權表!D$3:G$249,4,0)</f>
        <v>有機</v>
      </c>
      <c r="O9156" s="70" t="str">
        <f>IF(J9156=[1]人員授權表!$C$85,"Casper李羿勳",IF(J9156=[1]人員授權表!$C$188,"Iring陳俊明",IF(J9156=[1]人員授權表!$C$189,"Brian陳泓霖",VLOOKUP(K9156,[1]人員授權表!D$2:E$249,2,FALSE))))</f>
        <v>Casper李羿勳</v>
      </c>
      <c r="P9156" s="67">
        <f t="shared" si="484"/>
        <v>44867</v>
      </c>
      <c r="Q9156" s="75" t="str">
        <f t="shared" si="483"/>
        <v>週三</v>
      </c>
      <c r="R9156" s="80">
        <v>44867</v>
      </c>
    </row>
    <row r="9157" spans="2:27">
      <c r="B9157" s="66">
        <v>44860</v>
      </c>
      <c r="D9157" s="68" t="s">
        <v>50</v>
      </c>
      <c r="E9157" s="70" t="s">
        <v>51</v>
      </c>
      <c r="F9157" s="4" t="s">
        <v>3300</v>
      </c>
      <c r="G9157" s="67">
        <v>44853</v>
      </c>
      <c r="H9157" s="67">
        <v>44869</v>
      </c>
      <c r="I9157" s="71">
        <f t="shared" si="482"/>
        <v>16</v>
      </c>
      <c r="J9157" s="72" t="s">
        <v>262</v>
      </c>
      <c r="K9157" s="72" t="s">
        <v>75</v>
      </c>
      <c r="L9157" s="73">
        <v>1</v>
      </c>
      <c r="M9157" s="73" t="s">
        <v>91</v>
      </c>
      <c r="N9157" s="68" t="str">
        <f>VLOOKUP(K9157,[1]人員授權表!D$3:G$249,4,0)</f>
        <v>有機</v>
      </c>
      <c r="O9157" s="70" t="str">
        <f>IF(J9157=[1]人員授權表!$C$85,"Casper李羿勳",IF(J9157=[1]人員授權表!$C$188,"Iring陳俊明",IF(J9157=[1]人員授權表!$C$189,"Brian陳泓霖",VLOOKUP(K9157,[1]人員授權表!D$2:E$249,2,FALSE))))</f>
        <v>Casper李羿勳</v>
      </c>
      <c r="P9157" s="67">
        <f t="shared" si="484"/>
        <v>44867</v>
      </c>
      <c r="Q9157" s="75" t="str">
        <f t="shared" si="483"/>
        <v>週三</v>
      </c>
      <c r="R9157" s="80">
        <v>44867</v>
      </c>
    </row>
    <row r="9158" spans="2:27">
      <c r="B9158" s="66">
        <v>44860</v>
      </c>
      <c r="D9158" s="68" t="s">
        <v>50</v>
      </c>
      <c r="E9158" s="70" t="s">
        <v>51</v>
      </c>
      <c r="F9158" s="4" t="s">
        <v>3300</v>
      </c>
      <c r="G9158" s="67">
        <v>44853</v>
      </c>
      <c r="H9158" s="67">
        <v>44869</v>
      </c>
      <c r="I9158" s="71">
        <f t="shared" si="482"/>
        <v>16</v>
      </c>
      <c r="J9158" s="72" t="s">
        <v>616</v>
      </c>
      <c r="K9158" s="72" t="s">
        <v>617</v>
      </c>
      <c r="L9158" s="73">
        <v>1</v>
      </c>
      <c r="M9158" s="73" t="s">
        <v>91</v>
      </c>
      <c r="N9158" s="68" t="str">
        <f>VLOOKUP(K9158,[1]人員授權表!D$3:G$249,4,0)</f>
        <v>有機</v>
      </c>
      <c r="O9158" s="70" t="str">
        <f>IF(J9158=[1]人員授權表!$C$85,"Casper李羿勳",IF(J9158=[1]人員授權表!$C$188,"Iring陳俊明",IF(J9158=[1]人員授權表!$C$189,"Brian陳泓霖",VLOOKUP(K9158,[1]人員授權表!D$2:E$249,2,FALSE))))</f>
        <v>Casper李羿勳</v>
      </c>
      <c r="P9158" s="67">
        <f t="shared" si="484"/>
        <v>44867</v>
      </c>
      <c r="Q9158" s="75" t="str">
        <f t="shared" si="483"/>
        <v>週三</v>
      </c>
      <c r="R9158" s="80">
        <v>44867</v>
      </c>
    </row>
    <row r="9159" spans="2:27">
      <c r="B9159" s="66">
        <v>44860</v>
      </c>
      <c r="D9159" s="68" t="s">
        <v>50</v>
      </c>
      <c r="E9159" s="70" t="s">
        <v>51</v>
      </c>
      <c r="F9159" s="4" t="s">
        <v>3300</v>
      </c>
      <c r="G9159" s="67">
        <v>44853</v>
      </c>
      <c r="H9159" s="67">
        <v>44869</v>
      </c>
      <c r="I9159" s="71">
        <f t="shared" ref="I9159:I9222" si="485">_xlfn.DAYS(H9159,G9159)</f>
        <v>16</v>
      </c>
      <c r="J9159" s="72" t="s">
        <v>238</v>
      </c>
      <c r="K9159" s="72" t="s">
        <v>239</v>
      </c>
      <c r="L9159" s="73">
        <v>1</v>
      </c>
      <c r="M9159" s="73" t="s">
        <v>91</v>
      </c>
      <c r="N9159" s="68" t="str">
        <f>VLOOKUP(K9159,[1]人員授權表!D$3:G$249,4,0)</f>
        <v>有機</v>
      </c>
      <c r="O9159" s="70" t="str">
        <f>IF(J9159=[1]人員授權表!$C$85,"Casper李羿勳",IF(J9159=[1]人員授權表!$C$188,"Iring陳俊明",IF(J9159=[1]人員授權表!$C$189,"Brian陳泓霖",VLOOKUP(K9159,[1]人員授權表!D$2:E$249,2,FALSE))))</f>
        <v>Casper李羿勳</v>
      </c>
      <c r="P9159" s="67">
        <f t="shared" si="484"/>
        <v>44867</v>
      </c>
      <c r="Q9159" s="75" t="str">
        <f t="shared" ref="Q9159:Q9222" si="486">TEXT(P9159,"aaa")</f>
        <v>週三</v>
      </c>
      <c r="R9159" s="80">
        <v>44867</v>
      </c>
    </row>
    <row r="9160" spans="2:27">
      <c r="B9160" s="66">
        <v>44860</v>
      </c>
      <c r="D9160" s="68" t="s">
        <v>50</v>
      </c>
      <c r="E9160" s="70" t="s">
        <v>51</v>
      </c>
      <c r="F9160" s="4" t="s">
        <v>3300</v>
      </c>
      <c r="G9160" s="67">
        <v>44853</v>
      </c>
      <c r="H9160" s="67">
        <v>44869</v>
      </c>
      <c r="I9160" s="71">
        <f t="shared" si="485"/>
        <v>16</v>
      </c>
      <c r="J9160" s="72" t="s">
        <v>60</v>
      </c>
      <c r="K9160" s="72" t="s">
        <v>61</v>
      </c>
      <c r="L9160" s="73">
        <v>1</v>
      </c>
      <c r="M9160" s="73" t="s">
        <v>91</v>
      </c>
      <c r="N9160" s="68" t="str">
        <f>VLOOKUP(K9160,[1]人員授權表!D$3:G$249,4,0)</f>
        <v>有機</v>
      </c>
      <c r="O9160" s="70" t="str">
        <f>IF(J9160=[1]人員授權表!$C$85,"Casper李羿勳",IF(J9160=[1]人員授權表!$C$188,"Iring陳俊明",IF(J9160=[1]人員授權表!$C$189,"Brian陳泓霖",VLOOKUP(K9160,[1]人員授權表!D$2:E$249,2,FALSE))))</f>
        <v>Marco陳鴻鈞</v>
      </c>
      <c r="P9160" s="67">
        <f t="shared" si="484"/>
        <v>44867</v>
      </c>
      <c r="Q9160" s="75" t="str">
        <f t="shared" si="486"/>
        <v>週三</v>
      </c>
      <c r="R9160" s="80">
        <v>44863</v>
      </c>
    </row>
    <row r="9161" spans="2:27">
      <c r="B9161" s="66">
        <v>44847</v>
      </c>
      <c r="C9161" s="67">
        <v>44855</v>
      </c>
      <c r="D9161" s="68" t="s">
        <v>17</v>
      </c>
      <c r="E9161" s="70" t="s">
        <v>51</v>
      </c>
      <c r="F9161" s="4" t="s">
        <v>3302</v>
      </c>
      <c r="G9161" s="67">
        <v>44853</v>
      </c>
      <c r="H9161" s="101">
        <v>44869</v>
      </c>
      <c r="I9161" s="71">
        <f t="shared" si="485"/>
        <v>16</v>
      </c>
      <c r="J9161" s="72" t="s">
        <v>350</v>
      </c>
      <c r="K9161" s="72" t="s">
        <v>250</v>
      </c>
      <c r="L9161" s="73">
        <v>1</v>
      </c>
      <c r="M9161" s="73" t="s">
        <v>91</v>
      </c>
      <c r="N9161" s="68" t="str">
        <f>VLOOKUP(K9161,[1]人員授權表!D$3:G$249,4,0)</f>
        <v>有機</v>
      </c>
      <c r="O9161" s="70" t="str">
        <f>IF(J9161=[1]人員授權表!$C$85,"Casper李羿勳",IF(J9161=[1]人員授權表!$C$188,"Iring陳俊明",IF(J9161=[1]人員授權表!$C$189,"Brian陳泓霖",VLOOKUP(K9161,[1]人員授權表!D$2:E$249,2,FALSE))))</f>
        <v>Marco陳鴻鈞</v>
      </c>
      <c r="P9161" s="67">
        <f t="shared" si="484"/>
        <v>44867</v>
      </c>
      <c r="Q9161" s="75" t="str">
        <f t="shared" si="486"/>
        <v>週三</v>
      </c>
      <c r="R9161" s="80">
        <v>44860</v>
      </c>
      <c r="AA9161" s="1"/>
    </row>
    <row r="9162" spans="2:27">
      <c r="B9162" s="66">
        <v>44847</v>
      </c>
      <c r="C9162" s="67">
        <v>44855</v>
      </c>
      <c r="D9162" s="68" t="s">
        <v>50</v>
      </c>
      <c r="E9162" s="70" t="s">
        <v>51</v>
      </c>
      <c r="F9162" s="4" t="s">
        <v>3302</v>
      </c>
      <c r="G9162" s="67">
        <v>44853</v>
      </c>
      <c r="H9162" s="101">
        <v>44869</v>
      </c>
      <c r="I9162" s="71">
        <f t="shared" si="485"/>
        <v>16</v>
      </c>
      <c r="J9162" s="72" t="s">
        <v>60</v>
      </c>
      <c r="K9162" s="72" t="s">
        <v>61</v>
      </c>
      <c r="L9162" s="73">
        <v>1</v>
      </c>
      <c r="M9162" s="73" t="s">
        <v>91</v>
      </c>
      <c r="N9162" s="68" t="str">
        <f>VLOOKUP(K9162,[1]人員授權表!D$3:G$249,4,0)</f>
        <v>有機</v>
      </c>
      <c r="O9162" s="70" t="str">
        <f>IF(J9162=[1]人員授權表!$C$85,"Casper李羿勳",IF(J9162=[1]人員授權表!$C$188,"Iring陳俊明",IF(J9162=[1]人員授權表!$C$189,"Brian陳泓霖",VLOOKUP(K9162,[1]人員授權表!D$2:E$249,2,FALSE))))</f>
        <v>Marco陳鴻鈞</v>
      </c>
      <c r="P9162" s="67">
        <f t="shared" si="484"/>
        <v>44867</v>
      </c>
      <c r="Q9162" s="75" t="str">
        <f t="shared" si="486"/>
        <v>週三</v>
      </c>
      <c r="R9162" s="80">
        <v>44863</v>
      </c>
      <c r="AA9162" s="1"/>
    </row>
    <row r="9163" spans="2:27">
      <c r="B9163" s="66">
        <v>44847</v>
      </c>
      <c r="C9163" s="67">
        <v>44855</v>
      </c>
      <c r="D9163" s="68" t="s">
        <v>17</v>
      </c>
      <c r="E9163" s="70" t="s">
        <v>51</v>
      </c>
      <c r="F9163" s="4" t="s">
        <v>3303</v>
      </c>
      <c r="G9163" s="67">
        <v>44853</v>
      </c>
      <c r="H9163" s="101">
        <v>44869</v>
      </c>
      <c r="I9163" s="71">
        <f t="shared" si="485"/>
        <v>16</v>
      </c>
      <c r="J9163" s="72" t="s">
        <v>350</v>
      </c>
      <c r="K9163" s="72" t="s">
        <v>250</v>
      </c>
      <c r="L9163" s="73">
        <v>1</v>
      </c>
      <c r="M9163" s="73" t="s">
        <v>91</v>
      </c>
      <c r="N9163" s="68" t="str">
        <f>VLOOKUP(K9163,[1]人員授權表!D$3:G$249,4,0)</f>
        <v>有機</v>
      </c>
      <c r="O9163" s="70" t="str">
        <f>IF(J9163=[1]人員授權表!$C$85,"Casper李羿勳",IF(J9163=[1]人員授權表!$C$188,"Iring陳俊明",IF(J9163=[1]人員授權表!$C$189,"Brian陳泓霖",VLOOKUP(K9163,[1]人員授權表!D$2:E$249,2,FALSE))))</f>
        <v>Marco陳鴻鈞</v>
      </c>
      <c r="P9163" s="67">
        <f t="shared" si="484"/>
        <v>44867</v>
      </c>
      <c r="Q9163" s="75" t="str">
        <f t="shared" si="486"/>
        <v>週三</v>
      </c>
      <c r="R9163" s="80">
        <v>44860</v>
      </c>
      <c r="AA9163" s="1"/>
    </row>
    <row r="9164" spans="2:27">
      <c r="B9164" s="66">
        <v>44851</v>
      </c>
      <c r="D9164" s="68" t="s">
        <v>50</v>
      </c>
      <c r="E9164" s="70" t="s">
        <v>51</v>
      </c>
      <c r="F9164" s="4" t="s">
        <v>3304</v>
      </c>
      <c r="G9164" s="67">
        <v>44852</v>
      </c>
      <c r="H9164" s="67">
        <v>44869</v>
      </c>
      <c r="I9164" s="71">
        <f t="shared" si="485"/>
        <v>17</v>
      </c>
      <c r="J9164" s="72" t="s">
        <v>60</v>
      </c>
      <c r="K9164" s="72" t="s">
        <v>61</v>
      </c>
      <c r="L9164" s="73">
        <v>3</v>
      </c>
      <c r="M9164" s="73" t="s">
        <v>91</v>
      </c>
      <c r="N9164" s="68" t="str">
        <f>VLOOKUP(K9164,[1]人員授權表!D$3:G$249,4,0)</f>
        <v>有機</v>
      </c>
      <c r="O9164" s="70" t="str">
        <f>IF(J9164=[1]人員授權表!$C$85,"Casper李羿勳",IF(J9164=[1]人員授權表!$C$188,"Iring陳俊明",IF(J9164=[1]人員授權表!$C$189,"Brian陳泓霖",VLOOKUP(K9164,[1]人員授權表!D$2:E$249,2,FALSE))))</f>
        <v>Marco陳鴻鈞</v>
      </c>
      <c r="P9164" s="67">
        <f t="shared" si="484"/>
        <v>44867</v>
      </c>
      <c r="Q9164" s="75" t="str">
        <f t="shared" si="486"/>
        <v>週三</v>
      </c>
      <c r="R9164" s="80">
        <v>44866</v>
      </c>
      <c r="AA9164" s="1"/>
    </row>
    <row r="9165" spans="2:27">
      <c r="B9165" s="66">
        <v>44851</v>
      </c>
      <c r="D9165" s="68" t="s">
        <v>50</v>
      </c>
      <c r="E9165" s="70" t="s">
        <v>51</v>
      </c>
      <c r="F9165" s="4" t="s">
        <v>3304</v>
      </c>
      <c r="G9165" s="67">
        <v>44852</v>
      </c>
      <c r="H9165" s="67">
        <v>44869</v>
      </c>
      <c r="I9165" s="71">
        <f t="shared" si="485"/>
        <v>17</v>
      </c>
      <c r="J9165" s="72" t="s">
        <v>425</v>
      </c>
      <c r="K9165" s="72" t="s">
        <v>426</v>
      </c>
      <c r="L9165" s="73">
        <v>1</v>
      </c>
      <c r="M9165" s="73" t="s">
        <v>91</v>
      </c>
      <c r="N9165" s="68" t="str">
        <f>VLOOKUP(K9165,[1]人員授權表!D$3:G$249,4,0)</f>
        <v>有機</v>
      </c>
      <c r="O9165" s="70" t="str">
        <f>IF(J9165=[1]人員授權表!$C$85,"Casper李羿勳",IF(J9165=[1]人員授權表!$C$188,"Iring陳俊明",IF(J9165=[1]人員授權表!$C$189,"Brian陳泓霖",VLOOKUP(K9165,[1]人員授權表!D$2:E$249,2,FALSE))))</f>
        <v>Mei林春美</v>
      </c>
      <c r="P9165" s="67">
        <f t="shared" si="484"/>
        <v>44867</v>
      </c>
      <c r="Q9165" s="75" t="str">
        <f t="shared" si="486"/>
        <v>週三</v>
      </c>
      <c r="R9165" s="80">
        <v>44867</v>
      </c>
      <c r="AA9165" s="1"/>
    </row>
    <row r="9166" spans="2:27">
      <c r="B9166" s="66">
        <v>44851</v>
      </c>
      <c r="D9166" s="68" t="s">
        <v>50</v>
      </c>
      <c r="E9166" s="70" t="s">
        <v>51</v>
      </c>
      <c r="F9166" s="4" t="s">
        <v>3304</v>
      </c>
      <c r="G9166" s="67">
        <v>44852</v>
      </c>
      <c r="H9166" s="67">
        <v>44869</v>
      </c>
      <c r="I9166" s="71">
        <f t="shared" si="485"/>
        <v>17</v>
      </c>
      <c r="J9166" s="72" t="s">
        <v>66</v>
      </c>
      <c r="K9166" s="72" t="s">
        <v>64</v>
      </c>
      <c r="L9166" s="73">
        <v>1</v>
      </c>
      <c r="M9166" s="73" t="s">
        <v>91</v>
      </c>
      <c r="N9166" s="68" t="str">
        <f>VLOOKUP(K9166,[1]人員授權表!D$3:G$249,4,0)</f>
        <v>有機</v>
      </c>
      <c r="O9166" s="70" t="str">
        <f>IF(J9166=[1]人員授權表!$C$85,"Casper李羿勳",IF(J9166=[1]人員授權表!$C$188,"Iring陳俊明",IF(J9166=[1]人員授權表!$C$189,"Brian陳泓霖",VLOOKUP(K9166,[1]人員授權表!D$2:E$249,2,FALSE))))</f>
        <v>Casper李羿勳</v>
      </c>
      <c r="P9166" s="67">
        <f t="shared" si="484"/>
        <v>44867</v>
      </c>
      <c r="Q9166" s="75" t="str">
        <f t="shared" si="486"/>
        <v>週三</v>
      </c>
      <c r="R9166" s="80">
        <v>44872</v>
      </c>
      <c r="S9166" s="113">
        <v>44872</v>
      </c>
      <c r="V9166" s="70">
        <v>1</v>
      </c>
      <c r="Z9166" s="79" t="s">
        <v>3147</v>
      </c>
      <c r="AA9166" s="1"/>
    </row>
    <row r="9167" spans="2:27">
      <c r="B9167" s="66">
        <v>44851</v>
      </c>
      <c r="D9167" s="68" t="s">
        <v>50</v>
      </c>
      <c r="E9167" s="70" t="s">
        <v>51</v>
      </c>
      <c r="F9167" s="4" t="s">
        <v>3304</v>
      </c>
      <c r="G9167" s="67">
        <v>44852</v>
      </c>
      <c r="H9167" s="67">
        <v>44869</v>
      </c>
      <c r="I9167" s="71">
        <f t="shared" si="485"/>
        <v>17</v>
      </c>
      <c r="J9167" s="72" t="s">
        <v>67</v>
      </c>
      <c r="K9167" s="72" t="s">
        <v>64</v>
      </c>
      <c r="L9167" s="73">
        <v>1</v>
      </c>
      <c r="M9167" s="73" t="s">
        <v>91</v>
      </c>
      <c r="N9167" s="68" t="str">
        <f>VLOOKUP(K9167,[1]人員授權表!D$3:G$249,4,0)</f>
        <v>有機</v>
      </c>
      <c r="O9167" s="70" t="str">
        <f>IF(J9167=[1]人員授權表!$C$85,"Casper李羿勳",IF(J9167=[1]人員授權表!$C$188,"Iring陳俊明",IF(J9167=[1]人員授權表!$C$189,"Brian陳泓霖",VLOOKUP(K9167,[1]人員授權表!D$2:E$249,2,FALSE))))</f>
        <v>Casper李羿勳</v>
      </c>
      <c r="P9167" s="67">
        <f t="shared" si="484"/>
        <v>44867</v>
      </c>
      <c r="Q9167" s="75" t="str">
        <f t="shared" si="486"/>
        <v>週三</v>
      </c>
      <c r="R9167" s="80">
        <v>44872</v>
      </c>
      <c r="S9167" s="113">
        <v>44872</v>
      </c>
      <c r="V9167" s="70">
        <v>1</v>
      </c>
      <c r="Z9167" s="79" t="s">
        <v>3147</v>
      </c>
      <c r="AA9167" s="1"/>
    </row>
    <row r="9168" spans="2:27">
      <c r="B9168" s="66">
        <v>44851</v>
      </c>
      <c r="C9168" s="67">
        <v>44855</v>
      </c>
      <c r="D9168" s="126" t="s">
        <v>1854</v>
      </c>
      <c r="E9168" s="89" t="s">
        <v>51</v>
      </c>
      <c r="F9168" s="115" t="s">
        <v>3305</v>
      </c>
      <c r="G9168" s="105">
        <v>44853</v>
      </c>
      <c r="H9168" s="92">
        <v>44869</v>
      </c>
      <c r="I9168" s="71">
        <f t="shared" si="485"/>
        <v>16</v>
      </c>
      <c r="J9168" s="106" t="s">
        <v>60</v>
      </c>
      <c r="K9168" s="106" t="s">
        <v>61</v>
      </c>
      <c r="L9168" s="100"/>
      <c r="M9168" s="73" t="s">
        <v>91</v>
      </c>
      <c r="N9168" s="107" t="str">
        <f>VLOOKUP(K9168,[1]人員授權表!D$3:G$249,4,0)</f>
        <v>有機</v>
      </c>
      <c r="O9168" s="90" t="str">
        <f>IF(J9168=[1]人員授權表!$C$85,"Casper李羿勳",IF(J9168=[1]人員授權表!$C$188,"Iring陳俊明",IF(J9168=[1]人員授權表!$C$189,"Brian陳泓霖",VLOOKUP(K9168,[1]人員授權表!D$2:E$249,2,FALSE))))</f>
        <v>Marco陳鴻鈞</v>
      </c>
      <c r="P9168" s="105">
        <f t="shared" si="484"/>
        <v>44867</v>
      </c>
      <c r="Q9168" s="75" t="str">
        <f t="shared" si="486"/>
        <v>週三</v>
      </c>
      <c r="R9168" s="128" t="s">
        <v>1854</v>
      </c>
      <c r="AA9168" s="1"/>
    </row>
    <row r="9169" spans="2:28">
      <c r="B9169" s="66">
        <v>44851</v>
      </c>
      <c r="C9169" s="67">
        <v>44855</v>
      </c>
      <c r="D9169" s="126" t="s">
        <v>1854</v>
      </c>
      <c r="E9169" s="89" t="s">
        <v>51</v>
      </c>
      <c r="F9169" s="115" t="s">
        <v>3305</v>
      </c>
      <c r="G9169" s="105">
        <v>44853</v>
      </c>
      <c r="H9169" s="92">
        <v>44869</v>
      </c>
      <c r="I9169" s="71">
        <f t="shared" si="485"/>
        <v>16</v>
      </c>
      <c r="J9169" s="106" t="s">
        <v>53</v>
      </c>
      <c r="K9169" s="106" t="s">
        <v>54</v>
      </c>
      <c r="L9169" s="100"/>
      <c r="M9169" s="73" t="s">
        <v>91</v>
      </c>
      <c r="N9169" s="107" t="str">
        <f>VLOOKUP(K9169,[1]人員授權表!D$3:G$249,4,0)</f>
        <v>有機</v>
      </c>
      <c r="O9169" s="90" t="str">
        <f>IF(J9169=[1]人員授權表!$C$85,"Casper李羿勳",IF(J9169=[1]人員授權表!$C$188,"Iring陳俊明",IF(J9169=[1]人員授權表!$C$189,"Brian陳泓霖",VLOOKUP(K9169,[1]人員授權表!D$2:E$249,2,FALSE))))</f>
        <v>Marco陳鴻鈞</v>
      </c>
      <c r="P9169" s="105">
        <f t="shared" si="484"/>
        <v>44867</v>
      </c>
      <c r="Q9169" s="75" t="str">
        <f t="shared" si="486"/>
        <v>週三</v>
      </c>
      <c r="R9169" s="128" t="s">
        <v>1854</v>
      </c>
      <c r="AA9169" s="1"/>
    </row>
    <row r="9170" spans="2:28">
      <c r="B9170" s="66">
        <v>44851</v>
      </c>
      <c r="C9170" s="67">
        <v>44855</v>
      </c>
      <c r="D9170" s="68" t="s">
        <v>50</v>
      </c>
      <c r="E9170" s="70" t="s">
        <v>51</v>
      </c>
      <c r="F9170" s="4" t="s">
        <v>3305</v>
      </c>
      <c r="G9170" s="101">
        <v>44853</v>
      </c>
      <c r="H9170" s="67">
        <v>44869</v>
      </c>
      <c r="I9170" s="71">
        <f t="shared" si="485"/>
        <v>16</v>
      </c>
      <c r="J9170" s="72" t="s">
        <v>69</v>
      </c>
      <c r="K9170" s="72" t="s">
        <v>1412</v>
      </c>
      <c r="L9170" s="73">
        <v>6</v>
      </c>
      <c r="M9170" s="73" t="s">
        <v>91</v>
      </c>
      <c r="N9170" s="68" t="str">
        <f>VLOOKUP(K9170,[1]人員授權表!D$3:G$249,4,0)</f>
        <v>有機</v>
      </c>
      <c r="O9170" s="70" t="str">
        <f>IF(J9170=[1]人員授權表!$C$85,"Casper李羿勳",IF(J9170=[1]人員授權表!$C$188,"Iring陳俊明",IF(J9170=[1]人員授權表!$C$189,"Brian陳泓霖",VLOOKUP(K9170,[1]人員授權表!D$2:E$249,2,FALSE))))</f>
        <v>Casper李羿勳</v>
      </c>
      <c r="P9170" s="67">
        <f t="shared" si="484"/>
        <v>44867</v>
      </c>
      <c r="Q9170" s="75" t="str">
        <f t="shared" si="486"/>
        <v>週三</v>
      </c>
      <c r="R9170" s="80">
        <v>44867</v>
      </c>
      <c r="AA9170" s="1"/>
    </row>
    <row r="9171" spans="2:28">
      <c r="B9171" s="66">
        <v>44851</v>
      </c>
      <c r="C9171" s="67">
        <v>44855</v>
      </c>
      <c r="D9171" s="68" t="s">
        <v>50</v>
      </c>
      <c r="E9171" s="70" t="s">
        <v>51</v>
      </c>
      <c r="F9171" s="4" t="s">
        <v>3305</v>
      </c>
      <c r="G9171" s="101">
        <v>44853</v>
      </c>
      <c r="H9171" s="67">
        <v>44869</v>
      </c>
      <c r="I9171" s="71">
        <f t="shared" si="485"/>
        <v>16</v>
      </c>
      <c r="J9171" s="72" t="s">
        <v>356</v>
      </c>
      <c r="K9171" s="72" t="s">
        <v>70</v>
      </c>
      <c r="L9171" s="73">
        <v>2</v>
      </c>
      <c r="M9171" s="73" t="s">
        <v>91</v>
      </c>
      <c r="N9171" s="68" t="str">
        <f>VLOOKUP(K9171,[1]人員授權表!D$3:G$249,4,0)</f>
        <v>有機</v>
      </c>
      <c r="O9171" s="70" t="str">
        <f>IF(J9171=[1]人員授權表!$C$85,"Casper李羿勳",IF(J9171=[1]人員授權表!$C$188,"Iring陳俊明",IF(J9171=[1]人員授權表!$C$189,"Brian陳泓霖",VLOOKUP(K9171,[1]人員授權表!D$2:E$249,2,FALSE))))</f>
        <v>Casper李羿勳</v>
      </c>
      <c r="P9171" s="67">
        <f t="shared" si="484"/>
        <v>44867</v>
      </c>
      <c r="Q9171" s="75" t="str">
        <f t="shared" si="486"/>
        <v>週三</v>
      </c>
      <c r="R9171" s="80">
        <v>44867</v>
      </c>
      <c r="AA9171" s="1"/>
    </row>
    <row r="9172" spans="2:28">
      <c r="B9172" s="66">
        <v>44851</v>
      </c>
      <c r="C9172" s="67">
        <v>44855</v>
      </c>
      <c r="D9172" s="68" t="s">
        <v>50</v>
      </c>
      <c r="E9172" s="70" t="s">
        <v>51</v>
      </c>
      <c r="F9172" s="4" t="s">
        <v>3305</v>
      </c>
      <c r="G9172" s="101">
        <v>44853</v>
      </c>
      <c r="H9172" s="67">
        <v>44869</v>
      </c>
      <c r="I9172" s="71">
        <f t="shared" si="485"/>
        <v>16</v>
      </c>
      <c r="J9172" s="72" t="s">
        <v>242</v>
      </c>
      <c r="K9172" s="72" t="s">
        <v>241</v>
      </c>
      <c r="L9172" s="73">
        <v>4</v>
      </c>
      <c r="M9172" s="73" t="s">
        <v>91</v>
      </c>
      <c r="N9172" s="68" t="str">
        <f>VLOOKUP(K9172,[1]人員授權表!D$3:G$249,4,0)</f>
        <v>有機</v>
      </c>
      <c r="O9172" s="70" t="str">
        <f>IF(J9172=[1]人員授權表!$C$85,"Casper李羿勳",IF(J9172=[1]人員授權表!$C$188,"Iring陳俊明",IF(J9172=[1]人員授權表!$C$189,"Brian陳泓霖",VLOOKUP(K9172,[1]人員授權表!D$2:E$249,2,FALSE))))</f>
        <v>Casper李羿勳</v>
      </c>
      <c r="P9172" s="67">
        <f t="shared" si="484"/>
        <v>44867</v>
      </c>
      <c r="Q9172" s="75" t="str">
        <f t="shared" si="486"/>
        <v>週三</v>
      </c>
      <c r="R9172" s="80">
        <v>44867</v>
      </c>
      <c r="AA9172" s="1"/>
    </row>
    <row r="9173" spans="2:28">
      <c r="B9173" s="66">
        <v>44851</v>
      </c>
      <c r="C9173" s="67">
        <v>44855</v>
      </c>
      <c r="D9173" s="68" t="s">
        <v>50</v>
      </c>
      <c r="E9173" s="70" t="s">
        <v>51</v>
      </c>
      <c r="F9173" s="4" t="s">
        <v>3305</v>
      </c>
      <c r="G9173" s="101">
        <v>44853</v>
      </c>
      <c r="H9173" s="67">
        <v>44869</v>
      </c>
      <c r="I9173" s="71">
        <f t="shared" si="485"/>
        <v>16</v>
      </c>
      <c r="J9173" s="72" t="s">
        <v>616</v>
      </c>
      <c r="K9173" s="72" t="s">
        <v>617</v>
      </c>
      <c r="L9173" s="73">
        <v>2</v>
      </c>
      <c r="M9173" s="73" t="s">
        <v>91</v>
      </c>
      <c r="N9173" s="68" t="str">
        <f>VLOOKUP(K9173,[1]人員授權表!D$3:G$249,4,0)</f>
        <v>有機</v>
      </c>
      <c r="O9173" s="70" t="str">
        <f>IF(J9173=[1]人員授權表!$C$85,"Casper李羿勳",IF(J9173=[1]人員授權表!$C$188,"Iring陳俊明",IF(J9173=[1]人員授權表!$C$189,"Brian陳泓霖",VLOOKUP(K9173,[1]人員授權表!D$2:E$249,2,FALSE))))</f>
        <v>Casper李羿勳</v>
      </c>
      <c r="P9173" s="67">
        <f t="shared" si="484"/>
        <v>44867</v>
      </c>
      <c r="Q9173" s="75" t="str">
        <f t="shared" si="486"/>
        <v>週三</v>
      </c>
      <c r="R9173" s="80">
        <v>44867</v>
      </c>
      <c r="AA9173" s="1"/>
    </row>
    <row r="9174" spans="2:28">
      <c r="B9174" s="66">
        <v>44851</v>
      </c>
      <c r="C9174" s="67">
        <v>44855</v>
      </c>
      <c r="D9174" s="126" t="s">
        <v>1854</v>
      </c>
      <c r="E9174" s="89" t="s">
        <v>51</v>
      </c>
      <c r="F9174" s="115" t="s">
        <v>3306</v>
      </c>
      <c r="G9174" s="92">
        <v>44853</v>
      </c>
      <c r="H9174" s="92">
        <v>44869</v>
      </c>
      <c r="I9174" s="71">
        <f t="shared" si="485"/>
        <v>16</v>
      </c>
      <c r="J9174" s="106" t="s">
        <v>60</v>
      </c>
      <c r="K9174" s="106" t="s">
        <v>61</v>
      </c>
      <c r="L9174" s="100"/>
      <c r="M9174" s="73" t="s">
        <v>91</v>
      </c>
      <c r="N9174" s="107" t="str">
        <f>VLOOKUP(K9174,[1]人員授權表!D$3:G$249,4,0)</f>
        <v>有機</v>
      </c>
      <c r="O9174" s="90" t="str">
        <f>IF(J9174=[1]人員授權表!$C$85,"Casper李羿勳",IF(J9174=[1]人員授權表!$C$188,"Iring陳俊明",IF(J9174=[1]人員授權表!$C$189,"Brian陳泓霖",VLOOKUP(K9174,[1]人員授權表!D$2:E$249,2,FALSE))))</f>
        <v>Marco陳鴻鈞</v>
      </c>
      <c r="P9174" s="105">
        <f t="shared" si="484"/>
        <v>44867</v>
      </c>
      <c r="Q9174" s="75" t="str">
        <f t="shared" si="486"/>
        <v>週三</v>
      </c>
      <c r="R9174" s="128" t="s">
        <v>1854</v>
      </c>
      <c r="AA9174" s="1"/>
    </row>
    <row r="9175" spans="2:28">
      <c r="B9175" s="66">
        <v>44851</v>
      </c>
      <c r="C9175" s="67">
        <v>44855</v>
      </c>
      <c r="D9175" s="126" t="s">
        <v>1854</v>
      </c>
      <c r="E9175" s="89" t="s">
        <v>51</v>
      </c>
      <c r="F9175" s="115" t="s">
        <v>3306</v>
      </c>
      <c r="G9175" s="92">
        <v>44853</v>
      </c>
      <c r="H9175" s="92">
        <v>44869</v>
      </c>
      <c r="I9175" s="71">
        <f t="shared" si="485"/>
        <v>16</v>
      </c>
      <c r="J9175" s="106" t="s">
        <v>53</v>
      </c>
      <c r="K9175" s="106" t="s">
        <v>54</v>
      </c>
      <c r="L9175" s="100"/>
      <c r="M9175" s="73" t="s">
        <v>91</v>
      </c>
      <c r="N9175" s="107" t="str">
        <f>VLOOKUP(K9175,[1]人員授權表!D$3:G$249,4,0)</f>
        <v>有機</v>
      </c>
      <c r="O9175" s="90" t="str">
        <f>IF(J9175=[1]人員授權表!$C$85,"Casper李羿勳",IF(J9175=[1]人員授權表!$C$188,"Iring陳俊明",IF(J9175=[1]人員授權表!$C$189,"Brian陳泓霖",VLOOKUP(K9175,[1]人員授權表!D$2:E$249,2,FALSE))))</f>
        <v>Marco陳鴻鈞</v>
      </c>
      <c r="P9175" s="105">
        <f t="shared" si="484"/>
        <v>44867</v>
      </c>
      <c r="Q9175" s="75" t="str">
        <f t="shared" si="486"/>
        <v>週三</v>
      </c>
      <c r="R9175" s="128" t="s">
        <v>1854</v>
      </c>
      <c r="AA9175" s="1"/>
    </row>
    <row r="9176" spans="2:28">
      <c r="B9176" s="66">
        <v>44851</v>
      </c>
      <c r="C9176" s="67">
        <v>44855</v>
      </c>
      <c r="D9176" s="68" t="s">
        <v>50</v>
      </c>
      <c r="E9176" s="70" t="s">
        <v>51</v>
      </c>
      <c r="F9176" s="4" t="s">
        <v>3306</v>
      </c>
      <c r="G9176" s="67">
        <v>44853</v>
      </c>
      <c r="H9176" s="67">
        <v>44869</v>
      </c>
      <c r="I9176" s="71">
        <f t="shared" si="485"/>
        <v>16</v>
      </c>
      <c r="J9176" s="72" t="s">
        <v>69</v>
      </c>
      <c r="K9176" s="72" t="s">
        <v>1412</v>
      </c>
      <c r="L9176" s="73">
        <v>5</v>
      </c>
      <c r="M9176" s="73" t="s">
        <v>91</v>
      </c>
      <c r="N9176" s="68" t="str">
        <f>VLOOKUP(K9176,[1]人員授權表!D$3:G$249,4,0)</f>
        <v>有機</v>
      </c>
      <c r="O9176" s="70" t="str">
        <f>IF(J9176=[1]人員授權表!$C$85,"Casper李羿勳",IF(J9176=[1]人員授權表!$C$188,"Iring陳俊明",IF(J9176=[1]人員授權表!$C$189,"Brian陳泓霖",VLOOKUP(K9176,[1]人員授權表!D$2:E$249,2,FALSE))))</f>
        <v>Casper李羿勳</v>
      </c>
      <c r="P9176" s="67">
        <f t="shared" si="484"/>
        <v>44867</v>
      </c>
      <c r="Q9176" s="75" t="str">
        <f t="shared" si="486"/>
        <v>週三</v>
      </c>
      <c r="R9176" s="80">
        <v>44867</v>
      </c>
      <c r="AA9176" s="1"/>
    </row>
    <row r="9177" spans="2:28">
      <c r="B9177" s="66">
        <v>44851</v>
      </c>
      <c r="C9177" s="67">
        <v>44855</v>
      </c>
      <c r="D9177" s="68" t="s">
        <v>50</v>
      </c>
      <c r="E9177" s="70" t="s">
        <v>51</v>
      </c>
      <c r="F9177" s="4" t="s">
        <v>3306</v>
      </c>
      <c r="G9177" s="67">
        <v>44853</v>
      </c>
      <c r="H9177" s="67">
        <v>44869</v>
      </c>
      <c r="I9177" s="71">
        <f t="shared" si="485"/>
        <v>16</v>
      </c>
      <c r="J9177" s="72" t="s">
        <v>356</v>
      </c>
      <c r="K9177" s="72" t="s">
        <v>70</v>
      </c>
      <c r="L9177" s="73">
        <v>2</v>
      </c>
      <c r="M9177" s="73" t="s">
        <v>91</v>
      </c>
      <c r="N9177" s="68" t="str">
        <f>VLOOKUP(K9177,[1]人員授權表!D$3:G$249,4,0)</f>
        <v>有機</v>
      </c>
      <c r="O9177" s="70" t="str">
        <f>IF(J9177=[1]人員授權表!$C$85,"Casper李羿勳",IF(J9177=[1]人員授權表!$C$188,"Iring陳俊明",IF(J9177=[1]人員授權表!$C$189,"Brian陳泓霖",VLOOKUP(K9177,[1]人員授權表!D$2:E$249,2,FALSE))))</f>
        <v>Casper李羿勳</v>
      </c>
      <c r="P9177" s="67">
        <f t="shared" si="484"/>
        <v>44867</v>
      </c>
      <c r="Q9177" s="75" t="str">
        <f t="shared" si="486"/>
        <v>週三</v>
      </c>
      <c r="R9177" s="80">
        <v>44867</v>
      </c>
      <c r="AA9177" s="1"/>
    </row>
    <row r="9178" spans="2:28">
      <c r="B9178" s="66">
        <v>44851</v>
      </c>
      <c r="C9178" s="67">
        <v>44855</v>
      </c>
      <c r="D9178" s="68" t="s">
        <v>50</v>
      </c>
      <c r="E9178" s="70" t="s">
        <v>51</v>
      </c>
      <c r="F9178" s="4" t="s">
        <v>3306</v>
      </c>
      <c r="G9178" s="67">
        <v>44853</v>
      </c>
      <c r="H9178" s="67">
        <v>44869</v>
      </c>
      <c r="I9178" s="71">
        <f t="shared" si="485"/>
        <v>16</v>
      </c>
      <c r="J9178" s="72" t="s">
        <v>242</v>
      </c>
      <c r="K9178" s="72" t="s">
        <v>241</v>
      </c>
      <c r="L9178" s="73">
        <v>1</v>
      </c>
      <c r="M9178" s="73" t="s">
        <v>91</v>
      </c>
      <c r="N9178" s="68" t="str">
        <f>VLOOKUP(K9178,[1]人員授權表!D$3:G$249,4,0)</f>
        <v>有機</v>
      </c>
      <c r="O9178" s="70" t="str">
        <f>IF(J9178=[1]人員授權表!$C$85,"Casper李羿勳",IF(J9178=[1]人員授權表!$C$188,"Iring陳俊明",IF(J9178=[1]人員授權表!$C$189,"Brian陳泓霖",VLOOKUP(K9178,[1]人員授權表!D$2:E$249,2,FALSE))))</f>
        <v>Casper李羿勳</v>
      </c>
      <c r="P9178" s="67">
        <f t="shared" si="484"/>
        <v>44867</v>
      </c>
      <c r="Q9178" s="75" t="str">
        <f t="shared" si="486"/>
        <v>週三</v>
      </c>
      <c r="R9178" s="80">
        <v>44867</v>
      </c>
      <c r="AA9178" s="1"/>
    </row>
    <row r="9179" spans="2:28">
      <c r="B9179" s="66">
        <v>44851</v>
      </c>
      <c r="C9179" s="67">
        <v>44855</v>
      </c>
      <c r="D9179" s="68" t="s">
        <v>50</v>
      </c>
      <c r="E9179" s="70" t="s">
        <v>51</v>
      </c>
      <c r="F9179" s="4" t="s">
        <v>3306</v>
      </c>
      <c r="G9179" s="67">
        <v>44853</v>
      </c>
      <c r="H9179" s="67">
        <v>44869</v>
      </c>
      <c r="I9179" s="71">
        <f t="shared" si="485"/>
        <v>16</v>
      </c>
      <c r="J9179" s="72" t="s">
        <v>3307</v>
      </c>
      <c r="K9179" s="72" t="s">
        <v>617</v>
      </c>
      <c r="L9179" s="73">
        <v>1</v>
      </c>
      <c r="M9179" s="73" t="s">
        <v>91</v>
      </c>
      <c r="N9179" s="68" t="str">
        <f>VLOOKUP(K9179,[1]人員授權表!D$3:G$249,4,0)</f>
        <v>有機</v>
      </c>
      <c r="O9179" s="70" t="str">
        <f>IF(J9179=[1]人員授權表!$C$85,"Casper李羿勳",IF(J9179=[1]人員授權表!$C$188,"Iring陳俊明",IF(J9179=[1]人員授權表!$C$189,"Brian陳泓霖",VLOOKUP(K9179,[1]人員授權表!D$2:E$249,2,FALSE))))</f>
        <v>Casper李羿勳</v>
      </c>
      <c r="P9179" s="67">
        <f t="shared" si="484"/>
        <v>44867</v>
      </c>
      <c r="Q9179" s="75" t="str">
        <f t="shared" si="486"/>
        <v>週三</v>
      </c>
      <c r="R9179" s="80">
        <v>44867</v>
      </c>
      <c r="AA9179" s="1"/>
    </row>
    <row r="9180" spans="2:28">
      <c r="B9180" s="66">
        <v>44855</v>
      </c>
      <c r="D9180" s="68" t="s">
        <v>50</v>
      </c>
      <c r="E9180" s="70" t="s">
        <v>879</v>
      </c>
      <c r="F9180" s="4" t="s">
        <v>3308</v>
      </c>
      <c r="G9180" s="67">
        <v>44854</v>
      </c>
      <c r="H9180" s="67">
        <v>44869</v>
      </c>
      <c r="I9180" s="71">
        <f t="shared" si="485"/>
        <v>15</v>
      </c>
      <c r="J9180" s="72" t="s">
        <v>238</v>
      </c>
      <c r="K9180" s="72" t="s">
        <v>239</v>
      </c>
      <c r="L9180" s="73">
        <v>1</v>
      </c>
      <c r="M9180" s="73" t="s">
        <v>91</v>
      </c>
      <c r="N9180" s="68" t="str">
        <f>VLOOKUP(K9180,[1]人員授權表!D$3:G$249,4,0)</f>
        <v>有機</v>
      </c>
      <c r="O9180" s="70" t="str">
        <f>IF(J9180=[1]人員授權表!$C$85,"Casper李羿勳",IF(J9180=[1]人員授權表!$C$188,"Iring陳俊明",IF(J9180=[1]人員授權表!$C$189,"Brian陳泓霖",VLOOKUP(K9180,[1]人員授權表!D$2:E$249,2,FALSE))))</f>
        <v>Casper李羿勳</v>
      </c>
      <c r="P9180" s="67">
        <f t="shared" si="484"/>
        <v>44867</v>
      </c>
      <c r="Q9180" s="75" t="str">
        <f t="shared" si="486"/>
        <v>週三</v>
      </c>
      <c r="R9180" s="80">
        <v>44867</v>
      </c>
      <c r="AA9180" s="102">
        <v>15</v>
      </c>
      <c r="AB9180" s="123" t="s">
        <v>2325</v>
      </c>
    </row>
    <row r="9181" spans="2:28">
      <c r="B9181" s="66">
        <v>44855</v>
      </c>
      <c r="D9181" s="68" t="s">
        <v>50</v>
      </c>
      <c r="E9181" s="70" t="s">
        <v>879</v>
      </c>
      <c r="F9181" s="4" t="s">
        <v>3308</v>
      </c>
      <c r="G9181" s="67">
        <v>44854</v>
      </c>
      <c r="H9181" s="67">
        <v>44869</v>
      </c>
      <c r="I9181" s="71">
        <f t="shared" si="485"/>
        <v>15</v>
      </c>
      <c r="J9181" s="72" t="s">
        <v>69</v>
      </c>
      <c r="K9181" s="72" t="s">
        <v>70</v>
      </c>
      <c r="L9181" s="73">
        <v>1</v>
      </c>
      <c r="M9181" s="73" t="s">
        <v>91</v>
      </c>
      <c r="N9181" s="68" t="str">
        <f>VLOOKUP(K9181,[1]人員授權表!D$3:G$249,4,0)</f>
        <v>有機</v>
      </c>
      <c r="O9181" s="70" t="str">
        <f>IF(J9181=[1]人員授權表!$C$85,"Casper李羿勳",IF(J9181=[1]人員授權表!$C$188,"Iring陳俊明",IF(J9181=[1]人員授權表!$C$189,"Brian陳泓霖",VLOOKUP(K9181,[1]人員授權表!D$2:E$249,2,FALSE))))</f>
        <v>Casper李羿勳</v>
      </c>
      <c r="P9181" s="67">
        <f t="shared" si="484"/>
        <v>44867</v>
      </c>
      <c r="Q9181" s="75" t="str">
        <f t="shared" si="486"/>
        <v>週三</v>
      </c>
      <c r="R9181" s="80">
        <v>44867</v>
      </c>
      <c r="AA9181" s="102">
        <v>15</v>
      </c>
      <c r="AB9181" s="123" t="s">
        <v>2325</v>
      </c>
    </row>
    <row r="9182" spans="2:28">
      <c r="B9182" s="66">
        <v>44855</v>
      </c>
      <c r="D9182" s="68" t="s">
        <v>50</v>
      </c>
      <c r="E9182" s="70" t="s">
        <v>879</v>
      </c>
      <c r="F9182" s="4" t="s">
        <v>3308</v>
      </c>
      <c r="G9182" s="67">
        <v>44854</v>
      </c>
      <c r="H9182" s="67">
        <v>44869</v>
      </c>
      <c r="I9182" s="71">
        <f t="shared" si="485"/>
        <v>15</v>
      </c>
      <c r="J9182" s="72" t="s">
        <v>195</v>
      </c>
      <c r="K9182" s="72" t="s">
        <v>3309</v>
      </c>
      <c r="L9182" s="73">
        <v>1</v>
      </c>
      <c r="M9182" s="73" t="s">
        <v>91</v>
      </c>
      <c r="N9182" s="68" t="str">
        <f>VLOOKUP(K9182,[1]人員授權表!D$3:G$249,4,0)</f>
        <v>無機</v>
      </c>
      <c r="O9182" s="70" t="str">
        <f>IF(J9182=[1]人員授權表!$C$85,"Casper李羿勳",IF(J9182=[1]人員授權表!$C$188,"Iring陳俊明",IF(J9182=[1]人員授權表!$C$189,"Brian陳泓霖",VLOOKUP(K9182,[1]人員授權表!D$2:E$249,2,FALSE))))</f>
        <v>Iring陳俊明</v>
      </c>
      <c r="P9182" s="67">
        <f t="shared" si="484"/>
        <v>44867</v>
      </c>
      <c r="Q9182" s="75" t="str">
        <f t="shared" si="486"/>
        <v>週三</v>
      </c>
      <c r="R9182" s="80">
        <v>44867</v>
      </c>
      <c r="AA9182" s="102">
        <v>15</v>
      </c>
      <c r="AB9182" s="123" t="s">
        <v>2325</v>
      </c>
    </row>
    <row r="9183" spans="2:28">
      <c r="B9183" s="66">
        <v>44855</v>
      </c>
      <c r="D9183" s="68" t="s">
        <v>50</v>
      </c>
      <c r="E9183" s="70" t="s">
        <v>879</v>
      </c>
      <c r="F9183" s="4" t="s">
        <v>3310</v>
      </c>
      <c r="G9183" s="67">
        <v>44854</v>
      </c>
      <c r="H9183" s="67">
        <v>44869</v>
      </c>
      <c r="I9183" s="71">
        <f t="shared" si="485"/>
        <v>15</v>
      </c>
      <c r="J9183" s="72" t="s">
        <v>66</v>
      </c>
      <c r="K9183" s="72" t="s">
        <v>64</v>
      </c>
      <c r="L9183" s="73">
        <v>1</v>
      </c>
      <c r="M9183" s="73" t="s">
        <v>91</v>
      </c>
      <c r="N9183" s="68" t="str">
        <f>VLOOKUP(K9183,[1]人員授權表!D$3:G$249,4,0)</f>
        <v>有機</v>
      </c>
      <c r="O9183" s="70" t="str">
        <f>IF(J9183=[1]人員授權表!$C$85,"Casper李羿勳",IF(J9183=[1]人員授權表!$C$188,"Iring陳俊明",IF(J9183=[1]人員授權表!$C$189,"Brian陳泓霖",VLOOKUP(K9183,[1]人員授權表!D$2:E$249,2,FALSE))))</f>
        <v>Casper李羿勳</v>
      </c>
      <c r="P9183" s="67">
        <f t="shared" si="484"/>
        <v>44867</v>
      </c>
      <c r="Q9183" s="75" t="str">
        <f t="shared" si="486"/>
        <v>週三</v>
      </c>
      <c r="R9183" s="80">
        <v>44872</v>
      </c>
      <c r="S9183" s="113">
        <v>44872</v>
      </c>
      <c r="U9183" s="70">
        <v>1</v>
      </c>
      <c r="V9183" s="70">
        <v>1</v>
      </c>
      <c r="Y9183" s="78">
        <v>44873</v>
      </c>
      <c r="Z9183" s="79" t="s">
        <v>3311</v>
      </c>
      <c r="AA9183" s="102">
        <v>15</v>
      </c>
      <c r="AB9183" s="123" t="s">
        <v>2325</v>
      </c>
    </row>
    <row r="9184" spans="2:28">
      <c r="B9184" s="66">
        <v>44855</v>
      </c>
      <c r="D9184" s="68" t="s">
        <v>50</v>
      </c>
      <c r="E9184" s="70" t="s">
        <v>51</v>
      </c>
      <c r="F9184" s="4" t="s">
        <v>3312</v>
      </c>
      <c r="G9184" s="67">
        <v>44853</v>
      </c>
      <c r="H9184" s="67">
        <v>44869</v>
      </c>
      <c r="I9184" s="71">
        <f t="shared" si="485"/>
        <v>16</v>
      </c>
      <c r="J9184" s="72" t="s">
        <v>60</v>
      </c>
      <c r="K9184" s="72" t="s">
        <v>61</v>
      </c>
      <c r="L9184" s="73">
        <v>3</v>
      </c>
      <c r="M9184" s="73" t="s">
        <v>91</v>
      </c>
      <c r="N9184" s="68" t="str">
        <f>VLOOKUP(K9184,[1]人員授權表!D$3:G$249,4,0)</f>
        <v>有機</v>
      </c>
      <c r="O9184" s="70" t="str">
        <f>IF(J9184=[1]人員授權表!$C$85,"Casper李羿勳",IF(J9184=[1]人員授權表!$C$188,"Iring陳俊明",IF(J9184=[1]人員授權表!$C$189,"Brian陳泓霖",VLOOKUP(K9184,[1]人員授權表!D$2:E$249,2,FALSE))))</f>
        <v>Marco陳鴻鈞</v>
      </c>
      <c r="P9184" s="67">
        <f t="shared" si="484"/>
        <v>44867</v>
      </c>
      <c r="Q9184" s="75" t="str">
        <f t="shared" si="486"/>
        <v>週三</v>
      </c>
      <c r="R9184" s="80">
        <v>44866</v>
      </c>
    </row>
    <row r="9185" spans="2:27">
      <c r="B9185" s="66">
        <v>44855</v>
      </c>
      <c r="D9185" s="68" t="s">
        <v>50</v>
      </c>
      <c r="E9185" s="70" t="s">
        <v>51</v>
      </c>
      <c r="F9185" s="4" t="s">
        <v>3312</v>
      </c>
      <c r="G9185" s="67">
        <v>44853</v>
      </c>
      <c r="H9185" s="67">
        <v>44869</v>
      </c>
      <c r="I9185" s="71">
        <f t="shared" si="485"/>
        <v>16</v>
      </c>
      <c r="J9185" s="72" t="s">
        <v>53</v>
      </c>
      <c r="K9185" s="72" t="s">
        <v>54</v>
      </c>
      <c r="L9185" s="73">
        <v>1</v>
      </c>
      <c r="M9185" s="73" t="s">
        <v>91</v>
      </c>
      <c r="N9185" s="68" t="str">
        <f>VLOOKUP(K9185,[1]人員授權表!D$3:G$249,4,0)</f>
        <v>有機</v>
      </c>
      <c r="O9185" s="70" t="str">
        <f>IF(J9185=[1]人員授權表!$C$85,"Casper李羿勳",IF(J9185=[1]人員授權表!$C$188,"Iring陳俊明",IF(J9185=[1]人員授權表!$C$189,"Brian陳泓霖",VLOOKUP(K9185,[1]人員授權表!D$2:E$249,2,FALSE))))</f>
        <v>Marco陳鴻鈞</v>
      </c>
      <c r="P9185" s="67">
        <f t="shared" si="484"/>
        <v>44867</v>
      </c>
      <c r="Q9185" s="75" t="str">
        <f t="shared" si="486"/>
        <v>週三</v>
      </c>
      <c r="R9185" s="80">
        <v>44866</v>
      </c>
    </row>
    <row r="9186" spans="2:27">
      <c r="B9186" s="66">
        <v>44855</v>
      </c>
      <c r="D9186" s="68" t="s">
        <v>50</v>
      </c>
      <c r="E9186" s="70" t="s">
        <v>51</v>
      </c>
      <c r="F9186" s="4" t="s">
        <v>3313</v>
      </c>
      <c r="G9186" s="67">
        <v>44853</v>
      </c>
      <c r="H9186" s="67">
        <v>44869</v>
      </c>
      <c r="I9186" s="71">
        <f t="shared" si="485"/>
        <v>16</v>
      </c>
      <c r="J9186" s="72" t="s">
        <v>60</v>
      </c>
      <c r="K9186" s="72" t="s">
        <v>61</v>
      </c>
      <c r="L9186" s="73">
        <v>2</v>
      </c>
      <c r="M9186" s="73" t="s">
        <v>91</v>
      </c>
      <c r="N9186" s="68" t="str">
        <f>VLOOKUP(K9186,[1]人員授權表!D$3:G$249,4,0)</f>
        <v>有機</v>
      </c>
      <c r="O9186" s="70" t="str">
        <f>IF(J9186=[1]人員授權表!$C$85,"Casper李羿勳",IF(J9186=[1]人員授權表!$C$188,"Iring陳俊明",IF(J9186=[1]人員授權表!$C$189,"Brian陳泓霖",VLOOKUP(K9186,[1]人員授權表!D$2:E$249,2,FALSE))))</f>
        <v>Marco陳鴻鈞</v>
      </c>
      <c r="P9186" s="67">
        <f t="shared" si="484"/>
        <v>44867</v>
      </c>
      <c r="Q9186" s="75" t="str">
        <f t="shared" si="486"/>
        <v>週三</v>
      </c>
      <c r="R9186" s="80">
        <v>44866</v>
      </c>
    </row>
    <row r="9187" spans="2:27">
      <c r="B9187" s="66">
        <v>44855</v>
      </c>
      <c r="D9187" s="68" t="s">
        <v>50</v>
      </c>
      <c r="E9187" s="70" t="s">
        <v>51</v>
      </c>
      <c r="F9187" s="4" t="s">
        <v>3313</v>
      </c>
      <c r="G9187" s="67">
        <v>44853</v>
      </c>
      <c r="H9187" s="67">
        <v>44869</v>
      </c>
      <c r="I9187" s="71">
        <f t="shared" si="485"/>
        <v>16</v>
      </c>
      <c r="J9187" s="72" t="s">
        <v>53</v>
      </c>
      <c r="K9187" s="72" t="s">
        <v>54</v>
      </c>
      <c r="L9187" s="73">
        <v>2</v>
      </c>
      <c r="M9187" s="73" t="s">
        <v>91</v>
      </c>
      <c r="N9187" s="68" t="str">
        <f>VLOOKUP(K9187,[1]人員授權表!D$3:G$249,4,0)</f>
        <v>有機</v>
      </c>
      <c r="O9187" s="70" t="str">
        <f>IF(J9187=[1]人員授權表!$C$85,"Casper李羿勳",IF(J9187=[1]人員授權表!$C$188,"Iring陳俊明",IF(J9187=[1]人員授權表!$C$189,"Brian陳泓霖",VLOOKUP(K9187,[1]人員授權表!D$2:E$249,2,FALSE))))</f>
        <v>Marco陳鴻鈞</v>
      </c>
      <c r="P9187" s="67">
        <f t="shared" si="484"/>
        <v>44867</v>
      </c>
      <c r="Q9187" s="75" t="str">
        <f t="shared" si="486"/>
        <v>週三</v>
      </c>
      <c r="R9187" s="80">
        <v>44866</v>
      </c>
    </row>
    <row r="9188" spans="2:27">
      <c r="B9188" s="66">
        <v>44851</v>
      </c>
      <c r="D9188" s="68" t="s">
        <v>50</v>
      </c>
      <c r="E9188" s="70" t="s">
        <v>51</v>
      </c>
      <c r="F9188" s="70" t="s">
        <v>3314</v>
      </c>
      <c r="G9188" s="67">
        <v>44855</v>
      </c>
      <c r="H9188" s="67">
        <v>44869</v>
      </c>
      <c r="I9188" s="71">
        <f t="shared" si="485"/>
        <v>14</v>
      </c>
      <c r="J9188" s="72" t="s">
        <v>120</v>
      </c>
      <c r="K9188" s="72" t="s">
        <v>121</v>
      </c>
      <c r="L9188" s="73">
        <v>1</v>
      </c>
      <c r="M9188" s="73" t="s">
        <v>79</v>
      </c>
      <c r="N9188" s="68" t="str">
        <f>VLOOKUP(K9188,[1]人員授權表!D$3:G$249,4,0)</f>
        <v>無機</v>
      </c>
      <c r="O9188" s="70" t="str">
        <f>IF(J9188=[1]人員授權表!$C$85,"Casper李羿勳",IF(J9188=[1]人員授權表!$C$188,"Iring陳俊明",IF(J9188=[1]人員授權表!$C$189,"Brian陳泓霖",VLOOKUP(K9188,[1]人員授權表!D$2:E$249,2,FALSE))))</f>
        <v>Ken張智凱</v>
      </c>
      <c r="P9188" s="67">
        <f t="shared" si="484"/>
        <v>44867</v>
      </c>
      <c r="Q9188" s="75" t="str">
        <f t="shared" si="486"/>
        <v>週三</v>
      </c>
      <c r="R9188" s="80">
        <v>44859</v>
      </c>
      <c r="AA9188" s="1"/>
    </row>
    <row r="9189" spans="2:27">
      <c r="B9189" s="66">
        <v>44830</v>
      </c>
      <c r="D9189" s="68" t="s">
        <v>50</v>
      </c>
      <c r="E9189" s="70" t="s">
        <v>82</v>
      </c>
      <c r="F9189" s="70" t="s">
        <v>3315</v>
      </c>
      <c r="G9189" s="67">
        <v>44855</v>
      </c>
      <c r="H9189" s="67">
        <v>44869</v>
      </c>
      <c r="I9189" s="71">
        <f t="shared" si="485"/>
        <v>14</v>
      </c>
      <c r="J9189" s="72" t="s">
        <v>125</v>
      </c>
      <c r="K9189" s="72" t="s">
        <v>144</v>
      </c>
      <c r="L9189" s="73">
        <v>2</v>
      </c>
      <c r="M9189" s="73" t="s">
        <v>268</v>
      </c>
      <c r="N9189" s="68" t="str">
        <f>VLOOKUP(K9189,[1]人員授權表!D$3:G$249,4,0)</f>
        <v>有機</v>
      </c>
      <c r="O9189" s="70" t="str">
        <f>IF(J9189=[1]人員授權表!$C$85,"Casper李羿勳",IF(J9189=[1]人員授權表!$C$188,"Iring陳俊明",IF(J9189=[1]人員授權表!$C$189,"Brian陳泓霖",VLOOKUP(K9189,[1]人員授權表!D$2:E$249,2,FALSE))))</f>
        <v>Lucy黃詩婷</v>
      </c>
      <c r="P9189" s="67">
        <f t="shared" si="484"/>
        <v>44867</v>
      </c>
      <c r="Q9189" s="75" t="str">
        <f t="shared" si="486"/>
        <v>週三</v>
      </c>
      <c r="R9189" s="80">
        <v>44859</v>
      </c>
      <c r="AA9189" s="1"/>
    </row>
    <row r="9190" spans="2:27">
      <c r="B9190" s="66">
        <v>44830</v>
      </c>
      <c r="D9190" s="68" t="s">
        <v>50</v>
      </c>
      <c r="E9190" s="70" t="s">
        <v>82</v>
      </c>
      <c r="F9190" s="70" t="s">
        <v>3315</v>
      </c>
      <c r="G9190" s="67">
        <v>44855</v>
      </c>
      <c r="H9190" s="67">
        <v>44869</v>
      </c>
      <c r="I9190" s="71">
        <f t="shared" si="485"/>
        <v>14</v>
      </c>
      <c r="J9190" s="72" t="s">
        <v>139</v>
      </c>
      <c r="K9190" s="72" t="s">
        <v>140</v>
      </c>
      <c r="L9190" s="73">
        <v>2</v>
      </c>
      <c r="M9190" s="73" t="s">
        <v>268</v>
      </c>
      <c r="N9190" s="68" t="str">
        <f>VLOOKUP(K9190,[1]人員授權表!D$3:G$249,4,0)</f>
        <v>無機</v>
      </c>
      <c r="O9190" s="70" t="str">
        <f>IF(J9190=[1]人員授權表!$C$85,"Casper李羿勳",IF(J9190=[1]人員授權表!$C$188,"Iring陳俊明",IF(J9190=[1]人員授權表!$C$189,"Brian陳泓霖",VLOOKUP(K9190,[1]人員授權表!D$2:E$249,2,FALSE))))</f>
        <v>Brian陳泓霖</v>
      </c>
      <c r="P9190" s="67">
        <f t="shared" si="484"/>
        <v>44867</v>
      </c>
      <c r="Q9190" s="75" t="str">
        <f t="shared" si="486"/>
        <v>週三</v>
      </c>
      <c r="R9190" s="80">
        <v>44860</v>
      </c>
      <c r="AA9190" s="1"/>
    </row>
    <row r="9191" spans="2:27">
      <c r="B9191" s="66">
        <v>44830</v>
      </c>
      <c r="D9191" s="68" t="s">
        <v>50</v>
      </c>
      <c r="E9191" s="70" t="s">
        <v>82</v>
      </c>
      <c r="F9191" s="70" t="s">
        <v>3315</v>
      </c>
      <c r="G9191" s="67">
        <v>44855</v>
      </c>
      <c r="H9191" s="67">
        <v>44869</v>
      </c>
      <c r="I9191" s="71">
        <f t="shared" si="485"/>
        <v>14</v>
      </c>
      <c r="J9191" s="72" t="s">
        <v>269</v>
      </c>
      <c r="K9191" s="72" t="s">
        <v>270</v>
      </c>
      <c r="L9191" s="73">
        <v>2</v>
      </c>
      <c r="M9191" s="73" t="s">
        <v>268</v>
      </c>
      <c r="N9191" s="68" t="str">
        <f>VLOOKUP(K9191,[1]人員授權表!D$3:G$249,4,0)</f>
        <v>無機</v>
      </c>
      <c r="O9191" s="70" t="str">
        <f>IF(J9191=[1]人員授權表!$C$85,"Casper李羿勳",IF(J9191=[1]人員授權表!$C$188,"Iring陳俊明",IF(J9191=[1]人員授權表!$C$189,"Brian陳泓霖",VLOOKUP(K9191,[1]人員授權表!D$2:E$249,2,FALSE))))</f>
        <v>George陳志昇&amp;Vicky游崴涵</v>
      </c>
      <c r="P9191" s="67">
        <f t="shared" si="484"/>
        <v>44867</v>
      </c>
      <c r="Q9191" s="75" t="str">
        <f t="shared" si="486"/>
        <v>週三</v>
      </c>
      <c r="R9191" s="80">
        <v>44861</v>
      </c>
      <c r="AA9191" s="1"/>
    </row>
    <row r="9192" spans="2:27">
      <c r="B9192" s="66">
        <v>44830</v>
      </c>
      <c r="D9192" s="68" t="s">
        <v>50</v>
      </c>
      <c r="E9192" s="70" t="s">
        <v>82</v>
      </c>
      <c r="F9192" s="70" t="s">
        <v>3315</v>
      </c>
      <c r="G9192" s="67">
        <v>44855</v>
      </c>
      <c r="H9192" s="67">
        <v>44869</v>
      </c>
      <c r="I9192" s="71">
        <f t="shared" si="485"/>
        <v>14</v>
      </c>
      <c r="J9192" s="72" t="s">
        <v>164</v>
      </c>
      <c r="K9192" s="72" t="s">
        <v>146</v>
      </c>
      <c r="L9192" s="73">
        <v>2</v>
      </c>
      <c r="M9192" s="73" t="s">
        <v>268</v>
      </c>
      <c r="N9192" s="68" t="str">
        <f>VLOOKUP(K9192,[1]人員授權表!D$3:G$249,4,0)</f>
        <v>無機</v>
      </c>
      <c r="O9192" s="70" t="str">
        <f>IF(J9192=[1]人員授權表!$C$85,"Casper李羿勳",IF(J9192=[1]人員授權表!$C$188,"Iring陳俊明",IF(J9192=[1]人員授權表!$C$189,"Brian陳泓霖",VLOOKUP(K9192,[1]人員授權表!D$2:E$249,2,FALSE))))</f>
        <v>Jack劉念忻</v>
      </c>
      <c r="P9192" s="67">
        <f t="shared" si="484"/>
        <v>44867</v>
      </c>
      <c r="Q9192" s="75" t="str">
        <f t="shared" si="486"/>
        <v>週三</v>
      </c>
      <c r="R9192" s="80">
        <v>44866</v>
      </c>
      <c r="AA9192" s="1"/>
    </row>
    <row r="9193" spans="2:27">
      <c r="B9193" s="66">
        <v>44830</v>
      </c>
      <c r="D9193" s="68" t="s">
        <v>50</v>
      </c>
      <c r="E9193" s="70" t="s">
        <v>82</v>
      </c>
      <c r="F9193" s="70" t="s">
        <v>3315</v>
      </c>
      <c r="G9193" s="67">
        <v>44855</v>
      </c>
      <c r="H9193" s="67">
        <v>44869</v>
      </c>
      <c r="I9193" s="71">
        <f t="shared" si="485"/>
        <v>14</v>
      </c>
      <c r="J9193" s="72" t="s">
        <v>141</v>
      </c>
      <c r="K9193" s="72" t="s">
        <v>142</v>
      </c>
      <c r="L9193" s="73">
        <v>2</v>
      </c>
      <c r="M9193" s="73" t="s">
        <v>268</v>
      </c>
      <c r="N9193" s="68" t="str">
        <f>VLOOKUP(K9193,[1]人員授權表!D$3:G$249,4,0)</f>
        <v>無機</v>
      </c>
      <c r="O9193" s="70" t="str">
        <f>IF(J9193=[1]人員授權表!$C$85,"Casper李羿勳",IF(J9193=[1]人員授權表!$C$188,"Iring陳俊明",IF(J9193=[1]人員授權表!$C$189,"Brian陳泓霖",VLOOKUP(K9193,[1]人員授權表!D$2:E$249,2,FALSE))))</f>
        <v>Dennis陳汶宏</v>
      </c>
      <c r="P9193" s="67">
        <f t="shared" si="484"/>
        <v>44867</v>
      </c>
      <c r="Q9193" s="75" t="str">
        <f t="shared" si="486"/>
        <v>週三</v>
      </c>
      <c r="R9193" s="80">
        <v>44860</v>
      </c>
      <c r="AA9193" s="1"/>
    </row>
    <row r="9194" spans="2:27">
      <c r="B9194" s="66">
        <v>44830</v>
      </c>
      <c r="D9194" s="68" t="s">
        <v>50</v>
      </c>
      <c r="E9194" s="70" t="s">
        <v>82</v>
      </c>
      <c r="F9194" s="70" t="s">
        <v>3315</v>
      </c>
      <c r="G9194" s="67">
        <v>44855</v>
      </c>
      <c r="H9194" s="67">
        <v>44869</v>
      </c>
      <c r="I9194" s="71">
        <f t="shared" si="485"/>
        <v>14</v>
      </c>
      <c r="J9194" s="72" t="s">
        <v>153</v>
      </c>
      <c r="K9194" s="72" t="s">
        <v>154</v>
      </c>
      <c r="L9194" s="73">
        <v>2</v>
      </c>
      <c r="M9194" s="73" t="s">
        <v>268</v>
      </c>
      <c r="N9194" s="68" t="str">
        <f>VLOOKUP(K9194,[1]人員授權表!D$3:G$249,4,0)</f>
        <v>無機</v>
      </c>
      <c r="O9194" s="70" t="str">
        <f>IF(J9194=[1]人員授權表!$C$85,"Casper李羿勳",IF(J9194=[1]人員授權表!$C$188,"Iring陳俊明",IF(J9194=[1]人員授權表!$C$189,"Brian陳泓霖",VLOOKUP(K9194,[1]人員授權表!D$2:E$249,2,FALSE))))</f>
        <v>Ken張智凱</v>
      </c>
      <c r="P9194" s="67">
        <f t="shared" si="484"/>
        <v>44867</v>
      </c>
      <c r="Q9194" s="75" t="str">
        <f t="shared" si="486"/>
        <v>週三</v>
      </c>
      <c r="R9194" s="80">
        <v>44858</v>
      </c>
      <c r="AA9194" s="1"/>
    </row>
    <row r="9195" spans="2:27">
      <c r="B9195" s="66">
        <v>44830</v>
      </c>
      <c r="D9195" s="68" t="s">
        <v>50</v>
      </c>
      <c r="E9195" s="70" t="s">
        <v>82</v>
      </c>
      <c r="F9195" s="70" t="s">
        <v>3315</v>
      </c>
      <c r="G9195" s="67">
        <v>44855</v>
      </c>
      <c r="H9195" s="67">
        <v>44869</v>
      </c>
      <c r="I9195" s="71">
        <f t="shared" si="485"/>
        <v>14</v>
      </c>
      <c r="J9195" s="72" t="s">
        <v>137</v>
      </c>
      <c r="K9195" s="72" t="s">
        <v>138</v>
      </c>
      <c r="L9195" s="73">
        <v>2</v>
      </c>
      <c r="M9195" s="73" t="s">
        <v>268</v>
      </c>
      <c r="N9195" s="68" t="str">
        <f>VLOOKUP(K9195,[1]人員授權表!D$3:G$249,4,0)</f>
        <v>無機</v>
      </c>
      <c r="O9195" s="70" t="str">
        <f>IF(J9195=[1]人員授權表!$C$85,"Casper李羿勳",IF(J9195=[1]人員授權表!$C$188,"Iring陳俊明",IF(J9195=[1]人員授權表!$C$189,"Brian陳泓霖",VLOOKUP(K9195,[1]人員授權表!D$2:E$249,2,FALSE))))</f>
        <v>Jack劉念忻</v>
      </c>
      <c r="P9195" s="67">
        <f t="shared" si="484"/>
        <v>44867</v>
      </c>
      <c r="Q9195" s="75" t="str">
        <f t="shared" si="486"/>
        <v>週三</v>
      </c>
      <c r="R9195" s="80">
        <v>44866</v>
      </c>
      <c r="AA9195" s="1"/>
    </row>
    <row r="9196" spans="2:27">
      <c r="B9196" s="66">
        <v>44830</v>
      </c>
      <c r="D9196" s="68" t="s">
        <v>50</v>
      </c>
      <c r="E9196" s="70" t="s">
        <v>82</v>
      </c>
      <c r="F9196" s="70" t="s">
        <v>3315</v>
      </c>
      <c r="G9196" s="67">
        <v>44855</v>
      </c>
      <c r="H9196" s="67">
        <v>44869</v>
      </c>
      <c r="I9196" s="71">
        <f t="shared" si="485"/>
        <v>14</v>
      </c>
      <c r="J9196" s="72" t="s">
        <v>148</v>
      </c>
      <c r="K9196" s="72" t="s">
        <v>149</v>
      </c>
      <c r="L9196" s="73">
        <v>2</v>
      </c>
      <c r="M9196" s="73" t="s">
        <v>268</v>
      </c>
      <c r="N9196" s="68" t="str">
        <f>VLOOKUP(K9196,[1]人員授權表!D$3:G$249,4,0)</f>
        <v>無機</v>
      </c>
      <c r="O9196" s="70" t="str">
        <f>IF(J9196=[1]人員授權表!$C$85,"Casper李羿勳",IF(J9196=[1]人員授權表!$C$188,"Iring陳俊明",IF(J9196=[1]人員授權表!$C$189,"Brian陳泓霖",VLOOKUP(K9196,[1]人員授權表!D$2:E$249,2,FALSE))))</f>
        <v>Vicky游崴涵</v>
      </c>
      <c r="P9196" s="67">
        <f t="shared" si="484"/>
        <v>44867</v>
      </c>
      <c r="Q9196" s="75" t="str">
        <f t="shared" si="486"/>
        <v>週三</v>
      </c>
      <c r="R9196" s="80">
        <v>44861</v>
      </c>
      <c r="AA9196" s="1"/>
    </row>
    <row r="9197" spans="2:27">
      <c r="B9197" s="66">
        <v>44830</v>
      </c>
      <c r="D9197" s="68" t="s">
        <v>50</v>
      </c>
      <c r="E9197" s="70" t="s">
        <v>82</v>
      </c>
      <c r="F9197" s="70" t="s">
        <v>3316</v>
      </c>
      <c r="G9197" s="67">
        <v>44855</v>
      </c>
      <c r="H9197" s="67">
        <v>44869</v>
      </c>
      <c r="I9197" s="71">
        <f t="shared" si="485"/>
        <v>14</v>
      </c>
      <c r="J9197" s="72" t="s">
        <v>139</v>
      </c>
      <c r="K9197" s="72" t="s">
        <v>140</v>
      </c>
      <c r="L9197" s="73">
        <v>1</v>
      </c>
      <c r="M9197" s="73" t="s">
        <v>268</v>
      </c>
      <c r="N9197" s="68" t="str">
        <f>VLOOKUP(K9197,[1]人員授權表!D$3:G$249,4,0)</f>
        <v>無機</v>
      </c>
      <c r="O9197" s="70" t="str">
        <f>IF(J9197=[1]人員授權表!$C$85,"Casper李羿勳",IF(J9197=[1]人員授權表!$C$188,"Iring陳俊明",IF(J9197=[1]人員授權表!$C$189,"Brian陳泓霖",VLOOKUP(K9197,[1]人員授權表!D$2:E$249,2,FALSE))))</f>
        <v>Brian陳泓霖</v>
      </c>
      <c r="P9197" s="67">
        <f t="shared" si="484"/>
        <v>44867</v>
      </c>
      <c r="Q9197" s="75" t="str">
        <f t="shared" si="486"/>
        <v>週三</v>
      </c>
      <c r="R9197" s="80">
        <v>44860</v>
      </c>
      <c r="AA9197" s="1"/>
    </row>
    <row r="9198" spans="2:27">
      <c r="B9198" s="66">
        <v>44830</v>
      </c>
      <c r="D9198" s="68" t="s">
        <v>50</v>
      </c>
      <c r="E9198" s="70" t="s">
        <v>82</v>
      </c>
      <c r="F9198" s="70" t="s">
        <v>3316</v>
      </c>
      <c r="G9198" s="67">
        <v>44855</v>
      </c>
      <c r="H9198" s="67">
        <v>44869</v>
      </c>
      <c r="I9198" s="71">
        <f t="shared" si="485"/>
        <v>14</v>
      </c>
      <c r="J9198" s="72" t="s">
        <v>137</v>
      </c>
      <c r="K9198" s="72" t="s">
        <v>138</v>
      </c>
      <c r="L9198" s="73">
        <v>1</v>
      </c>
      <c r="M9198" s="73" t="s">
        <v>268</v>
      </c>
      <c r="N9198" s="68" t="str">
        <f>VLOOKUP(K9198,[1]人員授權表!D$3:G$249,4,0)</f>
        <v>無機</v>
      </c>
      <c r="O9198" s="70" t="str">
        <f>IF(J9198=[1]人員授權表!$C$85,"Casper李羿勳",IF(J9198=[1]人員授權表!$C$188,"Iring陳俊明",IF(J9198=[1]人員授權表!$C$189,"Brian陳泓霖",VLOOKUP(K9198,[1]人員授權表!D$2:E$249,2,FALSE))))</f>
        <v>Jack劉念忻</v>
      </c>
      <c r="P9198" s="67">
        <f t="shared" si="484"/>
        <v>44867</v>
      </c>
      <c r="Q9198" s="75" t="str">
        <f t="shared" si="486"/>
        <v>週三</v>
      </c>
      <c r="R9198" s="80">
        <v>44866</v>
      </c>
      <c r="AA9198" s="1"/>
    </row>
    <row r="9199" spans="2:27">
      <c r="B9199" s="66">
        <v>44833</v>
      </c>
      <c r="D9199" s="68" t="s">
        <v>50</v>
      </c>
      <c r="E9199" s="70" t="s">
        <v>82</v>
      </c>
      <c r="F9199" s="70" t="s">
        <v>3317</v>
      </c>
      <c r="G9199" s="67">
        <v>44855</v>
      </c>
      <c r="H9199" s="67">
        <v>44869</v>
      </c>
      <c r="I9199" s="71">
        <f t="shared" si="485"/>
        <v>14</v>
      </c>
      <c r="J9199" s="72" t="s">
        <v>181</v>
      </c>
      <c r="K9199" s="72" t="s">
        <v>182</v>
      </c>
      <c r="L9199" s="73">
        <v>1</v>
      </c>
      <c r="M9199" s="73" t="s">
        <v>79</v>
      </c>
      <c r="N9199" s="68" t="str">
        <f>VLOOKUP(K9199,[1]人員授權表!D$3:G$249,4,0)</f>
        <v>有機</v>
      </c>
      <c r="O9199" s="70" t="str">
        <f>IF(J9199=[1]人員授權表!$C$85,"Casper李羿勳",IF(J9199=[1]人員授權表!$C$188,"Iring陳俊明",IF(J9199=[1]人員授權表!$C$189,"Brian陳泓霖",VLOOKUP(K9199,[1]人員授權表!D$2:E$249,2,FALSE))))</f>
        <v>Sara王淑玲</v>
      </c>
      <c r="P9199" s="67">
        <f t="shared" si="484"/>
        <v>44867</v>
      </c>
      <c r="Q9199" s="75" t="str">
        <f t="shared" si="486"/>
        <v>週三</v>
      </c>
      <c r="R9199" s="80">
        <v>44865</v>
      </c>
      <c r="AA9199" s="1"/>
    </row>
    <row r="9200" spans="2:27">
      <c r="B9200" s="66">
        <v>44833</v>
      </c>
      <c r="D9200" s="68" t="s">
        <v>50</v>
      </c>
      <c r="E9200" s="70" t="s">
        <v>82</v>
      </c>
      <c r="F9200" s="70" t="s">
        <v>3317</v>
      </c>
      <c r="G9200" s="67">
        <v>44855</v>
      </c>
      <c r="H9200" s="67">
        <v>44869</v>
      </c>
      <c r="I9200" s="71">
        <f t="shared" si="485"/>
        <v>14</v>
      </c>
      <c r="J9200" s="72" t="s">
        <v>139</v>
      </c>
      <c r="K9200" s="72" t="s">
        <v>140</v>
      </c>
      <c r="L9200" s="73">
        <v>1</v>
      </c>
      <c r="M9200" s="73" t="s">
        <v>79</v>
      </c>
      <c r="N9200" s="68" t="str">
        <f>VLOOKUP(K9200,[1]人員授權表!D$3:G$249,4,0)</f>
        <v>無機</v>
      </c>
      <c r="O9200" s="70" t="str">
        <f>IF(J9200=[1]人員授權表!$C$85,"Casper李羿勳",IF(J9200=[1]人員授權表!$C$188,"Iring陳俊明",IF(J9200=[1]人員授權表!$C$189,"Brian陳泓霖",VLOOKUP(K9200,[1]人員授權表!D$2:E$249,2,FALSE))))</f>
        <v>Brian陳泓霖</v>
      </c>
      <c r="P9200" s="67">
        <f t="shared" si="484"/>
        <v>44867</v>
      </c>
      <c r="Q9200" s="75" t="str">
        <f t="shared" si="486"/>
        <v>週三</v>
      </c>
      <c r="R9200" s="80">
        <v>44860</v>
      </c>
      <c r="AA9200" s="1"/>
    </row>
    <row r="9201" spans="2:27">
      <c r="B9201" s="66">
        <v>44833</v>
      </c>
      <c r="D9201" s="68" t="s">
        <v>50</v>
      </c>
      <c r="E9201" s="70" t="s">
        <v>82</v>
      </c>
      <c r="F9201" s="70" t="s">
        <v>3317</v>
      </c>
      <c r="G9201" s="67">
        <v>44855</v>
      </c>
      <c r="H9201" s="67">
        <v>44869</v>
      </c>
      <c r="I9201" s="71">
        <f t="shared" si="485"/>
        <v>14</v>
      </c>
      <c r="J9201" s="72" t="s">
        <v>137</v>
      </c>
      <c r="K9201" s="72" t="s">
        <v>138</v>
      </c>
      <c r="L9201" s="73">
        <v>1</v>
      </c>
      <c r="M9201" s="73" t="s">
        <v>79</v>
      </c>
      <c r="N9201" s="68" t="str">
        <f>VLOOKUP(K9201,[1]人員授權表!D$3:G$249,4,0)</f>
        <v>無機</v>
      </c>
      <c r="O9201" s="70" t="str">
        <f>IF(J9201=[1]人員授權表!$C$85,"Casper李羿勳",IF(J9201=[1]人員授權表!$C$188,"Iring陳俊明",IF(J9201=[1]人員授權表!$C$189,"Brian陳泓霖",VLOOKUP(K9201,[1]人員授權表!D$2:E$249,2,FALSE))))</f>
        <v>Jack劉念忻</v>
      </c>
      <c r="P9201" s="67">
        <f t="shared" si="484"/>
        <v>44867</v>
      </c>
      <c r="Q9201" s="75" t="str">
        <f t="shared" si="486"/>
        <v>週三</v>
      </c>
      <c r="R9201" s="80">
        <v>44867</v>
      </c>
      <c r="AA9201" s="1"/>
    </row>
    <row r="9202" spans="2:27">
      <c r="B9202" s="66">
        <v>44833</v>
      </c>
      <c r="D9202" s="68" t="s">
        <v>50</v>
      </c>
      <c r="E9202" s="70" t="s">
        <v>82</v>
      </c>
      <c r="F9202" s="70" t="s">
        <v>3317</v>
      </c>
      <c r="G9202" s="67">
        <v>44855</v>
      </c>
      <c r="H9202" s="67">
        <v>44869</v>
      </c>
      <c r="I9202" s="71">
        <f t="shared" si="485"/>
        <v>14</v>
      </c>
      <c r="J9202" s="72" t="s">
        <v>148</v>
      </c>
      <c r="K9202" s="72" t="s">
        <v>149</v>
      </c>
      <c r="L9202" s="73">
        <v>1</v>
      </c>
      <c r="M9202" s="73" t="s">
        <v>79</v>
      </c>
      <c r="N9202" s="68" t="str">
        <f>VLOOKUP(K9202,[1]人員授權表!D$3:G$249,4,0)</f>
        <v>無機</v>
      </c>
      <c r="O9202" s="70" t="str">
        <f>IF(J9202=[1]人員授權表!$C$85,"Casper李羿勳",IF(J9202=[1]人員授權表!$C$188,"Iring陳俊明",IF(J9202=[1]人員授權表!$C$189,"Brian陳泓霖",VLOOKUP(K9202,[1]人員授權表!D$2:E$249,2,FALSE))))</f>
        <v>Vicky游崴涵</v>
      </c>
      <c r="P9202" s="67">
        <f t="shared" si="484"/>
        <v>44867</v>
      </c>
      <c r="Q9202" s="75" t="str">
        <f t="shared" si="486"/>
        <v>週三</v>
      </c>
      <c r="R9202" s="80">
        <v>44861</v>
      </c>
      <c r="AA9202" s="1"/>
    </row>
    <row r="9203" spans="2:27">
      <c r="B9203" s="66">
        <v>44825</v>
      </c>
      <c r="C9203" s="67">
        <v>44841</v>
      </c>
      <c r="D9203" s="126" t="s">
        <v>1854</v>
      </c>
      <c r="E9203" s="89" t="s">
        <v>82</v>
      </c>
      <c r="F9203" s="89" t="s">
        <v>2998</v>
      </c>
      <c r="G9203" s="105">
        <v>44855</v>
      </c>
      <c r="H9203" s="105">
        <v>44869</v>
      </c>
      <c r="I9203" s="71">
        <f t="shared" si="485"/>
        <v>14</v>
      </c>
      <c r="J9203" s="106" t="s">
        <v>453</v>
      </c>
      <c r="K9203" s="106" t="s">
        <v>332</v>
      </c>
      <c r="L9203" s="100"/>
      <c r="M9203" s="73" t="s">
        <v>2856</v>
      </c>
      <c r="N9203" s="68" t="str">
        <f>VLOOKUP(K9203,[1]人員授權表!D$3:G$249,4,0)</f>
        <v>有機</v>
      </c>
      <c r="O9203" s="70" t="str">
        <f>IF(J9203=[1]人員授權表!$C$85,"Casper李羿勳",IF(J9203=[1]人員授權表!$C$188,"Iring陳俊明",IF(J9203=[1]人員授權表!$C$189,"Brian陳泓霖",VLOOKUP(K9203,[1]人員授權表!D$2:E$249,2,FALSE))))</f>
        <v>Lucy黃詩婷</v>
      </c>
      <c r="P9203" s="67">
        <f t="shared" si="484"/>
        <v>44867</v>
      </c>
      <c r="Q9203" s="75" t="str">
        <f t="shared" si="486"/>
        <v>週三</v>
      </c>
      <c r="R9203" s="128" t="s">
        <v>1854</v>
      </c>
      <c r="AA9203" s="1"/>
    </row>
    <row r="9204" spans="2:27">
      <c r="B9204" s="66">
        <v>44825</v>
      </c>
      <c r="C9204" s="67">
        <v>44841</v>
      </c>
      <c r="D9204" s="126" t="s">
        <v>1854</v>
      </c>
      <c r="E9204" s="89" t="s">
        <v>82</v>
      </c>
      <c r="F9204" s="89" t="s">
        <v>2998</v>
      </c>
      <c r="G9204" s="105">
        <v>44855</v>
      </c>
      <c r="H9204" s="105">
        <v>44869</v>
      </c>
      <c r="I9204" s="71">
        <f t="shared" si="485"/>
        <v>14</v>
      </c>
      <c r="J9204" s="106" t="s">
        <v>125</v>
      </c>
      <c r="K9204" s="106" t="s">
        <v>126</v>
      </c>
      <c r="L9204" s="100"/>
      <c r="M9204" s="73" t="s">
        <v>2856</v>
      </c>
      <c r="N9204" s="68" t="str">
        <f>VLOOKUP(K9204,[1]人員授權表!D$3:G$249,4,0)</f>
        <v>有機</v>
      </c>
      <c r="O9204" s="70" t="str">
        <f>IF(J9204=[1]人員授權表!$C$85,"Casper李羿勳",IF(J9204=[1]人員授權表!$C$188,"Iring陳俊明",IF(J9204=[1]人員授權表!$C$189,"Brian陳泓霖",VLOOKUP(K9204,[1]人員授權表!D$2:E$249,2,FALSE))))</f>
        <v>Lucy黃詩婷</v>
      </c>
      <c r="P9204" s="67">
        <f t="shared" si="484"/>
        <v>44867</v>
      </c>
      <c r="Q9204" s="75" t="str">
        <f t="shared" si="486"/>
        <v>週三</v>
      </c>
      <c r="R9204" s="128" t="s">
        <v>1854</v>
      </c>
      <c r="AA9204" s="1"/>
    </row>
    <row r="9205" spans="2:27">
      <c r="B9205" s="66">
        <v>44833</v>
      </c>
      <c r="D9205" s="68" t="s">
        <v>50</v>
      </c>
      <c r="E9205" s="70" t="s">
        <v>82</v>
      </c>
      <c r="F9205" s="70" t="s">
        <v>3318</v>
      </c>
      <c r="G9205" s="67">
        <v>44855</v>
      </c>
      <c r="H9205" s="67">
        <v>44872</v>
      </c>
      <c r="I9205" s="71">
        <f t="shared" si="485"/>
        <v>17</v>
      </c>
      <c r="J9205" s="72" t="s">
        <v>120</v>
      </c>
      <c r="K9205" s="72" t="s">
        <v>121</v>
      </c>
      <c r="L9205" s="73">
        <v>3</v>
      </c>
      <c r="M9205" s="73" t="s">
        <v>268</v>
      </c>
      <c r="N9205" s="68" t="str">
        <f>VLOOKUP(K9205,[1]人員授權表!D$3:G$249,4,0)</f>
        <v>無機</v>
      </c>
      <c r="O9205" s="70" t="str">
        <f>IF(J9205=[1]人員授權表!$C$85,"Casper李羿勳",IF(J9205=[1]人員授權表!$C$188,"Iring陳俊明",IF(J9205=[1]人員授權表!$C$189,"Brian陳泓霖",VLOOKUP(K9205,[1]人員授權表!D$2:E$249,2,FALSE))))</f>
        <v>Ken張智凱</v>
      </c>
      <c r="P9205" s="67">
        <f t="shared" si="484"/>
        <v>44870</v>
      </c>
      <c r="Q9205" s="75" t="str">
        <f t="shared" si="486"/>
        <v>週六</v>
      </c>
      <c r="R9205" s="80">
        <v>44859</v>
      </c>
      <c r="AA9205" s="1"/>
    </row>
    <row r="9206" spans="2:27">
      <c r="B9206" s="108">
        <v>44833</v>
      </c>
      <c r="D9206" s="68" t="s">
        <v>50</v>
      </c>
      <c r="E9206" s="70" t="s">
        <v>82</v>
      </c>
      <c r="F9206" s="70" t="s">
        <v>3319</v>
      </c>
      <c r="G9206" s="67">
        <v>44854</v>
      </c>
      <c r="H9206" s="67">
        <v>44872</v>
      </c>
      <c r="I9206" s="71">
        <f t="shared" si="485"/>
        <v>18</v>
      </c>
      <c r="J9206" s="72" t="s">
        <v>120</v>
      </c>
      <c r="K9206" s="72" t="s">
        <v>121</v>
      </c>
      <c r="L9206" s="73">
        <v>3</v>
      </c>
      <c r="M9206" s="73" t="s">
        <v>324</v>
      </c>
      <c r="N9206" s="68" t="str">
        <f>VLOOKUP(K9206,[1]人員授權表!D$3:G$249,4,0)</f>
        <v>無機</v>
      </c>
      <c r="O9206" s="70" t="str">
        <f>IF(J9206=[1]人員授權表!$C$85,"Casper李羿勳",IF(J9206=[1]人員授權表!$C$188,"Iring陳俊明",IF(J9206=[1]人員授權表!$C$189,"Brian陳泓霖",VLOOKUP(K9206,[1]人員授權表!D$2:E$249,2,FALSE))))</f>
        <v>Ken張智凱</v>
      </c>
      <c r="P9206" s="67">
        <f t="shared" si="484"/>
        <v>44870</v>
      </c>
      <c r="Q9206" s="75" t="str">
        <f t="shared" si="486"/>
        <v>週六</v>
      </c>
      <c r="R9206" s="80">
        <v>44859</v>
      </c>
      <c r="AA9206" s="1"/>
    </row>
    <row r="9207" spans="2:27">
      <c r="B9207" s="66">
        <v>44859</v>
      </c>
      <c r="D9207" s="68" t="s">
        <v>50</v>
      </c>
      <c r="E9207" s="70" t="s">
        <v>1418</v>
      </c>
      <c r="F9207" s="4" t="s">
        <v>3168</v>
      </c>
      <c r="G9207" s="67">
        <v>44858</v>
      </c>
      <c r="H9207" s="67">
        <v>44872</v>
      </c>
      <c r="I9207" s="71">
        <f t="shared" si="485"/>
        <v>14</v>
      </c>
      <c r="J9207" s="72" t="s">
        <v>133</v>
      </c>
      <c r="K9207" s="72" t="s">
        <v>134</v>
      </c>
      <c r="L9207" s="73">
        <v>1</v>
      </c>
      <c r="M9207" s="73" t="s">
        <v>108</v>
      </c>
      <c r="N9207" s="68" t="str">
        <f>VLOOKUP(K9207,[1]人員授權表!D$3:G$249,4,0)</f>
        <v>無機</v>
      </c>
      <c r="O9207" s="70" t="str">
        <f>IF(J9207=[1]人員授權表!$C$85,"Casper李羿勳",IF(J9207=[1]人員授權表!$C$188,"Iring陳俊明",IF(J9207=[1]人員授權表!$C$189,"Brian陳泓霖",VLOOKUP(K9207,[1]人員授權表!D$2:E$249,2,FALSE))))</f>
        <v>Brian陳泓霖</v>
      </c>
      <c r="P9207" s="67">
        <f t="shared" ref="P9207:P9208" si="487">H9207-2</f>
        <v>44870</v>
      </c>
      <c r="Q9207" s="75" t="str">
        <f t="shared" si="486"/>
        <v>週六</v>
      </c>
      <c r="R9207" s="80">
        <v>44869</v>
      </c>
    </row>
    <row r="9208" spans="2:27">
      <c r="B9208" s="66">
        <v>44859</v>
      </c>
      <c r="D9208" s="68" t="s">
        <v>50</v>
      </c>
      <c r="E9208" s="70" t="s">
        <v>1418</v>
      </c>
      <c r="F9208" s="4" t="s">
        <v>3169</v>
      </c>
      <c r="G9208" s="67">
        <v>44858</v>
      </c>
      <c r="H9208" s="67">
        <v>44872</v>
      </c>
      <c r="I9208" s="71">
        <f t="shared" si="485"/>
        <v>14</v>
      </c>
      <c r="J9208" s="72" t="s">
        <v>133</v>
      </c>
      <c r="K9208" s="72" t="s">
        <v>134</v>
      </c>
      <c r="L9208" s="73">
        <v>1</v>
      </c>
      <c r="M9208" s="73" t="s">
        <v>108</v>
      </c>
      <c r="N9208" s="68" t="str">
        <f>VLOOKUP(K9208,[1]人員授權表!D$3:G$249,4,0)</f>
        <v>無機</v>
      </c>
      <c r="O9208" s="70" t="str">
        <f>IF(J9208=[1]人員授權表!$C$85,"Casper李羿勳",IF(J9208=[1]人員授權表!$C$188,"Iring陳俊明",IF(J9208=[1]人員授權表!$C$189,"Brian陳泓霖",VLOOKUP(K9208,[1]人員授權表!D$2:E$249,2,FALSE))))</f>
        <v>Brian陳泓霖</v>
      </c>
      <c r="P9208" s="67">
        <f t="shared" si="487"/>
        <v>44870</v>
      </c>
      <c r="Q9208" s="75" t="str">
        <f t="shared" si="486"/>
        <v>週六</v>
      </c>
      <c r="R9208" s="80">
        <v>44869</v>
      </c>
    </row>
    <row r="9209" spans="2:27">
      <c r="B9209" s="66">
        <v>44866</v>
      </c>
      <c r="D9209" s="68" t="s">
        <v>50</v>
      </c>
      <c r="E9209" s="70" t="s">
        <v>1418</v>
      </c>
      <c r="F9209" s="4" t="s">
        <v>3320</v>
      </c>
      <c r="G9209" s="67">
        <v>44865</v>
      </c>
      <c r="H9209" s="67">
        <v>44872</v>
      </c>
      <c r="I9209" s="71">
        <f t="shared" si="485"/>
        <v>7</v>
      </c>
      <c r="J9209" s="72" t="s">
        <v>102</v>
      </c>
      <c r="K9209" s="72" t="s">
        <v>103</v>
      </c>
      <c r="L9209" s="73">
        <v>1</v>
      </c>
      <c r="M9209" s="73" t="s">
        <v>108</v>
      </c>
      <c r="N9209" s="68" t="str">
        <f>VLOOKUP(K9209,[1]人員授權表!D$3:G$249,4,0)</f>
        <v>無機</v>
      </c>
      <c r="O9209" s="70" t="str">
        <f>IF(J9209=[1]人員授權表!$C$85,"Casper李羿勳",IF(J9209=[1]人員授權表!$C$188,"Iring陳俊明",IF(J9209=[1]人員授權表!$C$189,"Brian陳泓霖",VLOOKUP(K9209,[1]人員授權表!D$2:E$249,2,FALSE))))</f>
        <v>Brian陳泓霖</v>
      </c>
      <c r="P9209" s="67">
        <f>H9209-1</f>
        <v>44871</v>
      </c>
      <c r="Q9209" s="75" t="str">
        <f t="shared" si="486"/>
        <v>週日</v>
      </c>
      <c r="R9209" s="80">
        <v>44869</v>
      </c>
    </row>
    <row r="9210" spans="2:27">
      <c r="B9210" s="108">
        <v>44855</v>
      </c>
      <c r="D9210" s="68" t="s">
        <v>50</v>
      </c>
      <c r="E9210" s="70" t="s">
        <v>51</v>
      </c>
      <c r="F9210" s="4" t="s">
        <v>3321</v>
      </c>
      <c r="G9210" s="67">
        <v>44854</v>
      </c>
      <c r="H9210" s="67">
        <v>44872</v>
      </c>
      <c r="I9210" s="71">
        <f t="shared" si="485"/>
        <v>18</v>
      </c>
      <c r="J9210" s="72" t="s">
        <v>934</v>
      </c>
      <c r="K9210" s="72" t="s">
        <v>935</v>
      </c>
      <c r="L9210" s="73">
        <v>1</v>
      </c>
      <c r="M9210" s="73" t="s">
        <v>324</v>
      </c>
      <c r="N9210" s="68" t="str">
        <f>VLOOKUP(K9210,[1]人員授權表!D$3:G$249,4,0)</f>
        <v>無機</v>
      </c>
      <c r="O9210" s="70" t="str">
        <f>IF(J9210=[1]人員授權表!$C$85,"Casper李羿勳",IF(J9210=[1]人員授權表!$C$188,"Iring陳俊明",IF(J9210=[1]人員授權表!$C$189,"Brian陳泓霖",VLOOKUP(K9210,[1]人員授權表!D$2:E$249,2,FALSE))))</f>
        <v>Ken張智凱</v>
      </c>
      <c r="P9210" s="67">
        <f t="shared" ref="P9210:P9268" si="488">H9210-2</f>
        <v>44870</v>
      </c>
      <c r="Q9210" s="75" t="str">
        <f t="shared" si="486"/>
        <v>週六</v>
      </c>
      <c r="R9210" s="80">
        <v>44859</v>
      </c>
    </row>
    <row r="9211" spans="2:27">
      <c r="B9211" s="108">
        <v>44855</v>
      </c>
      <c r="D9211" s="68" t="s">
        <v>50</v>
      </c>
      <c r="E9211" s="70" t="s">
        <v>51</v>
      </c>
      <c r="F9211" s="4" t="s">
        <v>3321</v>
      </c>
      <c r="G9211" s="67">
        <v>44854</v>
      </c>
      <c r="H9211" s="67">
        <v>44872</v>
      </c>
      <c r="I9211" s="71">
        <f t="shared" si="485"/>
        <v>18</v>
      </c>
      <c r="J9211" s="72" t="s">
        <v>936</v>
      </c>
      <c r="K9211" s="72" t="s">
        <v>935</v>
      </c>
      <c r="L9211" s="73">
        <v>1</v>
      </c>
      <c r="M9211" s="73" t="s">
        <v>324</v>
      </c>
      <c r="N9211" s="68" t="str">
        <f>VLOOKUP(K9211,[1]人員授權表!D$3:G$249,4,0)</f>
        <v>無機</v>
      </c>
      <c r="O9211" s="70" t="str">
        <f>IF(J9211=[1]人員授權表!$C$85,"Casper李羿勳",IF(J9211=[1]人員授權表!$C$188,"Iring陳俊明",IF(J9211=[1]人員授權表!$C$189,"Brian陳泓霖",VLOOKUP(K9211,[1]人員授權表!D$2:E$249,2,FALSE))))</f>
        <v>Ken張智凱</v>
      </c>
      <c r="P9211" s="67">
        <f t="shared" si="488"/>
        <v>44870</v>
      </c>
      <c r="Q9211" s="75" t="str">
        <f t="shared" si="486"/>
        <v>週六</v>
      </c>
      <c r="R9211" s="80">
        <v>44859</v>
      </c>
    </row>
    <row r="9212" spans="2:27">
      <c r="B9212" s="108">
        <v>44855</v>
      </c>
      <c r="D9212" s="68" t="s">
        <v>50</v>
      </c>
      <c r="E9212" s="70" t="s">
        <v>51</v>
      </c>
      <c r="F9212" s="4" t="s">
        <v>3322</v>
      </c>
      <c r="G9212" s="67">
        <v>44854</v>
      </c>
      <c r="H9212" s="67">
        <v>44872</v>
      </c>
      <c r="I9212" s="71">
        <f t="shared" si="485"/>
        <v>18</v>
      </c>
      <c r="J9212" s="72" t="s">
        <v>934</v>
      </c>
      <c r="K9212" s="72" t="s">
        <v>935</v>
      </c>
      <c r="L9212" s="73">
        <v>1</v>
      </c>
      <c r="M9212" s="73" t="s">
        <v>324</v>
      </c>
      <c r="N9212" s="68" t="str">
        <f>VLOOKUP(K9212,[1]人員授權表!D$3:G$249,4,0)</f>
        <v>無機</v>
      </c>
      <c r="O9212" s="70" t="str">
        <f>IF(J9212=[1]人員授權表!$C$85,"Casper李羿勳",IF(J9212=[1]人員授權表!$C$188,"Iring陳俊明",IF(J9212=[1]人員授權表!$C$189,"Brian陳泓霖",VLOOKUP(K9212,[1]人員授權表!D$2:E$249,2,FALSE))))</f>
        <v>Ken張智凱</v>
      </c>
      <c r="P9212" s="67">
        <f t="shared" si="488"/>
        <v>44870</v>
      </c>
      <c r="Q9212" s="75" t="str">
        <f t="shared" si="486"/>
        <v>週六</v>
      </c>
      <c r="R9212" s="80">
        <v>44859</v>
      </c>
    </row>
    <row r="9213" spans="2:27">
      <c r="B9213" s="108">
        <v>44855</v>
      </c>
      <c r="D9213" s="68" t="s">
        <v>50</v>
      </c>
      <c r="E9213" s="70" t="s">
        <v>51</v>
      </c>
      <c r="F9213" s="4" t="s">
        <v>3322</v>
      </c>
      <c r="G9213" s="67">
        <v>44854</v>
      </c>
      <c r="H9213" s="67">
        <v>44872</v>
      </c>
      <c r="I9213" s="71">
        <f t="shared" si="485"/>
        <v>18</v>
      </c>
      <c r="J9213" s="72" t="s">
        <v>938</v>
      </c>
      <c r="K9213" s="72" t="s">
        <v>935</v>
      </c>
      <c r="L9213" s="73">
        <v>1</v>
      </c>
      <c r="M9213" s="73" t="s">
        <v>324</v>
      </c>
      <c r="N9213" s="68" t="str">
        <f>VLOOKUP(K9213,[1]人員授權表!D$3:G$249,4,0)</f>
        <v>無機</v>
      </c>
      <c r="O9213" s="70" t="str">
        <f>IF(J9213=[1]人員授權表!$C$85,"Casper李羿勳",IF(J9213=[1]人員授權表!$C$188,"Iring陳俊明",IF(J9213=[1]人員授權表!$C$189,"Brian陳泓霖",VLOOKUP(K9213,[1]人員授權表!D$2:E$249,2,FALSE))))</f>
        <v>Ken張智凱</v>
      </c>
      <c r="P9213" s="67">
        <f t="shared" si="488"/>
        <v>44870</v>
      </c>
      <c r="Q9213" s="75" t="str">
        <f t="shared" si="486"/>
        <v>週六</v>
      </c>
      <c r="R9213" s="80">
        <v>44859</v>
      </c>
    </row>
    <row r="9214" spans="2:27">
      <c r="B9214" s="66">
        <v>44845</v>
      </c>
      <c r="C9214" s="67">
        <v>44852</v>
      </c>
      <c r="D9214" s="68" t="s">
        <v>50</v>
      </c>
      <c r="E9214" s="70" t="s">
        <v>82</v>
      </c>
      <c r="F9214" s="4" t="s">
        <v>3323</v>
      </c>
      <c r="G9214" s="101">
        <v>44858</v>
      </c>
      <c r="H9214" s="101">
        <v>44872</v>
      </c>
      <c r="I9214" s="71">
        <f t="shared" si="485"/>
        <v>14</v>
      </c>
      <c r="J9214" s="72" t="s">
        <v>125</v>
      </c>
      <c r="K9214" s="72" t="s">
        <v>144</v>
      </c>
      <c r="L9214" s="73">
        <v>3</v>
      </c>
      <c r="M9214" s="73" t="s">
        <v>91</v>
      </c>
      <c r="N9214" s="68" t="str">
        <f>VLOOKUP(K9214,[1]人員授權表!D$3:G$249,4,0)</f>
        <v>有機</v>
      </c>
      <c r="O9214" s="70" t="str">
        <f>IF(J9214=[1]人員授權表!$C$85,"Casper李羿勳",IF(J9214=[1]人員授權表!$C$188,"Iring陳俊明",IF(J9214=[1]人員授權表!$C$189,"Brian陳泓霖",VLOOKUP(K9214,[1]人員授權表!D$2:E$249,2,FALSE))))</f>
        <v>Lucy黃詩婷</v>
      </c>
      <c r="P9214" s="67">
        <f t="shared" si="488"/>
        <v>44870</v>
      </c>
      <c r="Q9214" s="75" t="str">
        <f t="shared" si="486"/>
        <v>週六</v>
      </c>
      <c r="R9214" s="80">
        <v>44862</v>
      </c>
      <c r="AA9214" s="1"/>
    </row>
    <row r="9215" spans="2:27">
      <c r="B9215" s="66">
        <v>44845</v>
      </c>
      <c r="C9215" s="67">
        <v>44852</v>
      </c>
      <c r="D9215" s="68" t="s">
        <v>50</v>
      </c>
      <c r="E9215" s="70" t="s">
        <v>82</v>
      </c>
      <c r="F9215" s="4" t="s">
        <v>3323</v>
      </c>
      <c r="G9215" s="101">
        <v>44858</v>
      </c>
      <c r="H9215" s="101">
        <v>44872</v>
      </c>
      <c r="I9215" s="71">
        <f t="shared" si="485"/>
        <v>14</v>
      </c>
      <c r="J9215" s="72" t="s">
        <v>139</v>
      </c>
      <c r="K9215" s="72" t="s">
        <v>140</v>
      </c>
      <c r="L9215" s="73">
        <v>3</v>
      </c>
      <c r="M9215" s="73" t="s">
        <v>91</v>
      </c>
      <c r="N9215" s="68" t="str">
        <f>VLOOKUP(K9215,[1]人員授權表!D$3:G$249,4,0)</f>
        <v>無機</v>
      </c>
      <c r="O9215" s="70" t="str">
        <f>IF(J9215=[1]人員授權表!$C$85,"Casper李羿勳",IF(J9215=[1]人員授權表!$C$188,"Iring陳俊明",IF(J9215=[1]人員授權表!$C$189,"Brian陳泓霖",VLOOKUP(K9215,[1]人員授權表!D$2:E$249,2,FALSE))))</f>
        <v>Brian陳泓霖</v>
      </c>
      <c r="P9215" s="67">
        <f t="shared" si="488"/>
        <v>44870</v>
      </c>
      <c r="Q9215" s="75" t="str">
        <f t="shared" si="486"/>
        <v>週六</v>
      </c>
      <c r="R9215" s="80">
        <v>44865</v>
      </c>
      <c r="AA9215" s="1"/>
    </row>
    <row r="9216" spans="2:27">
      <c r="B9216" s="66">
        <v>44845</v>
      </c>
      <c r="C9216" s="67">
        <v>44852</v>
      </c>
      <c r="D9216" s="68" t="s">
        <v>50</v>
      </c>
      <c r="E9216" s="70" t="s">
        <v>82</v>
      </c>
      <c r="F9216" s="4" t="s">
        <v>3323</v>
      </c>
      <c r="G9216" s="101">
        <v>44858</v>
      </c>
      <c r="H9216" s="101">
        <v>44872</v>
      </c>
      <c r="I9216" s="71">
        <f t="shared" si="485"/>
        <v>14</v>
      </c>
      <c r="J9216" s="72" t="s">
        <v>141</v>
      </c>
      <c r="K9216" s="72" t="s">
        <v>142</v>
      </c>
      <c r="L9216" s="73">
        <v>3</v>
      </c>
      <c r="M9216" s="73" t="s">
        <v>91</v>
      </c>
      <c r="N9216" s="68" t="str">
        <f>VLOOKUP(K9216,[1]人員授權表!D$3:G$249,4,0)</f>
        <v>無機</v>
      </c>
      <c r="O9216" s="70" t="str">
        <f>IF(J9216=[1]人員授權表!$C$85,"Casper李羿勳",IF(J9216=[1]人員授權表!$C$188,"Iring陳俊明",IF(J9216=[1]人員授權表!$C$189,"Brian陳泓霖",VLOOKUP(K9216,[1]人員授權表!D$2:E$249,2,FALSE))))</f>
        <v>Dennis陳汶宏</v>
      </c>
      <c r="P9216" s="67">
        <f t="shared" si="488"/>
        <v>44870</v>
      </c>
      <c r="Q9216" s="75" t="str">
        <f t="shared" si="486"/>
        <v>週六</v>
      </c>
      <c r="R9216" s="80">
        <v>44866</v>
      </c>
      <c r="AA9216" s="1"/>
    </row>
    <row r="9217" spans="2:27">
      <c r="B9217" s="66">
        <v>44845</v>
      </c>
      <c r="C9217" s="67">
        <v>44852</v>
      </c>
      <c r="D9217" s="68" t="s">
        <v>50</v>
      </c>
      <c r="E9217" s="70" t="s">
        <v>82</v>
      </c>
      <c r="F9217" s="4" t="s">
        <v>3324</v>
      </c>
      <c r="G9217" s="101">
        <v>44858</v>
      </c>
      <c r="H9217" s="101">
        <v>44872</v>
      </c>
      <c r="I9217" s="71">
        <f t="shared" si="485"/>
        <v>14</v>
      </c>
      <c r="J9217" s="72" t="s">
        <v>148</v>
      </c>
      <c r="K9217" s="72" t="s">
        <v>149</v>
      </c>
      <c r="L9217" s="73">
        <v>3</v>
      </c>
      <c r="M9217" s="73" t="s">
        <v>91</v>
      </c>
      <c r="N9217" s="68" t="str">
        <f>VLOOKUP(K9217,[1]人員授權表!D$3:G$249,4,0)</f>
        <v>無機</v>
      </c>
      <c r="O9217" s="70" t="str">
        <f>IF(J9217=[1]人員授權表!$C$85,"Casper李羿勳",IF(J9217=[1]人員授權表!$C$188,"Iring陳俊明",IF(J9217=[1]人員授權表!$C$189,"Brian陳泓霖",VLOOKUP(K9217,[1]人員授權表!D$2:E$249,2,FALSE))))</f>
        <v>Vicky游崴涵</v>
      </c>
      <c r="P9217" s="67">
        <f t="shared" si="488"/>
        <v>44870</v>
      </c>
      <c r="Q9217" s="75" t="str">
        <f t="shared" si="486"/>
        <v>週六</v>
      </c>
      <c r="R9217" s="80">
        <v>44867</v>
      </c>
      <c r="AA9217" s="1"/>
    </row>
    <row r="9218" spans="2:27">
      <c r="B9218" s="66">
        <v>44845</v>
      </c>
      <c r="C9218" s="67">
        <v>44852</v>
      </c>
      <c r="D9218" s="68" t="s">
        <v>50</v>
      </c>
      <c r="E9218" s="70" t="s">
        <v>82</v>
      </c>
      <c r="F9218" s="4" t="s">
        <v>3323</v>
      </c>
      <c r="G9218" s="101">
        <v>44858</v>
      </c>
      <c r="H9218" s="101">
        <v>44872</v>
      </c>
      <c r="I9218" s="71">
        <f t="shared" si="485"/>
        <v>14</v>
      </c>
      <c r="J9218" s="72" t="s">
        <v>137</v>
      </c>
      <c r="K9218" s="72" t="s">
        <v>138</v>
      </c>
      <c r="L9218" s="73">
        <v>3</v>
      </c>
      <c r="M9218" s="73" t="s">
        <v>91</v>
      </c>
      <c r="N9218" s="68" t="str">
        <f>VLOOKUP(K9218,[1]人員授權表!D$3:G$249,4,0)</f>
        <v>無機</v>
      </c>
      <c r="O9218" s="70" t="str">
        <f>IF(J9218=[1]人員授權表!$C$85,"Casper李羿勳",IF(J9218=[1]人員授權表!$C$188,"Iring陳俊明",IF(J9218=[1]人員授權表!$C$189,"Brian陳泓霖",VLOOKUP(K9218,[1]人員授權表!D$2:E$249,2,FALSE))))</f>
        <v>Jack劉念忻</v>
      </c>
      <c r="P9218" s="67">
        <f t="shared" si="488"/>
        <v>44870</v>
      </c>
      <c r="Q9218" s="75" t="str">
        <f t="shared" si="486"/>
        <v>週六</v>
      </c>
      <c r="R9218" s="80">
        <v>44870</v>
      </c>
      <c r="AA9218" s="1"/>
    </row>
    <row r="9219" spans="2:27">
      <c r="B9219" s="66">
        <v>44855</v>
      </c>
      <c r="D9219" s="68" t="s">
        <v>50</v>
      </c>
      <c r="E9219" s="70" t="s">
        <v>82</v>
      </c>
      <c r="F9219" s="4" t="s">
        <v>3325</v>
      </c>
      <c r="G9219" s="67">
        <v>44858</v>
      </c>
      <c r="H9219" s="67">
        <v>44872</v>
      </c>
      <c r="I9219" s="71">
        <f t="shared" si="485"/>
        <v>14</v>
      </c>
      <c r="J9219" s="72" t="s">
        <v>148</v>
      </c>
      <c r="K9219" s="72" t="s">
        <v>149</v>
      </c>
      <c r="L9219" s="73">
        <v>3</v>
      </c>
      <c r="M9219" s="73" t="s">
        <v>91</v>
      </c>
      <c r="N9219" s="68" t="str">
        <f>VLOOKUP(K9219,[1]人員授權表!D$3:G$249,4,0)</f>
        <v>無機</v>
      </c>
      <c r="O9219" s="70" t="str">
        <f>IF(J9219=[1]人員授權表!$C$85,"Casper李羿勳",IF(J9219=[1]人員授權表!$C$188,"Iring陳俊明",IF(J9219=[1]人員授權表!$C$189,"Brian陳泓霖",VLOOKUP(K9219,[1]人員授權表!D$2:E$249,2,FALSE))))</f>
        <v>Vicky游崴涵</v>
      </c>
      <c r="P9219" s="67">
        <f t="shared" si="488"/>
        <v>44870</v>
      </c>
      <c r="Q9219" s="75" t="str">
        <f t="shared" si="486"/>
        <v>週六</v>
      </c>
      <c r="R9219" s="80">
        <v>44861</v>
      </c>
    </row>
    <row r="9220" spans="2:27">
      <c r="B9220" s="66">
        <v>44855</v>
      </c>
      <c r="D9220" s="68" t="s">
        <v>50</v>
      </c>
      <c r="E9220" s="70" t="s">
        <v>82</v>
      </c>
      <c r="F9220" s="4" t="s">
        <v>3325</v>
      </c>
      <c r="G9220" s="67">
        <v>44858</v>
      </c>
      <c r="H9220" s="67">
        <v>44872</v>
      </c>
      <c r="I9220" s="71">
        <f t="shared" si="485"/>
        <v>14</v>
      </c>
      <c r="J9220" s="72" t="s">
        <v>139</v>
      </c>
      <c r="K9220" s="72" t="s">
        <v>140</v>
      </c>
      <c r="L9220" s="73">
        <v>3</v>
      </c>
      <c r="M9220" s="73" t="s">
        <v>91</v>
      </c>
      <c r="N9220" s="68" t="str">
        <f>VLOOKUP(K9220,[1]人員授權表!D$3:G$249,4,0)</f>
        <v>無機</v>
      </c>
      <c r="O9220" s="70" t="str">
        <f>IF(J9220=[1]人員授權表!$C$85,"Casper李羿勳",IF(J9220=[1]人員授權表!$C$188,"Iring陳俊明",IF(J9220=[1]人員授權表!$C$189,"Brian陳泓霖",VLOOKUP(K9220,[1]人員授權表!D$2:E$249,2,FALSE))))</f>
        <v>Brian陳泓霖</v>
      </c>
      <c r="P9220" s="67">
        <f t="shared" si="488"/>
        <v>44870</v>
      </c>
      <c r="Q9220" s="75" t="str">
        <f t="shared" si="486"/>
        <v>週六</v>
      </c>
      <c r="R9220" s="80">
        <v>44865</v>
      </c>
    </row>
    <row r="9221" spans="2:27">
      <c r="B9221" s="66">
        <v>44855</v>
      </c>
      <c r="D9221" s="68" t="s">
        <v>50</v>
      </c>
      <c r="E9221" s="70" t="s">
        <v>82</v>
      </c>
      <c r="F9221" s="4" t="s">
        <v>3325</v>
      </c>
      <c r="G9221" s="67">
        <v>44858</v>
      </c>
      <c r="H9221" s="67">
        <v>44872</v>
      </c>
      <c r="I9221" s="71">
        <f t="shared" si="485"/>
        <v>14</v>
      </c>
      <c r="J9221" s="72" t="s">
        <v>125</v>
      </c>
      <c r="K9221" s="72" t="s">
        <v>144</v>
      </c>
      <c r="L9221" s="73">
        <v>3</v>
      </c>
      <c r="M9221" s="73" t="s">
        <v>91</v>
      </c>
      <c r="N9221" s="68" t="str">
        <f>VLOOKUP(K9221,[1]人員授權表!D$3:G$249,4,0)</f>
        <v>有機</v>
      </c>
      <c r="O9221" s="70" t="str">
        <f>IF(J9221=[1]人員授權表!$C$85,"Casper李羿勳",IF(J9221=[1]人員授權表!$C$188,"Iring陳俊明",IF(J9221=[1]人員授權表!$C$189,"Brian陳泓霖",VLOOKUP(K9221,[1]人員授權表!D$2:E$249,2,FALSE))))</f>
        <v>Lucy黃詩婷</v>
      </c>
      <c r="P9221" s="67">
        <f t="shared" si="488"/>
        <v>44870</v>
      </c>
      <c r="Q9221" s="75" t="str">
        <f t="shared" si="486"/>
        <v>週六</v>
      </c>
      <c r="R9221" s="80">
        <v>44862</v>
      </c>
    </row>
    <row r="9222" spans="2:27">
      <c r="B9222" s="66">
        <v>44855</v>
      </c>
      <c r="D9222" s="68" t="s">
        <v>50</v>
      </c>
      <c r="E9222" s="70" t="s">
        <v>82</v>
      </c>
      <c r="F9222" s="4" t="s">
        <v>3325</v>
      </c>
      <c r="G9222" s="67">
        <v>44858</v>
      </c>
      <c r="H9222" s="67">
        <v>44872</v>
      </c>
      <c r="I9222" s="71">
        <f t="shared" si="485"/>
        <v>14</v>
      </c>
      <c r="J9222" s="72" t="s">
        <v>153</v>
      </c>
      <c r="K9222" s="72" t="s">
        <v>154</v>
      </c>
      <c r="L9222" s="73">
        <v>3</v>
      </c>
      <c r="M9222" s="73" t="s">
        <v>91</v>
      </c>
      <c r="N9222" s="68" t="str">
        <f>VLOOKUP(K9222,[1]人員授權表!D$3:G$249,4,0)</f>
        <v>無機</v>
      </c>
      <c r="O9222" s="70" t="str">
        <f>IF(J9222=[1]人員授權表!$C$85,"Casper李羿勳",IF(J9222=[1]人員授權表!$C$188,"Iring陳俊明",IF(J9222=[1]人員授權表!$C$189,"Brian陳泓霖",VLOOKUP(K9222,[1]人員授權表!D$2:E$249,2,FALSE))))</f>
        <v>Ken張智凱</v>
      </c>
      <c r="P9222" s="67">
        <f t="shared" si="488"/>
        <v>44870</v>
      </c>
      <c r="Q9222" s="75" t="str">
        <f t="shared" si="486"/>
        <v>週六</v>
      </c>
      <c r="R9222" s="80">
        <v>44860</v>
      </c>
    </row>
    <row r="9223" spans="2:27">
      <c r="B9223" s="66">
        <v>44855</v>
      </c>
      <c r="D9223" s="68" t="s">
        <v>50</v>
      </c>
      <c r="E9223" s="70" t="s">
        <v>82</v>
      </c>
      <c r="F9223" s="4" t="s">
        <v>3325</v>
      </c>
      <c r="G9223" s="67">
        <v>44858</v>
      </c>
      <c r="H9223" s="67">
        <v>44872</v>
      </c>
      <c r="I9223" s="71">
        <f t="shared" ref="I9223:I9286" si="489">_xlfn.DAYS(H9223,G9223)</f>
        <v>14</v>
      </c>
      <c r="J9223" s="72" t="s">
        <v>141</v>
      </c>
      <c r="K9223" s="72" t="s">
        <v>142</v>
      </c>
      <c r="L9223" s="73">
        <v>3</v>
      </c>
      <c r="M9223" s="73" t="s">
        <v>91</v>
      </c>
      <c r="N9223" s="68" t="str">
        <f>VLOOKUP(K9223,[1]人員授權表!D$3:G$249,4,0)</f>
        <v>無機</v>
      </c>
      <c r="O9223" s="70" t="str">
        <f>IF(J9223=[1]人員授權表!$C$85,"Casper李羿勳",IF(J9223=[1]人員授權表!$C$188,"Iring陳俊明",IF(J9223=[1]人員授權表!$C$189,"Brian陳泓霖",VLOOKUP(K9223,[1]人員授權表!D$2:E$249,2,FALSE))))</f>
        <v>Dennis陳汶宏</v>
      </c>
      <c r="P9223" s="67">
        <f t="shared" si="488"/>
        <v>44870</v>
      </c>
      <c r="Q9223" s="75" t="str">
        <f t="shared" ref="Q9223:Q9286" si="490">TEXT(P9223,"aaa")</f>
        <v>週六</v>
      </c>
      <c r="R9223" s="80">
        <v>44861</v>
      </c>
    </row>
    <row r="9224" spans="2:27">
      <c r="B9224" s="66">
        <v>44855</v>
      </c>
      <c r="D9224" s="68" t="s">
        <v>50</v>
      </c>
      <c r="E9224" s="70" t="s">
        <v>82</v>
      </c>
      <c r="F9224" s="4" t="s">
        <v>3325</v>
      </c>
      <c r="G9224" s="67">
        <v>44858</v>
      </c>
      <c r="H9224" s="67">
        <v>44872</v>
      </c>
      <c r="I9224" s="71">
        <f t="shared" si="489"/>
        <v>14</v>
      </c>
      <c r="J9224" s="72" t="s">
        <v>178</v>
      </c>
      <c r="K9224" s="72" t="s">
        <v>179</v>
      </c>
      <c r="L9224" s="73">
        <v>3</v>
      </c>
      <c r="M9224" s="73" t="s">
        <v>91</v>
      </c>
      <c r="N9224" s="68" t="str">
        <f>VLOOKUP(K9224,[1]人員授權表!D$3:G$249,4,0)</f>
        <v>無機</v>
      </c>
      <c r="O9224" s="70" t="str">
        <f>IF(J9224=[1]人員授權表!$C$85,"Casper李羿勳",IF(J9224=[1]人員授權表!$C$188,"Iring陳俊明",IF(J9224=[1]人員授權表!$C$189,"Brian陳泓霖",VLOOKUP(K9224,[1]人員授權表!D$2:E$249,2,FALSE))))</f>
        <v>Dennis陳汶宏</v>
      </c>
      <c r="P9224" s="67">
        <f t="shared" si="488"/>
        <v>44870</v>
      </c>
      <c r="Q9224" s="75" t="str">
        <f t="shared" si="490"/>
        <v>週六</v>
      </c>
      <c r="R9224" s="80">
        <v>44862</v>
      </c>
    </row>
    <row r="9225" spans="2:27">
      <c r="B9225" s="66">
        <v>44855</v>
      </c>
      <c r="D9225" s="68" t="s">
        <v>50</v>
      </c>
      <c r="E9225" s="70" t="s">
        <v>82</v>
      </c>
      <c r="F9225" s="4" t="s">
        <v>3325</v>
      </c>
      <c r="G9225" s="67">
        <v>44858</v>
      </c>
      <c r="H9225" s="67">
        <v>44872</v>
      </c>
      <c r="I9225" s="71">
        <f t="shared" si="489"/>
        <v>14</v>
      </c>
      <c r="J9225" s="72" t="s">
        <v>137</v>
      </c>
      <c r="K9225" s="72" t="s">
        <v>138</v>
      </c>
      <c r="L9225" s="73">
        <v>3</v>
      </c>
      <c r="M9225" s="73" t="s">
        <v>91</v>
      </c>
      <c r="N9225" s="68" t="str">
        <f>VLOOKUP(K9225,[1]人員授權表!D$3:G$249,4,0)</f>
        <v>無機</v>
      </c>
      <c r="O9225" s="70" t="str">
        <f>IF(J9225=[1]人員授權表!$C$85,"Casper李羿勳",IF(J9225=[1]人員授權表!$C$188,"Iring陳俊明",IF(J9225=[1]人員授權表!$C$189,"Brian陳泓霖",VLOOKUP(K9225,[1]人員授權表!D$2:E$249,2,FALSE))))</f>
        <v>Jack劉念忻</v>
      </c>
      <c r="P9225" s="67">
        <f t="shared" si="488"/>
        <v>44870</v>
      </c>
      <c r="Q9225" s="75" t="str">
        <f t="shared" si="490"/>
        <v>週六</v>
      </c>
      <c r="R9225" s="80">
        <v>44870</v>
      </c>
    </row>
    <row r="9226" spans="2:27">
      <c r="B9226" s="66">
        <v>44855</v>
      </c>
      <c r="D9226" s="68" t="s">
        <v>50</v>
      </c>
      <c r="E9226" s="70" t="s">
        <v>82</v>
      </c>
      <c r="F9226" s="4" t="s">
        <v>3325</v>
      </c>
      <c r="G9226" s="67">
        <v>44858</v>
      </c>
      <c r="H9226" s="67">
        <v>44872</v>
      </c>
      <c r="I9226" s="71">
        <f t="shared" si="489"/>
        <v>14</v>
      </c>
      <c r="J9226" s="72" t="s">
        <v>164</v>
      </c>
      <c r="K9226" s="72" t="s">
        <v>146</v>
      </c>
      <c r="L9226" s="73">
        <v>3</v>
      </c>
      <c r="M9226" s="73" t="s">
        <v>91</v>
      </c>
      <c r="N9226" s="68" t="str">
        <f>VLOOKUP(K9226,[1]人員授權表!D$3:G$249,4,0)</f>
        <v>無機</v>
      </c>
      <c r="O9226" s="70" t="str">
        <f>IF(J9226=[1]人員授權表!$C$85,"Casper李羿勳",IF(J9226=[1]人員授權表!$C$188,"Iring陳俊明",IF(J9226=[1]人員授權表!$C$189,"Brian陳泓霖",VLOOKUP(K9226,[1]人員授權表!D$2:E$249,2,FALSE))))</f>
        <v>Jack劉念忻</v>
      </c>
      <c r="P9226" s="67">
        <f t="shared" si="488"/>
        <v>44870</v>
      </c>
      <c r="Q9226" s="75" t="str">
        <f t="shared" si="490"/>
        <v>週六</v>
      </c>
      <c r="R9226" s="80">
        <v>44870</v>
      </c>
    </row>
    <row r="9227" spans="2:27">
      <c r="B9227" s="66">
        <v>44855</v>
      </c>
      <c r="D9227" s="68" t="s">
        <v>50</v>
      </c>
      <c r="E9227" s="70" t="s">
        <v>82</v>
      </c>
      <c r="F9227" s="4" t="s">
        <v>3326</v>
      </c>
      <c r="G9227" s="67">
        <v>44858</v>
      </c>
      <c r="H9227" s="67">
        <v>44872</v>
      </c>
      <c r="I9227" s="71">
        <f t="shared" si="489"/>
        <v>14</v>
      </c>
      <c r="J9227" s="72" t="s">
        <v>148</v>
      </c>
      <c r="K9227" s="72" t="s">
        <v>149</v>
      </c>
      <c r="L9227" s="73">
        <v>1</v>
      </c>
      <c r="M9227" s="73" t="s">
        <v>91</v>
      </c>
      <c r="N9227" s="68" t="str">
        <f>VLOOKUP(K9227,[1]人員授權表!D$3:G$249,4,0)</f>
        <v>無機</v>
      </c>
      <c r="O9227" s="70" t="str">
        <f>IF(J9227=[1]人員授權表!$C$85,"Casper李羿勳",IF(J9227=[1]人員授權表!$C$188,"Iring陳俊明",IF(J9227=[1]人員授權表!$C$189,"Brian陳泓霖",VLOOKUP(K9227,[1]人員授權表!D$2:E$249,2,FALSE))))</f>
        <v>Vicky游崴涵</v>
      </c>
      <c r="P9227" s="67">
        <f t="shared" si="488"/>
        <v>44870</v>
      </c>
      <c r="Q9227" s="75" t="str">
        <f t="shared" si="490"/>
        <v>週六</v>
      </c>
      <c r="R9227" s="80">
        <v>44861</v>
      </c>
    </row>
    <row r="9228" spans="2:27">
      <c r="B9228" s="66">
        <v>44855</v>
      </c>
      <c r="D9228" s="68" t="s">
        <v>50</v>
      </c>
      <c r="E9228" s="70" t="s">
        <v>82</v>
      </c>
      <c r="F9228" s="4" t="s">
        <v>3326</v>
      </c>
      <c r="G9228" s="67">
        <v>44858</v>
      </c>
      <c r="H9228" s="67">
        <v>44872</v>
      </c>
      <c r="I9228" s="71">
        <f t="shared" si="489"/>
        <v>14</v>
      </c>
      <c r="J9228" s="72" t="s">
        <v>139</v>
      </c>
      <c r="K9228" s="72" t="s">
        <v>140</v>
      </c>
      <c r="L9228" s="73">
        <v>1</v>
      </c>
      <c r="M9228" s="73" t="s">
        <v>91</v>
      </c>
      <c r="N9228" s="68" t="str">
        <f>VLOOKUP(K9228,[1]人員授權表!D$3:G$249,4,0)</f>
        <v>無機</v>
      </c>
      <c r="O9228" s="70" t="str">
        <f>IF(J9228=[1]人員授權表!$C$85,"Casper李羿勳",IF(J9228=[1]人員授權表!$C$188,"Iring陳俊明",IF(J9228=[1]人員授權表!$C$189,"Brian陳泓霖",VLOOKUP(K9228,[1]人員授權表!D$2:E$249,2,FALSE))))</f>
        <v>Brian陳泓霖</v>
      </c>
      <c r="P9228" s="67">
        <f t="shared" si="488"/>
        <v>44870</v>
      </c>
      <c r="Q9228" s="75" t="str">
        <f t="shared" si="490"/>
        <v>週六</v>
      </c>
      <c r="R9228" s="80">
        <v>44865</v>
      </c>
    </row>
    <row r="9229" spans="2:27">
      <c r="B9229" s="66">
        <v>44855</v>
      </c>
      <c r="D9229" s="68" t="s">
        <v>50</v>
      </c>
      <c r="E9229" s="70" t="s">
        <v>82</v>
      </c>
      <c r="F9229" s="4" t="s">
        <v>3326</v>
      </c>
      <c r="G9229" s="67">
        <v>44858</v>
      </c>
      <c r="H9229" s="67">
        <v>44872</v>
      </c>
      <c r="I9229" s="71">
        <f t="shared" si="489"/>
        <v>14</v>
      </c>
      <c r="J9229" s="72" t="s">
        <v>281</v>
      </c>
      <c r="K9229" s="72" t="s">
        <v>282</v>
      </c>
      <c r="L9229" s="73">
        <v>1</v>
      </c>
      <c r="M9229" s="73" t="s">
        <v>91</v>
      </c>
      <c r="N9229" s="68" t="str">
        <f>VLOOKUP(K9229,[1]人員授權表!D$3:G$249,4,0)</f>
        <v>有機</v>
      </c>
      <c r="O9229" s="70" t="str">
        <f>IF(J9229=[1]人員授權表!$C$85,"Casper李羿勳",IF(J9229=[1]人員授權表!$C$188,"Iring陳俊明",IF(J9229=[1]人員授權表!$C$189,"Brian陳泓霖",VLOOKUP(K9229,[1]人員授權表!D$2:E$249,2,FALSE))))</f>
        <v>Marco陳鴻鈞</v>
      </c>
      <c r="P9229" s="67">
        <f t="shared" si="488"/>
        <v>44870</v>
      </c>
      <c r="Q9229" s="75" t="str">
        <f t="shared" si="490"/>
        <v>週六</v>
      </c>
      <c r="R9229" s="80">
        <v>44865</v>
      </c>
    </row>
    <row r="9230" spans="2:27">
      <c r="B9230" s="66">
        <v>44855</v>
      </c>
      <c r="D9230" s="68" t="s">
        <v>50</v>
      </c>
      <c r="E9230" s="70" t="s">
        <v>82</v>
      </c>
      <c r="F9230" s="4" t="s">
        <v>3326</v>
      </c>
      <c r="G9230" s="67">
        <v>44858</v>
      </c>
      <c r="H9230" s="67">
        <v>44872</v>
      </c>
      <c r="I9230" s="71">
        <f t="shared" si="489"/>
        <v>14</v>
      </c>
      <c r="J9230" s="72" t="s">
        <v>125</v>
      </c>
      <c r="K9230" s="72" t="s">
        <v>144</v>
      </c>
      <c r="L9230" s="73">
        <v>1</v>
      </c>
      <c r="M9230" s="73" t="s">
        <v>91</v>
      </c>
      <c r="N9230" s="68" t="str">
        <f>VLOOKUP(K9230,[1]人員授權表!D$3:G$249,4,0)</f>
        <v>有機</v>
      </c>
      <c r="O9230" s="70" t="str">
        <f>IF(J9230=[1]人員授權表!$C$85,"Casper李羿勳",IF(J9230=[1]人員授權表!$C$188,"Iring陳俊明",IF(J9230=[1]人員授權表!$C$189,"Brian陳泓霖",VLOOKUP(K9230,[1]人員授權表!D$2:E$249,2,FALSE))))</f>
        <v>Lucy黃詩婷</v>
      </c>
      <c r="P9230" s="67">
        <f t="shared" si="488"/>
        <v>44870</v>
      </c>
      <c r="Q9230" s="75" t="str">
        <f t="shared" si="490"/>
        <v>週六</v>
      </c>
      <c r="R9230" s="80">
        <v>44862</v>
      </c>
    </row>
    <row r="9231" spans="2:27">
      <c r="B9231" s="66">
        <v>44855</v>
      </c>
      <c r="D9231" s="68" t="s">
        <v>50</v>
      </c>
      <c r="E9231" s="70" t="s">
        <v>82</v>
      </c>
      <c r="F9231" s="4" t="s">
        <v>3326</v>
      </c>
      <c r="G9231" s="67">
        <v>44858</v>
      </c>
      <c r="H9231" s="67">
        <v>44872</v>
      </c>
      <c r="I9231" s="71">
        <f t="shared" si="489"/>
        <v>14</v>
      </c>
      <c r="J9231" s="72" t="s">
        <v>141</v>
      </c>
      <c r="K9231" s="72" t="s">
        <v>142</v>
      </c>
      <c r="L9231" s="73">
        <v>1</v>
      </c>
      <c r="M9231" s="73" t="s">
        <v>91</v>
      </c>
      <c r="N9231" s="68" t="str">
        <f>VLOOKUP(K9231,[1]人員授權表!D$3:G$249,4,0)</f>
        <v>無機</v>
      </c>
      <c r="O9231" s="70" t="str">
        <f>IF(J9231=[1]人員授權表!$C$85,"Casper李羿勳",IF(J9231=[1]人員授權表!$C$188,"Iring陳俊明",IF(J9231=[1]人員授權表!$C$189,"Brian陳泓霖",VLOOKUP(K9231,[1]人員授權表!D$2:E$249,2,FALSE))))</f>
        <v>Dennis陳汶宏</v>
      </c>
      <c r="P9231" s="67">
        <f t="shared" si="488"/>
        <v>44870</v>
      </c>
      <c r="Q9231" s="75" t="str">
        <f t="shared" si="490"/>
        <v>週六</v>
      </c>
      <c r="R9231" s="80">
        <v>44861</v>
      </c>
    </row>
    <row r="9232" spans="2:27">
      <c r="B9232" s="66">
        <v>44855</v>
      </c>
      <c r="D9232" s="68" t="s">
        <v>50</v>
      </c>
      <c r="E9232" s="70" t="s">
        <v>82</v>
      </c>
      <c r="F9232" s="4" t="s">
        <v>3326</v>
      </c>
      <c r="G9232" s="67">
        <v>44858</v>
      </c>
      <c r="H9232" s="67">
        <v>44872</v>
      </c>
      <c r="I9232" s="71">
        <f t="shared" si="489"/>
        <v>14</v>
      </c>
      <c r="J9232" s="72" t="s">
        <v>153</v>
      </c>
      <c r="K9232" s="72" t="s">
        <v>154</v>
      </c>
      <c r="L9232" s="73">
        <v>1</v>
      </c>
      <c r="M9232" s="73" t="s">
        <v>91</v>
      </c>
      <c r="N9232" s="68" t="str">
        <f>VLOOKUP(K9232,[1]人員授權表!D$3:G$249,4,0)</f>
        <v>無機</v>
      </c>
      <c r="O9232" s="70" t="str">
        <f>IF(J9232=[1]人員授權表!$C$85,"Casper李羿勳",IF(J9232=[1]人員授權表!$C$188,"Iring陳俊明",IF(J9232=[1]人員授權表!$C$189,"Brian陳泓霖",VLOOKUP(K9232,[1]人員授權表!D$2:E$249,2,FALSE))))</f>
        <v>Ken張智凱</v>
      </c>
      <c r="P9232" s="67">
        <f t="shared" si="488"/>
        <v>44870</v>
      </c>
      <c r="Q9232" s="75" t="str">
        <f t="shared" si="490"/>
        <v>週六</v>
      </c>
      <c r="R9232" s="80">
        <v>44865</v>
      </c>
    </row>
    <row r="9233" spans="2:27">
      <c r="B9233" s="66">
        <v>44855</v>
      </c>
      <c r="D9233" s="68" t="s">
        <v>50</v>
      </c>
      <c r="E9233" s="70" t="s">
        <v>82</v>
      </c>
      <c r="F9233" s="4" t="s">
        <v>3326</v>
      </c>
      <c r="G9233" s="67">
        <v>44858</v>
      </c>
      <c r="H9233" s="67">
        <v>44872</v>
      </c>
      <c r="I9233" s="71">
        <f t="shared" si="489"/>
        <v>14</v>
      </c>
      <c r="J9233" s="72" t="s">
        <v>137</v>
      </c>
      <c r="K9233" s="72" t="s">
        <v>138</v>
      </c>
      <c r="L9233" s="73">
        <v>1</v>
      </c>
      <c r="M9233" s="73" t="s">
        <v>91</v>
      </c>
      <c r="N9233" s="68" t="str">
        <f>VLOOKUP(K9233,[1]人員授權表!D$3:G$249,4,0)</f>
        <v>無機</v>
      </c>
      <c r="O9233" s="70" t="str">
        <f>IF(J9233=[1]人員授權表!$C$85,"Casper李羿勳",IF(J9233=[1]人員授權表!$C$188,"Iring陳俊明",IF(J9233=[1]人員授權表!$C$189,"Brian陳泓霖",VLOOKUP(K9233,[1]人員授權表!D$2:E$249,2,FALSE))))</f>
        <v>Jack劉念忻</v>
      </c>
      <c r="P9233" s="67">
        <f t="shared" si="488"/>
        <v>44870</v>
      </c>
      <c r="Q9233" s="75" t="str">
        <f t="shared" si="490"/>
        <v>週六</v>
      </c>
      <c r="R9233" s="80">
        <v>44870</v>
      </c>
    </row>
    <row r="9234" spans="2:27">
      <c r="B9234" s="66">
        <v>44846</v>
      </c>
      <c r="C9234" s="67">
        <v>44866</v>
      </c>
      <c r="D9234" s="68" t="s">
        <v>50</v>
      </c>
      <c r="E9234" s="70" t="s">
        <v>82</v>
      </c>
      <c r="F9234" s="70" t="s">
        <v>3327</v>
      </c>
      <c r="G9234" s="101">
        <v>44860</v>
      </c>
      <c r="H9234" s="67">
        <v>44872</v>
      </c>
      <c r="I9234" s="71">
        <f t="shared" si="489"/>
        <v>12</v>
      </c>
      <c r="J9234" s="72" t="s">
        <v>139</v>
      </c>
      <c r="K9234" s="72" t="s">
        <v>140</v>
      </c>
      <c r="L9234" s="73">
        <v>3</v>
      </c>
      <c r="M9234" s="73" t="s">
        <v>104</v>
      </c>
      <c r="N9234" s="68" t="str">
        <f>VLOOKUP(K9234,[1]人員授權表!D$3:G$249,4,0)</f>
        <v>無機</v>
      </c>
      <c r="O9234" s="70" t="str">
        <f>IF(J9234=[1]人員授權表!$C$85,"Casper李羿勳",IF(J9234=[1]人員授權表!$C$188,"Iring陳俊明",IF(J9234=[1]人員授權表!$C$189,"Brian陳泓霖",VLOOKUP(K9234,[1]人員授權表!D$2:E$249,2,FALSE))))</f>
        <v>Brian陳泓霖</v>
      </c>
      <c r="P9234" s="67">
        <f t="shared" si="488"/>
        <v>44870</v>
      </c>
      <c r="Q9234" s="75" t="str">
        <f t="shared" si="490"/>
        <v>週六</v>
      </c>
      <c r="R9234" s="80">
        <v>44865</v>
      </c>
      <c r="AA9234" s="1"/>
    </row>
    <row r="9235" spans="2:27">
      <c r="B9235" s="66">
        <v>44846</v>
      </c>
      <c r="C9235" s="67">
        <v>44866</v>
      </c>
      <c r="D9235" s="68" t="s">
        <v>50</v>
      </c>
      <c r="E9235" s="70" t="s">
        <v>82</v>
      </c>
      <c r="F9235" s="70" t="s">
        <v>3327</v>
      </c>
      <c r="G9235" s="101">
        <v>44860</v>
      </c>
      <c r="H9235" s="67">
        <v>44872</v>
      </c>
      <c r="I9235" s="71">
        <f t="shared" si="489"/>
        <v>12</v>
      </c>
      <c r="J9235" s="72" t="s">
        <v>148</v>
      </c>
      <c r="K9235" s="72" t="s">
        <v>149</v>
      </c>
      <c r="L9235" s="73">
        <v>3</v>
      </c>
      <c r="M9235" s="73" t="s">
        <v>104</v>
      </c>
      <c r="N9235" s="68" t="str">
        <f>VLOOKUP(K9235,[1]人員授權表!D$3:G$249,4,0)</f>
        <v>無機</v>
      </c>
      <c r="O9235" s="70" t="str">
        <f>IF(J9235=[1]人員授權表!$C$85,"Casper李羿勳",IF(J9235=[1]人員授權表!$C$188,"Iring陳俊明",IF(J9235=[1]人員授權表!$C$189,"Brian陳泓霖",VLOOKUP(K9235,[1]人員授權表!D$2:E$249,2,FALSE))))</f>
        <v>Vicky游崴涵</v>
      </c>
      <c r="P9235" s="67">
        <f t="shared" si="488"/>
        <v>44870</v>
      </c>
      <c r="Q9235" s="75" t="str">
        <f t="shared" si="490"/>
        <v>週六</v>
      </c>
      <c r="R9235" s="80">
        <v>44867</v>
      </c>
      <c r="AA9235" s="1"/>
    </row>
    <row r="9236" spans="2:27">
      <c r="B9236" s="66">
        <v>44846</v>
      </c>
      <c r="C9236" s="67">
        <v>44866</v>
      </c>
      <c r="D9236" s="68" t="s">
        <v>50</v>
      </c>
      <c r="E9236" s="70" t="s">
        <v>82</v>
      </c>
      <c r="F9236" s="70" t="s">
        <v>3327</v>
      </c>
      <c r="G9236" s="101">
        <v>44860</v>
      </c>
      <c r="H9236" s="67">
        <v>44872</v>
      </c>
      <c r="I9236" s="71">
        <f t="shared" si="489"/>
        <v>12</v>
      </c>
      <c r="J9236" s="72" t="s">
        <v>153</v>
      </c>
      <c r="K9236" s="72" t="s">
        <v>154</v>
      </c>
      <c r="L9236" s="73">
        <v>2</v>
      </c>
      <c r="M9236" s="73" t="s">
        <v>104</v>
      </c>
      <c r="N9236" s="68" t="str">
        <f>VLOOKUP(K9236,[1]人員授權表!D$3:G$249,4,0)</f>
        <v>無機</v>
      </c>
      <c r="O9236" s="70" t="str">
        <f>IF(J9236=[1]人員授權表!$C$85,"Casper李羿勳",IF(J9236=[1]人員授權表!$C$188,"Iring陳俊明",IF(J9236=[1]人員授權表!$C$189,"Brian陳泓霖",VLOOKUP(K9236,[1]人員授權表!D$2:E$249,2,FALSE))))</f>
        <v>Ken張智凱</v>
      </c>
      <c r="P9236" s="67">
        <f t="shared" si="488"/>
        <v>44870</v>
      </c>
      <c r="Q9236" s="75" t="str">
        <f t="shared" si="490"/>
        <v>週六</v>
      </c>
      <c r="R9236" s="80">
        <v>44865</v>
      </c>
      <c r="AA9236" s="1"/>
    </row>
    <row r="9237" spans="2:27">
      <c r="B9237" s="66">
        <v>44846</v>
      </c>
      <c r="C9237" s="67">
        <v>44866</v>
      </c>
      <c r="D9237" s="68" t="s">
        <v>50</v>
      </c>
      <c r="E9237" s="70" t="s">
        <v>82</v>
      </c>
      <c r="F9237" s="70" t="s">
        <v>3327</v>
      </c>
      <c r="G9237" s="101">
        <v>44860</v>
      </c>
      <c r="H9237" s="67">
        <v>44872</v>
      </c>
      <c r="I9237" s="71">
        <f t="shared" si="489"/>
        <v>12</v>
      </c>
      <c r="J9237" s="72" t="s">
        <v>125</v>
      </c>
      <c r="K9237" s="72" t="s">
        <v>144</v>
      </c>
      <c r="L9237" s="73">
        <v>2</v>
      </c>
      <c r="M9237" s="73" t="s">
        <v>104</v>
      </c>
      <c r="N9237" s="68" t="str">
        <f>VLOOKUP(K9237,[1]人員授權表!D$3:G$249,4,0)</f>
        <v>有機</v>
      </c>
      <c r="O9237" s="70" t="str">
        <f>IF(J9237=[1]人員授權表!$C$85,"Casper李羿勳",IF(J9237=[1]人員授權表!$C$188,"Iring陳俊明",IF(J9237=[1]人員授權表!$C$189,"Brian陳泓霖",VLOOKUP(K9237,[1]人員授權表!D$2:E$249,2,FALSE))))</f>
        <v>Lucy黃詩婷</v>
      </c>
      <c r="P9237" s="67">
        <f t="shared" si="488"/>
        <v>44870</v>
      </c>
      <c r="Q9237" s="75" t="str">
        <f t="shared" si="490"/>
        <v>週六</v>
      </c>
      <c r="R9237" s="80">
        <v>44865</v>
      </c>
      <c r="AA9237" s="1"/>
    </row>
    <row r="9238" spans="2:27">
      <c r="B9238" s="66">
        <v>44846</v>
      </c>
      <c r="C9238" s="67">
        <v>44866</v>
      </c>
      <c r="D9238" s="68" t="s">
        <v>50</v>
      </c>
      <c r="E9238" s="70" t="s">
        <v>82</v>
      </c>
      <c r="F9238" s="70" t="s">
        <v>3328</v>
      </c>
      <c r="G9238" s="101">
        <v>44860</v>
      </c>
      <c r="H9238" s="67">
        <v>44872</v>
      </c>
      <c r="I9238" s="71">
        <f t="shared" si="489"/>
        <v>12</v>
      </c>
      <c r="J9238" s="72" t="s">
        <v>137</v>
      </c>
      <c r="K9238" s="72" t="s">
        <v>138</v>
      </c>
      <c r="L9238" s="73">
        <v>3</v>
      </c>
      <c r="M9238" s="73" t="s">
        <v>104</v>
      </c>
      <c r="N9238" s="68" t="str">
        <f>VLOOKUP(K9238,[1]人員授權表!D$3:G$249,4,0)</f>
        <v>無機</v>
      </c>
      <c r="O9238" s="70" t="str">
        <f>IF(J9238=[1]人員授權表!$C$85,"Casper李羿勳",IF(J9238=[1]人員授權表!$C$188,"Iring陳俊明",IF(J9238=[1]人員授權表!$C$189,"Brian陳泓霖",VLOOKUP(K9238,[1]人員授權表!D$2:E$249,2,FALSE))))</f>
        <v>Jack劉念忻</v>
      </c>
      <c r="P9238" s="67">
        <f t="shared" si="488"/>
        <v>44870</v>
      </c>
      <c r="Q9238" s="75" t="str">
        <f t="shared" si="490"/>
        <v>週六</v>
      </c>
      <c r="R9238" s="80">
        <v>44873</v>
      </c>
      <c r="S9238" s="85">
        <v>44873</v>
      </c>
      <c r="T9238" s="70">
        <v>1</v>
      </c>
      <c r="AA9238" s="1"/>
    </row>
    <row r="9239" spans="2:27">
      <c r="B9239" s="66">
        <v>44855</v>
      </c>
      <c r="C9239" s="67">
        <v>44859</v>
      </c>
      <c r="D9239" s="68" t="s">
        <v>50</v>
      </c>
      <c r="E9239" s="70" t="s">
        <v>51</v>
      </c>
      <c r="F9239" s="70" t="s">
        <v>3329</v>
      </c>
      <c r="G9239" s="101">
        <v>44859</v>
      </c>
      <c r="H9239" s="101">
        <v>44872</v>
      </c>
      <c r="I9239" s="71">
        <f t="shared" si="489"/>
        <v>13</v>
      </c>
      <c r="J9239" s="72" t="s">
        <v>125</v>
      </c>
      <c r="K9239" s="72" t="s">
        <v>144</v>
      </c>
      <c r="L9239" s="73">
        <v>5</v>
      </c>
      <c r="M9239" s="73" t="s">
        <v>79</v>
      </c>
      <c r="N9239" s="68" t="str">
        <f>VLOOKUP(K9239,[1]人員授權表!D$3:G$249,4,0)</f>
        <v>有機</v>
      </c>
      <c r="O9239" s="70" t="str">
        <f>IF(J9239=[1]人員授權表!$C$85,"Casper李羿勳",IF(J9239=[1]人員授權表!$C$188,"Iring陳俊明",IF(J9239=[1]人員授權表!$C$189,"Brian陳泓霖",VLOOKUP(K9239,[1]人員授權表!D$2:E$249,2,FALSE))))</f>
        <v>Lucy黃詩婷</v>
      </c>
      <c r="P9239" s="67">
        <f t="shared" si="488"/>
        <v>44870</v>
      </c>
      <c r="Q9239" s="75" t="str">
        <f t="shared" si="490"/>
        <v>週六</v>
      </c>
      <c r="R9239" s="80">
        <v>44865</v>
      </c>
    </row>
    <row r="9240" spans="2:27">
      <c r="B9240" s="66">
        <v>44855</v>
      </c>
      <c r="C9240" s="67">
        <v>44859</v>
      </c>
      <c r="D9240" s="68" t="s">
        <v>50</v>
      </c>
      <c r="E9240" s="70" t="s">
        <v>51</v>
      </c>
      <c r="F9240" s="70" t="s">
        <v>3329</v>
      </c>
      <c r="G9240" s="101">
        <v>44859</v>
      </c>
      <c r="H9240" s="101">
        <v>44872</v>
      </c>
      <c r="I9240" s="71">
        <f t="shared" si="489"/>
        <v>13</v>
      </c>
      <c r="J9240" s="72" t="s">
        <v>139</v>
      </c>
      <c r="K9240" s="72" t="s">
        <v>140</v>
      </c>
      <c r="L9240" s="73">
        <v>5</v>
      </c>
      <c r="M9240" s="73" t="s">
        <v>79</v>
      </c>
      <c r="N9240" s="68" t="str">
        <f>VLOOKUP(K9240,[1]人員授權表!D$3:G$249,4,0)</f>
        <v>無機</v>
      </c>
      <c r="O9240" s="70" t="str">
        <f>IF(J9240=[1]人員授權表!$C$85,"Casper李羿勳",IF(J9240=[1]人員授權表!$C$188,"Iring陳俊明",IF(J9240=[1]人員授權表!$C$189,"Brian陳泓霖",VLOOKUP(K9240,[1]人員授權表!D$2:E$249,2,FALSE))))</f>
        <v>Brian陳泓霖</v>
      </c>
      <c r="P9240" s="67">
        <f t="shared" si="488"/>
        <v>44870</v>
      </c>
      <c r="Q9240" s="75" t="str">
        <f t="shared" si="490"/>
        <v>週六</v>
      </c>
      <c r="R9240" s="80">
        <v>44865</v>
      </c>
    </row>
    <row r="9241" spans="2:27">
      <c r="B9241" s="66">
        <v>44855</v>
      </c>
      <c r="C9241" s="67">
        <v>44859</v>
      </c>
      <c r="D9241" s="68" t="s">
        <v>50</v>
      </c>
      <c r="E9241" s="70" t="s">
        <v>51</v>
      </c>
      <c r="F9241" s="70" t="s">
        <v>3329</v>
      </c>
      <c r="G9241" s="101">
        <v>44859</v>
      </c>
      <c r="H9241" s="101">
        <v>44872</v>
      </c>
      <c r="I9241" s="71">
        <f t="shared" si="489"/>
        <v>13</v>
      </c>
      <c r="J9241" s="72" t="s">
        <v>141</v>
      </c>
      <c r="K9241" s="72" t="s">
        <v>142</v>
      </c>
      <c r="L9241" s="73">
        <v>5</v>
      </c>
      <c r="M9241" s="73" t="s">
        <v>79</v>
      </c>
      <c r="N9241" s="68" t="str">
        <f>VLOOKUP(K9241,[1]人員授權表!D$3:G$249,4,0)</f>
        <v>無機</v>
      </c>
      <c r="O9241" s="70" t="str">
        <f>IF(J9241=[1]人員授權表!$C$85,"Casper李羿勳",IF(J9241=[1]人員授權表!$C$188,"Iring陳俊明",IF(J9241=[1]人員授權表!$C$189,"Brian陳泓霖",VLOOKUP(K9241,[1]人員授權表!D$2:E$249,2,FALSE))))</f>
        <v>Dennis陳汶宏</v>
      </c>
      <c r="P9241" s="67">
        <f t="shared" si="488"/>
        <v>44870</v>
      </c>
      <c r="Q9241" s="75" t="str">
        <f t="shared" si="490"/>
        <v>週六</v>
      </c>
      <c r="R9241" s="80">
        <v>44866</v>
      </c>
    </row>
    <row r="9242" spans="2:27">
      <c r="B9242" s="66">
        <v>44855</v>
      </c>
      <c r="C9242" s="67">
        <v>44859</v>
      </c>
      <c r="D9242" s="68" t="s">
        <v>50</v>
      </c>
      <c r="E9242" s="70" t="s">
        <v>51</v>
      </c>
      <c r="F9242" s="70" t="s">
        <v>3329</v>
      </c>
      <c r="G9242" s="101">
        <v>44859</v>
      </c>
      <c r="H9242" s="101">
        <v>44872</v>
      </c>
      <c r="I9242" s="71">
        <f t="shared" si="489"/>
        <v>13</v>
      </c>
      <c r="J9242" s="72" t="s">
        <v>153</v>
      </c>
      <c r="K9242" s="72" t="s">
        <v>154</v>
      </c>
      <c r="L9242" s="73">
        <v>5</v>
      </c>
      <c r="M9242" s="73" t="s">
        <v>79</v>
      </c>
      <c r="N9242" s="68" t="str">
        <f>VLOOKUP(K9242,[1]人員授權表!D$3:G$249,4,0)</f>
        <v>無機</v>
      </c>
      <c r="O9242" s="70" t="str">
        <f>IF(J9242=[1]人員授權表!$C$85,"Casper李羿勳",IF(J9242=[1]人員授權表!$C$188,"Iring陳俊明",IF(J9242=[1]人員授權表!$C$189,"Brian陳泓霖",VLOOKUP(K9242,[1]人員授權表!D$2:E$249,2,FALSE))))</f>
        <v>Ken張智凱</v>
      </c>
      <c r="P9242" s="67">
        <f t="shared" si="488"/>
        <v>44870</v>
      </c>
      <c r="Q9242" s="75" t="str">
        <f t="shared" si="490"/>
        <v>週六</v>
      </c>
      <c r="R9242" s="80">
        <v>44865</v>
      </c>
    </row>
    <row r="9243" spans="2:27">
      <c r="B9243" s="66">
        <v>44855</v>
      </c>
      <c r="C9243" s="67">
        <v>44859</v>
      </c>
      <c r="D9243" s="68" t="s">
        <v>50</v>
      </c>
      <c r="E9243" s="70" t="s">
        <v>51</v>
      </c>
      <c r="F9243" s="70" t="s">
        <v>3329</v>
      </c>
      <c r="G9243" s="101">
        <v>44859</v>
      </c>
      <c r="H9243" s="101">
        <v>44872</v>
      </c>
      <c r="I9243" s="71">
        <f t="shared" si="489"/>
        <v>13</v>
      </c>
      <c r="J9243" s="72" t="s">
        <v>148</v>
      </c>
      <c r="K9243" s="72" t="s">
        <v>149</v>
      </c>
      <c r="L9243" s="73">
        <v>5</v>
      </c>
      <c r="M9243" s="73" t="s">
        <v>79</v>
      </c>
      <c r="N9243" s="68" t="str">
        <f>VLOOKUP(K9243,[1]人員授權表!D$3:G$249,4,0)</f>
        <v>無機</v>
      </c>
      <c r="O9243" s="70" t="str">
        <f>IF(J9243=[1]人員授權表!$C$85,"Casper李羿勳",IF(J9243=[1]人員授權表!$C$188,"Iring陳俊明",IF(J9243=[1]人員授權表!$C$189,"Brian陳泓霖",VLOOKUP(K9243,[1]人員授權表!D$2:E$249,2,FALSE))))</f>
        <v>Vicky游崴涵</v>
      </c>
      <c r="P9243" s="67">
        <f t="shared" si="488"/>
        <v>44870</v>
      </c>
      <c r="Q9243" s="75" t="str">
        <f t="shared" si="490"/>
        <v>週六</v>
      </c>
      <c r="R9243" s="80">
        <v>44867</v>
      </c>
    </row>
    <row r="9244" spans="2:27">
      <c r="B9244" s="66">
        <v>44855</v>
      </c>
      <c r="C9244" s="67">
        <v>44859</v>
      </c>
      <c r="D9244" s="68" t="s">
        <v>50</v>
      </c>
      <c r="E9244" s="70" t="s">
        <v>51</v>
      </c>
      <c r="F9244" s="70" t="s">
        <v>3329</v>
      </c>
      <c r="G9244" s="101">
        <v>44859</v>
      </c>
      <c r="H9244" s="101">
        <v>44872</v>
      </c>
      <c r="I9244" s="71">
        <f t="shared" si="489"/>
        <v>13</v>
      </c>
      <c r="J9244" s="72" t="s">
        <v>295</v>
      </c>
      <c r="K9244" s="72" t="s">
        <v>296</v>
      </c>
      <c r="L9244" s="73">
        <v>5</v>
      </c>
      <c r="M9244" s="73" t="s">
        <v>79</v>
      </c>
      <c r="N9244" s="68" t="str">
        <f>VLOOKUP(K9244,[1]人員授權表!D$3:G$249,4,0)</f>
        <v>無機</v>
      </c>
      <c r="O9244" s="70" t="str">
        <f>IF(J9244=[1]人員授權表!$C$85,"Casper李羿勳",IF(J9244=[1]人員授權表!$C$188,"Iring陳俊明",IF(J9244=[1]人員授權表!$C$189,"Brian陳泓霖",VLOOKUP(K9244,[1]人員授權表!D$2:E$249,2,FALSE))))</f>
        <v>Ken張智凱</v>
      </c>
      <c r="P9244" s="67">
        <f t="shared" si="488"/>
        <v>44870</v>
      </c>
      <c r="Q9244" s="75" t="str">
        <f t="shared" si="490"/>
        <v>週六</v>
      </c>
      <c r="R9244" s="80">
        <v>44861</v>
      </c>
    </row>
    <row r="9245" spans="2:27">
      <c r="B9245" s="66">
        <v>44855</v>
      </c>
      <c r="C9245" s="67">
        <v>44859</v>
      </c>
      <c r="D9245" s="68" t="s">
        <v>50</v>
      </c>
      <c r="E9245" s="70" t="s">
        <v>51</v>
      </c>
      <c r="F9245" s="70" t="s">
        <v>3329</v>
      </c>
      <c r="G9245" s="101">
        <v>44859</v>
      </c>
      <c r="H9245" s="101">
        <v>44872</v>
      </c>
      <c r="I9245" s="71">
        <f t="shared" si="489"/>
        <v>13</v>
      </c>
      <c r="J9245" s="72" t="s">
        <v>167</v>
      </c>
      <c r="K9245" s="72" t="s">
        <v>168</v>
      </c>
      <c r="L9245" s="73">
        <v>5</v>
      </c>
      <c r="M9245" s="73" t="s">
        <v>79</v>
      </c>
      <c r="N9245" s="68" t="str">
        <f>VLOOKUP(K9245,[1]人員授權表!D$3:G$249,4,0)</f>
        <v>有機</v>
      </c>
      <c r="O9245" s="70" t="str">
        <f>IF(J9245=[1]人員授權表!$C$85,"Casper李羿勳",IF(J9245=[1]人員授權表!$C$188,"Iring陳俊明",IF(J9245=[1]人員授權表!$C$189,"Brian陳泓霖",VLOOKUP(K9245,[1]人員授權表!D$2:E$249,2,FALSE))))</f>
        <v>Una林庭瑄</v>
      </c>
      <c r="P9245" s="67">
        <f t="shared" si="488"/>
        <v>44870</v>
      </c>
      <c r="Q9245" s="75" t="str">
        <f t="shared" si="490"/>
        <v>週六</v>
      </c>
      <c r="R9245" s="80">
        <v>44865</v>
      </c>
    </row>
    <row r="9246" spans="2:27">
      <c r="B9246" s="66">
        <v>44855</v>
      </c>
      <c r="C9246" s="67">
        <v>44859</v>
      </c>
      <c r="D9246" s="68" t="s">
        <v>50</v>
      </c>
      <c r="E9246" s="70" t="s">
        <v>51</v>
      </c>
      <c r="F9246" s="70" t="s">
        <v>3329</v>
      </c>
      <c r="G9246" s="101">
        <v>44859</v>
      </c>
      <c r="H9246" s="101">
        <v>44872</v>
      </c>
      <c r="I9246" s="71">
        <f t="shared" si="489"/>
        <v>13</v>
      </c>
      <c r="J9246" s="72" t="s">
        <v>160</v>
      </c>
      <c r="K9246" s="72" t="s">
        <v>161</v>
      </c>
      <c r="L9246" s="73">
        <v>5</v>
      </c>
      <c r="M9246" s="73" t="s">
        <v>79</v>
      </c>
      <c r="N9246" s="68" t="str">
        <f>VLOOKUP(K9246,[1]人員授權表!D$3:G$249,4,0)</f>
        <v>無機</v>
      </c>
      <c r="O9246" s="70" t="str">
        <f>IF(J9246=[1]人員授權表!$C$85,"Casper李羿勳",IF(J9246=[1]人員授權表!$C$188,"Iring陳俊明",IF(J9246=[1]人員授權表!$C$189,"Brian陳泓霖",VLOOKUP(K9246,[1]人員授權表!D$2:E$249,2,FALSE))))</f>
        <v>Dennis陳汶宏</v>
      </c>
      <c r="P9246" s="67">
        <f t="shared" si="488"/>
        <v>44870</v>
      </c>
      <c r="Q9246" s="75" t="str">
        <f t="shared" si="490"/>
        <v>週六</v>
      </c>
      <c r="R9246" s="80">
        <v>44868</v>
      </c>
    </row>
    <row r="9247" spans="2:27">
      <c r="B9247" s="66">
        <v>44855</v>
      </c>
      <c r="C9247" s="67">
        <v>44859</v>
      </c>
      <c r="D9247" s="68" t="s">
        <v>50</v>
      </c>
      <c r="E9247" s="70" t="s">
        <v>51</v>
      </c>
      <c r="F9247" s="70" t="s">
        <v>3329</v>
      </c>
      <c r="G9247" s="101">
        <v>44859</v>
      </c>
      <c r="H9247" s="101">
        <v>44872</v>
      </c>
      <c r="I9247" s="71">
        <f t="shared" si="489"/>
        <v>13</v>
      </c>
      <c r="J9247" s="72" t="s">
        <v>145</v>
      </c>
      <c r="K9247" s="72" t="s">
        <v>146</v>
      </c>
      <c r="L9247" s="73">
        <v>5</v>
      </c>
      <c r="M9247" s="73" t="s">
        <v>79</v>
      </c>
      <c r="N9247" s="68" t="str">
        <f>VLOOKUP(K9247,[1]人員授權表!D$3:G$249,4,0)</f>
        <v>無機</v>
      </c>
      <c r="O9247" s="70" t="str">
        <f>IF(J9247=[1]人員授權表!$C$85,"Casper李羿勳",IF(J9247=[1]人員授權表!$C$188,"Iring陳俊明",IF(J9247=[1]人員授權表!$C$189,"Brian陳泓霖",VLOOKUP(K9247,[1]人員授權表!D$2:E$249,2,FALSE))))</f>
        <v>Jack劉念忻</v>
      </c>
      <c r="P9247" s="67">
        <f t="shared" si="488"/>
        <v>44870</v>
      </c>
      <c r="Q9247" s="75" t="str">
        <f t="shared" si="490"/>
        <v>週六</v>
      </c>
      <c r="R9247" s="80">
        <v>44870</v>
      </c>
    </row>
    <row r="9248" spans="2:27">
      <c r="B9248" s="66">
        <v>44855</v>
      </c>
      <c r="C9248" s="67">
        <v>44859</v>
      </c>
      <c r="D9248" s="68" t="s">
        <v>50</v>
      </c>
      <c r="E9248" s="70" t="s">
        <v>51</v>
      </c>
      <c r="F9248" s="70" t="s">
        <v>3329</v>
      </c>
      <c r="G9248" s="101">
        <v>44859</v>
      </c>
      <c r="H9248" s="101">
        <v>44872</v>
      </c>
      <c r="I9248" s="71">
        <f t="shared" si="489"/>
        <v>13</v>
      </c>
      <c r="J9248" s="72" t="s">
        <v>164</v>
      </c>
      <c r="K9248" s="72" t="s">
        <v>146</v>
      </c>
      <c r="L9248" s="73">
        <v>5</v>
      </c>
      <c r="M9248" s="73" t="s">
        <v>79</v>
      </c>
      <c r="N9248" s="68" t="str">
        <f>VLOOKUP(K9248,[1]人員授權表!D$3:G$249,4,0)</f>
        <v>無機</v>
      </c>
      <c r="O9248" s="70" t="str">
        <f>IF(J9248=[1]人員授權表!$C$85,"Casper李羿勳",IF(J9248=[1]人員授權表!$C$188,"Iring陳俊明",IF(J9248=[1]人員授權表!$C$189,"Brian陳泓霖",VLOOKUP(K9248,[1]人員授權表!D$2:E$249,2,FALSE))))</f>
        <v>Jack劉念忻</v>
      </c>
      <c r="P9248" s="67">
        <f t="shared" si="488"/>
        <v>44870</v>
      </c>
      <c r="Q9248" s="75" t="str">
        <f t="shared" si="490"/>
        <v>週六</v>
      </c>
      <c r="R9248" s="80">
        <v>44870</v>
      </c>
    </row>
    <row r="9249" spans="2:28">
      <c r="B9249" s="66">
        <v>44855</v>
      </c>
      <c r="C9249" s="67">
        <v>44859</v>
      </c>
      <c r="D9249" s="68" t="s">
        <v>50</v>
      </c>
      <c r="E9249" s="70" t="s">
        <v>51</v>
      </c>
      <c r="F9249" s="70" t="s">
        <v>3329</v>
      </c>
      <c r="G9249" s="101">
        <v>44859</v>
      </c>
      <c r="H9249" s="101">
        <v>44872</v>
      </c>
      <c r="I9249" s="71">
        <f t="shared" si="489"/>
        <v>13</v>
      </c>
      <c r="J9249" s="72" t="s">
        <v>137</v>
      </c>
      <c r="K9249" s="72" t="s">
        <v>138</v>
      </c>
      <c r="L9249" s="73">
        <v>5</v>
      </c>
      <c r="M9249" s="73" t="s">
        <v>79</v>
      </c>
      <c r="N9249" s="68" t="str">
        <f>VLOOKUP(K9249,[1]人員授權表!D$3:G$249,4,0)</f>
        <v>無機</v>
      </c>
      <c r="O9249" s="70" t="str">
        <f>IF(J9249=[1]人員授權表!$C$85,"Casper李羿勳",IF(J9249=[1]人員授權表!$C$188,"Iring陳俊明",IF(J9249=[1]人員授權表!$C$189,"Brian陳泓霖",VLOOKUP(K9249,[1]人員授權表!D$2:E$249,2,FALSE))))</f>
        <v>Jack劉念忻</v>
      </c>
      <c r="P9249" s="67">
        <f t="shared" si="488"/>
        <v>44870</v>
      </c>
      <c r="Q9249" s="75" t="str">
        <f t="shared" si="490"/>
        <v>週六</v>
      </c>
      <c r="R9249" s="80">
        <v>44870</v>
      </c>
    </row>
    <row r="9250" spans="2:28">
      <c r="B9250" s="66">
        <v>44845</v>
      </c>
      <c r="D9250" s="68" t="s">
        <v>50</v>
      </c>
      <c r="E9250" s="70" t="s">
        <v>51</v>
      </c>
      <c r="F9250" s="70" t="s">
        <v>3330</v>
      </c>
      <c r="G9250" s="67">
        <v>44858</v>
      </c>
      <c r="H9250" s="67">
        <v>44872</v>
      </c>
      <c r="I9250" s="71">
        <f t="shared" si="489"/>
        <v>14</v>
      </c>
      <c r="J9250" s="72" t="s">
        <v>139</v>
      </c>
      <c r="K9250" s="72" t="s">
        <v>140</v>
      </c>
      <c r="L9250" s="73">
        <v>4</v>
      </c>
      <c r="M9250" s="73" t="s">
        <v>104</v>
      </c>
      <c r="N9250" s="68" t="str">
        <f>VLOOKUP(K9250,[1]人員授權表!D$3:G$249,4,0)</f>
        <v>無機</v>
      </c>
      <c r="O9250" s="70" t="str">
        <f>IF(J9250=[1]人員授權表!$C$85,"Casper李羿勳",IF(J9250=[1]人員授權表!$C$188,"Iring陳俊明",IF(J9250=[1]人員授權表!$C$189,"Brian陳泓霖",VLOOKUP(K9250,[1]人員授權表!D$2:E$249,2,FALSE))))</f>
        <v>Brian陳泓霖</v>
      </c>
      <c r="P9250" s="67">
        <f t="shared" si="488"/>
        <v>44870</v>
      </c>
      <c r="Q9250" s="75" t="str">
        <f t="shared" si="490"/>
        <v>週六</v>
      </c>
      <c r="R9250" s="80">
        <v>44865</v>
      </c>
      <c r="AA9250" s="1"/>
    </row>
    <row r="9251" spans="2:28">
      <c r="B9251" s="66">
        <v>44845</v>
      </c>
      <c r="D9251" s="68" t="s">
        <v>50</v>
      </c>
      <c r="E9251" s="70" t="s">
        <v>51</v>
      </c>
      <c r="F9251" s="70" t="s">
        <v>3330</v>
      </c>
      <c r="G9251" s="67">
        <v>44858</v>
      </c>
      <c r="H9251" s="67">
        <v>44872</v>
      </c>
      <c r="I9251" s="71">
        <f t="shared" si="489"/>
        <v>14</v>
      </c>
      <c r="J9251" s="72" t="s">
        <v>153</v>
      </c>
      <c r="K9251" s="72" t="s">
        <v>154</v>
      </c>
      <c r="L9251" s="73">
        <v>4</v>
      </c>
      <c r="M9251" s="73" t="s">
        <v>104</v>
      </c>
      <c r="N9251" s="68" t="str">
        <f>VLOOKUP(K9251,[1]人員授權表!D$3:G$249,4,0)</f>
        <v>無機</v>
      </c>
      <c r="O9251" s="70" t="str">
        <f>IF(J9251=[1]人員授權表!$C$85,"Casper李羿勳",IF(J9251=[1]人員授權表!$C$188,"Iring陳俊明",IF(J9251=[1]人員授權表!$C$189,"Brian陳泓霖",VLOOKUP(K9251,[1]人員授權表!D$2:E$249,2,FALSE))))</f>
        <v>Ken張智凱</v>
      </c>
      <c r="P9251" s="67">
        <f t="shared" si="488"/>
        <v>44870</v>
      </c>
      <c r="Q9251" s="75" t="str">
        <f t="shared" si="490"/>
        <v>週六</v>
      </c>
      <c r="R9251" s="80">
        <v>44860</v>
      </c>
      <c r="AA9251" s="1"/>
    </row>
    <row r="9252" spans="2:28">
      <c r="B9252" s="66">
        <v>44845</v>
      </c>
      <c r="D9252" s="68" t="s">
        <v>50</v>
      </c>
      <c r="E9252" s="70" t="s">
        <v>51</v>
      </c>
      <c r="F9252" s="70" t="s">
        <v>3330</v>
      </c>
      <c r="G9252" s="67">
        <v>44858</v>
      </c>
      <c r="H9252" s="67">
        <v>44872</v>
      </c>
      <c r="I9252" s="71">
        <f t="shared" si="489"/>
        <v>14</v>
      </c>
      <c r="J9252" s="72" t="s">
        <v>141</v>
      </c>
      <c r="K9252" s="72" t="s">
        <v>142</v>
      </c>
      <c r="L9252" s="73">
        <v>4</v>
      </c>
      <c r="M9252" s="73" t="s">
        <v>104</v>
      </c>
      <c r="N9252" s="68" t="str">
        <f>VLOOKUP(K9252,[1]人員授權表!D$3:G$249,4,0)</f>
        <v>無機</v>
      </c>
      <c r="O9252" s="70" t="str">
        <f>IF(J9252=[1]人員授權表!$C$85,"Casper李羿勳",IF(J9252=[1]人員授權表!$C$188,"Iring陳俊明",IF(J9252=[1]人員授權表!$C$189,"Brian陳泓霖",VLOOKUP(K9252,[1]人員授權表!D$2:E$249,2,FALSE))))</f>
        <v>Dennis陳汶宏</v>
      </c>
      <c r="P9252" s="67">
        <f t="shared" si="488"/>
        <v>44870</v>
      </c>
      <c r="Q9252" s="75" t="str">
        <f t="shared" si="490"/>
        <v>週六</v>
      </c>
      <c r="R9252" s="80">
        <v>44866</v>
      </c>
      <c r="AA9252" s="1"/>
    </row>
    <row r="9253" spans="2:28">
      <c r="B9253" s="66">
        <v>44845</v>
      </c>
      <c r="D9253" s="68" t="s">
        <v>50</v>
      </c>
      <c r="E9253" s="70" t="s">
        <v>51</v>
      </c>
      <c r="F9253" s="70" t="s">
        <v>3330</v>
      </c>
      <c r="G9253" s="67">
        <v>44858</v>
      </c>
      <c r="H9253" s="67">
        <v>44872</v>
      </c>
      <c r="I9253" s="71">
        <f t="shared" si="489"/>
        <v>14</v>
      </c>
      <c r="J9253" s="72" t="s">
        <v>2667</v>
      </c>
      <c r="K9253" s="72" t="s">
        <v>179</v>
      </c>
      <c r="L9253" s="73">
        <v>4</v>
      </c>
      <c r="M9253" s="73" t="s">
        <v>104</v>
      </c>
      <c r="N9253" s="68" t="str">
        <f>VLOOKUP(K9253,[1]人員授權表!D$3:G$249,4,0)</f>
        <v>無機</v>
      </c>
      <c r="O9253" s="70" t="str">
        <f>IF(J9253=[1]人員授權表!$C$85,"Casper李羿勳",IF(J9253=[1]人員授權表!$C$188,"Iring陳俊明",IF(J9253=[1]人員授權表!$C$189,"Brian陳泓霖",VLOOKUP(K9253,[1]人員授權表!D$2:E$249,2,FALSE))))</f>
        <v>Dennis陳汶宏</v>
      </c>
      <c r="P9253" s="67">
        <f t="shared" si="488"/>
        <v>44870</v>
      </c>
      <c r="Q9253" s="75" t="str">
        <f t="shared" si="490"/>
        <v>週六</v>
      </c>
      <c r="R9253" s="80">
        <v>44862</v>
      </c>
      <c r="AA9253" s="1"/>
    </row>
    <row r="9254" spans="2:28">
      <c r="B9254" s="66">
        <v>44845</v>
      </c>
      <c r="D9254" s="68" t="s">
        <v>50</v>
      </c>
      <c r="E9254" s="70" t="s">
        <v>51</v>
      </c>
      <c r="F9254" s="70" t="s">
        <v>3330</v>
      </c>
      <c r="G9254" s="67">
        <v>44858</v>
      </c>
      <c r="H9254" s="67">
        <v>44872</v>
      </c>
      <c r="I9254" s="71">
        <f t="shared" si="489"/>
        <v>14</v>
      </c>
      <c r="J9254" s="72" t="s">
        <v>178</v>
      </c>
      <c r="K9254" s="72" t="s">
        <v>179</v>
      </c>
      <c r="L9254" s="73">
        <v>4</v>
      </c>
      <c r="M9254" s="73" t="s">
        <v>104</v>
      </c>
      <c r="N9254" s="68" t="str">
        <f>VLOOKUP(K9254,[1]人員授權表!D$3:G$249,4,0)</f>
        <v>無機</v>
      </c>
      <c r="O9254" s="70" t="str">
        <f>IF(J9254=[1]人員授權表!$C$85,"Casper李羿勳",IF(J9254=[1]人員授權表!$C$188,"Iring陳俊明",IF(J9254=[1]人員授權表!$C$189,"Brian陳泓霖",VLOOKUP(K9254,[1]人員授權表!D$2:E$249,2,FALSE))))</f>
        <v>Dennis陳汶宏</v>
      </c>
      <c r="P9254" s="67">
        <f t="shared" si="488"/>
        <v>44870</v>
      </c>
      <c r="Q9254" s="75" t="str">
        <f t="shared" si="490"/>
        <v>週六</v>
      </c>
      <c r="R9254" s="80">
        <v>44862</v>
      </c>
      <c r="AA9254" s="1"/>
    </row>
    <row r="9255" spans="2:28">
      <c r="B9255" s="66">
        <v>44845</v>
      </c>
      <c r="D9255" s="68" t="s">
        <v>50</v>
      </c>
      <c r="E9255" s="70" t="s">
        <v>51</v>
      </c>
      <c r="F9255" s="70" t="s">
        <v>3330</v>
      </c>
      <c r="G9255" s="67">
        <v>44858</v>
      </c>
      <c r="H9255" s="67">
        <v>44872</v>
      </c>
      <c r="I9255" s="71">
        <f t="shared" si="489"/>
        <v>14</v>
      </c>
      <c r="J9255" s="72" t="s">
        <v>295</v>
      </c>
      <c r="K9255" s="72" t="s">
        <v>296</v>
      </c>
      <c r="L9255" s="73">
        <v>4</v>
      </c>
      <c r="M9255" s="73" t="s">
        <v>104</v>
      </c>
      <c r="N9255" s="68" t="str">
        <f>VLOOKUP(K9255,[1]人員授權表!D$3:G$249,4,0)</f>
        <v>無機</v>
      </c>
      <c r="O9255" s="70" t="str">
        <f>IF(J9255=[1]人員授權表!$C$85,"Casper李羿勳",IF(J9255=[1]人員授權表!$C$188,"Iring陳俊明",IF(J9255=[1]人員授權表!$C$189,"Brian陳泓霖",VLOOKUP(K9255,[1]人員授權表!D$2:E$249,2,FALSE))))</f>
        <v>Ken張智凱</v>
      </c>
      <c r="P9255" s="67">
        <f t="shared" si="488"/>
        <v>44870</v>
      </c>
      <c r="Q9255" s="75" t="str">
        <f t="shared" si="490"/>
        <v>週六</v>
      </c>
      <c r="R9255" s="80">
        <v>44860</v>
      </c>
      <c r="AA9255" s="1"/>
    </row>
    <row r="9256" spans="2:28">
      <c r="B9256" s="66">
        <v>44845</v>
      </c>
      <c r="D9256" s="68" t="s">
        <v>50</v>
      </c>
      <c r="E9256" s="70" t="s">
        <v>51</v>
      </c>
      <c r="F9256" s="70" t="s">
        <v>3330</v>
      </c>
      <c r="G9256" s="67">
        <v>44858</v>
      </c>
      <c r="H9256" s="67">
        <v>44872</v>
      </c>
      <c r="I9256" s="71">
        <f t="shared" si="489"/>
        <v>14</v>
      </c>
      <c r="J9256" s="72" t="s">
        <v>137</v>
      </c>
      <c r="K9256" s="72" t="s">
        <v>138</v>
      </c>
      <c r="L9256" s="73">
        <v>4</v>
      </c>
      <c r="M9256" s="73" t="s">
        <v>104</v>
      </c>
      <c r="N9256" s="68" t="str">
        <f>VLOOKUP(K9256,[1]人員授權表!D$3:G$249,4,0)</f>
        <v>無機</v>
      </c>
      <c r="O9256" s="70" t="str">
        <f>IF(J9256=[1]人員授權表!$C$85,"Casper李羿勳",IF(J9256=[1]人員授權表!$C$188,"Iring陳俊明",IF(J9256=[1]人員授權表!$C$189,"Brian陳泓霖",VLOOKUP(K9256,[1]人員授權表!D$2:E$249,2,FALSE))))</f>
        <v>Jack劉念忻</v>
      </c>
      <c r="P9256" s="67">
        <f t="shared" si="488"/>
        <v>44870</v>
      </c>
      <c r="Q9256" s="75" t="str">
        <f t="shared" si="490"/>
        <v>週六</v>
      </c>
      <c r="R9256" s="80">
        <v>44870</v>
      </c>
      <c r="AA9256" s="1"/>
    </row>
    <row r="9257" spans="2:28">
      <c r="B9257" s="66">
        <v>44845</v>
      </c>
      <c r="D9257" s="68" t="s">
        <v>50</v>
      </c>
      <c r="E9257" s="70" t="s">
        <v>51</v>
      </c>
      <c r="F9257" s="70" t="s">
        <v>3330</v>
      </c>
      <c r="G9257" s="67">
        <v>44858</v>
      </c>
      <c r="H9257" s="67">
        <v>44872</v>
      </c>
      <c r="I9257" s="71">
        <f t="shared" si="489"/>
        <v>14</v>
      </c>
      <c r="J9257" s="72" t="s">
        <v>371</v>
      </c>
      <c r="K9257" s="72" t="s">
        <v>372</v>
      </c>
      <c r="L9257" s="73">
        <v>4</v>
      </c>
      <c r="M9257" s="73" t="s">
        <v>104</v>
      </c>
      <c r="N9257" s="68" t="str">
        <f>VLOOKUP(K9257,[1]人員授權表!D$3:G$249,4,0)</f>
        <v>無機</v>
      </c>
      <c r="O9257" s="70" t="str">
        <f>IF(J9257=[1]人員授權表!$C$85,"Casper李羿勳",IF(J9257=[1]人員授權表!$C$188,"Iring陳俊明",IF(J9257=[1]人員授權表!$C$189,"Brian陳泓霖",VLOOKUP(K9257,[1]人員授權表!D$2:E$249,2,FALSE))))</f>
        <v>Dennis陳汶宏</v>
      </c>
      <c r="P9257" s="67">
        <f t="shared" si="488"/>
        <v>44870</v>
      </c>
      <c r="Q9257" s="75" t="str">
        <f t="shared" si="490"/>
        <v>週六</v>
      </c>
      <c r="R9257" s="80">
        <v>44868</v>
      </c>
      <c r="AA9257" s="1"/>
    </row>
    <row r="9258" spans="2:28">
      <c r="B9258" s="66">
        <v>44845</v>
      </c>
      <c r="D9258" s="68" t="s">
        <v>50</v>
      </c>
      <c r="E9258" s="70" t="s">
        <v>51</v>
      </c>
      <c r="F9258" s="70" t="s">
        <v>3330</v>
      </c>
      <c r="G9258" s="67">
        <v>44858</v>
      </c>
      <c r="H9258" s="67">
        <v>44872</v>
      </c>
      <c r="I9258" s="71">
        <f t="shared" si="489"/>
        <v>14</v>
      </c>
      <c r="J9258" s="72" t="s">
        <v>160</v>
      </c>
      <c r="K9258" s="72" t="s">
        <v>161</v>
      </c>
      <c r="L9258" s="73">
        <v>4</v>
      </c>
      <c r="M9258" s="73" t="s">
        <v>104</v>
      </c>
      <c r="N9258" s="68" t="str">
        <f>VLOOKUP(K9258,[1]人員授權表!D$3:G$249,4,0)</f>
        <v>無機</v>
      </c>
      <c r="O9258" s="70" t="str">
        <f>IF(J9258=[1]人員授權表!$C$85,"Casper李羿勳",IF(J9258=[1]人員授權表!$C$188,"Iring陳俊明",IF(J9258=[1]人員授權表!$C$189,"Brian陳泓霖",VLOOKUP(K9258,[1]人員授權表!D$2:E$249,2,FALSE))))</f>
        <v>Dennis陳汶宏</v>
      </c>
      <c r="P9258" s="67">
        <f t="shared" si="488"/>
        <v>44870</v>
      </c>
      <c r="Q9258" s="75" t="str">
        <f t="shared" si="490"/>
        <v>週六</v>
      </c>
      <c r="R9258" s="80">
        <v>44868</v>
      </c>
      <c r="AA9258" s="1"/>
    </row>
    <row r="9259" spans="2:28">
      <c r="B9259" s="66">
        <v>44845</v>
      </c>
      <c r="D9259" s="68" t="s">
        <v>50</v>
      </c>
      <c r="E9259" s="70" t="s">
        <v>51</v>
      </c>
      <c r="F9259" s="70" t="s">
        <v>3330</v>
      </c>
      <c r="G9259" s="67">
        <v>44858</v>
      </c>
      <c r="H9259" s="67">
        <v>44872</v>
      </c>
      <c r="I9259" s="71">
        <f t="shared" si="489"/>
        <v>14</v>
      </c>
      <c r="J9259" s="72" t="s">
        <v>164</v>
      </c>
      <c r="K9259" s="72" t="s">
        <v>146</v>
      </c>
      <c r="L9259" s="73">
        <v>4</v>
      </c>
      <c r="M9259" s="73" t="s">
        <v>104</v>
      </c>
      <c r="N9259" s="68" t="str">
        <f>VLOOKUP(K9259,[1]人員授權表!D$3:G$249,4,0)</f>
        <v>無機</v>
      </c>
      <c r="O9259" s="70" t="str">
        <f>IF(J9259=[1]人員授權表!$C$85,"Casper李羿勳",IF(J9259=[1]人員授權表!$C$188,"Iring陳俊明",IF(J9259=[1]人員授權表!$C$189,"Brian陳泓霖",VLOOKUP(K9259,[1]人員授權表!D$2:E$249,2,FALSE))))</f>
        <v>Jack劉念忻</v>
      </c>
      <c r="P9259" s="67">
        <f t="shared" si="488"/>
        <v>44870</v>
      </c>
      <c r="Q9259" s="75" t="str">
        <f t="shared" si="490"/>
        <v>週六</v>
      </c>
      <c r="R9259" s="80">
        <v>44870</v>
      </c>
      <c r="AA9259" s="1"/>
    </row>
    <row r="9260" spans="2:28">
      <c r="B9260" s="66">
        <v>44861</v>
      </c>
      <c r="D9260" s="68" t="s">
        <v>50</v>
      </c>
      <c r="E9260" s="70" t="s">
        <v>879</v>
      </c>
      <c r="F9260" s="4" t="s">
        <v>3331</v>
      </c>
      <c r="G9260" s="67">
        <v>44839</v>
      </c>
      <c r="H9260" s="67">
        <v>44872</v>
      </c>
      <c r="I9260" s="71">
        <f t="shared" si="489"/>
        <v>33</v>
      </c>
      <c r="J9260" s="72" t="s">
        <v>195</v>
      </c>
      <c r="K9260" s="72" t="s">
        <v>345</v>
      </c>
      <c r="L9260" s="73">
        <v>1</v>
      </c>
      <c r="M9260" s="73" t="s">
        <v>91</v>
      </c>
      <c r="N9260" s="68" t="str">
        <f>VLOOKUP(K9260,[1]人員授權表!D$3:G$249,4,0)</f>
        <v>無機</v>
      </c>
      <c r="O9260" s="70" t="str">
        <f>IF(J9260=[1]人員授權表!$C$85,"Casper李羿勳",IF(J9260=[1]人員授權表!$C$188,"Iring陳俊明",IF(J9260=[1]人員授權表!$C$189,"Brian陳泓霖",VLOOKUP(K9260,[1]人員授權表!D$2:E$249,2,FALSE))))</f>
        <v>Debby胡萱黛</v>
      </c>
      <c r="P9260" s="67">
        <f t="shared" si="488"/>
        <v>44870</v>
      </c>
      <c r="Q9260" s="75" t="str">
        <f t="shared" si="490"/>
        <v>週六</v>
      </c>
      <c r="R9260" s="80">
        <v>44862</v>
      </c>
      <c r="Z9260" s="79" t="s">
        <v>3332</v>
      </c>
      <c r="AA9260" s="102">
        <v>12</v>
      </c>
      <c r="AB9260" s="123" t="s">
        <v>2380</v>
      </c>
    </row>
    <row r="9261" spans="2:28">
      <c r="B9261" s="66">
        <v>44861</v>
      </c>
      <c r="D9261" s="68" t="s">
        <v>50</v>
      </c>
      <c r="E9261" s="70" t="s">
        <v>879</v>
      </c>
      <c r="F9261" s="4" t="s">
        <v>3331</v>
      </c>
      <c r="G9261" s="67">
        <v>44839</v>
      </c>
      <c r="H9261" s="67">
        <v>44872</v>
      </c>
      <c r="I9261" s="71">
        <f t="shared" si="489"/>
        <v>33</v>
      </c>
      <c r="J9261" s="72" t="s">
        <v>204</v>
      </c>
      <c r="K9261" s="72" t="s">
        <v>488</v>
      </c>
      <c r="L9261" s="73">
        <v>1</v>
      </c>
      <c r="M9261" s="73" t="s">
        <v>91</v>
      </c>
      <c r="N9261" s="68" t="str">
        <f>VLOOKUP(K9261,[1]人員授權表!D$3:G$249,4,0)</f>
        <v>無機</v>
      </c>
      <c r="O9261" s="70" t="str">
        <f>IF(J9261=[1]人員授權表!$C$85,"Casper李羿勳",IF(J9261=[1]人員授權表!$C$188,"Iring陳俊明",IF(J9261=[1]人員授權表!$C$189,"Brian陳泓霖",VLOOKUP(K9261,[1]人員授權表!D$2:E$249,2,FALSE))))</f>
        <v>Iring陳俊明</v>
      </c>
      <c r="P9261" s="67">
        <f t="shared" si="488"/>
        <v>44870</v>
      </c>
      <c r="Q9261" s="75" t="str">
        <f t="shared" si="490"/>
        <v>週六</v>
      </c>
      <c r="R9261" s="80">
        <v>44862</v>
      </c>
      <c r="Z9261" s="79" t="s">
        <v>3332</v>
      </c>
      <c r="AA9261" s="102">
        <v>12</v>
      </c>
      <c r="AB9261" s="123" t="s">
        <v>2380</v>
      </c>
    </row>
    <row r="9262" spans="2:28">
      <c r="B9262" s="66">
        <v>44861</v>
      </c>
      <c r="D9262" s="68" t="s">
        <v>50</v>
      </c>
      <c r="E9262" s="70" t="s">
        <v>879</v>
      </c>
      <c r="F9262" s="4" t="s">
        <v>3331</v>
      </c>
      <c r="G9262" s="67">
        <v>44839</v>
      </c>
      <c r="H9262" s="67">
        <v>44872</v>
      </c>
      <c r="I9262" s="71">
        <f t="shared" si="489"/>
        <v>33</v>
      </c>
      <c r="J9262" s="72" t="s">
        <v>1861</v>
      </c>
      <c r="K9262" s="72" t="s">
        <v>3333</v>
      </c>
      <c r="L9262" s="73">
        <v>1</v>
      </c>
      <c r="M9262" s="73" t="s">
        <v>91</v>
      </c>
      <c r="N9262" s="68" t="s">
        <v>245</v>
      </c>
      <c r="O9262" s="70" t="s">
        <v>829</v>
      </c>
      <c r="P9262" s="67">
        <f t="shared" si="488"/>
        <v>44870</v>
      </c>
      <c r="Q9262" s="75" t="str">
        <f t="shared" si="490"/>
        <v>週六</v>
      </c>
      <c r="R9262" s="80">
        <v>44861</v>
      </c>
      <c r="Z9262" s="79" t="s">
        <v>3332</v>
      </c>
      <c r="AA9262" s="102">
        <v>12</v>
      </c>
      <c r="AB9262" s="123" t="s">
        <v>2380</v>
      </c>
    </row>
    <row r="9263" spans="2:28">
      <c r="B9263" s="66">
        <v>44861</v>
      </c>
      <c r="D9263" s="68" t="s">
        <v>50</v>
      </c>
      <c r="E9263" s="70" t="s">
        <v>879</v>
      </c>
      <c r="F9263" s="4" t="s">
        <v>3331</v>
      </c>
      <c r="G9263" s="67">
        <v>44839</v>
      </c>
      <c r="H9263" s="67">
        <v>44872</v>
      </c>
      <c r="I9263" s="71">
        <f t="shared" si="489"/>
        <v>33</v>
      </c>
      <c r="J9263" s="72" t="s">
        <v>186</v>
      </c>
      <c r="K9263" s="72" t="s">
        <v>1860</v>
      </c>
      <c r="L9263" s="73">
        <v>1</v>
      </c>
      <c r="M9263" s="73" t="s">
        <v>91</v>
      </c>
      <c r="N9263" s="68" t="str">
        <f>VLOOKUP(K9263,[1]人員授權表!D$3:G$249,4,0)</f>
        <v>無機</v>
      </c>
      <c r="O9263" s="70" t="str">
        <f>IF(J9263=[1]人員授權表!$C$85,"Casper李羿勳",IF(J9263=[1]人員授權表!$C$188,"Iring陳俊明",IF(J9263=[1]人員授權表!$C$189,"Brian陳泓霖",VLOOKUP(K9263,[1]人員授權表!D$2:E$249,2,FALSE))))</f>
        <v>Brian陳泓霖</v>
      </c>
      <c r="P9263" s="67">
        <f t="shared" si="488"/>
        <v>44870</v>
      </c>
      <c r="Q9263" s="75" t="str">
        <f t="shared" si="490"/>
        <v>週六</v>
      </c>
      <c r="R9263" s="80">
        <v>44862</v>
      </c>
      <c r="Z9263" s="79" t="s">
        <v>3332</v>
      </c>
      <c r="AA9263" s="102">
        <v>12</v>
      </c>
      <c r="AB9263" s="123" t="s">
        <v>2380</v>
      </c>
    </row>
    <row r="9264" spans="2:28">
      <c r="B9264" s="108">
        <v>44859</v>
      </c>
      <c r="D9264" s="68" t="s">
        <v>50</v>
      </c>
      <c r="E9264" s="70" t="s">
        <v>879</v>
      </c>
      <c r="F9264" s="4" t="s">
        <v>3334</v>
      </c>
      <c r="G9264" s="67">
        <v>44855</v>
      </c>
      <c r="H9264" s="67">
        <v>44872</v>
      </c>
      <c r="I9264" s="71">
        <f t="shared" si="489"/>
        <v>17</v>
      </c>
      <c r="J9264" s="72" t="s">
        <v>3335</v>
      </c>
      <c r="K9264" s="72" t="s">
        <v>3336</v>
      </c>
      <c r="L9264" s="73">
        <v>1</v>
      </c>
      <c r="M9264" s="73" t="s">
        <v>104</v>
      </c>
      <c r="N9264" s="68" t="str">
        <f>VLOOKUP(K9264,[1]人員授權表!D$3:G$249,4,0)</f>
        <v>無機</v>
      </c>
      <c r="O9264" s="70" t="str">
        <f>IF(J9264=[1]人員授權表!$C$85,"Casper李羿勳",IF(J9264=[1]人員授權表!$C$188,"Iring陳俊明",IF(J9264=[1]人員授權表!$C$189,"Brian陳泓霖",VLOOKUP(K9264,[1]人員授權表!D$2:E$249,2,FALSE))))</f>
        <v>Ken張智凱</v>
      </c>
      <c r="P9264" s="67">
        <f t="shared" si="488"/>
        <v>44870</v>
      </c>
      <c r="Q9264" s="75" t="str">
        <f t="shared" si="490"/>
        <v>週六</v>
      </c>
      <c r="R9264" s="80">
        <v>44860</v>
      </c>
    </row>
    <row r="9265" spans="2:28">
      <c r="B9265" s="108">
        <v>44859</v>
      </c>
      <c r="D9265" s="68" t="s">
        <v>50</v>
      </c>
      <c r="E9265" s="70" t="s">
        <v>879</v>
      </c>
      <c r="F9265" s="4" t="s">
        <v>3334</v>
      </c>
      <c r="G9265" s="67">
        <v>44855</v>
      </c>
      <c r="H9265" s="67">
        <v>44872</v>
      </c>
      <c r="I9265" s="71">
        <f t="shared" si="489"/>
        <v>17</v>
      </c>
      <c r="J9265" s="72" t="s">
        <v>934</v>
      </c>
      <c r="K9265" s="72" t="s">
        <v>935</v>
      </c>
      <c r="L9265" s="73">
        <v>1</v>
      </c>
      <c r="M9265" s="73" t="s">
        <v>104</v>
      </c>
      <c r="N9265" s="68" t="str">
        <f>VLOOKUP(K9265,[1]人員授權表!D$3:G$249,4,0)</f>
        <v>無機</v>
      </c>
      <c r="O9265" s="70" t="str">
        <f>IF(J9265=[1]人員授權表!$C$85,"Casper李羿勳",IF(J9265=[1]人員授權表!$C$188,"Iring陳俊明",IF(J9265=[1]人員授權表!$C$189,"Brian陳泓霖",VLOOKUP(K9265,[1]人員授權表!D$2:E$249,2,FALSE))))</f>
        <v>Ken張智凱</v>
      </c>
      <c r="P9265" s="67">
        <f t="shared" si="488"/>
        <v>44870</v>
      </c>
      <c r="Q9265" s="75" t="str">
        <f t="shared" si="490"/>
        <v>週六</v>
      </c>
      <c r="R9265" s="80">
        <v>44860</v>
      </c>
    </row>
    <row r="9266" spans="2:28">
      <c r="B9266" s="66">
        <v>44852</v>
      </c>
      <c r="C9266" s="67">
        <v>44860</v>
      </c>
      <c r="D9266" s="68" t="s">
        <v>50</v>
      </c>
      <c r="E9266" s="70" t="s">
        <v>82</v>
      </c>
      <c r="F9266" s="4" t="s">
        <v>3337</v>
      </c>
      <c r="G9266" s="67">
        <v>44859</v>
      </c>
      <c r="H9266" s="101">
        <v>44873</v>
      </c>
      <c r="I9266" s="71">
        <f t="shared" si="489"/>
        <v>14</v>
      </c>
      <c r="J9266" s="72" t="s">
        <v>120</v>
      </c>
      <c r="K9266" s="72" t="s">
        <v>121</v>
      </c>
      <c r="L9266" s="73">
        <v>1</v>
      </c>
      <c r="M9266" s="73" t="s">
        <v>91</v>
      </c>
      <c r="N9266" s="68" t="str">
        <f>VLOOKUP(K9266,[1]人員授權表!D$3:G$249,4,0)</f>
        <v>無機</v>
      </c>
      <c r="O9266" s="70" t="str">
        <f>IF(J9266=[1]人員授權表!$C$85,"Casper李羿勳",IF(J9266=[1]人員授權表!$C$188,"Iring陳俊明",IF(J9266=[1]人員授權表!$C$189,"Brian陳泓霖",VLOOKUP(K9266,[1]人員授權表!D$2:E$249,2,FALSE))))</f>
        <v>Ken張智凱</v>
      </c>
      <c r="P9266" s="67">
        <f t="shared" si="488"/>
        <v>44871</v>
      </c>
      <c r="Q9266" s="75" t="str">
        <f t="shared" si="490"/>
        <v>週日</v>
      </c>
      <c r="R9266" s="80">
        <v>44866</v>
      </c>
      <c r="AA9266" s="1"/>
    </row>
    <row r="9267" spans="2:28">
      <c r="B9267" s="66">
        <v>44833</v>
      </c>
      <c r="D9267" s="68" t="s">
        <v>50</v>
      </c>
      <c r="E9267" s="70" t="s">
        <v>82</v>
      </c>
      <c r="F9267" s="70" t="s">
        <v>3338</v>
      </c>
      <c r="G9267" s="67">
        <v>44855</v>
      </c>
      <c r="H9267" s="67">
        <v>44873</v>
      </c>
      <c r="I9267" s="71">
        <f t="shared" si="489"/>
        <v>18</v>
      </c>
      <c r="J9267" s="72" t="s">
        <v>120</v>
      </c>
      <c r="K9267" s="72" t="s">
        <v>121</v>
      </c>
      <c r="L9267" s="73">
        <v>1</v>
      </c>
      <c r="M9267" s="73" t="s">
        <v>324</v>
      </c>
      <c r="N9267" s="68" t="str">
        <f>VLOOKUP(K9267,[1]人員授權表!D$3:G$249,4,0)</f>
        <v>無機</v>
      </c>
      <c r="O9267" s="70" t="str">
        <f>IF(J9267=[1]人員授權表!$C$85,"Casper李羿勳",IF(J9267=[1]人員授權表!$C$188,"Iring陳俊明",IF(J9267=[1]人員授權表!$C$189,"Brian陳泓霖",VLOOKUP(K9267,[1]人員授權表!D$2:E$249,2,FALSE))))</f>
        <v>Ken張智凱</v>
      </c>
      <c r="P9267" s="67">
        <f t="shared" si="488"/>
        <v>44871</v>
      </c>
      <c r="Q9267" s="75" t="str">
        <f t="shared" si="490"/>
        <v>週日</v>
      </c>
      <c r="R9267" s="80">
        <v>44859</v>
      </c>
      <c r="AA9267" s="1"/>
    </row>
    <row r="9268" spans="2:28">
      <c r="B9268" s="66">
        <v>44853</v>
      </c>
      <c r="D9268" s="68" t="s">
        <v>50</v>
      </c>
      <c r="E9268" s="70" t="s">
        <v>82</v>
      </c>
      <c r="F9268" s="70" t="s">
        <v>3339</v>
      </c>
      <c r="G9268" s="67">
        <v>44859</v>
      </c>
      <c r="H9268" s="67">
        <v>44873</v>
      </c>
      <c r="I9268" s="71">
        <f t="shared" si="489"/>
        <v>14</v>
      </c>
      <c r="J9268" s="72" t="s">
        <v>84</v>
      </c>
      <c r="K9268" s="72" t="s">
        <v>85</v>
      </c>
      <c r="L9268" s="73">
        <v>3</v>
      </c>
      <c r="M9268" s="73" t="s">
        <v>86</v>
      </c>
      <c r="N9268" s="68" t="str">
        <f>VLOOKUP(K9268,[1]人員授權表!D$3:G$249,4,0)</f>
        <v>有機</v>
      </c>
      <c r="O9268" s="70" t="str">
        <f>IF(J9268=[1]人員授權表!$C$85,"Casper李羿勳",IF(J9268=[1]人員授權表!$C$188,"Iring陳俊明",IF(J9268=[1]人員授權表!$C$189,"Brian陳泓霖",VLOOKUP(K9268,[1]人員授權表!D$2:E$249,2,FALSE))))</f>
        <v>Lucy黃詩婷</v>
      </c>
      <c r="P9268" s="67">
        <f t="shared" si="488"/>
        <v>44871</v>
      </c>
      <c r="Q9268" s="75" t="str">
        <f t="shared" si="490"/>
        <v>週日</v>
      </c>
      <c r="R9268" s="80">
        <v>44865</v>
      </c>
      <c r="AA9268" s="1"/>
    </row>
    <row r="9269" spans="2:28">
      <c r="B9269" s="66">
        <v>44869</v>
      </c>
      <c r="D9269" s="68" t="s">
        <v>50</v>
      </c>
      <c r="E9269" s="70" t="s">
        <v>879</v>
      </c>
      <c r="F9269" s="4" t="s">
        <v>3340</v>
      </c>
      <c r="G9269" s="67">
        <v>44866</v>
      </c>
      <c r="H9269" s="67">
        <v>44873</v>
      </c>
      <c r="I9269" s="71">
        <f t="shared" si="489"/>
        <v>7</v>
      </c>
      <c r="J9269" s="72" t="s">
        <v>102</v>
      </c>
      <c r="K9269" s="72" t="s">
        <v>103</v>
      </c>
      <c r="L9269" s="73">
        <v>1</v>
      </c>
      <c r="M9269" s="73" t="s">
        <v>108</v>
      </c>
      <c r="N9269" s="68" t="str">
        <f>VLOOKUP(K9269,[1]人員授權表!D$3:G$249,4,0)</f>
        <v>無機</v>
      </c>
      <c r="O9269" s="70" t="str">
        <f>IF(J9269=[1]人員授權表!$C$85,"Casper李羿勳",IF(J9269=[1]人員授權表!$C$188,"Iring陳俊明",IF(J9269=[1]人員授權表!$C$189,"Brian陳泓霖",VLOOKUP(K9269,[1]人員授權表!D$2:E$249,2,FALSE))))</f>
        <v>Brian陳泓霖</v>
      </c>
      <c r="P9269" s="67">
        <f>H9269-1</f>
        <v>44872</v>
      </c>
      <c r="Q9269" s="75" t="str">
        <f t="shared" si="490"/>
        <v>週一</v>
      </c>
      <c r="R9269" s="80">
        <v>44869</v>
      </c>
      <c r="Z9269" s="79" t="s">
        <v>3341</v>
      </c>
      <c r="AA9269" s="102">
        <v>12</v>
      </c>
      <c r="AB9269" s="123" t="s">
        <v>2380</v>
      </c>
    </row>
    <row r="9270" spans="2:28">
      <c r="B9270" s="66">
        <v>44833</v>
      </c>
      <c r="D9270" s="68" t="s">
        <v>50</v>
      </c>
      <c r="E9270" s="70" t="s">
        <v>82</v>
      </c>
      <c r="F9270" s="70" t="s">
        <v>3342</v>
      </c>
      <c r="G9270" s="67">
        <v>44859</v>
      </c>
      <c r="H9270" s="67">
        <v>44873</v>
      </c>
      <c r="I9270" s="71">
        <f t="shared" si="489"/>
        <v>14</v>
      </c>
      <c r="J9270" s="72" t="s">
        <v>139</v>
      </c>
      <c r="K9270" s="72" t="s">
        <v>140</v>
      </c>
      <c r="L9270" s="73">
        <v>1</v>
      </c>
      <c r="M9270" s="73" t="s">
        <v>268</v>
      </c>
      <c r="N9270" s="68" t="str">
        <f>VLOOKUP(K9270,[1]人員授權表!D$3:G$249,4,0)</f>
        <v>無機</v>
      </c>
      <c r="O9270" s="70" t="str">
        <f>IF(J9270=[1]人員授權表!$C$85,"Casper李羿勳",IF(J9270=[1]人員授權表!$C$188,"Iring陳俊明",IF(J9270=[1]人員授權表!$C$189,"Brian陳泓霖",VLOOKUP(K9270,[1]人員授權表!D$2:E$249,2,FALSE))))</f>
        <v>Brian陳泓霖</v>
      </c>
      <c r="P9270" s="67">
        <f t="shared" ref="P9270:P9333" si="491">H9270-2</f>
        <v>44871</v>
      </c>
      <c r="Q9270" s="75" t="str">
        <f t="shared" si="490"/>
        <v>週日</v>
      </c>
      <c r="R9270" s="80">
        <v>44865</v>
      </c>
      <c r="AA9270" s="1"/>
    </row>
    <row r="9271" spans="2:28">
      <c r="B9271" s="66">
        <v>44833</v>
      </c>
      <c r="D9271" s="68" t="s">
        <v>776</v>
      </c>
      <c r="E9271" s="89" t="s">
        <v>82</v>
      </c>
      <c r="F9271" s="90" t="s">
        <v>3343</v>
      </c>
      <c r="G9271" s="92">
        <v>44859</v>
      </c>
      <c r="H9271" s="92">
        <v>44873</v>
      </c>
      <c r="I9271" s="71">
        <f t="shared" si="489"/>
        <v>14</v>
      </c>
      <c r="J9271" s="106" t="s">
        <v>125</v>
      </c>
      <c r="K9271" s="106" t="s">
        <v>144</v>
      </c>
      <c r="L9271" s="100"/>
      <c r="M9271" s="73" t="s">
        <v>268</v>
      </c>
      <c r="N9271" s="107" t="str">
        <f>VLOOKUP(K9271,[1]人員授權表!D$3:G$249,4,0)</f>
        <v>有機</v>
      </c>
      <c r="O9271" s="90" t="str">
        <f>IF(J9271=[1]人員授權表!$C$85,"Casper李羿勳",IF(J9271=[1]人員授權表!$C$188,"Iring陳俊明",IF(J9271=[1]人員授權表!$C$189,"Brian陳泓霖",VLOOKUP(K9271,[1]人員授權表!D$2:E$249,2,FALSE))))</f>
        <v>Lucy黃詩婷</v>
      </c>
      <c r="P9271" s="105">
        <f t="shared" si="491"/>
        <v>44871</v>
      </c>
      <c r="Q9271" s="75" t="str">
        <f t="shared" si="490"/>
        <v>週日</v>
      </c>
      <c r="R9271" s="80" t="s">
        <v>7</v>
      </c>
      <c r="Z9271" s="79" t="s">
        <v>3344</v>
      </c>
      <c r="AA9271" s="1"/>
    </row>
    <row r="9272" spans="2:28">
      <c r="B9272" s="66">
        <v>44833</v>
      </c>
      <c r="D9272" s="68" t="s">
        <v>776</v>
      </c>
      <c r="E9272" s="89" t="s">
        <v>82</v>
      </c>
      <c r="F9272" s="90" t="s">
        <v>3343</v>
      </c>
      <c r="G9272" s="92">
        <v>44859</v>
      </c>
      <c r="H9272" s="92">
        <v>44873</v>
      </c>
      <c r="I9272" s="71">
        <f t="shared" si="489"/>
        <v>14</v>
      </c>
      <c r="J9272" s="106" t="s">
        <v>139</v>
      </c>
      <c r="K9272" s="106" t="s">
        <v>140</v>
      </c>
      <c r="L9272" s="100"/>
      <c r="M9272" s="73" t="s">
        <v>268</v>
      </c>
      <c r="N9272" s="107" t="str">
        <f>VLOOKUP(K9272,[1]人員授權表!D$3:G$249,4,0)</f>
        <v>無機</v>
      </c>
      <c r="O9272" s="90" t="str">
        <f>IF(J9272=[1]人員授權表!$C$85,"Casper李羿勳",IF(J9272=[1]人員授權表!$C$188,"Iring陳俊明",IF(J9272=[1]人員授權表!$C$189,"Brian陳泓霖",VLOOKUP(K9272,[1]人員授權表!D$2:E$249,2,FALSE))))</f>
        <v>Brian陳泓霖</v>
      </c>
      <c r="P9272" s="105">
        <f t="shared" si="491"/>
        <v>44871</v>
      </c>
      <c r="Q9272" s="75" t="str">
        <f t="shared" si="490"/>
        <v>週日</v>
      </c>
      <c r="R9272" s="80" t="s">
        <v>7</v>
      </c>
      <c r="Z9272" s="79" t="s">
        <v>3344</v>
      </c>
      <c r="AA9272" s="1"/>
    </row>
    <row r="9273" spans="2:28">
      <c r="B9273" s="66">
        <v>44833</v>
      </c>
      <c r="D9273" s="68" t="s">
        <v>776</v>
      </c>
      <c r="E9273" s="89" t="s">
        <v>82</v>
      </c>
      <c r="F9273" s="90" t="s">
        <v>3343</v>
      </c>
      <c r="G9273" s="92">
        <v>44859</v>
      </c>
      <c r="H9273" s="92">
        <v>44873</v>
      </c>
      <c r="I9273" s="71">
        <f t="shared" si="489"/>
        <v>14</v>
      </c>
      <c r="J9273" s="106" t="s">
        <v>164</v>
      </c>
      <c r="K9273" s="106" t="s">
        <v>146</v>
      </c>
      <c r="L9273" s="100"/>
      <c r="M9273" s="73" t="s">
        <v>268</v>
      </c>
      <c r="N9273" s="107" t="str">
        <f>VLOOKUP(K9273,[1]人員授權表!D$3:G$249,4,0)</f>
        <v>無機</v>
      </c>
      <c r="O9273" s="90" t="str">
        <f>IF(J9273=[1]人員授權表!$C$85,"Casper李羿勳",IF(J9273=[1]人員授權表!$C$188,"Iring陳俊明",IF(J9273=[1]人員授權表!$C$189,"Brian陳泓霖",VLOOKUP(K9273,[1]人員授權表!D$2:E$249,2,FALSE))))</f>
        <v>Jack劉念忻</v>
      </c>
      <c r="P9273" s="105">
        <f t="shared" si="491"/>
        <v>44871</v>
      </c>
      <c r="Q9273" s="75" t="str">
        <f t="shared" si="490"/>
        <v>週日</v>
      </c>
      <c r="R9273" s="80" t="s">
        <v>7</v>
      </c>
      <c r="Z9273" s="79" t="s">
        <v>3344</v>
      </c>
      <c r="AA9273" s="1"/>
    </row>
    <row r="9274" spans="2:28">
      <c r="B9274" s="66">
        <v>44833</v>
      </c>
      <c r="D9274" s="68" t="s">
        <v>776</v>
      </c>
      <c r="E9274" s="89" t="s">
        <v>82</v>
      </c>
      <c r="F9274" s="90" t="s">
        <v>3345</v>
      </c>
      <c r="G9274" s="92">
        <v>44859</v>
      </c>
      <c r="H9274" s="92">
        <v>44873</v>
      </c>
      <c r="I9274" s="71">
        <f t="shared" si="489"/>
        <v>14</v>
      </c>
      <c r="J9274" s="106" t="s">
        <v>141</v>
      </c>
      <c r="K9274" s="106" t="s">
        <v>142</v>
      </c>
      <c r="L9274" s="100"/>
      <c r="M9274" s="73" t="s">
        <v>268</v>
      </c>
      <c r="N9274" s="107" t="str">
        <f>VLOOKUP(K9274,[1]人員授權表!D$3:G$249,4,0)</f>
        <v>無機</v>
      </c>
      <c r="O9274" s="90" t="str">
        <f>IF(J9274=[1]人員授權表!$C$85,"Casper李羿勳",IF(J9274=[1]人員授權表!$C$188,"Iring陳俊明",IF(J9274=[1]人員授權表!$C$189,"Brian陳泓霖",VLOOKUP(K9274,[1]人員授權表!D$2:E$249,2,FALSE))))</f>
        <v>Dennis陳汶宏</v>
      </c>
      <c r="P9274" s="105">
        <f t="shared" si="491"/>
        <v>44871</v>
      </c>
      <c r="Q9274" s="75" t="str">
        <f t="shared" si="490"/>
        <v>週日</v>
      </c>
      <c r="R9274" s="80" t="s">
        <v>7</v>
      </c>
      <c r="Z9274" s="79" t="s">
        <v>3344</v>
      </c>
      <c r="AA9274" s="1"/>
    </row>
    <row r="9275" spans="2:28">
      <c r="B9275" s="66">
        <v>44833</v>
      </c>
      <c r="D9275" s="68" t="s">
        <v>776</v>
      </c>
      <c r="E9275" s="89" t="s">
        <v>82</v>
      </c>
      <c r="F9275" s="90" t="s">
        <v>3345</v>
      </c>
      <c r="G9275" s="92">
        <v>44859</v>
      </c>
      <c r="H9275" s="92">
        <v>44873</v>
      </c>
      <c r="I9275" s="71">
        <f t="shared" si="489"/>
        <v>14</v>
      </c>
      <c r="J9275" s="106" t="s">
        <v>137</v>
      </c>
      <c r="K9275" s="106" t="s">
        <v>138</v>
      </c>
      <c r="L9275" s="100"/>
      <c r="M9275" s="73" t="s">
        <v>268</v>
      </c>
      <c r="N9275" s="107" t="str">
        <f>VLOOKUP(K9275,[1]人員授權表!D$3:G$249,4,0)</f>
        <v>無機</v>
      </c>
      <c r="O9275" s="90" t="str">
        <f>IF(J9275=[1]人員授權表!$C$85,"Casper李羿勳",IF(J9275=[1]人員授權表!$C$188,"Iring陳俊明",IF(J9275=[1]人員授權表!$C$189,"Brian陳泓霖",VLOOKUP(K9275,[1]人員授權表!D$2:E$249,2,FALSE))))</f>
        <v>Jack劉念忻</v>
      </c>
      <c r="P9275" s="105">
        <f t="shared" si="491"/>
        <v>44871</v>
      </c>
      <c r="Q9275" s="75" t="str">
        <f t="shared" si="490"/>
        <v>週日</v>
      </c>
      <c r="R9275" s="80" t="s">
        <v>7</v>
      </c>
      <c r="Z9275" s="79" t="s">
        <v>3344</v>
      </c>
      <c r="AA9275" s="1"/>
    </row>
    <row r="9276" spans="2:28">
      <c r="B9276" s="66">
        <v>44833</v>
      </c>
      <c r="D9276" s="68" t="s">
        <v>776</v>
      </c>
      <c r="E9276" s="89" t="s">
        <v>82</v>
      </c>
      <c r="F9276" s="90" t="s">
        <v>3345</v>
      </c>
      <c r="G9276" s="92">
        <v>44859</v>
      </c>
      <c r="H9276" s="92">
        <v>44873</v>
      </c>
      <c r="I9276" s="71">
        <f t="shared" si="489"/>
        <v>14</v>
      </c>
      <c r="J9276" s="106" t="s">
        <v>148</v>
      </c>
      <c r="K9276" s="106" t="s">
        <v>149</v>
      </c>
      <c r="L9276" s="100"/>
      <c r="M9276" s="73" t="s">
        <v>268</v>
      </c>
      <c r="N9276" s="107" t="str">
        <f>VLOOKUP(K9276,[1]人員授權表!D$3:G$249,4,0)</f>
        <v>無機</v>
      </c>
      <c r="O9276" s="90" t="str">
        <f>IF(J9276=[1]人員授權表!$C$85,"Casper李羿勳",IF(J9276=[1]人員授權表!$C$188,"Iring陳俊明",IF(J9276=[1]人員授權表!$C$189,"Brian陳泓霖",VLOOKUP(K9276,[1]人員授權表!D$2:E$249,2,FALSE))))</f>
        <v>Vicky游崴涵</v>
      </c>
      <c r="P9276" s="105">
        <f t="shared" si="491"/>
        <v>44871</v>
      </c>
      <c r="Q9276" s="75" t="str">
        <f t="shared" si="490"/>
        <v>週日</v>
      </c>
      <c r="R9276" s="80" t="s">
        <v>7</v>
      </c>
      <c r="Z9276" s="79" t="s">
        <v>3344</v>
      </c>
      <c r="AA9276" s="1"/>
    </row>
    <row r="9277" spans="2:28">
      <c r="B9277" s="66">
        <v>44852</v>
      </c>
      <c r="D9277" s="68" t="s">
        <v>50</v>
      </c>
      <c r="E9277" s="70" t="s">
        <v>82</v>
      </c>
      <c r="F9277" s="4" t="s">
        <v>3346</v>
      </c>
      <c r="G9277" s="67">
        <v>44860</v>
      </c>
      <c r="H9277" s="67">
        <v>44873</v>
      </c>
      <c r="I9277" s="71">
        <f t="shared" si="489"/>
        <v>13</v>
      </c>
      <c r="J9277" s="72" t="s">
        <v>139</v>
      </c>
      <c r="K9277" s="72" t="s">
        <v>140</v>
      </c>
      <c r="L9277" s="73">
        <v>2</v>
      </c>
      <c r="M9277" s="73" t="s">
        <v>91</v>
      </c>
      <c r="N9277" s="68" t="str">
        <f>VLOOKUP(K9277,[1]人員授權表!D$3:G$249,4,0)</f>
        <v>無機</v>
      </c>
      <c r="O9277" s="70" t="str">
        <f>IF(J9277=[1]人員授權表!$C$85,"Casper李羿勳",IF(J9277=[1]人員授權表!$C$188,"Iring陳俊明",IF(J9277=[1]人員授權表!$C$189,"Brian陳泓霖",VLOOKUP(K9277,[1]人員授權表!D$2:E$249,2,FALSE))))</f>
        <v>Brian陳泓霖</v>
      </c>
      <c r="P9277" s="67">
        <f t="shared" si="491"/>
        <v>44871</v>
      </c>
      <c r="Q9277" s="75" t="str">
        <f t="shared" si="490"/>
        <v>週日</v>
      </c>
      <c r="R9277" s="80">
        <v>44865</v>
      </c>
      <c r="AA9277" s="1"/>
    </row>
    <row r="9278" spans="2:28">
      <c r="B9278" s="66">
        <v>44852</v>
      </c>
      <c r="D9278" s="68" t="s">
        <v>50</v>
      </c>
      <c r="E9278" s="70" t="s">
        <v>82</v>
      </c>
      <c r="F9278" s="4" t="s">
        <v>3346</v>
      </c>
      <c r="G9278" s="67">
        <v>44860</v>
      </c>
      <c r="H9278" s="67">
        <v>44873</v>
      </c>
      <c r="I9278" s="71">
        <f t="shared" si="489"/>
        <v>13</v>
      </c>
      <c r="J9278" s="72" t="s">
        <v>148</v>
      </c>
      <c r="K9278" s="72" t="s">
        <v>1525</v>
      </c>
      <c r="L9278" s="73">
        <v>2</v>
      </c>
      <c r="M9278" s="73" t="s">
        <v>91</v>
      </c>
      <c r="N9278" s="68" t="str">
        <f>VLOOKUP(K9278,[1]人員授權表!D$3:G$249,4,0)</f>
        <v>無機</v>
      </c>
      <c r="O9278" s="70" t="str">
        <f>IF(J9278=[1]人員授權表!$C$85,"Casper李羿勳",IF(J9278=[1]人員授權表!$C$188,"Iring陳俊明",IF(J9278=[1]人員授權表!$C$189,"Brian陳泓霖",VLOOKUP(K9278,[1]人員授權表!D$2:E$249,2,FALSE))))</f>
        <v>Vicky游崴涵</v>
      </c>
      <c r="P9278" s="67">
        <f t="shared" si="491"/>
        <v>44871</v>
      </c>
      <c r="Q9278" s="75" t="str">
        <f t="shared" si="490"/>
        <v>週日</v>
      </c>
      <c r="R9278" s="80">
        <v>44867</v>
      </c>
      <c r="AA9278" s="1"/>
    </row>
    <row r="9279" spans="2:28">
      <c r="B9279" s="66">
        <v>44852</v>
      </c>
      <c r="D9279" s="68" t="s">
        <v>50</v>
      </c>
      <c r="E9279" s="70" t="s">
        <v>82</v>
      </c>
      <c r="F9279" s="4" t="s">
        <v>3346</v>
      </c>
      <c r="G9279" s="67">
        <v>44860</v>
      </c>
      <c r="H9279" s="67">
        <v>44873</v>
      </c>
      <c r="I9279" s="71">
        <f t="shared" si="489"/>
        <v>13</v>
      </c>
      <c r="J9279" s="72" t="s">
        <v>141</v>
      </c>
      <c r="K9279" s="72" t="s">
        <v>142</v>
      </c>
      <c r="L9279" s="73">
        <v>2</v>
      </c>
      <c r="M9279" s="73" t="s">
        <v>91</v>
      </c>
      <c r="N9279" s="68" t="str">
        <f>VLOOKUP(K9279,[1]人員授權表!D$3:G$249,4,0)</f>
        <v>無機</v>
      </c>
      <c r="O9279" s="70" t="str">
        <f>IF(J9279=[1]人員授權表!$C$85,"Casper李羿勳",IF(J9279=[1]人員授權表!$C$188,"Iring陳俊明",IF(J9279=[1]人員授權表!$C$189,"Brian陳泓霖",VLOOKUP(K9279,[1]人員授權表!D$2:E$249,2,FALSE))))</f>
        <v>Dennis陳汶宏</v>
      </c>
      <c r="P9279" s="67">
        <f t="shared" si="491"/>
        <v>44871</v>
      </c>
      <c r="Q9279" s="75" t="str">
        <f t="shared" si="490"/>
        <v>週日</v>
      </c>
      <c r="R9279" s="80">
        <v>44866</v>
      </c>
      <c r="AA9279" s="1"/>
    </row>
    <row r="9280" spans="2:28">
      <c r="B9280" s="66">
        <v>44852</v>
      </c>
      <c r="D9280" s="68" t="s">
        <v>50</v>
      </c>
      <c r="E9280" s="70" t="s">
        <v>82</v>
      </c>
      <c r="F9280" s="4" t="s">
        <v>3346</v>
      </c>
      <c r="G9280" s="67">
        <v>44860</v>
      </c>
      <c r="H9280" s="67">
        <v>44873</v>
      </c>
      <c r="I9280" s="71">
        <f t="shared" si="489"/>
        <v>13</v>
      </c>
      <c r="J9280" s="72" t="s">
        <v>966</v>
      </c>
      <c r="K9280" s="72" t="s">
        <v>154</v>
      </c>
      <c r="L9280" s="73">
        <v>2</v>
      </c>
      <c r="M9280" s="73" t="s">
        <v>91</v>
      </c>
      <c r="N9280" s="68" t="str">
        <f>VLOOKUP(K9280,[1]人員授權表!D$3:G$249,4,0)</f>
        <v>無機</v>
      </c>
      <c r="O9280" s="70" t="str">
        <f>IF(J9280=[1]人員授權表!$C$85,"Casper李羿勳",IF(J9280=[1]人員授權表!$C$188,"Iring陳俊明",IF(J9280=[1]人員授權表!$C$189,"Brian陳泓霖",VLOOKUP(K9280,[1]人員授權表!D$2:E$249,2,FALSE))))</f>
        <v>Ken張智凱</v>
      </c>
      <c r="P9280" s="67">
        <f t="shared" si="491"/>
        <v>44871</v>
      </c>
      <c r="Q9280" s="75" t="str">
        <f t="shared" si="490"/>
        <v>週日</v>
      </c>
      <c r="R9280" s="80">
        <v>44865</v>
      </c>
      <c r="AA9280" s="1"/>
    </row>
    <row r="9281" spans="2:27">
      <c r="B9281" s="66">
        <v>44852</v>
      </c>
      <c r="D9281" s="68" t="s">
        <v>50</v>
      </c>
      <c r="E9281" s="70" t="s">
        <v>82</v>
      </c>
      <c r="F9281" s="4" t="s">
        <v>3347</v>
      </c>
      <c r="G9281" s="67">
        <v>44860</v>
      </c>
      <c r="H9281" s="67">
        <v>44873</v>
      </c>
      <c r="I9281" s="71">
        <f t="shared" si="489"/>
        <v>13</v>
      </c>
      <c r="J9281" s="72" t="s">
        <v>137</v>
      </c>
      <c r="K9281" s="72" t="s">
        <v>1049</v>
      </c>
      <c r="L9281" s="73">
        <v>2</v>
      </c>
      <c r="M9281" s="73" t="s">
        <v>91</v>
      </c>
      <c r="N9281" s="68" t="str">
        <f>VLOOKUP(K9281,[1]人員授權表!D$3:G$249,4,0)</f>
        <v>無機</v>
      </c>
      <c r="O9281" s="70" t="str">
        <f>IF(J9281=[1]人員授權表!$C$85,"Casper李羿勳",IF(J9281=[1]人員授權表!$C$188,"Iring陳俊明",IF(J9281=[1]人員授權表!$C$189,"Brian陳泓霖",VLOOKUP(K9281,[1]人員授權表!D$2:E$249,2,FALSE))))</f>
        <v>Jack劉念忻</v>
      </c>
      <c r="P9281" s="67">
        <f t="shared" si="491"/>
        <v>44871</v>
      </c>
      <c r="Q9281" s="75" t="str">
        <f t="shared" si="490"/>
        <v>週日</v>
      </c>
      <c r="R9281" s="80">
        <v>44873</v>
      </c>
      <c r="S9281" s="85">
        <v>44873</v>
      </c>
      <c r="T9281" s="70">
        <v>1</v>
      </c>
      <c r="AA9281" s="1"/>
    </row>
    <row r="9282" spans="2:27">
      <c r="B9282" s="66">
        <v>44830</v>
      </c>
      <c r="C9282" s="67">
        <v>44834</v>
      </c>
      <c r="D9282" s="68" t="s">
        <v>50</v>
      </c>
      <c r="E9282" s="70" t="s">
        <v>82</v>
      </c>
      <c r="F9282" s="70" t="s">
        <v>3348</v>
      </c>
      <c r="G9282" s="101">
        <v>44858</v>
      </c>
      <c r="H9282" s="101">
        <v>44873</v>
      </c>
      <c r="I9282" s="71">
        <f t="shared" si="489"/>
        <v>15</v>
      </c>
      <c r="J9282" s="72" t="s">
        <v>167</v>
      </c>
      <c r="K9282" s="72" t="s">
        <v>168</v>
      </c>
      <c r="L9282" s="73">
        <v>1</v>
      </c>
      <c r="M9282" s="73" t="s">
        <v>127</v>
      </c>
      <c r="N9282" s="68" t="str">
        <f>VLOOKUP(K9282,[1]人員授權表!D$3:G$249,4,0)</f>
        <v>有機</v>
      </c>
      <c r="O9282" s="70" t="str">
        <f>IF(J9282=[1]人員授權表!$C$85,"Casper李羿勳",IF(J9282=[1]人員授權表!$C$188,"Iring陳俊明",IF(J9282=[1]人員授權表!$C$189,"Brian陳泓霖",VLOOKUP(K9282,[1]人員授權表!D$2:E$249,2,FALSE))))</f>
        <v>Una林庭瑄</v>
      </c>
      <c r="P9282" s="67">
        <f t="shared" si="491"/>
        <v>44871</v>
      </c>
      <c r="Q9282" s="75" t="str">
        <f t="shared" si="490"/>
        <v>週日</v>
      </c>
      <c r="R9282" s="80">
        <v>44865</v>
      </c>
      <c r="AA9282" s="1"/>
    </row>
    <row r="9283" spans="2:27">
      <c r="B9283" s="66">
        <v>44830</v>
      </c>
      <c r="C9283" s="67">
        <v>44834</v>
      </c>
      <c r="D9283" s="68" t="s">
        <v>50</v>
      </c>
      <c r="E9283" s="70" t="s">
        <v>82</v>
      </c>
      <c r="F9283" s="70" t="s">
        <v>3348</v>
      </c>
      <c r="G9283" s="101">
        <v>44858</v>
      </c>
      <c r="H9283" s="101">
        <v>44873</v>
      </c>
      <c r="I9283" s="71">
        <f t="shared" si="489"/>
        <v>15</v>
      </c>
      <c r="J9283" s="72" t="s">
        <v>141</v>
      </c>
      <c r="K9283" s="72" t="s">
        <v>142</v>
      </c>
      <c r="L9283" s="73">
        <v>1</v>
      </c>
      <c r="M9283" s="73" t="s">
        <v>127</v>
      </c>
      <c r="N9283" s="68" t="str">
        <f>VLOOKUP(K9283,[1]人員授權表!D$3:G$249,4,0)</f>
        <v>無機</v>
      </c>
      <c r="O9283" s="70" t="str">
        <f>IF(J9283=[1]人員授權表!$C$85,"Casper李羿勳",IF(J9283=[1]人員授權表!$C$188,"Iring陳俊明",IF(J9283=[1]人員授權表!$C$189,"Brian陳泓霖",VLOOKUP(K9283,[1]人員授權表!D$2:E$249,2,FALSE))))</f>
        <v>Dennis陳汶宏</v>
      </c>
      <c r="P9283" s="67">
        <f t="shared" si="491"/>
        <v>44871</v>
      </c>
      <c r="Q9283" s="75" t="str">
        <f t="shared" si="490"/>
        <v>週日</v>
      </c>
      <c r="R9283" s="80">
        <v>44866</v>
      </c>
      <c r="AA9283" s="1"/>
    </row>
    <row r="9284" spans="2:27">
      <c r="B9284" s="66">
        <v>44830</v>
      </c>
      <c r="C9284" s="67">
        <v>44834</v>
      </c>
      <c r="D9284" s="68" t="s">
        <v>50</v>
      </c>
      <c r="E9284" s="70" t="s">
        <v>82</v>
      </c>
      <c r="F9284" s="70" t="s">
        <v>3348</v>
      </c>
      <c r="G9284" s="101">
        <v>44858</v>
      </c>
      <c r="H9284" s="101">
        <v>44873</v>
      </c>
      <c r="I9284" s="71">
        <f t="shared" si="489"/>
        <v>15</v>
      </c>
      <c r="J9284" s="72" t="s">
        <v>125</v>
      </c>
      <c r="K9284" s="72" t="s">
        <v>144</v>
      </c>
      <c r="L9284" s="73">
        <v>1</v>
      </c>
      <c r="M9284" s="73" t="s">
        <v>127</v>
      </c>
      <c r="N9284" s="68" t="str">
        <f>VLOOKUP(K9284,[1]人員授權表!D$3:G$249,4,0)</f>
        <v>有機</v>
      </c>
      <c r="O9284" s="70" t="str">
        <f>IF(J9284=[1]人員授權表!$C$85,"Casper李羿勳",IF(J9284=[1]人員授權表!$C$188,"Iring陳俊明",IF(J9284=[1]人員授權表!$C$189,"Brian陳泓霖",VLOOKUP(K9284,[1]人員授權表!D$2:E$249,2,FALSE))))</f>
        <v>Lucy黃詩婷</v>
      </c>
      <c r="P9284" s="67">
        <f t="shared" si="491"/>
        <v>44871</v>
      </c>
      <c r="Q9284" s="75" t="str">
        <f t="shared" si="490"/>
        <v>週日</v>
      </c>
      <c r="R9284" s="80">
        <v>44862</v>
      </c>
      <c r="AA9284" s="1"/>
    </row>
    <row r="9285" spans="2:27">
      <c r="B9285" s="66">
        <v>44827</v>
      </c>
      <c r="C9285" s="67">
        <v>44860</v>
      </c>
      <c r="D9285" s="126" t="s">
        <v>1854</v>
      </c>
      <c r="E9285" s="89" t="s">
        <v>82</v>
      </c>
      <c r="F9285" s="115" t="s">
        <v>3349</v>
      </c>
      <c r="G9285" s="105">
        <v>44855</v>
      </c>
      <c r="H9285" s="105">
        <v>44873</v>
      </c>
      <c r="I9285" s="71">
        <f t="shared" si="489"/>
        <v>18</v>
      </c>
      <c r="J9285" s="106" t="s">
        <v>195</v>
      </c>
      <c r="K9285" s="106" t="s">
        <v>345</v>
      </c>
      <c r="L9285" s="100"/>
      <c r="M9285" s="73" t="s">
        <v>108</v>
      </c>
      <c r="N9285" s="107" t="str">
        <f>VLOOKUP(K9285,[1]人員授權表!D$3:G$249,4,0)</f>
        <v>無機</v>
      </c>
      <c r="O9285" s="90" t="str">
        <f>IF(J9285=[1]人員授權表!$C$85,"Casper李羿勳",IF(J9285=[1]人員授權表!$C$188,"Iring陳俊明",IF(J9285=[1]人員授權表!$C$189,"Brian陳泓霖",VLOOKUP(K9285,[1]人員授權表!D$2:E$249,2,FALSE))))</f>
        <v>Debby胡萱黛</v>
      </c>
      <c r="P9285" s="105">
        <f t="shared" si="491"/>
        <v>44871</v>
      </c>
      <c r="Q9285" s="75" t="str">
        <f t="shared" si="490"/>
        <v>週日</v>
      </c>
      <c r="R9285" s="128" t="s">
        <v>1854</v>
      </c>
      <c r="Z9285" s="79" t="s">
        <v>3350</v>
      </c>
      <c r="AA9285" s="1"/>
    </row>
    <row r="9286" spans="2:27">
      <c r="B9286" s="66">
        <v>44841</v>
      </c>
      <c r="C9286" s="67">
        <v>44847</v>
      </c>
      <c r="D9286" s="68" t="s">
        <v>50</v>
      </c>
      <c r="E9286" s="70" t="s">
        <v>82</v>
      </c>
      <c r="F9286" s="4" t="s">
        <v>3351</v>
      </c>
      <c r="G9286" s="101">
        <v>44857</v>
      </c>
      <c r="H9286" s="101">
        <v>44873</v>
      </c>
      <c r="I9286" s="71">
        <f t="shared" si="489"/>
        <v>16</v>
      </c>
      <c r="J9286" s="72" t="s">
        <v>195</v>
      </c>
      <c r="K9286" s="72" t="s">
        <v>345</v>
      </c>
      <c r="L9286" s="73">
        <v>10</v>
      </c>
      <c r="M9286" s="73" t="s">
        <v>108</v>
      </c>
      <c r="N9286" s="68" t="str">
        <f>VLOOKUP(K9286,[1]人員授權表!D$3:G$249,4,0)</f>
        <v>無機</v>
      </c>
      <c r="O9286" s="70" t="str">
        <f>IF(J9286=[1]人員授權表!$C$85,"Casper李羿勳",IF(J9286=[1]人員授權表!$C$188,"Iring陳俊明",IF(J9286=[1]人員授權表!$C$189,"Brian陳泓霖",VLOOKUP(K9286,[1]人員授權表!D$2:E$249,2,FALSE))))</f>
        <v>Debby胡萱黛</v>
      </c>
      <c r="P9286" s="67">
        <f t="shared" si="491"/>
        <v>44871</v>
      </c>
      <c r="Q9286" s="75" t="str">
        <f t="shared" si="490"/>
        <v>週日</v>
      </c>
      <c r="R9286" s="80">
        <v>44869</v>
      </c>
      <c r="AA9286" s="1"/>
    </row>
    <row r="9287" spans="2:27">
      <c r="B9287" s="66">
        <v>44852</v>
      </c>
      <c r="C9287" s="67">
        <v>44859</v>
      </c>
      <c r="D9287" s="68" t="s">
        <v>50</v>
      </c>
      <c r="E9287" s="70" t="s">
        <v>82</v>
      </c>
      <c r="F9287" s="4" t="s">
        <v>3352</v>
      </c>
      <c r="G9287" s="101">
        <v>44856</v>
      </c>
      <c r="H9287" s="67">
        <v>44873</v>
      </c>
      <c r="I9287" s="71">
        <f t="shared" ref="I9287:I9350" si="492">_xlfn.DAYS(H9287,G9287)</f>
        <v>17</v>
      </c>
      <c r="J9287" s="72" t="s">
        <v>195</v>
      </c>
      <c r="K9287" s="72" t="s">
        <v>345</v>
      </c>
      <c r="L9287" s="73">
        <v>10</v>
      </c>
      <c r="M9287" s="73" t="s">
        <v>108</v>
      </c>
      <c r="N9287" s="68" t="str">
        <f>VLOOKUP(K9287,[1]人員授權表!D$3:G$249,4,0)</f>
        <v>無機</v>
      </c>
      <c r="O9287" s="70" t="str">
        <f>IF(J9287=[1]人員授權表!$C$85,"Casper李羿勳",IF(J9287=[1]人員授權表!$C$188,"Iring陳俊明",IF(J9287=[1]人員授權表!$C$189,"Brian陳泓霖",VLOOKUP(K9287,[1]人員授權表!D$2:E$249,2,FALSE))))</f>
        <v>Debby胡萱黛</v>
      </c>
      <c r="P9287" s="67">
        <f t="shared" si="491"/>
        <v>44871</v>
      </c>
      <c r="Q9287" s="75" t="str">
        <f t="shared" ref="Q9287:Q9350" si="493">TEXT(P9287,"aaa")</f>
        <v>週日</v>
      </c>
      <c r="R9287" s="80">
        <v>44869</v>
      </c>
      <c r="AA9287" s="1"/>
    </row>
    <row r="9288" spans="2:27">
      <c r="B9288" s="66">
        <v>44852</v>
      </c>
      <c r="D9288" s="68" t="s">
        <v>50</v>
      </c>
      <c r="E9288" s="70" t="s">
        <v>82</v>
      </c>
      <c r="F9288" s="4" t="s">
        <v>3353</v>
      </c>
      <c r="G9288" s="67">
        <v>44855</v>
      </c>
      <c r="H9288" s="67">
        <v>44873</v>
      </c>
      <c r="I9288" s="71">
        <f t="shared" si="492"/>
        <v>18</v>
      </c>
      <c r="J9288" s="72" t="s">
        <v>195</v>
      </c>
      <c r="K9288" s="72" t="s">
        <v>345</v>
      </c>
      <c r="L9288" s="73">
        <v>10</v>
      </c>
      <c r="M9288" s="73" t="s">
        <v>108</v>
      </c>
      <c r="N9288" s="68" t="str">
        <f>VLOOKUP(K9288,[1]人員授權表!D$3:G$249,4,0)</f>
        <v>無機</v>
      </c>
      <c r="O9288" s="70" t="str">
        <f>IF(J9288=[1]人員授權表!$C$85,"Casper李羿勳",IF(J9288=[1]人員授權表!$C$188,"Iring陳俊明",IF(J9288=[1]人員授權表!$C$189,"Brian陳泓霖",VLOOKUP(K9288,[1]人員授權表!D$2:E$249,2,FALSE))))</f>
        <v>Debby胡萱黛</v>
      </c>
      <c r="P9288" s="67">
        <f t="shared" si="491"/>
        <v>44871</v>
      </c>
      <c r="Q9288" s="75" t="str">
        <f t="shared" si="493"/>
        <v>週日</v>
      </c>
      <c r="R9288" s="80">
        <v>44869</v>
      </c>
      <c r="AA9288" s="1"/>
    </row>
    <row r="9289" spans="2:27">
      <c r="B9289" s="66">
        <v>44852</v>
      </c>
      <c r="C9289" s="67">
        <v>44859</v>
      </c>
      <c r="D9289" s="68" t="s">
        <v>50</v>
      </c>
      <c r="E9289" s="70" t="s">
        <v>82</v>
      </c>
      <c r="F9289" s="4" t="s">
        <v>3354</v>
      </c>
      <c r="G9289" s="101">
        <v>44855</v>
      </c>
      <c r="H9289" s="67">
        <v>44873</v>
      </c>
      <c r="I9289" s="71">
        <f t="shared" si="492"/>
        <v>18</v>
      </c>
      <c r="J9289" s="72" t="s">
        <v>195</v>
      </c>
      <c r="K9289" s="72" t="s">
        <v>345</v>
      </c>
      <c r="L9289" s="73">
        <v>10</v>
      </c>
      <c r="M9289" s="73" t="s">
        <v>108</v>
      </c>
      <c r="N9289" s="68" t="str">
        <f>VLOOKUP(K9289,[1]人員授權表!D$3:G$249,4,0)</f>
        <v>無機</v>
      </c>
      <c r="O9289" s="70" t="str">
        <f>IF(J9289=[1]人員授權表!$C$85,"Casper李羿勳",IF(J9289=[1]人員授權表!$C$188,"Iring陳俊明",IF(J9289=[1]人員授權表!$C$189,"Brian陳泓霖",VLOOKUP(K9289,[1]人員授權表!D$2:E$249,2,FALSE))))</f>
        <v>Debby胡萱黛</v>
      </c>
      <c r="P9289" s="67">
        <f t="shared" si="491"/>
        <v>44871</v>
      </c>
      <c r="Q9289" s="75" t="str">
        <f t="shared" si="493"/>
        <v>週日</v>
      </c>
      <c r="R9289" s="80">
        <v>44869</v>
      </c>
      <c r="AA9289" s="1"/>
    </row>
    <row r="9290" spans="2:27">
      <c r="B9290" s="66">
        <v>44852</v>
      </c>
      <c r="C9290" s="67">
        <v>44859</v>
      </c>
      <c r="D9290" s="68" t="s">
        <v>50</v>
      </c>
      <c r="E9290" s="70" t="s">
        <v>82</v>
      </c>
      <c r="F9290" s="4" t="s">
        <v>3355</v>
      </c>
      <c r="G9290" s="101">
        <v>44855</v>
      </c>
      <c r="H9290" s="67">
        <v>44873</v>
      </c>
      <c r="I9290" s="71">
        <f t="shared" si="492"/>
        <v>18</v>
      </c>
      <c r="J9290" s="72" t="s">
        <v>195</v>
      </c>
      <c r="K9290" s="72" t="s">
        <v>345</v>
      </c>
      <c r="L9290" s="73">
        <v>10</v>
      </c>
      <c r="M9290" s="73" t="s">
        <v>108</v>
      </c>
      <c r="N9290" s="68" t="str">
        <f>VLOOKUP(K9290,[1]人員授權表!D$3:G$249,4,0)</f>
        <v>無機</v>
      </c>
      <c r="O9290" s="70" t="str">
        <f>IF(J9290=[1]人員授權表!$C$85,"Casper李羿勳",IF(J9290=[1]人員授權表!$C$188,"Iring陳俊明",IF(J9290=[1]人員授權表!$C$189,"Brian陳泓霖",VLOOKUP(K9290,[1]人員授權表!D$2:E$249,2,FALSE))))</f>
        <v>Debby胡萱黛</v>
      </c>
      <c r="P9290" s="67">
        <f t="shared" si="491"/>
        <v>44871</v>
      </c>
      <c r="Q9290" s="75" t="str">
        <f t="shared" si="493"/>
        <v>週日</v>
      </c>
      <c r="R9290" s="80">
        <v>44869</v>
      </c>
      <c r="AA9290" s="1"/>
    </row>
    <row r="9291" spans="2:27">
      <c r="B9291" s="66">
        <v>44852</v>
      </c>
      <c r="D9291" s="68" t="s">
        <v>50</v>
      </c>
      <c r="E9291" s="70" t="s">
        <v>82</v>
      </c>
      <c r="F9291" s="4" t="s">
        <v>3356</v>
      </c>
      <c r="G9291" s="67">
        <v>44860</v>
      </c>
      <c r="H9291" s="67">
        <v>44873</v>
      </c>
      <c r="I9291" s="71">
        <f t="shared" si="492"/>
        <v>13</v>
      </c>
      <c r="J9291" s="72" t="s">
        <v>148</v>
      </c>
      <c r="K9291" s="72" t="s">
        <v>149</v>
      </c>
      <c r="L9291" s="73">
        <v>1</v>
      </c>
      <c r="M9291" s="73" t="s">
        <v>91</v>
      </c>
      <c r="N9291" s="68" t="str">
        <f>VLOOKUP(K9291,[1]人員授權表!D$3:G$249,4,0)</f>
        <v>無機</v>
      </c>
      <c r="O9291" s="70" t="str">
        <f>IF(J9291=[1]人員授權表!$C$85,"Casper李羿勳",IF(J9291=[1]人員授權表!$C$188,"Iring陳俊明",IF(J9291=[1]人員授權表!$C$189,"Brian陳泓霖",VLOOKUP(K9291,[1]人員授權表!D$2:E$249,2,FALSE))))</f>
        <v>Vicky游崴涵</v>
      </c>
      <c r="P9291" s="67">
        <f t="shared" si="491"/>
        <v>44871</v>
      </c>
      <c r="Q9291" s="75" t="str">
        <f t="shared" si="493"/>
        <v>週日</v>
      </c>
      <c r="R9291" s="80">
        <v>44867</v>
      </c>
      <c r="AA9291" s="1"/>
    </row>
    <row r="9292" spans="2:27">
      <c r="B9292" s="66">
        <v>44852</v>
      </c>
      <c r="D9292" s="68" t="s">
        <v>50</v>
      </c>
      <c r="E9292" s="70" t="s">
        <v>82</v>
      </c>
      <c r="F9292" s="4" t="s">
        <v>3356</v>
      </c>
      <c r="G9292" s="67">
        <v>44860</v>
      </c>
      <c r="H9292" s="67">
        <v>44873</v>
      </c>
      <c r="I9292" s="71">
        <f t="shared" si="492"/>
        <v>13</v>
      </c>
      <c r="J9292" s="72" t="s">
        <v>141</v>
      </c>
      <c r="K9292" s="72" t="s">
        <v>142</v>
      </c>
      <c r="L9292" s="73">
        <v>1</v>
      </c>
      <c r="M9292" s="73" t="s">
        <v>91</v>
      </c>
      <c r="N9292" s="68" t="str">
        <f>VLOOKUP(K9292,[1]人員授權表!D$3:G$249,4,0)</f>
        <v>無機</v>
      </c>
      <c r="O9292" s="70" t="str">
        <f>IF(J9292=[1]人員授權表!$C$85,"Casper李羿勳",IF(J9292=[1]人員授權表!$C$188,"Iring陳俊明",IF(J9292=[1]人員授權表!$C$189,"Brian陳泓霖",VLOOKUP(K9292,[1]人員授權表!D$2:E$249,2,FALSE))))</f>
        <v>Dennis陳汶宏</v>
      </c>
      <c r="P9292" s="67">
        <f t="shared" si="491"/>
        <v>44871</v>
      </c>
      <c r="Q9292" s="75" t="str">
        <f t="shared" si="493"/>
        <v>週日</v>
      </c>
      <c r="R9292" s="80">
        <v>44866</v>
      </c>
      <c r="AA9292" s="1"/>
    </row>
    <row r="9293" spans="2:27">
      <c r="B9293" s="66">
        <v>44852</v>
      </c>
      <c r="D9293" s="68" t="s">
        <v>50</v>
      </c>
      <c r="E9293" s="70" t="s">
        <v>82</v>
      </c>
      <c r="F9293" s="4" t="s">
        <v>3356</v>
      </c>
      <c r="G9293" s="67">
        <v>44860</v>
      </c>
      <c r="H9293" s="67">
        <v>44873</v>
      </c>
      <c r="I9293" s="71">
        <f t="shared" si="492"/>
        <v>13</v>
      </c>
      <c r="J9293" s="72" t="s">
        <v>181</v>
      </c>
      <c r="K9293" s="72" t="s">
        <v>182</v>
      </c>
      <c r="L9293" s="73">
        <v>1</v>
      </c>
      <c r="M9293" s="73" t="s">
        <v>91</v>
      </c>
      <c r="N9293" s="68" t="str">
        <f>VLOOKUP(K9293,[1]人員授權表!D$3:G$249,4,0)</f>
        <v>有機</v>
      </c>
      <c r="O9293" s="70" t="str">
        <f>IF(J9293=[1]人員授權表!$C$85,"Casper李羿勳",IF(J9293=[1]人員授權表!$C$188,"Iring陳俊明",IF(J9293=[1]人員授權表!$C$189,"Brian陳泓霖",VLOOKUP(K9293,[1]人員授權表!D$2:E$249,2,FALSE))))</f>
        <v>Sara王淑玲</v>
      </c>
      <c r="P9293" s="67">
        <f t="shared" si="491"/>
        <v>44871</v>
      </c>
      <c r="Q9293" s="75" t="str">
        <f t="shared" si="493"/>
        <v>週日</v>
      </c>
      <c r="R9293" s="80">
        <v>44865</v>
      </c>
      <c r="AA9293" s="1"/>
    </row>
    <row r="9294" spans="2:27">
      <c r="B9294" s="108">
        <v>44865</v>
      </c>
      <c r="D9294" s="68" t="s">
        <v>50</v>
      </c>
      <c r="E9294" s="70" t="s">
        <v>1456</v>
      </c>
      <c r="F9294" s="4" t="s">
        <v>3357</v>
      </c>
      <c r="G9294" s="67">
        <v>44864</v>
      </c>
      <c r="H9294" s="67">
        <v>44873</v>
      </c>
      <c r="I9294" s="71">
        <f t="shared" si="492"/>
        <v>9</v>
      </c>
      <c r="J9294" s="72" t="s">
        <v>186</v>
      </c>
      <c r="K9294" s="72" t="s">
        <v>187</v>
      </c>
      <c r="L9294" s="73">
        <v>2</v>
      </c>
      <c r="M9294" s="73" t="s">
        <v>108</v>
      </c>
      <c r="N9294" s="68" t="str">
        <f>VLOOKUP(K9294,[1]人員授權表!D$3:G$249,4,0)</f>
        <v>無機</v>
      </c>
      <c r="O9294" s="70" t="str">
        <f>IF(J9294=[1]人員授權表!$C$85,"Casper李羿勳",IF(J9294=[1]人員授權表!$C$188,"Iring陳俊明",IF(J9294=[1]人員授權表!$C$189,"Brian陳泓霖",VLOOKUP(K9294,[1]人員授權表!D$2:E$249,2,FALSE))))</f>
        <v>Ruby黃家蓁</v>
      </c>
      <c r="P9294" s="67">
        <f t="shared" si="491"/>
        <v>44871</v>
      </c>
      <c r="Q9294" s="75" t="str">
        <f t="shared" si="493"/>
        <v>週日</v>
      </c>
      <c r="R9294" s="80">
        <v>44869</v>
      </c>
    </row>
    <row r="9295" spans="2:27">
      <c r="B9295" s="108">
        <v>44865</v>
      </c>
      <c r="D9295" s="68" t="s">
        <v>50</v>
      </c>
      <c r="E9295" s="70" t="s">
        <v>1456</v>
      </c>
      <c r="F9295" s="4" t="s">
        <v>3357</v>
      </c>
      <c r="G9295" s="67">
        <v>44864</v>
      </c>
      <c r="H9295" s="67">
        <v>44873</v>
      </c>
      <c r="I9295" s="71">
        <f t="shared" si="492"/>
        <v>9</v>
      </c>
      <c r="J9295" s="72" t="s">
        <v>204</v>
      </c>
      <c r="K9295" s="72" t="s">
        <v>205</v>
      </c>
      <c r="L9295" s="73">
        <v>2</v>
      </c>
      <c r="M9295" s="73" t="s">
        <v>108</v>
      </c>
      <c r="N9295" s="68" t="str">
        <f>VLOOKUP(K9295,[1]人員授權表!D$3:G$249,4,0)</f>
        <v>無機</v>
      </c>
      <c r="O9295" s="70" t="str">
        <f>IF(J9295=[1]人員授權表!$C$85,"Casper李羿勳",IF(J9295=[1]人員授權表!$C$188,"Iring陳俊明",IF(J9295=[1]人員授權表!$C$189,"Brian陳泓霖",VLOOKUP(K9295,[1]人員授權表!D$2:E$249,2,FALSE))))</f>
        <v>Iring陳俊明</v>
      </c>
      <c r="P9295" s="67">
        <f t="shared" si="491"/>
        <v>44871</v>
      </c>
      <c r="Q9295" s="75" t="str">
        <f t="shared" si="493"/>
        <v>週日</v>
      </c>
      <c r="R9295" s="80">
        <v>44868</v>
      </c>
    </row>
    <row r="9296" spans="2:27">
      <c r="B9296" s="108">
        <v>44865</v>
      </c>
      <c r="D9296" s="68" t="s">
        <v>50</v>
      </c>
      <c r="E9296" s="70" t="s">
        <v>1456</v>
      </c>
      <c r="F9296" s="4" t="s">
        <v>3357</v>
      </c>
      <c r="G9296" s="67">
        <v>44864</v>
      </c>
      <c r="H9296" s="67">
        <v>44873</v>
      </c>
      <c r="I9296" s="71">
        <f t="shared" si="492"/>
        <v>9</v>
      </c>
      <c r="J9296" s="72" t="s">
        <v>195</v>
      </c>
      <c r="K9296" s="72" t="s">
        <v>196</v>
      </c>
      <c r="L9296" s="73">
        <v>2</v>
      </c>
      <c r="M9296" s="73" t="s">
        <v>108</v>
      </c>
      <c r="N9296" s="68" t="str">
        <f>VLOOKUP(K9296,[1]人員授權表!D$3:G$249,4,0)</f>
        <v>無機</v>
      </c>
      <c r="O9296" s="70" t="s">
        <v>191</v>
      </c>
      <c r="P9296" s="67">
        <f t="shared" si="491"/>
        <v>44871</v>
      </c>
      <c r="Q9296" s="75" t="str">
        <f t="shared" si="493"/>
        <v>週日</v>
      </c>
      <c r="R9296" s="80">
        <v>44869</v>
      </c>
    </row>
    <row r="9297" spans="2:27">
      <c r="B9297" s="108">
        <v>44839</v>
      </c>
      <c r="C9297" s="67">
        <v>44865</v>
      </c>
      <c r="D9297" s="68" t="s">
        <v>50</v>
      </c>
      <c r="E9297" s="70" t="s">
        <v>1456</v>
      </c>
      <c r="F9297" s="4" t="s">
        <v>3358</v>
      </c>
      <c r="G9297" s="67">
        <v>44864</v>
      </c>
      <c r="H9297" s="67">
        <v>44873</v>
      </c>
      <c r="I9297" s="71">
        <f t="shared" si="492"/>
        <v>9</v>
      </c>
      <c r="J9297" s="72" t="s">
        <v>186</v>
      </c>
      <c r="K9297" s="72" t="s">
        <v>187</v>
      </c>
      <c r="L9297" s="110">
        <v>5</v>
      </c>
      <c r="M9297" s="73" t="s">
        <v>108</v>
      </c>
      <c r="N9297" s="68" t="str">
        <f>VLOOKUP(K9297,[1]人員授權表!D$3:G$249,4,0)</f>
        <v>無機</v>
      </c>
      <c r="O9297" s="70" t="str">
        <f>IF(J9297=[1]人員授權表!$C$85,"Casper李羿勳",IF(J9297=[1]人員授權表!$C$188,"Iring陳俊明",IF(J9297=[1]人員授權表!$C$189,"Brian陳泓霖",VLOOKUP(K9297,[1]人員授權表!D$2:E$249,2,FALSE))))</f>
        <v>Ruby黃家蓁</v>
      </c>
      <c r="P9297" s="67">
        <f t="shared" si="491"/>
        <v>44871</v>
      </c>
      <c r="Q9297" s="75" t="str">
        <f t="shared" si="493"/>
        <v>週日</v>
      </c>
      <c r="R9297" s="80">
        <v>44869</v>
      </c>
      <c r="AA9297" s="1"/>
    </row>
    <row r="9298" spans="2:27">
      <c r="B9298" s="108">
        <v>44839</v>
      </c>
      <c r="C9298" s="67">
        <v>44865</v>
      </c>
      <c r="D9298" s="68" t="s">
        <v>50</v>
      </c>
      <c r="E9298" s="70" t="s">
        <v>1456</v>
      </c>
      <c r="F9298" s="4" t="s">
        <v>3358</v>
      </c>
      <c r="G9298" s="67">
        <v>44864</v>
      </c>
      <c r="H9298" s="67">
        <v>44873</v>
      </c>
      <c r="I9298" s="71">
        <f t="shared" si="492"/>
        <v>9</v>
      </c>
      <c r="J9298" s="72" t="s">
        <v>204</v>
      </c>
      <c r="K9298" s="72" t="s">
        <v>205</v>
      </c>
      <c r="L9298" s="110">
        <v>5</v>
      </c>
      <c r="M9298" s="73" t="s">
        <v>108</v>
      </c>
      <c r="N9298" s="68" t="str">
        <f>VLOOKUP(K9298,[1]人員授權表!D$3:G$249,4,0)</f>
        <v>無機</v>
      </c>
      <c r="O9298" s="70" t="str">
        <f>IF(J9298=[1]人員授權表!$C$85,"Casper李羿勳",IF(J9298=[1]人員授權表!$C$188,"Iring陳俊明",IF(J9298=[1]人員授權表!$C$189,"Brian陳泓霖",VLOOKUP(K9298,[1]人員授權表!D$2:E$249,2,FALSE))))</f>
        <v>Iring陳俊明</v>
      </c>
      <c r="P9298" s="67">
        <f t="shared" si="491"/>
        <v>44871</v>
      </c>
      <c r="Q9298" s="75" t="str">
        <f t="shared" si="493"/>
        <v>週日</v>
      </c>
      <c r="R9298" s="80">
        <v>44868</v>
      </c>
      <c r="AA9298" s="1"/>
    </row>
    <row r="9299" spans="2:27">
      <c r="B9299" s="108">
        <v>44839</v>
      </c>
      <c r="C9299" s="67">
        <v>44865</v>
      </c>
      <c r="D9299" s="68" t="s">
        <v>50</v>
      </c>
      <c r="E9299" s="70" t="s">
        <v>1456</v>
      </c>
      <c r="F9299" s="4" t="s">
        <v>3358</v>
      </c>
      <c r="G9299" s="67">
        <v>44864</v>
      </c>
      <c r="H9299" s="67">
        <v>44873</v>
      </c>
      <c r="I9299" s="71">
        <f t="shared" si="492"/>
        <v>9</v>
      </c>
      <c r="J9299" s="72" t="s">
        <v>195</v>
      </c>
      <c r="K9299" s="72" t="s">
        <v>196</v>
      </c>
      <c r="L9299" s="110">
        <v>5</v>
      </c>
      <c r="M9299" s="73" t="s">
        <v>108</v>
      </c>
      <c r="N9299" s="68" t="str">
        <f>VLOOKUP(K9299,[1]人員授權表!D$3:G$249,4,0)</f>
        <v>無機</v>
      </c>
      <c r="O9299" s="70" t="s">
        <v>191</v>
      </c>
      <c r="P9299" s="67">
        <f t="shared" si="491"/>
        <v>44871</v>
      </c>
      <c r="Q9299" s="75" t="str">
        <f t="shared" si="493"/>
        <v>週日</v>
      </c>
      <c r="R9299" s="80">
        <v>44869</v>
      </c>
      <c r="AA9299" s="1"/>
    </row>
    <row r="9300" spans="2:27">
      <c r="B9300" s="66">
        <v>44859</v>
      </c>
      <c r="D9300" s="68" t="s">
        <v>50</v>
      </c>
      <c r="E9300" s="70" t="s">
        <v>879</v>
      </c>
      <c r="F9300" s="4" t="s">
        <v>3359</v>
      </c>
      <c r="G9300" s="67">
        <v>44855</v>
      </c>
      <c r="H9300" s="67">
        <v>44873</v>
      </c>
      <c r="I9300" s="71">
        <f t="shared" si="492"/>
        <v>18</v>
      </c>
      <c r="J9300" s="72" t="s">
        <v>169</v>
      </c>
      <c r="K9300" s="72" t="s">
        <v>170</v>
      </c>
      <c r="L9300" s="73">
        <v>3</v>
      </c>
      <c r="M9300" s="73" t="s">
        <v>108</v>
      </c>
      <c r="N9300" s="68" t="str">
        <f>VLOOKUP(K9300,[1]人員授權表!D$3:G$249,4,0)</f>
        <v>有機</v>
      </c>
      <c r="O9300" s="70" t="str">
        <f>IF(J9300=[1]人員授權表!$C$85,"Casper李羿勳",IF(J9300=[1]人員授權表!$C$188,"Iring陳俊明",IF(J9300=[1]人員授權表!$C$189,"Brian陳泓霖",VLOOKUP(K9300,[1]人員授權表!D$2:E$249,2,FALSE))))</f>
        <v>Elle黃雅琪&amp;
Marco陳鴻鈞</v>
      </c>
      <c r="P9300" s="67">
        <f t="shared" si="491"/>
        <v>44871</v>
      </c>
      <c r="Q9300" s="75" t="str">
        <f t="shared" si="493"/>
        <v>週日</v>
      </c>
      <c r="R9300" s="80">
        <v>44868</v>
      </c>
    </row>
    <row r="9301" spans="2:27">
      <c r="B9301" s="66">
        <v>44833</v>
      </c>
      <c r="D9301" s="68" t="s">
        <v>50</v>
      </c>
      <c r="E9301" s="70" t="s">
        <v>82</v>
      </c>
      <c r="F9301" s="70" t="s">
        <v>3360</v>
      </c>
      <c r="G9301" s="67">
        <v>44859</v>
      </c>
      <c r="H9301" s="67">
        <v>44873</v>
      </c>
      <c r="I9301" s="71">
        <f t="shared" si="492"/>
        <v>14</v>
      </c>
      <c r="J9301" s="72" t="s">
        <v>125</v>
      </c>
      <c r="K9301" s="72" t="s">
        <v>144</v>
      </c>
      <c r="L9301" s="73">
        <v>2</v>
      </c>
      <c r="M9301" s="73" t="s">
        <v>268</v>
      </c>
      <c r="N9301" s="68" t="str">
        <f>VLOOKUP(K9301,[1]人員授權表!D$3:G$249,4,0)</f>
        <v>有機</v>
      </c>
      <c r="O9301" s="70" t="str">
        <f>IF(J9301=[1]人員授權表!$C$85,"Casper李羿勳",IF(J9301=[1]人員授權表!$C$188,"Iring陳俊明",IF(J9301=[1]人員授權表!$C$189,"Brian陳泓霖",VLOOKUP(K9301,[1]人員授權表!D$2:E$249,2,FALSE))))</f>
        <v>Lucy黃詩婷</v>
      </c>
      <c r="P9301" s="67">
        <f t="shared" si="491"/>
        <v>44871</v>
      </c>
      <c r="Q9301" s="75" t="str">
        <f t="shared" si="493"/>
        <v>週日</v>
      </c>
      <c r="R9301" s="80">
        <v>44862</v>
      </c>
      <c r="AA9301" s="1"/>
    </row>
    <row r="9302" spans="2:27">
      <c r="B9302" s="66">
        <v>44833</v>
      </c>
      <c r="D9302" s="68" t="s">
        <v>50</v>
      </c>
      <c r="E9302" s="70" t="s">
        <v>82</v>
      </c>
      <c r="F9302" s="70" t="s">
        <v>3360</v>
      </c>
      <c r="G9302" s="67">
        <v>44859</v>
      </c>
      <c r="H9302" s="67">
        <v>44873</v>
      </c>
      <c r="I9302" s="71">
        <f t="shared" si="492"/>
        <v>14</v>
      </c>
      <c r="J9302" s="72" t="s">
        <v>139</v>
      </c>
      <c r="K9302" s="72" t="s">
        <v>140</v>
      </c>
      <c r="L9302" s="73">
        <v>2</v>
      </c>
      <c r="M9302" s="73" t="s">
        <v>268</v>
      </c>
      <c r="N9302" s="68" t="str">
        <f>VLOOKUP(K9302,[1]人員授權表!D$3:G$249,4,0)</f>
        <v>無機</v>
      </c>
      <c r="O9302" s="70" t="str">
        <f>IF(J9302=[1]人員授權表!$C$85,"Casper李羿勳",IF(J9302=[1]人員授權表!$C$188,"Iring陳俊明",IF(J9302=[1]人員授權表!$C$189,"Brian陳泓霖",VLOOKUP(K9302,[1]人員授權表!D$2:E$249,2,FALSE))))</f>
        <v>Brian陳泓霖</v>
      </c>
      <c r="P9302" s="67">
        <f t="shared" si="491"/>
        <v>44871</v>
      </c>
      <c r="Q9302" s="75" t="str">
        <f t="shared" si="493"/>
        <v>週日</v>
      </c>
      <c r="R9302" s="80">
        <v>44866</v>
      </c>
      <c r="AA9302" s="1"/>
    </row>
    <row r="9303" spans="2:27">
      <c r="B9303" s="66">
        <v>44833</v>
      </c>
      <c r="D9303" s="68" t="s">
        <v>50</v>
      </c>
      <c r="E9303" s="70" t="s">
        <v>82</v>
      </c>
      <c r="F9303" s="70" t="s">
        <v>3360</v>
      </c>
      <c r="G9303" s="67">
        <v>44859</v>
      </c>
      <c r="H9303" s="67">
        <v>44873</v>
      </c>
      <c r="I9303" s="71">
        <f t="shared" si="492"/>
        <v>14</v>
      </c>
      <c r="J9303" s="72" t="s">
        <v>198</v>
      </c>
      <c r="K9303" s="72" t="s">
        <v>199</v>
      </c>
      <c r="L9303" s="73">
        <v>2</v>
      </c>
      <c r="M9303" s="73" t="s">
        <v>268</v>
      </c>
      <c r="N9303" s="68" t="str">
        <f>VLOOKUP(K9303,[1]人員授權表!D$3:G$249,4,0)</f>
        <v>無機</v>
      </c>
      <c r="O9303" s="70" t="str">
        <f>IF(J9303=[1]人員授權表!$C$85,"Casper李羿勳",IF(J9303=[1]人員授權表!$C$188,"Iring陳俊明",IF(J9303=[1]人員授權表!$C$189,"Brian陳泓霖",VLOOKUP(K9303,[1]人員授權表!D$2:E$249,2,FALSE))))</f>
        <v>Vicky游崴涵</v>
      </c>
      <c r="P9303" s="67">
        <f t="shared" si="491"/>
        <v>44871</v>
      </c>
      <c r="Q9303" s="75" t="str">
        <f t="shared" si="493"/>
        <v>週日</v>
      </c>
      <c r="R9303" s="80">
        <v>44861</v>
      </c>
      <c r="AA9303" s="1"/>
    </row>
    <row r="9304" spans="2:27">
      <c r="B9304" s="66">
        <v>44833</v>
      </c>
      <c r="D9304" s="68" t="s">
        <v>50</v>
      </c>
      <c r="E9304" s="70" t="s">
        <v>82</v>
      </c>
      <c r="F9304" s="70" t="s">
        <v>3360</v>
      </c>
      <c r="G9304" s="67">
        <v>44859</v>
      </c>
      <c r="H9304" s="67">
        <v>44873</v>
      </c>
      <c r="I9304" s="71">
        <f t="shared" si="492"/>
        <v>14</v>
      </c>
      <c r="J9304" s="72" t="s">
        <v>175</v>
      </c>
      <c r="K9304" s="72" t="s">
        <v>176</v>
      </c>
      <c r="L9304" s="73">
        <v>2</v>
      </c>
      <c r="M9304" s="73" t="s">
        <v>268</v>
      </c>
      <c r="N9304" s="68" t="str">
        <f>VLOOKUP(K9304,[1]人員授權表!D$3:G$249,4,0)</f>
        <v>無機</v>
      </c>
      <c r="O9304" s="70" t="s">
        <v>177</v>
      </c>
      <c r="P9304" s="67">
        <f t="shared" si="491"/>
        <v>44871</v>
      </c>
      <c r="Q9304" s="75" t="str">
        <f t="shared" si="493"/>
        <v>週日</v>
      </c>
      <c r="R9304" s="80">
        <v>44867</v>
      </c>
      <c r="AA9304" s="1"/>
    </row>
    <row r="9305" spans="2:27">
      <c r="B9305" s="66">
        <v>44833</v>
      </c>
      <c r="D9305" s="68" t="s">
        <v>50</v>
      </c>
      <c r="E9305" s="70" t="s">
        <v>82</v>
      </c>
      <c r="F9305" s="70" t="s">
        <v>3360</v>
      </c>
      <c r="G9305" s="67">
        <v>44859</v>
      </c>
      <c r="H9305" s="67">
        <v>44873</v>
      </c>
      <c r="I9305" s="71">
        <f t="shared" si="492"/>
        <v>14</v>
      </c>
      <c r="J9305" s="72" t="s">
        <v>178</v>
      </c>
      <c r="K9305" s="72" t="s">
        <v>179</v>
      </c>
      <c r="L9305" s="73">
        <v>2</v>
      </c>
      <c r="M9305" s="73" t="s">
        <v>268</v>
      </c>
      <c r="N9305" s="68" t="str">
        <f>VLOOKUP(K9305,[1]人員授權表!D$3:G$249,4,0)</f>
        <v>無機</v>
      </c>
      <c r="O9305" s="70" t="str">
        <f>IF(J9305=[1]人員授權表!$C$85,"Casper李羿勳",IF(J9305=[1]人員授權表!$C$188,"Iring陳俊明",IF(J9305=[1]人員授權表!$C$189,"Brian陳泓霖",VLOOKUP(K9305,[1]人員授權表!D$2:E$249,2,FALSE))))</f>
        <v>Dennis陳汶宏</v>
      </c>
      <c r="P9305" s="67">
        <f t="shared" si="491"/>
        <v>44871</v>
      </c>
      <c r="Q9305" s="75" t="str">
        <f t="shared" si="493"/>
        <v>週日</v>
      </c>
      <c r="R9305" s="80">
        <v>44862</v>
      </c>
      <c r="AA9305" s="1"/>
    </row>
    <row r="9306" spans="2:27">
      <c r="B9306" s="66">
        <v>44833</v>
      </c>
      <c r="D9306" s="68" t="s">
        <v>50</v>
      </c>
      <c r="E9306" s="70" t="s">
        <v>82</v>
      </c>
      <c r="F9306" s="70" t="s">
        <v>3360</v>
      </c>
      <c r="G9306" s="67">
        <v>44859</v>
      </c>
      <c r="H9306" s="67">
        <v>44873</v>
      </c>
      <c r="I9306" s="71">
        <f t="shared" si="492"/>
        <v>14</v>
      </c>
      <c r="J9306" s="72" t="s">
        <v>141</v>
      </c>
      <c r="K9306" s="72" t="s">
        <v>142</v>
      </c>
      <c r="L9306" s="73">
        <v>2</v>
      </c>
      <c r="M9306" s="73" t="s">
        <v>268</v>
      </c>
      <c r="N9306" s="68" t="str">
        <f>VLOOKUP(K9306,[1]人員授權表!D$3:G$249,4,0)</f>
        <v>無機</v>
      </c>
      <c r="O9306" s="70" t="str">
        <f>IF(J9306=[1]人員授權表!$C$85,"Casper李羿勳",IF(J9306=[1]人員授權表!$C$188,"Iring陳俊明",IF(J9306=[1]人員授權表!$C$189,"Brian陳泓霖",VLOOKUP(K9306,[1]人員授權表!D$2:E$249,2,FALSE))))</f>
        <v>Dennis陳汶宏</v>
      </c>
      <c r="P9306" s="67">
        <f t="shared" si="491"/>
        <v>44871</v>
      </c>
      <c r="Q9306" s="75" t="str">
        <f t="shared" si="493"/>
        <v>週日</v>
      </c>
      <c r="R9306" s="80">
        <v>44866</v>
      </c>
      <c r="AA9306" s="1"/>
    </row>
    <row r="9307" spans="2:27">
      <c r="B9307" s="66">
        <v>44833</v>
      </c>
      <c r="D9307" s="68" t="s">
        <v>50</v>
      </c>
      <c r="E9307" s="70" t="s">
        <v>82</v>
      </c>
      <c r="F9307" s="70" t="s">
        <v>3360</v>
      </c>
      <c r="G9307" s="67">
        <v>44859</v>
      </c>
      <c r="H9307" s="67">
        <v>44873</v>
      </c>
      <c r="I9307" s="71">
        <f t="shared" si="492"/>
        <v>14</v>
      </c>
      <c r="J9307" s="72" t="s">
        <v>167</v>
      </c>
      <c r="K9307" s="72" t="s">
        <v>168</v>
      </c>
      <c r="L9307" s="73">
        <v>2</v>
      </c>
      <c r="M9307" s="73" t="s">
        <v>268</v>
      </c>
      <c r="N9307" s="68" t="str">
        <f>VLOOKUP(K9307,[1]人員授權表!D$3:G$249,4,0)</f>
        <v>有機</v>
      </c>
      <c r="O9307" s="70" t="str">
        <f>IF(J9307=[1]人員授權表!$C$85,"Casper李羿勳",IF(J9307=[1]人員授權表!$C$188,"Iring陳俊明",IF(J9307=[1]人員授權表!$C$189,"Brian陳泓霖",VLOOKUP(K9307,[1]人員授權表!D$2:E$249,2,FALSE))))</f>
        <v>Una林庭瑄</v>
      </c>
      <c r="P9307" s="67">
        <f t="shared" si="491"/>
        <v>44871</v>
      </c>
      <c r="Q9307" s="75" t="str">
        <f t="shared" si="493"/>
        <v>週日</v>
      </c>
      <c r="R9307" s="80">
        <v>44865</v>
      </c>
      <c r="AA9307" s="1"/>
    </row>
    <row r="9308" spans="2:27">
      <c r="B9308" s="66">
        <v>44833</v>
      </c>
      <c r="D9308" s="68" t="s">
        <v>17</v>
      </c>
      <c r="E9308" s="70" t="s">
        <v>82</v>
      </c>
      <c r="F9308" s="70" t="s">
        <v>3360</v>
      </c>
      <c r="G9308" s="67">
        <v>44859</v>
      </c>
      <c r="H9308" s="67">
        <v>44873</v>
      </c>
      <c r="I9308" s="71">
        <f t="shared" si="492"/>
        <v>14</v>
      </c>
      <c r="J9308" s="72" t="s">
        <v>192</v>
      </c>
      <c r="K9308" s="72" t="s">
        <v>187</v>
      </c>
      <c r="L9308" s="73">
        <v>2</v>
      </c>
      <c r="M9308" s="73" t="s">
        <v>268</v>
      </c>
      <c r="N9308" s="68" t="str">
        <f>VLOOKUP(K9308,[1]人員授權表!D$3:G$249,4,0)</f>
        <v>無機</v>
      </c>
      <c r="O9308" s="70" t="str">
        <f>IF(J9308=[1]人員授權表!$C$85,"Casper李羿勳",IF(J9308=[1]人員授權表!$C$188,"Iring陳俊明",IF(J9308=[1]人員授權表!$C$189,"Brian陳泓霖",VLOOKUP(K9308,[1]人員授權表!D$2:E$249,2,FALSE))))</f>
        <v>Ruby黃家蓁</v>
      </c>
      <c r="P9308" s="67">
        <f t="shared" si="491"/>
        <v>44871</v>
      </c>
      <c r="Q9308" s="75" t="str">
        <f t="shared" si="493"/>
        <v>週日</v>
      </c>
      <c r="R9308" s="80">
        <v>44868</v>
      </c>
      <c r="AA9308" s="1"/>
    </row>
    <row r="9309" spans="2:27">
      <c r="B9309" s="66">
        <v>44833</v>
      </c>
      <c r="D9309" s="68" t="s">
        <v>50</v>
      </c>
      <c r="E9309" s="70" t="s">
        <v>82</v>
      </c>
      <c r="F9309" s="70" t="s">
        <v>3360</v>
      </c>
      <c r="G9309" s="67">
        <v>44859</v>
      </c>
      <c r="H9309" s="67">
        <v>44873</v>
      </c>
      <c r="I9309" s="71">
        <f t="shared" si="492"/>
        <v>14</v>
      </c>
      <c r="J9309" s="72" t="s">
        <v>193</v>
      </c>
      <c r="K9309" s="72" t="s">
        <v>187</v>
      </c>
      <c r="L9309" s="73">
        <v>2</v>
      </c>
      <c r="M9309" s="73" t="s">
        <v>268</v>
      </c>
      <c r="N9309" s="68" t="str">
        <f>VLOOKUP(K9309,[1]人員授權表!D$3:G$249,4,0)</f>
        <v>無機</v>
      </c>
      <c r="O9309" s="70" t="str">
        <f>IF(J9309=[1]人員授權表!$C$85,"Casper李羿勳",IF(J9309=[1]人員授權表!$C$188,"Iring陳俊明",IF(J9309=[1]人員授權表!$C$189,"Brian陳泓霖",VLOOKUP(K9309,[1]人員授權表!D$2:E$249,2,FALSE))))</f>
        <v>Ruby黃家蓁</v>
      </c>
      <c r="P9309" s="67">
        <f t="shared" si="491"/>
        <v>44871</v>
      </c>
      <c r="Q9309" s="75" t="str">
        <f t="shared" si="493"/>
        <v>週日</v>
      </c>
      <c r="R9309" s="80">
        <v>44868</v>
      </c>
      <c r="AA9309" s="1"/>
    </row>
    <row r="9310" spans="2:27">
      <c r="B9310" s="66">
        <v>44833</v>
      </c>
      <c r="D9310" s="68" t="s">
        <v>50</v>
      </c>
      <c r="E9310" s="70" t="s">
        <v>82</v>
      </c>
      <c r="F9310" s="70" t="s">
        <v>3360</v>
      </c>
      <c r="G9310" s="67">
        <v>44859</v>
      </c>
      <c r="H9310" s="67">
        <v>44873</v>
      </c>
      <c r="I9310" s="71">
        <f t="shared" si="492"/>
        <v>14</v>
      </c>
      <c r="J9310" s="72" t="s">
        <v>137</v>
      </c>
      <c r="K9310" s="72" t="s">
        <v>138</v>
      </c>
      <c r="L9310" s="73">
        <v>2</v>
      </c>
      <c r="M9310" s="73" t="s">
        <v>268</v>
      </c>
      <c r="N9310" s="68" t="str">
        <f>VLOOKUP(K9310,[1]人員授權表!D$3:G$249,4,0)</f>
        <v>無機</v>
      </c>
      <c r="O9310" s="70" t="str">
        <f>IF(J9310=[1]人員授權表!$C$85,"Casper李羿勳",IF(J9310=[1]人員授權表!$C$188,"Iring陳俊明",IF(J9310=[1]人員授權表!$C$189,"Brian陳泓霖",VLOOKUP(K9310,[1]人員授權表!D$2:E$249,2,FALSE))))</f>
        <v>Jack劉念忻</v>
      </c>
      <c r="P9310" s="67">
        <f t="shared" si="491"/>
        <v>44871</v>
      </c>
      <c r="Q9310" s="75" t="str">
        <f t="shared" si="493"/>
        <v>週日</v>
      </c>
      <c r="R9310" s="80">
        <v>44870</v>
      </c>
      <c r="AA9310" s="1"/>
    </row>
    <row r="9311" spans="2:27">
      <c r="B9311" s="66">
        <v>44853</v>
      </c>
      <c r="D9311" s="68" t="s">
        <v>50</v>
      </c>
      <c r="E9311" s="70" t="s">
        <v>82</v>
      </c>
      <c r="F9311" s="70" t="s">
        <v>3361</v>
      </c>
      <c r="G9311" s="67">
        <v>44859</v>
      </c>
      <c r="H9311" s="67">
        <v>44873</v>
      </c>
      <c r="I9311" s="71">
        <f t="shared" si="492"/>
        <v>14</v>
      </c>
      <c r="J9311" s="72" t="s">
        <v>490</v>
      </c>
      <c r="K9311" s="72" t="s">
        <v>182</v>
      </c>
      <c r="L9311" s="73">
        <v>1</v>
      </c>
      <c r="M9311" s="73" t="s">
        <v>108</v>
      </c>
      <c r="N9311" s="68" t="str">
        <f>VLOOKUP(K9311,[1]人員授權表!D$3:G$249,4,0)</f>
        <v>有機</v>
      </c>
      <c r="O9311" s="70" t="str">
        <f>IF(J9311=[1]人員授權表!$C$85,"Casper李羿勳",IF(J9311=[1]人員授權表!$C$188,"Iring陳俊明",IF(J9311=[1]人員授權表!$C$189,"Brian陳泓霖",VLOOKUP(K9311,[1]人員授權表!D$2:E$249,2,FALSE))))</f>
        <v>Sara王淑玲</v>
      </c>
      <c r="P9311" s="67">
        <f t="shared" si="491"/>
        <v>44871</v>
      </c>
      <c r="Q9311" s="75" t="str">
        <f t="shared" si="493"/>
        <v>週日</v>
      </c>
      <c r="R9311" s="80">
        <v>44865</v>
      </c>
      <c r="AA9311" s="1"/>
    </row>
    <row r="9312" spans="2:27">
      <c r="B9312" s="66">
        <v>44853</v>
      </c>
      <c r="D9312" s="68" t="s">
        <v>50</v>
      </c>
      <c r="E9312" s="70" t="s">
        <v>82</v>
      </c>
      <c r="F9312" s="70" t="s">
        <v>3362</v>
      </c>
      <c r="G9312" s="67">
        <v>44859</v>
      </c>
      <c r="H9312" s="67">
        <v>44873</v>
      </c>
      <c r="I9312" s="71">
        <f t="shared" si="492"/>
        <v>14</v>
      </c>
      <c r="J9312" s="72" t="s">
        <v>3363</v>
      </c>
      <c r="K9312" s="72" t="s">
        <v>170</v>
      </c>
      <c r="L9312" s="73">
        <v>1</v>
      </c>
      <c r="M9312" s="73" t="s">
        <v>108</v>
      </c>
      <c r="N9312" s="68" t="str">
        <f>VLOOKUP(K9312,[1]人員授權表!D$3:G$249,4,0)</f>
        <v>有機</v>
      </c>
      <c r="O9312" s="70" t="str">
        <f>IF(J9312=[1]人員授權表!$C$85,"Casper李羿勳",IF(J9312=[1]人員授權表!$C$188,"Iring陳俊明",IF(J9312=[1]人員授權表!$C$189,"Brian陳泓霖",VLOOKUP(K9312,[1]人員授權表!D$2:E$249,2,FALSE))))</f>
        <v>Elle黃雅琪&amp;
Marco陳鴻鈞</v>
      </c>
      <c r="P9312" s="67">
        <f t="shared" si="491"/>
        <v>44871</v>
      </c>
      <c r="Q9312" s="75" t="str">
        <f t="shared" si="493"/>
        <v>週日</v>
      </c>
      <c r="R9312" s="80">
        <v>44868</v>
      </c>
      <c r="AA9312" s="1"/>
    </row>
    <row r="9313" spans="2:27">
      <c r="B9313" s="66">
        <v>44853</v>
      </c>
      <c r="D9313" s="68" t="s">
        <v>50</v>
      </c>
      <c r="E9313" s="70" t="s">
        <v>82</v>
      </c>
      <c r="F9313" s="70" t="s">
        <v>3361</v>
      </c>
      <c r="G9313" s="67">
        <v>44859</v>
      </c>
      <c r="H9313" s="67">
        <v>44873</v>
      </c>
      <c r="I9313" s="71">
        <f t="shared" si="492"/>
        <v>14</v>
      </c>
      <c r="J9313" s="72" t="s">
        <v>3364</v>
      </c>
      <c r="K9313" s="72" t="s">
        <v>170</v>
      </c>
      <c r="L9313" s="73">
        <v>1</v>
      </c>
      <c r="M9313" s="73" t="s">
        <v>108</v>
      </c>
      <c r="N9313" s="68" t="str">
        <f>VLOOKUP(K9313,[1]人員授權表!D$3:G$249,4,0)</f>
        <v>有機</v>
      </c>
      <c r="O9313" s="70" t="str">
        <f>IF(J9313=[1]人員授權表!$C$85,"Casper李羿勳",IF(J9313=[1]人員授權表!$C$188,"Iring陳俊明",IF(J9313=[1]人員授權表!$C$189,"Brian陳泓霖",VLOOKUP(K9313,[1]人員授權表!D$2:E$249,2,FALSE))))</f>
        <v>Elle黃雅琪&amp;
Marco陳鴻鈞</v>
      </c>
      <c r="P9313" s="67">
        <f t="shared" si="491"/>
        <v>44871</v>
      </c>
      <c r="Q9313" s="75" t="str">
        <f t="shared" si="493"/>
        <v>週日</v>
      </c>
      <c r="R9313" s="80">
        <v>44868</v>
      </c>
      <c r="AA9313" s="1"/>
    </row>
    <row r="9314" spans="2:27">
      <c r="B9314" s="66">
        <v>44831</v>
      </c>
      <c r="C9314" s="67">
        <v>44859</v>
      </c>
      <c r="D9314" s="68" t="s">
        <v>50</v>
      </c>
      <c r="E9314" s="70" t="s">
        <v>51</v>
      </c>
      <c r="F9314" s="4" t="s">
        <v>3365</v>
      </c>
      <c r="G9314" s="101">
        <v>44858</v>
      </c>
      <c r="H9314" s="101">
        <v>44874</v>
      </c>
      <c r="I9314" s="71">
        <f t="shared" si="492"/>
        <v>16</v>
      </c>
      <c r="J9314" s="72" t="s">
        <v>242</v>
      </c>
      <c r="K9314" s="72" t="s">
        <v>241</v>
      </c>
      <c r="L9314" s="73">
        <v>1</v>
      </c>
      <c r="M9314" s="73" t="s">
        <v>91</v>
      </c>
      <c r="N9314" s="68" t="str">
        <f>VLOOKUP(K9314,[1]人員授權表!D$3:G$249,4,0)</f>
        <v>有機</v>
      </c>
      <c r="O9314" s="70" t="str">
        <f>IF(J9314=[1]人員授權表!$C$85,"Casper李羿勳",IF(J9314=[1]人員授權表!$C$188,"Iring陳俊明",IF(J9314=[1]人員授權表!$C$189,"Brian陳泓霖",VLOOKUP(K9314,[1]人員授權表!D$2:E$249,2,FALSE))))</f>
        <v>Casper李羿勳</v>
      </c>
      <c r="P9314" s="67">
        <f t="shared" si="491"/>
        <v>44872</v>
      </c>
      <c r="Q9314" s="75" t="str">
        <f t="shared" si="493"/>
        <v>週一</v>
      </c>
      <c r="R9314" s="80">
        <v>44867</v>
      </c>
      <c r="AA9314" s="1"/>
    </row>
    <row r="9315" spans="2:27">
      <c r="B9315" s="66">
        <v>44831</v>
      </c>
      <c r="C9315" s="67">
        <v>44859</v>
      </c>
      <c r="D9315" s="68" t="s">
        <v>50</v>
      </c>
      <c r="E9315" s="70" t="s">
        <v>51</v>
      </c>
      <c r="F9315" s="4" t="s">
        <v>3365</v>
      </c>
      <c r="G9315" s="101">
        <v>44858</v>
      </c>
      <c r="H9315" s="101">
        <v>44874</v>
      </c>
      <c r="I9315" s="71">
        <f t="shared" si="492"/>
        <v>16</v>
      </c>
      <c r="J9315" s="72" t="s">
        <v>243</v>
      </c>
      <c r="K9315" s="72" t="s">
        <v>241</v>
      </c>
      <c r="L9315" s="73">
        <v>2</v>
      </c>
      <c r="M9315" s="73" t="s">
        <v>91</v>
      </c>
      <c r="N9315" s="68" t="str">
        <f>VLOOKUP(K9315,[1]人員授權表!D$3:G$249,4,0)</f>
        <v>有機</v>
      </c>
      <c r="O9315" s="70" t="str">
        <f>IF(J9315=[1]人員授權表!$C$85,"Casper李羿勳",IF(J9315=[1]人員授權表!$C$188,"Iring陳俊明",IF(J9315=[1]人員授權表!$C$189,"Brian陳泓霖",VLOOKUP(K9315,[1]人員授權表!D$2:E$249,2,FALSE))))</f>
        <v>Casper李羿勳</v>
      </c>
      <c r="P9315" s="67">
        <f t="shared" si="491"/>
        <v>44872</v>
      </c>
      <c r="Q9315" s="75" t="str">
        <f t="shared" si="493"/>
        <v>週一</v>
      </c>
      <c r="R9315" s="80">
        <v>44867</v>
      </c>
      <c r="AA9315" s="1"/>
    </row>
    <row r="9316" spans="2:27">
      <c r="B9316" s="66">
        <v>44831</v>
      </c>
      <c r="C9316" s="67">
        <v>44859</v>
      </c>
      <c r="D9316" s="126" t="s">
        <v>1854</v>
      </c>
      <c r="E9316" s="70" t="s">
        <v>51</v>
      </c>
      <c r="F9316" s="115" t="s">
        <v>3365</v>
      </c>
      <c r="G9316" s="105">
        <v>44858</v>
      </c>
      <c r="H9316" s="105">
        <v>44874</v>
      </c>
      <c r="I9316" s="71">
        <f t="shared" si="492"/>
        <v>16</v>
      </c>
      <c r="J9316" s="106" t="s">
        <v>53</v>
      </c>
      <c r="K9316" s="106" t="s">
        <v>54</v>
      </c>
      <c r="L9316" s="100"/>
      <c r="M9316" s="73" t="s">
        <v>91</v>
      </c>
      <c r="N9316" s="68" t="str">
        <f>VLOOKUP(K9316,[1]人員授權表!D$3:G$249,4,0)</f>
        <v>有機</v>
      </c>
      <c r="O9316" s="70" t="str">
        <f>IF(J9316=[1]人員授權表!$C$85,"Casper李羿勳",IF(J9316=[1]人員授權表!$C$188,"Iring陳俊明",IF(J9316=[1]人員授權表!$C$189,"Brian陳泓霖",VLOOKUP(K9316,[1]人員授權表!D$2:E$249,2,FALSE))))</f>
        <v>Marco陳鴻鈞</v>
      </c>
      <c r="P9316" s="67">
        <f t="shared" si="491"/>
        <v>44872</v>
      </c>
      <c r="Q9316" s="75" t="str">
        <f t="shared" si="493"/>
        <v>週一</v>
      </c>
      <c r="R9316" s="128" t="s">
        <v>1854</v>
      </c>
      <c r="AA9316" s="1"/>
    </row>
    <row r="9317" spans="2:27">
      <c r="B9317" s="66">
        <v>44831</v>
      </c>
      <c r="C9317" s="67">
        <v>44859</v>
      </c>
      <c r="D9317" s="126" t="s">
        <v>1854</v>
      </c>
      <c r="E9317" s="70" t="s">
        <v>51</v>
      </c>
      <c r="F9317" s="115" t="s">
        <v>3365</v>
      </c>
      <c r="G9317" s="105">
        <v>44858</v>
      </c>
      <c r="H9317" s="105">
        <v>44874</v>
      </c>
      <c r="I9317" s="71">
        <f t="shared" si="492"/>
        <v>16</v>
      </c>
      <c r="J9317" s="106" t="s">
        <v>60</v>
      </c>
      <c r="K9317" s="106" t="s">
        <v>61</v>
      </c>
      <c r="L9317" s="100"/>
      <c r="M9317" s="73" t="s">
        <v>91</v>
      </c>
      <c r="N9317" s="68" t="str">
        <f>VLOOKUP(K9317,[1]人員授權表!D$3:G$249,4,0)</f>
        <v>有機</v>
      </c>
      <c r="O9317" s="70" t="str">
        <f>IF(J9317=[1]人員授權表!$C$85,"Casper李羿勳",IF(J9317=[1]人員授權表!$C$188,"Iring陳俊明",IF(J9317=[1]人員授權表!$C$189,"Brian陳泓霖",VLOOKUP(K9317,[1]人員授權表!D$2:E$249,2,FALSE))))</f>
        <v>Marco陳鴻鈞</v>
      </c>
      <c r="P9317" s="67">
        <f t="shared" si="491"/>
        <v>44872</v>
      </c>
      <c r="Q9317" s="75" t="str">
        <f t="shared" si="493"/>
        <v>週一</v>
      </c>
      <c r="R9317" s="128" t="s">
        <v>1854</v>
      </c>
      <c r="AA9317" s="1"/>
    </row>
    <row r="9318" spans="2:27">
      <c r="B9318" s="66">
        <v>44831</v>
      </c>
      <c r="C9318" s="67">
        <v>44859</v>
      </c>
      <c r="D9318" s="68" t="s">
        <v>50</v>
      </c>
      <c r="E9318" s="70" t="s">
        <v>51</v>
      </c>
      <c r="F9318" s="4" t="s">
        <v>3365</v>
      </c>
      <c r="G9318" s="101">
        <v>44858</v>
      </c>
      <c r="H9318" s="101">
        <v>44874</v>
      </c>
      <c r="I9318" s="71">
        <f t="shared" si="492"/>
        <v>16</v>
      </c>
      <c r="J9318" s="72" t="s">
        <v>60</v>
      </c>
      <c r="K9318" s="72" t="s">
        <v>61</v>
      </c>
      <c r="L9318" s="110">
        <v>9</v>
      </c>
      <c r="M9318" s="73" t="s">
        <v>91</v>
      </c>
      <c r="N9318" s="68" t="str">
        <f>VLOOKUP(K9318,[1]人員授權表!D$3:G$249,4,0)</f>
        <v>有機</v>
      </c>
      <c r="O9318" s="70" t="str">
        <f>IF(J9318=[1]人員授權表!$C$85,"Casper李羿勳",IF(J9318=[1]人員授權表!$C$188,"Iring陳俊明",IF(J9318=[1]人員授權表!$C$189,"Brian陳泓霖",VLOOKUP(K9318,[1]人員授權表!D$2:E$249,2,FALSE))))</f>
        <v>Marco陳鴻鈞</v>
      </c>
      <c r="P9318" s="67">
        <f t="shared" si="491"/>
        <v>44872</v>
      </c>
      <c r="Q9318" s="75" t="str">
        <f t="shared" si="493"/>
        <v>週一</v>
      </c>
      <c r="R9318" s="80">
        <v>44869</v>
      </c>
      <c r="AA9318" s="1"/>
    </row>
    <row r="9319" spans="2:27">
      <c r="B9319" s="66">
        <v>44831</v>
      </c>
      <c r="C9319" s="67">
        <v>44859</v>
      </c>
      <c r="D9319" s="68" t="s">
        <v>50</v>
      </c>
      <c r="E9319" s="70" t="s">
        <v>51</v>
      </c>
      <c r="F9319" s="4" t="s">
        <v>3365</v>
      </c>
      <c r="G9319" s="101">
        <v>44858</v>
      </c>
      <c r="H9319" s="101">
        <v>44874</v>
      </c>
      <c r="I9319" s="71">
        <f t="shared" si="492"/>
        <v>16</v>
      </c>
      <c r="J9319" s="72" t="s">
        <v>53</v>
      </c>
      <c r="K9319" s="72" t="s">
        <v>54</v>
      </c>
      <c r="L9319" s="73">
        <v>2</v>
      </c>
      <c r="M9319" s="73" t="s">
        <v>91</v>
      </c>
      <c r="N9319" s="68" t="str">
        <f>VLOOKUP(K9319,[1]人員授權表!D$3:G$249,4,0)</f>
        <v>有機</v>
      </c>
      <c r="O9319" s="70" t="str">
        <f>IF(J9319=[1]人員授權表!$C$85,"Casper李羿勳",IF(J9319=[1]人員授權表!$C$188,"Iring陳俊明",IF(J9319=[1]人員授權表!$C$189,"Brian陳泓霖",VLOOKUP(K9319,[1]人員授權表!D$2:E$249,2,FALSE))))</f>
        <v>Marco陳鴻鈞</v>
      </c>
      <c r="P9319" s="67">
        <f t="shared" si="491"/>
        <v>44872</v>
      </c>
      <c r="Q9319" s="75" t="str">
        <f t="shared" si="493"/>
        <v>週一</v>
      </c>
      <c r="R9319" s="80">
        <v>44869</v>
      </c>
      <c r="AA9319" s="1"/>
    </row>
    <row r="9320" spans="2:27">
      <c r="B9320" s="66">
        <v>44847</v>
      </c>
      <c r="C9320" s="67">
        <v>44859</v>
      </c>
      <c r="D9320" s="68" t="s">
        <v>50</v>
      </c>
      <c r="E9320" s="70" t="s">
        <v>51</v>
      </c>
      <c r="F9320" s="4" t="s">
        <v>3366</v>
      </c>
      <c r="G9320" s="67">
        <v>44854</v>
      </c>
      <c r="H9320" s="101">
        <v>44874</v>
      </c>
      <c r="I9320" s="71">
        <f t="shared" si="492"/>
        <v>20</v>
      </c>
      <c r="J9320" s="72" t="s">
        <v>340</v>
      </c>
      <c r="K9320" s="72" t="s">
        <v>470</v>
      </c>
      <c r="L9320" s="73">
        <v>1</v>
      </c>
      <c r="M9320" s="73" t="s">
        <v>91</v>
      </c>
      <c r="N9320" s="68" t="str">
        <f>VLOOKUP(K9320,[1]人員授權表!D$3:G$249,4,0)</f>
        <v>無機</v>
      </c>
      <c r="O9320" s="70" t="str">
        <f>IF(J9320=[1]人員授權表!$C$85,"Casper李羿勳",IF(J9320=[1]人員授權表!$C$188,"Iring陳俊明",IF(J9320=[1]人員授權表!$C$189,"Brian陳泓霖",VLOOKUP(K9320,[1]人員授權表!D$2:E$249,2,FALSE))))</f>
        <v>Iring陳俊明</v>
      </c>
      <c r="P9320" s="67">
        <f t="shared" si="491"/>
        <v>44872</v>
      </c>
      <c r="Q9320" s="75" t="str">
        <f t="shared" si="493"/>
        <v>週一</v>
      </c>
      <c r="R9320" s="80">
        <v>44866</v>
      </c>
      <c r="AA9320" s="1"/>
    </row>
    <row r="9321" spans="2:27">
      <c r="B9321" s="66">
        <v>44847</v>
      </c>
      <c r="C9321" s="67">
        <v>44859</v>
      </c>
      <c r="D9321" s="68" t="s">
        <v>50</v>
      </c>
      <c r="E9321" s="70" t="s">
        <v>51</v>
      </c>
      <c r="F9321" s="4" t="s">
        <v>3367</v>
      </c>
      <c r="G9321" s="67">
        <v>44854</v>
      </c>
      <c r="H9321" s="101">
        <v>44874</v>
      </c>
      <c r="I9321" s="71">
        <f t="shared" si="492"/>
        <v>20</v>
      </c>
      <c r="J9321" s="72" t="s">
        <v>69</v>
      </c>
      <c r="K9321" s="72" t="s">
        <v>70</v>
      </c>
      <c r="L9321" s="73">
        <v>12</v>
      </c>
      <c r="M9321" s="73" t="s">
        <v>91</v>
      </c>
      <c r="N9321" s="68" t="str">
        <f>VLOOKUP(K9321,[1]人員授權表!D$3:G$249,4,0)</f>
        <v>有機</v>
      </c>
      <c r="O9321" s="70" t="str">
        <f>IF(J9321=[1]人員授權表!$C$85,"Casper李羿勳",IF(J9321=[1]人員授權表!$C$188,"Iring陳俊明",IF(J9321=[1]人員授權表!$C$189,"Brian陳泓霖",VLOOKUP(K9321,[1]人員授權表!D$2:E$249,2,FALSE))))</f>
        <v>Casper李羿勳</v>
      </c>
      <c r="P9321" s="67">
        <f t="shared" si="491"/>
        <v>44872</v>
      </c>
      <c r="Q9321" s="75" t="str">
        <f t="shared" si="493"/>
        <v>週一</v>
      </c>
      <c r="R9321" s="80">
        <v>44869</v>
      </c>
      <c r="AA9321" s="1"/>
    </row>
    <row r="9322" spans="2:27">
      <c r="B9322" s="66">
        <v>44847</v>
      </c>
      <c r="C9322" s="67">
        <v>44859</v>
      </c>
      <c r="D9322" s="68" t="s">
        <v>50</v>
      </c>
      <c r="E9322" s="70" t="s">
        <v>51</v>
      </c>
      <c r="F9322" s="4" t="s">
        <v>3366</v>
      </c>
      <c r="G9322" s="67">
        <v>44854</v>
      </c>
      <c r="H9322" s="101">
        <v>44874</v>
      </c>
      <c r="I9322" s="71">
        <f t="shared" si="492"/>
        <v>20</v>
      </c>
      <c r="J9322" s="72" t="s">
        <v>243</v>
      </c>
      <c r="K9322" s="72" t="s">
        <v>241</v>
      </c>
      <c r="L9322" s="73">
        <v>2</v>
      </c>
      <c r="M9322" s="73" t="s">
        <v>91</v>
      </c>
      <c r="N9322" s="68" t="str">
        <f>VLOOKUP(K9322,[1]人員授權表!D$3:G$249,4,0)</f>
        <v>有機</v>
      </c>
      <c r="O9322" s="70" t="str">
        <f>IF(J9322=[1]人員授權表!$C$85,"Casper李羿勳",IF(J9322=[1]人員授權表!$C$188,"Iring陳俊明",IF(J9322=[1]人員授權表!$C$189,"Brian陳泓霖",VLOOKUP(K9322,[1]人員授權表!D$2:E$249,2,FALSE))))</f>
        <v>Casper李羿勳</v>
      </c>
      <c r="P9322" s="67">
        <f t="shared" si="491"/>
        <v>44872</v>
      </c>
      <c r="Q9322" s="75" t="str">
        <f t="shared" si="493"/>
        <v>週一</v>
      </c>
      <c r="R9322" s="80">
        <v>44869</v>
      </c>
      <c r="AA9322" s="1"/>
    </row>
    <row r="9323" spans="2:27">
      <c r="B9323" s="66">
        <v>44847</v>
      </c>
      <c r="C9323" s="67">
        <v>44859</v>
      </c>
      <c r="D9323" s="68" t="s">
        <v>50</v>
      </c>
      <c r="E9323" s="70" t="s">
        <v>51</v>
      </c>
      <c r="F9323" s="4" t="s">
        <v>3366</v>
      </c>
      <c r="G9323" s="67">
        <v>44854</v>
      </c>
      <c r="H9323" s="101">
        <v>44874</v>
      </c>
      <c r="I9323" s="71">
        <f t="shared" si="492"/>
        <v>20</v>
      </c>
      <c r="J9323" s="72" t="s">
        <v>66</v>
      </c>
      <c r="K9323" s="72" t="s">
        <v>64</v>
      </c>
      <c r="L9323" s="73">
        <v>1</v>
      </c>
      <c r="M9323" s="73" t="s">
        <v>91</v>
      </c>
      <c r="N9323" s="68" t="str">
        <f>VLOOKUP(K9323,[1]人員授權表!D$3:G$249,4,0)</f>
        <v>有機</v>
      </c>
      <c r="O9323" s="70" t="str">
        <f>IF(J9323=[1]人員授權表!$C$85,"Casper李羿勳",IF(J9323=[1]人員授權表!$C$188,"Iring陳俊明",IF(J9323=[1]人員授權表!$C$189,"Brian陳泓霖",VLOOKUP(K9323,[1]人員授權表!D$2:E$249,2,FALSE))))</f>
        <v>Casper李羿勳</v>
      </c>
      <c r="P9323" s="67">
        <f t="shared" si="491"/>
        <v>44872</v>
      </c>
      <c r="Q9323" s="75" t="str">
        <f t="shared" si="493"/>
        <v>週一</v>
      </c>
      <c r="R9323" s="80">
        <v>44872</v>
      </c>
      <c r="AA9323" s="1"/>
    </row>
    <row r="9324" spans="2:27">
      <c r="B9324" s="66">
        <v>44847</v>
      </c>
      <c r="C9324" s="67">
        <v>44859</v>
      </c>
      <c r="D9324" s="68" t="s">
        <v>50</v>
      </c>
      <c r="E9324" s="70" t="s">
        <v>51</v>
      </c>
      <c r="F9324" s="4" t="s">
        <v>3366</v>
      </c>
      <c r="G9324" s="67">
        <v>44854</v>
      </c>
      <c r="H9324" s="101">
        <v>44874</v>
      </c>
      <c r="I9324" s="71">
        <f t="shared" si="492"/>
        <v>20</v>
      </c>
      <c r="J9324" s="72" t="s">
        <v>890</v>
      </c>
      <c r="K9324" s="72" t="s">
        <v>617</v>
      </c>
      <c r="L9324" s="73">
        <v>1</v>
      </c>
      <c r="M9324" s="73" t="s">
        <v>91</v>
      </c>
      <c r="N9324" s="68" t="str">
        <f>VLOOKUP(K9324,[1]人員授權表!D$3:G$249,4,0)</f>
        <v>有機</v>
      </c>
      <c r="O9324" s="70" t="str">
        <f>IF(J9324=[1]人員授權表!$C$85,"Casper李羿勳",IF(J9324=[1]人員授權表!$C$188,"Iring陳俊明",IF(J9324=[1]人員授權表!$C$189,"Brian陳泓霖",VLOOKUP(K9324,[1]人員授權表!D$2:E$249,2,FALSE))))</f>
        <v>Casper李羿勳</v>
      </c>
      <c r="P9324" s="67">
        <f t="shared" si="491"/>
        <v>44872</v>
      </c>
      <c r="Q9324" s="75" t="str">
        <f t="shared" si="493"/>
        <v>週一</v>
      </c>
      <c r="R9324" s="80">
        <v>44872</v>
      </c>
      <c r="AA9324" s="1"/>
    </row>
    <row r="9325" spans="2:27">
      <c r="B9325" s="66">
        <v>44847</v>
      </c>
      <c r="C9325" s="67">
        <v>44859</v>
      </c>
      <c r="D9325" s="68" t="s">
        <v>50</v>
      </c>
      <c r="E9325" s="70" t="s">
        <v>51</v>
      </c>
      <c r="F9325" s="4" t="s">
        <v>3368</v>
      </c>
      <c r="G9325" s="67">
        <v>44855</v>
      </c>
      <c r="H9325" s="101">
        <v>44874</v>
      </c>
      <c r="I9325" s="71">
        <f t="shared" si="492"/>
        <v>19</v>
      </c>
      <c r="J9325" s="72" t="s">
        <v>350</v>
      </c>
      <c r="K9325" s="72" t="s">
        <v>250</v>
      </c>
      <c r="L9325" s="73">
        <v>1</v>
      </c>
      <c r="M9325" s="73" t="s">
        <v>91</v>
      </c>
      <c r="N9325" s="68" t="str">
        <f>VLOOKUP(K9325,[1]人員授權表!D$3:G$249,4,0)</f>
        <v>有機</v>
      </c>
      <c r="O9325" s="70" t="str">
        <f>IF(J9325=[1]人員授權表!$C$85,"Casper李羿勳",IF(J9325=[1]人員授權表!$C$188,"Iring陳俊明",IF(J9325=[1]人員授權表!$C$189,"Brian陳泓霖",VLOOKUP(K9325,[1]人員授權表!D$2:E$249,2,FALSE))))</f>
        <v>Marco陳鴻鈞</v>
      </c>
      <c r="P9325" s="67">
        <f t="shared" si="491"/>
        <v>44872</v>
      </c>
      <c r="Q9325" s="75" t="str">
        <f t="shared" si="493"/>
        <v>週一</v>
      </c>
      <c r="R9325" s="80">
        <v>44867</v>
      </c>
      <c r="AA9325" s="1"/>
    </row>
    <row r="9326" spans="2:27">
      <c r="B9326" s="66">
        <v>44847</v>
      </c>
      <c r="C9326" s="67">
        <v>44859</v>
      </c>
      <c r="D9326" s="68" t="s">
        <v>50</v>
      </c>
      <c r="E9326" s="70" t="s">
        <v>51</v>
      </c>
      <c r="F9326" s="4" t="s">
        <v>3368</v>
      </c>
      <c r="G9326" s="67">
        <v>44855</v>
      </c>
      <c r="H9326" s="101">
        <v>44874</v>
      </c>
      <c r="I9326" s="71">
        <f t="shared" si="492"/>
        <v>19</v>
      </c>
      <c r="J9326" s="72" t="s">
        <v>60</v>
      </c>
      <c r="K9326" s="72" t="s">
        <v>61</v>
      </c>
      <c r="L9326" s="73">
        <v>2</v>
      </c>
      <c r="M9326" s="73" t="s">
        <v>91</v>
      </c>
      <c r="N9326" s="68" t="str">
        <f>VLOOKUP(K9326,[1]人員授權表!D$3:G$249,4,0)</f>
        <v>有機</v>
      </c>
      <c r="O9326" s="70" t="str">
        <f>IF(J9326=[1]人員授權表!$C$85,"Casper李羿勳",IF(J9326=[1]人員授權表!$C$188,"Iring陳俊明",IF(J9326=[1]人員授權表!$C$189,"Brian陳泓霖",VLOOKUP(K9326,[1]人員授權表!D$2:E$249,2,FALSE))))</f>
        <v>Marco陳鴻鈞</v>
      </c>
      <c r="P9326" s="67">
        <f t="shared" si="491"/>
        <v>44872</v>
      </c>
      <c r="Q9326" s="75" t="str">
        <f t="shared" si="493"/>
        <v>週一</v>
      </c>
      <c r="R9326" s="80">
        <v>44869</v>
      </c>
      <c r="AA9326" s="1"/>
    </row>
    <row r="9327" spans="2:27">
      <c r="B9327" s="66">
        <v>44847</v>
      </c>
      <c r="C9327" s="67">
        <v>44859</v>
      </c>
      <c r="D9327" s="68" t="s">
        <v>50</v>
      </c>
      <c r="E9327" s="70" t="s">
        <v>51</v>
      </c>
      <c r="F9327" s="4" t="s">
        <v>3368</v>
      </c>
      <c r="G9327" s="67">
        <v>44855</v>
      </c>
      <c r="H9327" s="101">
        <v>44874</v>
      </c>
      <c r="I9327" s="71">
        <f t="shared" si="492"/>
        <v>19</v>
      </c>
      <c r="J9327" s="72" t="s">
        <v>240</v>
      </c>
      <c r="K9327" s="72" t="s">
        <v>248</v>
      </c>
      <c r="L9327" s="73">
        <v>1</v>
      </c>
      <c r="M9327" s="73" t="s">
        <v>91</v>
      </c>
      <c r="N9327" s="68" t="str">
        <f>VLOOKUP(K9327,[1]人員授權表!D$3:G$249,4,0)</f>
        <v>有機</v>
      </c>
      <c r="O9327" s="70" t="str">
        <f>IF(J9327=[1]人員授權表!$C$85,"Casper李羿勳",IF(J9327=[1]人員授權表!$C$188,"Iring陳俊明",IF(J9327=[1]人員授權表!$C$189,"Brian陳泓霖",VLOOKUP(K9327,[1]人員授權表!D$2:E$249,2,FALSE))))</f>
        <v>Marco陳鴻鈞</v>
      </c>
      <c r="P9327" s="67">
        <f t="shared" si="491"/>
        <v>44872</v>
      </c>
      <c r="Q9327" s="75" t="str">
        <f t="shared" si="493"/>
        <v>週一</v>
      </c>
      <c r="R9327" s="80">
        <v>44869</v>
      </c>
      <c r="AA9327" s="1"/>
    </row>
    <row r="9328" spans="2:27">
      <c r="B9328" s="66">
        <v>44847</v>
      </c>
      <c r="C9328" s="67">
        <v>44859</v>
      </c>
      <c r="D9328" s="68" t="s">
        <v>50</v>
      </c>
      <c r="E9328" s="70" t="s">
        <v>51</v>
      </c>
      <c r="F9328" s="4" t="s">
        <v>3368</v>
      </c>
      <c r="G9328" s="67">
        <v>44855</v>
      </c>
      <c r="H9328" s="101">
        <v>44874</v>
      </c>
      <c r="I9328" s="71">
        <f t="shared" si="492"/>
        <v>19</v>
      </c>
      <c r="J9328" s="72" t="s">
        <v>261</v>
      </c>
      <c r="K9328" s="72" t="s">
        <v>248</v>
      </c>
      <c r="L9328" s="73">
        <v>1</v>
      </c>
      <c r="M9328" s="73" t="s">
        <v>91</v>
      </c>
      <c r="N9328" s="68" t="str">
        <f>VLOOKUP(K9328,[1]人員授權表!D$3:G$249,4,0)</f>
        <v>有機</v>
      </c>
      <c r="O9328" s="70" t="str">
        <f>IF(J9328=[1]人員授權表!$C$85,"Casper李羿勳",IF(J9328=[1]人員授權表!$C$188,"Iring陳俊明",IF(J9328=[1]人員授權表!$C$189,"Brian陳泓霖",VLOOKUP(K9328,[1]人員授權表!D$2:E$249,2,FALSE))))</f>
        <v>Marco陳鴻鈞</v>
      </c>
      <c r="P9328" s="67">
        <f t="shared" si="491"/>
        <v>44872</v>
      </c>
      <c r="Q9328" s="75" t="str">
        <f t="shared" si="493"/>
        <v>週一</v>
      </c>
      <c r="R9328" s="80">
        <v>44869</v>
      </c>
      <c r="AA9328" s="1"/>
    </row>
    <row r="9329" spans="2:27">
      <c r="B9329" s="66">
        <v>44847</v>
      </c>
      <c r="C9329" s="67">
        <v>44859</v>
      </c>
      <c r="D9329" s="68" t="s">
        <v>50</v>
      </c>
      <c r="E9329" s="70" t="s">
        <v>51</v>
      </c>
      <c r="F9329" s="4" t="s">
        <v>3368</v>
      </c>
      <c r="G9329" s="67">
        <v>44855</v>
      </c>
      <c r="H9329" s="101">
        <v>44874</v>
      </c>
      <c r="I9329" s="71">
        <f t="shared" si="492"/>
        <v>19</v>
      </c>
      <c r="J9329" s="72" t="s">
        <v>614</v>
      </c>
      <c r="K9329" s="72" t="s">
        <v>248</v>
      </c>
      <c r="L9329" s="73">
        <v>1</v>
      </c>
      <c r="M9329" s="73" t="s">
        <v>91</v>
      </c>
      <c r="N9329" s="68" t="str">
        <f>VLOOKUP(K9329,[1]人員授權表!D$3:G$249,4,0)</f>
        <v>有機</v>
      </c>
      <c r="O9329" s="70" t="str">
        <f>IF(J9329=[1]人員授權表!$C$85,"Casper李羿勳",IF(J9329=[1]人員授權表!$C$188,"Iring陳俊明",IF(J9329=[1]人員授權表!$C$189,"Brian陳泓霖",VLOOKUP(K9329,[1]人員授權表!D$2:E$249,2,FALSE))))</f>
        <v>Marco陳鴻鈞</v>
      </c>
      <c r="P9329" s="67">
        <f t="shared" si="491"/>
        <v>44872</v>
      </c>
      <c r="Q9329" s="75" t="str">
        <f t="shared" si="493"/>
        <v>週一</v>
      </c>
      <c r="R9329" s="80">
        <v>44869</v>
      </c>
      <c r="AA9329" s="1"/>
    </row>
    <row r="9330" spans="2:27">
      <c r="B9330" s="66">
        <v>44847</v>
      </c>
      <c r="C9330" s="67">
        <v>44859</v>
      </c>
      <c r="D9330" s="68" t="s">
        <v>50</v>
      </c>
      <c r="E9330" s="70" t="s">
        <v>51</v>
      </c>
      <c r="F9330" s="4" t="s">
        <v>3368</v>
      </c>
      <c r="G9330" s="67">
        <v>44855</v>
      </c>
      <c r="H9330" s="101">
        <v>44874</v>
      </c>
      <c r="I9330" s="71">
        <f t="shared" si="492"/>
        <v>19</v>
      </c>
      <c r="J9330" s="72" t="s">
        <v>244</v>
      </c>
      <c r="K9330" s="72" t="s">
        <v>241</v>
      </c>
      <c r="L9330" s="73">
        <v>1</v>
      </c>
      <c r="M9330" s="73" t="s">
        <v>91</v>
      </c>
      <c r="N9330" s="68" t="str">
        <f>VLOOKUP(K9330,[1]人員授權表!D$3:G$249,4,0)</f>
        <v>有機</v>
      </c>
      <c r="O9330" s="70" t="str">
        <f>IF(J9330=[1]人員授權表!$C$85,"Casper李羿勳",IF(J9330=[1]人員授權表!$C$188,"Iring陳俊明",IF(J9330=[1]人員授權表!$C$189,"Brian陳泓霖",VLOOKUP(K9330,[1]人員授權表!D$2:E$249,2,FALSE))))</f>
        <v>Casper李羿勳</v>
      </c>
      <c r="P9330" s="67">
        <f t="shared" si="491"/>
        <v>44872</v>
      </c>
      <c r="Q9330" s="75" t="str">
        <f t="shared" si="493"/>
        <v>週一</v>
      </c>
      <c r="R9330" s="80">
        <v>44869</v>
      </c>
      <c r="AA9330" s="1"/>
    </row>
    <row r="9331" spans="2:27">
      <c r="B9331" s="66">
        <v>44847</v>
      </c>
      <c r="C9331" s="67">
        <v>44859</v>
      </c>
      <c r="D9331" s="68" t="s">
        <v>50</v>
      </c>
      <c r="E9331" s="70" t="s">
        <v>51</v>
      </c>
      <c r="F9331" s="4" t="s">
        <v>3368</v>
      </c>
      <c r="G9331" s="67">
        <v>44855</v>
      </c>
      <c r="H9331" s="101">
        <v>44874</v>
      </c>
      <c r="I9331" s="71">
        <f t="shared" si="492"/>
        <v>19</v>
      </c>
      <c r="J9331" s="72" t="s">
        <v>616</v>
      </c>
      <c r="K9331" s="72" t="s">
        <v>617</v>
      </c>
      <c r="L9331" s="73">
        <v>1</v>
      </c>
      <c r="M9331" s="73" t="s">
        <v>91</v>
      </c>
      <c r="N9331" s="68" t="str">
        <f>VLOOKUP(K9331,[1]人員授權表!D$3:G$249,4,0)</f>
        <v>有機</v>
      </c>
      <c r="O9331" s="70" t="str">
        <f>IF(J9331=[1]人員授權表!$C$85,"Casper李羿勳",IF(J9331=[1]人員授權表!$C$188,"Iring陳俊明",IF(J9331=[1]人員授權表!$C$189,"Brian陳泓霖",VLOOKUP(K9331,[1]人員授權表!D$2:E$249,2,FALSE))))</f>
        <v>Casper李羿勳</v>
      </c>
      <c r="P9331" s="67">
        <f t="shared" si="491"/>
        <v>44872</v>
      </c>
      <c r="Q9331" s="75" t="str">
        <f t="shared" si="493"/>
        <v>週一</v>
      </c>
      <c r="R9331" s="80">
        <v>44872</v>
      </c>
      <c r="AA9331" s="1"/>
    </row>
    <row r="9332" spans="2:27">
      <c r="B9332" s="66">
        <v>44847</v>
      </c>
      <c r="C9332" s="67">
        <v>44859</v>
      </c>
      <c r="D9332" s="68" t="s">
        <v>50</v>
      </c>
      <c r="E9332" s="70" t="s">
        <v>51</v>
      </c>
      <c r="F9332" s="4" t="s">
        <v>3368</v>
      </c>
      <c r="G9332" s="67">
        <v>44855</v>
      </c>
      <c r="H9332" s="101">
        <v>44874</v>
      </c>
      <c r="I9332" s="71">
        <f t="shared" si="492"/>
        <v>19</v>
      </c>
      <c r="J9332" s="72" t="s">
        <v>246</v>
      </c>
      <c r="K9332" s="72" t="s">
        <v>241</v>
      </c>
      <c r="L9332" s="73">
        <v>1</v>
      </c>
      <c r="M9332" s="73" t="s">
        <v>91</v>
      </c>
      <c r="N9332" s="68" t="str">
        <f>VLOOKUP(K9332,[1]人員授權表!D$3:G$249,4,0)</f>
        <v>有機</v>
      </c>
      <c r="O9332" s="70" t="str">
        <f>IF(J9332=[1]人員授權表!$C$85,"Casper李羿勳",IF(J9332=[1]人員授權表!$C$188,"Iring陳俊明",IF(J9332=[1]人員授權表!$C$189,"Brian陳泓霖",VLOOKUP(K9332,[1]人員授權表!D$2:E$249,2,FALSE))))</f>
        <v>Casper李羿勳</v>
      </c>
      <c r="P9332" s="67">
        <f t="shared" si="491"/>
        <v>44872</v>
      </c>
      <c r="Q9332" s="75" t="str">
        <f t="shared" si="493"/>
        <v>週一</v>
      </c>
      <c r="R9332" s="80">
        <v>44869</v>
      </c>
      <c r="AA9332" s="1"/>
    </row>
    <row r="9333" spans="2:27">
      <c r="B9333" s="66">
        <v>44847</v>
      </c>
      <c r="C9333" s="67">
        <v>44859</v>
      </c>
      <c r="D9333" s="68" t="s">
        <v>50</v>
      </c>
      <c r="E9333" s="70" t="s">
        <v>51</v>
      </c>
      <c r="F9333" s="4" t="s">
        <v>3368</v>
      </c>
      <c r="G9333" s="67">
        <v>44855</v>
      </c>
      <c r="H9333" s="101">
        <v>44874</v>
      </c>
      <c r="I9333" s="71">
        <f t="shared" si="492"/>
        <v>19</v>
      </c>
      <c r="J9333" s="72" t="s">
        <v>74</v>
      </c>
      <c r="K9333" s="72" t="s">
        <v>75</v>
      </c>
      <c r="L9333" s="73">
        <v>1</v>
      </c>
      <c r="M9333" s="73" t="s">
        <v>91</v>
      </c>
      <c r="N9333" s="68" t="str">
        <f>VLOOKUP(K9333,[1]人員授權表!D$3:G$249,4,0)</f>
        <v>有機</v>
      </c>
      <c r="O9333" s="70" t="str">
        <f>IF(J9333=[1]人員授權表!$C$85,"Casper李羿勳",IF(J9333=[1]人員授權表!$C$188,"Iring陳俊明",IF(J9333=[1]人員授權表!$C$189,"Brian陳泓霖",VLOOKUP(K9333,[1]人員授權表!D$2:E$249,2,FALSE))))</f>
        <v>Casper李羿勳</v>
      </c>
      <c r="P9333" s="67">
        <f t="shared" si="491"/>
        <v>44872</v>
      </c>
      <c r="Q9333" s="75" t="str">
        <f t="shared" si="493"/>
        <v>週一</v>
      </c>
      <c r="R9333" s="80">
        <v>44872</v>
      </c>
      <c r="AA9333" s="1"/>
    </row>
    <row r="9334" spans="2:27">
      <c r="B9334" s="66">
        <v>44847</v>
      </c>
      <c r="C9334" s="67">
        <v>44869</v>
      </c>
      <c r="D9334" s="68" t="s">
        <v>50</v>
      </c>
      <c r="E9334" s="70" t="s">
        <v>51</v>
      </c>
      <c r="F9334" s="4" t="s">
        <v>3369</v>
      </c>
      <c r="G9334" s="67">
        <v>44855</v>
      </c>
      <c r="H9334" s="101">
        <v>44874</v>
      </c>
      <c r="I9334" s="71">
        <f t="shared" si="492"/>
        <v>19</v>
      </c>
      <c r="J9334" s="72" t="s">
        <v>350</v>
      </c>
      <c r="K9334" s="72" t="s">
        <v>250</v>
      </c>
      <c r="L9334" s="73">
        <v>1</v>
      </c>
      <c r="M9334" s="73" t="s">
        <v>91</v>
      </c>
      <c r="N9334" s="68" t="str">
        <f>VLOOKUP(K9334,[1]人員授權表!D$3:G$249,4,0)</f>
        <v>有機</v>
      </c>
      <c r="O9334" s="70" t="str">
        <f>IF(J9334=[1]人員授權表!$C$85,"Casper李羿勳",IF(J9334=[1]人員授權表!$C$188,"Iring陳俊明",IF(J9334=[1]人員授權表!$C$189,"Brian陳泓霖",VLOOKUP(K9334,[1]人員授權表!D$2:E$249,2,FALSE))))</f>
        <v>Marco陳鴻鈞</v>
      </c>
      <c r="P9334" s="67">
        <f t="shared" ref="P9334:P9369" si="494">H9334-2</f>
        <v>44872</v>
      </c>
      <c r="Q9334" s="75" t="str">
        <f t="shared" si="493"/>
        <v>週一</v>
      </c>
      <c r="R9334" s="80">
        <v>44867</v>
      </c>
      <c r="AA9334" s="1"/>
    </row>
    <row r="9335" spans="2:27">
      <c r="B9335" s="66">
        <v>44847</v>
      </c>
      <c r="C9335" s="67">
        <v>44869</v>
      </c>
      <c r="D9335" s="68" t="s">
        <v>50</v>
      </c>
      <c r="E9335" s="70" t="s">
        <v>51</v>
      </c>
      <c r="F9335" s="4" t="s">
        <v>3369</v>
      </c>
      <c r="G9335" s="67">
        <v>44855</v>
      </c>
      <c r="H9335" s="101">
        <v>44874</v>
      </c>
      <c r="I9335" s="71">
        <f t="shared" si="492"/>
        <v>19</v>
      </c>
      <c r="J9335" s="72" t="s">
        <v>69</v>
      </c>
      <c r="K9335" s="72" t="s">
        <v>70</v>
      </c>
      <c r="L9335" s="73">
        <v>1</v>
      </c>
      <c r="M9335" s="73" t="s">
        <v>91</v>
      </c>
      <c r="N9335" s="68" t="str">
        <f>VLOOKUP(K9335,[1]人員授權表!D$3:G$249,4,0)</f>
        <v>有機</v>
      </c>
      <c r="O9335" s="70" t="str">
        <f>IF(J9335=[1]人員授權表!$C$85,"Casper李羿勳",IF(J9335=[1]人員授權表!$C$188,"Iring陳俊明",IF(J9335=[1]人員授權表!$C$189,"Brian陳泓霖",VLOOKUP(K9335,[1]人員授權表!D$2:E$249,2,FALSE))))</f>
        <v>Casper李羿勳</v>
      </c>
      <c r="P9335" s="67">
        <f t="shared" si="494"/>
        <v>44872</v>
      </c>
      <c r="Q9335" s="75" t="str">
        <f t="shared" si="493"/>
        <v>週一</v>
      </c>
      <c r="R9335" s="80">
        <v>44869</v>
      </c>
      <c r="AA9335" s="1"/>
    </row>
    <row r="9336" spans="2:27">
      <c r="B9336" s="66">
        <v>44847</v>
      </c>
      <c r="C9336" s="67">
        <v>44869</v>
      </c>
      <c r="D9336" s="68" t="s">
        <v>50</v>
      </c>
      <c r="E9336" s="70" t="s">
        <v>51</v>
      </c>
      <c r="F9336" s="4" t="s">
        <v>3369</v>
      </c>
      <c r="G9336" s="67">
        <v>44855</v>
      </c>
      <c r="H9336" s="101">
        <v>44874</v>
      </c>
      <c r="I9336" s="71">
        <f t="shared" si="492"/>
        <v>19</v>
      </c>
      <c r="J9336" s="72" t="s">
        <v>66</v>
      </c>
      <c r="K9336" s="72" t="s">
        <v>64</v>
      </c>
      <c r="L9336" s="73">
        <v>1</v>
      </c>
      <c r="M9336" s="73" t="s">
        <v>91</v>
      </c>
      <c r="N9336" s="68" t="str">
        <f>VLOOKUP(K9336,[1]人員授權表!D$3:G$249,4,0)</f>
        <v>有機</v>
      </c>
      <c r="O9336" s="70" t="str">
        <f>IF(J9336=[1]人員授權表!$C$85,"Casper李羿勳",IF(J9336=[1]人員授權表!$C$188,"Iring陳俊明",IF(J9336=[1]人員授權表!$C$189,"Brian陳泓霖",VLOOKUP(K9336,[1]人員授權表!D$2:E$249,2,FALSE))))</f>
        <v>Casper李羿勳</v>
      </c>
      <c r="P9336" s="67">
        <f t="shared" si="494"/>
        <v>44872</v>
      </c>
      <c r="Q9336" s="75" t="str">
        <f t="shared" si="493"/>
        <v>週一</v>
      </c>
      <c r="R9336" s="80">
        <v>44872</v>
      </c>
      <c r="S9336" s="85"/>
      <c r="AA9336" s="1"/>
    </row>
    <row r="9337" spans="2:27">
      <c r="B9337" s="66">
        <v>44847</v>
      </c>
      <c r="C9337" s="67">
        <v>44869</v>
      </c>
      <c r="D9337" s="68" t="s">
        <v>50</v>
      </c>
      <c r="E9337" s="70" t="s">
        <v>51</v>
      </c>
      <c r="F9337" s="4" t="s">
        <v>3369</v>
      </c>
      <c r="G9337" s="67">
        <v>44855</v>
      </c>
      <c r="H9337" s="101">
        <v>44874</v>
      </c>
      <c r="I9337" s="71">
        <f t="shared" si="492"/>
        <v>19</v>
      </c>
      <c r="J9337" s="72" t="s">
        <v>242</v>
      </c>
      <c r="K9337" s="72" t="s">
        <v>241</v>
      </c>
      <c r="L9337" s="73">
        <v>1</v>
      </c>
      <c r="M9337" s="73" t="s">
        <v>91</v>
      </c>
      <c r="N9337" s="68" t="str">
        <f>VLOOKUP(K9337,[1]人員授權表!D$3:G$249,4,0)</f>
        <v>有機</v>
      </c>
      <c r="O9337" s="70" t="str">
        <f>IF(J9337=[1]人員授權表!$C$85,"Casper李羿勳",IF(J9337=[1]人員授權表!$C$188,"Iring陳俊明",IF(J9337=[1]人員授權表!$C$189,"Brian陳泓霖",VLOOKUP(K9337,[1]人員授權表!D$2:E$249,2,FALSE))))</f>
        <v>Casper李羿勳</v>
      </c>
      <c r="P9337" s="67">
        <f t="shared" si="494"/>
        <v>44872</v>
      </c>
      <c r="Q9337" s="75" t="str">
        <f t="shared" si="493"/>
        <v>週一</v>
      </c>
      <c r="R9337" s="80">
        <v>44869</v>
      </c>
      <c r="AA9337" s="1"/>
    </row>
    <row r="9338" spans="2:27">
      <c r="B9338" s="66">
        <v>44847</v>
      </c>
      <c r="C9338" s="67">
        <v>44869</v>
      </c>
      <c r="D9338" s="68" t="s">
        <v>50</v>
      </c>
      <c r="E9338" s="70" t="s">
        <v>51</v>
      </c>
      <c r="F9338" s="4" t="s">
        <v>3369</v>
      </c>
      <c r="G9338" s="67">
        <v>44855</v>
      </c>
      <c r="H9338" s="101">
        <v>44874</v>
      </c>
      <c r="I9338" s="71">
        <f t="shared" si="492"/>
        <v>19</v>
      </c>
      <c r="J9338" s="72" t="s">
        <v>609</v>
      </c>
      <c r="K9338" s="72" t="s">
        <v>610</v>
      </c>
      <c r="L9338" s="73">
        <v>1</v>
      </c>
      <c r="M9338" s="73" t="s">
        <v>91</v>
      </c>
      <c r="N9338" s="68" t="str">
        <f>VLOOKUP(K9338,[1]人員授權表!D$3:G$249,4,0)</f>
        <v>有機</v>
      </c>
      <c r="O9338" s="70" t="str">
        <f>IF(J9338=[1]人員授權表!$C$85,"Casper李羿勳",IF(J9338=[1]人員授權表!$C$188,"Iring陳俊明",IF(J9338=[1]人員授權表!$C$189,"Brian陳泓霖",VLOOKUP(K9338,[1]人員授權表!D$2:E$249,2,FALSE))))</f>
        <v>Casper李羿勳</v>
      </c>
      <c r="P9338" s="67">
        <f t="shared" si="494"/>
        <v>44872</v>
      </c>
      <c r="Q9338" s="75" t="str">
        <f t="shared" si="493"/>
        <v>週一</v>
      </c>
      <c r="R9338" s="80">
        <v>44869</v>
      </c>
      <c r="AA9338" s="1"/>
    </row>
    <row r="9339" spans="2:27">
      <c r="B9339" s="66">
        <v>44847</v>
      </c>
      <c r="C9339" s="67">
        <v>44869</v>
      </c>
      <c r="D9339" s="68" t="s">
        <v>50</v>
      </c>
      <c r="E9339" s="70" t="s">
        <v>51</v>
      </c>
      <c r="F9339" s="4" t="s">
        <v>3369</v>
      </c>
      <c r="G9339" s="67">
        <v>44855</v>
      </c>
      <c r="H9339" s="101">
        <v>44874</v>
      </c>
      <c r="I9339" s="71">
        <f t="shared" si="492"/>
        <v>19</v>
      </c>
      <c r="J9339" s="72" t="s">
        <v>356</v>
      </c>
      <c r="K9339" s="72" t="s">
        <v>70</v>
      </c>
      <c r="L9339" s="73">
        <v>1</v>
      </c>
      <c r="M9339" s="73" t="s">
        <v>91</v>
      </c>
      <c r="N9339" s="68" t="str">
        <f>VLOOKUP(K9339,[1]人員授權表!D$3:G$249,4,0)</f>
        <v>有機</v>
      </c>
      <c r="O9339" s="70" t="str">
        <f>IF(J9339=[1]人員授權表!$C$85,"Casper李羿勳",IF(J9339=[1]人員授權表!$C$188,"Iring陳俊明",IF(J9339=[1]人員授權表!$C$189,"Brian陳泓霖",VLOOKUP(K9339,[1]人員授權表!D$2:E$249,2,FALSE))))</f>
        <v>Casper李羿勳</v>
      </c>
      <c r="P9339" s="67">
        <f t="shared" si="494"/>
        <v>44872</v>
      </c>
      <c r="Q9339" s="75" t="str">
        <f t="shared" si="493"/>
        <v>週一</v>
      </c>
      <c r="R9339" s="80">
        <v>44869</v>
      </c>
      <c r="AA9339" s="1"/>
    </row>
    <row r="9340" spans="2:27">
      <c r="B9340" s="66">
        <v>44847</v>
      </c>
      <c r="C9340" s="67">
        <v>44869</v>
      </c>
      <c r="D9340" s="68" t="s">
        <v>50</v>
      </c>
      <c r="E9340" s="70" t="s">
        <v>51</v>
      </c>
      <c r="F9340" s="4" t="s">
        <v>3369</v>
      </c>
      <c r="G9340" s="67">
        <v>44855</v>
      </c>
      <c r="H9340" s="101">
        <v>44874</v>
      </c>
      <c r="I9340" s="71">
        <f t="shared" si="492"/>
        <v>19</v>
      </c>
      <c r="J9340" s="72" t="s">
        <v>67</v>
      </c>
      <c r="K9340" s="72" t="s">
        <v>64</v>
      </c>
      <c r="L9340" s="73">
        <v>1</v>
      </c>
      <c r="M9340" s="73" t="s">
        <v>91</v>
      </c>
      <c r="N9340" s="68" t="str">
        <f>VLOOKUP(K9340,[1]人員授權表!D$3:G$249,4,0)</f>
        <v>有機</v>
      </c>
      <c r="O9340" s="70" t="str">
        <f>IF(J9340=[1]人員授權表!$C$85,"Casper李羿勳",IF(J9340=[1]人員授權表!$C$188,"Iring陳俊明",IF(J9340=[1]人員授權表!$C$189,"Brian陳泓霖",VLOOKUP(K9340,[1]人員授權表!D$2:E$249,2,FALSE))))</f>
        <v>Casper李羿勳</v>
      </c>
      <c r="P9340" s="67">
        <f t="shared" si="494"/>
        <v>44872</v>
      </c>
      <c r="Q9340" s="75" t="str">
        <f t="shared" si="493"/>
        <v>週一</v>
      </c>
      <c r="R9340" s="80">
        <v>44872</v>
      </c>
      <c r="S9340" s="85"/>
      <c r="AA9340" s="1"/>
    </row>
    <row r="9341" spans="2:27">
      <c r="B9341" s="66">
        <v>44853</v>
      </c>
      <c r="C9341" s="67">
        <v>44869</v>
      </c>
      <c r="D9341" s="68" t="s">
        <v>50</v>
      </c>
      <c r="E9341" s="70" t="s">
        <v>51</v>
      </c>
      <c r="F9341" s="4" t="s">
        <v>3370</v>
      </c>
      <c r="G9341" s="67">
        <v>44858</v>
      </c>
      <c r="H9341" s="101">
        <v>44874</v>
      </c>
      <c r="I9341" s="71">
        <f t="shared" si="492"/>
        <v>16</v>
      </c>
      <c r="J9341" s="72" t="s">
        <v>66</v>
      </c>
      <c r="K9341" s="72" t="s">
        <v>64</v>
      </c>
      <c r="L9341" s="73">
        <v>1</v>
      </c>
      <c r="M9341" s="73" t="s">
        <v>91</v>
      </c>
      <c r="N9341" s="68" t="str">
        <f>VLOOKUP(K9341,[1]人員授權表!D$3:G$249,4,0)</f>
        <v>有機</v>
      </c>
      <c r="O9341" s="70" t="str">
        <f>IF(J9341=[1]人員授權表!$C$85,"Casper李羿勳",IF(J9341=[1]人員授權表!$C$188,"Iring陳俊明",IF(J9341=[1]人員授權表!$C$189,"Brian陳泓霖",VLOOKUP(K9341,[1]人員授權表!D$2:E$249,2,FALSE))))</f>
        <v>Casper李羿勳</v>
      </c>
      <c r="P9341" s="67">
        <f t="shared" si="494"/>
        <v>44872</v>
      </c>
      <c r="Q9341" s="75" t="str">
        <f t="shared" si="493"/>
        <v>週一</v>
      </c>
      <c r="R9341" s="80">
        <v>44872</v>
      </c>
      <c r="AA9341" s="1"/>
    </row>
    <row r="9342" spans="2:27">
      <c r="B9342" s="66">
        <v>44853</v>
      </c>
      <c r="C9342" s="67">
        <v>44869</v>
      </c>
      <c r="D9342" s="68" t="s">
        <v>50</v>
      </c>
      <c r="E9342" s="70" t="s">
        <v>51</v>
      </c>
      <c r="F9342" s="4" t="s">
        <v>3371</v>
      </c>
      <c r="G9342" s="67">
        <v>44858</v>
      </c>
      <c r="H9342" s="101">
        <v>44874</v>
      </c>
      <c r="I9342" s="71">
        <f t="shared" si="492"/>
        <v>16</v>
      </c>
      <c r="J9342" s="72" t="s">
        <v>66</v>
      </c>
      <c r="K9342" s="72" t="s">
        <v>64</v>
      </c>
      <c r="L9342" s="73">
        <v>2</v>
      </c>
      <c r="M9342" s="73" t="s">
        <v>91</v>
      </c>
      <c r="N9342" s="68" t="str">
        <f>VLOOKUP(K9342,[1]人員授權表!D$3:G$249,4,0)</f>
        <v>有機</v>
      </c>
      <c r="O9342" s="70" t="str">
        <f>IF(J9342=[1]人員授權表!$C$85,"Casper李羿勳",IF(J9342=[1]人員授權表!$C$188,"Iring陳俊明",IF(J9342=[1]人員授權表!$C$189,"Brian陳泓霖",VLOOKUP(K9342,[1]人員授權表!D$2:E$249,2,FALSE))))</f>
        <v>Casper李羿勳</v>
      </c>
      <c r="P9342" s="67">
        <f t="shared" si="494"/>
        <v>44872</v>
      </c>
      <c r="Q9342" s="75" t="str">
        <f t="shared" si="493"/>
        <v>週一</v>
      </c>
      <c r="R9342" s="80">
        <v>44872</v>
      </c>
      <c r="AA9342" s="1"/>
    </row>
    <row r="9343" spans="2:27">
      <c r="B9343" s="66">
        <v>44853</v>
      </c>
      <c r="C9343" s="67">
        <v>44869</v>
      </c>
      <c r="D9343" s="68" t="s">
        <v>50</v>
      </c>
      <c r="E9343" s="70" t="s">
        <v>51</v>
      </c>
      <c r="F9343" s="4" t="s">
        <v>3371</v>
      </c>
      <c r="G9343" s="67">
        <v>44858</v>
      </c>
      <c r="H9343" s="101">
        <v>44874</v>
      </c>
      <c r="I9343" s="71">
        <f t="shared" si="492"/>
        <v>16</v>
      </c>
      <c r="J9343" s="72" t="s">
        <v>63</v>
      </c>
      <c r="K9343" s="72" t="s">
        <v>64</v>
      </c>
      <c r="L9343" s="73">
        <v>2</v>
      </c>
      <c r="M9343" s="73" t="s">
        <v>91</v>
      </c>
      <c r="N9343" s="68" t="str">
        <f>VLOOKUP(K9343,[1]人員授權表!D$3:G$249,4,0)</f>
        <v>有機</v>
      </c>
      <c r="O9343" s="70" t="str">
        <f>IF(J9343=[1]人員授權表!$C$85,"Casper李羿勳",IF(J9343=[1]人員授權表!$C$188,"Iring陳俊明",IF(J9343=[1]人員授權表!$C$189,"Brian陳泓霖",VLOOKUP(K9343,[1]人員授權表!D$2:E$249,2,FALSE))))</f>
        <v>Casper李羿勳</v>
      </c>
      <c r="P9343" s="67">
        <f t="shared" si="494"/>
        <v>44872</v>
      </c>
      <c r="Q9343" s="75" t="str">
        <f t="shared" si="493"/>
        <v>週一</v>
      </c>
      <c r="R9343" s="80">
        <v>44872</v>
      </c>
      <c r="AA9343" s="1"/>
    </row>
    <row r="9344" spans="2:27">
      <c r="B9344" s="66">
        <v>44853</v>
      </c>
      <c r="C9344" s="67">
        <v>44869</v>
      </c>
      <c r="D9344" s="68" t="s">
        <v>50</v>
      </c>
      <c r="E9344" s="70" t="s">
        <v>51</v>
      </c>
      <c r="F9344" s="4" t="s">
        <v>3371</v>
      </c>
      <c r="G9344" s="67">
        <v>44858</v>
      </c>
      <c r="H9344" s="101">
        <v>44874</v>
      </c>
      <c r="I9344" s="71">
        <f t="shared" si="492"/>
        <v>16</v>
      </c>
      <c r="J9344" s="72" t="s">
        <v>53</v>
      </c>
      <c r="K9344" s="72" t="s">
        <v>54</v>
      </c>
      <c r="L9344" s="73">
        <v>2</v>
      </c>
      <c r="M9344" s="73" t="s">
        <v>91</v>
      </c>
      <c r="N9344" s="68" t="str">
        <f>VLOOKUP(K9344,[1]人員授權表!D$3:G$249,4,0)</f>
        <v>有機</v>
      </c>
      <c r="O9344" s="70" t="str">
        <f>IF(J9344=[1]人員授權表!$C$85,"Casper李羿勳",IF(J9344=[1]人員授權表!$C$188,"Iring陳俊明",IF(J9344=[1]人員授權表!$C$189,"Brian陳泓霖",VLOOKUP(K9344,[1]人員授權表!D$2:E$249,2,FALSE))))</f>
        <v>Marco陳鴻鈞</v>
      </c>
      <c r="P9344" s="67">
        <f t="shared" si="494"/>
        <v>44872</v>
      </c>
      <c r="Q9344" s="75" t="str">
        <f t="shared" si="493"/>
        <v>週一</v>
      </c>
      <c r="R9344" s="80">
        <v>44869</v>
      </c>
      <c r="AA9344" s="1"/>
    </row>
    <row r="9345" spans="2:27">
      <c r="B9345" s="66">
        <v>44853</v>
      </c>
      <c r="C9345" s="67">
        <v>44869</v>
      </c>
      <c r="D9345" s="68" t="s">
        <v>50</v>
      </c>
      <c r="E9345" s="70" t="s">
        <v>51</v>
      </c>
      <c r="F9345" s="4" t="s">
        <v>3372</v>
      </c>
      <c r="G9345" s="67">
        <v>44858</v>
      </c>
      <c r="H9345" s="101">
        <v>44874</v>
      </c>
      <c r="I9345" s="71">
        <f t="shared" si="492"/>
        <v>16</v>
      </c>
      <c r="J9345" s="72" t="s">
        <v>542</v>
      </c>
      <c r="K9345" s="72" t="s">
        <v>543</v>
      </c>
      <c r="L9345" s="73">
        <v>1</v>
      </c>
      <c r="M9345" s="73" t="s">
        <v>91</v>
      </c>
      <c r="N9345" s="68" t="str">
        <f>VLOOKUP(K9345,[1]人員授權表!D$3:G$249,4,0)</f>
        <v>有機</v>
      </c>
      <c r="O9345" s="70" t="str">
        <f>IF(J9345=[1]人員授權表!$C$85,"Casper李羿勳",IF(J9345=[1]人員授權表!$C$188,"Iring陳俊明",IF(J9345=[1]人員授權表!$C$189,"Brian陳泓霖",VLOOKUP(K9345,[1]人員授權表!D$2:E$249,2,FALSE))))</f>
        <v>Marco陳鴻鈞</v>
      </c>
      <c r="P9345" s="67">
        <f t="shared" si="494"/>
        <v>44872</v>
      </c>
      <c r="Q9345" s="75" t="str">
        <f t="shared" si="493"/>
        <v>週一</v>
      </c>
      <c r="R9345" s="80">
        <v>44865</v>
      </c>
      <c r="AA9345" s="1"/>
    </row>
    <row r="9346" spans="2:27">
      <c r="B9346" s="66">
        <v>44853</v>
      </c>
      <c r="C9346" s="67">
        <v>44869</v>
      </c>
      <c r="D9346" s="68" t="s">
        <v>50</v>
      </c>
      <c r="E9346" s="70" t="s">
        <v>51</v>
      </c>
      <c r="F9346" s="4" t="s">
        <v>3372</v>
      </c>
      <c r="G9346" s="67">
        <v>44858</v>
      </c>
      <c r="H9346" s="101">
        <v>44874</v>
      </c>
      <c r="I9346" s="71">
        <f t="shared" si="492"/>
        <v>16</v>
      </c>
      <c r="J9346" s="72" t="s">
        <v>350</v>
      </c>
      <c r="K9346" s="72" t="s">
        <v>250</v>
      </c>
      <c r="L9346" s="73">
        <v>1</v>
      </c>
      <c r="M9346" s="73" t="s">
        <v>91</v>
      </c>
      <c r="N9346" s="68" t="str">
        <f>VLOOKUP(K9346,[1]人員授權表!D$3:G$249,4,0)</f>
        <v>有機</v>
      </c>
      <c r="O9346" s="70" t="str">
        <f>IF(J9346=[1]人員授權表!$C$85,"Casper李羿勳",IF(J9346=[1]人員授權表!$C$188,"Iring陳俊明",IF(J9346=[1]人員授權表!$C$189,"Brian陳泓霖",VLOOKUP(K9346,[1]人員授權表!D$2:E$249,2,FALSE))))</f>
        <v>Marco陳鴻鈞</v>
      </c>
      <c r="P9346" s="67">
        <f t="shared" si="494"/>
        <v>44872</v>
      </c>
      <c r="Q9346" s="75" t="str">
        <f t="shared" si="493"/>
        <v>週一</v>
      </c>
      <c r="R9346" s="80">
        <v>44867</v>
      </c>
      <c r="AA9346" s="1"/>
    </row>
    <row r="9347" spans="2:27">
      <c r="B9347" s="66">
        <v>44853</v>
      </c>
      <c r="C9347" s="67">
        <v>44869</v>
      </c>
      <c r="D9347" s="68" t="s">
        <v>50</v>
      </c>
      <c r="E9347" s="70" t="s">
        <v>51</v>
      </c>
      <c r="F9347" s="4" t="s">
        <v>3373</v>
      </c>
      <c r="G9347" s="67">
        <v>44858</v>
      </c>
      <c r="H9347" s="101">
        <v>44874</v>
      </c>
      <c r="I9347" s="71">
        <f t="shared" si="492"/>
        <v>16</v>
      </c>
      <c r="J9347" s="72" t="s">
        <v>609</v>
      </c>
      <c r="K9347" s="72" t="s">
        <v>610</v>
      </c>
      <c r="L9347" s="73">
        <v>1</v>
      </c>
      <c r="M9347" s="73" t="s">
        <v>91</v>
      </c>
      <c r="N9347" s="68" t="str">
        <f>VLOOKUP(K9347,[1]人員授權表!D$3:G$249,4,0)</f>
        <v>有機</v>
      </c>
      <c r="O9347" s="70" t="str">
        <f>IF(J9347=[1]人員授權表!$C$85,"Casper李羿勳",IF(J9347=[1]人員授權表!$C$188,"Iring陳俊明",IF(J9347=[1]人員授權表!$C$189,"Brian陳泓霖",VLOOKUP(K9347,[1]人員授權表!D$2:E$249,2,FALSE))))</f>
        <v>Casper李羿勳</v>
      </c>
      <c r="P9347" s="67">
        <f t="shared" si="494"/>
        <v>44872</v>
      </c>
      <c r="Q9347" s="75" t="str">
        <f t="shared" si="493"/>
        <v>週一</v>
      </c>
      <c r="R9347" s="80">
        <v>44869</v>
      </c>
      <c r="AA9347" s="1"/>
    </row>
    <row r="9348" spans="2:27">
      <c r="B9348" s="66">
        <v>44853</v>
      </c>
      <c r="C9348" s="67">
        <v>44869</v>
      </c>
      <c r="D9348" s="68" t="s">
        <v>50</v>
      </c>
      <c r="E9348" s="70" t="s">
        <v>51</v>
      </c>
      <c r="F9348" s="4" t="s">
        <v>3372</v>
      </c>
      <c r="G9348" s="67">
        <v>44858</v>
      </c>
      <c r="H9348" s="101">
        <v>44874</v>
      </c>
      <c r="I9348" s="71">
        <f t="shared" si="492"/>
        <v>16</v>
      </c>
      <c r="J9348" s="72" t="s">
        <v>238</v>
      </c>
      <c r="K9348" s="72" t="s">
        <v>239</v>
      </c>
      <c r="L9348" s="73">
        <v>4</v>
      </c>
      <c r="M9348" s="73" t="s">
        <v>91</v>
      </c>
      <c r="N9348" s="68" t="str">
        <f>VLOOKUP(K9348,[1]人員授權表!D$3:G$249,4,0)</f>
        <v>有機</v>
      </c>
      <c r="O9348" s="70" t="str">
        <f>IF(J9348=[1]人員授權表!$C$85,"Casper李羿勳",IF(J9348=[1]人員授權表!$C$188,"Iring陳俊明",IF(J9348=[1]人員授權表!$C$189,"Brian陳泓霖",VLOOKUP(K9348,[1]人員授權表!D$2:E$249,2,FALSE))))</f>
        <v>Casper李羿勳</v>
      </c>
      <c r="P9348" s="67">
        <f t="shared" si="494"/>
        <v>44872</v>
      </c>
      <c r="Q9348" s="75" t="str">
        <f t="shared" si="493"/>
        <v>週一</v>
      </c>
      <c r="R9348" s="80">
        <v>44872</v>
      </c>
      <c r="AA9348" s="1"/>
    </row>
    <row r="9349" spans="2:27">
      <c r="B9349" s="66">
        <v>44853</v>
      </c>
      <c r="C9349" s="67">
        <v>44869</v>
      </c>
      <c r="D9349" s="68" t="s">
        <v>50</v>
      </c>
      <c r="E9349" s="70" t="s">
        <v>51</v>
      </c>
      <c r="F9349" s="4" t="s">
        <v>3372</v>
      </c>
      <c r="G9349" s="67">
        <v>44858</v>
      </c>
      <c r="H9349" s="101">
        <v>44874</v>
      </c>
      <c r="I9349" s="71">
        <f t="shared" si="492"/>
        <v>16</v>
      </c>
      <c r="J9349" s="72" t="s">
        <v>1152</v>
      </c>
      <c r="K9349" s="72" t="s">
        <v>3374</v>
      </c>
      <c r="L9349" s="73">
        <v>4</v>
      </c>
      <c r="M9349" s="73" t="s">
        <v>91</v>
      </c>
      <c r="N9349" s="68" t="str">
        <f>VLOOKUP(K9349,[1]人員授權表!D$3:G$249,4,0)</f>
        <v>有機</v>
      </c>
      <c r="O9349" s="70" t="str">
        <f>IF(J9349=[1]人員授權表!$C$85,"Casper李羿勳",IF(J9349=[1]人員授權表!$C$188,"Iring陳俊明",IF(J9349=[1]人員授權表!$C$189,"Brian陳泓霖",VLOOKUP(K9349,[1]人員授權表!D$2:E$249,2,FALSE))))</f>
        <v>Casper李羿勳</v>
      </c>
      <c r="P9349" s="67">
        <f t="shared" si="494"/>
        <v>44872</v>
      </c>
      <c r="Q9349" s="75" t="str">
        <f t="shared" si="493"/>
        <v>週一</v>
      </c>
      <c r="R9349" s="80">
        <v>44872</v>
      </c>
      <c r="AA9349" s="1"/>
    </row>
    <row r="9350" spans="2:27">
      <c r="B9350" s="66">
        <v>44853</v>
      </c>
      <c r="C9350" s="67">
        <v>44869</v>
      </c>
      <c r="D9350" s="68" t="s">
        <v>50</v>
      </c>
      <c r="E9350" s="70" t="s">
        <v>51</v>
      </c>
      <c r="F9350" s="4" t="s">
        <v>3372</v>
      </c>
      <c r="G9350" s="67">
        <v>44858</v>
      </c>
      <c r="H9350" s="101">
        <v>44874</v>
      </c>
      <c r="I9350" s="71">
        <f t="shared" si="492"/>
        <v>16</v>
      </c>
      <c r="J9350" s="72" t="s">
        <v>60</v>
      </c>
      <c r="K9350" s="72" t="s">
        <v>61</v>
      </c>
      <c r="L9350" s="110">
        <v>2</v>
      </c>
      <c r="M9350" s="73" t="s">
        <v>91</v>
      </c>
      <c r="N9350" s="68" t="str">
        <f>VLOOKUP(K9350,[1]人員授權表!D$3:G$249,4,0)</f>
        <v>有機</v>
      </c>
      <c r="O9350" s="70" t="str">
        <f>IF(J9350=[1]人員授權表!$C$85,"Casper李羿勳",IF(J9350=[1]人員授權表!$C$188,"Iring陳俊明",IF(J9350=[1]人員授權表!$C$189,"Brian陳泓霖",VLOOKUP(K9350,[1]人員授權表!D$2:E$249,2,FALSE))))</f>
        <v>Marco陳鴻鈞</v>
      </c>
      <c r="P9350" s="67">
        <f t="shared" si="494"/>
        <v>44872</v>
      </c>
      <c r="Q9350" s="75" t="str">
        <f t="shared" si="493"/>
        <v>週一</v>
      </c>
      <c r="R9350" s="80">
        <v>44869</v>
      </c>
      <c r="AA9350" s="1"/>
    </row>
    <row r="9351" spans="2:27">
      <c r="B9351" s="66">
        <v>44859</v>
      </c>
      <c r="C9351" s="67">
        <v>44869</v>
      </c>
      <c r="D9351" s="68" t="s">
        <v>50</v>
      </c>
      <c r="E9351" s="70" t="s">
        <v>51</v>
      </c>
      <c r="F9351" s="4" t="s">
        <v>3372</v>
      </c>
      <c r="G9351" s="67">
        <v>44858</v>
      </c>
      <c r="H9351" s="101">
        <v>44874</v>
      </c>
      <c r="I9351" s="71">
        <f t="shared" ref="I9351:I9414" si="495">_xlfn.DAYS(H9351,G9351)</f>
        <v>16</v>
      </c>
      <c r="J9351" s="72" t="s">
        <v>542</v>
      </c>
      <c r="K9351" s="72" t="s">
        <v>543</v>
      </c>
      <c r="L9351" s="73">
        <v>1</v>
      </c>
      <c r="M9351" s="73" t="s">
        <v>91</v>
      </c>
      <c r="N9351" s="68" t="str">
        <f>VLOOKUP(K9351,[1]人員授權表!D$3:G$249,4,0)</f>
        <v>有機</v>
      </c>
      <c r="O9351" s="70" t="str">
        <f>IF(J9351=[1]人員授權表!$C$85,"Casper李羿勳",IF(J9351=[1]人員授權表!$C$188,"Iring陳俊明",IF(J9351=[1]人員授權表!$C$189,"Brian陳泓霖",VLOOKUP(K9351,[1]人員授權表!D$2:E$249,2,FALSE))))</f>
        <v>Marco陳鴻鈞</v>
      </c>
      <c r="P9351" s="67">
        <f t="shared" si="494"/>
        <v>44872</v>
      </c>
      <c r="Q9351" s="75" t="str">
        <f t="shared" ref="Q9351:Q9414" si="496">TEXT(P9351,"aaa")</f>
        <v>週一</v>
      </c>
      <c r="R9351" s="80">
        <v>44865</v>
      </c>
    </row>
    <row r="9352" spans="2:27">
      <c r="B9352" s="66">
        <v>44853</v>
      </c>
      <c r="C9352" s="67">
        <v>44869</v>
      </c>
      <c r="D9352" s="68" t="s">
        <v>50</v>
      </c>
      <c r="E9352" s="70" t="s">
        <v>51</v>
      </c>
      <c r="F9352" s="4" t="s">
        <v>3375</v>
      </c>
      <c r="G9352" s="67">
        <v>44858</v>
      </c>
      <c r="H9352" s="101">
        <v>44874</v>
      </c>
      <c r="I9352" s="71">
        <f t="shared" si="495"/>
        <v>16</v>
      </c>
      <c r="J9352" s="72" t="s">
        <v>60</v>
      </c>
      <c r="K9352" s="72" t="s">
        <v>61</v>
      </c>
      <c r="L9352" s="73">
        <v>1</v>
      </c>
      <c r="M9352" s="73" t="s">
        <v>91</v>
      </c>
      <c r="N9352" s="68" t="str">
        <f>VLOOKUP(K9352,[1]人員授權表!D$3:G$249,4,0)</f>
        <v>有機</v>
      </c>
      <c r="O9352" s="70" t="str">
        <f>IF(J9352=[1]人員授權表!$C$85,"Casper李羿勳",IF(J9352=[1]人員授權表!$C$188,"Iring陳俊明",IF(J9352=[1]人員授權表!$C$189,"Brian陳泓霖",VLOOKUP(K9352,[1]人員授權表!D$2:E$249,2,FALSE))))</f>
        <v>Marco陳鴻鈞</v>
      </c>
      <c r="P9352" s="67">
        <f t="shared" si="494"/>
        <v>44872</v>
      </c>
      <c r="Q9352" s="75" t="str">
        <f t="shared" si="496"/>
        <v>週一</v>
      </c>
      <c r="R9352" s="80">
        <v>44869</v>
      </c>
      <c r="AA9352" s="1"/>
    </row>
    <row r="9353" spans="2:27">
      <c r="B9353" s="66">
        <v>44833</v>
      </c>
      <c r="D9353" s="68" t="s">
        <v>50</v>
      </c>
      <c r="E9353" s="70" t="s">
        <v>82</v>
      </c>
      <c r="F9353" s="70" t="s">
        <v>3376</v>
      </c>
      <c r="G9353" s="67">
        <v>44857</v>
      </c>
      <c r="H9353" s="67">
        <v>44874</v>
      </c>
      <c r="I9353" s="71">
        <f t="shared" si="495"/>
        <v>17</v>
      </c>
      <c r="J9353" s="72" t="s">
        <v>120</v>
      </c>
      <c r="K9353" s="72" t="s">
        <v>121</v>
      </c>
      <c r="L9353" s="73">
        <v>3</v>
      </c>
      <c r="M9353" s="73" t="s">
        <v>127</v>
      </c>
      <c r="N9353" s="68" t="str">
        <f>VLOOKUP(K9353,[1]人員授權表!D$3:G$249,4,0)</f>
        <v>無機</v>
      </c>
      <c r="O9353" s="70" t="str">
        <f>IF(J9353=[1]人員授權表!$C$85,"Casper李羿勳",IF(J9353=[1]人員授權表!$C$188,"Iring陳俊明",IF(J9353=[1]人員授權表!$C$189,"Brian陳泓霖",VLOOKUP(K9353,[1]人員授權表!D$2:E$249,2,FALSE))))</f>
        <v>Ken張智凱</v>
      </c>
      <c r="P9353" s="67">
        <f t="shared" si="494"/>
        <v>44872</v>
      </c>
      <c r="Q9353" s="75" t="str">
        <f t="shared" si="496"/>
        <v>週一</v>
      </c>
      <c r="R9353" s="80">
        <v>44861</v>
      </c>
      <c r="AA9353" s="1"/>
    </row>
    <row r="9354" spans="2:27">
      <c r="B9354" s="66">
        <v>44852</v>
      </c>
      <c r="C9354" s="67">
        <v>44861</v>
      </c>
      <c r="D9354" s="68" t="s">
        <v>50</v>
      </c>
      <c r="E9354" s="70" t="s">
        <v>82</v>
      </c>
      <c r="F9354" s="4" t="s">
        <v>3377</v>
      </c>
      <c r="G9354" s="67">
        <v>44860</v>
      </c>
      <c r="H9354" s="101">
        <v>44874</v>
      </c>
      <c r="I9354" s="71">
        <f t="shared" si="495"/>
        <v>14</v>
      </c>
      <c r="J9354" s="72" t="s">
        <v>120</v>
      </c>
      <c r="K9354" s="72" t="s">
        <v>121</v>
      </c>
      <c r="L9354" s="73">
        <v>1</v>
      </c>
      <c r="M9354" s="73" t="s">
        <v>91</v>
      </c>
      <c r="N9354" s="68" t="str">
        <f>VLOOKUP(K9354,[1]人員授權表!D$3:G$249,4,0)</f>
        <v>無機</v>
      </c>
      <c r="O9354" s="70" t="str">
        <f>IF(J9354=[1]人員授權表!$C$85,"Casper李羿勳",IF(J9354=[1]人員授權表!$C$188,"Iring陳俊明",IF(J9354=[1]人員授權表!$C$189,"Brian陳泓霖",VLOOKUP(K9354,[1]人員授權表!D$2:E$249,2,FALSE))))</f>
        <v>Ken張智凱</v>
      </c>
      <c r="P9354" s="67">
        <f t="shared" si="494"/>
        <v>44872</v>
      </c>
      <c r="Q9354" s="75" t="str">
        <f t="shared" si="496"/>
        <v>週一</v>
      </c>
      <c r="R9354" s="80">
        <v>44866</v>
      </c>
      <c r="AA9354" s="1"/>
    </row>
    <row r="9355" spans="2:27">
      <c r="B9355" s="66">
        <v>44805</v>
      </c>
      <c r="D9355" s="68" t="s">
        <v>50</v>
      </c>
      <c r="E9355" s="70" t="s">
        <v>82</v>
      </c>
      <c r="F9355" s="70" t="s">
        <v>3378</v>
      </c>
      <c r="G9355" s="67">
        <v>44860</v>
      </c>
      <c r="H9355" s="67">
        <v>44874</v>
      </c>
      <c r="I9355" s="71">
        <f t="shared" si="495"/>
        <v>14</v>
      </c>
      <c r="J9355" s="72" t="s">
        <v>77</v>
      </c>
      <c r="K9355" s="72" t="s">
        <v>78</v>
      </c>
      <c r="L9355" s="73">
        <v>3</v>
      </c>
      <c r="M9355" s="73" t="s">
        <v>268</v>
      </c>
      <c r="N9355" s="68" t="str">
        <f>VLOOKUP(K9355,[1]人員授權表!D$3:G$249,4,0)</f>
        <v>無機</v>
      </c>
      <c r="O9355" s="70" t="str">
        <f>IF(J9355=[1]人員授權表!$C$85,"Casper李羿勳",IF(J9355=[1]人員授權表!$C$188,"Iring陳俊明",IF(J9355=[1]人員授權表!$C$189,"Brian陳泓霖",VLOOKUP(K9355,[1]人員授權表!D$2:E$249,2,FALSE))))</f>
        <v>Ken張智凱</v>
      </c>
      <c r="P9355" s="67">
        <f t="shared" si="494"/>
        <v>44872</v>
      </c>
      <c r="Q9355" s="75" t="str">
        <f t="shared" si="496"/>
        <v>週一</v>
      </c>
      <c r="R9355" s="80">
        <v>44867</v>
      </c>
      <c r="AA9355" s="1"/>
    </row>
    <row r="9356" spans="2:27">
      <c r="B9356" s="66">
        <v>44862</v>
      </c>
      <c r="D9356" s="68" t="s">
        <v>50</v>
      </c>
      <c r="E9356" s="70" t="s">
        <v>1418</v>
      </c>
      <c r="F9356" s="4" t="s">
        <v>3260</v>
      </c>
      <c r="G9356" s="67">
        <v>44860</v>
      </c>
      <c r="H9356" s="67">
        <v>44874</v>
      </c>
      <c r="I9356" s="71">
        <f t="shared" si="495"/>
        <v>14</v>
      </c>
      <c r="J9356" s="72" t="s">
        <v>133</v>
      </c>
      <c r="K9356" s="72" t="s">
        <v>134</v>
      </c>
      <c r="L9356" s="73">
        <v>1</v>
      </c>
      <c r="M9356" s="73" t="s">
        <v>108</v>
      </c>
      <c r="N9356" s="68" t="str">
        <f>VLOOKUP(K9356,[1]人員授權表!D$3:G$249,4,0)</f>
        <v>無機</v>
      </c>
      <c r="O9356" s="70" t="str">
        <f>IF(J9356=[1]人員授權表!$C$85,"Casper李羿勳",IF(J9356=[1]人員授權表!$C$188,"Iring陳俊明",IF(J9356=[1]人員授權表!$C$189,"Brian陳泓霖",VLOOKUP(K9356,[1]人員授權表!D$2:E$249,2,FALSE))))</f>
        <v>Brian陳泓霖</v>
      </c>
      <c r="P9356" s="67">
        <f t="shared" si="494"/>
        <v>44872</v>
      </c>
      <c r="Q9356" s="75" t="str">
        <f t="shared" si="496"/>
        <v>週一</v>
      </c>
      <c r="R9356" s="80">
        <v>44869</v>
      </c>
    </row>
    <row r="9357" spans="2:27">
      <c r="B9357" s="108">
        <v>44859</v>
      </c>
      <c r="C9357" s="67">
        <v>44859</v>
      </c>
      <c r="D9357" s="68" t="s">
        <v>50</v>
      </c>
      <c r="E9357" s="70" t="s">
        <v>51</v>
      </c>
      <c r="F9357" s="4" t="s">
        <v>3379</v>
      </c>
      <c r="G9357" s="67">
        <v>44858</v>
      </c>
      <c r="H9357" s="101">
        <v>44874</v>
      </c>
      <c r="I9357" s="71">
        <f t="shared" si="495"/>
        <v>16</v>
      </c>
      <c r="J9357" s="72" t="s">
        <v>934</v>
      </c>
      <c r="K9357" s="72" t="s">
        <v>935</v>
      </c>
      <c r="L9357" s="73">
        <v>1</v>
      </c>
      <c r="M9357" s="73" t="s">
        <v>324</v>
      </c>
      <c r="N9357" s="68" t="str">
        <f>VLOOKUP(K9357,[1]人員授權表!D$3:G$249,4,0)</f>
        <v>無機</v>
      </c>
      <c r="O9357" s="70" t="str">
        <f>IF(J9357=[1]人員授權表!$C$85,"Casper李羿勳",IF(J9357=[1]人員授權表!$C$188,"Iring陳俊明",IF(J9357=[1]人員授權表!$C$189,"Brian陳泓霖",VLOOKUP(K9357,[1]人員授權表!D$2:E$249,2,FALSE))))</f>
        <v>Ken張智凱</v>
      </c>
      <c r="P9357" s="67">
        <f t="shared" si="494"/>
        <v>44872</v>
      </c>
      <c r="Q9357" s="75" t="str">
        <f t="shared" si="496"/>
        <v>週一</v>
      </c>
      <c r="R9357" s="80">
        <v>44861</v>
      </c>
    </row>
    <row r="9358" spans="2:27">
      <c r="B9358" s="108">
        <v>44859</v>
      </c>
      <c r="C9358" s="67">
        <v>44859</v>
      </c>
      <c r="D9358" s="68" t="s">
        <v>50</v>
      </c>
      <c r="E9358" s="70" t="s">
        <v>51</v>
      </c>
      <c r="F9358" s="4" t="s">
        <v>3379</v>
      </c>
      <c r="G9358" s="67">
        <v>44858</v>
      </c>
      <c r="H9358" s="101">
        <v>44874</v>
      </c>
      <c r="I9358" s="71">
        <f t="shared" si="495"/>
        <v>16</v>
      </c>
      <c r="J9358" s="72" t="s">
        <v>938</v>
      </c>
      <c r="K9358" s="72" t="s">
        <v>935</v>
      </c>
      <c r="L9358" s="73">
        <v>1</v>
      </c>
      <c r="M9358" s="73" t="s">
        <v>324</v>
      </c>
      <c r="N9358" s="68" t="str">
        <f>VLOOKUP(K9358,[1]人員授權表!D$3:G$249,4,0)</f>
        <v>無機</v>
      </c>
      <c r="O9358" s="70" t="str">
        <f>IF(J9358=[1]人員授權表!$C$85,"Casper李羿勳",IF(J9358=[1]人員授權表!$C$188,"Iring陳俊明",IF(J9358=[1]人員授權表!$C$189,"Brian陳泓霖",VLOOKUP(K9358,[1]人員授權表!D$2:E$249,2,FALSE))))</f>
        <v>Ken張智凱</v>
      </c>
      <c r="P9358" s="67">
        <f t="shared" si="494"/>
        <v>44872</v>
      </c>
      <c r="Q9358" s="75" t="str">
        <f t="shared" si="496"/>
        <v>週一</v>
      </c>
      <c r="R9358" s="80">
        <v>44861</v>
      </c>
    </row>
    <row r="9359" spans="2:27">
      <c r="B9359" s="66">
        <v>44837</v>
      </c>
      <c r="D9359" s="68" t="s">
        <v>50</v>
      </c>
      <c r="E9359" s="70" t="s">
        <v>82</v>
      </c>
      <c r="F9359" s="70" t="s">
        <v>3380</v>
      </c>
      <c r="G9359" s="67">
        <v>44860</v>
      </c>
      <c r="H9359" s="67">
        <v>44874</v>
      </c>
      <c r="I9359" s="71">
        <f t="shared" si="495"/>
        <v>14</v>
      </c>
      <c r="J9359" s="72" t="s">
        <v>125</v>
      </c>
      <c r="K9359" s="72" t="s">
        <v>144</v>
      </c>
      <c r="L9359" s="73">
        <v>1</v>
      </c>
      <c r="M9359" s="73" t="s">
        <v>79</v>
      </c>
      <c r="N9359" s="68" t="str">
        <f>VLOOKUP(K9359,[1]人員授權表!D$3:G$249,4,0)</f>
        <v>有機</v>
      </c>
      <c r="O9359" s="70" t="str">
        <f>IF(J9359=[1]人員授權表!$C$85,"Casper李羿勳",IF(J9359=[1]人員授權表!$C$188,"Iring陳俊明",IF(J9359=[1]人員授權表!$C$189,"Brian陳泓霖",VLOOKUP(K9359,[1]人員授權表!D$2:E$249,2,FALSE))))</f>
        <v>Lucy黃詩婷</v>
      </c>
      <c r="P9359" s="67">
        <f t="shared" si="494"/>
        <v>44872</v>
      </c>
      <c r="Q9359" s="75" t="str">
        <f t="shared" si="496"/>
        <v>週一</v>
      </c>
      <c r="R9359" s="80">
        <v>44865</v>
      </c>
      <c r="AA9359" s="1"/>
    </row>
    <row r="9360" spans="2:27">
      <c r="B9360" s="66">
        <v>44837</v>
      </c>
      <c r="D9360" s="68" t="s">
        <v>50</v>
      </c>
      <c r="E9360" s="70" t="s">
        <v>82</v>
      </c>
      <c r="F9360" s="70" t="s">
        <v>3380</v>
      </c>
      <c r="G9360" s="67">
        <v>44860</v>
      </c>
      <c r="H9360" s="67">
        <v>44874</v>
      </c>
      <c r="I9360" s="71">
        <f t="shared" si="495"/>
        <v>14</v>
      </c>
      <c r="J9360" s="72" t="s">
        <v>139</v>
      </c>
      <c r="K9360" s="72" t="s">
        <v>140</v>
      </c>
      <c r="L9360" s="73">
        <v>1</v>
      </c>
      <c r="M9360" s="73" t="s">
        <v>79</v>
      </c>
      <c r="N9360" s="68" t="str">
        <f>VLOOKUP(K9360,[1]人員授權表!D$3:G$249,4,0)</f>
        <v>無機</v>
      </c>
      <c r="O9360" s="70" t="str">
        <f>IF(J9360=[1]人員授權表!$C$85,"Casper李羿勳",IF(J9360=[1]人員授權表!$C$188,"Iring陳俊明",IF(J9360=[1]人員授權表!$C$189,"Brian陳泓霖",VLOOKUP(K9360,[1]人員授權表!D$2:E$249,2,FALSE))))</f>
        <v>Brian陳泓霖</v>
      </c>
      <c r="P9360" s="67">
        <f t="shared" si="494"/>
        <v>44872</v>
      </c>
      <c r="Q9360" s="75" t="str">
        <f t="shared" si="496"/>
        <v>週一</v>
      </c>
      <c r="R9360" s="80">
        <v>44865</v>
      </c>
      <c r="AA9360" s="1"/>
    </row>
    <row r="9361" spans="2:28">
      <c r="B9361" s="66">
        <v>44837</v>
      </c>
      <c r="D9361" s="68" t="s">
        <v>50</v>
      </c>
      <c r="E9361" s="70" t="s">
        <v>82</v>
      </c>
      <c r="F9361" s="70" t="s">
        <v>3380</v>
      </c>
      <c r="G9361" s="67">
        <v>44860</v>
      </c>
      <c r="H9361" s="67">
        <v>44874</v>
      </c>
      <c r="I9361" s="71">
        <f t="shared" si="495"/>
        <v>14</v>
      </c>
      <c r="J9361" s="72" t="s">
        <v>153</v>
      </c>
      <c r="K9361" s="72" t="s">
        <v>154</v>
      </c>
      <c r="L9361" s="73">
        <v>1</v>
      </c>
      <c r="M9361" s="73" t="s">
        <v>79</v>
      </c>
      <c r="N9361" s="68" t="str">
        <f>VLOOKUP(K9361,[1]人員授權表!D$3:G$249,4,0)</f>
        <v>無機</v>
      </c>
      <c r="O9361" s="70" t="str">
        <f>IF(J9361=[1]人員授權表!$C$85,"Casper李羿勳",IF(J9361=[1]人員授權表!$C$188,"Iring陳俊明",IF(J9361=[1]人員授權表!$C$189,"Brian陳泓霖",VLOOKUP(K9361,[1]人員授權表!D$2:E$249,2,FALSE))))</f>
        <v>Ken張智凱</v>
      </c>
      <c r="P9361" s="67">
        <f t="shared" si="494"/>
        <v>44872</v>
      </c>
      <c r="Q9361" s="75" t="str">
        <f t="shared" si="496"/>
        <v>週一</v>
      </c>
      <c r="R9361" s="80">
        <v>44865</v>
      </c>
      <c r="AA9361" s="1"/>
    </row>
    <row r="9362" spans="2:28">
      <c r="B9362" s="66">
        <v>44837</v>
      </c>
      <c r="D9362" s="68" t="s">
        <v>50</v>
      </c>
      <c r="E9362" s="70" t="s">
        <v>82</v>
      </c>
      <c r="F9362" s="70" t="s">
        <v>3380</v>
      </c>
      <c r="G9362" s="67">
        <v>44860</v>
      </c>
      <c r="H9362" s="67">
        <v>44874</v>
      </c>
      <c r="I9362" s="71">
        <f t="shared" si="495"/>
        <v>14</v>
      </c>
      <c r="J9362" s="72" t="s">
        <v>148</v>
      </c>
      <c r="K9362" s="72" t="s">
        <v>149</v>
      </c>
      <c r="L9362" s="73">
        <v>1</v>
      </c>
      <c r="M9362" s="73" t="s">
        <v>79</v>
      </c>
      <c r="N9362" s="68" t="str">
        <f>VLOOKUP(K9362,[1]人員授權表!D$3:G$249,4,0)</f>
        <v>無機</v>
      </c>
      <c r="O9362" s="70" t="str">
        <f>IF(J9362=[1]人員授權表!$C$85,"Casper李羿勳",IF(J9362=[1]人員授權表!$C$188,"Iring陳俊明",IF(J9362=[1]人員授權表!$C$189,"Brian陳泓霖",VLOOKUP(K9362,[1]人員授權表!D$2:E$249,2,FALSE))))</f>
        <v>Vicky游崴涵</v>
      </c>
      <c r="P9362" s="67">
        <f t="shared" si="494"/>
        <v>44872</v>
      </c>
      <c r="Q9362" s="75" t="str">
        <f t="shared" si="496"/>
        <v>週一</v>
      </c>
      <c r="R9362" s="80">
        <v>44867</v>
      </c>
      <c r="AA9362" s="1"/>
    </row>
    <row r="9363" spans="2:28">
      <c r="B9363" s="66">
        <v>44837</v>
      </c>
      <c r="D9363" s="68" t="s">
        <v>50</v>
      </c>
      <c r="E9363" s="70" t="s">
        <v>82</v>
      </c>
      <c r="F9363" s="70" t="s">
        <v>3380</v>
      </c>
      <c r="G9363" s="67">
        <v>44860</v>
      </c>
      <c r="H9363" s="67">
        <v>44874</v>
      </c>
      <c r="I9363" s="71">
        <f t="shared" si="495"/>
        <v>14</v>
      </c>
      <c r="J9363" s="72" t="s">
        <v>137</v>
      </c>
      <c r="K9363" s="72" t="s">
        <v>138</v>
      </c>
      <c r="L9363" s="73">
        <v>2</v>
      </c>
      <c r="M9363" s="73" t="s">
        <v>79</v>
      </c>
      <c r="N9363" s="68" t="str">
        <f>VLOOKUP(K9363,[1]人員授權表!D$3:G$249,4,0)</f>
        <v>無機</v>
      </c>
      <c r="O9363" s="70" t="str">
        <f>IF(J9363=[1]人員授權表!$C$85,"Casper李羿勳",IF(J9363=[1]人員授權表!$C$188,"Iring陳俊明",IF(J9363=[1]人員授權表!$C$189,"Brian陳泓霖",VLOOKUP(K9363,[1]人員授權表!D$2:E$249,2,FALSE))))</f>
        <v>Jack劉念忻</v>
      </c>
      <c r="P9363" s="67">
        <f t="shared" si="494"/>
        <v>44872</v>
      </c>
      <c r="Q9363" s="75" t="str">
        <f t="shared" si="496"/>
        <v>週一</v>
      </c>
      <c r="R9363" s="80">
        <v>44873</v>
      </c>
      <c r="S9363" s="85">
        <v>44873</v>
      </c>
      <c r="T9363" s="70">
        <v>1</v>
      </c>
      <c r="AA9363" s="1"/>
    </row>
    <row r="9364" spans="2:28">
      <c r="B9364" s="66">
        <v>44830</v>
      </c>
      <c r="D9364" s="68" t="s">
        <v>50</v>
      </c>
      <c r="E9364" s="70" t="s">
        <v>82</v>
      </c>
      <c r="F9364" s="70" t="s">
        <v>3381</v>
      </c>
      <c r="G9364" s="67">
        <v>44860</v>
      </c>
      <c r="H9364" s="67">
        <v>44874</v>
      </c>
      <c r="I9364" s="71">
        <f t="shared" si="495"/>
        <v>14</v>
      </c>
      <c r="J9364" s="72" t="s">
        <v>139</v>
      </c>
      <c r="K9364" s="72" t="s">
        <v>140</v>
      </c>
      <c r="L9364" s="73">
        <v>4</v>
      </c>
      <c r="M9364" s="73" t="s">
        <v>324</v>
      </c>
      <c r="N9364" s="68" t="str">
        <f>VLOOKUP(K9364,[1]人員授權表!D$3:G$249,4,0)</f>
        <v>無機</v>
      </c>
      <c r="O9364" s="70" t="str">
        <f>IF(J9364=[1]人員授權表!$C$85,"Casper李羿勳",IF(J9364=[1]人員授權表!$C$188,"Iring陳俊明",IF(J9364=[1]人員授權表!$C$189,"Brian陳泓霖",VLOOKUP(K9364,[1]人員授權表!D$2:E$249,2,FALSE))))</f>
        <v>Brian陳泓霖</v>
      </c>
      <c r="P9364" s="67">
        <f t="shared" si="494"/>
        <v>44872</v>
      </c>
      <c r="Q9364" s="75" t="str">
        <f t="shared" si="496"/>
        <v>週一</v>
      </c>
      <c r="R9364" s="80">
        <v>44865</v>
      </c>
      <c r="AA9364" s="1"/>
    </row>
    <row r="9365" spans="2:28">
      <c r="B9365" s="66">
        <v>44830</v>
      </c>
      <c r="D9365" s="68" t="s">
        <v>50</v>
      </c>
      <c r="E9365" s="70" t="s">
        <v>82</v>
      </c>
      <c r="F9365" s="70" t="s">
        <v>3381</v>
      </c>
      <c r="G9365" s="67">
        <v>44860</v>
      </c>
      <c r="H9365" s="67">
        <v>44874</v>
      </c>
      <c r="I9365" s="71">
        <f t="shared" si="495"/>
        <v>14</v>
      </c>
      <c r="J9365" s="72" t="s">
        <v>178</v>
      </c>
      <c r="K9365" s="72" t="s">
        <v>179</v>
      </c>
      <c r="L9365" s="73">
        <v>4</v>
      </c>
      <c r="M9365" s="73" t="s">
        <v>324</v>
      </c>
      <c r="N9365" s="68" t="str">
        <f>VLOOKUP(K9365,[1]人員授權表!D$3:G$249,4,0)</f>
        <v>無機</v>
      </c>
      <c r="O9365" s="70" t="str">
        <f>IF(J9365=[1]人員授權表!$C$85,"Casper李羿勳",IF(J9365=[1]人員授權表!$C$188,"Iring陳俊明",IF(J9365=[1]人員授權表!$C$189,"Brian陳泓霖",VLOOKUP(K9365,[1]人員授權表!D$2:E$249,2,FALSE))))</f>
        <v>Dennis陳汶宏</v>
      </c>
      <c r="P9365" s="67">
        <f t="shared" si="494"/>
        <v>44872</v>
      </c>
      <c r="Q9365" s="75" t="str">
        <f t="shared" si="496"/>
        <v>週一</v>
      </c>
      <c r="R9365" s="80">
        <v>44866</v>
      </c>
      <c r="AA9365" s="1"/>
    </row>
    <row r="9366" spans="2:28">
      <c r="B9366" s="66">
        <v>44830</v>
      </c>
      <c r="D9366" s="68" t="s">
        <v>50</v>
      </c>
      <c r="E9366" s="70" t="s">
        <v>82</v>
      </c>
      <c r="F9366" s="70" t="s">
        <v>3381</v>
      </c>
      <c r="G9366" s="67">
        <v>44860</v>
      </c>
      <c r="H9366" s="67">
        <v>44874</v>
      </c>
      <c r="I9366" s="71">
        <f t="shared" si="495"/>
        <v>14</v>
      </c>
      <c r="J9366" s="72" t="s">
        <v>141</v>
      </c>
      <c r="K9366" s="72" t="s">
        <v>142</v>
      </c>
      <c r="L9366" s="73">
        <v>4</v>
      </c>
      <c r="M9366" s="73" t="s">
        <v>324</v>
      </c>
      <c r="N9366" s="68" t="str">
        <f>VLOOKUP(K9366,[1]人員授權表!D$3:G$249,4,0)</f>
        <v>無機</v>
      </c>
      <c r="O9366" s="70" t="str">
        <f>IF(J9366=[1]人員授權表!$C$85,"Casper李羿勳",IF(J9366=[1]人員授權表!$C$188,"Iring陳俊明",IF(J9366=[1]人員授權表!$C$189,"Brian陳泓霖",VLOOKUP(K9366,[1]人員授權表!D$2:E$249,2,FALSE))))</f>
        <v>Dennis陳汶宏</v>
      </c>
      <c r="P9366" s="67">
        <f t="shared" si="494"/>
        <v>44872</v>
      </c>
      <c r="Q9366" s="75" t="str">
        <f t="shared" si="496"/>
        <v>週一</v>
      </c>
      <c r="R9366" s="80">
        <v>44866</v>
      </c>
      <c r="AA9366" s="1"/>
    </row>
    <row r="9367" spans="2:28">
      <c r="B9367" s="66">
        <v>44830</v>
      </c>
      <c r="D9367" s="68" t="s">
        <v>50</v>
      </c>
      <c r="E9367" s="70" t="s">
        <v>82</v>
      </c>
      <c r="F9367" s="70" t="s">
        <v>3381</v>
      </c>
      <c r="G9367" s="67">
        <v>44860</v>
      </c>
      <c r="H9367" s="67">
        <v>44874</v>
      </c>
      <c r="I9367" s="71">
        <f t="shared" si="495"/>
        <v>14</v>
      </c>
      <c r="J9367" s="72" t="s">
        <v>153</v>
      </c>
      <c r="K9367" s="72" t="s">
        <v>154</v>
      </c>
      <c r="L9367" s="73">
        <v>4</v>
      </c>
      <c r="M9367" s="73" t="s">
        <v>324</v>
      </c>
      <c r="N9367" s="68" t="str">
        <f>VLOOKUP(K9367,[1]人員授權表!D$3:G$249,4,0)</f>
        <v>無機</v>
      </c>
      <c r="O9367" s="70" t="str">
        <f>IF(J9367=[1]人員授權表!$C$85,"Casper李羿勳",IF(J9367=[1]人員授權表!$C$188,"Iring陳俊明",IF(J9367=[1]人員授權表!$C$189,"Brian陳泓霖",VLOOKUP(K9367,[1]人員授權表!D$2:E$249,2,FALSE))))</f>
        <v>Ken張智凱</v>
      </c>
      <c r="P9367" s="67">
        <f t="shared" si="494"/>
        <v>44872</v>
      </c>
      <c r="Q9367" s="75" t="str">
        <f t="shared" si="496"/>
        <v>週一</v>
      </c>
      <c r="R9367" s="80">
        <v>44865</v>
      </c>
      <c r="AA9367" s="1"/>
    </row>
    <row r="9368" spans="2:28">
      <c r="B9368" s="66">
        <v>44830</v>
      </c>
      <c r="D9368" s="68" t="s">
        <v>50</v>
      </c>
      <c r="E9368" s="70" t="s">
        <v>82</v>
      </c>
      <c r="F9368" s="70" t="s">
        <v>3381</v>
      </c>
      <c r="G9368" s="67">
        <v>44860</v>
      </c>
      <c r="H9368" s="67">
        <v>44874</v>
      </c>
      <c r="I9368" s="71">
        <f t="shared" si="495"/>
        <v>14</v>
      </c>
      <c r="J9368" s="72" t="s">
        <v>1747</v>
      </c>
      <c r="K9368" s="72" t="s">
        <v>149</v>
      </c>
      <c r="L9368" s="73">
        <v>1</v>
      </c>
      <c r="M9368" s="73" t="s">
        <v>324</v>
      </c>
      <c r="N9368" s="68" t="str">
        <f>VLOOKUP(K9368,[1]人員授權表!D$3:G$249,4,0)</f>
        <v>無機</v>
      </c>
      <c r="O9368" s="70" t="str">
        <f>IF(J9368=[1]人員授權表!$C$85,"Casper李羿勳",IF(J9368=[1]人員授權表!$C$188,"Iring陳俊明",IF(J9368=[1]人員授權表!$C$189,"Brian陳泓霖",VLOOKUP(K9368,[1]人員授權表!D$2:E$249,2,FALSE))))</f>
        <v>Vicky游崴涵</v>
      </c>
      <c r="P9368" s="67">
        <f t="shared" si="494"/>
        <v>44872</v>
      </c>
      <c r="Q9368" s="75" t="str">
        <f t="shared" si="496"/>
        <v>週一</v>
      </c>
      <c r="R9368" s="80">
        <v>44867</v>
      </c>
      <c r="AA9368" s="1"/>
    </row>
    <row r="9369" spans="2:28">
      <c r="B9369" s="66">
        <v>44830</v>
      </c>
      <c r="D9369" s="68" t="s">
        <v>50</v>
      </c>
      <c r="E9369" s="70" t="s">
        <v>82</v>
      </c>
      <c r="F9369" s="70" t="s">
        <v>3381</v>
      </c>
      <c r="G9369" s="67">
        <v>44860</v>
      </c>
      <c r="H9369" s="67">
        <v>44874</v>
      </c>
      <c r="I9369" s="71">
        <f t="shared" si="495"/>
        <v>14</v>
      </c>
      <c r="J9369" s="72" t="s">
        <v>137</v>
      </c>
      <c r="K9369" s="72" t="s">
        <v>138</v>
      </c>
      <c r="L9369" s="73">
        <v>4</v>
      </c>
      <c r="M9369" s="73" t="s">
        <v>324</v>
      </c>
      <c r="N9369" s="68" t="str">
        <f>VLOOKUP(K9369,[1]人員授權表!D$3:G$249,4,0)</f>
        <v>無機</v>
      </c>
      <c r="O9369" s="70" t="str">
        <f>IF(J9369=[1]人員授權表!$C$85,"Casper李羿勳",IF(J9369=[1]人員授權表!$C$188,"Iring陳俊明",IF(J9369=[1]人員授權表!$C$189,"Brian陳泓霖",VLOOKUP(K9369,[1]人員授權表!D$2:E$249,2,FALSE))))</f>
        <v>Jack劉念忻</v>
      </c>
      <c r="P9369" s="67">
        <f t="shared" si="494"/>
        <v>44872</v>
      </c>
      <c r="Q9369" s="75" t="str">
        <f t="shared" si="496"/>
        <v>週一</v>
      </c>
      <c r="R9369" s="80">
        <v>44873</v>
      </c>
      <c r="S9369" s="85">
        <v>44873</v>
      </c>
      <c r="T9369" s="70">
        <v>1</v>
      </c>
      <c r="AA9369" s="1"/>
    </row>
    <row r="9370" spans="2:28">
      <c r="B9370" s="66">
        <v>44867</v>
      </c>
      <c r="D9370" s="68" t="s">
        <v>50</v>
      </c>
      <c r="E9370" s="70" t="s">
        <v>1456</v>
      </c>
      <c r="F9370" s="4" t="s">
        <v>3382</v>
      </c>
      <c r="G9370" s="67">
        <v>44866</v>
      </c>
      <c r="H9370" s="67">
        <v>44874</v>
      </c>
      <c r="I9370" s="71">
        <f t="shared" si="495"/>
        <v>8</v>
      </c>
      <c r="J9370" s="72" t="s">
        <v>139</v>
      </c>
      <c r="K9370" s="72" t="s">
        <v>140</v>
      </c>
      <c r="L9370" s="73">
        <v>2</v>
      </c>
      <c r="M9370" s="73" t="s">
        <v>104</v>
      </c>
      <c r="N9370" s="68" t="str">
        <f>VLOOKUP(K9370,[1]人員授權表!D$3:G$249,4,0)</f>
        <v>無機</v>
      </c>
      <c r="O9370" s="70" t="str">
        <f>IF(J9370=[1]人員授權表!$C$85,"Casper李羿勳",IF(J9370=[1]人員授權表!$C$188,"Iring陳俊明",IF(J9370=[1]人員授權表!$C$189,"Brian陳泓霖",VLOOKUP(K9370,[1]人員授權表!D$2:E$249,2,FALSE))))</f>
        <v>Brian陳泓霖</v>
      </c>
      <c r="P9370" s="67">
        <v>44869</v>
      </c>
      <c r="Q9370" s="75" t="str">
        <f t="shared" si="496"/>
        <v>週五</v>
      </c>
      <c r="R9370" s="80">
        <v>44869</v>
      </c>
    </row>
    <row r="9371" spans="2:28">
      <c r="B9371" s="66">
        <v>44861</v>
      </c>
      <c r="D9371" s="68" t="s">
        <v>50</v>
      </c>
      <c r="E9371" s="70" t="s">
        <v>879</v>
      </c>
      <c r="F9371" s="4" t="s">
        <v>3383</v>
      </c>
      <c r="G9371" s="67">
        <v>44859</v>
      </c>
      <c r="H9371" s="67">
        <v>44874</v>
      </c>
      <c r="I9371" s="71">
        <f t="shared" si="495"/>
        <v>15</v>
      </c>
      <c r="J9371" s="72" t="s">
        <v>181</v>
      </c>
      <c r="K9371" s="72" t="s">
        <v>182</v>
      </c>
      <c r="L9371" s="73">
        <v>3</v>
      </c>
      <c r="M9371" s="73" t="s">
        <v>108</v>
      </c>
      <c r="N9371" s="68" t="s">
        <v>245</v>
      </c>
      <c r="O9371" s="70" t="s">
        <v>829</v>
      </c>
      <c r="P9371" s="67">
        <f t="shared" ref="P9371:P9434" si="497">H9371-2</f>
        <v>44872</v>
      </c>
      <c r="Q9371" s="75" t="str">
        <f t="shared" si="496"/>
        <v>週一</v>
      </c>
      <c r="R9371" s="80">
        <v>44865</v>
      </c>
      <c r="AA9371" s="102">
        <v>15</v>
      </c>
      <c r="AB9371" s="123" t="s">
        <v>2325</v>
      </c>
    </row>
    <row r="9372" spans="2:28">
      <c r="B9372" s="66">
        <v>44855</v>
      </c>
      <c r="D9372" s="68" t="s">
        <v>50</v>
      </c>
      <c r="E9372" s="70" t="s">
        <v>51</v>
      </c>
      <c r="F9372" s="4" t="s">
        <v>3384</v>
      </c>
      <c r="G9372" s="67">
        <v>44858</v>
      </c>
      <c r="H9372" s="67">
        <v>44875</v>
      </c>
      <c r="I9372" s="71">
        <f t="shared" si="495"/>
        <v>17</v>
      </c>
      <c r="J9372" s="72" t="s">
        <v>249</v>
      </c>
      <c r="K9372" s="72" t="s">
        <v>250</v>
      </c>
      <c r="L9372" s="73">
        <v>1</v>
      </c>
      <c r="M9372" s="73" t="s">
        <v>91</v>
      </c>
      <c r="N9372" s="68" t="str">
        <f>VLOOKUP(K9372,[1]人員授權表!D$3:G$249,4,0)</f>
        <v>有機</v>
      </c>
      <c r="O9372" s="70" t="str">
        <f>IF(J9372=[1]人員授權表!$C$85,"Casper李羿勳",IF(J9372=[1]人員授權表!$C$188,"Iring陳俊明",IF(J9372=[1]人員授權表!$C$189,"Brian陳泓霖",VLOOKUP(K9372,[1]人員授權表!D$2:E$249,2,FALSE))))</f>
        <v>Marco陳鴻鈞</v>
      </c>
      <c r="P9372" s="67">
        <f t="shared" si="497"/>
        <v>44873</v>
      </c>
      <c r="Q9372" s="75" t="str">
        <f t="shared" si="496"/>
        <v>週二</v>
      </c>
      <c r="R9372" s="80">
        <v>44867</v>
      </c>
    </row>
    <row r="9373" spans="2:28">
      <c r="B9373" s="66">
        <v>44855</v>
      </c>
      <c r="D9373" s="68" t="s">
        <v>50</v>
      </c>
      <c r="E9373" s="70" t="s">
        <v>51</v>
      </c>
      <c r="F9373" s="4" t="s">
        <v>3384</v>
      </c>
      <c r="G9373" s="67">
        <v>44858</v>
      </c>
      <c r="H9373" s="67">
        <v>44875</v>
      </c>
      <c r="I9373" s="71">
        <f t="shared" si="495"/>
        <v>17</v>
      </c>
      <c r="J9373" s="72" t="s">
        <v>69</v>
      </c>
      <c r="K9373" s="72" t="s">
        <v>70</v>
      </c>
      <c r="L9373" s="73">
        <v>5</v>
      </c>
      <c r="M9373" s="73" t="s">
        <v>91</v>
      </c>
      <c r="N9373" s="68" t="str">
        <f>VLOOKUP(K9373,[1]人員授權表!D$3:G$249,4,0)</f>
        <v>有機</v>
      </c>
      <c r="O9373" s="70" t="str">
        <f>IF(J9373=[1]人員授權表!$C$85,"Casper李羿勳",IF(J9373=[1]人員授權表!$C$188,"Iring陳俊明",IF(J9373=[1]人員授權表!$C$189,"Brian陳泓霖",VLOOKUP(K9373,[1]人員授權表!D$2:E$249,2,FALSE))))</f>
        <v>Casper李羿勳</v>
      </c>
      <c r="P9373" s="67">
        <f t="shared" si="497"/>
        <v>44873</v>
      </c>
      <c r="Q9373" s="75" t="str">
        <f t="shared" si="496"/>
        <v>週二</v>
      </c>
      <c r="R9373" s="80">
        <v>44873</v>
      </c>
    </row>
    <row r="9374" spans="2:28">
      <c r="B9374" s="66">
        <v>44855</v>
      </c>
      <c r="D9374" s="68" t="s">
        <v>50</v>
      </c>
      <c r="E9374" s="70" t="s">
        <v>51</v>
      </c>
      <c r="F9374" s="4" t="s">
        <v>3384</v>
      </c>
      <c r="G9374" s="67">
        <v>44858</v>
      </c>
      <c r="H9374" s="67">
        <v>44875</v>
      </c>
      <c r="I9374" s="71">
        <f t="shared" si="495"/>
        <v>17</v>
      </c>
      <c r="J9374" s="72" t="s">
        <v>356</v>
      </c>
      <c r="K9374" s="72" t="s">
        <v>70</v>
      </c>
      <c r="L9374" s="73">
        <v>1</v>
      </c>
      <c r="M9374" s="73" t="s">
        <v>91</v>
      </c>
      <c r="N9374" s="68" t="str">
        <f>VLOOKUP(K9374,[1]人員授權表!D$3:G$249,4,0)</f>
        <v>有機</v>
      </c>
      <c r="O9374" s="70" t="str">
        <f>IF(J9374=[1]人員授權表!$C$85,"Casper李羿勳",IF(J9374=[1]人員授權表!$C$188,"Iring陳俊明",IF(J9374=[1]人員授權表!$C$189,"Brian陳泓霖",VLOOKUP(K9374,[1]人員授權表!D$2:E$249,2,FALSE))))</f>
        <v>Casper李羿勳</v>
      </c>
      <c r="P9374" s="67">
        <f t="shared" si="497"/>
        <v>44873</v>
      </c>
      <c r="Q9374" s="75" t="str">
        <f t="shared" si="496"/>
        <v>週二</v>
      </c>
      <c r="R9374" s="80">
        <v>44873</v>
      </c>
    </row>
    <row r="9375" spans="2:28">
      <c r="B9375" s="66">
        <v>44852</v>
      </c>
      <c r="C9375" s="67">
        <v>44861</v>
      </c>
      <c r="D9375" s="68" t="s">
        <v>50</v>
      </c>
      <c r="E9375" s="70" t="s">
        <v>82</v>
      </c>
      <c r="F9375" s="4" t="s">
        <v>3385</v>
      </c>
      <c r="G9375" s="67">
        <v>44861</v>
      </c>
      <c r="H9375" s="101">
        <v>44875</v>
      </c>
      <c r="I9375" s="71">
        <f t="shared" si="495"/>
        <v>14</v>
      </c>
      <c r="J9375" s="72" t="s">
        <v>120</v>
      </c>
      <c r="K9375" s="72" t="s">
        <v>121</v>
      </c>
      <c r="L9375" s="73">
        <v>1</v>
      </c>
      <c r="M9375" s="73" t="s">
        <v>91</v>
      </c>
      <c r="N9375" s="68" t="str">
        <f>VLOOKUP(K9375,[1]人員授權表!D$3:G$249,4,0)</f>
        <v>無機</v>
      </c>
      <c r="O9375" s="70" t="str">
        <f>IF(J9375=[1]人員授權表!$C$85,"Casper李羿勳",IF(J9375=[1]人員授權表!$C$188,"Iring陳俊明",IF(J9375=[1]人員授權表!$C$189,"Brian陳泓霖",VLOOKUP(K9375,[1]人員授權表!D$2:E$249,2,FALSE))))</f>
        <v>Ken張智凱</v>
      </c>
      <c r="P9375" s="67">
        <f t="shared" si="497"/>
        <v>44873</v>
      </c>
      <c r="Q9375" s="75" t="str">
        <f t="shared" si="496"/>
        <v>週二</v>
      </c>
      <c r="R9375" s="80">
        <v>44866</v>
      </c>
      <c r="AA9375" s="1"/>
    </row>
    <row r="9376" spans="2:28">
      <c r="B9376" s="66">
        <v>44841</v>
      </c>
      <c r="D9376" s="68" t="s">
        <v>50</v>
      </c>
      <c r="E9376" s="70" t="s">
        <v>82</v>
      </c>
      <c r="F9376" s="70" t="s">
        <v>3386</v>
      </c>
      <c r="G9376" s="67">
        <v>44859</v>
      </c>
      <c r="H9376" s="67">
        <v>44875</v>
      </c>
      <c r="I9376" s="71">
        <f t="shared" si="495"/>
        <v>16</v>
      </c>
      <c r="J9376" s="72" t="s">
        <v>120</v>
      </c>
      <c r="K9376" s="72" t="s">
        <v>121</v>
      </c>
      <c r="L9376" s="73">
        <v>2</v>
      </c>
      <c r="M9376" s="73" t="s">
        <v>104</v>
      </c>
      <c r="N9376" s="68" t="str">
        <f>VLOOKUP(K9376,[1]人員授權表!D$3:G$249,4,0)</f>
        <v>無機</v>
      </c>
      <c r="O9376" s="70" t="str">
        <f>IF(J9376=[1]人員授權表!$C$85,"Casper李羿勳",IF(J9376=[1]人員授權表!$C$188,"Iring陳俊明",IF(J9376=[1]人員授權表!$C$189,"Brian陳泓霖",VLOOKUP(K9376,[1]人員授權表!D$2:E$249,2,FALSE))))</f>
        <v>Ken張智凱</v>
      </c>
      <c r="P9376" s="67">
        <f t="shared" si="497"/>
        <v>44873</v>
      </c>
      <c r="Q9376" s="75" t="str">
        <f t="shared" si="496"/>
        <v>週二</v>
      </c>
      <c r="R9376" s="80">
        <v>44869</v>
      </c>
      <c r="Z9376" s="79" t="s">
        <v>3387</v>
      </c>
    </row>
    <row r="9377" spans="2:28">
      <c r="B9377" s="66">
        <v>44861</v>
      </c>
      <c r="D9377" s="68" t="s">
        <v>50</v>
      </c>
      <c r="E9377" s="70" t="s">
        <v>879</v>
      </c>
      <c r="F9377" s="4" t="s">
        <v>3388</v>
      </c>
      <c r="G9377" s="67">
        <v>44847</v>
      </c>
      <c r="H9377" s="67">
        <v>44875</v>
      </c>
      <c r="I9377" s="71">
        <f t="shared" si="495"/>
        <v>28</v>
      </c>
      <c r="J9377" s="72" t="s">
        <v>89</v>
      </c>
      <c r="K9377" s="72" t="s">
        <v>337</v>
      </c>
      <c r="L9377" s="73">
        <v>1</v>
      </c>
      <c r="M9377" s="73" t="s">
        <v>104</v>
      </c>
      <c r="N9377" s="68" t="str">
        <f>VLOOKUP(K9377,[1]人員授權表!D$3:G$249,4,0)</f>
        <v>無機</v>
      </c>
      <c r="O9377" s="70" t="str">
        <f>IF(J9377=[1]人員授權表!$C$85,"Casper李羿勳",IF(J9377=[1]人員授權表!$C$188,"Iring陳俊明",IF(J9377=[1]人員授權表!$C$189,"Brian陳泓霖",VLOOKUP(K9377,[1]人員授權表!D$2:E$249,2,FALSE))))</f>
        <v>Iring陳俊明</v>
      </c>
      <c r="P9377" s="67">
        <f t="shared" si="497"/>
        <v>44873</v>
      </c>
      <c r="Q9377" s="75" t="str">
        <f t="shared" si="496"/>
        <v>週二</v>
      </c>
      <c r="R9377" s="80">
        <v>44874</v>
      </c>
      <c r="W9377" s="70">
        <v>1</v>
      </c>
      <c r="Y9377" s="78">
        <v>44874</v>
      </c>
      <c r="Z9377" s="79" t="s">
        <v>3389</v>
      </c>
      <c r="AA9377" s="102">
        <v>15</v>
      </c>
      <c r="AB9377" s="123" t="s">
        <v>2325</v>
      </c>
    </row>
    <row r="9378" spans="2:28">
      <c r="B9378" s="66">
        <v>44861</v>
      </c>
      <c r="D9378" s="68" t="s">
        <v>50</v>
      </c>
      <c r="E9378" s="70" t="s">
        <v>879</v>
      </c>
      <c r="F9378" s="4" t="s">
        <v>3390</v>
      </c>
      <c r="G9378" s="67">
        <v>44847</v>
      </c>
      <c r="H9378" s="67">
        <v>44875</v>
      </c>
      <c r="I9378" s="71">
        <f t="shared" si="495"/>
        <v>28</v>
      </c>
      <c r="J9378" s="72" t="s">
        <v>93</v>
      </c>
      <c r="K9378" s="72" t="s">
        <v>436</v>
      </c>
      <c r="L9378" s="73">
        <v>1</v>
      </c>
      <c r="M9378" s="73" t="s">
        <v>104</v>
      </c>
      <c r="N9378" s="68" t="str">
        <f>VLOOKUP(K9378,[1]人員授權表!D$3:G$249,4,0)</f>
        <v>無機</v>
      </c>
      <c r="O9378" s="70" t="str">
        <f>IF(J9378=[1]人員授權表!$C$85,"Casper李羿勳",IF(J9378=[1]人員授權表!$C$188,"Iring陳俊明",IF(J9378=[1]人員授權表!$C$189,"Brian陳泓霖",VLOOKUP(K9378,[1]人員授權表!D$2:E$249,2,FALSE))))</f>
        <v>Dennis陳汶宏</v>
      </c>
      <c r="P9378" s="67">
        <f t="shared" si="497"/>
        <v>44873</v>
      </c>
      <c r="Q9378" s="75" t="str">
        <f t="shared" si="496"/>
        <v>週二</v>
      </c>
      <c r="R9378" s="80">
        <v>44872</v>
      </c>
      <c r="AA9378" s="102">
        <v>15</v>
      </c>
      <c r="AB9378" s="123" t="s">
        <v>2325</v>
      </c>
    </row>
    <row r="9379" spans="2:28">
      <c r="B9379" s="66">
        <v>44861</v>
      </c>
      <c r="D9379" s="68" t="s">
        <v>50</v>
      </c>
      <c r="E9379" s="70" t="s">
        <v>879</v>
      </c>
      <c r="F9379" s="4" t="s">
        <v>3390</v>
      </c>
      <c r="G9379" s="67">
        <v>44847</v>
      </c>
      <c r="H9379" s="67">
        <v>44875</v>
      </c>
      <c r="I9379" s="71">
        <f t="shared" si="495"/>
        <v>28</v>
      </c>
      <c r="J9379" s="72" t="s">
        <v>2637</v>
      </c>
      <c r="K9379" s="72" t="s">
        <v>2701</v>
      </c>
      <c r="L9379" s="73">
        <v>1</v>
      </c>
      <c r="M9379" s="73" t="s">
        <v>104</v>
      </c>
      <c r="N9379" s="68" t="str">
        <f>VLOOKUP(K9379,[1]人員授權表!D$3:G$249,4,0)</f>
        <v>無機</v>
      </c>
      <c r="O9379" s="70" t="str">
        <f>IF(J9379=[1]人員授權表!$C$85,"Casper李羿勳",IF(J9379=[1]人員授權表!$C$188,"Iring陳俊明",IF(J9379=[1]人員授權表!$C$189,"Brian陳泓霖",VLOOKUP(K9379,[1]人員授權表!D$2:E$249,2,FALSE))))</f>
        <v>Debby胡萱黛&amp;Brian陳泓霖</v>
      </c>
      <c r="P9379" s="67">
        <f t="shared" si="497"/>
        <v>44873</v>
      </c>
      <c r="Q9379" s="75" t="str">
        <f t="shared" si="496"/>
        <v>週二</v>
      </c>
      <c r="R9379" s="80">
        <v>44873</v>
      </c>
      <c r="AA9379" s="102">
        <v>15</v>
      </c>
      <c r="AB9379" s="123" t="s">
        <v>2325</v>
      </c>
    </row>
    <row r="9380" spans="2:28">
      <c r="B9380" s="66">
        <v>44847</v>
      </c>
      <c r="C9380" s="67">
        <v>44852</v>
      </c>
      <c r="D9380" s="68" t="s">
        <v>50</v>
      </c>
      <c r="E9380" s="70" t="s">
        <v>82</v>
      </c>
      <c r="F9380" s="4" t="s">
        <v>3391</v>
      </c>
      <c r="G9380" s="101">
        <v>44862</v>
      </c>
      <c r="H9380" s="101">
        <v>44875</v>
      </c>
      <c r="I9380" s="71">
        <f t="shared" si="495"/>
        <v>13</v>
      </c>
      <c r="J9380" s="72" t="s">
        <v>125</v>
      </c>
      <c r="K9380" s="72" t="s">
        <v>144</v>
      </c>
      <c r="L9380" s="73">
        <v>3</v>
      </c>
      <c r="M9380" s="73" t="s">
        <v>91</v>
      </c>
      <c r="N9380" s="68" t="str">
        <f>VLOOKUP(K9380,[1]人員授權表!D$3:G$249,4,0)</f>
        <v>有機</v>
      </c>
      <c r="O9380" s="70" t="str">
        <f>IF(J9380=[1]人員授權表!$C$85,"Casper李羿勳",IF(J9380=[1]人員授權表!$C$188,"Iring陳俊明",IF(J9380=[1]人員授權表!$C$189,"Brian陳泓霖",VLOOKUP(K9380,[1]人員授權表!D$2:E$249,2,FALSE))))</f>
        <v>Lucy黃詩婷</v>
      </c>
      <c r="P9380" s="67">
        <f t="shared" si="497"/>
        <v>44873</v>
      </c>
      <c r="Q9380" s="75" t="str">
        <f t="shared" si="496"/>
        <v>週二</v>
      </c>
      <c r="R9380" s="80">
        <v>44869</v>
      </c>
      <c r="AA9380" s="1"/>
    </row>
    <row r="9381" spans="2:28">
      <c r="B9381" s="66">
        <v>44847</v>
      </c>
      <c r="C9381" s="67">
        <v>44852</v>
      </c>
      <c r="D9381" s="68" t="s">
        <v>50</v>
      </c>
      <c r="E9381" s="70" t="s">
        <v>82</v>
      </c>
      <c r="F9381" s="4" t="s">
        <v>3391</v>
      </c>
      <c r="G9381" s="101">
        <v>44862</v>
      </c>
      <c r="H9381" s="101">
        <v>44875</v>
      </c>
      <c r="I9381" s="71">
        <f t="shared" si="495"/>
        <v>13</v>
      </c>
      <c r="J9381" s="72" t="s">
        <v>141</v>
      </c>
      <c r="K9381" s="72" t="s">
        <v>142</v>
      </c>
      <c r="L9381" s="73">
        <v>3</v>
      </c>
      <c r="M9381" s="73" t="s">
        <v>91</v>
      </c>
      <c r="N9381" s="68" t="str">
        <f>VLOOKUP(K9381,[1]人員授權表!D$3:G$249,4,0)</f>
        <v>無機</v>
      </c>
      <c r="O9381" s="70" t="str">
        <f>IF(J9381=[1]人員授權表!$C$85,"Casper李羿勳",IF(J9381=[1]人員授權表!$C$188,"Iring陳俊明",IF(J9381=[1]人員授權表!$C$189,"Brian陳泓霖",VLOOKUP(K9381,[1]人員授權表!D$2:E$249,2,FALSE))))</f>
        <v>Dennis陳汶宏</v>
      </c>
      <c r="P9381" s="67">
        <f t="shared" si="497"/>
        <v>44873</v>
      </c>
      <c r="Q9381" s="75" t="str">
        <f t="shared" si="496"/>
        <v>週二</v>
      </c>
      <c r="R9381" s="80">
        <v>44868</v>
      </c>
      <c r="AA9381" s="1"/>
    </row>
    <row r="9382" spans="2:28">
      <c r="B9382" s="66">
        <v>44847</v>
      </c>
      <c r="C9382" s="67">
        <v>44852</v>
      </c>
      <c r="D9382" s="68" t="s">
        <v>50</v>
      </c>
      <c r="E9382" s="70" t="s">
        <v>82</v>
      </c>
      <c r="F9382" s="4" t="s">
        <v>3391</v>
      </c>
      <c r="G9382" s="101">
        <v>44862</v>
      </c>
      <c r="H9382" s="101">
        <v>44875</v>
      </c>
      <c r="I9382" s="71">
        <f t="shared" si="495"/>
        <v>13</v>
      </c>
      <c r="J9382" s="72" t="s">
        <v>137</v>
      </c>
      <c r="K9382" s="72" t="s">
        <v>1049</v>
      </c>
      <c r="L9382" s="73">
        <v>3</v>
      </c>
      <c r="M9382" s="73" t="s">
        <v>91</v>
      </c>
      <c r="N9382" s="68" t="str">
        <f>VLOOKUP(K9382,[1]人員授權表!D$3:G$249,4,0)</f>
        <v>無機</v>
      </c>
      <c r="O9382" s="70" t="str">
        <f>IF(J9382=[1]人員授權表!$C$85,"Casper李羿勳",IF(J9382=[1]人員授權表!$C$188,"Iring陳俊明",IF(J9382=[1]人員授權表!$C$189,"Brian陳泓霖",VLOOKUP(K9382,[1]人員授權表!D$2:E$249,2,FALSE))))</f>
        <v>Jack劉念忻</v>
      </c>
      <c r="P9382" s="67">
        <f t="shared" si="497"/>
        <v>44873</v>
      </c>
      <c r="Q9382" s="75" t="str">
        <f t="shared" si="496"/>
        <v>週二</v>
      </c>
      <c r="R9382" s="80">
        <v>44874</v>
      </c>
      <c r="S9382" s="85">
        <v>44874</v>
      </c>
      <c r="T9382" s="70">
        <v>1</v>
      </c>
      <c r="AA9382" s="1"/>
    </row>
    <row r="9383" spans="2:28">
      <c r="B9383" s="66">
        <v>44847</v>
      </c>
      <c r="C9383" s="67">
        <v>44852</v>
      </c>
      <c r="D9383" s="68" t="s">
        <v>50</v>
      </c>
      <c r="E9383" s="70" t="s">
        <v>82</v>
      </c>
      <c r="F9383" s="4" t="s">
        <v>3391</v>
      </c>
      <c r="G9383" s="101">
        <v>44862</v>
      </c>
      <c r="H9383" s="101">
        <v>44875</v>
      </c>
      <c r="I9383" s="71">
        <f t="shared" si="495"/>
        <v>13</v>
      </c>
      <c r="J9383" s="72" t="s">
        <v>148</v>
      </c>
      <c r="K9383" s="72" t="s">
        <v>1525</v>
      </c>
      <c r="L9383" s="73">
        <v>3</v>
      </c>
      <c r="M9383" s="73" t="s">
        <v>91</v>
      </c>
      <c r="N9383" s="68" t="str">
        <f>VLOOKUP(K9383,[1]人員授權表!D$3:G$249,4,0)</f>
        <v>無機</v>
      </c>
      <c r="O9383" s="70" t="str">
        <f>IF(J9383=[1]人員授權表!$C$85,"Casper李羿勳",IF(J9383=[1]人員授權表!$C$188,"Iring陳俊明",IF(J9383=[1]人員授權表!$C$189,"Brian陳泓霖",VLOOKUP(K9383,[1]人員授權表!D$2:E$249,2,FALSE))))</f>
        <v>Vicky游崴涵</v>
      </c>
      <c r="P9383" s="67">
        <f t="shared" si="497"/>
        <v>44873</v>
      </c>
      <c r="Q9383" s="75" t="str">
        <f t="shared" si="496"/>
        <v>週二</v>
      </c>
      <c r="R9383" s="80">
        <v>44872</v>
      </c>
      <c r="AA9383" s="1"/>
    </row>
    <row r="9384" spans="2:28">
      <c r="B9384" s="66">
        <v>44847</v>
      </c>
      <c r="C9384" s="67">
        <v>44852</v>
      </c>
      <c r="D9384" s="68" t="s">
        <v>50</v>
      </c>
      <c r="E9384" s="70" t="s">
        <v>82</v>
      </c>
      <c r="F9384" s="4" t="s">
        <v>3391</v>
      </c>
      <c r="G9384" s="101">
        <v>44862</v>
      </c>
      <c r="H9384" s="101">
        <v>44875</v>
      </c>
      <c r="I9384" s="71">
        <f t="shared" si="495"/>
        <v>13</v>
      </c>
      <c r="J9384" s="72" t="s">
        <v>139</v>
      </c>
      <c r="K9384" s="72" t="s">
        <v>140</v>
      </c>
      <c r="L9384" s="73">
        <v>3</v>
      </c>
      <c r="M9384" s="73" t="s">
        <v>91</v>
      </c>
      <c r="N9384" s="68" t="str">
        <f>VLOOKUP(K9384,[1]人員授權表!D$3:G$249,4,0)</f>
        <v>無機</v>
      </c>
      <c r="O9384" s="70" t="str">
        <f>IF(J9384=[1]人員授權表!$C$85,"Casper李羿勳",IF(J9384=[1]人員授權表!$C$188,"Iring陳俊明",IF(J9384=[1]人員授權表!$C$189,"Brian陳泓霖",VLOOKUP(K9384,[1]人員授權表!D$2:E$249,2,FALSE))))</f>
        <v>Brian陳泓霖</v>
      </c>
      <c r="P9384" s="67">
        <f t="shared" si="497"/>
        <v>44873</v>
      </c>
      <c r="Q9384" s="75" t="str">
        <f t="shared" si="496"/>
        <v>週二</v>
      </c>
      <c r="R9384" s="80">
        <v>44869</v>
      </c>
      <c r="AA9384" s="1"/>
    </row>
    <row r="9385" spans="2:28">
      <c r="B9385" s="66">
        <v>44847</v>
      </c>
      <c r="C9385" s="67">
        <v>44852</v>
      </c>
      <c r="D9385" s="68" t="s">
        <v>50</v>
      </c>
      <c r="E9385" s="70" t="s">
        <v>82</v>
      </c>
      <c r="F9385" s="4" t="s">
        <v>3391</v>
      </c>
      <c r="G9385" s="101">
        <v>44862</v>
      </c>
      <c r="H9385" s="101">
        <v>44875</v>
      </c>
      <c r="I9385" s="71">
        <f t="shared" si="495"/>
        <v>13</v>
      </c>
      <c r="J9385" s="72" t="s">
        <v>281</v>
      </c>
      <c r="K9385" s="72" t="s">
        <v>2271</v>
      </c>
      <c r="L9385" s="73">
        <v>3</v>
      </c>
      <c r="M9385" s="73" t="s">
        <v>91</v>
      </c>
      <c r="N9385" s="68" t="str">
        <f>VLOOKUP(K9385,[1]人員授權表!D$3:G$249,4,0)</f>
        <v>有機</v>
      </c>
      <c r="O9385" s="70" t="str">
        <f>IF(J9385=[1]人員授權表!$C$85,"Casper李羿勳",IF(J9385=[1]人員授權表!$C$188,"Iring陳俊明",IF(J9385=[1]人員授權表!$C$189,"Brian陳泓霖",VLOOKUP(K9385,[1]人員授權表!D$2:E$249,2,FALSE))))</f>
        <v>Marco陳鴻鈞</v>
      </c>
      <c r="P9385" s="67">
        <f t="shared" si="497"/>
        <v>44873</v>
      </c>
      <c r="Q9385" s="75" t="str">
        <f t="shared" si="496"/>
        <v>週二</v>
      </c>
      <c r="R9385" s="80">
        <v>44873</v>
      </c>
      <c r="AA9385" s="1"/>
    </row>
    <row r="9386" spans="2:28">
      <c r="B9386" s="66">
        <v>44860</v>
      </c>
      <c r="D9386" s="68" t="s">
        <v>50</v>
      </c>
      <c r="E9386" s="70" t="s">
        <v>879</v>
      </c>
      <c r="F9386" s="4" t="s">
        <v>3392</v>
      </c>
      <c r="G9386" s="67">
        <v>44858</v>
      </c>
      <c r="H9386" s="67">
        <v>44875</v>
      </c>
      <c r="I9386" s="71">
        <f t="shared" si="495"/>
        <v>17</v>
      </c>
      <c r="J9386" s="98" t="s">
        <v>186</v>
      </c>
      <c r="K9386" s="98" t="s">
        <v>187</v>
      </c>
      <c r="L9386" s="110">
        <v>3</v>
      </c>
      <c r="M9386" s="73" t="s">
        <v>91</v>
      </c>
      <c r="N9386" s="122" t="str">
        <f>VLOOKUP(K9386,[1]人員授權表!D$3:G$249,4,0)</f>
        <v>無機</v>
      </c>
      <c r="O9386" s="15" t="str">
        <f>IF(J9386=[1]人員授權表!$C$85,"Casper李羿勳",IF(J9386=[1]人員授權表!$C$188,"Iring陳俊明",IF(J9386=[1]人員授權表!$C$189,"Brian陳泓霖",VLOOKUP(K9386,[1]人員授權表!D$2:E$249,2,FALSE))))</f>
        <v>Ruby黃家蓁</v>
      </c>
      <c r="P9386" s="101">
        <f t="shared" si="497"/>
        <v>44873</v>
      </c>
      <c r="Q9386" s="75" t="str">
        <f t="shared" si="496"/>
        <v>週二</v>
      </c>
      <c r="R9386" s="80">
        <v>44872</v>
      </c>
      <c r="AA9386" s="102">
        <v>15</v>
      </c>
      <c r="AB9386" s="123" t="s">
        <v>2325</v>
      </c>
    </row>
    <row r="9387" spans="2:28">
      <c r="B9387" s="66">
        <v>44852</v>
      </c>
      <c r="C9387" s="67">
        <v>44860</v>
      </c>
      <c r="D9387" s="68" t="s">
        <v>50</v>
      </c>
      <c r="E9387" s="70" t="s">
        <v>82</v>
      </c>
      <c r="F9387" s="4" t="s">
        <v>3393</v>
      </c>
      <c r="G9387" s="67">
        <v>44858</v>
      </c>
      <c r="H9387" s="101">
        <v>44875</v>
      </c>
      <c r="I9387" s="71">
        <f t="shared" si="495"/>
        <v>17</v>
      </c>
      <c r="J9387" s="72" t="s">
        <v>148</v>
      </c>
      <c r="K9387" s="72" t="s">
        <v>149</v>
      </c>
      <c r="L9387" s="73">
        <v>3</v>
      </c>
      <c r="M9387" s="73" t="s">
        <v>91</v>
      </c>
      <c r="N9387" s="68" t="str">
        <f>VLOOKUP(K9387,[1]人員授權表!D$3:G$249,4,0)</f>
        <v>無機</v>
      </c>
      <c r="O9387" s="70" t="str">
        <f>IF(J9387=[1]人員授權表!$C$85,"Casper李羿勳",IF(J9387=[1]人員授權表!$C$188,"Iring陳俊明",IF(J9387=[1]人員授權表!$C$189,"Brian陳泓霖",VLOOKUP(K9387,[1]人員授權表!D$2:E$249,2,FALSE))))</f>
        <v>Vicky游崴涵</v>
      </c>
      <c r="P9387" s="67">
        <f t="shared" si="497"/>
        <v>44873</v>
      </c>
      <c r="Q9387" s="75" t="str">
        <f t="shared" si="496"/>
        <v>週二</v>
      </c>
      <c r="R9387" s="80">
        <v>44867</v>
      </c>
      <c r="AA9387" s="1"/>
    </row>
    <row r="9388" spans="2:28">
      <c r="B9388" s="66">
        <v>44852</v>
      </c>
      <c r="C9388" s="67">
        <v>44860</v>
      </c>
      <c r="D9388" s="68" t="s">
        <v>50</v>
      </c>
      <c r="E9388" s="70" t="s">
        <v>82</v>
      </c>
      <c r="F9388" s="4" t="s">
        <v>3393</v>
      </c>
      <c r="G9388" s="67">
        <v>44858</v>
      </c>
      <c r="H9388" s="101">
        <v>44875</v>
      </c>
      <c r="I9388" s="71">
        <f t="shared" si="495"/>
        <v>17</v>
      </c>
      <c r="J9388" s="72" t="s">
        <v>139</v>
      </c>
      <c r="K9388" s="72" t="s">
        <v>140</v>
      </c>
      <c r="L9388" s="73">
        <v>3</v>
      </c>
      <c r="M9388" s="73" t="s">
        <v>91</v>
      </c>
      <c r="N9388" s="68" t="str">
        <f>VLOOKUP(K9388,[1]人員授權表!D$3:G$249,4,0)</f>
        <v>無機</v>
      </c>
      <c r="O9388" s="70" t="str">
        <f>IF(J9388=[1]人員授權表!$C$85,"Casper李羿勳",IF(J9388=[1]人員授權表!$C$188,"Iring陳俊明",IF(J9388=[1]人員授權表!$C$189,"Brian陳泓霖",VLOOKUP(K9388,[1]人員授權表!D$2:E$249,2,FALSE))))</f>
        <v>Brian陳泓霖</v>
      </c>
      <c r="P9388" s="67">
        <f t="shared" si="497"/>
        <v>44873</v>
      </c>
      <c r="Q9388" s="75" t="str">
        <f t="shared" si="496"/>
        <v>週二</v>
      </c>
      <c r="R9388" s="80">
        <v>44865</v>
      </c>
      <c r="AA9388" s="1"/>
    </row>
    <row r="9389" spans="2:28">
      <c r="B9389" s="66">
        <v>44852</v>
      </c>
      <c r="C9389" s="67">
        <v>44860</v>
      </c>
      <c r="D9389" s="68" t="s">
        <v>50</v>
      </c>
      <c r="E9389" s="70" t="s">
        <v>82</v>
      </c>
      <c r="F9389" s="4" t="s">
        <v>3393</v>
      </c>
      <c r="G9389" s="67">
        <v>44858</v>
      </c>
      <c r="H9389" s="101">
        <v>44875</v>
      </c>
      <c r="I9389" s="71">
        <f t="shared" si="495"/>
        <v>17</v>
      </c>
      <c r="J9389" s="72" t="s">
        <v>125</v>
      </c>
      <c r="K9389" s="72" t="s">
        <v>144</v>
      </c>
      <c r="L9389" s="73">
        <v>3</v>
      </c>
      <c r="M9389" s="73" t="s">
        <v>91</v>
      </c>
      <c r="N9389" s="68" t="str">
        <f>VLOOKUP(K9389,[1]人員授權表!D$3:G$249,4,0)</f>
        <v>有機</v>
      </c>
      <c r="O9389" s="70" t="str">
        <f>IF(J9389=[1]人員授權表!$C$85,"Casper李羿勳",IF(J9389=[1]人員授權表!$C$188,"Iring陳俊明",IF(J9389=[1]人員授權表!$C$189,"Brian陳泓霖",VLOOKUP(K9389,[1]人員授權表!D$2:E$249,2,FALSE))))</f>
        <v>Lucy黃詩婷</v>
      </c>
      <c r="P9389" s="67">
        <f t="shared" si="497"/>
        <v>44873</v>
      </c>
      <c r="Q9389" s="75" t="str">
        <f t="shared" si="496"/>
        <v>週二</v>
      </c>
      <c r="R9389" s="80">
        <v>44862</v>
      </c>
      <c r="AA9389" s="1"/>
    </row>
    <row r="9390" spans="2:28">
      <c r="B9390" s="66">
        <v>44852</v>
      </c>
      <c r="C9390" s="67">
        <v>44860</v>
      </c>
      <c r="D9390" s="68" t="s">
        <v>50</v>
      </c>
      <c r="E9390" s="70" t="s">
        <v>82</v>
      </c>
      <c r="F9390" s="4" t="s">
        <v>3393</v>
      </c>
      <c r="G9390" s="67">
        <v>44858</v>
      </c>
      <c r="H9390" s="101">
        <v>44875</v>
      </c>
      <c r="I9390" s="71">
        <f t="shared" si="495"/>
        <v>17</v>
      </c>
      <c r="J9390" s="72" t="s">
        <v>141</v>
      </c>
      <c r="K9390" s="72" t="s">
        <v>142</v>
      </c>
      <c r="L9390" s="73">
        <v>3</v>
      </c>
      <c r="M9390" s="73" t="s">
        <v>91</v>
      </c>
      <c r="N9390" s="68" t="str">
        <f>VLOOKUP(K9390,[1]人員授權表!D$3:G$249,4,0)</f>
        <v>無機</v>
      </c>
      <c r="O9390" s="70" t="str">
        <f>IF(J9390=[1]人員授權表!$C$85,"Casper李羿勳",IF(J9390=[1]人員授權表!$C$188,"Iring陳俊明",IF(J9390=[1]人員授權表!$C$189,"Brian陳泓霖",VLOOKUP(K9390,[1]人員授權表!D$2:E$249,2,FALSE))))</f>
        <v>Dennis陳汶宏</v>
      </c>
      <c r="P9390" s="67">
        <f t="shared" si="497"/>
        <v>44873</v>
      </c>
      <c r="Q9390" s="75" t="str">
        <f t="shared" si="496"/>
        <v>週二</v>
      </c>
      <c r="R9390" s="80">
        <v>44866</v>
      </c>
      <c r="AA9390" s="1"/>
    </row>
    <row r="9391" spans="2:28">
      <c r="B9391" s="66">
        <v>44852</v>
      </c>
      <c r="C9391" s="67">
        <v>44860</v>
      </c>
      <c r="D9391" s="68" t="s">
        <v>50</v>
      </c>
      <c r="E9391" s="70" t="s">
        <v>82</v>
      </c>
      <c r="F9391" s="4" t="s">
        <v>3393</v>
      </c>
      <c r="G9391" s="67">
        <v>44858</v>
      </c>
      <c r="H9391" s="101">
        <v>44875</v>
      </c>
      <c r="I9391" s="71">
        <f t="shared" si="495"/>
        <v>17</v>
      </c>
      <c r="J9391" s="72" t="s">
        <v>178</v>
      </c>
      <c r="K9391" s="72" t="s">
        <v>179</v>
      </c>
      <c r="L9391" s="73">
        <v>3</v>
      </c>
      <c r="M9391" s="73" t="s">
        <v>91</v>
      </c>
      <c r="N9391" s="68" t="str">
        <f>VLOOKUP(K9391,[1]人員授權表!D$3:G$249,4,0)</f>
        <v>無機</v>
      </c>
      <c r="O9391" s="70" t="str">
        <f>IF(J9391=[1]人員授權表!$C$85,"Casper李羿勳",IF(J9391=[1]人員授權表!$C$188,"Iring陳俊明",IF(J9391=[1]人員授權表!$C$189,"Brian陳泓霖",VLOOKUP(K9391,[1]人員授權表!D$2:E$249,2,FALSE))))</f>
        <v>Dennis陳汶宏</v>
      </c>
      <c r="P9391" s="67">
        <f t="shared" si="497"/>
        <v>44873</v>
      </c>
      <c r="Q9391" s="75" t="str">
        <f t="shared" si="496"/>
        <v>週二</v>
      </c>
      <c r="R9391" s="80">
        <v>44862</v>
      </c>
      <c r="AA9391" s="1"/>
    </row>
    <row r="9392" spans="2:28">
      <c r="B9392" s="66">
        <v>44852</v>
      </c>
      <c r="C9392" s="67">
        <v>44860</v>
      </c>
      <c r="D9392" s="68" t="s">
        <v>50</v>
      </c>
      <c r="E9392" s="70" t="s">
        <v>82</v>
      </c>
      <c r="F9392" s="4" t="s">
        <v>3393</v>
      </c>
      <c r="G9392" s="67">
        <v>44858</v>
      </c>
      <c r="H9392" s="101">
        <v>44875</v>
      </c>
      <c r="I9392" s="71">
        <f t="shared" si="495"/>
        <v>17</v>
      </c>
      <c r="J9392" s="72" t="s">
        <v>137</v>
      </c>
      <c r="K9392" s="72" t="s">
        <v>138</v>
      </c>
      <c r="L9392" s="73">
        <v>3</v>
      </c>
      <c r="M9392" s="73" t="s">
        <v>91</v>
      </c>
      <c r="N9392" s="68" t="str">
        <f>VLOOKUP(K9392,[1]人員授權表!D$3:G$249,4,0)</f>
        <v>無機</v>
      </c>
      <c r="O9392" s="70" t="str">
        <f>IF(J9392=[1]人員授權表!$C$85,"Casper李羿勳",IF(J9392=[1]人員授權表!$C$188,"Iring陳俊明",IF(J9392=[1]人員授權表!$C$189,"Brian陳泓霖",VLOOKUP(K9392,[1]人員授權表!D$2:E$249,2,FALSE))))</f>
        <v>Jack劉念忻</v>
      </c>
      <c r="P9392" s="67">
        <f t="shared" si="497"/>
        <v>44873</v>
      </c>
      <c r="Q9392" s="75" t="str">
        <f t="shared" si="496"/>
        <v>週二</v>
      </c>
      <c r="R9392" s="80">
        <v>44870</v>
      </c>
      <c r="AA9392" s="1"/>
    </row>
    <row r="9393" spans="2:28">
      <c r="B9393" s="66">
        <v>44852</v>
      </c>
      <c r="C9393" s="67">
        <v>44860</v>
      </c>
      <c r="D9393" s="68" t="s">
        <v>50</v>
      </c>
      <c r="E9393" s="70" t="s">
        <v>82</v>
      </c>
      <c r="F9393" s="4" t="s">
        <v>3393</v>
      </c>
      <c r="G9393" s="67">
        <v>44858</v>
      </c>
      <c r="H9393" s="101">
        <v>44875</v>
      </c>
      <c r="I9393" s="71">
        <f t="shared" si="495"/>
        <v>17</v>
      </c>
      <c r="J9393" s="72" t="s">
        <v>164</v>
      </c>
      <c r="K9393" s="72" t="s">
        <v>146</v>
      </c>
      <c r="L9393" s="73">
        <v>3</v>
      </c>
      <c r="M9393" s="73" t="s">
        <v>91</v>
      </c>
      <c r="N9393" s="68" t="str">
        <f>VLOOKUP(K9393,[1]人員授權表!D$3:G$249,4,0)</f>
        <v>無機</v>
      </c>
      <c r="O9393" s="70" t="str">
        <f>IF(J9393=[1]人員授權表!$C$85,"Casper李羿勳",IF(J9393=[1]人員授權表!$C$188,"Iring陳俊明",IF(J9393=[1]人員授權表!$C$189,"Brian陳泓霖",VLOOKUP(K9393,[1]人員授權表!D$2:E$249,2,FALSE))))</f>
        <v>Jack劉念忻</v>
      </c>
      <c r="P9393" s="67">
        <f t="shared" si="497"/>
        <v>44873</v>
      </c>
      <c r="Q9393" s="75" t="str">
        <f t="shared" si="496"/>
        <v>週二</v>
      </c>
      <c r="R9393" s="80">
        <v>44870</v>
      </c>
      <c r="AA9393" s="1"/>
    </row>
    <row r="9394" spans="2:28">
      <c r="B9394" s="66">
        <v>44862</v>
      </c>
      <c r="D9394" s="68" t="s">
        <v>50</v>
      </c>
      <c r="E9394" s="70" t="s">
        <v>879</v>
      </c>
      <c r="F9394" s="4" t="s">
        <v>3394</v>
      </c>
      <c r="G9394" s="67">
        <v>44862</v>
      </c>
      <c r="H9394" s="67">
        <v>44875</v>
      </c>
      <c r="I9394" s="71">
        <f t="shared" si="495"/>
        <v>13</v>
      </c>
      <c r="J9394" s="98" t="s">
        <v>186</v>
      </c>
      <c r="K9394" s="98" t="s">
        <v>187</v>
      </c>
      <c r="L9394" s="110">
        <v>1</v>
      </c>
      <c r="M9394" s="73" t="s">
        <v>91</v>
      </c>
      <c r="N9394" s="68" t="str">
        <f>VLOOKUP(K9394,[1]人員授權表!D$3:G$249,4,0)</f>
        <v>無機</v>
      </c>
      <c r="O9394" s="70" t="str">
        <f>IF(J9394=[1]人員授權表!$C$85,"Casper李羿勳",IF(J9394=[1]人員授權表!$C$188,"Iring陳俊明",IF(J9394=[1]人員授權表!$C$189,"Brian陳泓霖",VLOOKUP(K9394,[1]人員授權表!D$2:E$249,2,FALSE))))</f>
        <v>Ruby黃家蓁</v>
      </c>
      <c r="P9394" s="67">
        <f t="shared" si="497"/>
        <v>44873</v>
      </c>
      <c r="Q9394" s="75" t="str">
        <f t="shared" si="496"/>
        <v>週二</v>
      </c>
      <c r="R9394" s="80">
        <v>44872</v>
      </c>
      <c r="AA9394" s="102">
        <v>15</v>
      </c>
      <c r="AB9394" s="123" t="s">
        <v>2325</v>
      </c>
    </row>
    <row r="9395" spans="2:28">
      <c r="B9395" s="66">
        <v>44859</v>
      </c>
      <c r="D9395" s="68" t="s">
        <v>50</v>
      </c>
      <c r="E9395" s="70" t="s">
        <v>82</v>
      </c>
      <c r="F9395" s="4" t="s">
        <v>3394</v>
      </c>
      <c r="G9395" s="67">
        <v>44862</v>
      </c>
      <c r="H9395" s="67">
        <v>44875</v>
      </c>
      <c r="I9395" s="71">
        <f t="shared" si="495"/>
        <v>13</v>
      </c>
      <c r="J9395" s="72" t="s">
        <v>164</v>
      </c>
      <c r="K9395" s="72" t="s">
        <v>146</v>
      </c>
      <c r="L9395" s="73">
        <v>1</v>
      </c>
      <c r="M9395" s="73" t="s">
        <v>91</v>
      </c>
      <c r="N9395" s="68" t="str">
        <f>VLOOKUP(K9395,[1]人員授權表!D$3:G$249,4,0)</f>
        <v>無機</v>
      </c>
      <c r="O9395" s="70" t="str">
        <f>IF(J9395=[1]人員授權表!$C$85,"Casper李羿勳",IF(J9395=[1]人員授權表!$C$188,"Iring陳俊明",IF(J9395=[1]人員授權表!$C$189,"Brian陳泓霖",VLOOKUP(K9395,[1]人員授權表!D$2:E$249,2,FALSE))))</f>
        <v>Jack劉念忻</v>
      </c>
      <c r="P9395" s="67">
        <f t="shared" si="497"/>
        <v>44873</v>
      </c>
      <c r="Q9395" s="75" t="str">
        <f t="shared" si="496"/>
        <v>週二</v>
      </c>
      <c r="R9395" s="80">
        <v>44874</v>
      </c>
      <c r="S9395" s="85">
        <v>44874</v>
      </c>
      <c r="T9395" s="70">
        <v>1</v>
      </c>
    </row>
    <row r="9396" spans="2:28">
      <c r="B9396" s="66">
        <v>44859</v>
      </c>
      <c r="D9396" s="68" t="s">
        <v>50</v>
      </c>
      <c r="E9396" s="70" t="s">
        <v>82</v>
      </c>
      <c r="F9396" s="4" t="s">
        <v>3394</v>
      </c>
      <c r="G9396" s="67">
        <v>44862</v>
      </c>
      <c r="H9396" s="67">
        <v>44875</v>
      </c>
      <c r="I9396" s="71">
        <f t="shared" si="495"/>
        <v>13</v>
      </c>
      <c r="J9396" s="72" t="s">
        <v>148</v>
      </c>
      <c r="K9396" s="72" t="s">
        <v>149</v>
      </c>
      <c r="L9396" s="73">
        <v>1</v>
      </c>
      <c r="M9396" s="73" t="s">
        <v>91</v>
      </c>
      <c r="N9396" s="68" t="str">
        <f>VLOOKUP(K9396,[1]人員授權表!D$3:G$249,4,0)</f>
        <v>無機</v>
      </c>
      <c r="O9396" s="70" t="str">
        <f>IF(J9396=[1]人員授權表!$C$85,"Casper李羿勳",IF(J9396=[1]人員授權表!$C$188,"Iring陳俊明",IF(J9396=[1]人員授權表!$C$189,"Brian陳泓霖",VLOOKUP(K9396,[1]人員授權表!D$2:E$249,2,FALSE))))</f>
        <v>Vicky游崴涵</v>
      </c>
      <c r="P9396" s="67">
        <f t="shared" si="497"/>
        <v>44873</v>
      </c>
      <c r="Q9396" s="75" t="str">
        <f t="shared" si="496"/>
        <v>週二</v>
      </c>
      <c r="R9396" s="80">
        <v>44872</v>
      </c>
    </row>
    <row r="9397" spans="2:28">
      <c r="B9397" s="66">
        <v>44859</v>
      </c>
      <c r="D9397" s="68" t="s">
        <v>50</v>
      </c>
      <c r="E9397" s="70" t="s">
        <v>82</v>
      </c>
      <c r="F9397" s="4" t="s">
        <v>3394</v>
      </c>
      <c r="G9397" s="67">
        <v>44862</v>
      </c>
      <c r="H9397" s="67">
        <v>44875</v>
      </c>
      <c r="I9397" s="71">
        <f t="shared" si="495"/>
        <v>13</v>
      </c>
      <c r="J9397" s="72" t="s">
        <v>139</v>
      </c>
      <c r="K9397" s="72" t="s">
        <v>140</v>
      </c>
      <c r="L9397" s="73">
        <v>1</v>
      </c>
      <c r="M9397" s="73" t="s">
        <v>91</v>
      </c>
      <c r="N9397" s="68" t="str">
        <f>VLOOKUP(K9397,[1]人員授權表!D$3:G$249,4,0)</f>
        <v>無機</v>
      </c>
      <c r="O9397" s="70" t="str">
        <f>IF(J9397=[1]人員授權表!$C$85,"Casper李羿勳",IF(J9397=[1]人員授權表!$C$188,"Iring陳俊明",IF(J9397=[1]人員授權表!$C$189,"Brian陳泓霖",VLOOKUP(K9397,[1]人員授權表!D$2:E$249,2,FALSE))))</f>
        <v>Brian陳泓霖</v>
      </c>
      <c r="P9397" s="67">
        <f t="shared" si="497"/>
        <v>44873</v>
      </c>
      <c r="Q9397" s="75" t="str">
        <f t="shared" si="496"/>
        <v>週二</v>
      </c>
      <c r="R9397" s="80">
        <v>44869</v>
      </c>
    </row>
    <row r="9398" spans="2:28">
      <c r="B9398" s="66">
        <v>44859</v>
      </c>
      <c r="D9398" s="68" t="s">
        <v>50</v>
      </c>
      <c r="E9398" s="70" t="s">
        <v>82</v>
      </c>
      <c r="F9398" s="4" t="s">
        <v>3394</v>
      </c>
      <c r="G9398" s="67">
        <v>44862</v>
      </c>
      <c r="H9398" s="67">
        <v>44875</v>
      </c>
      <c r="I9398" s="71">
        <f t="shared" si="495"/>
        <v>13</v>
      </c>
      <c r="J9398" s="72" t="s">
        <v>137</v>
      </c>
      <c r="K9398" s="72" t="s">
        <v>138</v>
      </c>
      <c r="L9398" s="73">
        <v>1</v>
      </c>
      <c r="M9398" s="73" t="s">
        <v>91</v>
      </c>
      <c r="N9398" s="68" t="str">
        <f>VLOOKUP(K9398,[1]人員授權表!D$3:G$249,4,0)</f>
        <v>無機</v>
      </c>
      <c r="O9398" s="70" t="str">
        <f>IF(J9398=[1]人員授權表!$C$85,"Casper李羿勳",IF(J9398=[1]人員授權表!$C$188,"Iring陳俊明",IF(J9398=[1]人員授權表!$C$189,"Brian陳泓霖",VLOOKUP(K9398,[1]人員授權表!D$2:E$249,2,FALSE))))</f>
        <v>Jack劉念忻</v>
      </c>
      <c r="P9398" s="67">
        <f t="shared" si="497"/>
        <v>44873</v>
      </c>
      <c r="Q9398" s="75" t="str">
        <f t="shared" si="496"/>
        <v>週二</v>
      </c>
      <c r="R9398" s="80">
        <v>44874</v>
      </c>
      <c r="S9398" s="85">
        <v>44874</v>
      </c>
      <c r="T9398" s="70">
        <v>1</v>
      </c>
    </row>
    <row r="9399" spans="2:28">
      <c r="B9399" s="66">
        <v>44859</v>
      </c>
      <c r="D9399" s="68" t="s">
        <v>50</v>
      </c>
      <c r="E9399" s="70" t="s">
        <v>82</v>
      </c>
      <c r="F9399" s="4" t="s">
        <v>3394</v>
      </c>
      <c r="G9399" s="67">
        <v>44862</v>
      </c>
      <c r="H9399" s="67">
        <v>44875</v>
      </c>
      <c r="I9399" s="71">
        <f t="shared" si="495"/>
        <v>13</v>
      </c>
      <c r="J9399" s="72" t="s">
        <v>125</v>
      </c>
      <c r="K9399" s="72" t="s">
        <v>144</v>
      </c>
      <c r="L9399" s="73">
        <v>1</v>
      </c>
      <c r="M9399" s="73" t="s">
        <v>91</v>
      </c>
      <c r="N9399" s="68" t="str">
        <f>VLOOKUP(K9399,[1]人員授權表!D$3:G$249,4,0)</f>
        <v>有機</v>
      </c>
      <c r="O9399" s="70" t="str">
        <f>IF(J9399=[1]人員授權表!$C$85,"Casper李羿勳",IF(J9399=[1]人員授權表!$C$188,"Iring陳俊明",IF(J9399=[1]人員授權表!$C$189,"Brian陳泓霖",VLOOKUP(K9399,[1]人員授權表!D$2:E$249,2,FALSE))))</f>
        <v>Lucy黃詩婷</v>
      </c>
      <c r="P9399" s="67">
        <f t="shared" si="497"/>
        <v>44873</v>
      </c>
      <c r="Q9399" s="75" t="str">
        <f t="shared" si="496"/>
        <v>週二</v>
      </c>
      <c r="R9399" s="80">
        <v>44869</v>
      </c>
    </row>
    <row r="9400" spans="2:28">
      <c r="B9400" s="66">
        <v>44859</v>
      </c>
      <c r="D9400" s="68" t="s">
        <v>50</v>
      </c>
      <c r="E9400" s="70" t="s">
        <v>82</v>
      </c>
      <c r="F9400" s="4" t="s">
        <v>3394</v>
      </c>
      <c r="G9400" s="67">
        <v>44862</v>
      </c>
      <c r="H9400" s="67">
        <v>44875</v>
      </c>
      <c r="I9400" s="71">
        <f t="shared" si="495"/>
        <v>13</v>
      </c>
      <c r="J9400" s="72" t="s">
        <v>178</v>
      </c>
      <c r="K9400" s="72" t="s">
        <v>179</v>
      </c>
      <c r="L9400" s="73">
        <v>1</v>
      </c>
      <c r="M9400" s="73" t="s">
        <v>91</v>
      </c>
      <c r="N9400" s="68" t="str">
        <f>VLOOKUP(K9400,[1]人員授權表!D$3:G$249,4,0)</f>
        <v>無機</v>
      </c>
      <c r="O9400" s="70" t="str">
        <f>IF(J9400=[1]人員授權表!$C$85,"Casper李羿勳",IF(J9400=[1]人員授權表!$C$188,"Iring陳俊明",IF(J9400=[1]人員授權表!$C$189,"Brian陳泓霖",VLOOKUP(K9400,[1]人員授權表!D$2:E$249,2,FALSE))))</f>
        <v>Dennis陳汶宏</v>
      </c>
      <c r="P9400" s="67">
        <f t="shared" si="497"/>
        <v>44873</v>
      </c>
      <c r="Q9400" s="75" t="str">
        <f t="shared" si="496"/>
        <v>週二</v>
      </c>
      <c r="R9400" s="80">
        <v>44868</v>
      </c>
    </row>
    <row r="9401" spans="2:28">
      <c r="B9401" s="66">
        <v>44861</v>
      </c>
      <c r="D9401" s="68" t="s">
        <v>50</v>
      </c>
      <c r="E9401" s="70" t="s">
        <v>879</v>
      </c>
      <c r="F9401" s="4" t="s">
        <v>3395</v>
      </c>
      <c r="G9401" s="67">
        <v>44860</v>
      </c>
      <c r="H9401" s="67">
        <v>44875</v>
      </c>
      <c r="I9401" s="71">
        <f t="shared" si="495"/>
        <v>15</v>
      </c>
      <c r="J9401" s="72" t="s">
        <v>162</v>
      </c>
      <c r="K9401" s="72" t="s">
        <v>2812</v>
      </c>
      <c r="L9401" s="73">
        <v>2</v>
      </c>
      <c r="M9401" s="73" t="s">
        <v>104</v>
      </c>
      <c r="N9401" s="68" t="str">
        <f>VLOOKUP(K9401,[1]人員授權表!D$3:G$249,4,0)</f>
        <v>無機</v>
      </c>
      <c r="O9401" s="70" t="str">
        <f>IF(J9401=[1]人員授權表!$C$85,"Casper李羿勳",IF(J9401=[1]人員授權表!$C$188,"Iring陳俊明",IF(J9401=[1]人員授權表!$C$189,"Brian陳泓霖",VLOOKUP(K9401,[1]人員授權表!D$2:E$249,2,FALSE))))</f>
        <v>Dennis陳汶宏</v>
      </c>
      <c r="P9401" s="67">
        <f t="shared" si="497"/>
        <v>44873</v>
      </c>
      <c r="Q9401" s="75" t="str">
        <f t="shared" si="496"/>
        <v>週二</v>
      </c>
      <c r="R9401" s="80">
        <v>44866</v>
      </c>
      <c r="AA9401" s="102">
        <v>15</v>
      </c>
      <c r="AB9401" s="123" t="s">
        <v>2325</v>
      </c>
    </row>
    <row r="9402" spans="2:28">
      <c r="B9402" s="66">
        <v>44861</v>
      </c>
      <c r="D9402" s="68" t="s">
        <v>50</v>
      </c>
      <c r="E9402" s="70" t="s">
        <v>879</v>
      </c>
      <c r="F9402" s="4" t="s">
        <v>3395</v>
      </c>
      <c r="G9402" s="67">
        <v>44860</v>
      </c>
      <c r="H9402" s="67">
        <v>44875</v>
      </c>
      <c r="I9402" s="71">
        <f t="shared" si="495"/>
        <v>15</v>
      </c>
      <c r="J9402" s="72" t="s">
        <v>148</v>
      </c>
      <c r="K9402" s="72" t="s">
        <v>149</v>
      </c>
      <c r="L9402" s="73">
        <v>2</v>
      </c>
      <c r="M9402" s="73" t="s">
        <v>104</v>
      </c>
      <c r="N9402" s="68" t="str">
        <f>VLOOKUP(K9402,[1]人員授權表!D$3:G$249,4,0)</f>
        <v>無機</v>
      </c>
      <c r="O9402" s="70" t="str">
        <f>IF(J9402=[1]人員授權表!$C$85,"Casper李羿勳",IF(J9402=[1]人員授權表!$C$188,"Iring陳俊明",IF(J9402=[1]人員授權表!$C$189,"Brian陳泓霖",VLOOKUP(K9402,[1]人員授權表!D$2:E$249,2,FALSE))))</f>
        <v>Vicky游崴涵</v>
      </c>
      <c r="P9402" s="67">
        <f t="shared" si="497"/>
        <v>44873</v>
      </c>
      <c r="Q9402" s="75" t="str">
        <f t="shared" si="496"/>
        <v>週二</v>
      </c>
      <c r="R9402" s="80">
        <v>44872</v>
      </c>
      <c r="AA9402" s="102">
        <v>15</v>
      </c>
      <c r="AB9402" s="123" t="s">
        <v>2325</v>
      </c>
    </row>
    <row r="9403" spans="2:28">
      <c r="B9403" s="66">
        <v>44861</v>
      </c>
      <c r="D9403" s="68" t="s">
        <v>50</v>
      </c>
      <c r="E9403" s="70" t="s">
        <v>879</v>
      </c>
      <c r="F9403" s="4" t="s">
        <v>3395</v>
      </c>
      <c r="G9403" s="67">
        <v>44860</v>
      </c>
      <c r="H9403" s="67">
        <v>44875</v>
      </c>
      <c r="I9403" s="71">
        <f t="shared" si="495"/>
        <v>15</v>
      </c>
      <c r="J9403" s="72" t="s">
        <v>137</v>
      </c>
      <c r="K9403" s="72" t="s">
        <v>138</v>
      </c>
      <c r="L9403" s="73">
        <v>2</v>
      </c>
      <c r="M9403" s="73" t="s">
        <v>104</v>
      </c>
      <c r="N9403" s="68" t="str">
        <f>VLOOKUP(K9403,[1]人員授權表!D$3:G$249,4,0)</f>
        <v>無機</v>
      </c>
      <c r="O9403" s="70" t="str">
        <f>IF(J9403=[1]人員授權表!$C$85,"Casper李羿勳",IF(J9403=[1]人員授權表!$C$188,"Iring陳俊明",IF(J9403=[1]人員授權表!$C$189,"Brian陳泓霖",VLOOKUP(K9403,[1]人員授權表!D$2:E$249,2,FALSE))))</f>
        <v>Jack劉念忻</v>
      </c>
      <c r="P9403" s="67">
        <f t="shared" si="497"/>
        <v>44873</v>
      </c>
      <c r="Q9403" s="75" t="str">
        <f t="shared" si="496"/>
        <v>週二</v>
      </c>
      <c r="R9403" s="80">
        <v>44873</v>
      </c>
      <c r="S9403" s="85">
        <v>44873</v>
      </c>
      <c r="AA9403" s="102">
        <v>15</v>
      </c>
      <c r="AB9403" s="123" t="s">
        <v>2325</v>
      </c>
    </row>
    <row r="9404" spans="2:28">
      <c r="B9404" s="66">
        <v>44861</v>
      </c>
      <c r="D9404" s="68" t="s">
        <v>50</v>
      </c>
      <c r="E9404" s="70" t="s">
        <v>879</v>
      </c>
      <c r="F9404" s="4" t="s">
        <v>3395</v>
      </c>
      <c r="G9404" s="67">
        <v>44860</v>
      </c>
      <c r="H9404" s="67">
        <v>44875</v>
      </c>
      <c r="I9404" s="71">
        <f t="shared" si="495"/>
        <v>15</v>
      </c>
      <c r="J9404" s="72" t="s">
        <v>269</v>
      </c>
      <c r="K9404" s="72" t="s">
        <v>270</v>
      </c>
      <c r="L9404" s="73">
        <v>2</v>
      </c>
      <c r="M9404" s="73" t="s">
        <v>104</v>
      </c>
      <c r="N9404" s="68" t="str">
        <f>VLOOKUP(K9404,[1]人員授權表!D$3:G$249,4,0)</f>
        <v>無機</v>
      </c>
      <c r="O9404" s="70" t="str">
        <f>IF(J9404=[1]人員授權表!$C$85,"Casper李羿勳",IF(J9404=[1]人員授權表!$C$188,"Iring陳俊明",IF(J9404=[1]人員授權表!$C$189,"Brian陳泓霖",VLOOKUP(K9404,[1]人員授權表!D$2:E$249,2,FALSE))))</f>
        <v>George陳志昇&amp;Vicky游崴涵</v>
      </c>
      <c r="P9404" s="67">
        <f t="shared" si="497"/>
        <v>44873</v>
      </c>
      <c r="Q9404" s="75" t="str">
        <f t="shared" si="496"/>
        <v>週二</v>
      </c>
      <c r="R9404" s="80">
        <v>44872</v>
      </c>
      <c r="AA9404" s="102">
        <v>15</v>
      </c>
      <c r="AB9404" s="123" t="s">
        <v>2325</v>
      </c>
    </row>
    <row r="9405" spans="2:28">
      <c r="B9405" s="66">
        <v>44861</v>
      </c>
      <c r="D9405" s="68" t="s">
        <v>50</v>
      </c>
      <c r="E9405" s="70" t="s">
        <v>879</v>
      </c>
      <c r="F9405" s="4" t="s">
        <v>3395</v>
      </c>
      <c r="G9405" s="67">
        <v>44860</v>
      </c>
      <c r="H9405" s="67">
        <v>44875</v>
      </c>
      <c r="I9405" s="71">
        <f t="shared" si="495"/>
        <v>15</v>
      </c>
      <c r="J9405" s="72" t="s">
        <v>125</v>
      </c>
      <c r="K9405" s="72" t="s">
        <v>144</v>
      </c>
      <c r="L9405" s="73">
        <v>2</v>
      </c>
      <c r="M9405" s="73" t="s">
        <v>104</v>
      </c>
      <c r="N9405" s="68" t="str">
        <f>VLOOKUP(K9405,[1]人員授權表!D$3:G$249,4,0)</f>
        <v>有機</v>
      </c>
      <c r="O9405" s="70" t="str">
        <f>IF(J9405=[1]人員授權表!$C$85,"Casper李羿勳",IF(J9405=[1]人員授權表!$C$188,"Iring陳俊明",IF(J9405=[1]人員授權表!$C$189,"Brian陳泓霖",VLOOKUP(K9405,[1]人員授權表!D$2:E$249,2,FALSE))))</f>
        <v>Lucy黃詩婷</v>
      </c>
      <c r="P9405" s="67">
        <f t="shared" si="497"/>
        <v>44873</v>
      </c>
      <c r="Q9405" s="75" t="str">
        <f t="shared" si="496"/>
        <v>週二</v>
      </c>
      <c r="R9405" s="80">
        <v>44869</v>
      </c>
      <c r="AA9405" s="102">
        <v>15</v>
      </c>
      <c r="AB9405" s="123" t="s">
        <v>2325</v>
      </c>
    </row>
    <row r="9406" spans="2:28">
      <c r="B9406" s="66">
        <v>44861</v>
      </c>
      <c r="D9406" s="68" t="s">
        <v>50</v>
      </c>
      <c r="E9406" s="70" t="s">
        <v>879</v>
      </c>
      <c r="F9406" s="4" t="s">
        <v>3395</v>
      </c>
      <c r="G9406" s="67">
        <v>44860</v>
      </c>
      <c r="H9406" s="67">
        <v>44875</v>
      </c>
      <c r="I9406" s="71">
        <f t="shared" si="495"/>
        <v>15</v>
      </c>
      <c r="J9406" s="72" t="s">
        <v>133</v>
      </c>
      <c r="K9406" s="72" t="s">
        <v>187</v>
      </c>
      <c r="L9406" s="73">
        <v>2</v>
      </c>
      <c r="M9406" s="73" t="s">
        <v>104</v>
      </c>
      <c r="N9406" s="68" t="str">
        <f>VLOOKUP(K9406,[1]人員授權表!D$3:G$249,4,0)</f>
        <v>無機</v>
      </c>
      <c r="O9406" s="70" t="str">
        <f>IF(J9406=[1]人員授權表!$C$85,"Casper李羿勳",IF(J9406=[1]人員授權表!$C$188,"Iring陳俊明",IF(J9406=[1]人員授權表!$C$189,"Brian陳泓霖",VLOOKUP(K9406,[1]人員授權表!D$2:E$249,2,FALSE))))</f>
        <v>Ruby黃家蓁</v>
      </c>
      <c r="P9406" s="67">
        <f t="shared" si="497"/>
        <v>44873</v>
      </c>
      <c r="Q9406" s="75" t="str">
        <f t="shared" si="496"/>
        <v>週二</v>
      </c>
      <c r="R9406" s="80">
        <v>44868</v>
      </c>
      <c r="AA9406" s="102">
        <v>15</v>
      </c>
      <c r="AB9406" s="123" t="s">
        <v>2325</v>
      </c>
    </row>
    <row r="9407" spans="2:28">
      <c r="B9407" s="66">
        <v>44854</v>
      </c>
      <c r="D9407" s="68" t="s">
        <v>50</v>
      </c>
      <c r="E9407" s="70" t="s">
        <v>879</v>
      </c>
      <c r="F9407" s="4" t="s">
        <v>3396</v>
      </c>
      <c r="G9407" s="67">
        <v>44853</v>
      </c>
      <c r="H9407" s="67">
        <v>44875</v>
      </c>
      <c r="I9407" s="71">
        <f t="shared" si="495"/>
        <v>22</v>
      </c>
      <c r="J9407" s="72" t="s">
        <v>290</v>
      </c>
      <c r="K9407" s="72" t="s">
        <v>291</v>
      </c>
      <c r="L9407" s="73">
        <v>1</v>
      </c>
      <c r="M9407" s="73" t="s">
        <v>108</v>
      </c>
      <c r="N9407" s="68" t="str">
        <f>VLOOKUP(K9407,[1]人員授權表!D$3:G$249,4,0)</f>
        <v>無機</v>
      </c>
      <c r="O9407" s="70" t="str">
        <f>IF(J9407=[1]人員授權表!$C$85,"Casper李羿勳",IF(J9407=[1]人員授權表!$C$188,"Iring陳俊明",IF(J9407=[1]人員授權表!$C$189,"Brian陳泓霖",VLOOKUP(K9407,[1]人員授權表!D$2:E$249,2,FALSE))))</f>
        <v>George陳志昇</v>
      </c>
      <c r="P9407" s="67">
        <f t="shared" si="497"/>
        <v>44873</v>
      </c>
      <c r="Q9407" s="75" t="str">
        <f t="shared" si="496"/>
        <v>週二</v>
      </c>
      <c r="R9407" s="80">
        <v>44861</v>
      </c>
      <c r="AA9407" s="102">
        <v>15</v>
      </c>
      <c r="AB9407" s="123" t="s">
        <v>2325</v>
      </c>
    </row>
    <row r="9408" spans="2:28">
      <c r="B9408" s="66">
        <v>44854</v>
      </c>
      <c r="D9408" s="68" t="s">
        <v>50</v>
      </c>
      <c r="E9408" s="70" t="s">
        <v>879</v>
      </c>
      <c r="F9408" s="4" t="s">
        <v>3396</v>
      </c>
      <c r="G9408" s="67">
        <v>44853</v>
      </c>
      <c r="H9408" s="67">
        <v>44875</v>
      </c>
      <c r="I9408" s="71">
        <f t="shared" si="495"/>
        <v>22</v>
      </c>
      <c r="J9408" s="72" t="s">
        <v>148</v>
      </c>
      <c r="K9408" s="72" t="s">
        <v>149</v>
      </c>
      <c r="L9408" s="73">
        <v>1</v>
      </c>
      <c r="M9408" s="73" t="s">
        <v>108</v>
      </c>
      <c r="N9408" s="68" t="str">
        <f>VLOOKUP(K9408,[1]人員授權表!D$3:G$249,4,0)</f>
        <v>無機</v>
      </c>
      <c r="O9408" s="70" t="str">
        <f>IF(J9408=[1]人員授權表!$C$85,"Casper李羿勳",IF(J9408=[1]人員授權表!$C$188,"Iring陳俊明",IF(J9408=[1]人員授權表!$C$189,"Brian陳泓霖",VLOOKUP(K9408,[1]人員授權表!D$2:E$249,2,FALSE))))</f>
        <v>Vicky游崴涵</v>
      </c>
      <c r="P9408" s="67">
        <f t="shared" si="497"/>
        <v>44873</v>
      </c>
      <c r="Q9408" s="75" t="str">
        <f t="shared" si="496"/>
        <v>週二</v>
      </c>
      <c r="R9408" s="80">
        <v>44861</v>
      </c>
      <c r="AA9408" s="102">
        <v>15</v>
      </c>
      <c r="AB9408" s="123" t="s">
        <v>2325</v>
      </c>
    </row>
    <row r="9409" spans="2:28">
      <c r="B9409" s="66">
        <v>44854</v>
      </c>
      <c r="D9409" s="68" t="s">
        <v>50</v>
      </c>
      <c r="E9409" s="70" t="s">
        <v>879</v>
      </c>
      <c r="F9409" s="4" t="s">
        <v>3396</v>
      </c>
      <c r="G9409" s="67">
        <v>44853</v>
      </c>
      <c r="H9409" s="67">
        <v>44875</v>
      </c>
      <c r="I9409" s="71">
        <f t="shared" si="495"/>
        <v>22</v>
      </c>
      <c r="J9409" s="72" t="s">
        <v>137</v>
      </c>
      <c r="K9409" s="72" t="s">
        <v>1049</v>
      </c>
      <c r="L9409" s="73">
        <v>1</v>
      </c>
      <c r="M9409" s="73" t="s">
        <v>108</v>
      </c>
      <c r="N9409" s="68" t="str">
        <f>VLOOKUP(K9409,[1]人員授權表!D$3:G$249,4,0)</f>
        <v>無機</v>
      </c>
      <c r="O9409" s="70" t="str">
        <f>IF(J9409=[1]人員授權表!$C$85,"Casper李羿勳",IF(J9409=[1]人員授權表!$C$188,"Iring陳俊明",IF(J9409=[1]人員授權表!$C$189,"Brian陳泓霖",VLOOKUP(K9409,[1]人員授權表!D$2:E$249,2,FALSE))))</f>
        <v>Jack劉念忻</v>
      </c>
      <c r="P9409" s="67">
        <f t="shared" si="497"/>
        <v>44873</v>
      </c>
      <c r="Q9409" s="75" t="str">
        <f t="shared" si="496"/>
        <v>週二</v>
      </c>
      <c r="R9409" s="80">
        <v>44866</v>
      </c>
      <c r="AA9409" s="102">
        <v>15</v>
      </c>
      <c r="AB9409" s="123" t="s">
        <v>2325</v>
      </c>
    </row>
    <row r="9410" spans="2:28">
      <c r="B9410" s="66">
        <v>44854</v>
      </c>
      <c r="D9410" s="68" t="s">
        <v>50</v>
      </c>
      <c r="E9410" s="70" t="s">
        <v>879</v>
      </c>
      <c r="F9410" s="4" t="s">
        <v>3396</v>
      </c>
      <c r="G9410" s="67">
        <v>44853</v>
      </c>
      <c r="H9410" s="67">
        <v>44875</v>
      </c>
      <c r="I9410" s="71">
        <f t="shared" si="495"/>
        <v>22</v>
      </c>
      <c r="J9410" s="72" t="s">
        <v>141</v>
      </c>
      <c r="K9410" s="72" t="s">
        <v>142</v>
      </c>
      <c r="L9410" s="73">
        <v>1</v>
      </c>
      <c r="M9410" s="73" t="s">
        <v>108</v>
      </c>
      <c r="N9410" s="68" t="str">
        <f>VLOOKUP(K9410,[1]人員授權表!D$3:G$249,4,0)</f>
        <v>無機</v>
      </c>
      <c r="O9410" s="70" t="str">
        <f>IF(J9410=[1]人員授權表!$C$85,"Casper李羿勳",IF(J9410=[1]人員授權表!$C$188,"Iring陳俊明",IF(J9410=[1]人員授權表!$C$189,"Brian陳泓霖",VLOOKUP(K9410,[1]人員授權表!D$2:E$249,2,FALSE))))</f>
        <v>Dennis陳汶宏</v>
      </c>
      <c r="P9410" s="67">
        <f t="shared" si="497"/>
        <v>44873</v>
      </c>
      <c r="Q9410" s="75" t="str">
        <f t="shared" si="496"/>
        <v>週二</v>
      </c>
      <c r="R9410" s="80">
        <v>44860</v>
      </c>
      <c r="AA9410" s="102">
        <v>15</v>
      </c>
      <c r="AB9410" s="123" t="s">
        <v>2325</v>
      </c>
    </row>
    <row r="9411" spans="2:28">
      <c r="B9411" s="108">
        <v>44854</v>
      </c>
      <c r="D9411" s="68" t="s">
        <v>50</v>
      </c>
      <c r="E9411" s="70" t="s">
        <v>879</v>
      </c>
      <c r="F9411" s="4" t="s">
        <v>3396</v>
      </c>
      <c r="G9411" s="67">
        <v>44853</v>
      </c>
      <c r="H9411" s="67">
        <v>44875</v>
      </c>
      <c r="I9411" s="71">
        <f t="shared" si="495"/>
        <v>22</v>
      </c>
      <c r="J9411" s="72" t="s">
        <v>139</v>
      </c>
      <c r="K9411" s="72" t="s">
        <v>1048</v>
      </c>
      <c r="L9411" s="73">
        <v>1</v>
      </c>
      <c r="M9411" s="73" t="s">
        <v>108</v>
      </c>
      <c r="N9411" s="68" t="str">
        <f>VLOOKUP(K9411,[1]人員授權表!D$3:G$249,4,0)</f>
        <v>無機</v>
      </c>
      <c r="O9411" s="70" t="str">
        <f>IF(J9411=[1]人員授權表!$C$85,"Casper李羿勳",IF(J9411=[1]人員授權表!$C$188,"Iring陳俊明",IF(J9411=[1]人員授權表!$C$189,"Brian陳泓霖",VLOOKUP(K9411,[1]人員授權表!D$2:E$249,2,FALSE))))</f>
        <v>Brian陳泓霖</v>
      </c>
      <c r="P9411" s="67">
        <f t="shared" si="497"/>
        <v>44873</v>
      </c>
      <c r="Q9411" s="75" t="str">
        <f t="shared" si="496"/>
        <v>週二</v>
      </c>
      <c r="R9411" s="80">
        <v>44855</v>
      </c>
      <c r="AA9411" s="102">
        <v>15</v>
      </c>
      <c r="AB9411" s="123" t="s">
        <v>2325</v>
      </c>
    </row>
    <row r="9412" spans="2:28">
      <c r="B9412" s="66">
        <v>44860</v>
      </c>
      <c r="C9412" s="67">
        <v>44865</v>
      </c>
      <c r="D9412" s="68" t="s">
        <v>50</v>
      </c>
      <c r="E9412" s="70" t="s">
        <v>879</v>
      </c>
      <c r="F9412" s="4" t="s">
        <v>3397</v>
      </c>
      <c r="G9412" s="67">
        <v>44858</v>
      </c>
      <c r="H9412" s="67">
        <v>44875</v>
      </c>
      <c r="I9412" s="71">
        <f t="shared" si="495"/>
        <v>17</v>
      </c>
      <c r="J9412" s="98" t="s">
        <v>919</v>
      </c>
      <c r="K9412" s="98" t="s">
        <v>187</v>
      </c>
      <c r="L9412" s="110">
        <v>2</v>
      </c>
      <c r="M9412" s="73" t="s">
        <v>91</v>
      </c>
      <c r="N9412" s="122" t="str">
        <f>VLOOKUP(K9412,[1]人員授權表!D$3:G$249,4,0)</f>
        <v>無機</v>
      </c>
      <c r="O9412" s="15" t="str">
        <f>IF(J9412=[1]人員授權表!$C$85,"Casper李羿勳",IF(J9412=[1]人員授權表!$C$188,"Iring陳俊明",IF(J9412=[1]人員授權表!$C$189,"Brian陳泓霖",VLOOKUP(K9412,[1]人員授權表!D$2:E$249,2,FALSE))))</f>
        <v>Ruby黃家蓁</v>
      </c>
      <c r="P9412" s="101">
        <f t="shared" si="497"/>
        <v>44873</v>
      </c>
      <c r="Q9412" s="75" t="str">
        <f t="shared" si="496"/>
        <v>週二</v>
      </c>
      <c r="R9412" s="80">
        <v>44869</v>
      </c>
      <c r="AA9412" s="102">
        <v>15</v>
      </c>
      <c r="AB9412" s="123" t="s">
        <v>2325</v>
      </c>
    </row>
    <row r="9413" spans="2:28">
      <c r="B9413" s="66">
        <v>44860</v>
      </c>
      <c r="C9413" s="67">
        <v>44865</v>
      </c>
      <c r="D9413" s="68" t="s">
        <v>50</v>
      </c>
      <c r="E9413" s="70" t="s">
        <v>879</v>
      </c>
      <c r="F9413" s="4" t="s">
        <v>3397</v>
      </c>
      <c r="G9413" s="67">
        <v>44858</v>
      </c>
      <c r="H9413" s="67">
        <v>44875</v>
      </c>
      <c r="I9413" s="71">
        <f t="shared" si="495"/>
        <v>17</v>
      </c>
      <c r="J9413" s="98" t="s">
        <v>204</v>
      </c>
      <c r="K9413" s="98" t="s">
        <v>205</v>
      </c>
      <c r="L9413" s="110">
        <v>2</v>
      </c>
      <c r="M9413" s="73" t="s">
        <v>91</v>
      </c>
      <c r="N9413" s="122" t="str">
        <f>VLOOKUP(K9413,[1]人員授權表!D$3:G$249,4,0)</f>
        <v>無機</v>
      </c>
      <c r="O9413" s="15" t="str">
        <f>IF(J9413=[1]人員授權表!$C$85,"Casper李羿勳",IF(J9413=[1]人員授權表!$C$188,"Iring陳俊明",IF(J9413=[1]人員授權表!$C$189,"Brian陳泓霖",VLOOKUP(K9413,[1]人員授權表!D$2:E$249,2,FALSE))))</f>
        <v>Iring陳俊明</v>
      </c>
      <c r="P9413" s="101">
        <f t="shared" si="497"/>
        <v>44873</v>
      </c>
      <c r="Q9413" s="75" t="str">
        <f t="shared" si="496"/>
        <v>週二</v>
      </c>
      <c r="R9413" s="80">
        <v>44868</v>
      </c>
      <c r="AA9413" s="102">
        <v>15</v>
      </c>
      <c r="AB9413" s="123" t="s">
        <v>2325</v>
      </c>
    </row>
    <row r="9414" spans="2:28">
      <c r="B9414" s="66">
        <v>44852</v>
      </c>
      <c r="C9414" s="67">
        <v>44860</v>
      </c>
      <c r="D9414" s="68" t="s">
        <v>50</v>
      </c>
      <c r="E9414" s="70" t="s">
        <v>82</v>
      </c>
      <c r="F9414" s="4" t="s">
        <v>3397</v>
      </c>
      <c r="G9414" s="67">
        <v>44858</v>
      </c>
      <c r="H9414" s="101">
        <v>44875</v>
      </c>
      <c r="I9414" s="71">
        <f t="shared" si="495"/>
        <v>17</v>
      </c>
      <c r="J9414" s="72" t="s">
        <v>178</v>
      </c>
      <c r="K9414" s="72" t="s">
        <v>179</v>
      </c>
      <c r="L9414" s="73">
        <v>2</v>
      </c>
      <c r="M9414" s="73" t="s">
        <v>91</v>
      </c>
      <c r="N9414" s="68" t="str">
        <f>VLOOKUP(K9414,[1]人員授權表!D$3:G$249,4,0)</f>
        <v>無機</v>
      </c>
      <c r="O9414" s="70" t="str">
        <f>IF(J9414=[1]人員授權表!$C$85,"Casper李羿勳",IF(J9414=[1]人員授權表!$C$188,"Iring陳俊明",IF(J9414=[1]人員授權表!$C$189,"Brian陳泓霖",VLOOKUP(K9414,[1]人員授權表!D$2:E$249,2,FALSE))))</f>
        <v>Dennis陳汶宏</v>
      </c>
      <c r="P9414" s="67">
        <f t="shared" si="497"/>
        <v>44873</v>
      </c>
      <c r="Q9414" s="75" t="str">
        <f t="shared" si="496"/>
        <v>週二</v>
      </c>
      <c r="R9414" s="80">
        <v>44862</v>
      </c>
      <c r="AA9414" s="1"/>
    </row>
    <row r="9415" spans="2:28">
      <c r="B9415" s="66">
        <v>44852</v>
      </c>
      <c r="C9415" s="67">
        <v>44860</v>
      </c>
      <c r="D9415" s="68" t="s">
        <v>50</v>
      </c>
      <c r="E9415" s="70" t="s">
        <v>82</v>
      </c>
      <c r="F9415" s="4" t="s">
        <v>3397</v>
      </c>
      <c r="G9415" s="67">
        <v>44858</v>
      </c>
      <c r="H9415" s="101">
        <v>44875</v>
      </c>
      <c r="I9415" s="71">
        <f t="shared" ref="I9415:I9478" si="498">_xlfn.DAYS(H9415,G9415)</f>
        <v>17</v>
      </c>
      <c r="J9415" s="72" t="s">
        <v>141</v>
      </c>
      <c r="K9415" s="72" t="s">
        <v>142</v>
      </c>
      <c r="L9415" s="73">
        <v>2</v>
      </c>
      <c r="M9415" s="73" t="s">
        <v>91</v>
      </c>
      <c r="N9415" s="68" t="str">
        <f>VLOOKUP(K9415,[1]人員授權表!D$3:G$249,4,0)</f>
        <v>無機</v>
      </c>
      <c r="O9415" s="70" t="str">
        <f>IF(J9415=[1]人員授權表!$C$85,"Casper李羿勳",IF(J9415=[1]人員授權表!$C$188,"Iring陳俊明",IF(J9415=[1]人員授權表!$C$189,"Brian陳泓霖",VLOOKUP(K9415,[1]人員授權表!D$2:E$249,2,FALSE))))</f>
        <v>Dennis陳汶宏</v>
      </c>
      <c r="P9415" s="67">
        <f t="shared" si="497"/>
        <v>44873</v>
      </c>
      <c r="Q9415" s="75" t="str">
        <f t="shared" ref="Q9415:Q9478" si="499">TEXT(P9415,"aaa")</f>
        <v>週二</v>
      </c>
      <c r="R9415" s="80">
        <v>44866</v>
      </c>
      <c r="AA9415" s="1"/>
    </row>
    <row r="9416" spans="2:28">
      <c r="B9416" s="66">
        <v>44852</v>
      </c>
      <c r="C9416" s="67">
        <v>44860</v>
      </c>
      <c r="D9416" s="68" t="s">
        <v>50</v>
      </c>
      <c r="E9416" s="70" t="s">
        <v>82</v>
      </c>
      <c r="F9416" s="4" t="s">
        <v>3397</v>
      </c>
      <c r="G9416" s="67">
        <v>44858</v>
      </c>
      <c r="H9416" s="101">
        <v>44875</v>
      </c>
      <c r="I9416" s="71">
        <f t="shared" si="498"/>
        <v>17</v>
      </c>
      <c r="J9416" s="72" t="s">
        <v>188</v>
      </c>
      <c r="K9416" s="72" t="s">
        <v>189</v>
      </c>
      <c r="L9416" s="73">
        <v>2</v>
      </c>
      <c r="M9416" s="73" t="s">
        <v>91</v>
      </c>
      <c r="N9416" s="68" t="str">
        <f>VLOOKUP(K9416,[1]人員授權表!D$3:G$249,4,0)</f>
        <v>無機</v>
      </c>
      <c r="O9416" s="70" t="str">
        <f>IF(J9416=[1]人員授權表!$C$85,"Casper李羿勳",IF(J9416=[1]人員授權表!$C$188,"Iring陳俊明",IF(J9416=[1]人員授權表!$C$189,"Brian陳泓霖",VLOOKUP(K9416,[1]人員授權表!D$2:E$249,2,FALSE))))</f>
        <v>Iring陳俊明</v>
      </c>
      <c r="P9416" s="67">
        <f t="shared" si="497"/>
        <v>44873</v>
      </c>
      <c r="Q9416" s="75" t="str">
        <f t="shared" si="499"/>
        <v>週二</v>
      </c>
      <c r="R9416" s="80">
        <v>44862</v>
      </c>
      <c r="AA9416" s="1"/>
    </row>
    <row r="9417" spans="2:28">
      <c r="B9417" s="66">
        <v>44852</v>
      </c>
      <c r="C9417" s="67">
        <v>44860</v>
      </c>
      <c r="D9417" s="68" t="s">
        <v>50</v>
      </c>
      <c r="E9417" s="70" t="s">
        <v>82</v>
      </c>
      <c r="F9417" s="4" t="s">
        <v>3397</v>
      </c>
      <c r="G9417" s="67">
        <v>44858</v>
      </c>
      <c r="H9417" s="101">
        <v>44875</v>
      </c>
      <c r="I9417" s="71">
        <f t="shared" si="498"/>
        <v>17</v>
      </c>
      <c r="J9417" s="72" t="s">
        <v>175</v>
      </c>
      <c r="K9417" s="72" t="s">
        <v>176</v>
      </c>
      <c r="L9417" s="73">
        <v>2</v>
      </c>
      <c r="M9417" s="73" t="s">
        <v>91</v>
      </c>
      <c r="N9417" s="68" t="str">
        <f>VLOOKUP(K9417,[1]人員授權表!D$3:G$249,4,0)</f>
        <v>無機</v>
      </c>
      <c r="O9417" s="70" t="s">
        <v>177</v>
      </c>
      <c r="P9417" s="67">
        <f t="shared" si="497"/>
        <v>44873</v>
      </c>
      <c r="Q9417" s="75" t="str">
        <f t="shared" si="499"/>
        <v>週二</v>
      </c>
      <c r="R9417" s="80">
        <v>44867</v>
      </c>
      <c r="AA9417" s="1"/>
    </row>
    <row r="9418" spans="2:28">
      <c r="B9418" s="66">
        <v>44852</v>
      </c>
      <c r="C9418" s="67">
        <v>44860</v>
      </c>
      <c r="D9418" s="68" t="s">
        <v>50</v>
      </c>
      <c r="E9418" s="70" t="s">
        <v>82</v>
      </c>
      <c r="F9418" s="4" t="s">
        <v>3397</v>
      </c>
      <c r="G9418" s="67">
        <v>44858</v>
      </c>
      <c r="H9418" s="101">
        <v>44875</v>
      </c>
      <c r="I9418" s="71">
        <f t="shared" si="498"/>
        <v>17</v>
      </c>
      <c r="J9418" s="72" t="s">
        <v>209</v>
      </c>
      <c r="K9418" s="72" t="s">
        <v>210</v>
      </c>
      <c r="L9418" s="73">
        <v>2</v>
      </c>
      <c r="M9418" s="73" t="s">
        <v>91</v>
      </c>
      <c r="N9418" s="68" t="str">
        <f>VLOOKUP(K9418,[1]人員授權表!D$3:G$249,4,0)</f>
        <v>無機</v>
      </c>
      <c r="O9418" s="70" t="str">
        <f>IF(J9418=[1]人員授權表!$C$85,"Casper李羿勳",IF(J9418=[1]人員授權表!$C$188,"Iring陳俊明",IF(J9418=[1]人員授權表!$C$189,"Brian陳泓霖",VLOOKUP(K9418,[1]人員授權表!D$2:E$249,2,FALSE))))</f>
        <v>Vicky游崴涵</v>
      </c>
      <c r="P9418" s="67">
        <f t="shared" si="497"/>
        <v>44873</v>
      </c>
      <c r="Q9418" s="75" t="str">
        <f t="shared" si="499"/>
        <v>週二</v>
      </c>
      <c r="R9418" s="80">
        <v>44861</v>
      </c>
      <c r="AA9418" s="1"/>
    </row>
    <row r="9419" spans="2:28">
      <c r="B9419" s="66">
        <v>44852</v>
      </c>
      <c r="C9419" s="67">
        <v>44860</v>
      </c>
      <c r="D9419" s="68" t="s">
        <v>50</v>
      </c>
      <c r="E9419" s="70" t="s">
        <v>82</v>
      </c>
      <c r="F9419" s="4" t="s">
        <v>3397</v>
      </c>
      <c r="G9419" s="67">
        <v>44858</v>
      </c>
      <c r="H9419" s="101">
        <v>44875</v>
      </c>
      <c r="I9419" s="71">
        <f t="shared" si="498"/>
        <v>17</v>
      </c>
      <c r="J9419" s="72" t="s">
        <v>198</v>
      </c>
      <c r="K9419" s="72" t="s">
        <v>199</v>
      </c>
      <c r="L9419" s="73">
        <v>2</v>
      </c>
      <c r="M9419" s="73" t="s">
        <v>91</v>
      </c>
      <c r="N9419" s="68" t="str">
        <f>VLOOKUP(K9419,[1]人員授權表!D$3:G$249,4,0)</f>
        <v>無機</v>
      </c>
      <c r="O9419" s="70" t="str">
        <f>IF(J9419=[1]人員授權表!$C$85,"Casper李羿勳",IF(J9419=[1]人員授權表!$C$188,"Iring陳俊明",IF(J9419=[1]人員授權表!$C$189,"Brian陳泓霖",VLOOKUP(K9419,[1]人員授權表!D$2:E$249,2,FALSE))))</f>
        <v>Vicky游崴涵</v>
      </c>
      <c r="P9419" s="67">
        <f t="shared" si="497"/>
        <v>44873</v>
      </c>
      <c r="Q9419" s="75" t="str">
        <f t="shared" si="499"/>
        <v>週二</v>
      </c>
      <c r="R9419" s="80">
        <v>44861</v>
      </c>
      <c r="AA9419" s="1"/>
    </row>
    <row r="9420" spans="2:28">
      <c r="B9420" s="66">
        <v>44852</v>
      </c>
      <c r="C9420" s="67">
        <v>44860</v>
      </c>
      <c r="D9420" s="68" t="s">
        <v>50</v>
      </c>
      <c r="E9420" s="70" t="s">
        <v>82</v>
      </c>
      <c r="F9420" s="4" t="s">
        <v>3397</v>
      </c>
      <c r="G9420" s="67">
        <v>44858</v>
      </c>
      <c r="H9420" s="101">
        <v>44875</v>
      </c>
      <c r="I9420" s="71">
        <f t="shared" si="498"/>
        <v>17</v>
      </c>
      <c r="J9420" s="72" t="s">
        <v>190</v>
      </c>
      <c r="K9420" s="72" t="s">
        <v>140</v>
      </c>
      <c r="L9420" s="73">
        <v>2</v>
      </c>
      <c r="M9420" s="73" t="s">
        <v>91</v>
      </c>
      <c r="N9420" s="68" t="str">
        <f>VLOOKUP(K9420,[1]人員授權表!D$3:G$249,4,0)</f>
        <v>無機</v>
      </c>
      <c r="O9420" s="70" t="str">
        <f>IF(J9420=[1]人員授權表!$C$85,"Casper李羿勳",IF(J9420=[1]人員授權表!$C$188,"Iring陳俊明",IF(J9420=[1]人員授權表!$C$189,"Brian陳泓霖",VLOOKUP(K9420,[1]人員授權表!D$2:E$249,2,FALSE))))</f>
        <v>Iring陳俊明</v>
      </c>
      <c r="P9420" s="67">
        <f t="shared" si="497"/>
        <v>44873</v>
      </c>
      <c r="Q9420" s="75" t="str">
        <f t="shared" si="499"/>
        <v>週二</v>
      </c>
      <c r="R9420" s="80">
        <v>44865</v>
      </c>
      <c r="AA9420" s="1"/>
    </row>
    <row r="9421" spans="2:28">
      <c r="B9421" s="66">
        <v>44852</v>
      </c>
      <c r="C9421" s="67">
        <v>44860</v>
      </c>
      <c r="D9421" s="68" t="s">
        <v>50</v>
      </c>
      <c r="E9421" s="70" t="s">
        <v>82</v>
      </c>
      <c r="F9421" s="4" t="s">
        <v>3397</v>
      </c>
      <c r="G9421" s="67">
        <v>44858</v>
      </c>
      <c r="H9421" s="101">
        <v>44875</v>
      </c>
      <c r="I9421" s="71">
        <f t="shared" si="498"/>
        <v>17</v>
      </c>
      <c r="J9421" s="72" t="s">
        <v>137</v>
      </c>
      <c r="K9421" s="72" t="s">
        <v>138</v>
      </c>
      <c r="L9421" s="73">
        <v>2</v>
      </c>
      <c r="M9421" s="73" t="s">
        <v>91</v>
      </c>
      <c r="N9421" s="68" t="str">
        <f>VLOOKUP(K9421,[1]人員授權表!D$3:G$249,4,0)</f>
        <v>無機</v>
      </c>
      <c r="O9421" s="70" t="str">
        <f>IF(J9421=[1]人員授權表!$C$85,"Casper李羿勳",IF(J9421=[1]人員授權表!$C$188,"Iring陳俊明",IF(J9421=[1]人員授權表!$C$189,"Brian陳泓霖",VLOOKUP(K9421,[1]人員授權表!D$2:E$249,2,FALSE))))</f>
        <v>Jack劉念忻</v>
      </c>
      <c r="P9421" s="67">
        <f t="shared" si="497"/>
        <v>44873</v>
      </c>
      <c r="Q9421" s="75" t="str">
        <f t="shared" si="499"/>
        <v>週二</v>
      </c>
      <c r="R9421" s="80">
        <v>44870</v>
      </c>
      <c r="AA9421" s="1"/>
    </row>
    <row r="9422" spans="2:28">
      <c r="B9422" s="66">
        <v>44860</v>
      </c>
      <c r="D9422" s="68" t="s">
        <v>50</v>
      </c>
      <c r="E9422" s="70" t="s">
        <v>879</v>
      </c>
      <c r="F9422" s="4" t="s">
        <v>3398</v>
      </c>
      <c r="G9422" s="67">
        <v>44858</v>
      </c>
      <c r="H9422" s="67">
        <v>44875</v>
      </c>
      <c r="I9422" s="71">
        <f t="shared" si="498"/>
        <v>17</v>
      </c>
      <c r="J9422" s="98" t="s">
        <v>492</v>
      </c>
      <c r="K9422" s="98" t="s">
        <v>187</v>
      </c>
      <c r="L9422" s="110">
        <v>1</v>
      </c>
      <c r="M9422" s="73" t="s">
        <v>91</v>
      </c>
      <c r="N9422" s="122" t="str">
        <f>VLOOKUP(K9422,[1]人員授權表!D$3:G$249,4,0)</f>
        <v>無機</v>
      </c>
      <c r="O9422" s="15" t="str">
        <f>IF(J9422=[1]人員授權表!$C$85,"Casper李羿勳",IF(J9422=[1]人員授權表!$C$188,"Iring陳俊明",IF(J9422=[1]人員授權表!$C$189,"Brian陳泓霖",VLOOKUP(K9422,[1]人員授權表!D$2:E$249,2,FALSE))))</f>
        <v>Ruby黃家蓁</v>
      </c>
      <c r="P9422" s="101">
        <f t="shared" si="497"/>
        <v>44873</v>
      </c>
      <c r="Q9422" s="75" t="str">
        <f t="shared" si="499"/>
        <v>週二</v>
      </c>
      <c r="R9422" s="80">
        <v>44869</v>
      </c>
      <c r="AA9422" s="102">
        <v>15</v>
      </c>
      <c r="AB9422" s="123" t="s">
        <v>2325</v>
      </c>
    </row>
    <row r="9423" spans="2:28">
      <c r="B9423" s="66">
        <v>44860</v>
      </c>
      <c r="D9423" s="68" t="s">
        <v>50</v>
      </c>
      <c r="E9423" s="70" t="s">
        <v>879</v>
      </c>
      <c r="F9423" s="4" t="s">
        <v>3398</v>
      </c>
      <c r="G9423" s="67">
        <v>44858</v>
      </c>
      <c r="H9423" s="67">
        <v>44875</v>
      </c>
      <c r="I9423" s="71">
        <f t="shared" si="498"/>
        <v>17</v>
      </c>
      <c r="J9423" s="98" t="s">
        <v>192</v>
      </c>
      <c r="K9423" s="98" t="s">
        <v>187</v>
      </c>
      <c r="L9423" s="110">
        <v>1</v>
      </c>
      <c r="M9423" s="73" t="s">
        <v>91</v>
      </c>
      <c r="N9423" s="122" t="str">
        <f>VLOOKUP(K9423,[1]人員授權表!D$3:G$249,4,0)</f>
        <v>無機</v>
      </c>
      <c r="O9423" s="15" t="str">
        <f>IF(J9423=[1]人員授權表!$C$85,"Casper李羿勳",IF(J9423=[1]人員授權表!$C$188,"Iring陳俊明",IF(J9423=[1]人員授權表!$C$189,"Brian陳泓霖",VLOOKUP(K9423,[1]人員授權表!D$2:E$249,2,FALSE))))</f>
        <v>Ruby黃家蓁</v>
      </c>
      <c r="P9423" s="101">
        <f t="shared" si="497"/>
        <v>44873</v>
      </c>
      <c r="Q9423" s="75" t="str">
        <f t="shared" si="499"/>
        <v>週二</v>
      </c>
      <c r="R9423" s="80">
        <v>44869</v>
      </c>
      <c r="AA9423" s="102">
        <v>15</v>
      </c>
      <c r="AB9423" s="123" t="s">
        <v>2325</v>
      </c>
    </row>
    <row r="9424" spans="2:28">
      <c r="B9424" s="66">
        <v>44860</v>
      </c>
      <c r="D9424" s="68" t="s">
        <v>50</v>
      </c>
      <c r="E9424" s="70" t="s">
        <v>879</v>
      </c>
      <c r="F9424" s="4" t="s">
        <v>3398</v>
      </c>
      <c r="G9424" s="67">
        <v>44858</v>
      </c>
      <c r="H9424" s="67">
        <v>44875</v>
      </c>
      <c r="I9424" s="71">
        <f t="shared" si="498"/>
        <v>17</v>
      </c>
      <c r="J9424" s="98" t="s">
        <v>193</v>
      </c>
      <c r="K9424" s="98" t="s">
        <v>880</v>
      </c>
      <c r="L9424" s="110">
        <v>1</v>
      </c>
      <c r="M9424" s="73" t="s">
        <v>91</v>
      </c>
      <c r="N9424" s="122" t="str">
        <f>VLOOKUP(K9424,[1]人員授權表!D$3:G$249,4,0)</f>
        <v>無機</v>
      </c>
      <c r="O9424" s="15" t="str">
        <f>IF(J9424=[1]人員授權表!$C$85,"Casper李羿勳",IF(J9424=[1]人員授權表!$C$188,"Iring陳俊明",IF(J9424=[1]人員授權表!$C$189,"Brian陳泓霖",VLOOKUP(K9424,[1]人員授權表!D$2:E$249,2,FALSE))))</f>
        <v>Ruby黃家蓁</v>
      </c>
      <c r="P9424" s="101">
        <f t="shared" si="497"/>
        <v>44873</v>
      </c>
      <c r="Q9424" s="75" t="str">
        <f t="shared" si="499"/>
        <v>週二</v>
      </c>
      <c r="R9424" s="80">
        <v>44869</v>
      </c>
      <c r="AA9424" s="102">
        <v>15</v>
      </c>
      <c r="AB9424" s="123" t="s">
        <v>2325</v>
      </c>
    </row>
    <row r="9425" spans="2:28">
      <c r="B9425" s="66">
        <v>44860</v>
      </c>
      <c r="D9425" s="68" t="s">
        <v>50</v>
      </c>
      <c r="E9425" s="70" t="s">
        <v>879</v>
      </c>
      <c r="F9425" s="4" t="s">
        <v>3398</v>
      </c>
      <c r="G9425" s="67">
        <v>44858</v>
      </c>
      <c r="H9425" s="67">
        <v>44875</v>
      </c>
      <c r="I9425" s="71">
        <f t="shared" si="498"/>
        <v>17</v>
      </c>
      <c r="J9425" s="98" t="s">
        <v>133</v>
      </c>
      <c r="K9425" s="98" t="s">
        <v>187</v>
      </c>
      <c r="L9425" s="110">
        <v>1</v>
      </c>
      <c r="M9425" s="73" t="s">
        <v>91</v>
      </c>
      <c r="N9425" s="122" t="str">
        <f>VLOOKUP(K9425,[1]人員授權表!D$3:G$249,4,0)</f>
        <v>無機</v>
      </c>
      <c r="O9425" s="15" t="str">
        <f>IF(J9425=[1]人員授權表!$C$85,"Casper李羿勳",IF(J9425=[1]人員授權表!$C$188,"Iring陳俊明",IF(J9425=[1]人員授權表!$C$189,"Brian陳泓霖",VLOOKUP(K9425,[1]人員授權表!D$2:E$249,2,FALSE))))</f>
        <v>Ruby黃家蓁</v>
      </c>
      <c r="P9425" s="101">
        <f t="shared" si="497"/>
        <v>44873</v>
      </c>
      <c r="Q9425" s="75" t="str">
        <f t="shared" si="499"/>
        <v>週二</v>
      </c>
      <c r="R9425" s="80">
        <v>44869</v>
      </c>
      <c r="AA9425" s="102">
        <v>15</v>
      </c>
      <c r="AB9425" s="123" t="s">
        <v>2325</v>
      </c>
    </row>
    <row r="9426" spans="2:28">
      <c r="B9426" s="66">
        <v>44860</v>
      </c>
      <c r="D9426" s="68" t="s">
        <v>50</v>
      </c>
      <c r="E9426" s="70" t="s">
        <v>879</v>
      </c>
      <c r="F9426" s="4" t="s">
        <v>3398</v>
      </c>
      <c r="G9426" s="67">
        <v>44858</v>
      </c>
      <c r="H9426" s="67">
        <v>44875</v>
      </c>
      <c r="I9426" s="71">
        <f t="shared" si="498"/>
        <v>17</v>
      </c>
      <c r="J9426" s="98" t="s">
        <v>341</v>
      </c>
      <c r="K9426" s="98" t="s">
        <v>187</v>
      </c>
      <c r="L9426" s="110">
        <v>1</v>
      </c>
      <c r="M9426" s="73" t="s">
        <v>91</v>
      </c>
      <c r="N9426" s="122" t="str">
        <f>VLOOKUP(K9426,[1]人員授權表!D$3:G$249,4,0)</f>
        <v>無機</v>
      </c>
      <c r="O9426" s="15" t="str">
        <f>IF(J9426=[1]人員授權表!$C$85,"Casper李羿勳",IF(J9426=[1]人員授權表!$C$188,"Iring陳俊明",IF(J9426=[1]人員授權表!$C$189,"Brian陳泓霖",VLOOKUP(K9426,[1]人員授權表!D$2:E$249,2,FALSE))))</f>
        <v>Ruby黃家蓁</v>
      </c>
      <c r="P9426" s="101">
        <f t="shared" si="497"/>
        <v>44873</v>
      </c>
      <c r="Q9426" s="75" t="str">
        <f t="shared" si="499"/>
        <v>週二</v>
      </c>
      <c r="R9426" s="80">
        <v>44869</v>
      </c>
      <c r="AA9426" s="102">
        <v>15</v>
      </c>
      <c r="AB9426" s="123" t="s">
        <v>2325</v>
      </c>
    </row>
    <row r="9427" spans="2:28">
      <c r="B9427" s="66">
        <v>44860</v>
      </c>
      <c r="D9427" s="68" t="s">
        <v>50</v>
      </c>
      <c r="E9427" s="70" t="s">
        <v>879</v>
      </c>
      <c r="F9427" s="4" t="s">
        <v>3398</v>
      </c>
      <c r="G9427" s="67">
        <v>44858</v>
      </c>
      <c r="H9427" s="67">
        <v>44875</v>
      </c>
      <c r="I9427" s="71">
        <f t="shared" si="498"/>
        <v>17</v>
      </c>
      <c r="J9427" s="98" t="s">
        <v>97</v>
      </c>
      <c r="K9427" s="98" t="s">
        <v>187</v>
      </c>
      <c r="L9427" s="110">
        <v>1</v>
      </c>
      <c r="M9427" s="73" t="s">
        <v>91</v>
      </c>
      <c r="N9427" s="122" t="str">
        <f>VLOOKUP(K9427,[1]人員授權表!D$3:G$249,4,0)</f>
        <v>無機</v>
      </c>
      <c r="O9427" s="15" t="str">
        <f>IF(J9427=[1]人員授權表!$C$85,"Casper李羿勳",IF(J9427=[1]人員授權表!$C$188,"Iring陳俊明",IF(J9427=[1]人員授權表!$C$189,"Brian陳泓霖",VLOOKUP(K9427,[1]人員授權表!D$2:E$249,2,FALSE))))</f>
        <v>Ruby黃家蓁</v>
      </c>
      <c r="P9427" s="101">
        <f t="shared" si="497"/>
        <v>44873</v>
      </c>
      <c r="Q9427" s="75" t="str">
        <f t="shared" si="499"/>
        <v>週二</v>
      </c>
      <c r="R9427" s="80">
        <v>44869</v>
      </c>
      <c r="AA9427" s="102">
        <v>15</v>
      </c>
      <c r="AB9427" s="123" t="s">
        <v>2325</v>
      </c>
    </row>
    <row r="9428" spans="2:28">
      <c r="B9428" s="66">
        <v>44860</v>
      </c>
      <c r="D9428" s="68" t="s">
        <v>50</v>
      </c>
      <c r="E9428" s="70" t="s">
        <v>879</v>
      </c>
      <c r="F9428" s="4" t="s">
        <v>3398</v>
      </c>
      <c r="G9428" s="67">
        <v>44858</v>
      </c>
      <c r="H9428" s="67">
        <v>44875</v>
      </c>
      <c r="I9428" s="71">
        <f t="shared" si="498"/>
        <v>17</v>
      </c>
      <c r="J9428" s="98" t="s">
        <v>204</v>
      </c>
      <c r="K9428" s="98" t="s">
        <v>205</v>
      </c>
      <c r="L9428" s="110">
        <v>1</v>
      </c>
      <c r="M9428" s="73" t="s">
        <v>91</v>
      </c>
      <c r="N9428" s="122" t="str">
        <f>VLOOKUP(K9428,[1]人員授權表!D$3:G$249,4,0)</f>
        <v>無機</v>
      </c>
      <c r="O9428" s="15" t="str">
        <f>IF(J9428=[1]人員授權表!$C$85,"Casper李羿勳",IF(J9428=[1]人員授權表!$C$188,"Iring陳俊明",IF(J9428=[1]人員授權表!$C$189,"Brian陳泓霖",VLOOKUP(K9428,[1]人員授權表!D$2:E$249,2,FALSE))))</f>
        <v>Iring陳俊明</v>
      </c>
      <c r="P9428" s="101">
        <f t="shared" si="497"/>
        <v>44873</v>
      </c>
      <c r="Q9428" s="75" t="str">
        <f t="shared" si="499"/>
        <v>週二</v>
      </c>
      <c r="R9428" s="80">
        <v>44868</v>
      </c>
      <c r="AA9428" s="102">
        <v>15</v>
      </c>
      <c r="AB9428" s="123" t="s">
        <v>2325</v>
      </c>
    </row>
    <row r="9429" spans="2:28">
      <c r="B9429" s="66">
        <v>44855</v>
      </c>
      <c r="C9429" s="67">
        <v>44860</v>
      </c>
      <c r="D9429" s="68" t="s">
        <v>50</v>
      </c>
      <c r="E9429" s="70" t="s">
        <v>82</v>
      </c>
      <c r="F9429" s="4" t="s">
        <v>3398</v>
      </c>
      <c r="G9429" s="67">
        <v>44858</v>
      </c>
      <c r="H9429" s="101">
        <v>44875</v>
      </c>
      <c r="I9429" s="71">
        <f t="shared" si="498"/>
        <v>17</v>
      </c>
      <c r="J9429" s="72" t="s">
        <v>139</v>
      </c>
      <c r="K9429" s="72" t="s">
        <v>140</v>
      </c>
      <c r="L9429" s="73">
        <v>1</v>
      </c>
      <c r="M9429" s="73" t="s">
        <v>91</v>
      </c>
      <c r="N9429" s="68" t="str">
        <f>VLOOKUP(K9429,[1]人員授權表!D$3:G$249,4,0)</f>
        <v>無機</v>
      </c>
      <c r="O9429" s="70" t="str">
        <f>IF(J9429=[1]人員授權表!$C$85,"Casper李羿勳",IF(J9429=[1]人員授權表!$C$188,"Iring陳俊明",IF(J9429=[1]人員授權表!$C$189,"Brian陳泓霖",VLOOKUP(K9429,[1]人員授權表!D$2:E$249,2,FALSE))))</f>
        <v>Brian陳泓霖</v>
      </c>
      <c r="P9429" s="67">
        <f t="shared" si="497"/>
        <v>44873</v>
      </c>
      <c r="Q9429" s="75" t="str">
        <f t="shared" si="499"/>
        <v>週二</v>
      </c>
      <c r="R9429" s="80">
        <v>44866</v>
      </c>
    </row>
    <row r="9430" spans="2:28">
      <c r="B9430" s="66">
        <v>44855</v>
      </c>
      <c r="C9430" s="67">
        <v>44860</v>
      </c>
      <c r="D9430" s="68" t="s">
        <v>50</v>
      </c>
      <c r="E9430" s="70" t="s">
        <v>82</v>
      </c>
      <c r="F9430" s="4" t="s">
        <v>3398</v>
      </c>
      <c r="G9430" s="67">
        <v>44858</v>
      </c>
      <c r="H9430" s="101">
        <v>44875</v>
      </c>
      <c r="I9430" s="71">
        <f t="shared" si="498"/>
        <v>17</v>
      </c>
      <c r="J9430" s="72" t="s">
        <v>148</v>
      </c>
      <c r="K9430" s="72" t="s">
        <v>149</v>
      </c>
      <c r="L9430" s="73">
        <v>1</v>
      </c>
      <c r="M9430" s="73" t="s">
        <v>91</v>
      </c>
      <c r="N9430" s="68" t="str">
        <f>VLOOKUP(K9430,[1]人員授權表!D$3:G$249,4,0)</f>
        <v>無機</v>
      </c>
      <c r="O9430" s="70" t="str">
        <f>IF(J9430=[1]人員授權表!$C$85,"Casper李羿勳",IF(J9430=[1]人員授權表!$C$188,"Iring陳俊明",IF(J9430=[1]人員授權表!$C$189,"Brian陳泓霖",VLOOKUP(K9430,[1]人員授權表!D$2:E$249,2,FALSE))))</f>
        <v>Vicky游崴涵</v>
      </c>
      <c r="P9430" s="67">
        <f t="shared" si="497"/>
        <v>44873</v>
      </c>
      <c r="Q9430" s="75" t="str">
        <f t="shared" si="499"/>
        <v>週二</v>
      </c>
      <c r="R9430" s="80">
        <v>44861</v>
      </c>
    </row>
    <row r="9431" spans="2:28">
      <c r="B9431" s="66">
        <v>44855</v>
      </c>
      <c r="C9431" s="67">
        <v>44860</v>
      </c>
      <c r="D9431" s="68" t="s">
        <v>50</v>
      </c>
      <c r="E9431" s="70" t="s">
        <v>82</v>
      </c>
      <c r="F9431" s="4" t="s">
        <v>3398</v>
      </c>
      <c r="G9431" s="67">
        <v>44858</v>
      </c>
      <c r="H9431" s="101">
        <v>44875</v>
      </c>
      <c r="I9431" s="71">
        <f t="shared" si="498"/>
        <v>17</v>
      </c>
      <c r="J9431" s="72" t="s">
        <v>141</v>
      </c>
      <c r="K9431" s="72" t="s">
        <v>142</v>
      </c>
      <c r="L9431" s="73">
        <v>1</v>
      </c>
      <c r="M9431" s="73" t="s">
        <v>91</v>
      </c>
      <c r="N9431" s="68" t="str">
        <f>VLOOKUP(K9431,[1]人員授權表!D$3:G$249,4,0)</f>
        <v>無機</v>
      </c>
      <c r="O9431" s="70" t="str">
        <f>IF(J9431=[1]人員授權表!$C$85,"Casper李羿勳",IF(J9431=[1]人員授權表!$C$188,"Iring陳俊明",IF(J9431=[1]人員授權表!$C$189,"Brian陳泓霖",VLOOKUP(K9431,[1]人員授權表!D$2:E$249,2,FALSE))))</f>
        <v>Dennis陳汶宏</v>
      </c>
      <c r="P9431" s="67">
        <f t="shared" si="497"/>
        <v>44873</v>
      </c>
      <c r="Q9431" s="75" t="str">
        <f t="shared" si="499"/>
        <v>週二</v>
      </c>
      <c r="R9431" s="80">
        <v>44861</v>
      </c>
    </row>
    <row r="9432" spans="2:28">
      <c r="B9432" s="66">
        <v>44855</v>
      </c>
      <c r="C9432" s="67">
        <v>44860</v>
      </c>
      <c r="D9432" s="68" t="s">
        <v>50</v>
      </c>
      <c r="E9432" s="70" t="s">
        <v>82</v>
      </c>
      <c r="F9432" s="4" t="s">
        <v>3398</v>
      </c>
      <c r="G9432" s="67">
        <v>44858</v>
      </c>
      <c r="H9432" s="101">
        <v>44875</v>
      </c>
      <c r="I9432" s="71">
        <f t="shared" si="498"/>
        <v>17</v>
      </c>
      <c r="J9432" s="72" t="s">
        <v>198</v>
      </c>
      <c r="K9432" s="72" t="s">
        <v>199</v>
      </c>
      <c r="L9432" s="73">
        <v>1</v>
      </c>
      <c r="M9432" s="73" t="s">
        <v>91</v>
      </c>
      <c r="N9432" s="68" t="str">
        <f>VLOOKUP(K9432,[1]人員授權表!D$3:G$249,4,0)</f>
        <v>無機</v>
      </c>
      <c r="O9432" s="70" t="str">
        <f>IF(J9432=[1]人員授權表!$C$85,"Casper李羿勳",IF(J9432=[1]人員授權表!$C$188,"Iring陳俊明",IF(J9432=[1]人員授權表!$C$189,"Brian陳泓霖",VLOOKUP(K9432,[1]人員授權表!D$2:E$249,2,FALSE))))</f>
        <v>Vicky游崴涵</v>
      </c>
      <c r="P9432" s="67">
        <f t="shared" si="497"/>
        <v>44873</v>
      </c>
      <c r="Q9432" s="75" t="str">
        <f t="shared" si="499"/>
        <v>週二</v>
      </c>
      <c r="R9432" s="80">
        <v>44861</v>
      </c>
    </row>
    <row r="9433" spans="2:28">
      <c r="B9433" s="66">
        <v>44855</v>
      </c>
      <c r="C9433" s="67">
        <v>44860</v>
      </c>
      <c r="D9433" s="68" t="s">
        <v>50</v>
      </c>
      <c r="E9433" s="70" t="s">
        <v>82</v>
      </c>
      <c r="F9433" s="4" t="s">
        <v>3398</v>
      </c>
      <c r="G9433" s="67">
        <v>44858</v>
      </c>
      <c r="H9433" s="101">
        <v>44875</v>
      </c>
      <c r="I9433" s="71">
        <f t="shared" si="498"/>
        <v>17</v>
      </c>
      <c r="J9433" s="72" t="s">
        <v>175</v>
      </c>
      <c r="K9433" s="72" t="s">
        <v>176</v>
      </c>
      <c r="L9433" s="73">
        <v>1</v>
      </c>
      <c r="M9433" s="73" t="s">
        <v>91</v>
      </c>
      <c r="N9433" s="68" t="str">
        <f>VLOOKUP(K9433,[1]人員授權表!D$3:G$249,4,0)</f>
        <v>無機</v>
      </c>
      <c r="O9433" s="70" t="s">
        <v>177</v>
      </c>
      <c r="P9433" s="67">
        <f t="shared" si="497"/>
        <v>44873</v>
      </c>
      <c r="Q9433" s="75" t="str">
        <f t="shared" si="499"/>
        <v>週二</v>
      </c>
      <c r="R9433" s="80">
        <v>44867</v>
      </c>
    </row>
    <row r="9434" spans="2:28">
      <c r="B9434" s="66">
        <v>44855</v>
      </c>
      <c r="C9434" s="67">
        <v>44860</v>
      </c>
      <c r="D9434" s="68" t="s">
        <v>50</v>
      </c>
      <c r="E9434" s="70" t="s">
        <v>82</v>
      </c>
      <c r="F9434" s="4" t="s">
        <v>3398</v>
      </c>
      <c r="G9434" s="67">
        <v>44858</v>
      </c>
      <c r="H9434" s="101">
        <v>44875</v>
      </c>
      <c r="I9434" s="71">
        <f t="shared" si="498"/>
        <v>17</v>
      </c>
      <c r="J9434" s="72" t="s">
        <v>178</v>
      </c>
      <c r="K9434" s="72" t="s">
        <v>179</v>
      </c>
      <c r="L9434" s="73">
        <v>1</v>
      </c>
      <c r="M9434" s="73" t="s">
        <v>91</v>
      </c>
      <c r="N9434" s="68" t="str">
        <f>VLOOKUP(K9434,[1]人員授權表!D$3:G$249,4,0)</f>
        <v>無機</v>
      </c>
      <c r="O9434" s="70" t="str">
        <f>IF(J9434=[1]人員授權表!$C$85,"Casper李羿勳",IF(J9434=[1]人員授權表!$C$188,"Iring陳俊明",IF(J9434=[1]人員授權表!$C$189,"Brian陳泓霖",VLOOKUP(K9434,[1]人員授權表!D$2:E$249,2,FALSE))))</f>
        <v>Dennis陳汶宏</v>
      </c>
      <c r="P9434" s="67">
        <f t="shared" si="497"/>
        <v>44873</v>
      </c>
      <c r="Q9434" s="75" t="str">
        <f t="shared" si="499"/>
        <v>週二</v>
      </c>
      <c r="R9434" s="80">
        <v>44862</v>
      </c>
    </row>
    <row r="9435" spans="2:28">
      <c r="B9435" s="66">
        <v>44855</v>
      </c>
      <c r="C9435" s="67">
        <v>44860</v>
      </c>
      <c r="D9435" s="68" t="s">
        <v>50</v>
      </c>
      <c r="E9435" s="70" t="s">
        <v>82</v>
      </c>
      <c r="F9435" s="4" t="s">
        <v>3398</v>
      </c>
      <c r="G9435" s="67">
        <v>44858</v>
      </c>
      <c r="H9435" s="101">
        <v>44875</v>
      </c>
      <c r="I9435" s="71">
        <f t="shared" si="498"/>
        <v>17</v>
      </c>
      <c r="J9435" s="72" t="s">
        <v>125</v>
      </c>
      <c r="K9435" s="72" t="s">
        <v>144</v>
      </c>
      <c r="L9435" s="73">
        <v>1</v>
      </c>
      <c r="M9435" s="73" t="s">
        <v>91</v>
      </c>
      <c r="N9435" s="68" t="str">
        <f>VLOOKUP(K9435,[1]人員授權表!D$3:G$249,4,0)</f>
        <v>有機</v>
      </c>
      <c r="O9435" s="70" t="str">
        <f>IF(J9435=[1]人員授權表!$C$85,"Casper李羿勳",IF(J9435=[1]人員授權表!$C$188,"Iring陳俊明",IF(J9435=[1]人員授權表!$C$189,"Brian陳泓霖",VLOOKUP(K9435,[1]人員授權表!D$2:E$249,2,FALSE))))</f>
        <v>Lucy黃詩婷</v>
      </c>
      <c r="P9435" s="67">
        <f t="shared" ref="P9435:P9454" si="500">H9435-2</f>
        <v>44873</v>
      </c>
      <c r="Q9435" s="75" t="str">
        <f t="shared" si="499"/>
        <v>週二</v>
      </c>
      <c r="R9435" s="80">
        <v>44862</v>
      </c>
    </row>
    <row r="9436" spans="2:28">
      <c r="B9436" s="66">
        <v>44855</v>
      </c>
      <c r="C9436" s="67">
        <v>44860</v>
      </c>
      <c r="D9436" s="68" t="s">
        <v>50</v>
      </c>
      <c r="E9436" s="70" t="s">
        <v>82</v>
      </c>
      <c r="F9436" s="4" t="s">
        <v>3398</v>
      </c>
      <c r="G9436" s="67">
        <v>44858</v>
      </c>
      <c r="H9436" s="101">
        <v>44875</v>
      </c>
      <c r="I9436" s="71">
        <f t="shared" si="498"/>
        <v>17</v>
      </c>
      <c r="J9436" s="72" t="s">
        <v>137</v>
      </c>
      <c r="K9436" s="72" t="s">
        <v>138</v>
      </c>
      <c r="L9436" s="73">
        <v>1</v>
      </c>
      <c r="M9436" s="73" t="s">
        <v>91</v>
      </c>
      <c r="N9436" s="68" t="str">
        <f>VLOOKUP(K9436,[1]人員授權表!D$3:G$249,4,0)</f>
        <v>無機</v>
      </c>
      <c r="O9436" s="70" t="str">
        <f>IF(J9436=[1]人員授權表!$C$85,"Casper李羿勳",IF(J9436=[1]人員授權表!$C$188,"Iring陳俊明",IF(J9436=[1]人員授權表!$C$189,"Brian陳泓霖",VLOOKUP(K9436,[1]人員授權表!D$2:E$249,2,FALSE))))</f>
        <v>Jack劉念忻</v>
      </c>
      <c r="P9436" s="67">
        <f t="shared" si="500"/>
        <v>44873</v>
      </c>
      <c r="Q9436" s="75" t="str">
        <f t="shared" si="499"/>
        <v>週二</v>
      </c>
      <c r="R9436" s="80">
        <v>44870</v>
      </c>
    </row>
    <row r="9437" spans="2:28">
      <c r="B9437" s="66">
        <v>44855</v>
      </c>
      <c r="C9437" s="67">
        <v>44860</v>
      </c>
      <c r="D9437" s="68" t="s">
        <v>50</v>
      </c>
      <c r="E9437" s="70" t="s">
        <v>82</v>
      </c>
      <c r="F9437" s="4" t="s">
        <v>3398</v>
      </c>
      <c r="G9437" s="67">
        <v>44858</v>
      </c>
      <c r="H9437" s="101">
        <v>44875</v>
      </c>
      <c r="I9437" s="71">
        <f t="shared" si="498"/>
        <v>17</v>
      </c>
      <c r="J9437" s="72" t="s">
        <v>516</v>
      </c>
      <c r="K9437" s="72" t="s">
        <v>332</v>
      </c>
      <c r="L9437" s="73">
        <v>1</v>
      </c>
      <c r="M9437" s="73" t="s">
        <v>91</v>
      </c>
      <c r="N9437" s="68" t="str">
        <f>VLOOKUP(K9437,[1]人員授權表!D$3:G$249,4,0)</f>
        <v>有機</v>
      </c>
      <c r="O9437" s="70" t="str">
        <f>IF(J9437=[1]人員授權表!$C$85,"Casper李羿勳",IF(J9437=[1]人員授權表!$C$188,"Iring陳俊明",IF(J9437=[1]人員授權表!$C$189,"Brian陳泓霖",VLOOKUP(K9437,[1]人員授權表!D$2:E$249,2,FALSE))))</f>
        <v>Lucy黃詩婷</v>
      </c>
      <c r="P9437" s="67">
        <f t="shared" si="500"/>
        <v>44873</v>
      </c>
      <c r="Q9437" s="75" t="str">
        <f t="shared" si="499"/>
        <v>週二</v>
      </c>
      <c r="R9437" s="80">
        <v>44862</v>
      </c>
    </row>
    <row r="9438" spans="2:28">
      <c r="B9438" s="66">
        <v>44860</v>
      </c>
      <c r="D9438" s="68" t="s">
        <v>50</v>
      </c>
      <c r="E9438" s="70" t="s">
        <v>879</v>
      </c>
      <c r="F9438" s="4" t="s">
        <v>3399</v>
      </c>
      <c r="G9438" s="67">
        <v>44858</v>
      </c>
      <c r="H9438" s="67">
        <v>44875</v>
      </c>
      <c r="I9438" s="71">
        <f t="shared" si="498"/>
        <v>17</v>
      </c>
      <c r="J9438" s="98" t="s">
        <v>492</v>
      </c>
      <c r="K9438" s="98" t="s">
        <v>187</v>
      </c>
      <c r="L9438" s="110">
        <v>1</v>
      </c>
      <c r="M9438" s="73" t="s">
        <v>91</v>
      </c>
      <c r="N9438" s="122" t="str">
        <f>VLOOKUP(K9438,[1]人員授權表!D$3:G$249,4,0)</f>
        <v>無機</v>
      </c>
      <c r="O9438" s="15" t="str">
        <f>IF(J9438=[1]人員授權表!$C$85,"Casper李羿勳",IF(J9438=[1]人員授權表!$C$188,"Iring陳俊明",IF(J9438=[1]人員授權表!$C$189,"Brian陳泓霖",VLOOKUP(K9438,[1]人員授權表!D$2:E$249,2,FALSE))))</f>
        <v>Ruby黃家蓁</v>
      </c>
      <c r="P9438" s="101">
        <f t="shared" si="500"/>
        <v>44873</v>
      </c>
      <c r="Q9438" s="75" t="str">
        <f t="shared" si="499"/>
        <v>週二</v>
      </c>
      <c r="R9438" s="80">
        <v>44869</v>
      </c>
      <c r="AA9438" s="102">
        <v>15</v>
      </c>
      <c r="AB9438" s="123" t="s">
        <v>2325</v>
      </c>
    </row>
    <row r="9439" spans="2:28">
      <c r="B9439" s="66">
        <v>44860</v>
      </c>
      <c r="D9439" s="68" t="s">
        <v>50</v>
      </c>
      <c r="E9439" s="70" t="s">
        <v>879</v>
      </c>
      <c r="F9439" s="4" t="s">
        <v>3399</v>
      </c>
      <c r="G9439" s="67">
        <v>44858</v>
      </c>
      <c r="H9439" s="67">
        <v>44875</v>
      </c>
      <c r="I9439" s="71">
        <f t="shared" si="498"/>
        <v>17</v>
      </c>
      <c r="J9439" s="98" t="s">
        <v>192</v>
      </c>
      <c r="K9439" s="98" t="s">
        <v>187</v>
      </c>
      <c r="L9439" s="110">
        <v>1</v>
      </c>
      <c r="M9439" s="73" t="s">
        <v>91</v>
      </c>
      <c r="N9439" s="122" t="str">
        <f>VLOOKUP(K9439,[1]人員授權表!D$3:G$249,4,0)</f>
        <v>無機</v>
      </c>
      <c r="O9439" s="15" t="str">
        <f>IF(J9439=[1]人員授權表!$C$85,"Casper李羿勳",IF(J9439=[1]人員授權表!$C$188,"Iring陳俊明",IF(J9439=[1]人員授權表!$C$189,"Brian陳泓霖",VLOOKUP(K9439,[1]人員授權表!D$2:E$249,2,FALSE))))</f>
        <v>Ruby黃家蓁</v>
      </c>
      <c r="P9439" s="101">
        <f t="shared" si="500"/>
        <v>44873</v>
      </c>
      <c r="Q9439" s="75" t="str">
        <f t="shared" si="499"/>
        <v>週二</v>
      </c>
      <c r="R9439" s="80">
        <v>44869</v>
      </c>
      <c r="AA9439" s="102">
        <v>15</v>
      </c>
      <c r="AB9439" s="123" t="s">
        <v>2325</v>
      </c>
    </row>
    <row r="9440" spans="2:28">
      <c r="B9440" s="66">
        <v>44860</v>
      </c>
      <c r="D9440" s="68" t="s">
        <v>50</v>
      </c>
      <c r="E9440" s="70" t="s">
        <v>879</v>
      </c>
      <c r="F9440" s="4" t="s">
        <v>3399</v>
      </c>
      <c r="G9440" s="67">
        <v>44858</v>
      </c>
      <c r="H9440" s="67">
        <v>44875</v>
      </c>
      <c r="I9440" s="71">
        <f t="shared" si="498"/>
        <v>17</v>
      </c>
      <c r="J9440" s="98" t="s">
        <v>193</v>
      </c>
      <c r="K9440" s="98" t="s">
        <v>880</v>
      </c>
      <c r="L9440" s="110">
        <v>1</v>
      </c>
      <c r="M9440" s="73" t="s">
        <v>91</v>
      </c>
      <c r="N9440" s="122" t="str">
        <f>VLOOKUP(K9440,[1]人員授權表!D$3:G$249,4,0)</f>
        <v>無機</v>
      </c>
      <c r="O9440" s="15" t="str">
        <f>IF(J9440=[1]人員授權表!$C$85,"Casper李羿勳",IF(J9440=[1]人員授權表!$C$188,"Iring陳俊明",IF(J9440=[1]人員授權表!$C$189,"Brian陳泓霖",VLOOKUP(K9440,[1]人員授權表!D$2:E$249,2,FALSE))))</f>
        <v>Ruby黃家蓁</v>
      </c>
      <c r="P9440" s="101">
        <f t="shared" si="500"/>
        <v>44873</v>
      </c>
      <c r="Q9440" s="75" t="str">
        <f t="shared" si="499"/>
        <v>週二</v>
      </c>
      <c r="R9440" s="80">
        <v>44869</v>
      </c>
      <c r="AA9440" s="102">
        <v>15</v>
      </c>
      <c r="AB9440" s="123" t="s">
        <v>2325</v>
      </c>
    </row>
    <row r="9441" spans="2:28">
      <c r="B9441" s="66">
        <v>44860</v>
      </c>
      <c r="D9441" s="68" t="s">
        <v>50</v>
      </c>
      <c r="E9441" s="70" t="s">
        <v>879</v>
      </c>
      <c r="F9441" s="4" t="s">
        <v>3399</v>
      </c>
      <c r="G9441" s="67">
        <v>44858</v>
      </c>
      <c r="H9441" s="67">
        <v>44875</v>
      </c>
      <c r="I9441" s="71">
        <f t="shared" si="498"/>
        <v>17</v>
      </c>
      <c r="J9441" s="98" t="s">
        <v>133</v>
      </c>
      <c r="K9441" s="98" t="s">
        <v>187</v>
      </c>
      <c r="L9441" s="110">
        <v>1</v>
      </c>
      <c r="M9441" s="73" t="s">
        <v>91</v>
      </c>
      <c r="N9441" s="122" t="str">
        <f>VLOOKUP(K9441,[1]人員授權表!D$3:G$249,4,0)</f>
        <v>無機</v>
      </c>
      <c r="O9441" s="15" t="str">
        <f>IF(J9441=[1]人員授權表!$C$85,"Casper李羿勳",IF(J9441=[1]人員授權表!$C$188,"Iring陳俊明",IF(J9441=[1]人員授權表!$C$189,"Brian陳泓霖",VLOOKUP(K9441,[1]人員授權表!D$2:E$249,2,FALSE))))</f>
        <v>Ruby黃家蓁</v>
      </c>
      <c r="P9441" s="101">
        <f t="shared" si="500"/>
        <v>44873</v>
      </c>
      <c r="Q9441" s="75" t="str">
        <f t="shared" si="499"/>
        <v>週二</v>
      </c>
      <c r="R9441" s="80">
        <v>44869</v>
      </c>
      <c r="AA9441" s="102">
        <v>15</v>
      </c>
      <c r="AB9441" s="123" t="s">
        <v>2325</v>
      </c>
    </row>
    <row r="9442" spans="2:28">
      <c r="B9442" s="66">
        <v>44860</v>
      </c>
      <c r="D9442" s="68" t="s">
        <v>50</v>
      </c>
      <c r="E9442" s="70" t="s">
        <v>879</v>
      </c>
      <c r="F9442" s="4" t="s">
        <v>3399</v>
      </c>
      <c r="G9442" s="67">
        <v>44858</v>
      </c>
      <c r="H9442" s="67">
        <v>44875</v>
      </c>
      <c r="I9442" s="71">
        <f t="shared" si="498"/>
        <v>17</v>
      </c>
      <c r="J9442" s="98" t="s">
        <v>341</v>
      </c>
      <c r="K9442" s="98" t="s">
        <v>187</v>
      </c>
      <c r="L9442" s="110">
        <v>1</v>
      </c>
      <c r="M9442" s="73" t="s">
        <v>91</v>
      </c>
      <c r="N9442" s="122" t="str">
        <f>VLOOKUP(K9442,[1]人員授權表!D$3:G$249,4,0)</f>
        <v>無機</v>
      </c>
      <c r="O9442" s="15" t="str">
        <f>IF(J9442=[1]人員授權表!$C$85,"Casper李羿勳",IF(J9442=[1]人員授權表!$C$188,"Iring陳俊明",IF(J9442=[1]人員授權表!$C$189,"Brian陳泓霖",VLOOKUP(K9442,[1]人員授權表!D$2:E$249,2,FALSE))))</f>
        <v>Ruby黃家蓁</v>
      </c>
      <c r="P9442" s="101">
        <f t="shared" si="500"/>
        <v>44873</v>
      </c>
      <c r="Q9442" s="75" t="str">
        <f t="shared" si="499"/>
        <v>週二</v>
      </c>
      <c r="R9442" s="80">
        <v>44869</v>
      </c>
      <c r="AA9442" s="102">
        <v>15</v>
      </c>
      <c r="AB9442" s="123" t="s">
        <v>2325</v>
      </c>
    </row>
    <row r="9443" spans="2:28">
      <c r="B9443" s="66">
        <v>44860</v>
      </c>
      <c r="D9443" s="68" t="s">
        <v>50</v>
      </c>
      <c r="E9443" s="70" t="s">
        <v>879</v>
      </c>
      <c r="F9443" s="4" t="s">
        <v>3399</v>
      </c>
      <c r="G9443" s="67">
        <v>44858</v>
      </c>
      <c r="H9443" s="67">
        <v>44875</v>
      </c>
      <c r="I9443" s="71">
        <f t="shared" si="498"/>
        <v>17</v>
      </c>
      <c r="J9443" s="98" t="s">
        <v>97</v>
      </c>
      <c r="K9443" s="98" t="s">
        <v>187</v>
      </c>
      <c r="L9443" s="110">
        <v>1</v>
      </c>
      <c r="M9443" s="73" t="s">
        <v>91</v>
      </c>
      <c r="N9443" s="122" t="str">
        <f>VLOOKUP(K9443,[1]人員授權表!D$3:G$249,4,0)</f>
        <v>無機</v>
      </c>
      <c r="O9443" s="15" t="str">
        <f>IF(J9443=[1]人員授權表!$C$85,"Casper李羿勳",IF(J9443=[1]人員授權表!$C$188,"Iring陳俊明",IF(J9443=[1]人員授權表!$C$189,"Brian陳泓霖",VLOOKUP(K9443,[1]人員授權表!D$2:E$249,2,FALSE))))</f>
        <v>Ruby黃家蓁</v>
      </c>
      <c r="P9443" s="101">
        <f t="shared" si="500"/>
        <v>44873</v>
      </c>
      <c r="Q9443" s="75" t="str">
        <f t="shared" si="499"/>
        <v>週二</v>
      </c>
      <c r="R9443" s="80">
        <v>44869</v>
      </c>
      <c r="AA9443" s="102">
        <v>15</v>
      </c>
      <c r="AB9443" s="123" t="s">
        <v>2325</v>
      </c>
    </row>
    <row r="9444" spans="2:28">
      <c r="B9444" s="66">
        <v>44860</v>
      </c>
      <c r="D9444" s="68" t="s">
        <v>50</v>
      </c>
      <c r="E9444" s="70" t="s">
        <v>879</v>
      </c>
      <c r="F9444" s="4" t="s">
        <v>3399</v>
      </c>
      <c r="G9444" s="67">
        <v>44858</v>
      </c>
      <c r="H9444" s="67">
        <v>44875</v>
      </c>
      <c r="I9444" s="71">
        <f t="shared" si="498"/>
        <v>17</v>
      </c>
      <c r="J9444" s="98" t="s">
        <v>204</v>
      </c>
      <c r="K9444" s="98" t="s">
        <v>205</v>
      </c>
      <c r="L9444" s="110">
        <v>1</v>
      </c>
      <c r="M9444" s="73" t="s">
        <v>91</v>
      </c>
      <c r="N9444" s="122" t="str">
        <f>VLOOKUP(K9444,[1]人員授權表!D$3:G$249,4,0)</f>
        <v>無機</v>
      </c>
      <c r="O9444" s="15" t="str">
        <f>IF(J9444=[1]人員授權表!$C$85,"Casper李羿勳",IF(J9444=[1]人員授權表!$C$188,"Iring陳俊明",IF(J9444=[1]人員授權表!$C$189,"Brian陳泓霖",VLOOKUP(K9444,[1]人員授權表!D$2:E$249,2,FALSE))))</f>
        <v>Iring陳俊明</v>
      </c>
      <c r="P9444" s="101">
        <f t="shared" si="500"/>
        <v>44873</v>
      </c>
      <c r="Q9444" s="75" t="str">
        <f t="shared" si="499"/>
        <v>週二</v>
      </c>
      <c r="R9444" s="80">
        <v>44868</v>
      </c>
      <c r="AA9444" s="102">
        <v>15</v>
      </c>
      <c r="AB9444" s="123" t="s">
        <v>2325</v>
      </c>
    </row>
    <row r="9445" spans="2:28">
      <c r="B9445" s="66">
        <v>44855</v>
      </c>
      <c r="C9445" s="67">
        <v>44860</v>
      </c>
      <c r="D9445" s="68" t="s">
        <v>50</v>
      </c>
      <c r="E9445" s="70" t="s">
        <v>82</v>
      </c>
      <c r="F9445" s="4" t="s">
        <v>3399</v>
      </c>
      <c r="G9445" s="67">
        <v>44858</v>
      </c>
      <c r="H9445" s="101">
        <v>44875</v>
      </c>
      <c r="I9445" s="71">
        <f t="shared" si="498"/>
        <v>17</v>
      </c>
      <c r="J9445" s="72" t="s">
        <v>139</v>
      </c>
      <c r="K9445" s="72" t="s">
        <v>140</v>
      </c>
      <c r="L9445" s="73">
        <v>1</v>
      </c>
      <c r="M9445" s="73" t="s">
        <v>91</v>
      </c>
      <c r="N9445" s="68" t="str">
        <f>VLOOKUP(K9445,[1]人員授權表!D$3:G$249,4,0)</f>
        <v>無機</v>
      </c>
      <c r="O9445" s="70" t="str">
        <f>IF(J9445=[1]人員授權表!$C$85,"Casper李羿勳",IF(J9445=[1]人員授權表!$C$188,"Iring陳俊明",IF(J9445=[1]人員授權表!$C$189,"Brian陳泓霖",VLOOKUP(K9445,[1]人員授權表!D$2:E$249,2,FALSE))))</f>
        <v>Brian陳泓霖</v>
      </c>
      <c r="P9445" s="67">
        <f t="shared" si="500"/>
        <v>44873</v>
      </c>
      <c r="Q9445" s="75" t="str">
        <f t="shared" si="499"/>
        <v>週二</v>
      </c>
      <c r="R9445" s="80">
        <v>44866</v>
      </c>
    </row>
    <row r="9446" spans="2:28">
      <c r="B9446" s="66">
        <v>44855</v>
      </c>
      <c r="C9446" s="67">
        <v>44860</v>
      </c>
      <c r="D9446" s="68" t="s">
        <v>50</v>
      </c>
      <c r="E9446" s="70" t="s">
        <v>82</v>
      </c>
      <c r="F9446" s="4" t="s">
        <v>3399</v>
      </c>
      <c r="G9446" s="67">
        <v>44858</v>
      </c>
      <c r="H9446" s="101">
        <v>44875</v>
      </c>
      <c r="I9446" s="71">
        <f t="shared" si="498"/>
        <v>17</v>
      </c>
      <c r="J9446" s="72" t="s">
        <v>148</v>
      </c>
      <c r="K9446" s="72" t="s">
        <v>149</v>
      </c>
      <c r="L9446" s="73">
        <v>1</v>
      </c>
      <c r="M9446" s="73" t="s">
        <v>91</v>
      </c>
      <c r="N9446" s="68" t="str">
        <f>VLOOKUP(K9446,[1]人員授權表!D$3:G$249,4,0)</f>
        <v>無機</v>
      </c>
      <c r="O9446" s="70" t="str">
        <f>IF(J9446=[1]人員授權表!$C$85,"Casper李羿勳",IF(J9446=[1]人員授權表!$C$188,"Iring陳俊明",IF(J9446=[1]人員授權表!$C$189,"Brian陳泓霖",VLOOKUP(K9446,[1]人員授權表!D$2:E$249,2,FALSE))))</f>
        <v>Vicky游崴涵</v>
      </c>
      <c r="P9446" s="67">
        <f t="shared" si="500"/>
        <v>44873</v>
      </c>
      <c r="Q9446" s="75" t="str">
        <f t="shared" si="499"/>
        <v>週二</v>
      </c>
      <c r="R9446" s="80">
        <v>44861</v>
      </c>
    </row>
    <row r="9447" spans="2:28">
      <c r="B9447" s="66">
        <v>44855</v>
      </c>
      <c r="C9447" s="67">
        <v>44860</v>
      </c>
      <c r="D9447" s="68" t="s">
        <v>50</v>
      </c>
      <c r="E9447" s="70" t="s">
        <v>82</v>
      </c>
      <c r="F9447" s="4" t="s">
        <v>3399</v>
      </c>
      <c r="G9447" s="67">
        <v>44858</v>
      </c>
      <c r="H9447" s="101">
        <v>44875</v>
      </c>
      <c r="I9447" s="71">
        <f t="shared" si="498"/>
        <v>17</v>
      </c>
      <c r="J9447" s="72" t="s">
        <v>141</v>
      </c>
      <c r="K9447" s="72" t="s">
        <v>142</v>
      </c>
      <c r="L9447" s="73">
        <v>1</v>
      </c>
      <c r="M9447" s="73" t="s">
        <v>91</v>
      </c>
      <c r="N9447" s="68" t="str">
        <f>VLOOKUP(K9447,[1]人員授權表!D$3:G$249,4,0)</f>
        <v>無機</v>
      </c>
      <c r="O9447" s="70" t="str">
        <f>IF(J9447=[1]人員授權表!$C$85,"Casper李羿勳",IF(J9447=[1]人員授權表!$C$188,"Iring陳俊明",IF(J9447=[1]人員授權表!$C$189,"Brian陳泓霖",VLOOKUP(K9447,[1]人員授權表!D$2:E$249,2,FALSE))))</f>
        <v>Dennis陳汶宏</v>
      </c>
      <c r="P9447" s="67">
        <f t="shared" si="500"/>
        <v>44873</v>
      </c>
      <c r="Q9447" s="75" t="str">
        <f t="shared" si="499"/>
        <v>週二</v>
      </c>
      <c r="R9447" s="80">
        <v>44861</v>
      </c>
    </row>
    <row r="9448" spans="2:28">
      <c r="B9448" s="66">
        <v>44855</v>
      </c>
      <c r="C9448" s="67">
        <v>44860</v>
      </c>
      <c r="D9448" s="68" t="s">
        <v>50</v>
      </c>
      <c r="E9448" s="70" t="s">
        <v>82</v>
      </c>
      <c r="F9448" s="4" t="s">
        <v>3399</v>
      </c>
      <c r="G9448" s="67">
        <v>44858</v>
      </c>
      <c r="H9448" s="101">
        <v>44875</v>
      </c>
      <c r="I9448" s="71">
        <f t="shared" si="498"/>
        <v>17</v>
      </c>
      <c r="J9448" s="72" t="s">
        <v>198</v>
      </c>
      <c r="K9448" s="72" t="s">
        <v>199</v>
      </c>
      <c r="L9448" s="73">
        <v>1</v>
      </c>
      <c r="M9448" s="73" t="s">
        <v>91</v>
      </c>
      <c r="N9448" s="68" t="str">
        <f>VLOOKUP(K9448,[1]人員授權表!D$3:G$249,4,0)</f>
        <v>無機</v>
      </c>
      <c r="O9448" s="70" t="str">
        <f>IF(J9448=[1]人員授權表!$C$85,"Casper李羿勳",IF(J9448=[1]人員授權表!$C$188,"Iring陳俊明",IF(J9448=[1]人員授權表!$C$189,"Brian陳泓霖",VLOOKUP(K9448,[1]人員授權表!D$2:E$249,2,FALSE))))</f>
        <v>Vicky游崴涵</v>
      </c>
      <c r="P9448" s="67">
        <f t="shared" si="500"/>
        <v>44873</v>
      </c>
      <c r="Q9448" s="75" t="str">
        <f t="shared" si="499"/>
        <v>週二</v>
      </c>
      <c r="R9448" s="80">
        <v>44861</v>
      </c>
    </row>
    <row r="9449" spans="2:28">
      <c r="B9449" s="66">
        <v>44855</v>
      </c>
      <c r="C9449" s="67">
        <v>44860</v>
      </c>
      <c r="D9449" s="68" t="s">
        <v>50</v>
      </c>
      <c r="E9449" s="70" t="s">
        <v>82</v>
      </c>
      <c r="F9449" s="4" t="s">
        <v>3399</v>
      </c>
      <c r="G9449" s="67">
        <v>44858</v>
      </c>
      <c r="H9449" s="101">
        <v>44875</v>
      </c>
      <c r="I9449" s="71">
        <f t="shared" si="498"/>
        <v>17</v>
      </c>
      <c r="J9449" s="72" t="s">
        <v>175</v>
      </c>
      <c r="K9449" s="72" t="s">
        <v>176</v>
      </c>
      <c r="L9449" s="73">
        <v>1</v>
      </c>
      <c r="M9449" s="73" t="s">
        <v>91</v>
      </c>
      <c r="N9449" s="68" t="str">
        <f>VLOOKUP(K9449,[1]人員授權表!D$3:G$249,4,0)</f>
        <v>無機</v>
      </c>
      <c r="O9449" s="70" t="s">
        <v>177</v>
      </c>
      <c r="P9449" s="67">
        <f t="shared" si="500"/>
        <v>44873</v>
      </c>
      <c r="Q9449" s="75" t="str">
        <f t="shared" si="499"/>
        <v>週二</v>
      </c>
      <c r="R9449" s="80">
        <v>44867</v>
      </c>
    </row>
    <row r="9450" spans="2:28">
      <c r="B9450" s="66">
        <v>44855</v>
      </c>
      <c r="C9450" s="67">
        <v>44860</v>
      </c>
      <c r="D9450" s="68" t="s">
        <v>50</v>
      </c>
      <c r="E9450" s="70" t="s">
        <v>82</v>
      </c>
      <c r="F9450" s="4" t="s">
        <v>3399</v>
      </c>
      <c r="G9450" s="67">
        <v>44858</v>
      </c>
      <c r="H9450" s="101">
        <v>44875</v>
      </c>
      <c r="I9450" s="71">
        <f t="shared" si="498"/>
        <v>17</v>
      </c>
      <c r="J9450" s="72" t="s">
        <v>178</v>
      </c>
      <c r="K9450" s="72" t="s">
        <v>179</v>
      </c>
      <c r="L9450" s="73">
        <v>1</v>
      </c>
      <c r="M9450" s="73" t="s">
        <v>91</v>
      </c>
      <c r="N9450" s="68" t="str">
        <f>VLOOKUP(K9450,[1]人員授權表!D$3:G$249,4,0)</f>
        <v>無機</v>
      </c>
      <c r="O9450" s="70" t="str">
        <f>IF(J9450=[1]人員授權表!$C$85,"Casper李羿勳",IF(J9450=[1]人員授權表!$C$188,"Iring陳俊明",IF(J9450=[1]人員授權表!$C$189,"Brian陳泓霖",VLOOKUP(K9450,[1]人員授權表!D$2:E$249,2,FALSE))))</f>
        <v>Dennis陳汶宏</v>
      </c>
      <c r="P9450" s="67">
        <f t="shared" si="500"/>
        <v>44873</v>
      </c>
      <c r="Q9450" s="75" t="str">
        <f t="shared" si="499"/>
        <v>週二</v>
      </c>
      <c r="R9450" s="80">
        <v>44862</v>
      </c>
    </row>
    <row r="9451" spans="2:28">
      <c r="B9451" s="66">
        <v>44855</v>
      </c>
      <c r="C9451" s="67">
        <v>44860</v>
      </c>
      <c r="D9451" s="68" t="s">
        <v>50</v>
      </c>
      <c r="E9451" s="70" t="s">
        <v>82</v>
      </c>
      <c r="F9451" s="4" t="s">
        <v>3399</v>
      </c>
      <c r="G9451" s="67">
        <v>44858</v>
      </c>
      <c r="H9451" s="101">
        <v>44875</v>
      </c>
      <c r="I9451" s="71">
        <f t="shared" si="498"/>
        <v>17</v>
      </c>
      <c r="J9451" s="72" t="s">
        <v>125</v>
      </c>
      <c r="K9451" s="72" t="s">
        <v>144</v>
      </c>
      <c r="L9451" s="73">
        <v>1</v>
      </c>
      <c r="M9451" s="73" t="s">
        <v>91</v>
      </c>
      <c r="N9451" s="68" t="str">
        <f>VLOOKUP(K9451,[1]人員授權表!D$3:G$249,4,0)</f>
        <v>有機</v>
      </c>
      <c r="O9451" s="70" t="str">
        <f>IF(J9451=[1]人員授權表!$C$85,"Casper李羿勳",IF(J9451=[1]人員授權表!$C$188,"Iring陳俊明",IF(J9451=[1]人員授權表!$C$189,"Brian陳泓霖",VLOOKUP(K9451,[1]人員授權表!D$2:E$249,2,FALSE))))</f>
        <v>Lucy黃詩婷</v>
      </c>
      <c r="P9451" s="67">
        <f t="shared" si="500"/>
        <v>44873</v>
      </c>
      <c r="Q9451" s="75" t="str">
        <f t="shared" si="499"/>
        <v>週二</v>
      </c>
      <c r="R9451" s="80">
        <v>44862</v>
      </c>
    </row>
    <row r="9452" spans="2:28">
      <c r="B9452" s="66">
        <v>44855</v>
      </c>
      <c r="C9452" s="67">
        <v>44860</v>
      </c>
      <c r="D9452" s="68" t="s">
        <v>50</v>
      </c>
      <c r="E9452" s="70" t="s">
        <v>82</v>
      </c>
      <c r="F9452" s="4" t="s">
        <v>3399</v>
      </c>
      <c r="G9452" s="67">
        <v>44858</v>
      </c>
      <c r="H9452" s="101">
        <v>44875</v>
      </c>
      <c r="I9452" s="71">
        <f t="shared" si="498"/>
        <v>17</v>
      </c>
      <c r="J9452" s="72" t="s">
        <v>137</v>
      </c>
      <c r="K9452" s="72" t="s">
        <v>138</v>
      </c>
      <c r="L9452" s="73">
        <v>1</v>
      </c>
      <c r="M9452" s="73" t="s">
        <v>91</v>
      </c>
      <c r="N9452" s="68" t="str">
        <f>VLOOKUP(K9452,[1]人員授權表!D$3:G$249,4,0)</f>
        <v>無機</v>
      </c>
      <c r="O9452" s="70" t="str">
        <f>IF(J9452=[1]人員授權表!$C$85,"Casper李羿勳",IF(J9452=[1]人員授權表!$C$188,"Iring陳俊明",IF(J9452=[1]人員授權表!$C$189,"Brian陳泓霖",VLOOKUP(K9452,[1]人員授權表!D$2:E$249,2,FALSE))))</f>
        <v>Jack劉念忻</v>
      </c>
      <c r="P9452" s="67">
        <f t="shared" si="500"/>
        <v>44873</v>
      </c>
      <c r="Q9452" s="75" t="str">
        <f t="shared" si="499"/>
        <v>週二</v>
      </c>
      <c r="R9452" s="80">
        <v>44870</v>
      </c>
    </row>
    <row r="9453" spans="2:28">
      <c r="B9453" s="66">
        <v>44855</v>
      </c>
      <c r="C9453" s="67">
        <v>44860</v>
      </c>
      <c r="D9453" s="68" t="s">
        <v>50</v>
      </c>
      <c r="E9453" s="70" t="s">
        <v>82</v>
      </c>
      <c r="F9453" s="4" t="s">
        <v>3399</v>
      </c>
      <c r="G9453" s="67">
        <v>44858</v>
      </c>
      <c r="H9453" s="101">
        <v>44875</v>
      </c>
      <c r="I9453" s="71">
        <f t="shared" si="498"/>
        <v>17</v>
      </c>
      <c r="J9453" s="72" t="s">
        <v>516</v>
      </c>
      <c r="K9453" s="72" t="s">
        <v>332</v>
      </c>
      <c r="L9453" s="73">
        <v>1</v>
      </c>
      <c r="M9453" s="73" t="s">
        <v>91</v>
      </c>
      <c r="N9453" s="68" t="str">
        <f>VLOOKUP(K9453,[1]人員授權表!D$3:G$249,4,0)</f>
        <v>有機</v>
      </c>
      <c r="O9453" s="70" t="str">
        <f>IF(J9453=[1]人員授權表!$C$85,"Casper李羿勳",IF(J9453=[1]人員授權表!$C$188,"Iring陳俊明",IF(J9453=[1]人員授權表!$C$189,"Brian陳泓霖",VLOOKUP(K9453,[1]人員授權表!D$2:E$249,2,FALSE))))</f>
        <v>Lucy黃詩婷</v>
      </c>
      <c r="P9453" s="67">
        <f t="shared" si="500"/>
        <v>44873</v>
      </c>
      <c r="Q9453" s="75" t="str">
        <f t="shared" si="499"/>
        <v>週二</v>
      </c>
      <c r="R9453" s="80">
        <v>44862</v>
      </c>
    </row>
    <row r="9454" spans="2:28">
      <c r="B9454" s="66">
        <v>44859</v>
      </c>
      <c r="D9454" s="68" t="s">
        <v>50</v>
      </c>
      <c r="E9454" s="70" t="s">
        <v>82</v>
      </c>
      <c r="F9454" s="4" t="s">
        <v>3400</v>
      </c>
      <c r="G9454" s="67">
        <v>44861</v>
      </c>
      <c r="H9454" s="67">
        <v>44875</v>
      </c>
      <c r="I9454" s="71">
        <f t="shared" si="498"/>
        <v>14</v>
      </c>
      <c r="J9454" s="72" t="s">
        <v>181</v>
      </c>
      <c r="K9454" s="72" t="s">
        <v>182</v>
      </c>
      <c r="L9454" s="73">
        <v>11</v>
      </c>
      <c r="M9454" s="73" t="s">
        <v>104</v>
      </c>
      <c r="N9454" s="68" t="str">
        <f>VLOOKUP(K9454,[1]人員授權表!D$3:G$249,4,0)</f>
        <v>有機</v>
      </c>
      <c r="O9454" s="70" t="str">
        <f>IF(J9454=[1]人員授權表!$C$85,"Casper李羿勳",IF(J9454=[1]人員授權表!$C$188,"Iring陳俊明",IF(J9454=[1]人員授權表!$C$189,"Brian陳泓霖",VLOOKUP(K9454,[1]人員授權表!D$2:E$249,2,FALSE))))</f>
        <v>Sara王淑玲</v>
      </c>
      <c r="P9454" s="67">
        <f t="shared" si="500"/>
        <v>44873</v>
      </c>
      <c r="Q9454" s="75" t="str">
        <f t="shared" si="499"/>
        <v>週二</v>
      </c>
      <c r="R9454" s="80">
        <v>44867</v>
      </c>
    </row>
    <row r="9455" spans="2:28">
      <c r="B9455" s="66">
        <v>44859</v>
      </c>
      <c r="D9455" s="68" t="s">
        <v>50</v>
      </c>
      <c r="E9455" s="70" t="s">
        <v>51</v>
      </c>
      <c r="F9455" s="70" t="s">
        <v>113</v>
      </c>
      <c r="G9455" s="67">
        <v>44876</v>
      </c>
      <c r="H9455" s="67">
        <v>44876</v>
      </c>
      <c r="I9455" s="71">
        <f t="shared" si="498"/>
        <v>0</v>
      </c>
      <c r="J9455" s="72" t="s">
        <v>3401</v>
      </c>
      <c r="K9455" s="72" t="s">
        <v>1501</v>
      </c>
      <c r="L9455" s="73" t="s">
        <v>2068</v>
      </c>
      <c r="M9455" s="73" t="s">
        <v>213</v>
      </c>
      <c r="N9455" s="68" t="s">
        <v>253</v>
      </c>
      <c r="O9455" s="70" t="s">
        <v>2069</v>
      </c>
      <c r="P9455" s="67">
        <v>44876</v>
      </c>
      <c r="Q9455" s="75" t="str">
        <f t="shared" si="499"/>
        <v>週五</v>
      </c>
      <c r="R9455" s="80">
        <v>44876</v>
      </c>
    </row>
    <row r="9456" spans="2:28">
      <c r="B9456" s="66">
        <v>44853</v>
      </c>
      <c r="D9456" s="68" t="s">
        <v>50</v>
      </c>
      <c r="E9456" s="70" t="s">
        <v>51</v>
      </c>
      <c r="F9456" s="4" t="s">
        <v>3402</v>
      </c>
      <c r="G9456" s="67">
        <v>44859</v>
      </c>
      <c r="H9456" s="67">
        <v>44876</v>
      </c>
      <c r="I9456" s="71">
        <f t="shared" si="498"/>
        <v>17</v>
      </c>
      <c r="J9456" s="72" t="s">
        <v>673</v>
      </c>
      <c r="K9456" s="72" t="s">
        <v>470</v>
      </c>
      <c r="L9456" s="73">
        <v>1</v>
      </c>
      <c r="M9456" s="73" t="s">
        <v>91</v>
      </c>
      <c r="N9456" s="68" t="str">
        <f>VLOOKUP(K9456,[1]人員授權表!D$3:G$249,4,0)</f>
        <v>無機</v>
      </c>
      <c r="O9456" s="70" t="str">
        <f>IF(J9456=[1]人員授權表!$C$85,"Casper李羿勳",IF(J9456=[1]人員授權表!$C$188,"Iring陳俊明",IF(J9456=[1]人員授權表!$C$189,"Brian陳泓霖",VLOOKUP(K9456,[1]人員授權表!D$2:E$249,2,FALSE))))</f>
        <v>Iring陳俊明</v>
      </c>
      <c r="P9456" s="67">
        <f t="shared" ref="P9456:P9483" si="501">H9456-2</f>
        <v>44874</v>
      </c>
      <c r="Q9456" s="75" t="str">
        <f t="shared" si="499"/>
        <v>週三</v>
      </c>
      <c r="R9456" s="80">
        <v>44866</v>
      </c>
      <c r="AA9456" s="1"/>
    </row>
    <row r="9457" spans="1:27">
      <c r="B9457" s="66">
        <v>44853</v>
      </c>
      <c r="D9457" s="68" t="s">
        <v>50</v>
      </c>
      <c r="E9457" s="70" t="s">
        <v>51</v>
      </c>
      <c r="F9457" s="4" t="s">
        <v>3402</v>
      </c>
      <c r="G9457" s="67">
        <v>44859</v>
      </c>
      <c r="H9457" s="67">
        <v>44876</v>
      </c>
      <c r="I9457" s="71">
        <f t="shared" si="498"/>
        <v>17</v>
      </c>
      <c r="J9457" s="72" t="s">
        <v>66</v>
      </c>
      <c r="K9457" s="72" t="s">
        <v>64</v>
      </c>
      <c r="L9457" s="73">
        <v>1</v>
      </c>
      <c r="M9457" s="73" t="s">
        <v>91</v>
      </c>
      <c r="N9457" s="68" t="str">
        <f>VLOOKUP(K9457,[1]人員授權表!D$3:G$249,4,0)</f>
        <v>有機</v>
      </c>
      <c r="O9457" s="70" t="str">
        <f>IF(J9457=[1]人員授權表!$C$85,"Casper李羿勳",IF(J9457=[1]人員授權表!$C$188,"Iring陳俊明",IF(J9457=[1]人員授權表!$C$189,"Brian陳泓霖",VLOOKUP(K9457,[1]人員授權表!D$2:E$249,2,FALSE))))</f>
        <v>Casper李羿勳</v>
      </c>
      <c r="P9457" s="67">
        <f t="shared" si="501"/>
        <v>44874</v>
      </c>
      <c r="Q9457" s="75" t="str">
        <f t="shared" si="499"/>
        <v>週三</v>
      </c>
      <c r="R9457" s="80">
        <v>44874</v>
      </c>
      <c r="AA9457" s="1"/>
    </row>
    <row r="9458" spans="1:27">
      <c r="B9458" s="66">
        <v>44853</v>
      </c>
      <c r="D9458" s="68" t="s">
        <v>50</v>
      </c>
      <c r="E9458" s="70" t="s">
        <v>51</v>
      </c>
      <c r="F9458" s="4" t="s">
        <v>3402</v>
      </c>
      <c r="G9458" s="67">
        <v>44859</v>
      </c>
      <c r="H9458" s="67">
        <v>44876</v>
      </c>
      <c r="I9458" s="71">
        <f t="shared" si="498"/>
        <v>17</v>
      </c>
      <c r="J9458" s="72" t="s">
        <v>999</v>
      </c>
      <c r="K9458" s="72" t="s">
        <v>1000</v>
      </c>
      <c r="L9458" s="73">
        <v>1</v>
      </c>
      <c r="M9458" s="73" t="s">
        <v>91</v>
      </c>
      <c r="N9458" s="68" t="str">
        <f>VLOOKUP(K9458,[1]人員授權表!D$3:G$249,4,0)</f>
        <v>有機</v>
      </c>
      <c r="O9458" s="70" t="str">
        <f>IF(J9458=[1]人員授權表!$C$85,"Casper李羿勳",IF(J9458=[1]人員授權表!$C$188,"Iring陳俊明",IF(J9458=[1]人員授權表!$C$189,"Brian陳泓霖",VLOOKUP(K9458,[1]人員授權表!D$2:E$249,2,FALSE))))</f>
        <v>Mei林春美</v>
      </c>
      <c r="P9458" s="67">
        <f t="shared" si="501"/>
        <v>44874</v>
      </c>
      <c r="Q9458" s="75" t="str">
        <f t="shared" si="499"/>
        <v>週三</v>
      </c>
      <c r="R9458" s="80">
        <v>44867</v>
      </c>
      <c r="AA9458" s="1"/>
    </row>
    <row r="9459" spans="1:27">
      <c r="B9459" s="66">
        <v>44853</v>
      </c>
      <c r="D9459" s="68" t="s">
        <v>50</v>
      </c>
      <c r="E9459" s="70" t="s">
        <v>51</v>
      </c>
      <c r="F9459" s="4" t="s">
        <v>3402</v>
      </c>
      <c r="G9459" s="67">
        <v>44859</v>
      </c>
      <c r="H9459" s="67">
        <v>44876</v>
      </c>
      <c r="I9459" s="71">
        <f t="shared" si="498"/>
        <v>17</v>
      </c>
      <c r="J9459" s="72" t="s">
        <v>425</v>
      </c>
      <c r="K9459" s="72" t="s">
        <v>426</v>
      </c>
      <c r="L9459" s="73">
        <v>1</v>
      </c>
      <c r="M9459" s="73" t="s">
        <v>91</v>
      </c>
      <c r="N9459" s="68" t="str">
        <f>VLOOKUP(K9459,[1]人員授權表!D$3:G$249,4,0)</f>
        <v>有機</v>
      </c>
      <c r="O9459" s="70" t="str">
        <f>IF(J9459=[1]人員授權表!$C$85,"Casper李羿勳",IF(J9459=[1]人員授權表!$C$188,"Iring陳俊明",IF(J9459=[1]人員授權表!$C$189,"Brian陳泓霖",VLOOKUP(K9459,[1]人員授權表!D$2:E$249,2,FALSE))))</f>
        <v>Mei林春美</v>
      </c>
      <c r="P9459" s="67">
        <f t="shared" si="501"/>
        <v>44874</v>
      </c>
      <c r="Q9459" s="75" t="str">
        <f t="shared" si="499"/>
        <v>週三</v>
      </c>
      <c r="R9459" s="80">
        <v>44867</v>
      </c>
      <c r="AA9459" s="1"/>
    </row>
    <row r="9460" spans="1:27">
      <c r="B9460" s="66">
        <v>44853</v>
      </c>
      <c r="D9460" s="68" t="s">
        <v>50</v>
      </c>
      <c r="E9460" s="70" t="s">
        <v>51</v>
      </c>
      <c r="F9460" s="4" t="s">
        <v>3402</v>
      </c>
      <c r="G9460" s="67">
        <v>44859</v>
      </c>
      <c r="H9460" s="67">
        <v>44876</v>
      </c>
      <c r="I9460" s="71">
        <f t="shared" si="498"/>
        <v>17</v>
      </c>
      <c r="J9460" s="72" t="s">
        <v>63</v>
      </c>
      <c r="K9460" s="72" t="s">
        <v>64</v>
      </c>
      <c r="L9460" s="73">
        <v>1</v>
      </c>
      <c r="M9460" s="73" t="s">
        <v>91</v>
      </c>
      <c r="N9460" s="68" t="str">
        <f>VLOOKUP(K9460,[1]人員授權表!D$3:G$249,4,0)</f>
        <v>有機</v>
      </c>
      <c r="O9460" s="70" t="str">
        <f>IF(J9460=[1]人員授權表!$C$85,"Casper李羿勳",IF(J9460=[1]人員授權表!$C$188,"Iring陳俊明",IF(J9460=[1]人員授權表!$C$189,"Brian陳泓霖",VLOOKUP(K9460,[1]人員授權表!D$2:E$249,2,FALSE))))</f>
        <v>Casper李羿勳</v>
      </c>
      <c r="P9460" s="67">
        <f t="shared" si="501"/>
        <v>44874</v>
      </c>
      <c r="Q9460" s="75" t="str">
        <f t="shared" si="499"/>
        <v>週三</v>
      </c>
      <c r="R9460" s="80">
        <v>44874</v>
      </c>
      <c r="AA9460" s="1"/>
    </row>
    <row r="9461" spans="1:27">
      <c r="B9461" s="66">
        <v>44853</v>
      </c>
      <c r="D9461" s="68" t="s">
        <v>50</v>
      </c>
      <c r="E9461" s="70" t="s">
        <v>51</v>
      </c>
      <c r="F9461" s="4" t="s">
        <v>3402</v>
      </c>
      <c r="G9461" s="67">
        <v>44859</v>
      </c>
      <c r="H9461" s="67">
        <v>44876</v>
      </c>
      <c r="I9461" s="71">
        <f t="shared" si="498"/>
        <v>17</v>
      </c>
      <c r="J9461" s="72" t="s">
        <v>67</v>
      </c>
      <c r="K9461" s="72" t="s">
        <v>64</v>
      </c>
      <c r="L9461" s="73">
        <v>1</v>
      </c>
      <c r="M9461" s="73" t="s">
        <v>91</v>
      </c>
      <c r="N9461" s="68" t="str">
        <f>VLOOKUP(K9461,[1]人員授權表!D$3:G$249,4,0)</f>
        <v>有機</v>
      </c>
      <c r="O9461" s="70" t="str">
        <f>IF(J9461=[1]人員授權表!$C$85,"Casper李羿勳",IF(J9461=[1]人員授權表!$C$188,"Iring陳俊明",IF(J9461=[1]人員授權表!$C$189,"Brian陳泓霖",VLOOKUP(K9461,[1]人員授權表!D$2:E$249,2,FALSE))))</f>
        <v>Casper李羿勳</v>
      </c>
      <c r="P9461" s="67">
        <f t="shared" si="501"/>
        <v>44874</v>
      </c>
      <c r="Q9461" s="75" t="str">
        <f t="shared" si="499"/>
        <v>週三</v>
      </c>
      <c r="R9461" s="80">
        <v>44874</v>
      </c>
      <c r="AA9461" s="1"/>
    </row>
    <row r="9462" spans="1:27">
      <c r="B9462" s="66">
        <v>44853</v>
      </c>
      <c r="D9462" s="68" t="s">
        <v>50</v>
      </c>
      <c r="E9462" s="70" t="s">
        <v>51</v>
      </c>
      <c r="F9462" s="4" t="s">
        <v>3403</v>
      </c>
      <c r="G9462" s="67">
        <v>44859</v>
      </c>
      <c r="H9462" s="67">
        <v>44876</v>
      </c>
      <c r="I9462" s="71">
        <f t="shared" si="498"/>
        <v>17</v>
      </c>
      <c r="J9462" s="72" t="s">
        <v>673</v>
      </c>
      <c r="K9462" s="72" t="s">
        <v>470</v>
      </c>
      <c r="L9462" s="73">
        <v>1</v>
      </c>
      <c r="M9462" s="73" t="s">
        <v>91</v>
      </c>
      <c r="N9462" s="68" t="str">
        <f>VLOOKUP(K9462,[1]人員授權表!D$3:G$249,4,0)</f>
        <v>無機</v>
      </c>
      <c r="O9462" s="70" t="str">
        <f>IF(J9462=[1]人員授權表!$C$85,"Casper李羿勳",IF(J9462=[1]人員授權表!$C$188,"Iring陳俊明",IF(J9462=[1]人員授權表!$C$189,"Brian陳泓霖",VLOOKUP(K9462,[1]人員授權表!D$2:E$249,2,FALSE))))</f>
        <v>Iring陳俊明</v>
      </c>
      <c r="P9462" s="67">
        <f t="shared" si="501"/>
        <v>44874</v>
      </c>
      <c r="Q9462" s="75" t="str">
        <f t="shared" si="499"/>
        <v>週三</v>
      </c>
      <c r="R9462" s="80">
        <v>44866</v>
      </c>
      <c r="AA9462" s="1"/>
    </row>
    <row r="9463" spans="1:27">
      <c r="B9463" s="66">
        <v>44853</v>
      </c>
      <c r="D9463" s="68" t="s">
        <v>50</v>
      </c>
      <c r="E9463" s="70" t="s">
        <v>51</v>
      </c>
      <c r="F9463" s="4" t="s">
        <v>3403</v>
      </c>
      <c r="G9463" s="67">
        <v>44859</v>
      </c>
      <c r="H9463" s="67">
        <v>44876</v>
      </c>
      <c r="I9463" s="71">
        <f t="shared" si="498"/>
        <v>17</v>
      </c>
      <c r="J9463" s="72" t="s">
        <v>425</v>
      </c>
      <c r="K9463" s="72" t="s">
        <v>426</v>
      </c>
      <c r="L9463" s="73">
        <v>1</v>
      </c>
      <c r="M9463" s="73" t="s">
        <v>91</v>
      </c>
      <c r="N9463" s="68" t="str">
        <f>VLOOKUP(K9463,[1]人員授權表!D$3:G$249,4,0)</f>
        <v>有機</v>
      </c>
      <c r="O9463" s="70" t="str">
        <f>IF(J9463=[1]人員授權表!$C$85,"Casper李羿勳",IF(J9463=[1]人員授權表!$C$188,"Iring陳俊明",IF(J9463=[1]人員授權表!$C$189,"Brian陳泓霖",VLOOKUP(K9463,[1]人員授權表!D$2:E$249,2,FALSE))))</f>
        <v>Mei林春美</v>
      </c>
      <c r="P9463" s="67">
        <f t="shared" si="501"/>
        <v>44874</v>
      </c>
      <c r="Q9463" s="75" t="str">
        <f t="shared" si="499"/>
        <v>週三</v>
      </c>
      <c r="R9463" s="80">
        <v>44867</v>
      </c>
      <c r="AA9463" s="1"/>
    </row>
    <row r="9464" spans="1:27">
      <c r="B9464" s="66">
        <v>44853</v>
      </c>
      <c r="D9464" s="68" t="s">
        <v>50</v>
      </c>
      <c r="E9464" s="70" t="s">
        <v>51</v>
      </c>
      <c r="F9464" s="4" t="s">
        <v>3403</v>
      </c>
      <c r="G9464" s="67">
        <v>44859</v>
      </c>
      <c r="H9464" s="67">
        <v>44876</v>
      </c>
      <c r="I9464" s="71">
        <f t="shared" si="498"/>
        <v>17</v>
      </c>
      <c r="J9464" s="72" t="s">
        <v>133</v>
      </c>
      <c r="K9464" s="72" t="s">
        <v>470</v>
      </c>
      <c r="L9464" s="73">
        <v>1</v>
      </c>
      <c r="M9464" s="73" t="s">
        <v>91</v>
      </c>
      <c r="N9464" s="68" t="str">
        <f>VLOOKUP(K9464,[1]人員授權表!D$3:G$249,4,0)</f>
        <v>無機</v>
      </c>
      <c r="O9464" s="70" t="str">
        <f>IF(J9464=[1]人員授權表!$C$85,"Casper李羿勳",IF(J9464=[1]人員授權表!$C$188,"Iring陳俊明",IF(J9464=[1]人員授權表!$C$189,"Brian陳泓霖",VLOOKUP(K9464,[1]人員授權表!D$2:E$249,2,FALSE))))</f>
        <v>Iring陳俊明</v>
      </c>
      <c r="P9464" s="67">
        <f t="shared" si="501"/>
        <v>44874</v>
      </c>
      <c r="Q9464" s="75" t="str">
        <f t="shared" si="499"/>
        <v>週三</v>
      </c>
      <c r="R9464" s="80">
        <v>44866</v>
      </c>
      <c r="AA9464" s="1"/>
    </row>
    <row r="9465" spans="1:27">
      <c r="B9465" s="66">
        <v>44853</v>
      </c>
      <c r="D9465" s="68" t="s">
        <v>50</v>
      </c>
      <c r="E9465" s="70" t="s">
        <v>51</v>
      </c>
      <c r="F9465" s="4" t="s">
        <v>3403</v>
      </c>
      <c r="G9465" s="67">
        <v>44859</v>
      </c>
      <c r="H9465" s="67">
        <v>44876</v>
      </c>
      <c r="I9465" s="71">
        <f t="shared" si="498"/>
        <v>17</v>
      </c>
      <c r="J9465" s="72" t="s">
        <v>66</v>
      </c>
      <c r="K9465" s="72" t="s">
        <v>64</v>
      </c>
      <c r="L9465" s="73">
        <v>2</v>
      </c>
      <c r="M9465" s="73" t="s">
        <v>91</v>
      </c>
      <c r="N9465" s="68" t="str">
        <f>VLOOKUP(K9465,[1]人員授權表!D$3:G$249,4,0)</f>
        <v>有機</v>
      </c>
      <c r="O9465" s="70" t="str">
        <f>IF(J9465=[1]人員授權表!$C$85,"Casper李羿勳",IF(J9465=[1]人員授權表!$C$188,"Iring陳俊明",IF(J9465=[1]人員授權表!$C$189,"Brian陳泓霖",VLOOKUP(K9465,[1]人員授權表!D$2:E$249,2,FALSE))))</f>
        <v>Casper李羿勳</v>
      </c>
      <c r="P9465" s="67">
        <f t="shared" si="501"/>
        <v>44874</v>
      </c>
      <c r="Q9465" s="75" t="str">
        <f t="shared" si="499"/>
        <v>週三</v>
      </c>
      <c r="R9465" s="80">
        <v>44874</v>
      </c>
      <c r="AA9465" s="1"/>
    </row>
    <row r="9466" spans="1:27">
      <c r="A9466" s="1" t="s">
        <v>3404</v>
      </c>
      <c r="B9466" s="66">
        <v>44853</v>
      </c>
      <c r="D9466" s="68" t="s">
        <v>50</v>
      </c>
      <c r="E9466" s="70" t="s">
        <v>51</v>
      </c>
      <c r="F9466" s="4" t="s">
        <v>3403</v>
      </c>
      <c r="G9466" s="67">
        <v>44859</v>
      </c>
      <c r="H9466" s="67">
        <v>44876</v>
      </c>
      <c r="I9466" s="71">
        <f t="shared" si="498"/>
        <v>17</v>
      </c>
      <c r="J9466" s="72" t="s">
        <v>67</v>
      </c>
      <c r="K9466" s="72" t="s">
        <v>64</v>
      </c>
      <c r="L9466" s="73">
        <v>1</v>
      </c>
      <c r="M9466" s="73" t="s">
        <v>91</v>
      </c>
      <c r="N9466" s="68" t="str">
        <f>VLOOKUP(K9466,[1]人員授權表!D$3:G$249,4,0)</f>
        <v>有機</v>
      </c>
      <c r="O9466" s="70" t="str">
        <f>IF(J9466=[1]人員授權表!$C$85,"Casper李羿勳",IF(J9466=[1]人員授權表!$C$188,"Iring陳俊明",IF(J9466=[1]人員授權表!$C$189,"Brian陳泓霖",VLOOKUP(K9466,[1]人員授權表!D$2:E$249,2,FALSE))))</f>
        <v>Casper李羿勳</v>
      </c>
      <c r="P9466" s="67">
        <f t="shared" si="501"/>
        <v>44874</v>
      </c>
      <c r="Q9466" s="75" t="str">
        <f t="shared" si="499"/>
        <v>週三</v>
      </c>
      <c r="R9466" s="80">
        <v>44874</v>
      </c>
      <c r="AA9466" s="1"/>
    </row>
    <row r="9467" spans="1:27">
      <c r="B9467" s="66">
        <v>44853</v>
      </c>
      <c r="D9467" s="68" t="s">
        <v>50</v>
      </c>
      <c r="E9467" s="70" t="s">
        <v>51</v>
      </c>
      <c r="F9467" s="4" t="s">
        <v>3405</v>
      </c>
      <c r="G9467" s="67">
        <v>44859</v>
      </c>
      <c r="H9467" s="67">
        <v>44876</v>
      </c>
      <c r="I9467" s="71">
        <f t="shared" si="498"/>
        <v>17</v>
      </c>
      <c r="J9467" s="72" t="s">
        <v>350</v>
      </c>
      <c r="K9467" s="72" t="s">
        <v>250</v>
      </c>
      <c r="L9467" s="73">
        <v>1</v>
      </c>
      <c r="M9467" s="73" t="s">
        <v>91</v>
      </c>
      <c r="N9467" s="68" t="str">
        <f>VLOOKUP(K9467,[1]人員授權表!D$3:G$249,4,0)</f>
        <v>有機</v>
      </c>
      <c r="O9467" s="70" t="str">
        <f>IF(J9467=[1]人員授權表!$C$85,"Casper李羿勳",IF(J9467=[1]人員授權表!$C$188,"Iring陳俊明",IF(J9467=[1]人員授權表!$C$189,"Brian陳泓霖",VLOOKUP(K9467,[1]人員授權表!D$2:E$249,2,FALSE))))</f>
        <v>Marco陳鴻鈞</v>
      </c>
      <c r="P9467" s="67">
        <f t="shared" si="501"/>
        <v>44874</v>
      </c>
      <c r="Q9467" s="75" t="str">
        <f t="shared" si="499"/>
        <v>週三</v>
      </c>
      <c r="R9467" s="80">
        <v>44867</v>
      </c>
      <c r="AA9467" s="1"/>
    </row>
    <row r="9468" spans="1:27">
      <c r="B9468" s="66">
        <v>44853</v>
      </c>
      <c r="D9468" s="68" t="s">
        <v>50</v>
      </c>
      <c r="E9468" s="70" t="s">
        <v>51</v>
      </c>
      <c r="F9468" s="4" t="s">
        <v>3405</v>
      </c>
      <c r="G9468" s="67">
        <v>44859</v>
      </c>
      <c r="H9468" s="67">
        <v>44876</v>
      </c>
      <c r="I9468" s="71">
        <f t="shared" si="498"/>
        <v>17</v>
      </c>
      <c r="J9468" s="72" t="s">
        <v>60</v>
      </c>
      <c r="K9468" s="72" t="s">
        <v>61</v>
      </c>
      <c r="L9468" s="73">
        <v>2</v>
      </c>
      <c r="M9468" s="73" t="s">
        <v>91</v>
      </c>
      <c r="N9468" s="68" t="str">
        <f>VLOOKUP(K9468,[1]人員授權表!D$3:G$249,4,0)</f>
        <v>有機</v>
      </c>
      <c r="O9468" s="70" t="str">
        <f>IF(J9468=[1]人員授權表!$C$85,"Casper李羿勳",IF(J9468=[1]人員授權表!$C$188,"Iring陳俊明",IF(J9468=[1]人員授權表!$C$189,"Brian陳泓霖",VLOOKUP(K9468,[1]人員授權表!D$2:E$249,2,FALSE))))</f>
        <v>Marco陳鴻鈞</v>
      </c>
      <c r="P9468" s="67">
        <f t="shared" si="501"/>
        <v>44874</v>
      </c>
      <c r="Q9468" s="75" t="str">
        <f t="shared" si="499"/>
        <v>週三</v>
      </c>
      <c r="R9468" s="80">
        <v>44869</v>
      </c>
      <c r="AA9468" s="1"/>
    </row>
    <row r="9469" spans="1:27">
      <c r="B9469" s="66">
        <v>44853</v>
      </c>
      <c r="D9469" s="68" t="s">
        <v>50</v>
      </c>
      <c r="E9469" s="70" t="s">
        <v>51</v>
      </c>
      <c r="F9469" s="4" t="s">
        <v>3405</v>
      </c>
      <c r="G9469" s="67">
        <v>44859</v>
      </c>
      <c r="H9469" s="67">
        <v>44876</v>
      </c>
      <c r="I9469" s="71">
        <f t="shared" si="498"/>
        <v>17</v>
      </c>
      <c r="J9469" s="72" t="s">
        <v>53</v>
      </c>
      <c r="K9469" s="72" t="s">
        <v>54</v>
      </c>
      <c r="L9469" s="73">
        <v>1</v>
      </c>
      <c r="M9469" s="73" t="s">
        <v>91</v>
      </c>
      <c r="N9469" s="68" t="str">
        <f>VLOOKUP(K9469,[1]人員授權表!D$3:G$249,4,0)</f>
        <v>有機</v>
      </c>
      <c r="O9469" s="70" t="str">
        <f>IF(J9469=[1]人員授權表!$C$85,"Casper李羿勳",IF(J9469=[1]人員授權表!$C$188,"Iring陳俊明",IF(J9469=[1]人員授權表!$C$189,"Brian陳泓霖",VLOOKUP(K9469,[1]人員授權表!D$2:E$249,2,FALSE))))</f>
        <v>Marco陳鴻鈞</v>
      </c>
      <c r="P9469" s="67">
        <f t="shared" si="501"/>
        <v>44874</v>
      </c>
      <c r="Q9469" s="75" t="str">
        <f t="shared" si="499"/>
        <v>週三</v>
      </c>
      <c r="R9469" s="80">
        <v>44869</v>
      </c>
      <c r="AA9469" s="1"/>
    </row>
    <row r="9470" spans="1:27">
      <c r="B9470" s="66">
        <v>44853</v>
      </c>
      <c r="D9470" s="68" t="s">
        <v>50</v>
      </c>
      <c r="E9470" s="70" t="s">
        <v>51</v>
      </c>
      <c r="F9470" s="4" t="s">
        <v>3405</v>
      </c>
      <c r="G9470" s="67">
        <v>44859</v>
      </c>
      <c r="H9470" s="67">
        <v>44876</v>
      </c>
      <c r="I9470" s="71">
        <f t="shared" si="498"/>
        <v>17</v>
      </c>
      <c r="J9470" s="72" t="s">
        <v>240</v>
      </c>
      <c r="K9470" s="72" t="s">
        <v>241</v>
      </c>
      <c r="L9470" s="73">
        <v>1</v>
      </c>
      <c r="M9470" s="73" t="s">
        <v>91</v>
      </c>
      <c r="N9470" s="68" t="str">
        <f>VLOOKUP(K9470,[1]人員授權表!D$3:G$249,4,0)</f>
        <v>有機</v>
      </c>
      <c r="O9470" s="70" t="str">
        <f>IF(J9470=[1]人員授權表!$C$85,"Casper李羿勳",IF(J9470=[1]人員授權表!$C$188,"Iring陳俊明",IF(J9470=[1]人員授權表!$C$189,"Brian陳泓霖",VLOOKUP(K9470,[1]人員授權表!D$2:E$249,2,FALSE))))</f>
        <v>Casper李羿勳</v>
      </c>
      <c r="P9470" s="67">
        <f t="shared" si="501"/>
        <v>44874</v>
      </c>
      <c r="Q9470" s="75" t="str">
        <f t="shared" si="499"/>
        <v>週三</v>
      </c>
      <c r="R9470" s="80">
        <v>44874</v>
      </c>
      <c r="AA9470" s="1"/>
    </row>
    <row r="9471" spans="1:27">
      <c r="B9471" s="66">
        <v>44853</v>
      </c>
      <c r="D9471" s="68" t="s">
        <v>50</v>
      </c>
      <c r="E9471" s="70" t="s">
        <v>51</v>
      </c>
      <c r="F9471" s="4" t="s">
        <v>3405</v>
      </c>
      <c r="G9471" s="67">
        <v>44859</v>
      </c>
      <c r="H9471" s="67">
        <v>44876</v>
      </c>
      <c r="I9471" s="71">
        <f t="shared" si="498"/>
        <v>17</v>
      </c>
      <c r="J9471" s="72" t="s">
        <v>261</v>
      </c>
      <c r="K9471" s="72" t="s">
        <v>248</v>
      </c>
      <c r="L9471" s="73">
        <v>1</v>
      </c>
      <c r="M9471" s="73" t="s">
        <v>91</v>
      </c>
      <c r="N9471" s="68" t="str">
        <f>VLOOKUP(K9471,[1]人員授權表!D$3:G$249,4,0)</f>
        <v>有機</v>
      </c>
      <c r="O9471" s="70" t="str">
        <f>IF(J9471=[1]人員授權表!$C$85,"Casper李羿勳",IF(J9471=[1]人員授權表!$C$188,"Iring陳俊明",IF(J9471=[1]人員授權表!$C$189,"Brian陳泓霖",VLOOKUP(K9471,[1]人員授權表!D$2:E$249,2,FALSE))))</f>
        <v>Marco陳鴻鈞</v>
      </c>
      <c r="P9471" s="67">
        <f t="shared" si="501"/>
        <v>44874</v>
      </c>
      <c r="Q9471" s="75" t="str">
        <f t="shared" si="499"/>
        <v>週三</v>
      </c>
      <c r="R9471" s="80">
        <v>44869</v>
      </c>
      <c r="AA9471" s="1"/>
    </row>
    <row r="9472" spans="1:27">
      <c r="B9472" s="66">
        <v>44853</v>
      </c>
      <c r="D9472" s="68" t="s">
        <v>50</v>
      </c>
      <c r="E9472" s="70" t="s">
        <v>51</v>
      </c>
      <c r="F9472" s="4" t="s">
        <v>3405</v>
      </c>
      <c r="G9472" s="67">
        <v>44859</v>
      </c>
      <c r="H9472" s="67">
        <v>44876</v>
      </c>
      <c r="I9472" s="71">
        <f t="shared" si="498"/>
        <v>17</v>
      </c>
      <c r="J9472" s="72" t="s">
        <v>244</v>
      </c>
      <c r="K9472" s="72" t="s">
        <v>241</v>
      </c>
      <c r="L9472" s="73">
        <v>1</v>
      </c>
      <c r="M9472" s="73" t="s">
        <v>91</v>
      </c>
      <c r="N9472" s="68" t="str">
        <f>VLOOKUP(K9472,[1]人員授權表!D$3:G$249,4,0)</f>
        <v>有機</v>
      </c>
      <c r="O9472" s="70" t="str">
        <f>IF(J9472=[1]人員授權表!$C$85,"Casper李羿勳",IF(J9472=[1]人員授權表!$C$188,"Iring陳俊明",IF(J9472=[1]人員授權表!$C$189,"Brian陳泓霖",VLOOKUP(K9472,[1]人員授權表!D$2:E$249,2,FALSE))))</f>
        <v>Casper李羿勳</v>
      </c>
      <c r="P9472" s="67">
        <f t="shared" si="501"/>
        <v>44874</v>
      </c>
      <c r="Q9472" s="75" t="str">
        <f t="shared" si="499"/>
        <v>週三</v>
      </c>
      <c r="R9472" s="80">
        <v>44874</v>
      </c>
      <c r="AA9472" s="1"/>
    </row>
    <row r="9473" spans="2:27">
      <c r="B9473" s="66">
        <v>44853</v>
      </c>
      <c r="D9473" s="68" t="s">
        <v>50</v>
      </c>
      <c r="E9473" s="70" t="s">
        <v>51</v>
      </c>
      <c r="F9473" s="4" t="s">
        <v>3405</v>
      </c>
      <c r="G9473" s="67">
        <v>44859</v>
      </c>
      <c r="H9473" s="67">
        <v>44876</v>
      </c>
      <c r="I9473" s="71">
        <f t="shared" si="498"/>
        <v>17</v>
      </c>
      <c r="J9473" s="72" t="s">
        <v>246</v>
      </c>
      <c r="K9473" s="72" t="s">
        <v>241</v>
      </c>
      <c r="L9473" s="73">
        <v>1</v>
      </c>
      <c r="M9473" s="73" t="s">
        <v>91</v>
      </c>
      <c r="N9473" s="68" t="str">
        <f>VLOOKUP(K9473,[1]人員授權表!D$3:G$249,4,0)</f>
        <v>有機</v>
      </c>
      <c r="O9473" s="70" t="str">
        <f>IF(J9473=[1]人員授權表!$C$85,"Casper李羿勳",IF(J9473=[1]人員授權表!$C$188,"Iring陳俊明",IF(J9473=[1]人員授權表!$C$189,"Brian陳泓霖",VLOOKUP(K9473,[1]人員授權表!D$2:E$249,2,FALSE))))</f>
        <v>Casper李羿勳</v>
      </c>
      <c r="P9473" s="67">
        <f t="shared" si="501"/>
        <v>44874</v>
      </c>
      <c r="Q9473" s="75" t="str">
        <f t="shared" si="499"/>
        <v>週三</v>
      </c>
      <c r="R9473" s="80">
        <v>44874</v>
      </c>
      <c r="AA9473" s="1"/>
    </row>
    <row r="9474" spans="2:27">
      <c r="B9474" s="66">
        <v>44853</v>
      </c>
      <c r="D9474" s="68" t="s">
        <v>50</v>
      </c>
      <c r="E9474" s="70" t="s">
        <v>51</v>
      </c>
      <c r="F9474" s="4" t="s">
        <v>3405</v>
      </c>
      <c r="G9474" s="67">
        <v>44859</v>
      </c>
      <c r="H9474" s="67">
        <v>44876</v>
      </c>
      <c r="I9474" s="71">
        <f t="shared" si="498"/>
        <v>17</v>
      </c>
      <c r="J9474" s="72" t="s">
        <v>616</v>
      </c>
      <c r="K9474" s="72" t="s">
        <v>617</v>
      </c>
      <c r="L9474" s="73">
        <v>1</v>
      </c>
      <c r="M9474" s="73" t="s">
        <v>91</v>
      </c>
      <c r="N9474" s="68" t="str">
        <f>VLOOKUP(K9474,[1]人員授權表!D$3:G$249,4,0)</f>
        <v>有機</v>
      </c>
      <c r="O9474" s="70" t="str">
        <f>IF(J9474=[1]人員授權表!$C$85,"Casper李羿勳",IF(J9474=[1]人員授權表!$C$188,"Iring陳俊明",IF(J9474=[1]人員授權表!$C$189,"Brian陳泓霖",VLOOKUP(K9474,[1]人員授權表!D$2:E$249,2,FALSE))))</f>
        <v>Casper李羿勳</v>
      </c>
      <c r="P9474" s="67">
        <f t="shared" si="501"/>
        <v>44874</v>
      </c>
      <c r="Q9474" s="75" t="str">
        <f t="shared" si="499"/>
        <v>週三</v>
      </c>
      <c r="R9474" s="80">
        <v>44873</v>
      </c>
      <c r="AA9474" s="1"/>
    </row>
    <row r="9475" spans="2:27">
      <c r="B9475" s="66">
        <v>44853</v>
      </c>
      <c r="D9475" s="68" t="s">
        <v>50</v>
      </c>
      <c r="E9475" s="70" t="s">
        <v>51</v>
      </c>
      <c r="F9475" s="4" t="s">
        <v>3405</v>
      </c>
      <c r="G9475" s="67">
        <v>44859</v>
      </c>
      <c r="H9475" s="67">
        <v>44876</v>
      </c>
      <c r="I9475" s="71">
        <f t="shared" si="498"/>
        <v>17</v>
      </c>
      <c r="J9475" s="72" t="s">
        <v>69</v>
      </c>
      <c r="K9475" s="72" t="s">
        <v>70</v>
      </c>
      <c r="L9475" s="73">
        <v>1</v>
      </c>
      <c r="M9475" s="73" t="s">
        <v>91</v>
      </c>
      <c r="N9475" s="68" t="str">
        <f>VLOOKUP(K9475,[1]人員授權表!D$3:G$249,4,0)</f>
        <v>有機</v>
      </c>
      <c r="O9475" s="70" t="str">
        <f>IF(J9475=[1]人員授權表!$C$85,"Casper李羿勳",IF(J9475=[1]人員授權表!$C$188,"Iring陳俊明",IF(J9475=[1]人員授權表!$C$189,"Brian陳泓霖",VLOOKUP(K9475,[1]人員授權表!D$2:E$249,2,FALSE))))</f>
        <v>Casper李羿勳</v>
      </c>
      <c r="P9475" s="67">
        <f t="shared" si="501"/>
        <v>44874</v>
      </c>
      <c r="Q9475" s="75" t="str">
        <f t="shared" si="499"/>
        <v>週三</v>
      </c>
      <c r="R9475" s="80">
        <v>44873</v>
      </c>
      <c r="AA9475" s="1"/>
    </row>
    <row r="9476" spans="2:27">
      <c r="B9476" s="66">
        <v>44853</v>
      </c>
      <c r="D9476" s="68" t="s">
        <v>50</v>
      </c>
      <c r="E9476" s="70" t="s">
        <v>51</v>
      </c>
      <c r="F9476" s="4" t="s">
        <v>3405</v>
      </c>
      <c r="G9476" s="67">
        <v>44859</v>
      </c>
      <c r="H9476" s="67">
        <v>44876</v>
      </c>
      <c r="I9476" s="71">
        <f t="shared" si="498"/>
        <v>17</v>
      </c>
      <c r="J9476" s="72" t="s">
        <v>262</v>
      </c>
      <c r="K9476" s="72" t="s">
        <v>75</v>
      </c>
      <c r="L9476" s="73">
        <v>1</v>
      </c>
      <c r="M9476" s="73" t="s">
        <v>91</v>
      </c>
      <c r="N9476" s="68" t="str">
        <f>VLOOKUP(K9476,[1]人員授權表!D$3:G$249,4,0)</f>
        <v>有機</v>
      </c>
      <c r="O9476" s="70" t="str">
        <f>IF(J9476=[1]人員授權表!$C$85,"Casper李羿勳",IF(J9476=[1]人員授權表!$C$188,"Iring陳俊明",IF(J9476=[1]人員授權表!$C$189,"Brian陳泓霖",VLOOKUP(K9476,[1]人員授權表!D$2:E$249,2,FALSE))))</f>
        <v>Casper李羿勳</v>
      </c>
      <c r="P9476" s="67">
        <f t="shared" si="501"/>
        <v>44874</v>
      </c>
      <c r="Q9476" s="75" t="str">
        <f t="shared" si="499"/>
        <v>週三</v>
      </c>
      <c r="R9476" s="80">
        <v>44872</v>
      </c>
      <c r="AA9476" s="1"/>
    </row>
    <row r="9477" spans="2:27">
      <c r="B9477" s="66">
        <v>44853</v>
      </c>
      <c r="C9477" s="67">
        <v>44862</v>
      </c>
      <c r="D9477" s="68" t="s">
        <v>50</v>
      </c>
      <c r="E9477" s="70" t="s">
        <v>51</v>
      </c>
      <c r="F9477" s="4" t="s">
        <v>3406</v>
      </c>
      <c r="G9477" s="67">
        <v>44860</v>
      </c>
      <c r="H9477" s="101">
        <v>44876</v>
      </c>
      <c r="I9477" s="71">
        <f t="shared" si="498"/>
        <v>16</v>
      </c>
      <c r="J9477" s="72" t="s">
        <v>60</v>
      </c>
      <c r="K9477" s="72" t="s">
        <v>61</v>
      </c>
      <c r="L9477" s="73">
        <v>1</v>
      </c>
      <c r="M9477" s="73" t="s">
        <v>91</v>
      </c>
      <c r="N9477" s="68" t="str">
        <f>VLOOKUP(K9477,[1]人員授權表!D$3:G$249,4,0)</f>
        <v>有機</v>
      </c>
      <c r="O9477" s="70" t="str">
        <f>IF(J9477=[1]人員授權表!$C$85,"Casper李羿勳",IF(J9477=[1]人員授權表!$C$188,"Iring陳俊明",IF(J9477=[1]人員授權表!$C$189,"Brian陳泓霖",VLOOKUP(K9477,[1]人員授權表!D$2:E$249,2,FALSE))))</f>
        <v>Marco陳鴻鈞</v>
      </c>
      <c r="P9477" s="67">
        <f t="shared" si="501"/>
        <v>44874</v>
      </c>
      <c r="Q9477" s="75" t="str">
        <f t="shared" si="499"/>
        <v>週三</v>
      </c>
      <c r="R9477" s="80">
        <v>44869</v>
      </c>
      <c r="AA9477" s="1"/>
    </row>
    <row r="9478" spans="2:27">
      <c r="B9478" s="66">
        <v>44853</v>
      </c>
      <c r="C9478" s="67">
        <v>44862</v>
      </c>
      <c r="D9478" s="68" t="s">
        <v>50</v>
      </c>
      <c r="E9478" s="70" t="s">
        <v>51</v>
      </c>
      <c r="F9478" s="4" t="s">
        <v>3406</v>
      </c>
      <c r="G9478" s="67">
        <v>44860</v>
      </c>
      <c r="H9478" s="101">
        <v>44876</v>
      </c>
      <c r="I9478" s="71">
        <f t="shared" si="498"/>
        <v>16</v>
      </c>
      <c r="J9478" s="72" t="s">
        <v>243</v>
      </c>
      <c r="K9478" s="72" t="s">
        <v>241</v>
      </c>
      <c r="L9478" s="73">
        <v>1</v>
      </c>
      <c r="M9478" s="73" t="s">
        <v>91</v>
      </c>
      <c r="N9478" s="68" t="str">
        <f>VLOOKUP(K9478,[1]人員授權表!D$3:G$249,4,0)</f>
        <v>有機</v>
      </c>
      <c r="O9478" s="70" t="str">
        <f>IF(J9478=[1]人員授權表!$C$85,"Casper李羿勳",IF(J9478=[1]人員授權表!$C$188,"Iring陳俊明",IF(J9478=[1]人員授權表!$C$189,"Brian陳泓霖",VLOOKUP(K9478,[1]人員授權表!D$2:E$249,2,FALSE))))</f>
        <v>Casper李羿勳</v>
      </c>
      <c r="P9478" s="67">
        <f t="shared" si="501"/>
        <v>44874</v>
      </c>
      <c r="Q9478" s="75" t="str">
        <f t="shared" si="499"/>
        <v>週三</v>
      </c>
      <c r="R9478" s="80">
        <v>44874</v>
      </c>
      <c r="AA9478" s="1"/>
    </row>
    <row r="9479" spans="2:27">
      <c r="B9479" s="66">
        <v>44853</v>
      </c>
      <c r="C9479" s="67">
        <v>44862</v>
      </c>
      <c r="D9479" s="68" t="s">
        <v>50</v>
      </c>
      <c r="E9479" s="70" t="s">
        <v>51</v>
      </c>
      <c r="F9479" s="4" t="s">
        <v>3406</v>
      </c>
      <c r="G9479" s="67">
        <v>44860</v>
      </c>
      <c r="H9479" s="101">
        <v>44876</v>
      </c>
      <c r="I9479" s="71">
        <f t="shared" ref="I9479:I9542" si="502">_xlfn.DAYS(H9479,G9479)</f>
        <v>16</v>
      </c>
      <c r="J9479" s="72" t="s">
        <v>240</v>
      </c>
      <c r="K9479" s="72" t="s">
        <v>241</v>
      </c>
      <c r="L9479" s="73">
        <v>1</v>
      </c>
      <c r="M9479" s="73" t="s">
        <v>91</v>
      </c>
      <c r="N9479" s="68" t="str">
        <f>VLOOKUP(K9479,[1]人員授權表!D$3:G$249,4,0)</f>
        <v>有機</v>
      </c>
      <c r="O9479" s="70" t="str">
        <f>IF(J9479=[1]人員授權表!$C$85,"Casper李羿勳",IF(J9479=[1]人員授權表!$C$188,"Iring陳俊明",IF(J9479=[1]人員授權表!$C$189,"Brian陳泓霖",VLOOKUP(K9479,[1]人員授權表!D$2:E$249,2,FALSE))))</f>
        <v>Casper李羿勳</v>
      </c>
      <c r="P9479" s="67">
        <f t="shared" si="501"/>
        <v>44874</v>
      </c>
      <c r="Q9479" s="75" t="str">
        <f t="shared" ref="Q9479:Q9542" si="503">TEXT(P9479,"aaa")</f>
        <v>週三</v>
      </c>
      <c r="R9479" s="80">
        <v>44874</v>
      </c>
      <c r="AA9479" s="1"/>
    </row>
    <row r="9480" spans="2:27">
      <c r="B9480" s="66">
        <v>44853</v>
      </c>
      <c r="C9480" s="67">
        <v>44862</v>
      </c>
      <c r="D9480" s="68" t="s">
        <v>50</v>
      </c>
      <c r="E9480" s="70" t="s">
        <v>51</v>
      </c>
      <c r="F9480" s="4" t="s">
        <v>3407</v>
      </c>
      <c r="G9480" s="67">
        <v>44860</v>
      </c>
      <c r="H9480" s="101">
        <v>44876</v>
      </c>
      <c r="I9480" s="71">
        <f t="shared" si="502"/>
        <v>16</v>
      </c>
      <c r="J9480" s="72" t="s">
        <v>240</v>
      </c>
      <c r="K9480" s="72" t="s">
        <v>248</v>
      </c>
      <c r="L9480" s="73">
        <v>1</v>
      </c>
      <c r="M9480" s="73" t="s">
        <v>91</v>
      </c>
      <c r="N9480" s="68" t="str">
        <f>VLOOKUP(K9480,[1]人員授權表!D$3:G$249,4,0)</f>
        <v>有機</v>
      </c>
      <c r="O9480" s="70" t="str">
        <f>IF(J9480=[1]人員授權表!$C$85,"Casper李羿勳",IF(J9480=[1]人員授權表!$C$188,"Iring陳俊明",IF(J9480=[1]人員授權表!$C$189,"Brian陳泓霖",VLOOKUP(K9480,[1]人員授權表!D$2:E$249,2,FALSE))))</f>
        <v>Marco陳鴻鈞</v>
      </c>
      <c r="P9480" s="67">
        <f t="shared" si="501"/>
        <v>44874</v>
      </c>
      <c r="Q9480" s="75" t="str">
        <f t="shared" si="503"/>
        <v>週三</v>
      </c>
      <c r="R9480" s="80">
        <v>44869</v>
      </c>
      <c r="AA9480" s="1"/>
    </row>
    <row r="9481" spans="2:27">
      <c r="B9481" s="66">
        <v>44853</v>
      </c>
      <c r="C9481" s="67">
        <v>44862</v>
      </c>
      <c r="D9481" s="68" t="s">
        <v>50</v>
      </c>
      <c r="E9481" s="70" t="s">
        <v>51</v>
      </c>
      <c r="F9481" s="4" t="s">
        <v>3407</v>
      </c>
      <c r="G9481" s="67">
        <v>44860</v>
      </c>
      <c r="H9481" s="101">
        <v>44876</v>
      </c>
      <c r="I9481" s="71">
        <f t="shared" si="502"/>
        <v>16</v>
      </c>
      <c r="J9481" s="72" t="s">
        <v>1952</v>
      </c>
      <c r="K9481" s="72" t="s">
        <v>54</v>
      </c>
      <c r="L9481" s="73">
        <v>1</v>
      </c>
      <c r="M9481" s="73" t="s">
        <v>91</v>
      </c>
      <c r="N9481" s="68" t="str">
        <f>VLOOKUP(K9481,[1]人員授權表!D$3:G$249,4,0)</f>
        <v>有機</v>
      </c>
      <c r="O9481" s="70" t="str">
        <f>IF(J9481=[1]人員授權表!$C$85,"Casper李羿勳",IF(J9481=[1]人員授權表!$C$188,"Iring陳俊明",IF(J9481=[1]人員授權表!$C$189,"Brian陳泓霖",VLOOKUP(K9481,[1]人員授權表!D$2:E$249,2,FALSE))))</f>
        <v>Marco陳鴻鈞</v>
      </c>
      <c r="P9481" s="67">
        <f t="shared" si="501"/>
        <v>44874</v>
      </c>
      <c r="Q9481" s="75" t="str">
        <f t="shared" si="503"/>
        <v>週三</v>
      </c>
      <c r="R9481" s="80">
        <v>44869</v>
      </c>
      <c r="AA9481" s="1"/>
    </row>
    <row r="9482" spans="2:27">
      <c r="B9482" s="66">
        <v>44862</v>
      </c>
      <c r="D9482" s="68" t="s">
        <v>50</v>
      </c>
      <c r="E9482" s="70" t="s">
        <v>51</v>
      </c>
      <c r="F9482" s="4" t="s">
        <v>3408</v>
      </c>
      <c r="G9482" s="67">
        <v>44860</v>
      </c>
      <c r="H9482" s="67">
        <v>44876</v>
      </c>
      <c r="I9482" s="71">
        <f t="shared" si="502"/>
        <v>16</v>
      </c>
      <c r="J9482" s="72" t="s">
        <v>60</v>
      </c>
      <c r="K9482" s="72" t="s">
        <v>61</v>
      </c>
      <c r="L9482" s="73">
        <v>1</v>
      </c>
      <c r="M9482" s="73" t="s">
        <v>91</v>
      </c>
      <c r="N9482" s="68" t="str">
        <f>VLOOKUP(K9482,[1]人員授權表!D$3:G$249,4,0)</f>
        <v>有機</v>
      </c>
      <c r="O9482" s="70" t="str">
        <f>IF(J9482=[1]人員授權表!$C$85,"Casper李羿勳",IF(J9482=[1]人員授權表!$C$188,"Iring陳俊明",IF(J9482=[1]人員授權表!$C$189,"Brian陳泓霖",VLOOKUP(K9482,[1]人員授權表!D$2:E$249,2,FALSE))))</f>
        <v>Marco陳鴻鈞</v>
      </c>
      <c r="P9482" s="67">
        <f t="shared" si="501"/>
        <v>44874</v>
      </c>
      <c r="Q9482" s="75" t="str">
        <f t="shared" si="503"/>
        <v>週三</v>
      </c>
      <c r="R9482" s="80">
        <v>44869</v>
      </c>
    </row>
    <row r="9483" spans="2:27">
      <c r="B9483" s="66">
        <v>44841</v>
      </c>
      <c r="D9483" s="68" t="s">
        <v>50</v>
      </c>
      <c r="E9483" s="70" t="s">
        <v>82</v>
      </c>
      <c r="F9483" s="70" t="s">
        <v>3409</v>
      </c>
      <c r="G9483" s="67">
        <v>44859</v>
      </c>
      <c r="H9483" s="67">
        <v>44876</v>
      </c>
      <c r="I9483" s="71">
        <f t="shared" si="502"/>
        <v>17</v>
      </c>
      <c r="J9483" s="72" t="s">
        <v>3410</v>
      </c>
      <c r="K9483" s="72" t="s">
        <v>395</v>
      </c>
      <c r="L9483" s="73">
        <v>1</v>
      </c>
      <c r="M9483" s="73" t="s">
        <v>268</v>
      </c>
      <c r="N9483" s="68" t="str">
        <f>VLOOKUP(K9483,[1]人員授權表!D$3:G$249,4,0)</f>
        <v>無機</v>
      </c>
      <c r="O9483" s="70" t="str">
        <f>IF(J9483=[1]人員授權表!$C$85,"Casper李羿勳",IF(J9483=[1]人員授權表!$C$188,"Iring陳俊明",IF(J9483=[1]人員授權表!$C$189,"Brian陳泓霖",VLOOKUP(K9483,[1]人員授權表!D$2:E$249,2,FALSE))))</f>
        <v>Ken張智凱</v>
      </c>
      <c r="P9483" s="67">
        <f t="shared" si="501"/>
        <v>44874</v>
      </c>
      <c r="Q9483" s="75" t="str">
        <f t="shared" si="503"/>
        <v>週三</v>
      </c>
      <c r="R9483" s="80">
        <v>44865</v>
      </c>
    </row>
    <row r="9484" spans="2:27">
      <c r="B9484" s="66">
        <v>44872</v>
      </c>
      <c r="D9484" s="68" t="s">
        <v>50</v>
      </c>
      <c r="E9484" s="70" t="s">
        <v>1418</v>
      </c>
      <c r="F9484" s="4" t="s">
        <v>3411</v>
      </c>
      <c r="G9484" s="67">
        <v>44869</v>
      </c>
      <c r="H9484" s="67">
        <v>44876</v>
      </c>
      <c r="I9484" s="71">
        <f t="shared" si="502"/>
        <v>7</v>
      </c>
      <c r="J9484" s="72" t="s">
        <v>102</v>
      </c>
      <c r="K9484" s="72" t="s">
        <v>103</v>
      </c>
      <c r="L9484" s="73">
        <v>1</v>
      </c>
      <c r="M9484" s="73" t="s">
        <v>108</v>
      </c>
      <c r="N9484" s="68" t="str">
        <f>VLOOKUP(K9484,[1]人員授權表!D$3:G$249,4,0)</f>
        <v>無機</v>
      </c>
      <c r="O9484" s="70" t="str">
        <f>IF(J9484=[1]人員授權表!$C$85,"Casper李羿勳",IF(J9484=[1]人員授權表!$C$188,"Iring陳俊明",IF(J9484=[1]人員授權表!$C$189,"Brian陳泓霖",VLOOKUP(K9484,[1]人員授權表!D$2:E$249,2,FALSE))))</f>
        <v>Brian陳泓霖</v>
      </c>
      <c r="P9484" s="67">
        <f>H9484-1</f>
        <v>44875</v>
      </c>
      <c r="Q9484" s="75" t="str">
        <f t="shared" si="503"/>
        <v>週四</v>
      </c>
      <c r="R9484" s="80">
        <v>44874</v>
      </c>
    </row>
    <row r="9485" spans="2:27">
      <c r="B9485" s="66">
        <v>44840</v>
      </c>
      <c r="D9485" s="68" t="s">
        <v>50</v>
      </c>
      <c r="E9485" s="70" t="s">
        <v>82</v>
      </c>
      <c r="F9485" s="70" t="s">
        <v>3412</v>
      </c>
      <c r="G9485" s="67">
        <v>44861</v>
      </c>
      <c r="H9485" s="67">
        <v>44876</v>
      </c>
      <c r="I9485" s="71">
        <f t="shared" si="502"/>
        <v>15</v>
      </c>
      <c r="J9485" s="72" t="s">
        <v>186</v>
      </c>
      <c r="K9485" s="72" t="s">
        <v>187</v>
      </c>
      <c r="L9485" s="73">
        <v>1</v>
      </c>
      <c r="M9485" s="73" t="s">
        <v>79</v>
      </c>
      <c r="N9485" s="68" t="str">
        <f>VLOOKUP(K9485,[1]人員授權表!D$3:G$249,4,0)</f>
        <v>無機</v>
      </c>
      <c r="O9485" s="70" t="str">
        <f>IF(J9485=[1]人員授權表!$C$85,"Casper李羿勳",IF(J9485=[1]人員授權表!$C$188,"Iring陳俊明",IF(J9485=[1]人員授權表!$C$189,"Brian陳泓霖",VLOOKUP(K9485,[1]人員授權表!D$2:E$249,2,FALSE))))</f>
        <v>Ruby黃家蓁</v>
      </c>
      <c r="P9485" s="67">
        <f t="shared" ref="P9485:P9519" si="504">H9485-2</f>
        <v>44874</v>
      </c>
      <c r="Q9485" s="75" t="str">
        <f t="shared" si="503"/>
        <v>週三</v>
      </c>
      <c r="R9485" s="80">
        <v>44872</v>
      </c>
    </row>
    <row r="9486" spans="2:27">
      <c r="B9486" s="66">
        <v>44840</v>
      </c>
      <c r="D9486" s="68" t="s">
        <v>50</v>
      </c>
      <c r="E9486" s="70" t="s">
        <v>82</v>
      </c>
      <c r="F9486" s="70" t="s">
        <v>3412</v>
      </c>
      <c r="G9486" s="67">
        <v>44861</v>
      </c>
      <c r="H9486" s="67">
        <v>44876</v>
      </c>
      <c r="I9486" s="71">
        <f t="shared" si="502"/>
        <v>15</v>
      </c>
      <c r="J9486" s="72" t="s">
        <v>139</v>
      </c>
      <c r="K9486" s="72" t="s">
        <v>140</v>
      </c>
      <c r="L9486" s="73">
        <v>1</v>
      </c>
      <c r="M9486" s="73" t="s">
        <v>79</v>
      </c>
      <c r="N9486" s="68" t="str">
        <f>VLOOKUP(K9486,[1]人員授權表!D$3:G$249,4,0)</f>
        <v>無機</v>
      </c>
      <c r="O9486" s="70" t="str">
        <f>IF(J9486=[1]人員授權表!$C$85,"Casper李羿勳",IF(J9486=[1]人員授權表!$C$188,"Iring陳俊明",IF(J9486=[1]人員授權表!$C$189,"Brian陳泓霖",VLOOKUP(K9486,[1]人員授權表!D$2:E$249,2,FALSE))))</f>
        <v>Brian陳泓霖</v>
      </c>
      <c r="P9486" s="67">
        <f t="shared" si="504"/>
        <v>44874</v>
      </c>
      <c r="Q9486" s="75" t="str">
        <f t="shared" si="503"/>
        <v>週三</v>
      </c>
      <c r="R9486" s="80">
        <v>44869</v>
      </c>
    </row>
    <row r="9487" spans="2:27">
      <c r="B9487" s="66">
        <v>44840</v>
      </c>
      <c r="D9487" s="68" t="s">
        <v>50</v>
      </c>
      <c r="E9487" s="70" t="s">
        <v>82</v>
      </c>
      <c r="F9487" s="70" t="s">
        <v>3412</v>
      </c>
      <c r="G9487" s="67">
        <v>44861</v>
      </c>
      <c r="H9487" s="67">
        <v>44876</v>
      </c>
      <c r="I9487" s="71">
        <f t="shared" si="502"/>
        <v>15</v>
      </c>
      <c r="J9487" s="72" t="s">
        <v>195</v>
      </c>
      <c r="K9487" s="72" t="s">
        <v>196</v>
      </c>
      <c r="L9487" s="73">
        <v>1</v>
      </c>
      <c r="M9487" s="73" t="s">
        <v>79</v>
      </c>
      <c r="N9487" s="68" t="str">
        <f>VLOOKUP(K9487,[1]人員授權表!D$3:G$249,4,0)</f>
        <v>無機</v>
      </c>
      <c r="O9487" s="70" t="str">
        <f>IF(J9487=[1]人員授權表!$C$85,"Casper李羿勳",IF(J9487=[1]人員授權表!$C$188,"Iring陳俊明",IF(J9487=[1]人員授權表!$C$189,"Brian陳泓霖",VLOOKUP(K9487,[1]人員授權表!D$2:E$249,2,FALSE))))</f>
        <v>Debby胡萱黛</v>
      </c>
      <c r="P9487" s="67">
        <f t="shared" si="504"/>
        <v>44874</v>
      </c>
      <c r="Q9487" s="75" t="str">
        <f t="shared" si="503"/>
        <v>週三</v>
      </c>
      <c r="R9487" s="80">
        <v>44874</v>
      </c>
    </row>
    <row r="9488" spans="2:27">
      <c r="B9488" s="66">
        <v>44840</v>
      </c>
      <c r="D9488" s="68" t="s">
        <v>50</v>
      </c>
      <c r="E9488" s="70" t="s">
        <v>82</v>
      </c>
      <c r="F9488" s="70" t="s">
        <v>3412</v>
      </c>
      <c r="G9488" s="67">
        <v>44861</v>
      </c>
      <c r="H9488" s="67">
        <v>44876</v>
      </c>
      <c r="I9488" s="71">
        <f t="shared" si="502"/>
        <v>15</v>
      </c>
      <c r="J9488" s="72" t="s">
        <v>204</v>
      </c>
      <c r="K9488" s="72" t="s">
        <v>205</v>
      </c>
      <c r="L9488" s="73">
        <v>1</v>
      </c>
      <c r="M9488" s="73" t="s">
        <v>79</v>
      </c>
      <c r="N9488" s="68" t="str">
        <f>VLOOKUP(K9488,[1]人員授權表!D$3:G$249,4,0)</f>
        <v>無機</v>
      </c>
      <c r="O9488" s="70" t="str">
        <f>IF(J9488=[1]人員授權表!$C$85,"Casper李羿勳",IF(J9488=[1]人員授權表!$C$188,"Iring陳俊明",IF(J9488=[1]人員授權表!$C$189,"Brian陳泓霖",VLOOKUP(K9488,[1]人員授權表!D$2:E$249,2,FALSE))))</f>
        <v>Iring陳俊明</v>
      </c>
      <c r="P9488" s="67">
        <f t="shared" si="504"/>
        <v>44874</v>
      </c>
      <c r="Q9488" s="75" t="str">
        <f t="shared" si="503"/>
        <v>週三</v>
      </c>
      <c r="R9488" s="80">
        <v>44869</v>
      </c>
    </row>
    <row r="9489" spans="2:28">
      <c r="B9489" s="66">
        <v>44840</v>
      </c>
      <c r="D9489" s="68" t="s">
        <v>50</v>
      </c>
      <c r="E9489" s="70" t="s">
        <v>82</v>
      </c>
      <c r="F9489" s="70" t="s">
        <v>3412</v>
      </c>
      <c r="G9489" s="67">
        <v>44861</v>
      </c>
      <c r="H9489" s="67">
        <v>44876</v>
      </c>
      <c r="I9489" s="71">
        <f t="shared" si="502"/>
        <v>15</v>
      </c>
      <c r="J9489" s="72" t="s">
        <v>148</v>
      </c>
      <c r="K9489" s="72" t="s">
        <v>149</v>
      </c>
      <c r="L9489" s="73">
        <v>1</v>
      </c>
      <c r="M9489" s="73" t="s">
        <v>79</v>
      </c>
      <c r="N9489" s="68" t="str">
        <f>VLOOKUP(K9489,[1]人員授權表!D$3:G$249,4,0)</f>
        <v>無機</v>
      </c>
      <c r="O9489" s="70" t="str">
        <f>IF(J9489=[1]人員授權表!$C$85,"Casper李羿勳",IF(J9489=[1]人員授權表!$C$188,"Iring陳俊明",IF(J9489=[1]人員授權表!$C$189,"Brian陳泓霖",VLOOKUP(K9489,[1]人員授權表!D$2:E$249,2,FALSE))))</f>
        <v>Vicky游崴涵</v>
      </c>
      <c r="P9489" s="67">
        <f t="shared" si="504"/>
        <v>44874</v>
      </c>
      <c r="Q9489" s="75" t="str">
        <f t="shared" si="503"/>
        <v>週三</v>
      </c>
      <c r="R9489" s="80">
        <v>44872</v>
      </c>
    </row>
    <row r="9490" spans="2:28">
      <c r="B9490" s="66">
        <v>44858</v>
      </c>
      <c r="C9490" s="67">
        <v>44859</v>
      </c>
      <c r="D9490" s="68" t="s">
        <v>50</v>
      </c>
      <c r="E9490" s="70" t="s">
        <v>51</v>
      </c>
      <c r="F9490" s="70" t="s">
        <v>3413</v>
      </c>
      <c r="G9490" s="101">
        <v>44865</v>
      </c>
      <c r="H9490" s="101">
        <v>44876</v>
      </c>
      <c r="I9490" s="71">
        <f t="shared" si="502"/>
        <v>11</v>
      </c>
      <c r="J9490" s="72" t="s">
        <v>125</v>
      </c>
      <c r="K9490" s="72" t="s">
        <v>144</v>
      </c>
      <c r="L9490" s="73">
        <v>5</v>
      </c>
      <c r="M9490" s="73" t="s">
        <v>79</v>
      </c>
      <c r="N9490" s="68" t="str">
        <f>VLOOKUP(K9490,[1]人員授權表!D$3:G$249,4,0)</f>
        <v>有機</v>
      </c>
      <c r="O9490" s="70" t="str">
        <f>IF(J9490=[1]人員授權表!$C$85,"Casper李羿勳",IF(J9490=[1]人員授權表!$C$188,"Iring陳俊明",IF(J9490=[1]人員授權表!$C$189,"Brian陳泓霖",VLOOKUP(K9490,[1]人員授權表!D$2:E$249,2,FALSE))))</f>
        <v>Lucy黃詩婷</v>
      </c>
      <c r="P9490" s="67">
        <f t="shared" si="504"/>
        <v>44874</v>
      </c>
      <c r="Q9490" s="75" t="str">
        <f t="shared" si="503"/>
        <v>週三</v>
      </c>
      <c r="R9490" s="80">
        <v>44869</v>
      </c>
    </row>
    <row r="9491" spans="2:28">
      <c r="B9491" s="66">
        <v>44858</v>
      </c>
      <c r="C9491" s="67">
        <v>44859</v>
      </c>
      <c r="D9491" s="68" t="s">
        <v>50</v>
      </c>
      <c r="E9491" s="70" t="s">
        <v>51</v>
      </c>
      <c r="F9491" s="70" t="s">
        <v>3413</v>
      </c>
      <c r="G9491" s="101">
        <v>44865</v>
      </c>
      <c r="H9491" s="101">
        <v>44876</v>
      </c>
      <c r="I9491" s="71">
        <f t="shared" si="502"/>
        <v>11</v>
      </c>
      <c r="J9491" s="72" t="s">
        <v>139</v>
      </c>
      <c r="K9491" s="72" t="s">
        <v>140</v>
      </c>
      <c r="L9491" s="73">
        <v>5</v>
      </c>
      <c r="M9491" s="73" t="s">
        <v>79</v>
      </c>
      <c r="N9491" s="68" t="str">
        <f>VLOOKUP(K9491,[1]人員授權表!D$3:G$249,4,0)</f>
        <v>無機</v>
      </c>
      <c r="O9491" s="70" t="str">
        <f>IF(J9491=[1]人員授權表!$C$85,"Casper李羿勳",IF(J9491=[1]人員授權表!$C$188,"Iring陳俊明",IF(J9491=[1]人員授權表!$C$189,"Brian陳泓霖",VLOOKUP(K9491,[1]人員授權表!D$2:E$249,2,FALSE))))</f>
        <v>Brian陳泓霖</v>
      </c>
      <c r="P9491" s="67">
        <f t="shared" si="504"/>
        <v>44874</v>
      </c>
      <c r="Q9491" s="75" t="str">
        <f t="shared" si="503"/>
        <v>週三</v>
      </c>
      <c r="R9491" s="80">
        <v>44869</v>
      </c>
    </row>
    <row r="9492" spans="2:28">
      <c r="B9492" s="66">
        <v>44858</v>
      </c>
      <c r="C9492" s="67">
        <v>44859</v>
      </c>
      <c r="D9492" s="68" t="s">
        <v>50</v>
      </c>
      <c r="E9492" s="70" t="s">
        <v>51</v>
      </c>
      <c r="F9492" s="70" t="s">
        <v>3414</v>
      </c>
      <c r="G9492" s="101">
        <v>44865</v>
      </c>
      <c r="H9492" s="101">
        <v>44876</v>
      </c>
      <c r="I9492" s="71">
        <f t="shared" si="502"/>
        <v>11</v>
      </c>
      <c r="J9492" s="72" t="s">
        <v>160</v>
      </c>
      <c r="K9492" s="72" t="s">
        <v>161</v>
      </c>
      <c r="L9492" s="73">
        <v>5</v>
      </c>
      <c r="M9492" s="73" t="s">
        <v>79</v>
      </c>
      <c r="N9492" s="68" t="str">
        <f>VLOOKUP(K9492,[1]人員授權表!D$3:G$249,4,0)</f>
        <v>無機</v>
      </c>
      <c r="O9492" s="70" t="str">
        <f>IF(J9492=[1]人員授權表!$C$85,"Casper李羿勳",IF(J9492=[1]人員授權表!$C$188,"Iring陳俊明",IF(J9492=[1]人員授權表!$C$189,"Brian陳泓霖",VLOOKUP(K9492,[1]人員授權表!D$2:E$249,2,FALSE))))</f>
        <v>Dennis陳汶宏</v>
      </c>
      <c r="P9492" s="67">
        <f t="shared" si="504"/>
        <v>44874</v>
      </c>
      <c r="Q9492" s="75" t="str">
        <f t="shared" si="503"/>
        <v>週三</v>
      </c>
      <c r="R9492" s="80">
        <v>44875</v>
      </c>
      <c r="S9492" s="85">
        <v>44875</v>
      </c>
      <c r="T9492" s="70">
        <v>1</v>
      </c>
    </row>
    <row r="9493" spans="2:28">
      <c r="B9493" s="66">
        <v>44858</v>
      </c>
      <c r="C9493" s="67">
        <v>44859</v>
      </c>
      <c r="D9493" s="68" t="s">
        <v>50</v>
      </c>
      <c r="E9493" s="70" t="s">
        <v>51</v>
      </c>
      <c r="F9493" s="70" t="s">
        <v>3413</v>
      </c>
      <c r="G9493" s="101">
        <v>44865</v>
      </c>
      <c r="H9493" s="101">
        <v>44876</v>
      </c>
      <c r="I9493" s="71">
        <f t="shared" si="502"/>
        <v>11</v>
      </c>
      <c r="J9493" s="72" t="s">
        <v>145</v>
      </c>
      <c r="K9493" s="72" t="s">
        <v>146</v>
      </c>
      <c r="L9493" s="73">
        <v>5</v>
      </c>
      <c r="M9493" s="73" t="s">
        <v>79</v>
      </c>
      <c r="N9493" s="68" t="str">
        <f>VLOOKUP(K9493,[1]人員授權表!D$3:G$249,4,0)</f>
        <v>無機</v>
      </c>
      <c r="O9493" s="70" t="str">
        <f>IF(J9493=[1]人員授權表!$C$85,"Casper李羿勳",IF(J9493=[1]人員授權表!$C$188,"Iring陳俊明",IF(J9493=[1]人員授權表!$C$189,"Brian陳泓霖",VLOOKUP(K9493,[1]人員授權表!D$2:E$249,2,FALSE))))</f>
        <v>Jack劉念忻</v>
      </c>
      <c r="P9493" s="67">
        <f t="shared" si="504"/>
        <v>44874</v>
      </c>
      <c r="Q9493" s="75" t="str">
        <f t="shared" si="503"/>
        <v>週三</v>
      </c>
      <c r="R9493" s="80">
        <v>44875</v>
      </c>
      <c r="S9493" s="85">
        <v>44875</v>
      </c>
      <c r="T9493" s="70">
        <v>1</v>
      </c>
    </row>
    <row r="9494" spans="2:28">
      <c r="B9494" s="66">
        <v>44858</v>
      </c>
      <c r="C9494" s="67">
        <v>44859</v>
      </c>
      <c r="D9494" s="68" t="s">
        <v>50</v>
      </c>
      <c r="E9494" s="70" t="s">
        <v>51</v>
      </c>
      <c r="F9494" s="70" t="s">
        <v>3413</v>
      </c>
      <c r="G9494" s="101">
        <v>44865</v>
      </c>
      <c r="H9494" s="101">
        <v>44876</v>
      </c>
      <c r="I9494" s="71">
        <f t="shared" si="502"/>
        <v>11</v>
      </c>
      <c r="J9494" s="72" t="s">
        <v>164</v>
      </c>
      <c r="K9494" s="72" t="s">
        <v>146</v>
      </c>
      <c r="L9494" s="73">
        <v>5</v>
      </c>
      <c r="M9494" s="73" t="s">
        <v>79</v>
      </c>
      <c r="N9494" s="68" t="str">
        <f>VLOOKUP(K9494,[1]人員授權表!D$3:G$249,4,0)</f>
        <v>無機</v>
      </c>
      <c r="O9494" s="70" t="str">
        <f>IF(J9494=[1]人員授權表!$C$85,"Casper李羿勳",IF(J9494=[1]人員授權表!$C$188,"Iring陳俊明",IF(J9494=[1]人員授權表!$C$189,"Brian陳泓霖",VLOOKUP(K9494,[1]人員授權表!D$2:E$249,2,FALSE))))</f>
        <v>Jack劉念忻</v>
      </c>
      <c r="P9494" s="67">
        <f t="shared" si="504"/>
        <v>44874</v>
      </c>
      <c r="Q9494" s="75" t="str">
        <f t="shared" si="503"/>
        <v>週三</v>
      </c>
      <c r="R9494" s="80">
        <v>44875</v>
      </c>
      <c r="S9494" s="85">
        <v>44875</v>
      </c>
      <c r="T9494" s="70">
        <v>1</v>
      </c>
    </row>
    <row r="9495" spans="2:28">
      <c r="B9495" s="66">
        <v>44858</v>
      </c>
      <c r="C9495" s="67">
        <v>44859</v>
      </c>
      <c r="D9495" s="68" t="s">
        <v>50</v>
      </c>
      <c r="E9495" s="70" t="s">
        <v>51</v>
      </c>
      <c r="F9495" s="70" t="s">
        <v>3413</v>
      </c>
      <c r="G9495" s="101">
        <v>44865</v>
      </c>
      <c r="H9495" s="101">
        <v>44876</v>
      </c>
      <c r="I9495" s="71">
        <f t="shared" si="502"/>
        <v>11</v>
      </c>
      <c r="J9495" s="72" t="s">
        <v>141</v>
      </c>
      <c r="K9495" s="72" t="s">
        <v>142</v>
      </c>
      <c r="L9495" s="73">
        <v>5</v>
      </c>
      <c r="M9495" s="73" t="s">
        <v>79</v>
      </c>
      <c r="N9495" s="68" t="str">
        <f>VLOOKUP(K9495,[1]人員授權表!D$3:G$249,4,0)</f>
        <v>無機</v>
      </c>
      <c r="O9495" s="70" t="str">
        <f>IF(J9495=[1]人員授權表!$C$85,"Casper李羿勳",IF(J9495=[1]人員授權表!$C$188,"Iring陳俊明",IF(J9495=[1]人員授權表!$C$189,"Brian陳泓霖",VLOOKUP(K9495,[1]人員授權表!D$2:E$249,2,FALSE))))</f>
        <v>Dennis陳汶宏</v>
      </c>
      <c r="P9495" s="67">
        <f t="shared" si="504"/>
        <v>44874</v>
      </c>
      <c r="Q9495" s="75" t="str">
        <f t="shared" si="503"/>
        <v>週三</v>
      </c>
      <c r="R9495" s="80">
        <v>44873</v>
      </c>
    </row>
    <row r="9496" spans="2:28">
      <c r="B9496" s="66">
        <v>44858</v>
      </c>
      <c r="C9496" s="67">
        <v>44859</v>
      </c>
      <c r="D9496" s="68" t="s">
        <v>50</v>
      </c>
      <c r="E9496" s="70" t="s">
        <v>51</v>
      </c>
      <c r="F9496" s="70" t="s">
        <v>3413</v>
      </c>
      <c r="G9496" s="101">
        <v>44865</v>
      </c>
      <c r="H9496" s="101">
        <v>44876</v>
      </c>
      <c r="I9496" s="71">
        <f t="shared" si="502"/>
        <v>11</v>
      </c>
      <c r="J9496" s="72" t="s">
        <v>153</v>
      </c>
      <c r="K9496" s="72" t="s">
        <v>154</v>
      </c>
      <c r="L9496" s="73">
        <v>5</v>
      </c>
      <c r="M9496" s="73" t="s">
        <v>79</v>
      </c>
      <c r="N9496" s="68" t="str">
        <f>VLOOKUP(K9496,[1]人員授權表!D$3:G$249,4,0)</f>
        <v>無機</v>
      </c>
      <c r="O9496" s="70" t="str">
        <f>IF(J9496=[1]人員授權表!$C$85,"Casper李羿勳",IF(J9496=[1]人員授權表!$C$188,"Iring陳俊明",IF(J9496=[1]人員授權表!$C$189,"Brian陳泓霖",VLOOKUP(K9496,[1]人員授權表!D$2:E$249,2,FALSE))))</f>
        <v>Ken張智凱</v>
      </c>
      <c r="P9496" s="67">
        <f t="shared" si="504"/>
        <v>44874</v>
      </c>
      <c r="Q9496" s="75" t="str">
        <f t="shared" si="503"/>
        <v>週三</v>
      </c>
      <c r="R9496" s="80">
        <v>44873</v>
      </c>
    </row>
    <row r="9497" spans="2:28">
      <c r="B9497" s="66">
        <v>44858</v>
      </c>
      <c r="C9497" s="67">
        <v>44859</v>
      </c>
      <c r="D9497" s="68" t="s">
        <v>50</v>
      </c>
      <c r="E9497" s="70" t="s">
        <v>51</v>
      </c>
      <c r="F9497" s="70" t="s">
        <v>3413</v>
      </c>
      <c r="G9497" s="101">
        <v>44865</v>
      </c>
      <c r="H9497" s="101">
        <v>44876</v>
      </c>
      <c r="I9497" s="71">
        <f t="shared" si="502"/>
        <v>11</v>
      </c>
      <c r="J9497" s="72" t="s">
        <v>295</v>
      </c>
      <c r="K9497" s="72" t="s">
        <v>296</v>
      </c>
      <c r="L9497" s="73">
        <v>5</v>
      </c>
      <c r="M9497" s="73" t="s">
        <v>79</v>
      </c>
      <c r="N9497" s="68" t="str">
        <f>VLOOKUP(K9497,[1]人員授權表!D$3:G$249,4,0)</f>
        <v>無機</v>
      </c>
      <c r="O9497" s="70" t="str">
        <f>IF(J9497=[1]人員授權表!$C$85,"Casper李羿勳",IF(J9497=[1]人員授權表!$C$188,"Iring陳俊明",IF(J9497=[1]人員授權表!$C$189,"Brian陳泓霖",VLOOKUP(K9497,[1]人員授權表!D$2:E$249,2,FALSE))))</f>
        <v>Ken張智凱</v>
      </c>
      <c r="P9497" s="67">
        <f t="shared" si="504"/>
        <v>44874</v>
      </c>
      <c r="Q9497" s="75" t="str">
        <f t="shared" si="503"/>
        <v>週三</v>
      </c>
      <c r="R9497" s="80">
        <v>44867</v>
      </c>
    </row>
    <row r="9498" spans="2:28">
      <c r="B9498" s="66">
        <v>44858</v>
      </c>
      <c r="C9498" s="67">
        <v>44859</v>
      </c>
      <c r="D9498" s="68" t="s">
        <v>50</v>
      </c>
      <c r="E9498" s="70" t="s">
        <v>51</v>
      </c>
      <c r="F9498" s="70" t="s">
        <v>3413</v>
      </c>
      <c r="G9498" s="101">
        <v>44865</v>
      </c>
      <c r="H9498" s="101">
        <v>44876</v>
      </c>
      <c r="I9498" s="71">
        <f t="shared" si="502"/>
        <v>11</v>
      </c>
      <c r="J9498" s="72" t="s">
        <v>137</v>
      </c>
      <c r="K9498" s="72" t="s">
        <v>138</v>
      </c>
      <c r="L9498" s="73">
        <v>5</v>
      </c>
      <c r="M9498" s="73" t="s">
        <v>79</v>
      </c>
      <c r="N9498" s="68" t="str">
        <f>VLOOKUP(K9498,[1]人員授權表!D$3:G$249,4,0)</f>
        <v>無機</v>
      </c>
      <c r="O9498" s="70" t="str">
        <f>IF(J9498=[1]人員授權表!$C$85,"Casper李羿勳",IF(J9498=[1]人員授權表!$C$188,"Iring陳俊明",IF(J9498=[1]人員授權表!$C$189,"Brian陳泓霖",VLOOKUP(K9498,[1]人員授權表!D$2:E$249,2,FALSE))))</f>
        <v>Jack劉念忻</v>
      </c>
      <c r="P9498" s="67">
        <f t="shared" si="504"/>
        <v>44874</v>
      </c>
      <c r="Q9498" s="75" t="str">
        <f t="shared" si="503"/>
        <v>週三</v>
      </c>
      <c r="R9498" s="80">
        <v>44875</v>
      </c>
      <c r="S9498" s="85">
        <v>44875</v>
      </c>
      <c r="T9498" s="70">
        <v>1</v>
      </c>
      <c r="U9498" s="70">
        <v>1</v>
      </c>
      <c r="Y9498" s="78">
        <v>44875</v>
      </c>
      <c r="Z9498" s="79" t="s">
        <v>3415</v>
      </c>
    </row>
    <row r="9499" spans="2:28">
      <c r="B9499" s="66">
        <v>44858</v>
      </c>
      <c r="C9499" s="67">
        <v>44859</v>
      </c>
      <c r="D9499" s="68" t="s">
        <v>50</v>
      </c>
      <c r="E9499" s="70" t="s">
        <v>51</v>
      </c>
      <c r="F9499" s="70" t="s">
        <v>3414</v>
      </c>
      <c r="G9499" s="101">
        <v>44865</v>
      </c>
      <c r="H9499" s="101">
        <v>44876</v>
      </c>
      <c r="I9499" s="71">
        <f t="shared" si="502"/>
        <v>11</v>
      </c>
      <c r="J9499" s="72" t="s">
        <v>148</v>
      </c>
      <c r="K9499" s="72" t="s">
        <v>149</v>
      </c>
      <c r="L9499" s="73">
        <v>5</v>
      </c>
      <c r="M9499" s="73" t="s">
        <v>79</v>
      </c>
      <c r="N9499" s="68" t="str">
        <f>VLOOKUP(K9499,[1]人員授權表!D$3:G$249,4,0)</f>
        <v>無機</v>
      </c>
      <c r="O9499" s="70" t="str">
        <f>IF(J9499=[1]人員授權表!$C$85,"Casper李羿勳",IF(J9499=[1]人員授權表!$C$188,"Iring陳俊明",IF(J9499=[1]人員授權表!$C$189,"Brian陳泓霖",VLOOKUP(K9499,[1]人員授權表!D$2:E$249,2,FALSE))))</f>
        <v>Vicky游崴涵</v>
      </c>
      <c r="P9499" s="67">
        <f t="shared" si="504"/>
        <v>44874</v>
      </c>
      <c r="Q9499" s="75" t="str">
        <f t="shared" si="503"/>
        <v>週三</v>
      </c>
      <c r="R9499" s="80">
        <v>44873</v>
      </c>
    </row>
    <row r="9500" spans="2:28">
      <c r="B9500" s="66">
        <v>44858</v>
      </c>
      <c r="C9500" s="67">
        <v>44859</v>
      </c>
      <c r="D9500" s="68" t="s">
        <v>50</v>
      </c>
      <c r="E9500" s="70" t="s">
        <v>51</v>
      </c>
      <c r="F9500" s="70" t="s">
        <v>3413</v>
      </c>
      <c r="G9500" s="101">
        <v>44865</v>
      </c>
      <c r="H9500" s="101">
        <v>44876</v>
      </c>
      <c r="I9500" s="71">
        <f t="shared" si="502"/>
        <v>11</v>
      </c>
      <c r="J9500" s="72" t="s">
        <v>167</v>
      </c>
      <c r="K9500" s="72" t="s">
        <v>168</v>
      </c>
      <c r="L9500" s="73">
        <v>5</v>
      </c>
      <c r="M9500" s="73" t="s">
        <v>79</v>
      </c>
      <c r="N9500" s="68" t="str">
        <f>VLOOKUP(K9500,[1]人員授權表!D$3:G$249,4,0)</f>
        <v>有機</v>
      </c>
      <c r="O9500" s="70" t="str">
        <f>IF(J9500=[1]人員授權表!$C$85,"Casper李羿勳",IF(J9500=[1]人員授權表!$C$188,"Iring陳俊明",IF(J9500=[1]人員授權表!$C$189,"Brian陳泓霖",VLOOKUP(K9500,[1]人員授權表!D$2:E$249,2,FALSE))))</f>
        <v>Una林庭瑄</v>
      </c>
      <c r="P9500" s="67">
        <f t="shared" si="504"/>
        <v>44874</v>
      </c>
      <c r="Q9500" s="75" t="str">
        <f t="shared" si="503"/>
        <v>週三</v>
      </c>
      <c r="R9500" s="80">
        <v>44873</v>
      </c>
    </row>
    <row r="9501" spans="2:28">
      <c r="B9501" s="66">
        <v>44825</v>
      </c>
      <c r="C9501" s="67">
        <v>44841</v>
      </c>
      <c r="D9501" s="126" t="s">
        <v>1854</v>
      </c>
      <c r="E9501" s="89" t="s">
        <v>82</v>
      </c>
      <c r="F9501" s="89" t="s">
        <v>2998</v>
      </c>
      <c r="G9501" s="105">
        <v>44862</v>
      </c>
      <c r="H9501" s="105">
        <v>44876</v>
      </c>
      <c r="I9501" s="71">
        <f t="shared" si="502"/>
        <v>14</v>
      </c>
      <c r="J9501" s="106" t="s">
        <v>453</v>
      </c>
      <c r="K9501" s="106" t="s">
        <v>332</v>
      </c>
      <c r="L9501" s="100"/>
      <c r="M9501" s="73" t="s">
        <v>2856</v>
      </c>
      <c r="N9501" s="68" t="str">
        <f>VLOOKUP(K9501,[1]人員授權表!D$3:G$249,4,0)</f>
        <v>有機</v>
      </c>
      <c r="O9501" s="70" t="str">
        <f>IF(J9501=[1]人員授權表!$C$85,"Casper李羿勳",IF(J9501=[1]人員授權表!$C$188,"Iring陳俊明",IF(J9501=[1]人員授權表!$C$189,"Brian陳泓霖",VLOOKUP(K9501,[1]人員授權表!D$2:E$249,2,FALSE))))</f>
        <v>Lucy黃詩婷</v>
      </c>
      <c r="P9501" s="67">
        <f t="shared" si="504"/>
        <v>44874</v>
      </c>
      <c r="Q9501" s="75" t="str">
        <f t="shared" si="503"/>
        <v>週三</v>
      </c>
      <c r="R9501" s="128" t="s">
        <v>1854</v>
      </c>
      <c r="AA9501" s="1"/>
    </row>
    <row r="9502" spans="2:28">
      <c r="B9502" s="66">
        <v>44825</v>
      </c>
      <c r="C9502" s="67">
        <v>44841</v>
      </c>
      <c r="D9502" s="126" t="s">
        <v>1854</v>
      </c>
      <c r="E9502" s="89" t="s">
        <v>82</v>
      </c>
      <c r="F9502" s="89" t="s">
        <v>2998</v>
      </c>
      <c r="G9502" s="105">
        <v>44862</v>
      </c>
      <c r="H9502" s="105">
        <v>44876</v>
      </c>
      <c r="I9502" s="71">
        <f t="shared" si="502"/>
        <v>14</v>
      </c>
      <c r="J9502" s="106" t="s">
        <v>125</v>
      </c>
      <c r="K9502" s="106" t="s">
        <v>126</v>
      </c>
      <c r="L9502" s="100"/>
      <c r="M9502" s="73" t="s">
        <v>2856</v>
      </c>
      <c r="N9502" s="68" t="str">
        <f>VLOOKUP(K9502,[1]人員授權表!D$3:G$249,4,0)</f>
        <v>有機</v>
      </c>
      <c r="O9502" s="70" t="str">
        <f>IF(J9502=[1]人員授權表!$C$85,"Casper李羿勳",IF(J9502=[1]人員授權表!$C$188,"Iring陳俊明",IF(J9502=[1]人員授權表!$C$189,"Brian陳泓霖",VLOOKUP(K9502,[1]人員授權表!D$2:E$249,2,FALSE))))</f>
        <v>Lucy黃詩婷</v>
      </c>
      <c r="P9502" s="67">
        <f t="shared" si="504"/>
        <v>44874</v>
      </c>
      <c r="Q9502" s="75" t="str">
        <f t="shared" si="503"/>
        <v>週三</v>
      </c>
      <c r="R9502" s="128" t="s">
        <v>1854</v>
      </c>
      <c r="AA9502" s="1"/>
    </row>
    <row r="9503" spans="2:28">
      <c r="B9503" s="66">
        <v>44859</v>
      </c>
      <c r="D9503" s="68" t="s">
        <v>50</v>
      </c>
      <c r="E9503" s="70" t="s">
        <v>879</v>
      </c>
      <c r="F9503" s="4" t="s">
        <v>3416</v>
      </c>
      <c r="G9503" s="67">
        <v>44847</v>
      </c>
      <c r="H9503" s="67">
        <v>44876</v>
      </c>
      <c r="I9503" s="71">
        <f t="shared" si="502"/>
        <v>29</v>
      </c>
      <c r="J9503" s="72" t="s">
        <v>273</v>
      </c>
      <c r="K9503" s="72" t="s">
        <v>874</v>
      </c>
      <c r="L9503" s="73">
        <v>3</v>
      </c>
      <c r="M9503" s="73" t="s">
        <v>108</v>
      </c>
      <c r="N9503" s="68" t="str">
        <f>VLOOKUP(K9503,[1]人員授權表!D$3:G$249,4,0)</f>
        <v>有機</v>
      </c>
      <c r="O9503" s="70" t="str">
        <f>IF(J9503=[1]人員授權表!$C$85,"Casper李羿勳",IF(J9503=[1]人員授權表!$C$188,"Iring陳俊明",IF(J9503=[1]人員授權表!$C$189,"Brian陳泓霖",VLOOKUP(K9503,[1]人員授權表!D$2:E$249,2,FALSE))))</f>
        <v>Elle黃雅琪</v>
      </c>
      <c r="P9503" s="67">
        <f t="shared" si="504"/>
        <v>44874</v>
      </c>
      <c r="Q9503" s="75" t="str">
        <f t="shared" si="503"/>
        <v>週三</v>
      </c>
      <c r="R9503" s="80">
        <v>44865</v>
      </c>
      <c r="AA9503" s="102">
        <v>15</v>
      </c>
      <c r="AB9503" s="123" t="s">
        <v>2325</v>
      </c>
    </row>
    <row r="9504" spans="2:28">
      <c r="B9504" s="66">
        <v>44859</v>
      </c>
      <c r="D9504" s="68" t="s">
        <v>50</v>
      </c>
      <c r="E9504" s="70" t="s">
        <v>879</v>
      </c>
      <c r="F9504" s="4" t="s">
        <v>3417</v>
      </c>
      <c r="G9504" s="67">
        <v>44847</v>
      </c>
      <c r="H9504" s="67">
        <v>44876</v>
      </c>
      <c r="I9504" s="71">
        <f t="shared" si="502"/>
        <v>29</v>
      </c>
      <c r="J9504" s="72" t="s">
        <v>173</v>
      </c>
      <c r="K9504" s="72" t="s">
        <v>386</v>
      </c>
      <c r="L9504" s="73">
        <v>3</v>
      </c>
      <c r="M9504" s="73" t="s">
        <v>108</v>
      </c>
      <c r="N9504" s="68" t="str">
        <f>VLOOKUP(K9504,[1]人員授權表!D$3:G$249,4,0)</f>
        <v>有機</v>
      </c>
      <c r="O9504" s="70" t="str">
        <f>IF(J9504=[1]人員授權表!$C$85,"Casper李羿勳",IF(J9504=[1]人員授權表!$C$188,"Iring陳俊明",IF(J9504=[1]人員授權表!$C$189,"Brian陳泓霖",VLOOKUP(K9504,[1]人員授權表!D$2:E$249,2,FALSE))))</f>
        <v>Una林庭瑄</v>
      </c>
      <c r="P9504" s="67">
        <f t="shared" si="504"/>
        <v>44874</v>
      </c>
      <c r="Q9504" s="75" t="str">
        <f t="shared" si="503"/>
        <v>週三</v>
      </c>
      <c r="R9504" s="80">
        <v>44867</v>
      </c>
      <c r="AA9504" s="102">
        <v>15</v>
      </c>
      <c r="AB9504" s="123" t="s">
        <v>2325</v>
      </c>
    </row>
    <row r="9505" spans="2:28">
      <c r="B9505" s="66">
        <v>44859</v>
      </c>
      <c r="D9505" s="68" t="s">
        <v>50</v>
      </c>
      <c r="E9505" s="70" t="s">
        <v>879</v>
      </c>
      <c r="F9505" s="4" t="s">
        <v>3417</v>
      </c>
      <c r="G9505" s="67">
        <v>44847</v>
      </c>
      <c r="H9505" s="67">
        <v>44876</v>
      </c>
      <c r="I9505" s="71">
        <f t="shared" si="502"/>
        <v>29</v>
      </c>
      <c r="J9505" s="72" t="s">
        <v>186</v>
      </c>
      <c r="K9505" s="72" t="s">
        <v>98</v>
      </c>
      <c r="L9505" s="73">
        <v>3</v>
      </c>
      <c r="M9505" s="73" t="s">
        <v>108</v>
      </c>
      <c r="N9505" s="68" t="str">
        <f>VLOOKUP(K9505,[1]人員授權表!D$3:G$249,4,0)</f>
        <v>無機</v>
      </c>
      <c r="O9505" s="70" t="str">
        <f>IF(J9505=[1]人員授權表!$C$85,"Casper李羿勳",IF(J9505=[1]人員授權表!$C$188,"Iring陳俊明",IF(J9505=[1]人員授權表!$C$189,"Brian陳泓霖",VLOOKUP(K9505,[1]人員授權表!D$2:E$249,2,FALSE))))</f>
        <v>Brian陳泓霖</v>
      </c>
      <c r="P9505" s="67">
        <f t="shared" si="504"/>
        <v>44874</v>
      </c>
      <c r="Q9505" s="75" t="str">
        <f t="shared" si="503"/>
        <v>週三</v>
      </c>
      <c r="R9505" s="80">
        <v>44862</v>
      </c>
      <c r="AA9505" s="102">
        <v>15</v>
      </c>
      <c r="AB9505" s="123" t="s">
        <v>2325</v>
      </c>
    </row>
    <row r="9506" spans="2:28">
      <c r="B9506" s="66">
        <v>44859</v>
      </c>
      <c r="D9506" s="68" t="s">
        <v>50</v>
      </c>
      <c r="E9506" s="70" t="s">
        <v>879</v>
      </c>
      <c r="F9506" s="4" t="s">
        <v>3417</v>
      </c>
      <c r="G9506" s="67">
        <v>44847</v>
      </c>
      <c r="H9506" s="67">
        <v>44876</v>
      </c>
      <c r="I9506" s="71">
        <f t="shared" si="502"/>
        <v>29</v>
      </c>
      <c r="J9506" s="72" t="s">
        <v>204</v>
      </c>
      <c r="K9506" s="72" t="s">
        <v>488</v>
      </c>
      <c r="L9506" s="73">
        <v>3</v>
      </c>
      <c r="M9506" s="73" t="s">
        <v>108</v>
      </c>
      <c r="N9506" s="68" t="str">
        <f>VLOOKUP(K9506,[1]人員授權表!D$3:G$249,4,0)</f>
        <v>無機</v>
      </c>
      <c r="O9506" s="70" t="str">
        <f>IF(J9506=[1]人員授權表!$C$85,"Casper李羿勳",IF(J9506=[1]人員授權表!$C$188,"Iring陳俊明",IF(J9506=[1]人員授權表!$C$189,"Brian陳泓霖",VLOOKUP(K9506,[1]人員授權表!D$2:E$249,2,FALSE))))</f>
        <v>Iring陳俊明</v>
      </c>
      <c r="P9506" s="67">
        <f t="shared" si="504"/>
        <v>44874</v>
      </c>
      <c r="Q9506" s="75" t="str">
        <f t="shared" si="503"/>
        <v>週三</v>
      </c>
      <c r="R9506" s="80">
        <v>44862</v>
      </c>
      <c r="AA9506" s="102">
        <v>15</v>
      </c>
      <c r="AB9506" s="123" t="s">
        <v>2325</v>
      </c>
    </row>
    <row r="9507" spans="2:28">
      <c r="B9507" s="66">
        <v>44859</v>
      </c>
      <c r="D9507" s="68" t="s">
        <v>50</v>
      </c>
      <c r="E9507" s="70" t="s">
        <v>879</v>
      </c>
      <c r="F9507" s="4" t="s">
        <v>3417</v>
      </c>
      <c r="G9507" s="67">
        <v>44847</v>
      </c>
      <c r="H9507" s="67">
        <v>44876</v>
      </c>
      <c r="I9507" s="71">
        <f t="shared" si="502"/>
        <v>29</v>
      </c>
      <c r="J9507" s="72" t="s">
        <v>195</v>
      </c>
      <c r="K9507" s="72" t="s">
        <v>345</v>
      </c>
      <c r="L9507" s="73">
        <v>3</v>
      </c>
      <c r="M9507" s="73" t="s">
        <v>108</v>
      </c>
      <c r="N9507" s="68" t="str">
        <f>VLOOKUP(K9507,[1]人員授權表!D$3:G$249,4,0)</f>
        <v>無機</v>
      </c>
      <c r="O9507" s="70" t="str">
        <f>IF(J9507=[1]人員授權表!$C$85,"Casper李羿勳",IF(J9507=[1]人員授權表!$C$188,"Iring陳俊明",IF(J9507=[1]人員授權表!$C$189,"Brian陳泓霖",VLOOKUP(K9507,[1]人員授權表!D$2:E$249,2,FALSE))))</f>
        <v>Debby胡萱黛</v>
      </c>
      <c r="P9507" s="67">
        <f t="shared" si="504"/>
        <v>44874</v>
      </c>
      <c r="Q9507" s="75" t="str">
        <f t="shared" si="503"/>
        <v>週三</v>
      </c>
      <c r="R9507" s="80">
        <v>44862</v>
      </c>
      <c r="AA9507" s="102">
        <v>15</v>
      </c>
      <c r="AB9507" s="123" t="s">
        <v>2325</v>
      </c>
    </row>
    <row r="9508" spans="2:28">
      <c r="B9508" s="66">
        <v>44841</v>
      </c>
      <c r="C9508" s="67">
        <v>44847</v>
      </c>
      <c r="D9508" s="68" t="s">
        <v>50</v>
      </c>
      <c r="E9508" s="70" t="s">
        <v>82</v>
      </c>
      <c r="F9508" s="4" t="s">
        <v>3418</v>
      </c>
      <c r="G9508" s="101">
        <v>44860</v>
      </c>
      <c r="H9508" s="101">
        <v>44876</v>
      </c>
      <c r="I9508" s="71">
        <f t="shared" si="502"/>
        <v>16</v>
      </c>
      <c r="J9508" s="72" t="s">
        <v>204</v>
      </c>
      <c r="K9508" s="72" t="s">
        <v>205</v>
      </c>
      <c r="L9508" s="73">
        <v>3</v>
      </c>
      <c r="M9508" s="73" t="s">
        <v>108</v>
      </c>
      <c r="N9508" s="68" t="str">
        <f>VLOOKUP(K9508,[1]人員授權表!D$3:G$249,4,0)</f>
        <v>無機</v>
      </c>
      <c r="O9508" s="70" t="str">
        <f>IF(J9508=[1]人員授權表!$C$85,"Casper李羿勳",IF(J9508=[1]人員授權表!$C$188,"Iring陳俊明",IF(J9508=[1]人員授權表!$C$189,"Brian陳泓霖",VLOOKUP(K9508,[1]人員授權表!D$2:E$249,2,FALSE))))</f>
        <v>Iring陳俊明</v>
      </c>
      <c r="P9508" s="67">
        <f t="shared" si="504"/>
        <v>44874</v>
      </c>
      <c r="Q9508" s="75" t="str">
        <f t="shared" si="503"/>
        <v>週三</v>
      </c>
      <c r="R9508" s="80">
        <v>44867</v>
      </c>
      <c r="AA9508" s="1"/>
    </row>
    <row r="9509" spans="2:28">
      <c r="B9509" s="66">
        <v>44841</v>
      </c>
      <c r="C9509" s="67">
        <v>44847</v>
      </c>
      <c r="D9509" s="68" t="s">
        <v>50</v>
      </c>
      <c r="E9509" s="70" t="s">
        <v>82</v>
      </c>
      <c r="F9509" s="4" t="s">
        <v>3419</v>
      </c>
      <c r="G9509" s="101">
        <v>44860</v>
      </c>
      <c r="H9509" s="101">
        <v>44876</v>
      </c>
      <c r="I9509" s="71">
        <f t="shared" si="502"/>
        <v>16</v>
      </c>
      <c r="J9509" s="72" t="s">
        <v>186</v>
      </c>
      <c r="K9509" s="72" t="s">
        <v>187</v>
      </c>
      <c r="L9509" s="73">
        <v>3</v>
      </c>
      <c r="M9509" s="73" t="s">
        <v>108</v>
      </c>
      <c r="N9509" s="68" t="str">
        <f>VLOOKUP(K9509,[1]人員授權表!D$3:G$249,4,0)</f>
        <v>無機</v>
      </c>
      <c r="O9509" s="70" t="str">
        <f>IF(J9509=[1]人員授權表!$C$85,"Casper李羿勳",IF(J9509=[1]人員授權表!$C$188,"Iring陳俊明",IF(J9509=[1]人員授權表!$C$189,"Brian陳泓霖",VLOOKUP(K9509,[1]人員授權表!D$2:E$249,2,FALSE))))</f>
        <v>Ruby黃家蓁</v>
      </c>
      <c r="P9509" s="67">
        <f t="shared" si="504"/>
        <v>44874</v>
      </c>
      <c r="Q9509" s="75" t="str">
        <f t="shared" si="503"/>
        <v>週三</v>
      </c>
      <c r="R9509" s="80">
        <v>44869</v>
      </c>
      <c r="AA9509" s="1"/>
    </row>
    <row r="9510" spans="2:28">
      <c r="B9510" s="66">
        <v>44841</v>
      </c>
      <c r="C9510" s="67">
        <v>44847</v>
      </c>
      <c r="D9510" s="68" t="s">
        <v>50</v>
      </c>
      <c r="E9510" s="70" t="s">
        <v>82</v>
      </c>
      <c r="F9510" s="4" t="s">
        <v>3418</v>
      </c>
      <c r="G9510" s="101">
        <v>44860</v>
      </c>
      <c r="H9510" s="101">
        <v>44876</v>
      </c>
      <c r="I9510" s="71">
        <f t="shared" si="502"/>
        <v>16</v>
      </c>
      <c r="J9510" s="72" t="s">
        <v>195</v>
      </c>
      <c r="K9510" s="72" t="s">
        <v>196</v>
      </c>
      <c r="L9510" s="73">
        <v>3</v>
      </c>
      <c r="M9510" s="73" t="s">
        <v>108</v>
      </c>
      <c r="N9510" s="68" t="str">
        <f>VLOOKUP(K9510,[1]人員授權表!D$3:G$249,4,0)</f>
        <v>無機</v>
      </c>
      <c r="O9510" s="70" t="s">
        <v>191</v>
      </c>
      <c r="P9510" s="67">
        <f t="shared" si="504"/>
        <v>44874</v>
      </c>
      <c r="Q9510" s="75" t="str">
        <f t="shared" si="503"/>
        <v>週三</v>
      </c>
      <c r="R9510" s="80">
        <v>44869</v>
      </c>
      <c r="AA9510" s="1"/>
    </row>
    <row r="9511" spans="2:28">
      <c r="B9511" s="66">
        <v>44841</v>
      </c>
      <c r="C9511" s="67">
        <v>44847</v>
      </c>
      <c r="D9511" s="68" t="s">
        <v>50</v>
      </c>
      <c r="E9511" s="70" t="s">
        <v>82</v>
      </c>
      <c r="F9511" s="4" t="s">
        <v>3418</v>
      </c>
      <c r="G9511" s="101">
        <v>44860</v>
      </c>
      <c r="H9511" s="101">
        <v>44876</v>
      </c>
      <c r="I9511" s="71">
        <f t="shared" si="502"/>
        <v>16</v>
      </c>
      <c r="J9511" s="72" t="s">
        <v>169</v>
      </c>
      <c r="K9511" s="72" t="s">
        <v>170</v>
      </c>
      <c r="L9511" s="73">
        <v>3</v>
      </c>
      <c r="M9511" s="73" t="s">
        <v>108</v>
      </c>
      <c r="N9511" s="68" t="str">
        <f>VLOOKUP(K9511,[1]人員授權表!D$3:G$249,4,0)</f>
        <v>有機</v>
      </c>
      <c r="O9511" s="70" t="str">
        <f>IF(J9511=[1]人員授權表!$C$85,"Casper李羿勳",IF(J9511=[1]人員授權表!$C$188,"Iring陳俊明",IF(J9511=[1]人員授權表!$C$189,"Brian陳泓霖",VLOOKUP(K9511,[1]人員授權表!D$2:E$249,2,FALSE))))</f>
        <v>Elle黃雅琪&amp;
Marco陳鴻鈞</v>
      </c>
      <c r="P9511" s="67">
        <f t="shared" si="504"/>
        <v>44874</v>
      </c>
      <c r="Q9511" s="75" t="str">
        <f t="shared" si="503"/>
        <v>週三</v>
      </c>
      <c r="R9511" s="80">
        <v>44874</v>
      </c>
      <c r="AA9511" s="1"/>
    </row>
    <row r="9512" spans="2:28">
      <c r="B9512" s="66">
        <v>44841</v>
      </c>
      <c r="C9512" s="67">
        <v>44847</v>
      </c>
      <c r="D9512" s="68" t="s">
        <v>50</v>
      </c>
      <c r="E9512" s="70" t="s">
        <v>82</v>
      </c>
      <c r="F9512" s="4" t="s">
        <v>3419</v>
      </c>
      <c r="G9512" s="101">
        <v>44860</v>
      </c>
      <c r="H9512" s="101">
        <v>44876</v>
      </c>
      <c r="I9512" s="71">
        <f t="shared" si="502"/>
        <v>16</v>
      </c>
      <c r="J9512" s="72" t="s">
        <v>181</v>
      </c>
      <c r="K9512" s="72" t="s">
        <v>182</v>
      </c>
      <c r="L9512" s="73">
        <v>3</v>
      </c>
      <c r="M9512" s="73" t="s">
        <v>108</v>
      </c>
      <c r="N9512" s="68" t="str">
        <f>VLOOKUP(K9512,[1]人員授權表!D$3:G$249,4,0)</f>
        <v>有機</v>
      </c>
      <c r="O9512" s="70" t="str">
        <f>IF(J9512=[1]人員授權表!$C$85,"Casper李羿勳",IF(J9512=[1]人員授權表!$C$188,"Iring陳俊明",IF(J9512=[1]人員授權表!$C$189,"Brian陳泓霖",VLOOKUP(K9512,[1]人員授權表!D$2:E$249,2,FALSE))))</f>
        <v>Sara王淑玲</v>
      </c>
      <c r="P9512" s="67">
        <f t="shared" si="504"/>
        <v>44874</v>
      </c>
      <c r="Q9512" s="75" t="str">
        <f t="shared" si="503"/>
        <v>週三</v>
      </c>
      <c r="R9512" s="80">
        <v>44868</v>
      </c>
      <c r="AA9512" s="1"/>
    </row>
    <row r="9513" spans="2:28">
      <c r="B9513" s="66">
        <v>44841</v>
      </c>
      <c r="C9513" s="67">
        <v>44847</v>
      </c>
      <c r="D9513" s="68" t="s">
        <v>50</v>
      </c>
      <c r="E9513" s="70" t="s">
        <v>82</v>
      </c>
      <c r="F9513" s="4" t="s">
        <v>3418</v>
      </c>
      <c r="G9513" s="101">
        <v>44860</v>
      </c>
      <c r="H9513" s="101">
        <v>44876</v>
      </c>
      <c r="I9513" s="71">
        <f t="shared" si="502"/>
        <v>16</v>
      </c>
      <c r="J9513" s="72" t="s">
        <v>184</v>
      </c>
      <c r="K9513" s="72" t="s">
        <v>185</v>
      </c>
      <c r="L9513" s="73">
        <v>3</v>
      </c>
      <c r="M9513" s="73" t="s">
        <v>108</v>
      </c>
      <c r="N9513" s="68" t="str">
        <f>VLOOKUP(K9513,[1]人員授權表!D$3:G$249,4,0)</f>
        <v>有機</v>
      </c>
      <c r="O9513" s="70" t="str">
        <f>IF(J9513=[1]人員授權表!$C$85,"Casper李羿勳",IF(J9513=[1]人員授權表!$C$188,"Iring陳俊明",IF(J9513=[1]人員授權表!$C$189,"Brian陳泓霖",VLOOKUP(K9513,[1]人員授權表!D$2:E$249,2,FALSE))))</f>
        <v>Una林庭瑄</v>
      </c>
      <c r="P9513" s="67">
        <f t="shared" si="504"/>
        <v>44874</v>
      </c>
      <c r="Q9513" s="75" t="str">
        <f t="shared" si="503"/>
        <v>週三</v>
      </c>
      <c r="R9513" s="80">
        <v>44868</v>
      </c>
      <c r="AA9513" s="1"/>
    </row>
    <row r="9514" spans="2:28">
      <c r="B9514" s="66">
        <v>44830</v>
      </c>
      <c r="D9514" s="68" t="s">
        <v>50</v>
      </c>
      <c r="E9514" s="70" t="s">
        <v>82</v>
      </c>
      <c r="F9514" s="70" t="s">
        <v>3420</v>
      </c>
      <c r="G9514" s="67">
        <v>44862</v>
      </c>
      <c r="H9514" s="67">
        <v>44876</v>
      </c>
      <c r="I9514" s="71">
        <f t="shared" si="502"/>
        <v>14</v>
      </c>
      <c r="J9514" s="72" t="s">
        <v>192</v>
      </c>
      <c r="K9514" s="72" t="s">
        <v>880</v>
      </c>
      <c r="L9514" s="73">
        <v>2</v>
      </c>
      <c r="M9514" s="73" t="s">
        <v>324</v>
      </c>
      <c r="N9514" s="68" t="str">
        <f>VLOOKUP(K9514,[1]人員授權表!D$3:G$249,4,0)</f>
        <v>無機</v>
      </c>
      <c r="O9514" s="70" t="str">
        <f>IF(J9514=[1]人員授權表!$C$85,"Casper李羿勳",IF(J9514=[1]人員授權表!$C$188,"Iring陳俊明",IF(J9514=[1]人員授權表!$C$189,"Brian陳泓霖",VLOOKUP(K9514,[1]人員授權表!D$2:E$249,2,FALSE))))</f>
        <v>Ruby黃家蓁</v>
      </c>
      <c r="P9514" s="67">
        <f t="shared" si="504"/>
        <v>44874</v>
      </c>
      <c r="Q9514" s="75" t="str">
        <f t="shared" si="503"/>
        <v>週三</v>
      </c>
      <c r="R9514" s="80">
        <v>44868</v>
      </c>
      <c r="AA9514" s="1"/>
    </row>
    <row r="9515" spans="2:28">
      <c r="B9515" s="66">
        <v>44830</v>
      </c>
      <c r="D9515" s="68" t="s">
        <v>50</v>
      </c>
      <c r="E9515" s="70" t="s">
        <v>82</v>
      </c>
      <c r="F9515" s="70" t="s">
        <v>3420</v>
      </c>
      <c r="G9515" s="67">
        <v>44862</v>
      </c>
      <c r="H9515" s="67">
        <v>44876</v>
      </c>
      <c r="I9515" s="71">
        <f t="shared" si="502"/>
        <v>14</v>
      </c>
      <c r="J9515" s="72" t="s">
        <v>193</v>
      </c>
      <c r="K9515" s="72" t="s">
        <v>880</v>
      </c>
      <c r="L9515" s="73">
        <v>2</v>
      </c>
      <c r="M9515" s="73" t="s">
        <v>324</v>
      </c>
      <c r="N9515" s="68" t="str">
        <f>VLOOKUP(K9515,[1]人員授權表!D$3:G$249,4,0)</f>
        <v>無機</v>
      </c>
      <c r="O9515" s="70" t="str">
        <f>IF(J9515=[1]人員授權表!$C$85,"Casper李羿勳",IF(J9515=[1]人員授權表!$C$188,"Iring陳俊明",IF(J9515=[1]人員授權表!$C$189,"Brian陳泓霖",VLOOKUP(K9515,[1]人員授權表!D$2:E$249,2,FALSE))))</f>
        <v>Ruby黃家蓁</v>
      </c>
      <c r="P9515" s="67">
        <f t="shared" si="504"/>
        <v>44874</v>
      </c>
      <c r="Q9515" s="75" t="str">
        <f t="shared" si="503"/>
        <v>週三</v>
      </c>
      <c r="R9515" s="80">
        <v>44868</v>
      </c>
      <c r="AA9515" s="1"/>
    </row>
    <row r="9516" spans="2:28">
      <c r="B9516" s="66">
        <v>44830</v>
      </c>
      <c r="D9516" s="68" t="s">
        <v>50</v>
      </c>
      <c r="E9516" s="70" t="s">
        <v>82</v>
      </c>
      <c r="F9516" s="70" t="s">
        <v>3420</v>
      </c>
      <c r="G9516" s="67">
        <v>44862</v>
      </c>
      <c r="H9516" s="67">
        <v>44876</v>
      </c>
      <c r="I9516" s="71">
        <f t="shared" si="502"/>
        <v>14</v>
      </c>
      <c r="J9516" s="72" t="s">
        <v>178</v>
      </c>
      <c r="K9516" s="72" t="s">
        <v>179</v>
      </c>
      <c r="L9516" s="73">
        <v>2</v>
      </c>
      <c r="M9516" s="73" t="s">
        <v>324</v>
      </c>
      <c r="N9516" s="68" t="str">
        <f>VLOOKUP(K9516,[1]人員授權表!D$3:G$249,4,0)</f>
        <v>無機</v>
      </c>
      <c r="O9516" s="70" t="str">
        <f>IF(J9516=[1]人員授權表!$C$85,"Casper李羿勳",IF(J9516=[1]人員授權表!$C$188,"Iring陳俊明",IF(J9516=[1]人員授權表!$C$189,"Brian陳泓霖",VLOOKUP(K9516,[1]人員授權表!D$2:E$249,2,FALSE))))</f>
        <v>Dennis陳汶宏</v>
      </c>
      <c r="P9516" s="67">
        <f t="shared" si="504"/>
        <v>44874</v>
      </c>
      <c r="Q9516" s="75" t="str">
        <f t="shared" si="503"/>
        <v>週三</v>
      </c>
      <c r="R9516" s="80">
        <v>44868</v>
      </c>
      <c r="AA9516" s="1"/>
    </row>
    <row r="9517" spans="2:28">
      <c r="B9517" s="66">
        <v>44830</v>
      </c>
      <c r="D9517" s="68" t="s">
        <v>50</v>
      </c>
      <c r="E9517" s="70" t="s">
        <v>82</v>
      </c>
      <c r="F9517" s="70" t="s">
        <v>3420</v>
      </c>
      <c r="G9517" s="67">
        <v>44862</v>
      </c>
      <c r="H9517" s="67">
        <v>44876</v>
      </c>
      <c r="I9517" s="71">
        <f t="shared" si="502"/>
        <v>14</v>
      </c>
      <c r="J9517" s="72" t="s">
        <v>141</v>
      </c>
      <c r="K9517" s="72" t="s">
        <v>142</v>
      </c>
      <c r="L9517" s="73">
        <v>2</v>
      </c>
      <c r="M9517" s="73" t="s">
        <v>324</v>
      </c>
      <c r="N9517" s="68" t="str">
        <f>VLOOKUP(K9517,[1]人員授權表!D$3:G$249,4,0)</f>
        <v>無機</v>
      </c>
      <c r="O9517" s="70" t="str">
        <f>IF(J9517=[1]人員授權表!$C$85,"Casper李羿勳",IF(J9517=[1]人員授權表!$C$188,"Iring陳俊明",IF(J9517=[1]人員授權表!$C$189,"Brian陳泓霖",VLOOKUP(K9517,[1]人員授權表!D$2:E$249,2,FALSE))))</f>
        <v>Dennis陳汶宏</v>
      </c>
      <c r="P9517" s="67">
        <f t="shared" si="504"/>
        <v>44874</v>
      </c>
      <c r="Q9517" s="75" t="str">
        <f t="shared" si="503"/>
        <v>週三</v>
      </c>
      <c r="R9517" s="80">
        <v>44868</v>
      </c>
      <c r="AA9517" s="1"/>
    </row>
    <row r="9518" spans="2:28">
      <c r="B9518" s="66">
        <v>44830</v>
      </c>
      <c r="D9518" s="68" t="s">
        <v>50</v>
      </c>
      <c r="E9518" s="70" t="s">
        <v>82</v>
      </c>
      <c r="F9518" s="70" t="s">
        <v>3420</v>
      </c>
      <c r="G9518" s="67">
        <v>44862</v>
      </c>
      <c r="H9518" s="67">
        <v>44876</v>
      </c>
      <c r="I9518" s="71">
        <f t="shared" si="502"/>
        <v>14</v>
      </c>
      <c r="J9518" s="72" t="s">
        <v>137</v>
      </c>
      <c r="K9518" s="72" t="s">
        <v>1049</v>
      </c>
      <c r="L9518" s="73">
        <v>2</v>
      </c>
      <c r="M9518" s="73" t="s">
        <v>324</v>
      </c>
      <c r="N9518" s="68" t="str">
        <f>VLOOKUP(K9518,[1]人員授權表!D$3:G$249,4,0)</f>
        <v>無機</v>
      </c>
      <c r="O9518" s="70" t="str">
        <f>IF(J9518=[1]人員授權表!$C$85,"Casper李羿勳",IF(J9518=[1]人員授權表!$C$188,"Iring陳俊明",IF(J9518=[1]人員授權表!$C$189,"Brian陳泓霖",VLOOKUP(K9518,[1]人員授權表!D$2:E$249,2,FALSE))))</f>
        <v>Jack劉念忻</v>
      </c>
      <c r="P9518" s="67">
        <f t="shared" si="504"/>
        <v>44874</v>
      </c>
      <c r="Q9518" s="75" t="str">
        <f t="shared" si="503"/>
        <v>週三</v>
      </c>
      <c r="R9518" s="80">
        <v>44874</v>
      </c>
      <c r="S9518" s="85"/>
      <c r="AA9518" s="1"/>
    </row>
    <row r="9519" spans="2:28">
      <c r="B9519" s="66">
        <v>44862</v>
      </c>
      <c r="D9519" s="68" t="s">
        <v>50</v>
      </c>
      <c r="E9519" s="70" t="s">
        <v>879</v>
      </c>
      <c r="F9519" s="4" t="s">
        <v>3421</v>
      </c>
      <c r="G9519" s="67">
        <v>44859</v>
      </c>
      <c r="H9519" s="67">
        <v>44876</v>
      </c>
      <c r="I9519" s="71">
        <f t="shared" si="502"/>
        <v>17</v>
      </c>
      <c r="J9519" s="72" t="s">
        <v>181</v>
      </c>
      <c r="K9519" s="72" t="s">
        <v>182</v>
      </c>
      <c r="L9519" s="73">
        <v>3</v>
      </c>
      <c r="M9519" s="73" t="s">
        <v>108</v>
      </c>
      <c r="N9519" s="68" t="str">
        <f>VLOOKUP(K9519,[1]人員授權表!D$3:G$249,4,0)</f>
        <v>有機</v>
      </c>
      <c r="O9519" s="70" t="str">
        <f>IF(J9519=[1]人員授權表!$C$85,"Casper李羿勳",IF(J9519=[1]人員授權表!$C$188,"Iring陳俊明",IF(J9519=[1]人員授權表!$C$189,"Brian陳泓霖",VLOOKUP(K9519,[1]人員授權表!D$2:E$249,2,FALSE))))</f>
        <v>Sara王淑玲</v>
      </c>
      <c r="P9519" s="67">
        <f t="shared" si="504"/>
        <v>44874</v>
      </c>
      <c r="Q9519" s="75" t="str">
        <f t="shared" si="503"/>
        <v>週三</v>
      </c>
      <c r="R9519" s="80">
        <v>44868</v>
      </c>
      <c r="AA9519" s="102">
        <v>15</v>
      </c>
      <c r="AB9519" s="123" t="s">
        <v>2325</v>
      </c>
    </row>
    <row r="9520" spans="2:28">
      <c r="B9520" s="66">
        <v>44859</v>
      </c>
      <c r="D9520" s="68" t="s">
        <v>50</v>
      </c>
      <c r="E9520" s="70" t="s">
        <v>51</v>
      </c>
      <c r="F9520" s="70" t="s">
        <v>1699</v>
      </c>
      <c r="G9520" s="67">
        <v>44876</v>
      </c>
      <c r="H9520" s="67">
        <v>44876</v>
      </c>
      <c r="I9520" s="71">
        <f t="shared" si="502"/>
        <v>0</v>
      </c>
      <c r="J9520" s="72" t="s">
        <v>221</v>
      </c>
      <c r="K9520" s="72" t="s">
        <v>1501</v>
      </c>
      <c r="L9520" s="73" t="s">
        <v>2068</v>
      </c>
      <c r="M9520" s="73" t="s">
        <v>955</v>
      </c>
      <c r="N9520" s="68" t="s">
        <v>245</v>
      </c>
      <c r="O9520" s="70" t="s">
        <v>956</v>
      </c>
      <c r="P9520" s="67">
        <v>44876</v>
      </c>
      <c r="Q9520" s="75" t="str">
        <f t="shared" si="503"/>
        <v>週五</v>
      </c>
      <c r="R9520" s="80">
        <v>44876</v>
      </c>
    </row>
    <row r="9521" spans="2:18">
      <c r="B9521" s="66">
        <v>44859</v>
      </c>
      <c r="D9521" s="68" t="s">
        <v>50</v>
      </c>
      <c r="E9521" s="70" t="s">
        <v>51</v>
      </c>
      <c r="F9521" s="70" t="s">
        <v>1701</v>
      </c>
      <c r="G9521" s="67">
        <v>44876</v>
      </c>
      <c r="H9521" s="67">
        <v>44876</v>
      </c>
      <c r="I9521" s="71">
        <f t="shared" si="502"/>
        <v>0</v>
      </c>
      <c r="J9521" s="72" t="s">
        <v>1702</v>
      </c>
      <c r="K9521" s="72" t="s">
        <v>1501</v>
      </c>
      <c r="L9521" s="73" t="s">
        <v>2068</v>
      </c>
      <c r="M9521" s="73" t="s">
        <v>508</v>
      </c>
      <c r="N9521" s="68" t="s">
        <v>245</v>
      </c>
      <c r="O9521" s="70" t="s">
        <v>1113</v>
      </c>
      <c r="P9521" s="67">
        <v>44876</v>
      </c>
      <c r="Q9521" s="75" t="str">
        <f t="shared" si="503"/>
        <v>週五</v>
      </c>
      <c r="R9521" s="80">
        <v>44873</v>
      </c>
    </row>
    <row r="9522" spans="2:18">
      <c r="B9522" s="66">
        <v>44859</v>
      </c>
      <c r="D9522" s="68" t="s">
        <v>50</v>
      </c>
      <c r="E9522" s="70" t="s">
        <v>51</v>
      </c>
      <c r="F9522" s="70" t="s">
        <v>496</v>
      </c>
      <c r="G9522" s="67">
        <v>44876</v>
      </c>
      <c r="H9522" s="67">
        <v>44876</v>
      </c>
      <c r="I9522" s="71">
        <f t="shared" si="502"/>
        <v>0</v>
      </c>
      <c r="J9522" s="72" t="s">
        <v>652</v>
      </c>
      <c r="K9522" s="72" t="s">
        <v>1501</v>
      </c>
      <c r="L9522" s="73" t="s">
        <v>2068</v>
      </c>
      <c r="M9522" s="73" t="s">
        <v>114</v>
      </c>
      <c r="N9522" s="68" t="s">
        <v>245</v>
      </c>
      <c r="O9522" s="70" t="s">
        <v>829</v>
      </c>
      <c r="P9522" s="67">
        <v>44876</v>
      </c>
      <c r="Q9522" s="75" t="str">
        <f t="shared" si="503"/>
        <v>週五</v>
      </c>
      <c r="R9522" s="80">
        <v>44876</v>
      </c>
    </row>
    <row r="9523" spans="2:18">
      <c r="B9523" s="66">
        <v>44859</v>
      </c>
      <c r="D9523" s="68" t="s">
        <v>50</v>
      </c>
      <c r="E9523" s="70" t="s">
        <v>51</v>
      </c>
      <c r="F9523" s="70" t="s">
        <v>653</v>
      </c>
      <c r="G9523" s="67">
        <v>44876</v>
      </c>
      <c r="H9523" s="67">
        <v>44876</v>
      </c>
      <c r="I9523" s="71">
        <f t="shared" si="502"/>
        <v>0</v>
      </c>
      <c r="J9523" s="72" t="s">
        <v>654</v>
      </c>
      <c r="K9523" s="72" t="s">
        <v>1501</v>
      </c>
      <c r="L9523" s="73" t="s">
        <v>2068</v>
      </c>
      <c r="M9523" s="73" t="s">
        <v>2223</v>
      </c>
      <c r="N9523" s="68" t="s">
        <v>253</v>
      </c>
      <c r="O9523" s="70" t="s">
        <v>611</v>
      </c>
      <c r="P9523" s="67">
        <v>44876</v>
      </c>
      <c r="Q9523" s="75" t="str">
        <f t="shared" si="503"/>
        <v>週五</v>
      </c>
      <c r="R9523" s="80">
        <v>44876</v>
      </c>
    </row>
    <row r="9524" spans="2:18">
      <c r="B9524" s="66">
        <v>44859</v>
      </c>
      <c r="D9524" s="68" t="s">
        <v>50</v>
      </c>
      <c r="E9524" s="70" t="s">
        <v>51</v>
      </c>
      <c r="F9524" s="70" t="s">
        <v>3422</v>
      </c>
      <c r="G9524" s="67">
        <v>44876</v>
      </c>
      <c r="H9524" s="67">
        <v>44876</v>
      </c>
      <c r="I9524" s="71">
        <f t="shared" si="502"/>
        <v>0</v>
      </c>
      <c r="J9524" s="72" t="s">
        <v>3423</v>
      </c>
      <c r="K9524" s="72" t="s">
        <v>1501</v>
      </c>
      <c r="L9524" s="73" t="s">
        <v>2068</v>
      </c>
      <c r="M9524" s="73" t="s">
        <v>498</v>
      </c>
      <c r="N9524" s="68" t="s">
        <v>245</v>
      </c>
      <c r="O9524" s="70" t="s">
        <v>1038</v>
      </c>
      <c r="P9524" s="67">
        <v>44876</v>
      </c>
      <c r="Q9524" s="75" t="str">
        <f t="shared" si="503"/>
        <v>週五</v>
      </c>
      <c r="R9524" s="80">
        <v>44876</v>
      </c>
    </row>
    <row r="9525" spans="2:18">
      <c r="B9525" s="66">
        <v>44859</v>
      </c>
      <c r="D9525" s="68" t="s">
        <v>50</v>
      </c>
      <c r="E9525" s="70" t="s">
        <v>51</v>
      </c>
      <c r="F9525" s="70" t="s">
        <v>655</v>
      </c>
      <c r="G9525" s="67">
        <v>44876</v>
      </c>
      <c r="H9525" s="67">
        <v>44876</v>
      </c>
      <c r="I9525" s="71">
        <f t="shared" si="502"/>
        <v>0</v>
      </c>
      <c r="J9525" s="72" t="s">
        <v>654</v>
      </c>
      <c r="K9525" s="72" t="s">
        <v>1501</v>
      </c>
      <c r="L9525" s="73" t="s">
        <v>2068</v>
      </c>
      <c r="M9525" s="73" t="s">
        <v>2223</v>
      </c>
      <c r="N9525" s="68" t="s">
        <v>253</v>
      </c>
      <c r="O9525" s="70" t="s">
        <v>611</v>
      </c>
      <c r="P9525" s="67">
        <v>44876</v>
      </c>
      <c r="Q9525" s="75" t="str">
        <f t="shared" si="503"/>
        <v>週五</v>
      </c>
      <c r="R9525" s="80">
        <v>44876</v>
      </c>
    </row>
    <row r="9526" spans="2:18">
      <c r="B9526" s="66">
        <v>44859</v>
      </c>
      <c r="D9526" s="68" t="s">
        <v>50</v>
      </c>
      <c r="E9526" s="70" t="s">
        <v>51</v>
      </c>
      <c r="F9526" s="70" t="s">
        <v>1703</v>
      </c>
      <c r="G9526" s="67">
        <v>44876</v>
      </c>
      <c r="H9526" s="67">
        <v>44876</v>
      </c>
      <c r="I9526" s="71">
        <f t="shared" si="502"/>
        <v>0</v>
      </c>
      <c r="J9526" s="72" t="s">
        <v>1704</v>
      </c>
      <c r="K9526" s="72" t="s">
        <v>1501</v>
      </c>
      <c r="L9526" s="73" t="s">
        <v>2068</v>
      </c>
      <c r="M9526" s="73" t="s">
        <v>605</v>
      </c>
      <c r="N9526" s="68" t="s">
        <v>253</v>
      </c>
      <c r="O9526" s="70" t="s">
        <v>615</v>
      </c>
      <c r="P9526" s="67">
        <v>44876</v>
      </c>
      <c r="Q9526" s="75" t="str">
        <f t="shared" si="503"/>
        <v>週五</v>
      </c>
      <c r="R9526" s="80">
        <v>44882</v>
      </c>
    </row>
    <row r="9527" spans="2:18">
      <c r="B9527" s="66">
        <v>44859</v>
      </c>
      <c r="D9527" s="68" t="s">
        <v>50</v>
      </c>
      <c r="E9527" s="70" t="s">
        <v>51</v>
      </c>
      <c r="F9527" s="70" t="s">
        <v>1705</v>
      </c>
      <c r="G9527" s="67">
        <v>44876</v>
      </c>
      <c r="H9527" s="67">
        <v>44876</v>
      </c>
      <c r="I9527" s="71">
        <f t="shared" si="502"/>
        <v>0</v>
      </c>
      <c r="J9527" s="72" t="s">
        <v>1706</v>
      </c>
      <c r="K9527" s="72" t="s">
        <v>1501</v>
      </c>
      <c r="L9527" s="73" t="s">
        <v>2068</v>
      </c>
      <c r="M9527" s="73" t="s">
        <v>605</v>
      </c>
      <c r="N9527" s="68" t="s">
        <v>253</v>
      </c>
      <c r="O9527" s="70" t="s">
        <v>615</v>
      </c>
      <c r="P9527" s="67">
        <v>44876</v>
      </c>
      <c r="Q9527" s="75" t="str">
        <f t="shared" si="503"/>
        <v>週五</v>
      </c>
      <c r="R9527" s="80">
        <v>44882</v>
      </c>
    </row>
    <row r="9528" spans="2:18">
      <c r="B9528" s="66">
        <v>44862</v>
      </c>
      <c r="D9528" s="68" t="s">
        <v>50</v>
      </c>
      <c r="E9528" s="70" t="s">
        <v>82</v>
      </c>
      <c r="F9528" s="70" t="s">
        <v>3424</v>
      </c>
      <c r="G9528" s="67">
        <v>44862</v>
      </c>
      <c r="H9528" s="67">
        <v>44876</v>
      </c>
      <c r="I9528" s="71">
        <f t="shared" si="502"/>
        <v>14</v>
      </c>
      <c r="J9528" s="72" t="s">
        <v>3425</v>
      </c>
      <c r="K9528" s="72" t="s">
        <v>236</v>
      </c>
      <c r="L9528" s="73">
        <v>15</v>
      </c>
      <c r="M9528" s="73" t="s">
        <v>324</v>
      </c>
      <c r="N9528" s="68" t="str">
        <f>VLOOKUP(K9528,[1]人員授權表!D$3:G$249,4,0)</f>
        <v>無機</v>
      </c>
      <c r="O9528" s="70" t="str">
        <f>IF(J9528=[1]人員授權表!$C$85,"Casper李羿勳",IF(J9528=[1]人員授權表!$C$188,"Iring陳俊明",IF(J9528=[1]人員授權表!$C$189,"Brian陳泓霖",VLOOKUP(K9528,[1]人員授權表!D$2:E$249,2,FALSE))))</f>
        <v>Vicky游崴涵</v>
      </c>
      <c r="P9528" s="67">
        <f>H9528-2</f>
        <v>44874</v>
      </c>
      <c r="Q9528" s="75" t="str">
        <f t="shared" si="503"/>
        <v>週三</v>
      </c>
      <c r="R9528" s="80">
        <v>44872</v>
      </c>
    </row>
    <row r="9529" spans="2:18">
      <c r="B9529" s="66">
        <v>44859</v>
      </c>
      <c r="D9529" s="68" t="s">
        <v>50</v>
      </c>
      <c r="E9529" s="70" t="s">
        <v>51</v>
      </c>
      <c r="F9529" s="70" t="s">
        <v>113</v>
      </c>
      <c r="G9529" s="67">
        <v>44879</v>
      </c>
      <c r="H9529" s="67">
        <v>44879</v>
      </c>
      <c r="I9529" s="71">
        <f t="shared" si="502"/>
        <v>0</v>
      </c>
      <c r="J9529" s="72" t="s">
        <v>3426</v>
      </c>
      <c r="K9529" s="72" t="s">
        <v>1501</v>
      </c>
      <c r="L9529" s="73" t="s">
        <v>2068</v>
      </c>
      <c r="M9529" s="73" t="s">
        <v>114</v>
      </c>
      <c r="N9529" s="68" t="s">
        <v>245</v>
      </c>
      <c r="O9529" s="70" t="s">
        <v>829</v>
      </c>
      <c r="P9529" s="67">
        <v>44879</v>
      </c>
      <c r="Q9529" s="75" t="str">
        <f t="shared" si="503"/>
        <v>週一</v>
      </c>
      <c r="R9529" s="80">
        <v>44879</v>
      </c>
    </row>
    <row r="9530" spans="2:18">
      <c r="B9530" s="66">
        <v>44859</v>
      </c>
      <c r="D9530" s="68" t="s">
        <v>50</v>
      </c>
      <c r="E9530" s="70" t="s">
        <v>82</v>
      </c>
      <c r="F9530" s="4" t="s">
        <v>3427</v>
      </c>
      <c r="G9530" s="67">
        <v>44863</v>
      </c>
      <c r="H9530" s="67">
        <v>44879</v>
      </c>
      <c r="I9530" s="71">
        <f t="shared" si="502"/>
        <v>16</v>
      </c>
      <c r="J9530" s="72" t="s">
        <v>120</v>
      </c>
      <c r="K9530" s="72" t="s">
        <v>121</v>
      </c>
      <c r="L9530" s="73">
        <v>1</v>
      </c>
      <c r="M9530" s="73" t="s">
        <v>91</v>
      </c>
      <c r="N9530" s="68" t="str">
        <f>VLOOKUP(K9530,[1]人員授權表!D$3:G$249,4,0)</f>
        <v>無機</v>
      </c>
      <c r="O9530" s="70" t="str">
        <f>IF(J9530=[1]人員授權表!$C$85,"Casper李羿勳",IF(J9530=[1]人員授權表!$C$188,"Iring陳俊明",IF(J9530=[1]人員授權表!$C$189,"Brian陳泓霖",VLOOKUP(K9530,[1]人員授權表!D$2:E$249,2,FALSE))))</f>
        <v>Ken張智凱</v>
      </c>
      <c r="P9530" s="67">
        <f t="shared" ref="P9530:P9536" si="505">H9530-2</f>
        <v>44877</v>
      </c>
      <c r="Q9530" s="75" t="str">
        <f t="shared" si="503"/>
        <v>週六</v>
      </c>
      <c r="R9530" s="80">
        <v>44868</v>
      </c>
    </row>
    <row r="9531" spans="2:18">
      <c r="B9531" s="66">
        <v>44859</v>
      </c>
      <c r="D9531" s="68" t="s">
        <v>50</v>
      </c>
      <c r="E9531" s="70" t="s">
        <v>82</v>
      </c>
      <c r="F9531" s="4" t="s">
        <v>3428</v>
      </c>
      <c r="G9531" s="67">
        <v>44864</v>
      </c>
      <c r="H9531" s="67">
        <v>44879</v>
      </c>
      <c r="I9531" s="71">
        <f t="shared" si="502"/>
        <v>15</v>
      </c>
      <c r="J9531" s="72" t="s">
        <v>120</v>
      </c>
      <c r="K9531" s="72" t="s">
        <v>121</v>
      </c>
      <c r="L9531" s="73">
        <v>1</v>
      </c>
      <c r="M9531" s="73" t="s">
        <v>91</v>
      </c>
      <c r="N9531" s="68" t="str">
        <f>VLOOKUP(K9531,[1]人員授權表!D$3:G$249,4,0)</f>
        <v>無機</v>
      </c>
      <c r="O9531" s="70" t="str">
        <f>IF(J9531=[1]人員授權表!$C$85,"Casper李羿勳",IF(J9531=[1]人員授權表!$C$188,"Iring陳俊明",IF(J9531=[1]人員授權表!$C$189,"Brian陳泓霖",VLOOKUP(K9531,[1]人員授權表!D$2:E$249,2,FALSE))))</f>
        <v>Ken張智凱</v>
      </c>
      <c r="P9531" s="67">
        <f t="shared" si="505"/>
        <v>44877</v>
      </c>
      <c r="Q9531" s="75" t="str">
        <f t="shared" si="503"/>
        <v>週六</v>
      </c>
      <c r="R9531" s="80">
        <v>44868</v>
      </c>
    </row>
    <row r="9532" spans="2:18">
      <c r="B9532" s="66">
        <v>44859</v>
      </c>
      <c r="D9532" s="68" t="s">
        <v>50</v>
      </c>
      <c r="E9532" s="70" t="s">
        <v>82</v>
      </c>
      <c r="F9532" s="4" t="s">
        <v>3429</v>
      </c>
      <c r="G9532" s="67">
        <v>44863</v>
      </c>
      <c r="H9532" s="67">
        <v>44879</v>
      </c>
      <c r="I9532" s="71">
        <f t="shared" si="502"/>
        <v>16</v>
      </c>
      <c r="J9532" s="72" t="s">
        <v>120</v>
      </c>
      <c r="K9532" s="72" t="s">
        <v>121</v>
      </c>
      <c r="L9532" s="73">
        <v>1</v>
      </c>
      <c r="M9532" s="73" t="s">
        <v>91</v>
      </c>
      <c r="N9532" s="68" t="str">
        <f>VLOOKUP(K9532,[1]人員授權表!D$3:G$249,4,0)</f>
        <v>無機</v>
      </c>
      <c r="O9532" s="70" t="str">
        <f>IF(J9532=[1]人員授權表!$C$85,"Casper李羿勳",IF(J9532=[1]人員授權表!$C$188,"Iring陳俊明",IF(J9532=[1]人員授權表!$C$189,"Brian陳泓霖",VLOOKUP(K9532,[1]人員授權表!D$2:E$249,2,FALSE))))</f>
        <v>Ken張智凱</v>
      </c>
      <c r="P9532" s="67">
        <f t="shared" si="505"/>
        <v>44877</v>
      </c>
      <c r="Q9532" s="75" t="str">
        <f t="shared" si="503"/>
        <v>週六</v>
      </c>
      <c r="R9532" s="80">
        <v>44868</v>
      </c>
    </row>
    <row r="9533" spans="2:18">
      <c r="B9533" s="66">
        <v>44859</v>
      </c>
      <c r="D9533" s="68" t="s">
        <v>50</v>
      </c>
      <c r="E9533" s="70" t="s">
        <v>82</v>
      </c>
      <c r="F9533" s="4" t="s">
        <v>3430</v>
      </c>
      <c r="G9533" s="67">
        <v>44864</v>
      </c>
      <c r="H9533" s="67">
        <v>44879</v>
      </c>
      <c r="I9533" s="71">
        <f t="shared" si="502"/>
        <v>15</v>
      </c>
      <c r="J9533" s="72" t="s">
        <v>120</v>
      </c>
      <c r="K9533" s="72" t="s">
        <v>121</v>
      </c>
      <c r="L9533" s="73">
        <v>1</v>
      </c>
      <c r="M9533" s="73" t="s">
        <v>91</v>
      </c>
      <c r="N9533" s="68" t="str">
        <f>VLOOKUP(K9533,[1]人員授權表!D$3:G$249,4,0)</f>
        <v>無機</v>
      </c>
      <c r="O9533" s="70" t="str">
        <f>IF(J9533=[1]人員授權表!$C$85,"Casper李羿勳",IF(J9533=[1]人員授權表!$C$188,"Iring陳俊明",IF(J9533=[1]人員授權表!$C$189,"Brian陳泓霖",VLOOKUP(K9533,[1]人員授權表!D$2:E$249,2,FALSE))))</f>
        <v>Ken張智凱</v>
      </c>
      <c r="P9533" s="67">
        <f t="shared" si="505"/>
        <v>44877</v>
      </c>
      <c r="Q9533" s="75" t="str">
        <f t="shared" si="503"/>
        <v>週六</v>
      </c>
      <c r="R9533" s="80">
        <v>44868</v>
      </c>
    </row>
    <row r="9534" spans="2:18">
      <c r="B9534" s="66">
        <v>44855</v>
      </c>
      <c r="C9534" s="67">
        <v>44865</v>
      </c>
      <c r="D9534" s="68" t="s">
        <v>50</v>
      </c>
      <c r="E9534" s="70" t="s">
        <v>51</v>
      </c>
      <c r="F9534" s="70" t="s">
        <v>3431</v>
      </c>
      <c r="G9534" s="101">
        <v>44864</v>
      </c>
      <c r="H9534" s="101">
        <v>44879</v>
      </c>
      <c r="I9534" s="71">
        <f t="shared" si="502"/>
        <v>15</v>
      </c>
      <c r="J9534" s="72" t="s">
        <v>120</v>
      </c>
      <c r="K9534" s="72" t="s">
        <v>121</v>
      </c>
      <c r="L9534" s="110">
        <v>6</v>
      </c>
      <c r="M9534" s="73" t="s">
        <v>79</v>
      </c>
      <c r="N9534" s="68" t="str">
        <f>VLOOKUP(K9534,[1]人員授權表!D$3:G$249,4,0)</f>
        <v>無機</v>
      </c>
      <c r="O9534" s="70" t="str">
        <f>IF(J9534=[1]人員授權表!$C$85,"Casper李羿勳",IF(J9534=[1]人員授權表!$C$188,"Iring陳俊明",IF(J9534=[1]人員授權表!$C$189,"Brian陳泓霖",VLOOKUP(K9534,[1]人員授權表!D$2:E$249,2,FALSE))))</f>
        <v>Ken張智凱</v>
      </c>
      <c r="P9534" s="67">
        <f t="shared" si="505"/>
        <v>44877</v>
      </c>
      <c r="Q9534" s="75" t="str">
        <f t="shared" si="503"/>
        <v>週六</v>
      </c>
      <c r="R9534" s="80">
        <v>44868</v>
      </c>
    </row>
    <row r="9535" spans="2:18">
      <c r="B9535" s="108">
        <v>44872</v>
      </c>
      <c r="D9535" s="68" t="s">
        <v>50</v>
      </c>
      <c r="E9535" s="70" t="s">
        <v>1418</v>
      </c>
      <c r="F9535" s="70" t="s">
        <v>3432</v>
      </c>
      <c r="G9535" s="67">
        <v>44873</v>
      </c>
      <c r="H9535" s="67">
        <v>44879</v>
      </c>
      <c r="I9535" s="71">
        <f t="shared" si="502"/>
        <v>6</v>
      </c>
      <c r="J9535" s="72" t="s">
        <v>84</v>
      </c>
      <c r="K9535" s="72" t="s">
        <v>85</v>
      </c>
      <c r="L9535" s="73">
        <v>2</v>
      </c>
      <c r="M9535" s="73" t="s">
        <v>86</v>
      </c>
      <c r="N9535" s="68" t="str">
        <f>VLOOKUP(K9535,[1]人員授權表!D$3:G$249,4,0)</f>
        <v>有機</v>
      </c>
      <c r="O9535" s="70" t="str">
        <f>IF(J9535=[1]人員授權表!$C$85,"Casper李羿勳",IF(J9535=[1]人員授權表!$C$188,"Iring陳俊明",IF(J9535=[1]人員授權表!$C$189,"Brian陳泓霖",VLOOKUP(K9535,[1]人員授權表!D$2:E$249,2,FALSE))))</f>
        <v>Lucy黃詩婷</v>
      </c>
      <c r="P9535" s="67">
        <f t="shared" si="505"/>
        <v>44877</v>
      </c>
      <c r="Q9535" s="75" t="str">
        <f t="shared" si="503"/>
        <v>週六</v>
      </c>
      <c r="R9535" s="80">
        <v>44876</v>
      </c>
    </row>
    <row r="9536" spans="2:18">
      <c r="B9536" s="66">
        <v>44866</v>
      </c>
      <c r="D9536" s="68" t="s">
        <v>50</v>
      </c>
      <c r="E9536" s="70" t="s">
        <v>1418</v>
      </c>
      <c r="F9536" s="4" t="s">
        <v>3433</v>
      </c>
      <c r="G9536" s="67">
        <v>44865</v>
      </c>
      <c r="H9536" s="67">
        <v>44879</v>
      </c>
      <c r="I9536" s="71">
        <f t="shared" si="502"/>
        <v>14</v>
      </c>
      <c r="J9536" s="72" t="s">
        <v>133</v>
      </c>
      <c r="K9536" s="72" t="s">
        <v>134</v>
      </c>
      <c r="L9536" s="73">
        <v>1</v>
      </c>
      <c r="M9536" s="73" t="s">
        <v>108</v>
      </c>
      <c r="N9536" s="68" t="str">
        <f>VLOOKUP(K9536,[1]人員授權表!D$3:G$249,4,0)</f>
        <v>無機</v>
      </c>
      <c r="O9536" s="70" t="str">
        <f>IF(J9536=[1]人員授權表!$C$85,"Casper李羿勳",IF(J9536=[1]人員授權表!$C$188,"Iring陳俊明",IF(J9536=[1]人員授權表!$C$189,"Brian陳泓霖",VLOOKUP(K9536,[1]人員授權表!D$2:E$249,2,FALSE))))</f>
        <v>Brian陳泓霖</v>
      </c>
      <c r="P9536" s="67">
        <f t="shared" si="505"/>
        <v>44877</v>
      </c>
      <c r="Q9536" s="75" t="str">
        <f t="shared" si="503"/>
        <v>週六</v>
      </c>
      <c r="R9536" s="80">
        <v>44875</v>
      </c>
    </row>
    <row r="9537" spans="2:28">
      <c r="B9537" s="66">
        <v>44872</v>
      </c>
      <c r="D9537" s="68" t="s">
        <v>50</v>
      </c>
      <c r="E9537" s="70" t="s">
        <v>1418</v>
      </c>
      <c r="F9537" s="4" t="s">
        <v>3434</v>
      </c>
      <c r="G9537" s="67">
        <v>44872</v>
      </c>
      <c r="H9537" s="67">
        <v>44879</v>
      </c>
      <c r="I9537" s="71">
        <f t="shared" si="502"/>
        <v>7</v>
      </c>
      <c r="J9537" s="72" t="s">
        <v>102</v>
      </c>
      <c r="K9537" s="72" t="s">
        <v>103</v>
      </c>
      <c r="L9537" s="73">
        <v>1</v>
      </c>
      <c r="M9537" s="73" t="s">
        <v>108</v>
      </c>
      <c r="N9537" s="68" t="str">
        <f>VLOOKUP(K9537,[1]人員授權表!D$3:G$249,4,0)</f>
        <v>無機</v>
      </c>
      <c r="O9537" s="70" t="str">
        <f>IF(J9537=[1]人員授權表!$C$85,"Casper李羿勳",IF(J9537=[1]人員授權表!$C$188,"Iring陳俊明",IF(J9537=[1]人員授權表!$C$189,"Brian陳泓霖",VLOOKUP(K9537,[1]人員授權表!D$2:E$249,2,FALSE))))</f>
        <v>Brian陳泓霖</v>
      </c>
      <c r="P9537" s="67">
        <f>H9537-1</f>
        <v>44878</v>
      </c>
      <c r="Q9537" s="75" t="str">
        <f t="shared" si="503"/>
        <v>週日</v>
      </c>
      <c r="R9537" s="80">
        <v>44874</v>
      </c>
    </row>
    <row r="9538" spans="2:28">
      <c r="B9538" s="66">
        <v>44846</v>
      </c>
      <c r="D9538" s="68" t="s">
        <v>50</v>
      </c>
      <c r="E9538" s="70" t="s">
        <v>82</v>
      </c>
      <c r="F9538" s="70" t="s">
        <v>3435</v>
      </c>
      <c r="G9538" s="67">
        <v>44865</v>
      </c>
      <c r="H9538" s="67">
        <v>44879</v>
      </c>
      <c r="I9538" s="71">
        <f t="shared" si="502"/>
        <v>14</v>
      </c>
      <c r="J9538" s="72" t="s">
        <v>614</v>
      </c>
      <c r="K9538" s="72" t="s">
        <v>274</v>
      </c>
      <c r="L9538" s="73">
        <v>6</v>
      </c>
      <c r="M9538" s="73" t="s">
        <v>91</v>
      </c>
      <c r="N9538" s="68" t="str">
        <f>VLOOKUP(K9538,[1]人員授權表!D$3:G$249,4,0)</f>
        <v>有機</v>
      </c>
      <c r="O9538" s="70" t="str">
        <f>IF(J9538=[1]人員授權表!$C$85,"Casper李羿勳",IF(J9538=[1]人員授權表!$C$188,"Iring陳俊明",IF(J9538=[1]人員授權表!$C$189,"Brian陳泓霖",VLOOKUP(K9538,[1]人員授權表!D$2:E$249,2,FALSE))))</f>
        <v>Elle黃雅琪</v>
      </c>
      <c r="P9538" s="67">
        <f t="shared" ref="P9538:P9601" si="506">H9538-2</f>
        <v>44877</v>
      </c>
      <c r="Q9538" s="75" t="str">
        <f t="shared" si="503"/>
        <v>週六</v>
      </c>
      <c r="R9538" s="80">
        <v>44876</v>
      </c>
      <c r="AA9538" s="1"/>
    </row>
    <row r="9539" spans="2:28">
      <c r="B9539" s="66">
        <v>44846</v>
      </c>
      <c r="D9539" s="68" t="s">
        <v>50</v>
      </c>
      <c r="E9539" s="70" t="s">
        <v>82</v>
      </c>
      <c r="F9539" s="70" t="s">
        <v>3435</v>
      </c>
      <c r="G9539" s="67">
        <v>44865</v>
      </c>
      <c r="H9539" s="67">
        <v>44879</v>
      </c>
      <c r="I9539" s="71">
        <f t="shared" si="502"/>
        <v>14</v>
      </c>
      <c r="J9539" s="72" t="s">
        <v>1504</v>
      </c>
      <c r="K9539" s="72" t="s">
        <v>274</v>
      </c>
      <c r="L9539" s="73">
        <v>6</v>
      </c>
      <c r="M9539" s="73" t="s">
        <v>91</v>
      </c>
      <c r="N9539" s="68" t="str">
        <f>VLOOKUP(K9539,[1]人員授權表!D$3:G$249,4,0)</f>
        <v>有機</v>
      </c>
      <c r="O9539" s="70" t="str">
        <f>IF(J9539=[1]人員授權表!$C$85,"Casper李羿勳",IF(J9539=[1]人員授權表!$C$188,"Iring陳俊明",IF(J9539=[1]人員授權表!$C$189,"Brian陳泓霖",VLOOKUP(K9539,[1]人員授權表!D$2:E$249,2,FALSE))))</f>
        <v>Elle黃雅琪</v>
      </c>
      <c r="P9539" s="67">
        <f t="shared" si="506"/>
        <v>44877</v>
      </c>
      <c r="Q9539" s="75" t="str">
        <f t="shared" si="503"/>
        <v>週六</v>
      </c>
      <c r="R9539" s="80">
        <v>44876</v>
      </c>
      <c r="AA9539" s="1"/>
    </row>
    <row r="9540" spans="2:28">
      <c r="B9540" s="66">
        <v>44846</v>
      </c>
      <c r="D9540" s="68" t="s">
        <v>50</v>
      </c>
      <c r="E9540" s="70" t="s">
        <v>82</v>
      </c>
      <c r="F9540" s="70" t="s">
        <v>3435</v>
      </c>
      <c r="G9540" s="67">
        <v>44865</v>
      </c>
      <c r="H9540" s="67">
        <v>44879</v>
      </c>
      <c r="I9540" s="71">
        <f t="shared" si="502"/>
        <v>14</v>
      </c>
      <c r="J9540" s="72" t="s">
        <v>1505</v>
      </c>
      <c r="K9540" s="72" t="s">
        <v>274</v>
      </c>
      <c r="L9540" s="73">
        <v>6</v>
      </c>
      <c r="M9540" s="73" t="s">
        <v>91</v>
      </c>
      <c r="N9540" s="68" t="str">
        <f>VLOOKUP(K9540,[1]人員授權表!D$3:G$249,4,0)</f>
        <v>有機</v>
      </c>
      <c r="O9540" s="70" t="str">
        <f>IF(J9540=[1]人員授權表!$C$85,"Casper李羿勳",IF(J9540=[1]人員授權表!$C$188,"Iring陳俊明",IF(J9540=[1]人員授權表!$C$189,"Brian陳泓霖",VLOOKUP(K9540,[1]人員授權表!D$2:E$249,2,FALSE))))</f>
        <v>Elle黃雅琪</v>
      </c>
      <c r="P9540" s="67">
        <f t="shared" si="506"/>
        <v>44877</v>
      </c>
      <c r="Q9540" s="75" t="str">
        <f t="shared" si="503"/>
        <v>週六</v>
      </c>
      <c r="R9540" s="80">
        <v>44876</v>
      </c>
      <c r="AA9540" s="1"/>
    </row>
    <row r="9541" spans="2:28">
      <c r="B9541" s="66">
        <v>44846</v>
      </c>
      <c r="D9541" s="68" t="s">
        <v>50</v>
      </c>
      <c r="E9541" s="70" t="s">
        <v>82</v>
      </c>
      <c r="F9541" s="70" t="s">
        <v>3436</v>
      </c>
      <c r="G9541" s="67">
        <v>44865</v>
      </c>
      <c r="H9541" s="67">
        <v>44879</v>
      </c>
      <c r="I9541" s="71">
        <f t="shared" si="502"/>
        <v>14</v>
      </c>
      <c r="J9541" s="72" t="s">
        <v>1568</v>
      </c>
      <c r="K9541" s="72" t="s">
        <v>337</v>
      </c>
      <c r="L9541" s="73">
        <v>6</v>
      </c>
      <c r="M9541" s="73" t="s">
        <v>91</v>
      </c>
      <c r="N9541" s="68" t="str">
        <f>VLOOKUP(K9541,[1]人員授權表!D$3:G$249,4,0)</f>
        <v>無機</v>
      </c>
      <c r="O9541" s="70" t="str">
        <f>IF(J9541=[1]人員授權表!$C$85,"Casper李羿勳",IF(J9541=[1]人員授權表!$C$188,"Iring陳俊明",IF(J9541=[1]人員授權表!$C$189,"Brian陳泓霖",VLOOKUP(K9541,[1]人員授權表!D$2:E$249,2,FALSE))))</f>
        <v>Iring陳俊明</v>
      </c>
      <c r="P9541" s="67">
        <f t="shared" si="506"/>
        <v>44877</v>
      </c>
      <c r="Q9541" s="75" t="str">
        <f t="shared" si="503"/>
        <v>週六</v>
      </c>
      <c r="R9541" s="80">
        <v>44874</v>
      </c>
      <c r="AA9541" s="1"/>
    </row>
    <row r="9542" spans="2:28">
      <c r="B9542" s="66">
        <v>44846</v>
      </c>
      <c r="D9542" s="68" t="s">
        <v>50</v>
      </c>
      <c r="E9542" s="70" t="s">
        <v>82</v>
      </c>
      <c r="F9542" s="70" t="s">
        <v>3436</v>
      </c>
      <c r="G9542" s="67">
        <v>44865</v>
      </c>
      <c r="H9542" s="67">
        <v>44879</v>
      </c>
      <c r="I9542" s="71">
        <f t="shared" si="502"/>
        <v>14</v>
      </c>
      <c r="J9542" s="72" t="s">
        <v>485</v>
      </c>
      <c r="K9542" s="72" t="s">
        <v>337</v>
      </c>
      <c r="L9542" s="73">
        <v>6</v>
      </c>
      <c r="M9542" s="73" t="s">
        <v>91</v>
      </c>
      <c r="N9542" s="68" t="str">
        <f>VLOOKUP(K9542,[1]人員授權表!D$3:G$249,4,0)</f>
        <v>無機</v>
      </c>
      <c r="O9542" s="70" t="str">
        <f>IF(J9542=[1]人員授權表!$C$85,"Casper李羿勳",IF(J9542=[1]人員授權表!$C$188,"Iring陳俊明",IF(J9542=[1]人員授權表!$C$189,"Brian陳泓霖",VLOOKUP(K9542,[1]人員授權表!D$2:E$249,2,FALSE))))</f>
        <v>Iring陳俊明</v>
      </c>
      <c r="P9542" s="67">
        <f t="shared" si="506"/>
        <v>44877</v>
      </c>
      <c r="Q9542" s="75" t="str">
        <f t="shared" si="503"/>
        <v>週六</v>
      </c>
      <c r="R9542" s="80">
        <v>44874</v>
      </c>
      <c r="AA9542" s="1"/>
    </row>
    <row r="9543" spans="2:28">
      <c r="B9543" s="66">
        <v>44846</v>
      </c>
      <c r="D9543" s="68" t="s">
        <v>50</v>
      </c>
      <c r="E9543" s="70" t="s">
        <v>82</v>
      </c>
      <c r="F9543" s="70" t="s">
        <v>3436</v>
      </c>
      <c r="G9543" s="67">
        <v>44865</v>
      </c>
      <c r="H9543" s="67">
        <v>44879</v>
      </c>
      <c r="I9543" s="71">
        <f t="shared" ref="I9543:I9606" si="507">_xlfn.DAYS(H9543,G9543)</f>
        <v>14</v>
      </c>
      <c r="J9543" s="72" t="s">
        <v>1569</v>
      </c>
      <c r="K9543" s="72" t="s">
        <v>436</v>
      </c>
      <c r="L9543" s="73">
        <v>6</v>
      </c>
      <c r="M9543" s="73" t="s">
        <v>91</v>
      </c>
      <c r="N9543" s="68" t="str">
        <f>VLOOKUP(K9543,[1]人員授權表!D$3:G$249,4,0)</f>
        <v>無機</v>
      </c>
      <c r="O9543" s="70" t="str">
        <f>IF(J9543=[1]人員授權表!$C$85,"Casper李羿勳",IF(J9543=[1]人員授權表!$C$188,"Iring陳俊明",IF(J9543=[1]人員授權表!$C$189,"Brian陳泓霖",VLOOKUP(K9543,[1]人員授權表!D$2:E$249,2,FALSE))))</f>
        <v>Dennis陳汶宏</v>
      </c>
      <c r="P9543" s="67">
        <f t="shared" si="506"/>
        <v>44877</v>
      </c>
      <c r="Q9543" s="75" t="str">
        <f t="shared" ref="Q9543:Q9606" si="508">TEXT(P9543,"aaa")</f>
        <v>週六</v>
      </c>
      <c r="R9543" s="80">
        <v>44872</v>
      </c>
      <c r="AA9543" s="1"/>
    </row>
    <row r="9544" spans="2:28">
      <c r="B9544" s="66">
        <v>44846</v>
      </c>
      <c r="D9544" s="68" t="s">
        <v>50</v>
      </c>
      <c r="E9544" s="70" t="s">
        <v>82</v>
      </c>
      <c r="F9544" s="70" t="s">
        <v>3436</v>
      </c>
      <c r="G9544" s="67">
        <v>44865</v>
      </c>
      <c r="H9544" s="67">
        <v>44879</v>
      </c>
      <c r="I9544" s="71">
        <f t="shared" si="507"/>
        <v>14</v>
      </c>
      <c r="J9544" s="72" t="s">
        <v>2637</v>
      </c>
      <c r="K9544" s="72" t="s">
        <v>2701</v>
      </c>
      <c r="L9544" s="73">
        <v>6</v>
      </c>
      <c r="M9544" s="73" t="s">
        <v>91</v>
      </c>
      <c r="N9544" s="68" t="str">
        <f>VLOOKUP(K9544,[1]人員授權表!D$3:G$249,4,0)</f>
        <v>無機</v>
      </c>
      <c r="O9544" s="70" t="str">
        <f>IF(J9544=[1]人員授權表!$C$85,"Casper李羿勳",IF(J9544=[1]人員授權表!$C$188,"Iring陳俊明",IF(J9544=[1]人員授權表!$C$189,"Brian陳泓霖",VLOOKUP(K9544,[1]人員授權表!D$2:E$249,2,FALSE))))</f>
        <v>Debby胡萱黛&amp;Brian陳泓霖</v>
      </c>
      <c r="P9544" s="67">
        <f t="shared" si="506"/>
        <v>44877</v>
      </c>
      <c r="Q9544" s="75" t="str">
        <f t="shared" si="508"/>
        <v>週六</v>
      </c>
      <c r="R9544" s="80">
        <v>44873</v>
      </c>
      <c r="AA9544" s="1"/>
    </row>
    <row r="9545" spans="2:28">
      <c r="B9545" s="66">
        <v>44865</v>
      </c>
      <c r="D9545" s="68" t="s">
        <v>50</v>
      </c>
      <c r="E9545" s="70" t="s">
        <v>879</v>
      </c>
      <c r="F9545" s="4" t="s">
        <v>3437</v>
      </c>
      <c r="G9545" s="67">
        <v>44861</v>
      </c>
      <c r="H9545" s="67">
        <v>44879</v>
      </c>
      <c r="I9545" s="71">
        <f t="shared" si="507"/>
        <v>18</v>
      </c>
      <c r="J9545" s="72" t="s">
        <v>89</v>
      </c>
      <c r="K9545" s="72" t="s">
        <v>337</v>
      </c>
      <c r="L9545" s="73">
        <v>2</v>
      </c>
      <c r="M9545" s="73" t="s">
        <v>104</v>
      </c>
      <c r="N9545" s="68" t="str">
        <f>VLOOKUP(K9545,[1]人員授權表!D$3:G$249,4,0)</f>
        <v>無機</v>
      </c>
      <c r="O9545" s="70" t="str">
        <f>IF(J9545=[1]人員授權表!$C$85,"Casper李羿勳",IF(J9545=[1]人員授權表!$C$188,"Iring陳俊明",IF(J9545=[1]人員授權表!$C$189,"Brian陳泓霖",VLOOKUP(K9545,[1]人員授權表!D$2:E$249,2,FALSE))))</f>
        <v>Iring陳俊明</v>
      </c>
      <c r="P9545" s="67">
        <f t="shared" si="506"/>
        <v>44877</v>
      </c>
      <c r="Q9545" s="75" t="str">
        <f t="shared" si="508"/>
        <v>週六</v>
      </c>
      <c r="R9545" s="80">
        <v>44874</v>
      </c>
      <c r="AA9545" s="102">
        <v>15</v>
      </c>
      <c r="AB9545" s="123" t="s">
        <v>2325</v>
      </c>
    </row>
    <row r="9546" spans="2:28">
      <c r="B9546" s="66">
        <v>44865</v>
      </c>
      <c r="D9546" s="68" t="s">
        <v>50</v>
      </c>
      <c r="E9546" s="70" t="s">
        <v>879</v>
      </c>
      <c r="F9546" s="4" t="s">
        <v>3437</v>
      </c>
      <c r="G9546" s="67">
        <v>44861</v>
      </c>
      <c r="H9546" s="67">
        <v>44879</v>
      </c>
      <c r="I9546" s="71">
        <f t="shared" si="507"/>
        <v>18</v>
      </c>
      <c r="J9546" s="72" t="s">
        <v>93</v>
      </c>
      <c r="K9546" s="72" t="s">
        <v>436</v>
      </c>
      <c r="L9546" s="73">
        <v>2</v>
      </c>
      <c r="M9546" s="73" t="s">
        <v>104</v>
      </c>
      <c r="N9546" s="68" t="str">
        <f>VLOOKUP(K9546,[1]人員授權表!D$3:G$249,4,0)</f>
        <v>無機</v>
      </c>
      <c r="O9546" s="70" t="str">
        <f>IF(J9546=[1]人員授權表!$C$85,"Casper李羿勳",IF(J9546=[1]人員授權表!$C$188,"Iring陳俊明",IF(J9546=[1]人員授權表!$C$189,"Brian陳泓霖",VLOOKUP(K9546,[1]人員授權表!D$2:E$249,2,FALSE))))</f>
        <v>Dennis陳汶宏</v>
      </c>
      <c r="P9546" s="67">
        <f t="shared" si="506"/>
        <v>44877</v>
      </c>
      <c r="Q9546" s="75" t="str">
        <f t="shared" si="508"/>
        <v>週六</v>
      </c>
      <c r="R9546" s="80">
        <v>44872</v>
      </c>
      <c r="AA9546" s="102">
        <v>15</v>
      </c>
      <c r="AB9546" s="123" t="s">
        <v>2325</v>
      </c>
    </row>
    <row r="9547" spans="2:28">
      <c r="B9547" s="66">
        <v>44865</v>
      </c>
      <c r="D9547" s="68" t="s">
        <v>50</v>
      </c>
      <c r="E9547" s="70" t="s">
        <v>879</v>
      </c>
      <c r="F9547" s="4" t="s">
        <v>3437</v>
      </c>
      <c r="G9547" s="67">
        <v>44861</v>
      </c>
      <c r="H9547" s="67">
        <v>44879</v>
      </c>
      <c r="I9547" s="71">
        <f t="shared" si="507"/>
        <v>18</v>
      </c>
      <c r="J9547" s="72" t="s">
        <v>2637</v>
      </c>
      <c r="K9547" s="72" t="s">
        <v>2701</v>
      </c>
      <c r="L9547" s="73">
        <v>2</v>
      </c>
      <c r="M9547" s="73" t="s">
        <v>104</v>
      </c>
      <c r="N9547" s="68" t="str">
        <f>VLOOKUP(K9547,[1]人員授權表!D$3:G$249,4,0)</f>
        <v>無機</v>
      </c>
      <c r="O9547" s="70" t="str">
        <f>IF(J9547=[1]人員授權表!$C$85,"Casper李羿勳",IF(J9547=[1]人員授權表!$C$188,"Iring陳俊明",IF(J9547=[1]人員授權表!$C$189,"Brian陳泓霖",VLOOKUP(K9547,[1]人員授權表!D$2:E$249,2,FALSE))))</f>
        <v>Debby胡萱黛&amp;Brian陳泓霖</v>
      </c>
      <c r="P9547" s="67">
        <f t="shared" si="506"/>
        <v>44877</v>
      </c>
      <c r="Q9547" s="75" t="str">
        <f t="shared" si="508"/>
        <v>週六</v>
      </c>
      <c r="R9547" s="80">
        <v>44873</v>
      </c>
      <c r="AA9547" s="102">
        <v>15</v>
      </c>
      <c r="AB9547" s="123" t="s">
        <v>2325</v>
      </c>
    </row>
    <row r="9548" spans="2:28">
      <c r="B9548" s="66">
        <v>44869</v>
      </c>
      <c r="D9548" s="68" t="s">
        <v>50</v>
      </c>
      <c r="E9548" s="70" t="s">
        <v>879</v>
      </c>
      <c r="F9548" s="4" t="s">
        <v>3438</v>
      </c>
      <c r="G9548" s="67">
        <v>44865</v>
      </c>
      <c r="H9548" s="67">
        <v>44879</v>
      </c>
      <c r="I9548" s="71">
        <f t="shared" si="507"/>
        <v>14</v>
      </c>
      <c r="J9548" s="72" t="s">
        <v>137</v>
      </c>
      <c r="K9548" s="72" t="s">
        <v>138</v>
      </c>
      <c r="L9548" s="73">
        <v>3</v>
      </c>
      <c r="M9548" s="73" t="s">
        <v>91</v>
      </c>
      <c r="N9548" s="68" t="str">
        <f>VLOOKUP(K9548,[1]人員授權表!D$3:G$249,4,0)</f>
        <v>無機</v>
      </c>
      <c r="O9548" s="70" t="str">
        <f>IF(J9548=[1]人員授權表!$C$85,"Casper李羿勳",IF(J9548=[1]人員授權表!$C$188,"Iring陳俊明",IF(J9548=[1]人員授權表!$C$189,"Brian陳泓霖",VLOOKUP(K9548,[1]人員授權表!D$2:E$249,2,FALSE))))</f>
        <v>Jack劉念忻</v>
      </c>
      <c r="P9548" s="67">
        <f t="shared" si="506"/>
        <v>44877</v>
      </c>
      <c r="Q9548" s="75" t="str">
        <f t="shared" si="508"/>
        <v>週六</v>
      </c>
      <c r="R9548" s="80">
        <v>44875</v>
      </c>
      <c r="AA9548" s="102">
        <v>15</v>
      </c>
      <c r="AB9548" s="123" t="s">
        <v>2325</v>
      </c>
    </row>
    <row r="9549" spans="2:28">
      <c r="B9549" s="66">
        <v>44869</v>
      </c>
      <c r="D9549" s="68" t="s">
        <v>50</v>
      </c>
      <c r="E9549" s="70" t="s">
        <v>879</v>
      </c>
      <c r="F9549" s="4" t="s">
        <v>3438</v>
      </c>
      <c r="G9549" s="67">
        <v>44865</v>
      </c>
      <c r="H9549" s="67">
        <v>44879</v>
      </c>
      <c r="I9549" s="71">
        <f t="shared" si="507"/>
        <v>14</v>
      </c>
      <c r="J9549" s="72" t="s">
        <v>139</v>
      </c>
      <c r="K9549" s="72" t="s">
        <v>140</v>
      </c>
      <c r="L9549" s="73">
        <v>3</v>
      </c>
      <c r="M9549" s="73" t="s">
        <v>91</v>
      </c>
      <c r="N9549" s="68" t="str">
        <f>VLOOKUP(K9549,[1]人員授權表!D$3:G$249,4,0)</f>
        <v>無機</v>
      </c>
      <c r="O9549" s="70" t="str">
        <f>IF(J9549=[1]人員授權表!$C$85,"Casper李羿勳",IF(J9549=[1]人員授權表!$C$188,"Iring陳俊明",IF(J9549=[1]人員授權表!$C$189,"Brian陳泓霖",VLOOKUP(K9549,[1]人員授權表!D$2:E$249,2,FALSE))))</f>
        <v>Brian陳泓霖</v>
      </c>
      <c r="P9549" s="67">
        <f t="shared" si="506"/>
        <v>44877</v>
      </c>
      <c r="Q9549" s="75" t="str">
        <f t="shared" si="508"/>
        <v>週六</v>
      </c>
      <c r="R9549" s="80">
        <v>44869</v>
      </c>
      <c r="AA9549" s="102">
        <v>15</v>
      </c>
      <c r="AB9549" s="123" t="s">
        <v>2325</v>
      </c>
    </row>
    <row r="9550" spans="2:28">
      <c r="B9550" s="66">
        <v>44869</v>
      </c>
      <c r="D9550" s="68" t="s">
        <v>50</v>
      </c>
      <c r="E9550" s="70" t="s">
        <v>879</v>
      </c>
      <c r="F9550" s="4" t="s">
        <v>3438</v>
      </c>
      <c r="G9550" s="67">
        <v>44865</v>
      </c>
      <c r="H9550" s="67">
        <v>44879</v>
      </c>
      <c r="I9550" s="71">
        <f t="shared" si="507"/>
        <v>14</v>
      </c>
      <c r="J9550" s="72" t="s">
        <v>125</v>
      </c>
      <c r="K9550" s="72" t="s">
        <v>144</v>
      </c>
      <c r="L9550" s="73">
        <v>3</v>
      </c>
      <c r="M9550" s="73" t="s">
        <v>91</v>
      </c>
      <c r="N9550" s="68" t="str">
        <f>VLOOKUP(K9550,[1]人員授權表!D$3:G$249,4,0)</f>
        <v>有機</v>
      </c>
      <c r="O9550" s="70" t="str">
        <f>IF(J9550=[1]人員授權表!$C$85,"Casper李羿勳",IF(J9550=[1]人員授權表!$C$188,"Iring陳俊明",IF(J9550=[1]人員授權表!$C$189,"Brian陳泓霖",VLOOKUP(K9550,[1]人員授權表!D$2:E$249,2,FALSE))))</f>
        <v>Lucy黃詩婷</v>
      </c>
      <c r="P9550" s="67">
        <f t="shared" si="506"/>
        <v>44877</v>
      </c>
      <c r="Q9550" s="75" t="str">
        <f t="shared" si="508"/>
        <v>週六</v>
      </c>
      <c r="R9550" s="80">
        <v>44869</v>
      </c>
      <c r="AA9550" s="102">
        <v>15</v>
      </c>
      <c r="AB9550" s="123" t="s">
        <v>2325</v>
      </c>
    </row>
    <row r="9551" spans="2:28">
      <c r="B9551" s="66">
        <v>44860</v>
      </c>
      <c r="D9551" s="68" t="s">
        <v>50</v>
      </c>
      <c r="E9551" s="70" t="s">
        <v>82</v>
      </c>
      <c r="F9551" s="4" t="s">
        <v>3439</v>
      </c>
      <c r="G9551" s="67">
        <v>44865</v>
      </c>
      <c r="H9551" s="67">
        <v>44879</v>
      </c>
      <c r="I9551" s="71">
        <f t="shared" si="507"/>
        <v>14</v>
      </c>
      <c r="J9551" s="72" t="s">
        <v>137</v>
      </c>
      <c r="K9551" s="72" t="s">
        <v>138</v>
      </c>
      <c r="L9551" s="73">
        <v>1</v>
      </c>
      <c r="M9551" s="73" t="s">
        <v>91</v>
      </c>
      <c r="N9551" s="68" t="str">
        <f>VLOOKUP(K9551,[1]人員授權表!D$3:G$249,4,0)</f>
        <v>無機</v>
      </c>
      <c r="O9551" s="70" t="str">
        <f>IF(J9551=[1]人員授權表!$C$85,"Casper李羿勳",IF(J9551=[1]人員授權表!$C$188,"Iring陳俊明",IF(J9551=[1]人員授權表!$C$189,"Brian陳泓霖",VLOOKUP(K9551,[1]人員授權表!D$2:E$249,2,FALSE))))</f>
        <v>Jack劉念忻</v>
      </c>
      <c r="P9551" s="67">
        <f t="shared" si="506"/>
        <v>44877</v>
      </c>
      <c r="Q9551" s="75" t="str">
        <f t="shared" si="508"/>
        <v>週六</v>
      </c>
      <c r="R9551" s="80">
        <v>44875</v>
      </c>
    </row>
    <row r="9552" spans="2:28">
      <c r="B9552" s="66">
        <v>44860</v>
      </c>
      <c r="D9552" s="68" t="s">
        <v>50</v>
      </c>
      <c r="E9552" s="70" t="s">
        <v>82</v>
      </c>
      <c r="F9552" s="4" t="s">
        <v>3439</v>
      </c>
      <c r="G9552" s="67">
        <v>44865</v>
      </c>
      <c r="H9552" s="67">
        <v>44879</v>
      </c>
      <c r="I9552" s="71">
        <f t="shared" si="507"/>
        <v>14</v>
      </c>
      <c r="J9552" s="72" t="s">
        <v>139</v>
      </c>
      <c r="K9552" s="72" t="s">
        <v>140</v>
      </c>
      <c r="L9552" s="73">
        <v>1</v>
      </c>
      <c r="M9552" s="73" t="s">
        <v>91</v>
      </c>
      <c r="N9552" s="68" t="str">
        <f>VLOOKUP(K9552,[1]人員授權表!D$3:G$249,4,0)</f>
        <v>無機</v>
      </c>
      <c r="O9552" s="70" t="str">
        <f>IF(J9552=[1]人員授權表!$C$85,"Casper李羿勳",IF(J9552=[1]人員授權表!$C$188,"Iring陳俊明",IF(J9552=[1]人員授權表!$C$189,"Brian陳泓霖",VLOOKUP(K9552,[1]人員授權表!D$2:E$249,2,FALSE))))</f>
        <v>Brian陳泓霖</v>
      </c>
      <c r="P9552" s="67">
        <f t="shared" si="506"/>
        <v>44877</v>
      </c>
      <c r="Q9552" s="75" t="str">
        <f t="shared" si="508"/>
        <v>週六</v>
      </c>
      <c r="R9552" s="80">
        <v>44869</v>
      </c>
    </row>
    <row r="9553" spans="2:28">
      <c r="B9553" s="66">
        <v>44860</v>
      </c>
      <c r="D9553" s="68" t="s">
        <v>50</v>
      </c>
      <c r="E9553" s="70" t="s">
        <v>82</v>
      </c>
      <c r="F9553" s="4" t="s">
        <v>3439</v>
      </c>
      <c r="G9553" s="67">
        <v>44865</v>
      </c>
      <c r="H9553" s="67">
        <v>44879</v>
      </c>
      <c r="I9553" s="71">
        <f t="shared" si="507"/>
        <v>14</v>
      </c>
      <c r="J9553" s="72" t="s">
        <v>141</v>
      </c>
      <c r="K9553" s="72" t="s">
        <v>142</v>
      </c>
      <c r="L9553" s="73">
        <v>1</v>
      </c>
      <c r="M9553" s="73" t="s">
        <v>91</v>
      </c>
      <c r="N9553" s="68" t="str">
        <f>VLOOKUP(K9553,[1]人員授權表!D$3:G$249,4,0)</f>
        <v>無機</v>
      </c>
      <c r="O9553" s="70" t="str">
        <f>IF(J9553=[1]人員授權表!$C$85,"Casper李羿勳",IF(J9553=[1]人員授權表!$C$188,"Iring陳俊明",IF(J9553=[1]人員授權表!$C$189,"Brian陳泓霖",VLOOKUP(K9553,[1]人員授權表!D$2:E$249,2,FALSE))))</f>
        <v>Dennis陳汶宏</v>
      </c>
      <c r="P9553" s="67">
        <f t="shared" si="506"/>
        <v>44877</v>
      </c>
      <c r="Q9553" s="75" t="str">
        <f t="shared" si="508"/>
        <v>週六</v>
      </c>
      <c r="R9553" s="80">
        <v>44873</v>
      </c>
    </row>
    <row r="9554" spans="2:28">
      <c r="B9554" s="66">
        <v>44860</v>
      </c>
      <c r="D9554" s="68" t="s">
        <v>50</v>
      </c>
      <c r="E9554" s="70" t="s">
        <v>82</v>
      </c>
      <c r="F9554" s="4" t="s">
        <v>3439</v>
      </c>
      <c r="G9554" s="67">
        <v>44865</v>
      </c>
      <c r="H9554" s="67">
        <v>44879</v>
      </c>
      <c r="I9554" s="71">
        <f t="shared" si="507"/>
        <v>14</v>
      </c>
      <c r="J9554" s="72" t="s">
        <v>125</v>
      </c>
      <c r="K9554" s="72" t="s">
        <v>144</v>
      </c>
      <c r="L9554" s="73">
        <v>1</v>
      </c>
      <c r="M9554" s="73" t="s">
        <v>91</v>
      </c>
      <c r="N9554" s="68" t="str">
        <f>VLOOKUP(K9554,[1]人員授權表!D$3:G$249,4,0)</f>
        <v>有機</v>
      </c>
      <c r="O9554" s="70" t="str">
        <f>IF(J9554=[1]人員授權表!$C$85,"Casper李羿勳",IF(J9554=[1]人員授權表!$C$188,"Iring陳俊明",IF(J9554=[1]人員授權表!$C$189,"Brian陳泓霖",VLOOKUP(K9554,[1]人員授權表!D$2:E$249,2,FALSE))))</f>
        <v>Lucy黃詩婷</v>
      </c>
      <c r="P9554" s="67">
        <f t="shared" si="506"/>
        <v>44877</v>
      </c>
      <c r="Q9554" s="75" t="str">
        <f t="shared" si="508"/>
        <v>週六</v>
      </c>
      <c r="R9554" s="80">
        <v>44869</v>
      </c>
    </row>
    <row r="9555" spans="2:28">
      <c r="B9555" s="66">
        <v>44860</v>
      </c>
      <c r="D9555" s="68" t="s">
        <v>50</v>
      </c>
      <c r="E9555" s="70" t="s">
        <v>82</v>
      </c>
      <c r="F9555" s="4" t="s">
        <v>3439</v>
      </c>
      <c r="G9555" s="67">
        <v>44865</v>
      </c>
      <c r="H9555" s="67">
        <v>44879</v>
      </c>
      <c r="I9555" s="71">
        <f t="shared" si="507"/>
        <v>14</v>
      </c>
      <c r="J9555" s="72" t="s">
        <v>145</v>
      </c>
      <c r="K9555" s="72" t="s">
        <v>146</v>
      </c>
      <c r="L9555" s="73">
        <v>1</v>
      </c>
      <c r="M9555" s="73" t="s">
        <v>91</v>
      </c>
      <c r="N9555" s="68" t="str">
        <f>VLOOKUP(K9555,[1]人員授權表!D$3:G$249,4,0)</f>
        <v>無機</v>
      </c>
      <c r="O9555" s="70" t="str">
        <f>IF(J9555=[1]人員授權表!$C$85,"Casper李羿勳",IF(J9555=[1]人員授權表!$C$188,"Iring陳俊明",IF(J9555=[1]人員授權表!$C$189,"Brian陳泓霖",VLOOKUP(K9555,[1]人員授權表!D$2:E$249,2,FALSE))))</f>
        <v>Jack劉念忻</v>
      </c>
      <c r="P9555" s="67">
        <f t="shared" si="506"/>
        <v>44877</v>
      </c>
      <c r="Q9555" s="75" t="str">
        <f t="shared" si="508"/>
        <v>週六</v>
      </c>
      <c r="R9555" s="80">
        <v>44875</v>
      </c>
    </row>
    <row r="9556" spans="2:28">
      <c r="B9556" s="66">
        <v>44874</v>
      </c>
      <c r="D9556" s="68" t="s">
        <v>50</v>
      </c>
      <c r="E9556" s="70" t="s">
        <v>879</v>
      </c>
      <c r="F9556" s="4" t="s">
        <v>3440</v>
      </c>
      <c r="G9556" s="67">
        <v>44865</v>
      </c>
      <c r="H9556" s="67">
        <v>44879</v>
      </c>
      <c r="I9556" s="71">
        <f t="shared" si="507"/>
        <v>14</v>
      </c>
      <c r="J9556" s="72" t="s">
        <v>137</v>
      </c>
      <c r="K9556" s="72" t="s">
        <v>138</v>
      </c>
      <c r="L9556" s="73">
        <v>1</v>
      </c>
      <c r="M9556" s="73" t="s">
        <v>104</v>
      </c>
      <c r="N9556" s="68" t="str">
        <f>VLOOKUP(K9556,[1]人員授權表!D$3:G$249,4,0)</f>
        <v>無機</v>
      </c>
      <c r="O9556" s="70" t="str">
        <f>IF(J9556=[1]人員授權表!$C$85,"Casper李羿勳",IF(J9556=[1]人員授權表!$C$188,"Iring陳俊明",IF(J9556=[1]人員授權表!$C$189,"Brian陳泓霖",VLOOKUP(K9556,[1]人員授權表!D$2:E$249,2,FALSE))))</f>
        <v>Jack劉念忻</v>
      </c>
      <c r="P9556" s="67">
        <f t="shared" si="506"/>
        <v>44877</v>
      </c>
      <c r="Q9556" s="75" t="str">
        <f t="shared" si="508"/>
        <v>週六</v>
      </c>
      <c r="R9556" s="80">
        <v>44875</v>
      </c>
      <c r="AA9556" s="102">
        <v>12</v>
      </c>
      <c r="AB9556" s="123" t="s">
        <v>2380</v>
      </c>
    </row>
    <row r="9557" spans="2:28">
      <c r="B9557" s="66">
        <v>44845</v>
      </c>
      <c r="D9557" s="68" t="s">
        <v>50</v>
      </c>
      <c r="E9557" s="70" t="s">
        <v>82</v>
      </c>
      <c r="F9557" s="70" t="s">
        <v>3441</v>
      </c>
      <c r="G9557" s="67">
        <v>44865</v>
      </c>
      <c r="H9557" s="67">
        <v>44879</v>
      </c>
      <c r="I9557" s="71">
        <f t="shared" si="507"/>
        <v>14</v>
      </c>
      <c r="J9557" s="72" t="s">
        <v>139</v>
      </c>
      <c r="K9557" s="72" t="s">
        <v>140</v>
      </c>
      <c r="L9557" s="73">
        <v>2</v>
      </c>
      <c r="M9557" s="73" t="s">
        <v>104</v>
      </c>
      <c r="N9557" s="68" t="str">
        <f>VLOOKUP(K9557,[1]人員授權表!D$3:G$249,4,0)</f>
        <v>無機</v>
      </c>
      <c r="O9557" s="70" t="str">
        <f>IF(J9557=[1]人員授權表!$C$85,"Casper李羿勳",IF(J9557=[1]人員授權表!$C$188,"Iring陳俊明",IF(J9557=[1]人員授權表!$C$189,"Brian陳泓霖",VLOOKUP(K9557,[1]人員授權表!D$2:E$249,2,FALSE))))</f>
        <v>Brian陳泓霖</v>
      </c>
      <c r="P9557" s="67">
        <f t="shared" si="506"/>
        <v>44877</v>
      </c>
      <c r="Q9557" s="75" t="str">
        <f t="shared" si="508"/>
        <v>週六</v>
      </c>
      <c r="R9557" s="80">
        <v>44869</v>
      </c>
      <c r="AA9557" s="1"/>
    </row>
    <row r="9558" spans="2:28">
      <c r="B9558" s="66">
        <v>44845</v>
      </c>
      <c r="D9558" s="68" t="s">
        <v>50</v>
      </c>
      <c r="E9558" s="70" t="s">
        <v>82</v>
      </c>
      <c r="F9558" s="70" t="s">
        <v>3441</v>
      </c>
      <c r="G9558" s="67">
        <v>44865</v>
      </c>
      <c r="H9558" s="67">
        <v>44879</v>
      </c>
      <c r="I9558" s="71">
        <f t="shared" si="507"/>
        <v>14</v>
      </c>
      <c r="J9558" s="72" t="s">
        <v>137</v>
      </c>
      <c r="K9558" s="72" t="s">
        <v>138</v>
      </c>
      <c r="L9558" s="73">
        <v>2</v>
      </c>
      <c r="M9558" s="73" t="s">
        <v>104</v>
      </c>
      <c r="N9558" s="68" t="str">
        <f>VLOOKUP(K9558,[1]人員授權表!D$3:G$249,4,0)</f>
        <v>無機</v>
      </c>
      <c r="O9558" s="70" t="str">
        <f>IF(J9558=[1]人員授權表!$C$85,"Casper李羿勳",IF(J9558=[1]人員授權表!$C$188,"Iring陳俊明",IF(J9558=[1]人員授權表!$C$189,"Brian陳泓霖",VLOOKUP(K9558,[1]人員授權表!D$2:E$249,2,FALSE))))</f>
        <v>Jack劉念忻</v>
      </c>
      <c r="P9558" s="67">
        <f t="shared" si="506"/>
        <v>44877</v>
      </c>
      <c r="Q9558" s="75" t="str">
        <f t="shared" si="508"/>
        <v>週六</v>
      </c>
      <c r="R9558" s="80">
        <v>44875</v>
      </c>
      <c r="AA9558" s="1"/>
    </row>
    <row r="9559" spans="2:28">
      <c r="B9559" s="66">
        <v>44845</v>
      </c>
      <c r="D9559" s="68" t="s">
        <v>50</v>
      </c>
      <c r="E9559" s="70" t="s">
        <v>82</v>
      </c>
      <c r="F9559" s="70" t="s">
        <v>3441</v>
      </c>
      <c r="G9559" s="67">
        <v>44865</v>
      </c>
      <c r="H9559" s="67">
        <v>44879</v>
      </c>
      <c r="I9559" s="71">
        <f t="shared" si="507"/>
        <v>14</v>
      </c>
      <c r="J9559" s="72" t="s">
        <v>148</v>
      </c>
      <c r="K9559" s="72" t="s">
        <v>149</v>
      </c>
      <c r="L9559" s="73">
        <v>2</v>
      </c>
      <c r="M9559" s="73" t="s">
        <v>104</v>
      </c>
      <c r="N9559" s="68" t="str">
        <f>VLOOKUP(K9559,[1]人員授權表!D$3:G$249,4,0)</f>
        <v>無機</v>
      </c>
      <c r="O9559" s="70" t="str">
        <f>IF(J9559=[1]人員授權表!$C$85,"Casper李羿勳",IF(J9559=[1]人員授權表!$C$188,"Iring陳俊明",IF(J9559=[1]人員授權表!$C$189,"Brian陳泓霖",VLOOKUP(K9559,[1]人員授權表!D$2:E$249,2,FALSE))))</f>
        <v>Vicky游崴涵</v>
      </c>
      <c r="P9559" s="67">
        <f t="shared" si="506"/>
        <v>44877</v>
      </c>
      <c r="Q9559" s="75" t="str">
        <f t="shared" si="508"/>
        <v>週六</v>
      </c>
      <c r="R9559" s="80">
        <v>44873</v>
      </c>
      <c r="AA9559" s="1"/>
    </row>
    <row r="9560" spans="2:28">
      <c r="B9560" s="66">
        <v>44845</v>
      </c>
      <c r="D9560" s="68" t="s">
        <v>50</v>
      </c>
      <c r="E9560" s="70" t="s">
        <v>82</v>
      </c>
      <c r="F9560" s="70" t="s">
        <v>3441</v>
      </c>
      <c r="G9560" s="67">
        <v>44865</v>
      </c>
      <c r="H9560" s="67">
        <v>44879</v>
      </c>
      <c r="I9560" s="71">
        <f t="shared" si="507"/>
        <v>14</v>
      </c>
      <c r="J9560" s="72" t="s">
        <v>153</v>
      </c>
      <c r="K9560" s="72" t="s">
        <v>154</v>
      </c>
      <c r="L9560" s="73">
        <v>2</v>
      </c>
      <c r="M9560" s="73" t="s">
        <v>104</v>
      </c>
      <c r="N9560" s="68" t="str">
        <f>VLOOKUP(K9560,[1]人員授權表!D$3:G$249,4,0)</f>
        <v>無機</v>
      </c>
      <c r="O9560" s="70" t="str">
        <f>IF(J9560=[1]人員授權表!$C$85,"Casper李羿勳",IF(J9560=[1]人員授權表!$C$188,"Iring陳俊明",IF(J9560=[1]人員授權表!$C$189,"Brian陳泓霖",VLOOKUP(K9560,[1]人員授權表!D$2:E$249,2,FALSE))))</f>
        <v>Ken張智凱</v>
      </c>
      <c r="P9560" s="67">
        <f t="shared" si="506"/>
        <v>44877</v>
      </c>
      <c r="Q9560" s="75" t="str">
        <f t="shared" si="508"/>
        <v>週六</v>
      </c>
      <c r="R9560" s="80">
        <v>44868</v>
      </c>
      <c r="AA9560" s="1"/>
    </row>
    <row r="9561" spans="2:28">
      <c r="B9561" s="66">
        <v>44846</v>
      </c>
      <c r="D9561" s="68" t="s">
        <v>50</v>
      </c>
      <c r="E9561" s="70" t="s">
        <v>82</v>
      </c>
      <c r="F9561" s="70" t="s">
        <v>3442</v>
      </c>
      <c r="G9561" s="67">
        <v>44865</v>
      </c>
      <c r="H9561" s="67">
        <v>44879</v>
      </c>
      <c r="I9561" s="71">
        <f t="shared" si="507"/>
        <v>14</v>
      </c>
      <c r="J9561" s="72" t="s">
        <v>139</v>
      </c>
      <c r="K9561" s="72" t="s">
        <v>140</v>
      </c>
      <c r="L9561" s="73">
        <v>2</v>
      </c>
      <c r="M9561" s="73" t="s">
        <v>104</v>
      </c>
      <c r="N9561" s="68" t="str">
        <f>VLOOKUP(K9561,[1]人員授權表!D$3:G$249,4,0)</f>
        <v>無機</v>
      </c>
      <c r="O9561" s="70" t="str">
        <f>IF(J9561=[1]人員授權表!$C$85,"Casper李羿勳",IF(J9561=[1]人員授權表!$C$188,"Iring陳俊明",IF(J9561=[1]人員授權表!$C$189,"Brian陳泓霖",VLOOKUP(K9561,[1]人員授權表!D$2:E$249,2,FALSE))))</f>
        <v>Brian陳泓霖</v>
      </c>
      <c r="P9561" s="67">
        <f t="shared" si="506"/>
        <v>44877</v>
      </c>
      <c r="Q9561" s="75" t="str">
        <f t="shared" si="508"/>
        <v>週六</v>
      </c>
      <c r="R9561" s="80">
        <v>44869</v>
      </c>
      <c r="AA9561" s="1"/>
    </row>
    <row r="9562" spans="2:28">
      <c r="B9562" s="66">
        <v>44846</v>
      </c>
      <c r="D9562" s="68" t="s">
        <v>50</v>
      </c>
      <c r="E9562" s="70" t="s">
        <v>82</v>
      </c>
      <c r="F9562" s="70" t="s">
        <v>3442</v>
      </c>
      <c r="G9562" s="67">
        <v>44865</v>
      </c>
      <c r="H9562" s="67">
        <v>44879</v>
      </c>
      <c r="I9562" s="71">
        <f t="shared" si="507"/>
        <v>14</v>
      </c>
      <c r="J9562" s="72" t="s">
        <v>137</v>
      </c>
      <c r="K9562" s="72" t="s">
        <v>138</v>
      </c>
      <c r="L9562" s="73">
        <v>2</v>
      </c>
      <c r="M9562" s="73" t="s">
        <v>104</v>
      </c>
      <c r="N9562" s="68" t="str">
        <f>VLOOKUP(K9562,[1]人員授權表!D$3:G$249,4,0)</f>
        <v>無機</v>
      </c>
      <c r="O9562" s="70" t="str">
        <f>IF(J9562=[1]人員授權表!$C$85,"Casper李羿勳",IF(J9562=[1]人員授權表!$C$188,"Iring陳俊明",IF(J9562=[1]人員授權表!$C$189,"Brian陳泓霖",VLOOKUP(K9562,[1]人員授權表!D$2:E$249,2,FALSE))))</f>
        <v>Jack劉念忻</v>
      </c>
      <c r="P9562" s="67">
        <f t="shared" si="506"/>
        <v>44877</v>
      </c>
      <c r="Q9562" s="75" t="str">
        <f t="shared" si="508"/>
        <v>週六</v>
      </c>
      <c r="R9562" s="80">
        <v>44875</v>
      </c>
      <c r="AA9562" s="1"/>
    </row>
    <row r="9563" spans="2:28">
      <c r="B9563" s="66">
        <v>44846</v>
      </c>
      <c r="D9563" s="68" t="s">
        <v>50</v>
      </c>
      <c r="E9563" s="70" t="s">
        <v>82</v>
      </c>
      <c r="F9563" s="70" t="s">
        <v>3442</v>
      </c>
      <c r="G9563" s="67">
        <v>44865</v>
      </c>
      <c r="H9563" s="67">
        <v>44879</v>
      </c>
      <c r="I9563" s="71">
        <f t="shared" si="507"/>
        <v>14</v>
      </c>
      <c r="J9563" s="72" t="s">
        <v>148</v>
      </c>
      <c r="K9563" s="72" t="s">
        <v>149</v>
      </c>
      <c r="L9563" s="73">
        <v>2</v>
      </c>
      <c r="M9563" s="73" t="s">
        <v>104</v>
      </c>
      <c r="N9563" s="68" t="str">
        <f>VLOOKUP(K9563,[1]人員授權表!D$3:G$249,4,0)</f>
        <v>無機</v>
      </c>
      <c r="O9563" s="70" t="str">
        <f>IF(J9563=[1]人員授權表!$C$85,"Casper李羿勳",IF(J9563=[1]人員授權表!$C$188,"Iring陳俊明",IF(J9563=[1]人員授權表!$C$189,"Brian陳泓霖",VLOOKUP(K9563,[1]人員授權表!D$2:E$249,2,FALSE))))</f>
        <v>Vicky游崴涵</v>
      </c>
      <c r="P9563" s="67">
        <f t="shared" si="506"/>
        <v>44877</v>
      </c>
      <c r="Q9563" s="75" t="str">
        <f t="shared" si="508"/>
        <v>週六</v>
      </c>
      <c r="R9563" s="80">
        <v>44873</v>
      </c>
      <c r="AA9563" s="1"/>
    </row>
    <row r="9564" spans="2:28">
      <c r="B9564" s="66">
        <v>44846</v>
      </c>
      <c r="D9564" s="68" t="s">
        <v>50</v>
      </c>
      <c r="E9564" s="70" t="s">
        <v>82</v>
      </c>
      <c r="F9564" s="70" t="s">
        <v>3442</v>
      </c>
      <c r="G9564" s="67">
        <v>44865</v>
      </c>
      <c r="H9564" s="67">
        <v>44879</v>
      </c>
      <c r="I9564" s="71">
        <f t="shared" si="507"/>
        <v>14</v>
      </c>
      <c r="J9564" s="72" t="s">
        <v>153</v>
      </c>
      <c r="K9564" s="72" t="s">
        <v>154</v>
      </c>
      <c r="L9564" s="73">
        <v>2</v>
      </c>
      <c r="M9564" s="73" t="s">
        <v>104</v>
      </c>
      <c r="N9564" s="68" t="str">
        <f>VLOOKUP(K9564,[1]人員授權表!D$3:G$249,4,0)</f>
        <v>無機</v>
      </c>
      <c r="O9564" s="70" t="str">
        <f>IF(J9564=[1]人員授權表!$C$85,"Casper李羿勳",IF(J9564=[1]人員授權表!$C$188,"Iring陳俊明",IF(J9564=[1]人員授權表!$C$189,"Brian陳泓霖",VLOOKUP(K9564,[1]人員授權表!D$2:E$249,2,FALSE))))</f>
        <v>Ken張智凱</v>
      </c>
      <c r="P9564" s="67">
        <f t="shared" si="506"/>
        <v>44877</v>
      </c>
      <c r="Q9564" s="75" t="str">
        <f t="shared" si="508"/>
        <v>週六</v>
      </c>
      <c r="R9564" s="80">
        <v>44868</v>
      </c>
      <c r="AA9564" s="1"/>
    </row>
    <row r="9565" spans="2:28">
      <c r="B9565" s="66">
        <v>44846</v>
      </c>
      <c r="D9565" s="68" t="s">
        <v>50</v>
      </c>
      <c r="E9565" s="70" t="s">
        <v>82</v>
      </c>
      <c r="F9565" s="70" t="s">
        <v>3442</v>
      </c>
      <c r="G9565" s="67">
        <v>44865</v>
      </c>
      <c r="H9565" s="67">
        <v>44879</v>
      </c>
      <c r="I9565" s="71">
        <f t="shared" si="507"/>
        <v>14</v>
      </c>
      <c r="J9565" s="72" t="s">
        <v>125</v>
      </c>
      <c r="K9565" s="72" t="s">
        <v>144</v>
      </c>
      <c r="L9565" s="73">
        <v>2</v>
      </c>
      <c r="M9565" s="73" t="s">
        <v>104</v>
      </c>
      <c r="N9565" s="68" t="str">
        <f>VLOOKUP(K9565,[1]人員授權表!D$3:G$249,4,0)</f>
        <v>有機</v>
      </c>
      <c r="O9565" s="70" t="str">
        <f>IF(J9565=[1]人員授權表!$C$85,"Casper李羿勳",IF(J9565=[1]人員授權表!$C$188,"Iring陳俊明",IF(J9565=[1]人員授權表!$C$189,"Brian陳泓霖",VLOOKUP(K9565,[1]人員授權表!D$2:E$249,2,FALSE))))</f>
        <v>Lucy黃詩婷</v>
      </c>
      <c r="P9565" s="67">
        <f t="shared" si="506"/>
        <v>44877</v>
      </c>
      <c r="Q9565" s="75" t="str">
        <f t="shared" si="508"/>
        <v>週六</v>
      </c>
      <c r="R9565" s="80">
        <v>44869</v>
      </c>
      <c r="AA9565" s="1"/>
    </row>
    <row r="9566" spans="2:28">
      <c r="B9566" s="66">
        <v>44860</v>
      </c>
      <c r="D9566" s="68" t="s">
        <v>50</v>
      </c>
      <c r="E9566" s="70" t="s">
        <v>82</v>
      </c>
      <c r="F9566" s="70" t="s">
        <v>3443</v>
      </c>
      <c r="G9566" s="67">
        <v>44865</v>
      </c>
      <c r="H9566" s="67">
        <v>44879</v>
      </c>
      <c r="I9566" s="71">
        <f t="shared" si="507"/>
        <v>14</v>
      </c>
      <c r="J9566" s="72" t="s">
        <v>340</v>
      </c>
      <c r="K9566" s="72" t="s">
        <v>187</v>
      </c>
      <c r="L9566" s="73">
        <v>1</v>
      </c>
      <c r="M9566" s="73" t="s">
        <v>104</v>
      </c>
      <c r="N9566" s="68" t="str">
        <f>VLOOKUP(K9566,[1]人員授權表!D$3:G$249,4,0)</f>
        <v>無機</v>
      </c>
      <c r="O9566" s="70" t="str">
        <f>IF(J9566=[1]人員授權表!$C$85,"Casper李羿勳",IF(J9566=[1]人員授權表!$C$188,"Iring陳俊明",IF(J9566=[1]人員授權表!$C$189,"Brian陳泓霖",VLOOKUP(K9566,[1]人員授權表!D$2:E$249,2,FALSE))))</f>
        <v>Ruby黃家蓁</v>
      </c>
      <c r="P9566" s="67">
        <f t="shared" si="506"/>
        <v>44877</v>
      </c>
      <c r="Q9566" s="75" t="str">
        <f t="shared" si="508"/>
        <v>週六</v>
      </c>
      <c r="R9566" s="80">
        <v>44876</v>
      </c>
    </row>
    <row r="9567" spans="2:28">
      <c r="B9567" s="66">
        <v>44860</v>
      </c>
      <c r="D9567" s="68" t="s">
        <v>50</v>
      </c>
      <c r="E9567" s="70" t="s">
        <v>82</v>
      </c>
      <c r="F9567" s="70" t="s">
        <v>3443</v>
      </c>
      <c r="G9567" s="67">
        <v>44865</v>
      </c>
      <c r="H9567" s="67">
        <v>44879</v>
      </c>
      <c r="I9567" s="71">
        <f t="shared" si="507"/>
        <v>14</v>
      </c>
      <c r="J9567" s="72" t="s">
        <v>97</v>
      </c>
      <c r="K9567" s="72" t="s">
        <v>187</v>
      </c>
      <c r="L9567" s="73">
        <v>1</v>
      </c>
      <c r="M9567" s="73" t="s">
        <v>104</v>
      </c>
      <c r="N9567" s="68" t="str">
        <f>VLOOKUP(K9567,[1]人員授權表!D$3:G$249,4,0)</f>
        <v>無機</v>
      </c>
      <c r="O9567" s="70" t="str">
        <f>IF(J9567=[1]人員授權表!$C$85,"Casper李羿勳",IF(J9567=[1]人員授權表!$C$188,"Iring陳俊明",IF(J9567=[1]人員授權表!$C$189,"Brian陳泓霖",VLOOKUP(K9567,[1]人員授權表!D$2:E$249,2,FALSE))))</f>
        <v>Ruby黃家蓁</v>
      </c>
      <c r="P9567" s="67">
        <f t="shared" si="506"/>
        <v>44877</v>
      </c>
      <c r="Q9567" s="75" t="str">
        <f t="shared" si="508"/>
        <v>週六</v>
      </c>
      <c r="R9567" s="80">
        <v>44876</v>
      </c>
    </row>
    <row r="9568" spans="2:28">
      <c r="B9568" s="66">
        <v>44860</v>
      </c>
      <c r="D9568" s="68" t="s">
        <v>50</v>
      </c>
      <c r="E9568" s="70" t="s">
        <v>82</v>
      </c>
      <c r="F9568" s="70" t="s">
        <v>3443</v>
      </c>
      <c r="G9568" s="67">
        <v>44865</v>
      </c>
      <c r="H9568" s="67">
        <v>44879</v>
      </c>
      <c r="I9568" s="71">
        <f t="shared" si="507"/>
        <v>14</v>
      </c>
      <c r="J9568" s="72" t="s">
        <v>343</v>
      </c>
      <c r="K9568" s="72" t="s">
        <v>187</v>
      </c>
      <c r="L9568" s="73">
        <v>1</v>
      </c>
      <c r="M9568" s="73" t="s">
        <v>104</v>
      </c>
      <c r="N9568" s="68" t="str">
        <f>VLOOKUP(K9568,[1]人員授權表!D$3:G$249,4,0)</f>
        <v>無機</v>
      </c>
      <c r="O9568" s="70" t="str">
        <f>IF(J9568=[1]人員授權表!$C$85,"Casper李羿勳",IF(J9568=[1]人員授權表!$C$188,"Iring陳俊明",IF(J9568=[1]人員授權表!$C$189,"Brian陳泓霖",VLOOKUP(K9568,[1]人員授權表!D$2:E$249,2,FALSE))))</f>
        <v>Ruby黃家蓁</v>
      </c>
      <c r="P9568" s="67">
        <f t="shared" si="506"/>
        <v>44877</v>
      </c>
      <c r="Q9568" s="75" t="str">
        <f t="shared" si="508"/>
        <v>週六</v>
      </c>
      <c r="R9568" s="80">
        <v>44876</v>
      </c>
    </row>
    <row r="9569" spans="2:28">
      <c r="B9569" s="66">
        <v>44860</v>
      </c>
      <c r="D9569" s="68" t="s">
        <v>50</v>
      </c>
      <c r="E9569" s="70" t="s">
        <v>82</v>
      </c>
      <c r="F9569" s="70" t="s">
        <v>3443</v>
      </c>
      <c r="G9569" s="67">
        <v>44865</v>
      </c>
      <c r="H9569" s="67">
        <v>44879</v>
      </c>
      <c r="I9569" s="71">
        <f t="shared" si="507"/>
        <v>14</v>
      </c>
      <c r="J9569" s="72" t="s">
        <v>195</v>
      </c>
      <c r="K9569" s="72" t="s">
        <v>914</v>
      </c>
      <c r="L9569" s="73">
        <v>1</v>
      </c>
      <c r="M9569" s="73" t="s">
        <v>104</v>
      </c>
      <c r="N9569" s="68" t="str">
        <f>VLOOKUP(K9569,[1]人員授權表!D$3:G$249,4,0)</f>
        <v>無機</v>
      </c>
      <c r="O9569" s="70" t="str">
        <f>IF(J9569=[1]人員授權表!$C$85,"Casper李羿勳",IF(J9569=[1]人員授權表!$C$188,"Iring陳俊明",IF(J9569=[1]人員授權表!$C$189,"Brian陳泓霖",VLOOKUP(K9569,[1]人員授權表!D$2:E$249,2,FALSE))))</f>
        <v>Debby胡萱黛</v>
      </c>
      <c r="P9569" s="67">
        <f t="shared" si="506"/>
        <v>44877</v>
      </c>
      <c r="Q9569" s="75" t="str">
        <f t="shared" si="508"/>
        <v>週六</v>
      </c>
      <c r="R9569" s="80">
        <v>44874</v>
      </c>
    </row>
    <row r="9570" spans="2:28">
      <c r="B9570" s="66">
        <v>44860</v>
      </c>
      <c r="D9570" s="68" t="s">
        <v>50</v>
      </c>
      <c r="E9570" s="70" t="s">
        <v>82</v>
      </c>
      <c r="F9570" s="70" t="s">
        <v>3443</v>
      </c>
      <c r="G9570" s="67">
        <v>44865</v>
      </c>
      <c r="H9570" s="67">
        <v>44879</v>
      </c>
      <c r="I9570" s="71">
        <f t="shared" si="507"/>
        <v>14</v>
      </c>
      <c r="J9570" s="72" t="s">
        <v>204</v>
      </c>
      <c r="K9570" s="72" t="s">
        <v>205</v>
      </c>
      <c r="L9570" s="73">
        <v>1</v>
      </c>
      <c r="M9570" s="73" t="s">
        <v>104</v>
      </c>
      <c r="N9570" s="68" t="str">
        <f>VLOOKUP(K9570,[1]人員授權表!D$3:G$249,4,0)</f>
        <v>無機</v>
      </c>
      <c r="O9570" s="70" t="str">
        <f>IF(J9570=[1]人員授權表!$C$85,"Casper李羿勳",IF(J9570=[1]人員授權表!$C$188,"Iring陳俊明",IF(J9570=[1]人員授權表!$C$189,"Brian陳泓霖",VLOOKUP(K9570,[1]人員授權表!D$2:E$249,2,FALSE))))</f>
        <v>Iring陳俊明</v>
      </c>
      <c r="P9570" s="67">
        <f t="shared" si="506"/>
        <v>44877</v>
      </c>
      <c r="Q9570" s="75" t="str">
        <f t="shared" si="508"/>
        <v>週六</v>
      </c>
      <c r="R9570" s="80">
        <v>44875</v>
      </c>
    </row>
    <row r="9571" spans="2:28">
      <c r="B9571" s="66">
        <v>44833</v>
      </c>
      <c r="C9571" s="67">
        <v>44865</v>
      </c>
      <c r="D9571" s="68" t="s">
        <v>50</v>
      </c>
      <c r="E9571" s="70" t="s">
        <v>51</v>
      </c>
      <c r="F9571" s="70" t="s">
        <v>3444</v>
      </c>
      <c r="G9571" s="67">
        <v>44861</v>
      </c>
      <c r="H9571" s="67">
        <v>44879</v>
      </c>
      <c r="I9571" s="71">
        <f t="shared" si="507"/>
        <v>18</v>
      </c>
      <c r="J9571" s="72" t="s">
        <v>139</v>
      </c>
      <c r="K9571" s="72" t="s">
        <v>140</v>
      </c>
      <c r="L9571" s="110">
        <v>11</v>
      </c>
      <c r="M9571" s="73" t="s">
        <v>268</v>
      </c>
      <c r="N9571" s="68" t="str">
        <f>VLOOKUP(K9571,[1]人員授權表!D$3:G$249,4,0)</f>
        <v>無機</v>
      </c>
      <c r="O9571" s="70" t="str">
        <f>IF(J9571=[1]人員授權表!$C$85,"Casper李羿勳",IF(J9571=[1]人員授權表!$C$188,"Iring陳俊明",IF(J9571=[1]人員授權表!$C$189,"Brian陳泓霖",VLOOKUP(K9571,[1]人員授權表!D$2:E$249,2,FALSE))))</f>
        <v>Brian陳泓霖</v>
      </c>
      <c r="P9571" s="67">
        <f t="shared" si="506"/>
        <v>44877</v>
      </c>
      <c r="Q9571" s="75" t="str">
        <f t="shared" si="508"/>
        <v>週六</v>
      </c>
      <c r="R9571" s="80">
        <v>44869</v>
      </c>
      <c r="Z9571" s="79" t="s">
        <v>3445</v>
      </c>
      <c r="AA9571" s="102">
        <v>5</v>
      </c>
      <c r="AB9571" s="123" t="s">
        <v>2471</v>
      </c>
    </row>
    <row r="9572" spans="2:28">
      <c r="B9572" s="66">
        <v>44833</v>
      </c>
      <c r="C9572" s="67">
        <v>44865</v>
      </c>
      <c r="D9572" s="68" t="s">
        <v>50</v>
      </c>
      <c r="E9572" s="70" t="s">
        <v>51</v>
      </c>
      <c r="F9572" s="70" t="s">
        <v>3444</v>
      </c>
      <c r="G9572" s="67">
        <v>44861</v>
      </c>
      <c r="H9572" s="67">
        <v>44879</v>
      </c>
      <c r="I9572" s="71">
        <f t="shared" si="507"/>
        <v>18</v>
      </c>
      <c r="J9572" s="72" t="s">
        <v>298</v>
      </c>
      <c r="K9572" s="72" t="s">
        <v>187</v>
      </c>
      <c r="L9572" s="110">
        <v>11</v>
      </c>
      <c r="M9572" s="73" t="s">
        <v>268</v>
      </c>
      <c r="N9572" s="68" t="str">
        <f>VLOOKUP(K9572,[1]人員授權表!D$3:G$249,4,0)</f>
        <v>無機</v>
      </c>
      <c r="O9572" s="70" t="str">
        <f>IF(J9572=[1]人員授權表!$C$85,"Casper李羿勳",IF(J9572=[1]人員授權表!$C$188,"Iring陳俊明",IF(J9572=[1]人員授權表!$C$189,"Brian陳泓霖",VLOOKUP(K9572,[1]人員授權表!D$2:E$249,2,FALSE))))</f>
        <v>Ruby黃家蓁</v>
      </c>
      <c r="P9572" s="67">
        <f t="shared" si="506"/>
        <v>44877</v>
      </c>
      <c r="Q9572" s="75" t="str">
        <f t="shared" si="508"/>
        <v>週六</v>
      </c>
      <c r="R9572" s="80">
        <v>44874</v>
      </c>
      <c r="Z9572" s="79" t="s">
        <v>3445</v>
      </c>
      <c r="AA9572" s="102">
        <v>5</v>
      </c>
      <c r="AB9572" s="123" t="s">
        <v>2471</v>
      </c>
    </row>
    <row r="9573" spans="2:28">
      <c r="B9573" s="66">
        <v>44833</v>
      </c>
      <c r="C9573" s="67">
        <v>44865</v>
      </c>
      <c r="D9573" s="68" t="s">
        <v>50</v>
      </c>
      <c r="E9573" s="70" t="s">
        <v>51</v>
      </c>
      <c r="F9573" s="70" t="s">
        <v>3444</v>
      </c>
      <c r="G9573" s="67">
        <v>44861</v>
      </c>
      <c r="H9573" s="67">
        <v>44879</v>
      </c>
      <c r="I9573" s="71">
        <f t="shared" si="507"/>
        <v>18</v>
      </c>
      <c r="J9573" s="72" t="s">
        <v>97</v>
      </c>
      <c r="K9573" s="72" t="s">
        <v>187</v>
      </c>
      <c r="L9573" s="110">
        <v>11</v>
      </c>
      <c r="M9573" s="73" t="s">
        <v>268</v>
      </c>
      <c r="N9573" s="68" t="str">
        <f>VLOOKUP(K9573,[1]人員授權表!D$3:G$249,4,0)</f>
        <v>無機</v>
      </c>
      <c r="O9573" s="70" t="str">
        <f>IF(J9573=[1]人員授權表!$C$85,"Casper李羿勳",IF(J9573=[1]人員授權表!$C$188,"Iring陳俊明",IF(J9573=[1]人員授權表!$C$189,"Brian陳泓霖",VLOOKUP(K9573,[1]人員授權表!D$2:E$249,2,FALSE))))</f>
        <v>Ruby黃家蓁</v>
      </c>
      <c r="P9573" s="67">
        <f t="shared" si="506"/>
        <v>44877</v>
      </c>
      <c r="Q9573" s="75" t="str">
        <f t="shared" si="508"/>
        <v>週六</v>
      </c>
      <c r="R9573" s="80">
        <v>44874</v>
      </c>
      <c r="Z9573" s="79" t="s">
        <v>3445</v>
      </c>
      <c r="AA9573" s="102">
        <v>5</v>
      </c>
      <c r="AB9573" s="123" t="s">
        <v>2471</v>
      </c>
    </row>
    <row r="9574" spans="2:28">
      <c r="B9574" s="66">
        <v>44833</v>
      </c>
      <c r="C9574" s="67">
        <v>44865</v>
      </c>
      <c r="D9574" s="68" t="s">
        <v>50</v>
      </c>
      <c r="E9574" s="70" t="s">
        <v>51</v>
      </c>
      <c r="F9574" s="70" t="s">
        <v>3444</v>
      </c>
      <c r="G9574" s="67">
        <v>44861</v>
      </c>
      <c r="H9574" s="67">
        <v>44879</v>
      </c>
      <c r="I9574" s="71">
        <f t="shared" si="507"/>
        <v>18</v>
      </c>
      <c r="J9574" s="72" t="s">
        <v>343</v>
      </c>
      <c r="K9574" s="72" t="s">
        <v>187</v>
      </c>
      <c r="L9574" s="110">
        <v>11</v>
      </c>
      <c r="M9574" s="73" t="s">
        <v>268</v>
      </c>
      <c r="N9574" s="68" t="str">
        <f>VLOOKUP(K9574,[1]人員授權表!D$3:G$249,4,0)</f>
        <v>無機</v>
      </c>
      <c r="O9574" s="70" t="str">
        <f>IF(J9574=[1]人員授權表!$C$85,"Casper李羿勳",IF(J9574=[1]人員授權表!$C$188,"Iring陳俊明",IF(J9574=[1]人員授權表!$C$189,"Brian陳泓霖",VLOOKUP(K9574,[1]人員授權表!D$2:E$249,2,FALSE))))</f>
        <v>Ruby黃家蓁</v>
      </c>
      <c r="P9574" s="67">
        <f t="shared" si="506"/>
        <v>44877</v>
      </c>
      <c r="Q9574" s="75" t="str">
        <f t="shared" si="508"/>
        <v>週六</v>
      </c>
      <c r="R9574" s="80">
        <v>44874</v>
      </c>
      <c r="Z9574" s="79" t="s">
        <v>3445</v>
      </c>
      <c r="AA9574" s="102">
        <v>5</v>
      </c>
      <c r="AB9574" s="123" t="s">
        <v>2471</v>
      </c>
    </row>
    <row r="9575" spans="2:28">
      <c r="B9575" s="66">
        <v>44833</v>
      </c>
      <c r="C9575" s="67">
        <v>44865</v>
      </c>
      <c r="D9575" s="68" t="s">
        <v>50</v>
      </c>
      <c r="E9575" s="70" t="s">
        <v>51</v>
      </c>
      <c r="F9575" s="70" t="s">
        <v>3444</v>
      </c>
      <c r="G9575" s="67">
        <v>44861</v>
      </c>
      <c r="H9575" s="67">
        <v>44879</v>
      </c>
      <c r="I9575" s="71">
        <f t="shared" si="507"/>
        <v>18</v>
      </c>
      <c r="J9575" s="72" t="s">
        <v>133</v>
      </c>
      <c r="K9575" s="72" t="s">
        <v>187</v>
      </c>
      <c r="L9575" s="110">
        <v>11</v>
      </c>
      <c r="M9575" s="73" t="s">
        <v>268</v>
      </c>
      <c r="N9575" s="68" t="str">
        <f>VLOOKUP(K9575,[1]人員授權表!D$3:G$249,4,0)</f>
        <v>無機</v>
      </c>
      <c r="O9575" s="70" t="str">
        <f>IF(J9575=[1]人員授權表!$C$85,"Casper李羿勳",IF(J9575=[1]人員授權表!$C$188,"Iring陳俊明",IF(J9575=[1]人員授權表!$C$189,"Brian陳泓霖",VLOOKUP(K9575,[1]人員授權表!D$2:E$249,2,FALSE))))</f>
        <v>Ruby黃家蓁</v>
      </c>
      <c r="P9575" s="67">
        <f t="shared" si="506"/>
        <v>44877</v>
      </c>
      <c r="Q9575" s="75" t="str">
        <f t="shared" si="508"/>
        <v>週六</v>
      </c>
      <c r="R9575" s="80">
        <v>44874</v>
      </c>
      <c r="Z9575" s="79" t="s">
        <v>3445</v>
      </c>
      <c r="AA9575" s="102">
        <v>5</v>
      </c>
      <c r="AB9575" s="123" t="s">
        <v>2471</v>
      </c>
    </row>
    <row r="9576" spans="2:28">
      <c r="B9576" s="66">
        <v>44833</v>
      </c>
      <c r="C9576" s="67">
        <v>44865</v>
      </c>
      <c r="D9576" s="68" t="s">
        <v>50</v>
      </c>
      <c r="E9576" s="70" t="s">
        <v>51</v>
      </c>
      <c r="F9576" s="70" t="s">
        <v>3444</v>
      </c>
      <c r="G9576" s="67">
        <v>44861</v>
      </c>
      <c r="H9576" s="67">
        <v>44879</v>
      </c>
      <c r="I9576" s="71">
        <f t="shared" si="507"/>
        <v>18</v>
      </c>
      <c r="J9576" s="72" t="s">
        <v>285</v>
      </c>
      <c r="K9576" s="72" t="s">
        <v>187</v>
      </c>
      <c r="L9576" s="110">
        <v>11</v>
      </c>
      <c r="M9576" s="73" t="s">
        <v>268</v>
      </c>
      <c r="N9576" s="68" t="str">
        <f>VLOOKUP(K9576,[1]人員授權表!D$3:G$249,4,0)</f>
        <v>無機</v>
      </c>
      <c r="O9576" s="70" t="str">
        <f>IF(J9576=[1]人員授權表!$C$85,"Casper李羿勳",IF(J9576=[1]人員授權表!$C$188,"Iring陳俊明",IF(J9576=[1]人員授權表!$C$189,"Brian陳泓霖",VLOOKUP(K9576,[1]人員授權表!D$2:E$249,2,FALSE))))</f>
        <v>Ruby黃家蓁</v>
      </c>
      <c r="P9576" s="67">
        <f t="shared" si="506"/>
        <v>44877</v>
      </c>
      <c r="Q9576" s="75" t="str">
        <f t="shared" si="508"/>
        <v>週六</v>
      </c>
      <c r="R9576" s="80">
        <v>44868</v>
      </c>
      <c r="Z9576" s="79" t="s">
        <v>3445</v>
      </c>
      <c r="AA9576" s="102">
        <v>5</v>
      </c>
      <c r="AB9576" s="123" t="s">
        <v>2471</v>
      </c>
    </row>
    <row r="9577" spans="2:28">
      <c r="B9577" s="66">
        <v>44833</v>
      </c>
      <c r="C9577" s="67">
        <v>44865</v>
      </c>
      <c r="D9577" s="68" t="s">
        <v>50</v>
      </c>
      <c r="E9577" s="70" t="s">
        <v>51</v>
      </c>
      <c r="F9577" s="70" t="s">
        <v>3444</v>
      </c>
      <c r="G9577" s="67">
        <v>44861</v>
      </c>
      <c r="H9577" s="67">
        <v>44879</v>
      </c>
      <c r="I9577" s="71">
        <f t="shared" si="507"/>
        <v>18</v>
      </c>
      <c r="J9577" s="72" t="s">
        <v>286</v>
      </c>
      <c r="K9577" s="72" t="s">
        <v>187</v>
      </c>
      <c r="L9577" s="110">
        <v>11</v>
      </c>
      <c r="M9577" s="73" t="s">
        <v>268</v>
      </c>
      <c r="N9577" s="68" t="str">
        <f>VLOOKUP(K9577,[1]人員授權表!D$3:G$249,4,0)</f>
        <v>無機</v>
      </c>
      <c r="O9577" s="70" t="str">
        <f>IF(J9577=[1]人員授權表!$C$85,"Casper李羿勳",IF(J9577=[1]人員授權表!$C$188,"Iring陳俊明",IF(J9577=[1]人員授權表!$C$189,"Brian陳泓霖",VLOOKUP(K9577,[1]人員授權表!D$2:E$249,2,FALSE))))</f>
        <v>Ruby黃家蓁</v>
      </c>
      <c r="P9577" s="67">
        <f t="shared" si="506"/>
        <v>44877</v>
      </c>
      <c r="Q9577" s="75" t="str">
        <f t="shared" si="508"/>
        <v>週六</v>
      </c>
      <c r="R9577" s="80">
        <v>44868</v>
      </c>
      <c r="Z9577" s="79" t="s">
        <v>3445</v>
      </c>
      <c r="AA9577" s="102">
        <v>5</v>
      </c>
      <c r="AB9577" s="123" t="s">
        <v>2471</v>
      </c>
    </row>
    <row r="9578" spans="2:28">
      <c r="B9578" s="66">
        <v>44833</v>
      </c>
      <c r="C9578" s="67">
        <v>44865</v>
      </c>
      <c r="D9578" s="68" t="s">
        <v>50</v>
      </c>
      <c r="E9578" s="70" t="s">
        <v>51</v>
      </c>
      <c r="F9578" s="70" t="s">
        <v>3444</v>
      </c>
      <c r="G9578" s="67">
        <v>44861</v>
      </c>
      <c r="H9578" s="67">
        <v>44879</v>
      </c>
      <c r="I9578" s="71">
        <f t="shared" si="507"/>
        <v>18</v>
      </c>
      <c r="J9578" s="72" t="s">
        <v>342</v>
      </c>
      <c r="K9578" s="72" t="s">
        <v>187</v>
      </c>
      <c r="L9578" s="110">
        <v>11</v>
      </c>
      <c r="M9578" s="73" t="s">
        <v>268</v>
      </c>
      <c r="N9578" s="68" t="str">
        <f>VLOOKUP(K9578,[1]人員授權表!D$3:G$249,4,0)</f>
        <v>無機</v>
      </c>
      <c r="O9578" s="70" t="str">
        <f>IF(J9578=[1]人員授權表!$C$85,"Casper李羿勳",IF(J9578=[1]人員授權表!$C$188,"Iring陳俊明",IF(J9578=[1]人員授權表!$C$189,"Brian陳泓霖",VLOOKUP(K9578,[1]人員授權表!D$2:E$249,2,FALSE))))</f>
        <v>Ruby黃家蓁</v>
      </c>
      <c r="P9578" s="67">
        <f t="shared" si="506"/>
        <v>44877</v>
      </c>
      <c r="Q9578" s="75" t="str">
        <f t="shared" si="508"/>
        <v>週六</v>
      </c>
      <c r="R9578" s="80">
        <v>44874</v>
      </c>
      <c r="Z9578" s="79" t="s">
        <v>3445</v>
      </c>
      <c r="AA9578" s="102">
        <v>5</v>
      </c>
      <c r="AB9578" s="123" t="s">
        <v>2471</v>
      </c>
    </row>
    <row r="9579" spans="2:28">
      <c r="B9579" s="66">
        <v>44833</v>
      </c>
      <c r="C9579" s="67">
        <v>44865</v>
      </c>
      <c r="D9579" s="68" t="s">
        <v>50</v>
      </c>
      <c r="E9579" s="70" t="s">
        <v>51</v>
      </c>
      <c r="F9579" s="70" t="s">
        <v>3444</v>
      </c>
      <c r="G9579" s="67">
        <v>44861</v>
      </c>
      <c r="H9579" s="67">
        <v>44879</v>
      </c>
      <c r="I9579" s="71">
        <f t="shared" si="507"/>
        <v>18</v>
      </c>
      <c r="J9579" s="72" t="s">
        <v>340</v>
      </c>
      <c r="K9579" s="72" t="s">
        <v>187</v>
      </c>
      <c r="L9579" s="110">
        <v>11</v>
      </c>
      <c r="M9579" s="73" t="s">
        <v>268</v>
      </c>
      <c r="N9579" s="68" t="str">
        <f>VLOOKUP(K9579,[1]人員授權表!D$3:G$249,4,0)</f>
        <v>無機</v>
      </c>
      <c r="O9579" s="70" t="str">
        <f>IF(J9579=[1]人員授權表!$C$85,"Casper李羿勳",IF(J9579=[1]人員授權表!$C$188,"Iring陳俊明",IF(J9579=[1]人員授權表!$C$189,"Brian陳泓霖",VLOOKUP(K9579,[1]人員授權表!D$2:E$249,2,FALSE))))</f>
        <v>Ruby黃家蓁</v>
      </c>
      <c r="P9579" s="67">
        <f t="shared" si="506"/>
        <v>44877</v>
      </c>
      <c r="Q9579" s="75" t="str">
        <f t="shared" si="508"/>
        <v>週六</v>
      </c>
      <c r="R9579" s="80">
        <v>44874</v>
      </c>
      <c r="Z9579" s="79" t="s">
        <v>3445</v>
      </c>
      <c r="AA9579" s="102">
        <v>5</v>
      </c>
      <c r="AB9579" s="123" t="s">
        <v>2471</v>
      </c>
    </row>
    <row r="9580" spans="2:28">
      <c r="B9580" s="66">
        <v>44833</v>
      </c>
      <c r="C9580" s="67">
        <v>44865</v>
      </c>
      <c r="D9580" s="68" t="s">
        <v>50</v>
      </c>
      <c r="E9580" s="70" t="s">
        <v>51</v>
      </c>
      <c r="F9580" s="70" t="s">
        <v>3444</v>
      </c>
      <c r="G9580" s="67">
        <v>44861</v>
      </c>
      <c r="H9580" s="67">
        <v>44879</v>
      </c>
      <c r="I9580" s="71">
        <f t="shared" si="507"/>
        <v>18</v>
      </c>
      <c r="J9580" s="72" t="s">
        <v>299</v>
      </c>
      <c r="K9580" s="72" t="s">
        <v>187</v>
      </c>
      <c r="L9580" s="110">
        <v>11</v>
      </c>
      <c r="M9580" s="73" t="s">
        <v>268</v>
      </c>
      <c r="N9580" s="68" t="str">
        <f>VLOOKUP(K9580,[1]人員授權表!D$3:G$249,4,0)</f>
        <v>無機</v>
      </c>
      <c r="O9580" s="70" t="str">
        <f>IF(J9580=[1]人員授權表!$C$85,"Casper李羿勳",IF(J9580=[1]人員授權表!$C$188,"Iring陳俊明",IF(J9580=[1]人員授權表!$C$189,"Brian陳泓霖",VLOOKUP(K9580,[1]人員授權表!D$2:E$249,2,FALSE))))</f>
        <v>Ruby黃家蓁</v>
      </c>
      <c r="P9580" s="67">
        <f t="shared" si="506"/>
        <v>44877</v>
      </c>
      <c r="Q9580" s="75" t="str">
        <f t="shared" si="508"/>
        <v>週六</v>
      </c>
      <c r="R9580" s="80">
        <v>44874</v>
      </c>
      <c r="Z9580" s="79" t="s">
        <v>3445</v>
      </c>
      <c r="AA9580" s="102">
        <v>5</v>
      </c>
      <c r="AB9580" s="123" t="s">
        <v>2471</v>
      </c>
    </row>
    <row r="9581" spans="2:28">
      <c r="B9581" s="66">
        <v>44833</v>
      </c>
      <c r="C9581" s="67">
        <v>44865</v>
      </c>
      <c r="D9581" s="68" t="s">
        <v>50</v>
      </c>
      <c r="E9581" s="70" t="s">
        <v>51</v>
      </c>
      <c r="F9581" s="70" t="s">
        <v>3444</v>
      </c>
      <c r="G9581" s="67">
        <v>44861</v>
      </c>
      <c r="H9581" s="67">
        <v>44879</v>
      </c>
      <c r="I9581" s="71">
        <f t="shared" si="507"/>
        <v>18</v>
      </c>
      <c r="J9581" s="72" t="s">
        <v>341</v>
      </c>
      <c r="K9581" s="72" t="s">
        <v>187</v>
      </c>
      <c r="L9581" s="110">
        <v>11</v>
      </c>
      <c r="M9581" s="73" t="s">
        <v>268</v>
      </c>
      <c r="N9581" s="68" t="str">
        <f>VLOOKUP(K9581,[1]人員授權表!D$3:G$249,4,0)</f>
        <v>無機</v>
      </c>
      <c r="O9581" s="70" t="str">
        <f>IF(J9581=[1]人員授權表!$C$85,"Casper李羿勳",IF(J9581=[1]人員授權表!$C$188,"Iring陳俊明",IF(J9581=[1]人員授權表!$C$189,"Brian陳泓霖",VLOOKUP(K9581,[1]人員授權表!D$2:E$249,2,FALSE))))</f>
        <v>Ruby黃家蓁</v>
      </c>
      <c r="P9581" s="67">
        <f t="shared" si="506"/>
        <v>44877</v>
      </c>
      <c r="Q9581" s="75" t="str">
        <f t="shared" si="508"/>
        <v>週六</v>
      </c>
      <c r="R9581" s="80">
        <v>44874</v>
      </c>
      <c r="Z9581" s="79" t="s">
        <v>3445</v>
      </c>
      <c r="AA9581" s="102">
        <v>5</v>
      </c>
      <c r="AB9581" s="123" t="s">
        <v>2471</v>
      </c>
    </row>
    <row r="9582" spans="2:28">
      <c r="B9582" s="66">
        <v>44833</v>
      </c>
      <c r="C9582" s="67">
        <v>44865</v>
      </c>
      <c r="D9582" s="68" t="s">
        <v>50</v>
      </c>
      <c r="E9582" s="70" t="s">
        <v>51</v>
      </c>
      <c r="F9582" s="70" t="s">
        <v>3444</v>
      </c>
      <c r="G9582" s="67">
        <v>44861</v>
      </c>
      <c r="H9582" s="67">
        <v>44879</v>
      </c>
      <c r="I9582" s="71">
        <f t="shared" si="507"/>
        <v>18</v>
      </c>
      <c r="J9582" s="72" t="s">
        <v>288</v>
      </c>
      <c r="K9582" s="72" t="s">
        <v>289</v>
      </c>
      <c r="L9582" s="110">
        <v>11</v>
      </c>
      <c r="M9582" s="73" t="s">
        <v>268</v>
      </c>
      <c r="N9582" s="68" t="str">
        <f>VLOOKUP(K9582,[1]人員授權表!D$3:G$249,4,0)</f>
        <v>無機</v>
      </c>
      <c r="O9582" s="70" t="str">
        <f>IF(J9582=[1]人員授權表!$C$85,"Casper李羿勳",IF(J9582=[1]人員授權表!$C$188,"Iring陳俊明",IF(J9582=[1]人員授權表!$C$189,"Brian陳泓霖",VLOOKUP(K9582,[1]人員授權表!D$2:E$249,2,FALSE))))</f>
        <v>Jack劉念忻</v>
      </c>
      <c r="P9582" s="67">
        <f t="shared" si="506"/>
        <v>44877</v>
      </c>
      <c r="Q9582" s="75" t="str">
        <f t="shared" si="508"/>
        <v>週六</v>
      </c>
      <c r="R9582" s="80">
        <v>44873</v>
      </c>
      <c r="Z9582" s="79" t="s">
        <v>3445</v>
      </c>
      <c r="AA9582" s="102">
        <v>5</v>
      </c>
      <c r="AB9582" s="123" t="s">
        <v>2471</v>
      </c>
    </row>
    <row r="9583" spans="2:28">
      <c r="B9583" s="66">
        <v>44833</v>
      </c>
      <c r="C9583" s="67">
        <v>44865</v>
      </c>
      <c r="D9583" s="68" t="s">
        <v>50</v>
      </c>
      <c r="E9583" s="70" t="s">
        <v>51</v>
      </c>
      <c r="F9583" s="70" t="s">
        <v>3444</v>
      </c>
      <c r="G9583" s="67">
        <v>44861</v>
      </c>
      <c r="H9583" s="67">
        <v>44879</v>
      </c>
      <c r="I9583" s="71">
        <f t="shared" si="507"/>
        <v>18</v>
      </c>
      <c r="J9583" s="72" t="s">
        <v>195</v>
      </c>
      <c r="K9583" s="72" t="s">
        <v>196</v>
      </c>
      <c r="L9583" s="110">
        <v>11</v>
      </c>
      <c r="M9583" s="73" t="s">
        <v>268</v>
      </c>
      <c r="N9583" s="68" t="str">
        <f>VLOOKUP(K9583,[1]人員授權表!D$3:G$249,4,0)</f>
        <v>無機</v>
      </c>
      <c r="O9583" s="70" t="str">
        <f>IF(J9583=[1]人員授權表!$C$85,"Casper李羿勳",IF(J9583=[1]人員授權表!$C$188,"Iring陳俊明",IF(J9583=[1]人員授權表!$C$189,"Brian陳泓霖",VLOOKUP(K9583,[1]人員授權表!D$2:E$249,2,FALSE))))</f>
        <v>Debby胡萱黛</v>
      </c>
      <c r="P9583" s="67">
        <f t="shared" si="506"/>
        <v>44877</v>
      </c>
      <c r="Q9583" s="75" t="str">
        <f t="shared" si="508"/>
        <v>週六</v>
      </c>
      <c r="R9583" s="80">
        <v>44874</v>
      </c>
      <c r="Z9583" s="79" t="s">
        <v>3445</v>
      </c>
      <c r="AA9583" s="102">
        <v>5</v>
      </c>
      <c r="AB9583" s="123" t="s">
        <v>2471</v>
      </c>
    </row>
    <row r="9584" spans="2:28">
      <c r="B9584" s="66">
        <v>44833</v>
      </c>
      <c r="C9584" s="67">
        <v>44865</v>
      </c>
      <c r="D9584" s="68" t="s">
        <v>50</v>
      </c>
      <c r="E9584" s="70" t="s">
        <v>51</v>
      </c>
      <c r="F9584" s="70" t="s">
        <v>3444</v>
      </c>
      <c r="G9584" s="67">
        <v>44861</v>
      </c>
      <c r="H9584" s="67">
        <v>44879</v>
      </c>
      <c r="I9584" s="71">
        <f t="shared" si="507"/>
        <v>18</v>
      </c>
      <c r="J9584" s="72" t="s">
        <v>151</v>
      </c>
      <c r="K9584" s="72" t="s">
        <v>152</v>
      </c>
      <c r="L9584" s="110">
        <v>11</v>
      </c>
      <c r="M9584" s="73" t="s">
        <v>268</v>
      </c>
      <c r="N9584" s="68" t="str">
        <f>VLOOKUP(K9584,[1]人員授權表!D$3:G$249,4,0)</f>
        <v>無機</v>
      </c>
      <c r="O9584" s="70" t="str">
        <f>IF(J9584=[1]人員授權表!$C$85,"Casper李羿勳",IF(J9584=[1]人員授權表!$C$188,"Iring陳俊明",IF(J9584=[1]人員授權表!$C$189,"Brian陳泓霖",VLOOKUP(K9584,[1]人員授權表!D$2:E$249,2,FALSE))))</f>
        <v>Vicky游崴涵</v>
      </c>
      <c r="P9584" s="67">
        <f t="shared" si="506"/>
        <v>44877</v>
      </c>
      <c r="Q9584" s="75" t="str">
        <f t="shared" si="508"/>
        <v>週六</v>
      </c>
      <c r="R9584" s="80">
        <v>44872</v>
      </c>
      <c r="Z9584" s="79" t="s">
        <v>3445</v>
      </c>
      <c r="AA9584" s="102">
        <v>5</v>
      </c>
      <c r="AB9584" s="123" t="s">
        <v>2471</v>
      </c>
    </row>
    <row r="9585" spans="2:28">
      <c r="B9585" s="66">
        <v>44833</v>
      </c>
      <c r="C9585" s="67">
        <v>44865</v>
      </c>
      <c r="D9585" s="68" t="s">
        <v>50</v>
      </c>
      <c r="E9585" s="70" t="s">
        <v>51</v>
      </c>
      <c r="F9585" s="70" t="s">
        <v>3444</v>
      </c>
      <c r="G9585" s="67">
        <v>44861</v>
      </c>
      <c r="H9585" s="67">
        <v>44879</v>
      </c>
      <c r="I9585" s="71">
        <f t="shared" si="507"/>
        <v>18</v>
      </c>
      <c r="J9585" s="72" t="s">
        <v>164</v>
      </c>
      <c r="K9585" s="72" t="s">
        <v>146</v>
      </c>
      <c r="L9585" s="110">
        <v>11</v>
      </c>
      <c r="M9585" s="73" t="s">
        <v>268</v>
      </c>
      <c r="N9585" s="68" t="str">
        <f>VLOOKUP(K9585,[1]人員授權表!D$3:G$249,4,0)</f>
        <v>無機</v>
      </c>
      <c r="O9585" s="70" t="str">
        <f>IF(J9585=[1]人員授權表!$C$85,"Casper李羿勳",IF(J9585=[1]人員授權表!$C$188,"Iring陳俊明",IF(J9585=[1]人員授權表!$C$189,"Brian陳泓霖",VLOOKUP(K9585,[1]人員授權表!D$2:E$249,2,FALSE))))</f>
        <v>Jack劉念忻</v>
      </c>
      <c r="P9585" s="67">
        <f t="shared" si="506"/>
        <v>44877</v>
      </c>
      <c r="Q9585" s="75" t="str">
        <f t="shared" si="508"/>
        <v>週六</v>
      </c>
      <c r="R9585" s="80">
        <v>44874</v>
      </c>
      <c r="S9585" s="85"/>
      <c r="Z9585" s="79" t="s">
        <v>3445</v>
      </c>
      <c r="AA9585" s="102">
        <v>5</v>
      </c>
      <c r="AB9585" s="123" t="s">
        <v>2471</v>
      </c>
    </row>
    <row r="9586" spans="2:28">
      <c r="B9586" s="66">
        <v>44833</v>
      </c>
      <c r="C9586" s="67">
        <v>44865</v>
      </c>
      <c r="D9586" s="68" t="s">
        <v>50</v>
      </c>
      <c r="E9586" s="70" t="s">
        <v>51</v>
      </c>
      <c r="F9586" s="70" t="s">
        <v>3444</v>
      </c>
      <c r="G9586" s="67">
        <v>44861</v>
      </c>
      <c r="H9586" s="67">
        <v>44879</v>
      </c>
      <c r="I9586" s="71">
        <f t="shared" si="507"/>
        <v>18</v>
      </c>
      <c r="J9586" s="72" t="s">
        <v>290</v>
      </c>
      <c r="K9586" s="72" t="s">
        <v>291</v>
      </c>
      <c r="L9586" s="110">
        <v>11</v>
      </c>
      <c r="M9586" s="73" t="s">
        <v>268</v>
      </c>
      <c r="N9586" s="68" t="str">
        <f>VLOOKUP(K9586,[1]人員授權表!D$3:G$249,4,0)</f>
        <v>無機</v>
      </c>
      <c r="O9586" s="70" t="str">
        <f>IF(J9586=[1]人員授權表!$C$85,"Casper李羿勳",IF(J9586=[1]人員授權表!$C$188,"Iring陳俊明",IF(J9586=[1]人員授權表!$C$189,"Brian陳泓霖",VLOOKUP(K9586,[1]人員授權表!D$2:E$249,2,FALSE))))</f>
        <v>George陳志昇</v>
      </c>
      <c r="P9586" s="67">
        <f t="shared" si="506"/>
        <v>44877</v>
      </c>
      <c r="Q9586" s="75" t="str">
        <f t="shared" si="508"/>
        <v>週六</v>
      </c>
      <c r="R9586" s="80">
        <v>44868</v>
      </c>
      <c r="Z9586" s="79" t="s">
        <v>3445</v>
      </c>
      <c r="AA9586" s="102">
        <v>5</v>
      </c>
      <c r="AB9586" s="123" t="s">
        <v>2471</v>
      </c>
    </row>
    <row r="9587" spans="2:28">
      <c r="B9587" s="66">
        <v>44833</v>
      </c>
      <c r="C9587" s="67">
        <v>44865</v>
      </c>
      <c r="D9587" s="68" t="s">
        <v>17</v>
      </c>
      <c r="E9587" s="70" t="s">
        <v>51</v>
      </c>
      <c r="F9587" s="70" t="s">
        <v>3444</v>
      </c>
      <c r="G9587" s="67">
        <v>44861</v>
      </c>
      <c r="H9587" s="67">
        <v>44879</v>
      </c>
      <c r="I9587" s="71">
        <f t="shared" si="507"/>
        <v>18</v>
      </c>
      <c r="J9587" s="72" t="s">
        <v>204</v>
      </c>
      <c r="K9587" s="72" t="s">
        <v>205</v>
      </c>
      <c r="L9587" s="110">
        <v>11</v>
      </c>
      <c r="M9587" s="73" t="s">
        <v>268</v>
      </c>
      <c r="N9587" s="68" t="str">
        <f>VLOOKUP(K9587,[1]人員授權表!D$3:G$249,4,0)</f>
        <v>無機</v>
      </c>
      <c r="O9587" s="70" t="str">
        <f>IF(J9587=[1]人員授權表!$C$85,"Casper李羿勳",IF(J9587=[1]人員授權表!$C$188,"Iring陳俊明",IF(J9587=[1]人員授權表!$C$189,"Brian陳泓霖",VLOOKUP(K9587,[1]人員授權表!D$2:E$249,2,FALSE))))</f>
        <v>Iring陳俊明</v>
      </c>
      <c r="P9587" s="67">
        <f t="shared" si="506"/>
        <v>44877</v>
      </c>
      <c r="Q9587" s="75" t="str">
        <f t="shared" si="508"/>
        <v>週六</v>
      </c>
      <c r="R9587" s="80">
        <v>44869</v>
      </c>
      <c r="Z9587" s="79" t="s">
        <v>3445</v>
      </c>
      <c r="AA9587" s="102">
        <v>5</v>
      </c>
      <c r="AB9587" s="123" t="s">
        <v>2471</v>
      </c>
    </row>
    <row r="9588" spans="2:28">
      <c r="B9588" s="66">
        <v>44833</v>
      </c>
      <c r="C9588" s="67">
        <v>44865</v>
      </c>
      <c r="D9588" s="68" t="s">
        <v>50</v>
      </c>
      <c r="E9588" s="70" t="s">
        <v>51</v>
      </c>
      <c r="F9588" s="70" t="s">
        <v>3444</v>
      </c>
      <c r="G9588" s="67">
        <v>44861</v>
      </c>
      <c r="H9588" s="67">
        <v>44879</v>
      </c>
      <c r="I9588" s="71">
        <f t="shared" si="507"/>
        <v>18</v>
      </c>
      <c r="J9588" s="72" t="s">
        <v>141</v>
      </c>
      <c r="K9588" s="72" t="s">
        <v>142</v>
      </c>
      <c r="L9588" s="110">
        <v>11</v>
      </c>
      <c r="M9588" s="73" t="s">
        <v>268</v>
      </c>
      <c r="N9588" s="68" t="str">
        <f>VLOOKUP(K9588,[1]人員授權表!D$3:G$249,4,0)</f>
        <v>無機</v>
      </c>
      <c r="O9588" s="70" t="str">
        <f>IF(J9588=[1]人員授權表!$C$85,"Casper李羿勳",IF(J9588=[1]人員授權表!$C$188,"Iring陳俊明",IF(J9588=[1]人員授權表!$C$189,"Brian陳泓霖",VLOOKUP(K9588,[1]人員授權表!D$2:E$249,2,FALSE))))</f>
        <v>Dennis陳汶宏</v>
      </c>
      <c r="P9588" s="67">
        <f t="shared" si="506"/>
        <v>44877</v>
      </c>
      <c r="Q9588" s="75" t="str">
        <f t="shared" si="508"/>
        <v>週六</v>
      </c>
      <c r="R9588" s="80">
        <v>44868</v>
      </c>
      <c r="Z9588" s="79" t="s">
        <v>3445</v>
      </c>
      <c r="AA9588" s="102">
        <v>5</v>
      </c>
      <c r="AB9588" s="123" t="s">
        <v>2471</v>
      </c>
    </row>
    <row r="9589" spans="2:28">
      <c r="B9589" s="66">
        <v>44833</v>
      </c>
      <c r="C9589" s="67">
        <v>44865</v>
      </c>
      <c r="D9589" s="68" t="s">
        <v>50</v>
      </c>
      <c r="E9589" s="70" t="s">
        <v>51</v>
      </c>
      <c r="F9589" s="70" t="s">
        <v>3444</v>
      </c>
      <c r="G9589" s="67">
        <v>44861</v>
      </c>
      <c r="H9589" s="67">
        <v>44879</v>
      </c>
      <c r="I9589" s="71">
        <f t="shared" si="507"/>
        <v>18</v>
      </c>
      <c r="J9589" s="72" t="s">
        <v>137</v>
      </c>
      <c r="K9589" s="72" t="s">
        <v>138</v>
      </c>
      <c r="L9589" s="110">
        <v>11</v>
      </c>
      <c r="M9589" s="73" t="s">
        <v>268</v>
      </c>
      <c r="N9589" s="68" t="str">
        <f>VLOOKUP(K9589,[1]人員授權表!D$3:G$249,4,0)</f>
        <v>無機</v>
      </c>
      <c r="O9589" s="70" t="str">
        <f>IF(J9589=[1]人員授權表!$C$85,"Casper李羿勳",IF(J9589=[1]人員授權表!$C$188,"Iring陳俊明",IF(J9589=[1]人員授權表!$C$189,"Brian陳泓霖",VLOOKUP(K9589,[1]人員授權表!D$2:E$249,2,FALSE))))</f>
        <v>Jack劉念忻</v>
      </c>
      <c r="P9589" s="67">
        <f t="shared" si="506"/>
        <v>44877</v>
      </c>
      <c r="Q9589" s="75" t="str">
        <f t="shared" si="508"/>
        <v>週六</v>
      </c>
      <c r="R9589" s="80">
        <v>44873</v>
      </c>
      <c r="S9589" s="85"/>
      <c r="Z9589" s="79" t="s">
        <v>3445</v>
      </c>
      <c r="AA9589" s="102">
        <v>5</v>
      </c>
      <c r="AB9589" s="123" t="s">
        <v>2471</v>
      </c>
    </row>
    <row r="9590" spans="2:28">
      <c r="B9590" s="66">
        <v>44833</v>
      </c>
      <c r="C9590" s="67">
        <v>44865</v>
      </c>
      <c r="D9590" s="68" t="s">
        <v>50</v>
      </c>
      <c r="E9590" s="70" t="s">
        <v>51</v>
      </c>
      <c r="F9590" s="70" t="s">
        <v>3444</v>
      </c>
      <c r="G9590" s="67">
        <v>44861</v>
      </c>
      <c r="H9590" s="67">
        <v>44879</v>
      </c>
      <c r="I9590" s="71">
        <f t="shared" si="507"/>
        <v>18</v>
      </c>
      <c r="J9590" s="72" t="s">
        <v>295</v>
      </c>
      <c r="K9590" s="72" t="s">
        <v>296</v>
      </c>
      <c r="L9590" s="110">
        <v>11</v>
      </c>
      <c r="M9590" s="73" t="s">
        <v>268</v>
      </c>
      <c r="N9590" s="68" t="str">
        <f>VLOOKUP(K9590,[1]人員授權表!D$3:G$249,4,0)</f>
        <v>無機</v>
      </c>
      <c r="O9590" s="70" t="str">
        <f>IF(J9590=[1]人員授權表!$C$85,"Casper李羿勳",IF(J9590=[1]人員授權表!$C$188,"Iring陳俊明",IF(J9590=[1]人員授權表!$C$189,"Brian陳泓霖",VLOOKUP(K9590,[1]人員授權表!D$2:E$249,2,FALSE))))</f>
        <v>Ken張智凱</v>
      </c>
      <c r="P9590" s="67">
        <f t="shared" si="506"/>
        <v>44877</v>
      </c>
      <c r="Q9590" s="75" t="str">
        <f t="shared" si="508"/>
        <v>週六</v>
      </c>
      <c r="R9590" s="80">
        <v>44865</v>
      </c>
      <c r="Z9590" s="79" t="s">
        <v>3445</v>
      </c>
      <c r="AA9590" s="102">
        <v>5</v>
      </c>
      <c r="AB9590" s="123" t="s">
        <v>2471</v>
      </c>
    </row>
    <row r="9591" spans="2:28">
      <c r="B9591" s="66">
        <v>44833</v>
      </c>
      <c r="C9591" s="67">
        <v>44865</v>
      </c>
      <c r="D9591" s="68" t="s">
        <v>50</v>
      </c>
      <c r="E9591" s="70" t="s">
        <v>51</v>
      </c>
      <c r="F9591" s="70" t="s">
        <v>3444</v>
      </c>
      <c r="G9591" s="67">
        <v>44861</v>
      </c>
      <c r="H9591" s="67">
        <v>44879</v>
      </c>
      <c r="I9591" s="71">
        <f t="shared" si="507"/>
        <v>18</v>
      </c>
      <c r="J9591" s="72" t="s">
        <v>148</v>
      </c>
      <c r="K9591" s="72" t="s">
        <v>149</v>
      </c>
      <c r="L9591" s="110">
        <v>11</v>
      </c>
      <c r="M9591" s="73" t="s">
        <v>268</v>
      </c>
      <c r="N9591" s="68" t="str">
        <f>VLOOKUP(K9591,[1]人員授權表!D$3:G$249,4,0)</f>
        <v>無機</v>
      </c>
      <c r="O9591" s="70" t="str">
        <f>IF(J9591=[1]人員授權表!$C$85,"Casper李羿勳",IF(J9591=[1]人員授權表!$C$188,"Iring陳俊明",IF(J9591=[1]人員授權表!$C$189,"Brian陳泓霖",VLOOKUP(K9591,[1]人員授權表!D$2:E$249,2,FALSE))))</f>
        <v>Vicky游崴涵</v>
      </c>
      <c r="P9591" s="67">
        <f t="shared" si="506"/>
        <v>44877</v>
      </c>
      <c r="Q9591" s="75" t="str">
        <f t="shared" si="508"/>
        <v>週六</v>
      </c>
      <c r="R9591" s="80">
        <v>44872</v>
      </c>
      <c r="Z9591" s="79" t="s">
        <v>3445</v>
      </c>
      <c r="AA9591" s="102">
        <v>5</v>
      </c>
      <c r="AB9591" s="123" t="s">
        <v>2471</v>
      </c>
    </row>
    <row r="9592" spans="2:28">
      <c r="B9592" s="66">
        <v>44833</v>
      </c>
      <c r="C9592" s="67">
        <v>44865</v>
      </c>
      <c r="D9592" s="68" t="s">
        <v>50</v>
      </c>
      <c r="E9592" s="70" t="s">
        <v>51</v>
      </c>
      <c r="F9592" s="70" t="s">
        <v>3444</v>
      </c>
      <c r="G9592" s="67">
        <v>44861</v>
      </c>
      <c r="H9592" s="67">
        <v>44879</v>
      </c>
      <c r="I9592" s="71">
        <f t="shared" si="507"/>
        <v>18</v>
      </c>
      <c r="J9592" s="72" t="s">
        <v>303</v>
      </c>
      <c r="K9592" s="72" t="s">
        <v>210</v>
      </c>
      <c r="L9592" s="110">
        <v>11</v>
      </c>
      <c r="M9592" s="73" t="s">
        <v>268</v>
      </c>
      <c r="N9592" s="68" t="str">
        <f>VLOOKUP(K9592,[1]人員授權表!D$3:G$249,4,0)</f>
        <v>無機</v>
      </c>
      <c r="O9592" s="70" t="str">
        <f>IF(J9592=[1]人員授權表!$C$85,"Casper李羿勳",IF(J9592=[1]人員授權表!$C$188,"Iring陳俊明",IF(J9592=[1]人員授權表!$C$189,"Brian陳泓霖",VLOOKUP(K9592,[1]人員授權表!D$2:E$249,2,FALSE))))</f>
        <v>Vicky游崴涵</v>
      </c>
      <c r="P9592" s="67">
        <f t="shared" si="506"/>
        <v>44877</v>
      </c>
      <c r="Q9592" s="75" t="str">
        <f t="shared" si="508"/>
        <v>週六</v>
      </c>
      <c r="R9592" s="80">
        <v>44872</v>
      </c>
      <c r="Z9592" s="79" t="s">
        <v>3445</v>
      </c>
      <c r="AA9592" s="102">
        <v>5</v>
      </c>
      <c r="AB9592" s="123" t="s">
        <v>2471</v>
      </c>
    </row>
    <row r="9593" spans="2:28">
      <c r="B9593" s="66">
        <v>44865</v>
      </c>
      <c r="D9593" s="68" t="s">
        <v>50</v>
      </c>
      <c r="E9593" s="70" t="s">
        <v>82</v>
      </c>
      <c r="F9593" s="70" t="s">
        <v>3446</v>
      </c>
      <c r="G9593" s="67">
        <v>44865</v>
      </c>
      <c r="H9593" s="67">
        <v>44879</v>
      </c>
      <c r="I9593" s="71">
        <f t="shared" si="507"/>
        <v>14</v>
      </c>
      <c r="J9593" s="72" t="s">
        <v>139</v>
      </c>
      <c r="K9593" s="72" t="s">
        <v>140</v>
      </c>
      <c r="L9593" s="73">
        <v>2</v>
      </c>
      <c r="M9593" s="73" t="s">
        <v>104</v>
      </c>
      <c r="N9593" s="68" t="str">
        <f>VLOOKUP(K9593,[1]人員授權表!D$3:G$249,4,0)</f>
        <v>無機</v>
      </c>
      <c r="O9593" s="70" t="str">
        <f>IF(J9593=[1]人員授權表!$C$85,"Casper李羿勳",IF(J9593=[1]人員授權表!$C$188,"Iring陳俊明",IF(J9593=[1]人員授權表!$C$189,"Brian陳泓霖",VLOOKUP(K9593,[1]人員授權表!D$2:E$249,2,FALSE))))</f>
        <v>Brian陳泓霖</v>
      </c>
      <c r="P9593" s="67">
        <f t="shared" si="506"/>
        <v>44877</v>
      </c>
      <c r="Q9593" s="75" t="str">
        <f t="shared" si="508"/>
        <v>週六</v>
      </c>
      <c r="R9593" s="80">
        <v>44869</v>
      </c>
    </row>
    <row r="9594" spans="2:28">
      <c r="B9594" s="66">
        <v>44865</v>
      </c>
      <c r="D9594" s="68" t="s">
        <v>50</v>
      </c>
      <c r="E9594" s="70" t="s">
        <v>82</v>
      </c>
      <c r="F9594" s="70" t="s">
        <v>3447</v>
      </c>
      <c r="G9594" s="67">
        <v>44865</v>
      </c>
      <c r="H9594" s="67">
        <v>44879</v>
      </c>
      <c r="I9594" s="71">
        <f t="shared" si="507"/>
        <v>14</v>
      </c>
      <c r="J9594" s="72" t="s">
        <v>148</v>
      </c>
      <c r="K9594" s="72" t="s">
        <v>149</v>
      </c>
      <c r="L9594" s="73">
        <v>2</v>
      </c>
      <c r="M9594" s="73" t="s">
        <v>104</v>
      </c>
      <c r="N9594" s="68" t="str">
        <f>VLOOKUP(K9594,[1]人員授權表!D$3:G$249,4,0)</f>
        <v>無機</v>
      </c>
      <c r="O9594" s="70" t="str">
        <f>IF(J9594=[1]人員授權表!$C$85,"Casper李羿勳",IF(J9594=[1]人員授權表!$C$188,"Iring陳俊明",IF(J9594=[1]人員授權表!$C$189,"Brian陳泓霖",VLOOKUP(K9594,[1]人員授權表!D$2:E$249,2,FALSE))))</f>
        <v>Vicky游崴涵</v>
      </c>
      <c r="P9594" s="67">
        <f t="shared" si="506"/>
        <v>44877</v>
      </c>
      <c r="Q9594" s="75" t="str">
        <f t="shared" si="508"/>
        <v>週六</v>
      </c>
      <c r="R9594" s="80">
        <v>44873</v>
      </c>
    </row>
    <row r="9595" spans="2:28">
      <c r="B9595" s="66">
        <v>44865</v>
      </c>
      <c r="D9595" s="68" t="s">
        <v>50</v>
      </c>
      <c r="E9595" s="70" t="s">
        <v>82</v>
      </c>
      <c r="F9595" s="70" t="s">
        <v>3447</v>
      </c>
      <c r="G9595" s="67">
        <v>44865</v>
      </c>
      <c r="H9595" s="67">
        <v>44879</v>
      </c>
      <c r="I9595" s="71">
        <f t="shared" si="507"/>
        <v>14</v>
      </c>
      <c r="J9595" s="72" t="s">
        <v>186</v>
      </c>
      <c r="K9595" s="72" t="s">
        <v>187</v>
      </c>
      <c r="L9595" s="73">
        <v>2</v>
      </c>
      <c r="M9595" s="73" t="s">
        <v>104</v>
      </c>
      <c r="N9595" s="68" t="str">
        <f>VLOOKUP(K9595,[1]人員授權表!D$3:G$249,4,0)</f>
        <v>無機</v>
      </c>
      <c r="O9595" s="70" t="str">
        <f>IF(J9595=[1]人員授權表!$C$85,"Casper李羿勳",IF(J9595=[1]人員授權表!$C$188,"Iring陳俊明",IF(J9595=[1]人員授權表!$C$189,"Brian陳泓霖",VLOOKUP(K9595,[1]人員授權表!D$2:E$249,2,FALSE))))</f>
        <v>Ruby黃家蓁</v>
      </c>
      <c r="P9595" s="67">
        <f t="shared" si="506"/>
        <v>44877</v>
      </c>
      <c r="Q9595" s="75" t="str">
        <f t="shared" si="508"/>
        <v>週六</v>
      </c>
      <c r="R9595" s="80">
        <v>44876</v>
      </c>
    </row>
    <row r="9596" spans="2:28">
      <c r="B9596" s="66">
        <v>44865</v>
      </c>
      <c r="D9596" s="68" t="s">
        <v>50</v>
      </c>
      <c r="E9596" s="70" t="s">
        <v>82</v>
      </c>
      <c r="F9596" s="70" t="s">
        <v>3447</v>
      </c>
      <c r="G9596" s="67">
        <v>44865</v>
      </c>
      <c r="H9596" s="67">
        <v>44879</v>
      </c>
      <c r="I9596" s="71">
        <f t="shared" si="507"/>
        <v>14</v>
      </c>
      <c r="J9596" s="72" t="s">
        <v>195</v>
      </c>
      <c r="K9596" s="72" t="s">
        <v>196</v>
      </c>
      <c r="L9596" s="73">
        <v>2</v>
      </c>
      <c r="M9596" s="73" t="s">
        <v>104</v>
      </c>
      <c r="N9596" s="68" t="str">
        <f>VLOOKUP(K9596,[1]人員授權表!D$3:G$249,4,0)</f>
        <v>無機</v>
      </c>
      <c r="O9596" s="70" t="str">
        <f>IF(J9596=[1]人員授權表!$C$85,"Casper李羿勳",IF(J9596=[1]人員授權表!$C$188,"Iring陳俊明",IF(J9596=[1]人員授權表!$C$189,"Brian陳泓霖",VLOOKUP(K9596,[1]人員授權表!D$2:E$249,2,FALSE))))</f>
        <v>Debby胡萱黛</v>
      </c>
      <c r="P9596" s="67">
        <f t="shared" si="506"/>
        <v>44877</v>
      </c>
      <c r="Q9596" s="75" t="str">
        <f t="shared" si="508"/>
        <v>週六</v>
      </c>
      <c r="R9596" s="80">
        <v>44874</v>
      </c>
    </row>
    <row r="9597" spans="2:28">
      <c r="B9597" s="66">
        <v>44865</v>
      </c>
      <c r="D9597" s="68" t="s">
        <v>50</v>
      </c>
      <c r="E9597" s="70" t="s">
        <v>82</v>
      </c>
      <c r="F9597" s="70" t="s">
        <v>3447</v>
      </c>
      <c r="G9597" s="67">
        <v>44865</v>
      </c>
      <c r="H9597" s="67">
        <v>44879</v>
      </c>
      <c r="I9597" s="71">
        <f t="shared" si="507"/>
        <v>14</v>
      </c>
      <c r="J9597" s="72" t="s">
        <v>204</v>
      </c>
      <c r="K9597" s="72" t="s">
        <v>205</v>
      </c>
      <c r="L9597" s="73">
        <v>2</v>
      </c>
      <c r="M9597" s="73" t="s">
        <v>104</v>
      </c>
      <c r="N9597" s="68" t="str">
        <f>VLOOKUP(K9597,[1]人員授權表!D$3:G$249,4,0)</f>
        <v>無機</v>
      </c>
      <c r="O9597" s="70" t="str">
        <f>IF(J9597=[1]人員授權表!$C$85,"Casper李羿勳",IF(J9597=[1]人員授權表!$C$188,"Iring陳俊明",IF(J9597=[1]人員授權表!$C$189,"Brian陳泓霖",VLOOKUP(K9597,[1]人員授權表!D$2:E$249,2,FALSE))))</f>
        <v>Iring陳俊明</v>
      </c>
      <c r="P9597" s="67">
        <f t="shared" si="506"/>
        <v>44877</v>
      </c>
      <c r="Q9597" s="75" t="str">
        <f t="shared" si="508"/>
        <v>週六</v>
      </c>
      <c r="R9597" s="80">
        <v>44869</v>
      </c>
    </row>
    <row r="9598" spans="2:28">
      <c r="B9598" s="66">
        <v>44865</v>
      </c>
      <c r="D9598" s="68" t="s">
        <v>50</v>
      </c>
      <c r="E9598" s="70" t="s">
        <v>82</v>
      </c>
      <c r="F9598" s="70" t="s">
        <v>3447</v>
      </c>
      <c r="G9598" s="67">
        <v>44865</v>
      </c>
      <c r="H9598" s="67">
        <v>44879</v>
      </c>
      <c r="I9598" s="71">
        <f t="shared" si="507"/>
        <v>14</v>
      </c>
      <c r="J9598" s="72" t="s">
        <v>200</v>
      </c>
      <c r="K9598" s="72" t="s">
        <v>201</v>
      </c>
      <c r="L9598" s="73">
        <v>2</v>
      </c>
      <c r="M9598" s="73" t="s">
        <v>104</v>
      </c>
      <c r="N9598" s="68" t="str">
        <f>VLOOKUP(K9598,[1]人員授權表!D$3:G$249,4,0)</f>
        <v>無機</v>
      </c>
      <c r="O9598" s="70" t="str">
        <f>IF(J9598=[1]人員授權表!$C$85,"Casper李羿勳",IF(J9598=[1]人員授權表!$C$188,"Iring陳俊明",IF(J9598=[1]人員授權表!$C$189,"Brian陳泓霖",VLOOKUP(K9598,[1]人員授權表!D$2:E$249,2,FALSE))))</f>
        <v>Ruby黃家蓁</v>
      </c>
      <c r="P9598" s="67">
        <f t="shared" si="506"/>
        <v>44877</v>
      </c>
      <c r="Q9598" s="75" t="str">
        <f t="shared" si="508"/>
        <v>週六</v>
      </c>
      <c r="R9598" s="80">
        <v>44876</v>
      </c>
    </row>
    <row r="9599" spans="2:28">
      <c r="B9599" s="66">
        <v>44865</v>
      </c>
      <c r="D9599" s="68" t="s">
        <v>50</v>
      </c>
      <c r="E9599" s="70" t="s">
        <v>82</v>
      </c>
      <c r="F9599" s="70" t="s">
        <v>3447</v>
      </c>
      <c r="G9599" s="67">
        <v>44865</v>
      </c>
      <c r="H9599" s="67">
        <v>44879</v>
      </c>
      <c r="I9599" s="71">
        <f t="shared" si="507"/>
        <v>14</v>
      </c>
      <c r="J9599" s="72" t="s">
        <v>141</v>
      </c>
      <c r="K9599" s="72" t="s">
        <v>142</v>
      </c>
      <c r="L9599" s="73">
        <v>2</v>
      </c>
      <c r="M9599" s="73" t="s">
        <v>104</v>
      </c>
      <c r="N9599" s="68" t="str">
        <f>VLOOKUP(K9599,[1]人員授權表!D$3:G$249,4,0)</f>
        <v>無機</v>
      </c>
      <c r="O9599" s="70" t="str">
        <f>IF(J9599=[1]人員授權表!$C$85,"Casper李羿勳",IF(J9599=[1]人員授權表!$C$188,"Iring陳俊明",IF(J9599=[1]人員授權表!$C$189,"Brian陳泓霖",VLOOKUP(K9599,[1]人員授權表!D$2:E$249,2,FALSE))))</f>
        <v>Dennis陳汶宏</v>
      </c>
      <c r="P9599" s="67">
        <f t="shared" si="506"/>
        <v>44877</v>
      </c>
      <c r="Q9599" s="75" t="str">
        <f t="shared" si="508"/>
        <v>週六</v>
      </c>
      <c r="R9599" s="80">
        <v>44873</v>
      </c>
    </row>
    <row r="9600" spans="2:28">
      <c r="B9600" s="66">
        <v>44865</v>
      </c>
      <c r="D9600" s="68" t="s">
        <v>50</v>
      </c>
      <c r="E9600" s="70" t="s">
        <v>82</v>
      </c>
      <c r="F9600" s="70" t="s">
        <v>3447</v>
      </c>
      <c r="G9600" s="67">
        <v>44865</v>
      </c>
      <c r="H9600" s="67">
        <v>44879</v>
      </c>
      <c r="I9600" s="71">
        <f t="shared" si="507"/>
        <v>14</v>
      </c>
      <c r="J9600" s="72" t="s">
        <v>178</v>
      </c>
      <c r="K9600" s="72" t="s">
        <v>179</v>
      </c>
      <c r="L9600" s="73">
        <v>2</v>
      </c>
      <c r="M9600" s="73" t="s">
        <v>104</v>
      </c>
      <c r="N9600" s="68" t="str">
        <f>VLOOKUP(K9600,[1]人員授權表!D$3:G$249,4,0)</f>
        <v>無機</v>
      </c>
      <c r="O9600" s="70" t="str">
        <f>IF(J9600=[1]人員授權表!$C$85,"Casper李羿勳",IF(J9600=[1]人員授權表!$C$188,"Iring陳俊明",IF(J9600=[1]人員授權表!$C$189,"Brian陳泓霖",VLOOKUP(K9600,[1]人員授權表!D$2:E$249,2,FALSE))))</f>
        <v>Dennis陳汶宏</v>
      </c>
      <c r="P9600" s="67">
        <f t="shared" si="506"/>
        <v>44877</v>
      </c>
      <c r="Q9600" s="75" t="str">
        <f t="shared" si="508"/>
        <v>週六</v>
      </c>
      <c r="R9600" s="80">
        <v>44869</v>
      </c>
    </row>
    <row r="9601" spans="2:28">
      <c r="B9601" s="66">
        <v>44865</v>
      </c>
      <c r="D9601" s="68" t="s">
        <v>50</v>
      </c>
      <c r="E9601" s="70" t="s">
        <v>82</v>
      </c>
      <c r="F9601" s="70" t="s">
        <v>3447</v>
      </c>
      <c r="G9601" s="67">
        <v>44865</v>
      </c>
      <c r="H9601" s="67">
        <v>44879</v>
      </c>
      <c r="I9601" s="71">
        <f t="shared" si="507"/>
        <v>14</v>
      </c>
      <c r="J9601" s="72" t="s">
        <v>151</v>
      </c>
      <c r="K9601" s="72" t="s">
        <v>152</v>
      </c>
      <c r="L9601" s="73">
        <v>2</v>
      </c>
      <c r="M9601" s="73" t="s">
        <v>104</v>
      </c>
      <c r="N9601" s="68" t="str">
        <f>VLOOKUP(K9601,[1]人員授權表!D$3:G$249,4,0)</f>
        <v>無機</v>
      </c>
      <c r="O9601" s="70" t="str">
        <f>IF(J9601=[1]人員授權表!$C$85,"Casper李羿勳",IF(J9601=[1]人員授權表!$C$188,"Iring陳俊明",IF(J9601=[1]人員授權表!$C$189,"Brian陳泓霖",VLOOKUP(K9601,[1]人員授權表!D$2:E$249,2,FALSE))))</f>
        <v>Vicky游崴涵</v>
      </c>
      <c r="P9601" s="67">
        <f t="shared" si="506"/>
        <v>44877</v>
      </c>
      <c r="Q9601" s="75" t="str">
        <f t="shared" si="508"/>
        <v>週六</v>
      </c>
      <c r="R9601" s="80">
        <v>44872</v>
      </c>
    </row>
    <row r="9602" spans="2:28">
      <c r="B9602" s="66">
        <v>44865</v>
      </c>
      <c r="D9602" s="68" t="s">
        <v>50</v>
      </c>
      <c r="E9602" s="70" t="s">
        <v>82</v>
      </c>
      <c r="F9602" s="70" t="s">
        <v>3447</v>
      </c>
      <c r="G9602" s="67">
        <v>44865</v>
      </c>
      <c r="H9602" s="67">
        <v>44879</v>
      </c>
      <c r="I9602" s="71">
        <f t="shared" si="507"/>
        <v>14</v>
      </c>
      <c r="J9602" s="72" t="s">
        <v>288</v>
      </c>
      <c r="K9602" s="72" t="s">
        <v>289</v>
      </c>
      <c r="L9602" s="73">
        <v>2</v>
      </c>
      <c r="M9602" s="73" t="s">
        <v>104</v>
      </c>
      <c r="N9602" s="68" t="str">
        <f>VLOOKUP(K9602,[1]人員授權表!D$3:G$249,4,0)</f>
        <v>無機</v>
      </c>
      <c r="O9602" s="70" t="str">
        <f>IF(J9602=[1]人員授權表!$C$85,"Casper李羿勳",IF(J9602=[1]人員授權表!$C$188,"Iring陳俊明",IF(J9602=[1]人員授權表!$C$189,"Brian陳泓霖",VLOOKUP(K9602,[1]人員授權表!D$2:E$249,2,FALSE))))</f>
        <v>Jack劉念忻</v>
      </c>
      <c r="P9602" s="67">
        <f t="shared" ref="P9602:P9665" si="509">H9602-2</f>
        <v>44877</v>
      </c>
      <c r="Q9602" s="75" t="str">
        <f t="shared" si="508"/>
        <v>週六</v>
      </c>
      <c r="R9602" s="80">
        <v>44877</v>
      </c>
    </row>
    <row r="9603" spans="2:28">
      <c r="B9603" s="66">
        <v>44865</v>
      </c>
      <c r="D9603" s="68" t="s">
        <v>50</v>
      </c>
      <c r="E9603" s="70" t="s">
        <v>82</v>
      </c>
      <c r="F9603" s="70" t="s">
        <v>3447</v>
      </c>
      <c r="G9603" s="67">
        <v>44865</v>
      </c>
      <c r="H9603" s="67">
        <v>44879</v>
      </c>
      <c r="I9603" s="71">
        <f t="shared" si="507"/>
        <v>14</v>
      </c>
      <c r="J9603" s="72" t="s">
        <v>298</v>
      </c>
      <c r="K9603" s="72" t="s">
        <v>187</v>
      </c>
      <c r="L9603" s="73">
        <v>2</v>
      </c>
      <c r="M9603" s="73" t="s">
        <v>104</v>
      </c>
      <c r="N9603" s="68" t="str">
        <f>VLOOKUP(K9603,[1]人員授權表!D$3:G$249,4,0)</f>
        <v>無機</v>
      </c>
      <c r="O9603" s="70" t="str">
        <f>IF(J9603=[1]人員授權表!$C$85,"Casper李羿勳",IF(J9603=[1]人員授權表!$C$188,"Iring陳俊明",IF(J9603=[1]人員授權表!$C$189,"Brian陳泓霖",VLOOKUP(K9603,[1]人員授權表!D$2:E$249,2,FALSE))))</f>
        <v>Ruby黃家蓁</v>
      </c>
      <c r="P9603" s="67">
        <f t="shared" si="509"/>
        <v>44877</v>
      </c>
      <c r="Q9603" s="75" t="str">
        <f t="shared" si="508"/>
        <v>週六</v>
      </c>
      <c r="R9603" s="80">
        <v>44876</v>
      </c>
    </row>
    <row r="9604" spans="2:28">
      <c r="B9604" s="66">
        <v>44865</v>
      </c>
      <c r="D9604" s="68" t="s">
        <v>50</v>
      </c>
      <c r="E9604" s="70" t="s">
        <v>82</v>
      </c>
      <c r="F9604" s="70" t="s">
        <v>3447</v>
      </c>
      <c r="G9604" s="67">
        <v>44865</v>
      </c>
      <c r="H9604" s="67">
        <v>44879</v>
      </c>
      <c r="I9604" s="71">
        <f t="shared" si="507"/>
        <v>14</v>
      </c>
      <c r="J9604" s="72" t="s">
        <v>295</v>
      </c>
      <c r="K9604" s="72" t="s">
        <v>296</v>
      </c>
      <c r="L9604" s="73">
        <v>2</v>
      </c>
      <c r="M9604" s="73" t="s">
        <v>104</v>
      </c>
      <c r="N9604" s="68" t="str">
        <f>VLOOKUP(K9604,[1]人員授權表!D$3:G$249,4,0)</f>
        <v>無機</v>
      </c>
      <c r="O9604" s="70" t="str">
        <f>IF(J9604=[1]人員授權表!$C$85,"Casper李羿勳",IF(J9604=[1]人員授權表!$C$188,"Iring陳俊明",IF(J9604=[1]人員授權表!$C$189,"Brian陳泓霖",VLOOKUP(K9604,[1]人員授權表!D$2:E$249,2,FALSE))))</f>
        <v>Ken張智凱</v>
      </c>
      <c r="P9604" s="67">
        <f t="shared" si="509"/>
        <v>44877</v>
      </c>
      <c r="Q9604" s="75" t="str">
        <f t="shared" si="508"/>
        <v>週六</v>
      </c>
      <c r="R9604" s="80">
        <v>44867</v>
      </c>
    </row>
    <row r="9605" spans="2:28">
      <c r="B9605" s="66">
        <v>44865</v>
      </c>
      <c r="D9605" s="68" t="s">
        <v>50</v>
      </c>
      <c r="E9605" s="70" t="s">
        <v>82</v>
      </c>
      <c r="F9605" s="70" t="s">
        <v>3447</v>
      </c>
      <c r="G9605" s="67">
        <v>44865</v>
      </c>
      <c r="H9605" s="67">
        <v>44879</v>
      </c>
      <c r="I9605" s="71">
        <f t="shared" si="507"/>
        <v>14</v>
      </c>
      <c r="J9605" s="72" t="s">
        <v>194</v>
      </c>
      <c r="K9605" s="72" t="s">
        <v>187</v>
      </c>
      <c r="L9605" s="73">
        <v>2</v>
      </c>
      <c r="M9605" s="73" t="s">
        <v>104</v>
      </c>
      <c r="N9605" s="68" t="str">
        <f>VLOOKUP(K9605,[1]人員授權表!D$3:G$249,4,0)</f>
        <v>無機</v>
      </c>
      <c r="O9605" s="70" t="str">
        <f>IF(J9605=[1]人員授權表!$C$85,"Casper李羿勳",IF(J9605=[1]人員授權表!$C$188,"Iring陳俊明",IF(J9605=[1]人員授權表!$C$189,"Brian陳泓霖",VLOOKUP(K9605,[1]人員授權表!D$2:E$249,2,FALSE))))</f>
        <v>Ruby黃家蓁</v>
      </c>
      <c r="P9605" s="67">
        <f t="shared" si="509"/>
        <v>44877</v>
      </c>
      <c r="Q9605" s="75" t="str">
        <f t="shared" si="508"/>
        <v>週六</v>
      </c>
      <c r="R9605" s="80">
        <v>44876</v>
      </c>
    </row>
    <row r="9606" spans="2:28">
      <c r="B9606" s="66">
        <v>44865</v>
      </c>
      <c r="D9606" s="68" t="s">
        <v>50</v>
      </c>
      <c r="E9606" s="70" t="s">
        <v>82</v>
      </c>
      <c r="F9606" s="70" t="s">
        <v>3447</v>
      </c>
      <c r="G9606" s="67">
        <v>44865</v>
      </c>
      <c r="H9606" s="67">
        <v>44879</v>
      </c>
      <c r="I9606" s="71">
        <f t="shared" si="507"/>
        <v>14</v>
      </c>
      <c r="J9606" s="72" t="s">
        <v>2022</v>
      </c>
      <c r="K9606" s="72" t="s">
        <v>187</v>
      </c>
      <c r="L9606" s="73">
        <v>2</v>
      </c>
      <c r="M9606" s="73" t="s">
        <v>104</v>
      </c>
      <c r="N9606" s="68" t="str">
        <f>VLOOKUP(K9606,[1]人員授權表!D$3:G$249,4,0)</f>
        <v>無機</v>
      </c>
      <c r="O9606" s="70" t="str">
        <f>IF(J9606=[1]人員授權表!$C$85,"Casper李羿勳",IF(J9606=[1]人員授權表!$C$188,"Iring陳俊明",IF(J9606=[1]人員授權表!$C$189,"Brian陳泓霖",VLOOKUP(K9606,[1]人員授權表!D$2:E$249,2,FALSE))))</f>
        <v>Ruby黃家蓁</v>
      </c>
      <c r="P9606" s="67">
        <f t="shared" si="509"/>
        <v>44877</v>
      </c>
      <c r="Q9606" s="75" t="str">
        <f t="shared" si="508"/>
        <v>週六</v>
      </c>
      <c r="R9606" s="80">
        <v>44876</v>
      </c>
    </row>
    <row r="9607" spans="2:28">
      <c r="B9607" s="66">
        <v>44865</v>
      </c>
      <c r="D9607" s="68" t="s">
        <v>50</v>
      </c>
      <c r="E9607" s="70" t="s">
        <v>82</v>
      </c>
      <c r="F9607" s="70" t="s">
        <v>3447</v>
      </c>
      <c r="G9607" s="67">
        <v>44865</v>
      </c>
      <c r="H9607" s="67">
        <v>44879</v>
      </c>
      <c r="I9607" s="71">
        <f t="shared" ref="I9607:I9670" si="510">_xlfn.DAYS(H9607,G9607)</f>
        <v>14</v>
      </c>
      <c r="J9607" s="72" t="s">
        <v>153</v>
      </c>
      <c r="K9607" s="72" t="s">
        <v>154</v>
      </c>
      <c r="L9607" s="73">
        <v>2</v>
      </c>
      <c r="M9607" s="73" t="s">
        <v>104</v>
      </c>
      <c r="N9607" s="68" t="str">
        <f>VLOOKUP(K9607,[1]人員授權表!D$3:G$249,4,0)</f>
        <v>無機</v>
      </c>
      <c r="O9607" s="70" t="str">
        <f>IF(J9607=[1]人員授權表!$C$85,"Casper李羿勳",IF(J9607=[1]人員授權表!$C$188,"Iring陳俊明",IF(J9607=[1]人員授權表!$C$189,"Brian陳泓霖",VLOOKUP(K9607,[1]人員授權表!D$2:E$249,2,FALSE))))</f>
        <v>Ken張智凱</v>
      </c>
      <c r="P9607" s="67">
        <f t="shared" si="509"/>
        <v>44877</v>
      </c>
      <c r="Q9607" s="75" t="str">
        <f t="shared" ref="Q9607:Q9670" si="511">TEXT(P9607,"aaa")</f>
        <v>週六</v>
      </c>
      <c r="R9607" s="80">
        <v>44868</v>
      </c>
    </row>
    <row r="9608" spans="2:28">
      <c r="B9608" s="66">
        <v>44853</v>
      </c>
      <c r="D9608" s="68" t="s">
        <v>50</v>
      </c>
      <c r="E9608" s="70" t="s">
        <v>82</v>
      </c>
      <c r="F9608" s="70" t="s">
        <v>3448</v>
      </c>
      <c r="G9608" s="67">
        <v>44865</v>
      </c>
      <c r="H9608" s="67">
        <v>44879</v>
      </c>
      <c r="I9608" s="71">
        <f t="shared" si="510"/>
        <v>14</v>
      </c>
      <c r="J9608" s="72" t="s">
        <v>186</v>
      </c>
      <c r="K9608" s="72" t="s">
        <v>98</v>
      </c>
      <c r="L9608" s="73">
        <v>6</v>
      </c>
      <c r="M9608" s="73" t="s">
        <v>104</v>
      </c>
      <c r="N9608" s="68" t="str">
        <f>VLOOKUP(K9608,[1]人員授權表!D$3:G$249,4,0)</f>
        <v>無機</v>
      </c>
      <c r="O9608" s="70" t="str">
        <f>IF(J9608=[1]人員授權表!$C$85,"Casper李羿勳",IF(J9608=[1]人員授權表!$C$188,"Iring陳俊明",IF(J9608=[1]人員授權表!$C$189,"Brian陳泓霖",VLOOKUP(K9608,[1]人員授權表!D$2:E$249,2,FALSE))))</f>
        <v>Brian陳泓霖</v>
      </c>
      <c r="P9608" s="67">
        <f t="shared" si="509"/>
        <v>44877</v>
      </c>
      <c r="Q9608" s="75" t="str">
        <f t="shared" si="511"/>
        <v>週六</v>
      </c>
      <c r="R9608" s="80">
        <v>44876</v>
      </c>
      <c r="U9608" s="70">
        <v>1</v>
      </c>
      <c r="Y9608" s="78">
        <v>44876</v>
      </c>
      <c r="Z9608" s="79" t="s">
        <v>3449</v>
      </c>
      <c r="AA9608" s="1"/>
    </row>
    <row r="9609" spans="2:28">
      <c r="B9609" s="66">
        <v>44853</v>
      </c>
      <c r="D9609" s="68" t="s">
        <v>50</v>
      </c>
      <c r="E9609" s="70" t="s">
        <v>82</v>
      </c>
      <c r="F9609" s="70" t="s">
        <v>3448</v>
      </c>
      <c r="G9609" s="67">
        <v>44865</v>
      </c>
      <c r="H9609" s="67">
        <v>44879</v>
      </c>
      <c r="I9609" s="71">
        <f t="shared" si="510"/>
        <v>14</v>
      </c>
      <c r="J9609" s="72" t="s">
        <v>195</v>
      </c>
      <c r="K9609" s="72" t="s">
        <v>345</v>
      </c>
      <c r="L9609" s="73">
        <v>6</v>
      </c>
      <c r="M9609" s="73" t="s">
        <v>104</v>
      </c>
      <c r="N9609" s="68" t="str">
        <f>VLOOKUP(K9609,[1]人員授權表!D$3:G$249,4,0)</f>
        <v>無機</v>
      </c>
      <c r="O9609" s="70" t="str">
        <f>IF(J9609=[1]人員授權表!$C$85,"Casper李羿勳",IF(J9609=[1]人員授權表!$C$188,"Iring陳俊明",IF(J9609=[1]人員授權表!$C$189,"Brian陳泓霖",VLOOKUP(K9609,[1]人員授權表!D$2:E$249,2,FALSE))))</f>
        <v>Debby胡萱黛</v>
      </c>
      <c r="P9609" s="67">
        <f t="shared" si="509"/>
        <v>44877</v>
      </c>
      <c r="Q9609" s="75" t="str">
        <f t="shared" si="511"/>
        <v>週六</v>
      </c>
      <c r="R9609" s="80">
        <v>44876</v>
      </c>
      <c r="AA9609" s="1"/>
    </row>
    <row r="9610" spans="2:28">
      <c r="B9610" s="66">
        <v>44853</v>
      </c>
      <c r="D9610" s="68" t="s">
        <v>50</v>
      </c>
      <c r="E9610" s="70" t="s">
        <v>82</v>
      </c>
      <c r="F9610" s="70" t="s">
        <v>3448</v>
      </c>
      <c r="G9610" s="67">
        <v>44865</v>
      </c>
      <c r="H9610" s="67">
        <v>44879</v>
      </c>
      <c r="I9610" s="71">
        <f t="shared" si="510"/>
        <v>14</v>
      </c>
      <c r="J9610" s="72" t="s">
        <v>204</v>
      </c>
      <c r="K9610" s="72" t="s">
        <v>488</v>
      </c>
      <c r="L9610" s="73">
        <v>6</v>
      </c>
      <c r="M9610" s="73" t="s">
        <v>104</v>
      </c>
      <c r="N9610" s="68" t="str">
        <f>VLOOKUP(K9610,[1]人員授權表!D$3:G$249,4,0)</f>
        <v>無機</v>
      </c>
      <c r="O9610" s="70" t="str">
        <f>IF(J9610=[1]人員授權表!$C$85,"Casper李羿勳",IF(J9610=[1]人員授權表!$C$188,"Iring陳俊明",IF(J9610=[1]人員授權表!$C$189,"Brian陳泓霖",VLOOKUP(K9610,[1]人員授權表!D$2:E$249,2,FALSE))))</f>
        <v>Iring陳俊明</v>
      </c>
      <c r="P9610" s="67">
        <f t="shared" si="509"/>
        <v>44877</v>
      </c>
      <c r="Q9610" s="75" t="str">
        <f t="shared" si="511"/>
        <v>週六</v>
      </c>
      <c r="R9610" s="80">
        <v>44876</v>
      </c>
      <c r="AA9610" s="1"/>
    </row>
    <row r="9611" spans="2:28">
      <c r="B9611" s="66">
        <v>44853</v>
      </c>
      <c r="D9611" s="68" t="s">
        <v>50</v>
      </c>
      <c r="E9611" s="70" t="s">
        <v>82</v>
      </c>
      <c r="F9611" s="70" t="s">
        <v>3448</v>
      </c>
      <c r="G9611" s="67">
        <v>44865</v>
      </c>
      <c r="H9611" s="67">
        <v>44879</v>
      </c>
      <c r="I9611" s="71">
        <f t="shared" si="510"/>
        <v>14</v>
      </c>
      <c r="J9611" s="72" t="s">
        <v>273</v>
      </c>
      <c r="K9611" s="72" t="s">
        <v>874</v>
      </c>
      <c r="L9611" s="73">
        <v>6</v>
      </c>
      <c r="M9611" s="73" t="s">
        <v>104</v>
      </c>
      <c r="N9611" s="68" t="str">
        <f>VLOOKUP(K9611,[1]人員授權表!D$3:G$249,4,0)</f>
        <v>有機</v>
      </c>
      <c r="O9611" s="70" t="str">
        <f>IF(J9611=[1]人員授權表!$C$85,"Casper李羿勳",IF(J9611=[1]人員授權表!$C$188,"Iring陳俊明",IF(J9611=[1]人員授權表!$C$189,"Brian陳泓霖",VLOOKUP(K9611,[1]人員授權表!D$2:E$249,2,FALSE))))</f>
        <v>Elle黃雅琪</v>
      </c>
      <c r="P9611" s="67">
        <f t="shared" si="509"/>
        <v>44877</v>
      </c>
      <c r="Q9611" s="75" t="str">
        <f t="shared" si="511"/>
        <v>週六</v>
      </c>
      <c r="R9611" s="80">
        <v>44874</v>
      </c>
      <c r="AA9611" s="1"/>
    </row>
    <row r="9612" spans="2:28">
      <c r="B9612" s="66">
        <v>44859</v>
      </c>
      <c r="D9612" s="68" t="s">
        <v>50</v>
      </c>
      <c r="E9612" s="70" t="s">
        <v>82</v>
      </c>
      <c r="F9612" s="4" t="s">
        <v>3450</v>
      </c>
      <c r="G9612" s="67">
        <v>44865</v>
      </c>
      <c r="H9612" s="67">
        <v>44879</v>
      </c>
      <c r="I9612" s="71">
        <f t="shared" si="510"/>
        <v>14</v>
      </c>
      <c r="J9612" s="72" t="s">
        <v>145</v>
      </c>
      <c r="K9612" s="72" t="s">
        <v>1795</v>
      </c>
      <c r="L9612" s="73">
        <v>1</v>
      </c>
      <c r="M9612" s="73" t="s">
        <v>91</v>
      </c>
      <c r="N9612" s="68" t="str">
        <f>VLOOKUP(K9612,[1]人員授權表!D$3:G$249,4,0)</f>
        <v>無機</v>
      </c>
      <c r="O9612" s="70" t="str">
        <f>IF(J9612=[1]人員授權表!$C$85,"Casper李羿勳",IF(J9612=[1]人員授權表!$C$188,"Iring陳俊明",IF(J9612=[1]人員授權表!$C$189,"Brian陳泓霖",VLOOKUP(K9612,[1]人員授權表!D$2:E$249,2,FALSE))))</f>
        <v>Jack劉念忻</v>
      </c>
      <c r="P9612" s="67">
        <f t="shared" si="509"/>
        <v>44877</v>
      </c>
      <c r="Q9612" s="75" t="str">
        <f t="shared" si="511"/>
        <v>週六</v>
      </c>
      <c r="R9612" s="80">
        <v>44875</v>
      </c>
    </row>
    <row r="9613" spans="2:28">
      <c r="B9613" s="66">
        <v>44859</v>
      </c>
      <c r="D9613" s="68" t="s">
        <v>50</v>
      </c>
      <c r="E9613" s="70" t="s">
        <v>82</v>
      </c>
      <c r="F9613" s="4" t="s">
        <v>3450</v>
      </c>
      <c r="G9613" s="67">
        <v>44865</v>
      </c>
      <c r="H9613" s="67">
        <v>44879</v>
      </c>
      <c r="I9613" s="71">
        <f t="shared" si="510"/>
        <v>14</v>
      </c>
      <c r="J9613" s="72" t="s">
        <v>141</v>
      </c>
      <c r="K9613" s="72" t="s">
        <v>142</v>
      </c>
      <c r="L9613" s="73">
        <v>1</v>
      </c>
      <c r="M9613" s="73" t="s">
        <v>91</v>
      </c>
      <c r="N9613" s="68" t="str">
        <f>VLOOKUP(K9613,[1]人員授權表!D$3:G$249,4,0)</f>
        <v>無機</v>
      </c>
      <c r="O9613" s="70" t="str">
        <f>IF(J9613=[1]人員授權表!$C$85,"Casper李羿勳",IF(J9613=[1]人員授權表!$C$188,"Iring陳俊明",IF(J9613=[1]人員授權表!$C$189,"Brian陳泓霖",VLOOKUP(K9613,[1]人員授權表!D$2:E$249,2,FALSE))))</f>
        <v>Dennis陳汶宏</v>
      </c>
      <c r="P9613" s="67">
        <f t="shared" si="509"/>
        <v>44877</v>
      </c>
      <c r="Q9613" s="75" t="str">
        <f t="shared" si="511"/>
        <v>週六</v>
      </c>
      <c r="R9613" s="80">
        <v>44873</v>
      </c>
    </row>
    <row r="9614" spans="2:28">
      <c r="B9614" s="66">
        <v>44859</v>
      </c>
      <c r="D9614" s="68" t="s">
        <v>50</v>
      </c>
      <c r="E9614" s="70" t="s">
        <v>82</v>
      </c>
      <c r="F9614" s="4" t="s">
        <v>3450</v>
      </c>
      <c r="G9614" s="67">
        <v>44865</v>
      </c>
      <c r="H9614" s="67">
        <v>44879</v>
      </c>
      <c r="I9614" s="71">
        <f t="shared" si="510"/>
        <v>14</v>
      </c>
      <c r="J9614" s="72" t="s">
        <v>137</v>
      </c>
      <c r="K9614" s="72" t="s">
        <v>138</v>
      </c>
      <c r="L9614" s="73">
        <v>1</v>
      </c>
      <c r="M9614" s="73" t="s">
        <v>91</v>
      </c>
      <c r="N9614" s="68" t="str">
        <f>VLOOKUP(K9614,[1]人員授權表!D$3:G$249,4,0)</f>
        <v>無機</v>
      </c>
      <c r="O9614" s="70" t="str">
        <f>IF(J9614=[1]人員授權表!$C$85,"Casper李羿勳",IF(J9614=[1]人員授權表!$C$188,"Iring陳俊明",IF(J9614=[1]人員授權表!$C$189,"Brian陳泓霖",VLOOKUP(K9614,[1]人員授權表!D$2:E$249,2,FALSE))))</f>
        <v>Jack劉念忻</v>
      </c>
      <c r="P9614" s="67">
        <f t="shared" si="509"/>
        <v>44877</v>
      </c>
      <c r="Q9614" s="75" t="str">
        <f t="shared" si="511"/>
        <v>週六</v>
      </c>
      <c r="R9614" s="80">
        <v>44875</v>
      </c>
    </row>
    <row r="9615" spans="2:28">
      <c r="B9615" s="66">
        <v>44866</v>
      </c>
      <c r="D9615" s="68" t="s">
        <v>50</v>
      </c>
      <c r="E9615" s="70" t="s">
        <v>879</v>
      </c>
      <c r="F9615" s="4" t="s">
        <v>3451</v>
      </c>
      <c r="G9615" s="67">
        <v>44865</v>
      </c>
      <c r="H9615" s="67">
        <v>44879</v>
      </c>
      <c r="I9615" s="71">
        <f t="shared" si="510"/>
        <v>14</v>
      </c>
      <c r="J9615" s="98" t="s">
        <v>192</v>
      </c>
      <c r="K9615" s="98" t="s">
        <v>880</v>
      </c>
      <c r="L9615" s="110">
        <v>2</v>
      </c>
      <c r="M9615" s="73" t="s">
        <v>91</v>
      </c>
      <c r="N9615" s="68" t="str">
        <f>VLOOKUP(K9615,[1]人員授權表!D$3:G$249,4,0)</f>
        <v>無機</v>
      </c>
      <c r="O9615" s="70" t="str">
        <f>IF(J9615=[1]人員授權表!$C$85,"Casper李羿勳",IF(J9615=[1]人員授權表!$C$188,"Iring陳俊明",IF(J9615=[1]人員授權表!$C$189,"Brian陳泓霖",VLOOKUP(K9615,[1]人員授權表!D$2:E$249,2,FALSE))))</f>
        <v>Ruby黃家蓁</v>
      </c>
      <c r="P9615" s="67">
        <f t="shared" si="509"/>
        <v>44877</v>
      </c>
      <c r="Q9615" s="75" t="str">
        <f t="shared" si="511"/>
        <v>週六</v>
      </c>
      <c r="R9615" s="80">
        <v>44868</v>
      </c>
      <c r="AA9615" s="102">
        <v>15</v>
      </c>
      <c r="AB9615" s="123" t="s">
        <v>2325</v>
      </c>
    </row>
    <row r="9616" spans="2:28">
      <c r="B9616" s="66">
        <v>44866</v>
      </c>
      <c r="D9616" s="68" t="s">
        <v>50</v>
      </c>
      <c r="E9616" s="70" t="s">
        <v>879</v>
      </c>
      <c r="F9616" s="4" t="s">
        <v>3451</v>
      </c>
      <c r="G9616" s="67">
        <v>44865</v>
      </c>
      <c r="H9616" s="67">
        <v>44879</v>
      </c>
      <c r="I9616" s="71">
        <f t="shared" si="510"/>
        <v>14</v>
      </c>
      <c r="J9616" s="98" t="s">
        <v>193</v>
      </c>
      <c r="K9616" s="98" t="s">
        <v>880</v>
      </c>
      <c r="L9616" s="110">
        <v>2</v>
      </c>
      <c r="M9616" s="73" t="s">
        <v>91</v>
      </c>
      <c r="N9616" s="68" t="str">
        <f>VLOOKUP(K9616,[1]人員授權表!D$3:G$249,4,0)</f>
        <v>無機</v>
      </c>
      <c r="O9616" s="70" t="str">
        <f>IF(J9616=[1]人員授權表!$C$85,"Casper李羿勳",IF(J9616=[1]人員授權表!$C$188,"Iring陳俊明",IF(J9616=[1]人員授權表!$C$189,"Brian陳泓霖",VLOOKUP(K9616,[1]人員授權表!D$2:E$249,2,FALSE))))</f>
        <v>Ruby黃家蓁</v>
      </c>
      <c r="P9616" s="67">
        <f t="shared" si="509"/>
        <v>44877</v>
      </c>
      <c r="Q9616" s="75" t="str">
        <f t="shared" si="511"/>
        <v>週六</v>
      </c>
      <c r="R9616" s="80">
        <v>44868</v>
      </c>
      <c r="AA9616" s="102">
        <v>15</v>
      </c>
      <c r="AB9616" s="123" t="s">
        <v>2325</v>
      </c>
    </row>
    <row r="9617" spans="2:27">
      <c r="B9617" s="66">
        <v>44859</v>
      </c>
      <c r="D9617" s="68" t="s">
        <v>50</v>
      </c>
      <c r="E9617" s="70" t="s">
        <v>82</v>
      </c>
      <c r="F9617" s="4" t="s">
        <v>3451</v>
      </c>
      <c r="G9617" s="67">
        <v>44865</v>
      </c>
      <c r="H9617" s="67">
        <v>44879</v>
      </c>
      <c r="I9617" s="71">
        <f t="shared" si="510"/>
        <v>14</v>
      </c>
      <c r="J9617" s="72" t="s">
        <v>137</v>
      </c>
      <c r="K9617" s="72" t="s">
        <v>138</v>
      </c>
      <c r="L9617" s="73">
        <v>2</v>
      </c>
      <c r="M9617" s="73" t="s">
        <v>91</v>
      </c>
      <c r="N9617" s="68" t="str">
        <f>VLOOKUP(K9617,[1]人員授權表!D$3:G$249,4,0)</f>
        <v>無機</v>
      </c>
      <c r="O9617" s="70" t="str">
        <f>IF(J9617=[1]人員授權表!$C$85,"Casper李羿勳",IF(J9617=[1]人員授權表!$C$188,"Iring陳俊明",IF(J9617=[1]人員授權表!$C$189,"Brian陳泓霖",VLOOKUP(K9617,[1]人員授權表!D$2:E$249,2,FALSE))))</f>
        <v>Jack劉念忻</v>
      </c>
      <c r="P9617" s="67">
        <f t="shared" si="509"/>
        <v>44877</v>
      </c>
      <c r="Q9617" s="75" t="str">
        <f t="shared" si="511"/>
        <v>週六</v>
      </c>
      <c r="R9617" s="80">
        <v>44875</v>
      </c>
    </row>
    <row r="9618" spans="2:27">
      <c r="B9618" s="66">
        <v>44859</v>
      </c>
      <c r="D9618" s="68" t="s">
        <v>50</v>
      </c>
      <c r="E9618" s="70" t="s">
        <v>82</v>
      </c>
      <c r="F9618" s="4" t="s">
        <v>3451</v>
      </c>
      <c r="G9618" s="67">
        <v>44865</v>
      </c>
      <c r="H9618" s="67">
        <v>44879</v>
      </c>
      <c r="I9618" s="71">
        <f t="shared" si="510"/>
        <v>14</v>
      </c>
      <c r="J9618" s="72" t="s">
        <v>139</v>
      </c>
      <c r="K9618" s="72" t="s">
        <v>140</v>
      </c>
      <c r="L9618" s="73">
        <v>2</v>
      </c>
      <c r="M9618" s="73" t="s">
        <v>91</v>
      </c>
      <c r="N9618" s="68" t="str">
        <f>VLOOKUP(K9618,[1]人員授權表!D$3:G$249,4,0)</f>
        <v>無機</v>
      </c>
      <c r="O9618" s="70" t="str">
        <f>IF(J9618=[1]人員授權表!$C$85,"Casper李羿勳",IF(J9618=[1]人員授權表!$C$188,"Iring陳俊明",IF(J9618=[1]人員授權表!$C$189,"Brian陳泓霖",VLOOKUP(K9618,[1]人員授權表!D$2:E$249,2,FALSE))))</f>
        <v>Brian陳泓霖</v>
      </c>
      <c r="P9618" s="67">
        <f t="shared" si="509"/>
        <v>44877</v>
      </c>
      <c r="Q9618" s="75" t="str">
        <f t="shared" si="511"/>
        <v>週六</v>
      </c>
      <c r="R9618" s="80">
        <v>44869</v>
      </c>
    </row>
    <row r="9619" spans="2:27">
      <c r="B9619" s="66">
        <v>44859</v>
      </c>
      <c r="D9619" s="68" t="s">
        <v>50</v>
      </c>
      <c r="E9619" s="70" t="s">
        <v>82</v>
      </c>
      <c r="F9619" s="4" t="s">
        <v>3451</v>
      </c>
      <c r="G9619" s="67">
        <v>44865</v>
      </c>
      <c r="H9619" s="67">
        <v>44879</v>
      </c>
      <c r="I9619" s="71">
        <f t="shared" si="510"/>
        <v>14</v>
      </c>
      <c r="J9619" s="72" t="s">
        <v>175</v>
      </c>
      <c r="K9619" s="72" t="s">
        <v>176</v>
      </c>
      <c r="L9619" s="73">
        <v>2</v>
      </c>
      <c r="M9619" s="73" t="s">
        <v>91</v>
      </c>
      <c r="N9619" s="68" t="str">
        <f>VLOOKUP(K9619,[1]人員授權表!D$3:G$249,4,0)</f>
        <v>無機</v>
      </c>
      <c r="O9619" s="70" t="s">
        <v>177</v>
      </c>
      <c r="P9619" s="67">
        <f t="shared" si="509"/>
        <v>44877</v>
      </c>
      <c r="Q9619" s="75" t="str">
        <f t="shared" si="511"/>
        <v>週六</v>
      </c>
      <c r="R9619" s="80">
        <v>44867</v>
      </c>
    </row>
    <row r="9620" spans="2:27">
      <c r="B9620" s="66">
        <v>44859</v>
      </c>
      <c r="D9620" s="68" t="s">
        <v>50</v>
      </c>
      <c r="E9620" s="70" t="s">
        <v>82</v>
      </c>
      <c r="F9620" s="4" t="s">
        <v>3451</v>
      </c>
      <c r="G9620" s="67">
        <v>44865</v>
      </c>
      <c r="H9620" s="67">
        <v>44879</v>
      </c>
      <c r="I9620" s="71">
        <f t="shared" si="510"/>
        <v>14</v>
      </c>
      <c r="J9620" s="72" t="s">
        <v>141</v>
      </c>
      <c r="K9620" s="72" t="s">
        <v>142</v>
      </c>
      <c r="L9620" s="73">
        <v>2</v>
      </c>
      <c r="M9620" s="73" t="s">
        <v>91</v>
      </c>
      <c r="N9620" s="68" t="str">
        <f>VLOOKUP(K9620,[1]人員授權表!D$3:G$249,4,0)</f>
        <v>無機</v>
      </c>
      <c r="O9620" s="70" t="str">
        <f>IF(J9620=[1]人員授權表!$C$85,"Casper李羿勳",IF(J9620=[1]人員授權表!$C$188,"Iring陳俊明",IF(J9620=[1]人員授權表!$C$189,"Brian陳泓霖",VLOOKUP(K9620,[1]人員授權表!D$2:E$249,2,FALSE))))</f>
        <v>Dennis陳汶宏</v>
      </c>
      <c r="P9620" s="67">
        <f t="shared" si="509"/>
        <v>44877</v>
      </c>
      <c r="Q9620" s="75" t="str">
        <f t="shared" si="511"/>
        <v>週六</v>
      </c>
      <c r="R9620" s="80">
        <v>44873</v>
      </c>
    </row>
    <row r="9621" spans="2:27">
      <c r="B9621" s="66">
        <v>44859</v>
      </c>
      <c r="D9621" s="68" t="s">
        <v>50</v>
      </c>
      <c r="E9621" s="70" t="s">
        <v>82</v>
      </c>
      <c r="F9621" s="4" t="s">
        <v>3451</v>
      </c>
      <c r="G9621" s="67">
        <v>44865</v>
      </c>
      <c r="H9621" s="67">
        <v>44879</v>
      </c>
      <c r="I9621" s="71">
        <f t="shared" si="510"/>
        <v>14</v>
      </c>
      <c r="J9621" s="72" t="s">
        <v>178</v>
      </c>
      <c r="K9621" s="72" t="s">
        <v>179</v>
      </c>
      <c r="L9621" s="73">
        <v>2</v>
      </c>
      <c r="M9621" s="73" t="s">
        <v>91</v>
      </c>
      <c r="N9621" s="68" t="str">
        <f>VLOOKUP(K9621,[1]人員授權表!D$3:G$249,4,0)</f>
        <v>無機</v>
      </c>
      <c r="O9621" s="70" t="str">
        <f>IF(J9621=[1]人員授權表!$C$85,"Casper李羿勳",IF(J9621=[1]人員授權表!$C$188,"Iring陳俊明",IF(J9621=[1]人員授權表!$C$189,"Brian陳泓霖",VLOOKUP(K9621,[1]人員授權表!D$2:E$249,2,FALSE))))</f>
        <v>Dennis陳汶宏</v>
      </c>
      <c r="P9621" s="67">
        <f t="shared" si="509"/>
        <v>44877</v>
      </c>
      <c r="Q9621" s="75" t="str">
        <f t="shared" si="511"/>
        <v>週六</v>
      </c>
      <c r="R9621" s="80">
        <v>44869</v>
      </c>
    </row>
    <row r="9622" spans="2:27">
      <c r="B9622" s="66">
        <v>44859</v>
      </c>
      <c r="D9622" s="68" t="s">
        <v>50</v>
      </c>
      <c r="E9622" s="70" t="s">
        <v>82</v>
      </c>
      <c r="F9622" s="4" t="s">
        <v>3451</v>
      </c>
      <c r="G9622" s="67">
        <v>44865</v>
      </c>
      <c r="H9622" s="67">
        <v>44879</v>
      </c>
      <c r="I9622" s="71">
        <f t="shared" si="510"/>
        <v>14</v>
      </c>
      <c r="J9622" s="72" t="s">
        <v>125</v>
      </c>
      <c r="K9622" s="72" t="s">
        <v>144</v>
      </c>
      <c r="L9622" s="73">
        <v>2</v>
      </c>
      <c r="M9622" s="73" t="s">
        <v>91</v>
      </c>
      <c r="N9622" s="68" t="str">
        <f>VLOOKUP(K9622,[1]人員授權表!D$3:G$249,4,0)</f>
        <v>有機</v>
      </c>
      <c r="O9622" s="70" t="str">
        <f>IF(J9622=[1]人員授權表!$C$85,"Casper李羿勳",IF(J9622=[1]人員授權表!$C$188,"Iring陳俊明",IF(J9622=[1]人員授權表!$C$189,"Brian陳泓霖",VLOOKUP(K9622,[1]人員授權表!D$2:E$249,2,FALSE))))</f>
        <v>Lucy黃詩婷</v>
      </c>
      <c r="P9622" s="67">
        <f t="shared" si="509"/>
        <v>44877</v>
      </c>
      <c r="Q9622" s="75" t="str">
        <f t="shared" si="511"/>
        <v>週六</v>
      </c>
      <c r="R9622" s="80">
        <v>44869</v>
      </c>
    </row>
    <row r="9623" spans="2:27">
      <c r="B9623" s="66">
        <v>44859</v>
      </c>
      <c r="D9623" s="68" t="s">
        <v>50</v>
      </c>
      <c r="E9623" s="70" t="s">
        <v>82</v>
      </c>
      <c r="F9623" s="4" t="s">
        <v>3451</v>
      </c>
      <c r="G9623" s="67">
        <v>44865</v>
      </c>
      <c r="H9623" s="67">
        <v>44879</v>
      </c>
      <c r="I9623" s="71">
        <f t="shared" si="510"/>
        <v>14</v>
      </c>
      <c r="J9623" s="72" t="s">
        <v>516</v>
      </c>
      <c r="K9623" s="72" t="s">
        <v>332</v>
      </c>
      <c r="L9623" s="73">
        <v>2</v>
      </c>
      <c r="M9623" s="73" t="s">
        <v>91</v>
      </c>
      <c r="N9623" s="68" t="str">
        <f>VLOOKUP(K9623,[1]人員授權表!D$3:G$249,4,0)</f>
        <v>有機</v>
      </c>
      <c r="O9623" s="70" t="str">
        <f>IF(J9623=[1]人員授權表!$C$85,"Casper李羿勳",IF(J9623=[1]人員授權表!$C$188,"Iring陳俊明",IF(J9623=[1]人員授權表!$C$189,"Brian陳泓霖",VLOOKUP(K9623,[1]人員授權表!D$2:E$249,2,FALSE))))</f>
        <v>Lucy黃詩婷</v>
      </c>
      <c r="P9623" s="67">
        <f t="shared" si="509"/>
        <v>44877</v>
      </c>
      <c r="Q9623" s="75" t="str">
        <f t="shared" si="511"/>
        <v>週六</v>
      </c>
      <c r="R9623" s="80">
        <v>44869</v>
      </c>
    </row>
    <row r="9624" spans="2:27">
      <c r="B9624" s="66">
        <v>44859</v>
      </c>
      <c r="C9624" s="67">
        <v>44866</v>
      </c>
      <c r="D9624" s="68" t="s">
        <v>50</v>
      </c>
      <c r="E9624" s="70" t="s">
        <v>51</v>
      </c>
      <c r="F9624" s="4" t="s">
        <v>3452</v>
      </c>
      <c r="G9624" s="101">
        <v>44861</v>
      </c>
      <c r="H9624" s="67">
        <v>44879</v>
      </c>
      <c r="I9624" s="71">
        <f t="shared" si="510"/>
        <v>18</v>
      </c>
      <c r="J9624" s="72" t="s">
        <v>1403</v>
      </c>
      <c r="K9624" s="72" t="s">
        <v>187</v>
      </c>
      <c r="L9624" s="73">
        <v>5</v>
      </c>
      <c r="M9624" s="73" t="s">
        <v>104</v>
      </c>
      <c r="N9624" s="68" t="str">
        <f>VLOOKUP(K9624,[1]人員授權表!D$3:G$249,4,0)</f>
        <v>無機</v>
      </c>
      <c r="O9624" s="70" t="str">
        <f>IF(J9624=[1]人員授權表!$C$85,"Casper李羿勳",IF(J9624=[1]人員授權表!$C$188,"Iring陳俊明",IF(J9624=[1]人員授權表!$C$189,"Brian陳泓霖",VLOOKUP(K9624,[1]人員授權表!D$2:E$249,2,FALSE))))</f>
        <v>Ruby黃家蓁</v>
      </c>
      <c r="P9624" s="67">
        <f t="shared" si="509"/>
        <v>44877</v>
      </c>
      <c r="Q9624" s="75" t="str">
        <f t="shared" si="511"/>
        <v>週六</v>
      </c>
      <c r="R9624" s="80">
        <v>44868</v>
      </c>
    </row>
    <row r="9625" spans="2:27">
      <c r="B9625" s="66">
        <v>44859</v>
      </c>
      <c r="C9625" s="67">
        <v>44861</v>
      </c>
      <c r="D9625" s="68" t="s">
        <v>50</v>
      </c>
      <c r="E9625" s="70" t="s">
        <v>82</v>
      </c>
      <c r="F9625" s="4" t="s">
        <v>3453</v>
      </c>
      <c r="G9625" s="67">
        <v>44862</v>
      </c>
      <c r="H9625" s="67">
        <v>44879</v>
      </c>
      <c r="I9625" s="71">
        <f t="shared" si="510"/>
        <v>17</v>
      </c>
      <c r="J9625" s="98" t="s">
        <v>204</v>
      </c>
      <c r="K9625" s="98" t="s">
        <v>205</v>
      </c>
      <c r="L9625" s="73">
        <v>15</v>
      </c>
      <c r="M9625" s="73" t="s">
        <v>104</v>
      </c>
      <c r="N9625" s="68" t="str">
        <f>VLOOKUP(K9625,[1]人員授權表!D$3:G$249,4,0)</f>
        <v>無機</v>
      </c>
      <c r="O9625" s="70" t="str">
        <f>IF(J9625=[1]人員授權表!$C$85,"Casper李羿勳",IF(J9625=[1]人員授權表!$C$188,"Iring陳俊明",IF(J9625=[1]人員授權表!$C$189,"Brian陳泓霖",VLOOKUP(K9625,[1]人員授權表!D$2:E$249,2,FALSE))))</f>
        <v>Iring陳俊明</v>
      </c>
      <c r="P9625" s="67">
        <f t="shared" si="509"/>
        <v>44877</v>
      </c>
      <c r="Q9625" s="75" t="str">
        <f t="shared" si="511"/>
        <v>週六</v>
      </c>
      <c r="R9625" s="80">
        <v>44867</v>
      </c>
    </row>
    <row r="9626" spans="2:27">
      <c r="B9626" s="66">
        <v>44859</v>
      </c>
      <c r="D9626" s="68" t="s">
        <v>50</v>
      </c>
      <c r="E9626" s="70" t="s">
        <v>82</v>
      </c>
      <c r="F9626" s="4" t="s">
        <v>3453</v>
      </c>
      <c r="G9626" s="67">
        <v>44862</v>
      </c>
      <c r="H9626" s="67">
        <v>44879</v>
      </c>
      <c r="I9626" s="71">
        <f t="shared" si="510"/>
        <v>17</v>
      </c>
      <c r="J9626" s="72" t="s">
        <v>181</v>
      </c>
      <c r="K9626" s="72" t="s">
        <v>182</v>
      </c>
      <c r="L9626" s="73">
        <v>15</v>
      </c>
      <c r="M9626" s="73" t="s">
        <v>104</v>
      </c>
      <c r="N9626" s="68" t="str">
        <f>VLOOKUP(K9626,[1]人員授權表!D$3:G$249,4,0)</f>
        <v>有機</v>
      </c>
      <c r="O9626" s="70" t="str">
        <f>IF(J9626=[1]人員授權表!$C$85,"Casper李羿勳",IF(J9626=[1]人員授權表!$C$188,"Iring陳俊明",IF(J9626=[1]人員授權表!$C$189,"Brian陳泓霖",VLOOKUP(K9626,[1]人員授權表!D$2:E$249,2,FALSE))))</f>
        <v>Sara王淑玲</v>
      </c>
      <c r="P9626" s="67">
        <f t="shared" si="509"/>
        <v>44877</v>
      </c>
      <c r="Q9626" s="75" t="str">
        <f t="shared" si="511"/>
        <v>週六</v>
      </c>
      <c r="R9626" s="80">
        <v>44868</v>
      </c>
    </row>
    <row r="9627" spans="2:27">
      <c r="B9627" s="66">
        <v>44859</v>
      </c>
      <c r="D9627" s="68" t="s">
        <v>50</v>
      </c>
      <c r="E9627" s="70" t="s">
        <v>82</v>
      </c>
      <c r="F9627" s="4" t="s">
        <v>3453</v>
      </c>
      <c r="G9627" s="67">
        <v>44862</v>
      </c>
      <c r="H9627" s="67">
        <v>44879</v>
      </c>
      <c r="I9627" s="71">
        <f t="shared" si="510"/>
        <v>17</v>
      </c>
      <c r="J9627" s="72" t="s">
        <v>326</v>
      </c>
      <c r="K9627" s="72" t="s">
        <v>170</v>
      </c>
      <c r="L9627" s="73">
        <v>15</v>
      </c>
      <c r="M9627" s="73" t="s">
        <v>104</v>
      </c>
      <c r="N9627" s="68" t="str">
        <f>VLOOKUP(K9627,[1]人員授權表!D$3:G$249,4,0)</f>
        <v>有機</v>
      </c>
      <c r="O9627" s="70" t="str">
        <f>IF(J9627=[1]人員授權表!$C$85,"Casper李羿勳",IF(J9627=[1]人員授權表!$C$188,"Iring陳俊明",IF(J9627=[1]人員授權表!$C$189,"Brian陳泓霖",VLOOKUP(K9627,[1]人員授權表!D$2:E$249,2,FALSE))))</f>
        <v>Elle黃雅琪&amp;
Marco陳鴻鈞</v>
      </c>
      <c r="P9627" s="67">
        <f t="shared" si="509"/>
        <v>44877</v>
      </c>
      <c r="Q9627" s="75" t="str">
        <f t="shared" si="511"/>
        <v>週六</v>
      </c>
      <c r="R9627" s="80">
        <v>44874</v>
      </c>
    </row>
    <row r="9628" spans="2:27">
      <c r="B9628" s="66">
        <v>44839</v>
      </c>
      <c r="C9628" s="67">
        <v>44853</v>
      </c>
      <c r="D9628" s="68" t="s">
        <v>50</v>
      </c>
      <c r="E9628" s="70" t="s">
        <v>51</v>
      </c>
      <c r="F9628" s="4" t="s">
        <v>3454</v>
      </c>
      <c r="G9628" s="101">
        <v>44861</v>
      </c>
      <c r="H9628" s="101">
        <v>44880</v>
      </c>
      <c r="I9628" s="71">
        <f t="shared" si="510"/>
        <v>19</v>
      </c>
      <c r="J9628" s="72" t="s">
        <v>53</v>
      </c>
      <c r="K9628" s="72" t="s">
        <v>54</v>
      </c>
      <c r="L9628" s="73">
        <v>2</v>
      </c>
      <c r="M9628" s="73" t="s">
        <v>91</v>
      </c>
      <c r="N9628" s="68" t="str">
        <f>VLOOKUP(K9628,[1]人員授權表!D$3:G$249,4,0)</f>
        <v>有機</v>
      </c>
      <c r="O9628" s="70" t="str">
        <f>IF(J9628=[1]人員授權表!$C$85,"Casper李羿勳",IF(J9628=[1]人員授權表!$C$188,"Iring陳俊明",IF(J9628=[1]人員授權表!$C$189,"Brian陳泓霖",VLOOKUP(K9628,[1]人員授權表!D$2:E$249,2,FALSE))))</f>
        <v>Marco陳鴻鈞</v>
      </c>
      <c r="P9628" s="67">
        <f t="shared" si="509"/>
        <v>44878</v>
      </c>
      <c r="Q9628" s="75" t="str">
        <f t="shared" si="511"/>
        <v>週日</v>
      </c>
      <c r="R9628" s="80">
        <v>44873</v>
      </c>
      <c r="AA9628" s="1"/>
    </row>
    <row r="9629" spans="2:27">
      <c r="B9629" s="66">
        <v>44839</v>
      </c>
      <c r="C9629" s="67">
        <v>44853</v>
      </c>
      <c r="D9629" s="68" t="s">
        <v>50</v>
      </c>
      <c r="E9629" s="70" t="s">
        <v>51</v>
      </c>
      <c r="F9629" s="4" t="s">
        <v>3454</v>
      </c>
      <c r="G9629" s="101">
        <v>44861</v>
      </c>
      <c r="H9629" s="101">
        <v>44880</v>
      </c>
      <c r="I9629" s="71">
        <f t="shared" si="510"/>
        <v>19</v>
      </c>
      <c r="J9629" s="72" t="s">
        <v>60</v>
      </c>
      <c r="K9629" s="72" t="s">
        <v>61</v>
      </c>
      <c r="L9629" s="73">
        <v>2</v>
      </c>
      <c r="M9629" s="73" t="s">
        <v>91</v>
      </c>
      <c r="N9629" s="68" t="str">
        <f>VLOOKUP(K9629,[1]人員授權表!D$3:G$249,4,0)</f>
        <v>有機</v>
      </c>
      <c r="O9629" s="70" t="str">
        <f>IF(J9629=[1]人員授權表!$C$85,"Casper李羿勳",IF(J9629=[1]人員授權表!$C$188,"Iring陳俊明",IF(J9629=[1]人員授權表!$C$189,"Brian陳泓霖",VLOOKUP(K9629,[1]人員授權表!D$2:E$249,2,FALSE))))</f>
        <v>Marco陳鴻鈞</v>
      </c>
      <c r="P9629" s="67">
        <f t="shared" si="509"/>
        <v>44878</v>
      </c>
      <c r="Q9629" s="75" t="str">
        <f t="shared" si="511"/>
        <v>週日</v>
      </c>
      <c r="R9629" s="80">
        <v>44873</v>
      </c>
      <c r="AA9629" s="1"/>
    </row>
    <row r="9630" spans="2:27">
      <c r="B9630" s="66">
        <v>44853</v>
      </c>
      <c r="D9630" s="68" t="s">
        <v>50</v>
      </c>
      <c r="E9630" s="70" t="s">
        <v>51</v>
      </c>
      <c r="F9630" s="4" t="s">
        <v>3455</v>
      </c>
      <c r="G9630" s="67">
        <v>44860</v>
      </c>
      <c r="H9630" s="67">
        <v>44880</v>
      </c>
      <c r="I9630" s="71">
        <f t="shared" si="510"/>
        <v>20</v>
      </c>
      <c r="J9630" s="72" t="s">
        <v>53</v>
      </c>
      <c r="K9630" s="72" t="s">
        <v>54</v>
      </c>
      <c r="L9630" s="73">
        <v>1</v>
      </c>
      <c r="M9630" s="73" t="s">
        <v>91</v>
      </c>
      <c r="N9630" s="68" t="str">
        <f>VLOOKUP(K9630,[1]人員授權表!D$3:G$249,4,0)</f>
        <v>有機</v>
      </c>
      <c r="O9630" s="70" t="str">
        <f>IF(J9630=[1]人員授權表!$C$85,"Casper李羿勳",IF(J9630=[1]人員授權表!$C$188,"Iring陳俊明",IF(J9630=[1]人員授權表!$C$189,"Brian陳泓霖",VLOOKUP(K9630,[1]人員授權表!D$2:E$249,2,FALSE))))</f>
        <v>Marco陳鴻鈞</v>
      </c>
      <c r="P9630" s="67">
        <f t="shared" si="509"/>
        <v>44878</v>
      </c>
      <c r="Q9630" s="75" t="str">
        <f t="shared" si="511"/>
        <v>週日</v>
      </c>
      <c r="R9630" s="80">
        <v>44873</v>
      </c>
      <c r="AA9630" s="1"/>
    </row>
    <row r="9631" spans="2:27">
      <c r="B9631" s="66">
        <v>44853</v>
      </c>
      <c r="D9631" s="68" t="s">
        <v>50</v>
      </c>
      <c r="E9631" s="70" t="s">
        <v>51</v>
      </c>
      <c r="F9631" s="4" t="s">
        <v>3455</v>
      </c>
      <c r="G9631" s="67">
        <v>44860</v>
      </c>
      <c r="H9631" s="67">
        <v>44880</v>
      </c>
      <c r="I9631" s="71">
        <f t="shared" si="510"/>
        <v>20</v>
      </c>
      <c r="J9631" s="72" t="s">
        <v>60</v>
      </c>
      <c r="K9631" s="72" t="s">
        <v>61</v>
      </c>
      <c r="L9631" s="73">
        <v>1</v>
      </c>
      <c r="M9631" s="73" t="s">
        <v>91</v>
      </c>
      <c r="N9631" s="68" t="str">
        <f>VLOOKUP(K9631,[1]人員授權表!D$3:G$249,4,0)</f>
        <v>有機</v>
      </c>
      <c r="O9631" s="70" t="str">
        <f>IF(J9631=[1]人員授權表!$C$85,"Casper李羿勳",IF(J9631=[1]人員授權表!$C$188,"Iring陳俊明",IF(J9631=[1]人員授權表!$C$189,"Brian陳泓霖",VLOOKUP(K9631,[1]人員授權表!D$2:E$249,2,FALSE))))</f>
        <v>Marco陳鴻鈞</v>
      </c>
      <c r="P9631" s="67">
        <f t="shared" si="509"/>
        <v>44878</v>
      </c>
      <c r="Q9631" s="75" t="str">
        <f t="shared" si="511"/>
        <v>週日</v>
      </c>
      <c r="R9631" s="80">
        <v>44873</v>
      </c>
      <c r="AA9631" s="1"/>
    </row>
    <row r="9632" spans="2:27">
      <c r="B9632" s="66">
        <v>44853</v>
      </c>
      <c r="D9632" s="68" t="s">
        <v>50</v>
      </c>
      <c r="E9632" s="70" t="s">
        <v>51</v>
      </c>
      <c r="F9632" s="4" t="s">
        <v>3456</v>
      </c>
      <c r="G9632" s="67">
        <v>44860</v>
      </c>
      <c r="H9632" s="67">
        <v>44880</v>
      </c>
      <c r="I9632" s="71">
        <f t="shared" si="510"/>
        <v>20</v>
      </c>
      <c r="J9632" s="72" t="s">
        <v>927</v>
      </c>
      <c r="K9632" s="72" t="s">
        <v>248</v>
      </c>
      <c r="L9632" s="73">
        <v>1</v>
      </c>
      <c r="M9632" s="73" t="s">
        <v>91</v>
      </c>
      <c r="N9632" s="68" t="str">
        <f>VLOOKUP(K9632,[1]人員授權表!D$3:G$249,4,0)</f>
        <v>有機</v>
      </c>
      <c r="O9632" s="70" t="str">
        <f>IF(J9632=[1]人員授權表!$C$85,"Casper李羿勳",IF(J9632=[1]人員授權表!$C$188,"Iring陳俊明",IF(J9632=[1]人員授權表!$C$189,"Brian陳泓霖",VLOOKUP(K9632,[1]人員授權表!D$2:E$249,2,FALSE))))</f>
        <v>Marco陳鴻鈞</v>
      </c>
      <c r="P9632" s="67">
        <f t="shared" si="509"/>
        <v>44878</v>
      </c>
      <c r="Q9632" s="75" t="str">
        <f t="shared" si="511"/>
        <v>週日</v>
      </c>
      <c r="R9632" s="80">
        <v>44875</v>
      </c>
      <c r="AA9632" s="1"/>
    </row>
    <row r="9633" spans="2:27">
      <c r="B9633" s="66">
        <v>44853</v>
      </c>
      <c r="D9633" s="68" t="s">
        <v>50</v>
      </c>
      <c r="E9633" s="70" t="s">
        <v>51</v>
      </c>
      <c r="F9633" s="4" t="s">
        <v>3457</v>
      </c>
      <c r="G9633" s="67">
        <v>44861</v>
      </c>
      <c r="H9633" s="67">
        <v>44880</v>
      </c>
      <c r="I9633" s="71">
        <f t="shared" si="510"/>
        <v>19</v>
      </c>
      <c r="J9633" s="72" t="s">
        <v>66</v>
      </c>
      <c r="K9633" s="72" t="s">
        <v>64</v>
      </c>
      <c r="L9633" s="73">
        <v>4</v>
      </c>
      <c r="M9633" s="73" t="s">
        <v>91</v>
      </c>
      <c r="N9633" s="68" t="str">
        <f>VLOOKUP(K9633,[1]人員授權表!D$3:G$249,4,0)</f>
        <v>有機</v>
      </c>
      <c r="O9633" s="70" t="str">
        <f>IF(J9633=[1]人員授權表!$C$85,"Casper李羿勳",IF(J9633=[1]人員授權表!$C$188,"Iring陳俊明",IF(J9633=[1]人員授權表!$C$189,"Brian陳泓霖",VLOOKUP(K9633,[1]人員授權表!D$2:E$249,2,FALSE))))</f>
        <v>Casper李羿勳</v>
      </c>
      <c r="P9633" s="67">
        <f t="shared" si="509"/>
        <v>44878</v>
      </c>
      <c r="Q9633" s="75" t="str">
        <f t="shared" si="511"/>
        <v>週日</v>
      </c>
      <c r="R9633" s="80">
        <v>44874</v>
      </c>
      <c r="AA9633" s="1"/>
    </row>
    <row r="9634" spans="2:27">
      <c r="B9634" s="66">
        <v>44853</v>
      </c>
      <c r="D9634" s="68" t="s">
        <v>50</v>
      </c>
      <c r="E9634" s="70" t="s">
        <v>51</v>
      </c>
      <c r="F9634" s="4" t="s">
        <v>3457</v>
      </c>
      <c r="G9634" s="67">
        <v>44861</v>
      </c>
      <c r="H9634" s="67">
        <v>44880</v>
      </c>
      <c r="I9634" s="71">
        <f t="shared" si="510"/>
        <v>19</v>
      </c>
      <c r="J9634" s="72" t="s">
        <v>609</v>
      </c>
      <c r="K9634" s="72" t="s">
        <v>610</v>
      </c>
      <c r="L9634" s="73">
        <v>2</v>
      </c>
      <c r="M9634" s="73" t="s">
        <v>91</v>
      </c>
      <c r="N9634" s="68" t="str">
        <f>VLOOKUP(K9634,[1]人員授權表!D$3:G$249,4,0)</f>
        <v>有機</v>
      </c>
      <c r="O9634" s="70" t="str">
        <f>IF(J9634=[1]人員授權表!$C$85,"Casper李羿勳",IF(J9634=[1]人員授權表!$C$188,"Iring陳俊明",IF(J9634=[1]人員授權表!$C$189,"Brian陳泓霖",VLOOKUP(K9634,[1]人員授權表!D$2:E$249,2,FALSE))))</f>
        <v>Casper李羿勳</v>
      </c>
      <c r="P9634" s="67">
        <f t="shared" si="509"/>
        <v>44878</v>
      </c>
      <c r="Q9634" s="75" t="str">
        <f t="shared" si="511"/>
        <v>週日</v>
      </c>
      <c r="R9634" s="80">
        <v>44874</v>
      </c>
      <c r="AA9634" s="1"/>
    </row>
    <row r="9635" spans="2:27">
      <c r="B9635" s="66">
        <v>44853</v>
      </c>
      <c r="D9635" s="68" t="s">
        <v>50</v>
      </c>
      <c r="E9635" s="70" t="s">
        <v>51</v>
      </c>
      <c r="F9635" s="4" t="s">
        <v>3457</v>
      </c>
      <c r="G9635" s="67">
        <v>44861</v>
      </c>
      <c r="H9635" s="67">
        <v>44880</v>
      </c>
      <c r="I9635" s="71">
        <f t="shared" si="510"/>
        <v>19</v>
      </c>
      <c r="J9635" s="72" t="s">
        <v>238</v>
      </c>
      <c r="K9635" s="72" t="s">
        <v>239</v>
      </c>
      <c r="L9635" s="73">
        <v>5</v>
      </c>
      <c r="M9635" s="73" t="s">
        <v>91</v>
      </c>
      <c r="N9635" s="68" t="str">
        <f>VLOOKUP(K9635,[1]人員授權表!D$3:G$249,4,0)</f>
        <v>有機</v>
      </c>
      <c r="O9635" s="70" t="str">
        <f>IF(J9635=[1]人員授權表!$C$85,"Casper李羿勳",IF(J9635=[1]人員授權表!$C$188,"Iring陳俊明",IF(J9635=[1]人員授權表!$C$189,"Brian陳泓霖",VLOOKUP(K9635,[1]人員授權表!D$2:E$249,2,FALSE))))</f>
        <v>Casper李羿勳</v>
      </c>
      <c r="P9635" s="67">
        <f t="shared" si="509"/>
        <v>44878</v>
      </c>
      <c r="Q9635" s="75" t="str">
        <f t="shared" si="511"/>
        <v>週日</v>
      </c>
      <c r="R9635" s="80">
        <v>44875</v>
      </c>
      <c r="AA9635" s="1"/>
    </row>
    <row r="9636" spans="2:27">
      <c r="B9636" s="66">
        <v>44853</v>
      </c>
      <c r="D9636" s="68" t="s">
        <v>50</v>
      </c>
      <c r="E9636" s="70" t="s">
        <v>51</v>
      </c>
      <c r="F9636" s="4" t="s">
        <v>3457</v>
      </c>
      <c r="G9636" s="67">
        <v>44861</v>
      </c>
      <c r="H9636" s="67">
        <v>44880</v>
      </c>
      <c r="I9636" s="71">
        <f t="shared" si="510"/>
        <v>19</v>
      </c>
      <c r="J9636" s="72" t="s">
        <v>350</v>
      </c>
      <c r="K9636" s="72" t="s">
        <v>250</v>
      </c>
      <c r="L9636" s="73">
        <v>3</v>
      </c>
      <c r="M9636" s="73" t="s">
        <v>91</v>
      </c>
      <c r="N9636" s="68" t="str">
        <f>VLOOKUP(K9636,[1]人員授權表!D$3:G$249,4,0)</f>
        <v>有機</v>
      </c>
      <c r="O9636" s="70" t="str">
        <f>IF(J9636=[1]人員授權表!$C$85,"Casper李羿勳",IF(J9636=[1]人員授權表!$C$188,"Iring陳俊明",IF(J9636=[1]人員授權表!$C$189,"Brian陳泓霖",VLOOKUP(K9636,[1]人員授權表!D$2:E$249,2,FALSE))))</f>
        <v>Marco陳鴻鈞</v>
      </c>
      <c r="P9636" s="67">
        <f t="shared" si="509"/>
        <v>44878</v>
      </c>
      <c r="Q9636" s="75" t="str">
        <f t="shared" si="511"/>
        <v>週日</v>
      </c>
      <c r="R9636" s="80">
        <v>44873</v>
      </c>
      <c r="AA9636" s="1"/>
    </row>
    <row r="9637" spans="2:27">
      <c r="B9637" s="66">
        <v>44853</v>
      </c>
      <c r="D9637" s="68" t="s">
        <v>50</v>
      </c>
      <c r="E9637" s="70" t="s">
        <v>51</v>
      </c>
      <c r="F9637" s="4" t="s">
        <v>3457</v>
      </c>
      <c r="G9637" s="67">
        <v>44861</v>
      </c>
      <c r="H9637" s="67">
        <v>44880</v>
      </c>
      <c r="I9637" s="71">
        <f t="shared" si="510"/>
        <v>19</v>
      </c>
      <c r="J9637" s="72" t="s">
        <v>242</v>
      </c>
      <c r="K9637" s="72" t="s">
        <v>241</v>
      </c>
      <c r="L9637" s="73">
        <v>5</v>
      </c>
      <c r="M9637" s="73" t="s">
        <v>91</v>
      </c>
      <c r="N9637" s="68" t="str">
        <f>VLOOKUP(K9637,[1]人員授權表!D$3:G$249,4,0)</f>
        <v>有機</v>
      </c>
      <c r="O9637" s="70" t="str">
        <f>IF(J9637=[1]人員授權表!$C$85,"Casper李羿勳",IF(J9637=[1]人員授權表!$C$188,"Iring陳俊明",IF(J9637=[1]人員授權表!$C$189,"Brian陳泓霖",VLOOKUP(K9637,[1]人員授權表!D$2:E$249,2,FALSE))))</f>
        <v>Casper李羿勳</v>
      </c>
      <c r="P9637" s="67">
        <f t="shared" si="509"/>
        <v>44878</v>
      </c>
      <c r="Q9637" s="75" t="str">
        <f t="shared" si="511"/>
        <v>週日</v>
      </c>
      <c r="R9637" s="80">
        <v>44876</v>
      </c>
      <c r="AA9637" s="1"/>
    </row>
    <row r="9638" spans="2:27">
      <c r="B9638" s="66">
        <v>44853</v>
      </c>
      <c r="D9638" s="68" t="s">
        <v>50</v>
      </c>
      <c r="E9638" s="70" t="s">
        <v>51</v>
      </c>
      <c r="F9638" s="4" t="s">
        <v>3457</v>
      </c>
      <c r="G9638" s="67">
        <v>44861</v>
      </c>
      <c r="H9638" s="67">
        <v>44880</v>
      </c>
      <c r="I9638" s="71">
        <f t="shared" si="510"/>
        <v>19</v>
      </c>
      <c r="J9638" s="72" t="s">
        <v>240</v>
      </c>
      <c r="K9638" s="72" t="s">
        <v>1091</v>
      </c>
      <c r="L9638" s="73">
        <v>4</v>
      </c>
      <c r="M9638" s="73" t="s">
        <v>91</v>
      </c>
      <c r="N9638" s="68" t="str">
        <f>VLOOKUP(K9638,[1]人員授權表!D$3:G$249,4,0)</f>
        <v>有機</v>
      </c>
      <c r="O9638" s="70" t="str">
        <f>IF(J9638=[1]人員授權表!$C$85,"Casper李羿勳",IF(J9638=[1]人員授權表!$C$188,"Iring陳俊明",IF(J9638=[1]人員授權表!$C$189,"Brian陳泓霖",VLOOKUP(K9638,[1]人員授權表!D$2:E$249,2,FALSE))))</f>
        <v>Marco陳鴻鈞</v>
      </c>
      <c r="P9638" s="67">
        <f t="shared" si="509"/>
        <v>44878</v>
      </c>
      <c r="Q9638" s="75" t="str">
        <f t="shared" si="511"/>
        <v>週日</v>
      </c>
      <c r="R9638" s="80">
        <v>44875</v>
      </c>
      <c r="AA9638" s="1"/>
    </row>
    <row r="9639" spans="2:27">
      <c r="B9639" s="66">
        <v>44853</v>
      </c>
      <c r="D9639" s="68" t="s">
        <v>50</v>
      </c>
      <c r="E9639" s="70" t="s">
        <v>51</v>
      </c>
      <c r="F9639" s="4" t="s">
        <v>3457</v>
      </c>
      <c r="G9639" s="67">
        <v>44861</v>
      </c>
      <c r="H9639" s="67">
        <v>44880</v>
      </c>
      <c r="I9639" s="71">
        <f t="shared" si="510"/>
        <v>19</v>
      </c>
      <c r="J9639" s="72" t="s">
        <v>244</v>
      </c>
      <c r="K9639" s="72" t="s">
        <v>241</v>
      </c>
      <c r="L9639" s="73">
        <v>2</v>
      </c>
      <c r="M9639" s="73" t="s">
        <v>91</v>
      </c>
      <c r="N9639" s="68" t="str">
        <f>VLOOKUP(K9639,[1]人員授權表!D$3:G$249,4,0)</f>
        <v>有機</v>
      </c>
      <c r="O9639" s="70" t="str">
        <f>IF(J9639=[1]人員授權表!$C$85,"Casper李羿勳",IF(J9639=[1]人員授權表!$C$188,"Iring陳俊明",IF(J9639=[1]人員授權表!$C$189,"Brian陳泓霖",VLOOKUP(K9639,[1]人員授權表!D$2:E$249,2,FALSE))))</f>
        <v>Casper李羿勳</v>
      </c>
      <c r="P9639" s="67">
        <f t="shared" si="509"/>
        <v>44878</v>
      </c>
      <c r="Q9639" s="75" t="str">
        <f t="shared" si="511"/>
        <v>週日</v>
      </c>
      <c r="R9639" s="80">
        <v>44876</v>
      </c>
      <c r="AA9639" s="1"/>
    </row>
    <row r="9640" spans="2:27">
      <c r="B9640" s="66">
        <v>44853</v>
      </c>
      <c r="D9640" s="68" t="s">
        <v>50</v>
      </c>
      <c r="E9640" s="70" t="s">
        <v>51</v>
      </c>
      <c r="F9640" s="4" t="s">
        <v>3457</v>
      </c>
      <c r="G9640" s="67">
        <v>44861</v>
      </c>
      <c r="H9640" s="67">
        <v>44880</v>
      </c>
      <c r="I9640" s="71">
        <f t="shared" si="510"/>
        <v>19</v>
      </c>
      <c r="J9640" s="72" t="s">
        <v>69</v>
      </c>
      <c r="K9640" s="72" t="s">
        <v>70</v>
      </c>
      <c r="L9640" s="73">
        <v>5</v>
      </c>
      <c r="M9640" s="73" t="s">
        <v>91</v>
      </c>
      <c r="N9640" s="68" t="str">
        <f>VLOOKUP(K9640,[1]人員授權表!D$3:G$249,4,0)</f>
        <v>有機</v>
      </c>
      <c r="O9640" s="70" t="str">
        <f>IF(J9640=[1]人員授權表!$C$85,"Casper李羿勳",IF(J9640=[1]人員授權表!$C$188,"Iring陳俊明",IF(J9640=[1]人員授權表!$C$189,"Brian陳泓霖",VLOOKUP(K9640,[1]人員授權表!D$2:E$249,2,FALSE))))</f>
        <v>Casper李羿勳</v>
      </c>
      <c r="P9640" s="67">
        <f t="shared" si="509"/>
        <v>44878</v>
      </c>
      <c r="Q9640" s="75" t="str">
        <f t="shared" si="511"/>
        <v>週日</v>
      </c>
      <c r="R9640" s="80">
        <v>44875</v>
      </c>
      <c r="AA9640" s="1"/>
    </row>
    <row r="9641" spans="2:27">
      <c r="B9641" s="66">
        <v>44853</v>
      </c>
      <c r="D9641" s="68" t="s">
        <v>50</v>
      </c>
      <c r="E9641" s="70" t="s">
        <v>51</v>
      </c>
      <c r="F9641" s="4" t="s">
        <v>3457</v>
      </c>
      <c r="G9641" s="67">
        <v>44861</v>
      </c>
      <c r="H9641" s="67">
        <v>44880</v>
      </c>
      <c r="I9641" s="71">
        <f t="shared" si="510"/>
        <v>19</v>
      </c>
      <c r="J9641" s="72" t="s">
        <v>353</v>
      </c>
      <c r="K9641" s="72" t="s">
        <v>64</v>
      </c>
      <c r="L9641" s="73">
        <v>4</v>
      </c>
      <c r="M9641" s="73" t="s">
        <v>91</v>
      </c>
      <c r="N9641" s="68" t="str">
        <f>VLOOKUP(K9641,[1]人員授權表!D$3:G$249,4,0)</f>
        <v>有機</v>
      </c>
      <c r="O9641" s="70" t="str">
        <f>IF(J9641=[1]人員授權表!$C$85,"Casper李羿勳",IF(J9641=[1]人員授權表!$C$188,"Iring陳俊明",IF(J9641=[1]人員授權表!$C$189,"Brian陳泓霖",VLOOKUP(K9641,[1]人員授權表!D$2:E$249,2,FALSE))))</f>
        <v>Casper李羿勳</v>
      </c>
      <c r="P9641" s="67">
        <f t="shared" si="509"/>
        <v>44878</v>
      </c>
      <c r="Q9641" s="75" t="str">
        <f t="shared" si="511"/>
        <v>週日</v>
      </c>
      <c r="R9641" s="80">
        <v>44874</v>
      </c>
      <c r="AA9641" s="1"/>
    </row>
    <row r="9642" spans="2:27">
      <c r="B9642" s="66">
        <v>44853</v>
      </c>
      <c r="D9642" s="68" t="s">
        <v>50</v>
      </c>
      <c r="E9642" s="70" t="s">
        <v>51</v>
      </c>
      <c r="F9642" s="4" t="s">
        <v>3457</v>
      </c>
      <c r="G9642" s="67">
        <v>44861</v>
      </c>
      <c r="H9642" s="67">
        <v>44880</v>
      </c>
      <c r="I9642" s="71">
        <f t="shared" si="510"/>
        <v>19</v>
      </c>
      <c r="J9642" s="72" t="s">
        <v>97</v>
      </c>
      <c r="K9642" s="72" t="s">
        <v>470</v>
      </c>
      <c r="L9642" s="73">
        <v>1</v>
      </c>
      <c r="M9642" s="73" t="s">
        <v>91</v>
      </c>
      <c r="N9642" s="68" t="str">
        <f>VLOOKUP(K9642,[1]人員授權表!D$3:G$249,4,0)</f>
        <v>無機</v>
      </c>
      <c r="O9642" s="70" t="str">
        <f>IF(J9642=[1]人員授權表!$C$85,"Casper李羿勳",IF(J9642=[1]人員授權表!$C$188,"Iring陳俊明",IF(J9642=[1]人員授權表!$C$189,"Brian陳泓霖",VLOOKUP(K9642,[1]人員授權表!D$2:E$249,2,FALSE))))</f>
        <v>Iring陳俊明</v>
      </c>
      <c r="P9642" s="67">
        <f t="shared" si="509"/>
        <v>44878</v>
      </c>
      <c r="Q9642" s="75" t="str">
        <f t="shared" si="511"/>
        <v>週日</v>
      </c>
      <c r="R9642" s="80">
        <v>44874</v>
      </c>
      <c r="AA9642" s="1"/>
    </row>
    <row r="9643" spans="2:27">
      <c r="B9643" s="66">
        <v>44853</v>
      </c>
      <c r="D9643" s="68" t="s">
        <v>50</v>
      </c>
      <c r="E9643" s="70" t="s">
        <v>51</v>
      </c>
      <c r="F9643" s="4" t="s">
        <v>3457</v>
      </c>
      <c r="G9643" s="67">
        <v>44861</v>
      </c>
      <c r="H9643" s="67">
        <v>44880</v>
      </c>
      <c r="I9643" s="71">
        <f t="shared" si="510"/>
        <v>19</v>
      </c>
      <c r="J9643" s="72" t="s">
        <v>618</v>
      </c>
      <c r="K9643" s="72" t="s">
        <v>241</v>
      </c>
      <c r="L9643" s="73">
        <v>1</v>
      </c>
      <c r="M9643" s="73" t="s">
        <v>91</v>
      </c>
      <c r="N9643" s="68" t="str">
        <f>VLOOKUP(K9643,[1]人員授權表!D$3:G$249,4,0)</f>
        <v>有機</v>
      </c>
      <c r="O9643" s="70" t="str">
        <f>IF(J9643=[1]人員授權表!$C$85,"Casper李羿勳",IF(J9643=[1]人員授權表!$C$188,"Iring陳俊明",IF(J9643=[1]人員授權表!$C$189,"Brian陳泓霖",VLOOKUP(K9643,[1]人員授權表!D$2:E$249,2,FALSE))))</f>
        <v>Casper李羿勳</v>
      </c>
      <c r="P9643" s="67">
        <f t="shared" si="509"/>
        <v>44878</v>
      </c>
      <c r="Q9643" s="75" t="str">
        <f t="shared" si="511"/>
        <v>週日</v>
      </c>
      <c r="R9643" s="80">
        <v>44876</v>
      </c>
      <c r="AA9643" s="1"/>
    </row>
    <row r="9644" spans="2:27">
      <c r="B9644" s="66">
        <v>44853</v>
      </c>
      <c r="D9644" s="68" t="s">
        <v>50</v>
      </c>
      <c r="E9644" s="70" t="s">
        <v>51</v>
      </c>
      <c r="F9644" s="4" t="s">
        <v>3457</v>
      </c>
      <c r="G9644" s="67">
        <v>44861</v>
      </c>
      <c r="H9644" s="67">
        <v>44880</v>
      </c>
      <c r="I9644" s="71">
        <f t="shared" si="510"/>
        <v>19</v>
      </c>
      <c r="J9644" s="72" t="s">
        <v>1087</v>
      </c>
      <c r="K9644" s="72" t="s">
        <v>1088</v>
      </c>
      <c r="L9644" s="73">
        <v>1</v>
      </c>
      <c r="M9644" s="73" t="s">
        <v>91</v>
      </c>
      <c r="N9644" s="68" t="str">
        <f>VLOOKUP(K9644,[1]人員授權表!D$3:G$249,4,0)</f>
        <v>有機</v>
      </c>
      <c r="O9644" s="70" t="str">
        <f>IF(J9644=[1]人員授權表!$C$85,"Casper李羿勳",IF(J9644=[1]人員授權表!$C$188,"Iring陳俊明",IF(J9644=[1]人員授權表!$C$189,"Brian陳泓霖",VLOOKUP(K9644,[1]人員授權表!D$2:E$249,2,FALSE))))</f>
        <v>Sara王淑玲</v>
      </c>
      <c r="P9644" s="67">
        <f t="shared" si="509"/>
        <v>44878</v>
      </c>
      <c r="Q9644" s="75" t="str">
        <f t="shared" si="511"/>
        <v>週日</v>
      </c>
      <c r="R9644" s="80">
        <v>44876</v>
      </c>
      <c r="AA9644" s="1"/>
    </row>
    <row r="9645" spans="2:27">
      <c r="B9645" s="66">
        <v>44853</v>
      </c>
      <c r="D9645" s="68" t="s">
        <v>50</v>
      </c>
      <c r="E9645" s="70" t="s">
        <v>51</v>
      </c>
      <c r="F9645" s="4" t="s">
        <v>3457</v>
      </c>
      <c r="G9645" s="67">
        <v>44861</v>
      </c>
      <c r="H9645" s="67">
        <v>44880</v>
      </c>
      <c r="I9645" s="71">
        <f t="shared" si="510"/>
        <v>19</v>
      </c>
      <c r="J9645" s="72" t="s">
        <v>340</v>
      </c>
      <c r="K9645" s="72" t="s">
        <v>470</v>
      </c>
      <c r="L9645" s="73">
        <v>1</v>
      </c>
      <c r="M9645" s="73" t="s">
        <v>91</v>
      </c>
      <c r="N9645" s="68" t="str">
        <f>VLOOKUP(K9645,[1]人員授權表!D$3:G$249,4,0)</f>
        <v>無機</v>
      </c>
      <c r="O9645" s="70" t="str">
        <f>IF(J9645=[1]人員授權表!$C$85,"Casper李羿勳",IF(J9645=[1]人員授權表!$C$188,"Iring陳俊明",IF(J9645=[1]人員授權表!$C$189,"Brian陳泓霖",VLOOKUP(K9645,[1]人員授權表!D$2:E$249,2,FALSE))))</f>
        <v>Iring陳俊明</v>
      </c>
      <c r="P9645" s="67">
        <f t="shared" si="509"/>
        <v>44878</v>
      </c>
      <c r="Q9645" s="75" t="str">
        <f t="shared" si="511"/>
        <v>週日</v>
      </c>
      <c r="R9645" s="80">
        <v>44874</v>
      </c>
      <c r="AA9645" s="1"/>
    </row>
    <row r="9646" spans="2:27">
      <c r="B9646" s="66">
        <v>44854</v>
      </c>
      <c r="D9646" s="68" t="s">
        <v>50</v>
      </c>
      <c r="E9646" s="70" t="s">
        <v>51</v>
      </c>
      <c r="F9646" s="4" t="s">
        <v>3458</v>
      </c>
      <c r="G9646" s="67">
        <v>44861</v>
      </c>
      <c r="H9646" s="67">
        <v>44880</v>
      </c>
      <c r="I9646" s="71">
        <f t="shared" si="510"/>
        <v>19</v>
      </c>
      <c r="J9646" s="72" t="s">
        <v>238</v>
      </c>
      <c r="K9646" s="72" t="s">
        <v>961</v>
      </c>
      <c r="L9646" s="73">
        <v>1</v>
      </c>
      <c r="M9646" s="73" t="s">
        <v>91</v>
      </c>
      <c r="N9646" s="68" t="str">
        <f>VLOOKUP(K9646,[1]人員授權表!D$3:G$249,4,0)</f>
        <v>有機</v>
      </c>
      <c r="O9646" s="70" t="str">
        <f>IF(J9646=[1]人員授權表!$C$85,"Casper李羿勳",IF(J9646=[1]人員授權表!$C$188,"Iring陳俊明",IF(J9646=[1]人員授權表!$C$189,"Brian陳泓霖",VLOOKUP(K9646,[1]人員授權表!D$2:E$249,2,FALSE))))</f>
        <v>Casper李羿勳</v>
      </c>
      <c r="P9646" s="67">
        <f t="shared" si="509"/>
        <v>44878</v>
      </c>
      <c r="Q9646" s="75" t="str">
        <f t="shared" si="511"/>
        <v>週日</v>
      </c>
      <c r="R9646" s="80">
        <v>44875</v>
      </c>
    </row>
    <row r="9647" spans="2:27">
      <c r="B9647" s="66">
        <v>44854</v>
      </c>
      <c r="D9647" s="68" t="s">
        <v>50</v>
      </c>
      <c r="E9647" s="70" t="s">
        <v>51</v>
      </c>
      <c r="F9647" s="4" t="s">
        <v>3458</v>
      </c>
      <c r="G9647" s="67">
        <v>44861</v>
      </c>
      <c r="H9647" s="67">
        <v>44880</v>
      </c>
      <c r="I9647" s="71">
        <f t="shared" si="510"/>
        <v>19</v>
      </c>
      <c r="J9647" s="72" t="s">
        <v>242</v>
      </c>
      <c r="K9647" s="72" t="s">
        <v>241</v>
      </c>
      <c r="L9647" s="73">
        <v>1</v>
      </c>
      <c r="M9647" s="73" t="s">
        <v>91</v>
      </c>
      <c r="N9647" s="68" t="str">
        <f>VLOOKUP(K9647,[1]人員授權表!D$3:G$249,4,0)</f>
        <v>有機</v>
      </c>
      <c r="O9647" s="70" t="str">
        <f>IF(J9647=[1]人員授權表!$C$85,"Casper李羿勳",IF(J9647=[1]人員授權表!$C$188,"Iring陳俊明",IF(J9647=[1]人員授權表!$C$189,"Brian陳泓霖",VLOOKUP(K9647,[1]人員授權表!D$2:E$249,2,FALSE))))</f>
        <v>Casper李羿勳</v>
      </c>
      <c r="P9647" s="67">
        <f t="shared" si="509"/>
        <v>44878</v>
      </c>
      <c r="Q9647" s="75" t="str">
        <f t="shared" si="511"/>
        <v>週日</v>
      </c>
      <c r="R9647" s="80">
        <v>44876</v>
      </c>
    </row>
    <row r="9648" spans="2:27">
      <c r="B9648" s="66">
        <v>44854</v>
      </c>
      <c r="D9648" s="68" t="s">
        <v>50</v>
      </c>
      <c r="E9648" s="70" t="s">
        <v>51</v>
      </c>
      <c r="F9648" s="4" t="s">
        <v>3458</v>
      </c>
      <c r="G9648" s="67">
        <v>44861</v>
      </c>
      <c r="H9648" s="67">
        <v>44880</v>
      </c>
      <c r="I9648" s="71">
        <f t="shared" si="510"/>
        <v>19</v>
      </c>
      <c r="J9648" s="72" t="s">
        <v>243</v>
      </c>
      <c r="K9648" s="72" t="s">
        <v>241</v>
      </c>
      <c r="L9648" s="73">
        <v>1</v>
      </c>
      <c r="M9648" s="73" t="s">
        <v>91</v>
      </c>
      <c r="N9648" s="68" t="str">
        <f>VLOOKUP(K9648,[1]人員授權表!D$3:G$249,4,0)</f>
        <v>有機</v>
      </c>
      <c r="O9648" s="70" t="str">
        <f>IF(J9648=[1]人員授權表!$C$85,"Casper李羿勳",IF(J9648=[1]人員授權表!$C$188,"Iring陳俊明",IF(J9648=[1]人員授權表!$C$189,"Brian陳泓霖",VLOOKUP(K9648,[1]人員授權表!D$2:E$249,2,FALSE))))</f>
        <v>Casper李羿勳</v>
      </c>
      <c r="P9648" s="67">
        <f t="shared" si="509"/>
        <v>44878</v>
      </c>
      <c r="Q9648" s="75" t="str">
        <f t="shared" si="511"/>
        <v>週日</v>
      </c>
      <c r="R9648" s="80">
        <v>44876</v>
      </c>
    </row>
    <row r="9649" spans="2:18">
      <c r="B9649" s="66">
        <v>44854</v>
      </c>
      <c r="D9649" s="68" t="s">
        <v>50</v>
      </c>
      <c r="E9649" s="70" t="s">
        <v>51</v>
      </c>
      <c r="F9649" s="4" t="s">
        <v>3458</v>
      </c>
      <c r="G9649" s="67">
        <v>44861</v>
      </c>
      <c r="H9649" s="67">
        <v>44880</v>
      </c>
      <c r="I9649" s="71">
        <f t="shared" si="510"/>
        <v>19</v>
      </c>
      <c r="J9649" s="72" t="s">
        <v>240</v>
      </c>
      <c r="K9649" s="72" t="s">
        <v>248</v>
      </c>
      <c r="L9649" s="73">
        <v>1</v>
      </c>
      <c r="M9649" s="73" t="s">
        <v>91</v>
      </c>
      <c r="N9649" s="68" t="str">
        <f>VLOOKUP(K9649,[1]人員授權表!D$3:G$249,4,0)</f>
        <v>有機</v>
      </c>
      <c r="O9649" s="70" t="str">
        <f>IF(J9649=[1]人員授權表!$C$85,"Casper李羿勳",IF(J9649=[1]人員授權表!$C$188,"Iring陳俊明",IF(J9649=[1]人員授權表!$C$189,"Brian陳泓霖",VLOOKUP(K9649,[1]人員授權表!D$2:E$249,2,FALSE))))</f>
        <v>Marco陳鴻鈞</v>
      </c>
      <c r="P9649" s="67">
        <f t="shared" si="509"/>
        <v>44878</v>
      </c>
      <c r="Q9649" s="75" t="str">
        <f t="shared" si="511"/>
        <v>週日</v>
      </c>
      <c r="R9649" s="80">
        <v>44876</v>
      </c>
    </row>
    <row r="9650" spans="2:18">
      <c r="B9650" s="66">
        <v>44854</v>
      </c>
      <c r="D9650" s="68" t="s">
        <v>50</v>
      </c>
      <c r="E9650" s="70" t="s">
        <v>51</v>
      </c>
      <c r="F9650" s="4" t="s">
        <v>3458</v>
      </c>
      <c r="G9650" s="67">
        <v>44861</v>
      </c>
      <c r="H9650" s="67">
        <v>44880</v>
      </c>
      <c r="I9650" s="71">
        <f t="shared" si="510"/>
        <v>19</v>
      </c>
      <c r="J9650" s="72" t="s">
        <v>927</v>
      </c>
      <c r="K9650" s="72" t="s">
        <v>248</v>
      </c>
      <c r="L9650" s="73">
        <v>1</v>
      </c>
      <c r="M9650" s="73" t="s">
        <v>91</v>
      </c>
      <c r="N9650" s="68" t="str">
        <f>VLOOKUP(K9650,[1]人員授權表!D$3:G$249,4,0)</f>
        <v>有機</v>
      </c>
      <c r="O9650" s="70" t="str">
        <f>IF(J9650=[1]人員授權表!$C$85,"Casper李羿勳",IF(J9650=[1]人員授權表!$C$188,"Iring陳俊明",IF(J9650=[1]人員授權表!$C$189,"Brian陳泓霖",VLOOKUP(K9650,[1]人員授權表!D$2:E$249,2,FALSE))))</f>
        <v>Marco陳鴻鈞</v>
      </c>
      <c r="P9650" s="67">
        <f t="shared" si="509"/>
        <v>44878</v>
      </c>
      <c r="Q9650" s="75" t="str">
        <f t="shared" si="511"/>
        <v>週日</v>
      </c>
      <c r="R9650" s="80">
        <v>44876</v>
      </c>
    </row>
    <row r="9651" spans="2:18">
      <c r="B9651" s="66">
        <v>44854</v>
      </c>
      <c r="D9651" s="68" t="s">
        <v>50</v>
      </c>
      <c r="E9651" s="70" t="s">
        <v>51</v>
      </c>
      <c r="F9651" s="4" t="s">
        <v>3458</v>
      </c>
      <c r="G9651" s="67">
        <v>44861</v>
      </c>
      <c r="H9651" s="67">
        <v>44880</v>
      </c>
      <c r="I9651" s="71">
        <f t="shared" si="510"/>
        <v>19</v>
      </c>
      <c r="J9651" s="72" t="s">
        <v>244</v>
      </c>
      <c r="K9651" s="72" t="s">
        <v>241</v>
      </c>
      <c r="L9651" s="73">
        <v>1</v>
      </c>
      <c r="M9651" s="73" t="s">
        <v>91</v>
      </c>
      <c r="N9651" s="68" t="str">
        <f>VLOOKUP(K9651,[1]人員授權表!D$3:G$249,4,0)</f>
        <v>有機</v>
      </c>
      <c r="O9651" s="70" t="str">
        <f>IF(J9651=[1]人員授權表!$C$85,"Casper李羿勳",IF(J9651=[1]人員授權表!$C$188,"Iring陳俊明",IF(J9651=[1]人員授權表!$C$189,"Brian陳泓霖",VLOOKUP(K9651,[1]人員授權表!D$2:E$249,2,FALSE))))</f>
        <v>Casper李羿勳</v>
      </c>
      <c r="P9651" s="67">
        <f t="shared" si="509"/>
        <v>44878</v>
      </c>
      <c r="Q9651" s="75" t="str">
        <f t="shared" si="511"/>
        <v>週日</v>
      </c>
      <c r="R9651" s="80">
        <v>44876</v>
      </c>
    </row>
    <row r="9652" spans="2:18">
      <c r="B9652" s="66">
        <v>44854</v>
      </c>
      <c r="D9652" s="68" t="s">
        <v>50</v>
      </c>
      <c r="E9652" s="70" t="s">
        <v>51</v>
      </c>
      <c r="F9652" s="4" t="s">
        <v>3458</v>
      </c>
      <c r="G9652" s="67">
        <v>44861</v>
      </c>
      <c r="H9652" s="67">
        <v>44880</v>
      </c>
      <c r="I9652" s="71">
        <f t="shared" si="510"/>
        <v>19</v>
      </c>
      <c r="J9652" s="72" t="s">
        <v>246</v>
      </c>
      <c r="K9652" s="72" t="s">
        <v>241</v>
      </c>
      <c r="L9652" s="73">
        <v>1</v>
      </c>
      <c r="M9652" s="73" t="s">
        <v>91</v>
      </c>
      <c r="N9652" s="68" t="str">
        <f>VLOOKUP(K9652,[1]人員授權表!D$3:G$249,4,0)</f>
        <v>有機</v>
      </c>
      <c r="O9652" s="70" t="str">
        <f>IF(J9652=[1]人員授權表!$C$85,"Casper李羿勳",IF(J9652=[1]人員授權表!$C$188,"Iring陳俊明",IF(J9652=[1]人員授權表!$C$189,"Brian陳泓霖",VLOOKUP(K9652,[1]人員授權表!D$2:E$249,2,FALSE))))</f>
        <v>Casper李羿勳</v>
      </c>
      <c r="P9652" s="67">
        <f t="shared" si="509"/>
        <v>44878</v>
      </c>
      <c r="Q9652" s="75" t="str">
        <f t="shared" si="511"/>
        <v>週日</v>
      </c>
      <c r="R9652" s="80">
        <v>44876</v>
      </c>
    </row>
    <row r="9653" spans="2:18">
      <c r="B9653" s="66">
        <v>44854</v>
      </c>
      <c r="D9653" s="68" t="s">
        <v>50</v>
      </c>
      <c r="E9653" s="70" t="s">
        <v>51</v>
      </c>
      <c r="F9653" s="4" t="s">
        <v>3458</v>
      </c>
      <c r="G9653" s="67">
        <v>44861</v>
      </c>
      <c r="H9653" s="67">
        <v>44880</v>
      </c>
      <c r="I9653" s="71">
        <f t="shared" si="510"/>
        <v>19</v>
      </c>
      <c r="J9653" s="72" t="s">
        <v>616</v>
      </c>
      <c r="K9653" s="72" t="s">
        <v>617</v>
      </c>
      <c r="L9653" s="73">
        <v>1</v>
      </c>
      <c r="M9653" s="73" t="s">
        <v>91</v>
      </c>
      <c r="N9653" s="68" t="str">
        <f>VLOOKUP(K9653,[1]人員授權表!D$3:G$249,4,0)</f>
        <v>有機</v>
      </c>
      <c r="O9653" s="70" t="str">
        <f>IF(J9653=[1]人員授權表!$C$85,"Casper李羿勳",IF(J9653=[1]人員授權表!$C$188,"Iring陳俊明",IF(J9653=[1]人員授權表!$C$189,"Brian陳泓霖",VLOOKUP(K9653,[1]人員授權表!D$2:E$249,2,FALSE))))</f>
        <v>Casper李羿勳</v>
      </c>
      <c r="P9653" s="67">
        <f t="shared" si="509"/>
        <v>44878</v>
      </c>
      <c r="Q9653" s="75" t="str">
        <f t="shared" si="511"/>
        <v>週日</v>
      </c>
      <c r="R9653" s="80">
        <v>44876</v>
      </c>
    </row>
    <row r="9654" spans="2:18">
      <c r="B9654" s="66">
        <v>44854</v>
      </c>
      <c r="D9654" s="68" t="s">
        <v>50</v>
      </c>
      <c r="E9654" s="70" t="s">
        <v>51</v>
      </c>
      <c r="F9654" s="4" t="s">
        <v>3458</v>
      </c>
      <c r="G9654" s="67">
        <v>44861</v>
      </c>
      <c r="H9654" s="67">
        <v>44880</v>
      </c>
      <c r="I9654" s="71">
        <f t="shared" si="510"/>
        <v>19</v>
      </c>
      <c r="J9654" s="72" t="s">
        <v>69</v>
      </c>
      <c r="K9654" s="72" t="s">
        <v>70</v>
      </c>
      <c r="L9654" s="73">
        <v>1</v>
      </c>
      <c r="M9654" s="73" t="s">
        <v>91</v>
      </c>
      <c r="N9654" s="68" t="str">
        <f>VLOOKUP(K9654,[1]人員授權表!D$3:G$249,4,0)</f>
        <v>有機</v>
      </c>
      <c r="O9654" s="70" t="str">
        <f>IF(J9654=[1]人員授權表!$C$85,"Casper李羿勳",IF(J9654=[1]人員授權表!$C$188,"Iring陳俊明",IF(J9654=[1]人員授權表!$C$189,"Brian陳泓霖",VLOOKUP(K9654,[1]人員授權表!D$2:E$249,2,FALSE))))</f>
        <v>Casper李羿勳</v>
      </c>
      <c r="P9654" s="67">
        <f t="shared" si="509"/>
        <v>44878</v>
      </c>
      <c r="Q9654" s="75" t="str">
        <f t="shared" si="511"/>
        <v>週日</v>
      </c>
      <c r="R9654" s="80">
        <v>44876</v>
      </c>
    </row>
    <row r="9655" spans="2:18">
      <c r="B9655" s="66">
        <v>44854</v>
      </c>
      <c r="D9655" s="68" t="s">
        <v>50</v>
      </c>
      <c r="E9655" s="70" t="s">
        <v>51</v>
      </c>
      <c r="F9655" s="4" t="s">
        <v>3458</v>
      </c>
      <c r="G9655" s="67">
        <v>44861</v>
      </c>
      <c r="H9655" s="67">
        <v>44880</v>
      </c>
      <c r="I9655" s="71">
        <f t="shared" si="510"/>
        <v>19</v>
      </c>
      <c r="J9655" s="72" t="s">
        <v>262</v>
      </c>
      <c r="K9655" s="72" t="s">
        <v>75</v>
      </c>
      <c r="L9655" s="73">
        <v>1</v>
      </c>
      <c r="M9655" s="73" t="s">
        <v>91</v>
      </c>
      <c r="N9655" s="68" t="str">
        <f>VLOOKUP(K9655,[1]人員授權表!D$3:G$249,4,0)</f>
        <v>有機</v>
      </c>
      <c r="O9655" s="70" t="str">
        <f>IF(J9655=[1]人員授權表!$C$85,"Casper李羿勳",IF(J9655=[1]人員授權表!$C$188,"Iring陳俊明",IF(J9655=[1]人員授權表!$C$189,"Brian陳泓霖",VLOOKUP(K9655,[1]人員授權表!D$2:E$249,2,FALSE))))</f>
        <v>Casper李羿勳</v>
      </c>
      <c r="P9655" s="67">
        <f t="shared" si="509"/>
        <v>44878</v>
      </c>
      <c r="Q9655" s="75" t="str">
        <f t="shared" si="511"/>
        <v>週日</v>
      </c>
      <c r="R9655" s="80">
        <v>44876</v>
      </c>
    </row>
    <row r="9656" spans="2:18">
      <c r="B9656" s="66">
        <v>44854</v>
      </c>
      <c r="D9656" s="68" t="s">
        <v>50</v>
      </c>
      <c r="E9656" s="70" t="s">
        <v>51</v>
      </c>
      <c r="F9656" s="4" t="s">
        <v>3458</v>
      </c>
      <c r="G9656" s="67">
        <v>44861</v>
      </c>
      <c r="H9656" s="67">
        <v>44880</v>
      </c>
      <c r="I9656" s="71">
        <f t="shared" si="510"/>
        <v>19</v>
      </c>
      <c r="J9656" s="72" t="s">
        <v>1312</v>
      </c>
      <c r="K9656" s="72" t="s">
        <v>1618</v>
      </c>
      <c r="L9656" s="73">
        <v>1</v>
      </c>
      <c r="M9656" s="73" t="s">
        <v>91</v>
      </c>
      <c r="N9656" s="68" t="str">
        <f>VLOOKUP(K9656,[1]人員授權表!D$3:G$249,4,0)</f>
        <v>有機</v>
      </c>
      <c r="O9656" s="70" t="str">
        <f>IF(J9656=[1]人員授權表!$C$85,"Casper李羿勳",IF(J9656=[1]人員授權表!$C$188,"Iring陳俊明",IF(J9656=[1]人員授權表!$C$189,"Brian陳泓霖",VLOOKUP(K9656,[1]人員授權表!D$2:E$249,2,FALSE))))</f>
        <v>Casper李羿勳</v>
      </c>
      <c r="P9656" s="67">
        <f t="shared" si="509"/>
        <v>44878</v>
      </c>
      <c r="Q9656" s="75" t="str">
        <f t="shared" si="511"/>
        <v>週日</v>
      </c>
      <c r="R9656" s="80">
        <v>44876</v>
      </c>
    </row>
    <row r="9657" spans="2:18">
      <c r="B9657" s="66">
        <v>44854</v>
      </c>
      <c r="D9657" s="68" t="s">
        <v>50</v>
      </c>
      <c r="E9657" s="70" t="s">
        <v>51</v>
      </c>
      <c r="F9657" s="4" t="s">
        <v>3458</v>
      </c>
      <c r="G9657" s="67">
        <v>44861</v>
      </c>
      <c r="H9657" s="67">
        <v>44880</v>
      </c>
      <c r="I9657" s="71">
        <f t="shared" si="510"/>
        <v>19</v>
      </c>
      <c r="J9657" s="72" t="s">
        <v>1310</v>
      </c>
      <c r="K9657" s="72" t="s">
        <v>1311</v>
      </c>
      <c r="L9657" s="73">
        <v>1</v>
      </c>
      <c r="M9657" s="73" t="s">
        <v>91</v>
      </c>
      <c r="N9657" s="68" t="str">
        <f>VLOOKUP(K9657,[1]人員授權表!D$3:G$249,4,0)</f>
        <v>有機</v>
      </c>
      <c r="O9657" s="70" t="str">
        <f>IF(J9657=[1]人員授權表!$C$85,"Casper李羿勳",IF(J9657=[1]人員授權表!$C$188,"Iring陳俊明",IF(J9657=[1]人員授權表!$C$189,"Brian陳泓霖",VLOOKUP(K9657,[1]人員授權表!D$2:E$249,2,FALSE))))</f>
        <v>Marco陳鴻鈞</v>
      </c>
      <c r="P9657" s="67">
        <f t="shared" si="509"/>
        <v>44878</v>
      </c>
      <c r="Q9657" s="75" t="str">
        <f t="shared" si="511"/>
        <v>週日</v>
      </c>
      <c r="R9657" s="80">
        <v>44876</v>
      </c>
    </row>
    <row r="9658" spans="2:18">
      <c r="B9658" s="66">
        <v>44854</v>
      </c>
      <c r="D9658" s="68" t="s">
        <v>50</v>
      </c>
      <c r="E9658" s="70" t="s">
        <v>51</v>
      </c>
      <c r="F9658" s="4" t="s">
        <v>3459</v>
      </c>
      <c r="G9658" s="67">
        <v>44862</v>
      </c>
      <c r="H9658" s="67">
        <v>44880</v>
      </c>
      <c r="I9658" s="71">
        <f t="shared" si="510"/>
        <v>18</v>
      </c>
      <c r="J9658" s="72" t="s">
        <v>66</v>
      </c>
      <c r="K9658" s="72" t="s">
        <v>64</v>
      </c>
      <c r="L9658" s="73">
        <v>1</v>
      </c>
      <c r="M9658" s="73" t="s">
        <v>91</v>
      </c>
      <c r="N9658" s="68" t="str">
        <f>VLOOKUP(K9658,[1]人員授權表!D$3:G$249,4,0)</f>
        <v>有機</v>
      </c>
      <c r="O9658" s="70" t="str">
        <f>IF(J9658=[1]人員授權表!$C$85,"Casper李羿勳",IF(J9658=[1]人員授權表!$C$188,"Iring陳俊明",IF(J9658=[1]人員授權表!$C$189,"Brian陳泓霖",VLOOKUP(K9658,[1]人員授權表!D$2:E$249,2,FALSE))))</f>
        <v>Casper李羿勳</v>
      </c>
      <c r="P9658" s="67">
        <f t="shared" si="509"/>
        <v>44878</v>
      </c>
      <c r="Q9658" s="75" t="str">
        <f t="shared" si="511"/>
        <v>週日</v>
      </c>
      <c r="R9658" s="80">
        <v>44874</v>
      </c>
    </row>
    <row r="9659" spans="2:18">
      <c r="B9659" s="66">
        <v>44854</v>
      </c>
      <c r="D9659" s="68" t="s">
        <v>50</v>
      </c>
      <c r="E9659" s="70" t="s">
        <v>51</v>
      </c>
      <c r="F9659" s="4" t="s">
        <v>3459</v>
      </c>
      <c r="G9659" s="67">
        <v>44862</v>
      </c>
      <c r="H9659" s="67">
        <v>44880</v>
      </c>
      <c r="I9659" s="71">
        <f t="shared" si="510"/>
        <v>18</v>
      </c>
      <c r="J9659" s="72" t="s">
        <v>60</v>
      </c>
      <c r="K9659" s="72" t="s">
        <v>61</v>
      </c>
      <c r="L9659" s="73">
        <v>2</v>
      </c>
      <c r="M9659" s="73" t="s">
        <v>91</v>
      </c>
      <c r="N9659" s="68" t="str">
        <f>VLOOKUP(K9659,[1]人員授權表!D$3:G$249,4,0)</f>
        <v>有機</v>
      </c>
      <c r="O9659" s="70" t="str">
        <f>IF(J9659=[1]人員授權表!$C$85,"Casper李羿勳",IF(J9659=[1]人員授權表!$C$188,"Iring陳俊明",IF(J9659=[1]人員授權表!$C$189,"Brian陳泓霖",VLOOKUP(K9659,[1]人員授權表!D$2:E$249,2,FALSE))))</f>
        <v>Marco陳鴻鈞</v>
      </c>
      <c r="P9659" s="67">
        <f t="shared" si="509"/>
        <v>44878</v>
      </c>
      <c r="Q9659" s="75" t="str">
        <f t="shared" si="511"/>
        <v>週日</v>
      </c>
      <c r="R9659" s="80">
        <v>44873</v>
      </c>
    </row>
    <row r="9660" spans="2:18">
      <c r="B9660" s="66">
        <v>44854</v>
      </c>
      <c r="D9660" s="68" t="s">
        <v>50</v>
      </c>
      <c r="E9660" s="70" t="s">
        <v>51</v>
      </c>
      <c r="F9660" s="4" t="s">
        <v>3459</v>
      </c>
      <c r="G9660" s="67">
        <v>44862</v>
      </c>
      <c r="H9660" s="67">
        <v>44880</v>
      </c>
      <c r="I9660" s="71">
        <f t="shared" si="510"/>
        <v>18</v>
      </c>
      <c r="J9660" s="72" t="s">
        <v>53</v>
      </c>
      <c r="K9660" s="72" t="s">
        <v>54</v>
      </c>
      <c r="L9660" s="73">
        <v>2</v>
      </c>
      <c r="M9660" s="73" t="s">
        <v>91</v>
      </c>
      <c r="N9660" s="68" t="str">
        <f>VLOOKUP(K9660,[1]人員授權表!D$3:G$249,4,0)</f>
        <v>有機</v>
      </c>
      <c r="O9660" s="70" t="str">
        <f>IF(J9660=[1]人員授權表!$C$85,"Casper李羿勳",IF(J9660=[1]人員授權表!$C$188,"Iring陳俊明",IF(J9660=[1]人員授權表!$C$189,"Brian陳泓霖",VLOOKUP(K9660,[1]人員授權表!D$2:E$249,2,FALSE))))</f>
        <v>Marco陳鴻鈞</v>
      </c>
      <c r="P9660" s="67">
        <f t="shared" si="509"/>
        <v>44878</v>
      </c>
      <c r="Q9660" s="75" t="str">
        <f t="shared" si="511"/>
        <v>週日</v>
      </c>
      <c r="R9660" s="80">
        <v>44873</v>
      </c>
    </row>
    <row r="9661" spans="2:18">
      <c r="B9661" s="66">
        <v>44854</v>
      </c>
      <c r="D9661" s="68" t="s">
        <v>50</v>
      </c>
      <c r="E9661" s="70" t="s">
        <v>51</v>
      </c>
      <c r="F9661" s="4" t="s">
        <v>3460</v>
      </c>
      <c r="G9661" s="67">
        <v>44862</v>
      </c>
      <c r="H9661" s="67">
        <v>44880</v>
      </c>
      <c r="I9661" s="71">
        <f t="shared" si="510"/>
        <v>18</v>
      </c>
      <c r="J9661" s="72" t="s">
        <v>238</v>
      </c>
      <c r="K9661" s="72" t="s">
        <v>239</v>
      </c>
      <c r="L9661" s="73">
        <v>1</v>
      </c>
      <c r="M9661" s="73" t="s">
        <v>91</v>
      </c>
      <c r="N9661" s="68" t="str">
        <f>VLOOKUP(K9661,[1]人員授權表!D$3:G$249,4,0)</f>
        <v>有機</v>
      </c>
      <c r="O9661" s="70" t="str">
        <f>IF(J9661=[1]人員授權表!$C$85,"Casper李羿勳",IF(J9661=[1]人員授權表!$C$188,"Iring陳俊明",IF(J9661=[1]人員授權表!$C$189,"Brian陳泓霖",VLOOKUP(K9661,[1]人員授權表!D$2:E$249,2,FALSE))))</f>
        <v>Casper李羿勳</v>
      </c>
      <c r="P9661" s="67">
        <f t="shared" si="509"/>
        <v>44878</v>
      </c>
      <c r="Q9661" s="75" t="str">
        <f t="shared" si="511"/>
        <v>週日</v>
      </c>
      <c r="R9661" s="80">
        <v>44875</v>
      </c>
    </row>
    <row r="9662" spans="2:18">
      <c r="B9662" s="66">
        <v>44854</v>
      </c>
      <c r="D9662" s="68" t="s">
        <v>50</v>
      </c>
      <c r="E9662" s="70" t="s">
        <v>51</v>
      </c>
      <c r="F9662" s="4" t="s">
        <v>3460</v>
      </c>
      <c r="G9662" s="67">
        <v>44862</v>
      </c>
      <c r="H9662" s="67">
        <v>44880</v>
      </c>
      <c r="I9662" s="71">
        <f t="shared" si="510"/>
        <v>18</v>
      </c>
      <c r="J9662" s="72" t="s">
        <v>350</v>
      </c>
      <c r="K9662" s="72" t="s">
        <v>250</v>
      </c>
      <c r="L9662" s="73">
        <v>2</v>
      </c>
      <c r="M9662" s="73" t="s">
        <v>91</v>
      </c>
      <c r="N9662" s="68" t="str">
        <f>VLOOKUP(K9662,[1]人員授權表!D$3:G$249,4,0)</f>
        <v>有機</v>
      </c>
      <c r="O9662" s="70" t="str">
        <f>IF(J9662=[1]人員授權表!$C$85,"Casper李羿勳",IF(J9662=[1]人員授權表!$C$188,"Iring陳俊明",IF(J9662=[1]人員授權表!$C$189,"Brian陳泓霖",VLOOKUP(K9662,[1]人員授權表!D$2:E$249,2,FALSE))))</f>
        <v>Marco陳鴻鈞</v>
      </c>
      <c r="P9662" s="67">
        <f t="shared" si="509"/>
        <v>44878</v>
      </c>
      <c r="Q9662" s="75" t="str">
        <f t="shared" si="511"/>
        <v>週日</v>
      </c>
      <c r="R9662" s="80">
        <v>44873</v>
      </c>
    </row>
    <row r="9663" spans="2:18">
      <c r="B9663" s="66">
        <v>44854</v>
      </c>
      <c r="D9663" s="68" t="s">
        <v>50</v>
      </c>
      <c r="E9663" s="70" t="s">
        <v>51</v>
      </c>
      <c r="F9663" s="4" t="s">
        <v>3460</v>
      </c>
      <c r="G9663" s="67">
        <v>44862</v>
      </c>
      <c r="H9663" s="67">
        <v>44880</v>
      </c>
      <c r="I9663" s="71">
        <f t="shared" si="510"/>
        <v>18</v>
      </c>
      <c r="J9663" s="72" t="s">
        <v>60</v>
      </c>
      <c r="K9663" s="72" t="s">
        <v>1488</v>
      </c>
      <c r="L9663" s="73">
        <v>4</v>
      </c>
      <c r="M9663" s="73" t="s">
        <v>91</v>
      </c>
      <c r="N9663" s="68" t="str">
        <f>VLOOKUP(K9663,[1]人員授權表!D$3:G$249,4,0)</f>
        <v>有機</v>
      </c>
      <c r="O9663" s="70" t="str">
        <f>IF(J9663=[1]人員授權表!$C$85,"Casper李羿勳",IF(J9663=[1]人員授權表!$C$188,"Iring陳俊明",IF(J9663=[1]人員授權表!$C$189,"Brian陳泓霖",VLOOKUP(K9663,[1]人員授權表!D$2:E$249,2,FALSE))))</f>
        <v>Marco陳鴻鈞</v>
      </c>
      <c r="P9663" s="67">
        <f t="shared" si="509"/>
        <v>44878</v>
      </c>
      <c r="Q9663" s="75" t="str">
        <f t="shared" si="511"/>
        <v>週日</v>
      </c>
      <c r="R9663" s="80">
        <v>44873</v>
      </c>
    </row>
    <row r="9664" spans="2:18">
      <c r="B9664" s="66">
        <v>44854</v>
      </c>
      <c r="D9664" s="68" t="s">
        <v>50</v>
      </c>
      <c r="E9664" s="70" t="s">
        <v>51</v>
      </c>
      <c r="F9664" s="4" t="s">
        <v>3460</v>
      </c>
      <c r="G9664" s="67">
        <v>44862</v>
      </c>
      <c r="H9664" s="67">
        <v>44880</v>
      </c>
      <c r="I9664" s="71">
        <f t="shared" si="510"/>
        <v>18</v>
      </c>
      <c r="J9664" s="72" t="s">
        <v>243</v>
      </c>
      <c r="K9664" s="72" t="s">
        <v>925</v>
      </c>
      <c r="L9664" s="73">
        <v>1</v>
      </c>
      <c r="M9664" s="73" t="s">
        <v>91</v>
      </c>
      <c r="N9664" s="68" t="str">
        <f>VLOOKUP(K9664,[1]人員授權表!D$3:G$249,4,0)</f>
        <v>有機</v>
      </c>
      <c r="O9664" s="70" t="str">
        <f>IF(J9664=[1]人員授權表!$C$85,"Casper李羿勳",IF(J9664=[1]人員授權表!$C$188,"Iring陳俊明",IF(J9664=[1]人員授權表!$C$189,"Brian陳泓霖",VLOOKUP(K9664,[1]人員授權表!D$2:E$249,2,FALSE))))</f>
        <v>Casper李羿勳</v>
      </c>
      <c r="P9664" s="67">
        <f t="shared" si="509"/>
        <v>44878</v>
      </c>
      <c r="Q9664" s="75" t="str">
        <f t="shared" si="511"/>
        <v>週日</v>
      </c>
      <c r="R9664" s="80">
        <v>44876</v>
      </c>
    </row>
    <row r="9665" spans="2:28">
      <c r="B9665" s="66">
        <v>44854</v>
      </c>
      <c r="D9665" s="68" t="s">
        <v>50</v>
      </c>
      <c r="E9665" s="70" t="s">
        <v>51</v>
      </c>
      <c r="F9665" s="4" t="s">
        <v>3460</v>
      </c>
      <c r="G9665" s="67">
        <v>44862</v>
      </c>
      <c r="H9665" s="67">
        <v>44880</v>
      </c>
      <c r="I9665" s="71">
        <f t="shared" si="510"/>
        <v>18</v>
      </c>
      <c r="J9665" s="72" t="s">
        <v>240</v>
      </c>
      <c r="K9665" s="72" t="s">
        <v>925</v>
      </c>
      <c r="L9665" s="73">
        <v>1</v>
      </c>
      <c r="M9665" s="73" t="s">
        <v>91</v>
      </c>
      <c r="N9665" s="68" t="str">
        <f>VLOOKUP(K9665,[1]人員授權表!D$3:G$249,4,0)</f>
        <v>有機</v>
      </c>
      <c r="O9665" s="70" t="str">
        <f>IF(J9665=[1]人員授權表!$C$85,"Casper李羿勳",IF(J9665=[1]人員授權表!$C$188,"Iring陳俊明",IF(J9665=[1]人員授權表!$C$189,"Brian陳泓霖",VLOOKUP(K9665,[1]人員授權表!D$2:E$249,2,FALSE))))</f>
        <v>Casper李羿勳</v>
      </c>
      <c r="P9665" s="67">
        <f t="shared" si="509"/>
        <v>44878</v>
      </c>
      <c r="Q9665" s="75" t="str">
        <f t="shared" si="511"/>
        <v>週日</v>
      </c>
      <c r="R9665" s="80">
        <v>44876</v>
      </c>
    </row>
    <row r="9666" spans="2:28">
      <c r="B9666" s="66">
        <v>44854</v>
      </c>
      <c r="D9666" s="68" t="s">
        <v>50</v>
      </c>
      <c r="E9666" s="70" t="s">
        <v>51</v>
      </c>
      <c r="F9666" s="4" t="s">
        <v>3460</v>
      </c>
      <c r="G9666" s="67">
        <v>44862</v>
      </c>
      <c r="H9666" s="67">
        <v>44880</v>
      </c>
      <c r="I9666" s="71">
        <f t="shared" si="510"/>
        <v>18</v>
      </c>
      <c r="J9666" s="72" t="s">
        <v>2299</v>
      </c>
      <c r="K9666" s="72" t="s">
        <v>54</v>
      </c>
      <c r="L9666" s="73">
        <v>1</v>
      </c>
      <c r="M9666" s="73" t="s">
        <v>91</v>
      </c>
      <c r="N9666" s="68" t="str">
        <f>VLOOKUP(K9666,[1]人員授權表!D$3:G$249,4,0)</f>
        <v>有機</v>
      </c>
      <c r="O9666" s="70" t="str">
        <f>IF(J9666=[1]人員授權表!$C$85,"Casper李羿勳",IF(J9666=[1]人員授權表!$C$188,"Iring陳俊明",IF(J9666=[1]人員授權表!$C$189,"Brian陳泓霖",VLOOKUP(K9666,[1]人員授權表!D$2:E$249,2,FALSE))))</f>
        <v>Marco陳鴻鈞</v>
      </c>
      <c r="P9666" s="67">
        <f t="shared" ref="P9666:P9695" si="512">H9666-2</f>
        <v>44878</v>
      </c>
      <c r="Q9666" s="75" t="str">
        <f t="shared" si="511"/>
        <v>週日</v>
      </c>
      <c r="R9666" s="80">
        <v>44873</v>
      </c>
    </row>
    <row r="9667" spans="2:28">
      <c r="B9667" s="66">
        <v>44855</v>
      </c>
      <c r="C9667" s="67">
        <v>44866</v>
      </c>
      <c r="D9667" s="68" t="s">
        <v>50</v>
      </c>
      <c r="E9667" s="70" t="s">
        <v>51</v>
      </c>
      <c r="F9667" s="4" t="s">
        <v>3461</v>
      </c>
      <c r="G9667" s="67">
        <v>44862</v>
      </c>
      <c r="H9667" s="67">
        <v>44880</v>
      </c>
      <c r="I9667" s="71">
        <f t="shared" si="510"/>
        <v>18</v>
      </c>
      <c r="J9667" s="72" t="s">
        <v>60</v>
      </c>
      <c r="K9667" s="72" t="s">
        <v>61</v>
      </c>
      <c r="L9667" s="110">
        <v>4</v>
      </c>
      <c r="M9667" s="73" t="s">
        <v>91</v>
      </c>
      <c r="N9667" s="68" t="str">
        <f>VLOOKUP(K9667,[1]人員授權表!D$3:G$249,4,0)</f>
        <v>有機</v>
      </c>
      <c r="O9667" s="70" t="str">
        <f>IF(J9667=[1]人員授權表!$C$85,"Casper李羿勳",IF(J9667=[1]人員授權表!$C$188,"Iring陳俊明",IF(J9667=[1]人員授權表!$C$189,"Brian陳泓霖",VLOOKUP(K9667,[1]人員授權表!D$2:E$249,2,FALSE))))</f>
        <v>Marco陳鴻鈞</v>
      </c>
      <c r="P9667" s="67">
        <f t="shared" si="512"/>
        <v>44878</v>
      </c>
      <c r="Q9667" s="75" t="str">
        <f t="shared" si="511"/>
        <v>週日</v>
      </c>
      <c r="R9667" s="80">
        <v>44879</v>
      </c>
      <c r="S9667" s="85">
        <v>44879</v>
      </c>
      <c r="X9667" s="70">
        <v>1</v>
      </c>
      <c r="Y9667" s="78">
        <v>44879</v>
      </c>
      <c r="Z9667" s="79" t="s">
        <v>3462</v>
      </c>
    </row>
    <row r="9668" spans="2:28">
      <c r="B9668" s="66">
        <v>44855</v>
      </c>
      <c r="D9668" s="68" t="s">
        <v>50</v>
      </c>
      <c r="E9668" s="70" t="s">
        <v>51</v>
      </c>
      <c r="F9668" s="4" t="s">
        <v>3461</v>
      </c>
      <c r="G9668" s="67">
        <v>44862</v>
      </c>
      <c r="H9668" s="67">
        <v>44880</v>
      </c>
      <c r="I9668" s="71">
        <f t="shared" si="510"/>
        <v>18</v>
      </c>
      <c r="J9668" s="72" t="s">
        <v>477</v>
      </c>
      <c r="K9668" s="72" t="s">
        <v>478</v>
      </c>
      <c r="L9668" s="73">
        <v>2</v>
      </c>
      <c r="M9668" s="73" t="s">
        <v>91</v>
      </c>
      <c r="N9668" s="68" t="str">
        <f>VLOOKUP(K9668,[1]人員授權表!D$3:G$249,4,0)</f>
        <v>有機</v>
      </c>
      <c r="O9668" s="70" t="str">
        <f>IF(J9668=[1]人員授權表!$C$85,"Casper李羿勳",IF(J9668=[1]人員授權表!$C$188,"Iring陳俊明",IF(J9668=[1]人員授權表!$C$189,"Brian陳泓霖",VLOOKUP(K9668,[1]人員授權表!D$2:E$249,2,FALSE))))</f>
        <v>Casper李羿勳</v>
      </c>
      <c r="P9668" s="67">
        <f t="shared" si="512"/>
        <v>44878</v>
      </c>
      <c r="Q9668" s="75" t="str">
        <f t="shared" si="511"/>
        <v>週日</v>
      </c>
      <c r="R9668" s="80">
        <v>44876</v>
      </c>
    </row>
    <row r="9669" spans="2:28">
      <c r="B9669" s="66">
        <v>44855</v>
      </c>
      <c r="D9669" s="68" t="s">
        <v>50</v>
      </c>
      <c r="E9669" s="70" t="s">
        <v>51</v>
      </c>
      <c r="F9669" s="4" t="s">
        <v>3461</v>
      </c>
      <c r="G9669" s="67">
        <v>44862</v>
      </c>
      <c r="H9669" s="67">
        <v>44880</v>
      </c>
      <c r="I9669" s="71">
        <f t="shared" si="510"/>
        <v>18</v>
      </c>
      <c r="J9669" s="72" t="s">
        <v>238</v>
      </c>
      <c r="K9669" s="72" t="s">
        <v>239</v>
      </c>
      <c r="L9669" s="73">
        <v>1</v>
      </c>
      <c r="M9669" s="73" t="s">
        <v>91</v>
      </c>
      <c r="N9669" s="68" t="str">
        <f>VLOOKUP(K9669,[1]人員授權表!D$3:G$249,4,0)</f>
        <v>有機</v>
      </c>
      <c r="O9669" s="70" t="str">
        <f>IF(J9669=[1]人員授權表!$C$85,"Casper李羿勳",IF(J9669=[1]人員授權表!$C$188,"Iring陳俊明",IF(J9669=[1]人員授權表!$C$189,"Brian陳泓霖",VLOOKUP(K9669,[1]人員授權表!D$2:E$249,2,FALSE))))</f>
        <v>Casper李羿勳</v>
      </c>
      <c r="P9669" s="67">
        <f t="shared" si="512"/>
        <v>44878</v>
      </c>
      <c r="Q9669" s="75" t="str">
        <f t="shared" si="511"/>
        <v>週日</v>
      </c>
      <c r="R9669" s="80">
        <v>44875</v>
      </c>
    </row>
    <row r="9670" spans="2:28">
      <c r="B9670" s="66">
        <v>44867</v>
      </c>
      <c r="D9670" s="68" t="s">
        <v>50</v>
      </c>
      <c r="E9670" s="70" t="s">
        <v>879</v>
      </c>
      <c r="F9670" s="4" t="s">
        <v>3463</v>
      </c>
      <c r="G9670" s="67">
        <v>44862</v>
      </c>
      <c r="H9670" s="67">
        <v>44880</v>
      </c>
      <c r="I9670" s="71">
        <f t="shared" si="510"/>
        <v>18</v>
      </c>
      <c r="J9670" s="72" t="s">
        <v>240</v>
      </c>
      <c r="K9670" s="72" t="s">
        <v>248</v>
      </c>
      <c r="L9670" s="73">
        <v>1</v>
      </c>
      <c r="M9670" s="73" t="s">
        <v>91</v>
      </c>
      <c r="N9670" s="68" t="str">
        <f>VLOOKUP(K9670,[1]人員授權表!D$3:G$249,4,0)</f>
        <v>有機</v>
      </c>
      <c r="O9670" s="70" t="str">
        <f>IF(J9670=[1]人員授權表!$C$85,"Casper李羿勳",IF(J9670=[1]人員授權表!$C$188,"Iring陳俊明",IF(J9670=[1]人員授權表!$C$189,"Brian陳泓霖",VLOOKUP(K9670,[1]人員授權表!D$2:E$249,2,FALSE))))</f>
        <v>Marco陳鴻鈞</v>
      </c>
      <c r="P9670" s="67">
        <f t="shared" si="512"/>
        <v>44878</v>
      </c>
      <c r="Q9670" s="75" t="str">
        <f t="shared" si="511"/>
        <v>週日</v>
      </c>
      <c r="R9670" s="80">
        <v>44876</v>
      </c>
      <c r="AA9670" s="102">
        <v>15</v>
      </c>
      <c r="AB9670" s="123" t="s">
        <v>2325</v>
      </c>
    </row>
    <row r="9671" spans="2:28">
      <c r="B9671" s="66">
        <v>44867</v>
      </c>
      <c r="D9671" s="68" t="s">
        <v>50</v>
      </c>
      <c r="E9671" s="70" t="s">
        <v>879</v>
      </c>
      <c r="F9671" s="4" t="s">
        <v>3463</v>
      </c>
      <c r="G9671" s="67">
        <v>44862</v>
      </c>
      <c r="H9671" s="67">
        <v>44880</v>
      </c>
      <c r="I9671" s="71">
        <f t="shared" ref="I9671:I9734" si="513">_xlfn.DAYS(H9671,G9671)</f>
        <v>18</v>
      </c>
      <c r="J9671" s="72" t="s">
        <v>350</v>
      </c>
      <c r="K9671" s="72" t="s">
        <v>250</v>
      </c>
      <c r="L9671" s="73">
        <v>1</v>
      </c>
      <c r="M9671" s="73" t="s">
        <v>91</v>
      </c>
      <c r="N9671" s="68" t="str">
        <f>VLOOKUP(K9671,[1]人員授權表!D$3:G$249,4,0)</f>
        <v>有機</v>
      </c>
      <c r="O9671" s="70" t="str">
        <f>IF(J9671=[1]人員授權表!$C$85,"Casper李羿勳",IF(J9671=[1]人員授權表!$C$188,"Iring陳俊明",IF(J9671=[1]人員授權表!$C$189,"Brian陳泓霖",VLOOKUP(K9671,[1]人員授權表!D$2:E$249,2,FALSE))))</f>
        <v>Marco陳鴻鈞</v>
      </c>
      <c r="P9671" s="67">
        <f t="shared" si="512"/>
        <v>44878</v>
      </c>
      <c r="Q9671" s="75" t="str">
        <f t="shared" ref="Q9671:Q9734" si="514">TEXT(P9671,"aaa")</f>
        <v>週日</v>
      </c>
      <c r="R9671" s="80">
        <v>44876</v>
      </c>
      <c r="AA9671" s="102">
        <v>15</v>
      </c>
      <c r="AB9671" s="123" t="s">
        <v>2325</v>
      </c>
    </row>
    <row r="9672" spans="2:28">
      <c r="B9672" s="66">
        <v>44867</v>
      </c>
      <c r="D9672" s="68" t="s">
        <v>50</v>
      </c>
      <c r="E9672" s="70" t="s">
        <v>879</v>
      </c>
      <c r="F9672" s="4" t="s">
        <v>3464</v>
      </c>
      <c r="G9672" s="67">
        <v>44862</v>
      </c>
      <c r="H9672" s="67">
        <v>44880</v>
      </c>
      <c r="I9672" s="71">
        <f t="shared" si="513"/>
        <v>18</v>
      </c>
      <c r="J9672" s="72" t="s">
        <v>249</v>
      </c>
      <c r="K9672" s="72" t="s">
        <v>250</v>
      </c>
      <c r="L9672" s="73">
        <v>1</v>
      </c>
      <c r="M9672" s="73" t="s">
        <v>91</v>
      </c>
      <c r="N9672" s="68" t="str">
        <f>VLOOKUP(K9672,[1]人員授權表!D$3:G$249,4,0)</f>
        <v>有機</v>
      </c>
      <c r="O9672" s="70" t="str">
        <f>IF(J9672=[1]人員授權表!$C$85,"Casper李羿勳",IF(J9672=[1]人員授權表!$C$188,"Iring陳俊明",IF(J9672=[1]人員授權表!$C$189,"Brian陳泓霖",VLOOKUP(K9672,[1]人員授權表!D$2:E$249,2,FALSE))))</f>
        <v>Marco陳鴻鈞</v>
      </c>
      <c r="P9672" s="67">
        <f t="shared" si="512"/>
        <v>44878</v>
      </c>
      <c r="Q9672" s="75" t="str">
        <f t="shared" si="514"/>
        <v>週日</v>
      </c>
      <c r="R9672" s="80">
        <v>44876</v>
      </c>
      <c r="AA9672" s="102">
        <v>15</v>
      </c>
      <c r="AB9672" s="123" t="s">
        <v>2325</v>
      </c>
    </row>
    <row r="9673" spans="2:28">
      <c r="B9673" s="66">
        <v>44859</v>
      </c>
      <c r="D9673" s="68" t="s">
        <v>50</v>
      </c>
      <c r="E9673" s="70" t="s">
        <v>82</v>
      </c>
      <c r="F9673" s="4" t="s">
        <v>3465</v>
      </c>
      <c r="G9673" s="67">
        <v>44867</v>
      </c>
      <c r="H9673" s="67">
        <v>44880</v>
      </c>
      <c r="I9673" s="71">
        <f t="shared" si="513"/>
        <v>13</v>
      </c>
      <c r="J9673" s="72" t="s">
        <v>120</v>
      </c>
      <c r="K9673" s="72" t="s">
        <v>121</v>
      </c>
      <c r="L9673" s="73">
        <v>1</v>
      </c>
      <c r="M9673" s="73" t="s">
        <v>91</v>
      </c>
      <c r="N9673" s="68" t="str">
        <f>VLOOKUP(K9673,[1]人員授權表!D$3:G$249,4,0)</f>
        <v>無機</v>
      </c>
      <c r="O9673" s="70" t="str">
        <f>IF(J9673=[1]人員授權表!$C$85,"Casper李羿勳",IF(J9673=[1]人員授權表!$C$188,"Iring陳俊明",IF(J9673=[1]人員授權表!$C$189,"Brian陳泓霖",VLOOKUP(K9673,[1]人員授權表!D$2:E$249,2,FALSE))))</f>
        <v>Ken張智凱</v>
      </c>
      <c r="P9673" s="67">
        <f t="shared" si="512"/>
        <v>44878</v>
      </c>
      <c r="Q9673" s="75" t="str">
        <f t="shared" si="514"/>
        <v>週日</v>
      </c>
      <c r="R9673" s="80">
        <v>44876</v>
      </c>
    </row>
    <row r="9674" spans="2:28">
      <c r="B9674" s="66">
        <v>44869</v>
      </c>
      <c r="D9674" s="68" t="s">
        <v>50</v>
      </c>
      <c r="E9674" s="70" t="s">
        <v>879</v>
      </c>
      <c r="F9674" s="4" t="s">
        <v>3340</v>
      </c>
      <c r="G9674" s="67">
        <v>44866</v>
      </c>
      <c r="H9674" s="67">
        <v>44880</v>
      </c>
      <c r="I9674" s="71">
        <f t="shared" si="513"/>
        <v>14</v>
      </c>
      <c r="J9674" s="72" t="s">
        <v>133</v>
      </c>
      <c r="K9674" s="72" t="s">
        <v>134</v>
      </c>
      <c r="L9674" s="73">
        <v>1</v>
      </c>
      <c r="M9674" s="73" t="s">
        <v>108</v>
      </c>
      <c r="N9674" s="68" t="str">
        <f>VLOOKUP(K9674,[1]人員授權表!D$3:G$249,4,0)</f>
        <v>無機</v>
      </c>
      <c r="O9674" s="70" t="str">
        <f>IF(J9674=[1]人員授權表!$C$85,"Casper李羿勳",IF(J9674=[1]人員授權表!$C$188,"Iring陳俊明",IF(J9674=[1]人員授權表!$C$189,"Brian陳泓霖",VLOOKUP(K9674,[1]人員授權表!D$2:E$249,2,FALSE))))</f>
        <v>Brian陳泓霖</v>
      </c>
      <c r="P9674" s="67">
        <f t="shared" si="512"/>
        <v>44878</v>
      </c>
      <c r="Q9674" s="75" t="str">
        <f t="shared" si="514"/>
        <v>週日</v>
      </c>
      <c r="R9674" s="80">
        <v>44875</v>
      </c>
      <c r="Z9674" s="79" t="s">
        <v>3341</v>
      </c>
      <c r="AA9674" s="102">
        <v>12</v>
      </c>
      <c r="AB9674" s="123" t="s">
        <v>2380</v>
      </c>
    </row>
    <row r="9675" spans="2:28">
      <c r="B9675" s="66">
        <v>44860</v>
      </c>
      <c r="D9675" s="68" t="s">
        <v>50</v>
      </c>
      <c r="E9675" s="70" t="s">
        <v>82</v>
      </c>
      <c r="F9675" s="4" t="s">
        <v>3466</v>
      </c>
      <c r="G9675" s="67">
        <v>44867</v>
      </c>
      <c r="H9675" s="67">
        <v>44880</v>
      </c>
      <c r="I9675" s="71">
        <f t="shared" si="513"/>
        <v>13</v>
      </c>
      <c r="J9675" s="72" t="s">
        <v>137</v>
      </c>
      <c r="K9675" s="72" t="s">
        <v>1049</v>
      </c>
      <c r="L9675" s="73">
        <v>1</v>
      </c>
      <c r="M9675" s="73" t="s">
        <v>91</v>
      </c>
      <c r="N9675" s="68" t="str">
        <f>VLOOKUP(K9675,[1]人員授權表!D$3:G$249,4,0)</f>
        <v>無機</v>
      </c>
      <c r="O9675" s="70" t="str">
        <f>IF(J9675=[1]人員授權表!$C$85,"Casper李羿勳",IF(J9675=[1]人員授權表!$C$188,"Iring陳俊明",IF(J9675=[1]人員授權表!$C$189,"Brian陳泓霖",VLOOKUP(K9675,[1]人員授權表!D$2:E$249,2,FALSE))))</f>
        <v>Jack劉念忻</v>
      </c>
      <c r="P9675" s="67">
        <f t="shared" si="512"/>
        <v>44878</v>
      </c>
      <c r="Q9675" s="75" t="str">
        <f t="shared" si="514"/>
        <v>週日</v>
      </c>
      <c r="R9675" s="80">
        <v>44877</v>
      </c>
    </row>
    <row r="9676" spans="2:28">
      <c r="B9676" s="66">
        <v>44860</v>
      </c>
      <c r="D9676" s="68" t="s">
        <v>50</v>
      </c>
      <c r="E9676" s="70" t="s">
        <v>82</v>
      </c>
      <c r="F9676" s="4" t="s">
        <v>3466</v>
      </c>
      <c r="G9676" s="67">
        <v>44867</v>
      </c>
      <c r="H9676" s="67">
        <v>44880</v>
      </c>
      <c r="I9676" s="71">
        <f t="shared" si="513"/>
        <v>13</v>
      </c>
      <c r="J9676" s="72" t="s">
        <v>139</v>
      </c>
      <c r="K9676" s="72" t="s">
        <v>140</v>
      </c>
      <c r="L9676" s="73">
        <v>1</v>
      </c>
      <c r="M9676" s="73" t="s">
        <v>91</v>
      </c>
      <c r="N9676" s="68" t="str">
        <f>VLOOKUP(K9676,[1]人員授權表!D$3:G$249,4,0)</f>
        <v>無機</v>
      </c>
      <c r="O9676" s="70" t="str">
        <f>IF(J9676=[1]人員授權表!$C$85,"Casper李羿勳",IF(J9676=[1]人員授權表!$C$188,"Iring陳俊明",IF(J9676=[1]人員授權表!$C$189,"Brian陳泓霖",VLOOKUP(K9676,[1]人員授權表!D$2:E$249,2,FALSE))))</f>
        <v>Brian陳泓霖</v>
      </c>
      <c r="P9676" s="67">
        <f t="shared" si="512"/>
        <v>44878</v>
      </c>
      <c r="Q9676" s="75" t="str">
        <f t="shared" si="514"/>
        <v>週日</v>
      </c>
      <c r="R9676" s="80">
        <v>44874</v>
      </c>
    </row>
    <row r="9677" spans="2:28">
      <c r="B9677" s="66">
        <v>44860</v>
      </c>
      <c r="D9677" s="68" t="s">
        <v>50</v>
      </c>
      <c r="E9677" s="70" t="s">
        <v>82</v>
      </c>
      <c r="F9677" s="4" t="s">
        <v>3466</v>
      </c>
      <c r="G9677" s="67">
        <v>44867</v>
      </c>
      <c r="H9677" s="67">
        <v>44880</v>
      </c>
      <c r="I9677" s="71">
        <f t="shared" si="513"/>
        <v>13</v>
      </c>
      <c r="J9677" s="72" t="s">
        <v>141</v>
      </c>
      <c r="K9677" s="72" t="s">
        <v>142</v>
      </c>
      <c r="L9677" s="73">
        <v>1</v>
      </c>
      <c r="M9677" s="73" t="s">
        <v>91</v>
      </c>
      <c r="N9677" s="68" t="str">
        <f>VLOOKUP(K9677,[1]人員授權表!D$3:G$249,4,0)</f>
        <v>無機</v>
      </c>
      <c r="O9677" s="70" t="str">
        <f>IF(J9677=[1]人員授權表!$C$85,"Casper李羿勳",IF(J9677=[1]人員授權表!$C$188,"Iring陳俊明",IF(J9677=[1]人員授權表!$C$189,"Brian陳泓霖",VLOOKUP(K9677,[1]人員授權表!D$2:E$249,2,FALSE))))</f>
        <v>Dennis陳汶宏</v>
      </c>
      <c r="P9677" s="67">
        <f t="shared" si="512"/>
        <v>44878</v>
      </c>
      <c r="Q9677" s="75" t="str">
        <f t="shared" si="514"/>
        <v>週日</v>
      </c>
      <c r="R9677" s="80">
        <v>44873</v>
      </c>
    </row>
    <row r="9678" spans="2:28">
      <c r="B9678" s="66">
        <v>44860</v>
      </c>
      <c r="D9678" s="68" t="s">
        <v>50</v>
      </c>
      <c r="E9678" s="70" t="s">
        <v>82</v>
      </c>
      <c r="F9678" s="4" t="s">
        <v>3467</v>
      </c>
      <c r="G9678" s="67">
        <v>44867</v>
      </c>
      <c r="H9678" s="67">
        <v>44880</v>
      </c>
      <c r="I9678" s="71">
        <f t="shared" si="513"/>
        <v>13</v>
      </c>
      <c r="J9678" s="72" t="s">
        <v>178</v>
      </c>
      <c r="K9678" s="72" t="s">
        <v>2253</v>
      </c>
      <c r="L9678" s="73">
        <v>1</v>
      </c>
      <c r="M9678" s="73" t="s">
        <v>91</v>
      </c>
      <c r="N9678" s="68" t="str">
        <f>VLOOKUP(K9678,[1]人員授權表!D$3:G$249,4,0)</f>
        <v>無機</v>
      </c>
      <c r="O9678" s="70" t="str">
        <f>IF(J9678=[1]人員授權表!$C$85,"Casper李羿勳",IF(J9678=[1]人員授權表!$C$188,"Iring陳俊明",IF(J9678=[1]人員授權表!$C$189,"Brian陳泓霖",VLOOKUP(K9678,[1]人員授權表!D$2:E$249,2,FALSE))))</f>
        <v>Dennis陳汶宏</v>
      </c>
      <c r="P9678" s="67">
        <f t="shared" si="512"/>
        <v>44878</v>
      </c>
      <c r="Q9678" s="75" t="str">
        <f t="shared" si="514"/>
        <v>週日</v>
      </c>
      <c r="R9678" s="80">
        <v>44873</v>
      </c>
    </row>
    <row r="9679" spans="2:28">
      <c r="B9679" s="66">
        <v>44860</v>
      </c>
      <c r="D9679" s="68" t="s">
        <v>50</v>
      </c>
      <c r="E9679" s="70" t="s">
        <v>82</v>
      </c>
      <c r="F9679" s="4" t="s">
        <v>3466</v>
      </c>
      <c r="G9679" s="67">
        <v>44867</v>
      </c>
      <c r="H9679" s="67">
        <v>44880</v>
      </c>
      <c r="I9679" s="71">
        <f t="shared" si="513"/>
        <v>13</v>
      </c>
      <c r="J9679" s="72" t="s">
        <v>164</v>
      </c>
      <c r="K9679" s="72" t="s">
        <v>146</v>
      </c>
      <c r="L9679" s="73">
        <v>1</v>
      </c>
      <c r="M9679" s="73" t="s">
        <v>91</v>
      </c>
      <c r="N9679" s="68" t="str">
        <f>VLOOKUP(K9679,[1]人員授權表!D$3:G$249,4,0)</f>
        <v>無機</v>
      </c>
      <c r="O9679" s="70" t="str">
        <f>IF(J9679=[1]人員授權表!$C$85,"Casper李羿勳",IF(J9679=[1]人員授權表!$C$188,"Iring陳俊明",IF(J9679=[1]人員授權表!$C$189,"Brian陳泓霖",VLOOKUP(K9679,[1]人員授權表!D$2:E$249,2,FALSE))))</f>
        <v>Jack劉念忻</v>
      </c>
      <c r="P9679" s="67">
        <f t="shared" si="512"/>
        <v>44878</v>
      </c>
      <c r="Q9679" s="75" t="str">
        <f t="shared" si="514"/>
        <v>週日</v>
      </c>
      <c r="R9679" s="80">
        <v>44875</v>
      </c>
    </row>
    <row r="9680" spans="2:28">
      <c r="B9680" s="66">
        <v>44860</v>
      </c>
      <c r="D9680" s="68" t="s">
        <v>50</v>
      </c>
      <c r="E9680" s="70" t="s">
        <v>82</v>
      </c>
      <c r="F9680" s="4" t="s">
        <v>3467</v>
      </c>
      <c r="G9680" s="67">
        <v>44867</v>
      </c>
      <c r="H9680" s="67">
        <v>44880</v>
      </c>
      <c r="I9680" s="71">
        <f t="shared" si="513"/>
        <v>13</v>
      </c>
      <c r="J9680" s="72" t="s">
        <v>125</v>
      </c>
      <c r="K9680" s="72" t="s">
        <v>144</v>
      </c>
      <c r="L9680" s="73">
        <v>1</v>
      </c>
      <c r="M9680" s="73" t="s">
        <v>91</v>
      </c>
      <c r="N9680" s="68" t="str">
        <f>VLOOKUP(K9680,[1]人員授權表!D$3:G$249,4,0)</f>
        <v>有機</v>
      </c>
      <c r="O9680" s="70" t="str">
        <f>IF(J9680=[1]人員授權表!$C$85,"Casper李羿勳",IF(J9680=[1]人員授權表!$C$188,"Iring陳俊明",IF(J9680=[1]人員授權表!$C$189,"Brian陳泓霖",VLOOKUP(K9680,[1]人員授權表!D$2:E$249,2,FALSE))))</f>
        <v>Lucy黃詩婷</v>
      </c>
      <c r="P9680" s="67">
        <f t="shared" si="512"/>
        <v>44878</v>
      </c>
      <c r="Q9680" s="75" t="str">
        <f t="shared" si="514"/>
        <v>週日</v>
      </c>
      <c r="R9680" s="80">
        <v>44873</v>
      </c>
    </row>
    <row r="9681" spans="2:28">
      <c r="B9681" s="66">
        <v>44867</v>
      </c>
      <c r="D9681" s="68" t="s">
        <v>50</v>
      </c>
      <c r="E9681" s="70" t="s">
        <v>879</v>
      </c>
      <c r="F9681" s="4" t="s">
        <v>3468</v>
      </c>
      <c r="G9681" s="67">
        <v>44865</v>
      </c>
      <c r="H9681" s="67">
        <v>44880</v>
      </c>
      <c r="I9681" s="71">
        <f t="shared" si="513"/>
        <v>15</v>
      </c>
      <c r="J9681" s="72" t="s">
        <v>3080</v>
      </c>
      <c r="K9681" s="72" t="s">
        <v>170</v>
      </c>
      <c r="L9681" s="73">
        <v>1</v>
      </c>
      <c r="M9681" s="73" t="s">
        <v>91</v>
      </c>
      <c r="N9681" s="68" t="str">
        <f>VLOOKUP(K9681,[1]人員授權表!D$3:G$249,4,0)</f>
        <v>有機</v>
      </c>
      <c r="O9681" s="70" t="str">
        <f>IF(J9681=[1]人員授權表!$C$85,"Casper李羿勳",IF(J9681=[1]人員授權表!$C$188,"Iring陳俊明",IF(J9681=[1]人員授權表!$C$189,"Brian陳泓霖",VLOOKUP(K9681,[1]人員授權表!D$2:E$249,2,FALSE))))</f>
        <v>Elle黃雅琪&amp;
Marco陳鴻鈞</v>
      </c>
      <c r="P9681" s="67">
        <f t="shared" si="512"/>
        <v>44878</v>
      </c>
      <c r="Q9681" s="75" t="str">
        <f t="shared" si="514"/>
        <v>週日</v>
      </c>
      <c r="R9681" s="80">
        <v>44876</v>
      </c>
      <c r="AA9681" s="102">
        <v>15</v>
      </c>
      <c r="AB9681" s="123" t="s">
        <v>2325</v>
      </c>
    </row>
    <row r="9682" spans="2:28">
      <c r="B9682" s="66">
        <v>44846</v>
      </c>
      <c r="D9682" s="68" t="s">
        <v>50</v>
      </c>
      <c r="E9682" s="70" t="s">
        <v>51</v>
      </c>
      <c r="F9682" s="70" t="s">
        <v>3469</v>
      </c>
      <c r="G9682" s="67">
        <v>44866</v>
      </c>
      <c r="H9682" s="67">
        <v>44880</v>
      </c>
      <c r="I9682" s="71">
        <f t="shared" si="513"/>
        <v>14</v>
      </c>
      <c r="J9682" s="72" t="s">
        <v>453</v>
      </c>
      <c r="K9682" s="72" t="s">
        <v>332</v>
      </c>
      <c r="L9682" s="73">
        <v>2</v>
      </c>
      <c r="M9682" s="73" t="s">
        <v>2273</v>
      </c>
      <c r="N9682" s="68" t="str">
        <f>VLOOKUP(K9682,[1]人員授權表!D$3:G$249,4,0)</f>
        <v>有機</v>
      </c>
      <c r="O9682" s="70" t="str">
        <f>IF(J9682=[1]人員授權表!$C$85,"Casper李羿勳",IF(J9682=[1]人員授權表!$C$188,"Iring陳俊明",IF(J9682=[1]人員授權表!$C$189,"Brian陳泓霖",VLOOKUP(K9682,[1]人員授權表!D$2:E$249,2,FALSE))))</f>
        <v>Lucy黃詩婷</v>
      </c>
      <c r="P9682" s="67">
        <f t="shared" si="512"/>
        <v>44878</v>
      </c>
      <c r="Q9682" s="75" t="str">
        <f t="shared" si="514"/>
        <v>週日</v>
      </c>
      <c r="R9682" s="80">
        <v>44869</v>
      </c>
      <c r="AA9682" s="1"/>
    </row>
    <row r="9683" spans="2:28">
      <c r="B9683" s="66">
        <v>44846</v>
      </c>
      <c r="D9683" s="68" t="s">
        <v>50</v>
      </c>
      <c r="E9683" s="70" t="s">
        <v>51</v>
      </c>
      <c r="F9683" s="70" t="s">
        <v>3469</v>
      </c>
      <c r="G9683" s="67">
        <v>44866</v>
      </c>
      <c r="H9683" s="67">
        <v>44880</v>
      </c>
      <c r="I9683" s="71">
        <f t="shared" si="513"/>
        <v>14</v>
      </c>
      <c r="J9683" s="72" t="s">
        <v>125</v>
      </c>
      <c r="K9683" s="72" t="s">
        <v>126</v>
      </c>
      <c r="L9683" s="73">
        <v>2</v>
      </c>
      <c r="M9683" s="73" t="s">
        <v>2273</v>
      </c>
      <c r="N9683" s="68" t="str">
        <f>VLOOKUP(K9683,[1]人員授權表!D$3:G$249,4,0)</f>
        <v>有機</v>
      </c>
      <c r="O9683" s="70" t="str">
        <f>IF(J9683=[1]人員授權表!$C$85,"Casper李羿勳",IF(J9683=[1]人員授權表!$C$188,"Iring陳俊明",IF(J9683=[1]人員授權表!$C$189,"Brian陳泓霖",VLOOKUP(K9683,[1]人員授權表!D$2:E$249,2,FALSE))))</f>
        <v>Lucy黃詩婷</v>
      </c>
      <c r="P9683" s="67">
        <f t="shared" si="512"/>
        <v>44878</v>
      </c>
      <c r="Q9683" s="75" t="str">
        <f t="shared" si="514"/>
        <v>週日</v>
      </c>
      <c r="R9683" s="80">
        <v>44869</v>
      </c>
      <c r="AA9683" s="1"/>
    </row>
    <row r="9684" spans="2:28">
      <c r="B9684" s="66">
        <v>44846</v>
      </c>
      <c r="D9684" s="68" t="s">
        <v>50</v>
      </c>
      <c r="E9684" s="70" t="s">
        <v>51</v>
      </c>
      <c r="F9684" s="70" t="s">
        <v>3470</v>
      </c>
      <c r="G9684" s="67">
        <v>44866</v>
      </c>
      <c r="H9684" s="67">
        <v>44880</v>
      </c>
      <c r="I9684" s="71">
        <f t="shared" si="513"/>
        <v>14</v>
      </c>
      <c r="J9684" s="72" t="s">
        <v>453</v>
      </c>
      <c r="K9684" s="72" t="s">
        <v>332</v>
      </c>
      <c r="L9684" s="73">
        <v>2</v>
      </c>
      <c r="M9684" s="73" t="s">
        <v>2273</v>
      </c>
      <c r="N9684" s="68" t="str">
        <f>VLOOKUP(K9684,[1]人員授權表!D$3:G$249,4,0)</f>
        <v>有機</v>
      </c>
      <c r="O9684" s="70" t="str">
        <f>IF(J9684=[1]人員授權表!$C$85,"Casper李羿勳",IF(J9684=[1]人員授權表!$C$188,"Iring陳俊明",IF(J9684=[1]人員授權表!$C$189,"Brian陳泓霖",VLOOKUP(K9684,[1]人員授權表!D$2:E$249,2,FALSE))))</f>
        <v>Lucy黃詩婷</v>
      </c>
      <c r="P9684" s="67">
        <f t="shared" si="512"/>
        <v>44878</v>
      </c>
      <c r="Q9684" s="75" t="str">
        <f t="shared" si="514"/>
        <v>週日</v>
      </c>
      <c r="R9684" s="80">
        <v>44869</v>
      </c>
      <c r="AA9684" s="1"/>
    </row>
    <row r="9685" spans="2:28">
      <c r="B9685" s="66">
        <v>44846</v>
      </c>
      <c r="D9685" s="68" t="s">
        <v>50</v>
      </c>
      <c r="E9685" s="70" t="s">
        <v>51</v>
      </c>
      <c r="F9685" s="70" t="s">
        <v>3470</v>
      </c>
      <c r="G9685" s="67">
        <v>44866</v>
      </c>
      <c r="H9685" s="67">
        <v>44880</v>
      </c>
      <c r="I9685" s="71">
        <f t="shared" si="513"/>
        <v>14</v>
      </c>
      <c r="J9685" s="72" t="s">
        <v>125</v>
      </c>
      <c r="K9685" s="72" t="s">
        <v>126</v>
      </c>
      <c r="L9685" s="73">
        <v>2</v>
      </c>
      <c r="M9685" s="73" t="s">
        <v>2273</v>
      </c>
      <c r="N9685" s="68" t="str">
        <f>VLOOKUP(K9685,[1]人員授權表!D$3:G$249,4,0)</f>
        <v>有機</v>
      </c>
      <c r="O9685" s="70" t="str">
        <f>IF(J9685=[1]人員授權表!$C$85,"Casper李羿勳",IF(J9685=[1]人員授權表!$C$188,"Iring陳俊明",IF(J9685=[1]人員授權表!$C$189,"Brian陳泓霖",VLOOKUP(K9685,[1]人員授權表!D$2:E$249,2,FALSE))))</f>
        <v>Lucy黃詩婷</v>
      </c>
      <c r="P9685" s="67">
        <f t="shared" si="512"/>
        <v>44878</v>
      </c>
      <c r="Q9685" s="75" t="str">
        <f t="shared" si="514"/>
        <v>週日</v>
      </c>
      <c r="R9685" s="80">
        <v>44869</v>
      </c>
      <c r="AA9685" s="1"/>
    </row>
    <row r="9686" spans="2:28">
      <c r="B9686" s="66">
        <v>44846</v>
      </c>
      <c r="D9686" s="68" t="s">
        <v>50</v>
      </c>
      <c r="E9686" s="70" t="s">
        <v>51</v>
      </c>
      <c r="F9686" s="70" t="s">
        <v>3471</v>
      </c>
      <c r="G9686" s="67">
        <v>44866</v>
      </c>
      <c r="H9686" s="67">
        <v>44880</v>
      </c>
      <c r="I9686" s="71">
        <f t="shared" si="513"/>
        <v>14</v>
      </c>
      <c r="J9686" s="72" t="s">
        <v>453</v>
      </c>
      <c r="K9686" s="72" t="s">
        <v>332</v>
      </c>
      <c r="L9686" s="73">
        <v>2</v>
      </c>
      <c r="M9686" s="73" t="s">
        <v>2273</v>
      </c>
      <c r="N9686" s="68" t="str">
        <f>VLOOKUP(K9686,[1]人員授權表!D$3:G$249,4,0)</f>
        <v>有機</v>
      </c>
      <c r="O9686" s="70" t="str">
        <f>IF(J9686=[1]人員授權表!$C$85,"Casper李羿勳",IF(J9686=[1]人員授權表!$C$188,"Iring陳俊明",IF(J9686=[1]人員授權表!$C$189,"Brian陳泓霖",VLOOKUP(K9686,[1]人員授權表!D$2:E$249,2,FALSE))))</f>
        <v>Lucy黃詩婷</v>
      </c>
      <c r="P9686" s="67">
        <f t="shared" si="512"/>
        <v>44878</v>
      </c>
      <c r="Q9686" s="75" t="str">
        <f t="shared" si="514"/>
        <v>週日</v>
      </c>
      <c r="R9686" s="80">
        <v>44869</v>
      </c>
      <c r="AA9686" s="1"/>
    </row>
    <row r="9687" spans="2:28">
      <c r="B9687" s="66">
        <v>44846</v>
      </c>
      <c r="D9687" s="68" t="s">
        <v>50</v>
      </c>
      <c r="E9687" s="70" t="s">
        <v>51</v>
      </c>
      <c r="F9687" s="70" t="s">
        <v>3471</v>
      </c>
      <c r="G9687" s="67">
        <v>44866</v>
      </c>
      <c r="H9687" s="67">
        <v>44880</v>
      </c>
      <c r="I9687" s="71">
        <f t="shared" si="513"/>
        <v>14</v>
      </c>
      <c r="J9687" s="72" t="s">
        <v>125</v>
      </c>
      <c r="K9687" s="72" t="s">
        <v>126</v>
      </c>
      <c r="L9687" s="73">
        <v>2</v>
      </c>
      <c r="M9687" s="73" t="s">
        <v>2273</v>
      </c>
      <c r="N9687" s="68" t="str">
        <f>VLOOKUP(K9687,[1]人員授權表!D$3:G$249,4,0)</f>
        <v>有機</v>
      </c>
      <c r="O9687" s="70" t="str">
        <f>IF(J9687=[1]人員授權表!$C$85,"Casper李羿勳",IF(J9687=[1]人員授權表!$C$188,"Iring陳俊明",IF(J9687=[1]人員授權表!$C$189,"Brian陳泓霖",VLOOKUP(K9687,[1]人員授權表!D$2:E$249,2,FALSE))))</f>
        <v>Lucy黃詩婷</v>
      </c>
      <c r="P9687" s="67">
        <f t="shared" si="512"/>
        <v>44878</v>
      </c>
      <c r="Q9687" s="75" t="str">
        <f t="shared" si="514"/>
        <v>週日</v>
      </c>
      <c r="R9687" s="80">
        <v>44869</v>
      </c>
      <c r="AA9687" s="1"/>
    </row>
    <row r="9688" spans="2:28">
      <c r="B9688" s="66">
        <v>44859</v>
      </c>
      <c r="C9688" s="67">
        <v>44866</v>
      </c>
      <c r="D9688" s="126" t="s">
        <v>1854</v>
      </c>
      <c r="E9688" s="89" t="s">
        <v>82</v>
      </c>
      <c r="F9688" s="115" t="s">
        <v>3472</v>
      </c>
      <c r="G9688" s="92">
        <v>44864</v>
      </c>
      <c r="H9688" s="92">
        <v>44880</v>
      </c>
      <c r="I9688" s="71">
        <f t="shared" si="513"/>
        <v>16</v>
      </c>
      <c r="J9688" s="106" t="s">
        <v>186</v>
      </c>
      <c r="K9688" s="106" t="s">
        <v>187</v>
      </c>
      <c r="L9688" s="100"/>
      <c r="M9688" s="73" t="s">
        <v>108</v>
      </c>
      <c r="N9688" s="107" t="str">
        <f>VLOOKUP(K9688,[1]人員授權表!D$3:G$249,4,0)</f>
        <v>無機</v>
      </c>
      <c r="O9688" s="90" t="str">
        <f>IF(J9688=[1]人員授權表!$C$85,"Casper李羿勳",IF(J9688=[1]人員授權表!$C$188,"Iring陳俊明",IF(J9688=[1]人員授權表!$C$189,"Brian陳泓霖",VLOOKUP(K9688,[1]人員授權表!D$2:E$249,2,FALSE))))</f>
        <v>Ruby黃家蓁</v>
      </c>
      <c r="P9688" s="105">
        <f t="shared" si="512"/>
        <v>44878</v>
      </c>
      <c r="Q9688" s="75" t="str">
        <f t="shared" si="514"/>
        <v>週日</v>
      </c>
      <c r="R9688" s="128" t="s">
        <v>1854</v>
      </c>
      <c r="Z9688" s="79" t="s">
        <v>3473</v>
      </c>
    </row>
    <row r="9689" spans="2:28">
      <c r="B9689" s="66">
        <v>44859</v>
      </c>
      <c r="C9689" s="67">
        <v>44866</v>
      </c>
      <c r="D9689" s="126" t="s">
        <v>1854</v>
      </c>
      <c r="E9689" s="89" t="s">
        <v>82</v>
      </c>
      <c r="F9689" s="115" t="s">
        <v>3472</v>
      </c>
      <c r="G9689" s="92">
        <v>44864</v>
      </c>
      <c r="H9689" s="92">
        <v>44880</v>
      </c>
      <c r="I9689" s="71">
        <f t="shared" si="513"/>
        <v>16</v>
      </c>
      <c r="J9689" s="106" t="s">
        <v>204</v>
      </c>
      <c r="K9689" s="106" t="s">
        <v>205</v>
      </c>
      <c r="L9689" s="100"/>
      <c r="M9689" s="73" t="s">
        <v>108</v>
      </c>
      <c r="N9689" s="107" t="str">
        <f>VLOOKUP(K9689,[1]人員授權表!D$3:G$249,4,0)</f>
        <v>無機</v>
      </c>
      <c r="O9689" s="90" t="str">
        <f>IF(J9689=[1]人員授權表!$C$85,"Casper李羿勳",IF(J9689=[1]人員授權表!$C$188,"Iring陳俊明",IF(J9689=[1]人員授權表!$C$189,"Brian陳泓霖",VLOOKUP(K9689,[1]人員授權表!D$2:E$249,2,FALSE))))</f>
        <v>Iring陳俊明</v>
      </c>
      <c r="P9689" s="105">
        <f t="shared" si="512"/>
        <v>44878</v>
      </c>
      <c r="Q9689" s="75" t="str">
        <f t="shared" si="514"/>
        <v>週日</v>
      </c>
      <c r="R9689" s="128" t="s">
        <v>1854</v>
      </c>
      <c r="Z9689" s="79" t="s">
        <v>3473</v>
      </c>
    </row>
    <row r="9690" spans="2:28">
      <c r="B9690" s="66">
        <v>44859</v>
      </c>
      <c r="C9690" s="67">
        <v>44866</v>
      </c>
      <c r="D9690" s="126" t="s">
        <v>1854</v>
      </c>
      <c r="E9690" s="89" t="s">
        <v>82</v>
      </c>
      <c r="F9690" s="115" t="s">
        <v>3472</v>
      </c>
      <c r="G9690" s="92">
        <v>44864</v>
      </c>
      <c r="H9690" s="92">
        <v>44880</v>
      </c>
      <c r="I9690" s="71">
        <f t="shared" si="513"/>
        <v>16</v>
      </c>
      <c r="J9690" s="106" t="s">
        <v>195</v>
      </c>
      <c r="K9690" s="106" t="s">
        <v>196</v>
      </c>
      <c r="L9690" s="100"/>
      <c r="M9690" s="73" t="s">
        <v>108</v>
      </c>
      <c r="N9690" s="107" t="str">
        <f>VLOOKUP(K9690,[1]人員授權表!D$3:G$249,4,0)</f>
        <v>無機</v>
      </c>
      <c r="O9690" s="90" t="str">
        <f>IF(J9690=[1]人員授權表!$C$85,"Casper李羿勳",IF(J9690=[1]人員授權表!$C$188,"Iring陳俊明",IF(J9690=[1]人員授權表!$C$189,"Brian陳泓霖",VLOOKUP(K9690,[1]人員授權表!D$2:E$249,2,FALSE))))</f>
        <v>Debby胡萱黛</v>
      </c>
      <c r="P9690" s="105">
        <f t="shared" si="512"/>
        <v>44878</v>
      </c>
      <c r="Q9690" s="75" t="str">
        <f t="shared" si="514"/>
        <v>週日</v>
      </c>
      <c r="R9690" s="128" t="s">
        <v>1854</v>
      </c>
      <c r="Z9690" s="79" t="s">
        <v>3473</v>
      </c>
    </row>
    <row r="9691" spans="2:28">
      <c r="B9691" s="66">
        <v>44865</v>
      </c>
      <c r="C9691" s="101">
        <v>44880</v>
      </c>
      <c r="D9691" s="68" t="s">
        <v>50</v>
      </c>
      <c r="E9691" s="70" t="s">
        <v>82</v>
      </c>
      <c r="F9691" s="4" t="s">
        <v>3474</v>
      </c>
      <c r="G9691" s="101">
        <v>44865</v>
      </c>
      <c r="H9691" s="101">
        <v>44880</v>
      </c>
      <c r="I9691" s="71">
        <f t="shared" si="513"/>
        <v>15</v>
      </c>
      <c r="J9691" s="72" t="s">
        <v>181</v>
      </c>
      <c r="K9691" s="72" t="s">
        <v>182</v>
      </c>
      <c r="L9691" s="73">
        <v>5</v>
      </c>
      <c r="M9691" s="73" t="s">
        <v>104</v>
      </c>
      <c r="N9691" s="68" t="str">
        <f>VLOOKUP(K9691,[1]人員授權表!D$3:G$249,4,0)</f>
        <v>有機</v>
      </c>
      <c r="O9691" s="70" t="str">
        <f>IF(J9691=[1]人員授權表!$C$85,"Casper李羿勳",IF(J9691=[1]人員授權表!$C$188,"Iring陳俊明",IF(J9691=[1]人員授權表!$C$189,"Brian陳泓霖",VLOOKUP(K9691,[1]人員授權表!D$2:E$249,2,FALSE))))</f>
        <v>Sara王淑玲</v>
      </c>
      <c r="P9691" s="67">
        <f t="shared" si="512"/>
        <v>44878</v>
      </c>
      <c r="Q9691" s="75" t="str">
        <f t="shared" si="514"/>
        <v>週日</v>
      </c>
      <c r="R9691" s="80">
        <v>44881</v>
      </c>
      <c r="S9691" s="85">
        <v>44881</v>
      </c>
      <c r="V9691" s="70">
        <v>1</v>
      </c>
      <c r="X9691" s="70">
        <v>1</v>
      </c>
      <c r="Y9691" s="78">
        <v>44881</v>
      </c>
      <c r="Z9691" s="79" t="s">
        <v>3475</v>
      </c>
    </row>
    <row r="9692" spans="2:28">
      <c r="B9692" s="66">
        <v>44865</v>
      </c>
      <c r="C9692" s="101">
        <v>44880</v>
      </c>
      <c r="D9692" s="68" t="s">
        <v>50</v>
      </c>
      <c r="E9692" s="70" t="s">
        <v>82</v>
      </c>
      <c r="F9692" s="4" t="s">
        <v>3476</v>
      </c>
      <c r="G9692" s="101">
        <v>44865</v>
      </c>
      <c r="H9692" s="101">
        <v>44880</v>
      </c>
      <c r="I9692" s="71">
        <f t="shared" si="513"/>
        <v>15</v>
      </c>
      <c r="J9692" s="72" t="s">
        <v>169</v>
      </c>
      <c r="K9692" s="72" t="s">
        <v>170</v>
      </c>
      <c r="L9692" s="73">
        <v>5</v>
      </c>
      <c r="M9692" s="73" t="s">
        <v>104</v>
      </c>
      <c r="N9692" s="68" t="str">
        <f>VLOOKUP(K9692,[1]人員授權表!D$3:G$249,4,0)</f>
        <v>有機</v>
      </c>
      <c r="O9692" s="70" t="str">
        <f>IF(J9692=[1]人員授權表!$C$85,"Casper李羿勳",IF(J9692=[1]人員授權表!$C$188,"Iring陳俊明",IF(J9692=[1]人員授權表!$C$189,"Brian陳泓霖",VLOOKUP(K9692,[1]人員授權表!D$2:E$249,2,FALSE))))</f>
        <v>Elle黃雅琪&amp;
Marco陳鴻鈞</v>
      </c>
      <c r="P9692" s="67">
        <f t="shared" si="512"/>
        <v>44878</v>
      </c>
      <c r="Q9692" s="75" t="str">
        <f t="shared" si="514"/>
        <v>週日</v>
      </c>
      <c r="R9692" s="80">
        <v>44879</v>
      </c>
      <c r="X9692" s="70">
        <v>1</v>
      </c>
      <c r="Y9692" s="78">
        <v>44879</v>
      </c>
      <c r="Z9692" s="79" t="s">
        <v>3477</v>
      </c>
    </row>
    <row r="9693" spans="2:28">
      <c r="B9693" s="66">
        <v>44865</v>
      </c>
      <c r="C9693" s="101">
        <v>44880</v>
      </c>
      <c r="D9693" s="68" t="s">
        <v>50</v>
      </c>
      <c r="E9693" s="70" t="s">
        <v>82</v>
      </c>
      <c r="F9693" s="4" t="s">
        <v>3476</v>
      </c>
      <c r="G9693" s="101">
        <v>44865</v>
      </c>
      <c r="H9693" s="101">
        <v>44880</v>
      </c>
      <c r="I9693" s="71">
        <f t="shared" si="513"/>
        <v>15</v>
      </c>
      <c r="J9693" s="72" t="s">
        <v>186</v>
      </c>
      <c r="K9693" s="72" t="s">
        <v>187</v>
      </c>
      <c r="L9693" s="73">
        <v>5</v>
      </c>
      <c r="M9693" s="73" t="s">
        <v>104</v>
      </c>
      <c r="N9693" s="68" t="str">
        <f>VLOOKUP(K9693,[1]人員授權表!D$3:G$249,4,0)</f>
        <v>無機</v>
      </c>
      <c r="O9693" s="70" t="str">
        <f>IF(J9693=[1]人員授權表!$C$85,"Casper李羿勳",IF(J9693=[1]人員授權表!$C$188,"Iring陳俊明",IF(J9693=[1]人員授權表!$C$189,"Brian陳泓霖",VLOOKUP(K9693,[1]人員授權表!D$2:E$249,2,FALSE))))</f>
        <v>Ruby黃家蓁</v>
      </c>
      <c r="P9693" s="67">
        <f t="shared" si="512"/>
        <v>44878</v>
      </c>
      <c r="Q9693" s="75" t="str">
        <f t="shared" si="514"/>
        <v>週日</v>
      </c>
      <c r="R9693" s="80">
        <v>44875</v>
      </c>
      <c r="Z9693" s="79" t="s">
        <v>3477</v>
      </c>
    </row>
    <row r="9694" spans="2:28">
      <c r="B9694" s="66">
        <v>44865</v>
      </c>
      <c r="C9694" s="101">
        <v>44880</v>
      </c>
      <c r="D9694" s="68" t="s">
        <v>50</v>
      </c>
      <c r="E9694" s="70" t="s">
        <v>82</v>
      </c>
      <c r="F9694" s="4" t="s">
        <v>3476</v>
      </c>
      <c r="G9694" s="101">
        <v>44865</v>
      </c>
      <c r="H9694" s="101">
        <v>44880</v>
      </c>
      <c r="I9694" s="71">
        <f t="shared" si="513"/>
        <v>15</v>
      </c>
      <c r="J9694" s="72" t="s">
        <v>204</v>
      </c>
      <c r="K9694" s="72" t="s">
        <v>205</v>
      </c>
      <c r="L9694" s="73">
        <v>5</v>
      </c>
      <c r="M9694" s="73" t="s">
        <v>104</v>
      </c>
      <c r="N9694" s="68" t="str">
        <f>VLOOKUP(K9694,[1]人員授權表!D$3:G$249,4,0)</f>
        <v>無機</v>
      </c>
      <c r="O9694" s="70" t="str">
        <f>IF(J9694=[1]人員授權表!$C$85,"Casper李羿勳",IF(J9694=[1]人員授權表!$C$188,"Iring陳俊明",IF(J9694=[1]人員授權表!$C$189,"Brian陳泓霖",VLOOKUP(K9694,[1]人員授權表!D$2:E$249,2,FALSE))))</f>
        <v>Iring陳俊明</v>
      </c>
      <c r="P9694" s="67">
        <f t="shared" si="512"/>
        <v>44878</v>
      </c>
      <c r="Q9694" s="75" t="str">
        <f t="shared" si="514"/>
        <v>週日</v>
      </c>
      <c r="R9694" s="80">
        <v>44877</v>
      </c>
      <c r="Z9694" s="79" t="s">
        <v>3477</v>
      </c>
    </row>
    <row r="9695" spans="2:28">
      <c r="B9695" s="66">
        <v>44865</v>
      </c>
      <c r="C9695" s="101">
        <v>44880</v>
      </c>
      <c r="D9695" s="68" t="s">
        <v>50</v>
      </c>
      <c r="E9695" s="70" t="s">
        <v>82</v>
      </c>
      <c r="F9695" s="4" t="s">
        <v>3476</v>
      </c>
      <c r="G9695" s="101">
        <v>44865</v>
      </c>
      <c r="H9695" s="101">
        <v>44880</v>
      </c>
      <c r="I9695" s="71">
        <f t="shared" si="513"/>
        <v>15</v>
      </c>
      <c r="J9695" s="72" t="s">
        <v>195</v>
      </c>
      <c r="K9695" s="72" t="s">
        <v>196</v>
      </c>
      <c r="L9695" s="73">
        <v>5</v>
      </c>
      <c r="M9695" s="73" t="s">
        <v>104</v>
      </c>
      <c r="N9695" s="68" t="str">
        <f>VLOOKUP(K9695,[1]人員授權表!D$3:G$249,4,0)</f>
        <v>無機</v>
      </c>
      <c r="O9695" s="70" t="str">
        <f>IF(J9695=[1]人員授權表!$C$85,"Casper李羿勳",IF(J9695=[1]人員授權表!$C$188,"Iring陳俊明",IF(J9695=[1]人員授權表!$C$189,"Brian陳泓霖",VLOOKUP(K9695,[1]人員授權表!D$2:E$249,2,FALSE))))</f>
        <v>Debby胡萱黛</v>
      </c>
      <c r="P9695" s="67">
        <f t="shared" si="512"/>
        <v>44878</v>
      </c>
      <c r="Q9695" s="75" t="str">
        <f t="shared" si="514"/>
        <v>週日</v>
      </c>
      <c r="R9695" s="80">
        <v>44876</v>
      </c>
      <c r="Z9695" s="79" t="s">
        <v>3477</v>
      </c>
    </row>
    <row r="9696" spans="2:28">
      <c r="B9696" s="66">
        <v>44859</v>
      </c>
      <c r="D9696" s="68" t="s">
        <v>50</v>
      </c>
      <c r="E9696" s="70" t="s">
        <v>51</v>
      </c>
      <c r="F9696" s="70" t="s">
        <v>113</v>
      </c>
      <c r="G9696" s="67">
        <v>44881</v>
      </c>
      <c r="H9696" s="67">
        <v>44881</v>
      </c>
      <c r="I9696" s="71">
        <f t="shared" si="513"/>
        <v>0</v>
      </c>
      <c r="J9696" s="72" t="s">
        <v>3478</v>
      </c>
      <c r="K9696" s="72" t="s">
        <v>1501</v>
      </c>
      <c r="L9696" s="73" t="s">
        <v>2068</v>
      </c>
      <c r="M9696" s="73" t="s">
        <v>313</v>
      </c>
      <c r="N9696" s="68" t="s">
        <v>245</v>
      </c>
      <c r="O9696" s="70" t="s">
        <v>842</v>
      </c>
      <c r="P9696" s="67">
        <v>44881</v>
      </c>
      <c r="Q9696" s="75" t="str">
        <f t="shared" si="514"/>
        <v>週三</v>
      </c>
      <c r="R9696" s="80">
        <v>44881</v>
      </c>
    </row>
    <row r="9697" spans="2:20">
      <c r="B9697" s="66">
        <v>44861</v>
      </c>
      <c r="D9697" s="68" t="s">
        <v>50</v>
      </c>
      <c r="E9697" s="70" t="s">
        <v>51</v>
      </c>
      <c r="F9697" s="70" t="s">
        <v>3479</v>
      </c>
      <c r="G9697" s="67">
        <v>44867</v>
      </c>
      <c r="H9697" s="67">
        <v>44881</v>
      </c>
      <c r="I9697" s="71">
        <f t="shared" si="513"/>
        <v>14</v>
      </c>
      <c r="J9697" s="72" t="s">
        <v>118</v>
      </c>
      <c r="K9697" s="72" t="s">
        <v>119</v>
      </c>
      <c r="L9697" s="73">
        <v>4</v>
      </c>
      <c r="M9697" s="73" t="s">
        <v>79</v>
      </c>
      <c r="N9697" s="68" t="str">
        <f>VLOOKUP(K9697,[1]人員授權表!D$3:G$249,4,0)</f>
        <v>無機</v>
      </c>
      <c r="O9697" s="70" t="str">
        <f>IF(J9697=[1]人員授權表!$C$85,"Casper李羿勳",IF(J9697=[1]人員授權表!$C$188,"Iring陳俊明",IF(J9697=[1]人員授權表!$C$189,"Brian陳泓霖",VLOOKUP(K9697,[1]人員授權表!D$2:E$249,2,FALSE))))</f>
        <v>Ken張智凱</v>
      </c>
      <c r="P9697" s="67">
        <f t="shared" ref="P9697:P9760" si="515">H9697-2</f>
        <v>44879</v>
      </c>
      <c r="Q9697" s="75" t="str">
        <f t="shared" si="514"/>
        <v>週一</v>
      </c>
      <c r="R9697" s="80">
        <v>44872</v>
      </c>
    </row>
    <row r="9698" spans="2:20">
      <c r="B9698" s="66">
        <v>44859</v>
      </c>
      <c r="D9698" s="68" t="s">
        <v>50</v>
      </c>
      <c r="E9698" s="70" t="s">
        <v>82</v>
      </c>
      <c r="F9698" s="4" t="s">
        <v>3480</v>
      </c>
      <c r="G9698" s="67">
        <v>44868</v>
      </c>
      <c r="H9698" s="67">
        <v>44881</v>
      </c>
      <c r="I9698" s="71">
        <f t="shared" si="513"/>
        <v>13</v>
      </c>
      <c r="J9698" s="72" t="s">
        <v>120</v>
      </c>
      <c r="K9698" s="72" t="s">
        <v>121</v>
      </c>
      <c r="L9698" s="73">
        <v>1</v>
      </c>
      <c r="M9698" s="73" t="s">
        <v>91</v>
      </c>
      <c r="N9698" s="68" t="str">
        <f>VLOOKUP(K9698,[1]人員授權表!D$3:G$249,4,0)</f>
        <v>無機</v>
      </c>
      <c r="O9698" s="70" t="str">
        <f>IF(J9698=[1]人員授權表!$C$85,"Casper李羿勳",IF(J9698=[1]人員授權表!$C$188,"Iring陳俊明",IF(J9698=[1]人員授權表!$C$189,"Brian陳泓霖",VLOOKUP(K9698,[1]人員授權表!D$2:E$249,2,FALSE))))</f>
        <v>Ken張智凱</v>
      </c>
      <c r="P9698" s="67">
        <f t="shared" si="515"/>
        <v>44879</v>
      </c>
      <c r="Q9698" s="75" t="str">
        <f t="shared" si="514"/>
        <v>週一</v>
      </c>
      <c r="R9698" s="80">
        <v>44876</v>
      </c>
    </row>
    <row r="9699" spans="2:20">
      <c r="B9699" s="66">
        <v>44840</v>
      </c>
      <c r="D9699" s="68" t="s">
        <v>50</v>
      </c>
      <c r="E9699" s="70" t="s">
        <v>82</v>
      </c>
      <c r="F9699" s="70" t="s">
        <v>3481</v>
      </c>
      <c r="G9699" s="67">
        <v>44858</v>
      </c>
      <c r="H9699" s="67">
        <v>44881</v>
      </c>
      <c r="I9699" s="71">
        <f t="shared" si="513"/>
        <v>23</v>
      </c>
      <c r="J9699" s="72" t="s">
        <v>120</v>
      </c>
      <c r="K9699" s="72" t="s">
        <v>121</v>
      </c>
      <c r="L9699" s="73">
        <v>3</v>
      </c>
      <c r="M9699" s="73" t="s">
        <v>127</v>
      </c>
      <c r="N9699" s="68" t="str">
        <f>VLOOKUP(K9699,[1]人員授權表!D$3:G$249,4,0)</f>
        <v>無機</v>
      </c>
      <c r="O9699" s="70" t="str">
        <f>IF(J9699=[1]人員授權表!$C$85,"Casper李羿勳",IF(J9699=[1]人員授權表!$C$188,"Iring陳俊明",IF(J9699=[1]人員授權表!$C$189,"Brian陳泓霖",VLOOKUP(K9699,[1]人員授權表!D$2:E$249,2,FALSE))))</f>
        <v>Ken張智凱</v>
      </c>
      <c r="P9699" s="67">
        <f t="shared" si="515"/>
        <v>44879</v>
      </c>
      <c r="Q9699" s="75" t="str">
        <f t="shared" si="514"/>
        <v>週一</v>
      </c>
      <c r="R9699" s="80">
        <v>44861</v>
      </c>
    </row>
    <row r="9700" spans="2:20">
      <c r="B9700" s="66">
        <v>44860</v>
      </c>
      <c r="D9700" s="68" t="s">
        <v>50</v>
      </c>
      <c r="E9700" s="70" t="s">
        <v>82</v>
      </c>
      <c r="F9700" s="70" t="s">
        <v>3482</v>
      </c>
      <c r="G9700" s="67">
        <v>44867</v>
      </c>
      <c r="H9700" s="67">
        <v>44881</v>
      </c>
      <c r="I9700" s="71">
        <f t="shared" si="513"/>
        <v>14</v>
      </c>
      <c r="J9700" s="72" t="s">
        <v>139</v>
      </c>
      <c r="K9700" s="72" t="s">
        <v>140</v>
      </c>
      <c r="L9700" s="73">
        <v>2</v>
      </c>
      <c r="M9700" s="73" t="s">
        <v>268</v>
      </c>
      <c r="N9700" s="68" t="str">
        <f>VLOOKUP(K9700,[1]人員授權表!D$3:G$249,4,0)</f>
        <v>無機</v>
      </c>
      <c r="O9700" s="70" t="str">
        <f>IF(J9700=[1]人員授權表!$C$85,"Casper李羿勳",IF(J9700=[1]人員授權表!$C$188,"Iring陳俊明",IF(J9700=[1]人員授權表!$C$189,"Brian陳泓霖",VLOOKUP(K9700,[1]人員授權表!D$2:E$249,2,FALSE))))</f>
        <v>Brian陳泓霖</v>
      </c>
      <c r="P9700" s="67">
        <f t="shared" si="515"/>
        <v>44879</v>
      </c>
      <c r="Q9700" s="75" t="str">
        <f t="shared" si="514"/>
        <v>週一</v>
      </c>
      <c r="R9700" s="80">
        <v>44869</v>
      </c>
    </row>
    <row r="9701" spans="2:20">
      <c r="B9701" s="66">
        <v>44860</v>
      </c>
      <c r="D9701" s="68" t="s">
        <v>50</v>
      </c>
      <c r="E9701" s="70" t="s">
        <v>82</v>
      </c>
      <c r="F9701" s="70" t="s">
        <v>3482</v>
      </c>
      <c r="G9701" s="67">
        <v>44867</v>
      </c>
      <c r="H9701" s="67">
        <v>44881</v>
      </c>
      <c r="I9701" s="71">
        <f t="shared" si="513"/>
        <v>14</v>
      </c>
      <c r="J9701" s="72" t="s">
        <v>137</v>
      </c>
      <c r="K9701" s="72" t="s">
        <v>138</v>
      </c>
      <c r="L9701" s="73">
        <v>2</v>
      </c>
      <c r="M9701" s="73" t="s">
        <v>268</v>
      </c>
      <c r="N9701" s="68" t="str">
        <f>VLOOKUP(K9701,[1]人員授權表!D$3:G$249,4,0)</f>
        <v>無機</v>
      </c>
      <c r="O9701" s="70" t="str">
        <f>IF(J9701=[1]人員授權表!$C$85,"Casper李羿勳",IF(J9701=[1]人員授權表!$C$188,"Iring陳俊明",IF(J9701=[1]人員授權表!$C$189,"Brian陳泓霖",VLOOKUP(K9701,[1]人員授權表!D$2:E$249,2,FALSE))))</f>
        <v>Jack劉念忻</v>
      </c>
      <c r="P9701" s="67">
        <f t="shared" si="515"/>
        <v>44879</v>
      </c>
      <c r="Q9701" s="75" t="str">
        <f t="shared" si="514"/>
        <v>週一</v>
      </c>
      <c r="R9701" s="80">
        <v>44875</v>
      </c>
    </row>
    <row r="9702" spans="2:20">
      <c r="B9702" s="66">
        <v>44860</v>
      </c>
      <c r="D9702" s="68" t="s">
        <v>50</v>
      </c>
      <c r="E9702" s="70" t="s">
        <v>82</v>
      </c>
      <c r="F9702" s="70" t="s">
        <v>3483</v>
      </c>
      <c r="G9702" s="67">
        <v>44867</v>
      </c>
      <c r="H9702" s="67">
        <v>44881</v>
      </c>
      <c r="I9702" s="71">
        <f t="shared" si="513"/>
        <v>14</v>
      </c>
      <c r="J9702" s="72" t="s">
        <v>139</v>
      </c>
      <c r="K9702" s="72" t="s">
        <v>140</v>
      </c>
      <c r="L9702" s="73">
        <v>1</v>
      </c>
      <c r="M9702" s="73" t="s">
        <v>268</v>
      </c>
      <c r="N9702" s="68" t="str">
        <f>VLOOKUP(K9702,[1]人員授權表!D$3:G$249,4,0)</f>
        <v>無機</v>
      </c>
      <c r="O9702" s="70" t="str">
        <f>IF(J9702=[1]人員授權表!$C$85,"Casper李羿勳",IF(J9702=[1]人員授權表!$C$188,"Iring陳俊明",IF(J9702=[1]人員授權表!$C$189,"Brian陳泓霖",VLOOKUP(K9702,[1]人員授權表!D$2:E$249,2,FALSE))))</f>
        <v>Brian陳泓霖</v>
      </c>
      <c r="P9702" s="67">
        <f t="shared" si="515"/>
        <v>44879</v>
      </c>
      <c r="Q9702" s="75" t="str">
        <f t="shared" si="514"/>
        <v>週一</v>
      </c>
      <c r="R9702" s="80">
        <v>44869</v>
      </c>
    </row>
    <row r="9703" spans="2:20">
      <c r="B9703" s="66">
        <v>44860</v>
      </c>
      <c r="D9703" s="68" t="s">
        <v>50</v>
      </c>
      <c r="E9703" s="70" t="s">
        <v>82</v>
      </c>
      <c r="F9703" s="70" t="s">
        <v>3483</v>
      </c>
      <c r="G9703" s="67">
        <v>44867</v>
      </c>
      <c r="H9703" s="67">
        <v>44881</v>
      </c>
      <c r="I9703" s="71">
        <f t="shared" si="513"/>
        <v>14</v>
      </c>
      <c r="J9703" s="72" t="s">
        <v>137</v>
      </c>
      <c r="K9703" s="72" t="s">
        <v>138</v>
      </c>
      <c r="L9703" s="73">
        <v>1</v>
      </c>
      <c r="M9703" s="73" t="s">
        <v>268</v>
      </c>
      <c r="N9703" s="68" t="str">
        <f>VLOOKUP(K9703,[1]人員授權表!D$3:G$249,4,0)</f>
        <v>無機</v>
      </c>
      <c r="O9703" s="70" t="str">
        <f>IF(J9703=[1]人員授權表!$C$85,"Casper李羿勳",IF(J9703=[1]人員授權表!$C$188,"Iring陳俊明",IF(J9703=[1]人員授權表!$C$189,"Brian陳泓霖",VLOOKUP(K9703,[1]人員授權表!D$2:E$249,2,FALSE))))</f>
        <v>Jack劉念忻</v>
      </c>
      <c r="P9703" s="67">
        <f t="shared" si="515"/>
        <v>44879</v>
      </c>
      <c r="Q9703" s="75" t="str">
        <f t="shared" si="514"/>
        <v>週一</v>
      </c>
      <c r="R9703" s="80">
        <v>44875</v>
      </c>
    </row>
    <row r="9704" spans="2:20">
      <c r="B9704" s="66">
        <v>44860</v>
      </c>
      <c r="D9704" s="68" t="s">
        <v>50</v>
      </c>
      <c r="E9704" s="70" t="s">
        <v>82</v>
      </c>
      <c r="F9704" s="70" t="s">
        <v>3483</v>
      </c>
      <c r="G9704" s="67">
        <v>44867</v>
      </c>
      <c r="H9704" s="67">
        <v>44881</v>
      </c>
      <c r="I9704" s="71">
        <f t="shared" si="513"/>
        <v>14</v>
      </c>
      <c r="J9704" s="72" t="s">
        <v>125</v>
      </c>
      <c r="K9704" s="72" t="s">
        <v>144</v>
      </c>
      <c r="L9704" s="73">
        <v>1</v>
      </c>
      <c r="M9704" s="73" t="s">
        <v>268</v>
      </c>
      <c r="N9704" s="68" t="str">
        <f>VLOOKUP(K9704,[1]人員授權表!D$3:G$249,4,0)</f>
        <v>有機</v>
      </c>
      <c r="O9704" s="70" t="str">
        <f>IF(J9704=[1]人員授權表!$C$85,"Casper李羿勳",IF(J9704=[1]人員授權表!$C$188,"Iring陳俊明",IF(J9704=[1]人員授權表!$C$189,"Brian陳泓霖",VLOOKUP(K9704,[1]人員授權表!D$2:E$249,2,FALSE))))</f>
        <v>Lucy黃詩婷</v>
      </c>
      <c r="P9704" s="67">
        <f t="shared" si="515"/>
        <v>44879</v>
      </c>
      <c r="Q9704" s="75" t="str">
        <f t="shared" si="514"/>
        <v>週一</v>
      </c>
      <c r="R9704" s="80">
        <v>44869</v>
      </c>
    </row>
    <row r="9705" spans="2:20">
      <c r="B9705" s="66">
        <v>44860</v>
      </c>
      <c r="D9705" s="68" t="s">
        <v>50</v>
      </c>
      <c r="E9705" s="70" t="s">
        <v>82</v>
      </c>
      <c r="F9705" s="70" t="s">
        <v>3484</v>
      </c>
      <c r="G9705" s="67">
        <v>44867</v>
      </c>
      <c r="H9705" s="67">
        <v>44881</v>
      </c>
      <c r="I9705" s="71">
        <f t="shared" si="513"/>
        <v>14</v>
      </c>
      <c r="J9705" s="72" t="s">
        <v>125</v>
      </c>
      <c r="K9705" s="72" t="s">
        <v>144</v>
      </c>
      <c r="L9705" s="73">
        <v>1</v>
      </c>
      <c r="M9705" s="73" t="s">
        <v>268</v>
      </c>
      <c r="N9705" s="68" t="str">
        <f>VLOOKUP(K9705,[1]人員授權表!D$3:G$249,4,0)</f>
        <v>有機</v>
      </c>
      <c r="O9705" s="70" t="str">
        <f>IF(J9705=[1]人員授權表!$C$85,"Casper李羿勳",IF(J9705=[1]人員授權表!$C$188,"Iring陳俊明",IF(J9705=[1]人員授權表!$C$189,"Brian陳泓霖",VLOOKUP(K9705,[1]人員授權表!D$2:E$249,2,FALSE))))</f>
        <v>Lucy黃詩婷</v>
      </c>
      <c r="P9705" s="67">
        <f t="shared" si="515"/>
        <v>44879</v>
      </c>
      <c r="Q9705" s="75" t="str">
        <f t="shared" si="514"/>
        <v>週一</v>
      </c>
      <c r="R9705" s="80">
        <v>44869</v>
      </c>
    </row>
    <row r="9706" spans="2:20">
      <c r="B9706" s="66">
        <v>44861</v>
      </c>
      <c r="D9706" s="68" t="s">
        <v>50</v>
      </c>
      <c r="E9706" s="70" t="s">
        <v>82</v>
      </c>
      <c r="F9706" s="70" t="s">
        <v>3485</v>
      </c>
      <c r="G9706" s="67">
        <v>44867</v>
      </c>
      <c r="H9706" s="67">
        <v>44881</v>
      </c>
      <c r="I9706" s="71">
        <f t="shared" si="513"/>
        <v>14</v>
      </c>
      <c r="J9706" s="72" t="s">
        <v>148</v>
      </c>
      <c r="K9706" s="72" t="s">
        <v>149</v>
      </c>
      <c r="L9706" s="73">
        <v>2</v>
      </c>
      <c r="M9706" s="73" t="s">
        <v>108</v>
      </c>
      <c r="N9706" s="68" t="str">
        <f>VLOOKUP(K9706,[1]人員授權表!D$3:G$249,4,0)</f>
        <v>無機</v>
      </c>
      <c r="O9706" s="70" t="str">
        <f>IF(J9706=[1]人員授權表!$C$85,"Casper李羿勳",IF(J9706=[1]人員授權表!$C$188,"Iring陳俊明",IF(J9706=[1]人員授權表!$C$189,"Brian陳泓霖",VLOOKUP(K9706,[1]人員授權表!D$2:E$249,2,FALSE))))</f>
        <v>Vicky游崴涵</v>
      </c>
      <c r="P9706" s="67">
        <f t="shared" si="515"/>
        <v>44879</v>
      </c>
      <c r="Q9706" s="75" t="str">
        <f t="shared" si="514"/>
        <v>週一</v>
      </c>
      <c r="R9706" s="80">
        <v>44879</v>
      </c>
    </row>
    <row r="9707" spans="2:20">
      <c r="B9707" s="66">
        <v>44861</v>
      </c>
      <c r="D9707" s="68" t="s">
        <v>50</v>
      </c>
      <c r="E9707" s="70" t="s">
        <v>82</v>
      </c>
      <c r="F9707" s="70" t="s">
        <v>3486</v>
      </c>
      <c r="G9707" s="67">
        <v>44867</v>
      </c>
      <c r="H9707" s="67">
        <v>44881</v>
      </c>
      <c r="I9707" s="71">
        <f t="shared" si="513"/>
        <v>14</v>
      </c>
      <c r="J9707" s="72" t="s">
        <v>139</v>
      </c>
      <c r="K9707" s="72" t="s">
        <v>140</v>
      </c>
      <c r="L9707" s="73">
        <v>2</v>
      </c>
      <c r="M9707" s="73" t="s">
        <v>108</v>
      </c>
      <c r="N9707" s="68" t="str">
        <f>VLOOKUP(K9707,[1]人員授權表!D$3:G$249,4,0)</f>
        <v>無機</v>
      </c>
      <c r="O9707" s="70" t="str">
        <f>IF(J9707=[1]人員授權表!$C$85,"Casper李羿勳",IF(J9707=[1]人員授權表!$C$188,"Iring陳俊明",IF(J9707=[1]人員授權表!$C$189,"Brian陳泓霖",VLOOKUP(K9707,[1]人員授權表!D$2:E$249,2,FALSE))))</f>
        <v>Brian陳泓霖</v>
      </c>
      <c r="P9707" s="67">
        <f t="shared" si="515"/>
        <v>44879</v>
      </c>
      <c r="Q9707" s="75" t="str">
        <f t="shared" si="514"/>
        <v>週一</v>
      </c>
      <c r="R9707" s="80">
        <v>44874</v>
      </c>
    </row>
    <row r="9708" spans="2:20">
      <c r="B9708" s="66">
        <v>44861</v>
      </c>
      <c r="D9708" s="68" t="s">
        <v>50</v>
      </c>
      <c r="E9708" s="70" t="s">
        <v>82</v>
      </c>
      <c r="F9708" s="70" t="s">
        <v>3486</v>
      </c>
      <c r="G9708" s="67">
        <v>44867</v>
      </c>
      <c r="H9708" s="67">
        <v>44881</v>
      </c>
      <c r="I9708" s="71">
        <f t="shared" si="513"/>
        <v>14</v>
      </c>
      <c r="J9708" s="72" t="s">
        <v>141</v>
      </c>
      <c r="K9708" s="72" t="s">
        <v>142</v>
      </c>
      <c r="L9708" s="73">
        <v>2</v>
      </c>
      <c r="M9708" s="73" t="s">
        <v>108</v>
      </c>
      <c r="N9708" s="68" t="str">
        <f>VLOOKUP(K9708,[1]人員授權表!D$3:G$249,4,0)</f>
        <v>無機</v>
      </c>
      <c r="O9708" s="70" t="str">
        <f>IF(J9708=[1]人員授權表!$C$85,"Casper李羿勳",IF(J9708=[1]人員授權表!$C$188,"Iring陳俊明",IF(J9708=[1]人員授權表!$C$189,"Brian陳泓霖",VLOOKUP(K9708,[1]人員授權表!D$2:E$249,2,FALSE))))</f>
        <v>Dennis陳汶宏</v>
      </c>
      <c r="P9708" s="67">
        <f t="shared" si="515"/>
        <v>44879</v>
      </c>
      <c r="Q9708" s="75" t="str">
        <f t="shared" si="514"/>
        <v>週一</v>
      </c>
      <c r="R9708" s="80">
        <v>44873</v>
      </c>
    </row>
    <row r="9709" spans="2:20">
      <c r="B9709" s="66">
        <v>44861</v>
      </c>
      <c r="D9709" s="68" t="s">
        <v>50</v>
      </c>
      <c r="E9709" s="70" t="s">
        <v>82</v>
      </c>
      <c r="F9709" s="70" t="s">
        <v>3486</v>
      </c>
      <c r="G9709" s="67">
        <v>44867</v>
      </c>
      <c r="H9709" s="67">
        <v>44881</v>
      </c>
      <c r="I9709" s="71">
        <f t="shared" si="513"/>
        <v>14</v>
      </c>
      <c r="J9709" s="72" t="s">
        <v>153</v>
      </c>
      <c r="K9709" s="72" t="s">
        <v>154</v>
      </c>
      <c r="L9709" s="73">
        <v>2</v>
      </c>
      <c r="M9709" s="73" t="s">
        <v>108</v>
      </c>
      <c r="N9709" s="68" t="str">
        <f>VLOOKUP(K9709,[1]人員授權表!D$3:G$249,4,0)</f>
        <v>無機</v>
      </c>
      <c r="O9709" s="70" t="str">
        <f>IF(J9709=[1]人員授權表!$C$85,"Casper李羿勳",IF(J9709=[1]人員授權表!$C$188,"Iring陳俊明",IF(J9709=[1]人員授權表!$C$189,"Brian陳泓霖",VLOOKUP(K9709,[1]人員授權表!D$2:E$249,2,FALSE))))</f>
        <v>Ken張智凱</v>
      </c>
      <c r="P9709" s="67">
        <f t="shared" si="515"/>
        <v>44879</v>
      </c>
      <c r="Q9709" s="75" t="str">
        <f t="shared" si="514"/>
        <v>週一</v>
      </c>
      <c r="R9709" s="80">
        <v>44873</v>
      </c>
    </row>
    <row r="9710" spans="2:20">
      <c r="B9710" s="66">
        <v>44861</v>
      </c>
      <c r="D9710" s="68" t="s">
        <v>50</v>
      </c>
      <c r="E9710" s="70" t="s">
        <v>82</v>
      </c>
      <c r="F9710" s="70" t="s">
        <v>3486</v>
      </c>
      <c r="G9710" s="67">
        <v>44867</v>
      </c>
      <c r="H9710" s="67">
        <v>44881</v>
      </c>
      <c r="I9710" s="71">
        <f t="shared" si="513"/>
        <v>14</v>
      </c>
      <c r="J9710" s="72" t="s">
        <v>303</v>
      </c>
      <c r="K9710" s="72" t="s">
        <v>210</v>
      </c>
      <c r="L9710" s="73">
        <v>2</v>
      </c>
      <c r="M9710" s="73" t="s">
        <v>108</v>
      </c>
      <c r="N9710" s="68" t="str">
        <f>VLOOKUP(K9710,[1]人員授權表!D$3:G$249,4,0)</f>
        <v>無機</v>
      </c>
      <c r="O9710" s="70" t="str">
        <f>IF(J9710=[1]人員授權表!$C$85,"Casper李羿勳",IF(J9710=[1]人員授權表!$C$188,"Iring陳俊明",IF(J9710=[1]人員授權表!$C$189,"Brian陳泓霖",VLOOKUP(K9710,[1]人員授權表!D$2:E$249,2,FALSE))))</f>
        <v>Vicky游崴涵</v>
      </c>
      <c r="P9710" s="67">
        <f t="shared" si="515"/>
        <v>44879</v>
      </c>
      <c r="Q9710" s="75" t="str">
        <f t="shared" si="514"/>
        <v>週一</v>
      </c>
      <c r="R9710" s="80">
        <v>44880</v>
      </c>
      <c r="S9710" s="85">
        <v>44880</v>
      </c>
      <c r="T9710" s="70">
        <v>1</v>
      </c>
    </row>
    <row r="9711" spans="2:20">
      <c r="B9711" s="66">
        <v>44861</v>
      </c>
      <c r="D9711" s="68" t="s">
        <v>50</v>
      </c>
      <c r="E9711" s="70" t="s">
        <v>82</v>
      </c>
      <c r="F9711" s="70" t="s">
        <v>3486</v>
      </c>
      <c r="G9711" s="67">
        <v>44867</v>
      </c>
      <c r="H9711" s="67">
        <v>44881</v>
      </c>
      <c r="I9711" s="71">
        <f t="shared" si="513"/>
        <v>14</v>
      </c>
      <c r="J9711" s="72" t="s">
        <v>178</v>
      </c>
      <c r="K9711" s="72" t="s">
        <v>179</v>
      </c>
      <c r="L9711" s="73">
        <v>2</v>
      </c>
      <c r="M9711" s="73" t="s">
        <v>108</v>
      </c>
      <c r="N9711" s="68" t="str">
        <f>VLOOKUP(K9711,[1]人員授權表!D$3:G$249,4,0)</f>
        <v>無機</v>
      </c>
      <c r="O9711" s="70" t="str">
        <f>IF(J9711=[1]人員授權表!$C$85,"Casper李羿勳",IF(J9711=[1]人員授權表!$C$188,"Iring陳俊明",IF(J9711=[1]人員授權表!$C$189,"Brian陳泓霖",VLOOKUP(K9711,[1]人員授權表!D$2:E$249,2,FALSE))))</f>
        <v>Dennis陳汶宏</v>
      </c>
      <c r="P9711" s="67">
        <f t="shared" si="515"/>
        <v>44879</v>
      </c>
      <c r="Q9711" s="75" t="str">
        <f t="shared" si="514"/>
        <v>週一</v>
      </c>
      <c r="R9711" s="80">
        <v>44873</v>
      </c>
    </row>
    <row r="9712" spans="2:20">
      <c r="B9712" s="66">
        <v>44861</v>
      </c>
      <c r="D9712" s="68" t="s">
        <v>50</v>
      </c>
      <c r="E9712" s="70" t="s">
        <v>82</v>
      </c>
      <c r="F9712" s="70" t="s">
        <v>3486</v>
      </c>
      <c r="G9712" s="67">
        <v>44867</v>
      </c>
      <c r="H9712" s="67">
        <v>44881</v>
      </c>
      <c r="I9712" s="71">
        <f t="shared" si="513"/>
        <v>14</v>
      </c>
      <c r="J9712" s="72" t="s">
        <v>269</v>
      </c>
      <c r="K9712" s="72" t="s">
        <v>270</v>
      </c>
      <c r="L9712" s="73">
        <v>2</v>
      </c>
      <c r="M9712" s="73" t="s">
        <v>108</v>
      </c>
      <c r="N9712" s="68" t="str">
        <f>VLOOKUP(K9712,[1]人員授權表!D$3:G$249,4,0)</f>
        <v>無機</v>
      </c>
      <c r="O9712" s="70" t="str">
        <f>IF(J9712=[1]人員授權表!$C$85,"Casper李羿勳",IF(J9712=[1]人員授權表!$C$188,"Iring陳俊明",IF(J9712=[1]人員授權表!$C$189,"Brian陳泓霖",VLOOKUP(K9712,[1]人員授權表!D$2:E$249,2,FALSE))))</f>
        <v>George陳志昇&amp;Vicky游崴涵</v>
      </c>
      <c r="P9712" s="67">
        <f t="shared" si="515"/>
        <v>44879</v>
      </c>
      <c r="Q9712" s="75" t="str">
        <f t="shared" si="514"/>
        <v>週一</v>
      </c>
      <c r="R9712" s="80">
        <v>44874</v>
      </c>
    </row>
    <row r="9713" spans="2:27">
      <c r="B9713" s="66">
        <v>44861</v>
      </c>
      <c r="D9713" s="68" t="s">
        <v>50</v>
      </c>
      <c r="E9713" s="70" t="s">
        <v>82</v>
      </c>
      <c r="F9713" s="70" t="s">
        <v>3486</v>
      </c>
      <c r="G9713" s="67">
        <v>44867</v>
      </c>
      <c r="H9713" s="67">
        <v>44881</v>
      </c>
      <c r="I9713" s="71">
        <f t="shared" si="513"/>
        <v>14</v>
      </c>
      <c r="J9713" s="72" t="s">
        <v>181</v>
      </c>
      <c r="K9713" s="72" t="s">
        <v>182</v>
      </c>
      <c r="L9713" s="73">
        <v>2</v>
      </c>
      <c r="M9713" s="73" t="s">
        <v>108</v>
      </c>
      <c r="N9713" s="68" t="str">
        <f>VLOOKUP(K9713,[1]人員授權表!D$3:G$249,4,0)</f>
        <v>有機</v>
      </c>
      <c r="O9713" s="70" t="str">
        <f>IF(J9713=[1]人員授權表!$C$85,"Casper李羿勳",IF(J9713=[1]人員授權表!$C$188,"Iring陳俊明",IF(J9713=[1]人員授權表!$C$189,"Brian陳泓霖",VLOOKUP(K9713,[1]人員授權表!D$2:E$249,2,FALSE))))</f>
        <v>Sara王淑玲</v>
      </c>
      <c r="P9713" s="67">
        <f t="shared" si="515"/>
        <v>44879</v>
      </c>
      <c r="Q9713" s="75" t="str">
        <f t="shared" si="514"/>
        <v>週一</v>
      </c>
      <c r="R9713" s="80">
        <v>44879</v>
      </c>
      <c r="S9713" s="85"/>
      <c r="Z9713" s="79" t="s">
        <v>3487</v>
      </c>
    </row>
    <row r="9714" spans="2:27">
      <c r="B9714" s="66">
        <v>44861</v>
      </c>
      <c r="D9714" s="68" t="s">
        <v>50</v>
      </c>
      <c r="E9714" s="70" t="s">
        <v>82</v>
      </c>
      <c r="F9714" s="70" t="s">
        <v>3486</v>
      </c>
      <c r="G9714" s="67">
        <v>44867</v>
      </c>
      <c r="H9714" s="67">
        <v>44881</v>
      </c>
      <c r="I9714" s="71">
        <f t="shared" si="513"/>
        <v>14</v>
      </c>
      <c r="J9714" s="72" t="s">
        <v>2691</v>
      </c>
      <c r="K9714" s="72" t="s">
        <v>185</v>
      </c>
      <c r="L9714" s="73">
        <v>2</v>
      </c>
      <c r="M9714" s="73" t="s">
        <v>108</v>
      </c>
      <c r="N9714" s="68" t="str">
        <f>VLOOKUP(K9714,[1]人員授權表!D$3:G$249,4,0)</f>
        <v>有機</v>
      </c>
      <c r="O9714" s="70" t="str">
        <f>IF(J9714=[1]人員授權表!$C$85,"Casper李羿勳",IF(J9714=[1]人員授權表!$C$188,"Iring陳俊明",IF(J9714=[1]人員授權表!$C$189,"Brian陳泓霖",VLOOKUP(K9714,[1]人員授權表!D$2:E$249,2,FALSE))))</f>
        <v>Una林庭瑄</v>
      </c>
      <c r="P9714" s="67">
        <f t="shared" si="515"/>
        <v>44879</v>
      </c>
      <c r="Q9714" s="75" t="str">
        <f t="shared" si="514"/>
        <v>週一</v>
      </c>
      <c r="R9714" s="80">
        <v>44874</v>
      </c>
    </row>
    <row r="9715" spans="2:27">
      <c r="B9715" s="66">
        <v>44851</v>
      </c>
      <c r="D9715" s="68" t="s">
        <v>50</v>
      </c>
      <c r="E9715" s="70" t="s">
        <v>51</v>
      </c>
      <c r="F9715" s="70" t="s">
        <v>3488</v>
      </c>
      <c r="G9715" s="67">
        <v>44867</v>
      </c>
      <c r="H9715" s="67">
        <v>44881</v>
      </c>
      <c r="I9715" s="71">
        <f t="shared" si="513"/>
        <v>14</v>
      </c>
      <c r="J9715" s="72" t="s">
        <v>139</v>
      </c>
      <c r="K9715" s="72" t="s">
        <v>140</v>
      </c>
      <c r="L9715" s="73">
        <v>2</v>
      </c>
      <c r="M9715" s="73" t="s">
        <v>104</v>
      </c>
      <c r="N9715" s="68" t="str">
        <f>VLOOKUP(K9715,[1]人員授權表!D$3:G$249,4,0)</f>
        <v>無機</v>
      </c>
      <c r="O9715" s="70" t="str">
        <f>IF(J9715=[1]人員授權表!$C$85,"Casper李羿勳",IF(J9715=[1]人員授權表!$C$188,"Iring陳俊明",IF(J9715=[1]人員授權表!$C$189,"Brian陳泓霖",VLOOKUP(K9715,[1]人員授權表!D$2:E$249,2,FALSE))))</f>
        <v>Brian陳泓霖</v>
      </c>
      <c r="P9715" s="67">
        <f t="shared" si="515"/>
        <v>44879</v>
      </c>
      <c r="Q9715" s="75" t="str">
        <f t="shared" si="514"/>
        <v>週一</v>
      </c>
      <c r="R9715" s="80">
        <v>44874</v>
      </c>
      <c r="AA9715" s="1"/>
    </row>
    <row r="9716" spans="2:27">
      <c r="B9716" s="66">
        <v>44851</v>
      </c>
      <c r="D9716" s="68" t="s">
        <v>50</v>
      </c>
      <c r="E9716" s="70" t="s">
        <v>51</v>
      </c>
      <c r="F9716" s="70" t="s">
        <v>3488</v>
      </c>
      <c r="G9716" s="67">
        <v>44867</v>
      </c>
      <c r="H9716" s="67">
        <v>44881</v>
      </c>
      <c r="I9716" s="71">
        <f t="shared" si="513"/>
        <v>14</v>
      </c>
      <c r="J9716" s="72" t="s">
        <v>97</v>
      </c>
      <c r="K9716" s="72" t="s">
        <v>187</v>
      </c>
      <c r="L9716" s="73">
        <v>2</v>
      </c>
      <c r="M9716" s="73" t="s">
        <v>104</v>
      </c>
      <c r="N9716" s="68" t="str">
        <f>VLOOKUP(K9716,[1]人員授權表!D$3:G$249,4,0)</f>
        <v>無機</v>
      </c>
      <c r="O9716" s="70" t="str">
        <f>IF(J9716=[1]人員授權表!$C$85,"Casper李羿勳",IF(J9716=[1]人員授權表!$C$188,"Iring陳俊明",IF(J9716=[1]人員授權表!$C$189,"Brian陳泓霖",VLOOKUP(K9716,[1]人員授權表!D$2:E$249,2,FALSE))))</f>
        <v>Ruby黃家蓁</v>
      </c>
      <c r="P9716" s="67">
        <f t="shared" si="515"/>
        <v>44879</v>
      </c>
      <c r="Q9716" s="75" t="str">
        <f t="shared" si="514"/>
        <v>週一</v>
      </c>
      <c r="R9716" s="80">
        <v>44875</v>
      </c>
      <c r="AA9716" s="1"/>
    </row>
    <row r="9717" spans="2:27">
      <c r="B9717" s="66">
        <v>44851</v>
      </c>
      <c r="D9717" s="68" t="s">
        <v>50</v>
      </c>
      <c r="E9717" s="70" t="s">
        <v>51</v>
      </c>
      <c r="F9717" s="70" t="s">
        <v>3488</v>
      </c>
      <c r="G9717" s="67">
        <v>44867</v>
      </c>
      <c r="H9717" s="67">
        <v>44881</v>
      </c>
      <c r="I9717" s="71">
        <f t="shared" si="513"/>
        <v>14</v>
      </c>
      <c r="J9717" s="72" t="s">
        <v>492</v>
      </c>
      <c r="K9717" s="72" t="s">
        <v>187</v>
      </c>
      <c r="L9717" s="73">
        <v>2</v>
      </c>
      <c r="M9717" s="73" t="s">
        <v>104</v>
      </c>
      <c r="N9717" s="68" t="str">
        <f>VLOOKUP(K9717,[1]人員授權表!D$3:G$249,4,0)</f>
        <v>無機</v>
      </c>
      <c r="O9717" s="70" t="str">
        <f>IF(J9717=[1]人員授權表!$C$85,"Casper李羿勳",IF(J9717=[1]人員授權表!$C$188,"Iring陳俊明",IF(J9717=[1]人員授權表!$C$189,"Brian陳泓霖",VLOOKUP(K9717,[1]人員授權表!D$2:E$249,2,FALSE))))</f>
        <v>Ruby黃家蓁</v>
      </c>
      <c r="P9717" s="67">
        <f t="shared" si="515"/>
        <v>44879</v>
      </c>
      <c r="Q9717" s="75" t="str">
        <f t="shared" si="514"/>
        <v>週一</v>
      </c>
      <c r="R9717" s="80">
        <v>44875</v>
      </c>
      <c r="AA9717" s="1"/>
    </row>
    <row r="9718" spans="2:27">
      <c r="B9718" s="66">
        <v>44851</v>
      </c>
      <c r="D9718" s="68" t="s">
        <v>50</v>
      </c>
      <c r="E9718" s="70" t="s">
        <v>51</v>
      </c>
      <c r="F9718" s="70" t="s">
        <v>3488</v>
      </c>
      <c r="G9718" s="67">
        <v>44867</v>
      </c>
      <c r="H9718" s="67">
        <v>44881</v>
      </c>
      <c r="I9718" s="71">
        <f t="shared" si="513"/>
        <v>14</v>
      </c>
      <c r="J9718" s="72" t="s">
        <v>133</v>
      </c>
      <c r="K9718" s="72" t="s">
        <v>187</v>
      </c>
      <c r="L9718" s="73">
        <v>2</v>
      </c>
      <c r="M9718" s="73" t="s">
        <v>104</v>
      </c>
      <c r="N9718" s="68" t="str">
        <f>VLOOKUP(K9718,[1]人員授權表!D$3:G$249,4,0)</f>
        <v>無機</v>
      </c>
      <c r="O9718" s="70" t="str">
        <f>IF(J9718=[1]人員授權表!$C$85,"Casper李羿勳",IF(J9718=[1]人員授權表!$C$188,"Iring陳俊明",IF(J9718=[1]人員授權表!$C$189,"Brian陳泓霖",VLOOKUP(K9718,[1]人員授權表!D$2:E$249,2,FALSE))))</f>
        <v>Ruby黃家蓁</v>
      </c>
      <c r="P9718" s="67">
        <f t="shared" si="515"/>
        <v>44879</v>
      </c>
      <c r="Q9718" s="75" t="str">
        <f t="shared" si="514"/>
        <v>週一</v>
      </c>
      <c r="R9718" s="80">
        <v>44875</v>
      </c>
      <c r="AA9718" s="1"/>
    </row>
    <row r="9719" spans="2:27">
      <c r="B9719" s="66">
        <v>44851</v>
      </c>
      <c r="D9719" s="68" t="s">
        <v>50</v>
      </c>
      <c r="E9719" s="70" t="s">
        <v>51</v>
      </c>
      <c r="F9719" s="70" t="s">
        <v>3488</v>
      </c>
      <c r="G9719" s="67">
        <v>44867</v>
      </c>
      <c r="H9719" s="67">
        <v>44881</v>
      </c>
      <c r="I9719" s="71">
        <f t="shared" si="513"/>
        <v>14</v>
      </c>
      <c r="J9719" s="72" t="s">
        <v>192</v>
      </c>
      <c r="K9719" s="72" t="s">
        <v>187</v>
      </c>
      <c r="L9719" s="73">
        <v>2</v>
      </c>
      <c r="M9719" s="73" t="s">
        <v>104</v>
      </c>
      <c r="N9719" s="68" t="str">
        <f>VLOOKUP(K9719,[1]人員授權表!D$3:G$249,4,0)</f>
        <v>無機</v>
      </c>
      <c r="O9719" s="70" t="str">
        <f>IF(J9719=[1]人員授權表!$C$85,"Casper李羿勳",IF(J9719=[1]人員授權表!$C$188,"Iring陳俊明",IF(J9719=[1]人員授權表!$C$189,"Brian陳泓霖",VLOOKUP(K9719,[1]人員授權表!D$2:E$249,2,FALSE))))</f>
        <v>Ruby黃家蓁</v>
      </c>
      <c r="P9719" s="67">
        <f t="shared" si="515"/>
        <v>44879</v>
      </c>
      <c r="Q9719" s="75" t="str">
        <f t="shared" si="514"/>
        <v>週一</v>
      </c>
      <c r="R9719" s="80">
        <v>44875</v>
      </c>
      <c r="AA9719" s="1"/>
    </row>
    <row r="9720" spans="2:27">
      <c r="B9720" s="66">
        <v>44851</v>
      </c>
      <c r="D9720" s="68" t="s">
        <v>50</v>
      </c>
      <c r="E9720" s="70" t="s">
        <v>51</v>
      </c>
      <c r="F9720" s="70" t="s">
        <v>3488</v>
      </c>
      <c r="G9720" s="67">
        <v>44867</v>
      </c>
      <c r="H9720" s="67">
        <v>44881</v>
      </c>
      <c r="I9720" s="71">
        <f t="shared" si="513"/>
        <v>14</v>
      </c>
      <c r="J9720" s="72" t="s">
        <v>340</v>
      </c>
      <c r="K9720" s="72" t="s">
        <v>187</v>
      </c>
      <c r="L9720" s="73">
        <v>2</v>
      </c>
      <c r="M9720" s="73" t="s">
        <v>104</v>
      </c>
      <c r="N9720" s="68" t="str">
        <f>VLOOKUP(K9720,[1]人員授權表!D$3:G$249,4,0)</f>
        <v>無機</v>
      </c>
      <c r="O9720" s="70" t="str">
        <f>IF(J9720=[1]人員授權表!$C$85,"Casper李羿勳",IF(J9720=[1]人員授權表!$C$188,"Iring陳俊明",IF(J9720=[1]人員授權表!$C$189,"Brian陳泓霖",VLOOKUP(K9720,[1]人員授權表!D$2:E$249,2,FALSE))))</f>
        <v>Ruby黃家蓁</v>
      </c>
      <c r="P9720" s="67">
        <f t="shared" si="515"/>
        <v>44879</v>
      </c>
      <c r="Q9720" s="75" t="str">
        <f t="shared" si="514"/>
        <v>週一</v>
      </c>
      <c r="R9720" s="80">
        <v>44875</v>
      </c>
      <c r="AA9720" s="1"/>
    </row>
    <row r="9721" spans="2:27">
      <c r="B9721" s="66">
        <v>44851</v>
      </c>
      <c r="D9721" s="68" t="s">
        <v>50</v>
      </c>
      <c r="E9721" s="70" t="s">
        <v>51</v>
      </c>
      <c r="F9721" s="70" t="s">
        <v>3488</v>
      </c>
      <c r="G9721" s="67">
        <v>44867</v>
      </c>
      <c r="H9721" s="67">
        <v>44881</v>
      </c>
      <c r="I9721" s="71">
        <f t="shared" si="513"/>
        <v>14</v>
      </c>
      <c r="J9721" s="72" t="s">
        <v>341</v>
      </c>
      <c r="K9721" s="72" t="s">
        <v>187</v>
      </c>
      <c r="L9721" s="73">
        <v>2</v>
      </c>
      <c r="M9721" s="73" t="s">
        <v>104</v>
      </c>
      <c r="N9721" s="68" t="str">
        <f>VLOOKUP(K9721,[1]人員授權表!D$3:G$249,4,0)</f>
        <v>無機</v>
      </c>
      <c r="O9721" s="70" t="str">
        <f>IF(J9721=[1]人員授權表!$C$85,"Casper李羿勳",IF(J9721=[1]人員授權表!$C$188,"Iring陳俊明",IF(J9721=[1]人員授權表!$C$189,"Brian陳泓霖",VLOOKUP(K9721,[1]人員授權表!D$2:E$249,2,FALSE))))</f>
        <v>Ruby黃家蓁</v>
      </c>
      <c r="P9721" s="67">
        <f t="shared" si="515"/>
        <v>44879</v>
      </c>
      <c r="Q9721" s="75" t="str">
        <f t="shared" si="514"/>
        <v>週一</v>
      </c>
      <c r="R9721" s="80">
        <v>44875</v>
      </c>
      <c r="AA9721" s="1"/>
    </row>
    <row r="9722" spans="2:27">
      <c r="B9722" s="66">
        <v>44851</v>
      </c>
      <c r="D9722" s="68" t="s">
        <v>50</v>
      </c>
      <c r="E9722" s="70" t="s">
        <v>51</v>
      </c>
      <c r="F9722" s="70" t="s">
        <v>3488</v>
      </c>
      <c r="G9722" s="67">
        <v>44867</v>
      </c>
      <c r="H9722" s="67">
        <v>44881</v>
      </c>
      <c r="I9722" s="71">
        <f t="shared" si="513"/>
        <v>14</v>
      </c>
      <c r="J9722" s="72" t="s">
        <v>288</v>
      </c>
      <c r="K9722" s="72" t="s">
        <v>289</v>
      </c>
      <c r="L9722" s="73">
        <v>2</v>
      </c>
      <c r="M9722" s="73" t="s">
        <v>104</v>
      </c>
      <c r="N9722" s="68" t="str">
        <f>VLOOKUP(K9722,[1]人員授權表!D$3:G$249,4,0)</f>
        <v>無機</v>
      </c>
      <c r="O9722" s="70" t="str">
        <f>IF(J9722=[1]人員授權表!$C$85,"Casper李羿勳",IF(J9722=[1]人員授權表!$C$188,"Iring陳俊明",IF(J9722=[1]人員授權表!$C$189,"Brian陳泓霖",VLOOKUP(K9722,[1]人員授權表!D$2:E$249,2,FALSE))))</f>
        <v>Jack劉念忻</v>
      </c>
      <c r="P9722" s="67">
        <f t="shared" si="515"/>
        <v>44879</v>
      </c>
      <c r="Q9722" s="75" t="str">
        <f t="shared" si="514"/>
        <v>週一</v>
      </c>
      <c r="R9722" s="80">
        <v>44880</v>
      </c>
      <c r="S9722" s="85">
        <v>44880</v>
      </c>
      <c r="T9722" s="70">
        <v>1</v>
      </c>
      <c r="AA9722" s="1"/>
    </row>
    <row r="9723" spans="2:27">
      <c r="B9723" s="66">
        <v>44851</v>
      </c>
      <c r="D9723" s="68" t="s">
        <v>50</v>
      </c>
      <c r="E9723" s="70" t="s">
        <v>51</v>
      </c>
      <c r="F9723" s="70" t="s">
        <v>3488</v>
      </c>
      <c r="G9723" s="67">
        <v>44867</v>
      </c>
      <c r="H9723" s="67">
        <v>44881</v>
      </c>
      <c r="I9723" s="71">
        <f t="shared" si="513"/>
        <v>14</v>
      </c>
      <c r="J9723" s="72" t="s">
        <v>195</v>
      </c>
      <c r="K9723" s="72" t="s">
        <v>196</v>
      </c>
      <c r="L9723" s="73">
        <v>2</v>
      </c>
      <c r="M9723" s="73" t="s">
        <v>104</v>
      </c>
      <c r="N9723" s="68" t="str">
        <f>VLOOKUP(K9723,[1]人員授權表!D$3:G$249,4,0)</f>
        <v>無機</v>
      </c>
      <c r="O9723" s="70" t="str">
        <f>IF(J9723=[1]人員授權表!$C$85,"Casper李羿勳",IF(J9723=[1]人員授權表!$C$188,"Iring陳俊明",IF(J9723=[1]人員授權表!$C$189,"Brian陳泓霖",VLOOKUP(K9723,[1]人員授權表!D$2:E$249,2,FALSE))))</f>
        <v>Debby胡萱黛</v>
      </c>
      <c r="P9723" s="67">
        <f t="shared" si="515"/>
        <v>44879</v>
      </c>
      <c r="Q9723" s="75" t="str">
        <f t="shared" si="514"/>
        <v>週一</v>
      </c>
      <c r="R9723" s="80">
        <v>44876</v>
      </c>
      <c r="AA9723" s="1"/>
    </row>
    <row r="9724" spans="2:27">
      <c r="B9724" s="66">
        <v>44851</v>
      </c>
      <c r="D9724" s="68" t="s">
        <v>50</v>
      </c>
      <c r="E9724" s="70" t="s">
        <v>51</v>
      </c>
      <c r="F9724" s="70" t="s">
        <v>3488</v>
      </c>
      <c r="G9724" s="67">
        <v>44867</v>
      </c>
      <c r="H9724" s="67">
        <v>44881</v>
      </c>
      <c r="I9724" s="71">
        <f t="shared" si="513"/>
        <v>14</v>
      </c>
      <c r="J9724" s="72" t="s">
        <v>556</v>
      </c>
      <c r="K9724" s="72" t="s">
        <v>199</v>
      </c>
      <c r="L9724" s="73">
        <v>2</v>
      </c>
      <c r="M9724" s="73" t="s">
        <v>104</v>
      </c>
      <c r="N9724" s="68" t="str">
        <f>VLOOKUP(K9724,[1]人員授權表!D$3:G$249,4,0)</f>
        <v>無機</v>
      </c>
      <c r="O9724" s="70" t="str">
        <f>IF(J9724=[1]人員授權表!$C$85,"Casper李羿勳",IF(J9724=[1]人員授權表!$C$188,"Iring陳俊明",IF(J9724=[1]人員授權表!$C$189,"Brian陳泓霖",VLOOKUP(K9724,[1]人員授權表!D$2:E$249,2,FALSE))))</f>
        <v>Vicky游崴涵</v>
      </c>
      <c r="P9724" s="67">
        <f t="shared" si="515"/>
        <v>44879</v>
      </c>
      <c r="Q9724" s="75" t="str">
        <f t="shared" si="514"/>
        <v>週一</v>
      </c>
      <c r="R9724" s="80">
        <v>44872</v>
      </c>
      <c r="AA9724" s="1"/>
    </row>
    <row r="9725" spans="2:27">
      <c r="B9725" s="66">
        <v>44851</v>
      </c>
      <c r="D9725" s="68" t="s">
        <v>50</v>
      </c>
      <c r="E9725" s="70" t="s">
        <v>51</v>
      </c>
      <c r="F9725" s="70" t="s">
        <v>3488</v>
      </c>
      <c r="G9725" s="67">
        <v>44867</v>
      </c>
      <c r="H9725" s="67">
        <v>44881</v>
      </c>
      <c r="I9725" s="71">
        <f t="shared" si="513"/>
        <v>14</v>
      </c>
      <c r="J9725" s="72" t="s">
        <v>175</v>
      </c>
      <c r="K9725" s="72" t="s">
        <v>176</v>
      </c>
      <c r="L9725" s="73">
        <v>2</v>
      </c>
      <c r="M9725" s="73" t="s">
        <v>104</v>
      </c>
      <c r="N9725" s="68" t="str">
        <f>VLOOKUP(K9725,[1]人員授權表!D$3:G$249,4,0)</f>
        <v>無機</v>
      </c>
      <c r="O9725" s="70" t="str">
        <f>IF(J9725=[1]人員授權表!$C$85,"Casper李羿勳",IF(J9725=[1]人員授權表!$C$188,"Iring陳俊明",IF(J9725=[1]人員授權表!$C$189,"Brian陳泓霖",VLOOKUP(K9725,[1]人員授權表!D$2:E$249,2,FALSE))))</f>
        <v>Debby胡萱黛</v>
      </c>
      <c r="P9725" s="67">
        <f t="shared" si="515"/>
        <v>44879</v>
      </c>
      <c r="Q9725" s="75" t="str">
        <f t="shared" si="514"/>
        <v>週一</v>
      </c>
      <c r="R9725" s="80">
        <v>44881</v>
      </c>
      <c r="S9725" s="85">
        <v>44881</v>
      </c>
      <c r="T9725" s="70">
        <v>1</v>
      </c>
      <c r="AA9725" s="1"/>
    </row>
    <row r="9726" spans="2:27">
      <c r="B9726" s="66">
        <v>44851</v>
      </c>
      <c r="D9726" s="68" t="s">
        <v>50</v>
      </c>
      <c r="E9726" s="70" t="s">
        <v>51</v>
      </c>
      <c r="F9726" s="70" t="s">
        <v>3488</v>
      </c>
      <c r="G9726" s="67">
        <v>44867</v>
      </c>
      <c r="H9726" s="67">
        <v>44881</v>
      </c>
      <c r="I9726" s="71">
        <f t="shared" si="513"/>
        <v>14</v>
      </c>
      <c r="J9726" s="72" t="s">
        <v>204</v>
      </c>
      <c r="K9726" s="72" t="s">
        <v>205</v>
      </c>
      <c r="L9726" s="73">
        <v>2</v>
      </c>
      <c r="M9726" s="73" t="s">
        <v>104</v>
      </c>
      <c r="N9726" s="68" t="str">
        <f>VLOOKUP(K9726,[1]人員授權表!D$3:G$249,4,0)</f>
        <v>無機</v>
      </c>
      <c r="O9726" s="70" t="str">
        <f>IF(J9726=[1]人員授權表!$C$85,"Casper李羿勳",IF(J9726=[1]人員授權表!$C$188,"Iring陳俊明",IF(J9726=[1]人員授權表!$C$189,"Brian陳泓霖",VLOOKUP(K9726,[1]人員授權表!D$2:E$249,2,FALSE))))</f>
        <v>Iring陳俊明</v>
      </c>
      <c r="P9726" s="67">
        <f t="shared" si="515"/>
        <v>44879</v>
      </c>
      <c r="Q9726" s="75" t="str">
        <f t="shared" si="514"/>
        <v>週一</v>
      </c>
      <c r="R9726" s="80">
        <v>44877</v>
      </c>
      <c r="AA9726" s="1"/>
    </row>
    <row r="9727" spans="2:27">
      <c r="B9727" s="66">
        <v>44851</v>
      </c>
      <c r="D9727" s="68" t="s">
        <v>50</v>
      </c>
      <c r="E9727" s="70" t="s">
        <v>51</v>
      </c>
      <c r="F9727" s="70" t="s">
        <v>3488</v>
      </c>
      <c r="G9727" s="67">
        <v>44867</v>
      </c>
      <c r="H9727" s="67">
        <v>44881</v>
      </c>
      <c r="I9727" s="71">
        <f t="shared" si="513"/>
        <v>14</v>
      </c>
      <c r="J9727" s="72" t="s">
        <v>1141</v>
      </c>
      <c r="K9727" s="72" t="s">
        <v>1469</v>
      </c>
      <c r="L9727" s="73">
        <v>2</v>
      </c>
      <c r="M9727" s="73" t="s">
        <v>104</v>
      </c>
      <c r="N9727" s="68" t="str">
        <f>VLOOKUP(K9727,[1]人員授權表!D$3:G$249,4,0)</f>
        <v>無機</v>
      </c>
      <c r="O9727" s="70" t="str">
        <f>IF(J9727=[1]人員授權表!$C$85,"Casper李羿勳",IF(J9727=[1]人員授權表!$C$188,"Iring陳俊明",IF(J9727=[1]人員授權表!$C$189,"Brian陳泓霖",VLOOKUP(K9727,[1]人員授權表!D$2:E$249,2,FALSE))))</f>
        <v>Dennis陳汶宏</v>
      </c>
      <c r="P9727" s="67">
        <f t="shared" si="515"/>
        <v>44879</v>
      </c>
      <c r="Q9727" s="75" t="str">
        <f t="shared" si="514"/>
        <v>週一</v>
      </c>
      <c r="R9727" s="80">
        <v>44873</v>
      </c>
      <c r="AA9727" s="1"/>
    </row>
    <row r="9728" spans="2:27">
      <c r="B9728" s="66">
        <v>44851</v>
      </c>
      <c r="D9728" s="68" t="s">
        <v>50</v>
      </c>
      <c r="E9728" s="70" t="s">
        <v>51</v>
      </c>
      <c r="F9728" s="70" t="s">
        <v>3488</v>
      </c>
      <c r="G9728" s="67">
        <v>44867</v>
      </c>
      <c r="H9728" s="67">
        <v>44881</v>
      </c>
      <c r="I9728" s="71">
        <f t="shared" si="513"/>
        <v>14</v>
      </c>
      <c r="J9728" s="72" t="s">
        <v>532</v>
      </c>
      <c r="K9728" s="72" t="s">
        <v>149</v>
      </c>
      <c r="L9728" s="73">
        <v>2</v>
      </c>
      <c r="M9728" s="73" t="s">
        <v>104</v>
      </c>
      <c r="N9728" s="68" t="str">
        <f>VLOOKUP(K9728,[1]人員授權表!D$3:G$249,4,0)</f>
        <v>無機</v>
      </c>
      <c r="O9728" s="70" t="str">
        <f>IF(J9728=[1]人員授權表!$C$85,"Casper李羿勳",IF(J9728=[1]人員授權表!$C$188,"Iring陳俊明",IF(J9728=[1]人員授權表!$C$189,"Brian陳泓霖",VLOOKUP(K9728,[1]人員授權表!D$2:E$249,2,FALSE))))</f>
        <v>Vicky游崴涵</v>
      </c>
      <c r="P9728" s="67">
        <f t="shared" si="515"/>
        <v>44879</v>
      </c>
      <c r="Q9728" s="75" t="str">
        <f t="shared" si="514"/>
        <v>週一</v>
      </c>
      <c r="R9728" s="80">
        <v>44873</v>
      </c>
      <c r="AA9728" s="1"/>
    </row>
    <row r="9729" spans="2:28">
      <c r="B9729" s="66">
        <v>44851</v>
      </c>
      <c r="D9729" s="68" t="s">
        <v>50</v>
      </c>
      <c r="E9729" s="70" t="s">
        <v>51</v>
      </c>
      <c r="F9729" s="70" t="s">
        <v>3488</v>
      </c>
      <c r="G9729" s="67">
        <v>44867</v>
      </c>
      <c r="H9729" s="67">
        <v>44881</v>
      </c>
      <c r="I9729" s="71">
        <f t="shared" si="513"/>
        <v>14</v>
      </c>
      <c r="J9729" s="72" t="s">
        <v>167</v>
      </c>
      <c r="K9729" s="72" t="s">
        <v>1470</v>
      </c>
      <c r="L9729" s="73">
        <v>2</v>
      </c>
      <c r="M9729" s="73" t="s">
        <v>104</v>
      </c>
      <c r="N9729" s="68" t="str">
        <f>VLOOKUP(K9729,[1]人員授權表!D$3:G$249,4,0)</f>
        <v>有機</v>
      </c>
      <c r="O9729" s="70" t="str">
        <f>IF(J9729=[1]人員授權表!$C$85,"Casper李羿勳",IF(J9729=[1]人員授權表!$C$188,"Iring陳俊明",IF(J9729=[1]人員授權表!$C$189,"Brian陳泓霖",VLOOKUP(K9729,[1]人員授權表!D$2:E$249,2,FALSE))))</f>
        <v>Una林庭瑄</v>
      </c>
      <c r="P9729" s="67">
        <f t="shared" si="515"/>
        <v>44879</v>
      </c>
      <c r="Q9729" s="75" t="str">
        <f t="shared" si="514"/>
        <v>週一</v>
      </c>
      <c r="R9729" s="80">
        <v>44873</v>
      </c>
      <c r="AA9729" s="1"/>
    </row>
    <row r="9730" spans="2:28">
      <c r="B9730" s="66">
        <v>44859</v>
      </c>
      <c r="C9730" s="67">
        <v>44869</v>
      </c>
      <c r="D9730" s="68" t="s">
        <v>50</v>
      </c>
      <c r="E9730" s="70" t="s">
        <v>82</v>
      </c>
      <c r="F9730" s="4" t="s">
        <v>3489</v>
      </c>
      <c r="G9730" s="67">
        <v>44868</v>
      </c>
      <c r="H9730" s="101">
        <v>44881</v>
      </c>
      <c r="I9730" s="71">
        <f t="shared" si="513"/>
        <v>13</v>
      </c>
      <c r="J9730" s="72" t="s">
        <v>181</v>
      </c>
      <c r="K9730" s="72" t="s">
        <v>182</v>
      </c>
      <c r="L9730" s="110">
        <v>13</v>
      </c>
      <c r="M9730" s="73" t="s">
        <v>91</v>
      </c>
      <c r="N9730" s="68" t="str">
        <f>VLOOKUP(K9730,[1]人員授權表!D$3:G$249,4,0)</f>
        <v>有機</v>
      </c>
      <c r="O9730" s="70" t="str">
        <f>IF(J9730=[1]人員授權表!$C$85,"Casper李羿勳",IF(J9730=[1]人員授權表!$C$188,"Iring陳俊明",IF(J9730=[1]人員授權表!$C$189,"Brian陳泓霖",VLOOKUP(K9730,[1]人員授權表!D$2:E$249,2,FALSE))))</f>
        <v>Sara王淑玲</v>
      </c>
      <c r="P9730" s="67">
        <f t="shared" si="515"/>
        <v>44879</v>
      </c>
      <c r="Q9730" s="75" t="str">
        <f t="shared" si="514"/>
        <v>週一</v>
      </c>
      <c r="R9730" s="80">
        <v>44879</v>
      </c>
      <c r="S9730" s="85"/>
      <c r="Z9730" s="79" t="s">
        <v>3487</v>
      </c>
    </row>
    <row r="9731" spans="2:28">
      <c r="B9731" s="66">
        <v>44869</v>
      </c>
      <c r="D9731" s="68" t="s">
        <v>50</v>
      </c>
      <c r="E9731" s="70" t="s">
        <v>879</v>
      </c>
      <c r="F9731" s="4" t="s">
        <v>3490</v>
      </c>
      <c r="G9731" s="67">
        <v>44866</v>
      </c>
      <c r="H9731" s="67">
        <v>44881</v>
      </c>
      <c r="I9731" s="71">
        <f t="shared" si="513"/>
        <v>15</v>
      </c>
      <c r="J9731" s="72" t="s">
        <v>649</v>
      </c>
      <c r="K9731" s="72" t="s">
        <v>650</v>
      </c>
      <c r="L9731" s="73">
        <v>2</v>
      </c>
      <c r="M9731" s="73" t="s">
        <v>108</v>
      </c>
      <c r="N9731" s="68" t="str">
        <f>VLOOKUP(K9731,[1]人員授權表!D$3:G$249,4,0)</f>
        <v>有機</v>
      </c>
      <c r="O9731" s="70" t="str">
        <f>IF(J9731=[1]人員授權表!$C$85,"Casper李羿勳",IF(J9731=[1]人員授權表!$C$188,"Iring陳俊明",IF(J9731=[1]人員授權表!$C$189,"Brian陳泓霖",VLOOKUP(K9731,[1]人員授權表!D$2:E$249,2,FALSE))))</f>
        <v>Casper李羿勳</v>
      </c>
      <c r="P9731" s="67">
        <f t="shared" si="515"/>
        <v>44879</v>
      </c>
      <c r="Q9731" s="75" t="str">
        <f t="shared" si="514"/>
        <v>週一</v>
      </c>
      <c r="R9731" s="80">
        <v>44879</v>
      </c>
      <c r="AA9731" s="102">
        <v>15</v>
      </c>
      <c r="AB9731" s="123" t="s">
        <v>2325</v>
      </c>
    </row>
    <row r="9732" spans="2:28">
      <c r="B9732" s="66">
        <v>44859</v>
      </c>
      <c r="D9732" s="68" t="s">
        <v>50</v>
      </c>
      <c r="E9732" s="70" t="s">
        <v>82</v>
      </c>
      <c r="F9732" s="4" t="s">
        <v>3491</v>
      </c>
      <c r="G9732" s="67">
        <v>44869</v>
      </c>
      <c r="H9732" s="67">
        <v>44882</v>
      </c>
      <c r="I9732" s="71">
        <f t="shared" si="513"/>
        <v>13</v>
      </c>
      <c r="J9732" s="72" t="s">
        <v>120</v>
      </c>
      <c r="K9732" s="72" t="s">
        <v>121</v>
      </c>
      <c r="L9732" s="73">
        <v>1</v>
      </c>
      <c r="M9732" s="73" t="s">
        <v>91</v>
      </c>
      <c r="N9732" s="68" t="str">
        <f>VLOOKUP(K9732,[1]人員授權表!D$3:G$249,4,0)</f>
        <v>無機</v>
      </c>
      <c r="O9732" s="70" t="str">
        <f>IF(J9732=[1]人員授權表!$C$85,"Casper李羿勳",IF(J9732=[1]人員授權表!$C$188,"Iring陳俊明",IF(J9732=[1]人員授權表!$C$189,"Brian陳泓霖",VLOOKUP(K9732,[1]人員授權表!D$2:E$249,2,FALSE))))</f>
        <v>Ken張智凱</v>
      </c>
      <c r="P9732" s="67">
        <f t="shared" si="515"/>
        <v>44880</v>
      </c>
      <c r="Q9732" s="75" t="str">
        <f t="shared" si="514"/>
        <v>週二</v>
      </c>
      <c r="R9732" s="80">
        <v>44876</v>
      </c>
    </row>
    <row r="9733" spans="2:28">
      <c r="B9733" s="66">
        <v>44860</v>
      </c>
      <c r="D9733" s="68" t="s">
        <v>50</v>
      </c>
      <c r="E9733" s="70" t="s">
        <v>82</v>
      </c>
      <c r="F9733" s="70" t="s">
        <v>3492</v>
      </c>
      <c r="G9733" s="67">
        <v>44868</v>
      </c>
      <c r="H9733" s="67">
        <v>44882</v>
      </c>
      <c r="I9733" s="71">
        <f t="shared" si="513"/>
        <v>14</v>
      </c>
      <c r="J9733" s="72" t="s">
        <v>139</v>
      </c>
      <c r="K9733" s="72" t="s">
        <v>140</v>
      </c>
      <c r="L9733" s="73">
        <v>1</v>
      </c>
      <c r="M9733" s="73" t="s">
        <v>268</v>
      </c>
      <c r="N9733" s="68" t="str">
        <f>VLOOKUP(K9733,[1]人員授權表!D$3:G$249,4,0)</f>
        <v>無機</v>
      </c>
      <c r="O9733" s="70" t="str">
        <f>IF(J9733=[1]人員授權表!$C$85,"Casper李羿勳",IF(J9733=[1]人員授權表!$C$188,"Iring陳俊明",IF(J9733=[1]人員授權表!$C$189,"Brian陳泓霖",VLOOKUP(K9733,[1]人員授權表!D$2:E$249,2,FALSE))))</f>
        <v>Brian陳泓霖</v>
      </c>
      <c r="P9733" s="67">
        <f t="shared" si="515"/>
        <v>44880</v>
      </c>
      <c r="Q9733" s="75" t="str">
        <f t="shared" si="514"/>
        <v>週二</v>
      </c>
      <c r="R9733" s="80">
        <v>44874</v>
      </c>
    </row>
    <row r="9734" spans="2:28">
      <c r="B9734" s="66">
        <v>44860</v>
      </c>
      <c r="D9734" s="68" t="s">
        <v>50</v>
      </c>
      <c r="E9734" s="70" t="s">
        <v>82</v>
      </c>
      <c r="F9734" s="70" t="s">
        <v>3492</v>
      </c>
      <c r="G9734" s="67">
        <v>44868</v>
      </c>
      <c r="H9734" s="67">
        <v>44882</v>
      </c>
      <c r="I9734" s="71">
        <f t="shared" si="513"/>
        <v>14</v>
      </c>
      <c r="J9734" s="72" t="s">
        <v>137</v>
      </c>
      <c r="K9734" s="72" t="s">
        <v>138</v>
      </c>
      <c r="L9734" s="73">
        <v>1</v>
      </c>
      <c r="M9734" s="73" t="s">
        <v>268</v>
      </c>
      <c r="N9734" s="68" t="str">
        <f>VLOOKUP(K9734,[1]人員授權表!D$3:G$249,4,0)</f>
        <v>無機</v>
      </c>
      <c r="O9734" s="70" t="str">
        <f>IF(J9734=[1]人員授權表!$C$85,"Casper李羿勳",IF(J9734=[1]人員授權表!$C$188,"Iring陳俊明",IF(J9734=[1]人員授權表!$C$189,"Brian陳泓霖",VLOOKUP(K9734,[1]人員授權表!D$2:E$249,2,FALSE))))</f>
        <v>Jack劉念忻</v>
      </c>
      <c r="P9734" s="67">
        <f t="shared" si="515"/>
        <v>44880</v>
      </c>
      <c r="Q9734" s="75" t="str">
        <f t="shared" si="514"/>
        <v>週二</v>
      </c>
      <c r="R9734" s="80">
        <v>44877</v>
      </c>
    </row>
    <row r="9735" spans="2:28">
      <c r="B9735" s="66">
        <v>44855</v>
      </c>
      <c r="C9735" s="67">
        <v>44873</v>
      </c>
      <c r="D9735" s="68" t="s">
        <v>50</v>
      </c>
      <c r="E9735" s="70" t="s">
        <v>82</v>
      </c>
      <c r="F9735" s="70" t="s">
        <v>3493</v>
      </c>
      <c r="G9735" s="67">
        <v>44868</v>
      </c>
      <c r="H9735" s="67">
        <v>44882</v>
      </c>
      <c r="I9735" s="71">
        <f t="shared" ref="I9735:I9798" si="516">_xlfn.DAYS(H9735,G9735)</f>
        <v>14</v>
      </c>
      <c r="J9735" s="72" t="s">
        <v>139</v>
      </c>
      <c r="K9735" s="72" t="s">
        <v>140</v>
      </c>
      <c r="L9735" s="110">
        <v>2</v>
      </c>
      <c r="M9735" s="73" t="s">
        <v>127</v>
      </c>
      <c r="N9735" s="68" t="str">
        <f>VLOOKUP(K9735,[1]人員授權表!D$3:G$249,4,0)</f>
        <v>無機</v>
      </c>
      <c r="O9735" s="70" t="str">
        <f>IF(J9735=[1]人員授權表!$C$85,"Casper李羿勳",IF(J9735=[1]人員授權表!$C$188,"Iring陳俊明",IF(J9735=[1]人員授權表!$C$189,"Brian陳泓霖",VLOOKUP(K9735,[1]人員授權表!D$2:E$249,2,FALSE))))</f>
        <v>Brian陳泓霖</v>
      </c>
      <c r="P9735" s="67">
        <f t="shared" si="515"/>
        <v>44880</v>
      </c>
      <c r="Q9735" s="75" t="str">
        <f t="shared" ref="Q9735:Q9798" si="517">TEXT(P9735,"aaa")</f>
        <v>週二</v>
      </c>
      <c r="R9735" s="80">
        <v>44874</v>
      </c>
      <c r="Z9735" s="79" t="s">
        <v>3494</v>
      </c>
      <c r="AA9735" s="102">
        <v>5</v>
      </c>
      <c r="AB9735" s="123" t="s">
        <v>2471</v>
      </c>
    </row>
    <row r="9736" spans="2:28">
      <c r="B9736" s="66">
        <v>44855</v>
      </c>
      <c r="C9736" s="67">
        <v>44873</v>
      </c>
      <c r="D9736" s="68" t="s">
        <v>50</v>
      </c>
      <c r="E9736" s="70" t="s">
        <v>82</v>
      </c>
      <c r="F9736" s="70" t="s">
        <v>3493</v>
      </c>
      <c r="G9736" s="67">
        <v>44868</v>
      </c>
      <c r="H9736" s="67">
        <v>44882</v>
      </c>
      <c r="I9736" s="71">
        <f t="shared" si="516"/>
        <v>14</v>
      </c>
      <c r="J9736" s="72" t="s">
        <v>148</v>
      </c>
      <c r="K9736" s="72" t="s">
        <v>149</v>
      </c>
      <c r="L9736" s="110">
        <v>2</v>
      </c>
      <c r="M9736" s="73" t="s">
        <v>127</v>
      </c>
      <c r="N9736" s="68" t="str">
        <f>VLOOKUP(K9736,[1]人員授權表!D$3:G$249,4,0)</f>
        <v>無機</v>
      </c>
      <c r="O9736" s="70" t="str">
        <f>IF(J9736=[1]人員授權表!$C$85,"Casper李羿勳",IF(J9736=[1]人員授權表!$C$188,"Iring陳俊明",IF(J9736=[1]人員授權表!$C$189,"Brian陳泓霖",VLOOKUP(K9736,[1]人員授權表!D$2:E$249,2,FALSE))))</f>
        <v>Vicky游崴涵</v>
      </c>
      <c r="P9736" s="67">
        <f t="shared" si="515"/>
        <v>44880</v>
      </c>
      <c r="Q9736" s="75" t="str">
        <f t="shared" si="517"/>
        <v>週二</v>
      </c>
      <c r="R9736" s="80">
        <v>44879</v>
      </c>
      <c r="Z9736" s="79" t="s">
        <v>3495</v>
      </c>
      <c r="AA9736" s="102">
        <v>5</v>
      </c>
      <c r="AB9736" s="123" t="s">
        <v>2471</v>
      </c>
    </row>
    <row r="9737" spans="2:28">
      <c r="B9737" s="66">
        <v>44855</v>
      </c>
      <c r="C9737" s="67">
        <v>44873</v>
      </c>
      <c r="D9737" s="68" t="s">
        <v>50</v>
      </c>
      <c r="E9737" s="70" t="s">
        <v>82</v>
      </c>
      <c r="F9737" s="70" t="s">
        <v>3493</v>
      </c>
      <c r="G9737" s="67">
        <v>44868</v>
      </c>
      <c r="H9737" s="67">
        <v>44882</v>
      </c>
      <c r="I9737" s="71">
        <f t="shared" si="516"/>
        <v>14</v>
      </c>
      <c r="J9737" s="72" t="s">
        <v>137</v>
      </c>
      <c r="K9737" s="72" t="s">
        <v>138</v>
      </c>
      <c r="L9737" s="110">
        <v>2</v>
      </c>
      <c r="M9737" s="73" t="s">
        <v>127</v>
      </c>
      <c r="N9737" s="68" t="str">
        <f>VLOOKUP(K9737,[1]人員授權表!D$3:G$249,4,0)</f>
        <v>無機</v>
      </c>
      <c r="O9737" s="70" t="str">
        <f>IF(J9737=[1]人員授權表!$C$85,"Casper李羿勳",IF(J9737=[1]人員授權表!$C$188,"Iring陳俊明",IF(J9737=[1]人員授權表!$C$189,"Brian陳泓霖",VLOOKUP(K9737,[1]人員授權表!D$2:E$249,2,FALSE))))</f>
        <v>Jack劉念忻</v>
      </c>
      <c r="P9737" s="67">
        <f t="shared" si="515"/>
        <v>44880</v>
      </c>
      <c r="Q9737" s="75" t="str">
        <f t="shared" si="517"/>
        <v>週二</v>
      </c>
      <c r="R9737" s="80">
        <v>44877</v>
      </c>
      <c r="Z9737" s="79" t="s">
        <v>3495</v>
      </c>
      <c r="AA9737" s="102">
        <v>5</v>
      </c>
      <c r="AB9737" s="123" t="s">
        <v>2471</v>
      </c>
    </row>
    <row r="9738" spans="2:28">
      <c r="B9738" s="66">
        <v>44855</v>
      </c>
      <c r="C9738" s="67">
        <v>44873</v>
      </c>
      <c r="D9738" s="68" t="s">
        <v>50</v>
      </c>
      <c r="E9738" s="70" t="s">
        <v>82</v>
      </c>
      <c r="F9738" s="70" t="s">
        <v>3493</v>
      </c>
      <c r="G9738" s="67">
        <v>44868</v>
      </c>
      <c r="H9738" s="67">
        <v>44882</v>
      </c>
      <c r="I9738" s="71">
        <f t="shared" si="516"/>
        <v>14</v>
      </c>
      <c r="J9738" s="72" t="s">
        <v>141</v>
      </c>
      <c r="K9738" s="72" t="s">
        <v>142</v>
      </c>
      <c r="L9738" s="110">
        <v>2</v>
      </c>
      <c r="M9738" s="73" t="s">
        <v>127</v>
      </c>
      <c r="N9738" s="68" t="str">
        <f>VLOOKUP(K9738,[1]人員授權表!D$3:G$249,4,0)</f>
        <v>無機</v>
      </c>
      <c r="O9738" s="70" t="str">
        <f>IF(J9738=[1]人員授權表!$C$85,"Casper李羿勳",IF(J9738=[1]人員授權表!$C$188,"Iring陳俊明",IF(J9738=[1]人員授權表!$C$189,"Brian陳泓霖",VLOOKUP(K9738,[1]人員授權表!D$2:E$249,2,FALSE))))</f>
        <v>Dennis陳汶宏</v>
      </c>
      <c r="P9738" s="67">
        <f t="shared" si="515"/>
        <v>44880</v>
      </c>
      <c r="Q9738" s="75" t="str">
        <f t="shared" si="517"/>
        <v>週二</v>
      </c>
      <c r="R9738" s="80">
        <v>44877</v>
      </c>
      <c r="Z9738" s="79" t="s">
        <v>3495</v>
      </c>
      <c r="AA9738" s="102">
        <v>5</v>
      </c>
      <c r="AB9738" s="123" t="s">
        <v>2471</v>
      </c>
    </row>
    <row r="9739" spans="2:28">
      <c r="B9739" s="66">
        <v>44855</v>
      </c>
      <c r="C9739" s="67">
        <v>44872</v>
      </c>
      <c r="D9739" s="68" t="s">
        <v>50</v>
      </c>
      <c r="E9739" s="70" t="s">
        <v>82</v>
      </c>
      <c r="F9739" s="70" t="s">
        <v>3496</v>
      </c>
      <c r="G9739" s="67">
        <v>44868</v>
      </c>
      <c r="H9739" s="67">
        <v>44882</v>
      </c>
      <c r="I9739" s="71">
        <f t="shared" si="516"/>
        <v>14</v>
      </c>
      <c r="J9739" s="72" t="s">
        <v>125</v>
      </c>
      <c r="K9739" s="72" t="s">
        <v>1791</v>
      </c>
      <c r="L9739" s="110">
        <v>2</v>
      </c>
      <c r="M9739" s="73" t="s">
        <v>127</v>
      </c>
      <c r="N9739" s="68" t="str">
        <f>VLOOKUP(K9739,[1]人員授權表!D$3:G$249,4,0)</f>
        <v>有機</v>
      </c>
      <c r="O9739" s="70" t="str">
        <f>IF(J9739=[1]人員授權表!$C$85,"Casper李羿勳",IF(J9739=[1]人員授權表!$C$188,"Iring陳俊明",IF(J9739=[1]人員授權表!$C$189,"Brian陳泓霖",VLOOKUP(K9739,[1]人員授權表!D$2:E$249,2,FALSE))))</f>
        <v>Lucy黃詩婷</v>
      </c>
      <c r="P9739" s="67">
        <f t="shared" si="515"/>
        <v>44880</v>
      </c>
      <c r="Q9739" s="75" t="str">
        <f t="shared" si="517"/>
        <v>週二</v>
      </c>
      <c r="R9739" s="80">
        <v>44873</v>
      </c>
      <c r="Z9739" s="79" t="s">
        <v>3495</v>
      </c>
      <c r="AA9739" s="102">
        <v>5</v>
      </c>
      <c r="AB9739" s="123" t="s">
        <v>2471</v>
      </c>
    </row>
    <row r="9740" spans="2:28">
      <c r="B9740" s="66">
        <v>44855</v>
      </c>
      <c r="C9740" s="67">
        <v>44873</v>
      </c>
      <c r="D9740" s="68" t="s">
        <v>50</v>
      </c>
      <c r="E9740" s="70" t="s">
        <v>82</v>
      </c>
      <c r="F9740" s="70" t="s">
        <v>3493</v>
      </c>
      <c r="G9740" s="67">
        <v>44868</v>
      </c>
      <c r="H9740" s="67">
        <v>44882</v>
      </c>
      <c r="I9740" s="71">
        <f t="shared" si="516"/>
        <v>14</v>
      </c>
      <c r="J9740" s="72" t="s">
        <v>164</v>
      </c>
      <c r="K9740" s="72" t="s">
        <v>1795</v>
      </c>
      <c r="L9740" s="110">
        <v>2</v>
      </c>
      <c r="M9740" s="73" t="s">
        <v>127</v>
      </c>
      <c r="N9740" s="68" t="str">
        <f>VLOOKUP(K9740,[1]人員授權表!D$3:G$249,4,0)</f>
        <v>無機</v>
      </c>
      <c r="O9740" s="70" t="str">
        <f>IF(J9740=[1]人員授權表!$C$85,"Casper李羿勳",IF(J9740=[1]人員授權表!$C$188,"Iring陳俊明",IF(J9740=[1]人員授權表!$C$189,"Brian陳泓霖",VLOOKUP(K9740,[1]人員授權表!D$2:E$249,2,FALSE))))</f>
        <v>Jack劉念忻</v>
      </c>
      <c r="P9740" s="67">
        <f t="shared" si="515"/>
        <v>44880</v>
      </c>
      <c r="Q9740" s="75" t="str">
        <f t="shared" si="517"/>
        <v>週二</v>
      </c>
      <c r="R9740" s="80">
        <v>44875</v>
      </c>
      <c r="Z9740" s="79" t="s">
        <v>3495</v>
      </c>
      <c r="AA9740" s="102">
        <v>5</v>
      </c>
      <c r="AB9740" s="123" t="s">
        <v>2471</v>
      </c>
    </row>
    <row r="9741" spans="2:28">
      <c r="B9741" s="66">
        <v>44855</v>
      </c>
      <c r="C9741" s="67">
        <v>44873</v>
      </c>
      <c r="D9741" s="68" t="s">
        <v>50</v>
      </c>
      <c r="E9741" s="70" t="s">
        <v>82</v>
      </c>
      <c r="F9741" s="70" t="s">
        <v>3496</v>
      </c>
      <c r="G9741" s="67">
        <v>44868</v>
      </c>
      <c r="H9741" s="67">
        <v>44882</v>
      </c>
      <c r="I9741" s="71">
        <f t="shared" si="516"/>
        <v>14</v>
      </c>
      <c r="J9741" s="72" t="s">
        <v>198</v>
      </c>
      <c r="K9741" s="72" t="s">
        <v>199</v>
      </c>
      <c r="L9741" s="110">
        <v>2</v>
      </c>
      <c r="M9741" s="73" t="s">
        <v>127</v>
      </c>
      <c r="N9741" s="68" t="str">
        <f>VLOOKUP(K9741,[1]人員授權表!D$3:G$249,4,0)</f>
        <v>無機</v>
      </c>
      <c r="O9741" s="70" t="str">
        <f>IF(J9741=[1]人員授權表!$C$85,"Casper李羿勳",IF(J9741=[1]人員授權表!$C$188,"Iring陳俊明",IF(J9741=[1]人員授權表!$C$189,"Brian陳泓霖",VLOOKUP(K9741,[1]人員授權表!D$2:E$249,2,FALSE))))</f>
        <v>Vicky游崴涵</v>
      </c>
      <c r="P9741" s="67">
        <f t="shared" si="515"/>
        <v>44880</v>
      </c>
      <c r="Q9741" s="75" t="str">
        <f t="shared" si="517"/>
        <v>週二</v>
      </c>
      <c r="R9741" s="80">
        <v>44873</v>
      </c>
      <c r="Z9741" s="79" t="s">
        <v>3495</v>
      </c>
      <c r="AA9741" s="102">
        <v>5</v>
      </c>
      <c r="AB9741" s="123" t="s">
        <v>2471</v>
      </c>
    </row>
    <row r="9742" spans="2:28">
      <c r="B9742" s="66">
        <v>44855</v>
      </c>
      <c r="D9742" s="68" t="s">
        <v>50</v>
      </c>
      <c r="E9742" s="70" t="s">
        <v>82</v>
      </c>
      <c r="F9742" s="70" t="s">
        <v>3497</v>
      </c>
      <c r="G9742" s="67">
        <v>44868</v>
      </c>
      <c r="H9742" s="67">
        <v>44882</v>
      </c>
      <c r="I9742" s="71">
        <f t="shared" si="516"/>
        <v>14</v>
      </c>
      <c r="J9742" s="72" t="s">
        <v>139</v>
      </c>
      <c r="K9742" s="72" t="s">
        <v>140</v>
      </c>
      <c r="L9742" s="73">
        <v>1</v>
      </c>
      <c r="M9742" s="73" t="s">
        <v>127</v>
      </c>
      <c r="N9742" s="68" t="str">
        <f>VLOOKUP(K9742,[1]人員授權表!D$3:G$249,4,0)</f>
        <v>無機</v>
      </c>
      <c r="O9742" s="70" t="str">
        <f>IF(J9742=[1]人員授權表!$C$85,"Casper李羿勳",IF(J9742=[1]人員授權表!$C$188,"Iring陳俊明",IF(J9742=[1]人員授權表!$C$189,"Brian陳泓霖",VLOOKUP(K9742,[1]人員授權表!D$2:E$249,2,FALSE))))</f>
        <v>Brian陳泓霖</v>
      </c>
      <c r="P9742" s="67">
        <f t="shared" si="515"/>
        <v>44880</v>
      </c>
      <c r="Q9742" s="75" t="str">
        <f t="shared" si="517"/>
        <v>週二</v>
      </c>
      <c r="R9742" s="80">
        <v>44874</v>
      </c>
    </row>
    <row r="9743" spans="2:28">
      <c r="B9743" s="66">
        <v>44855</v>
      </c>
      <c r="D9743" s="68" t="s">
        <v>50</v>
      </c>
      <c r="E9743" s="70" t="s">
        <v>82</v>
      </c>
      <c r="F9743" s="70" t="s">
        <v>3497</v>
      </c>
      <c r="G9743" s="67">
        <v>44868</v>
      </c>
      <c r="H9743" s="67">
        <v>44882</v>
      </c>
      <c r="I9743" s="71">
        <f t="shared" si="516"/>
        <v>14</v>
      </c>
      <c r="J9743" s="72" t="s">
        <v>148</v>
      </c>
      <c r="K9743" s="72" t="s">
        <v>149</v>
      </c>
      <c r="L9743" s="73">
        <v>1</v>
      </c>
      <c r="M9743" s="73" t="s">
        <v>127</v>
      </c>
      <c r="N9743" s="68" t="str">
        <f>VLOOKUP(K9743,[1]人員授權表!D$3:G$249,4,0)</f>
        <v>無機</v>
      </c>
      <c r="O9743" s="70" t="str">
        <f>IF(J9743=[1]人員授權表!$C$85,"Casper李羿勳",IF(J9743=[1]人員授權表!$C$188,"Iring陳俊明",IF(J9743=[1]人員授權表!$C$189,"Brian陳泓霖",VLOOKUP(K9743,[1]人員授權表!D$2:E$249,2,FALSE))))</f>
        <v>Vicky游崴涵</v>
      </c>
      <c r="P9743" s="67">
        <f t="shared" si="515"/>
        <v>44880</v>
      </c>
      <c r="Q9743" s="75" t="str">
        <f t="shared" si="517"/>
        <v>週二</v>
      </c>
      <c r="R9743" s="80">
        <v>44879</v>
      </c>
    </row>
    <row r="9744" spans="2:28">
      <c r="B9744" s="66">
        <v>44855</v>
      </c>
      <c r="D9744" s="68" t="s">
        <v>50</v>
      </c>
      <c r="E9744" s="70" t="s">
        <v>82</v>
      </c>
      <c r="F9744" s="70" t="s">
        <v>3497</v>
      </c>
      <c r="G9744" s="67">
        <v>44868</v>
      </c>
      <c r="H9744" s="67">
        <v>44882</v>
      </c>
      <c r="I9744" s="71">
        <f t="shared" si="516"/>
        <v>14</v>
      </c>
      <c r="J9744" s="72" t="s">
        <v>137</v>
      </c>
      <c r="K9744" s="72" t="s">
        <v>138</v>
      </c>
      <c r="L9744" s="73">
        <v>1</v>
      </c>
      <c r="M9744" s="73" t="s">
        <v>127</v>
      </c>
      <c r="N9744" s="68" t="str">
        <f>VLOOKUP(K9744,[1]人員授權表!D$3:G$249,4,0)</f>
        <v>無機</v>
      </c>
      <c r="O9744" s="70" t="str">
        <f>IF(J9744=[1]人員授權表!$C$85,"Casper李羿勳",IF(J9744=[1]人員授權表!$C$188,"Iring陳俊明",IF(J9744=[1]人員授權表!$C$189,"Brian陳泓霖",VLOOKUP(K9744,[1]人員授權表!D$2:E$249,2,FALSE))))</f>
        <v>Jack劉念忻</v>
      </c>
      <c r="P9744" s="67">
        <f t="shared" si="515"/>
        <v>44880</v>
      </c>
      <c r="Q9744" s="75" t="str">
        <f t="shared" si="517"/>
        <v>週二</v>
      </c>
      <c r="R9744" s="80">
        <v>44877</v>
      </c>
    </row>
    <row r="9745" spans="2:18">
      <c r="B9745" s="66">
        <v>44855</v>
      </c>
      <c r="D9745" s="68" t="s">
        <v>50</v>
      </c>
      <c r="E9745" s="70" t="s">
        <v>82</v>
      </c>
      <c r="F9745" s="70" t="s">
        <v>3497</v>
      </c>
      <c r="G9745" s="67">
        <v>44868</v>
      </c>
      <c r="H9745" s="67">
        <v>44882</v>
      </c>
      <c r="I9745" s="71">
        <f t="shared" si="516"/>
        <v>14</v>
      </c>
      <c r="J9745" s="72" t="s">
        <v>141</v>
      </c>
      <c r="K9745" s="72" t="s">
        <v>142</v>
      </c>
      <c r="L9745" s="73">
        <v>1</v>
      </c>
      <c r="M9745" s="73" t="s">
        <v>127</v>
      </c>
      <c r="N9745" s="68" t="str">
        <f>VLOOKUP(K9745,[1]人員授權表!D$3:G$249,4,0)</f>
        <v>無機</v>
      </c>
      <c r="O9745" s="70" t="str">
        <f>IF(J9745=[1]人員授權表!$C$85,"Casper李羿勳",IF(J9745=[1]人員授權表!$C$188,"Iring陳俊明",IF(J9745=[1]人員授權表!$C$189,"Brian陳泓霖",VLOOKUP(K9745,[1]人員授權表!D$2:E$249,2,FALSE))))</f>
        <v>Dennis陳汶宏</v>
      </c>
      <c r="P9745" s="67">
        <f t="shared" si="515"/>
        <v>44880</v>
      </c>
      <c r="Q9745" s="75" t="str">
        <f t="shared" si="517"/>
        <v>週二</v>
      </c>
      <c r="R9745" s="80">
        <v>44877</v>
      </c>
    </row>
    <row r="9746" spans="2:18">
      <c r="B9746" s="66">
        <v>44855</v>
      </c>
      <c r="D9746" s="68" t="s">
        <v>50</v>
      </c>
      <c r="E9746" s="70" t="s">
        <v>82</v>
      </c>
      <c r="F9746" s="70" t="s">
        <v>3497</v>
      </c>
      <c r="G9746" s="67">
        <v>44868</v>
      </c>
      <c r="H9746" s="67">
        <v>44882</v>
      </c>
      <c r="I9746" s="71">
        <f t="shared" si="516"/>
        <v>14</v>
      </c>
      <c r="J9746" s="72" t="s">
        <v>125</v>
      </c>
      <c r="K9746" s="72" t="s">
        <v>144</v>
      </c>
      <c r="L9746" s="73">
        <v>1</v>
      </c>
      <c r="M9746" s="73" t="s">
        <v>127</v>
      </c>
      <c r="N9746" s="68" t="str">
        <f>VLOOKUP(K9746,[1]人員授權表!D$3:G$249,4,0)</f>
        <v>有機</v>
      </c>
      <c r="O9746" s="70" t="str">
        <f>IF(J9746=[1]人員授權表!$C$85,"Casper李羿勳",IF(J9746=[1]人員授權表!$C$188,"Iring陳俊明",IF(J9746=[1]人員授權表!$C$189,"Brian陳泓霖",VLOOKUP(K9746,[1]人員授權表!D$2:E$249,2,FALSE))))</f>
        <v>Lucy黃詩婷</v>
      </c>
      <c r="P9746" s="67">
        <f t="shared" si="515"/>
        <v>44880</v>
      </c>
      <c r="Q9746" s="75" t="str">
        <f t="shared" si="517"/>
        <v>週二</v>
      </c>
      <c r="R9746" s="80">
        <v>44873</v>
      </c>
    </row>
    <row r="9747" spans="2:18">
      <c r="B9747" s="66">
        <v>44855</v>
      </c>
      <c r="D9747" s="68" t="s">
        <v>50</v>
      </c>
      <c r="E9747" s="70" t="s">
        <v>82</v>
      </c>
      <c r="F9747" s="70" t="s">
        <v>3497</v>
      </c>
      <c r="G9747" s="67">
        <v>44868</v>
      </c>
      <c r="H9747" s="67">
        <v>44882</v>
      </c>
      <c r="I9747" s="71">
        <f t="shared" si="516"/>
        <v>14</v>
      </c>
      <c r="J9747" s="72" t="s">
        <v>164</v>
      </c>
      <c r="K9747" s="72" t="s">
        <v>146</v>
      </c>
      <c r="L9747" s="73">
        <v>1</v>
      </c>
      <c r="M9747" s="73" t="s">
        <v>127</v>
      </c>
      <c r="N9747" s="68" t="str">
        <f>VLOOKUP(K9747,[1]人員授權表!D$3:G$249,4,0)</f>
        <v>無機</v>
      </c>
      <c r="O9747" s="70" t="str">
        <f>IF(J9747=[1]人員授權表!$C$85,"Casper李羿勳",IF(J9747=[1]人員授權表!$C$188,"Iring陳俊明",IF(J9747=[1]人員授權表!$C$189,"Brian陳泓霖",VLOOKUP(K9747,[1]人員授權表!D$2:E$249,2,FALSE))))</f>
        <v>Jack劉念忻</v>
      </c>
      <c r="P9747" s="67">
        <f t="shared" si="515"/>
        <v>44880</v>
      </c>
      <c r="Q9747" s="75" t="str">
        <f t="shared" si="517"/>
        <v>週二</v>
      </c>
      <c r="R9747" s="80">
        <v>44875</v>
      </c>
    </row>
    <row r="9748" spans="2:18">
      <c r="B9748" s="66">
        <v>44855</v>
      </c>
      <c r="D9748" s="68" t="s">
        <v>50</v>
      </c>
      <c r="E9748" s="70" t="s">
        <v>82</v>
      </c>
      <c r="F9748" s="70" t="s">
        <v>3497</v>
      </c>
      <c r="G9748" s="67">
        <v>44868</v>
      </c>
      <c r="H9748" s="67">
        <v>44882</v>
      </c>
      <c r="I9748" s="71">
        <f t="shared" si="516"/>
        <v>14</v>
      </c>
      <c r="J9748" s="72" t="s">
        <v>198</v>
      </c>
      <c r="K9748" s="72" t="s">
        <v>199</v>
      </c>
      <c r="L9748" s="73">
        <v>1</v>
      </c>
      <c r="M9748" s="73" t="s">
        <v>127</v>
      </c>
      <c r="N9748" s="68" t="str">
        <f>VLOOKUP(K9748,[1]人員授權表!D$3:G$249,4,0)</f>
        <v>無機</v>
      </c>
      <c r="O9748" s="70" t="str">
        <f>IF(J9748=[1]人員授權表!$C$85,"Casper李羿勳",IF(J9748=[1]人員授權表!$C$188,"Iring陳俊明",IF(J9748=[1]人員授權表!$C$189,"Brian陳泓霖",VLOOKUP(K9748,[1]人員授權表!D$2:E$249,2,FALSE))))</f>
        <v>Vicky游崴涵</v>
      </c>
      <c r="P9748" s="67">
        <f t="shared" si="515"/>
        <v>44880</v>
      </c>
      <c r="Q9748" s="75" t="str">
        <f t="shared" si="517"/>
        <v>週二</v>
      </c>
      <c r="R9748" s="80">
        <v>44873</v>
      </c>
    </row>
    <row r="9749" spans="2:18">
      <c r="B9749" s="66">
        <v>44860</v>
      </c>
      <c r="D9749" s="68" t="s">
        <v>50</v>
      </c>
      <c r="E9749" s="70" t="s">
        <v>82</v>
      </c>
      <c r="F9749" s="4" t="s">
        <v>3498</v>
      </c>
      <c r="G9749" s="67">
        <v>44869</v>
      </c>
      <c r="H9749" s="67">
        <v>44882</v>
      </c>
      <c r="I9749" s="71">
        <f t="shared" si="516"/>
        <v>13</v>
      </c>
      <c r="J9749" s="72" t="s">
        <v>137</v>
      </c>
      <c r="K9749" s="72" t="s">
        <v>138</v>
      </c>
      <c r="L9749" s="73">
        <v>1</v>
      </c>
      <c r="M9749" s="73" t="s">
        <v>91</v>
      </c>
      <c r="N9749" s="68" t="str">
        <f>VLOOKUP(K9749,[1]人員授權表!D$3:G$249,4,0)</f>
        <v>無機</v>
      </c>
      <c r="O9749" s="70" t="str">
        <f>IF(J9749=[1]人員授權表!$C$85,"Casper李羿勳",IF(J9749=[1]人員授權表!$C$188,"Iring陳俊明",IF(J9749=[1]人員授權表!$C$189,"Brian陳泓霖",VLOOKUP(K9749,[1]人員授權表!D$2:E$249,2,FALSE))))</f>
        <v>Jack劉念忻</v>
      </c>
      <c r="P9749" s="67">
        <f t="shared" si="515"/>
        <v>44880</v>
      </c>
      <c r="Q9749" s="75" t="str">
        <f t="shared" si="517"/>
        <v>週二</v>
      </c>
      <c r="R9749" s="80">
        <v>44880</v>
      </c>
    </row>
    <row r="9750" spans="2:18">
      <c r="B9750" s="66">
        <v>44860</v>
      </c>
      <c r="D9750" s="68" t="s">
        <v>50</v>
      </c>
      <c r="E9750" s="70" t="s">
        <v>82</v>
      </c>
      <c r="F9750" s="4" t="s">
        <v>3498</v>
      </c>
      <c r="G9750" s="67">
        <v>44869</v>
      </c>
      <c r="H9750" s="67">
        <v>44882</v>
      </c>
      <c r="I9750" s="71">
        <f t="shared" si="516"/>
        <v>13</v>
      </c>
      <c r="J9750" s="72" t="s">
        <v>148</v>
      </c>
      <c r="K9750" s="72" t="s">
        <v>149</v>
      </c>
      <c r="L9750" s="73">
        <v>1</v>
      </c>
      <c r="M9750" s="73" t="s">
        <v>91</v>
      </c>
      <c r="N9750" s="68" t="str">
        <f>VLOOKUP(K9750,[1]人員授權表!D$3:G$249,4,0)</f>
        <v>無機</v>
      </c>
      <c r="O9750" s="70" t="str">
        <f>IF(J9750=[1]人員授權表!$C$85,"Casper李羿勳",IF(J9750=[1]人員授權表!$C$188,"Iring陳俊明",IF(J9750=[1]人員授權表!$C$189,"Brian陳泓霖",VLOOKUP(K9750,[1]人員授權表!D$2:E$249,2,FALSE))))</f>
        <v>Vicky游崴涵</v>
      </c>
      <c r="P9750" s="67">
        <f t="shared" si="515"/>
        <v>44880</v>
      </c>
      <c r="Q9750" s="75" t="str">
        <f t="shared" si="517"/>
        <v>週二</v>
      </c>
      <c r="R9750" s="80">
        <v>44879</v>
      </c>
    </row>
    <row r="9751" spans="2:18">
      <c r="B9751" s="66">
        <v>44860</v>
      </c>
      <c r="D9751" s="68" t="s">
        <v>50</v>
      </c>
      <c r="E9751" s="70" t="s">
        <v>82</v>
      </c>
      <c r="F9751" s="4" t="s">
        <v>3498</v>
      </c>
      <c r="G9751" s="67">
        <v>44869</v>
      </c>
      <c r="H9751" s="67">
        <v>44882</v>
      </c>
      <c r="I9751" s="71">
        <f t="shared" si="516"/>
        <v>13</v>
      </c>
      <c r="J9751" s="72" t="s">
        <v>139</v>
      </c>
      <c r="K9751" s="72" t="s">
        <v>140</v>
      </c>
      <c r="L9751" s="73">
        <v>1</v>
      </c>
      <c r="M9751" s="73" t="s">
        <v>91</v>
      </c>
      <c r="N9751" s="68" t="str">
        <f>VLOOKUP(K9751,[1]人員授權表!D$3:G$249,4,0)</f>
        <v>無機</v>
      </c>
      <c r="O9751" s="70" t="str">
        <f>IF(J9751=[1]人員授權表!$C$85,"Casper李羿勳",IF(J9751=[1]人員授權表!$C$188,"Iring陳俊明",IF(J9751=[1]人員授權表!$C$189,"Brian陳泓霖",VLOOKUP(K9751,[1]人員授權表!D$2:E$249,2,FALSE))))</f>
        <v>Brian陳泓霖</v>
      </c>
      <c r="P9751" s="67">
        <f t="shared" si="515"/>
        <v>44880</v>
      </c>
      <c r="Q9751" s="75" t="str">
        <f t="shared" si="517"/>
        <v>週二</v>
      </c>
      <c r="R9751" s="80">
        <v>44874</v>
      </c>
    </row>
    <row r="9752" spans="2:18">
      <c r="B9752" s="66">
        <v>44860</v>
      </c>
      <c r="D9752" s="68" t="s">
        <v>50</v>
      </c>
      <c r="E9752" s="70" t="s">
        <v>82</v>
      </c>
      <c r="F9752" s="4" t="s">
        <v>3498</v>
      </c>
      <c r="G9752" s="67">
        <v>44869</v>
      </c>
      <c r="H9752" s="67">
        <v>44882</v>
      </c>
      <c r="I9752" s="71">
        <f t="shared" si="516"/>
        <v>13</v>
      </c>
      <c r="J9752" s="72" t="s">
        <v>153</v>
      </c>
      <c r="K9752" s="72" t="s">
        <v>154</v>
      </c>
      <c r="L9752" s="73">
        <v>1</v>
      </c>
      <c r="M9752" s="73" t="s">
        <v>91</v>
      </c>
      <c r="N9752" s="68" t="str">
        <f>VLOOKUP(K9752,[1]人員授權表!D$3:G$249,4,0)</f>
        <v>無機</v>
      </c>
      <c r="O9752" s="70" t="str">
        <f>IF(J9752=[1]人員授權表!$C$85,"Casper李羿勳",IF(J9752=[1]人員授權表!$C$188,"Iring陳俊明",IF(J9752=[1]人員授權表!$C$189,"Brian陳泓霖",VLOOKUP(K9752,[1]人員授權表!D$2:E$249,2,FALSE))))</f>
        <v>Ken張智凱</v>
      </c>
      <c r="P9752" s="67">
        <f t="shared" si="515"/>
        <v>44880</v>
      </c>
      <c r="Q9752" s="75" t="str">
        <f t="shared" si="517"/>
        <v>週二</v>
      </c>
      <c r="R9752" s="80">
        <v>44873</v>
      </c>
    </row>
    <row r="9753" spans="2:18">
      <c r="B9753" s="66">
        <v>44860</v>
      </c>
      <c r="D9753" s="68" t="s">
        <v>50</v>
      </c>
      <c r="E9753" s="70" t="s">
        <v>82</v>
      </c>
      <c r="F9753" s="4" t="s">
        <v>3498</v>
      </c>
      <c r="G9753" s="67">
        <v>44869</v>
      </c>
      <c r="H9753" s="67">
        <v>44882</v>
      </c>
      <c r="I9753" s="71">
        <f t="shared" si="516"/>
        <v>13</v>
      </c>
      <c r="J9753" s="72" t="s">
        <v>164</v>
      </c>
      <c r="K9753" s="72" t="s">
        <v>146</v>
      </c>
      <c r="L9753" s="73">
        <v>1</v>
      </c>
      <c r="M9753" s="73" t="s">
        <v>91</v>
      </c>
      <c r="N9753" s="68" t="str">
        <f>VLOOKUP(K9753,[1]人員授權表!D$3:G$249,4,0)</f>
        <v>無機</v>
      </c>
      <c r="O9753" s="70" t="str">
        <f>IF(J9753=[1]人員授權表!$C$85,"Casper李羿勳",IF(J9753=[1]人員授權表!$C$188,"Iring陳俊明",IF(J9753=[1]人員授權表!$C$189,"Brian陳泓霖",VLOOKUP(K9753,[1]人員授權表!D$2:E$249,2,FALSE))))</f>
        <v>Jack劉念忻</v>
      </c>
      <c r="P9753" s="67">
        <f t="shared" si="515"/>
        <v>44880</v>
      </c>
      <c r="Q9753" s="75" t="str">
        <f t="shared" si="517"/>
        <v>週二</v>
      </c>
      <c r="R9753" s="80">
        <v>44875</v>
      </c>
    </row>
    <row r="9754" spans="2:18">
      <c r="B9754" s="66">
        <v>44860</v>
      </c>
      <c r="D9754" s="68" t="s">
        <v>50</v>
      </c>
      <c r="E9754" s="70" t="s">
        <v>82</v>
      </c>
      <c r="F9754" s="4" t="s">
        <v>3498</v>
      </c>
      <c r="G9754" s="67">
        <v>44869</v>
      </c>
      <c r="H9754" s="67">
        <v>44882</v>
      </c>
      <c r="I9754" s="71">
        <f t="shared" si="516"/>
        <v>13</v>
      </c>
      <c r="J9754" s="72" t="s">
        <v>125</v>
      </c>
      <c r="K9754" s="72" t="s">
        <v>144</v>
      </c>
      <c r="L9754" s="73">
        <v>1</v>
      </c>
      <c r="M9754" s="73" t="s">
        <v>91</v>
      </c>
      <c r="N9754" s="68" t="str">
        <f>VLOOKUP(K9754,[1]人員授權表!D$3:G$249,4,0)</f>
        <v>有機</v>
      </c>
      <c r="O9754" s="70" t="str">
        <f>IF(J9754=[1]人員授權表!$C$85,"Casper李羿勳",IF(J9754=[1]人員授權表!$C$188,"Iring陳俊明",IF(J9754=[1]人員授權表!$C$189,"Brian陳泓霖",VLOOKUP(K9754,[1]人員授權表!D$2:E$249,2,FALSE))))</f>
        <v>Lucy黃詩婷</v>
      </c>
      <c r="P9754" s="67">
        <f t="shared" si="515"/>
        <v>44880</v>
      </c>
      <c r="Q9754" s="75" t="str">
        <f t="shared" si="517"/>
        <v>週二</v>
      </c>
      <c r="R9754" s="80">
        <v>44876</v>
      </c>
    </row>
    <row r="9755" spans="2:18">
      <c r="B9755" s="66">
        <v>44860</v>
      </c>
      <c r="D9755" s="68" t="s">
        <v>50</v>
      </c>
      <c r="E9755" s="70" t="s">
        <v>82</v>
      </c>
      <c r="F9755" s="4" t="s">
        <v>3498</v>
      </c>
      <c r="G9755" s="67">
        <v>44869</v>
      </c>
      <c r="H9755" s="67">
        <v>44882</v>
      </c>
      <c r="I9755" s="71">
        <f t="shared" si="516"/>
        <v>13</v>
      </c>
      <c r="J9755" s="72" t="s">
        <v>141</v>
      </c>
      <c r="K9755" s="72" t="s">
        <v>142</v>
      </c>
      <c r="L9755" s="73">
        <v>1</v>
      </c>
      <c r="M9755" s="73" t="s">
        <v>91</v>
      </c>
      <c r="N9755" s="68" t="str">
        <f>VLOOKUP(K9755,[1]人員授權表!D$3:G$249,4,0)</f>
        <v>無機</v>
      </c>
      <c r="O9755" s="70" t="str">
        <f>IF(J9755=[1]人員授權表!$C$85,"Casper李羿勳",IF(J9755=[1]人員授權表!$C$188,"Iring陳俊明",IF(J9755=[1]人員授權表!$C$189,"Brian陳泓霖",VLOOKUP(K9755,[1]人員授權表!D$2:E$249,2,FALSE))))</f>
        <v>Dennis陳汶宏</v>
      </c>
      <c r="P9755" s="67">
        <f t="shared" si="515"/>
        <v>44880</v>
      </c>
      <c r="Q9755" s="75" t="str">
        <f t="shared" si="517"/>
        <v>週二</v>
      </c>
      <c r="R9755" s="80">
        <v>44877</v>
      </c>
    </row>
    <row r="9756" spans="2:18">
      <c r="B9756" s="66">
        <v>44860</v>
      </c>
      <c r="D9756" s="68" t="s">
        <v>50</v>
      </c>
      <c r="E9756" s="70" t="s">
        <v>82</v>
      </c>
      <c r="F9756" s="4" t="s">
        <v>3498</v>
      </c>
      <c r="G9756" s="67">
        <v>44869</v>
      </c>
      <c r="H9756" s="67">
        <v>44882</v>
      </c>
      <c r="I9756" s="71">
        <f t="shared" si="516"/>
        <v>13</v>
      </c>
      <c r="J9756" s="72" t="s">
        <v>178</v>
      </c>
      <c r="K9756" s="72" t="s">
        <v>179</v>
      </c>
      <c r="L9756" s="73">
        <v>1</v>
      </c>
      <c r="M9756" s="73" t="s">
        <v>91</v>
      </c>
      <c r="N9756" s="68" t="str">
        <f>VLOOKUP(K9756,[1]人員授權表!D$3:G$249,4,0)</f>
        <v>無機</v>
      </c>
      <c r="O9756" s="70" t="str">
        <f>IF(J9756=[1]人員授權表!$C$85,"Casper李羿勳",IF(J9756=[1]人員授權表!$C$188,"Iring陳俊明",IF(J9756=[1]人員授權表!$C$189,"Brian陳泓霖",VLOOKUP(K9756,[1]人員授權表!D$2:E$249,2,FALSE))))</f>
        <v>Dennis陳汶宏</v>
      </c>
      <c r="P9756" s="67">
        <f t="shared" si="515"/>
        <v>44880</v>
      </c>
      <c r="Q9756" s="75" t="str">
        <f t="shared" si="517"/>
        <v>週二</v>
      </c>
      <c r="R9756" s="80">
        <v>44873</v>
      </c>
    </row>
    <row r="9757" spans="2:18">
      <c r="B9757" s="66">
        <v>44860</v>
      </c>
      <c r="D9757" s="68" t="s">
        <v>50</v>
      </c>
      <c r="E9757" s="70" t="s">
        <v>82</v>
      </c>
      <c r="F9757" s="4" t="s">
        <v>3499</v>
      </c>
      <c r="G9757" s="67">
        <v>44869</v>
      </c>
      <c r="H9757" s="67">
        <v>44882</v>
      </c>
      <c r="I9757" s="71">
        <f t="shared" si="516"/>
        <v>13</v>
      </c>
      <c r="J9757" s="72" t="s">
        <v>125</v>
      </c>
      <c r="K9757" s="72" t="s">
        <v>144</v>
      </c>
      <c r="L9757" s="73">
        <v>2</v>
      </c>
      <c r="M9757" s="73" t="s">
        <v>91</v>
      </c>
      <c r="N9757" s="68" t="str">
        <f>VLOOKUP(K9757,[1]人員授權表!D$3:G$249,4,0)</f>
        <v>有機</v>
      </c>
      <c r="O9757" s="70" t="str">
        <f>IF(J9757=[1]人員授權表!$C$85,"Casper李羿勳",IF(J9757=[1]人員授權表!$C$188,"Iring陳俊明",IF(J9757=[1]人員授權表!$C$189,"Brian陳泓霖",VLOOKUP(K9757,[1]人員授權表!D$2:E$249,2,FALSE))))</f>
        <v>Lucy黃詩婷</v>
      </c>
      <c r="P9757" s="67">
        <f t="shared" si="515"/>
        <v>44880</v>
      </c>
      <c r="Q9757" s="75" t="str">
        <f t="shared" si="517"/>
        <v>週二</v>
      </c>
      <c r="R9757" s="80">
        <v>44876</v>
      </c>
    </row>
    <row r="9758" spans="2:18">
      <c r="B9758" s="66">
        <v>44860</v>
      </c>
      <c r="D9758" s="68" t="s">
        <v>50</v>
      </c>
      <c r="E9758" s="70" t="s">
        <v>82</v>
      </c>
      <c r="F9758" s="4" t="s">
        <v>3499</v>
      </c>
      <c r="G9758" s="67">
        <v>44869</v>
      </c>
      <c r="H9758" s="67">
        <v>44882</v>
      </c>
      <c r="I9758" s="71">
        <f t="shared" si="516"/>
        <v>13</v>
      </c>
      <c r="J9758" s="72" t="s">
        <v>139</v>
      </c>
      <c r="K9758" s="72" t="s">
        <v>140</v>
      </c>
      <c r="L9758" s="73">
        <v>2</v>
      </c>
      <c r="M9758" s="73" t="s">
        <v>91</v>
      </c>
      <c r="N9758" s="68" t="str">
        <f>VLOOKUP(K9758,[1]人員授權表!D$3:G$249,4,0)</f>
        <v>無機</v>
      </c>
      <c r="O9758" s="70" t="str">
        <f>IF(J9758=[1]人員授權表!$C$85,"Casper李羿勳",IF(J9758=[1]人員授權表!$C$188,"Iring陳俊明",IF(J9758=[1]人員授權表!$C$189,"Brian陳泓霖",VLOOKUP(K9758,[1]人員授權表!D$2:E$249,2,FALSE))))</f>
        <v>Brian陳泓霖</v>
      </c>
      <c r="P9758" s="67">
        <f t="shared" si="515"/>
        <v>44880</v>
      </c>
      <c r="Q9758" s="75" t="str">
        <f t="shared" si="517"/>
        <v>週二</v>
      </c>
      <c r="R9758" s="80">
        <v>44874</v>
      </c>
    </row>
    <row r="9759" spans="2:18">
      <c r="B9759" s="66">
        <v>44860</v>
      </c>
      <c r="D9759" s="68" t="s">
        <v>50</v>
      </c>
      <c r="E9759" s="70" t="s">
        <v>82</v>
      </c>
      <c r="F9759" s="4" t="s">
        <v>3499</v>
      </c>
      <c r="G9759" s="67">
        <v>44869</v>
      </c>
      <c r="H9759" s="67">
        <v>44882</v>
      </c>
      <c r="I9759" s="71">
        <f t="shared" si="516"/>
        <v>13</v>
      </c>
      <c r="J9759" s="72" t="s">
        <v>164</v>
      </c>
      <c r="K9759" s="72" t="s">
        <v>146</v>
      </c>
      <c r="L9759" s="73">
        <v>2</v>
      </c>
      <c r="M9759" s="73" t="s">
        <v>91</v>
      </c>
      <c r="N9759" s="68" t="str">
        <f>VLOOKUP(K9759,[1]人員授權表!D$3:G$249,4,0)</f>
        <v>無機</v>
      </c>
      <c r="O9759" s="70" t="str">
        <f>IF(J9759=[1]人員授權表!$C$85,"Casper李羿勳",IF(J9759=[1]人員授權表!$C$188,"Iring陳俊明",IF(J9759=[1]人員授權表!$C$189,"Brian陳泓霖",VLOOKUP(K9759,[1]人員授權表!D$2:E$249,2,FALSE))))</f>
        <v>Jack劉念忻</v>
      </c>
      <c r="P9759" s="67">
        <f t="shared" si="515"/>
        <v>44880</v>
      </c>
      <c r="Q9759" s="75" t="str">
        <f t="shared" si="517"/>
        <v>週二</v>
      </c>
      <c r="R9759" s="80">
        <v>44875</v>
      </c>
    </row>
    <row r="9760" spans="2:18">
      <c r="B9760" s="66">
        <v>44860</v>
      </c>
      <c r="D9760" s="68" t="s">
        <v>50</v>
      </c>
      <c r="E9760" s="70" t="s">
        <v>82</v>
      </c>
      <c r="F9760" s="4" t="s">
        <v>3499</v>
      </c>
      <c r="G9760" s="67">
        <v>44869</v>
      </c>
      <c r="H9760" s="67">
        <v>44882</v>
      </c>
      <c r="I9760" s="71">
        <f t="shared" si="516"/>
        <v>13</v>
      </c>
      <c r="J9760" s="72" t="s">
        <v>178</v>
      </c>
      <c r="K9760" s="72" t="s">
        <v>179</v>
      </c>
      <c r="L9760" s="73">
        <v>2</v>
      </c>
      <c r="M9760" s="73" t="s">
        <v>91</v>
      </c>
      <c r="N9760" s="68" t="str">
        <f>VLOOKUP(K9760,[1]人員授權表!D$3:G$249,4,0)</f>
        <v>無機</v>
      </c>
      <c r="O9760" s="70" t="str">
        <f>IF(J9760=[1]人員授權表!$C$85,"Casper李羿勳",IF(J9760=[1]人員授權表!$C$188,"Iring陳俊明",IF(J9760=[1]人員授權表!$C$189,"Brian陳泓霖",VLOOKUP(K9760,[1]人員授權表!D$2:E$249,2,FALSE))))</f>
        <v>Dennis陳汶宏</v>
      </c>
      <c r="P9760" s="67">
        <f t="shared" si="515"/>
        <v>44880</v>
      </c>
      <c r="Q9760" s="75" t="str">
        <f t="shared" si="517"/>
        <v>週二</v>
      </c>
      <c r="R9760" s="80">
        <v>44873</v>
      </c>
    </row>
    <row r="9761" spans="2:28">
      <c r="B9761" s="66">
        <v>44860</v>
      </c>
      <c r="D9761" s="68" t="s">
        <v>50</v>
      </c>
      <c r="E9761" s="70" t="s">
        <v>82</v>
      </c>
      <c r="F9761" s="4" t="s">
        <v>3499</v>
      </c>
      <c r="G9761" s="67">
        <v>44869</v>
      </c>
      <c r="H9761" s="67">
        <v>44882</v>
      </c>
      <c r="I9761" s="71">
        <f t="shared" si="516"/>
        <v>13</v>
      </c>
      <c r="J9761" s="72" t="s">
        <v>141</v>
      </c>
      <c r="K9761" s="72" t="s">
        <v>142</v>
      </c>
      <c r="L9761" s="73">
        <v>2</v>
      </c>
      <c r="M9761" s="73" t="s">
        <v>91</v>
      </c>
      <c r="N9761" s="68" t="str">
        <f>VLOOKUP(K9761,[1]人員授權表!D$3:G$249,4,0)</f>
        <v>無機</v>
      </c>
      <c r="O9761" s="70" t="str">
        <f>IF(J9761=[1]人員授權表!$C$85,"Casper李羿勳",IF(J9761=[1]人員授權表!$C$188,"Iring陳俊明",IF(J9761=[1]人員授權表!$C$189,"Brian陳泓霖",VLOOKUP(K9761,[1]人員授權表!D$2:E$249,2,FALSE))))</f>
        <v>Dennis陳汶宏</v>
      </c>
      <c r="P9761" s="67">
        <f t="shared" ref="P9761:P9824" si="518">H9761-2</f>
        <v>44880</v>
      </c>
      <c r="Q9761" s="75" t="str">
        <f t="shared" si="517"/>
        <v>週二</v>
      </c>
      <c r="R9761" s="80">
        <v>44877</v>
      </c>
    </row>
    <row r="9762" spans="2:28">
      <c r="B9762" s="66">
        <v>44860</v>
      </c>
      <c r="D9762" s="68" t="s">
        <v>50</v>
      </c>
      <c r="E9762" s="70" t="s">
        <v>82</v>
      </c>
      <c r="F9762" s="4" t="s">
        <v>3499</v>
      </c>
      <c r="G9762" s="67">
        <v>44869</v>
      </c>
      <c r="H9762" s="67">
        <v>44882</v>
      </c>
      <c r="I9762" s="71">
        <f t="shared" si="516"/>
        <v>13</v>
      </c>
      <c r="J9762" s="72" t="s">
        <v>137</v>
      </c>
      <c r="K9762" s="72" t="s">
        <v>138</v>
      </c>
      <c r="L9762" s="73">
        <v>2</v>
      </c>
      <c r="M9762" s="73" t="s">
        <v>91</v>
      </c>
      <c r="N9762" s="68" t="str">
        <f>VLOOKUP(K9762,[1]人員授權表!D$3:G$249,4,0)</f>
        <v>無機</v>
      </c>
      <c r="O9762" s="70" t="str">
        <f>IF(J9762=[1]人員授權表!$C$85,"Casper李羿勳",IF(J9762=[1]人員授權表!$C$188,"Iring陳俊明",IF(J9762=[1]人員授權表!$C$189,"Brian陳泓霖",VLOOKUP(K9762,[1]人員授權表!D$2:E$249,2,FALSE))))</f>
        <v>Jack劉念忻</v>
      </c>
      <c r="P9762" s="67">
        <f t="shared" si="518"/>
        <v>44880</v>
      </c>
      <c r="Q9762" s="75" t="str">
        <f t="shared" si="517"/>
        <v>週二</v>
      </c>
      <c r="R9762" s="80">
        <v>44880</v>
      </c>
    </row>
    <row r="9763" spans="2:28">
      <c r="B9763" s="66">
        <v>44860</v>
      </c>
      <c r="C9763" s="67">
        <v>44869</v>
      </c>
      <c r="D9763" s="68" t="s">
        <v>50</v>
      </c>
      <c r="E9763" s="70" t="s">
        <v>82</v>
      </c>
      <c r="F9763" s="4" t="s">
        <v>3500</v>
      </c>
      <c r="G9763" s="67">
        <v>44869</v>
      </c>
      <c r="H9763" s="67">
        <v>44882</v>
      </c>
      <c r="I9763" s="71">
        <f t="shared" si="516"/>
        <v>13</v>
      </c>
      <c r="J9763" s="72" t="s">
        <v>125</v>
      </c>
      <c r="K9763" s="72" t="s">
        <v>144</v>
      </c>
      <c r="L9763" s="110">
        <v>1</v>
      </c>
      <c r="M9763" s="73" t="s">
        <v>91</v>
      </c>
      <c r="N9763" s="68" t="str">
        <f>VLOOKUP(K9763,[1]人員授權表!D$3:G$249,4,0)</f>
        <v>有機</v>
      </c>
      <c r="O9763" s="70" t="str">
        <f>IF(J9763=[1]人員授權表!$C$85,"Casper李羿勳",IF(J9763=[1]人員授權表!$C$188,"Iring陳俊明",IF(J9763=[1]人員授權表!$C$189,"Brian陳泓霖",VLOOKUP(K9763,[1]人員授權表!D$2:E$249,2,FALSE))))</f>
        <v>Lucy黃詩婷</v>
      </c>
      <c r="P9763" s="67">
        <f t="shared" si="518"/>
        <v>44880</v>
      </c>
      <c r="Q9763" s="75" t="str">
        <f t="shared" si="517"/>
        <v>週二</v>
      </c>
      <c r="R9763" s="80">
        <v>44876</v>
      </c>
    </row>
    <row r="9764" spans="2:28">
      <c r="B9764" s="66">
        <v>44860</v>
      </c>
      <c r="C9764" s="67">
        <v>44869</v>
      </c>
      <c r="D9764" s="68" t="s">
        <v>50</v>
      </c>
      <c r="E9764" s="70" t="s">
        <v>82</v>
      </c>
      <c r="F9764" s="4" t="s">
        <v>3500</v>
      </c>
      <c r="G9764" s="67">
        <v>44869</v>
      </c>
      <c r="H9764" s="67">
        <v>44882</v>
      </c>
      <c r="I9764" s="71">
        <f t="shared" si="516"/>
        <v>13</v>
      </c>
      <c r="J9764" s="72" t="s">
        <v>139</v>
      </c>
      <c r="K9764" s="72" t="s">
        <v>140</v>
      </c>
      <c r="L9764" s="110">
        <v>1</v>
      </c>
      <c r="M9764" s="73" t="s">
        <v>91</v>
      </c>
      <c r="N9764" s="68" t="str">
        <f>VLOOKUP(K9764,[1]人員授權表!D$3:G$249,4,0)</f>
        <v>無機</v>
      </c>
      <c r="O9764" s="70" t="str">
        <f>IF(J9764=[1]人員授權表!$C$85,"Casper李羿勳",IF(J9764=[1]人員授權表!$C$188,"Iring陳俊明",IF(J9764=[1]人員授權表!$C$189,"Brian陳泓霖",VLOOKUP(K9764,[1]人員授權表!D$2:E$249,2,FALSE))))</f>
        <v>Brian陳泓霖</v>
      </c>
      <c r="P9764" s="67">
        <f t="shared" si="518"/>
        <v>44880</v>
      </c>
      <c r="Q9764" s="75" t="str">
        <f t="shared" si="517"/>
        <v>週二</v>
      </c>
      <c r="R9764" s="80">
        <v>44874</v>
      </c>
    </row>
    <row r="9765" spans="2:28">
      <c r="B9765" s="66">
        <v>44860</v>
      </c>
      <c r="C9765" s="67">
        <v>44869</v>
      </c>
      <c r="D9765" s="68" t="s">
        <v>50</v>
      </c>
      <c r="E9765" s="70" t="s">
        <v>82</v>
      </c>
      <c r="F9765" s="4" t="s">
        <v>3500</v>
      </c>
      <c r="G9765" s="67">
        <v>44869</v>
      </c>
      <c r="H9765" s="67">
        <v>44882</v>
      </c>
      <c r="I9765" s="71">
        <f t="shared" si="516"/>
        <v>13</v>
      </c>
      <c r="J9765" s="72" t="s">
        <v>164</v>
      </c>
      <c r="K9765" s="72" t="s">
        <v>146</v>
      </c>
      <c r="L9765" s="110">
        <v>1</v>
      </c>
      <c r="M9765" s="73" t="s">
        <v>91</v>
      </c>
      <c r="N9765" s="68" t="str">
        <f>VLOOKUP(K9765,[1]人員授權表!D$3:G$249,4,0)</f>
        <v>無機</v>
      </c>
      <c r="O9765" s="70" t="str">
        <f>IF(J9765=[1]人員授權表!$C$85,"Casper李羿勳",IF(J9765=[1]人員授權表!$C$188,"Iring陳俊明",IF(J9765=[1]人員授權表!$C$189,"Brian陳泓霖",VLOOKUP(K9765,[1]人員授權表!D$2:E$249,2,FALSE))))</f>
        <v>Jack劉念忻</v>
      </c>
      <c r="P9765" s="67">
        <f t="shared" si="518"/>
        <v>44880</v>
      </c>
      <c r="Q9765" s="75" t="str">
        <f t="shared" si="517"/>
        <v>週二</v>
      </c>
      <c r="R9765" s="80">
        <v>44875</v>
      </c>
    </row>
    <row r="9766" spans="2:28">
      <c r="B9766" s="66">
        <v>44860</v>
      </c>
      <c r="C9766" s="67">
        <v>44869</v>
      </c>
      <c r="D9766" s="68" t="s">
        <v>50</v>
      </c>
      <c r="E9766" s="70" t="s">
        <v>82</v>
      </c>
      <c r="F9766" s="4" t="s">
        <v>3500</v>
      </c>
      <c r="G9766" s="67">
        <v>44869</v>
      </c>
      <c r="H9766" s="67">
        <v>44882</v>
      </c>
      <c r="I9766" s="71">
        <f t="shared" si="516"/>
        <v>13</v>
      </c>
      <c r="J9766" s="72" t="s">
        <v>178</v>
      </c>
      <c r="K9766" s="72" t="s">
        <v>179</v>
      </c>
      <c r="L9766" s="110">
        <v>1</v>
      </c>
      <c r="M9766" s="73" t="s">
        <v>91</v>
      </c>
      <c r="N9766" s="68" t="str">
        <f>VLOOKUP(K9766,[1]人員授權表!D$3:G$249,4,0)</f>
        <v>無機</v>
      </c>
      <c r="O9766" s="70" t="str">
        <f>IF(J9766=[1]人員授權表!$C$85,"Casper李羿勳",IF(J9766=[1]人員授權表!$C$188,"Iring陳俊明",IF(J9766=[1]人員授權表!$C$189,"Brian陳泓霖",VLOOKUP(K9766,[1]人員授權表!D$2:E$249,2,FALSE))))</f>
        <v>Dennis陳汶宏</v>
      </c>
      <c r="P9766" s="67">
        <f t="shared" si="518"/>
        <v>44880</v>
      </c>
      <c r="Q9766" s="75" t="str">
        <f t="shared" si="517"/>
        <v>週二</v>
      </c>
      <c r="R9766" s="80">
        <v>44873</v>
      </c>
    </row>
    <row r="9767" spans="2:28">
      <c r="B9767" s="66">
        <v>44860</v>
      </c>
      <c r="C9767" s="67">
        <v>44869</v>
      </c>
      <c r="D9767" s="68" t="s">
        <v>50</v>
      </c>
      <c r="E9767" s="70" t="s">
        <v>82</v>
      </c>
      <c r="F9767" s="4" t="s">
        <v>3500</v>
      </c>
      <c r="G9767" s="67">
        <v>44869</v>
      </c>
      <c r="H9767" s="67">
        <v>44882</v>
      </c>
      <c r="I9767" s="71">
        <f t="shared" si="516"/>
        <v>13</v>
      </c>
      <c r="J9767" s="72" t="s">
        <v>141</v>
      </c>
      <c r="K9767" s="72" t="s">
        <v>142</v>
      </c>
      <c r="L9767" s="110">
        <v>1</v>
      </c>
      <c r="M9767" s="73" t="s">
        <v>91</v>
      </c>
      <c r="N9767" s="68" t="str">
        <f>VLOOKUP(K9767,[1]人員授權表!D$3:G$249,4,0)</f>
        <v>無機</v>
      </c>
      <c r="O9767" s="70" t="str">
        <f>IF(J9767=[1]人員授權表!$C$85,"Casper李羿勳",IF(J9767=[1]人員授權表!$C$188,"Iring陳俊明",IF(J9767=[1]人員授權表!$C$189,"Brian陳泓霖",VLOOKUP(K9767,[1]人員授權表!D$2:E$249,2,FALSE))))</f>
        <v>Dennis陳汶宏</v>
      </c>
      <c r="P9767" s="67">
        <f t="shared" si="518"/>
        <v>44880</v>
      </c>
      <c r="Q9767" s="75" t="str">
        <f t="shared" si="517"/>
        <v>週二</v>
      </c>
      <c r="R9767" s="80">
        <v>44877</v>
      </c>
    </row>
    <row r="9768" spans="2:28">
      <c r="B9768" s="66">
        <v>44860</v>
      </c>
      <c r="C9768" s="67">
        <v>44869</v>
      </c>
      <c r="D9768" s="68" t="s">
        <v>50</v>
      </c>
      <c r="E9768" s="70" t="s">
        <v>82</v>
      </c>
      <c r="F9768" s="4" t="s">
        <v>3500</v>
      </c>
      <c r="G9768" s="67">
        <v>44869</v>
      </c>
      <c r="H9768" s="67">
        <v>44882</v>
      </c>
      <c r="I9768" s="71">
        <f t="shared" si="516"/>
        <v>13</v>
      </c>
      <c r="J9768" s="72" t="s">
        <v>137</v>
      </c>
      <c r="K9768" s="72" t="s">
        <v>138</v>
      </c>
      <c r="L9768" s="110">
        <v>1</v>
      </c>
      <c r="M9768" s="73" t="s">
        <v>91</v>
      </c>
      <c r="N9768" s="68" t="str">
        <f>VLOOKUP(K9768,[1]人員授權表!D$3:G$249,4,0)</f>
        <v>無機</v>
      </c>
      <c r="O9768" s="70" t="str">
        <f>IF(J9768=[1]人員授權表!$C$85,"Casper李羿勳",IF(J9768=[1]人員授權表!$C$188,"Iring陳俊明",IF(J9768=[1]人員授權表!$C$189,"Brian陳泓霖",VLOOKUP(K9768,[1]人員授權表!D$2:E$249,2,FALSE))))</f>
        <v>Jack劉念忻</v>
      </c>
      <c r="P9768" s="67">
        <f t="shared" si="518"/>
        <v>44880</v>
      </c>
      <c r="Q9768" s="75" t="str">
        <f t="shared" si="517"/>
        <v>週二</v>
      </c>
      <c r="R9768" s="80">
        <v>44880</v>
      </c>
    </row>
    <row r="9769" spans="2:28">
      <c r="B9769" s="66">
        <v>44867</v>
      </c>
      <c r="D9769" s="68" t="s">
        <v>50</v>
      </c>
      <c r="E9769" s="70" t="s">
        <v>879</v>
      </c>
      <c r="F9769" s="4" t="s">
        <v>3501</v>
      </c>
      <c r="G9769" s="67">
        <v>44866</v>
      </c>
      <c r="H9769" s="67">
        <v>44882</v>
      </c>
      <c r="I9769" s="71">
        <f t="shared" si="516"/>
        <v>16</v>
      </c>
      <c r="J9769" s="72" t="s">
        <v>186</v>
      </c>
      <c r="K9769" s="72" t="s">
        <v>187</v>
      </c>
      <c r="L9769" s="73">
        <v>2</v>
      </c>
      <c r="M9769" s="73" t="s">
        <v>104</v>
      </c>
      <c r="N9769" s="68" t="str">
        <f>VLOOKUP(K9769,[1]人員授權表!D$3:G$249,4,0)</f>
        <v>無機</v>
      </c>
      <c r="O9769" s="70" t="str">
        <f>IF(J9769=[1]人員授權表!$C$85,"Casper李羿勳",IF(J9769=[1]人員授權表!$C$188,"Iring陳俊明",IF(J9769=[1]人員授權表!$C$189,"Brian陳泓霖",VLOOKUP(K9769,[1]人員授權表!D$2:E$249,2,FALSE))))</f>
        <v>Ruby黃家蓁</v>
      </c>
      <c r="P9769" s="67">
        <f t="shared" si="518"/>
        <v>44880</v>
      </c>
      <c r="Q9769" s="75" t="str">
        <f t="shared" si="517"/>
        <v>週二</v>
      </c>
      <c r="R9769" s="80">
        <v>44876</v>
      </c>
      <c r="AA9769" s="102">
        <v>15</v>
      </c>
      <c r="AB9769" s="123" t="s">
        <v>2325</v>
      </c>
    </row>
    <row r="9770" spans="2:28">
      <c r="B9770" s="66">
        <v>44867</v>
      </c>
      <c r="D9770" s="68" t="s">
        <v>50</v>
      </c>
      <c r="E9770" s="70" t="s">
        <v>879</v>
      </c>
      <c r="F9770" s="4" t="s">
        <v>3502</v>
      </c>
      <c r="G9770" s="67">
        <v>44866</v>
      </c>
      <c r="H9770" s="67">
        <v>44882</v>
      </c>
      <c r="I9770" s="71">
        <f t="shared" si="516"/>
        <v>16</v>
      </c>
      <c r="J9770" s="72" t="s">
        <v>195</v>
      </c>
      <c r="K9770" s="72" t="s">
        <v>196</v>
      </c>
      <c r="L9770" s="73">
        <v>2</v>
      </c>
      <c r="M9770" s="73" t="s">
        <v>104</v>
      </c>
      <c r="N9770" s="68" t="str">
        <f>VLOOKUP(K9770,[1]人員授權表!D$3:G$249,4,0)</f>
        <v>無機</v>
      </c>
      <c r="O9770" s="70" t="str">
        <f>IF(J9770=[1]人員授權表!$C$85,"Casper李羿勳",IF(J9770=[1]人員授權表!$C$188,"Iring陳俊明",IF(J9770=[1]人員授權表!$C$189,"Brian陳泓霖",VLOOKUP(K9770,[1]人員授權表!D$2:E$249,2,FALSE))))</f>
        <v>Debby胡萱黛</v>
      </c>
      <c r="P9770" s="67">
        <f t="shared" si="518"/>
        <v>44880</v>
      </c>
      <c r="Q9770" s="75" t="str">
        <f t="shared" si="517"/>
        <v>週二</v>
      </c>
      <c r="R9770" s="80">
        <v>44876</v>
      </c>
      <c r="AA9770" s="102">
        <v>15</v>
      </c>
      <c r="AB9770" s="123" t="s">
        <v>2325</v>
      </c>
    </row>
    <row r="9771" spans="2:28">
      <c r="B9771" s="66">
        <v>44867</v>
      </c>
      <c r="D9771" s="68" t="s">
        <v>50</v>
      </c>
      <c r="E9771" s="70" t="s">
        <v>879</v>
      </c>
      <c r="F9771" s="4" t="s">
        <v>3502</v>
      </c>
      <c r="G9771" s="67">
        <v>44866</v>
      </c>
      <c r="H9771" s="67">
        <v>44882</v>
      </c>
      <c r="I9771" s="71">
        <f t="shared" si="516"/>
        <v>16</v>
      </c>
      <c r="J9771" s="72" t="s">
        <v>204</v>
      </c>
      <c r="K9771" s="72" t="s">
        <v>205</v>
      </c>
      <c r="L9771" s="73">
        <v>2</v>
      </c>
      <c r="M9771" s="73" t="s">
        <v>104</v>
      </c>
      <c r="N9771" s="68" t="str">
        <f>VLOOKUP(K9771,[1]人員授權表!D$3:G$249,4,0)</f>
        <v>無機</v>
      </c>
      <c r="O9771" s="70" t="str">
        <f>IF(J9771=[1]人員授權表!$C$85,"Casper李羿勳",IF(J9771=[1]人員授權表!$C$188,"Iring陳俊明",IF(J9771=[1]人員授權表!$C$189,"Brian陳泓霖",VLOOKUP(K9771,[1]人員授權表!D$2:E$249,2,FALSE))))</f>
        <v>Iring陳俊明</v>
      </c>
      <c r="P9771" s="67">
        <f t="shared" si="518"/>
        <v>44880</v>
      </c>
      <c r="Q9771" s="75" t="str">
        <f t="shared" si="517"/>
        <v>週二</v>
      </c>
      <c r="R9771" s="80">
        <v>44869</v>
      </c>
      <c r="AA9771" s="102">
        <v>15</v>
      </c>
      <c r="AB9771" s="123" t="s">
        <v>2325</v>
      </c>
    </row>
    <row r="9772" spans="2:28">
      <c r="B9772" s="66">
        <v>44867</v>
      </c>
      <c r="D9772" s="68" t="s">
        <v>50</v>
      </c>
      <c r="E9772" s="70" t="s">
        <v>879</v>
      </c>
      <c r="F9772" s="4" t="s">
        <v>3502</v>
      </c>
      <c r="G9772" s="67">
        <v>44866</v>
      </c>
      <c r="H9772" s="67">
        <v>44882</v>
      </c>
      <c r="I9772" s="71">
        <f t="shared" si="516"/>
        <v>16</v>
      </c>
      <c r="J9772" s="72" t="s">
        <v>1026</v>
      </c>
      <c r="K9772" s="72" t="s">
        <v>210</v>
      </c>
      <c r="L9772" s="73">
        <v>2</v>
      </c>
      <c r="M9772" s="73" t="s">
        <v>104</v>
      </c>
      <c r="N9772" s="68" t="str">
        <f>VLOOKUP(K9772,[1]人員授權表!D$3:G$249,4,0)</f>
        <v>無機</v>
      </c>
      <c r="O9772" s="70" t="str">
        <f>IF(J9772=[1]人員授權表!$C$85,"Casper李羿勳",IF(J9772=[1]人員授權表!$C$188,"Iring陳俊明",IF(J9772=[1]人員授權表!$C$189,"Brian陳泓霖",VLOOKUP(K9772,[1]人員授權表!D$2:E$249,2,FALSE))))</f>
        <v>Vicky游崴涵</v>
      </c>
      <c r="P9772" s="67">
        <f t="shared" si="518"/>
        <v>44880</v>
      </c>
      <c r="Q9772" s="75" t="str">
        <f t="shared" si="517"/>
        <v>週二</v>
      </c>
      <c r="R9772" s="80">
        <v>44872</v>
      </c>
      <c r="AA9772" s="102">
        <v>15</v>
      </c>
      <c r="AB9772" s="123" t="s">
        <v>2325</v>
      </c>
    </row>
    <row r="9773" spans="2:28">
      <c r="B9773" s="66">
        <v>44858</v>
      </c>
      <c r="D9773" s="68" t="s">
        <v>50</v>
      </c>
      <c r="E9773" s="70" t="s">
        <v>82</v>
      </c>
      <c r="F9773" s="70" t="s">
        <v>3503</v>
      </c>
      <c r="G9773" s="67">
        <v>44866</v>
      </c>
      <c r="H9773" s="67">
        <v>44882</v>
      </c>
      <c r="I9773" s="71">
        <f t="shared" si="516"/>
        <v>16</v>
      </c>
      <c r="J9773" s="72" t="s">
        <v>139</v>
      </c>
      <c r="K9773" s="72" t="s">
        <v>140</v>
      </c>
      <c r="L9773" s="73">
        <v>17</v>
      </c>
      <c r="M9773" s="73" t="s">
        <v>127</v>
      </c>
      <c r="N9773" s="68" t="str">
        <f>VLOOKUP(K9773,[1]人員授權表!D$3:G$249,4,0)</f>
        <v>無機</v>
      </c>
      <c r="O9773" s="70" t="str">
        <f>IF(J9773=[1]人員授權表!$C$85,"Casper李羿勳",IF(J9773=[1]人員授權表!$C$188,"Iring陳俊明",IF(J9773=[1]人員授權表!$C$189,"Brian陳泓霖",VLOOKUP(K9773,[1]人員授權表!D$2:E$249,2,FALSE))))</f>
        <v>Brian陳泓霖</v>
      </c>
      <c r="P9773" s="67">
        <f t="shared" si="518"/>
        <v>44880</v>
      </c>
      <c r="Q9773" s="75" t="str">
        <f t="shared" si="517"/>
        <v>週二</v>
      </c>
      <c r="R9773" s="80">
        <v>44874</v>
      </c>
    </row>
    <row r="9774" spans="2:28">
      <c r="B9774" s="66">
        <v>44858</v>
      </c>
      <c r="D9774" s="68" t="s">
        <v>50</v>
      </c>
      <c r="E9774" s="70" t="s">
        <v>82</v>
      </c>
      <c r="F9774" s="70" t="s">
        <v>3504</v>
      </c>
      <c r="G9774" s="67">
        <v>44866</v>
      </c>
      <c r="H9774" s="67">
        <v>44882</v>
      </c>
      <c r="I9774" s="71">
        <f t="shared" si="516"/>
        <v>16</v>
      </c>
      <c r="J9774" s="72" t="s">
        <v>137</v>
      </c>
      <c r="K9774" s="72" t="s">
        <v>138</v>
      </c>
      <c r="L9774" s="73">
        <v>17</v>
      </c>
      <c r="M9774" s="73" t="s">
        <v>127</v>
      </c>
      <c r="N9774" s="68" t="str">
        <f>VLOOKUP(K9774,[1]人員授權表!D$3:G$249,4,0)</f>
        <v>無機</v>
      </c>
      <c r="O9774" s="70" t="str">
        <f>IF(J9774=[1]人員授權表!$C$85,"Casper李羿勳",IF(J9774=[1]人員授權表!$C$188,"Iring陳俊明",IF(J9774=[1]人員授權表!$C$189,"Brian陳泓霖",VLOOKUP(K9774,[1]人員授權表!D$2:E$249,2,FALSE))))</f>
        <v>Jack劉念忻</v>
      </c>
      <c r="P9774" s="67">
        <f t="shared" si="518"/>
        <v>44880</v>
      </c>
      <c r="Q9774" s="75" t="str">
        <f t="shared" si="517"/>
        <v>週二</v>
      </c>
      <c r="R9774" s="80">
        <v>44875</v>
      </c>
    </row>
    <row r="9775" spans="2:28">
      <c r="B9775" s="66">
        <v>44858</v>
      </c>
      <c r="D9775" s="68" t="s">
        <v>50</v>
      </c>
      <c r="E9775" s="70" t="s">
        <v>82</v>
      </c>
      <c r="F9775" s="70" t="s">
        <v>3504</v>
      </c>
      <c r="G9775" s="67">
        <v>44866</v>
      </c>
      <c r="H9775" s="67">
        <v>44882</v>
      </c>
      <c r="I9775" s="71">
        <f t="shared" si="516"/>
        <v>16</v>
      </c>
      <c r="J9775" s="72" t="s">
        <v>148</v>
      </c>
      <c r="K9775" s="72" t="s">
        <v>149</v>
      </c>
      <c r="L9775" s="73">
        <v>8</v>
      </c>
      <c r="M9775" s="73" t="s">
        <v>127</v>
      </c>
      <c r="N9775" s="68" t="str">
        <f>VLOOKUP(K9775,[1]人員授權表!D$3:G$249,4,0)</f>
        <v>無機</v>
      </c>
      <c r="O9775" s="70" t="str">
        <f>IF(J9775=[1]人員授權表!$C$85,"Casper李羿勳",IF(J9775=[1]人員授權表!$C$188,"Iring陳俊明",IF(J9775=[1]人員授權表!$C$189,"Brian陳泓霖",VLOOKUP(K9775,[1]人員授權表!D$2:E$249,2,FALSE))))</f>
        <v>Vicky游崴涵</v>
      </c>
      <c r="P9775" s="67">
        <f t="shared" si="518"/>
        <v>44880</v>
      </c>
      <c r="Q9775" s="75" t="str">
        <f t="shared" si="517"/>
        <v>週二</v>
      </c>
      <c r="R9775" s="80">
        <v>44873</v>
      </c>
    </row>
    <row r="9776" spans="2:28">
      <c r="B9776" s="66">
        <v>44858</v>
      </c>
      <c r="D9776" s="68" t="s">
        <v>50</v>
      </c>
      <c r="E9776" s="70" t="s">
        <v>82</v>
      </c>
      <c r="F9776" s="70" t="s">
        <v>3504</v>
      </c>
      <c r="G9776" s="67">
        <v>44866</v>
      </c>
      <c r="H9776" s="67">
        <v>44882</v>
      </c>
      <c r="I9776" s="71">
        <f t="shared" si="516"/>
        <v>16</v>
      </c>
      <c r="J9776" s="72" t="s">
        <v>293</v>
      </c>
      <c r="K9776" s="72" t="s">
        <v>294</v>
      </c>
      <c r="L9776" s="73">
        <v>9</v>
      </c>
      <c r="M9776" s="73" t="s">
        <v>127</v>
      </c>
      <c r="N9776" s="68" t="str">
        <f>VLOOKUP(K9776,[1]人員授權表!D$3:G$249,4,0)</f>
        <v>無機</v>
      </c>
      <c r="O9776" s="70" t="str">
        <f>IF(J9776=[1]人員授權表!$C$85,"Casper李羿勳",IF(J9776=[1]人員授權表!$C$188,"Iring陳俊明",IF(J9776=[1]人員授權表!$C$189,"Brian陳泓霖",VLOOKUP(K9776,[1]人員授權表!D$2:E$249,2,FALSE))))</f>
        <v>Vicky游崴涵</v>
      </c>
      <c r="P9776" s="67">
        <f t="shared" si="518"/>
        <v>44880</v>
      </c>
      <c r="Q9776" s="75" t="str">
        <f t="shared" si="517"/>
        <v>週二</v>
      </c>
      <c r="R9776" s="80">
        <v>44879</v>
      </c>
    </row>
    <row r="9777" spans="2:20">
      <c r="B9777" s="66">
        <v>44858</v>
      </c>
      <c r="D9777" s="68" t="s">
        <v>50</v>
      </c>
      <c r="E9777" s="70" t="s">
        <v>82</v>
      </c>
      <c r="F9777" s="70" t="s">
        <v>3504</v>
      </c>
      <c r="G9777" s="67">
        <v>44866</v>
      </c>
      <c r="H9777" s="67">
        <v>44882</v>
      </c>
      <c r="I9777" s="71">
        <f t="shared" si="516"/>
        <v>16</v>
      </c>
      <c r="J9777" s="72" t="s">
        <v>153</v>
      </c>
      <c r="K9777" s="72" t="s">
        <v>154</v>
      </c>
      <c r="L9777" s="73">
        <v>14</v>
      </c>
      <c r="M9777" s="73" t="s">
        <v>127</v>
      </c>
      <c r="N9777" s="68" t="str">
        <f>VLOOKUP(K9777,[1]人員授權表!D$3:G$249,4,0)</f>
        <v>無機</v>
      </c>
      <c r="O9777" s="70" t="str">
        <f>IF(J9777=[1]人員授權表!$C$85,"Casper李羿勳",IF(J9777=[1]人員授權表!$C$188,"Iring陳俊明",IF(J9777=[1]人員授權表!$C$189,"Brian陳泓霖",VLOOKUP(K9777,[1]人員授權表!D$2:E$249,2,FALSE))))</f>
        <v>Ken張智凱</v>
      </c>
      <c r="P9777" s="67">
        <f t="shared" si="518"/>
        <v>44880</v>
      </c>
      <c r="Q9777" s="75" t="str">
        <f t="shared" si="517"/>
        <v>週二</v>
      </c>
      <c r="R9777" s="80">
        <v>44868</v>
      </c>
    </row>
    <row r="9778" spans="2:20">
      <c r="B9778" s="66">
        <v>44858</v>
      </c>
      <c r="D9778" s="68" t="s">
        <v>50</v>
      </c>
      <c r="E9778" s="70" t="s">
        <v>82</v>
      </c>
      <c r="F9778" s="70" t="s">
        <v>3504</v>
      </c>
      <c r="G9778" s="67">
        <v>44866</v>
      </c>
      <c r="H9778" s="67">
        <v>44882</v>
      </c>
      <c r="I9778" s="71">
        <f t="shared" si="516"/>
        <v>16</v>
      </c>
      <c r="J9778" s="72" t="s">
        <v>285</v>
      </c>
      <c r="K9778" s="72" t="s">
        <v>187</v>
      </c>
      <c r="L9778" s="73">
        <v>14</v>
      </c>
      <c r="M9778" s="73" t="s">
        <v>127</v>
      </c>
      <c r="N9778" s="68" t="str">
        <f>VLOOKUP(K9778,[1]人員授權表!D$3:G$249,4,0)</f>
        <v>無機</v>
      </c>
      <c r="O9778" s="70" t="str">
        <f>IF(J9778=[1]人員授權表!$C$85,"Casper李羿勳",IF(J9778=[1]人員授權表!$C$188,"Iring陳俊明",IF(J9778=[1]人員授權表!$C$189,"Brian陳泓霖",VLOOKUP(K9778,[1]人員授權表!D$2:E$249,2,FALSE))))</f>
        <v>Ruby黃家蓁</v>
      </c>
      <c r="P9778" s="67">
        <f t="shared" si="518"/>
        <v>44880</v>
      </c>
      <c r="Q9778" s="75" t="str">
        <f t="shared" si="517"/>
        <v>週二</v>
      </c>
      <c r="R9778" s="80">
        <v>44881</v>
      </c>
      <c r="S9778" s="85">
        <v>44881</v>
      </c>
      <c r="T9778" s="70">
        <v>1</v>
      </c>
    </row>
    <row r="9779" spans="2:20">
      <c r="B9779" s="66">
        <v>44858</v>
      </c>
      <c r="D9779" s="68" t="s">
        <v>50</v>
      </c>
      <c r="E9779" s="70" t="s">
        <v>82</v>
      </c>
      <c r="F9779" s="70" t="s">
        <v>3504</v>
      </c>
      <c r="G9779" s="67">
        <v>44866</v>
      </c>
      <c r="H9779" s="67">
        <v>44882</v>
      </c>
      <c r="I9779" s="71">
        <f t="shared" si="516"/>
        <v>16</v>
      </c>
      <c r="J9779" s="72" t="s">
        <v>286</v>
      </c>
      <c r="K9779" s="72" t="s">
        <v>187</v>
      </c>
      <c r="L9779" s="73">
        <v>14</v>
      </c>
      <c r="M9779" s="73" t="s">
        <v>127</v>
      </c>
      <c r="N9779" s="68" t="str">
        <f>VLOOKUP(K9779,[1]人員授權表!D$3:G$249,4,0)</f>
        <v>無機</v>
      </c>
      <c r="O9779" s="70" t="str">
        <f>IF(J9779=[1]人員授權表!$C$85,"Casper李羿勳",IF(J9779=[1]人員授權表!$C$188,"Iring陳俊明",IF(J9779=[1]人員授權表!$C$189,"Brian陳泓霖",VLOOKUP(K9779,[1]人員授權表!D$2:E$249,2,FALSE))))</f>
        <v>Ruby黃家蓁</v>
      </c>
      <c r="P9779" s="67">
        <f t="shared" si="518"/>
        <v>44880</v>
      </c>
      <c r="Q9779" s="75" t="str">
        <f t="shared" si="517"/>
        <v>週二</v>
      </c>
      <c r="R9779" s="80">
        <v>44881</v>
      </c>
      <c r="S9779" s="85">
        <v>44881</v>
      </c>
      <c r="T9779" s="70">
        <v>1</v>
      </c>
    </row>
    <row r="9780" spans="2:20">
      <c r="B9780" s="66">
        <v>44858</v>
      </c>
      <c r="D9780" s="68" t="s">
        <v>50</v>
      </c>
      <c r="E9780" s="70" t="s">
        <v>82</v>
      </c>
      <c r="F9780" s="70" t="s">
        <v>3504</v>
      </c>
      <c r="G9780" s="67">
        <v>44866</v>
      </c>
      <c r="H9780" s="67">
        <v>44882</v>
      </c>
      <c r="I9780" s="71">
        <f t="shared" si="516"/>
        <v>16</v>
      </c>
      <c r="J9780" s="72" t="s">
        <v>195</v>
      </c>
      <c r="K9780" s="72" t="s">
        <v>196</v>
      </c>
      <c r="L9780" s="73">
        <v>17</v>
      </c>
      <c r="M9780" s="73" t="s">
        <v>127</v>
      </c>
      <c r="N9780" s="68" t="str">
        <f>VLOOKUP(K9780,[1]人員授權表!D$3:G$249,4,0)</f>
        <v>無機</v>
      </c>
      <c r="O9780" s="70" t="str">
        <f>IF(J9780=[1]人員授權表!$C$85,"Casper李羿勳",IF(J9780=[1]人員授權表!$C$188,"Iring陳俊明",IF(J9780=[1]人員授權表!$C$189,"Brian陳泓霖",VLOOKUP(K9780,[1]人員授權表!D$2:E$249,2,FALSE))))</f>
        <v>Debby胡萱黛</v>
      </c>
      <c r="P9780" s="67">
        <f t="shared" si="518"/>
        <v>44880</v>
      </c>
      <c r="Q9780" s="75" t="str">
        <f t="shared" si="517"/>
        <v>週二</v>
      </c>
      <c r="R9780" s="80">
        <v>44876</v>
      </c>
    </row>
    <row r="9781" spans="2:20">
      <c r="B9781" s="66">
        <v>44858</v>
      </c>
      <c r="D9781" s="68" t="s">
        <v>50</v>
      </c>
      <c r="E9781" s="70" t="s">
        <v>82</v>
      </c>
      <c r="F9781" s="70" t="s">
        <v>3504</v>
      </c>
      <c r="G9781" s="67">
        <v>44866</v>
      </c>
      <c r="H9781" s="67">
        <v>44882</v>
      </c>
      <c r="I9781" s="71">
        <f t="shared" si="516"/>
        <v>16</v>
      </c>
      <c r="J9781" s="72" t="s">
        <v>204</v>
      </c>
      <c r="K9781" s="72" t="s">
        <v>205</v>
      </c>
      <c r="L9781" s="73">
        <v>14</v>
      </c>
      <c r="M9781" s="73" t="s">
        <v>127</v>
      </c>
      <c r="N9781" s="68" t="str">
        <f>VLOOKUP(K9781,[1]人員授權表!D$3:G$249,4,0)</f>
        <v>無機</v>
      </c>
      <c r="O9781" s="70" t="str">
        <f>IF(J9781=[1]人員授權表!$C$85,"Casper李羿勳",IF(J9781=[1]人員授權表!$C$188,"Iring陳俊明",IF(J9781=[1]人員授權表!$C$189,"Brian陳泓霖",VLOOKUP(K9781,[1]人員授權表!D$2:E$249,2,FALSE))))</f>
        <v>Iring陳俊明</v>
      </c>
      <c r="P9781" s="67">
        <f t="shared" si="518"/>
        <v>44880</v>
      </c>
      <c r="Q9781" s="75" t="str">
        <f t="shared" si="517"/>
        <v>週二</v>
      </c>
      <c r="R9781" s="80">
        <v>44875</v>
      </c>
    </row>
    <row r="9782" spans="2:20">
      <c r="B9782" s="66">
        <v>44858</v>
      </c>
      <c r="D9782" s="68" t="s">
        <v>50</v>
      </c>
      <c r="E9782" s="70" t="s">
        <v>82</v>
      </c>
      <c r="F9782" s="70" t="s">
        <v>3504</v>
      </c>
      <c r="G9782" s="67">
        <v>44866</v>
      </c>
      <c r="H9782" s="67">
        <v>44882</v>
      </c>
      <c r="I9782" s="71">
        <f t="shared" si="516"/>
        <v>16</v>
      </c>
      <c r="J9782" s="72" t="s">
        <v>186</v>
      </c>
      <c r="K9782" s="72" t="s">
        <v>187</v>
      </c>
      <c r="L9782" s="73">
        <v>14</v>
      </c>
      <c r="M9782" s="73" t="s">
        <v>127</v>
      </c>
      <c r="N9782" s="68" t="str">
        <f>VLOOKUP(K9782,[1]人員授權表!D$3:G$249,4,0)</f>
        <v>無機</v>
      </c>
      <c r="O9782" s="70" t="str">
        <f>IF(J9782=[1]人員授權表!$C$85,"Casper李羿勳",IF(J9782=[1]人員授權表!$C$188,"Iring陳俊明",IF(J9782=[1]人員授權表!$C$189,"Brian陳泓霖",VLOOKUP(K9782,[1]人員授權表!D$2:E$249,2,FALSE))))</f>
        <v>Ruby黃家蓁</v>
      </c>
      <c r="P9782" s="67">
        <f t="shared" si="518"/>
        <v>44880</v>
      </c>
      <c r="Q9782" s="75" t="str">
        <f t="shared" si="517"/>
        <v>週二</v>
      </c>
      <c r="R9782" s="80">
        <v>44877</v>
      </c>
    </row>
    <row r="9783" spans="2:20">
      <c r="B9783" s="66">
        <v>44858</v>
      </c>
      <c r="D9783" s="68" t="s">
        <v>50</v>
      </c>
      <c r="E9783" s="70" t="s">
        <v>82</v>
      </c>
      <c r="F9783" s="70" t="s">
        <v>3504</v>
      </c>
      <c r="G9783" s="67">
        <v>44866</v>
      </c>
      <c r="H9783" s="67">
        <v>44882</v>
      </c>
      <c r="I9783" s="71">
        <f t="shared" si="516"/>
        <v>16</v>
      </c>
      <c r="J9783" s="72" t="s">
        <v>299</v>
      </c>
      <c r="K9783" s="72" t="s">
        <v>187</v>
      </c>
      <c r="L9783" s="73">
        <v>14</v>
      </c>
      <c r="M9783" s="73" t="s">
        <v>127</v>
      </c>
      <c r="N9783" s="68" t="str">
        <f>VLOOKUP(K9783,[1]人員授權表!D$3:G$249,4,0)</f>
        <v>無機</v>
      </c>
      <c r="O9783" s="70" t="str">
        <f>IF(J9783=[1]人員授權表!$C$85,"Casper李羿勳",IF(J9783=[1]人員授權表!$C$188,"Iring陳俊明",IF(J9783=[1]人員授權表!$C$189,"Brian陳泓霖",VLOOKUP(K9783,[1]人員授權表!D$2:E$249,2,FALSE))))</f>
        <v>Ruby黃家蓁</v>
      </c>
      <c r="P9783" s="67">
        <f t="shared" si="518"/>
        <v>44880</v>
      </c>
      <c r="Q9783" s="75" t="str">
        <f t="shared" si="517"/>
        <v>週二</v>
      </c>
      <c r="R9783" s="80">
        <v>44877</v>
      </c>
    </row>
    <row r="9784" spans="2:20">
      <c r="B9784" s="66">
        <v>44858</v>
      </c>
      <c r="D9784" s="68" t="s">
        <v>50</v>
      </c>
      <c r="E9784" s="70" t="s">
        <v>82</v>
      </c>
      <c r="F9784" s="70" t="s">
        <v>3504</v>
      </c>
      <c r="G9784" s="67">
        <v>44866</v>
      </c>
      <c r="H9784" s="67">
        <v>44882</v>
      </c>
      <c r="I9784" s="71">
        <f t="shared" si="516"/>
        <v>16</v>
      </c>
      <c r="J9784" s="72" t="s">
        <v>288</v>
      </c>
      <c r="K9784" s="72" t="s">
        <v>289</v>
      </c>
      <c r="L9784" s="73">
        <v>14</v>
      </c>
      <c r="M9784" s="73" t="s">
        <v>127</v>
      </c>
      <c r="N9784" s="68" t="str">
        <f>VLOOKUP(K9784,[1]人員授權表!D$3:G$249,4,0)</f>
        <v>無機</v>
      </c>
      <c r="O9784" s="70" t="str">
        <f>IF(J9784=[1]人員授權表!$C$85,"Casper李羿勳",IF(J9784=[1]人員授權表!$C$188,"Iring陳俊明",IF(J9784=[1]人員授權表!$C$189,"Brian陳泓霖",VLOOKUP(K9784,[1]人員授權表!D$2:E$249,2,FALSE))))</f>
        <v>Jack劉念忻</v>
      </c>
      <c r="P9784" s="67">
        <f t="shared" si="518"/>
        <v>44880</v>
      </c>
      <c r="Q9784" s="75" t="str">
        <f t="shared" si="517"/>
        <v>週二</v>
      </c>
      <c r="R9784" s="80">
        <v>44877</v>
      </c>
    </row>
    <row r="9785" spans="2:20">
      <c r="B9785" s="66">
        <v>44858</v>
      </c>
      <c r="D9785" s="68" t="s">
        <v>50</v>
      </c>
      <c r="E9785" s="70" t="s">
        <v>82</v>
      </c>
      <c r="F9785" s="70" t="s">
        <v>3504</v>
      </c>
      <c r="G9785" s="67">
        <v>44866</v>
      </c>
      <c r="H9785" s="67">
        <v>44882</v>
      </c>
      <c r="I9785" s="71">
        <f t="shared" si="516"/>
        <v>16</v>
      </c>
      <c r="J9785" s="72" t="s">
        <v>298</v>
      </c>
      <c r="K9785" s="72" t="s">
        <v>187</v>
      </c>
      <c r="L9785" s="73">
        <v>14</v>
      </c>
      <c r="M9785" s="73" t="s">
        <v>127</v>
      </c>
      <c r="N9785" s="68" t="str">
        <f>VLOOKUP(K9785,[1]人員授權表!D$3:G$249,4,0)</f>
        <v>無機</v>
      </c>
      <c r="O9785" s="70" t="str">
        <f>IF(J9785=[1]人員授權表!$C$85,"Casper李羿勳",IF(J9785=[1]人員授權表!$C$188,"Iring陳俊明",IF(J9785=[1]人員授權表!$C$189,"Brian陳泓霖",VLOOKUP(K9785,[1]人員授權表!D$2:E$249,2,FALSE))))</f>
        <v>Ruby黃家蓁</v>
      </c>
      <c r="P9785" s="67">
        <f t="shared" si="518"/>
        <v>44880</v>
      </c>
      <c r="Q9785" s="75" t="str">
        <f t="shared" si="517"/>
        <v>週二</v>
      </c>
      <c r="R9785" s="80">
        <v>44877</v>
      </c>
    </row>
    <row r="9786" spans="2:20">
      <c r="B9786" s="66">
        <v>44858</v>
      </c>
      <c r="D9786" s="68" t="s">
        <v>50</v>
      </c>
      <c r="E9786" s="70" t="s">
        <v>82</v>
      </c>
      <c r="F9786" s="70" t="s">
        <v>3504</v>
      </c>
      <c r="G9786" s="67">
        <v>44866</v>
      </c>
      <c r="H9786" s="67">
        <v>44882</v>
      </c>
      <c r="I9786" s="71">
        <f t="shared" si="516"/>
        <v>16</v>
      </c>
      <c r="J9786" s="72" t="s">
        <v>151</v>
      </c>
      <c r="K9786" s="72" t="s">
        <v>152</v>
      </c>
      <c r="L9786" s="73">
        <v>14</v>
      </c>
      <c r="M9786" s="73" t="s">
        <v>127</v>
      </c>
      <c r="N9786" s="68" t="str">
        <f>VLOOKUP(K9786,[1]人員授權表!D$3:G$249,4,0)</f>
        <v>無機</v>
      </c>
      <c r="O9786" s="70" t="str">
        <f>IF(J9786=[1]人員授權表!$C$85,"Casper李羿勳",IF(J9786=[1]人員授權表!$C$188,"Iring陳俊明",IF(J9786=[1]人員授權表!$C$189,"Brian陳泓霖",VLOOKUP(K9786,[1]人員授權表!D$2:E$249,2,FALSE))))</f>
        <v>Vicky游崴涵</v>
      </c>
      <c r="P9786" s="67">
        <f t="shared" si="518"/>
        <v>44880</v>
      </c>
      <c r="Q9786" s="75" t="str">
        <f t="shared" si="517"/>
        <v>週二</v>
      </c>
      <c r="R9786" s="80">
        <v>44872</v>
      </c>
    </row>
    <row r="9787" spans="2:20">
      <c r="B9787" s="66">
        <v>44858</v>
      </c>
      <c r="D9787" s="68" t="s">
        <v>50</v>
      </c>
      <c r="E9787" s="70" t="s">
        <v>82</v>
      </c>
      <c r="F9787" s="70" t="s">
        <v>3504</v>
      </c>
      <c r="G9787" s="67">
        <v>44866</v>
      </c>
      <c r="H9787" s="67">
        <v>44882</v>
      </c>
      <c r="I9787" s="71">
        <f t="shared" si="516"/>
        <v>16</v>
      </c>
      <c r="J9787" s="72" t="s">
        <v>141</v>
      </c>
      <c r="K9787" s="72" t="s">
        <v>142</v>
      </c>
      <c r="L9787" s="73">
        <v>14</v>
      </c>
      <c r="M9787" s="73" t="s">
        <v>127</v>
      </c>
      <c r="N9787" s="68" t="str">
        <f>VLOOKUP(K9787,[1]人員授權表!D$3:G$249,4,0)</f>
        <v>無機</v>
      </c>
      <c r="O9787" s="70" t="str">
        <f>IF(J9787=[1]人員授權表!$C$85,"Casper李羿勳",IF(J9787=[1]人員授權表!$C$188,"Iring陳俊明",IF(J9787=[1]人員授權表!$C$189,"Brian陳泓霖",VLOOKUP(K9787,[1]人員授權表!D$2:E$249,2,FALSE))))</f>
        <v>Dennis陳汶宏</v>
      </c>
      <c r="P9787" s="67">
        <f t="shared" si="518"/>
        <v>44880</v>
      </c>
      <c r="Q9787" s="75" t="str">
        <f t="shared" si="517"/>
        <v>週二</v>
      </c>
      <c r="R9787" s="80">
        <v>44873</v>
      </c>
    </row>
    <row r="9788" spans="2:20">
      <c r="B9788" s="66">
        <v>44858</v>
      </c>
      <c r="D9788" s="68" t="s">
        <v>50</v>
      </c>
      <c r="E9788" s="70" t="s">
        <v>82</v>
      </c>
      <c r="F9788" s="70" t="s">
        <v>3504</v>
      </c>
      <c r="G9788" s="67">
        <v>44866</v>
      </c>
      <c r="H9788" s="67">
        <v>44882</v>
      </c>
      <c r="I9788" s="71">
        <f t="shared" si="516"/>
        <v>16</v>
      </c>
      <c r="J9788" s="72" t="s">
        <v>178</v>
      </c>
      <c r="K9788" s="72" t="s">
        <v>179</v>
      </c>
      <c r="L9788" s="73">
        <v>14</v>
      </c>
      <c r="M9788" s="73" t="s">
        <v>127</v>
      </c>
      <c r="N9788" s="68" t="str">
        <f>VLOOKUP(K9788,[1]人員授權表!D$3:G$249,4,0)</f>
        <v>無機</v>
      </c>
      <c r="O9788" s="70" t="str">
        <f>IF(J9788=[1]人員授權表!$C$85,"Casper李羿勳",IF(J9788=[1]人員授權表!$C$188,"Iring陳俊明",IF(J9788=[1]人員授權表!$C$189,"Brian陳泓霖",VLOOKUP(K9788,[1]人員授權表!D$2:E$249,2,FALSE))))</f>
        <v>Dennis陳汶宏</v>
      </c>
      <c r="P9788" s="67">
        <f t="shared" si="518"/>
        <v>44880</v>
      </c>
      <c r="Q9788" s="75" t="str">
        <f t="shared" si="517"/>
        <v>週二</v>
      </c>
      <c r="R9788" s="80">
        <v>44869</v>
      </c>
    </row>
    <row r="9789" spans="2:20">
      <c r="B9789" s="66">
        <v>44858</v>
      </c>
      <c r="D9789" s="68" t="s">
        <v>50</v>
      </c>
      <c r="E9789" s="70" t="s">
        <v>82</v>
      </c>
      <c r="F9789" s="70" t="s">
        <v>3504</v>
      </c>
      <c r="G9789" s="67">
        <v>44866</v>
      </c>
      <c r="H9789" s="67">
        <v>44882</v>
      </c>
      <c r="I9789" s="71">
        <f t="shared" si="516"/>
        <v>16</v>
      </c>
      <c r="J9789" s="72" t="s">
        <v>290</v>
      </c>
      <c r="K9789" s="72" t="s">
        <v>291</v>
      </c>
      <c r="L9789" s="73">
        <v>14</v>
      </c>
      <c r="M9789" s="73" t="s">
        <v>127</v>
      </c>
      <c r="N9789" s="68" t="str">
        <f>VLOOKUP(K9789,[1]人員授權表!D$3:G$249,4,0)</f>
        <v>無機</v>
      </c>
      <c r="O9789" s="70" t="str">
        <f>IF(J9789=[1]人員授權表!$C$85,"Casper李羿勳",IF(J9789=[1]人員授權表!$C$188,"Iring陳俊明",IF(J9789=[1]人員授權表!$C$189,"Brian陳泓霖",VLOOKUP(K9789,[1]人員授權表!D$2:E$249,2,FALSE))))</f>
        <v>George陳志昇</v>
      </c>
      <c r="P9789" s="67">
        <f t="shared" si="518"/>
        <v>44880</v>
      </c>
      <c r="Q9789" s="75" t="str">
        <f t="shared" si="517"/>
        <v>週二</v>
      </c>
      <c r="R9789" s="80">
        <v>44875</v>
      </c>
    </row>
    <row r="9790" spans="2:20">
      <c r="B9790" s="66">
        <v>44858</v>
      </c>
      <c r="D9790" s="68" t="s">
        <v>50</v>
      </c>
      <c r="E9790" s="70" t="s">
        <v>82</v>
      </c>
      <c r="F9790" s="70" t="s">
        <v>3504</v>
      </c>
      <c r="G9790" s="67">
        <v>44866</v>
      </c>
      <c r="H9790" s="67">
        <v>44882</v>
      </c>
      <c r="I9790" s="71">
        <f t="shared" si="516"/>
        <v>16</v>
      </c>
      <c r="J9790" s="72" t="s">
        <v>295</v>
      </c>
      <c r="K9790" s="72" t="s">
        <v>296</v>
      </c>
      <c r="L9790" s="73">
        <v>14</v>
      </c>
      <c r="M9790" s="73" t="s">
        <v>127</v>
      </c>
      <c r="N9790" s="68" t="str">
        <f>VLOOKUP(K9790,[1]人員授權表!D$3:G$249,4,0)</f>
        <v>無機</v>
      </c>
      <c r="O9790" s="70" t="str">
        <f>IF(J9790=[1]人員授權表!$C$85,"Casper李羿勳",IF(J9790=[1]人員授權表!$C$188,"Iring陳俊明",IF(J9790=[1]人員授權表!$C$189,"Brian陳泓霖",VLOOKUP(K9790,[1]人員授權表!D$2:E$249,2,FALSE))))</f>
        <v>Ken張智凱</v>
      </c>
      <c r="P9790" s="67">
        <f t="shared" si="518"/>
        <v>44880</v>
      </c>
      <c r="Q9790" s="75" t="str">
        <f t="shared" si="517"/>
        <v>週二</v>
      </c>
      <c r="R9790" s="80">
        <v>44868</v>
      </c>
    </row>
    <row r="9791" spans="2:20">
      <c r="B9791" s="66">
        <v>44858</v>
      </c>
      <c r="D9791" s="68" t="s">
        <v>50</v>
      </c>
      <c r="E9791" s="70" t="s">
        <v>82</v>
      </c>
      <c r="F9791" s="70" t="s">
        <v>3504</v>
      </c>
      <c r="G9791" s="67">
        <v>44866</v>
      </c>
      <c r="H9791" s="67">
        <v>44882</v>
      </c>
      <c r="I9791" s="71">
        <f t="shared" si="516"/>
        <v>16</v>
      </c>
      <c r="J9791" s="72" t="s">
        <v>269</v>
      </c>
      <c r="K9791" s="72" t="s">
        <v>270</v>
      </c>
      <c r="L9791" s="73">
        <v>3</v>
      </c>
      <c r="M9791" s="73" t="s">
        <v>127</v>
      </c>
      <c r="N9791" s="68" t="str">
        <f>VLOOKUP(K9791,[1]人員授權表!D$3:G$249,4,0)</f>
        <v>無機</v>
      </c>
      <c r="O9791" s="70" t="str">
        <f>IF(J9791=[1]人員授權表!$C$85,"Casper李羿勳",IF(J9791=[1]人員授權表!$C$188,"Iring陳俊明",IF(J9791=[1]人員授權表!$C$189,"Brian陳泓霖",VLOOKUP(K9791,[1]人員授權表!D$2:E$249,2,FALSE))))</f>
        <v>George陳志昇&amp;Vicky游崴涵</v>
      </c>
      <c r="P9791" s="67">
        <f t="shared" si="518"/>
        <v>44880</v>
      </c>
      <c r="Q9791" s="75" t="str">
        <f t="shared" si="517"/>
        <v>週二</v>
      </c>
      <c r="R9791" s="80">
        <v>44875</v>
      </c>
    </row>
    <row r="9792" spans="2:20">
      <c r="B9792" s="66">
        <v>44858</v>
      </c>
      <c r="D9792" s="68" t="s">
        <v>50</v>
      </c>
      <c r="E9792" s="70" t="s">
        <v>82</v>
      </c>
      <c r="F9792" s="70" t="s">
        <v>3505</v>
      </c>
      <c r="G9792" s="67">
        <v>44866</v>
      </c>
      <c r="H9792" s="67">
        <v>44882</v>
      </c>
      <c r="I9792" s="71">
        <f t="shared" si="516"/>
        <v>16</v>
      </c>
      <c r="J9792" s="72" t="s">
        <v>139</v>
      </c>
      <c r="K9792" s="72" t="s">
        <v>140</v>
      </c>
      <c r="L9792" s="135">
        <v>3</v>
      </c>
      <c r="M9792" s="73" t="s">
        <v>127</v>
      </c>
      <c r="N9792" s="68" t="str">
        <f>VLOOKUP(K9792,[1]人員授權表!D$3:G$249,4,0)</f>
        <v>無機</v>
      </c>
      <c r="O9792" s="70" t="str">
        <f>IF(J9792=[1]人員授權表!$C$85,"Casper李羿勳",IF(J9792=[1]人員授權表!$C$188,"Iring陳俊明",IF(J9792=[1]人員授權表!$C$189,"Brian陳泓霖",VLOOKUP(K9792,[1]人員授權表!D$2:E$249,2,FALSE))))</f>
        <v>Brian陳泓霖</v>
      </c>
      <c r="P9792" s="67">
        <f t="shared" si="518"/>
        <v>44880</v>
      </c>
      <c r="Q9792" s="75" t="str">
        <f t="shared" si="517"/>
        <v>週二</v>
      </c>
      <c r="R9792" s="80">
        <v>44874</v>
      </c>
    </row>
    <row r="9793" spans="2:26">
      <c r="B9793" s="66">
        <v>44858</v>
      </c>
      <c r="D9793" s="68" t="s">
        <v>50</v>
      </c>
      <c r="E9793" s="70" t="s">
        <v>82</v>
      </c>
      <c r="F9793" s="70" t="s">
        <v>3505</v>
      </c>
      <c r="G9793" s="67">
        <v>44866</v>
      </c>
      <c r="H9793" s="67">
        <v>44882</v>
      </c>
      <c r="I9793" s="71">
        <f t="shared" si="516"/>
        <v>16</v>
      </c>
      <c r="J9793" s="72" t="s">
        <v>153</v>
      </c>
      <c r="K9793" s="72" t="s">
        <v>154</v>
      </c>
      <c r="L9793" s="73">
        <v>1</v>
      </c>
      <c r="M9793" s="73" t="s">
        <v>127</v>
      </c>
      <c r="N9793" s="68" t="str">
        <f>VLOOKUP(K9793,[1]人員授權表!D$3:G$249,4,0)</f>
        <v>無機</v>
      </c>
      <c r="O9793" s="70" t="str">
        <f>IF(J9793=[1]人員授權表!$C$85,"Casper李羿勳",IF(J9793=[1]人員授權表!$C$188,"Iring陳俊明",IF(J9793=[1]人員授權表!$C$189,"Brian陳泓霖",VLOOKUP(K9793,[1]人員授權表!D$2:E$249,2,FALSE))))</f>
        <v>Ken張智凱</v>
      </c>
      <c r="P9793" s="67">
        <f t="shared" si="518"/>
        <v>44880</v>
      </c>
      <c r="Q9793" s="75" t="str">
        <f t="shared" si="517"/>
        <v>週二</v>
      </c>
      <c r="R9793" s="80">
        <v>44873</v>
      </c>
    </row>
    <row r="9794" spans="2:26">
      <c r="B9794" s="66">
        <v>44858</v>
      </c>
      <c r="D9794" s="68" t="s">
        <v>50</v>
      </c>
      <c r="E9794" s="70" t="s">
        <v>82</v>
      </c>
      <c r="F9794" s="70" t="s">
        <v>3505</v>
      </c>
      <c r="G9794" s="67">
        <v>44866</v>
      </c>
      <c r="H9794" s="67">
        <v>44882</v>
      </c>
      <c r="I9794" s="71">
        <f t="shared" si="516"/>
        <v>16</v>
      </c>
      <c r="J9794" s="72" t="s">
        <v>285</v>
      </c>
      <c r="K9794" s="72" t="s">
        <v>187</v>
      </c>
      <c r="L9794" s="73">
        <v>1</v>
      </c>
      <c r="M9794" s="73" t="s">
        <v>127</v>
      </c>
      <c r="N9794" s="68" t="str">
        <f>VLOOKUP(K9794,[1]人員授權表!D$3:G$249,4,0)</f>
        <v>無機</v>
      </c>
      <c r="O9794" s="70" t="str">
        <f>IF(J9794=[1]人員授權表!$C$85,"Casper李羿勳",IF(J9794=[1]人員授權表!$C$188,"Iring陳俊明",IF(J9794=[1]人員授權表!$C$189,"Brian陳泓霖",VLOOKUP(K9794,[1]人員授權表!D$2:E$249,2,FALSE))))</f>
        <v>Ruby黃家蓁</v>
      </c>
      <c r="P9794" s="67">
        <f t="shared" si="518"/>
        <v>44880</v>
      </c>
      <c r="Q9794" s="75" t="str">
        <f t="shared" si="517"/>
        <v>週二</v>
      </c>
      <c r="R9794" s="80">
        <v>44881</v>
      </c>
      <c r="S9794" s="85">
        <v>44881</v>
      </c>
      <c r="T9794" s="70">
        <v>1</v>
      </c>
    </row>
    <row r="9795" spans="2:26">
      <c r="B9795" s="66">
        <v>44858</v>
      </c>
      <c r="D9795" s="68" t="s">
        <v>50</v>
      </c>
      <c r="E9795" s="70" t="s">
        <v>82</v>
      </c>
      <c r="F9795" s="70" t="s">
        <v>3505</v>
      </c>
      <c r="G9795" s="67">
        <v>44866</v>
      </c>
      <c r="H9795" s="67">
        <v>44882</v>
      </c>
      <c r="I9795" s="71">
        <f t="shared" si="516"/>
        <v>16</v>
      </c>
      <c r="J9795" s="72" t="s">
        <v>286</v>
      </c>
      <c r="K9795" s="72" t="s">
        <v>187</v>
      </c>
      <c r="L9795" s="73">
        <v>1</v>
      </c>
      <c r="M9795" s="73" t="s">
        <v>127</v>
      </c>
      <c r="N9795" s="68" t="str">
        <f>VLOOKUP(K9795,[1]人員授權表!D$3:G$249,4,0)</f>
        <v>無機</v>
      </c>
      <c r="O9795" s="70" t="str">
        <f>IF(J9795=[1]人員授權表!$C$85,"Casper李羿勳",IF(J9795=[1]人員授權表!$C$188,"Iring陳俊明",IF(J9795=[1]人員授權表!$C$189,"Brian陳泓霖",VLOOKUP(K9795,[1]人員授權表!D$2:E$249,2,FALSE))))</f>
        <v>Ruby黃家蓁</v>
      </c>
      <c r="P9795" s="67">
        <f t="shared" si="518"/>
        <v>44880</v>
      </c>
      <c r="Q9795" s="75" t="str">
        <f t="shared" si="517"/>
        <v>週二</v>
      </c>
      <c r="R9795" s="80">
        <v>44881</v>
      </c>
      <c r="S9795" s="85">
        <v>44881</v>
      </c>
      <c r="T9795" s="70">
        <v>1</v>
      </c>
    </row>
    <row r="9796" spans="2:26">
      <c r="B9796" s="66">
        <v>44858</v>
      </c>
      <c r="D9796" s="68" t="s">
        <v>50</v>
      </c>
      <c r="E9796" s="70" t="s">
        <v>82</v>
      </c>
      <c r="F9796" s="70" t="s">
        <v>3505</v>
      </c>
      <c r="G9796" s="67">
        <v>44866</v>
      </c>
      <c r="H9796" s="67">
        <v>44882</v>
      </c>
      <c r="I9796" s="71">
        <f t="shared" si="516"/>
        <v>16</v>
      </c>
      <c r="J9796" s="72" t="s">
        <v>204</v>
      </c>
      <c r="K9796" s="72" t="s">
        <v>205</v>
      </c>
      <c r="L9796" s="73">
        <v>1</v>
      </c>
      <c r="M9796" s="73" t="s">
        <v>127</v>
      </c>
      <c r="N9796" s="68" t="str">
        <f>VLOOKUP(K9796,[1]人員授權表!D$3:G$249,4,0)</f>
        <v>無機</v>
      </c>
      <c r="O9796" s="70" t="str">
        <f>IF(J9796=[1]人員授權表!$C$85,"Casper李羿勳",IF(J9796=[1]人員授權表!$C$188,"Iring陳俊明",IF(J9796=[1]人員授權表!$C$189,"Brian陳泓霖",VLOOKUP(K9796,[1]人員授權表!D$2:E$249,2,FALSE))))</f>
        <v>Iring陳俊明</v>
      </c>
      <c r="P9796" s="67">
        <f t="shared" si="518"/>
        <v>44880</v>
      </c>
      <c r="Q9796" s="75" t="str">
        <f t="shared" si="517"/>
        <v>週二</v>
      </c>
      <c r="R9796" s="80">
        <v>44875</v>
      </c>
    </row>
    <row r="9797" spans="2:26">
      <c r="B9797" s="66">
        <v>44858</v>
      </c>
      <c r="D9797" s="68" t="s">
        <v>50</v>
      </c>
      <c r="E9797" s="70" t="s">
        <v>82</v>
      </c>
      <c r="F9797" s="70" t="s">
        <v>3505</v>
      </c>
      <c r="G9797" s="67">
        <v>44866</v>
      </c>
      <c r="H9797" s="67">
        <v>44882</v>
      </c>
      <c r="I9797" s="71">
        <f t="shared" si="516"/>
        <v>16</v>
      </c>
      <c r="J9797" s="72" t="s">
        <v>186</v>
      </c>
      <c r="K9797" s="72" t="s">
        <v>187</v>
      </c>
      <c r="L9797" s="73">
        <v>1</v>
      </c>
      <c r="M9797" s="73" t="s">
        <v>127</v>
      </c>
      <c r="N9797" s="68" t="str">
        <f>VLOOKUP(K9797,[1]人員授權表!D$3:G$249,4,0)</f>
        <v>無機</v>
      </c>
      <c r="O9797" s="70" t="str">
        <f>IF(J9797=[1]人員授權表!$C$85,"Casper李羿勳",IF(J9797=[1]人員授權表!$C$188,"Iring陳俊明",IF(J9797=[1]人員授權表!$C$189,"Brian陳泓霖",VLOOKUP(K9797,[1]人員授權表!D$2:E$249,2,FALSE))))</f>
        <v>Ruby黃家蓁</v>
      </c>
      <c r="P9797" s="67">
        <f t="shared" si="518"/>
        <v>44880</v>
      </c>
      <c r="Q9797" s="75" t="str">
        <f t="shared" si="517"/>
        <v>週二</v>
      </c>
      <c r="R9797" s="80">
        <v>44877</v>
      </c>
    </row>
    <row r="9798" spans="2:26">
      <c r="B9798" s="66">
        <v>44858</v>
      </c>
      <c r="D9798" s="68" t="s">
        <v>50</v>
      </c>
      <c r="E9798" s="70" t="s">
        <v>82</v>
      </c>
      <c r="F9798" s="70" t="s">
        <v>3505</v>
      </c>
      <c r="G9798" s="67">
        <v>44866</v>
      </c>
      <c r="H9798" s="67">
        <v>44882</v>
      </c>
      <c r="I9798" s="71">
        <f t="shared" si="516"/>
        <v>16</v>
      </c>
      <c r="J9798" s="72" t="s">
        <v>299</v>
      </c>
      <c r="K9798" s="72" t="s">
        <v>187</v>
      </c>
      <c r="L9798" s="73">
        <v>1</v>
      </c>
      <c r="M9798" s="73" t="s">
        <v>127</v>
      </c>
      <c r="N9798" s="68" t="str">
        <f>VLOOKUP(K9798,[1]人員授權表!D$3:G$249,4,0)</f>
        <v>無機</v>
      </c>
      <c r="O9798" s="70" t="str">
        <f>IF(J9798=[1]人員授權表!$C$85,"Casper李羿勳",IF(J9798=[1]人員授權表!$C$188,"Iring陳俊明",IF(J9798=[1]人員授權表!$C$189,"Brian陳泓霖",VLOOKUP(K9798,[1]人員授權表!D$2:E$249,2,FALSE))))</f>
        <v>Ruby黃家蓁</v>
      </c>
      <c r="P9798" s="67">
        <f t="shared" si="518"/>
        <v>44880</v>
      </c>
      <c r="Q9798" s="75" t="str">
        <f t="shared" si="517"/>
        <v>週二</v>
      </c>
      <c r="R9798" s="80">
        <v>44877</v>
      </c>
    </row>
    <row r="9799" spans="2:26">
      <c r="B9799" s="66">
        <v>44858</v>
      </c>
      <c r="D9799" s="68" t="s">
        <v>50</v>
      </c>
      <c r="E9799" s="70" t="s">
        <v>82</v>
      </c>
      <c r="F9799" s="70" t="s">
        <v>3505</v>
      </c>
      <c r="G9799" s="67">
        <v>44866</v>
      </c>
      <c r="H9799" s="67">
        <v>44882</v>
      </c>
      <c r="I9799" s="71">
        <f t="shared" ref="I9799:I9862" si="519">_xlfn.DAYS(H9799,G9799)</f>
        <v>16</v>
      </c>
      <c r="J9799" s="72" t="s">
        <v>288</v>
      </c>
      <c r="K9799" s="72" t="s">
        <v>289</v>
      </c>
      <c r="L9799" s="73">
        <v>1</v>
      </c>
      <c r="M9799" s="73" t="s">
        <v>127</v>
      </c>
      <c r="N9799" s="68" t="str">
        <f>VLOOKUP(K9799,[1]人員授權表!D$3:G$249,4,0)</f>
        <v>無機</v>
      </c>
      <c r="O9799" s="70" t="str">
        <f>IF(J9799=[1]人員授權表!$C$85,"Casper李羿勳",IF(J9799=[1]人員授權表!$C$188,"Iring陳俊明",IF(J9799=[1]人員授權表!$C$189,"Brian陳泓霖",VLOOKUP(K9799,[1]人員授權表!D$2:E$249,2,FALSE))))</f>
        <v>Jack劉念忻</v>
      </c>
      <c r="P9799" s="67">
        <f t="shared" si="518"/>
        <v>44880</v>
      </c>
      <c r="Q9799" s="75" t="str">
        <f t="shared" ref="Q9799:Q9862" si="520">TEXT(P9799,"aaa")</f>
        <v>週二</v>
      </c>
      <c r="R9799" s="80">
        <v>44877</v>
      </c>
    </row>
    <row r="9800" spans="2:26">
      <c r="B9800" s="66">
        <v>44858</v>
      </c>
      <c r="D9800" s="68" t="s">
        <v>50</v>
      </c>
      <c r="E9800" s="70" t="s">
        <v>82</v>
      </c>
      <c r="F9800" s="70" t="s">
        <v>3505</v>
      </c>
      <c r="G9800" s="67">
        <v>44866</v>
      </c>
      <c r="H9800" s="67">
        <v>44882</v>
      </c>
      <c r="I9800" s="71">
        <f t="shared" si="519"/>
        <v>16</v>
      </c>
      <c r="J9800" s="72" t="s">
        <v>298</v>
      </c>
      <c r="K9800" s="72" t="s">
        <v>187</v>
      </c>
      <c r="L9800" s="73">
        <v>1</v>
      </c>
      <c r="M9800" s="73" t="s">
        <v>127</v>
      </c>
      <c r="N9800" s="68" t="str">
        <f>VLOOKUP(K9800,[1]人員授權表!D$3:G$249,4,0)</f>
        <v>無機</v>
      </c>
      <c r="O9800" s="70" t="str">
        <f>IF(J9800=[1]人員授權表!$C$85,"Casper李羿勳",IF(J9800=[1]人員授權表!$C$188,"Iring陳俊明",IF(J9800=[1]人員授權表!$C$189,"Brian陳泓霖",VLOOKUP(K9800,[1]人員授權表!D$2:E$249,2,FALSE))))</f>
        <v>Ruby黃家蓁</v>
      </c>
      <c r="P9800" s="67">
        <f t="shared" si="518"/>
        <v>44880</v>
      </c>
      <c r="Q9800" s="75" t="str">
        <f t="shared" si="520"/>
        <v>週二</v>
      </c>
      <c r="R9800" s="80">
        <v>44877</v>
      </c>
    </row>
    <row r="9801" spans="2:26">
      <c r="B9801" s="66">
        <v>44858</v>
      </c>
      <c r="D9801" s="68" t="s">
        <v>50</v>
      </c>
      <c r="E9801" s="70" t="s">
        <v>82</v>
      </c>
      <c r="F9801" s="70" t="s">
        <v>3505</v>
      </c>
      <c r="G9801" s="67">
        <v>44866</v>
      </c>
      <c r="H9801" s="67">
        <v>44882</v>
      </c>
      <c r="I9801" s="71">
        <f t="shared" si="519"/>
        <v>16</v>
      </c>
      <c r="J9801" s="72" t="s">
        <v>151</v>
      </c>
      <c r="K9801" s="72" t="s">
        <v>152</v>
      </c>
      <c r="L9801" s="73">
        <v>1</v>
      </c>
      <c r="M9801" s="73" t="s">
        <v>127</v>
      </c>
      <c r="N9801" s="68" t="str">
        <f>VLOOKUP(K9801,[1]人員授權表!D$3:G$249,4,0)</f>
        <v>無機</v>
      </c>
      <c r="O9801" s="70" t="str">
        <f>IF(J9801=[1]人員授權表!$C$85,"Casper李羿勳",IF(J9801=[1]人員授權表!$C$188,"Iring陳俊明",IF(J9801=[1]人員授權表!$C$189,"Brian陳泓霖",VLOOKUP(K9801,[1]人員授權表!D$2:E$249,2,FALSE))))</f>
        <v>Vicky游崴涵</v>
      </c>
      <c r="P9801" s="67">
        <f t="shared" si="518"/>
        <v>44880</v>
      </c>
      <c r="Q9801" s="75" t="str">
        <f t="shared" si="520"/>
        <v>週二</v>
      </c>
      <c r="R9801" s="80">
        <v>44872</v>
      </c>
    </row>
    <row r="9802" spans="2:26">
      <c r="B9802" s="66">
        <v>44858</v>
      </c>
      <c r="D9802" s="68" t="s">
        <v>50</v>
      </c>
      <c r="E9802" s="70" t="s">
        <v>82</v>
      </c>
      <c r="F9802" s="70" t="s">
        <v>3505</v>
      </c>
      <c r="G9802" s="67">
        <v>44866</v>
      </c>
      <c r="H9802" s="67">
        <v>44882</v>
      </c>
      <c r="I9802" s="71">
        <f t="shared" si="519"/>
        <v>16</v>
      </c>
      <c r="J9802" s="72" t="s">
        <v>141</v>
      </c>
      <c r="K9802" s="72" t="s">
        <v>142</v>
      </c>
      <c r="L9802" s="73">
        <v>1</v>
      </c>
      <c r="M9802" s="73" t="s">
        <v>127</v>
      </c>
      <c r="N9802" s="68" t="str">
        <f>VLOOKUP(K9802,[1]人員授權表!D$3:G$249,4,0)</f>
        <v>無機</v>
      </c>
      <c r="O9802" s="70" t="str">
        <f>IF(J9802=[1]人員授權表!$C$85,"Casper李羿勳",IF(J9802=[1]人員授權表!$C$188,"Iring陳俊明",IF(J9802=[1]人員授權表!$C$189,"Brian陳泓霖",VLOOKUP(K9802,[1]人員授權表!D$2:E$249,2,FALSE))))</f>
        <v>Dennis陳汶宏</v>
      </c>
      <c r="P9802" s="67">
        <f t="shared" si="518"/>
        <v>44880</v>
      </c>
      <c r="Q9802" s="75" t="str">
        <f t="shared" si="520"/>
        <v>週二</v>
      </c>
      <c r="R9802" s="80">
        <v>44873</v>
      </c>
    </row>
    <row r="9803" spans="2:26">
      <c r="B9803" s="66">
        <v>44858</v>
      </c>
      <c r="D9803" s="68" t="s">
        <v>50</v>
      </c>
      <c r="E9803" s="70" t="s">
        <v>82</v>
      </c>
      <c r="F9803" s="70" t="s">
        <v>3505</v>
      </c>
      <c r="G9803" s="67">
        <v>44866</v>
      </c>
      <c r="H9803" s="67">
        <v>44882</v>
      </c>
      <c r="I9803" s="71">
        <f t="shared" si="519"/>
        <v>16</v>
      </c>
      <c r="J9803" s="72" t="s">
        <v>178</v>
      </c>
      <c r="K9803" s="72" t="s">
        <v>179</v>
      </c>
      <c r="L9803" s="73">
        <v>1</v>
      </c>
      <c r="M9803" s="73" t="s">
        <v>127</v>
      </c>
      <c r="N9803" s="68" t="str">
        <f>VLOOKUP(K9803,[1]人員授權表!D$3:G$249,4,0)</f>
        <v>無機</v>
      </c>
      <c r="O9803" s="70" t="str">
        <f>IF(J9803=[1]人員授權表!$C$85,"Casper李羿勳",IF(J9803=[1]人員授權表!$C$188,"Iring陳俊明",IF(J9803=[1]人員授權表!$C$189,"Brian陳泓霖",VLOOKUP(K9803,[1]人員授權表!D$2:E$249,2,FALSE))))</f>
        <v>Dennis陳汶宏</v>
      </c>
      <c r="P9803" s="67">
        <f t="shared" si="518"/>
        <v>44880</v>
      </c>
      <c r="Q9803" s="75" t="str">
        <f t="shared" si="520"/>
        <v>週二</v>
      </c>
      <c r="R9803" s="80">
        <v>44869</v>
      </c>
    </row>
    <row r="9804" spans="2:26">
      <c r="B9804" s="66">
        <v>44858</v>
      </c>
      <c r="D9804" s="68" t="s">
        <v>50</v>
      </c>
      <c r="E9804" s="70" t="s">
        <v>82</v>
      </c>
      <c r="F9804" s="70" t="s">
        <v>3505</v>
      </c>
      <c r="G9804" s="67">
        <v>44866</v>
      </c>
      <c r="H9804" s="67">
        <v>44882</v>
      </c>
      <c r="I9804" s="71">
        <f t="shared" si="519"/>
        <v>16</v>
      </c>
      <c r="J9804" s="72" t="s">
        <v>290</v>
      </c>
      <c r="K9804" s="72" t="s">
        <v>291</v>
      </c>
      <c r="L9804" s="73">
        <v>1</v>
      </c>
      <c r="M9804" s="73" t="s">
        <v>127</v>
      </c>
      <c r="N9804" s="68" t="str">
        <f>VLOOKUP(K9804,[1]人員授權表!D$3:G$249,4,0)</f>
        <v>無機</v>
      </c>
      <c r="O9804" s="70" t="str">
        <f>IF(J9804=[1]人員授權表!$C$85,"Casper李羿勳",IF(J9804=[1]人員授權表!$C$188,"Iring陳俊明",IF(J9804=[1]人員授權表!$C$189,"Brian陳泓霖",VLOOKUP(K9804,[1]人員授權表!D$2:E$249,2,FALSE))))</f>
        <v>George陳志昇</v>
      </c>
      <c r="P9804" s="67">
        <f t="shared" si="518"/>
        <v>44880</v>
      </c>
      <c r="Q9804" s="75" t="str">
        <f t="shared" si="520"/>
        <v>週二</v>
      </c>
      <c r="R9804" s="80">
        <v>44875</v>
      </c>
    </row>
    <row r="9805" spans="2:26">
      <c r="B9805" s="66">
        <v>44858</v>
      </c>
      <c r="D9805" s="68" t="s">
        <v>50</v>
      </c>
      <c r="E9805" s="70" t="s">
        <v>82</v>
      </c>
      <c r="F9805" s="70" t="s">
        <v>3505</v>
      </c>
      <c r="G9805" s="67">
        <v>44866</v>
      </c>
      <c r="H9805" s="67">
        <v>44882</v>
      </c>
      <c r="I9805" s="71">
        <f t="shared" si="519"/>
        <v>16</v>
      </c>
      <c r="J9805" s="72" t="s">
        <v>295</v>
      </c>
      <c r="K9805" s="72" t="s">
        <v>296</v>
      </c>
      <c r="L9805" s="73">
        <v>1</v>
      </c>
      <c r="M9805" s="73" t="s">
        <v>127</v>
      </c>
      <c r="N9805" s="68" t="str">
        <f>VLOOKUP(K9805,[1]人員授權表!D$3:G$249,4,0)</f>
        <v>無機</v>
      </c>
      <c r="O9805" s="70" t="str">
        <f>IF(J9805=[1]人員授權表!$C$85,"Casper李羿勳",IF(J9805=[1]人員授權表!$C$188,"Iring陳俊明",IF(J9805=[1]人員授權表!$C$189,"Brian陳泓霖",VLOOKUP(K9805,[1]人員授權表!D$2:E$249,2,FALSE))))</f>
        <v>Ken張智凱</v>
      </c>
      <c r="P9805" s="67">
        <f t="shared" si="518"/>
        <v>44880</v>
      </c>
      <c r="Q9805" s="75" t="str">
        <f t="shared" si="520"/>
        <v>週二</v>
      </c>
      <c r="R9805" s="80">
        <v>44868</v>
      </c>
    </row>
    <row r="9806" spans="2:26">
      <c r="B9806" s="66">
        <v>44858</v>
      </c>
      <c r="D9806" s="68" t="s">
        <v>50</v>
      </c>
      <c r="E9806" s="70" t="s">
        <v>82</v>
      </c>
      <c r="F9806" s="70" t="s">
        <v>3505</v>
      </c>
      <c r="G9806" s="67">
        <v>44866</v>
      </c>
      <c r="H9806" s="67">
        <v>44882</v>
      </c>
      <c r="I9806" s="71">
        <f t="shared" si="519"/>
        <v>16</v>
      </c>
      <c r="J9806" s="72" t="s">
        <v>175</v>
      </c>
      <c r="K9806" s="72" t="s">
        <v>176</v>
      </c>
      <c r="L9806" s="73">
        <v>3</v>
      </c>
      <c r="M9806" s="73" t="s">
        <v>127</v>
      </c>
      <c r="N9806" s="68" t="str">
        <f>VLOOKUP(K9806,[1]人員授權表!D$3:G$249,4,0)</f>
        <v>無機</v>
      </c>
      <c r="O9806" s="70" t="str">
        <f>IF(J9806=[1]人員授權表!$C$85,"Casper李羿勳",IF(J9806=[1]人員授權表!$C$188,"Iring陳俊明",IF(J9806=[1]人員授權表!$C$189,"Brian陳泓霖",VLOOKUP(K9806,[1]人員授權表!D$2:E$249,2,FALSE))))</f>
        <v>Debby胡萱黛</v>
      </c>
      <c r="P9806" s="67">
        <f t="shared" si="518"/>
        <v>44880</v>
      </c>
      <c r="Q9806" s="75" t="str">
        <f t="shared" si="520"/>
        <v>週二</v>
      </c>
      <c r="R9806" s="80">
        <v>44879</v>
      </c>
    </row>
    <row r="9807" spans="2:26">
      <c r="B9807" s="66">
        <v>44855</v>
      </c>
      <c r="C9807" s="67">
        <v>44873</v>
      </c>
      <c r="D9807" s="68" t="s">
        <v>50</v>
      </c>
      <c r="E9807" s="70" t="s">
        <v>82</v>
      </c>
      <c r="F9807" s="70" t="s">
        <v>3506</v>
      </c>
      <c r="G9807" s="67">
        <v>44868</v>
      </c>
      <c r="H9807" s="67">
        <v>44882</v>
      </c>
      <c r="I9807" s="71">
        <f t="shared" si="519"/>
        <v>14</v>
      </c>
      <c r="J9807" s="72" t="s">
        <v>139</v>
      </c>
      <c r="K9807" s="72" t="s">
        <v>140</v>
      </c>
      <c r="L9807" s="110">
        <v>2</v>
      </c>
      <c r="M9807" s="73" t="s">
        <v>127</v>
      </c>
      <c r="N9807" s="68" t="str">
        <f>VLOOKUP(K9807,[1]人員授權表!D$3:G$249,4,0)</f>
        <v>無機</v>
      </c>
      <c r="O9807" s="70" t="str">
        <f>IF(J9807=[1]人員授權表!$C$85,"Casper李羿勳",IF(J9807=[1]人員授權表!$C$188,"Iring陳俊明",IF(J9807=[1]人員授權表!$C$189,"Brian陳泓霖",VLOOKUP(K9807,[1]人員授權表!D$2:E$249,2,FALSE))))</f>
        <v>Brian陳泓霖</v>
      </c>
      <c r="P9807" s="67">
        <f t="shared" si="518"/>
        <v>44880</v>
      </c>
      <c r="Q9807" s="75" t="str">
        <f t="shared" si="520"/>
        <v>週二</v>
      </c>
      <c r="R9807" s="80">
        <v>44874</v>
      </c>
      <c r="Z9807" s="79" t="s">
        <v>3507</v>
      </c>
    </row>
    <row r="9808" spans="2:26">
      <c r="B9808" s="66">
        <v>44855</v>
      </c>
      <c r="D9808" s="68" t="s">
        <v>50</v>
      </c>
      <c r="E9808" s="70" t="s">
        <v>82</v>
      </c>
      <c r="F9808" s="70" t="s">
        <v>3508</v>
      </c>
      <c r="G9808" s="67">
        <v>44868</v>
      </c>
      <c r="H9808" s="67">
        <v>44882</v>
      </c>
      <c r="I9808" s="71">
        <f t="shared" si="519"/>
        <v>14</v>
      </c>
      <c r="J9808" s="72" t="s">
        <v>1280</v>
      </c>
      <c r="K9808" s="72" t="s">
        <v>149</v>
      </c>
      <c r="L9808" s="110">
        <v>2</v>
      </c>
      <c r="M9808" s="73" t="s">
        <v>127</v>
      </c>
      <c r="N9808" s="68" t="str">
        <f>VLOOKUP(K9808,[1]人員授權表!D$3:G$249,4,0)</f>
        <v>無機</v>
      </c>
      <c r="O9808" s="70" t="str">
        <f>IF(J9808=[1]人員授權表!$C$85,"Casper李羿勳",IF(J9808=[1]人員授權表!$C$188,"Iring陳俊明",IF(J9808=[1]人員授權表!$C$189,"Brian陳泓霖",VLOOKUP(K9808,[1]人員授權表!D$2:E$249,2,FALSE))))</f>
        <v>Vicky游崴涵</v>
      </c>
      <c r="P9808" s="67">
        <f t="shared" si="518"/>
        <v>44880</v>
      </c>
      <c r="Q9808" s="75" t="str">
        <f t="shared" si="520"/>
        <v>週二</v>
      </c>
      <c r="R9808" s="80">
        <v>44879</v>
      </c>
      <c r="Z9808" s="79" t="s">
        <v>3507</v>
      </c>
    </row>
    <row r="9809" spans="2:27">
      <c r="B9809" s="66">
        <v>44855</v>
      </c>
      <c r="D9809" s="68" t="s">
        <v>50</v>
      </c>
      <c r="E9809" s="70" t="s">
        <v>82</v>
      </c>
      <c r="F9809" s="70" t="s">
        <v>3508</v>
      </c>
      <c r="G9809" s="67">
        <v>44868</v>
      </c>
      <c r="H9809" s="67">
        <v>44882</v>
      </c>
      <c r="I9809" s="71">
        <f t="shared" si="519"/>
        <v>14</v>
      </c>
      <c r="J9809" s="72" t="s">
        <v>137</v>
      </c>
      <c r="K9809" s="72" t="s">
        <v>138</v>
      </c>
      <c r="L9809" s="110">
        <v>2</v>
      </c>
      <c r="M9809" s="73" t="s">
        <v>127</v>
      </c>
      <c r="N9809" s="68" t="str">
        <f>VLOOKUP(K9809,[1]人員授權表!D$3:G$249,4,0)</f>
        <v>無機</v>
      </c>
      <c r="O9809" s="70" t="str">
        <f>IF(J9809=[1]人員授權表!$C$85,"Casper李羿勳",IF(J9809=[1]人員授權表!$C$188,"Iring陳俊明",IF(J9809=[1]人員授權表!$C$189,"Brian陳泓霖",VLOOKUP(K9809,[1]人員授權表!D$2:E$249,2,FALSE))))</f>
        <v>Jack劉念忻</v>
      </c>
      <c r="P9809" s="67">
        <f t="shared" si="518"/>
        <v>44880</v>
      </c>
      <c r="Q9809" s="75" t="str">
        <f t="shared" si="520"/>
        <v>週二</v>
      </c>
      <c r="R9809" s="80">
        <v>44877</v>
      </c>
      <c r="Z9809" s="79" t="s">
        <v>3507</v>
      </c>
    </row>
    <row r="9810" spans="2:27">
      <c r="B9810" s="66">
        <v>44855</v>
      </c>
      <c r="D9810" s="68" t="s">
        <v>50</v>
      </c>
      <c r="E9810" s="70" t="s">
        <v>82</v>
      </c>
      <c r="F9810" s="70" t="s">
        <v>3508</v>
      </c>
      <c r="G9810" s="67">
        <v>44868</v>
      </c>
      <c r="H9810" s="67">
        <v>44882</v>
      </c>
      <c r="I9810" s="71">
        <f t="shared" si="519"/>
        <v>14</v>
      </c>
      <c r="J9810" s="72" t="s">
        <v>141</v>
      </c>
      <c r="K9810" s="72" t="s">
        <v>142</v>
      </c>
      <c r="L9810" s="110">
        <v>2</v>
      </c>
      <c r="M9810" s="73" t="s">
        <v>127</v>
      </c>
      <c r="N9810" s="68" t="str">
        <f>VLOOKUP(K9810,[1]人員授權表!D$3:G$249,4,0)</f>
        <v>無機</v>
      </c>
      <c r="O9810" s="70" t="str">
        <f>IF(J9810=[1]人員授權表!$C$85,"Casper李羿勳",IF(J9810=[1]人員授權表!$C$188,"Iring陳俊明",IF(J9810=[1]人員授權表!$C$189,"Brian陳泓霖",VLOOKUP(K9810,[1]人員授權表!D$2:E$249,2,FALSE))))</f>
        <v>Dennis陳汶宏</v>
      </c>
      <c r="P9810" s="67">
        <f t="shared" si="518"/>
        <v>44880</v>
      </c>
      <c r="Q9810" s="75" t="str">
        <f t="shared" si="520"/>
        <v>週二</v>
      </c>
      <c r="R9810" s="80">
        <v>44877</v>
      </c>
      <c r="Z9810" s="79" t="s">
        <v>3507</v>
      </c>
    </row>
    <row r="9811" spans="2:27">
      <c r="B9811" s="66">
        <v>44855</v>
      </c>
      <c r="D9811" s="68" t="s">
        <v>50</v>
      </c>
      <c r="E9811" s="70" t="s">
        <v>82</v>
      </c>
      <c r="F9811" s="70" t="s">
        <v>3508</v>
      </c>
      <c r="G9811" s="67">
        <v>44868</v>
      </c>
      <c r="H9811" s="67">
        <v>44882</v>
      </c>
      <c r="I9811" s="71">
        <f t="shared" si="519"/>
        <v>14</v>
      </c>
      <c r="J9811" s="72" t="s">
        <v>125</v>
      </c>
      <c r="K9811" s="72" t="s">
        <v>1791</v>
      </c>
      <c r="L9811" s="110">
        <v>2</v>
      </c>
      <c r="M9811" s="73" t="s">
        <v>127</v>
      </c>
      <c r="N9811" s="68" t="str">
        <f>VLOOKUP(K9811,[1]人員授權表!D$3:G$249,4,0)</f>
        <v>有機</v>
      </c>
      <c r="O9811" s="70" t="str">
        <f>IF(J9811=[1]人員授權表!$C$85,"Casper李羿勳",IF(J9811=[1]人員授權表!$C$188,"Iring陳俊明",IF(J9811=[1]人員授權表!$C$189,"Brian陳泓霖",VLOOKUP(K9811,[1]人員授權表!D$2:E$249,2,FALSE))))</f>
        <v>Lucy黃詩婷</v>
      </c>
      <c r="P9811" s="67">
        <f t="shared" si="518"/>
        <v>44880</v>
      </c>
      <c r="Q9811" s="75" t="str">
        <f t="shared" si="520"/>
        <v>週二</v>
      </c>
      <c r="R9811" s="80">
        <v>44873</v>
      </c>
      <c r="Z9811" s="79" t="s">
        <v>3507</v>
      </c>
    </row>
    <row r="9812" spans="2:27">
      <c r="B9812" s="66">
        <v>44855</v>
      </c>
      <c r="D9812" s="68" t="s">
        <v>50</v>
      </c>
      <c r="E9812" s="70" t="s">
        <v>82</v>
      </c>
      <c r="F9812" s="70" t="s">
        <v>3508</v>
      </c>
      <c r="G9812" s="67">
        <v>44868</v>
      </c>
      <c r="H9812" s="67">
        <v>44882</v>
      </c>
      <c r="I9812" s="71">
        <f t="shared" si="519"/>
        <v>14</v>
      </c>
      <c r="J9812" s="72" t="s">
        <v>164</v>
      </c>
      <c r="K9812" s="72" t="s">
        <v>146</v>
      </c>
      <c r="L9812" s="110">
        <v>2</v>
      </c>
      <c r="M9812" s="73" t="s">
        <v>127</v>
      </c>
      <c r="N9812" s="68" t="str">
        <f>VLOOKUP(K9812,[1]人員授權表!D$3:G$249,4,0)</f>
        <v>無機</v>
      </c>
      <c r="O9812" s="70" t="str">
        <f>IF(J9812=[1]人員授權表!$C$85,"Casper李羿勳",IF(J9812=[1]人員授權表!$C$188,"Iring陳俊明",IF(J9812=[1]人員授權表!$C$189,"Brian陳泓霖",VLOOKUP(K9812,[1]人員授權表!D$2:E$249,2,FALSE))))</f>
        <v>Jack劉念忻</v>
      </c>
      <c r="P9812" s="67">
        <f t="shared" si="518"/>
        <v>44880</v>
      </c>
      <c r="Q9812" s="75" t="str">
        <f t="shared" si="520"/>
        <v>週二</v>
      </c>
      <c r="R9812" s="80">
        <v>44875</v>
      </c>
      <c r="Z9812" s="79" t="s">
        <v>3507</v>
      </c>
    </row>
    <row r="9813" spans="2:27">
      <c r="B9813" s="66">
        <v>44858</v>
      </c>
      <c r="D9813" s="68" t="s">
        <v>50</v>
      </c>
      <c r="E9813" s="70" t="s">
        <v>82</v>
      </c>
      <c r="F9813" s="70" t="s">
        <v>3509</v>
      </c>
      <c r="G9813" s="67">
        <v>44866</v>
      </c>
      <c r="H9813" s="67">
        <v>44882</v>
      </c>
      <c r="I9813" s="71">
        <f t="shared" si="519"/>
        <v>16</v>
      </c>
      <c r="J9813" s="72" t="s">
        <v>139</v>
      </c>
      <c r="K9813" s="72" t="s">
        <v>140</v>
      </c>
      <c r="L9813" s="73">
        <v>3</v>
      </c>
      <c r="M9813" s="73" t="s">
        <v>127</v>
      </c>
      <c r="N9813" s="68" t="str">
        <f>VLOOKUP(K9813,[1]人員授權表!D$3:G$249,4,0)</f>
        <v>無機</v>
      </c>
      <c r="O9813" s="70" t="str">
        <f>IF(J9813=[1]人員授權表!$C$85,"Casper李羿勳",IF(J9813=[1]人員授權表!$C$188,"Iring陳俊明",IF(J9813=[1]人員授權表!$C$189,"Brian陳泓霖",VLOOKUP(K9813,[1]人員授權表!D$2:E$249,2,FALSE))))</f>
        <v>Brian陳泓霖</v>
      </c>
      <c r="P9813" s="67">
        <f t="shared" si="518"/>
        <v>44880</v>
      </c>
      <c r="Q9813" s="75" t="str">
        <f t="shared" si="520"/>
        <v>週二</v>
      </c>
      <c r="R9813" s="80">
        <v>44874</v>
      </c>
    </row>
    <row r="9814" spans="2:27">
      <c r="B9814" s="66">
        <v>44858</v>
      </c>
      <c r="D9814" s="68" t="s">
        <v>50</v>
      </c>
      <c r="E9814" s="70" t="s">
        <v>82</v>
      </c>
      <c r="F9814" s="70" t="s">
        <v>3509</v>
      </c>
      <c r="G9814" s="67">
        <v>44866</v>
      </c>
      <c r="H9814" s="67">
        <v>44882</v>
      </c>
      <c r="I9814" s="71">
        <f t="shared" si="519"/>
        <v>16</v>
      </c>
      <c r="J9814" s="72" t="s">
        <v>137</v>
      </c>
      <c r="K9814" s="72" t="s">
        <v>138</v>
      </c>
      <c r="L9814" s="73">
        <v>3</v>
      </c>
      <c r="M9814" s="73" t="s">
        <v>127</v>
      </c>
      <c r="N9814" s="68" t="str">
        <f>VLOOKUP(K9814,[1]人員授權表!D$3:G$249,4,0)</f>
        <v>無機</v>
      </c>
      <c r="O9814" s="70" t="str">
        <f>IF(J9814=[1]人員授權表!$C$85,"Casper李羿勳",IF(J9814=[1]人員授權表!$C$188,"Iring陳俊明",IF(J9814=[1]人員授權表!$C$189,"Brian陳泓霖",VLOOKUP(K9814,[1]人員授權表!D$2:E$249,2,FALSE))))</f>
        <v>Jack劉念忻</v>
      </c>
      <c r="P9814" s="67">
        <f t="shared" si="518"/>
        <v>44880</v>
      </c>
      <c r="Q9814" s="75" t="str">
        <f t="shared" si="520"/>
        <v>週二</v>
      </c>
      <c r="R9814" s="80">
        <v>44875</v>
      </c>
    </row>
    <row r="9815" spans="2:27">
      <c r="B9815" s="66">
        <v>44858</v>
      </c>
      <c r="D9815" s="68" t="s">
        <v>50</v>
      </c>
      <c r="E9815" s="70" t="s">
        <v>82</v>
      </c>
      <c r="F9815" s="70" t="s">
        <v>3509</v>
      </c>
      <c r="G9815" s="67">
        <v>44866</v>
      </c>
      <c r="H9815" s="67">
        <v>44882</v>
      </c>
      <c r="I9815" s="71">
        <f t="shared" si="519"/>
        <v>16</v>
      </c>
      <c r="J9815" s="72" t="s">
        <v>148</v>
      </c>
      <c r="K9815" s="72" t="s">
        <v>149</v>
      </c>
      <c r="L9815" s="73">
        <v>3</v>
      </c>
      <c r="M9815" s="73" t="s">
        <v>127</v>
      </c>
      <c r="N9815" s="68" t="str">
        <f>VLOOKUP(K9815,[1]人員授權表!D$3:G$249,4,0)</f>
        <v>無機</v>
      </c>
      <c r="O9815" s="70" t="str">
        <f>IF(J9815=[1]人員授權表!$C$85,"Casper李羿勳",IF(J9815=[1]人員授權表!$C$188,"Iring陳俊明",IF(J9815=[1]人員授權表!$C$189,"Brian陳泓霖",VLOOKUP(K9815,[1]人員授權表!D$2:E$249,2,FALSE))))</f>
        <v>Vicky游崴涵</v>
      </c>
      <c r="P9815" s="67">
        <f t="shared" si="518"/>
        <v>44880</v>
      </c>
      <c r="Q9815" s="75" t="str">
        <f t="shared" si="520"/>
        <v>週二</v>
      </c>
      <c r="R9815" s="80">
        <v>44873</v>
      </c>
    </row>
    <row r="9816" spans="2:27">
      <c r="B9816" s="66">
        <v>44858</v>
      </c>
      <c r="D9816" s="68" t="s">
        <v>50</v>
      </c>
      <c r="E9816" s="70" t="s">
        <v>82</v>
      </c>
      <c r="F9816" s="70" t="s">
        <v>3509</v>
      </c>
      <c r="G9816" s="67">
        <v>44866</v>
      </c>
      <c r="H9816" s="67">
        <v>44882</v>
      </c>
      <c r="I9816" s="71">
        <f t="shared" si="519"/>
        <v>16</v>
      </c>
      <c r="J9816" s="72" t="s">
        <v>125</v>
      </c>
      <c r="K9816" s="72" t="s">
        <v>144</v>
      </c>
      <c r="L9816" s="73">
        <v>3</v>
      </c>
      <c r="M9816" s="73" t="s">
        <v>127</v>
      </c>
      <c r="N9816" s="68" t="str">
        <f>VLOOKUP(K9816,[1]人員授權表!D$3:G$249,4,0)</f>
        <v>有機</v>
      </c>
      <c r="O9816" s="70" t="str">
        <f>IF(J9816=[1]人員授權表!$C$85,"Casper李羿勳",IF(J9816=[1]人員授權表!$C$188,"Iring陳俊明",IF(J9816=[1]人員授權表!$C$189,"Brian陳泓霖",VLOOKUP(K9816,[1]人員授權表!D$2:E$249,2,FALSE))))</f>
        <v>Lucy黃詩婷</v>
      </c>
      <c r="P9816" s="67">
        <f t="shared" si="518"/>
        <v>44880</v>
      </c>
      <c r="Q9816" s="75" t="str">
        <f t="shared" si="520"/>
        <v>週二</v>
      </c>
      <c r="R9816" s="80">
        <v>44873</v>
      </c>
    </row>
    <row r="9817" spans="2:27">
      <c r="B9817" s="66">
        <v>44858</v>
      </c>
      <c r="D9817" s="68" t="s">
        <v>50</v>
      </c>
      <c r="E9817" s="70" t="s">
        <v>82</v>
      </c>
      <c r="F9817" s="70" t="s">
        <v>3509</v>
      </c>
      <c r="G9817" s="67">
        <v>44866</v>
      </c>
      <c r="H9817" s="67">
        <v>44882</v>
      </c>
      <c r="I9817" s="71">
        <f t="shared" si="519"/>
        <v>16</v>
      </c>
      <c r="J9817" s="72" t="s">
        <v>2151</v>
      </c>
      <c r="K9817" s="72" t="s">
        <v>3510</v>
      </c>
      <c r="L9817" s="73">
        <v>1</v>
      </c>
      <c r="M9817" s="73" t="s">
        <v>127</v>
      </c>
      <c r="N9817" s="68" t="str">
        <f>VLOOKUP(K9817,[1]人員授權表!D$3:G$249,4,0)</f>
        <v>無機</v>
      </c>
      <c r="O9817" s="70" t="s">
        <v>1556</v>
      </c>
      <c r="P9817" s="67">
        <f t="shared" si="518"/>
        <v>44880</v>
      </c>
      <c r="Q9817" s="75" t="str">
        <f t="shared" si="520"/>
        <v>週二</v>
      </c>
      <c r="R9817" s="80">
        <v>44887</v>
      </c>
      <c r="S9817" s="68" t="s">
        <v>3511</v>
      </c>
      <c r="X9817" s="70">
        <v>1</v>
      </c>
      <c r="Y9817" s="78">
        <v>44887</v>
      </c>
      <c r="Z9817" s="79" t="s">
        <v>3512</v>
      </c>
    </row>
    <row r="9818" spans="2:27">
      <c r="B9818" s="66">
        <v>44858</v>
      </c>
      <c r="D9818" s="68" t="s">
        <v>50</v>
      </c>
      <c r="E9818" s="70" t="s">
        <v>82</v>
      </c>
      <c r="F9818" s="70" t="s">
        <v>3509</v>
      </c>
      <c r="G9818" s="67">
        <v>44866</v>
      </c>
      <c r="H9818" s="67">
        <v>44882</v>
      </c>
      <c r="I9818" s="71">
        <f t="shared" si="519"/>
        <v>16</v>
      </c>
      <c r="J9818" s="72" t="s">
        <v>167</v>
      </c>
      <c r="K9818" s="72" t="s">
        <v>168</v>
      </c>
      <c r="L9818" s="73">
        <v>1</v>
      </c>
      <c r="M9818" s="73" t="s">
        <v>127</v>
      </c>
      <c r="N9818" s="68" t="str">
        <f>VLOOKUP(K9818,[1]人員授權表!D$3:G$249,4,0)</f>
        <v>有機</v>
      </c>
      <c r="O9818" s="70" t="str">
        <f>IF(J9818=[1]人員授權表!$C$85,"Casper李羿勳",IF(J9818=[1]人員授權表!$C$188,"Iring陳俊明",IF(J9818=[1]人員授權表!$C$189,"Brian陳泓霖",VLOOKUP(K9818,[1]人員授權表!D$2:E$249,2,FALSE))))</f>
        <v>Una林庭瑄</v>
      </c>
      <c r="P9818" s="67">
        <f t="shared" si="518"/>
        <v>44880</v>
      </c>
      <c r="Q9818" s="75" t="str">
        <f t="shared" si="520"/>
        <v>週二</v>
      </c>
      <c r="R9818" s="80">
        <v>44873</v>
      </c>
    </row>
    <row r="9819" spans="2:27">
      <c r="B9819" s="66">
        <v>44858</v>
      </c>
      <c r="D9819" s="68" t="s">
        <v>50</v>
      </c>
      <c r="E9819" s="70" t="s">
        <v>82</v>
      </c>
      <c r="F9819" s="70" t="s">
        <v>3509</v>
      </c>
      <c r="G9819" s="67">
        <v>44866</v>
      </c>
      <c r="H9819" s="67">
        <v>44882</v>
      </c>
      <c r="I9819" s="71">
        <f t="shared" si="519"/>
        <v>16</v>
      </c>
      <c r="J9819" s="72" t="s">
        <v>141</v>
      </c>
      <c r="K9819" s="72" t="s">
        <v>142</v>
      </c>
      <c r="L9819" s="73">
        <v>1</v>
      </c>
      <c r="M9819" s="73" t="s">
        <v>127</v>
      </c>
      <c r="N9819" s="68" t="str">
        <f>VLOOKUP(K9819,[1]人員授權表!D$3:G$249,4,0)</f>
        <v>無機</v>
      </c>
      <c r="O9819" s="70" t="str">
        <f>IF(J9819=[1]人員授權表!$C$85,"Casper李羿勳",IF(J9819=[1]人員授權表!$C$188,"Iring陳俊明",IF(J9819=[1]人員授權表!$C$189,"Brian陳泓霖",VLOOKUP(K9819,[1]人員授權表!D$2:E$249,2,FALSE))))</f>
        <v>Dennis陳汶宏</v>
      </c>
      <c r="P9819" s="67">
        <f t="shared" si="518"/>
        <v>44880</v>
      </c>
      <c r="Q9819" s="75" t="str">
        <f t="shared" si="520"/>
        <v>週二</v>
      </c>
      <c r="R9819" s="80">
        <v>44873</v>
      </c>
    </row>
    <row r="9820" spans="2:27">
      <c r="B9820" s="66">
        <v>44846</v>
      </c>
      <c r="D9820" s="68" t="s">
        <v>50</v>
      </c>
      <c r="E9820" s="70" t="s">
        <v>51</v>
      </c>
      <c r="F9820" s="70" t="s">
        <v>3513</v>
      </c>
      <c r="G9820" s="67">
        <v>44868</v>
      </c>
      <c r="H9820" s="67">
        <v>44882</v>
      </c>
      <c r="I9820" s="71">
        <f t="shared" si="519"/>
        <v>14</v>
      </c>
      <c r="J9820" s="72" t="s">
        <v>453</v>
      </c>
      <c r="K9820" s="72" t="s">
        <v>332</v>
      </c>
      <c r="L9820" s="73">
        <v>2</v>
      </c>
      <c r="M9820" s="73" t="s">
        <v>2273</v>
      </c>
      <c r="N9820" s="68" t="str">
        <f>VLOOKUP(K9820,[1]人員授權表!D$3:G$249,4,0)</f>
        <v>有機</v>
      </c>
      <c r="O9820" s="70" t="str">
        <f>IF(J9820=[1]人員授權表!$C$85,"Casper李羿勳",IF(J9820=[1]人員授權表!$C$188,"Iring陳俊明",IF(J9820=[1]人員授權表!$C$189,"Brian陳泓霖",VLOOKUP(K9820,[1]人員授權表!D$2:E$249,2,FALSE))))</f>
        <v>Lucy黃詩婷</v>
      </c>
      <c r="P9820" s="67">
        <f t="shared" si="518"/>
        <v>44880</v>
      </c>
      <c r="Q9820" s="75" t="str">
        <f t="shared" si="520"/>
        <v>週二</v>
      </c>
      <c r="R9820" s="80">
        <v>44876</v>
      </c>
      <c r="AA9820" s="1"/>
    </row>
    <row r="9821" spans="2:27">
      <c r="B9821" s="66">
        <v>44846</v>
      </c>
      <c r="D9821" s="68" t="s">
        <v>50</v>
      </c>
      <c r="E9821" s="70" t="s">
        <v>51</v>
      </c>
      <c r="F9821" s="70" t="s">
        <v>3513</v>
      </c>
      <c r="G9821" s="67">
        <v>44868</v>
      </c>
      <c r="H9821" s="67">
        <v>44882</v>
      </c>
      <c r="I9821" s="71">
        <f t="shared" si="519"/>
        <v>14</v>
      </c>
      <c r="J9821" s="72" t="s">
        <v>125</v>
      </c>
      <c r="K9821" s="72" t="s">
        <v>126</v>
      </c>
      <c r="L9821" s="73">
        <v>2</v>
      </c>
      <c r="M9821" s="73" t="s">
        <v>2273</v>
      </c>
      <c r="N9821" s="68" t="str">
        <f>VLOOKUP(K9821,[1]人員授權表!D$3:G$249,4,0)</f>
        <v>有機</v>
      </c>
      <c r="O9821" s="70" t="str">
        <f>IF(J9821=[1]人員授權表!$C$85,"Casper李羿勳",IF(J9821=[1]人員授權表!$C$188,"Iring陳俊明",IF(J9821=[1]人員授權表!$C$189,"Brian陳泓霖",VLOOKUP(K9821,[1]人員授權表!D$2:E$249,2,FALSE))))</f>
        <v>Lucy黃詩婷</v>
      </c>
      <c r="P9821" s="67">
        <f t="shared" si="518"/>
        <v>44880</v>
      </c>
      <c r="Q9821" s="75" t="str">
        <f t="shared" si="520"/>
        <v>週二</v>
      </c>
      <c r="R9821" s="80">
        <v>44876</v>
      </c>
      <c r="AA9821" s="1"/>
    </row>
    <row r="9822" spans="2:27">
      <c r="B9822" s="66">
        <v>44846</v>
      </c>
      <c r="D9822" s="68" t="s">
        <v>50</v>
      </c>
      <c r="E9822" s="70" t="s">
        <v>51</v>
      </c>
      <c r="F9822" s="70" t="s">
        <v>3514</v>
      </c>
      <c r="G9822" s="67">
        <v>44868</v>
      </c>
      <c r="H9822" s="67">
        <v>44882</v>
      </c>
      <c r="I9822" s="71">
        <f t="shared" si="519"/>
        <v>14</v>
      </c>
      <c r="J9822" s="72" t="s">
        <v>453</v>
      </c>
      <c r="K9822" s="72" t="s">
        <v>332</v>
      </c>
      <c r="L9822" s="73">
        <v>2</v>
      </c>
      <c r="M9822" s="73" t="s">
        <v>2273</v>
      </c>
      <c r="N9822" s="68" t="str">
        <f>VLOOKUP(K9822,[1]人員授權表!D$3:G$249,4,0)</f>
        <v>有機</v>
      </c>
      <c r="O9822" s="70" t="str">
        <f>IF(J9822=[1]人員授權表!$C$85,"Casper李羿勳",IF(J9822=[1]人員授權表!$C$188,"Iring陳俊明",IF(J9822=[1]人員授權表!$C$189,"Brian陳泓霖",VLOOKUP(K9822,[1]人員授權表!D$2:E$249,2,FALSE))))</f>
        <v>Lucy黃詩婷</v>
      </c>
      <c r="P9822" s="67">
        <f t="shared" si="518"/>
        <v>44880</v>
      </c>
      <c r="Q9822" s="75" t="str">
        <f t="shared" si="520"/>
        <v>週二</v>
      </c>
      <c r="R9822" s="80">
        <v>44876</v>
      </c>
      <c r="AA9822" s="1"/>
    </row>
    <row r="9823" spans="2:27">
      <c r="B9823" s="66">
        <v>44846</v>
      </c>
      <c r="D9823" s="68" t="s">
        <v>50</v>
      </c>
      <c r="E9823" s="70" t="s">
        <v>51</v>
      </c>
      <c r="F9823" s="70" t="s">
        <v>3514</v>
      </c>
      <c r="G9823" s="67">
        <v>44868</v>
      </c>
      <c r="H9823" s="67">
        <v>44882</v>
      </c>
      <c r="I9823" s="71">
        <f t="shared" si="519"/>
        <v>14</v>
      </c>
      <c r="J9823" s="72" t="s">
        <v>125</v>
      </c>
      <c r="K9823" s="72" t="s">
        <v>126</v>
      </c>
      <c r="L9823" s="73">
        <v>2</v>
      </c>
      <c r="M9823" s="73" t="s">
        <v>2273</v>
      </c>
      <c r="N9823" s="68" t="str">
        <f>VLOOKUP(K9823,[1]人員授權表!D$3:G$249,4,0)</f>
        <v>有機</v>
      </c>
      <c r="O9823" s="70" t="str">
        <f>IF(J9823=[1]人員授權表!$C$85,"Casper李羿勳",IF(J9823=[1]人員授權表!$C$188,"Iring陳俊明",IF(J9823=[1]人員授權表!$C$189,"Brian陳泓霖",VLOOKUP(K9823,[1]人員授權表!D$2:E$249,2,FALSE))))</f>
        <v>Lucy黃詩婷</v>
      </c>
      <c r="P9823" s="67">
        <f t="shared" si="518"/>
        <v>44880</v>
      </c>
      <c r="Q9823" s="75" t="str">
        <f t="shared" si="520"/>
        <v>週二</v>
      </c>
      <c r="R9823" s="80">
        <v>44876</v>
      </c>
      <c r="AA9823" s="1"/>
    </row>
    <row r="9824" spans="2:27">
      <c r="B9824" s="66">
        <v>44846</v>
      </c>
      <c r="D9824" s="68" t="s">
        <v>50</v>
      </c>
      <c r="E9824" s="70" t="s">
        <v>51</v>
      </c>
      <c r="F9824" s="70" t="s">
        <v>3515</v>
      </c>
      <c r="G9824" s="67">
        <v>44868</v>
      </c>
      <c r="H9824" s="67">
        <v>44882</v>
      </c>
      <c r="I9824" s="71">
        <f t="shared" si="519"/>
        <v>14</v>
      </c>
      <c r="J9824" s="72" t="s">
        <v>453</v>
      </c>
      <c r="K9824" s="72" t="s">
        <v>332</v>
      </c>
      <c r="L9824" s="73">
        <v>2</v>
      </c>
      <c r="M9824" s="73" t="s">
        <v>2273</v>
      </c>
      <c r="N9824" s="68" t="str">
        <f>VLOOKUP(K9824,[1]人員授權表!D$3:G$249,4,0)</f>
        <v>有機</v>
      </c>
      <c r="O9824" s="70" t="str">
        <f>IF(J9824=[1]人員授權表!$C$85,"Casper李羿勳",IF(J9824=[1]人員授權表!$C$188,"Iring陳俊明",IF(J9824=[1]人員授權表!$C$189,"Brian陳泓霖",VLOOKUP(K9824,[1]人員授權表!D$2:E$249,2,FALSE))))</f>
        <v>Lucy黃詩婷</v>
      </c>
      <c r="P9824" s="67">
        <f t="shared" si="518"/>
        <v>44880</v>
      </c>
      <c r="Q9824" s="75" t="str">
        <f t="shared" si="520"/>
        <v>週二</v>
      </c>
      <c r="R9824" s="80">
        <v>44876</v>
      </c>
      <c r="AA9824" s="1"/>
    </row>
    <row r="9825" spans="2:27">
      <c r="B9825" s="66">
        <v>44846</v>
      </c>
      <c r="D9825" s="68" t="s">
        <v>50</v>
      </c>
      <c r="E9825" s="70" t="s">
        <v>51</v>
      </c>
      <c r="F9825" s="70" t="s">
        <v>3515</v>
      </c>
      <c r="G9825" s="67">
        <v>44868</v>
      </c>
      <c r="H9825" s="67">
        <v>44882</v>
      </c>
      <c r="I9825" s="71">
        <f t="shared" si="519"/>
        <v>14</v>
      </c>
      <c r="J9825" s="72" t="s">
        <v>125</v>
      </c>
      <c r="K9825" s="72" t="s">
        <v>126</v>
      </c>
      <c r="L9825" s="73">
        <v>2</v>
      </c>
      <c r="M9825" s="73" t="s">
        <v>2273</v>
      </c>
      <c r="N9825" s="68" t="str">
        <f>VLOOKUP(K9825,[1]人員授權表!D$3:G$249,4,0)</f>
        <v>有機</v>
      </c>
      <c r="O9825" s="70" t="str">
        <f>IF(J9825=[1]人員授權表!$C$85,"Casper李羿勳",IF(J9825=[1]人員授權表!$C$188,"Iring陳俊明",IF(J9825=[1]人員授權表!$C$189,"Brian陳泓霖",VLOOKUP(K9825,[1]人員授權表!D$2:E$249,2,FALSE))))</f>
        <v>Lucy黃詩婷</v>
      </c>
      <c r="P9825" s="67">
        <f t="shared" ref="P9825:P9888" si="521">H9825-2</f>
        <v>44880</v>
      </c>
      <c r="Q9825" s="75" t="str">
        <f t="shared" si="520"/>
        <v>週二</v>
      </c>
      <c r="R9825" s="80">
        <v>44876</v>
      </c>
      <c r="AA9825" s="1"/>
    </row>
    <row r="9826" spans="2:27">
      <c r="B9826" s="66">
        <v>44846</v>
      </c>
      <c r="D9826" s="68" t="s">
        <v>50</v>
      </c>
      <c r="E9826" s="70" t="s">
        <v>51</v>
      </c>
      <c r="F9826" s="70" t="s">
        <v>3516</v>
      </c>
      <c r="G9826" s="67">
        <v>44868</v>
      </c>
      <c r="H9826" s="67">
        <v>44882</v>
      </c>
      <c r="I9826" s="71">
        <f t="shared" si="519"/>
        <v>14</v>
      </c>
      <c r="J9826" s="72" t="s">
        <v>453</v>
      </c>
      <c r="K9826" s="72" t="s">
        <v>332</v>
      </c>
      <c r="L9826" s="73">
        <v>2</v>
      </c>
      <c r="M9826" s="73" t="s">
        <v>2273</v>
      </c>
      <c r="N9826" s="68" t="str">
        <f>VLOOKUP(K9826,[1]人員授權表!D$3:G$249,4,0)</f>
        <v>有機</v>
      </c>
      <c r="O9826" s="70" t="str">
        <f>IF(J9826=[1]人員授權表!$C$85,"Casper李羿勳",IF(J9826=[1]人員授權表!$C$188,"Iring陳俊明",IF(J9826=[1]人員授權表!$C$189,"Brian陳泓霖",VLOOKUP(K9826,[1]人員授權表!D$2:E$249,2,FALSE))))</f>
        <v>Lucy黃詩婷</v>
      </c>
      <c r="P9826" s="67">
        <f t="shared" si="521"/>
        <v>44880</v>
      </c>
      <c r="Q9826" s="75" t="str">
        <f t="shared" si="520"/>
        <v>週二</v>
      </c>
      <c r="R9826" s="80">
        <v>44876</v>
      </c>
      <c r="AA9826" s="1"/>
    </row>
    <row r="9827" spans="2:27">
      <c r="B9827" s="66">
        <v>44846</v>
      </c>
      <c r="D9827" s="68" t="s">
        <v>50</v>
      </c>
      <c r="E9827" s="70" t="s">
        <v>51</v>
      </c>
      <c r="F9827" s="70" t="s">
        <v>3516</v>
      </c>
      <c r="G9827" s="67">
        <v>44868</v>
      </c>
      <c r="H9827" s="67">
        <v>44882</v>
      </c>
      <c r="I9827" s="71">
        <f t="shared" si="519"/>
        <v>14</v>
      </c>
      <c r="J9827" s="72" t="s">
        <v>125</v>
      </c>
      <c r="K9827" s="72" t="s">
        <v>126</v>
      </c>
      <c r="L9827" s="73">
        <v>2</v>
      </c>
      <c r="M9827" s="73" t="s">
        <v>2273</v>
      </c>
      <c r="N9827" s="68" t="str">
        <f>VLOOKUP(K9827,[1]人員授權表!D$3:G$249,4,0)</f>
        <v>有機</v>
      </c>
      <c r="O9827" s="70" t="str">
        <f>IF(J9827=[1]人員授權表!$C$85,"Casper李羿勳",IF(J9827=[1]人員授權表!$C$188,"Iring陳俊明",IF(J9827=[1]人員授權表!$C$189,"Brian陳泓霖",VLOOKUP(K9827,[1]人員授權表!D$2:E$249,2,FALSE))))</f>
        <v>Lucy黃詩婷</v>
      </c>
      <c r="P9827" s="67">
        <f t="shared" si="521"/>
        <v>44880</v>
      </c>
      <c r="Q9827" s="75" t="str">
        <f t="shared" si="520"/>
        <v>週二</v>
      </c>
      <c r="R9827" s="80">
        <v>44876</v>
      </c>
      <c r="AA9827" s="1"/>
    </row>
    <row r="9828" spans="2:27">
      <c r="B9828" s="66">
        <v>44846</v>
      </c>
      <c r="D9828" s="68" t="s">
        <v>50</v>
      </c>
      <c r="E9828" s="70" t="s">
        <v>51</v>
      </c>
      <c r="F9828" s="70" t="s">
        <v>3517</v>
      </c>
      <c r="G9828" s="67">
        <v>44868</v>
      </c>
      <c r="H9828" s="67">
        <v>44882</v>
      </c>
      <c r="I9828" s="71">
        <f t="shared" si="519"/>
        <v>14</v>
      </c>
      <c r="J9828" s="72" t="s">
        <v>453</v>
      </c>
      <c r="K9828" s="72" t="s">
        <v>332</v>
      </c>
      <c r="L9828" s="73">
        <v>2</v>
      </c>
      <c r="M9828" s="73" t="s">
        <v>2273</v>
      </c>
      <c r="N9828" s="68" t="str">
        <f>VLOOKUP(K9828,[1]人員授權表!D$3:G$249,4,0)</f>
        <v>有機</v>
      </c>
      <c r="O9828" s="70" t="str">
        <f>IF(J9828=[1]人員授權表!$C$85,"Casper李羿勳",IF(J9828=[1]人員授權表!$C$188,"Iring陳俊明",IF(J9828=[1]人員授權表!$C$189,"Brian陳泓霖",VLOOKUP(K9828,[1]人員授權表!D$2:E$249,2,FALSE))))</f>
        <v>Lucy黃詩婷</v>
      </c>
      <c r="P9828" s="67">
        <f t="shared" si="521"/>
        <v>44880</v>
      </c>
      <c r="Q9828" s="75" t="str">
        <f t="shared" si="520"/>
        <v>週二</v>
      </c>
      <c r="R9828" s="80">
        <v>44876</v>
      </c>
      <c r="AA9828" s="1"/>
    </row>
    <row r="9829" spans="2:27">
      <c r="B9829" s="66">
        <v>44846</v>
      </c>
      <c r="D9829" s="68" t="s">
        <v>50</v>
      </c>
      <c r="E9829" s="70" t="s">
        <v>51</v>
      </c>
      <c r="F9829" s="70" t="s">
        <v>3517</v>
      </c>
      <c r="G9829" s="67">
        <v>44868</v>
      </c>
      <c r="H9829" s="67">
        <v>44882</v>
      </c>
      <c r="I9829" s="71">
        <f t="shared" si="519"/>
        <v>14</v>
      </c>
      <c r="J9829" s="72" t="s">
        <v>125</v>
      </c>
      <c r="K9829" s="72" t="s">
        <v>126</v>
      </c>
      <c r="L9829" s="73">
        <v>2</v>
      </c>
      <c r="M9829" s="73" t="s">
        <v>2273</v>
      </c>
      <c r="N9829" s="68" t="str">
        <f>VLOOKUP(K9829,[1]人員授權表!D$3:G$249,4,0)</f>
        <v>有機</v>
      </c>
      <c r="O9829" s="70" t="str">
        <f>IF(J9829=[1]人員授權表!$C$85,"Casper李羿勳",IF(J9829=[1]人員授權表!$C$188,"Iring陳俊明",IF(J9829=[1]人員授權表!$C$189,"Brian陳泓霖",VLOOKUP(K9829,[1]人員授權表!D$2:E$249,2,FALSE))))</f>
        <v>Lucy黃詩婷</v>
      </c>
      <c r="P9829" s="67">
        <f t="shared" si="521"/>
        <v>44880</v>
      </c>
      <c r="Q9829" s="75" t="str">
        <f t="shared" si="520"/>
        <v>週二</v>
      </c>
      <c r="R9829" s="80">
        <v>44876</v>
      </c>
      <c r="AA9829" s="1"/>
    </row>
    <row r="9830" spans="2:27">
      <c r="B9830" s="66">
        <v>44846</v>
      </c>
      <c r="D9830" s="68" t="s">
        <v>50</v>
      </c>
      <c r="E9830" s="70" t="s">
        <v>51</v>
      </c>
      <c r="F9830" s="70" t="s">
        <v>3518</v>
      </c>
      <c r="G9830" s="67">
        <v>44868</v>
      </c>
      <c r="H9830" s="67">
        <v>44882</v>
      </c>
      <c r="I9830" s="71">
        <f t="shared" si="519"/>
        <v>14</v>
      </c>
      <c r="J9830" s="72" t="s">
        <v>453</v>
      </c>
      <c r="K9830" s="72" t="s">
        <v>332</v>
      </c>
      <c r="L9830" s="73">
        <v>4</v>
      </c>
      <c r="M9830" s="73" t="s">
        <v>2273</v>
      </c>
      <c r="N9830" s="68" t="str">
        <f>VLOOKUP(K9830,[1]人員授權表!D$3:G$249,4,0)</f>
        <v>有機</v>
      </c>
      <c r="O9830" s="70" t="str">
        <f>IF(J9830=[1]人員授權表!$C$85,"Casper李羿勳",IF(J9830=[1]人員授權表!$C$188,"Iring陳俊明",IF(J9830=[1]人員授權表!$C$189,"Brian陳泓霖",VLOOKUP(K9830,[1]人員授權表!D$2:E$249,2,FALSE))))</f>
        <v>Lucy黃詩婷</v>
      </c>
      <c r="P9830" s="67">
        <f t="shared" si="521"/>
        <v>44880</v>
      </c>
      <c r="Q9830" s="75" t="str">
        <f t="shared" si="520"/>
        <v>週二</v>
      </c>
      <c r="R9830" s="80">
        <v>44876</v>
      </c>
      <c r="AA9830" s="1"/>
    </row>
    <row r="9831" spans="2:27">
      <c r="B9831" s="66">
        <v>44846</v>
      </c>
      <c r="D9831" s="68" t="s">
        <v>50</v>
      </c>
      <c r="E9831" s="70" t="s">
        <v>51</v>
      </c>
      <c r="F9831" s="70" t="s">
        <v>3518</v>
      </c>
      <c r="G9831" s="67">
        <v>44868</v>
      </c>
      <c r="H9831" s="67">
        <v>44882</v>
      </c>
      <c r="I9831" s="71">
        <f t="shared" si="519"/>
        <v>14</v>
      </c>
      <c r="J9831" s="72" t="s">
        <v>125</v>
      </c>
      <c r="K9831" s="72" t="s">
        <v>126</v>
      </c>
      <c r="L9831" s="73">
        <v>4</v>
      </c>
      <c r="M9831" s="73" t="s">
        <v>2273</v>
      </c>
      <c r="N9831" s="68" t="str">
        <f>VLOOKUP(K9831,[1]人員授權表!D$3:G$249,4,0)</f>
        <v>有機</v>
      </c>
      <c r="O9831" s="70" t="str">
        <f>IF(J9831=[1]人員授權表!$C$85,"Casper李羿勳",IF(J9831=[1]人員授權表!$C$188,"Iring陳俊明",IF(J9831=[1]人員授權表!$C$189,"Brian陳泓霖",VLOOKUP(K9831,[1]人員授權表!D$2:E$249,2,FALSE))))</f>
        <v>Lucy黃詩婷</v>
      </c>
      <c r="P9831" s="67">
        <f t="shared" si="521"/>
        <v>44880</v>
      </c>
      <c r="Q9831" s="75" t="str">
        <f t="shared" si="520"/>
        <v>週二</v>
      </c>
      <c r="R9831" s="80">
        <v>44876</v>
      </c>
      <c r="AA9831" s="1"/>
    </row>
    <row r="9832" spans="2:27">
      <c r="B9832" s="66">
        <v>44846</v>
      </c>
      <c r="D9832" s="68" t="s">
        <v>50</v>
      </c>
      <c r="E9832" s="70" t="s">
        <v>51</v>
      </c>
      <c r="F9832" s="70" t="s">
        <v>3519</v>
      </c>
      <c r="G9832" s="67">
        <v>44868</v>
      </c>
      <c r="H9832" s="67">
        <v>44882</v>
      </c>
      <c r="I9832" s="71">
        <f t="shared" si="519"/>
        <v>14</v>
      </c>
      <c r="J9832" s="72" t="s">
        <v>453</v>
      </c>
      <c r="K9832" s="72" t="s">
        <v>332</v>
      </c>
      <c r="L9832" s="73">
        <v>6</v>
      </c>
      <c r="M9832" s="73" t="s">
        <v>2273</v>
      </c>
      <c r="N9832" s="68" t="str">
        <f>VLOOKUP(K9832,[1]人員授權表!D$3:G$249,4,0)</f>
        <v>有機</v>
      </c>
      <c r="O9832" s="70" t="str">
        <f>IF(J9832=[1]人員授權表!$C$85,"Casper李羿勳",IF(J9832=[1]人員授權表!$C$188,"Iring陳俊明",IF(J9832=[1]人員授權表!$C$189,"Brian陳泓霖",VLOOKUP(K9832,[1]人員授權表!D$2:E$249,2,FALSE))))</f>
        <v>Lucy黃詩婷</v>
      </c>
      <c r="P9832" s="67">
        <f t="shared" si="521"/>
        <v>44880</v>
      </c>
      <c r="Q9832" s="75" t="str">
        <f t="shared" si="520"/>
        <v>週二</v>
      </c>
      <c r="R9832" s="80">
        <v>44876</v>
      </c>
      <c r="AA9832" s="1"/>
    </row>
    <row r="9833" spans="2:27">
      <c r="B9833" s="66">
        <v>44846</v>
      </c>
      <c r="D9833" s="68" t="s">
        <v>50</v>
      </c>
      <c r="E9833" s="70" t="s">
        <v>51</v>
      </c>
      <c r="F9833" s="70" t="s">
        <v>3519</v>
      </c>
      <c r="G9833" s="67">
        <v>44868</v>
      </c>
      <c r="H9833" s="67">
        <v>44882</v>
      </c>
      <c r="I9833" s="71">
        <f t="shared" si="519"/>
        <v>14</v>
      </c>
      <c r="J9833" s="72" t="s">
        <v>125</v>
      </c>
      <c r="K9833" s="72" t="s">
        <v>126</v>
      </c>
      <c r="L9833" s="73">
        <v>6</v>
      </c>
      <c r="M9833" s="73" t="s">
        <v>2273</v>
      </c>
      <c r="N9833" s="68" t="str">
        <f>VLOOKUP(K9833,[1]人員授權表!D$3:G$249,4,0)</f>
        <v>有機</v>
      </c>
      <c r="O9833" s="70" t="str">
        <f>IF(J9833=[1]人員授權表!$C$85,"Casper李羿勳",IF(J9833=[1]人員授權表!$C$188,"Iring陳俊明",IF(J9833=[1]人員授權表!$C$189,"Brian陳泓霖",VLOOKUP(K9833,[1]人員授權表!D$2:E$249,2,FALSE))))</f>
        <v>Lucy黃詩婷</v>
      </c>
      <c r="P9833" s="67">
        <f t="shared" si="521"/>
        <v>44880</v>
      </c>
      <c r="Q9833" s="75" t="str">
        <f t="shared" si="520"/>
        <v>週二</v>
      </c>
      <c r="R9833" s="80">
        <v>44876</v>
      </c>
      <c r="AA9833" s="1"/>
    </row>
    <row r="9834" spans="2:27">
      <c r="B9834" s="66">
        <v>44846</v>
      </c>
      <c r="D9834" s="68" t="s">
        <v>50</v>
      </c>
      <c r="E9834" s="70" t="s">
        <v>51</v>
      </c>
      <c r="F9834" s="70" t="s">
        <v>3520</v>
      </c>
      <c r="G9834" s="67">
        <v>44868</v>
      </c>
      <c r="H9834" s="67">
        <v>44882</v>
      </c>
      <c r="I9834" s="71">
        <f t="shared" si="519"/>
        <v>14</v>
      </c>
      <c r="J9834" s="72" t="s">
        <v>453</v>
      </c>
      <c r="K9834" s="72" t="s">
        <v>332</v>
      </c>
      <c r="L9834" s="73">
        <v>2</v>
      </c>
      <c r="M9834" s="73" t="s">
        <v>2273</v>
      </c>
      <c r="N9834" s="68" t="str">
        <f>VLOOKUP(K9834,[1]人員授權表!D$3:G$249,4,0)</f>
        <v>有機</v>
      </c>
      <c r="O9834" s="70" t="str">
        <f>IF(J9834=[1]人員授權表!$C$85,"Casper李羿勳",IF(J9834=[1]人員授權表!$C$188,"Iring陳俊明",IF(J9834=[1]人員授權表!$C$189,"Brian陳泓霖",VLOOKUP(K9834,[1]人員授權表!D$2:E$249,2,FALSE))))</f>
        <v>Lucy黃詩婷</v>
      </c>
      <c r="P9834" s="67">
        <f t="shared" si="521"/>
        <v>44880</v>
      </c>
      <c r="Q9834" s="75" t="str">
        <f t="shared" si="520"/>
        <v>週二</v>
      </c>
      <c r="R9834" s="80">
        <v>44876</v>
      </c>
      <c r="AA9834" s="1"/>
    </row>
    <row r="9835" spans="2:27">
      <c r="B9835" s="66">
        <v>44846</v>
      </c>
      <c r="D9835" s="68" t="s">
        <v>50</v>
      </c>
      <c r="E9835" s="70" t="s">
        <v>51</v>
      </c>
      <c r="F9835" s="70" t="s">
        <v>3520</v>
      </c>
      <c r="G9835" s="67">
        <v>44868</v>
      </c>
      <c r="H9835" s="67">
        <v>44882</v>
      </c>
      <c r="I9835" s="71">
        <f t="shared" si="519"/>
        <v>14</v>
      </c>
      <c r="J9835" s="72" t="s">
        <v>125</v>
      </c>
      <c r="K9835" s="72" t="s">
        <v>126</v>
      </c>
      <c r="L9835" s="73">
        <v>2</v>
      </c>
      <c r="M9835" s="73" t="s">
        <v>2273</v>
      </c>
      <c r="N9835" s="68" t="str">
        <f>VLOOKUP(K9835,[1]人員授權表!D$3:G$249,4,0)</f>
        <v>有機</v>
      </c>
      <c r="O9835" s="70" t="str">
        <f>IF(J9835=[1]人員授權表!$C$85,"Casper李羿勳",IF(J9835=[1]人員授權表!$C$188,"Iring陳俊明",IF(J9835=[1]人員授權表!$C$189,"Brian陳泓霖",VLOOKUP(K9835,[1]人員授權表!D$2:E$249,2,FALSE))))</f>
        <v>Lucy黃詩婷</v>
      </c>
      <c r="P9835" s="67">
        <f t="shared" si="521"/>
        <v>44880</v>
      </c>
      <c r="Q9835" s="75" t="str">
        <f t="shared" si="520"/>
        <v>週二</v>
      </c>
      <c r="R9835" s="80">
        <v>44876</v>
      </c>
      <c r="AA9835" s="1"/>
    </row>
    <row r="9836" spans="2:27">
      <c r="B9836" s="66">
        <v>44846</v>
      </c>
      <c r="D9836" s="68" t="s">
        <v>50</v>
      </c>
      <c r="E9836" s="70" t="s">
        <v>51</v>
      </c>
      <c r="F9836" s="70" t="s">
        <v>3521</v>
      </c>
      <c r="G9836" s="67">
        <v>44868</v>
      </c>
      <c r="H9836" s="67">
        <v>44882</v>
      </c>
      <c r="I9836" s="71">
        <f t="shared" si="519"/>
        <v>14</v>
      </c>
      <c r="J9836" s="72" t="s">
        <v>453</v>
      </c>
      <c r="K9836" s="72" t="s">
        <v>332</v>
      </c>
      <c r="L9836" s="73">
        <v>2</v>
      </c>
      <c r="M9836" s="73" t="s">
        <v>2273</v>
      </c>
      <c r="N9836" s="68" t="str">
        <f>VLOOKUP(K9836,[1]人員授權表!D$3:G$249,4,0)</f>
        <v>有機</v>
      </c>
      <c r="O9836" s="70" t="str">
        <f>IF(J9836=[1]人員授權表!$C$85,"Casper李羿勳",IF(J9836=[1]人員授權表!$C$188,"Iring陳俊明",IF(J9836=[1]人員授權表!$C$189,"Brian陳泓霖",VLOOKUP(K9836,[1]人員授權表!D$2:E$249,2,FALSE))))</f>
        <v>Lucy黃詩婷</v>
      </c>
      <c r="P9836" s="67">
        <f t="shared" si="521"/>
        <v>44880</v>
      </c>
      <c r="Q9836" s="75" t="str">
        <f t="shared" si="520"/>
        <v>週二</v>
      </c>
      <c r="R9836" s="80">
        <v>44876</v>
      </c>
      <c r="AA9836" s="1"/>
    </row>
    <row r="9837" spans="2:27">
      <c r="B9837" s="66">
        <v>44846</v>
      </c>
      <c r="D9837" s="68" t="s">
        <v>50</v>
      </c>
      <c r="E9837" s="70" t="s">
        <v>51</v>
      </c>
      <c r="F9837" s="70" t="s">
        <v>3521</v>
      </c>
      <c r="G9837" s="67">
        <v>44868</v>
      </c>
      <c r="H9837" s="67">
        <v>44882</v>
      </c>
      <c r="I9837" s="71">
        <f t="shared" si="519"/>
        <v>14</v>
      </c>
      <c r="J9837" s="72" t="s">
        <v>125</v>
      </c>
      <c r="K9837" s="72" t="s">
        <v>126</v>
      </c>
      <c r="L9837" s="73">
        <v>2</v>
      </c>
      <c r="M9837" s="73" t="s">
        <v>2273</v>
      </c>
      <c r="N9837" s="68" t="str">
        <f>VLOOKUP(K9837,[1]人員授權表!D$3:G$249,4,0)</f>
        <v>有機</v>
      </c>
      <c r="O9837" s="70" t="str">
        <f>IF(J9837=[1]人員授權表!$C$85,"Casper李羿勳",IF(J9837=[1]人員授權表!$C$188,"Iring陳俊明",IF(J9837=[1]人員授權表!$C$189,"Brian陳泓霖",VLOOKUP(K9837,[1]人員授權表!D$2:E$249,2,FALSE))))</f>
        <v>Lucy黃詩婷</v>
      </c>
      <c r="P9837" s="67">
        <f t="shared" si="521"/>
        <v>44880</v>
      </c>
      <c r="Q9837" s="75" t="str">
        <f t="shared" si="520"/>
        <v>週二</v>
      </c>
      <c r="R9837" s="80">
        <v>44876</v>
      </c>
      <c r="AA9837" s="1"/>
    </row>
    <row r="9838" spans="2:27">
      <c r="B9838" s="66">
        <v>44846</v>
      </c>
      <c r="D9838" s="68" t="s">
        <v>50</v>
      </c>
      <c r="E9838" s="70" t="s">
        <v>51</v>
      </c>
      <c r="F9838" s="70" t="s">
        <v>3522</v>
      </c>
      <c r="G9838" s="67">
        <v>44868</v>
      </c>
      <c r="H9838" s="67">
        <v>44882</v>
      </c>
      <c r="I9838" s="71">
        <f t="shared" si="519"/>
        <v>14</v>
      </c>
      <c r="J9838" s="72" t="s">
        <v>453</v>
      </c>
      <c r="K9838" s="72" t="s">
        <v>332</v>
      </c>
      <c r="L9838" s="73">
        <v>3</v>
      </c>
      <c r="M9838" s="73" t="s">
        <v>2273</v>
      </c>
      <c r="N9838" s="68" t="str">
        <f>VLOOKUP(K9838,[1]人員授權表!D$3:G$249,4,0)</f>
        <v>有機</v>
      </c>
      <c r="O9838" s="70" t="str">
        <f>IF(J9838=[1]人員授權表!$C$85,"Casper李羿勳",IF(J9838=[1]人員授權表!$C$188,"Iring陳俊明",IF(J9838=[1]人員授權表!$C$189,"Brian陳泓霖",VLOOKUP(K9838,[1]人員授權表!D$2:E$249,2,FALSE))))</f>
        <v>Lucy黃詩婷</v>
      </c>
      <c r="P9838" s="67">
        <f t="shared" si="521"/>
        <v>44880</v>
      </c>
      <c r="Q9838" s="75" t="str">
        <f t="shared" si="520"/>
        <v>週二</v>
      </c>
      <c r="R9838" s="80">
        <v>44876</v>
      </c>
      <c r="AA9838" s="1"/>
    </row>
    <row r="9839" spans="2:27">
      <c r="B9839" s="66">
        <v>44846</v>
      </c>
      <c r="D9839" s="68" t="s">
        <v>50</v>
      </c>
      <c r="E9839" s="70" t="s">
        <v>51</v>
      </c>
      <c r="F9839" s="70" t="s">
        <v>3522</v>
      </c>
      <c r="G9839" s="67">
        <v>44868</v>
      </c>
      <c r="H9839" s="67">
        <v>44882</v>
      </c>
      <c r="I9839" s="71">
        <f t="shared" si="519"/>
        <v>14</v>
      </c>
      <c r="J9839" s="72" t="s">
        <v>125</v>
      </c>
      <c r="K9839" s="72" t="s">
        <v>126</v>
      </c>
      <c r="L9839" s="73">
        <v>3</v>
      </c>
      <c r="M9839" s="73" t="s">
        <v>2273</v>
      </c>
      <c r="N9839" s="68" t="str">
        <f>VLOOKUP(K9839,[1]人員授權表!D$3:G$249,4,0)</f>
        <v>有機</v>
      </c>
      <c r="O9839" s="70" t="str">
        <f>IF(J9839=[1]人員授權表!$C$85,"Casper李羿勳",IF(J9839=[1]人員授權表!$C$188,"Iring陳俊明",IF(J9839=[1]人員授權表!$C$189,"Brian陳泓霖",VLOOKUP(K9839,[1]人員授權表!D$2:E$249,2,FALSE))))</f>
        <v>Lucy黃詩婷</v>
      </c>
      <c r="P9839" s="67">
        <f t="shared" si="521"/>
        <v>44880</v>
      </c>
      <c r="Q9839" s="75" t="str">
        <f t="shared" si="520"/>
        <v>週二</v>
      </c>
      <c r="R9839" s="80">
        <v>44876</v>
      </c>
      <c r="AA9839" s="1"/>
    </row>
    <row r="9840" spans="2:27">
      <c r="B9840" s="66">
        <v>44867</v>
      </c>
      <c r="D9840" s="68" t="s">
        <v>50</v>
      </c>
      <c r="E9840" s="70" t="s">
        <v>82</v>
      </c>
      <c r="F9840" s="4" t="s">
        <v>3523</v>
      </c>
      <c r="G9840" s="67">
        <v>44869</v>
      </c>
      <c r="H9840" s="67">
        <v>44882</v>
      </c>
      <c r="I9840" s="71">
        <f t="shared" si="519"/>
        <v>13</v>
      </c>
      <c r="J9840" s="72" t="s">
        <v>186</v>
      </c>
      <c r="K9840" s="72" t="s">
        <v>98</v>
      </c>
      <c r="L9840" s="73">
        <v>3</v>
      </c>
      <c r="M9840" s="73" t="s">
        <v>91</v>
      </c>
      <c r="N9840" s="68" t="str">
        <f>VLOOKUP(K9840,[1]人員授權表!D$3:G$249,4,0)</f>
        <v>無機</v>
      </c>
      <c r="O9840" s="70" t="str">
        <f>IF(J9840=[1]人員授權表!$C$85,"Casper李羿勳",IF(J9840=[1]人員授權表!$C$188,"Iring陳俊明",IF(J9840=[1]人員授權表!$C$189,"Brian陳泓霖",VLOOKUP(K9840,[1]人員授權表!D$2:E$249,2,FALSE))))</f>
        <v>Brian陳泓霖</v>
      </c>
      <c r="P9840" s="67">
        <f t="shared" si="521"/>
        <v>44880</v>
      </c>
      <c r="Q9840" s="75" t="str">
        <f t="shared" si="520"/>
        <v>週二</v>
      </c>
      <c r="R9840" s="80">
        <v>44876</v>
      </c>
      <c r="U9840" s="70">
        <v>1</v>
      </c>
      <c r="Y9840" s="78">
        <v>44876</v>
      </c>
      <c r="Z9840" s="79" t="s">
        <v>3449</v>
      </c>
    </row>
    <row r="9841" spans="2:26">
      <c r="B9841" s="66">
        <v>44867</v>
      </c>
      <c r="D9841" s="68" t="s">
        <v>50</v>
      </c>
      <c r="E9841" s="70" t="s">
        <v>82</v>
      </c>
      <c r="F9841" s="4" t="s">
        <v>3523</v>
      </c>
      <c r="G9841" s="67">
        <v>44869</v>
      </c>
      <c r="H9841" s="67">
        <v>44882</v>
      </c>
      <c r="I9841" s="71">
        <f t="shared" si="519"/>
        <v>13</v>
      </c>
      <c r="J9841" s="72" t="s">
        <v>204</v>
      </c>
      <c r="K9841" s="72" t="s">
        <v>488</v>
      </c>
      <c r="L9841" s="73">
        <v>3</v>
      </c>
      <c r="M9841" s="73" t="s">
        <v>91</v>
      </c>
      <c r="N9841" s="68" t="str">
        <f>VLOOKUP(K9841,[1]人員授權表!D$3:G$249,4,0)</f>
        <v>無機</v>
      </c>
      <c r="O9841" s="70" t="str">
        <f>IF(J9841=[1]人員授權表!$C$85,"Casper李羿勳",IF(J9841=[1]人員授權表!$C$188,"Iring陳俊明",IF(J9841=[1]人員授權表!$C$189,"Brian陳泓霖",VLOOKUP(K9841,[1]人員授權表!D$2:E$249,2,FALSE))))</f>
        <v>Iring陳俊明</v>
      </c>
      <c r="P9841" s="67">
        <f t="shared" si="521"/>
        <v>44880</v>
      </c>
      <c r="Q9841" s="75" t="str">
        <f t="shared" si="520"/>
        <v>週二</v>
      </c>
      <c r="R9841" s="80">
        <v>44876</v>
      </c>
    </row>
    <row r="9842" spans="2:26">
      <c r="B9842" s="66">
        <v>44855</v>
      </c>
      <c r="D9842" s="68" t="s">
        <v>50</v>
      </c>
      <c r="E9842" s="70" t="s">
        <v>82</v>
      </c>
      <c r="F9842" s="70" t="s">
        <v>3524</v>
      </c>
      <c r="G9842" s="67">
        <v>44868</v>
      </c>
      <c r="H9842" s="67">
        <v>44882</v>
      </c>
      <c r="I9842" s="71">
        <f t="shared" si="519"/>
        <v>14</v>
      </c>
      <c r="J9842" s="72" t="s">
        <v>125</v>
      </c>
      <c r="K9842" s="72" t="s">
        <v>144</v>
      </c>
      <c r="L9842" s="73">
        <v>2</v>
      </c>
      <c r="M9842" s="73" t="s">
        <v>127</v>
      </c>
      <c r="N9842" s="68" t="str">
        <f>VLOOKUP(K9842,[1]人員授權表!D$3:G$249,4,0)</f>
        <v>有機</v>
      </c>
      <c r="O9842" s="70" t="str">
        <f>IF(J9842=[1]人員授權表!$C$85,"Casper李羿勳",IF(J9842=[1]人員授權表!$C$188,"Iring陳俊明",IF(J9842=[1]人員授權表!$C$189,"Brian陳泓霖",VLOOKUP(K9842,[1]人員授權表!D$2:E$249,2,FALSE))))</f>
        <v>Lucy黃詩婷</v>
      </c>
      <c r="P9842" s="67">
        <f t="shared" si="521"/>
        <v>44880</v>
      </c>
      <c r="Q9842" s="75" t="str">
        <f t="shared" si="520"/>
        <v>週二</v>
      </c>
      <c r="R9842" s="80">
        <v>44873</v>
      </c>
    </row>
    <row r="9843" spans="2:26">
      <c r="B9843" s="66">
        <v>44855</v>
      </c>
      <c r="D9843" s="68" t="s">
        <v>50</v>
      </c>
      <c r="E9843" s="70" t="s">
        <v>82</v>
      </c>
      <c r="F9843" s="70" t="s">
        <v>3524</v>
      </c>
      <c r="G9843" s="67">
        <v>44868</v>
      </c>
      <c r="H9843" s="67">
        <v>44882</v>
      </c>
      <c r="I9843" s="71">
        <f t="shared" si="519"/>
        <v>14</v>
      </c>
      <c r="J9843" s="72" t="s">
        <v>139</v>
      </c>
      <c r="K9843" s="72" t="s">
        <v>140</v>
      </c>
      <c r="L9843" s="73">
        <v>2</v>
      </c>
      <c r="M9843" s="73" t="s">
        <v>127</v>
      </c>
      <c r="N9843" s="68" t="str">
        <f>VLOOKUP(K9843,[1]人員授權表!D$3:G$249,4,0)</f>
        <v>無機</v>
      </c>
      <c r="O9843" s="70" t="str">
        <f>IF(J9843=[1]人員授權表!$C$85,"Casper李羿勳",IF(J9843=[1]人員授權表!$C$188,"Iring陳俊明",IF(J9843=[1]人員授權表!$C$189,"Brian陳泓霖",VLOOKUP(K9843,[1]人員授權表!D$2:E$249,2,FALSE))))</f>
        <v>Brian陳泓霖</v>
      </c>
      <c r="P9843" s="67">
        <f t="shared" si="521"/>
        <v>44880</v>
      </c>
      <c r="Q9843" s="75" t="str">
        <f t="shared" si="520"/>
        <v>週二</v>
      </c>
      <c r="R9843" s="80">
        <v>44874</v>
      </c>
    </row>
    <row r="9844" spans="2:26">
      <c r="B9844" s="66">
        <v>44855</v>
      </c>
      <c r="D9844" s="68" t="s">
        <v>50</v>
      </c>
      <c r="E9844" s="70" t="s">
        <v>82</v>
      </c>
      <c r="F9844" s="70" t="s">
        <v>3524</v>
      </c>
      <c r="G9844" s="67">
        <v>44868</v>
      </c>
      <c r="H9844" s="67">
        <v>44882</v>
      </c>
      <c r="I9844" s="71">
        <f t="shared" si="519"/>
        <v>14</v>
      </c>
      <c r="J9844" s="72" t="s">
        <v>192</v>
      </c>
      <c r="K9844" s="72" t="s">
        <v>187</v>
      </c>
      <c r="L9844" s="73">
        <v>2</v>
      </c>
      <c r="M9844" s="73" t="s">
        <v>127</v>
      </c>
      <c r="N9844" s="68" t="str">
        <f>VLOOKUP(K9844,[1]人員授權表!D$3:G$249,4,0)</f>
        <v>無機</v>
      </c>
      <c r="O9844" s="70" t="str">
        <f>IF(J9844=[1]人員授權表!$C$85,"Casper李羿勳",IF(J9844=[1]人員授權表!$C$188,"Iring陳俊明",IF(J9844=[1]人員授權表!$C$189,"Brian陳泓霖",VLOOKUP(K9844,[1]人員授權表!D$2:E$249,2,FALSE))))</f>
        <v>Ruby黃家蓁</v>
      </c>
      <c r="P9844" s="67">
        <f t="shared" si="521"/>
        <v>44880</v>
      </c>
      <c r="Q9844" s="75" t="str">
        <f t="shared" si="520"/>
        <v>週二</v>
      </c>
      <c r="R9844" s="80">
        <v>44875</v>
      </c>
    </row>
    <row r="9845" spans="2:26">
      <c r="B9845" s="66">
        <v>44855</v>
      </c>
      <c r="D9845" s="68" t="s">
        <v>50</v>
      </c>
      <c r="E9845" s="70" t="s">
        <v>82</v>
      </c>
      <c r="F9845" s="70" t="s">
        <v>3524</v>
      </c>
      <c r="G9845" s="67">
        <v>44868</v>
      </c>
      <c r="H9845" s="67">
        <v>44882</v>
      </c>
      <c r="I9845" s="71">
        <f t="shared" si="519"/>
        <v>14</v>
      </c>
      <c r="J9845" s="72" t="s">
        <v>193</v>
      </c>
      <c r="K9845" s="72" t="s">
        <v>187</v>
      </c>
      <c r="L9845" s="73">
        <v>2</v>
      </c>
      <c r="M9845" s="73" t="s">
        <v>127</v>
      </c>
      <c r="N9845" s="68" t="str">
        <f>VLOOKUP(K9845,[1]人員授權表!D$3:G$249,4,0)</f>
        <v>無機</v>
      </c>
      <c r="O9845" s="70" t="str">
        <f>IF(J9845=[1]人員授權表!$C$85,"Casper李羿勳",IF(J9845=[1]人員授權表!$C$188,"Iring陳俊明",IF(J9845=[1]人員授權表!$C$189,"Brian陳泓霖",VLOOKUP(K9845,[1]人員授權表!D$2:E$249,2,FALSE))))</f>
        <v>Ruby黃家蓁</v>
      </c>
      <c r="P9845" s="67">
        <f t="shared" si="521"/>
        <v>44880</v>
      </c>
      <c r="Q9845" s="75" t="str">
        <f t="shared" si="520"/>
        <v>週二</v>
      </c>
      <c r="R9845" s="80">
        <v>44875</v>
      </c>
    </row>
    <row r="9846" spans="2:26">
      <c r="B9846" s="66">
        <v>44855</v>
      </c>
      <c r="D9846" s="68" t="s">
        <v>50</v>
      </c>
      <c r="E9846" s="70" t="s">
        <v>82</v>
      </c>
      <c r="F9846" s="70" t="s">
        <v>3524</v>
      </c>
      <c r="G9846" s="67">
        <v>44868</v>
      </c>
      <c r="H9846" s="67">
        <v>44882</v>
      </c>
      <c r="I9846" s="71">
        <f t="shared" si="519"/>
        <v>14</v>
      </c>
      <c r="J9846" s="72" t="s">
        <v>198</v>
      </c>
      <c r="K9846" s="72" t="s">
        <v>199</v>
      </c>
      <c r="L9846" s="73">
        <v>2</v>
      </c>
      <c r="M9846" s="73" t="s">
        <v>127</v>
      </c>
      <c r="N9846" s="68" t="str">
        <f>VLOOKUP(K9846,[1]人員授權表!D$3:G$249,4,0)</f>
        <v>無機</v>
      </c>
      <c r="O9846" s="70" t="str">
        <f>IF(J9846=[1]人員授權表!$C$85,"Casper李羿勳",IF(J9846=[1]人員授權表!$C$188,"Iring陳俊明",IF(J9846=[1]人員授權表!$C$189,"Brian陳泓霖",VLOOKUP(K9846,[1]人員授權表!D$2:E$249,2,FALSE))))</f>
        <v>Vicky游崴涵</v>
      </c>
      <c r="P9846" s="67">
        <f t="shared" si="521"/>
        <v>44880</v>
      </c>
      <c r="Q9846" s="75" t="str">
        <f t="shared" si="520"/>
        <v>週二</v>
      </c>
      <c r="R9846" s="80">
        <v>44873</v>
      </c>
    </row>
    <row r="9847" spans="2:26">
      <c r="B9847" s="66">
        <v>44855</v>
      </c>
      <c r="D9847" s="68" t="s">
        <v>50</v>
      </c>
      <c r="E9847" s="70" t="s">
        <v>82</v>
      </c>
      <c r="F9847" s="70" t="s">
        <v>3524</v>
      </c>
      <c r="G9847" s="67">
        <v>44868</v>
      </c>
      <c r="H9847" s="67">
        <v>44882</v>
      </c>
      <c r="I9847" s="71">
        <f t="shared" si="519"/>
        <v>14</v>
      </c>
      <c r="J9847" s="72" t="s">
        <v>175</v>
      </c>
      <c r="K9847" s="72" t="s">
        <v>176</v>
      </c>
      <c r="L9847" s="73">
        <v>2</v>
      </c>
      <c r="M9847" s="73" t="s">
        <v>127</v>
      </c>
      <c r="N9847" s="68" t="str">
        <f>VLOOKUP(K9847,[1]人員授權表!D$3:G$249,4,0)</f>
        <v>無機</v>
      </c>
      <c r="O9847" s="70" t="str">
        <f>IF(J9847=[1]人員授權表!$C$85,"Casper李羿勳",IF(J9847=[1]人員授權表!$C$188,"Iring陳俊明",IF(J9847=[1]人員授權表!$C$189,"Brian陳泓霖",VLOOKUP(K9847,[1]人員授權表!D$2:E$249,2,FALSE))))</f>
        <v>Debby胡萱黛</v>
      </c>
      <c r="P9847" s="67">
        <f t="shared" si="521"/>
        <v>44880</v>
      </c>
      <c r="Q9847" s="75" t="str">
        <f t="shared" si="520"/>
        <v>週二</v>
      </c>
      <c r="R9847" s="80">
        <v>44881</v>
      </c>
      <c r="S9847" s="85">
        <v>44881</v>
      </c>
      <c r="T9847" s="70">
        <v>1</v>
      </c>
      <c r="U9847" s="70">
        <v>1</v>
      </c>
      <c r="Y9847" s="78">
        <v>44881</v>
      </c>
      <c r="Z9847" s="79" t="s">
        <v>3525</v>
      </c>
    </row>
    <row r="9848" spans="2:26">
      <c r="B9848" s="66">
        <v>44855</v>
      </c>
      <c r="D9848" s="68" t="s">
        <v>50</v>
      </c>
      <c r="E9848" s="70" t="s">
        <v>82</v>
      </c>
      <c r="F9848" s="70" t="s">
        <v>3524</v>
      </c>
      <c r="G9848" s="67">
        <v>44868</v>
      </c>
      <c r="H9848" s="67">
        <v>44882</v>
      </c>
      <c r="I9848" s="71">
        <f t="shared" si="519"/>
        <v>14</v>
      </c>
      <c r="J9848" s="72" t="s">
        <v>178</v>
      </c>
      <c r="K9848" s="72" t="s">
        <v>179</v>
      </c>
      <c r="L9848" s="73">
        <v>2</v>
      </c>
      <c r="M9848" s="73" t="s">
        <v>127</v>
      </c>
      <c r="N9848" s="68" t="str">
        <f>VLOOKUP(K9848,[1]人員授權表!D$3:G$249,4,0)</f>
        <v>無機</v>
      </c>
      <c r="O9848" s="70" t="str">
        <f>IF(J9848=[1]人員授權表!$C$85,"Casper李羿勳",IF(J9848=[1]人員授權表!$C$188,"Iring陳俊明",IF(J9848=[1]人員授權表!$C$189,"Brian陳泓霖",VLOOKUP(K9848,[1]人員授權表!D$2:E$249,2,FALSE))))</f>
        <v>Dennis陳汶宏</v>
      </c>
      <c r="P9848" s="67">
        <f t="shared" si="521"/>
        <v>44880</v>
      </c>
      <c r="Q9848" s="75" t="str">
        <f t="shared" si="520"/>
        <v>週二</v>
      </c>
      <c r="R9848" s="80">
        <v>44873</v>
      </c>
    </row>
    <row r="9849" spans="2:26">
      <c r="B9849" s="66">
        <v>44855</v>
      </c>
      <c r="D9849" s="68" t="s">
        <v>50</v>
      </c>
      <c r="E9849" s="70" t="s">
        <v>82</v>
      </c>
      <c r="F9849" s="70" t="s">
        <v>3524</v>
      </c>
      <c r="G9849" s="67">
        <v>44868</v>
      </c>
      <c r="H9849" s="67">
        <v>44882</v>
      </c>
      <c r="I9849" s="71">
        <f t="shared" si="519"/>
        <v>14</v>
      </c>
      <c r="J9849" s="72" t="s">
        <v>141</v>
      </c>
      <c r="K9849" s="72" t="s">
        <v>142</v>
      </c>
      <c r="L9849" s="73">
        <v>2</v>
      </c>
      <c r="M9849" s="73" t="s">
        <v>127</v>
      </c>
      <c r="N9849" s="68" t="str">
        <f>VLOOKUP(K9849,[1]人員授權表!D$3:G$249,4,0)</f>
        <v>無機</v>
      </c>
      <c r="O9849" s="70" t="str">
        <f>IF(J9849=[1]人員授權表!$C$85,"Casper李羿勳",IF(J9849=[1]人員授權表!$C$188,"Iring陳俊明",IF(J9849=[1]人員授權表!$C$189,"Brian陳泓霖",VLOOKUP(K9849,[1]人員授權表!D$2:E$249,2,FALSE))))</f>
        <v>Dennis陳汶宏</v>
      </c>
      <c r="P9849" s="67">
        <f t="shared" si="521"/>
        <v>44880</v>
      </c>
      <c r="Q9849" s="75" t="str">
        <f t="shared" si="520"/>
        <v>週二</v>
      </c>
      <c r="R9849" s="80">
        <v>44877</v>
      </c>
    </row>
    <row r="9850" spans="2:26">
      <c r="B9850" s="66">
        <v>44855</v>
      </c>
      <c r="D9850" s="68" t="s">
        <v>50</v>
      </c>
      <c r="E9850" s="70" t="s">
        <v>82</v>
      </c>
      <c r="F9850" s="70" t="s">
        <v>3524</v>
      </c>
      <c r="G9850" s="67">
        <v>44868</v>
      </c>
      <c r="H9850" s="67">
        <v>44882</v>
      </c>
      <c r="I9850" s="71">
        <f t="shared" si="519"/>
        <v>14</v>
      </c>
      <c r="J9850" s="72" t="s">
        <v>137</v>
      </c>
      <c r="K9850" s="72" t="s">
        <v>138</v>
      </c>
      <c r="L9850" s="73">
        <v>2</v>
      </c>
      <c r="M9850" s="73" t="s">
        <v>127</v>
      </c>
      <c r="N9850" s="68" t="str">
        <f>VLOOKUP(K9850,[1]人員授權表!D$3:G$249,4,0)</f>
        <v>無機</v>
      </c>
      <c r="O9850" s="70" t="str">
        <f>IF(J9850=[1]人員授權表!$C$85,"Casper李羿勳",IF(J9850=[1]人員授權表!$C$188,"Iring陳俊明",IF(J9850=[1]人員授權表!$C$189,"Brian陳泓霖",VLOOKUP(K9850,[1]人員授權表!D$2:E$249,2,FALSE))))</f>
        <v>Jack劉念忻</v>
      </c>
      <c r="P9850" s="67">
        <f t="shared" si="521"/>
        <v>44880</v>
      </c>
      <c r="Q9850" s="75" t="str">
        <f t="shared" si="520"/>
        <v>週二</v>
      </c>
      <c r="R9850" s="80">
        <v>44877</v>
      </c>
    </row>
    <row r="9851" spans="2:26">
      <c r="B9851" s="66">
        <v>44859</v>
      </c>
      <c r="D9851" s="68" t="s">
        <v>50</v>
      </c>
      <c r="E9851" s="70" t="s">
        <v>82</v>
      </c>
      <c r="F9851" s="4" t="s">
        <v>3526</v>
      </c>
      <c r="G9851" s="67">
        <v>44869</v>
      </c>
      <c r="H9851" s="67">
        <v>44882</v>
      </c>
      <c r="I9851" s="71">
        <f t="shared" si="519"/>
        <v>13</v>
      </c>
      <c r="J9851" s="72" t="s">
        <v>198</v>
      </c>
      <c r="K9851" s="72" t="s">
        <v>2216</v>
      </c>
      <c r="L9851" s="73">
        <v>1</v>
      </c>
      <c r="M9851" s="73" t="s">
        <v>91</v>
      </c>
      <c r="N9851" s="68" t="str">
        <f>VLOOKUP(K9851,[1]人員授權表!D$3:G$249,4,0)</f>
        <v>無機</v>
      </c>
      <c r="O9851" s="70" t="str">
        <f>IF(J9851=[1]人員授權表!$C$85,"Casper李羿勳",IF(J9851=[1]人員授權表!$C$188,"Iring陳俊明",IF(J9851=[1]人員授權表!$C$189,"Brian陳泓霖",VLOOKUP(K9851,[1]人員授權表!D$2:E$249,2,FALSE))))</f>
        <v>Vicky游崴涵</v>
      </c>
      <c r="P9851" s="67">
        <f t="shared" si="521"/>
        <v>44880</v>
      </c>
      <c r="Q9851" s="75" t="str">
        <f t="shared" si="520"/>
        <v>週二</v>
      </c>
      <c r="R9851" s="80">
        <v>44873</v>
      </c>
    </row>
    <row r="9852" spans="2:26">
      <c r="B9852" s="66">
        <v>44859</v>
      </c>
      <c r="D9852" s="68" t="s">
        <v>50</v>
      </c>
      <c r="E9852" s="70" t="s">
        <v>82</v>
      </c>
      <c r="F9852" s="4" t="s">
        <v>3526</v>
      </c>
      <c r="G9852" s="67">
        <v>44869</v>
      </c>
      <c r="H9852" s="67">
        <v>44882</v>
      </c>
      <c r="I9852" s="71">
        <f t="shared" si="519"/>
        <v>13</v>
      </c>
      <c r="J9852" s="72" t="s">
        <v>175</v>
      </c>
      <c r="K9852" s="72" t="s">
        <v>176</v>
      </c>
      <c r="L9852" s="73">
        <v>1</v>
      </c>
      <c r="M9852" s="73" t="s">
        <v>91</v>
      </c>
      <c r="N9852" s="68" t="str">
        <f>VLOOKUP(K9852,[1]人員授權表!D$3:G$249,4,0)</f>
        <v>無機</v>
      </c>
      <c r="O9852" s="70" t="str">
        <f>IF(J9852=[1]人員授權表!$C$85,"Casper李羿勳",IF(J9852=[1]人員授權表!$C$188,"Iring陳俊明",IF(J9852=[1]人員授權表!$C$189,"Brian陳泓霖",VLOOKUP(K9852,[1]人員授權表!D$2:E$249,2,FALSE))))</f>
        <v>Debby胡萱黛</v>
      </c>
      <c r="P9852" s="67">
        <f t="shared" si="521"/>
        <v>44880</v>
      </c>
      <c r="Q9852" s="75" t="str">
        <f t="shared" si="520"/>
        <v>週二</v>
      </c>
      <c r="R9852" s="80">
        <v>44881</v>
      </c>
      <c r="S9852" s="85">
        <v>44881</v>
      </c>
      <c r="T9852" s="70">
        <v>1</v>
      </c>
      <c r="U9852" s="70">
        <v>1</v>
      </c>
      <c r="Y9852" s="78">
        <v>44882</v>
      </c>
      <c r="Z9852" s="79" t="s">
        <v>3527</v>
      </c>
    </row>
    <row r="9853" spans="2:26">
      <c r="B9853" s="66">
        <v>44859</v>
      </c>
      <c r="D9853" s="68" t="s">
        <v>50</v>
      </c>
      <c r="E9853" s="70" t="s">
        <v>82</v>
      </c>
      <c r="F9853" s="4" t="s">
        <v>3526</v>
      </c>
      <c r="G9853" s="67">
        <v>44869</v>
      </c>
      <c r="H9853" s="67">
        <v>44882</v>
      </c>
      <c r="I9853" s="71">
        <f t="shared" si="519"/>
        <v>13</v>
      </c>
      <c r="J9853" s="72" t="s">
        <v>178</v>
      </c>
      <c r="K9853" s="72" t="s">
        <v>179</v>
      </c>
      <c r="L9853" s="73">
        <v>1</v>
      </c>
      <c r="M9853" s="73" t="s">
        <v>91</v>
      </c>
      <c r="N9853" s="68" t="str">
        <f>VLOOKUP(K9853,[1]人員授權表!D$3:G$249,4,0)</f>
        <v>無機</v>
      </c>
      <c r="O9853" s="70" t="str">
        <f>IF(J9853=[1]人員授權表!$C$85,"Casper李羿勳",IF(J9853=[1]人員授權表!$C$188,"Iring陳俊明",IF(J9853=[1]人員授權表!$C$189,"Brian陳泓霖",VLOOKUP(K9853,[1]人員授權表!D$2:E$249,2,FALSE))))</f>
        <v>Dennis陳汶宏</v>
      </c>
      <c r="P9853" s="67">
        <f t="shared" si="521"/>
        <v>44880</v>
      </c>
      <c r="Q9853" s="75" t="str">
        <f t="shared" si="520"/>
        <v>週二</v>
      </c>
      <c r="R9853" s="80">
        <v>44873</v>
      </c>
    </row>
    <row r="9854" spans="2:26">
      <c r="B9854" s="66">
        <v>44859</v>
      </c>
      <c r="D9854" s="68" t="s">
        <v>50</v>
      </c>
      <c r="E9854" s="70" t="s">
        <v>82</v>
      </c>
      <c r="F9854" s="4" t="s">
        <v>3526</v>
      </c>
      <c r="G9854" s="67">
        <v>44869</v>
      </c>
      <c r="H9854" s="67">
        <v>44882</v>
      </c>
      <c r="I9854" s="71">
        <f t="shared" si="519"/>
        <v>13</v>
      </c>
      <c r="J9854" s="72" t="s">
        <v>141</v>
      </c>
      <c r="K9854" s="72" t="s">
        <v>142</v>
      </c>
      <c r="L9854" s="73">
        <v>1</v>
      </c>
      <c r="M9854" s="73" t="s">
        <v>91</v>
      </c>
      <c r="N9854" s="68" t="str">
        <f>VLOOKUP(K9854,[1]人員授權表!D$3:G$249,4,0)</f>
        <v>無機</v>
      </c>
      <c r="O9854" s="70" t="str">
        <f>IF(J9854=[1]人員授權表!$C$85,"Casper李羿勳",IF(J9854=[1]人員授權表!$C$188,"Iring陳俊明",IF(J9854=[1]人員授權表!$C$189,"Brian陳泓霖",VLOOKUP(K9854,[1]人員授權表!D$2:E$249,2,FALSE))))</f>
        <v>Dennis陳汶宏</v>
      </c>
      <c r="P9854" s="67">
        <f t="shared" si="521"/>
        <v>44880</v>
      </c>
      <c r="Q9854" s="75" t="str">
        <f t="shared" si="520"/>
        <v>週二</v>
      </c>
      <c r="R9854" s="80">
        <v>44877</v>
      </c>
    </row>
    <row r="9855" spans="2:26">
      <c r="B9855" s="66">
        <v>44859</v>
      </c>
      <c r="D9855" s="68" t="s">
        <v>50</v>
      </c>
      <c r="E9855" s="70" t="s">
        <v>82</v>
      </c>
      <c r="F9855" s="4" t="s">
        <v>3526</v>
      </c>
      <c r="G9855" s="67">
        <v>44869</v>
      </c>
      <c r="H9855" s="67">
        <v>44882</v>
      </c>
      <c r="I9855" s="71">
        <f t="shared" si="519"/>
        <v>13</v>
      </c>
      <c r="J9855" s="72" t="s">
        <v>188</v>
      </c>
      <c r="K9855" s="72" t="s">
        <v>189</v>
      </c>
      <c r="L9855" s="73">
        <v>1</v>
      </c>
      <c r="M9855" s="73" t="s">
        <v>91</v>
      </c>
      <c r="N9855" s="68" t="str">
        <f>VLOOKUP(K9855,[1]人員授權表!D$3:G$249,4,0)</f>
        <v>無機</v>
      </c>
      <c r="O9855" s="70" t="str">
        <f>IF(J9855=[1]人員授權表!$C$85,"Casper李羿勳",IF(J9855=[1]人員授權表!$C$188,"Iring陳俊明",IF(J9855=[1]人員授權表!$C$189,"Brian陳泓霖",VLOOKUP(K9855,[1]人員授權表!D$2:E$249,2,FALSE))))</f>
        <v>Iring陳俊明</v>
      </c>
      <c r="P9855" s="67">
        <f t="shared" si="521"/>
        <v>44880</v>
      </c>
      <c r="Q9855" s="75" t="str">
        <f t="shared" si="520"/>
        <v>週二</v>
      </c>
      <c r="R9855" s="80">
        <v>44876</v>
      </c>
    </row>
    <row r="9856" spans="2:26">
      <c r="B9856" s="66">
        <v>44859</v>
      </c>
      <c r="D9856" s="68" t="s">
        <v>50</v>
      </c>
      <c r="E9856" s="70" t="s">
        <v>82</v>
      </c>
      <c r="F9856" s="4" t="s">
        <v>3526</v>
      </c>
      <c r="G9856" s="67">
        <v>44869</v>
      </c>
      <c r="H9856" s="67">
        <v>44882</v>
      </c>
      <c r="I9856" s="71">
        <f t="shared" si="519"/>
        <v>13</v>
      </c>
      <c r="J9856" s="72" t="s">
        <v>190</v>
      </c>
      <c r="K9856" s="72" t="s">
        <v>140</v>
      </c>
      <c r="L9856" s="73">
        <v>1</v>
      </c>
      <c r="M9856" s="73" t="s">
        <v>91</v>
      </c>
      <c r="N9856" s="68" t="str">
        <f>VLOOKUP(K9856,[1]人員授權表!D$3:G$249,4,0)</f>
        <v>無機</v>
      </c>
      <c r="O9856" s="70" t="str">
        <f>IF(J9856=[1]人員授權表!$C$85,"Casper李羿勳",IF(J9856=[1]人員授權表!$C$188,"Iring陳俊明",IF(J9856=[1]人員授權表!$C$189,"Brian陳泓霖",VLOOKUP(K9856,[1]人員授權表!D$2:E$249,2,FALSE))))</f>
        <v>Iring陳俊明</v>
      </c>
      <c r="P9856" s="67">
        <f t="shared" si="521"/>
        <v>44880</v>
      </c>
      <c r="Q9856" s="75" t="str">
        <f t="shared" si="520"/>
        <v>週二</v>
      </c>
      <c r="R9856" s="80">
        <v>44877</v>
      </c>
    </row>
    <row r="9857" spans="2:26">
      <c r="B9857" s="66">
        <v>44859</v>
      </c>
      <c r="D9857" s="68" t="s">
        <v>50</v>
      </c>
      <c r="E9857" s="70" t="s">
        <v>82</v>
      </c>
      <c r="F9857" s="4" t="s">
        <v>3526</v>
      </c>
      <c r="G9857" s="67">
        <v>44869</v>
      </c>
      <c r="H9857" s="67">
        <v>44882</v>
      </c>
      <c r="I9857" s="71">
        <f t="shared" si="519"/>
        <v>13</v>
      </c>
      <c r="J9857" s="72" t="s">
        <v>167</v>
      </c>
      <c r="K9857" s="72" t="s">
        <v>168</v>
      </c>
      <c r="L9857" s="73">
        <v>1</v>
      </c>
      <c r="M9857" s="73" t="s">
        <v>91</v>
      </c>
      <c r="N9857" s="68" t="str">
        <f>VLOOKUP(K9857,[1]人員授權表!D$3:G$249,4,0)</f>
        <v>有機</v>
      </c>
      <c r="O9857" s="70" t="str">
        <f>IF(J9857=[1]人員授權表!$C$85,"Casper李羿勳",IF(J9857=[1]人員授權表!$C$188,"Iring陳俊明",IF(J9857=[1]人員授權表!$C$189,"Brian陳泓霖",VLOOKUP(K9857,[1]人員授權表!D$2:E$249,2,FALSE))))</f>
        <v>Una林庭瑄</v>
      </c>
      <c r="P9857" s="67">
        <f t="shared" si="521"/>
        <v>44880</v>
      </c>
      <c r="Q9857" s="75" t="str">
        <f t="shared" si="520"/>
        <v>週二</v>
      </c>
      <c r="R9857" s="80">
        <v>44875</v>
      </c>
    </row>
    <row r="9858" spans="2:26">
      <c r="B9858" s="66">
        <v>44876</v>
      </c>
      <c r="D9858" s="68" t="s">
        <v>50</v>
      </c>
      <c r="E9858" s="70" t="s">
        <v>879</v>
      </c>
      <c r="F9858" s="4" t="s">
        <v>3528</v>
      </c>
      <c r="G9858" s="67">
        <v>44869</v>
      </c>
      <c r="H9858" s="67">
        <v>44882</v>
      </c>
      <c r="I9858" s="71">
        <f t="shared" si="519"/>
        <v>13</v>
      </c>
      <c r="J9858" s="98" t="s">
        <v>133</v>
      </c>
      <c r="K9858" s="98" t="s">
        <v>187</v>
      </c>
      <c r="L9858" s="110">
        <v>1</v>
      </c>
      <c r="M9858" s="73" t="s">
        <v>91</v>
      </c>
      <c r="N9858" s="122" t="str">
        <f>VLOOKUP(K9858,[1]人員授權表!D$3:G$249,4,0)</f>
        <v>無機</v>
      </c>
      <c r="O9858" s="15" t="str">
        <f>IF(J9858=[1]人員授權表!$C$85,"Casper李羿勳",IF(J9858=[1]人員授權表!$C$188,"Iring陳俊明",IF(J9858=[1]人員授權表!$C$189,"Brian陳泓霖",VLOOKUP(K9858,[1]人員授權表!D$2:E$249,2,FALSE))))</f>
        <v>Ruby黃家蓁</v>
      </c>
      <c r="P9858" s="101">
        <f t="shared" si="521"/>
        <v>44880</v>
      </c>
      <c r="Q9858" s="75" t="str">
        <f t="shared" si="520"/>
        <v>週二</v>
      </c>
      <c r="R9858" s="80">
        <v>44881</v>
      </c>
      <c r="S9858" s="85">
        <v>44881</v>
      </c>
      <c r="T9858" s="70">
        <v>1</v>
      </c>
      <c r="Z9858" s="79" t="s">
        <v>3529</v>
      </c>
    </row>
    <row r="9859" spans="2:26">
      <c r="B9859" s="66">
        <v>44876</v>
      </c>
      <c r="D9859" s="68" t="s">
        <v>50</v>
      </c>
      <c r="E9859" s="70" t="s">
        <v>879</v>
      </c>
      <c r="F9859" s="4" t="s">
        <v>3526</v>
      </c>
      <c r="G9859" s="67">
        <v>44869</v>
      </c>
      <c r="H9859" s="67">
        <v>44882</v>
      </c>
      <c r="I9859" s="71">
        <f t="shared" si="519"/>
        <v>13</v>
      </c>
      <c r="J9859" s="98" t="s">
        <v>341</v>
      </c>
      <c r="K9859" s="98" t="s">
        <v>187</v>
      </c>
      <c r="L9859" s="110">
        <v>1</v>
      </c>
      <c r="M9859" s="73" t="s">
        <v>91</v>
      </c>
      <c r="N9859" s="122" t="str">
        <f>VLOOKUP(K9859,[1]人員授權表!D$3:G$249,4,0)</f>
        <v>無機</v>
      </c>
      <c r="O9859" s="15" t="str">
        <f>IF(J9859=[1]人員授權表!$C$85,"Casper李羿勳",IF(J9859=[1]人員授權表!$C$188,"Iring陳俊明",IF(J9859=[1]人員授權表!$C$189,"Brian陳泓霖",VLOOKUP(K9859,[1]人員授權表!D$2:E$249,2,FALSE))))</f>
        <v>Ruby黃家蓁</v>
      </c>
      <c r="P9859" s="101">
        <f t="shared" si="521"/>
        <v>44880</v>
      </c>
      <c r="Q9859" s="75" t="str">
        <f t="shared" si="520"/>
        <v>週二</v>
      </c>
      <c r="R9859" s="80">
        <v>44881</v>
      </c>
      <c r="S9859" s="85">
        <v>44881</v>
      </c>
      <c r="T9859" s="70">
        <v>1</v>
      </c>
    </row>
    <row r="9860" spans="2:26">
      <c r="B9860" s="66">
        <v>44876</v>
      </c>
      <c r="D9860" s="68" t="s">
        <v>50</v>
      </c>
      <c r="E9860" s="70" t="s">
        <v>879</v>
      </c>
      <c r="F9860" s="4" t="s">
        <v>3526</v>
      </c>
      <c r="G9860" s="67">
        <v>44869</v>
      </c>
      <c r="H9860" s="67">
        <v>44882</v>
      </c>
      <c r="I9860" s="71">
        <f t="shared" si="519"/>
        <v>13</v>
      </c>
      <c r="J9860" s="98" t="s">
        <v>340</v>
      </c>
      <c r="K9860" s="98" t="s">
        <v>187</v>
      </c>
      <c r="L9860" s="110">
        <v>1</v>
      </c>
      <c r="M9860" s="73" t="s">
        <v>91</v>
      </c>
      <c r="N9860" s="122" t="str">
        <f>VLOOKUP(K9860,[1]人員授權表!D$3:G$249,4,0)</f>
        <v>無機</v>
      </c>
      <c r="O9860" s="15" t="str">
        <f>IF(J9860=[1]人員授權表!$C$85,"Casper李羿勳",IF(J9860=[1]人員授權表!$C$188,"Iring陳俊明",IF(J9860=[1]人員授權表!$C$189,"Brian陳泓霖",VLOOKUP(K9860,[1]人員授權表!D$2:E$249,2,FALSE))))</f>
        <v>Ruby黃家蓁</v>
      </c>
      <c r="P9860" s="101">
        <f t="shared" si="521"/>
        <v>44880</v>
      </c>
      <c r="Q9860" s="75" t="str">
        <f t="shared" si="520"/>
        <v>週二</v>
      </c>
      <c r="R9860" s="80">
        <v>44881</v>
      </c>
      <c r="S9860" s="85">
        <v>44881</v>
      </c>
      <c r="T9860" s="70">
        <v>1</v>
      </c>
    </row>
    <row r="9861" spans="2:26">
      <c r="B9861" s="66">
        <v>44876</v>
      </c>
      <c r="D9861" s="68" t="s">
        <v>50</v>
      </c>
      <c r="E9861" s="70" t="s">
        <v>879</v>
      </c>
      <c r="F9861" s="4" t="s">
        <v>3526</v>
      </c>
      <c r="G9861" s="67">
        <v>44869</v>
      </c>
      <c r="H9861" s="67">
        <v>44882</v>
      </c>
      <c r="I9861" s="71">
        <f t="shared" si="519"/>
        <v>13</v>
      </c>
      <c r="J9861" s="98" t="s">
        <v>97</v>
      </c>
      <c r="K9861" s="98" t="s">
        <v>187</v>
      </c>
      <c r="L9861" s="110">
        <v>1</v>
      </c>
      <c r="M9861" s="73" t="s">
        <v>91</v>
      </c>
      <c r="N9861" s="122" t="str">
        <f>VLOOKUP(K9861,[1]人員授權表!D$3:G$249,4,0)</f>
        <v>無機</v>
      </c>
      <c r="O9861" s="15" t="str">
        <f>IF(J9861=[1]人員授權表!$C$85,"Casper李羿勳",IF(J9861=[1]人員授權表!$C$188,"Iring陳俊明",IF(J9861=[1]人員授權表!$C$189,"Brian陳泓霖",VLOOKUP(K9861,[1]人員授權表!D$2:E$249,2,FALSE))))</f>
        <v>Ruby黃家蓁</v>
      </c>
      <c r="P9861" s="101">
        <f t="shared" si="521"/>
        <v>44880</v>
      </c>
      <c r="Q9861" s="75" t="str">
        <f t="shared" si="520"/>
        <v>週二</v>
      </c>
      <c r="R9861" s="80">
        <v>44881</v>
      </c>
      <c r="S9861" s="85">
        <v>44881</v>
      </c>
      <c r="T9861" s="70">
        <v>1</v>
      </c>
    </row>
    <row r="9862" spans="2:26">
      <c r="B9862" s="66">
        <v>44876</v>
      </c>
      <c r="D9862" s="68" t="s">
        <v>50</v>
      </c>
      <c r="E9862" s="70" t="s">
        <v>879</v>
      </c>
      <c r="F9862" s="4" t="s">
        <v>3526</v>
      </c>
      <c r="G9862" s="67">
        <v>44869</v>
      </c>
      <c r="H9862" s="67">
        <v>44882</v>
      </c>
      <c r="I9862" s="71">
        <f t="shared" si="519"/>
        <v>13</v>
      </c>
      <c r="J9862" s="98" t="s">
        <v>492</v>
      </c>
      <c r="K9862" s="98" t="s">
        <v>187</v>
      </c>
      <c r="L9862" s="110">
        <v>1</v>
      </c>
      <c r="M9862" s="73" t="s">
        <v>91</v>
      </c>
      <c r="N9862" s="122" t="str">
        <f>VLOOKUP(K9862,[1]人員授權表!D$3:G$249,4,0)</f>
        <v>無機</v>
      </c>
      <c r="O9862" s="15" t="str">
        <f>IF(J9862=[1]人員授權表!$C$85,"Casper李羿勳",IF(J9862=[1]人員授權表!$C$188,"Iring陳俊明",IF(J9862=[1]人員授權表!$C$189,"Brian陳泓霖",VLOOKUP(K9862,[1]人員授權表!D$2:E$249,2,FALSE))))</f>
        <v>Ruby黃家蓁</v>
      </c>
      <c r="P9862" s="101">
        <f t="shared" si="521"/>
        <v>44880</v>
      </c>
      <c r="Q9862" s="75" t="str">
        <f t="shared" si="520"/>
        <v>週二</v>
      </c>
      <c r="R9862" s="80">
        <v>44881</v>
      </c>
      <c r="S9862" s="85">
        <v>44881</v>
      </c>
      <c r="T9862" s="70">
        <v>1</v>
      </c>
    </row>
    <row r="9863" spans="2:26">
      <c r="B9863" s="66">
        <v>44876</v>
      </c>
      <c r="D9863" s="68" t="s">
        <v>50</v>
      </c>
      <c r="E9863" s="70" t="s">
        <v>879</v>
      </c>
      <c r="F9863" s="4" t="s">
        <v>3526</v>
      </c>
      <c r="G9863" s="67">
        <v>44869</v>
      </c>
      <c r="H9863" s="67">
        <v>44882</v>
      </c>
      <c r="I9863" s="71">
        <f t="shared" ref="I9863:I9926" si="522">_xlfn.DAYS(H9863,G9863)</f>
        <v>13</v>
      </c>
      <c r="J9863" s="98" t="s">
        <v>192</v>
      </c>
      <c r="K9863" s="98" t="s">
        <v>187</v>
      </c>
      <c r="L9863" s="110">
        <v>1</v>
      </c>
      <c r="M9863" s="73" t="s">
        <v>91</v>
      </c>
      <c r="N9863" s="122" t="str">
        <f>VLOOKUP(K9863,[1]人員授權表!D$3:G$249,4,0)</f>
        <v>無機</v>
      </c>
      <c r="O9863" s="15" t="str">
        <f>IF(J9863=[1]人員授權表!$C$85,"Casper李羿勳",IF(J9863=[1]人員授權表!$C$188,"Iring陳俊明",IF(J9863=[1]人員授權表!$C$189,"Brian陳泓霖",VLOOKUP(K9863,[1]人員授權表!D$2:E$249,2,FALSE))))</f>
        <v>Ruby黃家蓁</v>
      </c>
      <c r="P9863" s="101">
        <f t="shared" si="521"/>
        <v>44880</v>
      </c>
      <c r="Q9863" s="75" t="str">
        <f t="shared" ref="Q9863:Q9926" si="523">TEXT(P9863,"aaa")</f>
        <v>週二</v>
      </c>
      <c r="R9863" s="80">
        <v>44881</v>
      </c>
      <c r="S9863" s="85">
        <v>44881</v>
      </c>
      <c r="T9863" s="70">
        <v>1</v>
      </c>
    </row>
    <row r="9864" spans="2:26">
      <c r="B9864" s="66">
        <v>44876</v>
      </c>
      <c r="D9864" s="68" t="s">
        <v>50</v>
      </c>
      <c r="E9864" s="70" t="s">
        <v>879</v>
      </c>
      <c r="F9864" s="4" t="s">
        <v>3526</v>
      </c>
      <c r="G9864" s="67">
        <v>44869</v>
      </c>
      <c r="H9864" s="67">
        <v>44882</v>
      </c>
      <c r="I9864" s="71">
        <f t="shared" si="522"/>
        <v>13</v>
      </c>
      <c r="J9864" s="98" t="s">
        <v>193</v>
      </c>
      <c r="K9864" s="98" t="s">
        <v>187</v>
      </c>
      <c r="L9864" s="110">
        <v>1</v>
      </c>
      <c r="M9864" s="73" t="s">
        <v>91</v>
      </c>
      <c r="N9864" s="122" t="str">
        <f>VLOOKUP(K9864,[1]人員授權表!D$3:G$249,4,0)</f>
        <v>無機</v>
      </c>
      <c r="O9864" s="15" t="str">
        <f>IF(J9864=[1]人員授權表!$C$85,"Casper李羿勳",IF(J9864=[1]人員授權表!$C$188,"Iring陳俊明",IF(J9864=[1]人員授權表!$C$189,"Brian陳泓霖",VLOOKUP(K9864,[1]人員授權表!D$2:E$249,2,FALSE))))</f>
        <v>Ruby黃家蓁</v>
      </c>
      <c r="P9864" s="101">
        <f t="shared" si="521"/>
        <v>44880</v>
      </c>
      <c r="Q9864" s="75" t="str">
        <f t="shared" si="523"/>
        <v>週二</v>
      </c>
      <c r="R9864" s="80">
        <v>44881</v>
      </c>
      <c r="S9864" s="85">
        <v>44881</v>
      </c>
      <c r="T9864" s="70">
        <v>1</v>
      </c>
    </row>
    <row r="9865" spans="2:26">
      <c r="B9865" s="66">
        <v>44876</v>
      </c>
      <c r="D9865" s="68" t="s">
        <v>50</v>
      </c>
      <c r="E9865" s="70" t="s">
        <v>879</v>
      </c>
      <c r="F9865" s="4" t="s">
        <v>3526</v>
      </c>
      <c r="G9865" s="67">
        <v>44869</v>
      </c>
      <c r="H9865" s="67">
        <v>44882</v>
      </c>
      <c r="I9865" s="71">
        <f t="shared" si="522"/>
        <v>13</v>
      </c>
      <c r="J9865" s="98" t="s">
        <v>204</v>
      </c>
      <c r="K9865" s="98" t="s">
        <v>915</v>
      </c>
      <c r="L9865" s="110">
        <v>1</v>
      </c>
      <c r="M9865" s="73" t="s">
        <v>91</v>
      </c>
      <c r="N9865" s="122" t="str">
        <f>VLOOKUP(K9865,[1]人員授權表!D$3:G$249,4,0)</f>
        <v>無機</v>
      </c>
      <c r="O9865" s="15" t="str">
        <f>IF(J9865=[1]人員授權表!$C$85,"Casper李羿勳",IF(J9865=[1]人員授權表!$C$188,"Iring陳俊明",IF(J9865=[1]人員授權表!$C$189,"Brian陳泓霖",VLOOKUP(K9865,[1]人員授權表!D$2:E$249,2,FALSE))))</f>
        <v>Iring陳俊明</v>
      </c>
      <c r="P9865" s="101">
        <f t="shared" si="521"/>
        <v>44880</v>
      </c>
      <c r="Q9865" s="75" t="str">
        <f t="shared" si="523"/>
        <v>週二</v>
      </c>
      <c r="R9865" s="80">
        <v>44877</v>
      </c>
    </row>
    <row r="9866" spans="2:26">
      <c r="B9866" s="66">
        <v>44859</v>
      </c>
      <c r="D9866" s="68" t="s">
        <v>50</v>
      </c>
      <c r="E9866" s="70" t="s">
        <v>82</v>
      </c>
      <c r="F9866" s="4" t="s">
        <v>3530</v>
      </c>
      <c r="G9866" s="67">
        <v>44869</v>
      </c>
      <c r="H9866" s="67">
        <v>44882</v>
      </c>
      <c r="I9866" s="71">
        <f t="shared" si="522"/>
        <v>13</v>
      </c>
      <c r="J9866" s="72" t="s">
        <v>125</v>
      </c>
      <c r="K9866" s="72" t="s">
        <v>144</v>
      </c>
      <c r="L9866" s="73">
        <v>1</v>
      </c>
      <c r="M9866" s="73" t="s">
        <v>91</v>
      </c>
      <c r="N9866" s="68" t="str">
        <f>VLOOKUP(K9866,[1]人員授權表!D$3:G$249,4,0)</f>
        <v>有機</v>
      </c>
      <c r="O9866" s="70" t="str">
        <f>IF(J9866=[1]人員授權表!$C$85,"Casper李羿勳",IF(J9866=[1]人員授權表!$C$188,"Iring陳俊明",IF(J9866=[1]人員授權表!$C$189,"Brian陳泓霖",VLOOKUP(K9866,[1]人員授權表!D$2:E$249,2,FALSE))))</f>
        <v>Lucy黃詩婷</v>
      </c>
      <c r="P9866" s="67">
        <f t="shared" si="521"/>
        <v>44880</v>
      </c>
      <c r="Q9866" s="75" t="str">
        <f t="shared" si="523"/>
        <v>週二</v>
      </c>
      <c r="R9866" s="80">
        <v>44876</v>
      </c>
    </row>
    <row r="9867" spans="2:26">
      <c r="B9867" s="66">
        <v>44859</v>
      </c>
      <c r="D9867" s="68" t="s">
        <v>50</v>
      </c>
      <c r="E9867" s="70" t="s">
        <v>82</v>
      </c>
      <c r="F9867" s="4" t="s">
        <v>3530</v>
      </c>
      <c r="G9867" s="67">
        <v>44869</v>
      </c>
      <c r="H9867" s="67">
        <v>44882</v>
      </c>
      <c r="I9867" s="71">
        <f t="shared" si="522"/>
        <v>13</v>
      </c>
      <c r="J9867" s="72" t="s">
        <v>139</v>
      </c>
      <c r="K9867" s="72" t="s">
        <v>140</v>
      </c>
      <c r="L9867" s="73">
        <v>1</v>
      </c>
      <c r="M9867" s="73" t="s">
        <v>91</v>
      </c>
      <c r="N9867" s="68" t="str">
        <f>VLOOKUP(K9867,[1]人員授權表!D$3:G$249,4,0)</f>
        <v>無機</v>
      </c>
      <c r="O9867" s="70" t="str">
        <f>IF(J9867=[1]人員授權表!$C$85,"Casper李羿勳",IF(J9867=[1]人員授權表!$C$188,"Iring陳俊明",IF(J9867=[1]人員授權表!$C$189,"Brian陳泓霖",VLOOKUP(K9867,[1]人員授權表!D$2:E$249,2,FALSE))))</f>
        <v>Brian陳泓霖</v>
      </c>
      <c r="P9867" s="67">
        <f t="shared" si="521"/>
        <v>44880</v>
      </c>
      <c r="Q9867" s="75" t="str">
        <f t="shared" si="523"/>
        <v>週二</v>
      </c>
      <c r="R9867" s="80">
        <v>44874</v>
      </c>
    </row>
    <row r="9868" spans="2:26">
      <c r="B9868" s="66">
        <v>44859</v>
      </c>
      <c r="D9868" s="68" t="s">
        <v>50</v>
      </c>
      <c r="E9868" s="70" t="s">
        <v>82</v>
      </c>
      <c r="F9868" s="4" t="s">
        <v>3530</v>
      </c>
      <c r="G9868" s="67">
        <v>44869</v>
      </c>
      <c r="H9868" s="67">
        <v>44882</v>
      </c>
      <c r="I9868" s="71">
        <f t="shared" si="522"/>
        <v>13</v>
      </c>
      <c r="J9868" s="72" t="s">
        <v>164</v>
      </c>
      <c r="K9868" s="72" t="s">
        <v>146</v>
      </c>
      <c r="L9868" s="73">
        <v>1</v>
      </c>
      <c r="M9868" s="73" t="s">
        <v>91</v>
      </c>
      <c r="N9868" s="68" t="str">
        <f>VLOOKUP(K9868,[1]人員授權表!D$3:G$249,4,0)</f>
        <v>無機</v>
      </c>
      <c r="O9868" s="70" t="str">
        <f>IF(J9868=[1]人員授權表!$C$85,"Casper李羿勳",IF(J9868=[1]人員授權表!$C$188,"Iring陳俊明",IF(J9868=[1]人員授權表!$C$189,"Brian陳泓霖",VLOOKUP(K9868,[1]人員授權表!D$2:E$249,2,FALSE))))</f>
        <v>Jack劉念忻</v>
      </c>
      <c r="P9868" s="67">
        <f t="shared" si="521"/>
        <v>44880</v>
      </c>
      <c r="Q9868" s="75" t="str">
        <f t="shared" si="523"/>
        <v>週二</v>
      </c>
      <c r="R9868" s="80">
        <v>44875</v>
      </c>
    </row>
    <row r="9869" spans="2:26">
      <c r="B9869" s="66">
        <v>44859</v>
      </c>
      <c r="D9869" s="68" t="s">
        <v>50</v>
      </c>
      <c r="E9869" s="70" t="s">
        <v>82</v>
      </c>
      <c r="F9869" s="4" t="s">
        <v>3530</v>
      </c>
      <c r="G9869" s="67">
        <v>44869</v>
      </c>
      <c r="H9869" s="67">
        <v>44882</v>
      </c>
      <c r="I9869" s="71">
        <f t="shared" si="522"/>
        <v>13</v>
      </c>
      <c r="J9869" s="72" t="s">
        <v>178</v>
      </c>
      <c r="K9869" s="72" t="s">
        <v>179</v>
      </c>
      <c r="L9869" s="73">
        <v>1</v>
      </c>
      <c r="M9869" s="73" t="s">
        <v>91</v>
      </c>
      <c r="N9869" s="68" t="str">
        <f>VLOOKUP(K9869,[1]人員授權表!D$3:G$249,4,0)</f>
        <v>無機</v>
      </c>
      <c r="O9869" s="70" t="str">
        <f>IF(J9869=[1]人員授權表!$C$85,"Casper李羿勳",IF(J9869=[1]人員授權表!$C$188,"Iring陳俊明",IF(J9869=[1]人員授權表!$C$189,"Brian陳泓霖",VLOOKUP(K9869,[1]人員授權表!D$2:E$249,2,FALSE))))</f>
        <v>Dennis陳汶宏</v>
      </c>
      <c r="P9869" s="67">
        <f t="shared" si="521"/>
        <v>44880</v>
      </c>
      <c r="Q9869" s="75" t="str">
        <f t="shared" si="523"/>
        <v>週二</v>
      </c>
      <c r="R9869" s="80">
        <v>44873</v>
      </c>
    </row>
    <row r="9870" spans="2:26">
      <c r="B9870" s="66">
        <v>44859</v>
      </c>
      <c r="D9870" s="68" t="s">
        <v>50</v>
      </c>
      <c r="E9870" s="70" t="s">
        <v>82</v>
      </c>
      <c r="F9870" s="4" t="s">
        <v>3530</v>
      </c>
      <c r="G9870" s="67">
        <v>44869</v>
      </c>
      <c r="H9870" s="67">
        <v>44882</v>
      </c>
      <c r="I9870" s="71">
        <f t="shared" si="522"/>
        <v>13</v>
      </c>
      <c r="J9870" s="72" t="s">
        <v>141</v>
      </c>
      <c r="K9870" s="72" t="s">
        <v>142</v>
      </c>
      <c r="L9870" s="73">
        <v>1</v>
      </c>
      <c r="M9870" s="73" t="s">
        <v>91</v>
      </c>
      <c r="N9870" s="68" t="str">
        <f>VLOOKUP(K9870,[1]人員授權表!D$3:G$249,4,0)</f>
        <v>無機</v>
      </c>
      <c r="O9870" s="70" t="str">
        <f>IF(J9870=[1]人員授權表!$C$85,"Casper李羿勳",IF(J9870=[1]人員授權表!$C$188,"Iring陳俊明",IF(J9870=[1]人員授權表!$C$189,"Brian陳泓霖",VLOOKUP(K9870,[1]人員授權表!D$2:E$249,2,FALSE))))</f>
        <v>Dennis陳汶宏</v>
      </c>
      <c r="P9870" s="67">
        <f t="shared" si="521"/>
        <v>44880</v>
      </c>
      <c r="Q9870" s="75" t="str">
        <f t="shared" si="523"/>
        <v>週二</v>
      </c>
      <c r="R9870" s="80">
        <v>44877</v>
      </c>
    </row>
    <row r="9871" spans="2:26">
      <c r="B9871" s="66">
        <v>44859</v>
      </c>
      <c r="D9871" s="68" t="s">
        <v>50</v>
      </c>
      <c r="E9871" s="70" t="s">
        <v>82</v>
      </c>
      <c r="F9871" s="4" t="s">
        <v>3530</v>
      </c>
      <c r="G9871" s="67">
        <v>44869</v>
      </c>
      <c r="H9871" s="67">
        <v>44882</v>
      </c>
      <c r="I9871" s="71">
        <f t="shared" si="522"/>
        <v>13</v>
      </c>
      <c r="J9871" s="72" t="s">
        <v>137</v>
      </c>
      <c r="K9871" s="72" t="s">
        <v>138</v>
      </c>
      <c r="L9871" s="73">
        <v>1</v>
      </c>
      <c r="M9871" s="73" t="s">
        <v>91</v>
      </c>
      <c r="N9871" s="68" t="str">
        <f>VLOOKUP(K9871,[1]人員授權表!D$3:G$249,4,0)</f>
        <v>無機</v>
      </c>
      <c r="O9871" s="70" t="str">
        <f>IF(J9871=[1]人員授權表!$C$85,"Casper李羿勳",IF(J9871=[1]人員授權表!$C$188,"Iring陳俊明",IF(J9871=[1]人員授權表!$C$189,"Brian陳泓霖",VLOOKUP(K9871,[1]人員授權表!D$2:E$249,2,FALSE))))</f>
        <v>Jack劉念忻</v>
      </c>
      <c r="P9871" s="67">
        <f t="shared" si="521"/>
        <v>44880</v>
      </c>
      <c r="Q9871" s="75" t="str">
        <f t="shared" si="523"/>
        <v>週二</v>
      </c>
      <c r="R9871" s="80">
        <v>44880</v>
      </c>
    </row>
    <row r="9872" spans="2:26">
      <c r="B9872" s="66">
        <v>44855</v>
      </c>
      <c r="D9872" s="68" t="s">
        <v>50</v>
      </c>
      <c r="E9872" s="70" t="s">
        <v>82</v>
      </c>
      <c r="F9872" s="70" t="s">
        <v>3531</v>
      </c>
      <c r="G9872" s="67">
        <v>44868</v>
      </c>
      <c r="H9872" s="67">
        <v>44882</v>
      </c>
      <c r="I9872" s="71">
        <f t="shared" si="522"/>
        <v>14</v>
      </c>
      <c r="J9872" s="72" t="s">
        <v>139</v>
      </c>
      <c r="K9872" s="72" t="s">
        <v>140</v>
      </c>
      <c r="L9872" s="73">
        <v>1</v>
      </c>
      <c r="M9872" s="73" t="s">
        <v>127</v>
      </c>
      <c r="N9872" s="68" t="str">
        <f>VLOOKUP(K9872,[1]人員授權表!D$3:G$249,4,0)</f>
        <v>無機</v>
      </c>
      <c r="O9872" s="70" t="str">
        <f>IF(J9872=[1]人員授權表!$C$85,"Casper李羿勳",IF(J9872=[1]人員授權表!$C$188,"Iring陳俊明",IF(J9872=[1]人員授權表!$C$189,"Brian陳泓霖",VLOOKUP(K9872,[1]人員授權表!D$2:E$249,2,FALSE))))</f>
        <v>Brian陳泓霖</v>
      </c>
      <c r="P9872" s="67">
        <f t="shared" si="521"/>
        <v>44880</v>
      </c>
      <c r="Q9872" s="75" t="str">
        <f t="shared" si="523"/>
        <v>週二</v>
      </c>
      <c r="R9872" s="80">
        <v>44874</v>
      </c>
    </row>
    <row r="9873" spans="2:28">
      <c r="B9873" s="66">
        <v>44855</v>
      </c>
      <c r="D9873" s="68" t="s">
        <v>50</v>
      </c>
      <c r="E9873" s="70" t="s">
        <v>82</v>
      </c>
      <c r="F9873" s="70" t="s">
        <v>3531</v>
      </c>
      <c r="G9873" s="67">
        <v>44868</v>
      </c>
      <c r="H9873" s="67">
        <v>44882</v>
      </c>
      <c r="I9873" s="71">
        <f t="shared" si="522"/>
        <v>14</v>
      </c>
      <c r="J9873" s="72" t="s">
        <v>137</v>
      </c>
      <c r="K9873" s="72" t="s">
        <v>138</v>
      </c>
      <c r="L9873" s="73">
        <v>1</v>
      </c>
      <c r="M9873" s="73" t="s">
        <v>127</v>
      </c>
      <c r="N9873" s="68" t="str">
        <f>VLOOKUP(K9873,[1]人員授權表!D$3:G$249,4,0)</f>
        <v>無機</v>
      </c>
      <c r="O9873" s="70" t="str">
        <f>IF(J9873=[1]人員授權表!$C$85,"Casper李羿勳",IF(J9873=[1]人員授權表!$C$188,"Iring陳俊明",IF(J9873=[1]人員授權表!$C$189,"Brian陳泓霖",VLOOKUP(K9873,[1]人員授權表!D$2:E$249,2,FALSE))))</f>
        <v>Jack劉念忻</v>
      </c>
      <c r="P9873" s="67">
        <f t="shared" si="521"/>
        <v>44880</v>
      </c>
      <c r="Q9873" s="75" t="str">
        <f t="shared" si="523"/>
        <v>週二</v>
      </c>
      <c r="R9873" s="80">
        <v>44877</v>
      </c>
    </row>
    <row r="9874" spans="2:28">
      <c r="B9874" s="66">
        <v>44855</v>
      </c>
      <c r="D9874" s="68" t="s">
        <v>50</v>
      </c>
      <c r="E9874" s="70" t="s">
        <v>82</v>
      </c>
      <c r="F9874" s="70" t="s">
        <v>3531</v>
      </c>
      <c r="G9874" s="67">
        <v>44868</v>
      </c>
      <c r="H9874" s="67">
        <v>44882</v>
      </c>
      <c r="I9874" s="71">
        <f t="shared" si="522"/>
        <v>14</v>
      </c>
      <c r="J9874" s="72" t="s">
        <v>141</v>
      </c>
      <c r="K9874" s="72" t="s">
        <v>142</v>
      </c>
      <c r="L9874" s="73">
        <v>1</v>
      </c>
      <c r="M9874" s="73" t="s">
        <v>127</v>
      </c>
      <c r="N9874" s="68" t="str">
        <f>VLOOKUP(K9874,[1]人員授權表!D$3:G$249,4,0)</f>
        <v>無機</v>
      </c>
      <c r="O9874" s="70" t="str">
        <f>IF(J9874=[1]人員授權表!$C$85,"Casper李羿勳",IF(J9874=[1]人員授權表!$C$188,"Iring陳俊明",IF(J9874=[1]人員授權表!$C$189,"Brian陳泓霖",VLOOKUP(K9874,[1]人員授權表!D$2:E$249,2,FALSE))))</f>
        <v>Dennis陳汶宏</v>
      </c>
      <c r="P9874" s="67">
        <f t="shared" si="521"/>
        <v>44880</v>
      </c>
      <c r="Q9874" s="75" t="str">
        <f t="shared" si="523"/>
        <v>週二</v>
      </c>
      <c r="R9874" s="80">
        <v>44877</v>
      </c>
    </row>
    <row r="9875" spans="2:28">
      <c r="B9875" s="66">
        <v>44855</v>
      </c>
      <c r="D9875" s="68" t="s">
        <v>50</v>
      </c>
      <c r="E9875" s="70" t="s">
        <v>82</v>
      </c>
      <c r="F9875" s="70" t="s">
        <v>3531</v>
      </c>
      <c r="G9875" s="67">
        <v>44868</v>
      </c>
      <c r="H9875" s="67">
        <v>44882</v>
      </c>
      <c r="I9875" s="71">
        <f t="shared" si="522"/>
        <v>14</v>
      </c>
      <c r="J9875" s="72" t="s">
        <v>192</v>
      </c>
      <c r="K9875" s="72" t="s">
        <v>187</v>
      </c>
      <c r="L9875" s="73">
        <v>1</v>
      </c>
      <c r="M9875" s="73" t="s">
        <v>127</v>
      </c>
      <c r="N9875" s="68" t="str">
        <f>VLOOKUP(K9875,[1]人員授權表!D$3:G$249,4,0)</f>
        <v>無機</v>
      </c>
      <c r="O9875" s="70" t="str">
        <f>IF(J9875=[1]人員授權表!$C$85,"Casper李羿勳",IF(J9875=[1]人員授權表!$C$188,"Iring陳俊明",IF(J9875=[1]人員授權表!$C$189,"Brian陳泓霖",VLOOKUP(K9875,[1]人員授權表!D$2:E$249,2,FALSE))))</f>
        <v>Ruby黃家蓁</v>
      </c>
      <c r="P9875" s="67">
        <f t="shared" si="521"/>
        <v>44880</v>
      </c>
      <c r="Q9875" s="75" t="str">
        <f t="shared" si="523"/>
        <v>週二</v>
      </c>
      <c r="R9875" s="80">
        <v>44875</v>
      </c>
    </row>
    <row r="9876" spans="2:28">
      <c r="B9876" s="66">
        <v>44855</v>
      </c>
      <c r="D9876" s="68" t="s">
        <v>50</v>
      </c>
      <c r="E9876" s="70" t="s">
        <v>82</v>
      </c>
      <c r="F9876" s="70" t="s">
        <v>3531</v>
      </c>
      <c r="G9876" s="67">
        <v>44868</v>
      </c>
      <c r="H9876" s="67">
        <v>44882</v>
      </c>
      <c r="I9876" s="71">
        <f t="shared" si="522"/>
        <v>14</v>
      </c>
      <c r="J9876" s="72" t="s">
        <v>193</v>
      </c>
      <c r="K9876" s="72" t="s">
        <v>187</v>
      </c>
      <c r="L9876" s="73">
        <v>1</v>
      </c>
      <c r="M9876" s="73" t="s">
        <v>127</v>
      </c>
      <c r="N9876" s="68" t="str">
        <f>VLOOKUP(K9876,[1]人員授權表!D$3:G$249,4,0)</f>
        <v>無機</v>
      </c>
      <c r="O9876" s="70" t="str">
        <f>IF(J9876=[1]人員授權表!$C$85,"Casper李羿勳",IF(J9876=[1]人員授權表!$C$188,"Iring陳俊明",IF(J9876=[1]人員授權表!$C$189,"Brian陳泓霖",VLOOKUP(K9876,[1]人員授權表!D$2:E$249,2,FALSE))))</f>
        <v>Ruby黃家蓁</v>
      </c>
      <c r="P9876" s="67">
        <f t="shared" si="521"/>
        <v>44880</v>
      </c>
      <c r="Q9876" s="75" t="str">
        <f t="shared" si="523"/>
        <v>週二</v>
      </c>
      <c r="R9876" s="80">
        <v>44875</v>
      </c>
    </row>
    <row r="9877" spans="2:28">
      <c r="B9877" s="66">
        <v>44855</v>
      </c>
      <c r="D9877" s="68" t="s">
        <v>50</v>
      </c>
      <c r="E9877" s="70" t="s">
        <v>82</v>
      </c>
      <c r="F9877" s="70" t="s">
        <v>3531</v>
      </c>
      <c r="G9877" s="67">
        <v>44868</v>
      </c>
      <c r="H9877" s="67">
        <v>44882</v>
      </c>
      <c r="I9877" s="71">
        <f t="shared" si="522"/>
        <v>14</v>
      </c>
      <c r="J9877" s="72" t="s">
        <v>125</v>
      </c>
      <c r="K9877" s="72" t="s">
        <v>144</v>
      </c>
      <c r="L9877" s="73">
        <v>1</v>
      </c>
      <c r="M9877" s="73" t="s">
        <v>127</v>
      </c>
      <c r="N9877" s="68" t="str">
        <f>VLOOKUP(K9877,[1]人員授權表!D$3:G$249,4,0)</f>
        <v>有機</v>
      </c>
      <c r="O9877" s="70" t="str">
        <f>IF(J9877=[1]人員授權表!$C$85,"Casper李羿勳",IF(J9877=[1]人員授權表!$C$188,"Iring陳俊明",IF(J9877=[1]人員授權表!$C$189,"Brian陳泓霖",VLOOKUP(K9877,[1]人員授權表!D$2:E$249,2,FALSE))))</f>
        <v>Lucy黃詩婷</v>
      </c>
      <c r="P9877" s="67">
        <f t="shared" si="521"/>
        <v>44880</v>
      </c>
      <c r="Q9877" s="75" t="str">
        <f t="shared" si="523"/>
        <v>週二</v>
      </c>
      <c r="R9877" s="80">
        <v>44873</v>
      </c>
    </row>
    <row r="9878" spans="2:28">
      <c r="B9878" s="66">
        <v>44855</v>
      </c>
      <c r="D9878" s="68" t="s">
        <v>50</v>
      </c>
      <c r="E9878" s="70" t="s">
        <v>82</v>
      </c>
      <c r="F9878" s="70" t="s">
        <v>3531</v>
      </c>
      <c r="G9878" s="67">
        <v>44868</v>
      </c>
      <c r="H9878" s="67">
        <v>44882</v>
      </c>
      <c r="I9878" s="71">
        <f t="shared" si="522"/>
        <v>14</v>
      </c>
      <c r="J9878" s="72" t="s">
        <v>175</v>
      </c>
      <c r="K9878" s="72" t="s">
        <v>176</v>
      </c>
      <c r="L9878" s="73">
        <v>1</v>
      </c>
      <c r="M9878" s="73" t="s">
        <v>127</v>
      </c>
      <c r="N9878" s="68" t="str">
        <f>VLOOKUP(K9878,[1]人員授權表!D$3:G$249,4,0)</f>
        <v>無機</v>
      </c>
      <c r="O9878" s="70" t="str">
        <f>IF(J9878=[1]人員授權表!$C$85,"Casper李羿勳",IF(J9878=[1]人員授權表!$C$188,"Iring陳俊明",IF(J9878=[1]人員授權表!$C$189,"Brian陳泓霖",VLOOKUP(K9878,[1]人員授權表!D$2:E$249,2,FALSE))))</f>
        <v>Debby胡萱黛</v>
      </c>
      <c r="P9878" s="67">
        <f t="shared" si="521"/>
        <v>44880</v>
      </c>
      <c r="Q9878" s="75" t="str">
        <f t="shared" si="523"/>
        <v>週二</v>
      </c>
      <c r="R9878" s="80">
        <v>44881</v>
      </c>
    </row>
    <row r="9879" spans="2:28">
      <c r="B9879" s="66">
        <v>44855</v>
      </c>
      <c r="D9879" s="68" t="s">
        <v>50</v>
      </c>
      <c r="E9879" s="70" t="s">
        <v>82</v>
      </c>
      <c r="F9879" s="70" t="s">
        <v>3531</v>
      </c>
      <c r="G9879" s="67">
        <v>44868</v>
      </c>
      <c r="H9879" s="67">
        <v>44882</v>
      </c>
      <c r="I9879" s="71">
        <f t="shared" si="522"/>
        <v>14</v>
      </c>
      <c r="J9879" s="72" t="s">
        <v>178</v>
      </c>
      <c r="K9879" s="72" t="s">
        <v>179</v>
      </c>
      <c r="L9879" s="73">
        <v>1</v>
      </c>
      <c r="M9879" s="73" t="s">
        <v>127</v>
      </c>
      <c r="N9879" s="68" t="str">
        <f>VLOOKUP(K9879,[1]人員授權表!D$3:G$249,4,0)</f>
        <v>無機</v>
      </c>
      <c r="O9879" s="70" t="str">
        <f>IF(J9879=[1]人員授權表!$C$85,"Casper李羿勳",IF(J9879=[1]人員授權表!$C$188,"Iring陳俊明",IF(J9879=[1]人員授權表!$C$189,"Brian陳泓霖",VLOOKUP(K9879,[1]人員授權表!D$2:E$249,2,FALSE))))</f>
        <v>Dennis陳汶宏</v>
      </c>
      <c r="P9879" s="67">
        <f t="shared" si="521"/>
        <v>44880</v>
      </c>
      <c r="Q9879" s="75" t="str">
        <f t="shared" si="523"/>
        <v>週二</v>
      </c>
      <c r="R9879" s="80">
        <v>44873</v>
      </c>
    </row>
    <row r="9880" spans="2:28">
      <c r="B9880" s="66">
        <v>44855</v>
      </c>
      <c r="D9880" s="68" t="s">
        <v>50</v>
      </c>
      <c r="E9880" s="70" t="s">
        <v>82</v>
      </c>
      <c r="F9880" s="70" t="s">
        <v>3531</v>
      </c>
      <c r="G9880" s="67">
        <v>44868</v>
      </c>
      <c r="H9880" s="67">
        <v>44882</v>
      </c>
      <c r="I9880" s="71">
        <f t="shared" si="522"/>
        <v>14</v>
      </c>
      <c r="J9880" s="72" t="s">
        <v>198</v>
      </c>
      <c r="K9880" s="72" t="s">
        <v>199</v>
      </c>
      <c r="L9880" s="73">
        <v>1</v>
      </c>
      <c r="M9880" s="73" t="s">
        <v>127</v>
      </c>
      <c r="N9880" s="68" t="str">
        <f>VLOOKUP(K9880,[1]人員授權表!D$3:G$249,4,0)</f>
        <v>無機</v>
      </c>
      <c r="O9880" s="70" t="str">
        <f>IF(J9880=[1]人員授權表!$C$85,"Casper李羿勳",IF(J9880=[1]人員授權表!$C$188,"Iring陳俊明",IF(J9880=[1]人員授權表!$C$189,"Brian陳泓霖",VLOOKUP(K9880,[1]人員授權表!D$2:E$249,2,FALSE))))</f>
        <v>Vicky游崴涵</v>
      </c>
      <c r="P9880" s="67">
        <f t="shared" si="521"/>
        <v>44880</v>
      </c>
      <c r="Q9880" s="75" t="str">
        <f t="shared" si="523"/>
        <v>週二</v>
      </c>
      <c r="R9880" s="80">
        <v>44873</v>
      </c>
    </row>
    <row r="9881" spans="2:28">
      <c r="B9881" s="66">
        <v>44862</v>
      </c>
      <c r="D9881" s="68" t="s">
        <v>50</v>
      </c>
      <c r="E9881" s="70" t="s">
        <v>82</v>
      </c>
      <c r="F9881" s="4" t="s">
        <v>3532</v>
      </c>
      <c r="G9881" s="67">
        <v>44868</v>
      </c>
      <c r="H9881" s="67">
        <v>44882</v>
      </c>
      <c r="I9881" s="71">
        <f t="shared" si="522"/>
        <v>14</v>
      </c>
      <c r="J9881" s="72" t="s">
        <v>181</v>
      </c>
      <c r="K9881" s="72" t="s">
        <v>182</v>
      </c>
      <c r="L9881" s="73">
        <v>3</v>
      </c>
      <c r="M9881" s="73" t="s">
        <v>104</v>
      </c>
      <c r="N9881" s="68" t="str">
        <f>VLOOKUP(K9881,[1]人員授權表!D$3:G$249,4,0)</f>
        <v>有機</v>
      </c>
      <c r="O9881" s="70" t="str">
        <f>IF(J9881=[1]人員授權表!$C$85,"Casper李羿勳",IF(J9881=[1]人員授權表!$C$188,"Iring陳俊明",IF(J9881=[1]人員授權表!$C$189,"Brian陳泓霖",VLOOKUP(K9881,[1]人員授權表!D$2:E$249,2,FALSE))))</f>
        <v>Sara王淑玲</v>
      </c>
      <c r="P9881" s="67">
        <f t="shared" si="521"/>
        <v>44880</v>
      </c>
      <c r="Q9881" s="75" t="str">
        <f t="shared" si="523"/>
        <v>週二</v>
      </c>
      <c r="R9881" s="80">
        <v>44880</v>
      </c>
      <c r="S9881" s="85"/>
    </row>
    <row r="9882" spans="2:28">
      <c r="B9882" s="66">
        <v>44862</v>
      </c>
      <c r="D9882" s="68" t="s">
        <v>50</v>
      </c>
      <c r="E9882" s="70" t="s">
        <v>82</v>
      </c>
      <c r="F9882" s="4" t="s">
        <v>3533</v>
      </c>
      <c r="G9882" s="67">
        <v>44868</v>
      </c>
      <c r="H9882" s="67">
        <v>44882</v>
      </c>
      <c r="I9882" s="71">
        <f t="shared" si="522"/>
        <v>14</v>
      </c>
      <c r="J9882" s="72" t="s">
        <v>169</v>
      </c>
      <c r="K9882" s="72" t="s">
        <v>170</v>
      </c>
      <c r="L9882" s="73">
        <v>3</v>
      </c>
      <c r="M9882" s="73" t="s">
        <v>104</v>
      </c>
      <c r="N9882" s="68" t="str">
        <f>VLOOKUP(K9882,[1]人員授權表!D$3:G$249,4,0)</f>
        <v>有機</v>
      </c>
      <c r="O9882" s="70" t="str">
        <f>IF(J9882=[1]人員授權表!$C$85,"Casper李羿勳",IF(J9882=[1]人員授權表!$C$188,"Iring陳俊明",IF(J9882=[1]人員授權表!$C$189,"Brian陳泓霖",VLOOKUP(K9882,[1]人員授權表!D$2:E$249,2,FALSE))))</f>
        <v>Elle黃雅琪&amp;
Marco陳鴻鈞</v>
      </c>
      <c r="P9882" s="67">
        <f t="shared" si="521"/>
        <v>44880</v>
      </c>
      <c r="Q9882" s="75" t="str">
        <f t="shared" si="523"/>
        <v>週二</v>
      </c>
      <c r="R9882" s="80">
        <v>44879</v>
      </c>
    </row>
    <row r="9883" spans="2:28">
      <c r="B9883" s="66">
        <v>44862</v>
      </c>
      <c r="C9883" s="67">
        <v>44869</v>
      </c>
      <c r="D9883" s="68" t="s">
        <v>50</v>
      </c>
      <c r="E9883" s="70" t="s">
        <v>82</v>
      </c>
      <c r="F9883" s="4" t="s">
        <v>3534</v>
      </c>
      <c r="G9883" s="101">
        <v>44866</v>
      </c>
      <c r="H9883" s="101">
        <v>44882</v>
      </c>
      <c r="I9883" s="71">
        <f t="shared" si="522"/>
        <v>16</v>
      </c>
      <c r="J9883" s="72" t="s">
        <v>326</v>
      </c>
      <c r="K9883" s="72" t="s">
        <v>170</v>
      </c>
      <c r="L9883" s="73">
        <v>4</v>
      </c>
      <c r="M9883" s="73" t="s">
        <v>104</v>
      </c>
      <c r="N9883" s="68" t="str">
        <f>VLOOKUP(K9883,[1]人員授權表!D$3:G$249,4,0)</f>
        <v>有機</v>
      </c>
      <c r="O9883" s="70" t="str">
        <f>IF(J9883=[1]人員授權表!$C$85,"Casper李羿勳",IF(J9883=[1]人員授權表!$C$188,"Iring陳俊明",IF(J9883=[1]人員授權表!$C$189,"Brian陳泓霖",VLOOKUP(K9883,[1]人員授權表!D$2:E$249,2,FALSE))))</f>
        <v>Elle黃雅琪&amp;
Marco陳鴻鈞</v>
      </c>
      <c r="P9883" s="67">
        <f t="shared" si="521"/>
        <v>44880</v>
      </c>
      <c r="Q9883" s="75" t="str">
        <f t="shared" si="523"/>
        <v>週二</v>
      </c>
      <c r="R9883" s="80">
        <v>44880</v>
      </c>
    </row>
    <row r="9884" spans="2:28">
      <c r="B9884" s="66">
        <v>44862</v>
      </c>
      <c r="C9884" s="67">
        <v>44869</v>
      </c>
      <c r="D9884" s="68" t="s">
        <v>50</v>
      </c>
      <c r="E9884" s="70" t="s">
        <v>82</v>
      </c>
      <c r="F9884" s="4" t="s">
        <v>3535</v>
      </c>
      <c r="G9884" s="101">
        <v>44866</v>
      </c>
      <c r="H9884" s="101">
        <v>44882</v>
      </c>
      <c r="I9884" s="71">
        <f t="shared" si="522"/>
        <v>16</v>
      </c>
      <c r="J9884" s="72" t="s">
        <v>181</v>
      </c>
      <c r="K9884" s="72" t="s">
        <v>182</v>
      </c>
      <c r="L9884" s="73">
        <v>5</v>
      </c>
      <c r="M9884" s="73" t="s">
        <v>104</v>
      </c>
      <c r="N9884" s="68" t="str">
        <f>VLOOKUP(K9884,[1]人員授權表!D$3:G$249,4,0)</f>
        <v>有機</v>
      </c>
      <c r="O9884" s="70" t="str">
        <f>IF(J9884=[1]人員授權表!$C$85,"Casper李羿勳",IF(J9884=[1]人員授權表!$C$188,"Iring陳俊明",IF(J9884=[1]人員授權表!$C$189,"Brian陳泓霖",VLOOKUP(K9884,[1]人員授權表!D$2:E$249,2,FALSE))))</f>
        <v>Sara王淑玲</v>
      </c>
      <c r="P9884" s="67">
        <f t="shared" si="521"/>
        <v>44880</v>
      </c>
      <c r="Q9884" s="75" t="str">
        <f t="shared" si="523"/>
        <v>週二</v>
      </c>
      <c r="R9884" s="80">
        <v>44880</v>
      </c>
      <c r="S9884" s="85"/>
    </row>
    <row r="9885" spans="2:28">
      <c r="B9885" s="66">
        <v>44862</v>
      </c>
      <c r="C9885" s="67">
        <v>44869</v>
      </c>
      <c r="D9885" s="68" t="s">
        <v>50</v>
      </c>
      <c r="E9885" s="70" t="s">
        <v>82</v>
      </c>
      <c r="F9885" s="4" t="s">
        <v>3536</v>
      </c>
      <c r="G9885" s="101">
        <v>44866</v>
      </c>
      <c r="H9885" s="101">
        <v>44882</v>
      </c>
      <c r="I9885" s="71">
        <f t="shared" si="522"/>
        <v>16</v>
      </c>
      <c r="J9885" s="72" t="s">
        <v>326</v>
      </c>
      <c r="K9885" s="72" t="s">
        <v>170</v>
      </c>
      <c r="L9885" s="73">
        <v>4</v>
      </c>
      <c r="M9885" s="73" t="s">
        <v>104</v>
      </c>
      <c r="N9885" s="68" t="str">
        <f>VLOOKUP(K9885,[1]人員授權表!D$3:G$249,4,0)</f>
        <v>有機</v>
      </c>
      <c r="O9885" s="70" t="str">
        <f>IF(J9885=[1]人員授權表!$C$85,"Casper李羿勳",IF(J9885=[1]人員授權表!$C$188,"Iring陳俊明",IF(J9885=[1]人員授權表!$C$189,"Brian陳泓霖",VLOOKUP(K9885,[1]人員授權表!D$2:E$249,2,FALSE))))</f>
        <v>Elle黃雅琪&amp;
Marco陳鴻鈞</v>
      </c>
      <c r="P9885" s="67">
        <f t="shared" si="521"/>
        <v>44880</v>
      </c>
      <c r="Q9885" s="75" t="str">
        <f t="shared" si="523"/>
        <v>週二</v>
      </c>
      <c r="R9885" s="80">
        <v>44880</v>
      </c>
    </row>
    <row r="9886" spans="2:28">
      <c r="B9886" s="66">
        <v>44869</v>
      </c>
      <c r="C9886" s="67">
        <v>44880</v>
      </c>
      <c r="D9886" s="126" t="s">
        <v>1854</v>
      </c>
      <c r="E9886" s="89" t="s">
        <v>879</v>
      </c>
      <c r="F9886" s="115" t="s">
        <v>3537</v>
      </c>
      <c r="G9886" s="92">
        <v>44868</v>
      </c>
      <c r="H9886" s="92">
        <v>44882</v>
      </c>
      <c r="I9886" s="127">
        <f t="shared" si="522"/>
        <v>14</v>
      </c>
      <c r="J9886" s="106" t="s">
        <v>162</v>
      </c>
      <c r="K9886" s="106" t="s">
        <v>2812</v>
      </c>
      <c r="L9886" s="100"/>
      <c r="M9886" s="73" t="s">
        <v>104</v>
      </c>
      <c r="N9886" s="107" t="str">
        <f>VLOOKUP(K9886,[1]人員授權表!D$3:G$249,4,0)</f>
        <v>無機</v>
      </c>
      <c r="O9886" s="90" t="str">
        <f>IF(J9886=[1]人員授權表!$C$85,"Casper李羿勳",IF(J9886=[1]人員授權表!$C$188,"Iring陳俊明",IF(J9886=[1]人員授權表!$C$189,"Brian陳泓霖",VLOOKUP(K9886,[1]人員授權表!D$2:E$249,2,FALSE))))</f>
        <v>Dennis陳汶宏</v>
      </c>
      <c r="P9886" s="105">
        <f t="shared" si="521"/>
        <v>44880</v>
      </c>
      <c r="Q9886" s="75" t="str">
        <f t="shared" si="523"/>
        <v>週二</v>
      </c>
      <c r="R9886" s="128" t="s">
        <v>1854</v>
      </c>
      <c r="Z9886" s="79" t="s">
        <v>3538</v>
      </c>
      <c r="AA9886" s="102">
        <v>15</v>
      </c>
      <c r="AB9886" s="123" t="s">
        <v>2325</v>
      </c>
    </row>
    <row r="9887" spans="2:28">
      <c r="B9887" s="66">
        <v>44869</v>
      </c>
      <c r="C9887" s="67">
        <v>44880</v>
      </c>
      <c r="D9887" s="126" t="s">
        <v>1854</v>
      </c>
      <c r="E9887" s="89" t="s">
        <v>879</v>
      </c>
      <c r="F9887" s="115" t="s">
        <v>3537</v>
      </c>
      <c r="G9887" s="92">
        <v>44868</v>
      </c>
      <c r="H9887" s="92">
        <v>44882</v>
      </c>
      <c r="I9887" s="127">
        <f t="shared" si="522"/>
        <v>14</v>
      </c>
      <c r="J9887" s="106" t="s">
        <v>156</v>
      </c>
      <c r="K9887" s="106" t="s">
        <v>157</v>
      </c>
      <c r="L9887" s="100"/>
      <c r="M9887" s="73" t="s">
        <v>104</v>
      </c>
      <c r="N9887" s="107" t="str">
        <f>VLOOKUP(K9887,[1]人員授權表!D$3:G$249,4,0)</f>
        <v>無機</v>
      </c>
      <c r="O9887" s="90" t="str">
        <f>IF(J9887=[1]人員授權表!$C$85,"Casper李羿勳",IF(J9887=[1]人員授權表!$C$188,"Iring陳俊明",IF(J9887=[1]人員授權表!$C$189,"Brian陳泓霖",VLOOKUP(K9887,[1]人員授權表!D$2:E$249,2,FALSE))))</f>
        <v>George陳志昇</v>
      </c>
      <c r="P9887" s="105">
        <f t="shared" si="521"/>
        <v>44880</v>
      </c>
      <c r="Q9887" s="75" t="str">
        <f t="shared" si="523"/>
        <v>週二</v>
      </c>
      <c r="R9887" s="128" t="s">
        <v>1854</v>
      </c>
      <c r="Z9887" s="79" t="s">
        <v>3538</v>
      </c>
      <c r="AA9887" s="102">
        <v>15</v>
      </c>
      <c r="AB9887" s="123" t="s">
        <v>2325</v>
      </c>
    </row>
    <row r="9888" spans="2:28">
      <c r="B9888" s="66">
        <v>44869</v>
      </c>
      <c r="D9888" s="68" t="s">
        <v>50</v>
      </c>
      <c r="E9888" s="70" t="s">
        <v>879</v>
      </c>
      <c r="F9888" s="4" t="s">
        <v>3537</v>
      </c>
      <c r="G9888" s="67">
        <v>44868</v>
      </c>
      <c r="H9888" s="67">
        <v>44882</v>
      </c>
      <c r="I9888" s="71">
        <f t="shared" si="522"/>
        <v>14</v>
      </c>
      <c r="J9888" s="72" t="s">
        <v>141</v>
      </c>
      <c r="K9888" s="72" t="s">
        <v>142</v>
      </c>
      <c r="L9888" s="73">
        <v>3</v>
      </c>
      <c r="M9888" s="73" t="s">
        <v>104</v>
      </c>
      <c r="N9888" s="68" t="str">
        <f>VLOOKUP(K9888,[1]人員授權表!D$3:G$249,4,0)</f>
        <v>無機</v>
      </c>
      <c r="O9888" s="70" t="str">
        <f>IF(J9888=[1]人員授權表!$C$85,"Casper李羿勳",IF(J9888=[1]人員授權表!$C$188,"Iring陳俊明",IF(J9888=[1]人員授權表!$C$189,"Brian陳泓霖",VLOOKUP(K9888,[1]人員授權表!D$2:E$249,2,FALSE))))</f>
        <v>Dennis陳汶宏</v>
      </c>
      <c r="P9888" s="67">
        <f t="shared" si="521"/>
        <v>44880</v>
      </c>
      <c r="Q9888" s="75" t="str">
        <f t="shared" si="523"/>
        <v>週二</v>
      </c>
      <c r="R9888" s="80">
        <v>44877</v>
      </c>
      <c r="AA9888" s="102">
        <v>15</v>
      </c>
      <c r="AB9888" s="123" t="s">
        <v>2325</v>
      </c>
    </row>
    <row r="9889" spans="2:28" ht="33.6">
      <c r="B9889" s="66">
        <v>44869</v>
      </c>
      <c r="C9889" s="67">
        <v>44873</v>
      </c>
      <c r="D9889" s="68" t="s">
        <v>50</v>
      </c>
      <c r="E9889" s="70" t="s">
        <v>879</v>
      </c>
      <c r="F9889" s="70" t="s">
        <v>3539</v>
      </c>
      <c r="G9889" s="67">
        <v>44868</v>
      </c>
      <c r="H9889" s="67">
        <v>44882</v>
      </c>
      <c r="I9889" s="71">
        <f t="shared" si="522"/>
        <v>14</v>
      </c>
      <c r="J9889" s="117" t="s">
        <v>3540</v>
      </c>
      <c r="K9889" s="72" t="s">
        <v>113</v>
      </c>
      <c r="L9889" s="73">
        <v>19</v>
      </c>
      <c r="M9889" s="73" t="s">
        <v>108</v>
      </c>
      <c r="N9889" s="68" t="s">
        <v>245</v>
      </c>
      <c r="O9889" s="70" t="s">
        <v>1113</v>
      </c>
      <c r="P9889" s="67">
        <f t="shared" ref="P9889:P9952" si="524">H9889-2</f>
        <v>44880</v>
      </c>
      <c r="Q9889" s="75" t="str">
        <f t="shared" si="523"/>
        <v>週二</v>
      </c>
      <c r="R9889" s="80">
        <v>44877</v>
      </c>
      <c r="AA9889" s="102">
        <v>15</v>
      </c>
      <c r="AB9889" s="123" t="s">
        <v>2325</v>
      </c>
    </row>
    <row r="9890" spans="2:28">
      <c r="B9890" s="66">
        <v>44854</v>
      </c>
      <c r="C9890" s="67">
        <v>44854</v>
      </c>
      <c r="D9890" s="68" t="s">
        <v>50</v>
      </c>
      <c r="E9890" s="70" t="s">
        <v>51</v>
      </c>
      <c r="F9890" s="4" t="s">
        <v>3541</v>
      </c>
      <c r="G9890" s="101">
        <v>44865</v>
      </c>
      <c r="H9890" s="101">
        <v>44883</v>
      </c>
      <c r="I9890" s="71">
        <f t="shared" si="522"/>
        <v>18</v>
      </c>
      <c r="J9890" s="72" t="s">
        <v>350</v>
      </c>
      <c r="K9890" s="72" t="s">
        <v>250</v>
      </c>
      <c r="L9890" s="73">
        <v>2</v>
      </c>
      <c r="M9890" s="73" t="s">
        <v>91</v>
      </c>
      <c r="N9890" s="68" t="str">
        <f>VLOOKUP(K9890,[1]人員授權表!D$3:G$249,4,0)</f>
        <v>有機</v>
      </c>
      <c r="O9890" s="70" t="str">
        <f>IF(J9890=[1]人員授權表!$C$85,"Casper李羿勳",IF(J9890=[1]人員授權表!$C$188,"Iring陳俊明",IF(J9890=[1]人員授權表!$C$189,"Brian陳泓霖",VLOOKUP(K9890,[1]人員授權表!D$2:E$249,2,FALSE))))</f>
        <v>Marco陳鴻鈞</v>
      </c>
      <c r="P9890" s="67">
        <f t="shared" si="524"/>
        <v>44881</v>
      </c>
      <c r="Q9890" s="75" t="str">
        <f t="shared" si="523"/>
        <v>週三</v>
      </c>
      <c r="R9890" s="80">
        <v>44876</v>
      </c>
    </row>
    <row r="9891" spans="2:28">
      <c r="B9891" s="66">
        <v>44854</v>
      </c>
      <c r="C9891" s="67">
        <v>44854</v>
      </c>
      <c r="D9891" s="68" t="s">
        <v>50</v>
      </c>
      <c r="E9891" s="70" t="s">
        <v>51</v>
      </c>
      <c r="F9891" s="4" t="s">
        <v>3541</v>
      </c>
      <c r="G9891" s="101">
        <v>44865</v>
      </c>
      <c r="H9891" s="101">
        <v>44883</v>
      </c>
      <c r="I9891" s="71">
        <f t="shared" si="522"/>
        <v>18</v>
      </c>
      <c r="J9891" s="72" t="s">
        <v>261</v>
      </c>
      <c r="K9891" s="72" t="s">
        <v>248</v>
      </c>
      <c r="L9891" s="73">
        <v>1</v>
      </c>
      <c r="M9891" s="73" t="s">
        <v>91</v>
      </c>
      <c r="N9891" s="68" t="str">
        <f>VLOOKUP(K9891,[1]人員授權表!D$3:G$249,4,0)</f>
        <v>有機</v>
      </c>
      <c r="O9891" s="70" t="str">
        <f>IF(J9891=[1]人員授權表!$C$85,"Casper李羿勳",IF(J9891=[1]人員授權表!$C$188,"Iring陳俊明",IF(J9891=[1]人員授權表!$C$189,"Brian陳泓霖",VLOOKUP(K9891,[1]人員授權表!D$2:E$249,2,FALSE))))</f>
        <v>Marco陳鴻鈞</v>
      </c>
      <c r="P9891" s="67">
        <f t="shared" si="524"/>
        <v>44881</v>
      </c>
      <c r="Q9891" s="75" t="str">
        <f t="shared" si="523"/>
        <v>週三</v>
      </c>
      <c r="R9891" s="80">
        <v>44876</v>
      </c>
    </row>
    <row r="9892" spans="2:28">
      <c r="B9892" s="66">
        <v>44854</v>
      </c>
      <c r="C9892" s="67">
        <v>44854</v>
      </c>
      <c r="D9892" s="68" t="s">
        <v>50</v>
      </c>
      <c r="E9892" s="70" t="s">
        <v>51</v>
      </c>
      <c r="F9892" s="4" t="s">
        <v>3541</v>
      </c>
      <c r="G9892" s="101">
        <v>44865</v>
      </c>
      <c r="H9892" s="101">
        <v>44883</v>
      </c>
      <c r="I9892" s="71">
        <f t="shared" si="522"/>
        <v>18</v>
      </c>
      <c r="J9892" s="72" t="s">
        <v>1312</v>
      </c>
      <c r="K9892" s="72" t="s">
        <v>1618</v>
      </c>
      <c r="L9892" s="73">
        <v>1</v>
      </c>
      <c r="M9892" s="73" t="s">
        <v>91</v>
      </c>
      <c r="N9892" s="68" t="str">
        <f>VLOOKUP(K9892,[1]人員授權表!D$3:G$249,4,0)</f>
        <v>有機</v>
      </c>
      <c r="O9892" s="70" t="str">
        <f>IF(J9892=[1]人員授權表!$C$85,"Casper李羿勳",IF(J9892=[1]人員授權表!$C$188,"Iring陳俊明",IF(J9892=[1]人員授權表!$C$189,"Brian陳泓霖",VLOOKUP(K9892,[1]人員授權表!D$2:E$249,2,FALSE))))</f>
        <v>Casper李羿勳</v>
      </c>
      <c r="P9892" s="67">
        <f t="shared" si="524"/>
        <v>44881</v>
      </c>
      <c r="Q9892" s="75" t="str">
        <f t="shared" si="523"/>
        <v>週三</v>
      </c>
      <c r="R9892" s="80">
        <v>44881</v>
      </c>
    </row>
    <row r="9893" spans="2:28">
      <c r="B9893" s="66">
        <v>44854</v>
      </c>
      <c r="C9893" s="67">
        <v>44854</v>
      </c>
      <c r="D9893" s="68" t="s">
        <v>50</v>
      </c>
      <c r="E9893" s="70" t="s">
        <v>51</v>
      </c>
      <c r="F9893" s="4" t="s">
        <v>3542</v>
      </c>
      <c r="G9893" s="101">
        <v>44865</v>
      </c>
      <c r="H9893" s="101">
        <v>44883</v>
      </c>
      <c r="I9893" s="71">
        <f t="shared" si="522"/>
        <v>18</v>
      </c>
      <c r="J9893" s="72" t="s">
        <v>350</v>
      </c>
      <c r="K9893" s="72" t="s">
        <v>250</v>
      </c>
      <c r="L9893" s="73">
        <v>1</v>
      </c>
      <c r="M9893" s="73" t="s">
        <v>91</v>
      </c>
      <c r="N9893" s="68" t="str">
        <f>VLOOKUP(K9893,[1]人員授權表!D$3:G$249,4,0)</f>
        <v>有機</v>
      </c>
      <c r="O9893" s="70" t="str">
        <f>IF(J9893=[1]人員授權表!$C$85,"Casper李羿勳",IF(J9893=[1]人員授權表!$C$188,"Iring陳俊明",IF(J9893=[1]人員授權表!$C$189,"Brian陳泓霖",VLOOKUP(K9893,[1]人員授權表!D$2:E$249,2,FALSE))))</f>
        <v>Marco陳鴻鈞</v>
      </c>
      <c r="P9893" s="67">
        <f t="shared" si="524"/>
        <v>44881</v>
      </c>
      <c r="Q9893" s="75" t="str">
        <f t="shared" si="523"/>
        <v>週三</v>
      </c>
      <c r="R9893" s="80">
        <v>44876</v>
      </c>
    </row>
    <row r="9894" spans="2:28">
      <c r="B9894" s="66">
        <v>44854</v>
      </c>
      <c r="C9894" s="67">
        <v>44854</v>
      </c>
      <c r="D9894" s="68" t="s">
        <v>50</v>
      </c>
      <c r="E9894" s="70" t="s">
        <v>51</v>
      </c>
      <c r="F9894" s="4" t="s">
        <v>3542</v>
      </c>
      <c r="G9894" s="101">
        <v>44865</v>
      </c>
      <c r="H9894" s="101">
        <v>44883</v>
      </c>
      <c r="I9894" s="71">
        <f t="shared" si="522"/>
        <v>18</v>
      </c>
      <c r="J9894" s="72" t="s">
        <v>1312</v>
      </c>
      <c r="K9894" s="72" t="s">
        <v>1618</v>
      </c>
      <c r="L9894" s="73">
        <v>1</v>
      </c>
      <c r="M9894" s="73" t="s">
        <v>91</v>
      </c>
      <c r="N9894" s="68" t="str">
        <f>VLOOKUP(K9894,[1]人員授權表!D$3:G$249,4,0)</f>
        <v>有機</v>
      </c>
      <c r="O9894" s="70" t="str">
        <f>IF(J9894=[1]人員授權表!$C$85,"Casper李羿勳",IF(J9894=[1]人員授權表!$C$188,"Iring陳俊明",IF(J9894=[1]人員授權表!$C$189,"Brian陳泓霖",VLOOKUP(K9894,[1]人員授權表!D$2:E$249,2,FALSE))))</f>
        <v>Casper李羿勳</v>
      </c>
      <c r="P9894" s="67">
        <f t="shared" si="524"/>
        <v>44881</v>
      </c>
      <c r="Q9894" s="75" t="str">
        <f t="shared" si="523"/>
        <v>週三</v>
      </c>
      <c r="R9894" s="80">
        <v>44881</v>
      </c>
    </row>
    <row r="9895" spans="2:28">
      <c r="B9895" s="66">
        <v>44854</v>
      </c>
      <c r="C9895" s="67">
        <v>44854</v>
      </c>
      <c r="D9895" s="68" t="s">
        <v>50</v>
      </c>
      <c r="E9895" s="70" t="s">
        <v>51</v>
      </c>
      <c r="F9895" s="4" t="s">
        <v>3542</v>
      </c>
      <c r="G9895" s="101">
        <v>44865</v>
      </c>
      <c r="H9895" s="101">
        <v>44883</v>
      </c>
      <c r="I9895" s="71">
        <f t="shared" si="522"/>
        <v>18</v>
      </c>
      <c r="J9895" s="72" t="s">
        <v>1851</v>
      </c>
      <c r="K9895" s="72" t="s">
        <v>3543</v>
      </c>
      <c r="L9895" s="73">
        <v>1</v>
      </c>
      <c r="M9895" s="73" t="s">
        <v>91</v>
      </c>
      <c r="N9895" s="68" t="str">
        <f>VLOOKUP(K9895,[1]人員授權表!D$3:G$249,4,0)</f>
        <v>有機</v>
      </c>
      <c r="O9895" s="70" t="str">
        <f>IF(J9895=[1]人員授權表!$C$85,"Casper李羿勳",IF(J9895=[1]人員授權表!$C$188,"Iring陳俊明",IF(J9895=[1]人員授權表!$C$189,"Brian陳泓霖",VLOOKUP(K9895,[1]人員授權表!D$2:E$249,2,FALSE))))</f>
        <v>Marco陳鴻鈞</v>
      </c>
      <c r="P9895" s="67">
        <f t="shared" si="524"/>
        <v>44881</v>
      </c>
      <c r="Q9895" s="75" t="str">
        <f t="shared" si="523"/>
        <v>週三</v>
      </c>
      <c r="R9895" s="80">
        <v>44881</v>
      </c>
    </row>
    <row r="9896" spans="2:28">
      <c r="B9896" s="66">
        <v>44860</v>
      </c>
      <c r="D9896" s="68" t="s">
        <v>50</v>
      </c>
      <c r="E9896" s="70" t="s">
        <v>51</v>
      </c>
      <c r="F9896" s="4" t="s">
        <v>3544</v>
      </c>
      <c r="G9896" s="67">
        <v>44866</v>
      </c>
      <c r="H9896" s="67">
        <v>44883</v>
      </c>
      <c r="I9896" s="71">
        <f t="shared" si="522"/>
        <v>17</v>
      </c>
      <c r="J9896" s="72" t="s">
        <v>350</v>
      </c>
      <c r="K9896" s="72" t="s">
        <v>250</v>
      </c>
      <c r="L9896" s="73">
        <v>1</v>
      </c>
      <c r="M9896" s="73" t="s">
        <v>91</v>
      </c>
      <c r="N9896" s="68" t="str">
        <f>VLOOKUP(K9896,[1]人員授權表!D$3:G$249,4,0)</f>
        <v>有機</v>
      </c>
      <c r="O9896" s="70" t="str">
        <f>IF(J9896=[1]人員授權表!$C$85,"Casper李羿勳",IF(J9896=[1]人員授權表!$C$188,"Iring陳俊明",IF(J9896=[1]人員授權表!$C$189,"Brian陳泓霖",VLOOKUP(K9896,[1]人員授權表!D$2:E$249,2,FALSE))))</f>
        <v>Marco陳鴻鈞</v>
      </c>
      <c r="P9896" s="67">
        <f t="shared" si="524"/>
        <v>44881</v>
      </c>
      <c r="Q9896" s="75" t="str">
        <f t="shared" si="523"/>
        <v>週三</v>
      </c>
      <c r="R9896" s="80">
        <v>44876</v>
      </c>
    </row>
    <row r="9897" spans="2:28">
      <c r="B9897" s="66">
        <v>44860</v>
      </c>
      <c r="D9897" s="68" t="s">
        <v>50</v>
      </c>
      <c r="E9897" s="70" t="s">
        <v>51</v>
      </c>
      <c r="F9897" s="4" t="s">
        <v>3544</v>
      </c>
      <c r="G9897" s="67">
        <v>44866</v>
      </c>
      <c r="H9897" s="67">
        <v>44883</v>
      </c>
      <c r="I9897" s="71">
        <f t="shared" si="522"/>
        <v>17</v>
      </c>
      <c r="J9897" s="72" t="s">
        <v>257</v>
      </c>
      <c r="K9897" s="72" t="s">
        <v>258</v>
      </c>
      <c r="L9897" s="73">
        <v>1</v>
      </c>
      <c r="M9897" s="73" t="s">
        <v>91</v>
      </c>
      <c r="N9897" s="68" t="str">
        <f>VLOOKUP(K9897,[1]人員授權表!D$3:G$249,4,0)</f>
        <v>有機</v>
      </c>
      <c r="O9897" s="70" t="str">
        <f>IF(J9897=[1]人員授權表!$C$85,"Casper李羿勳",IF(J9897=[1]人員授權表!$C$188,"Iring陳俊明",IF(J9897=[1]人員授權表!$C$189,"Brian陳泓霖",VLOOKUP(K9897,[1]人員授權表!D$2:E$249,2,FALSE))))</f>
        <v>Casper李羿勳</v>
      </c>
      <c r="P9897" s="67">
        <f t="shared" si="524"/>
        <v>44881</v>
      </c>
      <c r="Q9897" s="75" t="str">
        <f t="shared" si="523"/>
        <v>週三</v>
      </c>
      <c r="R9897" s="80">
        <v>44881</v>
      </c>
    </row>
    <row r="9898" spans="2:28">
      <c r="B9898" s="66">
        <v>44860</v>
      </c>
      <c r="D9898" s="68" t="s">
        <v>50</v>
      </c>
      <c r="E9898" s="70" t="s">
        <v>51</v>
      </c>
      <c r="F9898" s="4" t="s">
        <v>3544</v>
      </c>
      <c r="G9898" s="67">
        <v>44866</v>
      </c>
      <c r="H9898" s="67">
        <v>44883</v>
      </c>
      <c r="I9898" s="71">
        <f t="shared" si="522"/>
        <v>17</v>
      </c>
      <c r="J9898" s="72" t="s">
        <v>66</v>
      </c>
      <c r="K9898" s="72" t="s">
        <v>64</v>
      </c>
      <c r="L9898" s="73">
        <v>1</v>
      </c>
      <c r="M9898" s="73" t="s">
        <v>91</v>
      </c>
      <c r="N9898" s="68" t="str">
        <f>VLOOKUP(K9898,[1]人員授權表!D$3:G$249,4,0)</f>
        <v>有機</v>
      </c>
      <c r="O9898" s="70" t="str">
        <f>IF(J9898=[1]人員授權表!$C$85,"Casper李羿勳",IF(J9898=[1]人員授權表!$C$188,"Iring陳俊明",IF(J9898=[1]人員授權表!$C$189,"Brian陳泓霖",VLOOKUP(K9898,[1]人員授權表!D$2:E$249,2,FALSE))))</f>
        <v>Casper李羿勳</v>
      </c>
      <c r="P9898" s="67">
        <f t="shared" si="524"/>
        <v>44881</v>
      </c>
      <c r="Q9898" s="75" t="str">
        <f t="shared" si="523"/>
        <v>週三</v>
      </c>
      <c r="R9898" s="80">
        <v>44881</v>
      </c>
    </row>
    <row r="9899" spans="2:28">
      <c r="B9899" s="66">
        <v>44860</v>
      </c>
      <c r="D9899" s="68" t="s">
        <v>50</v>
      </c>
      <c r="E9899" s="70" t="s">
        <v>51</v>
      </c>
      <c r="F9899" s="4" t="s">
        <v>3544</v>
      </c>
      <c r="G9899" s="67">
        <v>44866</v>
      </c>
      <c r="H9899" s="67">
        <v>44883</v>
      </c>
      <c r="I9899" s="71">
        <f t="shared" si="522"/>
        <v>17</v>
      </c>
      <c r="J9899" s="72" t="s">
        <v>542</v>
      </c>
      <c r="K9899" s="72" t="s">
        <v>543</v>
      </c>
      <c r="L9899" s="73">
        <v>1</v>
      </c>
      <c r="M9899" s="73" t="s">
        <v>91</v>
      </c>
      <c r="N9899" s="68" t="str">
        <f>VLOOKUP(K9899,[1]人員授權表!D$3:G$249,4,0)</f>
        <v>有機</v>
      </c>
      <c r="O9899" s="70" t="str">
        <f>IF(J9899=[1]人員授權表!$C$85,"Casper李羿勳",IF(J9899=[1]人員授權表!$C$188,"Iring陳俊明",IF(J9899=[1]人員授權表!$C$189,"Brian陳泓霖",VLOOKUP(K9899,[1]人員授權表!D$2:E$249,2,FALSE))))</f>
        <v>Marco陳鴻鈞</v>
      </c>
      <c r="P9899" s="67">
        <f t="shared" si="524"/>
        <v>44881</v>
      </c>
      <c r="Q9899" s="75" t="str">
        <f t="shared" si="523"/>
        <v>週三</v>
      </c>
      <c r="R9899" s="80">
        <v>44881</v>
      </c>
    </row>
    <row r="9900" spans="2:28">
      <c r="B9900" s="66">
        <v>44860</v>
      </c>
      <c r="D9900" s="68" t="s">
        <v>50</v>
      </c>
      <c r="E9900" s="70" t="s">
        <v>51</v>
      </c>
      <c r="F9900" s="4" t="s">
        <v>3545</v>
      </c>
      <c r="G9900" s="67">
        <v>44866</v>
      </c>
      <c r="H9900" s="67">
        <v>44883</v>
      </c>
      <c r="I9900" s="71">
        <f t="shared" si="522"/>
        <v>17</v>
      </c>
      <c r="J9900" s="72" t="s">
        <v>60</v>
      </c>
      <c r="K9900" s="72" t="s">
        <v>61</v>
      </c>
      <c r="L9900" s="73">
        <v>3</v>
      </c>
      <c r="M9900" s="73" t="s">
        <v>91</v>
      </c>
      <c r="N9900" s="68" t="str">
        <f>VLOOKUP(K9900,[1]人員授權表!D$3:G$249,4,0)</f>
        <v>有機</v>
      </c>
      <c r="O9900" s="70" t="str">
        <f>IF(J9900=[1]人員授權表!$C$85,"Casper李羿勳",IF(J9900=[1]人員授權表!$C$188,"Iring陳俊明",IF(J9900=[1]人員授權表!$C$189,"Brian陳泓霖",VLOOKUP(K9900,[1]人員授權表!D$2:E$249,2,FALSE))))</f>
        <v>Marco陳鴻鈞</v>
      </c>
      <c r="P9900" s="67">
        <f t="shared" si="524"/>
        <v>44881</v>
      </c>
      <c r="Q9900" s="75" t="str">
        <f t="shared" si="523"/>
        <v>週三</v>
      </c>
      <c r="R9900" s="80">
        <v>44879</v>
      </c>
    </row>
    <row r="9901" spans="2:28">
      <c r="B9901" s="66">
        <v>44860</v>
      </c>
      <c r="C9901" s="67">
        <v>44869</v>
      </c>
      <c r="D9901" s="68" t="s">
        <v>50</v>
      </c>
      <c r="E9901" s="70" t="s">
        <v>51</v>
      </c>
      <c r="F9901" s="4" t="s">
        <v>3546</v>
      </c>
      <c r="G9901" s="67">
        <v>44867</v>
      </c>
      <c r="H9901" s="101">
        <v>44883</v>
      </c>
      <c r="I9901" s="71">
        <f t="shared" si="522"/>
        <v>16</v>
      </c>
      <c r="J9901" s="72" t="s">
        <v>350</v>
      </c>
      <c r="K9901" s="72" t="s">
        <v>250</v>
      </c>
      <c r="L9901" s="73">
        <v>3</v>
      </c>
      <c r="M9901" s="73" t="s">
        <v>91</v>
      </c>
      <c r="N9901" s="68" t="str">
        <f>VLOOKUP(K9901,[1]人員授權表!D$3:G$249,4,0)</f>
        <v>有機</v>
      </c>
      <c r="O9901" s="70" t="str">
        <f>IF(J9901=[1]人員授權表!$C$85,"Casper李羿勳",IF(J9901=[1]人員授權表!$C$188,"Iring陳俊明",IF(J9901=[1]人員授權表!$C$189,"Brian陳泓霖",VLOOKUP(K9901,[1]人員授權表!D$2:E$249,2,FALSE))))</f>
        <v>Marco陳鴻鈞</v>
      </c>
      <c r="P9901" s="67">
        <f t="shared" si="524"/>
        <v>44881</v>
      </c>
      <c r="Q9901" s="75" t="str">
        <f t="shared" si="523"/>
        <v>週三</v>
      </c>
      <c r="R9901" s="80">
        <v>44882</v>
      </c>
      <c r="S9901" s="85">
        <v>44882</v>
      </c>
      <c r="T9901" s="70">
        <v>1</v>
      </c>
    </row>
    <row r="9902" spans="2:28">
      <c r="B9902" s="66">
        <v>44860</v>
      </c>
      <c r="C9902" s="67">
        <v>44869</v>
      </c>
      <c r="D9902" s="68" t="s">
        <v>50</v>
      </c>
      <c r="E9902" s="70" t="s">
        <v>51</v>
      </c>
      <c r="F9902" s="4" t="s">
        <v>3546</v>
      </c>
      <c r="G9902" s="67">
        <v>44867</v>
      </c>
      <c r="H9902" s="101">
        <v>44883</v>
      </c>
      <c r="I9902" s="71">
        <f t="shared" si="522"/>
        <v>16</v>
      </c>
      <c r="J9902" s="72" t="s">
        <v>261</v>
      </c>
      <c r="K9902" s="72" t="s">
        <v>248</v>
      </c>
      <c r="L9902" s="73">
        <v>3</v>
      </c>
      <c r="M9902" s="73" t="s">
        <v>91</v>
      </c>
      <c r="N9902" s="68" t="str">
        <f>VLOOKUP(K9902,[1]人員授權表!D$3:G$249,4,0)</f>
        <v>有機</v>
      </c>
      <c r="O9902" s="70" t="str">
        <f>IF(J9902=[1]人員授權表!$C$85,"Casper李羿勳",IF(J9902=[1]人員授權表!$C$188,"Iring陳俊明",IF(J9902=[1]人員授權表!$C$189,"Brian陳泓霖",VLOOKUP(K9902,[1]人員授權表!D$2:E$249,2,FALSE))))</f>
        <v>Marco陳鴻鈞</v>
      </c>
      <c r="P9902" s="67">
        <f t="shared" si="524"/>
        <v>44881</v>
      </c>
      <c r="Q9902" s="75" t="str">
        <f t="shared" si="523"/>
        <v>週三</v>
      </c>
      <c r="R9902" s="80">
        <v>44876</v>
      </c>
    </row>
    <row r="9903" spans="2:28">
      <c r="B9903" s="66">
        <v>44860</v>
      </c>
      <c r="C9903" s="67">
        <v>44869</v>
      </c>
      <c r="D9903" s="68" t="s">
        <v>50</v>
      </c>
      <c r="E9903" s="70" t="s">
        <v>51</v>
      </c>
      <c r="F9903" s="4" t="s">
        <v>3546</v>
      </c>
      <c r="G9903" s="67">
        <v>44867</v>
      </c>
      <c r="H9903" s="101">
        <v>44883</v>
      </c>
      <c r="I9903" s="71">
        <f t="shared" si="522"/>
        <v>16</v>
      </c>
      <c r="J9903" s="72" t="s">
        <v>240</v>
      </c>
      <c r="K9903" s="72" t="s">
        <v>248</v>
      </c>
      <c r="L9903" s="73">
        <v>3</v>
      </c>
      <c r="M9903" s="73" t="s">
        <v>91</v>
      </c>
      <c r="N9903" s="68" t="str">
        <f>VLOOKUP(K9903,[1]人員授權表!D$3:G$249,4,0)</f>
        <v>有機</v>
      </c>
      <c r="O9903" s="70" t="str">
        <f>IF(J9903=[1]人員授權表!$C$85,"Casper李羿勳",IF(J9903=[1]人員授權表!$C$188,"Iring陳俊明",IF(J9903=[1]人員授權表!$C$189,"Brian陳泓霖",VLOOKUP(K9903,[1]人員授權表!D$2:E$249,2,FALSE))))</f>
        <v>Marco陳鴻鈞</v>
      </c>
      <c r="P9903" s="67">
        <f t="shared" si="524"/>
        <v>44881</v>
      </c>
      <c r="Q9903" s="75" t="str">
        <f t="shared" si="523"/>
        <v>週三</v>
      </c>
      <c r="R9903" s="80">
        <v>44876</v>
      </c>
    </row>
    <row r="9904" spans="2:28">
      <c r="B9904" s="66">
        <v>44860</v>
      </c>
      <c r="C9904" s="67">
        <v>44869</v>
      </c>
      <c r="D9904" s="68" t="s">
        <v>50</v>
      </c>
      <c r="E9904" s="70" t="s">
        <v>51</v>
      </c>
      <c r="F9904" s="4" t="s">
        <v>3546</v>
      </c>
      <c r="G9904" s="67">
        <v>44867</v>
      </c>
      <c r="H9904" s="101">
        <v>44883</v>
      </c>
      <c r="I9904" s="71">
        <f t="shared" si="522"/>
        <v>16</v>
      </c>
      <c r="J9904" s="72" t="s">
        <v>69</v>
      </c>
      <c r="K9904" s="72" t="s">
        <v>70</v>
      </c>
      <c r="L9904" s="73">
        <v>3</v>
      </c>
      <c r="M9904" s="73" t="s">
        <v>91</v>
      </c>
      <c r="N9904" s="68" t="str">
        <f>VLOOKUP(K9904,[1]人員授權表!D$3:G$249,4,0)</f>
        <v>有機</v>
      </c>
      <c r="O9904" s="70" t="str">
        <f>IF(J9904=[1]人員授權表!$C$85,"Casper李羿勳",IF(J9904=[1]人員授權表!$C$188,"Iring陳俊明",IF(J9904=[1]人員授權表!$C$189,"Brian陳泓霖",VLOOKUP(K9904,[1]人員授權表!D$2:E$249,2,FALSE))))</f>
        <v>Casper李羿勳</v>
      </c>
      <c r="P9904" s="67">
        <f t="shared" si="524"/>
        <v>44881</v>
      </c>
      <c r="Q9904" s="75" t="str">
        <f t="shared" si="523"/>
        <v>週三</v>
      </c>
      <c r="R9904" s="80">
        <v>44876</v>
      </c>
    </row>
    <row r="9905" spans="2:28">
      <c r="B9905" s="66">
        <v>44860</v>
      </c>
      <c r="C9905" s="67">
        <v>44869</v>
      </c>
      <c r="D9905" s="68" t="s">
        <v>50</v>
      </c>
      <c r="E9905" s="70" t="s">
        <v>51</v>
      </c>
      <c r="F9905" s="4" t="s">
        <v>3546</v>
      </c>
      <c r="G9905" s="67">
        <v>44867</v>
      </c>
      <c r="H9905" s="101">
        <v>44883</v>
      </c>
      <c r="I9905" s="71">
        <f t="shared" si="522"/>
        <v>16</v>
      </c>
      <c r="J9905" s="72" t="s">
        <v>249</v>
      </c>
      <c r="K9905" s="72" t="s">
        <v>250</v>
      </c>
      <c r="L9905" s="73">
        <v>3</v>
      </c>
      <c r="M9905" s="73" t="s">
        <v>91</v>
      </c>
      <c r="N9905" s="68" t="str">
        <f>VLOOKUP(K9905,[1]人員授權表!D$3:G$249,4,0)</f>
        <v>有機</v>
      </c>
      <c r="O9905" s="70" t="str">
        <f>IF(J9905=[1]人員授權表!$C$85,"Casper李羿勳",IF(J9905=[1]人員授權表!$C$188,"Iring陳俊明",IF(J9905=[1]人員授權表!$C$189,"Brian陳泓霖",VLOOKUP(K9905,[1]人員授權表!D$2:E$249,2,FALSE))))</f>
        <v>Marco陳鴻鈞</v>
      </c>
      <c r="P9905" s="67">
        <f t="shared" si="524"/>
        <v>44881</v>
      </c>
      <c r="Q9905" s="75" t="str">
        <f t="shared" si="523"/>
        <v>週三</v>
      </c>
      <c r="R9905" s="80">
        <v>44882</v>
      </c>
      <c r="S9905" s="85">
        <v>44882</v>
      </c>
      <c r="T9905" s="70">
        <v>1</v>
      </c>
    </row>
    <row r="9906" spans="2:28">
      <c r="B9906" s="66">
        <v>44865</v>
      </c>
      <c r="D9906" s="68" t="s">
        <v>50</v>
      </c>
      <c r="E9906" s="70" t="s">
        <v>51</v>
      </c>
      <c r="F9906" s="4" t="s">
        <v>3547</v>
      </c>
      <c r="G9906" s="67">
        <v>44866</v>
      </c>
      <c r="H9906" s="67">
        <v>44883</v>
      </c>
      <c r="I9906" s="71">
        <f t="shared" si="522"/>
        <v>17</v>
      </c>
      <c r="J9906" s="72" t="s">
        <v>69</v>
      </c>
      <c r="K9906" s="72" t="s">
        <v>70</v>
      </c>
      <c r="L9906" s="73">
        <v>1</v>
      </c>
      <c r="M9906" s="73" t="s">
        <v>91</v>
      </c>
      <c r="N9906" s="68" t="str">
        <f>VLOOKUP(K9906,[1]人員授權表!D$3:G$249,4,0)</f>
        <v>有機</v>
      </c>
      <c r="O9906" s="70" t="str">
        <f>IF(J9906=[1]人員授權表!$C$85,"Casper李羿勳",IF(J9906=[1]人員授權表!$C$188,"Iring陳俊明",IF(J9906=[1]人員授權表!$C$189,"Brian陳泓霖",VLOOKUP(K9906,[1]人員授權表!D$2:E$249,2,FALSE))))</f>
        <v>Casper李羿勳</v>
      </c>
      <c r="P9906" s="67">
        <f t="shared" si="524"/>
        <v>44881</v>
      </c>
      <c r="Q9906" s="75" t="str">
        <f t="shared" si="523"/>
        <v>週三</v>
      </c>
      <c r="R9906" s="80">
        <v>44876</v>
      </c>
    </row>
    <row r="9907" spans="2:28">
      <c r="B9907" s="66">
        <v>44865</v>
      </c>
      <c r="C9907" s="67">
        <v>44869</v>
      </c>
      <c r="D9907" s="126" t="s">
        <v>1854</v>
      </c>
      <c r="E9907" s="89" t="s">
        <v>51</v>
      </c>
      <c r="F9907" s="115" t="s">
        <v>3548</v>
      </c>
      <c r="G9907" s="92">
        <v>44867</v>
      </c>
      <c r="H9907" s="92">
        <v>44883</v>
      </c>
      <c r="I9907" s="71">
        <f t="shared" si="522"/>
        <v>16</v>
      </c>
      <c r="J9907" s="106" t="s">
        <v>69</v>
      </c>
      <c r="K9907" s="106" t="s">
        <v>70</v>
      </c>
      <c r="L9907" s="100"/>
      <c r="M9907" s="73" t="s">
        <v>91</v>
      </c>
      <c r="N9907" s="107" t="str">
        <f>VLOOKUP(K9907,[1]人員授權表!D$3:G$249,4,0)</f>
        <v>有機</v>
      </c>
      <c r="O9907" s="90" t="str">
        <f>IF(J9907=[1]人員授權表!$C$85,"Casper李羿勳",IF(J9907=[1]人員授權表!$C$188,"Iring陳俊明",IF(J9907=[1]人員授權表!$C$189,"Brian陳泓霖",VLOOKUP(K9907,[1]人員授權表!D$2:E$249,2,FALSE))))</f>
        <v>Casper李羿勳</v>
      </c>
      <c r="P9907" s="105">
        <f t="shared" si="524"/>
        <v>44881</v>
      </c>
      <c r="Q9907" s="75" t="str">
        <f t="shared" si="523"/>
        <v>週三</v>
      </c>
      <c r="R9907" s="128" t="s">
        <v>1854</v>
      </c>
    </row>
    <row r="9908" spans="2:28">
      <c r="B9908" s="66">
        <v>44865</v>
      </c>
      <c r="D9908" s="68" t="s">
        <v>50</v>
      </c>
      <c r="E9908" s="70" t="s">
        <v>51</v>
      </c>
      <c r="F9908" s="4" t="s">
        <v>3548</v>
      </c>
      <c r="G9908" s="67">
        <v>44867</v>
      </c>
      <c r="H9908" s="67">
        <v>44883</v>
      </c>
      <c r="I9908" s="71">
        <f t="shared" si="522"/>
        <v>16</v>
      </c>
      <c r="J9908" s="72" t="s">
        <v>242</v>
      </c>
      <c r="K9908" s="72" t="s">
        <v>241</v>
      </c>
      <c r="L9908" s="73">
        <v>2</v>
      </c>
      <c r="M9908" s="73" t="s">
        <v>91</v>
      </c>
      <c r="N9908" s="68" t="str">
        <f>VLOOKUP(K9908,[1]人員授權表!D$3:G$249,4,0)</f>
        <v>有機</v>
      </c>
      <c r="O9908" s="70" t="str">
        <f>IF(J9908=[1]人員授權表!$C$85,"Casper李羿勳",IF(J9908=[1]人員授權表!$C$188,"Iring陳俊明",IF(J9908=[1]人員授權表!$C$189,"Brian陳泓霖",VLOOKUP(K9908,[1]人員授權表!D$2:E$249,2,FALSE))))</f>
        <v>Casper李羿勳</v>
      </c>
      <c r="P9908" s="67">
        <f t="shared" si="524"/>
        <v>44881</v>
      </c>
      <c r="Q9908" s="75" t="str">
        <f t="shared" si="523"/>
        <v>週三</v>
      </c>
      <c r="R9908" s="80">
        <v>44876</v>
      </c>
    </row>
    <row r="9909" spans="2:28">
      <c r="B9909" s="66">
        <v>44865</v>
      </c>
      <c r="D9909" s="68" t="s">
        <v>50</v>
      </c>
      <c r="E9909" s="70" t="s">
        <v>51</v>
      </c>
      <c r="F9909" s="4" t="s">
        <v>3548</v>
      </c>
      <c r="G9909" s="67">
        <v>44867</v>
      </c>
      <c r="H9909" s="67">
        <v>44883</v>
      </c>
      <c r="I9909" s="71">
        <f t="shared" si="522"/>
        <v>16</v>
      </c>
      <c r="J9909" s="72" t="s">
        <v>238</v>
      </c>
      <c r="K9909" s="72" t="s">
        <v>239</v>
      </c>
      <c r="L9909" s="73">
        <v>1</v>
      </c>
      <c r="M9909" s="73" t="s">
        <v>91</v>
      </c>
      <c r="N9909" s="68" t="str">
        <f>VLOOKUP(K9909,[1]人員授權表!D$3:G$249,4,0)</f>
        <v>有機</v>
      </c>
      <c r="O9909" s="70" t="str">
        <f>IF(J9909=[1]人員授權表!$C$85,"Casper李羿勳",IF(J9909=[1]人員授權表!$C$188,"Iring陳俊明",IF(J9909=[1]人員授權表!$C$189,"Brian陳泓霖",VLOOKUP(K9909,[1]人員授權表!D$2:E$249,2,FALSE))))</f>
        <v>Casper李羿勳</v>
      </c>
      <c r="P9909" s="67">
        <f t="shared" si="524"/>
        <v>44881</v>
      </c>
      <c r="Q9909" s="75" t="str">
        <f t="shared" si="523"/>
        <v>週三</v>
      </c>
      <c r="R9909" s="80">
        <v>44881</v>
      </c>
    </row>
    <row r="9910" spans="2:28">
      <c r="B9910" s="66">
        <v>44865</v>
      </c>
      <c r="D9910" s="68" t="s">
        <v>50</v>
      </c>
      <c r="E9910" s="70" t="s">
        <v>51</v>
      </c>
      <c r="F9910" s="4" t="s">
        <v>3548</v>
      </c>
      <c r="G9910" s="67">
        <v>44867</v>
      </c>
      <c r="H9910" s="67">
        <v>44883</v>
      </c>
      <c r="I9910" s="71">
        <f t="shared" si="522"/>
        <v>16</v>
      </c>
      <c r="J9910" s="72" t="s">
        <v>1152</v>
      </c>
      <c r="K9910" s="72" t="s">
        <v>3374</v>
      </c>
      <c r="L9910" s="73">
        <v>1</v>
      </c>
      <c r="M9910" s="73" t="s">
        <v>91</v>
      </c>
      <c r="N9910" s="68" t="str">
        <f>VLOOKUP(K9910,[1]人員授權表!D$3:G$249,4,0)</f>
        <v>有機</v>
      </c>
      <c r="O9910" s="70" t="str">
        <f>IF(J9910=[1]人員授權表!$C$85,"Casper李羿勳",IF(J9910=[1]人員授權表!$C$188,"Iring陳俊明",IF(J9910=[1]人員授權表!$C$189,"Brian陳泓霖",VLOOKUP(K9910,[1]人員授權表!D$2:E$249,2,FALSE))))</f>
        <v>Casper李羿勳</v>
      </c>
      <c r="P9910" s="67">
        <f t="shared" si="524"/>
        <v>44881</v>
      </c>
      <c r="Q9910" s="75" t="str">
        <f t="shared" si="523"/>
        <v>週三</v>
      </c>
      <c r="R9910" s="80">
        <v>44881</v>
      </c>
    </row>
    <row r="9911" spans="2:28">
      <c r="B9911" s="66">
        <v>44869</v>
      </c>
      <c r="D9911" s="68" t="s">
        <v>50</v>
      </c>
      <c r="E9911" s="70" t="s">
        <v>879</v>
      </c>
      <c r="F9911" s="4" t="s">
        <v>3548</v>
      </c>
      <c r="G9911" s="67">
        <v>44867</v>
      </c>
      <c r="H9911" s="67">
        <v>44883</v>
      </c>
      <c r="I9911" s="71">
        <f t="shared" si="522"/>
        <v>16</v>
      </c>
      <c r="J9911" s="98" t="s">
        <v>356</v>
      </c>
      <c r="K9911" s="98" t="s">
        <v>70</v>
      </c>
      <c r="L9911" s="110">
        <v>1</v>
      </c>
      <c r="M9911" s="73" t="s">
        <v>91</v>
      </c>
      <c r="N9911" s="68" t="str">
        <f>VLOOKUP(K9911,[1]人員授權表!D$3:G$249,4,0)</f>
        <v>有機</v>
      </c>
      <c r="O9911" s="70" t="str">
        <f>IF(J9911=[1]人員授權表!$C$85,"Casper李羿勳",IF(J9911=[1]人員授權表!$C$188,"Iring陳俊明",IF(J9911=[1]人員授權表!$C$189,"Brian陳泓霖",VLOOKUP(K9911,[1]人員授權表!D$2:E$249,2,FALSE))))</f>
        <v>Casper李羿勳</v>
      </c>
      <c r="P9911" s="67">
        <f t="shared" si="524"/>
        <v>44881</v>
      </c>
      <c r="Q9911" s="75" t="str">
        <f t="shared" si="523"/>
        <v>週三</v>
      </c>
      <c r="R9911" s="80">
        <v>44881</v>
      </c>
      <c r="AA9911" s="102">
        <v>15</v>
      </c>
      <c r="AB9911" s="123" t="s">
        <v>2325</v>
      </c>
    </row>
    <row r="9912" spans="2:28">
      <c r="B9912" s="66">
        <v>44867</v>
      </c>
      <c r="D9912" s="68" t="s">
        <v>50</v>
      </c>
      <c r="E9912" s="70" t="s">
        <v>879</v>
      </c>
      <c r="F9912" s="4" t="s">
        <v>3549</v>
      </c>
      <c r="G9912" s="67">
        <v>44868</v>
      </c>
      <c r="H9912" s="67">
        <v>44883</v>
      </c>
      <c r="I9912" s="71">
        <f t="shared" si="522"/>
        <v>15</v>
      </c>
      <c r="J9912" s="72" t="s">
        <v>69</v>
      </c>
      <c r="K9912" s="72" t="s">
        <v>70</v>
      </c>
      <c r="L9912" s="73">
        <v>1</v>
      </c>
      <c r="M9912" s="73" t="s">
        <v>91</v>
      </c>
      <c r="N9912" s="68" t="str">
        <f>VLOOKUP(K9912,[1]人員授權表!D$3:G$249,4,0)</f>
        <v>有機</v>
      </c>
      <c r="O9912" s="70" t="str">
        <f>IF(J9912=[1]人員授權表!$C$85,"Casper李羿勳",IF(J9912=[1]人員授權表!$C$188,"Iring陳俊明",IF(J9912=[1]人員授權表!$C$189,"Brian陳泓霖",VLOOKUP(K9912,[1]人員授權表!D$2:E$249,2,FALSE))))</f>
        <v>Casper李羿勳</v>
      </c>
      <c r="P9912" s="67">
        <f t="shared" si="524"/>
        <v>44881</v>
      </c>
      <c r="Q9912" s="75" t="str">
        <f t="shared" si="523"/>
        <v>週三</v>
      </c>
      <c r="R9912" s="80">
        <v>44881</v>
      </c>
      <c r="AA9912" s="102">
        <v>15</v>
      </c>
      <c r="AB9912" s="123" t="s">
        <v>2325</v>
      </c>
    </row>
    <row r="9913" spans="2:28">
      <c r="B9913" s="66">
        <v>44867</v>
      </c>
      <c r="D9913" s="68" t="s">
        <v>50</v>
      </c>
      <c r="E9913" s="70" t="s">
        <v>879</v>
      </c>
      <c r="F9913" s="4" t="s">
        <v>3549</v>
      </c>
      <c r="G9913" s="67">
        <v>44868</v>
      </c>
      <c r="H9913" s="67">
        <v>44883</v>
      </c>
      <c r="I9913" s="71">
        <f t="shared" si="522"/>
        <v>15</v>
      </c>
      <c r="J9913" s="72" t="s">
        <v>67</v>
      </c>
      <c r="K9913" s="72" t="s">
        <v>64</v>
      </c>
      <c r="L9913" s="73">
        <v>1</v>
      </c>
      <c r="M9913" s="73" t="s">
        <v>91</v>
      </c>
      <c r="N9913" s="68" t="str">
        <f>VLOOKUP(K9913,[1]人員授權表!D$3:G$249,4,0)</f>
        <v>有機</v>
      </c>
      <c r="O9913" s="70" t="str">
        <f>IF(J9913=[1]人員授權表!$C$85,"Casper李羿勳",IF(J9913=[1]人員授權表!$C$188,"Iring陳俊明",IF(J9913=[1]人員授權表!$C$189,"Brian陳泓霖",VLOOKUP(K9913,[1]人員授權表!D$2:E$249,2,FALSE))))</f>
        <v>Casper李羿勳</v>
      </c>
      <c r="P9913" s="67">
        <f t="shared" si="524"/>
        <v>44881</v>
      </c>
      <c r="Q9913" s="75" t="str">
        <f t="shared" si="523"/>
        <v>週三</v>
      </c>
      <c r="R9913" s="80">
        <v>44881</v>
      </c>
      <c r="AA9913" s="102">
        <v>15</v>
      </c>
      <c r="AB9913" s="123" t="s">
        <v>2325</v>
      </c>
    </row>
    <row r="9914" spans="2:28">
      <c r="B9914" s="66">
        <v>44867</v>
      </c>
      <c r="D9914" s="68" t="s">
        <v>50</v>
      </c>
      <c r="E9914" s="70" t="s">
        <v>879</v>
      </c>
      <c r="F9914" s="4" t="s">
        <v>3549</v>
      </c>
      <c r="G9914" s="67">
        <v>44868</v>
      </c>
      <c r="H9914" s="67">
        <v>44883</v>
      </c>
      <c r="I9914" s="71">
        <f t="shared" si="522"/>
        <v>15</v>
      </c>
      <c r="J9914" s="72" t="s">
        <v>53</v>
      </c>
      <c r="K9914" s="72" t="s">
        <v>54</v>
      </c>
      <c r="L9914" s="73">
        <v>1</v>
      </c>
      <c r="M9914" s="73" t="s">
        <v>91</v>
      </c>
      <c r="N9914" s="68" t="str">
        <f>VLOOKUP(K9914,[1]人員授權表!D$3:G$249,4,0)</f>
        <v>有機</v>
      </c>
      <c r="O9914" s="70" t="str">
        <f>IF(J9914=[1]人員授權表!$C$85,"Casper李羿勳",IF(J9914=[1]人員授權表!$C$188,"Iring陳俊明",IF(J9914=[1]人員授權表!$C$189,"Brian陳泓霖",VLOOKUP(K9914,[1]人員授權表!D$2:E$249,2,FALSE))))</f>
        <v>Marco陳鴻鈞</v>
      </c>
      <c r="P9914" s="67">
        <f t="shared" si="524"/>
        <v>44881</v>
      </c>
      <c r="Q9914" s="75" t="str">
        <f t="shared" si="523"/>
        <v>週三</v>
      </c>
      <c r="R9914" s="80">
        <v>44879</v>
      </c>
      <c r="AA9914" s="102">
        <v>15</v>
      </c>
      <c r="AB9914" s="123" t="s">
        <v>2325</v>
      </c>
    </row>
    <row r="9915" spans="2:28">
      <c r="B9915" s="66">
        <v>44867</v>
      </c>
      <c r="D9915" s="68" t="s">
        <v>50</v>
      </c>
      <c r="E9915" s="70" t="s">
        <v>879</v>
      </c>
      <c r="F9915" s="4" t="s">
        <v>3549</v>
      </c>
      <c r="G9915" s="67">
        <v>44868</v>
      </c>
      <c r="H9915" s="67">
        <v>44883</v>
      </c>
      <c r="I9915" s="71">
        <f t="shared" si="522"/>
        <v>15</v>
      </c>
      <c r="J9915" s="72" t="s">
        <v>66</v>
      </c>
      <c r="K9915" s="72" t="s">
        <v>64</v>
      </c>
      <c r="L9915" s="73">
        <v>1</v>
      </c>
      <c r="M9915" s="73" t="s">
        <v>91</v>
      </c>
      <c r="N9915" s="68" t="str">
        <f>VLOOKUP(K9915,[1]人員授權表!D$3:G$249,4,0)</f>
        <v>有機</v>
      </c>
      <c r="O9915" s="70" t="str">
        <f>IF(J9915=[1]人員授權表!$C$85,"Casper李羿勳",IF(J9915=[1]人員授權表!$C$188,"Iring陳俊明",IF(J9915=[1]人員授權表!$C$189,"Brian陳泓霖",VLOOKUP(K9915,[1]人員授權表!D$2:E$249,2,FALSE))))</f>
        <v>Casper李羿勳</v>
      </c>
      <c r="P9915" s="67">
        <f t="shared" si="524"/>
        <v>44881</v>
      </c>
      <c r="Q9915" s="75" t="str">
        <f t="shared" si="523"/>
        <v>週三</v>
      </c>
      <c r="R9915" s="80">
        <v>44881</v>
      </c>
      <c r="AA9915" s="102">
        <v>15</v>
      </c>
      <c r="AB9915" s="123" t="s">
        <v>2325</v>
      </c>
    </row>
    <row r="9916" spans="2:28">
      <c r="B9916" s="66">
        <v>44867</v>
      </c>
      <c r="D9916" s="68" t="s">
        <v>50</v>
      </c>
      <c r="E9916" s="70" t="s">
        <v>879</v>
      </c>
      <c r="F9916" s="4" t="s">
        <v>3549</v>
      </c>
      <c r="G9916" s="67">
        <v>44868</v>
      </c>
      <c r="H9916" s="67">
        <v>44883</v>
      </c>
      <c r="I9916" s="71">
        <f t="shared" si="522"/>
        <v>15</v>
      </c>
      <c r="J9916" s="72" t="s">
        <v>425</v>
      </c>
      <c r="K9916" s="72" t="s">
        <v>426</v>
      </c>
      <c r="L9916" s="73">
        <v>1</v>
      </c>
      <c r="M9916" s="73" t="s">
        <v>91</v>
      </c>
      <c r="N9916" s="68" t="str">
        <f>VLOOKUP(K9916,[1]人員授權表!D$3:G$249,4,0)</f>
        <v>有機</v>
      </c>
      <c r="O9916" s="70" t="str">
        <f>IF(J9916=[1]人員授權表!$C$85,"Casper李羿勳",IF(J9916=[1]人員授權表!$C$188,"Iring陳俊明",IF(J9916=[1]人員授權表!$C$189,"Brian陳泓霖",VLOOKUP(K9916,[1]人員授權表!D$2:E$249,2,FALSE))))</f>
        <v>Mei林春美</v>
      </c>
      <c r="P9916" s="67">
        <f t="shared" si="524"/>
        <v>44881</v>
      </c>
      <c r="Q9916" s="75" t="str">
        <f t="shared" si="523"/>
        <v>週三</v>
      </c>
      <c r="R9916" s="80">
        <v>44882</v>
      </c>
      <c r="S9916" s="85">
        <v>44882</v>
      </c>
      <c r="T9916" s="70">
        <v>1</v>
      </c>
      <c r="AA9916" s="102">
        <v>15</v>
      </c>
      <c r="AB9916" s="123" t="s">
        <v>2325</v>
      </c>
    </row>
    <row r="9917" spans="2:28">
      <c r="B9917" s="66">
        <v>44867</v>
      </c>
      <c r="D9917" s="68" t="s">
        <v>50</v>
      </c>
      <c r="E9917" s="70" t="s">
        <v>879</v>
      </c>
      <c r="F9917" s="4" t="s">
        <v>3549</v>
      </c>
      <c r="G9917" s="67">
        <v>44868</v>
      </c>
      <c r="H9917" s="67">
        <v>44883</v>
      </c>
      <c r="I9917" s="71">
        <f t="shared" si="522"/>
        <v>15</v>
      </c>
      <c r="J9917" s="72" t="s">
        <v>356</v>
      </c>
      <c r="K9917" s="72" t="s">
        <v>70</v>
      </c>
      <c r="L9917" s="73">
        <v>1</v>
      </c>
      <c r="M9917" s="73" t="s">
        <v>91</v>
      </c>
      <c r="N9917" s="68" t="str">
        <f>VLOOKUP(K9917,[1]人員授權表!D$3:G$249,4,0)</f>
        <v>有機</v>
      </c>
      <c r="O9917" s="70" t="str">
        <f>IF(J9917=[1]人員授權表!$C$85,"Casper李羿勳",IF(J9917=[1]人員授權表!$C$188,"Iring陳俊明",IF(J9917=[1]人員授權表!$C$189,"Brian陳泓霖",VLOOKUP(K9917,[1]人員授權表!D$2:E$249,2,FALSE))))</f>
        <v>Casper李羿勳</v>
      </c>
      <c r="P9917" s="67">
        <f t="shared" si="524"/>
        <v>44881</v>
      </c>
      <c r="Q9917" s="75" t="str">
        <f t="shared" si="523"/>
        <v>週三</v>
      </c>
      <c r="R9917" s="80">
        <v>44881</v>
      </c>
      <c r="AA9917" s="102">
        <v>15</v>
      </c>
      <c r="AB9917" s="123" t="s">
        <v>2325</v>
      </c>
    </row>
    <row r="9918" spans="2:28">
      <c r="B9918" s="66">
        <v>44867</v>
      </c>
      <c r="D9918" s="68" t="s">
        <v>50</v>
      </c>
      <c r="E9918" s="70" t="s">
        <v>879</v>
      </c>
      <c r="F9918" s="4" t="s">
        <v>3550</v>
      </c>
      <c r="G9918" s="67">
        <v>44868</v>
      </c>
      <c r="H9918" s="67">
        <v>44883</v>
      </c>
      <c r="I9918" s="71">
        <f t="shared" si="522"/>
        <v>15</v>
      </c>
      <c r="J9918" s="72" t="s">
        <v>69</v>
      </c>
      <c r="K9918" s="72" t="s">
        <v>70</v>
      </c>
      <c r="L9918" s="73">
        <v>1</v>
      </c>
      <c r="M9918" s="73" t="s">
        <v>91</v>
      </c>
      <c r="N9918" s="68" t="str">
        <f>VLOOKUP(K9918,[1]人員授權表!D$3:G$249,4,0)</f>
        <v>有機</v>
      </c>
      <c r="O9918" s="70" t="str">
        <f>IF(J9918=[1]人員授權表!$C$85,"Casper李羿勳",IF(J9918=[1]人員授權表!$C$188,"Iring陳俊明",IF(J9918=[1]人員授權表!$C$189,"Brian陳泓霖",VLOOKUP(K9918,[1]人員授權表!D$2:E$249,2,FALSE))))</f>
        <v>Casper李羿勳</v>
      </c>
      <c r="P9918" s="67">
        <f t="shared" si="524"/>
        <v>44881</v>
      </c>
      <c r="Q9918" s="75" t="str">
        <f t="shared" si="523"/>
        <v>週三</v>
      </c>
      <c r="R9918" s="80">
        <v>44881</v>
      </c>
      <c r="AA9918" s="102">
        <v>15</v>
      </c>
      <c r="AB9918" s="123" t="s">
        <v>2325</v>
      </c>
    </row>
    <row r="9919" spans="2:28">
      <c r="B9919" s="66">
        <v>44867</v>
      </c>
      <c r="D9919" s="68" t="s">
        <v>50</v>
      </c>
      <c r="E9919" s="70" t="s">
        <v>879</v>
      </c>
      <c r="F9919" s="4" t="s">
        <v>3550</v>
      </c>
      <c r="G9919" s="67">
        <v>44868</v>
      </c>
      <c r="H9919" s="67">
        <v>44883</v>
      </c>
      <c r="I9919" s="71">
        <f t="shared" si="522"/>
        <v>15</v>
      </c>
      <c r="J9919" s="72" t="s">
        <v>238</v>
      </c>
      <c r="K9919" s="72" t="s">
        <v>239</v>
      </c>
      <c r="L9919" s="73">
        <v>1</v>
      </c>
      <c r="M9919" s="73" t="s">
        <v>91</v>
      </c>
      <c r="N9919" s="68" t="str">
        <f>VLOOKUP(K9919,[1]人員授權表!D$3:G$249,4,0)</f>
        <v>有機</v>
      </c>
      <c r="O9919" s="70" t="str">
        <f>IF(J9919=[1]人員授權表!$C$85,"Casper李羿勳",IF(J9919=[1]人員授權表!$C$188,"Iring陳俊明",IF(J9919=[1]人員授權表!$C$189,"Brian陳泓霖",VLOOKUP(K9919,[1]人員授權表!D$2:E$249,2,FALSE))))</f>
        <v>Casper李羿勳</v>
      </c>
      <c r="P9919" s="67">
        <f t="shared" si="524"/>
        <v>44881</v>
      </c>
      <c r="Q9919" s="75" t="str">
        <f t="shared" si="523"/>
        <v>週三</v>
      </c>
      <c r="R9919" s="80">
        <v>44881</v>
      </c>
      <c r="AA9919" s="102">
        <v>15</v>
      </c>
      <c r="AB9919" s="123" t="s">
        <v>2325</v>
      </c>
    </row>
    <row r="9920" spans="2:28">
      <c r="B9920" s="66">
        <v>44867</v>
      </c>
      <c r="D9920" s="68" t="s">
        <v>50</v>
      </c>
      <c r="E9920" s="70" t="s">
        <v>879</v>
      </c>
      <c r="F9920" s="4" t="s">
        <v>3550</v>
      </c>
      <c r="G9920" s="67">
        <v>44868</v>
      </c>
      <c r="H9920" s="67">
        <v>44883</v>
      </c>
      <c r="I9920" s="71">
        <f t="shared" si="522"/>
        <v>15</v>
      </c>
      <c r="J9920" s="72" t="s">
        <v>1152</v>
      </c>
      <c r="K9920" s="72" t="s">
        <v>3374</v>
      </c>
      <c r="L9920" s="73">
        <v>2</v>
      </c>
      <c r="M9920" s="73" t="s">
        <v>91</v>
      </c>
      <c r="N9920" s="68" t="str">
        <f>VLOOKUP(K9920,[1]人員授權表!D$3:G$249,4,0)</f>
        <v>有機</v>
      </c>
      <c r="O9920" s="70" t="str">
        <f>IF(J9920=[1]人員授權表!$C$85,"Casper李羿勳",IF(J9920=[1]人員授權表!$C$188,"Iring陳俊明",IF(J9920=[1]人員授權表!$C$189,"Brian陳泓霖",VLOOKUP(K9920,[1]人員授權表!D$2:E$249,2,FALSE))))</f>
        <v>Casper李羿勳</v>
      </c>
      <c r="P9920" s="67">
        <f t="shared" si="524"/>
        <v>44881</v>
      </c>
      <c r="Q9920" s="75" t="str">
        <f t="shared" si="523"/>
        <v>週三</v>
      </c>
      <c r="R9920" s="80">
        <v>44881</v>
      </c>
      <c r="AA9920" s="102">
        <v>15</v>
      </c>
      <c r="AB9920" s="123" t="s">
        <v>2325</v>
      </c>
    </row>
    <row r="9921" spans="2:28">
      <c r="B9921" s="66">
        <v>44867</v>
      </c>
      <c r="D9921" s="68" t="s">
        <v>50</v>
      </c>
      <c r="E9921" s="70" t="s">
        <v>879</v>
      </c>
      <c r="F9921" s="4" t="s">
        <v>3550</v>
      </c>
      <c r="G9921" s="67">
        <v>44868</v>
      </c>
      <c r="H9921" s="67">
        <v>44883</v>
      </c>
      <c r="I9921" s="71">
        <f t="shared" si="522"/>
        <v>15</v>
      </c>
      <c r="J9921" s="72" t="s">
        <v>53</v>
      </c>
      <c r="K9921" s="72" t="s">
        <v>54</v>
      </c>
      <c r="L9921" s="73">
        <v>1</v>
      </c>
      <c r="M9921" s="73" t="s">
        <v>91</v>
      </c>
      <c r="N9921" s="68" t="str">
        <f>VLOOKUP(K9921,[1]人員授權表!D$3:G$249,4,0)</f>
        <v>有機</v>
      </c>
      <c r="O9921" s="70" t="str">
        <f>IF(J9921=[1]人員授權表!$C$85,"Casper李羿勳",IF(J9921=[1]人員授權表!$C$188,"Iring陳俊明",IF(J9921=[1]人員授權表!$C$189,"Brian陳泓霖",VLOOKUP(K9921,[1]人員授權表!D$2:E$249,2,FALSE))))</f>
        <v>Marco陳鴻鈞</v>
      </c>
      <c r="P9921" s="67">
        <f t="shared" si="524"/>
        <v>44881</v>
      </c>
      <c r="Q9921" s="75" t="str">
        <f t="shared" si="523"/>
        <v>週三</v>
      </c>
      <c r="R9921" s="80">
        <v>44879</v>
      </c>
      <c r="AA9921" s="102">
        <v>15</v>
      </c>
      <c r="AB9921" s="123" t="s">
        <v>2325</v>
      </c>
    </row>
    <row r="9922" spans="2:28">
      <c r="B9922" s="66">
        <v>44867</v>
      </c>
      <c r="D9922" s="68" t="s">
        <v>50</v>
      </c>
      <c r="E9922" s="70" t="s">
        <v>879</v>
      </c>
      <c r="F9922" s="4" t="s">
        <v>3550</v>
      </c>
      <c r="G9922" s="67">
        <v>44868</v>
      </c>
      <c r="H9922" s="67">
        <v>44883</v>
      </c>
      <c r="I9922" s="71">
        <f t="shared" si="522"/>
        <v>15</v>
      </c>
      <c r="J9922" s="72" t="s">
        <v>356</v>
      </c>
      <c r="K9922" s="72" t="s">
        <v>70</v>
      </c>
      <c r="L9922" s="73">
        <v>1</v>
      </c>
      <c r="M9922" s="73" t="s">
        <v>91</v>
      </c>
      <c r="N9922" s="68" t="str">
        <f>VLOOKUP(K9922,[1]人員授權表!D$3:G$249,4,0)</f>
        <v>有機</v>
      </c>
      <c r="O9922" s="70" t="str">
        <f>IF(J9922=[1]人員授權表!$C$85,"Casper李羿勳",IF(J9922=[1]人員授權表!$C$188,"Iring陳俊明",IF(J9922=[1]人員授權表!$C$189,"Brian陳泓霖",VLOOKUP(K9922,[1]人員授權表!D$2:E$249,2,FALSE))))</f>
        <v>Casper李羿勳</v>
      </c>
      <c r="P9922" s="67">
        <f t="shared" si="524"/>
        <v>44881</v>
      </c>
      <c r="Q9922" s="75" t="str">
        <f t="shared" si="523"/>
        <v>週三</v>
      </c>
      <c r="R9922" s="80">
        <v>44881</v>
      </c>
      <c r="AA9922" s="102">
        <v>15</v>
      </c>
      <c r="AB9922" s="123" t="s">
        <v>2325</v>
      </c>
    </row>
    <row r="9923" spans="2:28">
      <c r="B9923" s="66">
        <v>44867</v>
      </c>
      <c r="D9923" s="68" t="s">
        <v>50</v>
      </c>
      <c r="E9923" s="70" t="s">
        <v>879</v>
      </c>
      <c r="F9923" s="4" t="s">
        <v>3550</v>
      </c>
      <c r="G9923" s="67">
        <v>44868</v>
      </c>
      <c r="H9923" s="67">
        <v>44883</v>
      </c>
      <c r="I9923" s="71">
        <f t="shared" si="522"/>
        <v>15</v>
      </c>
      <c r="J9923" s="72" t="s">
        <v>618</v>
      </c>
      <c r="K9923" s="72" t="s">
        <v>241</v>
      </c>
      <c r="L9923" s="73">
        <v>1</v>
      </c>
      <c r="M9923" s="73" t="s">
        <v>91</v>
      </c>
      <c r="N9923" s="68" t="str">
        <f>VLOOKUP(K9923,[1]人員授權表!D$3:G$249,4,0)</f>
        <v>有機</v>
      </c>
      <c r="O9923" s="70" t="str">
        <f>IF(J9923=[1]人員授權表!$C$85,"Casper李羿勳",IF(J9923=[1]人員授權表!$C$188,"Iring陳俊明",IF(J9923=[1]人員授權表!$C$189,"Brian陳泓霖",VLOOKUP(K9923,[1]人員授權表!D$2:E$249,2,FALSE))))</f>
        <v>Casper李羿勳</v>
      </c>
      <c r="P9923" s="67">
        <f t="shared" si="524"/>
        <v>44881</v>
      </c>
      <c r="Q9923" s="75" t="str">
        <f t="shared" si="523"/>
        <v>週三</v>
      </c>
      <c r="R9923" s="80">
        <v>44881</v>
      </c>
      <c r="AA9923" s="102">
        <v>15</v>
      </c>
      <c r="AB9923" s="123" t="s">
        <v>2325</v>
      </c>
    </row>
    <row r="9924" spans="2:28">
      <c r="B9924" s="66">
        <v>44867</v>
      </c>
      <c r="D9924" s="68" t="s">
        <v>50</v>
      </c>
      <c r="E9924" s="70" t="s">
        <v>879</v>
      </c>
      <c r="F9924" s="4" t="s">
        <v>3550</v>
      </c>
      <c r="G9924" s="67">
        <v>44868</v>
      </c>
      <c r="H9924" s="67">
        <v>44883</v>
      </c>
      <c r="I9924" s="71">
        <f t="shared" si="522"/>
        <v>15</v>
      </c>
      <c r="J9924" s="72" t="s">
        <v>353</v>
      </c>
      <c r="K9924" s="72" t="s">
        <v>64</v>
      </c>
      <c r="L9924" s="73">
        <v>1</v>
      </c>
      <c r="M9924" s="73" t="s">
        <v>91</v>
      </c>
      <c r="N9924" s="68" t="str">
        <f>VLOOKUP(K9924,[1]人員授權表!D$3:G$249,4,0)</f>
        <v>有機</v>
      </c>
      <c r="O9924" s="70" t="str">
        <f>IF(J9924=[1]人員授權表!$C$85,"Casper李羿勳",IF(J9924=[1]人員授權表!$C$188,"Iring陳俊明",IF(J9924=[1]人員授權表!$C$189,"Brian陳泓霖",VLOOKUP(K9924,[1]人員授權表!D$2:E$249,2,FALSE))))</f>
        <v>Casper李羿勳</v>
      </c>
      <c r="P9924" s="67">
        <f t="shared" si="524"/>
        <v>44881</v>
      </c>
      <c r="Q9924" s="75" t="str">
        <f t="shared" si="523"/>
        <v>週三</v>
      </c>
      <c r="R9924" s="80">
        <v>44881</v>
      </c>
      <c r="AA9924" s="102">
        <v>15</v>
      </c>
      <c r="AB9924" s="123" t="s">
        <v>2325</v>
      </c>
    </row>
    <row r="9925" spans="2:28">
      <c r="B9925" s="66">
        <v>44867</v>
      </c>
      <c r="D9925" s="68" t="s">
        <v>50</v>
      </c>
      <c r="E9925" s="70" t="s">
        <v>879</v>
      </c>
      <c r="F9925" s="4" t="s">
        <v>3550</v>
      </c>
      <c r="G9925" s="67">
        <v>44868</v>
      </c>
      <c r="H9925" s="67">
        <v>44883</v>
      </c>
      <c r="I9925" s="71">
        <f t="shared" si="522"/>
        <v>15</v>
      </c>
      <c r="J9925" s="72" t="s">
        <v>350</v>
      </c>
      <c r="K9925" s="72" t="s">
        <v>250</v>
      </c>
      <c r="L9925" s="73">
        <v>1</v>
      </c>
      <c r="M9925" s="73" t="s">
        <v>91</v>
      </c>
      <c r="N9925" s="68" t="str">
        <f>VLOOKUP(K9925,[1]人員授權表!D$3:G$249,4,0)</f>
        <v>有機</v>
      </c>
      <c r="O9925" s="70" t="str">
        <f>IF(J9925=[1]人員授權表!$C$85,"Casper李羿勳",IF(J9925=[1]人員授權表!$C$188,"Iring陳俊明",IF(J9925=[1]人員授權表!$C$189,"Brian陳泓霖",VLOOKUP(K9925,[1]人員授權表!D$2:E$249,2,FALSE))))</f>
        <v>Marco陳鴻鈞</v>
      </c>
      <c r="P9925" s="67">
        <f t="shared" si="524"/>
        <v>44881</v>
      </c>
      <c r="Q9925" s="75" t="str">
        <f t="shared" si="523"/>
        <v>週三</v>
      </c>
      <c r="R9925" s="80">
        <v>44876</v>
      </c>
      <c r="AA9925" s="102">
        <v>15</v>
      </c>
      <c r="AB9925" s="123" t="s">
        <v>2325</v>
      </c>
    </row>
    <row r="9926" spans="2:28">
      <c r="B9926" s="66">
        <v>44867</v>
      </c>
      <c r="D9926" s="68" t="s">
        <v>50</v>
      </c>
      <c r="E9926" s="70" t="s">
        <v>879</v>
      </c>
      <c r="F9926" s="4" t="s">
        <v>3550</v>
      </c>
      <c r="G9926" s="67">
        <v>44868</v>
      </c>
      <c r="H9926" s="67">
        <v>44883</v>
      </c>
      <c r="I9926" s="71">
        <f t="shared" si="522"/>
        <v>15</v>
      </c>
      <c r="J9926" s="98" t="s">
        <v>474</v>
      </c>
      <c r="K9926" s="72" t="s">
        <v>470</v>
      </c>
      <c r="L9926" s="73">
        <v>1</v>
      </c>
      <c r="M9926" s="73" t="s">
        <v>91</v>
      </c>
      <c r="N9926" s="68" t="str">
        <f>VLOOKUP(K9926,[1]人員授權表!D$3:G$249,4,0)</f>
        <v>無機</v>
      </c>
      <c r="O9926" s="70" t="str">
        <f>IF(J9926=[1]人員授權表!$C$85,"Casper李羿勳",IF(J9926=[1]人員授權表!$C$188,"Iring陳俊明",IF(J9926=[1]人員授權表!$C$189,"Brian陳泓霖",VLOOKUP(K9926,[1]人員授權表!D$2:E$249,2,FALSE))))</f>
        <v>Iring陳俊明</v>
      </c>
      <c r="P9926" s="67">
        <f t="shared" si="524"/>
        <v>44881</v>
      </c>
      <c r="Q9926" s="75" t="str">
        <f t="shared" si="523"/>
        <v>週三</v>
      </c>
      <c r="R9926" s="80">
        <v>44882</v>
      </c>
      <c r="S9926" s="85">
        <v>44882</v>
      </c>
      <c r="T9926" s="70">
        <v>1</v>
      </c>
      <c r="AA9926" s="102">
        <v>15</v>
      </c>
      <c r="AB9926" s="123" t="s">
        <v>2325</v>
      </c>
    </row>
    <row r="9927" spans="2:28">
      <c r="B9927" s="66">
        <v>44867</v>
      </c>
      <c r="D9927" s="68" t="s">
        <v>50</v>
      </c>
      <c r="E9927" s="70" t="s">
        <v>879</v>
      </c>
      <c r="F9927" s="4" t="s">
        <v>3550</v>
      </c>
      <c r="G9927" s="67">
        <v>44868</v>
      </c>
      <c r="H9927" s="67">
        <v>44883</v>
      </c>
      <c r="I9927" s="71">
        <f t="shared" ref="I9927:I9990" si="525">_xlfn.DAYS(H9927,G9927)</f>
        <v>15</v>
      </c>
      <c r="J9927" s="72" t="s">
        <v>366</v>
      </c>
      <c r="K9927" s="72" t="s">
        <v>248</v>
      </c>
      <c r="L9927" s="73">
        <v>1</v>
      </c>
      <c r="M9927" s="73" t="s">
        <v>91</v>
      </c>
      <c r="N9927" s="68" t="str">
        <f>VLOOKUP(K9927,[1]人員授權表!D$3:G$249,4,0)</f>
        <v>有機</v>
      </c>
      <c r="O9927" s="70" t="str">
        <f>IF(J9927=[1]人員授權表!$C$85,"Casper李羿勳",IF(J9927=[1]人員授權表!$C$188,"Iring陳俊明",IF(J9927=[1]人員授權表!$C$189,"Brian陳泓霖",VLOOKUP(K9927,[1]人員授權表!D$2:E$249,2,FALSE))))</f>
        <v>Marco陳鴻鈞</v>
      </c>
      <c r="P9927" s="67">
        <f t="shared" si="524"/>
        <v>44881</v>
      </c>
      <c r="Q9927" s="75" t="str">
        <f t="shared" ref="Q9927:Q9990" si="526">TEXT(P9927,"aaa")</f>
        <v>週三</v>
      </c>
      <c r="R9927" s="80">
        <v>44882</v>
      </c>
      <c r="S9927" s="85">
        <v>44882</v>
      </c>
      <c r="T9927" s="70">
        <v>1</v>
      </c>
      <c r="AA9927" s="102">
        <v>15</v>
      </c>
      <c r="AB9927" s="123" t="s">
        <v>2325</v>
      </c>
    </row>
    <row r="9928" spans="2:28">
      <c r="B9928" s="66">
        <v>44867</v>
      </c>
      <c r="D9928" s="68" t="s">
        <v>50</v>
      </c>
      <c r="E9928" s="70" t="s">
        <v>879</v>
      </c>
      <c r="F9928" s="4" t="s">
        <v>3550</v>
      </c>
      <c r="G9928" s="67">
        <v>44868</v>
      </c>
      <c r="H9928" s="67">
        <v>44883</v>
      </c>
      <c r="I9928" s="71">
        <f t="shared" si="525"/>
        <v>15</v>
      </c>
      <c r="J9928" s="72" t="s">
        <v>195</v>
      </c>
      <c r="K9928" s="72" t="s">
        <v>1014</v>
      </c>
      <c r="L9928" s="73">
        <v>4</v>
      </c>
      <c r="M9928" s="73" t="s">
        <v>91</v>
      </c>
      <c r="N9928" s="68" t="str">
        <f>VLOOKUP(K9928,[1]人員授權表!D$3:G$249,4,0)</f>
        <v>無機</v>
      </c>
      <c r="O9928" s="70" t="str">
        <f>IF(J9928=[1]人員授權表!$C$85,"Casper李羿勳",IF(J9928=[1]人員授權表!$C$188,"Iring陳俊明",IF(J9928=[1]人員授權表!$C$189,"Brian陳泓霖",VLOOKUP(K9928,[1]人員授權表!D$2:E$249,2,FALSE))))</f>
        <v>Iring陳俊明</v>
      </c>
      <c r="P9928" s="67">
        <f t="shared" si="524"/>
        <v>44881</v>
      </c>
      <c r="Q9928" s="75" t="str">
        <f t="shared" si="526"/>
        <v>週三</v>
      </c>
      <c r="R9928" s="80">
        <v>44880</v>
      </c>
      <c r="AA9928" s="102">
        <v>15</v>
      </c>
      <c r="AB9928" s="123" t="s">
        <v>2325</v>
      </c>
    </row>
    <row r="9929" spans="2:28">
      <c r="B9929" s="66">
        <v>44840</v>
      </c>
      <c r="D9929" s="68" t="s">
        <v>50</v>
      </c>
      <c r="E9929" s="70" t="s">
        <v>82</v>
      </c>
      <c r="F9929" s="70" t="s">
        <v>3551</v>
      </c>
      <c r="G9929" s="67">
        <v>44861</v>
      </c>
      <c r="H9929" s="67">
        <v>44883</v>
      </c>
      <c r="I9929" s="71">
        <f t="shared" si="525"/>
        <v>22</v>
      </c>
      <c r="J9929" s="72" t="s">
        <v>785</v>
      </c>
      <c r="K9929" s="72" t="s">
        <v>395</v>
      </c>
      <c r="L9929" s="73">
        <v>1</v>
      </c>
      <c r="M9929" s="73" t="s">
        <v>79</v>
      </c>
      <c r="N9929" s="68" t="str">
        <f>VLOOKUP(K9929,[1]人員授權表!D$3:G$249,4,0)</f>
        <v>無機</v>
      </c>
      <c r="O9929" s="70" t="str">
        <f>IF(J9929=[1]人員授權表!$C$85,"Casper李羿勳",IF(J9929=[1]人員授權表!$C$188,"Iring陳俊明",IF(J9929=[1]人員授權表!$C$189,"Brian陳泓霖",VLOOKUP(K9929,[1]人員授權表!D$2:E$249,2,FALSE))))</f>
        <v>Ken張智凱</v>
      </c>
      <c r="P9929" s="67">
        <f t="shared" si="524"/>
        <v>44881</v>
      </c>
      <c r="Q9929" s="75" t="str">
        <f t="shared" si="526"/>
        <v>週三</v>
      </c>
      <c r="R9929" s="80">
        <v>44865</v>
      </c>
    </row>
    <row r="9930" spans="2:28">
      <c r="B9930" s="66">
        <v>44851</v>
      </c>
      <c r="D9930" s="68" t="s">
        <v>50</v>
      </c>
      <c r="E9930" s="70" t="s">
        <v>51</v>
      </c>
      <c r="F9930" s="70" t="s">
        <v>3552</v>
      </c>
      <c r="G9930" s="67">
        <v>44867</v>
      </c>
      <c r="H9930" s="67">
        <v>44883</v>
      </c>
      <c r="I9930" s="71">
        <f t="shared" si="525"/>
        <v>16</v>
      </c>
      <c r="J9930" s="72" t="s">
        <v>3553</v>
      </c>
      <c r="K9930" s="72" t="s">
        <v>2699</v>
      </c>
      <c r="L9930" s="73">
        <v>1</v>
      </c>
      <c r="M9930" s="73" t="s">
        <v>104</v>
      </c>
      <c r="N9930" s="68" t="str">
        <f>VLOOKUP(K9930,[1]人員授權表!D$3:G$249,4,0)</f>
        <v>無機</v>
      </c>
      <c r="O9930" s="70" t="str">
        <f>IF(J9930=[1]人員授權表!$C$85,"Casper李羿勳",IF(J9930=[1]人員授權表!$C$188,"Iring陳俊明",IF(J9930=[1]人員授權表!$C$189,"Brian陳泓霖",VLOOKUP(K9930,[1]人員授權表!D$2:E$249,2,FALSE))))</f>
        <v>Iring陳俊明</v>
      </c>
      <c r="P9930" s="67">
        <f t="shared" si="524"/>
        <v>44881</v>
      </c>
      <c r="Q9930" s="75" t="str">
        <f t="shared" si="526"/>
        <v>週三</v>
      </c>
      <c r="R9930" s="80">
        <v>44869</v>
      </c>
      <c r="AA9930" s="1"/>
    </row>
    <row r="9931" spans="2:28">
      <c r="B9931" s="66">
        <v>44851</v>
      </c>
      <c r="D9931" s="68" t="s">
        <v>50</v>
      </c>
      <c r="E9931" s="70" t="s">
        <v>51</v>
      </c>
      <c r="F9931" s="70" t="s">
        <v>3552</v>
      </c>
      <c r="G9931" s="67">
        <v>44867</v>
      </c>
      <c r="H9931" s="67">
        <v>44883</v>
      </c>
      <c r="I9931" s="71">
        <f t="shared" si="525"/>
        <v>16</v>
      </c>
      <c r="J9931" s="72" t="s">
        <v>546</v>
      </c>
      <c r="K9931" s="72" t="s">
        <v>337</v>
      </c>
      <c r="L9931" s="73">
        <v>1</v>
      </c>
      <c r="M9931" s="73" t="s">
        <v>104</v>
      </c>
      <c r="N9931" s="68" t="str">
        <f>VLOOKUP(K9931,[1]人員授權表!D$3:G$249,4,0)</f>
        <v>無機</v>
      </c>
      <c r="O9931" s="70" t="str">
        <f>IF(J9931=[1]人員授權表!$C$85,"Casper李羿勳",IF(J9931=[1]人員授權表!$C$188,"Iring陳俊明",IF(J9931=[1]人員授權表!$C$189,"Brian陳泓霖",VLOOKUP(K9931,[1]人員授權表!D$2:E$249,2,FALSE))))</f>
        <v>Iring陳俊明</v>
      </c>
      <c r="P9931" s="67">
        <f t="shared" si="524"/>
        <v>44881</v>
      </c>
      <c r="Q9931" s="75" t="str">
        <f t="shared" si="526"/>
        <v>週三</v>
      </c>
      <c r="R9931" s="80">
        <v>44874</v>
      </c>
      <c r="AA9931" s="1"/>
    </row>
    <row r="9932" spans="2:28">
      <c r="B9932" s="66">
        <v>44851</v>
      </c>
      <c r="D9932" s="68" t="s">
        <v>50</v>
      </c>
      <c r="E9932" s="70" t="s">
        <v>51</v>
      </c>
      <c r="F9932" s="70" t="s">
        <v>3552</v>
      </c>
      <c r="G9932" s="67">
        <v>44867</v>
      </c>
      <c r="H9932" s="67">
        <v>44883</v>
      </c>
      <c r="I9932" s="71">
        <f t="shared" si="525"/>
        <v>16</v>
      </c>
      <c r="J9932" s="72" t="s">
        <v>547</v>
      </c>
      <c r="K9932" s="72" t="s">
        <v>337</v>
      </c>
      <c r="L9932" s="73">
        <v>1</v>
      </c>
      <c r="M9932" s="73" t="s">
        <v>104</v>
      </c>
      <c r="N9932" s="68" t="str">
        <f>VLOOKUP(K9932,[1]人員授權表!D$3:G$249,4,0)</f>
        <v>無機</v>
      </c>
      <c r="O9932" s="70" t="str">
        <f>IF(J9932=[1]人員授權表!$C$85,"Casper李羿勳",IF(J9932=[1]人員授權表!$C$188,"Iring陳俊明",IF(J9932=[1]人員授權表!$C$189,"Brian陳泓霖",VLOOKUP(K9932,[1]人員授權表!D$2:E$249,2,FALSE))))</f>
        <v>Iring陳俊明</v>
      </c>
      <c r="P9932" s="67">
        <f t="shared" si="524"/>
        <v>44881</v>
      </c>
      <c r="Q9932" s="75" t="str">
        <f t="shared" si="526"/>
        <v>週三</v>
      </c>
      <c r="R9932" s="80">
        <v>44874</v>
      </c>
      <c r="AA9932" s="1"/>
    </row>
    <row r="9933" spans="2:28">
      <c r="B9933" s="66">
        <v>44851</v>
      </c>
      <c r="D9933" s="68" t="s">
        <v>50</v>
      </c>
      <c r="E9933" s="70" t="s">
        <v>51</v>
      </c>
      <c r="F9933" s="70" t="s">
        <v>3552</v>
      </c>
      <c r="G9933" s="67">
        <v>44867</v>
      </c>
      <c r="H9933" s="67">
        <v>44883</v>
      </c>
      <c r="I9933" s="71">
        <f t="shared" si="525"/>
        <v>16</v>
      </c>
      <c r="J9933" s="72" t="s">
        <v>548</v>
      </c>
      <c r="K9933" s="72" t="s">
        <v>337</v>
      </c>
      <c r="L9933" s="73">
        <v>1</v>
      </c>
      <c r="M9933" s="73" t="s">
        <v>104</v>
      </c>
      <c r="N9933" s="68" t="str">
        <f>VLOOKUP(K9933,[1]人員授權表!D$3:G$249,4,0)</f>
        <v>無機</v>
      </c>
      <c r="O9933" s="70" t="str">
        <f>IF(J9933=[1]人員授權表!$C$85,"Casper李羿勳",IF(J9933=[1]人員授權表!$C$188,"Iring陳俊明",IF(J9933=[1]人員授權表!$C$189,"Brian陳泓霖",VLOOKUP(K9933,[1]人員授權表!D$2:E$249,2,FALSE))))</f>
        <v>Iring陳俊明</v>
      </c>
      <c r="P9933" s="67">
        <f t="shared" si="524"/>
        <v>44881</v>
      </c>
      <c r="Q9933" s="75" t="str">
        <f t="shared" si="526"/>
        <v>週三</v>
      </c>
      <c r="R9933" s="80">
        <v>44874</v>
      </c>
      <c r="AA9933" s="1"/>
    </row>
    <row r="9934" spans="2:28">
      <c r="B9934" s="66">
        <v>44851</v>
      </c>
      <c r="D9934" s="68" t="s">
        <v>50</v>
      </c>
      <c r="E9934" s="70" t="s">
        <v>51</v>
      </c>
      <c r="F9934" s="70" t="s">
        <v>3552</v>
      </c>
      <c r="G9934" s="67">
        <v>44867</v>
      </c>
      <c r="H9934" s="67">
        <v>44883</v>
      </c>
      <c r="I9934" s="71">
        <f t="shared" si="525"/>
        <v>16</v>
      </c>
      <c r="J9934" s="72" t="s">
        <v>549</v>
      </c>
      <c r="K9934" s="72" t="s">
        <v>337</v>
      </c>
      <c r="L9934" s="73">
        <v>1</v>
      </c>
      <c r="M9934" s="73" t="s">
        <v>104</v>
      </c>
      <c r="N9934" s="68" t="str">
        <f>VLOOKUP(K9934,[1]人員授權表!D$3:G$249,4,0)</f>
        <v>無機</v>
      </c>
      <c r="O9934" s="70" t="str">
        <f>IF(J9934=[1]人員授權表!$C$85,"Casper李羿勳",IF(J9934=[1]人員授權表!$C$188,"Iring陳俊明",IF(J9934=[1]人員授權表!$C$189,"Brian陳泓霖",VLOOKUP(K9934,[1]人員授權表!D$2:E$249,2,FALSE))))</f>
        <v>Iring陳俊明</v>
      </c>
      <c r="P9934" s="67">
        <f t="shared" si="524"/>
        <v>44881</v>
      </c>
      <c r="Q9934" s="75" t="str">
        <f t="shared" si="526"/>
        <v>週三</v>
      </c>
      <c r="R9934" s="80">
        <v>44874</v>
      </c>
      <c r="AA9934" s="1"/>
    </row>
    <row r="9935" spans="2:28">
      <c r="B9935" s="66">
        <v>44851</v>
      </c>
      <c r="D9935" s="68" t="s">
        <v>50</v>
      </c>
      <c r="E9935" s="70" t="s">
        <v>51</v>
      </c>
      <c r="F9935" s="70" t="s">
        <v>3552</v>
      </c>
      <c r="G9935" s="67">
        <v>44867</v>
      </c>
      <c r="H9935" s="67">
        <v>44883</v>
      </c>
      <c r="I9935" s="71">
        <f t="shared" si="525"/>
        <v>16</v>
      </c>
      <c r="J9935" s="72" t="s">
        <v>550</v>
      </c>
      <c r="K9935" s="72" t="s">
        <v>337</v>
      </c>
      <c r="L9935" s="73">
        <v>1</v>
      </c>
      <c r="M9935" s="73" t="s">
        <v>104</v>
      </c>
      <c r="N9935" s="68" t="str">
        <f>VLOOKUP(K9935,[1]人員授權表!D$3:G$249,4,0)</f>
        <v>無機</v>
      </c>
      <c r="O9935" s="70" t="str">
        <f>IF(J9935=[1]人員授權表!$C$85,"Casper李羿勳",IF(J9935=[1]人員授權表!$C$188,"Iring陳俊明",IF(J9935=[1]人員授權表!$C$189,"Brian陳泓霖",VLOOKUP(K9935,[1]人員授權表!D$2:E$249,2,FALSE))))</f>
        <v>Iring陳俊明</v>
      </c>
      <c r="P9935" s="67">
        <f t="shared" si="524"/>
        <v>44881</v>
      </c>
      <c r="Q9935" s="75" t="str">
        <f t="shared" si="526"/>
        <v>週三</v>
      </c>
      <c r="R9935" s="80">
        <v>44874</v>
      </c>
      <c r="AA9935" s="1"/>
    </row>
    <row r="9936" spans="2:28">
      <c r="B9936" s="66">
        <v>44851</v>
      </c>
      <c r="D9936" s="68" t="s">
        <v>50</v>
      </c>
      <c r="E9936" s="70" t="s">
        <v>51</v>
      </c>
      <c r="F9936" s="70" t="s">
        <v>3552</v>
      </c>
      <c r="G9936" s="67">
        <v>44867</v>
      </c>
      <c r="H9936" s="67">
        <v>44883</v>
      </c>
      <c r="I9936" s="71">
        <f t="shared" si="525"/>
        <v>16</v>
      </c>
      <c r="J9936" s="72" t="s">
        <v>551</v>
      </c>
      <c r="K9936" s="72" t="s">
        <v>337</v>
      </c>
      <c r="L9936" s="73">
        <v>1</v>
      </c>
      <c r="M9936" s="73" t="s">
        <v>104</v>
      </c>
      <c r="N9936" s="68" t="str">
        <f>VLOOKUP(K9936,[1]人員授權表!D$3:G$249,4,0)</f>
        <v>無機</v>
      </c>
      <c r="O9936" s="70" t="str">
        <f>IF(J9936=[1]人員授權表!$C$85,"Casper李羿勳",IF(J9936=[1]人員授權表!$C$188,"Iring陳俊明",IF(J9936=[1]人員授權表!$C$189,"Brian陳泓霖",VLOOKUP(K9936,[1]人員授權表!D$2:E$249,2,FALSE))))</f>
        <v>Iring陳俊明</v>
      </c>
      <c r="P9936" s="67">
        <f t="shared" si="524"/>
        <v>44881</v>
      </c>
      <c r="Q9936" s="75" t="str">
        <f t="shared" si="526"/>
        <v>週三</v>
      </c>
      <c r="R9936" s="80">
        <v>44874</v>
      </c>
      <c r="AA9936" s="1"/>
    </row>
    <row r="9937" spans="2:27">
      <c r="B9937" s="66">
        <v>44851</v>
      </c>
      <c r="D9937" s="68" t="s">
        <v>50</v>
      </c>
      <c r="E9937" s="70" t="s">
        <v>51</v>
      </c>
      <c r="F9937" s="70" t="s">
        <v>3552</v>
      </c>
      <c r="G9937" s="67">
        <v>44867</v>
      </c>
      <c r="H9937" s="67">
        <v>44883</v>
      </c>
      <c r="I9937" s="71">
        <f t="shared" si="525"/>
        <v>16</v>
      </c>
      <c r="J9937" s="72" t="s">
        <v>552</v>
      </c>
      <c r="K9937" s="72" t="s">
        <v>337</v>
      </c>
      <c r="L9937" s="73">
        <v>1</v>
      </c>
      <c r="M9937" s="73" t="s">
        <v>104</v>
      </c>
      <c r="N9937" s="68" t="str">
        <f>VLOOKUP(K9937,[1]人員授權表!D$3:G$249,4,0)</f>
        <v>無機</v>
      </c>
      <c r="O9937" s="70" t="str">
        <f>IF(J9937=[1]人員授權表!$C$85,"Casper李羿勳",IF(J9937=[1]人員授權表!$C$188,"Iring陳俊明",IF(J9937=[1]人員授權表!$C$189,"Brian陳泓霖",VLOOKUP(K9937,[1]人員授權表!D$2:E$249,2,FALSE))))</f>
        <v>Iring陳俊明</v>
      </c>
      <c r="P9937" s="67">
        <f t="shared" si="524"/>
        <v>44881</v>
      </c>
      <c r="Q9937" s="75" t="str">
        <f t="shared" si="526"/>
        <v>週三</v>
      </c>
      <c r="R9937" s="80">
        <v>44874</v>
      </c>
      <c r="AA9937" s="1"/>
    </row>
    <row r="9938" spans="2:27">
      <c r="B9938" s="66">
        <v>44851</v>
      </c>
      <c r="D9938" s="68" t="s">
        <v>50</v>
      </c>
      <c r="E9938" s="70" t="s">
        <v>51</v>
      </c>
      <c r="F9938" s="70" t="s">
        <v>3552</v>
      </c>
      <c r="G9938" s="67">
        <v>44867</v>
      </c>
      <c r="H9938" s="67">
        <v>44883</v>
      </c>
      <c r="I9938" s="71">
        <f t="shared" si="525"/>
        <v>16</v>
      </c>
      <c r="J9938" s="72" t="s">
        <v>553</v>
      </c>
      <c r="K9938" s="72" t="s">
        <v>337</v>
      </c>
      <c r="L9938" s="73">
        <v>1</v>
      </c>
      <c r="M9938" s="73" t="s">
        <v>104</v>
      </c>
      <c r="N9938" s="68" t="str">
        <f>VLOOKUP(K9938,[1]人員授權表!D$3:G$249,4,0)</f>
        <v>無機</v>
      </c>
      <c r="O9938" s="70" t="str">
        <f>IF(J9938=[1]人員授權表!$C$85,"Casper李羿勳",IF(J9938=[1]人員授權表!$C$188,"Iring陳俊明",IF(J9938=[1]人員授權表!$C$189,"Brian陳泓霖",VLOOKUP(K9938,[1]人員授權表!D$2:E$249,2,FALSE))))</f>
        <v>Iring陳俊明</v>
      </c>
      <c r="P9938" s="67">
        <f t="shared" si="524"/>
        <v>44881</v>
      </c>
      <c r="Q9938" s="75" t="str">
        <f t="shared" si="526"/>
        <v>週三</v>
      </c>
      <c r="R9938" s="80">
        <v>44874</v>
      </c>
      <c r="AA9938" s="1"/>
    </row>
    <row r="9939" spans="2:27">
      <c r="B9939" s="66">
        <v>44851</v>
      </c>
      <c r="D9939" s="68" t="s">
        <v>50</v>
      </c>
      <c r="E9939" s="70" t="s">
        <v>51</v>
      </c>
      <c r="F9939" s="70" t="s">
        <v>3552</v>
      </c>
      <c r="G9939" s="67">
        <v>44867</v>
      </c>
      <c r="H9939" s="67">
        <v>44883</v>
      </c>
      <c r="I9939" s="71">
        <f t="shared" si="525"/>
        <v>16</v>
      </c>
      <c r="J9939" s="72" t="s">
        <v>554</v>
      </c>
      <c r="K9939" s="72" t="s">
        <v>436</v>
      </c>
      <c r="L9939" s="73">
        <v>1</v>
      </c>
      <c r="M9939" s="73" t="s">
        <v>104</v>
      </c>
      <c r="N9939" s="68" t="str">
        <f>VLOOKUP(K9939,[1]人員授權表!D$3:G$249,4,0)</f>
        <v>無機</v>
      </c>
      <c r="O9939" s="70" t="str">
        <f>IF(J9939=[1]人員授權表!$C$85,"Casper李羿勳",IF(J9939=[1]人員授權表!$C$188,"Iring陳俊明",IF(J9939=[1]人員授權表!$C$189,"Brian陳泓霖",VLOOKUP(K9939,[1]人員授權表!D$2:E$249,2,FALSE))))</f>
        <v>Dennis陳汶宏</v>
      </c>
      <c r="P9939" s="67">
        <f t="shared" si="524"/>
        <v>44881</v>
      </c>
      <c r="Q9939" s="75" t="str">
        <f t="shared" si="526"/>
        <v>週三</v>
      </c>
      <c r="R9939" s="80">
        <v>44872</v>
      </c>
      <c r="AA9939" s="1"/>
    </row>
    <row r="9940" spans="2:27">
      <c r="B9940" s="66">
        <v>44851</v>
      </c>
      <c r="D9940" s="68" t="s">
        <v>50</v>
      </c>
      <c r="E9940" s="70" t="s">
        <v>51</v>
      </c>
      <c r="F9940" s="70" t="s">
        <v>3552</v>
      </c>
      <c r="G9940" s="67">
        <v>44867</v>
      </c>
      <c r="H9940" s="67">
        <v>44883</v>
      </c>
      <c r="I9940" s="71">
        <f t="shared" si="525"/>
        <v>16</v>
      </c>
      <c r="J9940" s="72" t="s">
        <v>2980</v>
      </c>
      <c r="K9940" s="72" t="s">
        <v>2701</v>
      </c>
      <c r="L9940" s="73">
        <v>1</v>
      </c>
      <c r="M9940" s="73" t="s">
        <v>104</v>
      </c>
      <c r="N9940" s="68" t="str">
        <f>VLOOKUP(K9940,[1]人員授權表!D$3:G$249,4,0)</f>
        <v>無機</v>
      </c>
      <c r="O9940" s="70" t="str">
        <f>IF(J9940=[1]人員授權表!$C$85,"Casper李羿勳",IF(J9940=[1]人員授權表!$C$188,"Iring陳俊明",IF(J9940=[1]人員授權表!$C$189,"Brian陳泓霖",VLOOKUP(K9940,[1]人員授權表!D$2:E$249,2,FALSE))))</f>
        <v>Debby胡萱黛&amp;Brian陳泓霖</v>
      </c>
      <c r="P9940" s="67">
        <f t="shared" si="524"/>
        <v>44881</v>
      </c>
      <c r="Q9940" s="75" t="str">
        <f t="shared" si="526"/>
        <v>週三</v>
      </c>
      <c r="R9940" s="80">
        <v>44873</v>
      </c>
      <c r="AA9940" s="1"/>
    </row>
    <row r="9941" spans="2:27">
      <c r="B9941" s="66">
        <v>44872</v>
      </c>
      <c r="D9941" s="68" t="s">
        <v>50</v>
      </c>
      <c r="E9941" s="70" t="s">
        <v>1418</v>
      </c>
      <c r="F9941" s="4" t="s">
        <v>3411</v>
      </c>
      <c r="G9941" s="67">
        <v>44869</v>
      </c>
      <c r="H9941" s="67">
        <v>44883</v>
      </c>
      <c r="I9941" s="71">
        <f t="shared" si="525"/>
        <v>14</v>
      </c>
      <c r="J9941" s="72" t="s">
        <v>133</v>
      </c>
      <c r="K9941" s="72" t="s">
        <v>134</v>
      </c>
      <c r="L9941" s="73">
        <v>1</v>
      </c>
      <c r="M9941" s="73" t="s">
        <v>108</v>
      </c>
      <c r="N9941" s="68" t="str">
        <f>VLOOKUP(K9941,[1]人員授權表!D$3:G$249,4,0)</f>
        <v>無機</v>
      </c>
      <c r="O9941" s="70" t="str">
        <f>IF(J9941=[1]人員授權表!$C$85,"Casper李羿勳",IF(J9941=[1]人員授權表!$C$188,"Iring陳俊明",IF(J9941=[1]人員授權表!$C$189,"Brian陳泓霖",VLOOKUP(K9941,[1]人員授權表!D$2:E$249,2,FALSE))))</f>
        <v>Brian陳泓霖</v>
      </c>
      <c r="P9941" s="67">
        <f t="shared" si="524"/>
        <v>44881</v>
      </c>
      <c r="Q9941" s="75" t="str">
        <f t="shared" si="526"/>
        <v>週三</v>
      </c>
      <c r="R9941" s="80">
        <v>44875</v>
      </c>
    </row>
    <row r="9942" spans="2:27">
      <c r="B9942" s="66">
        <v>44851</v>
      </c>
      <c r="D9942" s="68" t="s">
        <v>50</v>
      </c>
      <c r="E9942" s="70" t="s">
        <v>51</v>
      </c>
      <c r="F9942" s="70" t="s">
        <v>3554</v>
      </c>
      <c r="G9942" s="67">
        <v>44867</v>
      </c>
      <c r="H9942" s="67">
        <v>44883</v>
      </c>
      <c r="I9942" s="71">
        <f t="shared" si="525"/>
        <v>16</v>
      </c>
      <c r="J9942" s="72" t="s">
        <v>529</v>
      </c>
      <c r="K9942" s="72" t="s">
        <v>140</v>
      </c>
      <c r="L9942" s="73">
        <v>2</v>
      </c>
      <c r="M9942" s="73" t="s">
        <v>104</v>
      </c>
      <c r="N9942" s="68" t="str">
        <f>VLOOKUP(K9942,[1]人員授權表!D$3:G$249,4,0)</f>
        <v>無機</v>
      </c>
      <c r="O9942" s="70" t="str">
        <f>IF(J9942=[1]人員授權表!$C$85,"Casper李羿勳",IF(J9942=[1]人員授權表!$C$188,"Iring陳俊明",IF(J9942=[1]人員授權表!$C$189,"Brian陳泓霖",VLOOKUP(K9942,[1]人員授權表!D$2:E$249,2,FALSE))))</f>
        <v>Iring陳俊明</v>
      </c>
      <c r="P9942" s="67">
        <f t="shared" si="524"/>
        <v>44881</v>
      </c>
      <c r="Q9942" s="75" t="str">
        <f t="shared" si="526"/>
        <v>週三</v>
      </c>
      <c r="R9942" s="80">
        <v>44874</v>
      </c>
      <c r="AA9942" s="1"/>
    </row>
    <row r="9943" spans="2:27">
      <c r="B9943" s="66">
        <v>44851</v>
      </c>
      <c r="D9943" s="68" t="s">
        <v>50</v>
      </c>
      <c r="E9943" s="70" t="s">
        <v>51</v>
      </c>
      <c r="F9943" s="70" t="s">
        <v>3554</v>
      </c>
      <c r="G9943" s="67">
        <v>44867</v>
      </c>
      <c r="H9943" s="67">
        <v>44883</v>
      </c>
      <c r="I9943" s="71">
        <f t="shared" si="525"/>
        <v>16</v>
      </c>
      <c r="J9943" s="72" t="s">
        <v>97</v>
      </c>
      <c r="K9943" s="72" t="s">
        <v>187</v>
      </c>
      <c r="L9943" s="73">
        <v>2</v>
      </c>
      <c r="M9943" s="73" t="s">
        <v>104</v>
      </c>
      <c r="N9943" s="68" t="str">
        <f>VLOOKUP(K9943,[1]人員授權表!D$3:G$249,4,0)</f>
        <v>無機</v>
      </c>
      <c r="O9943" s="70" t="str">
        <f>IF(J9943=[1]人員授權表!$C$85,"Casper李羿勳",IF(J9943=[1]人員授權表!$C$188,"Iring陳俊明",IF(J9943=[1]人員授權表!$C$189,"Brian陳泓霖",VLOOKUP(K9943,[1]人員授權表!D$2:E$249,2,FALSE))))</f>
        <v>Ruby黃家蓁</v>
      </c>
      <c r="P9943" s="67">
        <f t="shared" si="524"/>
        <v>44881</v>
      </c>
      <c r="Q9943" s="75" t="str">
        <f t="shared" si="526"/>
        <v>週三</v>
      </c>
      <c r="R9943" s="80">
        <v>44876</v>
      </c>
      <c r="AA9943" s="1"/>
    </row>
    <row r="9944" spans="2:27">
      <c r="B9944" s="66">
        <v>44851</v>
      </c>
      <c r="D9944" s="68" t="s">
        <v>50</v>
      </c>
      <c r="E9944" s="70" t="s">
        <v>51</v>
      </c>
      <c r="F9944" s="70" t="s">
        <v>3554</v>
      </c>
      <c r="G9944" s="67">
        <v>44867</v>
      </c>
      <c r="H9944" s="67">
        <v>44883</v>
      </c>
      <c r="I9944" s="71">
        <f t="shared" si="525"/>
        <v>16</v>
      </c>
      <c r="J9944" s="72" t="s">
        <v>343</v>
      </c>
      <c r="K9944" s="72" t="s">
        <v>187</v>
      </c>
      <c r="L9944" s="73">
        <v>2</v>
      </c>
      <c r="M9944" s="73" t="s">
        <v>104</v>
      </c>
      <c r="N9944" s="68" t="str">
        <f>VLOOKUP(K9944,[1]人員授權表!D$3:G$249,4,0)</f>
        <v>無機</v>
      </c>
      <c r="O9944" s="70" t="str">
        <f>IF(J9944=[1]人員授權表!$C$85,"Casper李羿勳",IF(J9944=[1]人員授權表!$C$188,"Iring陳俊明",IF(J9944=[1]人員授權表!$C$189,"Brian陳泓霖",VLOOKUP(K9944,[1]人員授權表!D$2:E$249,2,FALSE))))</f>
        <v>Ruby黃家蓁</v>
      </c>
      <c r="P9944" s="67">
        <f t="shared" si="524"/>
        <v>44881</v>
      </c>
      <c r="Q9944" s="75" t="str">
        <f t="shared" si="526"/>
        <v>週三</v>
      </c>
      <c r="R9944" s="80">
        <v>44876</v>
      </c>
      <c r="AA9944" s="1"/>
    </row>
    <row r="9945" spans="2:27">
      <c r="B9945" s="66">
        <v>44851</v>
      </c>
      <c r="D9945" s="68" t="s">
        <v>50</v>
      </c>
      <c r="E9945" s="70" t="s">
        <v>51</v>
      </c>
      <c r="F9945" s="70" t="s">
        <v>3554</v>
      </c>
      <c r="G9945" s="67">
        <v>44867</v>
      </c>
      <c r="H9945" s="67">
        <v>44883</v>
      </c>
      <c r="I9945" s="71">
        <f t="shared" si="525"/>
        <v>16</v>
      </c>
      <c r="J9945" s="72" t="s">
        <v>133</v>
      </c>
      <c r="K9945" s="72" t="s">
        <v>187</v>
      </c>
      <c r="L9945" s="73">
        <v>2</v>
      </c>
      <c r="M9945" s="73" t="s">
        <v>104</v>
      </c>
      <c r="N9945" s="68" t="str">
        <f>VLOOKUP(K9945,[1]人員授權表!D$3:G$249,4,0)</f>
        <v>無機</v>
      </c>
      <c r="O9945" s="70" t="str">
        <f>IF(J9945=[1]人員授權表!$C$85,"Casper李羿勳",IF(J9945=[1]人員授權表!$C$188,"Iring陳俊明",IF(J9945=[1]人員授權表!$C$189,"Brian陳泓霖",VLOOKUP(K9945,[1]人員授權表!D$2:E$249,2,FALSE))))</f>
        <v>Ruby黃家蓁</v>
      </c>
      <c r="P9945" s="67">
        <f t="shared" si="524"/>
        <v>44881</v>
      </c>
      <c r="Q9945" s="75" t="str">
        <f t="shared" si="526"/>
        <v>週三</v>
      </c>
      <c r="R9945" s="80">
        <v>44876</v>
      </c>
      <c r="AA9945" s="1"/>
    </row>
    <row r="9946" spans="2:27">
      <c r="B9946" s="66">
        <v>44851</v>
      </c>
      <c r="D9946" s="68" t="s">
        <v>50</v>
      </c>
      <c r="E9946" s="70" t="s">
        <v>51</v>
      </c>
      <c r="F9946" s="70" t="s">
        <v>3554</v>
      </c>
      <c r="G9946" s="67">
        <v>44867</v>
      </c>
      <c r="H9946" s="67">
        <v>44883</v>
      </c>
      <c r="I9946" s="71">
        <f t="shared" si="525"/>
        <v>16</v>
      </c>
      <c r="J9946" s="72" t="s">
        <v>340</v>
      </c>
      <c r="K9946" s="72" t="s">
        <v>187</v>
      </c>
      <c r="L9946" s="73">
        <v>2</v>
      </c>
      <c r="M9946" s="73" t="s">
        <v>104</v>
      </c>
      <c r="N9946" s="68" t="str">
        <f>VLOOKUP(K9946,[1]人員授權表!D$3:G$249,4,0)</f>
        <v>無機</v>
      </c>
      <c r="O9946" s="70" t="str">
        <f>IF(J9946=[1]人員授權表!$C$85,"Casper李羿勳",IF(J9946=[1]人員授權表!$C$188,"Iring陳俊明",IF(J9946=[1]人員授權表!$C$189,"Brian陳泓霖",VLOOKUP(K9946,[1]人員授權表!D$2:E$249,2,FALSE))))</f>
        <v>Ruby黃家蓁</v>
      </c>
      <c r="P9946" s="67">
        <f t="shared" si="524"/>
        <v>44881</v>
      </c>
      <c r="Q9946" s="75" t="str">
        <f t="shared" si="526"/>
        <v>週三</v>
      </c>
      <c r="R9946" s="80">
        <v>44876</v>
      </c>
      <c r="AA9946" s="1"/>
    </row>
    <row r="9947" spans="2:27">
      <c r="B9947" s="66">
        <v>44851</v>
      </c>
      <c r="D9947" s="68" t="s">
        <v>50</v>
      </c>
      <c r="E9947" s="70" t="s">
        <v>51</v>
      </c>
      <c r="F9947" s="70" t="s">
        <v>3554</v>
      </c>
      <c r="G9947" s="67">
        <v>44867</v>
      </c>
      <c r="H9947" s="67">
        <v>44883</v>
      </c>
      <c r="I9947" s="71">
        <f t="shared" si="525"/>
        <v>16</v>
      </c>
      <c r="J9947" s="72" t="s">
        <v>299</v>
      </c>
      <c r="K9947" s="72" t="s">
        <v>187</v>
      </c>
      <c r="L9947" s="73">
        <v>1</v>
      </c>
      <c r="M9947" s="73" t="s">
        <v>104</v>
      </c>
      <c r="N9947" s="68" t="str">
        <f>VLOOKUP(K9947,[1]人員授權表!D$3:G$249,4,0)</f>
        <v>無機</v>
      </c>
      <c r="O9947" s="70" t="str">
        <f>IF(J9947=[1]人員授權表!$C$85,"Casper李羿勳",IF(J9947=[1]人員授權表!$C$188,"Iring陳俊明",IF(J9947=[1]人員授權表!$C$189,"Brian陳泓霖",VLOOKUP(K9947,[1]人員授權表!D$2:E$249,2,FALSE))))</f>
        <v>Ruby黃家蓁</v>
      </c>
      <c r="P9947" s="67">
        <f t="shared" si="524"/>
        <v>44881</v>
      </c>
      <c r="Q9947" s="75" t="str">
        <f t="shared" si="526"/>
        <v>週三</v>
      </c>
      <c r="R9947" s="80">
        <v>44876</v>
      </c>
      <c r="AA9947" s="1"/>
    </row>
    <row r="9948" spans="2:27">
      <c r="B9948" s="66">
        <v>44851</v>
      </c>
      <c r="D9948" s="68" t="s">
        <v>50</v>
      </c>
      <c r="E9948" s="70" t="s">
        <v>51</v>
      </c>
      <c r="F9948" s="70" t="s">
        <v>3554</v>
      </c>
      <c r="G9948" s="67">
        <v>44867</v>
      </c>
      <c r="H9948" s="67">
        <v>44883</v>
      </c>
      <c r="I9948" s="71">
        <f t="shared" si="525"/>
        <v>16</v>
      </c>
      <c r="J9948" s="72" t="s">
        <v>341</v>
      </c>
      <c r="K9948" s="72" t="s">
        <v>187</v>
      </c>
      <c r="L9948" s="73">
        <v>2</v>
      </c>
      <c r="M9948" s="73" t="s">
        <v>104</v>
      </c>
      <c r="N9948" s="68" t="str">
        <f>VLOOKUP(K9948,[1]人員授權表!D$3:G$249,4,0)</f>
        <v>無機</v>
      </c>
      <c r="O9948" s="70" t="str">
        <f>IF(J9948=[1]人員授權表!$C$85,"Casper李羿勳",IF(J9948=[1]人員授權表!$C$188,"Iring陳俊明",IF(J9948=[1]人員授權表!$C$189,"Brian陳泓霖",VLOOKUP(K9948,[1]人員授權表!D$2:E$249,2,FALSE))))</f>
        <v>Ruby黃家蓁</v>
      </c>
      <c r="P9948" s="67">
        <f t="shared" si="524"/>
        <v>44881</v>
      </c>
      <c r="Q9948" s="75" t="str">
        <f t="shared" si="526"/>
        <v>週三</v>
      </c>
      <c r="R9948" s="80">
        <v>44876</v>
      </c>
      <c r="AA9948" s="1"/>
    </row>
    <row r="9949" spans="2:27">
      <c r="B9949" s="66">
        <v>44851</v>
      </c>
      <c r="D9949" s="68" t="s">
        <v>50</v>
      </c>
      <c r="E9949" s="70" t="s">
        <v>51</v>
      </c>
      <c r="F9949" s="70" t="s">
        <v>3554</v>
      </c>
      <c r="G9949" s="67">
        <v>44867</v>
      </c>
      <c r="H9949" s="67">
        <v>44883</v>
      </c>
      <c r="I9949" s="71">
        <f t="shared" si="525"/>
        <v>16</v>
      </c>
      <c r="J9949" s="72" t="s">
        <v>288</v>
      </c>
      <c r="K9949" s="72" t="s">
        <v>289</v>
      </c>
      <c r="L9949" s="73">
        <v>2</v>
      </c>
      <c r="M9949" s="73" t="s">
        <v>104</v>
      </c>
      <c r="N9949" s="68" t="str">
        <f>VLOOKUP(K9949,[1]人員授權表!D$3:G$249,4,0)</f>
        <v>無機</v>
      </c>
      <c r="O9949" s="70" t="str">
        <f>IF(J9949=[1]人員授權表!$C$85,"Casper李羿勳",IF(J9949=[1]人員授權表!$C$188,"Iring陳俊明",IF(J9949=[1]人員授權表!$C$189,"Brian陳泓霖",VLOOKUP(K9949,[1]人員授權表!D$2:E$249,2,FALSE))))</f>
        <v>Jack劉念忻</v>
      </c>
      <c r="P9949" s="67">
        <f t="shared" si="524"/>
        <v>44881</v>
      </c>
      <c r="Q9949" s="75" t="str">
        <f t="shared" si="526"/>
        <v>週三</v>
      </c>
      <c r="R9949" s="80">
        <v>44880</v>
      </c>
      <c r="AA9949" s="1"/>
    </row>
    <row r="9950" spans="2:27">
      <c r="B9950" s="66">
        <v>44851</v>
      </c>
      <c r="D9950" s="68" t="s">
        <v>50</v>
      </c>
      <c r="E9950" s="70" t="s">
        <v>51</v>
      </c>
      <c r="F9950" s="70" t="s">
        <v>3554</v>
      </c>
      <c r="G9950" s="67">
        <v>44867</v>
      </c>
      <c r="H9950" s="67">
        <v>44883</v>
      </c>
      <c r="I9950" s="71">
        <f t="shared" si="525"/>
        <v>16</v>
      </c>
      <c r="J9950" s="72" t="s">
        <v>195</v>
      </c>
      <c r="K9950" s="72" t="s">
        <v>196</v>
      </c>
      <c r="L9950" s="73">
        <v>2</v>
      </c>
      <c r="M9950" s="73" t="s">
        <v>104</v>
      </c>
      <c r="N9950" s="68" t="str">
        <f>VLOOKUP(K9950,[1]人員授權表!D$3:G$249,4,0)</f>
        <v>無機</v>
      </c>
      <c r="O9950" s="70" t="str">
        <f>IF(J9950=[1]人員授權表!$C$85,"Casper李羿勳",IF(J9950=[1]人員授權表!$C$188,"Iring陳俊明",IF(J9950=[1]人員授權表!$C$189,"Brian陳泓霖",VLOOKUP(K9950,[1]人員授權表!D$2:E$249,2,FALSE))))</f>
        <v>Debby胡萱黛</v>
      </c>
      <c r="P9950" s="67">
        <f t="shared" si="524"/>
        <v>44881</v>
      </c>
      <c r="Q9950" s="75" t="str">
        <f t="shared" si="526"/>
        <v>週三</v>
      </c>
      <c r="R9950" s="80">
        <v>44876</v>
      </c>
      <c r="AA9950" s="1"/>
    </row>
    <row r="9951" spans="2:27">
      <c r="B9951" s="66">
        <v>44851</v>
      </c>
      <c r="D9951" s="68" t="s">
        <v>50</v>
      </c>
      <c r="E9951" s="70" t="s">
        <v>51</v>
      </c>
      <c r="F9951" s="70" t="s">
        <v>3554</v>
      </c>
      <c r="G9951" s="67">
        <v>44867</v>
      </c>
      <c r="H9951" s="67">
        <v>44883</v>
      </c>
      <c r="I9951" s="71">
        <f t="shared" si="525"/>
        <v>16</v>
      </c>
      <c r="J9951" s="72" t="s">
        <v>204</v>
      </c>
      <c r="K9951" s="72" t="s">
        <v>205</v>
      </c>
      <c r="L9951" s="73">
        <v>2</v>
      </c>
      <c r="M9951" s="73" t="s">
        <v>104</v>
      </c>
      <c r="N9951" s="68" t="str">
        <f>VLOOKUP(K9951,[1]人員授權表!D$3:G$249,4,0)</f>
        <v>無機</v>
      </c>
      <c r="O9951" s="70" t="str">
        <f>IF(J9951=[1]人員授權表!$C$85,"Casper李羿勳",IF(J9951=[1]人員授權表!$C$188,"Iring陳俊明",IF(J9951=[1]人員授權表!$C$189,"Brian陳泓霖",VLOOKUP(K9951,[1]人員授權表!D$2:E$249,2,FALSE))))</f>
        <v>Iring陳俊明</v>
      </c>
      <c r="P9951" s="67">
        <f t="shared" si="524"/>
        <v>44881</v>
      </c>
      <c r="Q9951" s="75" t="str">
        <f t="shared" si="526"/>
        <v>週三</v>
      </c>
      <c r="R9951" s="80">
        <v>44875</v>
      </c>
      <c r="AA9951" s="1"/>
    </row>
    <row r="9952" spans="2:27">
      <c r="B9952" s="66">
        <v>44851</v>
      </c>
      <c r="D9952" s="68" t="s">
        <v>50</v>
      </c>
      <c r="E9952" s="70" t="s">
        <v>51</v>
      </c>
      <c r="F9952" s="70" t="s">
        <v>3554</v>
      </c>
      <c r="G9952" s="67">
        <v>44867</v>
      </c>
      <c r="H9952" s="67">
        <v>44883</v>
      </c>
      <c r="I9952" s="71">
        <f t="shared" si="525"/>
        <v>16</v>
      </c>
      <c r="J9952" s="72" t="s">
        <v>141</v>
      </c>
      <c r="K9952" s="72" t="s">
        <v>142</v>
      </c>
      <c r="L9952" s="73">
        <v>2</v>
      </c>
      <c r="M9952" s="73" t="s">
        <v>104</v>
      </c>
      <c r="N9952" s="68" t="str">
        <f>VLOOKUP(K9952,[1]人員授權表!D$3:G$249,4,0)</f>
        <v>無機</v>
      </c>
      <c r="O9952" s="70" t="str">
        <f>IF(J9952=[1]人員授權表!$C$85,"Casper李羿勳",IF(J9952=[1]人員授權表!$C$188,"Iring陳俊明",IF(J9952=[1]人員授權表!$C$189,"Brian陳泓霖",VLOOKUP(K9952,[1]人員授權表!D$2:E$249,2,FALSE))))</f>
        <v>Dennis陳汶宏</v>
      </c>
      <c r="P9952" s="67">
        <f t="shared" si="524"/>
        <v>44881</v>
      </c>
      <c r="Q9952" s="75" t="str">
        <f t="shared" si="526"/>
        <v>週三</v>
      </c>
      <c r="R9952" s="80">
        <v>44873</v>
      </c>
      <c r="AA9952" s="1"/>
    </row>
    <row r="9953" spans="2:27">
      <c r="B9953" s="66">
        <v>44851</v>
      </c>
      <c r="D9953" s="68" t="s">
        <v>50</v>
      </c>
      <c r="E9953" s="70" t="s">
        <v>51</v>
      </c>
      <c r="F9953" s="70" t="s">
        <v>3554</v>
      </c>
      <c r="G9953" s="67">
        <v>44867</v>
      </c>
      <c r="H9953" s="67">
        <v>44883</v>
      </c>
      <c r="I9953" s="71">
        <f t="shared" si="525"/>
        <v>16</v>
      </c>
      <c r="J9953" s="72" t="s">
        <v>137</v>
      </c>
      <c r="K9953" s="72" t="s">
        <v>138</v>
      </c>
      <c r="L9953" s="73">
        <v>2</v>
      </c>
      <c r="M9953" s="73" t="s">
        <v>104</v>
      </c>
      <c r="N9953" s="68" t="str">
        <f>VLOOKUP(K9953,[1]人員授權表!D$3:G$249,4,0)</f>
        <v>無機</v>
      </c>
      <c r="O9953" s="70" t="str">
        <f>IF(J9953=[1]人員授權表!$C$85,"Casper李羿勳",IF(J9953=[1]人員授權表!$C$188,"Iring陳俊明",IF(J9953=[1]人員授權表!$C$189,"Brian陳泓霖",VLOOKUP(K9953,[1]人員授權表!D$2:E$249,2,FALSE))))</f>
        <v>Jack劉念忻</v>
      </c>
      <c r="P9953" s="67">
        <f t="shared" ref="P9953:P10001" si="527">H9953-2</f>
        <v>44881</v>
      </c>
      <c r="Q9953" s="75" t="str">
        <f t="shared" si="526"/>
        <v>週三</v>
      </c>
      <c r="R9953" s="80">
        <v>44877</v>
      </c>
      <c r="AA9953" s="1"/>
    </row>
    <row r="9954" spans="2:27">
      <c r="B9954" s="66">
        <v>44851</v>
      </c>
      <c r="D9954" s="68" t="s">
        <v>50</v>
      </c>
      <c r="E9954" s="70" t="s">
        <v>51</v>
      </c>
      <c r="F9954" s="70" t="s">
        <v>3554</v>
      </c>
      <c r="G9954" s="67">
        <v>44867</v>
      </c>
      <c r="H9954" s="67">
        <v>44883</v>
      </c>
      <c r="I9954" s="71">
        <f t="shared" si="525"/>
        <v>16</v>
      </c>
      <c r="J9954" s="72" t="s">
        <v>557</v>
      </c>
      <c r="K9954" s="72" t="s">
        <v>294</v>
      </c>
      <c r="L9954" s="73">
        <v>2</v>
      </c>
      <c r="M9954" s="73" t="s">
        <v>104</v>
      </c>
      <c r="N9954" s="68" t="str">
        <f>VLOOKUP(K9954,[1]人員授權表!D$3:G$249,4,0)</f>
        <v>無機</v>
      </c>
      <c r="O9954" s="70" t="str">
        <f>IF(J9954=[1]人員授權表!$C$85,"Casper李羿勳",IF(J9954=[1]人員授權表!$C$188,"Iring陳俊明",IF(J9954=[1]人員授權表!$C$189,"Brian陳泓霖",VLOOKUP(K9954,[1]人員授權表!D$2:E$249,2,FALSE))))</f>
        <v>Vicky游崴涵</v>
      </c>
      <c r="P9954" s="67">
        <f t="shared" si="527"/>
        <v>44881</v>
      </c>
      <c r="Q9954" s="75" t="str">
        <f t="shared" si="526"/>
        <v>週三</v>
      </c>
      <c r="R9954" s="80">
        <v>44879</v>
      </c>
      <c r="AA9954" s="1"/>
    </row>
    <row r="9955" spans="2:27">
      <c r="B9955" s="66">
        <v>44851</v>
      </c>
      <c r="D9955" s="68" t="s">
        <v>50</v>
      </c>
      <c r="E9955" s="70" t="s">
        <v>51</v>
      </c>
      <c r="F9955" s="70" t="s">
        <v>3554</v>
      </c>
      <c r="G9955" s="67">
        <v>44867</v>
      </c>
      <c r="H9955" s="67">
        <v>44883</v>
      </c>
      <c r="I9955" s="71">
        <f t="shared" si="525"/>
        <v>16</v>
      </c>
      <c r="J9955" s="72" t="s">
        <v>558</v>
      </c>
      <c r="K9955" s="72" t="s">
        <v>168</v>
      </c>
      <c r="L9955" s="73">
        <v>2</v>
      </c>
      <c r="M9955" s="73" t="s">
        <v>104</v>
      </c>
      <c r="N9955" s="68" t="str">
        <f>VLOOKUP(K9955,[1]人員授權表!D$3:G$249,4,0)</f>
        <v>有機</v>
      </c>
      <c r="O9955" s="70" t="str">
        <f>IF(J9955=[1]人員授權表!$C$85,"Casper李羿勳",IF(J9955=[1]人員授權表!$C$188,"Iring陳俊明",IF(J9955=[1]人員授權表!$C$189,"Brian陳泓霖",VLOOKUP(K9955,[1]人員授權表!D$2:E$249,2,FALSE))))</f>
        <v>Una林庭瑄</v>
      </c>
      <c r="P9955" s="67">
        <f t="shared" si="527"/>
        <v>44881</v>
      </c>
      <c r="Q9955" s="75" t="str">
        <f t="shared" si="526"/>
        <v>週三</v>
      </c>
      <c r="R9955" s="80">
        <v>44873</v>
      </c>
      <c r="AA9955" s="1"/>
    </row>
    <row r="9956" spans="2:27">
      <c r="B9956" s="66">
        <v>44855</v>
      </c>
      <c r="C9956" s="67">
        <v>44859</v>
      </c>
      <c r="D9956" s="68" t="s">
        <v>50</v>
      </c>
      <c r="E9956" s="70" t="s">
        <v>82</v>
      </c>
      <c r="F9956" s="70" t="s">
        <v>3555</v>
      </c>
      <c r="G9956" s="101">
        <v>44869</v>
      </c>
      <c r="H9956" s="101">
        <v>44883</v>
      </c>
      <c r="I9956" s="71">
        <f t="shared" si="525"/>
        <v>14</v>
      </c>
      <c r="J9956" s="72" t="s">
        <v>139</v>
      </c>
      <c r="K9956" s="72" t="s">
        <v>140</v>
      </c>
      <c r="L9956" s="73">
        <v>6</v>
      </c>
      <c r="M9956" s="73" t="s">
        <v>268</v>
      </c>
      <c r="N9956" s="68" t="str">
        <f>VLOOKUP(K9956,[1]人員授權表!D$3:G$249,4,0)</f>
        <v>無機</v>
      </c>
      <c r="O9956" s="70" t="str">
        <f>IF(J9956=[1]人員授權表!$C$85,"Casper李羿勳",IF(J9956=[1]人員授權表!$C$188,"Iring陳俊明",IF(J9956=[1]人員授權表!$C$189,"Brian陳泓霖",VLOOKUP(K9956,[1]人員授權表!D$2:E$249,2,FALSE))))</f>
        <v>Brian陳泓霖</v>
      </c>
      <c r="P9956" s="67">
        <f t="shared" si="527"/>
        <v>44881</v>
      </c>
      <c r="Q9956" s="75" t="str">
        <f t="shared" si="526"/>
        <v>週三</v>
      </c>
      <c r="R9956" s="80">
        <v>44877</v>
      </c>
    </row>
    <row r="9957" spans="2:27">
      <c r="B9957" s="66">
        <v>44855</v>
      </c>
      <c r="C9957" s="67">
        <v>44859</v>
      </c>
      <c r="D9957" s="68" t="s">
        <v>50</v>
      </c>
      <c r="E9957" s="70" t="s">
        <v>82</v>
      </c>
      <c r="F9957" s="70" t="s">
        <v>3555</v>
      </c>
      <c r="G9957" s="101">
        <v>44869</v>
      </c>
      <c r="H9957" s="101">
        <v>44883</v>
      </c>
      <c r="I9957" s="71">
        <f t="shared" si="525"/>
        <v>14</v>
      </c>
      <c r="J9957" s="72" t="s">
        <v>153</v>
      </c>
      <c r="K9957" s="72" t="s">
        <v>154</v>
      </c>
      <c r="L9957" s="73">
        <v>6</v>
      </c>
      <c r="M9957" s="73" t="s">
        <v>268</v>
      </c>
      <c r="N9957" s="68" t="str">
        <f>VLOOKUP(K9957,[1]人員授權表!D$3:G$249,4,0)</f>
        <v>無機</v>
      </c>
      <c r="O9957" s="70" t="str">
        <f>IF(J9957=[1]人員授權表!$C$85,"Casper李羿勳",IF(J9957=[1]人員授權表!$C$188,"Iring陳俊明",IF(J9957=[1]人員授權表!$C$189,"Brian陳泓霖",VLOOKUP(K9957,[1]人員授權表!D$2:E$249,2,FALSE))))</f>
        <v>Ken張智凱</v>
      </c>
      <c r="P9957" s="67">
        <f t="shared" si="527"/>
        <v>44881</v>
      </c>
      <c r="Q9957" s="75" t="str">
        <f t="shared" si="526"/>
        <v>週三</v>
      </c>
      <c r="R9957" s="80">
        <v>44875</v>
      </c>
    </row>
    <row r="9958" spans="2:27">
      <c r="B9958" s="66">
        <v>44855</v>
      </c>
      <c r="C9958" s="67">
        <v>44859</v>
      </c>
      <c r="D9958" s="68" t="s">
        <v>50</v>
      </c>
      <c r="E9958" s="70" t="s">
        <v>82</v>
      </c>
      <c r="F9958" s="70" t="s">
        <v>3555</v>
      </c>
      <c r="G9958" s="101">
        <v>44869</v>
      </c>
      <c r="H9958" s="101">
        <v>44883</v>
      </c>
      <c r="I9958" s="71">
        <f t="shared" si="525"/>
        <v>14</v>
      </c>
      <c r="J9958" s="72" t="s">
        <v>148</v>
      </c>
      <c r="K9958" s="72" t="s">
        <v>149</v>
      </c>
      <c r="L9958" s="73">
        <v>6</v>
      </c>
      <c r="M9958" s="73" t="s">
        <v>268</v>
      </c>
      <c r="N9958" s="68" t="str">
        <f>VLOOKUP(K9958,[1]人員授權表!D$3:G$249,4,0)</f>
        <v>無機</v>
      </c>
      <c r="O9958" s="70" t="str">
        <f>IF(J9958=[1]人員授權表!$C$85,"Casper李羿勳",IF(J9958=[1]人員授權表!$C$188,"Iring陳俊明",IF(J9958=[1]人員授權表!$C$189,"Brian陳泓霖",VLOOKUP(K9958,[1]人員授權表!D$2:E$249,2,FALSE))))</f>
        <v>Vicky游崴涵</v>
      </c>
      <c r="P9958" s="67">
        <f t="shared" si="527"/>
        <v>44881</v>
      </c>
      <c r="Q9958" s="75" t="str">
        <f t="shared" si="526"/>
        <v>週三</v>
      </c>
      <c r="R9958" s="80">
        <v>44879</v>
      </c>
    </row>
    <row r="9959" spans="2:27">
      <c r="B9959" s="66">
        <v>44855</v>
      </c>
      <c r="C9959" s="67">
        <v>44859</v>
      </c>
      <c r="D9959" s="68" t="s">
        <v>50</v>
      </c>
      <c r="E9959" s="70" t="s">
        <v>82</v>
      </c>
      <c r="F9959" s="70" t="s">
        <v>3555</v>
      </c>
      <c r="G9959" s="101">
        <v>44869</v>
      </c>
      <c r="H9959" s="101">
        <v>44883</v>
      </c>
      <c r="I9959" s="71">
        <f t="shared" si="525"/>
        <v>14</v>
      </c>
      <c r="J9959" s="72" t="s">
        <v>137</v>
      </c>
      <c r="K9959" s="72" t="s">
        <v>138</v>
      </c>
      <c r="L9959" s="73">
        <v>6</v>
      </c>
      <c r="M9959" s="73" t="s">
        <v>268</v>
      </c>
      <c r="N9959" s="68" t="str">
        <f>VLOOKUP(K9959,[1]人員授權表!D$3:G$249,4,0)</f>
        <v>無機</v>
      </c>
      <c r="O9959" s="70" t="str">
        <f>IF(J9959=[1]人員授權表!$C$85,"Casper李羿勳",IF(J9959=[1]人員授權表!$C$188,"Iring陳俊明",IF(J9959=[1]人員授權表!$C$189,"Brian陳泓霖",VLOOKUP(K9959,[1]人員授權表!D$2:E$249,2,FALSE))))</f>
        <v>Jack劉念忻</v>
      </c>
      <c r="P9959" s="67">
        <f t="shared" si="527"/>
        <v>44881</v>
      </c>
      <c r="Q9959" s="75" t="str">
        <f t="shared" si="526"/>
        <v>週三</v>
      </c>
      <c r="R9959" s="80">
        <v>44880</v>
      </c>
    </row>
    <row r="9960" spans="2:27">
      <c r="B9960" s="66">
        <v>44860</v>
      </c>
      <c r="D9960" s="68" t="s">
        <v>50</v>
      </c>
      <c r="E9960" s="70" t="s">
        <v>82</v>
      </c>
      <c r="F9960" s="70" t="s">
        <v>3556</v>
      </c>
      <c r="G9960" s="67">
        <v>44869</v>
      </c>
      <c r="H9960" s="67">
        <v>44883</v>
      </c>
      <c r="I9960" s="71">
        <f t="shared" si="525"/>
        <v>14</v>
      </c>
      <c r="J9960" s="72" t="s">
        <v>139</v>
      </c>
      <c r="K9960" s="72" t="s">
        <v>140</v>
      </c>
      <c r="L9960" s="73">
        <v>2</v>
      </c>
      <c r="M9960" s="73" t="s">
        <v>104</v>
      </c>
      <c r="N9960" s="68" t="str">
        <f>VLOOKUP(K9960,[1]人員授權表!D$3:G$249,4,0)</f>
        <v>無機</v>
      </c>
      <c r="O9960" s="70" t="str">
        <f>IF(J9960=[1]人員授權表!$C$85,"Casper李羿勳",IF(J9960=[1]人員授權表!$C$188,"Iring陳俊明",IF(J9960=[1]人員授權表!$C$189,"Brian陳泓霖",VLOOKUP(K9960,[1]人員授權表!D$2:E$249,2,FALSE))))</f>
        <v>Brian陳泓霖</v>
      </c>
      <c r="P9960" s="67">
        <f t="shared" si="527"/>
        <v>44881</v>
      </c>
      <c r="Q9960" s="75" t="str">
        <f t="shared" si="526"/>
        <v>週三</v>
      </c>
      <c r="R9960" s="80">
        <v>44877</v>
      </c>
    </row>
    <row r="9961" spans="2:27">
      <c r="B9961" s="66">
        <v>44860</v>
      </c>
      <c r="D9961" s="68" t="s">
        <v>50</v>
      </c>
      <c r="E9961" s="70" t="s">
        <v>82</v>
      </c>
      <c r="F9961" s="70" t="s">
        <v>3556</v>
      </c>
      <c r="G9961" s="67">
        <v>44869</v>
      </c>
      <c r="H9961" s="67">
        <v>44883</v>
      </c>
      <c r="I9961" s="71">
        <f t="shared" si="525"/>
        <v>14</v>
      </c>
      <c r="J9961" s="72" t="s">
        <v>137</v>
      </c>
      <c r="K9961" s="72" t="s">
        <v>138</v>
      </c>
      <c r="L9961" s="73">
        <v>2</v>
      </c>
      <c r="M9961" s="73" t="s">
        <v>104</v>
      </c>
      <c r="N9961" s="68" t="str">
        <f>VLOOKUP(K9961,[1]人員授權表!D$3:G$249,4,0)</f>
        <v>無機</v>
      </c>
      <c r="O9961" s="70" t="str">
        <f>IF(J9961=[1]人員授權表!$C$85,"Casper李羿勳",IF(J9961=[1]人員授權表!$C$188,"Iring陳俊明",IF(J9961=[1]人員授權表!$C$189,"Brian陳泓霖",VLOOKUP(K9961,[1]人員授權表!D$2:E$249,2,FALSE))))</f>
        <v>Jack劉念忻</v>
      </c>
      <c r="P9961" s="67">
        <f t="shared" si="527"/>
        <v>44881</v>
      </c>
      <c r="Q9961" s="75" t="str">
        <f t="shared" si="526"/>
        <v>週三</v>
      </c>
      <c r="R9961" s="80">
        <v>44880</v>
      </c>
    </row>
    <row r="9962" spans="2:27">
      <c r="B9962" s="66">
        <v>44860</v>
      </c>
      <c r="D9962" s="68" t="s">
        <v>50</v>
      </c>
      <c r="E9962" s="70" t="s">
        <v>82</v>
      </c>
      <c r="F9962" s="70" t="s">
        <v>3556</v>
      </c>
      <c r="G9962" s="67">
        <v>44869</v>
      </c>
      <c r="H9962" s="67">
        <v>44883</v>
      </c>
      <c r="I9962" s="71">
        <f t="shared" si="525"/>
        <v>14</v>
      </c>
      <c r="J9962" s="72" t="s">
        <v>148</v>
      </c>
      <c r="K9962" s="72" t="s">
        <v>149</v>
      </c>
      <c r="L9962" s="73">
        <v>2</v>
      </c>
      <c r="M9962" s="73" t="s">
        <v>104</v>
      </c>
      <c r="N9962" s="68" t="str">
        <f>VLOOKUP(K9962,[1]人員授權表!D$3:G$249,4,0)</f>
        <v>無機</v>
      </c>
      <c r="O9962" s="70" t="str">
        <f>IF(J9962=[1]人員授權表!$C$85,"Casper李羿勳",IF(J9962=[1]人員授權表!$C$188,"Iring陳俊明",IF(J9962=[1]人員授權表!$C$189,"Brian陳泓霖",VLOOKUP(K9962,[1]人員授權表!D$2:E$249,2,FALSE))))</f>
        <v>Vicky游崴涵</v>
      </c>
      <c r="P9962" s="67">
        <f t="shared" si="527"/>
        <v>44881</v>
      </c>
      <c r="Q9962" s="75" t="str">
        <f t="shared" si="526"/>
        <v>週三</v>
      </c>
      <c r="R9962" s="80">
        <v>44879</v>
      </c>
    </row>
    <row r="9963" spans="2:27">
      <c r="B9963" s="66">
        <v>44860</v>
      </c>
      <c r="D9963" s="68" t="s">
        <v>50</v>
      </c>
      <c r="E9963" s="70" t="s">
        <v>82</v>
      </c>
      <c r="F9963" s="70" t="s">
        <v>3556</v>
      </c>
      <c r="G9963" s="67">
        <v>44869</v>
      </c>
      <c r="H9963" s="67">
        <v>44883</v>
      </c>
      <c r="I9963" s="71">
        <f t="shared" si="525"/>
        <v>14</v>
      </c>
      <c r="J9963" s="72" t="s">
        <v>153</v>
      </c>
      <c r="K9963" s="72" t="s">
        <v>154</v>
      </c>
      <c r="L9963" s="73">
        <v>2</v>
      </c>
      <c r="M9963" s="73" t="s">
        <v>104</v>
      </c>
      <c r="N9963" s="68" t="str">
        <f>VLOOKUP(K9963,[1]人員授權表!D$3:G$249,4,0)</f>
        <v>無機</v>
      </c>
      <c r="O9963" s="70" t="str">
        <f>IF(J9963=[1]人員授權表!$C$85,"Casper李羿勳",IF(J9963=[1]人員授權表!$C$188,"Iring陳俊明",IF(J9963=[1]人員授權表!$C$189,"Brian陳泓霖",VLOOKUP(K9963,[1]人員授權表!D$2:E$249,2,FALSE))))</f>
        <v>Ken張智凱</v>
      </c>
      <c r="P9963" s="67">
        <f t="shared" si="527"/>
        <v>44881</v>
      </c>
      <c r="Q9963" s="75" t="str">
        <f t="shared" si="526"/>
        <v>週三</v>
      </c>
      <c r="R9963" s="80">
        <v>44875</v>
      </c>
    </row>
    <row r="9964" spans="2:27">
      <c r="B9964" s="66">
        <v>44860</v>
      </c>
      <c r="D9964" s="68" t="s">
        <v>50</v>
      </c>
      <c r="E9964" s="70" t="s">
        <v>82</v>
      </c>
      <c r="F9964" s="70" t="s">
        <v>3556</v>
      </c>
      <c r="G9964" s="67">
        <v>44869</v>
      </c>
      <c r="H9964" s="67">
        <v>44883</v>
      </c>
      <c r="I9964" s="71">
        <f t="shared" si="525"/>
        <v>14</v>
      </c>
      <c r="J9964" s="72" t="s">
        <v>125</v>
      </c>
      <c r="K9964" s="72" t="s">
        <v>144</v>
      </c>
      <c r="L9964" s="73">
        <v>2</v>
      </c>
      <c r="M9964" s="73" t="s">
        <v>104</v>
      </c>
      <c r="N9964" s="68" t="str">
        <f>VLOOKUP(K9964,[1]人員授權表!D$3:G$249,4,0)</f>
        <v>有機</v>
      </c>
      <c r="O9964" s="70" t="str">
        <f>IF(J9964=[1]人員授權表!$C$85,"Casper李羿勳",IF(J9964=[1]人員授權表!$C$188,"Iring陳俊明",IF(J9964=[1]人員授權表!$C$189,"Brian陳泓霖",VLOOKUP(K9964,[1]人員授權表!D$2:E$249,2,FALSE))))</f>
        <v>Lucy黃詩婷</v>
      </c>
      <c r="P9964" s="67">
        <f t="shared" si="527"/>
        <v>44881</v>
      </c>
      <c r="Q9964" s="75" t="str">
        <f t="shared" si="526"/>
        <v>週三</v>
      </c>
      <c r="R9964" s="80">
        <v>44876</v>
      </c>
    </row>
    <row r="9965" spans="2:27">
      <c r="B9965" s="66">
        <v>44860</v>
      </c>
      <c r="D9965" s="68" t="s">
        <v>50</v>
      </c>
      <c r="E9965" s="70" t="s">
        <v>82</v>
      </c>
      <c r="F9965" s="70" t="s">
        <v>3556</v>
      </c>
      <c r="G9965" s="67">
        <v>44869</v>
      </c>
      <c r="H9965" s="67">
        <v>44883</v>
      </c>
      <c r="I9965" s="71">
        <f t="shared" si="525"/>
        <v>14</v>
      </c>
      <c r="J9965" s="72" t="s">
        <v>164</v>
      </c>
      <c r="K9965" s="72" t="s">
        <v>1795</v>
      </c>
      <c r="L9965" s="73">
        <v>2</v>
      </c>
      <c r="M9965" s="73" t="s">
        <v>104</v>
      </c>
      <c r="N9965" s="68" t="str">
        <f>VLOOKUP(K9965,[1]人員授權表!D$3:G$249,4,0)</f>
        <v>無機</v>
      </c>
      <c r="O9965" s="70" t="str">
        <f>IF(J9965=[1]人員授權表!$C$85,"Casper李羿勳",IF(J9965=[1]人員授權表!$C$188,"Iring陳俊明",IF(J9965=[1]人員授權表!$C$189,"Brian陳泓霖",VLOOKUP(K9965,[1]人員授權表!D$2:E$249,2,FALSE))))</f>
        <v>Jack劉念忻</v>
      </c>
      <c r="P9965" s="67">
        <f t="shared" si="527"/>
        <v>44881</v>
      </c>
      <c r="Q9965" s="75" t="str">
        <f t="shared" si="526"/>
        <v>週三</v>
      </c>
      <c r="R9965" s="80">
        <v>44875</v>
      </c>
    </row>
    <row r="9966" spans="2:27">
      <c r="B9966" s="66">
        <v>44860</v>
      </c>
      <c r="D9966" s="68" t="s">
        <v>50</v>
      </c>
      <c r="E9966" s="70" t="s">
        <v>82</v>
      </c>
      <c r="F9966" s="70" t="s">
        <v>3556</v>
      </c>
      <c r="G9966" s="67">
        <v>44869</v>
      </c>
      <c r="H9966" s="67">
        <v>44883</v>
      </c>
      <c r="I9966" s="71">
        <f t="shared" si="525"/>
        <v>14</v>
      </c>
      <c r="J9966" s="72" t="s">
        <v>160</v>
      </c>
      <c r="K9966" s="72" t="s">
        <v>161</v>
      </c>
      <c r="L9966" s="73">
        <v>2</v>
      </c>
      <c r="M9966" s="73" t="s">
        <v>104</v>
      </c>
      <c r="N9966" s="68" t="str">
        <f>VLOOKUP(K9966,[1]人員授權表!D$3:G$249,4,0)</f>
        <v>無機</v>
      </c>
      <c r="O9966" s="70" t="str">
        <f>IF(J9966=[1]人員授權表!$C$85,"Casper李羿勳",IF(J9966=[1]人員授權表!$C$188,"Iring陳俊明",IF(J9966=[1]人員授權表!$C$189,"Brian陳泓霖",VLOOKUP(K9966,[1]人員授權表!D$2:E$249,2,FALSE))))</f>
        <v>Dennis陳汶宏</v>
      </c>
      <c r="P9966" s="67">
        <f t="shared" si="527"/>
        <v>44881</v>
      </c>
      <c r="Q9966" s="75" t="str">
        <f t="shared" si="526"/>
        <v>週三</v>
      </c>
      <c r="R9966" s="80">
        <v>44875</v>
      </c>
    </row>
    <row r="9967" spans="2:27">
      <c r="B9967" s="66">
        <v>44846</v>
      </c>
      <c r="D9967" s="68" t="s">
        <v>50</v>
      </c>
      <c r="E9967" s="70" t="s">
        <v>51</v>
      </c>
      <c r="F9967" s="70" t="s">
        <v>3557</v>
      </c>
      <c r="G9967" s="67">
        <v>44869</v>
      </c>
      <c r="H9967" s="67">
        <v>44883</v>
      </c>
      <c r="I9967" s="71">
        <f t="shared" si="525"/>
        <v>14</v>
      </c>
      <c r="J9967" s="72" t="s">
        <v>453</v>
      </c>
      <c r="K9967" s="72" t="s">
        <v>332</v>
      </c>
      <c r="L9967" s="73">
        <v>2</v>
      </c>
      <c r="M9967" s="73" t="s">
        <v>2273</v>
      </c>
      <c r="N9967" s="68" t="str">
        <f>VLOOKUP(K9967,[1]人員授權表!D$3:G$249,4,0)</f>
        <v>有機</v>
      </c>
      <c r="O9967" s="70" t="str">
        <f>IF(J9967=[1]人員授權表!$C$85,"Casper李羿勳",IF(J9967=[1]人員授權表!$C$188,"Iring陳俊明",IF(J9967=[1]人員授權表!$C$189,"Brian陳泓霖",VLOOKUP(K9967,[1]人員授權表!D$2:E$249,2,FALSE))))</f>
        <v>Lucy黃詩婷</v>
      </c>
      <c r="P9967" s="67">
        <f t="shared" si="527"/>
        <v>44881</v>
      </c>
      <c r="Q9967" s="75" t="str">
        <f t="shared" si="526"/>
        <v>週三</v>
      </c>
      <c r="R9967" s="80">
        <v>44876</v>
      </c>
      <c r="AA9967" s="1"/>
    </row>
    <row r="9968" spans="2:27">
      <c r="B9968" s="66">
        <v>44846</v>
      </c>
      <c r="D9968" s="68" t="s">
        <v>50</v>
      </c>
      <c r="E9968" s="70" t="s">
        <v>51</v>
      </c>
      <c r="F9968" s="70" t="s">
        <v>3557</v>
      </c>
      <c r="G9968" s="67">
        <v>44869</v>
      </c>
      <c r="H9968" s="67">
        <v>44883</v>
      </c>
      <c r="I9968" s="71">
        <f t="shared" si="525"/>
        <v>14</v>
      </c>
      <c r="J9968" s="72" t="s">
        <v>125</v>
      </c>
      <c r="K9968" s="72" t="s">
        <v>126</v>
      </c>
      <c r="L9968" s="73">
        <v>2</v>
      </c>
      <c r="M9968" s="73" t="s">
        <v>2273</v>
      </c>
      <c r="N9968" s="68" t="str">
        <f>VLOOKUP(K9968,[1]人員授權表!D$3:G$249,4,0)</f>
        <v>有機</v>
      </c>
      <c r="O9968" s="70" t="str">
        <f>IF(J9968=[1]人員授權表!$C$85,"Casper李羿勳",IF(J9968=[1]人員授權表!$C$188,"Iring陳俊明",IF(J9968=[1]人員授權表!$C$189,"Brian陳泓霖",VLOOKUP(K9968,[1]人員授權表!D$2:E$249,2,FALSE))))</f>
        <v>Lucy黃詩婷</v>
      </c>
      <c r="P9968" s="67">
        <f t="shared" si="527"/>
        <v>44881</v>
      </c>
      <c r="Q9968" s="75" t="str">
        <f t="shared" si="526"/>
        <v>週三</v>
      </c>
      <c r="R9968" s="80">
        <v>44876</v>
      </c>
      <c r="AA9968" s="1"/>
    </row>
    <row r="9969" spans="2:28">
      <c r="B9969" s="66">
        <v>44846</v>
      </c>
      <c r="D9969" s="68" t="s">
        <v>50</v>
      </c>
      <c r="E9969" s="70" t="s">
        <v>51</v>
      </c>
      <c r="F9969" s="70" t="s">
        <v>3558</v>
      </c>
      <c r="G9969" s="67">
        <v>44869</v>
      </c>
      <c r="H9969" s="67">
        <v>44883</v>
      </c>
      <c r="I9969" s="71">
        <f t="shared" si="525"/>
        <v>14</v>
      </c>
      <c r="J9969" s="72" t="s">
        <v>453</v>
      </c>
      <c r="K9969" s="72" t="s">
        <v>332</v>
      </c>
      <c r="L9969" s="73">
        <v>2</v>
      </c>
      <c r="M9969" s="73" t="s">
        <v>2273</v>
      </c>
      <c r="N9969" s="68" t="str">
        <f>VLOOKUP(K9969,[1]人員授權表!D$3:G$249,4,0)</f>
        <v>有機</v>
      </c>
      <c r="O9969" s="70" t="str">
        <f>IF(J9969=[1]人員授權表!$C$85,"Casper李羿勳",IF(J9969=[1]人員授權表!$C$188,"Iring陳俊明",IF(J9969=[1]人員授權表!$C$189,"Brian陳泓霖",VLOOKUP(K9969,[1]人員授權表!D$2:E$249,2,FALSE))))</f>
        <v>Lucy黃詩婷</v>
      </c>
      <c r="P9969" s="67">
        <f t="shared" si="527"/>
        <v>44881</v>
      </c>
      <c r="Q9969" s="75" t="str">
        <f t="shared" si="526"/>
        <v>週三</v>
      </c>
      <c r="R9969" s="80">
        <v>44876</v>
      </c>
      <c r="AA9969" s="1"/>
    </row>
    <row r="9970" spans="2:28">
      <c r="B9970" s="66">
        <v>44846</v>
      </c>
      <c r="D9970" s="68" t="s">
        <v>50</v>
      </c>
      <c r="E9970" s="70" t="s">
        <v>51</v>
      </c>
      <c r="F9970" s="70" t="s">
        <v>3558</v>
      </c>
      <c r="G9970" s="67">
        <v>44869</v>
      </c>
      <c r="H9970" s="67">
        <v>44883</v>
      </c>
      <c r="I9970" s="71">
        <f t="shared" si="525"/>
        <v>14</v>
      </c>
      <c r="J9970" s="72" t="s">
        <v>125</v>
      </c>
      <c r="K9970" s="72" t="s">
        <v>126</v>
      </c>
      <c r="L9970" s="73">
        <v>2</v>
      </c>
      <c r="M9970" s="73" t="s">
        <v>2273</v>
      </c>
      <c r="N9970" s="68" t="str">
        <f>VLOOKUP(K9970,[1]人員授權表!D$3:G$249,4,0)</f>
        <v>有機</v>
      </c>
      <c r="O9970" s="70" t="str">
        <f>IF(J9970=[1]人員授權表!$C$85,"Casper李羿勳",IF(J9970=[1]人員授權表!$C$188,"Iring陳俊明",IF(J9970=[1]人員授權表!$C$189,"Brian陳泓霖",VLOOKUP(K9970,[1]人員授權表!D$2:E$249,2,FALSE))))</f>
        <v>Lucy黃詩婷</v>
      </c>
      <c r="P9970" s="67">
        <f t="shared" si="527"/>
        <v>44881</v>
      </c>
      <c r="Q9970" s="75" t="str">
        <f t="shared" si="526"/>
        <v>週三</v>
      </c>
      <c r="R9970" s="80">
        <v>44876</v>
      </c>
      <c r="AA9970" s="1"/>
    </row>
    <row r="9971" spans="2:28">
      <c r="B9971" s="66">
        <v>44846</v>
      </c>
      <c r="D9971" s="68" t="s">
        <v>50</v>
      </c>
      <c r="E9971" s="70" t="s">
        <v>51</v>
      </c>
      <c r="F9971" s="70" t="s">
        <v>3559</v>
      </c>
      <c r="G9971" s="67">
        <v>44869</v>
      </c>
      <c r="H9971" s="67">
        <v>44883</v>
      </c>
      <c r="I9971" s="71">
        <f t="shared" si="525"/>
        <v>14</v>
      </c>
      <c r="J9971" s="72" t="s">
        <v>453</v>
      </c>
      <c r="K9971" s="72" t="s">
        <v>332</v>
      </c>
      <c r="L9971" s="73">
        <v>2</v>
      </c>
      <c r="M9971" s="73" t="s">
        <v>2273</v>
      </c>
      <c r="N9971" s="68" t="str">
        <f>VLOOKUP(K9971,[1]人員授權表!D$3:G$249,4,0)</f>
        <v>有機</v>
      </c>
      <c r="O9971" s="70" t="str">
        <f>IF(J9971=[1]人員授權表!$C$85,"Casper李羿勳",IF(J9971=[1]人員授權表!$C$188,"Iring陳俊明",IF(J9971=[1]人員授權表!$C$189,"Brian陳泓霖",VLOOKUP(K9971,[1]人員授權表!D$2:E$249,2,FALSE))))</f>
        <v>Lucy黃詩婷</v>
      </c>
      <c r="P9971" s="67">
        <f t="shared" si="527"/>
        <v>44881</v>
      </c>
      <c r="Q9971" s="75" t="str">
        <f t="shared" si="526"/>
        <v>週三</v>
      </c>
      <c r="R9971" s="80">
        <v>44876</v>
      </c>
      <c r="AA9971" s="1"/>
    </row>
    <row r="9972" spans="2:28">
      <c r="B9972" s="66">
        <v>44846</v>
      </c>
      <c r="D9972" s="68" t="s">
        <v>50</v>
      </c>
      <c r="E9972" s="70" t="s">
        <v>51</v>
      </c>
      <c r="F9972" s="70" t="s">
        <v>3559</v>
      </c>
      <c r="G9972" s="67">
        <v>44869</v>
      </c>
      <c r="H9972" s="67">
        <v>44883</v>
      </c>
      <c r="I9972" s="71">
        <f t="shared" si="525"/>
        <v>14</v>
      </c>
      <c r="J9972" s="72" t="s">
        <v>125</v>
      </c>
      <c r="K9972" s="72" t="s">
        <v>126</v>
      </c>
      <c r="L9972" s="73">
        <v>2</v>
      </c>
      <c r="M9972" s="73" t="s">
        <v>2273</v>
      </c>
      <c r="N9972" s="68" t="str">
        <f>VLOOKUP(K9972,[1]人員授權表!D$3:G$249,4,0)</f>
        <v>有機</v>
      </c>
      <c r="O9972" s="70" t="str">
        <f>IF(J9972=[1]人員授權表!$C$85,"Casper李羿勳",IF(J9972=[1]人員授權表!$C$188,"Iring陳俊明",IF(J9972=[1]人員授權表!$C$189,"Brian陳泓霖",VLOOKUP(K9972,[1]人員授權表!D$2:E$249,2,FALSE))))</f>
        <v>Lucy黃詩婷</v>
      </c>
      <c r="P9972" s="67">
        <f t="shared" si="527"/>
        <v>44881</v>
      </c>
      <c r="Q9972" s="75" t="str">
        <f t="shared" si="526"/>
        <v>週三</v>
      </c>
      <c r="R9972" s="80">
        <v>44876</v>
      </c>
      <c r="AA9972" s="1"/>
    </row>
    <row r="9973" spans="2:28">
      <c r="B9973" s="66">
        <v>44846</v>
      </c>
      <c r="D9973" s="68" t="s">
        <v>50</v>
      </c>
      <c r="E9973" s="70" t="s">
        <v>51</v>
      </c>
      <c r="F9973" s="70" t="s">
        <v>3560</v>
      </c>
      <c r="G9973" s="67">
        <v>44869</v>
      </c>
      <c r="H9973" s="67">
        <v>44883</v>
      </c>
      <c r="I9973" s="71">
        <f t="shared" si="525"/>
        <v>14</v>
      </c>
      <c r="J9973" s="72" t="s">
        <v>453</v>
      </c>
      <c r="K9973" s="72" t="s">
        <v>332</v>
      </c>
      <c r="L9973" s="73">
        <v>2</v>
      </c>
      <c r="M9973" s="73" t="s">
        <v>2273</v>
      </c>
      <c r="N9973" s="68" t="str">
        <f>VLOOKUP(K9973,[1]人員授權表!D$3:G$249,4,0)</f>
        <v>有機</v>
      </c>
      <c r="O9973" s="70" t="str">
        <f>IF(J9973=[1]人員授權表!$C$85,"Casper李羿勳",IF(J9973=[1]人員授權表!$C$188,"Iring陳俊明",IF(J9973=[1]人員授權表!$C$189,"Brian陳泓霖",VLOOKUP(K9973,[1]人員授權表!D$2:E$249,2,FALSE))))</f>
        <v>Lucy黃詩婷</v>
      </c>
      <c r="P9973" s="67">
        <f t="shared" si="527"/>
        <v>44881</v>
      </c>
      <c r="Q9973" s="75" t="str">
        <f t="shared" si="526"/>
        <v>週三</v>
      </c>
      <c r="R9973" s="80">
        <v>44876</v>
      </c>
      <c r="AA9973" s="1"/>
    </row>
    <row r="9974" spans="2:28">
      <c r="B9974" s="66">
        <v>44846</v>
      </c>
      <c r="D9974" s="68" t="s">
        <v>50</v>
      </c>
      <c r="E9974" s="70" t="s">
        <v>51</v>
      </c>
      <c r="F9974" s="70" t="s">
        <v>3560</v>
      </c>
      <c r="G9974" s="67">
        <v>44869</v>
      </c>
      <c r="H9974" s="67">
        <v>44883</v>
      </c>
      <c r="I9974" s="71">
        <f t="shared" si="525"/>
        <v>14</v>
      </c>
      <c r="J9974" s="72" t="s">
        <v>125</v>
      </c>
      <c r="K9974" s="72" t="s">
        <v>126</v>
      </c>
      <c r="L9974" s="73">
        <v>2</v>
      </c>
      <c r="M9974" s="73" t="s">
        <v>2273</v>
      </c>
      <c r="N9974" s="68" t="str">
        <f>VLOOKUP(K9974,[1]人員授權表!D$3:G$249,4,0)</f>
        <v>有機</v>
      </c>
      <c r="O9974" s="70" t="str">
        <f>IF(J9974=[1]人員授權表!$C$85,"Casper李羿勳",IF(J9974=[1]人員授權表!$C$188,"Iring陳俊明",IF(J9974=[1]人員授權表!$C$189,"Brian陳泓霖",VLOOKUP(K9974,[1]人員授權表!D$2:E$249,2,FALSE))))</f>
        <v>Lucy黃詩婷</v>
      </c>
      <c r="P9974" s="67">
        <f t="shared" si="527"/>
        <v>44881</v>
      </c>
      <c r="Q9974" s="75" t="str">
        <f t="shared" si="526"/>
        <v>週三</v>
      </c>
      <c r="R9974" s="80">
        <v>44876</v>
      </c>
      <c r="AA9974" s="1"/>
    </row>
    <row r="9975" spans="2:28">
      <c r="B9975" s="66">
        <v>44846</v>
      </c>
      <c r="D9975" s="68" t="s">
        <v>50</v>
      </c>
      <c r="E9975" s="70" t="s">
        <v>51</v>
      </c>
      <c r="F9975" s="70" t="s">
        <v>3561</v>
      </c>
      <c r="G9975" s="67">
        <v>44869</v>
      </c>
      <c r="H9975" s="67">
        <v>44883</v>
      </c>
      <c r="I9975" s="71">
        <f t="shared" si="525"/>
        <v>14</v>
      </c>
      <c r="J9975" s="72" t="s">
        <v>453</v>
      </c>
      <c r="K9975" s="72" t="s">
        <v>332</v>
      </c>
      <c r="L9975" s="73">
        <v>3</v>
      </c>
      <c r="M9975" s="73" t="s">
        <v>2273</v>
      </c>
      <c r="N9975" s="68" t="str">
        <f>VLOOKUP(K9975,[1]人員授權表!D$3:G$249,4,0)</f>
        <v>有機</v>
      </c>
      <c r="O9975" s="70" t="str">
        <f>IF(J9975=[1]人員授權表!$C$85,"Casper李羿勳",IF(J9975=[1]人員授權表!$C$188,"Iring陳俊明",IF(J9975=[1]人員授權表!$C$189,"Brian陳泓霖",VLOOKUP(K9975,[1]人員授權表!D$2:E$249,2,FALSE))))</f>
        <v>Lucy黃詩婷</v>
      </c>
      <c r="P9975" s="67">
        <f t="shared" si="527"/>
        <v>44881</v>
      </c>
      <c r="Q9975" s="75" t="str">
        <f t="shared" si="526"/>
        <v>週三</v>
      </c>
      <c r="R9975" s="80">
        <v>44876</v>
      </c>
      <c r="AA9975" s="1"/>
    </row>
    <row r="9976" spans="2:28">
      <c r="B9976" s="66">
        <v>44846</v>
      </c>
      <c r="D9976" s="68" t="s">
        <v>50</v>
      </c>
      <c r="E9976" s="70" t="s">
        <v>51</v>
      </c>
      <c r="F9976" s="70" t="s">
        <v>3561</v>
      </c>
      <c r="G9976" s="67">
        <v>44869</v>
      </c>
      <c r="H9976" s="67">
        <v>44883</v>
      </c>
      <c r="I9976" s="71">
        <f t="shared" si="525"/>
        <v>14</v>
      </c>
      <c r="J9976" s="72" t="s">
        <v>125</v>
      </c>
      <c r="K9976" s="72" t="s">
        <v>126</v>
      </c>
      <c r="L9976" s="73">
        <v>3</v>
      </c>
      <c r="M9976" s="73" t="s">
        <v>2273</v>
      </c>
      <c r="N9976" s="68" t="str">
        <f>VLOOKUP(K9976,[1]人員授權表!D$3:G$249,4,0)</f>
        <v>有機</v>
      </c>
      <c r="O9976" s="70" t="str">
        <f>IF(J9976=[1]人員授權表!$C$85,"Casper李羿勳",IF(J9976=[1]人員授權表!$C$188,"Iring陳俊明",IF(J9976=[1]人員授權表!$C$189,"Brian陳泓霖",VLOOKUP(K9976,[1]人員授權表!D$2:E$249,2,FALSE))))</f>
        <v>Lucy黃詩婷</v>
      </c>
      <c r="P9976" s="67">
        <f t="shared" si="527"/>
        <v>44881</v>
      </c>
      <c r="Q9976" s="75" t="str">
        <f t="shared" si="526"/>
        <v>週三</v>
      </c>
      <c r="R9976" s="80">
        <v>44876</v>
      </c>
      <c r="AA9976" s="1"/>
    </row>
    <row r="9977" spans="2:28">
      <c r="B9977" s="66">
        <v>44846</v>
      </c>
      <c r="D9977" s="68" t="s">
        <v>50</v>
      </c>
      <c r="E9977" s="70" t="s">
        <v>51</v>
      </c>
      <c r="F9977" s="70" t="s">
        <v>3562</v>
      </c>
      <c r="G9977" s="67">
        <v>44869</v>
      </c>
      <c r="H9977" s="67">
        <v>44883</v>
      </c>
      <c r="I9977" s="71">
        <f t="shared" si="525"/>
        <v>14</v>
      </c>
      <c r="J9977" s="72" t="s">
        <v>453</v>
      </c>
      <c r="K9977" s="72" t="s">
        <v>332</v>
      </c>
      <c r="L9977" s="73">
        <v>5</v>
      </c>
      <c r="M9977" s="73" t="s">
        <v>2273</v>
      </c>
      <c r="N9977" s="68" t="str">
        <f>VLOOKUP(K9977,[1]人員授權表!D$3:G$249,4,0)</f>
        <v>有機</v>
      </c>
      <c r="O9977" s="70" t="str">
        <f>IF(J9977=[1]人員授權表!$C$85,"Casper李羿勳",IF(J9977=[1]人員授權表!$C$188,"Iring陳俊明",IF(J9977=[1]人員授權表!$C$189,"Brian陳泓霖",VLOOKUP(K9977,[1]人員授權表!D$2:E$249,2,FALSE))))</f>
        <v>Lucy黃詩婷</v>
      </c>
      <c r="P9977" s="67">
        <f t="shared" si="527"/>
        <v>44881</v>
      </c>
      <c r="Q9977" s="75" t="str">
        <f t="shared" si="526"/>
        <v>週三</v>
      </c>
      <c r="R9977" s="80">
        <v>44876</v>
      </c>
      <c r="AA9977" s="1"/>
    </row>
    <row r="9978" spans="2:28">
      <c r="B9978" s="66">
        <v>44846</v>
      </c>
      <c r="D9978" s="68" t="s">
        <v>50</v>
      </c>
      <c r="E9978" s="70" t="s">
        <v>51</v>
      </c>
      <c r="F9978" s="70" t="s">
        <v>3562</v>
      </c>
      <c r="G9978" s="67">
        <v>44869</v>
      </c>
      <c r="H9978" s="67">
        <v>44883</v>
      </c>
      <c r="I9978" s="71">
        <f t="shared" si="525"/>
        <v>14</v>
      </c>
      <c r="J9978" s="72" t="s">
        <v>125</v>
      </c>
      <c r="K9978" s="72" t="s">
        <v>126</v>
      </c>
      <c r="L9978" s="73">
        <v>5</v>
      </c>
      <c r="M9978" s="73" t="s">
        <v>2273</v>
      </c>
      <c r="N9978" s="68" t="str">
        <f>VLOOKUP(K9978,[1]人員授權表!D$3:G$249,4,0)</f>
        <v>有機</v>
      </c>
      <c r="O9978" s="70" t="str">
        <f>IF(J9978=[1]人員授權表!$C$85,"Casper李羿勳",IF(J9978=[1]人員授權表!$C$188,"Iring陳俊明",IF(J9978=[1]人員授權表!$C$189,"Brian陳泓霖",VLOOKUP(K9978,[1]人員授權表!D$2:E$249,2,FALSE))))</f>
        <v>Lucy黃詩婷</v>
      </c>
      <c r="P9978" s="67">
        <f t="shared" si="527"/>
        <v>44881</v>
      </c>
      <c r="Q9978" s="75" t="str">
        <f t="shared" si="526"/>
        <v>週三</v>
      </c>
      <c r="R9978" s="80">
        <v>44876</v>
      </c>
      <c r="AA9978" s="1"/>
    </row>
    <row r="9979" spans="2:28">
      <c r="B9979" s="66">
        <v>44869</v>
      </c>
      <c r="D9979" s="68" t="s">
        <v>50</v>
      </c>
      <c r="E9979" s="70" t="s">
        <v>879</v>
      </c>
      <c r="F9979" s="4" t="s">
        <v>3563</v>
      </c>
      <c r="G9979" s="67">
        <v>44868</v>
      </c>
      <c r="H9979" s="67">
        <v>44883</v>
      </c>
      <c r="I9979" s="71">
        <f t="shared" si="525"/>
        <v>15</v>
      </c>
      <c r="J9979" s="72" t="s">
        <v>181</v>
      </c>
      <c r="K9979" s="72" t="s">
        <v>182</v>
      </c>
      <c r="L9979" s="73">
        <v>2</v>
      </c>
      <c r="M9979" s="73" t="s">
        <v>108</v>
      </c>
      <c r="N9979" s="68" t="str">
        <f>VLOOKUP(K9979,[1]人員授權表!D$3:G$249,4,0)</f>
        <v>有機</v>
      </c>
      <c r="O9979" s="70" t="str">
        <f>IF(J9979=[1]人員授權表!$C$85,"Casper李羿勳",IF(J9979=[1]人員授權表!$C$188,"Iring陳俊明",IF(J9979=[1]人員授權表!$C$189,"Brian陳泓霖",VLOOKUP(K9979,[1]人員授權表!D$2:E$249,2,FALSE))))</f>
        <v>Sara王淑玲</v>
      </c>
      <c r="P9979" s="67">
        <f t="shared" si="527"/>
        <v>44881</v>
      </c>
      <c r="Q9979" s="75" t="str">
        <f t="shared" si="526"/>
        <v>週三</v>
      </c>
      <c r="R9979" s="80">
        <v>44879</v>
      </c>
      <c r="S9979" s="85"/>
      <c r="Z9979" s="79" t="s">
        <v>3487</v>
      </c>
      <c r="AA9979" s="102">
        <v>15</v>
      </c>
      <c r="AB9979" s="123" t="s">
        <v>2325</v>
      </c>
    </row>
    <row r="9980" spans="2:28">
      <c r="B9980" s="66">
        <v>44869</v>
      </c>
      <c r="D9980" s="68" t="s">
        <v>50</v>
      </c>
      <c r="E9980" s="70" t="s">
        <v>879</v>
      </c>
      <c r="F9980" s="4" t="s">
        <v>3563</v>
      </c>
      <c r="G9980" s="67">
        <v>44868</v>
      </c>
      <c r="H9980" s="67">
        <v>44883</v>
      </c>
      <c r="I9980" s="71">
        <f t="shared" si="525"/>
        <v>15</v>
      </c>
      <c r="J9980" s="72" t="s">
        <v>167</v>
      </c>
      <c r="K9980" s="72" t="s">
        <v>168</v>
      </c>
      <c r="L9980" s="73">
        <v>2</v>
      </c>
      <c r="M9980" s="73" t="s">
        <v>108</v>
      </c>
      <c r="N9980" s="68" t="str">
        <f>VLOOKUP(K9980,[1]人員授權表!D$3:G$249,4,0)</f>
        <v>有機</v>
      </c>
      <c r="O9980" s="70" t="str">
        <f>IF(J9980=[1]人員授權表!$C$85,"Casper李羿勳",IF(J9980=[1]人員授權表!$C$188,"Iring陳俊明",IF(J9980=[1]人員授權表!$C$189,"Brian陳泓霖",VLOOKUP(K9980,[1]人員授權表!D$2:E$249,2,FALSE))))</f>
        <v>Una林庭瑄</v>
      </c>
      <c r="P9980" s="67">
        <f t="shared" si="527"/>
        <v>44881</v>
      </c>
      <c r="Q9980" s="75" t="str">
        <f t="shared" si="526"/>
        <v>週三</v>
      </c>
      <c r="R9980" s="80">
        <v>44875</v>
      </c>
      <c r="AA9980" s="102">
        <v>15</v>
      </c>
      <c r="AB9980" s="123" t="s">
        <v>2325</v>
      </c>
    </row>
    <row r="9981" spans="2:28">
      <c r="B9981" s="66">
        <v>44846</v>
      </c>
      <c r="D9981" s="68" t="s">
        <v>50</v>
      </c>
      <c r="E9981" s="70" t="s">
        <v>82</v>
      </c>
      <c r="F9981" s="70" t="s">
        <v>3564</v>
      </c>
      <c r="G9981" s="67">
        <v>44862</v>
      </c>
      <c r="H9981" s="67">
        <v>44883</v>
      </c>
      <c r="I9981" s="71">
        <f t="shared" si="525"/>
        <v>21</v>
      </c>
      <c r="J9981" s="72" t="s">
        <v>181</v>
      </c>
      <c r="K9981" s="72" t="s">
        <v>182</v>
      </c>
      <c r="L9981" s="73">
        <v>3</v>
      </c>
      <c r="M9981" s="73" t="s">
        <v>108</v>
      </c>
      <c r="N9981" s="68" t="str">
        <f>VLOOKUP(K9981,[1]人員授權表!D$3:G$249,4,0)</f>
        <v>有機</v>
      </c>
      <c r="O9981" s="70" t="str">
        <f>IF(J9981=[1]人員授權表!$C$85,"Casper李羿勳",IF(J9981=[1]人員授權表!$C$188,"Iring陳俊明",IF(J9981=[1]人員授權表!$C$189,"Brian陳泓霖",VLOOKUP(K9981,[1]人員授權表!D$2:E$249,2,FALSE))))</f>
        <v>Sara王淑玲</v>
      </c>
      <c r="P9981" s="67">
        <f t="shared" si="527"/>
        <v>44881</v>
      </c>
      <c r="Q9981" s="75" t="str">
        <f t="shared" si="526"/>
        <v>週三</v>
      </c>
      <c r="R9981" s="80">
        <v>44867</v>
      </c>
      <c r="AA9981" s="1"/>
    </row>
    <row r="9982" spans="2:28">
      <c r="B9982" s="66">
        <v>44846</v>
      </c>
      <c r="D9982" s="68" t="s">
        <v>50</v>
      </c>
      <c r="E9982" s="70" t="s">
        <v>82</v>
      </c>
      <c r="F9982" s="70" t="s">
        <v>3564</v>
      </c>
      <c r="G9982" s="67">
        <v>44862</v>
      </c>
      <c r="H9982" s="67">
        <v>44883</v>
      </c>
      <c r="I9982" s="71">
        <f t="shared" si="525"/>
        <v>21</v>
      </c>
      <c r="J9982" s="72" t="s">
        <v>184</v>
      </c>
      <c r="K9982" s="72" t="s">
        <v>185</v>
      </c>
      <c r="L9982" s="73">
        <v>3</v>
      </c>
      <c r="M9982" s="73" t="s">
        <v>108</v>
      </c>
      <c r="N9982" s="68" t="str">
        <f>VLOOKUP(K9982,[1]人員授權表!D$3:G$249,4,0)</f>
        <v>有機</v>
      </c>
      <c r="O9982" s="70" t="str">
        <f>IF(J9982=[1]人員授權表!$C$85,"Casper李羿勳",IF(J9982=[1]人員授權表!$C$188,"Iring陳俊明",IF(J9982=[1]人員授權表!$C$189,"Brian陳泓霖",VLOOKUP(K9982,[1]人員授權表!D$2:E$249,2,FALSE))))</f>
        <v>Una林庭瑄</v>
      </c>
      <c r="P9982" s="67">
        <f t="shared" si="527"/>
        <v>44881</v>
      </c>
      <c r="Q9982" s="75" t="str">
        <f t="shared" si="526"/>
        <v>週三</v>
      </c>
      <c r="R9982" s="80">
        <v>44868</v>
      </c>
      <c r="AA9982" s="1"/>
    </row>
    <row r="9983" spans="2:28">
      <c r="B9983" s="66">
        <v>44846</v>
      </c>
      <c r="D9983" s="68" t="s">
        <v>50</v>
      </c>
      <c r="E9983" s="70" t="s">
        <v>82</v>
      </c>
      <c r="F9983" s="70" t="s">
        <v>3564</v>
      </c>
      <c r="G9983" s="67">
        <v>44862</v>
      </c>
      <c r="H9983" s="67">
        <v>44883</v>
      </c>
      <c r="I9983" s="71">
        <f t="shared" si="525"/>
        <v>21</v>
      </c>
      <c r="J9983" s="72" t="s">
        <v>186</v>
      </c>
      <c r="K9983" s="72" t="s">
        <v>187</v>
      </c>
      <c r="L9983" s="73">
        <v>3</v>
      </c>
      <c r="M9983" s="73" t="s">
        <v>108</v>
      </c>
      <c r="N9983" s="68" t="str">
        <f>VLOOKUP(K9983,[1]人員授權表!D$3:G$249,4,0)</f>
        <v>無機</v>
      </c>
      <c r="O9983" s="70" t="str">
        <f>IF(J9983=[1]人員授權表!$C$85,"Casper李羿勳",IF(J9983=[1]人員授權表!$C$188,"Iring陳俊明",IF(J9983=[1]人員授權表!$C$189,"Brian陳泓霖",VLOOKUP(K9983,[1]人員授權表!D$2:E$249,2,FALSE))))</f>
        <v>Ruby黃家蓁</v>
      </c>
      <c r="P9983" s="67">
        <f t="shared" si="527"/>
        <v>44881</v>
      </c>
      <c r="Q9983" s="75" t="str">
        <f t="shared" si="526"/>
        <v>週三</v>
      </c>
      <c r="R9983" s="80">
        <v>44869</v>
      </c>
      <c r="AA9983" s="1"/>
    </row>
    <row r="9984" spans="2:28">
      <c r="B9984" s="66">
        <v>44846</v>
      </c>
      <c r="D9984" s="68" t="s">
        <v>50</v>
      </c>
      <c r="E9984" s="70" t="s">
        <v>82</v>
      </c>
      <c r="F9984" s="70" t="s">
        <v>3564</v>
      </c>
      <c r="G9984" s="67">
        <v>44862</v>
      </c>
      <c r="H9984" s="67">
        <v>44883</v>
      </c>
      <c r="I9984" s="71">
        <f t="shared" si="525"/>
        <v>21</v>
      </c>
      <c r="J9984" s="72" t="s">
        <v>188</v>
      </c>
      <c r="K9984" s="72" t="s">
        <v>189</v>
      </c>
      <c r="L9984" s="73">
        <v>3</v>
      </c>
      <c r="M9984" s="73" t="s">
        <v>108</v>
      </c>
      <c r="N9984" s="68" t="str">
        <f>VLOOKUP(K9984,[1]人員授權表!D$3:G$249,4,0)</f>
        <v>無機</v>
      </c>
      <c r="O9984" s="70" t="str">
        <f>IF(J9984=[1]人員授權表!$C$85,"Casper李羿勳",IF(J9984=[1]人員授權表!$C$188,"Iring陳俊明",IF(J9984=[1]人員授權表!$C$189,"Brian陳泓霖",VLOOKUP(K9984,[1]人員授權表!D$2:E$249,2,FALSE))))</f>
        <v>Iring陳俊明</v>
      </c>
      <c r="P9984" s="67">
        <f t="shared" si="527"/>
        <v>44881</v>
      </c>
      <c r="Q9984" s="75" t="str">
        <f t="shared" si="526"/>
        <v>週三</v>
      </c>
      <c r="R9984" s="80">
        <v>44869</v>
      </c>
      <c r="AA9984" s="1"/>
    </row>
    <row r="9985" spans="2:27">
      <c r="B9985" s="66">
        <v>44846</v>
      </c>
      <c r="D9985" s="68" t="s">
        <v>50</v>
      </c>
      <c r="E9985" s="70" t="s">
        <v>82</v>
      </c>
      <c r="F9985" s="70" t="s">
        <v>3565</v>
      </c>
      <c r="G9985" s="67">
        <v>44862</v>
      </c>
      <c r="H9985" s="67">
        <v>44883</v>
      </c>
      <c r="I9985" s="71">
        <f t="shared" si="525"/>
        <v>21</v>
      </c>
      <c r="J9985" s="72" t="s">
        <v>190</v>
      </c>
      <c r="K9985" s="72" t="s">
        <v>140</v>
      </c>
      <c r="L9985" s="73">
        <v>3</v>
      </c>
      <c r="M9985" s="73" t="s">
        <v>108</v>
      </c>
      <c r="N9985" s="68" t="str">
        <f>VLOOKUP(K9985,[1]人員授權表!D$3:G$249,4,0)</f>
        <v>無機</v>
      </c>
      <c r="O9985" s="70" t="str">
        <f>IF(J9985=[1]人員授權表!$C$85,"Casper李羿勳",IF(J9985=[1]人員授權表!$C$188,"Iring陳俊明",IF(J9985=[1]人員授權表!$C$189,"Brian陳泓霖",VLOOKUP(K9985,[1]人員授權表!D$2:E$249,2,FALSE))))</f>
        <v>Iring陳俊明</v>
      </c>
      <c r="P9985" s="67">
        <f t="shared" si="527"/>
        <v>44881</v>
      </c>
      <c r="Q9985" s="75" t="str">
        <f t="shared" si="526"/>
        <v>週三</v>
      </c>
      <c r="R9985" s="80">
        <v>44869</v>
      </c>
      <c r="AA9985" s="1"/>
    </row>
    <row r="9986" spans="2:27">
      <c r="B9986" s="66">
        <v>44846</v>
      </c>
      <c r="D9986" s="68" t="s">
        <v>50</v>
      </c>
      <c r="E9986" s="70" t="s">
        <v>82</v>
      </c>
      <c r="F9986" s="70" t="s">
        <v>3564</v>
      </c>
      <c r="G9986" s="67">
        <v>44862</v>
      </c>
      <c r="H9986" s="67">
        <v>44883</v>
      </c>
      <c r="I9986" s="71">
        <f t="shared" si="525"/>
        <v>21</v>
      </c>
      <c r="J9986" s="72" t="s">
        <v>192</v>
      </c>
      <c r="K9986" s="72" t="s">
        <v>187</v>
      </c>
      <c r="L9986" s="73">
        <v>3</v>
      </c>
      <c r="M9986" s="73" t="s">
        <v>108</v>
      </c>
      <c r="N9986" s="68" t="str">
        <f>VLOOKUP(K9986,[1]人員授權表!D$3:G$249,4,0)</f>
        <v>無機</v>
      </c>
      <c r="O9986" s="70" t="str">
        <f>IF(J9986=[1]人員授權表!$C$85,"Casper李羿勳",IF(J9986=[1]人員授權表!$C$188,"Iring陳俊明",IF(J9986=[1]人員授權表!$C$189,"Brian陳泓霖",VLOOKUP(K9986,[1]人員授權表!D$2:E$249,2,FALSE))))</f>
        <v>Ruby黃家蓁</v>
      </c>
      <c r="P9986" s="67">
        <f t="shared" si="527"/>
        <v>44881</v>
      </c>
      <c r="Q9986" s="75" t="str">
        <f t="shared" si="526"/>
        <v>週三</v>
      </c>
      <c r="R9986" s="80">
        <v>44869</v>
      </c>
      <c r="AA9986" s="1"/>
    </row>
    <row r="9987" spans="2:27">
      <c r="B9987" s="66">
        <v>44846</v>
      </c>
      <c r="D9987" s="68" t="s">
        <v>50</v>
      </c>
      <c r="E9987" s="70" t="s">
        <v>82</v>
      </c>
      <c r="F9987" s="70" t="s">
        <v>3564</v>
      </c>
      <c r="G9987" s="67">
        <v>44862</v>
      </c>
      <c r="H9987" s="67">
        <v>44883</v>
      </c>
      <c r="I9987" s="71">
        <f t="shared" si="525"/>
        <v>21</v>
      </c>
      <c r="J9987" s="72" t="s">
        <v>193</v>
      </c>
      <c r="K9987" s="72" t="s">
        <v>187</v>
      </c>
      <c r="L9987" s="73">
        <v>3</v>
      </c>
      <c r="M9987" s="73" t="s">
        <v>108</v>
      </c>
      <c r="N9987" s="68" t="str">
        <f>VLOOKUP(K9987,[1]人員授權表!D$3:G$249,4,0)</f>
        <v>無機</v>
      </c>
      <c r="O9987" s="70" t="str">
        <f>IF(J9987=[1]人員授權表!$C$85,"Casper李羿勳",IF(J9987=[1]人員授權表!$C$188,"Iring陳俊明",IF(J9987=[1]人員授權表!$C$189,"Brian陳泓霖",VLOOKUP(K9987,[1]人員授權表!D$2:E$249,2,FALSE))))</f>
        <v>Ruby黃家蓁</v>
      </c>
      <c r="P9987" s="67">
        <f t="shared" si="527"/>
        <v>44881</v>
      </c>
      <c r="Q9987" s="75" t="str">
        <f t="shared" si="526"/>
        <v>週三</v>
      </c>
      <c r="R9987" s="80">
        <v>44869</v>
      </c>
      <c r="AA9987" s="1"/>
    </row>
    <row r="9988" spans="2:27">
      <c r="B9988" s="66">
        <v>44846</v>
      </c>
      <c r="D9988" s="68" t="s">
        <v>50</v>
      </c>
      <c r="E9988" s="70" t="s">
        <v>82</v>
      </c>
      <c r="F9988" s="70" t="s">
        <v>3564</v>
      </c>
      <c r="G9988" s="67">
        <v>44862</v>
      </c>
      <c r="H9988" s="67">
        <v>44883</v>
      </c>
      <c r="I9988" s="71">
        <f t="shared" si="525"/>
        <v>21</v>
      </c>
      <c r="J9988" s="72" t="s">
        <v>194</v>
      </c>
      <c r="K9988" s="72" t="s">
        <v>187</v>
      </c>
      <c r="L9988" s="73">
        <v>3</v>
      </c>
      <c r="M9988" s="73" t="s">
        <v>108</v>
      </c>
      <c r="N9988" s="68" t="str">
        <f>VLOOKUP(K9988,[1]人員授權表!D$3:G$249,4,0)</f>
        <v>無機</v>
      </c>
      <c r="O9988" s="70" t="str">
        <f>IF(J9988=[1]人員授權表!$C$85,"Casper李羿勳",IF(J9988=[1]人員授權表!$C$188,"Iring陳俊明",IF(J9988=[1]人員授權表!$C$189,"Brian陳泓霖",VLOOKUP(K9988,[1]人員授權表!D$2:E$249,2,FALSE))))</f>
        <v>Ruby黃家蓁</v>
      </c>
      <c r="P9988" s="67">
        <f t="shared" si="527"/>
        <v>44881</v>
      </c>
      <c r="Q9988" s="75" t="str">
        <f t="shared" si="526"/>
        <v>週三</v>
      </c>
      <c r="R9988" s="80">
        <v>44872</v>
      </c>
      <c r="AA9988" s="1"/>
    </row>
    <row r="9989" spans="2:27">
      <c r="B9989" s="66">
        <v>44846</v>
      </c>
      <c r="D9989" s="68" t="s">
        <v>50</v>
      </c>
      <c r="E9989" s="70" t="s">
        <v>82</v>
      </c>
      <c r="F9989" s="70" t="s">
        <v>3564</v>
      </c>
      <c r="G9989" s="67">
        <v>44862</v>
      </c>
      <c r="H9989" s="67">
        <v>44883</v>
      </c>
      <c r="I9989" s="71">
        <f t="shared" si="525"/>
        <v>21</v>
      </c>
      <c r="J9989" s="72" t="s">
        <v>195</v>
      </c>
      <c r="K9989" s="72" t="s">
        <v>196</v>
      </c>
      <c r="L9989" s="73">
        <v>3</v>
      </c>
      <c r="M9989" s="73" t="s">
        <v>108</v>
      </c>
      <c r="N9989" s="68" t="str">
        <f>VLOOKUP(K9989,[1]人員授權表!D$3:G$249,4,0)</f>
        <v>無機</v>
      </c>
      <c r="O9989" s="70" t="str">
        <f>IF(J9989=[1]人員授權表!$C$85,"Casper李羿勳",IF(J9989=[1]人員授權表!$C$188,"Iring陳俊明",IF(J9989=[1]人員授權表!$C$189,"Brian陳泓霖",VLOOKUP(K9989,[1]人員授權表!D$2:E$249,2,FALSE))))</f>
        <v>Debby胡萱黛</v>
      </c>
      <c r="P9989" s="67">
        <f t="shared" si="527"/>
        <v>44881</v>
      </c>
      <c r="Q9989" s="75" t="str">
        <f t="shared" si="526"/>
        <v>週三</v>
      </c>
      <c r="R9989" s="80">
        <v>44876</v>
      </c>
      <c r="AA9989" s="1"/>
    </row>
    <row r="9990" spans="2:27">
      <c r="B9990" s="66">
        <v>44846</v>
      </c>
      <c r="D9990" s="68" t="s">
        <v>50</v>
      </c>
      <c r="E9990" s="70" t="s">
        <v>82</v>
      </c>
      <c r="F9990" s="70" t="s">
        <v>3564</v>
      </c>
      <c r="G9990" s="67">
        <v>44862</v>
      </c>
      <c r="H9990" s="67">
        <v>44883</v>
      </c>
      <c r="I9990" s="71">
        <f t="shared" si="525"/>
        <v>21</v>
      </c>
      <c r="J9990" s="72" t="s">
        <v>198</v>
      </c>
      <c r="K9990" s="72" t="s">
        <v>199</v>
      </c>
      <c r="L9990" s="73">
        <v>3</v>
      </c>
      <c r="M9990" s="73" t="s">
        <v>108</v>
      </c>
      <c r="N9990" s="68" t="str">
        <f>VLOOKUP(K9990,[1]人員授權表!D$3:G$249,4,0)</f>
        <v>無機</v>
      </c>
      <c r="O9990" s="70" t="str">
        <f>IF(J9990=[1]人員授權表!$C$85,"Casper李羿勳",IF(J9990=[1]人員授權表!$C$188,"Iring陳俊明",IF(J9990=[1]人員授權表!$C$189,"Brian陳泓霖",VLOOKUP(K9990,[1]人員授權表!D$2:E$249,2,FALSE))))</f>
        <v>Vicky游崴涵</v>
      </c>
      <c r="P9990" s="67">
        <f t="shared" si="527"/>
        <v>44881</v>
      </c>
      <c r="Q9990" s="75" t="str">
        <f t="shared" si="526"/>
        <v>週三</v>
      </c>
      <c r="R9990" s="80">
        <v>44872</v>
      </c>
      <c r="AA9990" s="1"/>
    </row>
    <row r="9991" spans="2:27">
      <c r="B9991" s="66">
        <v>44846</v>
      </c>
      <c r="D9991" s="68" t="s">
        <v>50</v>
      </c>
      <c r="E9991" s="70" t="s">
        <v>82</v>
      </c>
      <c r="F9991" s="70" t="s">
        <v>3564</v>
      </c>
      <c r="G9991" s="67">
        <v>44862</v>
      </c>
      <c r="H9991" s="67">
        <v>44883</v>
      </c>
      <c r="I9991" s="71">
        <f t="shared" ref="I9991:I10054" si="528">_xlfn.DAYS(H9991,G9991)</f>
        <v>21</v>
      </c>
      <c r="J9991" s="72" t="s">
        <v>200</v>
      </c>
      <c r="K9991" s="72" t="s">
        <v>201</v>
      </c>
      <c r="L9991" s="73">
        <v>3</v>
      </c>
      <c r="M9991" s="73" t="s">
        <v>108</v>
      </c>
      <c r="N9991" s="68" t="str">
        <f>VLOOKUP(K9991,[1]人員授權表!D$3:G$249,4,0)</f>
        <v>無機</v>
      </c>
      <c r="O9991" s="70" t="str">
        <f>IF(J9991=[1]人員授權表!$C$85,"Casper李羿勳",IF(J9991=[1]人員授權表!$C$188,"Iring陳俊明",IF(J9991=[1]人員授權表!$C$189,"Brian陳泓霖",VLOOKUP(K9991,[1]人員授權表!D$2:E$249,2,FALSE))))</f>
        <v>Ruby黃家蓁</v>
      </c>
      <c r="P9991" s="67">
        <f t="shared" si="527"/>
        <v>44881</v>
      </c>
      <c r="Q9991" s="75" t="str">
        <f t="shared" ref="Q9991:Q10054" si="529">TEXT(P9991,"aaa")</f>
        <v>週三</v>
      </c>
      <c r="R9991" s="80">
        <v>44876</v>
      </c>
      <c r="AA9991" s="1"/>
    </row>
    <row r="9992" spans="2:27">
      <c r="B9992" s="66">
        <v>44846</v>
      </c>
      <c r="D9992" s="68" t="s">
        <v>50</v>
      </c>
      <c r="E9992" s="70" t="s">
        <v>82</v>
      </c>
      <c r="F9992" s="70" t="s">
        <v>3564</v>
      </c>
      <c r="G9992" s="67">
        <v>44862</v>
      </c>
      <c r="H9992" s="67">
        <v>44883</v>
      </c>
      <c r="I9992" s="71">
        <f t="shared" si="528"/>
        <v>21</v>
      </c>
      <c r="J9992" s="72" t="s">
        <v>151</v>
      </c>
      <c r="K9992" s="72" t="s">
        <v>152</v>
      </c>
      <c r="L9992" s="73">
        <v>3</v>
      </c>
      <c r="M9992" s="73" t="s">
        <v>108</v>
      </c>
      <c r="N9992" s="68" t="str">
        <f>VLOOKUP(K9992,[1]人員授權表!D$3:G$249,4,0)</f>
        <v>無機</v>
      </c>
      <c r="O9992" s="70" t="str">
        <f>IF(J9992=[1]人員授權表!$C$85,"Casper李羿勳",IF(J9992=[1]人員授權表!$C$188,"Iring陳俊明",IF(J9992=[1]人員授權表!$C$189,"Brian陳泓霖",VLOOKUP(K9992,[1]人員授權表!D$2:E$249,2,FALSE))))</f>
        <v>Vicky游崴涵</v>
      </c>
      <c r="P9992" s="67">
        <f t="shared" si="527"/>
        <v>44881</v>
      </c>
      <c r="Q9992" s="75" t="str">
        <f t="shared" si="529"/>
        <v>週三</v>
      </c>
      <c r="R9992" s="80">
        <v>44872</v>
      </c>
      <c r="AA9992" s="1"/>
    </row>
    <row r="9993" spans="2:27">
      <c r="B9993" s="66">
        <v>44846</v>
      </c>
      <c r="D9993" s="68" t="s">
        <v>50</v>
      </c>
      <c r="E9993" s="70" t="s">
        <v>82</v>
      </c>
      <c r="F9993" s="70" t="s">
        <v>3564</v>
      </c>
      <c r="G9993" s="67">
        <v>44862</v>
      </c>
      <c r="H9993" s="67">
        <v>44883</v>
      </c>
      <c r="I9993" s="71">
        <f t="shared" si="528"/>
        <v>21</v>
      </c>
      <c r="J9993" s="72" t="s">
        <v>175</v>
      </c>
      <c r="K9993" s="72" t="s">
        <v>176</v>
      </c>
      <c r="L9993" s="73">
        <v>3</v>
      </c>
      <c r="M9993" s="73" t="s">
        <v>108</v>
      </c>
      <c r="N9993" s="68" t="str">
        <f>VLOOKUP(K9993,[1]人員授權表!D$3:G$249,4,0)</f>
        <v>無機</v>
      </c>
      <c r="O9993" s="70" t="s">
        <v>177</v>
      </c>
      <c r="P9993" s="67">
        <f t="shared" si="527"/>
        <v>44881</v>
      </c>
      <c r="Q9993" s="75" t="str">
        <f t="shared" si="529"/>
        <v>週三</v>
      </c>
      <c r="R9993" s="80">
        <v>44867</v>
      </c>
      <c r="AA9993" s="1"/>
    </row>
    <row r="9994" spans="2:27">
      <c r="B9994" s="66">
        <v>44846</v>
      </c>
      <c r="D9994" s="68" t="s">
        <v>50</v>
      </c>
      <c r="E9994" s="70" t="s">
        <v>82</v>
      </c>
      <c r="F9994" s="70" t="s">
        <v>3564</v>
      </c>
      <c r="G9994" s="67">
        <v>44862</v>
      </c>
      <c r="H9994" s="67">
        <v>44883</v>
      </c>
      <c r="I9994" s="71">
        <f t="shared" si="528"/>
        <v>21</v>
      </c>
      <c r="J9994" s="72" t="s">
        <v>204</v>
      </c>
      <c r="K9994" s="72" t="s">
        <v>205</v>
      </c>
      <c r="L9994" s="73">
        <v>3</v>
      </c>
      <c r="M9994" s="73" t="s">
        <v>108</v>
      </c>
      <c r="N9994" s="68" t="str">
        <f>VLOOKUP(K9994,[1]人員授權表!D$3:G$249,4,0)</f>
        <v>無機</v>
      </c>
      <c r="O9994" s="70" t="str">
        <f>IF(J9994=[1]人員授權表!$C$85,"Casper李羿勳",IF(J9994=[1]人員授權表!$C$188,"Iring陳俊明",IF(J9994=[1]人員授權表!$C$189,"Brian陳泓霖",VLOOKUP(K9994,[1]人員授權表!D$2:E$249,2,FALSE))))</f>
        <v>Iring陳俊明</v>
      </c>
      <c r="P9994" s="67">
        <f t="shared" si="527"/>
        <v>44881</v>
      </c>
      <c r="Q9994" s="75" t="str">
        <f t="shared" si="529"/>
        <v>週三</v>
      </c>
      <c r="R9994" s="80">
        <v>44868</v>
      </c>
      <c r="AA9994" s="1"/>
    </row>
    <row r="9995" spans="2:27">
      <c r="B9995" s="66">
        <v>44846</v>
      </c>
      <c r="D9995" s="68" t="s">
        <v>50</v>
      </c>
      <c r="E9995" s="70" t="s">
        <v>82</v>
      </c>
      <c r="F9995" s="70" t="s">
        <v>3564</v>
      </c>
      <c r="G9995" s="67">
        <v>44862</v>
      </c>
      <c r="H9995" s="67">
        <v>44883</v>
      </c>
      <c r="I9995" s="71">
        <f t="shared" si="528"/>
        <v>21</v>
      </c>
      <c r="J9995" s="72" t="s">
        <v>2667</v>
      </c>
      <c r="K9995" s="72" t="s">
        <v>179</v>
      </c>
      <c r="L9995" s="73">
        <v>3</v>
      </c>
      <c r="M9995" s="73" t="s">
        <v>108</v>
      </c>
      <c r="N9995" s="68" t="str">
        <f>VLOOKUP(K9995,[1]人員授權表!D$3:G$249,4,0)</f>
        <v>無機</v>
      </c>
      <c r="O9995" s="70" t="str">
        <f>IF(J9995=[1]人員授權表!$C$85,"Casper李羿勳",IF(J9995=[1]人員授權表!$C$188,"Iring陳俊明",IF(J9995=[1]人員授權表!$C$189,"Brian陳泓霖",VLOOKUP(K9995,[1]人員授權表!D$2:E$249,2,FALSE))))</f>
        <v>Dennis陳汶宏</v>
      </c>
      <c r="P9995" s="67">
        <f t="shared" si="527"/>
        <v>44881</v>
      </c>
      <c r="Q9995" s="75" t="str">
        <f t="shared" si="529"/>
        <v>週三</v>
      </c>
      <c r="R9995" s="80">
        <v>44868</v>
      </c>
      <c r="AA9995" s="1"/>
    </row>
    <row r="9996" spans="2:27">
      <c r="B9996" s="66">
        <v>44846</v>
      </c>
      <c r="D9996" s="68" t="s">
        <v>50</v>
      </c>
      <c r="E9996" s="70" t="s">
        <v>82</v>
      </c>
      <c r="F9996" s="70" t="s">
        <v>3564</v>
      </c>
      <c r="G9996" s="67">
        <v>44862</v>
      </c>
      <c r="H9996" s="67">
        <v>44883</v>
      </c>
      <c r="I9996" s="71">
        <f t="shared" si="528"/>
        <v>21</v>
      </c>
      <c r="J9996" s="72" t="s">
        <v>178</v>
      </c>
      <c r="K9996" s="72" t="s">
        <v>179</v>
      </c>
      <c r="L9996" s="73">
        <v>3</v>
      </c>
      <c r="M9996" s="73" t="s">
        <v>108</v>
      </c>
      <c r="N9996" s="68" t="str">
        <f>VLOOKUP(K9996,[1]人員授權表!D$3:G$249,4,0)</f>
        <v>無機</v>
      </c>
      <c r="O9996" s="70" t="str">
        <f>IF(J9996=[1]人員授權表!$C$85,"Casper李羿勳",IF(J9996=[1]人員授權表!$C$188,"Iring陳俊明",IF(J9996=[1]人員授權表!$C$189,"Brian陳泓霖",VLOOKUP(K9996,[1]人員授權表!D$2:E$249,2,FALSE))))</f>
        <v>Dennis陳汶宏</v>
      </c>
      <c r="P9996" s="67">
        <f t="shared" si="527"/>
        <v>44881</v>
      </c>
      <c r="Q9996" s="75" t="str">
        <f t="shared" si="529"/>
        <v>週三</v>
      </c>
      <c r="R9996" s="80">
        <v>44868</v>
      </c>
      <c r="AA9996" s="1"/>
    </row>
    <row r="9997" spans="2:27">
      <c r="B9997" s="66">
        <v>44846</v>
      </c>
      <c r="D9997" s="68" t="s">
        <v>50</v>
      </c>
      <c r="E9997" s="70" t="s">
        <v>82</v>
      </c>
      <c r="F9997" s="70" t="s">
        <v>3564</v>
      </c>
      <c r="G9997" s="67">
        <v>44862</v>
      </c>
      <c r="H9997" s="67">
        <v>44883</v>
      </c>
      <c r="I9997" s="71">
        <f t="shared" si="528"/>
        <v>21</v>
      </c>
      <c r="J9997" s="72" t="s">
        <v>141</v>
      </c>
      <c r="K9997" s="72" t="s">
        <v>142</v>
      </c>
      <c r="L9997" s="73">
        <v>3</v>
      </c>
      <c r="M9997" s="73" t="s">
        <v>108</v>
      </c>
      <c r="N9997" s="68" t="str">
        <f>VLOOKUP(K9997,[1]人員授權表!D$3:G$249,4,0)</f>
        <v>無機</v>
      </c>
      <c r="O9997" s="70" t="str">
        <f>IF(J9997=[1]人員授權表!$C$85,"Casper李羿勳",IF(J9997=[1]人員授權表!$C$188,"Iring陳俊明",IF(J9997=[1]人員授權表!$C$189,"Brian陳泓霖",VLOOKUP(K9997,[1]人員授權表!D$2:E$249,2,FALSE))))</f>
        <v>Dennis陳汶宏</v>
      </c>
      <c r="P9997" s="67">
        <f t="shared" si="527"/>
        <v>44881</v>
      </c>
      <c r="Q9997" s="75" t="str">
        <f t="shared" si="529"/>
        <v>週三</v>
      </c>
      <c r="R9997" s="80">
        <v>44868</v>
      </c>
      <c r="AA9997" s="1"/>
    </row>
    <row r="9998" spans="2:27">
      <c r="B9998" s="66">
        <v>44846</v>
      </c>
      <c r="D9998" s="68" t="s">
        <v>50</v>
      </c>
      <c r="E9998" s="70" t="s">
        <v>82</v>
      </c>
      <c r="F9998" s="70" t="s">
        <v>3564</v>
      </c>
      <c r="G9998" s="67">
        <v>44862</v>
      </c>
      <c r="H9998" s="67">
        <v>44883</v>
      </c>
      <c r="I9998" s="71">
        <f t="shared" si="528"/>
        <v>21</v>
      </c>
      <c r="J9998" s="72" t="s">
        <v>207</v>
      </c>
      <c r="K9998" s="72" t="s">
        <v>208</v>
      </c>
      <c r="L9998" s="73">
        <v>3</v>
      </c>
      <c r="M9998" s="73" t="s">
        <v>108</v>
      </c>
      <c r="N9998" s="68" t="str">
        <f>VLOOKUP(K9998,[1]人員授權表!D$3:G$249,4,0)</f>
        <v>無機</v>
      </c>
      <c r="O9998" s="70" t="str">
        <f>IF(J9998=[1]人員授權表!$C$85,"Casper李羿勳",IF(J9998=[1]人員授權表!$C$188,"Iring陳俊明",IF(J9998=[1]人員授權表!$C$189,"Brian陳泓霖",VLOOKUP(K9998,[1]人員授權表!D$2:E$249,2,FALSE))))</f>
        <v>Iring陳俊明</v>
      </c>
      <c r="P9998" s="67">
        <f t="shared" si="527"/>
        <v>44881</v>
      </c>
      <c r="Q9998" s="75" t="str">
        <f t="shared" si="529"/>
        <v>週三</v>
      </c>
      <c r="R9998" s="80">
        <v>44866</v>
      </c>
      <c r="AA9998" s="1"/>
    </row>
    <row r="9999" spans="2:27">
      <c r="B9999" s="66">
        <v>44846</v>
      </c>
      <c r="D9999" s="68" t="s">
        <v>50</v>
      </c>
      <c r="E9999" s="70" t="s">
        <v>82</v>
      </c>
      <c r="F9999" s="70" t="s">
        <v>3564</v>
      </c>
      <c r="G9999" s="67">
        <v>44862</v>
      </c>
      <c r="H9999" s="67">
        <v>44883</v>
      </c>
      <c r="I9999" s="71">
        <f t="shared" si="528"/>
        <v>21</v>
      </c>
      <c r="J9999" s="72" t="s">
        <v>209</v>
      </c>
      <c r="K9999" s="72" t="s">
        <v>210</v>
      </c>
      <c r="L9999" s="73">
        <v>3</v>
      </c>
      <c r="M9999" s="73" t="s">
        <v>108</v>
      </c>
      <c r="N9999" s="68" t="str">
        <f>VLOOKUP(K9999,[1]人員授權表!D$3:G$249,4,0)</f>
        <v>無機</v>
      </c>
      <c r="O9999" s="70" t="str">
        <f>IF(J9999=[1]人員授權表!$C$85,"Casper李羿勳",IF(J9999=[1]人員授權表!$C$188,"Iring陳俊明",IF(J9999=[1]人員授權表!$C$189,"Brian陳泓霖",VLOOKUP(K9999,[1]人員授權表!D$2:E$249,2,FALSE))))</f>
        <v>Vicky游崴涵</v>
      </c>
      <c r="P9999" s="67">
        <f t="shared" si="527"/>
        <v>44881</v>
      </c>
      <c r="Q9999" s="75" t="str">
        <f t="shared" si="529"/>
        <v>週三</v>
      </c>
      <c r="R9999" s="80">
        <v>44872</v>
      </c>
      <c r="AA9999" s="1"/>
    </row>
    <row r="10000" spans="2:27">
      <c r="B10000" s="66">
        <v>44846</v>
      </c>
      <c r="D10000" s="68" t="s">
        <v>50</v>
      </c>
      <c r="E10000" s="70" t="s">
        <v>82</v>
      </c>
      <c r="F10000" s="70" t="s">
        <v>3564</v>
      </c>
      <c r="G10000" s="67">
        <v>44862</v>
      </c>
      <c r="H10000" s="67">
        <v>44883</v>
      </c>
      <c r="I10000" s="71">
        <f t="shared" si="528"/>
        <v>21</v>
      </c>
      <c r="J10000" s="72" t="s">
        <v>167</v>
      </c>
      <c r="K10000" s="72" t="s">
        <v>168</v>
      </c>
      <c r="L10000" s="73">
        <v>3</v>
      </c>
      <c r="M10000" s="73" t="s">
        <v>108</v>
      </c>
      <c r="N10000" s="68" t="str">
        <f>VLOOKUP(K10000,[1]人員授權表!D$3:G$249,4,0)</f>
        <v>有機</v>
      </c>
      <c r="O10000" s="70" t="str">
        <f>IF(J10000=[1]人員授權表!$C$85,"Casper李羿勳",IF(J10000=[1]人員授權表!$C$188,"Iring陳俊明",IF(J10000=[1]人員授權表!$C$189,"Brian陳泓霖",VLOOKUP(K10000,[1]人員授權表!D$2:E$249,2,FALSE))))</f>
        <v>Una林庭瑄</v>
      </c>
      <c r="P10000" s="67">
        <f t="shared" si="527"/>
        <v>44881</v>
      </c>
      <c r="Q10000" s="75" t="str">
        <f t="shared" si="529"/>
        <v>週三</v>
      </c>
      <c r="R10000" s="80">
        <v>44873</v>
      </c>
      <c r="AA10000" s="1"/>
    </row>
    <row r="10001" spans="2:27">
      <c r="B10001" s="66">
        <v>44846</v>
      </c>
      <c r="D10001" s="68" t="s">
        <v>50</v>
      </c>
      <c r="E10001" s="70" t="s">
        <v>82</v>
      </c>
      <c r="F10001" s="70" t="s">
        <v>3564</v>
      </c>
      <c r="G10001" s="67">
        <v>44862</v>
      </c>
      <c r="H10001" s="67">
        <v>44883</v>
      </c>
      <c r="I10001" s="71">
        <f t="shared" si="528"/>
        <v>21</v>
      </c>
      <c r="J10001" s="72" t="s">
        <v>169</v>
      </c>
      <c r="K10001" s="72" t="s">
        <v>170</v>
      </c>
      <c r="L10001" s="73">
        <v>3</v>
      </c>
      <c r="M10001" s="73" t="s">
        <v>108</v>
      </c>
      <c r="N10001" s="68" t="str">
        <f>VLOOKUP(K10001,[1]人員授權表!D$3:G$249,4,0)</f>
        <v>有機</v>
      </c>
      <c r="O10001" s="70" t="str">
        <f>IF(J10001=[1]人員授權表!$C$85,"Casper李羿勳",IF(J10001=[1]人員授權表!$C$188,"Iring陳俊明",IF(J10001=[1]人員授權表!$C$189,"Brian陳泓霖",VLOOKUP(K10001,[1]人員授權表!D$2:E$249,2,FALSE))))</f>
        <v>Elle黃雅琪&amp;
Marco陳鴻鈞</v>
      </c>
      <c r="P10001" s="67">
        <f t="shared" si="527"/>
        <v>44881</v>
      </c>
      <c r="Q10001" s="75" t="str">
        <f t="shared" si="529"/>
        <v>週三</v>
      </c>
      <c r="R10001" s="80">
        <v>44874</v>
      </c>
      <c r="AA10001" s="1"/>
    </row>
    <row r="10002" spans="2:27">
      <c r="B10002" s="66">
        <v>44859</v>
      </c>
      <c r="D10002" s="68" t="s">
        <v>50</v>
      </c>
      <c r="E10002" s="70" t="s">
        <v>51</v>
      </c>
      <c r="F10002" s="70" t="s">
        <v>211</v>
      </c>
      <c r="G10002" s="67">
        <v>44883</v>
      </c>
      <c r="H10002" s="67">
        <v>44883</v>
      </c>
      <c r="I10002" s="71">
        <f t="shared" si="528"/>
        <v>0</v>
      </c>
      <c r="J10002" s="72" t="s">
        <v>212</v>
      </c>
      <c r="K10002" s="72" t="s">
        <v>1501</v>
      </c>
      <c r="L10002" s="73" t="s">
        <v>2068</v>
      </c>
      <c r="M10002" s="73" t="s">
        <v>2222</v>
      </c>
      <c r="N10002" s="68" t="s">
        <v>253</v>
      </c>
      <c r="O10002" s="70" t="s">
        <v>1449</v>
      </c>
      <c r="P10002" s="67">
        <v>44883</v>
      </c>
      <c r="Q10002" s="75" t="str">
        <f t="shared" si="529"/>
        <v>週五</v>
      </c>
      <c r="R10002" s="80">
        <v>44883</v>
      </c>
    </row>
    <row r="10003" spans="2:27">
      <c r="B10003" s="66">
        <v>44859</v>
      </c>
      <c r="D10003" s="68" t="s">
        <v>50</v>
      </c>
      <c r="E10003" s="70" t="s">
        <v>51</v>
      </c>
      <c r="F10003" s="70" t="s">
        <v>215</v>
      </c>
      <c r="G10003" s="67">
        <v>44883</v>
      </c>
      <c r="H10003" s="67">
        <v>44883</v>
      </c>
      <c r="I10003" s="71">
        <f t="shared" si="528"/>
        <v>0</v>
      </c>
      <c r="J10003" s="72" t="s">
        <v>216</v>
      </c>
      <c r="K10003" s="72" t="s">
        <v>1501</v>
      </c>
      <c r="L10003" s="73" t="s">
        <v>2068</v>
      </c>
      <c r="M10003" s="73" t="s">
        <v>415</v>
      </c>
      <c r="N10003" s="68" t="s">
        <v>245</v>
      </c>
      <c r="O10003" s="70" t="s">
        <v>952</v>
      </c>
      <c r="P10003" s="67">
        <v>44883</v>
      </c>
      <c r="Q10003" s="75" t="str">
        <f t="shared" si="529"/>
        <v>週五</v>
      </c>
      <c r="R10003" s="80">
        <v>44883</v>
      </c>
    </row>
    <row r="10004" spans="2:27">
      <c r="B10004" s="66">
        <v>44859</v>
      </c>
      <c r="D10004" s="68" t="s">
        <v>50</v>
      </c>
      <c r="E10004" s="70" t="s">
        <v>51</v>
      </c>
      <c r="F10004" s="70" t="s">
        <v>217</v>
      </c>
      <c r="G10004" s="67">
        <v>44883</v>
      </c>
      <c r="H10004" s="67">
        <v>44883</v>
      </c>
      <c r="I10004" s="71">
        <f t="shared" si="528"/>
        <v>0</v>
      </c>
      <c r="J10004" s="72" t="s">
        <v>218</v>
      </c>
      <c r="K10004" s="72" t="s">
        <v>1501</v>
      </c>
      <c r="L10004" s="73" t="s">
        <v>2068</v>
      </c>
      <c r="M10004" s="73" t="s">
        <v>2222</v>
      </c>
      <c r="N10004" s="68" t="s">
        <v>253</v>
      </c>
      <c r="O10004" s="70" t="s">
        <v>1449</v>
      </c>
      <c r="P10004" s="67">
        <v>44883</v>
      </c>
      <c r="Q10004" s="75" t="str">
        <f t="shared" si="529"/>
        <v>週五</v>
      </c>
      <c r="R10004" s="80">
        <v>44883</v>
      </c>
    </row>
    <row r="10005" spans="2:27">
      <c r="B10005" s="66">
        <v>44859</v>
      </c>
      <c r="D10005" s="68" t="s">
        <v>50</v>
      </c>
      <c r="E10005" s="70" t="s">
        <v>51</v>
      </c>
      <c r="F10005" s="70" t="s">
        <v>219</v>
      </c>
      <c r="G10005" s="67">
        <v>44883</v>
      </c>
      <c r="H10005" s="67">
        <v>44883</v>
      </c>
      <c r="I10005" s="71">
        <f t="shared" si="528"/>
        <v>0</v>
      </c>
      <c r="J10005" s="72" t="s">
        <v>212</v>
      </c>
      <c r="K10005" s="72" t="s">
        <v>1501</v>
      </c>
      <c r="L10005" s="73" t="s">
        <v>2068</v>
      </c>
      <c r="M10005" s="73" t="s">
        <v>415</v>
      </c>
      <c r="N10005" s="68" t="s">
        <v>245</v>
      </c>
      <c r="O10005" s="70" t="s">
        <v>952</v>
      </c>
      <c r="P10005" s="67">
        <v>44883</v>
      </c>
      <c r="Q10005" s="75" t="str">
        <f t="shared" si="529"/>
        <v>週五</v>
      </c>
      <c r="R10005" s="80">
        <v>44883</v>
      </c>
    </row>
    <row r="10006" spans="2:27">
      <c r="B10006" s="66">
        <v>44859</v>
      </c>
      <c r="D10006" s="68" t="s">
        <v>50</v>
      </c>
      <c r="E10006" s="70" t="s">
        <v>51</v>
      </c>
      <c r="F10006" s="70" t="s">
        <v>225</v>
      </c>
      <c r="G10006" s="67">
        <v>44883</v>
      </c>
      <c r="H10006" s="67">
        <v>44883</v>
      </c>
      <c r="I10006" s="71">
        <f t="shared" si="528"/>
        <v>0</v>
      </c>
      <c r="J10006" s="72" t="s">
        <v>212</v>
      </c>
      <c r="K10006" s="72" t="s">
        <v>1501</v>
      </c>
      <c r="L10006" s="73" t="s">
        <v>2068</v>
      </c>
      <c r="M10006" s="73" t="s">
        <v>2222</v>
      </c>
      <c r="N10006" s="68" t="s">
        <v>253</v>
      </c>
      <c r="O10006" s="70" t="s">
        <v>1449</v>
      </c>
      <c r="P10006" s="67">
        <v>44883</v>
      </c>
      <c r="Q10006" s="75" t="str">
        <f t="shared" si="529"/>
        <v>週五</v>
      </c>
      <c r="R10006" s="80">
        <v>44883</v>
      </c>
    </row>
    <row r="10007" spans="2:27">
      <c r="B10007" s="66">
        <v>44859</v>
      </c>
      <c r="D10007" s="68" t="s">
        <v>50</v>
      </c>
      <c r="E10007" s="70" t="s">
        <v>51</v>
      </c>
      <c r="F10007" s="70" t="s">
        <v>230</v>
      </c>
      <c r="G10007" s="67">
        <v>44883</v>
      </c>
      <c r="H10007" s="67">
        <v>44883</v>
      </c>
      <c r="I10007" s="71">
        <f t="shared" si="528"/>
        <v>0</v>
      </c>
      <c r="J10007" s="72" t="s">
        <v>212</v>
      </c>
      <c r="K10007" s="72" t="s">
        <v>1501</v>
      </c>
      <c r="L10007" s="73" t="s">
        <v>2068</v>
      </c>
      <c r="M10007" s="73" t="s">
        <v>2222</v>
      </c>
      <c r="N10007" s="68" t="s">
        <v>253</v>
      </c>
      <c r="O10007" s="70" t="s">
        <v>1449</v>
      </c>
      <c r="P10007" s="67">
        <v>44883</v>
      </c>
      <c r="Q10007" s="75" t="str">
        <f t="shared" si="529"/>
        <v>週五</v>
      </c>
      <c r="R10007" s="80">
        <v>44883</v>
      </c>
    </row>
    <row r="10008" spans="2:27">
      <c r="B10008" s="66">
        <v>44859</v>
      </c>
      <c r="D10008" s="68" t="s">
        <v>50</v>
      </c>
      <c r="E10008" s="70" t="s">
        <v>51</v>
      </c>
      <c r="F10008" s="70" t="s">
        <v>231</v>
      </c>
      <c r="G10008" s="67">
        <v>44883</v>
      </c>
      <c r="H10008" s="67">
        <v>44883</v>
      </c>
      <c r="I10008" s="71">
        <f t="shared" si="528"/>
        <v>0</v>
      </c>
      <c r="J10008" s="72" t="s">
        <v>212</v>
      </c>
      <c r="K10008" s="72" t="s">
        <v>1501</v>
      </c>
      <c r="L10008" s="73" t="s">
        <v>2068</v>
      </c>
      <c r="M10008" s="73" t="s">
        <v>2222</v>
      </c>
      <c r="N10008" s="68" t="s">
        <v>253</v>
      </c>
      <c r="O10008" s="70" t="s">
        <v>1449</v>
      </c>
      <c r="P10008" s="67">
        <v>44883</v>
      </c>
      <c r="Q10008" s="75" t="str">
        <f t="shared" si="529"/>
        <v>週五</v>
      </c>
      <c r="R10008" s="80">
        <v>44883</v>
      </c>
    </row>
    <row r="10009" spans="2:27">
      <c r="B10009" s="66">
        <v>44859</v>
      </c>
      <c r="D10009" s="68" t="s">
        <v>50</v>
      </c>
      <c r="E10009" s="70" t="s">
        <v>51</v>
      </c>
      <c r="F10009" s="70" t="s">
        <v>232</v>
      </c>
      <c r="G10009" s="67">
        <v>44883</v>
      </c>
      <c r="H10009" s="67">
        <v>44883</v>
      </c>
      <c r="I10009" s="71">
        <f t="shared" si="528"/>
        <v>0</v>
      </c>
      <c r="J10009" s="72" t="s">
        <v>233</v>
      </c>
      <c r="K10009" s="72" t="s">
        <v>1501</v>
      </c>
      <c r="L10009" s="73" t="s">
        <v>2068</v>
      </c>
      <c r="M10009" s="73" t="s">
        <v>2222</v>
      </c>
      <c r="N10009" s="68" t="s">
        <v>253</v>
      </c>
      <c r="O10009" s="70" t="s">
        <v>1449</v>
      </c>
      <c r="P10009" s="67">
        <v>44883</v>
      </c>
      <c r="Q10009" s="75" t="str">
        <f t="shared" si="529"/>
        <v>週五</v>
      </c>
      <c r="R10009" s="80">
        <v>44883</v>
      </c>
    </row>
    <row r="10010" spans="2:27">
      <c r="B10010" s="66">
        <v>44862</v>
      </c>
      <c r="C10010" s="67">
        <v>44872</v>
      </c>
      <c r="D10010" s="68" t="s">
        <v>50</v>
      </c>
      <c r="E10010" s="70" t="s">
        <v>82</v>
      </c>
      <c r="F10010" s="4" t="s">
        <v>3566</v>
      </c>
      <c r="G10010" s="101">
        <v>44870</v>
      </c>
      <c r="H10010" s="67">
        <v>44886</v>
      </c>
      <c r="I10010" s="71">
        <f t="shared" si="528"/>
        <v>16</v>
      </c>
      <c r="J10010" s="72" t="s">
        <v>120</v>
      </c>
      <c r="K10010" s="72" t="s">
        <v>3567</v>
      </c>
      <c r="L10010" s="110">
        <v>1</v>
      </c>
      <c r="M10010" s="73" t="s">
        <v>108</v>
      </c>
      <c r="N10010" s="68" t="str">
        <f>VLOOKUP(K10010,[1]人員授權表!D$3:G$249,4,0)</f>
        <v>無機</v>
      </c>
      <c r="O10010" s="70" t="str">
        <f>IF(J10010=[1]人員授權表!$C$85,"Casper李羿勳",IF(J10010=[1]人員授權表!$C$188,"Iring陳俊明",IF(J10010=[1]人員授權表!$C$189,"Brian陳泓霖",VLOOKUP(K10010,[1]人員授權表!D$2:E$249,2,FALSE))))</f>
        <v>Ken張智凱</v>
      </c>
      <c r="P10010" s="67">
        <f t="shared" ref="P10010:P10025" si="530">H10010-2</f>
        <v>44884</v>
      </c>
      <c r="Q10010" s="75" t="str">
        <f t="shared" si="529"/>
        <v>週六</v>
      </c>
      <c r="R10010" s="80">
        <v>44876</v>
      </c>
    </row>
    <row r="10011" spans="2:27">
      <c r="B10011" s="66">
        <v>44866</v>
      </c>
      <c r="C10011" s="67">
        <v>44872</v>
      </c>
      <c r="D10011" s="68" t="s">
        <v>50</v>
      </c>
      <c r="E10011" s="70" t="s">
        <v>82</v>
      </c>
      <c r="F10011" s="4" t="s">
        <v>3568</v>
      </c>
      <c r="G10011" s="101">
        <v>44871</v>
      </c>
      <c r="H10011" s="67">
        <v>44886</v>
      </c>
      <c r="I10011" s="71">
        <f t="shared" si="528"/>
        <v>15</v>
      </c>
      <c r="J10011" s="72" t="s">
        <v>120</v>
      </c>
      <c r="K10011" s="72" t="s">
        <v>121</v>
      </c>
      <c r="L10011" s="73">
        <v>4</v>
      </c>
      <c r="M10011" s="73" t="s">
        <v>3569</v>
      </c>
      <c r="N10011" s="68" t="str">
        <f>VLOOKUP(K10011,[1]人員授權表!D$3:G$249,4,0)</f>
        <v>無機</v>
      </c>
      <c r="O10011" s="70" t="str">
        <f>IF(J10011=[1]人員授權表!$C$85,"Casper李羿勳",IF(J10011=[1]人員授權表!$C$188,"Iring陳俊明",IF(J10011=[1]人員授權表!$C$189,"Brian陳泓霖",VLOOKUP(K10011,[1]人員授權表!D$2:E$249,2,FALSE))))</f>
        <v>Ken張智凱</v>
      </c>
      <c r="P10011" s="67">
        <f t="shared" si="530"/>
        <v>44884</v>
      </c>
      <c r="Q10011" s="75" t="str">
        <f t="shared" si="529"/>
        <v>週六</v>
      </c>
      <c r="R10011" s="80">
        <v>44876</v>
      </c>
    </row>
    <row r="10012" spans="2:27">
      <c r="B10012" s="66">
        <v>44860</v>
      </c>
      <c r="D10012" s="68" t="s">
        <v>50</v>
      </c>
      <c r="E10012" s="70" t="s">
        <v>82</v>
      </c>
      <c r="F10012" s="70" t="s">
        <v>3570</v>
      </c>
      <c r="G10012" s="67">
        <v>44868</v>
      </c>
      <c r="H10012" s="67">
        <v>44886</v>
      </c>
      <c r="I10012" s="71">
        <f t="shared" si="528"/>
        <v>18</v>
      </c>
      <c r="J10012" s="72" t="s">
        <v>120</v>
      </c>
      <c r="K10012" s="72" t="s">
        <v>3567</v>
      </c>
      <c r="L10012" s="73">
        <v>2</v>
      </c>
      <c r="M10012" s="73" t="s">
        <v>79</v>
      </c>
      <c r="N10012" s="68" t="str">
        <f>VLOOKUP(K10012,[1]人員授權表!D$3:G$249,4,0)</f>
        <v>無機</v>
      </c>
      <c r="O10012" s="70" t="str">
        <f>IF(J10012=[1]人員授權表!$C$85,"Casper李羿勳",IF(J10012=[1]人員授權表!$C$188,"Iring陳俊明",IF(J10012=[1]人員授權表!$C$189,"Brian陳泓霖",VLOOKUP(K10012,[1]人員授權表!D$2:E$249,2,FALSE))))</f>
        <v>Ken張智凱</v>
      </c>
      <c r="P10012" s="67">
        <f t="shared" si="530"/>
        <v>44884</v>
      </c>
      <c r="Q10012" s="75" t="str">
        <f t="shared" si="529"/>
        <v>週六</v>
      </c>
      <c r="R10012" s="80">
        <v>44876</v>
      </c>
    </row>
    <row r="10013" spans="2:27">
      <c r="B10013" s="66">
        <v>44860</v>
      </c>
      <c r="D10013" s="68" t="s">
        <v>50</v>
      </c>
      <c r="E10013" s="70" t="s">
        <v>82</v>
      </c>
      <c r="F10013" s="70" t="s">
        <v>3570</v>
      </c>
      <c r="G10013" s="67">
        <v>44868</v>
      </c>
      <c r="H10013" s="67">
        <v>44886</v>
      </c>
      <c r="I10013" s="71">
        <f t="shared" si="528"/>
        <v>18</v>
      </c>
      <c r="J10013" s="72" t="s">
        <v>394</v>
      </c>
      <c r="K10013" s="72" t="s">
        <v>395</v>
      </c>
      <c r="L10013" s="73">
        <v>2</v>
      </c>
      <c r="M10013" s="73" t="s">
        <v>79</v>
      </c>
      <c r="N10013" s="68" t="str">
        <f>VLOOKUP(K10013,[1]人員授權表!D$3:G$249,4,0)</f>
        <v>無機</v>
      </c>
      <c r="O10013" s="70" t="str">
        <f>IF(J10013=[1]人員授權表!$C$85,"Casper李羿勳",IF(J10013=[1]人員授權表!$C$188,"Iring陳俊明",IF(J10013=[1]人員授權表!$C$189,"Brian陳泓霖",VLOOKUP(K10013,[1]人員授權表!D$2:E$249,2,FALSE))))</f>
        <v>Ken張智凱</v>
      </c>
      <c r="P10013" s="67">
        <f t="shared" si="530"/>
        <v>44884</v>
      </c>
      <c r="Q10013" s="75" t="str">
        <f t="shared" si="529"/>
        <v>週六</v>
      </c>
      <c r="R10013" s="80">
        <v>44874</v>
      </c>
    </row>
    <row r="10014" spans="2:27">
      <c r="B10014" s="66">
        <v>44855</v>
      </c>
      <c r="D10014" s="68" t="s">
        <v>50</v>
      </c>
      <c r="E10014" s="70" t="s">
        <v>82</v>
      </c>
      <c r="F10014" s="70" t="s">
        <v>3571</v>
      </c>
      <c r="G10014" s="67">
        <v>44872</v>
      </c>
      <c r="H10014" s="67">
        <v>44886</v>
      </c>
      <c r="I10014" s="71">
        <f t="shared" si="528"/>
        <v>14</v>
      </c>
      <c r="J10014" s="72" t="s">
        <v>125</v>
      </c>
      <c r="K10014" s="72" t="s">
        <v>126</v>
      </c>
      <c r="L10014" s="73">
        <v>16</v>
      </c>
      <c r="M10014" s="73" t="s">
        <v>268</v>
      </c>
      <c r="N10014" s="68" t="str">
        <f>VLOOKUP(K10014,[1]人員授權表!D$3:G$249,4,0)</f>
        <v>有機</v>
      </c>
      <c r="O10014" s="70" t="str">
        <f>IF(J10014=[1]人員授權表!$C$85,"Casper李羿勳",IF(J10014=[1]人員授權表!$C$188,"Iring陳俊明",IF(J10014=[1]人員授權表!$C$189,"Brian陳泓霖",VLOOKUP(K10014,[1]人員授權表!D$2:E$249,2,FALSE))))</f>
        <v>Lucy黃詩婷</v>
      </c>
      <c r="P10014" s="67">
        <f t="shared" si="530"/>
        <v>44884</v>
      </c>
      <c r="Q10014" s="75" t="str">
        <f t="shared" si="529"/>
        <v>週六</v>
      </c>
      <c r="R10014" s="80">
        <v>44883</v>
      </c>
    </row>
    <row r="10015" spans="2:27">
      <c r="B10015" s="66">
        <v>44867</v>
      </c>
      <c r="D10015" s="68" t="s">
        <v>50</v>
      </c>
      <c r="E10015" s="70" t="s">
        <v>82</v>
      </c>
      <c r="F10015" s="4" t="s">
        <v>3572</v>
      </c>
      <c r="G10015" s="67">
        <v>44872</v>
      </c>
      <c r="H10015" s="67">
        <v>44886</v>
      </c>
      <c r="I10015" s="71">
        <f t="shared" si="528"/>
        <v>14</v>
      </c>
      <c r="J10015" s="72" t="s">
        <v>528</v>
      </c>
      <c r="K10015" s="72" t="s">
        <v>126</v>
      </c>
      <c r="L10015" s="73">
        <v>1</v>
      </c>
      <c r="M10015" s="73" t="s">
        <v>91</v>
      </c>
      <c r="N10015" s="68" t="str">
        <f>VLOOKUP(K10015,[1]人員授權表!D$3:G$249,4,0)</f>
        <v>有機</v>
      </c>
      <c r="O10015" s="70" t="str">
        <f>IF(J10015=[1]人員授權表!$C$85,"Casper李羿勳",IF(J10015=[1]人員授權表!$C$188,"Iring陳俊明",IF(J10015=[1]人員授權表!$C$189,"Brian陳泓霖",VLOOKUP(K10015,[1]人員授權表!D$2:E$249,2,FALSE))))</f>
        <v>Lucy黃詩婷</v>
      </c>
      <c r="P10015" s="67">
        <f t="shared" si="530"/>
        <v>44884</v>
      </c>
      <c r="Q10015" s="75" t="str">
        <f t="shared" si="529"/>
        <v>週六</v>
      </c>
      <c r="R10015" s="80">
        <v>44883</v>
      </c>
    </row>
    <row r="10016" spans="2:27">
      <c r="B10016" s="66">
        <v>44867</v>
      </c>
      <c r="D10016" s="68" t="s">
        <v>50</v>
      </c>
      <c r="E10016" s="70" t="s">
        <v>82</v>
      </c>
      <c r="F10016" s="4" t="s">
        <v>3573</v>
      </c>
      <c r="G10016" s="67">
        <v>44872</v>
      </c>
      <c r="H10016" s="67">
        <v>44886</v>
      </c>
      <c r="I10016" s="71">
        <f t="shared" si="528"/>
        <v>14</v>
      </c>
      <c r="J10016" s="72" t="s">
        <v>528</v>
      </c>
      <c r="K10016" s="72" t="s">
        <v>126</v>
      </c>
      <c r="L10016" s="73">
        <v>1</v>
      </c>
      <c r="M10016" s="73" t="s">
        <v>91</v>
      </c>
      <c r="N10016" s="68" t="str">
        <f>VLOOKUP(K10016,[1]人員授權表!D$3:G$249,4,0)</f>
        <v>有機</v>
      </c>
      <c r="O10016" s="70" t="str">
        <f>IF(J10016=[1]人員授權表!$C$85,"Casper李羿勳",IF(J10016=[1]人員授權表!$C$188,"Iring陳俊明",IF(J10016=[1]人員授權表!$C$189,"Brian陳泓霖",VLOOKUP(K10016,[1]人員授權表!D$2:E$249,2,FALSE))))</f>
        <v>Lucy黃詩婷</v>
      </c>
      <c r="P10016" s="67">
        <f t="shared" si="530"/>
        <v>44884</v>
      </c>
      <c r="Q10016" s="75" t="str">
        <f t="shared" si="529"/>
        <v>週六</v>
      </c>
      <c r="R10016" s="80">
        <v>44883</v>
      </c>
    </row>
    <row r="10017" spans="2:26">
      <c r="B10017" s="66">
        <v>44867</v>
      </c>
      <c r="D10017" s="68" t="s">
        <v>50</v>
      </c>
      <c r="E10017" s="70" t="s">
        <v>82</v>
      </c>
      <c r="F10017" s="4" t="s">
        <v>3574</v>
      </c>
      <c r="G10017" s="67">
        <v>44872</v>
      </c>
      <c r="H10017" s="67">
        <v>44886</v>
      </c>
      <c r="I10017" s="71">
        <f t="shared" si="528"/>
        <v>14</v>
      </c>
      <c r="J10017" s="72" t="s">
        <v>528</v>
      </c>
      <c r="K10017" s="72" t="s">
        <v>126</v>
      </c>
      <c r="L10017" s="73">
        <v>1</v>
      </c>
      <c r="M10017" s="73" t="s">
        <v>91</v>
      </c>
      <c r="N10017" s="68" t="str">
        <f>VLOOKUP(K10017,[1]人員授權表!D$3:G$249,4,0)</f>
        <v>有機</v>
      </c>
      <c r="O10017" s="70" t="str">
        <f>IF(J10017=[1]人員授權表!$C$85,"Casper李羿勳",IF(J10017=[1]人員授權表!$C$188,"Iring陳俊明",IF(J10017=[1]人員授權表!$C$189,"Brian陳泓霖",VLOOKUP(K10017,[1]人員授權表!D$2:E$249,2,FALSE))))</f>
        <v>Lucy黃詩婷</v>
      </c>
      <c r="P10017" s="67">
        <f t="shared" si="530"/>
        <v>44884</v>
      </c>
      <c r="Q10017" s="75" t="str">
        <f t="shared" si="529"/>
        <v>週六</v>
      </c>
      <c r="R10017" s="80">
        <v>44883</v>
      </c>
    </row>
    <row r="10018" spans="2:26">
      <c r="B10018" s="66">
        <v>44867</v>
      </c>
      <c r="D10018" s="68" t="s">
        <v>50</v>
      </c>
      <c r="E10018" s="70" t="s">
        <v>82</v>
      </c>
      <c r="F10018" s="4" t="s">
        <v>3575</v>
      </c>
      <c r="G10018" s="67">
        <v>44872</v>
      </c>
      <c r="H10018" s="67">
        <v>44886</v>
      </c>
      <c r="I10018" s="71">
        <f t="shared" si="528"/>
        <v>14</v>
      </c>
      <c r="J10018" s="72" t="s">
        <v>528</v>
      </c>
      <c r="K10018" s="72" t="s">
        <v>126</v>
      </c>
      <c r="L10018" s="73">
        <v>1</v>
      </c>
      <c r="M10018" s="73" t="s">
        <v>91</v>
      </c>
      <c r="N10018" s="68" t="str">
        <f>VLOOKUP(K10018,[1]人員授權表!D$3:G$249,4,0)</f>
        <v>有機</v>
      </c>
      <c r="O10018" s="70" t="str">
        <f>IF(J10018=[1]人員授權表!$C$85,"Casper李羿勳",IF(J10018=[1]人員授權表!$C$188,"Iring陳俊明",IF(J10018=[1]人員授權表!$C$189,"Brian陳泓霖",VLOOKUP(K10018,[1]人員授權表!D$2:E$249,2,FALSE))))</f>
        <v>Lucy黃詩婷</v>
      </c>
      <c r="P10018" s="67">
        <f t="shared" si="530"/>
        <v>44884</v>
      </c>
      <c r="Q10018" s="75" t="str">
        <f t="shared" si="529"/>
        <v>週六</v>
      </c>
      <c r="R10018" s="80">
        <v>44883</v>
      </c>
    </row>
    <row r="10019" spans="2:26">
      <c r="B10019" s="66">
        <v>44867</v>
      </c>
      <c r="D10019" s="68" t="s">
        <v>50</v>
      </c>
      <c r="E10019" s="70" t="s">
        <v>82</v>
      </c>
      <c r="F10019" s="4" t="s">
        <v>3576</v>
      </c>
      <c r="G10019" s="67">
        <v>44872</v>
      </c>
      <c r="H10019" s="67">
        <v>44886</v>
      </c>
      <c r="I10019" s="71">
        <f t="shared" si="528"/>
        <v>14</v>
      </c>
      <c r="J10019" s="72" t="s">
        <v>528</v>
      </c>
      <c r="K10019" s="72" t="s">
        <v>126</v>
      </c>
      <c r="L10019" s="73">
        <v>1</v>
      </c>
      <c r="M10019" s="73" t="s">
        <v>91</v>
      </c>
      <c r="N10019" s="68" t="str">
        <f>VLOOKUP(K10019,[1]人員授權表!D$3:G$249,4,0)</f>
        <v>有機</v>
      </c>
      <c r="O10019" s="70" t="str">
        <f>IF(J10019=[1]人員授權表!$C$85,"Casper李羿勳",IF(J10019=[1]人員授權表!$C$188,"Iring陳俊明",IF(J10019=[1]人員授權表!$C$189,"Brian陳泓霖",VLOOKUP(K10019,[1]人員授權表!D$2:E$249,2,FALSE))))</f>
        <v>Lucy黃詩婷</v>
      </c>
      <c r="P10019" s="67">
        <f t="shared" si="530"/>
        <v>44884</v>
      </c>
      <c r="Q10019" s="75" t="str">
        <f t="shared" si="529"/>
        <v>週六</v>
      </c>
      <c r="R10019" s="80">
        <v>44883</v>
      </c>
    </row>
    <row r="10020" spans="2:26">
      <c r="B10020" s="66">
        <v>44867</v>
      </c>
      <c r="D10020" s="68" t="s">
        <v>50</v>
      </c>
      <c r="E10020" s="70" t="s">
        <v>82</v>
      </c>
      <c r="F10020" s="4" t="s">
        <v>3577</v>
      </c>
      <c r="G10020" s="67">
        <v>44872</v>
      </c>
      <c r="H10020" s="67">
        <v>44886</v>
      </c>
      <c r="I10020" s="71">
        <f t="shared" si="528"/>
        <v>14</v>
      </c>
      <c r="J10020" s="72" t="s">
        <v>528</v>
      </c>
      <c r="K10020" s="72" t="s">
        <v>126</v>
      </c>
      <c r="L10020" s="73">
        <v>1</v>
      </c>
      <c r="M10020" s="73" t="s">
        <v>91</v>
      </c>
      <c r="N10020" s="68" t="str">
        <f>VLOOKUP(K10020,[1]人員授權表!D$3:G$249,4,0)</f>
        <v>有機</v>
      </c>
      <c r="O10020" s="70" t="str">
        <f>IF(J10020=[1]人員授權表!$C$85,"Casper李羿勳",IF(J10020=[1]人員授權表!$C$188,"Iring陳俊明",IF(J10020=[1]人員授權表!$C$189,"Brian陳泓霖",VLOOKUP(K10020,[1]人員授權表!D$2:E$249,2,FALSE))))</f>
        <v>Lucy黃詩婷</v>
      </c>
      <c r="P10020" s="67">
        <f t="shared" si="530"/>
        <v>44884</v>
      </c>
      <c r="Q10020" s="75" t="str">
        <f t="shared" si="529"/>
        <v>週六</v>
      </c>
      <c r="R10020" s="80">
        <v>44883</v>
      </c>
    </row>
    <row r="10021" spans="2:26">
      <c r="B10021" s="66">
        <v>44867</v>
      </c>
      <c r="D10021" s="68" t="s">
        <v>50</v>
      </c>
      <c r="E10021" s="70" t="s">
        <v>82</v>
      </c>
      <c r="F10021" s="4" t="s">
        <v>3578</v>
      </c>
      <c r="G10021" s="67">
        <v>44872</v>
      </c>
      <c r="H10021" s="67">
        <v>44886</v>
      </c>
      <c r="I10021" s="71">
        <f t="shared" si="528"/>
        <v>14</v>
      </c>
      <c r="J10021" s="72" t="s">
        <v>528</v>
      </c>
      <c r="K10021" s="72" t="s">
        <v>126</v>
      </c>
      <c r="L10021" s="73">
        <v>1</v>
      </c>
      <c r="M10021" s="73" t="s">
        <v>91</v>
      </c>
      <c r="N10021" s="68" t="str">
        <f>VLOOKUP(K10021,[1]人員授權表!D$3:G$249,4,0)</f>
        <v>有機</v>
      </c>
      <c r="O10021" s="70" t="str">
        <f>IF(J10021=[1]人員授權表!$C$85,"Casper李羿勳",IF(J10021=[1]人員授權表!$C$188,"Iring陳俊明",IF(J10021=[1]人員授權表!$C$189,"Brian陳泓霖",VLOOKUP(K10021,[1]人員授權表!D$2:E$249,2,FALSE))))</f>
        <v>Lucy黃詩婷</v>
      </c>
      <c r="P10021" s="67">
        <f t="shared" si="530"/>
        <v>44884</v>
      </c>
      <c r="Q10021" s="75" t="str">
        <f t="shared" si="529"/>
        <v>週六</v>
      </c>
      <c r="R10021" s="80">
        <v>44883</v>
      </c>
    </row>
    <row r="10022" spans="2:26">
      <c r="B10022" s="66">
        <v>44867</v>
      </c>
      <c r="D10022" s="68" t="s">
        <v>50</v>
      </c>
      <c r="E10022" s="70" t="s">
        <v>82</v>
      </c>
      <c r="F10022" s="4" t="s">
        <v>3579</v>
      </c>
      <c r="G10022" s="67">
        <v>44872</v>
      </c>
      <c r="H10022" s="67">
        <v>44886</v>
      </c>
      <c r="I10022" s="71">
        <f t="shared" si="528"/>
        <v>14</v>
      </c>
      <c r="J10022" s="72" t="s">
        <v>528</v>
      </c>
      <c r="K10022" s="72" t="s">
        <v>126</v>
      </c>
      <c r="L10022" s="73">
        <v>1</v>
      </c>
      <c r="M10022" s="73" t="s">
        <v>91</v>
      </c>
      <c r="N10022" s="68" t="str">
        <f>VLOOKUP(K10022,[1]人員授權表!D$3:G$249,4,0)</f>
        <v>有機</v>
      </c>
      <c r="O10022" s="70" t="str">
        <f>IF(J10022=[1]人員授權表!$C$85,"Casper李羿勳",IF(J10022=[1]人員授權表!$C$188,"Iring陳俊明",IF(J10022=[1]人員授權表!$C$189,"Brian陳泓霖",VLOOKUP(K10022,[1]人員授權表!D$2:E$249,2,FALSE))))</f>
        <v>Lucy黃詩婷</v>
      </c>
      <c r="P10022" s="67">
        <f t="shared" si="530"/>
        <v>44884</v>
      </c>
      <c r="Q10022" s="75" t="str">
        <f t="shared" si="529"/>
        <v>週六</v>
      </c>
      <c r="R10022" s="80">
        <v>44883</v>
      </c>
    </row>
    <row r="10023" spans="2:26">
      <c r="B10023" s="66">
        <v>44867</v>
      </c>
      <c r="D10023" s="68" t="s">
        <v>50</v>
      </c>
      <c r="E10023" s="70" t="s">
        <v>82</v>
      </c>
      <c r="F10023" s="4" t="s">
        <v>3580</v>
      </c>
      <c r="G10023" s="67">
        <v>44872</v>
      </c>
      <c r="H10023" s="67">
        <v>44886</v>
      </c>
      <c r="I10023" s="71">
        <f t="shared" si="528"/>
        <v>14</v>
      </c>
      <c r="J10023" s="72" t="s">
        <v>528</v>
      </c>
      <c r="K10023" s="72" t="s">
        <v>126</v>
      </c>
      <c r="L10023" s="73">
        <v>1</v>
      </c>
      <c r="M10023" s="73" t="s">
        <v>91</v>
      </c>
      <c r="N10023" s="68" t="str">
        <f>VLOOKUP(K10023,[1]人員授權表!D$3:G$249,4,0)</f>
        <v>有機</v>
      </c>
      <c r="O10023" s="70" t="str">
        <f>IF(J10023=[1]人員授權表!$C$85,"Casper李羿勳",IF(J10023=[1]人員授權表!$C$188,"Iring陳俊明",IF(J10023=[1]人員授權表!$C$189,"Brian陳泓霖",VLOOKUP(K10023,[1]人員授權表!D$2:E$249,2,FALSE))))</f>
        <v>Lucy黃詩婷</v>
      </c>
      <c r="P10023" s="67">
        <f t="shared" si="530"/>
        <v>44884</v>
      </c>
      <c r="Q10023" s="75" t="str">
        <f t="shared" si="529"/>
        <v>週六</v>
      </c>
      <c r="R10023" s="80">
        <v>44883</v>
      </c>
    </row>
    <row r="10024" spans="2:26">
      <c r="B10024" s="66">
        <v>44867</v>
      </c>
      <c r="D10024" s="68" t="s">
        <v>50</v>
      </c>
      <c r="E10024" s="70" t="s">
        <v>82</v>
      </c>
      <c r="F10024" s="4" t="s">
        <v>3581</v>
      </c>
      <c r="G10024" s="67">
        <v>44872</v>
      </c>
      <c r="H10024" s="67">
        <v>44886</v>
      </c>
      <c r="I10024" s="71">
        <f t="shared" si="528"/>
        <v>14</v>
      </c>
      <c r="J10024" s="72" t="s">
        <v>528</v>
      </c>
      <c r="K10024" s="72" t="s">
        <v>126</v>
      </c>
      <c r="L10024" s="73">
        <v>1</v>
      </c>
      <c r="M10024" s="73" t="s">
        <v>91</v>
      </c>
      <c r="N10024" s="68" t="str">
        <f>VLOOKUP(K10024,[1]人員授權表!D$3:G$249,4,0)</f>
        <v>有機</v>
      </c>
      <c r="O10024" s="70" t="str">
        <f>IF(J10024=[1]人員授權表!$C$85,"Casper李羿勳",IF(J10024=[1]人員授權表!$C$188,"Iring陳俊明",IF(J10024=[1]人員授權表!$C$189,"Brian陳泓霖",VLOOKUP(K10024,[1]人員授權表!D$2:E$249,2,FALSE))))</f>
        <v>Lucy黃詩婷</v>
      </c>
      <c r="P10024" s="67">
        <f t="shared" si="530"/>
        <v>44884</v>
      </c>
      <c r="Q10024" s="75" t="str">
        <f t="shared" si="529"/>
        <v>週六</v>
      </c>
      <c r="R10024" s="80">
        <v>44883</v>
      </c>
    </row>
    <row r="10025" spans="2:26">
      <c r="B10025" s="66">
        <v>44872</v>
      </c>
      <c r="D10025" s="68" t="s">
        <v>50</v>
      </c>
      <c r="E10025" s="70" t="s">
        <v>1418</v>
      </c>
      <c r="F10025" s="4" t="s">
        <v>3434</v>
      </c>
      <c r="G10025" s="67">
        <v>44872</v>
      </c>
      <c r="H10025" s="67">
        <v>44886</v>
      </c>
      <c r="I10025" s="71">
        <f t="shared" si="528"/>
        <v>14</v>
      </c>
      <c r="J10025" s="72" t="s">
        <v>133</v>
      </c>
      <c r="K10025" s="72" t="s">
        <v>134</v>
      </c>
      <c r="L10025" s="73">
        <v>1</v>
      </c>
      <c r="M10025" s="73" t="s">
        <v>108</v>
      </c>
      <c r="N10025" s="68" t="str">
        <f>VLOOKUP(K10025,[1]人員授權表!D$3:G$249,4,0)</f>
        <v>無機</v>
      </c>
      <c r="O10025" s="70" t="str">
        <f>IF(J10025=[1]人員授權表!$C$85,"Casper李羿勳",IF(J10025=[1]人員授權表!$C$188,"Iring陳俊明",IF(J10025=[1]人員授權表!$C$189,"Brian陳泓霖",VLOOKUP(K10025,[1]人員授權表!D$2:E$249,2,FALSE))))</f>
        <v>Brian陳泓霖</v>
      </c>
      <c r="P10025" s="67">
        <f t="shared" si="530"/>
        <v>44884</v>
      </c>
      <c r="Q10025" s="75" t="str">
        <f t="shared" si="529"/>
        <v>週六</v>
      </c>
      <c r="R10025" s="80">
        <v>44875</v>
      </c>
    </row>
    <row r="10026" spans="2:26">
      <c r="B10026" s="66">
        <v>44881</v>
      </c>
      <c r="D10026" s="68" t="s">
        <v>50</v>
      </c>
      <c r="E10026" s="70" t="s">
        <v>1418</v>
      </c>
      <c r="F10026" s="4" t="s">
        <v>3582</v>
      </c>
      <c r="G10026" s="67">
        <v>44879</v>
      </c>
      <c r="H10026" s="67">
        <v>44886</v>
      </c>
      <c r="I10026" s="71">
        <f t="shared" si="528"/>
        <v>7</v>
      </c>
      <c r="J10026" s="72" t="s">
        <v>102</v>
      </c>
      <c r="K10026" s="72" t="s">
        <v>103</v>
      </c>
      <c r="L10026" s="73">
        <v>1</v>
      </c>
      <c r="M10026" s="73" t="s">
        <v>108</v>
      </c>
      <c r="N10026" s="68" t="str">
        <f>VLOOKUP(K10026,[1]人員授權表!D$3:G$249,4,0)</f>
        <v>無機</v>
      </c>
      <c r="O10026" s="70" t="str">
        <f>IF(J10026=[1]人員授權表!$C$85,"Casper李羿勳",IF(J10026=[1]人員授權表!$C$188,"Iring陳俊明",IF(J10026=[1]人員授權表!$C$189,"Brian陳泓霖",VLOOKUP(K10026,[1]人員授權表!D$2:E$249,2,FALSE))))</f>
        <v>Brian陳泓霖</v>
      </c>
      <c r="P10026" s="67">
        <f>H10026-1</f>
        <v>44885</v>
      </c>
      <c r="Q10026" s="75" t="str">
        <f t="shared" si="529"/>
        <v>週日</v>
      </c>
      <c r="R10026" s="80">
        <v>44883</v>
      </c>
    </row>
    <row r="10027" spans="2:26">
      <c r="B10027" s="66">
        <v>44881</v>
      </c>
      <c r="D10027" s="68" t="s">
        <v>50</v>
      </c>
      <c r="E10027" s="70" t="s">
        <v>1418</v>
      </c>
      <c r="F10027" s="4" t="s">
        <v>3583</v>
      </c>
      <c r="G10027" s="67">
        <v>44879</v>
      </c>
      <c r="H10027" s="67">
        <v>44886</v>
      </c>
      <c r="I10027" s="71">
        <f t="shared" si="528"/>
        <v>7</v>
      </c>
      <c r="J10027" s="72" t="s">
        <v>102</v>
      </c>
      <c r="K10027" s="72" t="s">
        <v>103</v>
      </c>
      <c r="L10027" s="73">
        <v>1</v>
      </c>
      <c r="M10027" s="73" t="s">
        <v>108</v>
      </c>
      <c r="N10027" s="68" t="str">
        <f>VLOOKUP(K10027,[1]人員授權表!D$3:G$249,4,0)</f>
        <v>無機</v>
      </c>
      <c r="O10027" s="70" t="str">
        <f>IF(J10027=[1]人員授權表!$C$85,"Casper李羿勳",IF(J10027=[1]人員授權表!$C$188,"Iring陳俊明",IF(J10027=[1]人員授權表!$C$189,"Brian陳泓霖",VLOOKUP(K10027,[1]人員授權表!D$2:E$249,2,FALSE))))</f>
        <v>Brian陳泓霖</v>
      </c>
      <c r="P10027" s="67">
        <f>H10027-1</f>
        <v>44885</v>
      </c>
      <c r="Q10027" s="75" t="str">
        <f t="shared" si="529"/>
        <v>週日</v>
      </c>
      <c r="R10027" s="80">
        <v>44883</v>
      </c>
    </row>
    <row r="10028" spans="2:26">
      <c r="B10028" s="66">
        <v>44866</v>
      </c>
      <c r="C10028" s="67">
        <v>44873</v>
      </c>
      <c r="D10028" s="126" t="s">
        <v>1854</v>
      </c>
      <c r="E10028" s="89" t="s">
        <v>82</v>
      </c>
      <c r="F10028" s="115" t="s">
        <v>3261</v>
      </c>
      <c r="G10028" s="92">
        <v>44872</v>
      </c>
      <c r="H10028" s="92">
        <v>44886</v>
      </c>
      <c r="I10028" s="71">
        <f t="shared" si="528"/>
        <v>14</v>
      </c>
      <c r="J10028" s="106" t="s">
        <v>139</v>
      </c>
      <c r="K10028" s="106" t="s">
        <v>140</v>
      </c>
      <c r="L10028" s="100"/>
      <c r="M10028" s="73" t="s">
        <v>91</v>
      </c>
      <c r="N10028" s="107" t="str">
        <f>VLOOKUP(K10028,[1]人員授權表!D$3:G$249,4,0)</f>
        <v>無機</v>
      </c>
      <c r="O10028" s="90" t="str">
        <f>IF(J10028=[1]人員授權表!$C$85,"Casper李羿勳",IF(J10028=[1]人員授權表!$C$188,"Iring陳俊明",IF(J10028=[1]人員授權表!$C$189,"Brian陳泓霖",VLOOKUP(K10028,[1]人員授權表!D$2:E$249,2,FALSE))))</f>
        <v>Brian陳泓霖</v>
      </c>
      <c r="P10028" s="105">
        <f t="shared" ref="P10028:P10091" si="531">H10028-2</f>
        <v>44884</v>
      </c>
      <c r="Q10028" s="75" t="str">
        <f t="shared" si="529"/>
        <v>週六</v>
      </c>
      <c r="R10028" s="128" t="s">
        <v>1854</v>
      </c>
      <c r="Z10028" s="111" t="s">
        <v>3584</v>
      </c>
    </row>
    <row r="10029" spans="2:26">
      <c r="B10029" s="66">
        <v>44866</v>
      </c>
      <c r="C10029" s="67">
        <v>44873</v>
      </c>
      <c r="D10029" s="126" t="s">
        <v>1854</v>
      </c>
      <c r="E10029" s="89" t="s">
        <v>82</v>
      </c>
      <c r="F10029" s="115" t="s">
        <v>3261</v>
      </c>
      <c r="G10029" s="92">
        <v>44872</v>
      </c>
      <c r="H10029" s="92">
        <v>44886</v>
      </c>
      <c r="I10029" s="71">
        <f t="shared" si="528"/>
        <v>14</v>
      </c>
      <c r="J10029" s="106" t="s">
        <v>277</v>
      </c>
      <c r="K10029" s="106" t="s">
        <v>154</v>
      </c>
      <c r="L10029" s="100"/>
      <c r="M10029" s="73" t="s">
        <v>91</v>
      </c>
      <c r="N10029" s="107" t="str">
        <f>VLOOKUP(K10029,[1]人員授權表!D$3:G$249,4,0)</f>
        <v>無機</v>
      </c>
      <c r="O10029" s="90" t="str">
        <f>IF(J10029=[1]人員授權表!$C$85,"Casper李羿勳",IF(J10029=[1]人員授權表!$C$188,"Iring陳俊明",IF(J10029=[1]人員授權表!$C$189,"Brian陳泓霖",VLOOKUP(K10029,[1]人員授權表!D$2:E$249,2,FALSE))))</f>
        <v>Ken張智凱</v>
      </c>
      <c r="P10029" s="105">
        <f t="shared" si="531"/>
        <v>44884</v>
      </c>
      <c r="Q10029" s="75" t="str">
        <f t="shared" si="529"/>
        <v>週六</v>
      </c>
      <c r="R10029" s="128" t="s">
        <v>1854</v>
      </c>
      <c r="Z10029" s="111" t="s">
        <v>3584</v>
      </c>
    </row>
    <row r="10030" spans="2:26">
      <c r="B10030" s="66">
        <v>44866</v>
      </c>
      <c r="C10030" s="67">
        <v>44873</v>
      </c>
      <c r="D10030" s="126" t="s">
        <v>1854</v>
      </c>
      <c r="E10030" s="89" t="s">
        <v>82</v>
      </c>
      <c r="F10030" s="115" t="s">
        <v>3261</v>
      </c>
      <c r="G10030" s="92">
        <v>44872</v>
      </c>
      <c r="H10030" s="92">
        <v>44886</v>
      </c>
      <c r="I10030" s="71">
        <f t="shared" si="528"/>
        <v>14</v>
      </c>
      <c r="J10030" s="106" t="s">
        <v>137</v>
      </c>
      <c r="K10030" s="106" t="s">
        <v>138</v>
      </c>
      <c r="L10030" s="100"/>
      <c r="M10030" s="73" t="s">
        <v>91</v>
      </c>
      <c r="N10030" s="107" t="str">
        <f>VLOOKUP(K10030,[1]人員授權表!D$3:G$249,4,0)</f>
        <v>無機</v>
      </c>
      <c r="O10030" s="90" t="str">
        <f>IF(J10030=[1]人員授權表!$C$85,"Casper李羿勳",IF(J10030=[1]人員授權表!$C$188,"Iring陳俊明",IF(J10030=[1]人員授權表!$C$189,"Brian陳泓霖",VLOOKUP(K10030,[1]人員授權表!D$2:E$249,2,FALSE))))</f>
        <v>Jack劉念忻</v>
      </c>
      <c r="P10030" s="105">
        <f t="shared" si="531"/>
        <v>44884</v>
      </c>
      <c r="Q10030" s="75" t="str">
        <f t="shared" si="529"/>
        <v>週六</v>
      </c>
      <c r="R10030" s="128" t="s">
        <v>1854</v>
      </c>
      <c r="Z10030" s="111" t="s">
        <v>3584</v>
      </c>
    </row>
    <row r="10031" spans="2:26">
      <c r="B10031" s="66">
        <v>44866</v>
      </c>
      <c r="C10031" s="67">
        <v>44873</v>
      </c>
      <c r="D10031" s="126" t="s">
        <v>1854</v>
      </c>
      <c r="E10031" s="89" t="s">
        <v>82</v>
      </c>
      <c r="F10031" s="115" t="s">
        <v>3261</v>
      </c>
      <c r="G10031" s="92">
        <v>44872</v>
      </c>
      <c r="H10031" s="92">
        <v>44886</v>
      </c>
      <c r="I10031" s="71">
        <f t="shared" si="528"/>
        <v>14</v>
      </c>
      <c r="J10031" s="106" t="s">
        <v>148</v>
      </c>
      <c r="K10031" s="106" t="s">
        <v>149</v>
      </c>
      <c r="L10031" s="100"/>
      <c r="M10031" s="73" t="s">
        <v>91</v>
      </c>
      <c r="N10031" s="107" t="str">
        <f>VLOOKUP(K10031,[1]人員授權表!D$3:G$249,4,0)</f>
        <v>無機</v>
      </c>
      <c r="O10031" s="90" t="str">
        <f>IF(J10031=[1]人員授權表!$C$85,"Casper李羿勳",IF(J10031=[1]人員授權表!$C$188,"Iring陳俊明",IF(J10031=[1]人員授權表!$C$189,"Brian陳泓霖",VLOOKUP(K10031,[1]人員授權表!D$2:E$249,2,FALSE))))</f>
        <v>Vicky游崴涵</v>
      </c>
      <c r="P10031" s="105">
        <f t="shared" si="531"/>
        <v>44884</v>
      </c>
      <c r="Q10031" s="75" t="str">
        <f t="shared" si="529"/>
        <v>週六</v>
      </c>
      <c r="R10031" s="128" t="s">
        <v>1854</v>
      </c>
      <c r="Z10031" s="111" t="s">
        <v>3584</v>
      </c>
    </row>
    <row r="10032" spans="2:26">
      <c r="B10032" s="66">
        <v>44866</v>
      </c>
      <c r="C10032" s="67">
        <v>44873</v>
      </c>
      <c r="D10032" s="126" t="s">
        <v>1854</v>
      </c>
      <c r="E10032" s="89" t="s">
        <v>82</v>
      </c>
      <c r="F10032" s="115" t="s">
        <v>3263</v>
      </c>
      <c r="G10032" s="92">
        <v>44872</v>
      </c>
      <c r="H10032" s="92">
        <v>44886</v>
      </c>
      <c r="I10032" s="71">
        <f t="shared" si="528"/>
        <v>14</v>
      </c>
      <c r="J10032" s="106" t="s">
        <v>139</v>
      </c>
      <c r="K10032" s="106" t="s">
        <v>140</v>
      </c>
      <c r="L10032" s="100"/>
      <c r="M10032" s="73" t="s">
        <v>91</v>
      </c>
      <c r="N10032" s="94" t="str">
        <f>VLOOKUP(K10032,[1]人員授權表!D$3:G$249,4,0)</f>
        <v>無機</v>
      </c>
      <c r="O10032" s="89" t="str">
        <f>IF(J10032=[1]人員授權表!$C$85,"Casper李羿勳",IF(J10032=[1]人員授權表!$C$188,"Iring陳俊明",IF(J10032=[1]人員授權表!$C$189,"Brian陳泓霖",VLOOKUP(K10032,[1]人員授權表!D$2:E$249,2,FALSE))))</f>
        <v>Brian陳泓霖</v>
      </c>
      <c r="P10032" s="92">
        <f t="shared" si="531"/>
        <v>44884</v>
      </c>
      <c r="Q10032" s="75" t="str">
        <f t="shared" si="529"/>
        <v>週六</v>
      </c>
      <c r="R10032" s="128" t="s">
        <v>1854</v>
      </c>
      <c r="Z10032" s="111" t="s">
        <v>3584</v>
      </c>
    </row>
    <row r="10033" spans="2:26">
      <c r="B10033" s="66">
        <v>44866</v>
      </c>
      <c r="C10033" s="67">
        <v>44873</v>
      </c>
      <c r="D10033" s="126" t="s">
        <v>1854</v>
      </c>
      <c r="E10033" s="89" t="s">
        <v>82</v>
      </c>
      <c r="F10033" s="115" t="s">
        <v>3263</v>
      </c>
      <c r="G10033" s="92">
        <v>44872</v>
      </c>
      <c r="H10033" s="92">
        <v>44886</v>
      </c>
      <c r="I10033" s="71">
        <f t="shared" si="528"/>
        <v>14</v>
      </c>
      <c r="J10033" s="106" t="s">
        <v>277</v>
      </c>
      <c r="K10033" s="106" t="s">
        <v>154</v>
      </c>
      <c r="L10033" s="100"/>
      <c r="M10033" s="73" t="s">
        <v>91</v>
      </c>
      <c r="N10033" s="94" t="str">
        <f>VLOOKUP(K10033,[1]人員授權表!D$3:G$249,4,0)</f>
        <v>無機</v>
      </c>
      <c r="O10033" s="89" t="str">
        <f>IF(J10033=[1]人員授權表!$C$85,"Casper李羿勳",IF(J10033=[1]人員授權表!$C$188,"Iring陳俊明",IF(J10033=[1]人員授權表!$C$189,"Brian陳泓霖",VLOOKUP(K10033,[1]人員授權表!D$2:E$249,2,FALSE))))</f>
        <v>Ken張智凱</v>
      </c>
      <c r="P10033" s="92">
        <f t="shared" si="531"/>
        <v>44884</v>
      </c>
      <c r="Q10033" s="75" t="str">
        <f t="shared" si="529"/>
        <v>週六</v>
      </c>
      <c r="R10033" s="128" t="s">
        <v>1854</v>
      </c>
      <c r="Z10033" s="111" t="s">
        <v>3584</v>
      </c>
    </row>
    <row r="10034" spans="2:26">
      <c r="B10034" s="66">
        <v>44866</v>
      </c>
      <c r="C10034" s="67">
        <v>44873</v>
      </c>
      <c r="D10034" s="126" t="s">
        <v>1854</v>
      </c>
      <c r="E10034" s="89" t="s">
        <v>82</v>
      </c>
      <c r="F10034" s="115" t="s">
        <v>3263</v>
      </c>
      <c r="G10034" s="92">
        <v>44872</v>
      </c>
      <c r="H10034" s="92">
        <v>44886</v>
      </c>
      <c r="I10034" s="71">
        <f t="shared" si="528"/>
        <v>14</v>
      </c>
      <c r="J10034" s="106" t="s">
        <v>137</v>
      </c>
      <c r="K10034" s="106" t="s">
        <v>138</v>
      </c>
      <c r="L10034" s="100"/>
      <c r="M10034" s="73" t="s">
        <v>91</v>
      </c>
      <c r="N10034" s="94" t="str">
        <f>VLOOKUP(K10034,[1]人員授權表!D$3:G$249,4,0)</f>
        <v>無機</v>
      </c>
      <c r="O10034" s="89" t="str">
        <f>IF(J10034=[1]人員授權表!$C$85,"Casper李羿勳",IF(J10034=[1]人員授權表!$C$188,"Iring陳俊明",IF(J10034=[1]人員授權表!$C$189,"Brian陳泓霖",VLOOKUP(K10034,[1]人員授權表!D$2:E$249,2,FALSE))))</f>
        <v>Jack劉念忻</v>
      </c>
      <c r="P10034" s="92">
        <f t="shared" si="531"/>
        <v>44884</v>
      </c>
      <c r="Q10034" s="75" t="str">
        <f t="shared" si="529"/>
        <v>週六</v>
      </c>
      <c r="R10034" s="128" t="s">
        <v>1854</v>
      </c>
      <c r="Z10034" s="111" t="s">
        <v>3584</v>
      </c>
    </row>
    <row r="10035" spans="2:26">
      <c r="B10035" s="66">
        <v>44866</v>
      </c>
      <c r="C10035" s="67">
        <v>44873</v>
      </c>
      <c r="D10035" s="126" t="s">
        <v>1854</v>
      </c>
      <c r="E10035" s="89" t="s">
        <v>82</v>
      </c>
      <c r="F10035" s="115" t="s">
        <v>3263</v>
      </c>
      <c r="G10035" s="92">
        <v>44872</v>
      </c>
      <c r="H10035" s="92">
        <v>44886</v>
      </c>
      <c r="I10035" s="71">
        <f t="shared" si="528"/>
        <v>14</v>
      </c>
      <c r="J10035" s="106" t="s">
        <v>148</v>
      </c>
      <c r="K10035" s="106" t="s">
        <v>149</v>
      </c>
      <c r="L10035" s="100"/>
      <c r="M10035" s="73" t="s">
        <v>91</v>
      </c>
      <c r="N10035" s="94" t="str">
        <f>VLOOKUP(K10035,[1]人員授權表!D$3:G$249,4,0)</f>
        <v>無機</v>
      </c>
      <c r="O10035" s="89" t="str">
        <f>IF(J10035=[1]人員授權表!$C$85,"Casper李羿勳",IF(J10035=[1]人員授權表!$C$188,"Iring陳俊明",IF(J10035=[1]人員授權表!$C$189,"Brian陳泓霖",VLOOKUP(K10035,[1]人員授權表!D$2:E$249,2,FALSE))))</f>
        <v>Vicky游崴涵</v>
      </c>
      <c r="P10035" s="92">
        <f t="shared" si="531"/>
        <v>44884</v>
      </c>
      <c r="Q10035" s="75" t="str">
        <f t="shared" si="529"/>
        <v>週六</v>
      </c>
      <c r="R10035" s="128" t="s">
        <v>1854</v>
      </c>
      <c r="Z10035" s="111" t="s">
        <v>3584</v>
      </c>
    </row>
    <row r="10036" spans="2:26">
      <c r="B10036" s="66">
        <v>44866</v>
      </c>
      <c r="C10036" s="67">
        <v>44873</v>
      </c>
      <c r="D10036" s="126" t="s">
        <v>1854</v>
      </c>
      <c r="E10036" s="89" t="s">
        <v>82</v>
      </c>
      <c r="F10036" s="115" t="s">
        <v>3585</v>
      </c>
      <c r="G10036" s="92">
        <v>44872</v>
      </c>
      <c r="H10036" s="92">
        <v>44886</v>
      </c>
      <c r="I10036" s="71">
        <f t="shared" si="528"/>
        <v>14</v>
      </c>
      <c r="J10036" s="106" t="s">
        <v>139</v>
      </c>
      <c r="K10036" s="106" t="s">
        <v>140</v>
      </c>
      <c r="L10036" s="100"/>
      <c r="M10036" s="73" t="s">
        <v>91</v>
      </c>
      <c r="N10036" s="94" t="str">
        <f>VLOOKUP(K10036,[1]人員授權表!D$3:G$249,4,0)</f>
        <v>無機</v>
      </c>
      <c r="O10036" s="89" t="str">
        <f>IF(J10036=[1]人員授權表!$C$85,"Casper李羿勳",IF(J10036=[1]人員授權表!$C$188,"Iring陳俊明",IF(J10036=[1]人員授權表!$C$189,"Brian陳泓霖",VLOOKUP(K10036,[1]人員授權表!D$2:E$249,2,FALSE))))</f>
        <v>Brian陳泓霖</v>
      </c>
      <c r="P10036" s="92">
        <f t="shared" si="531"/>
        <v>44884</v>
      </c>
      <c r="Q10036" s="75" t="str">
        <f t="shared" si="529"/>
        <v>週六</v>
      </c>
      <c r="R10036" s="128" t="s">
        <v>1854</v>
      </c>
      <c r="Z10036" s="111" t="s">
        <v>3584</v>
      </c>
    </row>
    <row r="10037" spans="2:26">
      <c r="B10037" s="66">
        <v>44866</v>
      </c>
      <c r="C10037" s="67">
        <v>44873</v>
      </c>
      <c r="D10037" s="126" t="s">
        <v>1854</v>
      </c>
      <c r="E10037" s="89" t="s">
        <v>82</v>
      </c>
      <c r="F10037" s="115" t="s">
        <v>3585</v>
      </c>
      <c r="G10037" s="92">
        <v>44872</v>
      </c>
      <c r="H10037" s="92">
        <v>44886</v>
      </c>
      <c r="I10037" s="71">
        <f t="shared" si="528"/>
        <v>14</v>
      </c>
      <c r="J10037" s="106" t="s">
        <v>277</v>
      </c>
      <c r="K10037" s="106" t="s">
        <v>154</v>
      </c>
      <c r="L10037" s="100"/>
      <c r="M10037" s="73" t="s">
        <v>91</v>
      </c>
      <c r="N10037" s="94" t="str">
        <f>VLOOKUP(K10037,[1]人員授權表!D$3:G$249,4,0)</f>
        <v>無機</v>
      </c>
      <c r="O10037" s="89" t="str">
        <f>IF(J10037=[1]人員授權表!$C$85,"Casper李羿勳",IF(J10037=[1]人員授權表!$C$188,"Iring陳俊明",IF(J10037=[1]人員授權表!$C$189,"Brian陳泓霖",VLOOKUP(K10037,[1]人員授權表!D$2:E$249,2,FALSE))))</f>
        <v>Ken張智凱</v>
      </c>
      <c r="P10037" s="92">
        <f t="shared" si="531"/>
        <v>44884</v>
      </c>
      <c r="Q10037" s="75" t="str">
        <f t="shared" si="529"/>
        <v>週六</v>
      </c>
      <c r="R10037" s="128" t="s">
        <v>1854</v>
      </c>
      <c r="Z10037" s="111" t="s">
        <v>3584</v>
      </c>
    </row>
    <row r="10038" spans="2:26">
      <c r="B10038" s="66">
        <v>44866</v>
      </c>
      <c r="C10038" s="67">
        <v>44873</v>
      </c>
      <c r="D10038" s="126" t="s">
        <v>1854</v>
      </c>
      <c r="E10038" s="89" t="s">
        <v>82</v>
      </c>
      <c r="F10038" s="115" t="s">
        <v>3585</v>
      </c>
      <c r="G10038" s="92">
        <v>44872</v>
      </c>
      <c r="H10038" s="92">
        <v>44886</v>
      </c>
      <c r="I10038" s="71">
        <f t="shared" si="528"/>
        <v>14</v>
      </c>
      <c r="J10038" s="106" t="s">
        <v>137</v>
      </c>
      <c r="K10038" s="106" t="s">
        <v>138</v>
      </c>
      <c r="L10038" s="100"/>
      <c r="M10038" s="73" t="s">
        <v>91</v>
      </c>
      <c r="N10038" s="94" t="str">
        <f>VLOOKUP(K10038,[1]人員授權表!D$3:G$249,4,0)</f>
        <v>無機</v>
      </c>
      <c r="O10038" s="89" t="str">
        <f>IF(J10038=[1]人員授權表!$C$85,"Casper李羿勳",IF(J10038=[1]人員授權表!$C$188,"Iring陳俊明",IF(J10038=[1]人員授權表!$C$189,"Brian陳泓霖",VLOOKUP(K10038,[1]人員授權表!D$2:E$249,2,FALSE))))</f>
        <v>Jack劉念忻</v>
      </c>
      <c r="P10038" s="92">
        <f t="shared" si="531"/>
        <v>44884</v>
      </c>
      <c r="Q10038" s="75" t="str">
        <f t="shared" si="529"/>
        <v>週六</v>
      </c>
      <c r="R10038" s="128" t="s">
        <v>1854</v>
      </c>
      <c r="Z10038" s="111" t="s">
        <v>3584</v>
      </c>
    </row>
    <row r="10039" spans="2:26">
      <c r="B10039" s="66">
        <v>44866</v>
      </c>
      <c r="C10039" s="67">
        <v>44873</v>
      </c>
      <c r="D10039" s="126" t="s">
        <v>1854</v>
      </c>
      <c r="E10039" s="89" t="s">
        <v>82</v>
      </c>
      <c r="F10039" s="115" t="s">
        <v>3585</v>
      </c>
      <c r="G10039" s="92">
        <v>44872</v>
      </c>
      <c r="H10039" s="92">
        <v>44886</v>
      </c>
      <c r="I10039" s="71">
        <f t="shared" si="528"/>
        <v>14</v>
      </c>
      <c r="J10039" s="106" t="s">
        <v>148</v>
      </c>
      <c r="K10039" s="106" t="s">
        <v>149</v>
      </c>
      <c r="L10039" s="100"/>
      <c r="M10039" s="73" t="s">
        <v>91</v>
      </c>
      <c r="N10039" s="94" t="str">
        <f>VLOOKUP(K10039,[1]人員授權表!D$3:G$249,4,0)</f>
        <v>無機</v>
      </c>
      <c r="O10039" s="89" t="str">
        <f>IF(J10039=[1]人員授權表!$C$85,"Casper李羿勳",IF(J10039=[1]人員授權表!$C$188,"Iring陳俊明",IF(J10039=[1]人員授權表!$C$189,"Brian陳泓霖",VLOOKUP(K10039,[1]人員授權表!D$2:E$249,2,FALSE))))</f>
        <v>Vicky游崴涵</v>
      </c>
      <c r="P10039" s="92">
        <f t="shared" si="531"/>
        <v>44884</v>
      </c>
      <c r="Q10039" s="75" t="str">
        <f t="shared" si="529"/>
        <v>週六</v>
      </c>
      <c r="R10039" s="128" t="s">
        <v>1854</v>
      </c>
      <c r="Z10039" s="111" t="s">
        <v>3584</v>
      </c>
    </row>
    <row r="10040" spans="2:26">
      <c r="B10040" s="66">
        <v>44866</v>
      </c>
      <c r="D10040" s="68" t="s">
        <v>50</v>
      </c>
      <c r="E10040" s="70" t="s">
        <v>82</v>
      </c>
      <c r="F10040" s="4" t="s">
        <v>3265</v>
      </c>
      <c r="G10040" s="67">
        <v>44872</v>
      </c>
      <c r="H10040" s="67">
        <v>44886</v>
      </c>
      <c r="I10040" s="71">
        <f t="shared" si="528"/>
        <v>14</v>
      </c>
      <c r="J10040" s="72" t="s">
        <v>139</v>
      </c>
      <c r="K10040" s="72" t="s">
        <v>140</v>
      </c>
      <c r="L10040" s="73">
        <v>1</v>
      </c>
      <c r="M10040" s="73" t="s">
        <v>91</v>
      </c>
      <c r="N10040" s="68" t="str">
        <f>VLOOKUP(K10040,[1]人員授權表!D$3:G$249,4,0)</f>
        <v>無機</v>
      </c>
      <c r="O10040" s="70" t="str">
        <f>IF(J10040=[1]人員授權表!$C$85,"Casper李羿勳",IF(J10040=[1]人員授權表!$C$188,"Iring陳俊明",IF(J10040=[1]人員授權表!$C$189,"Brian陳泓霖",VLOOKUP(K10040,[1]人員授權表!D$2:E$249,2,FALSE))))</f>
        <v>Brian陳泓霖</v>
      </c>
      <c r="P10040" s="67">
        <f t="shared" si="531"/>
        <v>44884</v>
      </c>
      <c r="Q10040" s="75" t="str">
        <f t="shared" si="529"/>
        <v>週六</v>
      </c>
      <c r="R10040" s="80">
        <v>44877</v>
      </c>
    </row>
    <row r="10041" spans="2:26">
      <c r="B10041" s="66">
        <v>44866</v>
      </c>
      <c r="D10041" s="68" t="s">
        <v>50</v>
      </c>
      <c r="E10041" s="70" t="s">
        <v>82</v>
      </c>
      <c r="F10041" s="4" t="s">
        <v>3265</v>
      </c>
      <c r="G10041" s="67">
        <v>44872</v>
      </c>
      <c r="H10041" s="67">
        <v>44886</v>
      </c>
      <c r="I10041" s="71">
        <f t="shared" si="528"/>
        <v>14</v>
      </c>
      <c r="J10041" s="72" t="s">
        <v>277</v>
      </c>
      <c r="K10041" s="72" t="s">
        <v>154</v>
      </c>
      <c r="L10041" s="73">
        <v>1</v>
      </c>
      <c r="M10041" s="73" t="s">
        <v>91</v>
      </c>
      <c r="N10041" s="68" t="str">
        <f>VLOOKUP(K10041,[1]人員授權表!D$3:G$249,4,0)</f>
        <v>無機</v>
      </c>
      <c r="O10041" s="70" t="str">
        <f>IF(J10041=[1]人員授權表!$C$85,"Casper李羿勳",IF(J10041=[1]人員授權表!$C$188,"Iring陳俊明",IF(J10041=[1]人員授權表!$C$189,"Brian陳泓霖",VLOOKUP(K10041,[1]人員授權表!D$2:E$249,2,FALSE))))</f>
        <v>Ken張智凱</v>
      </c>
      <c r="P10041" s="67">
        <f t="shared" si="531"/>
        <v>44884</v>
      </c>
      <c r="Q10041" s="75" t="str">
        <f t="shared" si="529"/>
        <v>週六</v>
      </c>
      <c r="R10041" s="80">
        <v>44875</v>
      </c>
    </row>
    <row r="10042" spans="2:26">
      <c r="B10042" s="66">
        <v>44866</v>
      </c>
      <c r="D10042" s="68" t="s">
        <v>50</v>
      </c>
      <c r="E10042" s="70" t="s">
        <v>82</v>
      </c>
      <c r="F10042" s="4" t="s">
        <v>3265</v>
      </c>
      <c r="G10042" s="67">
        <v>44872</v>
      </c>
      <c r="H10042" s="67">
        <v>44886</v>
      </c>
      <c r="I10042" s="71">
        <f t="shared" si="528"/>
        <v>14</v>
      </c>
      <c r="J10042" s="72" t="s">
        <v>137</v>
      </c>
      <c r="K10042" s="72" t="s">
        <v>138</v>
      </c>
      <c r="L10042" s="73">
        <v>1</v>
      </c>
      <c r="M10042" s="73" t="s">
        <v>91</v>
      </c>
      <c r="N10042" s="68" t="str">
        <f>VLOOKUP(K10042,[1]人員授權表!D$3:G$249,4,0)</f>
        <v>無機</v>
      </c>
      <c r="O10042" s="70" t="str">
        <f>IF(J10042=[1]人員授權表!$C$85,"Casper李羿勳",IF(J10042=[1]人員授權表!$C$188,"Iring陳俊明",IF(J10042=[1]人員授權表!$C$189,"Brian陳泓霖",VLOOKUP(K10042,[1]人員授權表!D$2:E$249,2,FALSE))))</f>
        <v>Jack劉念忻</v>
      </c>
      <c r="P10042" s="67">
        <f t="shared" si="531"/>
        <v>44884</v>
      </c>
      <c r="Q10042" s="75" t="str">
        <f t="shared" si="529"/>
        <v>週六</v>
      </c>
      <c r="R10042" s="80">
        <v>44883</v>
      </c>
    </row>
    <row r="10043" spans="2:26">
      <c r="B10043" s="66">
        <v>44866</v>
      </c>
      <c r="D10043" s="68" t="s">
        <v>50</v>
      </c>
      <c r="E10043" s="70" t="s">
        <v>82</v>
      </c>
      <c r="F10043" s="4" t="s">
        <v>3265</v>
      </c>
      <c r="G10043" s="67">
        <v>44872</v>
      </c>
      <c r="H10043" s="67">
        <v>44886</v>
      </c>
      <c r="I10043" s="71">
        <f t="shared" si="528"/>
        <v>14</v>
      </c>
      <c r="J10043" s="72" t="s">
        <v>148</v>
      </c>
      <c r="K10043" s="72" t="s">
        <v>149</v>
      </c>
      <c r="L10043" s="73">
        <v>1</v>
      </c>
      <c r="M10043" s="73" t="s">
        <v>91</v>
      </c>
      <c r="N10043" s="68" t="str">
        <f>VLOOKUP(K10043,[1]人員授權表!D$3:G$249,4,0)</f>
        <v>無機</v>
      </c>
      <c r="O10043" s="70" t="str">
        <f>IF(J10043=[1]人員授權表!$C$85,"Casper李羿勳",IF(J10043=[1]人員授權表!$C$188,"Iring陳俊明",IF(J10043=[1]人員授權表!$C$189,"Brian陳泓霖",VLOOKUP(K10043,[1]人員授權表!D$2:E$249,2,FALSE))))</f>
        <v>Vicky游崴涵</v>
      </c>
      <c r="P10043" s="67">
        <f t="shared" si="531"/>
        <v>44884</v>
      </c>
      <c r="Q10043" s="75" t="str">
        <f t="shared" si="529"/>
        <v>週六</v>
      </c>
      <c r="R10043" s="80">
        <v>44879</v>
      </c>
    </row>
    <row r="10044" spans="2:26">
      <c r="B10044" s="66">
        <v>44866</v>
      </c>
      <c r="C10044" s="67">
        <v>44873</v>
      </c>
      <c r="D10044" s="126" t="s">
        <v>1854</v>
      </c>
      <c r="E10044" s="89" t="s">
        <v>82</v>
      </c>
      <c r="F10044" s="115" t="s">
        <v>3586</v>
      </c>
      <c r="G10044" s="92">
        <v>44872</v>
      </c>
      <c r="H10044" s="92">
        <v>44886</v>
      </c>
      <c r="I10044" s="71">
        <f t="shared" si="528"/>
        <v>14</v>
      </c>
      <c r="J10044" s="106" t="s">
        <v>139</v>
      </c>
      <c r="K10044" s="106" t="s">
        <v>140</v>
      </c>
      <c r="L10044" s="100"/>
      <c r="M10044" s="73" t="s">
        <v>91</v>
      </c>
      <c r="N10044" s="107" t="str">
        <f>VLOOKUP(K10044,[1]人員授權表!D$3:G$249,4,0)</f>
        <v>無機</v>
      </c>
      <c r="O10044" s="90" t="str">
        <f>IF(J10044=[1]人員授權表!$C$85,"Casper李羿勳",IF(J10044=[1]人員授權表!$C$188,"Iring陳俊明",IF(J10044=[1]人員授權表!$C$189,"Brian陳泓霖",VLOOKUP(K10044,[1]人員授權表!D$2:E$249,2,FALSE))))</f>
        <v>Brian陳泓霖</v>
      </c>
      <c r="P10044" s="105">
        <f t="shared" si="531"/>
        <v>44884</v>
      </c>
      <c r="Q10044" s="75" t="str">
        <f t="shared" si="529"/>
        <v>週六</v>
      </c>
      <c r="R10044" s="128" t="s">
        <v>1854</v>
      </c>
      <c r="Z10044" s="111" t="s">
        <v>3587</v>
      </c>
    </row>
    <row r="10045" spans="2:26">
      <c r="B10045" s="66">
        <v>44866</v>
      </c>
      <c r="C10045" s="67">
        <v>44873</v>
      </c>
      <c r="D10045" s="126" t="s">
        <v>1854</v>
      </c>
      <c r="E10045" s="89" t="s">
        <v>82</v>
      </c>
      <c r="F10045" s="115" t="s">
        <v>3586</v>
      </c>
      <c r="G10045" s="92">
        <v>44872</v>
      </c>
      <c r="H10045" s="92">
        <v>44886</v>
      </c>
      <c r="I10045" s="71">
        <f t="shared" si="528"/>
        <v>14</v>
      </c>
      <c r="J10045" s="106" t="s">
        <v>277</v>
      </c>
      <c r="K10045" s="106" t="s">
        <v>154</v>
      </c>
      <c r="L10045" s="100"/>
      <c r="M10045" s="73" t="s">
        <v>91</v>
      </c>
      <c r="N10045" s="107" t="str">
        <f>VLOOKUP(K10045,[1]人員授權表!D$3:G$249,4,0)</f>
        <v>無機</v>
      </c>
      <c r="O10045" s="90" t="str">
        <f>IF(J10045=[1]人員授權表!$C$85,"Casper李羿勳",IF(J10045=[1]人員授權表!$C$188,"Iring陳俊明",IF(J10045=[1]人員授權表!$C$189,"Brian陳泓霖",VLOOKUP(K10045,[1]人員授權表!D$2:E$249,2,FALSE))))</f>
        <v>Ken張智凱</v>
      </c>
      <c r="P10045" s="105">
        <f t="shared" si="531"/>
        <v>44884</v>
      </c>
      <c r="Q10045" s="75" t="str">
        <f t="shared" si="529"/>
        <v>週六</v>
      </c>
      <c r="R10045" s="128" t="s">
        <v>1854</v>
      </c>
      <c r="Z10045" s="111" t="s">
        <v>3587</v>
      </c>
    </row>
    <row r="10046" spans="2:26">
      <c r="B10046" s="66">
        <v>44866</v>
      </c>
      <c r="C10046" s="67">
        <v>44873</v>
      </c>
      <c r="D10046" s="126" t="s">
        <v>1854</v>
      </c>
      <c r="E10046" s="89" t="s">
        <v>82</v>
      </c>
      <c r="F10046" s="115" t="s">
        <v>3586</v>
      </c>
      <c r="G10046" s="92">
        <v>44872</v>
      </c>
      <c r="H10046" s="92">
        <v>44886</v>
      </c>
      <c r="I10046" s="71">
        <f t="shared" si="528"/>
        <v>14</v>
      </c>
      <c r="J10046" s="106" t="s">
        <v>137</v>
      </c>
      <c r="K10046" s="106" t="s">
        <v>138</v>
      </c>
      <c r="L10046" s="100"/>
      <c r="M10046" s="73" t="s">
        <v>91</v>
      </c>
      <c r="N10046" s="107" t="str">
        <f>VLOOKUP(K10046,[1]人員授權表!D$3:G$249,4,0)</f>
        <v>無機</v>
      </c>
      <c r="O10046" s="90" t="str">
        <f>IF(J10046=[1]人員授權表!$C$85,"Casper李羿勳",IF(J10046=[1]人員授權表!$C$188,"Iring陳俊明",IF(J10046=[1]人員授權表!$C$189,"Brian陳泓霖",VLOOKUP(K10046,[1]人員授權表!D$2:E$249,2,FALSE))))</f>
        <v>Jack劉念忻</v>
      </c>
      <c r="P10046" s="105">
        <f t="shared" si="531"/>
        <v>44884</v>
      </c>
      <c r="Q10046" s="75" t="str">
        <f t="shared" si="529"/>
        <v>週六</v>
      </c>
      <c r="R10046" s="128" t="s">
        <v>1854</v>
      </c>
      <c r="Z10046" s="111" t="s">
        <v>3587</v>
      </c>
    </row>
    <row r="10047" spans="2:26">
      <c r="B10047" s="66">
        <v>44866</v>
      </c>
      <c r="C10047" s="67">
        <v>44873</v>
      </c>
      <c r="D10047" s="126" t="s">
        <v>1854</v>
      </c>
      <c r="E10047" s="89" t="s">
        <v>82</v>
      </c>
      <c r="F10047" s="115" t="s">
        <v>3586</v>
      </c>
      <c r="G10047" s="92">
        <v>44872</v>
      </c>
      <c r="H10047" s="92">
        <v>44886</v>
      </c>
      <c r="I10047" s="71">
        <f t="shared" si="528"/>
        <v>14</v>
      </c>
      <c r="J10047" s="106" t="s">
        <v>148</v>
      </c>
      <c r="K10047" s="106" t="s">
        <v>149</v>
      </c>
      <c r="L10047" s="100"/>
      <c r="M10047" s="73" t="s">
        <v>91</v>
      </c>
      <c r="N10047" s="107" t="str">
        <f>VLOOKUP(K10047,[1]人員授權表!D$3:G$249,4,0)</f>
        <v>無機</v>
      </c>
      <c r="O10047" s="90" t="str">
        <f>IF(J10047=[1]人員授權表!$C$85,"Casper李羿勳",IF(J10047=[1]人員授權表!$C$188,"Iring陳俊明",IF(J10047=[1]人員授權表!$C$189,"Brian陳泓霖",VLOOKUP(K10047,[1]人員授權表!D$2:E$249,2,FALSE))))</f>
        <v>Vicky游崴涵</v>
      </c>
      <c r="P10047" s="105">
        <f t="shared" si="531"/>
        <v>44884</v>
      </c>
      <c r="Q10047" s="75" t="str">
        <f t="shared" si="529"/>
        <v>週六</v>
      </c>
      <c r="R10047" s="128" t="s">
        <v>1854</v>
      </c>
      <c r="Z10047" s="111" t="s">
        <v>3587</v>
      </c>
    </row>
    <row r="10048" spans="2:26">
      <c r="B10048" s="66">
        <v>44869</v>
      </c>
      <c r="D10048" s="68" t="s">
        <v>50</v>
      </c>
      <c r="E10048" s="70" t="s">
        <v>82</v>
      </c>
      <c r="F10048" s="4" t="s">
        <v>3588</v>
      </c>
      <c r="G10048" s="67">
        <v>44872</v>
      </c>
      <c r="H10048" s="67">
        <v>44886</v>
      </c>
      <c r="I10048" s="71">
        <f t="shared" si="528"/>
        <v>14</v>
      </c>
      <c r="J10048" s="72" t="s">
        <v>139</v>
      </c>
      <c r="K10048" s="72" t="s">
        <v>140</v>
      </c>
      <c r="L10048" s="73">
        <v>1</v>
      </c>
      <c r="M10048" s="73" t="s">
        <v>91</v>
      </c>
      <c r="N10048" s="68" t="str">
        <f>VLOOKUP(K10048,[1]人員授權表!D$3:G$249,4,0)</f>
        <v>無機</v>
      </c>
      <c r="O10048" s="70" t="str">
        <f>IF(J10048=[1]人員授權表!$C$85,"Casper李羿勳",IF(J10048=[1]人員授權表!$C$188,"Iring陳俊明",IF(J10048=[1]人員授權表!$C$189,"Brian陳泓霖",VLOOKUP(K10048,[1]人員授權表!D$2:E$249,2,FALSE))))</f>
        <v>Brian陳泓霖</v>
      </c>
      <c r="P10048" s="67">
        <f t="shared" si="531"/>
        <v>44884</v>
      </c>
      <c r="Q10048" s="75" t="str">
        <f t="shared" si="529"/>
        <v>週六</v>
      </c>
      <c r="R10048" s="80">
        <v>44877</v>
      </c>
    </row>
    <row r="10049" spans="2:18">
      <c r="B10049" s="66">
        <v>44869</v>
      </c>
      <c r="D10049" s="68" t="s">
        <v>50</v>
      </c>
      <c r="E10049" s="70" t="s">
        <v>82</v>
      </c>
      <c r="F10049" s="4" t="s">
        <v>3588</v>
      </c>
      <c r="G10049" s="67">
        <v>44872</v>
      </c>
      <c r="H10049" s="67">
        <v>44886</v>
      </c>
      <c r="I10049" s="71">
        <f t="shared" si="528"/>
        <v>14</v>
      </c>
      <c r="J10049" s="72" t="s">
        <v>277</v>
      </c>
      <c r="K10049" s="72" t="s">
        <v>154</v>
      </c>
      <c r="L10049" s="73">
        <v>1</v>
      </c>
      <c r="M10049" s="73" t="s">
        <v>91</v>
      </c>
      <c r="N10049" s="68" t="str">
        <f>VLOOKUP(K10049,[1]人員授權表!D$3:G$249,4,0)</f>
        <v>無機</v>
      </c>
      <c r="O10049" s="70" t="str">
        <f>IF(J10049=[1]人員授權表!$C$85,"Casper李羿勳",IF(J10049=[1]人員授權表!$C$188,"Iring陳俊明",IF(J10049=[1]人員授權表!$C$189,"Brian陳泓霖",VLOOKUP(K10049,[1]人員授權表!D$2:E$249,2,FALSE))))</f>
        <v>Ken張智凱</v>
      </c>
      <c r="P10049" s="67">
        <f t="shared" si="531"/>
        <v>44884</v>
      </c>
      <c r="Q10049" s="75" t="str">
        <f t="shared" si="529"/>
        <v>週六</v>
      </c>
      <c r="R10049" s="80">
        <v>44875</v>
      </c>
    </row>
    <row r="10050" spans="2:18">
      <c r="B10050" s="66">
        <v>44869</v>
      </c>
      <c r="D10050" s="68" t="s">
        <v>50</v>
      </c>
      <c r="E10050" s="70" t="s">
        <v>82</v>
      </c>
      <c r="F10050" s="4" t="s">
        <v>3588</v>
      </c>
      <c r="G10050" s="67">
        <v>44872</v>
      </c>
      <c r="H10050" s="67">
        <v>44886</v>
      </c>
      <c r="I10050" s="71">
        <f t="shared" si="528"/>
        <v>14</v>
      </c>
      <c r="J10050" s="72" t="s">
        <v>137</v>
      </c>
      <c r="K10050" s="72" t="s">
        <v>138</v>
      </c>
      <c r="L10050" s="73">
        <v>1</v>
      </c>
      <c r="M10050" s="73" t="s">
        <v>91</v>
      </c>
      <c r="N10050" s="68" t="str">
        <f>VLOOKUP(K10050,[1]人員授權表!D$3:G$249,4,0)</f>
        <v>無機</v>
      </c>
      <c r="O10050" s="70" t="str">
        <f>IF(J10050=[1]人員授權表!$C$85,"Casper李羿勳",IF(J10050=[1]人員授權表!$C$188,"Iring陳俊明",IF(J10050=[1]人員授權表!$C$189,"Brian陳泓霖",VLOOKUP(K10050,[1]人員授權表!D$2:E$249,2,FALSE))))</f>
        <v>Jack劉念忻</v>
      </c>
      <c r="P10050" s="67">
        <f t="shared" si="531"/>
        <v>44884</v>
      </c>
      <c r="Q10050" s="75" t="str">
        <f t="shared" si="529"/>
        <v>週六</v>
      </c>
      <c r="R10050" s="80">
        <v>44883</v>
      </c>
    </row>
    <row r="10051" spans="2:18">
      <c r="B10051" s="66">
        <v>44869</v>
      </c>
      <c r="D10051" s="68" t="s">
        <v>50</v>
      </c>
      <c r="E10051" s="70" t="s">
        <v>82</v>
      </c>
      <c r="F10051" s="4" t="s">
        <v>3588</v>
      </c>
      <c r="G10051" s="67">
        <v>44872</v>
      </c>
      <c r="H10051" s="67">
        <v>44886</v>
      </c>
      <c r="I10051" s="71">
        <f t="shared" si="528"/>
        <v>14</v>
      </c>
      <c r="J10051" s="72" t="s">
        <v>148</v>
      </c>
      <c r="K10051" s="72" t="s">
        <v>149</v>
      </c>
      <c r="L10051" s="73">
        <v>1</v>
      </c>
      <c r="M10051" s="73" t="s">
        <v>91</v>
      </c>
      <c r="N10051" s="68" t="str">
        <f>VLOOKUP(K10051,[1]人員授權表!D$3:G$249,4,0)</f>
        <v>無機</v>
      </c>
      <c r="O10051" s="70" t="str">
        <f>IF(J10051=[1]人員授權表!$C$85,"Casper李羿勳",IF(J10051=[1]人員授權表!$C$188,"Iring陳俊明",IF(J10051=[1]人員授權表!$C$189,"Brian陳泓霖",VLOOKUP(K10051,[1]人員授權表!D$2:E$249,2,FALSE))))</f>
        <v>Vicky游崴涵</v>
      </c>
      <c r="P10051" s="67">
        <f t="shared" si="531"/>
        <v>44884</v>
      </c>
      <c r="Q10051" s="75" t="str">
        <f t="shared" si="529"/>
        <v>週六</v>
      </c>
      <c r="R10051" s="80">
        <v>44879</v>
      </c>
    </row>
    <row r="10052" spans="2:18">
      <c r="B10052" s="66">
        <v>44855</v>
      </c>
      <c r="D10052" s="68" t="s">
        <v>50</v>
      </c>
      <c r="E10052" s="70" t="s">
        <v>82</v>
      </c>
      <c r="F10052" s="70" t="s">
        <v>3589</v>
      </c>
      <c r="G10052" s="67">
        <v>44871</v>
      </c>
      <c r="H10052" s="67">
        <v>44886</v>
      </c>
      <c r="I10052" s="71">
        <f t="shared" si="528"/>
        <v>15</v>
      </c>
      <c r="J10052" s="72" t="s">
        <v>139</v>
      </c>
      <c r="K10052" s="72" t="s">
        <v>140</v>
      </c>
      <c r="L10052" s="73">
        <v>1</v>
      </c>
      <c r="M10052" s="73" t="s">
        <v>127</v>
      </c>
      <c r="N10052" s="68" t="str">
        <f>VLOOKUP(K10052,[1]人員授權表!D$3:G$249,4,0)</f>
        <v>無機</v>
      </c>
      <c r="O10052" s="70" t="str">
        <f>IF(J10052=[1]人員授權表!$C$85,"Casper李羿勳",IF(J10052=[1]人員授權表!$C$188,"Iring陳俊明",IF(J10052=[1]人員授權表!$C$189,"Brian陳泓霖",VLOOKUP(K10052,[1]人員授權表!D$2:E$249,2,FALSE))))</f>
        <v>Brian陳泓霖</v>
      </c>
      <c r="P10052" s="67">
        <f t="shared" si="531"/>
        <v>44884</v>
      </c>
      <c r="Q10052" s="75" t="str">
        <f t="shared" si="529"/>
        <v>週六</v>
      </c>
      <c r="R10052" s="80">
        <v>44874</v>
      </c>
    </row>
    <row r="10053" spans="2:18">
      <c r="B10053" s="66">
        <v>44855</v>
      </c>
      <c r="D10053" s="68" t="s">
        <v>50</v>
      </c>
      <c r="E10053" s="70" t="s">
        <v>82</v>
      </c>
      <c r="F10053" s="70" t="s">
        <v>3589</v>
      </c>
      <c r="G10053" s="67">
        <v>44871</v>
      </c>
      <c r="H10053" s="67">
        <v>44886</v>
      </c>
      <c r="I10053" s="71">
        <f t="shared" si="528"/>
        <v>15</v>
      </c>
      <c r="J10053" s="72" t="s">
        <v>269</v>
      </c>
      <c r="K10053" s="72" t="s">
        <v>270</v>
      </c>
      <c r="L10053" s="73">
        <v>1</v>
      </c>
      <c r="M10053" s="73" t="s">
        <v>127</v>
      </c>
      <c r="N10053" s="68" t="str">
        <f>VLOOKUP(K10053,[1]人員授權表!D$3:G$249,4,0)</f>
        <v>無機</v>
      </c>
      <c r="O10053" s="70" t="str">
        <f>IF(J10053=[1]人員授權表!$C$85,"Casper李羿勳",IF(J10053=[1]人員授權表!$C$188,"Iring陳俊明",IF(J10053=[1]人員授權表!$C$189,"Brian陳泓霖",VLOOKUP(K10053,[1]人員授權表!D$2:E$249,2,FALSE))))</f>
        <v>George陳志昇&amp;Vicky游崴涵</v>
      </c>
      <c r="P10053" s="67">
        <f t="shared" si="531"/>
        <v>44884</v>
      </c>
      <c r="Q10053" s="75" t="str">
        <f t="shared" si="529"/>
        <v>週六</v>
      </c>
      <c r="R10053" s="80">
        <v>44874</v>
      </c>
    </row>
    <row r="10054" spans="2:18">
      <c r="B10054" s="66">
        <v>44855</v>
      </c>
      <c r="D10054" s="68" t="s">
        <v>50</v>
      </c>
      <c r="E10054" s="70" t="s">
        <v>82</v>
      </c>
      <c r="F10054" s="70" t="s">
        <v>3589</v>
      </c>
      <c r="G10054" s="67">
        <v>44871</v>
      </c>
      <c r="H10054" s="67">
        <v>44886</v>
      </c>
      <c r="I10054" s="71">
        <f t="shared" si="528"/>
        <v>15</v>
      </c>
      <c r="J10054" s="72" t="s">
        <v>141</v>
      </c>
      <c r="K10054" s="72" t="s">
        <v>142</v>
      </c>
      <c r="L10054" s="73">
        <v>1</v>
      </c>
      <c r="M10054" s="73" t="s">
        <v>127</v>
      </c>
      <c r="N10054" s="68" t="str">
        <f>VLOOKUP(K10054,[1]人員授權表!D$3:G$249,4,0)</f>
        <v>無機</v>
      </c>
      <c r="O10054" s="70" t="str">
        <f>IF(J10054=[1]人員授權表!$C$85,"Casper李羿勳",IF(J10054=[1]人員授權表!$C$188,"Iring陳俊明",IF(J10054=[1]人員授權表!$C$189,"Brian陳泓霖",VLOOKUP(K10054,[1]人員授權表!D$2:E$249,2,FALSE))))</f>
        <v>Dennis陳汶宏</v>
      </c>
      <c r="P10054" s="67">
        <f t="shared" si="531"/>
        <v>44884</v>
      </c>
      <c r="Q10054" s="75" t="str">
        <f t="shared" si="529"/>
        <v>週六</v>
      </c>
      <c r="R10054" s="80">
        <v>44877</v>
      </c>
    </row>
    <row r="10055" spans="2:18">
      <c r="B10055" s="66">
        <v>44855</v>
      </c>
      <c r="D10055" s="68" t="s">
        <v>50</v>
      </c>
      <c r="E10055" s="70" t="s">
        <v>82</v>
      </c>
      <c r="F10055" s="70" t="s">
        <v>3589</v>
      </c>
      <c r="G10055" s="67">
        <v>44871</v>
      </c>
      <c r="H10055" s="67">
        <v>44886</v>
      </c>
      <c r="I10055" s="71">
        <f t="shared" ref="I10055:I10069" si="532">_xlfn.DAYS(H10055,G10055)</f>
        <v>15</v>
      </c>
      <c r="J10055" s="72" t="s">
        <v>153</v>
      </c>
      <c r="K10055" s="72" t="s">
        <v>154</v>
      </c>
      <c r="L10055" s="73">
        <v>1</v>
      </c>
      <c r="M10055" s="73" t="s">
        <v>127</v>
      </c>
      <c r="N10055" s="68" t="str">
        <f>VLOOKUP(K10055,[1]人員授權表!D$3:G$249,4,0)</f>
        <v>無機</v>
      </c>
      <c r="O10055" s="70" t="str">
        <f>IF(J10055=[1]人員授權表!$C$85,"Casper李羿勳",IF(J10055=[1]人員授權表!$C$188,"Iring陳俊明",IF(J10055=[1]人員授權表!$C$189,"Brian陳泓霖",VLOOKUP(K10055,[1]人員授權表!D$2:E$249,2,FALSE))))</f>
        <v>Ken張智凱</v>
      </c>
      <c r="P10055" s="67">
        <f t="shared" si="531"/>
        <v>44884</v>
      </c>
      <c r="Q10055" s="75" t="str">
        <f t="shared" ref="Q10055:Q10118" si="533">TEXT(P10055,"aaa")</f>
        <v>週六</v>
      </c>
      <c r="R10055" s="80">
        <v>44873</v>
      </c>
    </row>
    <row r="10056" spans="2:18">
      <c r="B10056" s="66">
        <v>44855</v>
      </c>
      <c r="D10056" s="68" t="s">
        <v>50</v>
      </c>
      <c r="E10056" s="70" t="s">
        <v>82</v>
      </c>
      <c r="F10056" s="70" t="s">
        <v>3590</v>
      </c>
      <c r="G10056" s="67">
        <v>44871</v>
      </c>
      <c r="H10056" s="67">
        <v>44886</v>
      </c>
      <c r="I10056" s="71">
        <f t="shared" si="532"/>
        <v>15</v>
      </c>
      <c r="J10056" s="72" t="s">
        <v>137</v>
      </c>
      <c r="K10056" s="72" t="s">
        <v>138</v>
      </c>
      <c r="L10056" s="73">
        <v>1</v>
      </c>
      <c r="M10056" s="73" t="s">
        <v>127</v>
      </c>
      <c r="N10056" s="68" t="str">
        <f>VLOOKUP(K10056,[1]人員授權表!D$3:G$249,4,0)</f>
        <v>無機</v>
      </c>
      <c r="O10056" s="70" t="str">
        <f>IF(J10056=[1]人員授權表!$C$85,"Casper李羿勳",IF(J10056=[1]人員授權表!$C$188,"Iring陳俊明",IF(J10056=[1]人員授權表!$C$189,"Brian陳泓霖",VLOOKUP(K10056,[1]人員授權表!D$2:E$249,2,FALSE))))</f>
        <v>Jack劉念忻</v>
      </c>
      <c r="P10056" s="67">
        <f t="shared" si="531"/>
        <v>44884</v>
      </c>
      <c r="Q10056" s="75" t="str">
        <f t="shared" si="533"/>
        <v>週六</v>
      </c>
      <c r="R10056" s="80">
        <v>44880</v>
      </c>
    </row>
    <row r="10057" spans="2:18">
      <c r="B10057" s="66">
        <v>44855</v>
      </c>
      <c r="D10057" s="68" t="s">
        <v>50</v>
      </c>
      <c r="E10057" s="70" t="s">
        <v>82</v>
      </c>
      <c r="F10057" s="70" t="s">
        <v>3589</v>
      </c>
      <c r="G10057" s="67">
        <v>44871</v>
      </c>
      <c r="H10057" s="67">
        <v>44886</v>
      </c>
      <c r="I10057" s="71">
        <f t="shared" si="532"/>
        <v>15</v>
      </c>
      <c r="J10057" s="72" t="s">
        <v>1280</v>
      </c>
      <c r="K10057" s="72" t="s">
        <v>149</v>
      </c>
      <c r="L10057" s="73">
        <v>1</v>
      </c>
      <c r="M10057" s="73" t="s">
        <v>127</v>
      </c>
      <c r="N10057" s="68" t="str">
        <f>VLOOKUP(K10057,[1]人員授權表!D$3:G$249,4,0)</f>
        <v>無機</v>
      </c>
      <c r="O10057" s="70" t="str">
        <f>IF(J10057=[1]人員授權表!$C$85,"Casper李羿勳",IF(J10057=[1]人員授權表!$C$188,"Iring陳俊明",IF(J10057=[1]人員授權表!$C$189,"Brian陳泓霖",VLOOKUP(K10057,[1]人員授權表!D$2:E$249,2,FALSE))))</f>
        <v>Vicky游崴涵</v>
      </c>
      <c r="P10057" s="67">
        <f t="shared" si="531"/>
        <v>44884</v>
      </c>
      <c r="Q10057" s="75" t="str">
        <f t="shared" si="533"/>
        <v>週六</v>
      </c>
      <c r="R10057" s="80">
        <v>44879</v>
      </c>
    </row>
    <row r="10058" spans="2:18">
      <c r="B10058" s="66">
        <v>44855</v>
      </c>
      <c r="D10058" s="68" t="s">
        <v>50</v>
      </c>
      <c r="E10058" s="70" t="s">
        <v>82</v>
      </c>
      <c r="F10058" s="70" t="s">
        <v>3591</v>
      </c>
      <c r="G10058" s="67">
        <v>44872</v>
      </c>
      <c r="H10058" s="67">
        <v>44886</v>
      </c>
      <c r="I10058" s="71">
        <f t="shared" si="532"/>
        <v>14</v>
      </c>
      <c r="J10058" s="72" t="s">
        <v>125</v>
      </c>
      <c r="K10058" s="72" t="s">
        <v>144</v>
      </c>
      <c r="L10058" s="73">
        <v>10</v>
      </c>
      <c r="M10058" s="73" t="s">
        <v>268</v>
      </c>
      <c r="N10058" s="68" t="str">
        <f>VLOOKUP(K10058,[1]人員授權表!D$3:G$249,4,0)</f>
        <v>有機</v>
      </c>
      <c r="O10058" s="70" t="str">
        <f>IF(J10058=[1]人員授權表!$C$85,"Casper李羿勳",IF(J10058=[1]人員授權表!$C$188,"Iring陳俊明",IF(J10058=[1]人員授權表!$C$189,"Brian陳泓霖",VLOOKUP(K10058,[1]人員授權表!D$2:E$249,2,FALSE))))</f>
        <v>Lucy黃詩婷</v>
      </c>
      <c r="P10058" s="67">
        <f t="shared" si="531"/>
        <v>44884</v>
      </c>
      <c r="Q10058" s="75" t="str">
        <f t="shared" si="533"/>
        <v>週六</v>
      </c>
      <c r="R10058" s="80">
        <v>44883</v>
      </c>
    </row>
    <row r="10059" spans="2:18">
      <c r="B10059" s="66">
        <v>44855</v>
      </c>
      <c r="D10059" s="68" t="s">
        <v>50</v>
      </c>
      <c r="E10059" s="70" t="s">
        <v>82</v>
      </c>
      <c r="F10059" s="70" t="s">
        <v>3591</v>
      </c>
      <c r="G10059" s="67">
        <v>44872</v>
      </c>
      <c r="H10059" s="67">
        <v>44886</v>
      </c>
      <c r="I10059" s="71">
        <f t="shared" si="532"/>
        <v>14</v>
      </c>
      <c r="J10059" s="72" t="s">
        <v>139</v>
      </c>
      <c r="K10059" s="72" t="s">
        <v>140</v>
      </c>
      <c r="L10059" s="73">
        <v>10</v>
      </c>
      <c r="M10059" s="73" t="s">
        <v>268</v>
      </c>
      <c r="N10059" s="68" t="str">
        <f>VLOOKUP(K10059,[1]人員授權表!D$3:G$249,4,0)</f>
        <v>無機</v>
      </c>
      <c r="O10059" s="70" t="str">
        <f>IF(J10059=[1]人員授權表!$C$85,"Casper李羿勳",IF(J10059=[1]人員授權表!$C$188,"Iring陳俊明",IF(J10059=[1]人員授權表!$C$189,"Brian陳泓霖",VLOOKUP(K10059,[1]人員授權表!D$2:E$249,2,FALSE))))</f>
        <v>Brian陳泓霖</v>
      </c>
      <c r="P10059" s="67">
        <f t="shared" si="531"/>
        <v>44884</v>
      </c>
      <c r="Q10059" s="75" t="str">
        <f t="shared" si="533"/>
        <v>週六</v>
      </c>
      <c r="R10059" s="80">
        <v>44877</v>
      </c>
    </row>
    <row r="10060" spans="2:18">
      <c r="B10060" s="66">
        <v>44855</v>
      </c>
      <c r="D10060" s="68" t="s">
        <v>50</v>
      </c>
      <c r="E10060" s="70" t="s">
        <v>82</v>
      </c>
      <c r="F10060" s="70" t="s">
        <v>3591</v>
      </c>
      <c r="G10060" s="67">
        <v>44872</v>
      </c>
      <c r="H10060" s="67">
        <v>44886</v>
      </c>
      <c r="I10060" s="71">
        <f t="shared" si="532"/>
        <v>14</v>
      </c>
      <c r="J10060" s="72" t="s">
        <v>966</v>
      </c>
      <c r="K10060" s="72" t="s">
        <v>154</v>
      </c>
      <c r="L10060" s="73">
        <v>10</v>
      </c>
      <c r="M10060" s="73" t="s">
        <v>268</v>
      </c>
      <c r="N10060" s="68" t="str">
        <f>VLOOKUP(K10060,[1]人員授權表!D$3:G$249,4,0)</f>
        <v>無機</v>
      </c>
      <c r="O10060" s="70" t="str">
        <f>IF(J10060=[1]人員授權表!$C$85,"Casper李羿勳",IF(J10060=[1]人員授權表!$C$188,"Iring陳俊明",IF(J10060=[1]人員授權表!$C$189,"Brian陳泓霖",VLOOKUP(K10060,[1]人員授權表!D$2:E$249,2,FALSE))))</f>
        <v>Ken張智凱</v>
      </c>
      <c r="P10060" s="67">
        <f t="shared" si="531"/>
        <v>44884</v>
      </c>
      <c r="Q10060" s="75" t="str">
        <f t="shared" si="533"/>
        <v>週六</v>
      </c>
      <c r="R10060" s="80">
        <v>44875</v>
      </c>
    </row>
    <row r="10061" spans="2:18">
      <c r="B10061" s="66">
        <v>44855</v>
      </c>
      <c r="D10061" s="68" t="s">
        <v>50</v>
      </c>
      <c r="E10061" s="70" t="s">
        <v>82</v>
      </c>
      <c r="F10061" s="70" t="s">
        <v>3591</v>
      </c>
      <c r="G10061" s="67">
        <v>44872</v>
      </c>
      <c r="H10061" s="67">
        <v>44886</v>
      </c>
      <c r="I10061" s="71">
        <f t="shared" si="532"/>
        <v>14</v>
      </c>
      <c r="J10061" s="72" t="s">
        <v>137</v>
      </c>
      <c r="K10061" s="72" t="s">
        <v>138</v>
      </c>
      <c r="L10061" s="73">
        <v>10</v>
      </c>
      <c r="M10061" s="73" t="s">
        <v>268</v>
      </c>
      <c r="N10061" s="68" t="str">
        <f>VLOOKUP(K10061,[1]人員授權表!D$3:G$249,4,0)</f>
        <v>無機</v>
      </c>
      <c r="O10061" s="70" t="str">
        <f>IF(J10061=[1]人員授權表!$C$85,"Casper李羿勳",IF(J10061=[1]人員授權表!$C$188,"Iring陳俊明",IF(J10061=[1]人員授權表!$C$189,"Brian陳泓霖",VLOOKUP(K10061,[1]人員授權表!D$2:E$249,2,FALSE))))</f>
        <v>Jack劉念忻</v>
      </c>
      <c r="P10061" s="67">
        <f t="shared" si="531"/>
        <v>44884</v>
      </c>
      <c r="Q10061" s="75" t="str">
        <f t="shared" si="533"/>
        <v>週六</v>
      </c>
      <c r="R10061" s="80">
        <v>44883</v>
      </c>
    </row>
    <row r="10062" spans="2:18">
      <c r="B10062" s="66">
        <v>44855</v>
      </c>
      <c r="D10062" s="68" t="s">
        <v>50</v>
      </c>
      <c r="E10062" s="70" t="s">
        <v>82</v>
      </c>
      <c r="F10062" s="70" t="s">
        <v>3591</v>
      </c>
      <c r="G10062" s="67">
        <v>44872</v>
      </c>
      <c r="H10062" s="67">
        <v>44886</v>
      </c>
      <c r="I10062" s="71">
        <f t="shared" si="532"/>
        <v>14</v>
      </c>
      <c r="J10062" s="72" t="s">
        <v>148</v>
      </c>
      <c r="K10062" s="72" t="s">
        <v>149</v>
      </c>
      <c r="L10062" s="73">
        <v>10</v>
      </c>
      <c r="M10062" s="73" t="s">
        <v>268</v>
      </c>
      <c r="N10062" s="68" t="str">
        <f>VLOOKUP(K10062,[1]人員授權表!D$3:G$249,4,0)</f>
        <v>無機</v>
      </c>
      <c r="O10062" s="70" t="str">
        <f>IF(J10062=[1]人員授權表!$C$85,"Casper李羿勳",IF(J10062=[1]人員授權表!$C$188,"Iring陳俊明",IF(J10062=[1]人員授權表!$C$189,"Brian陳泓霖",VLOOKUP(K10062,[1]人員授權表!D$2:E$249,2,FALSE))))</f>
        <v>Vicky游崴涵</v>
      </c>
      <c r="P10062" s="67">
        <f t="shared" si="531"/>
        <v>44884</v>
      </c>
      <c r="Q10062" s="75" t="str">
        <f t="shared" si="533"/>
        <v>週六</v>
      </c>
      <c r="R10062" s="80">
        <v>44879</v>
      </c>
    </row>
    <row r="10063" spans="2:18">
      <c r="B10063" s="66">
        <v>44855</v>
      </c>
      <c r="D10063" s="68" t="s">
        <v>50</v>
      </c>
      <c r="E10063" s="70" t="s">
        <v>82</v>
      </c>
      <c r="F10063" s="70" t="s">
        <v>3591</v>
      </c>
      <c r="G10063" s="67">
        <v>44872</v>
      </c>
      <c r="H10063" s="67">
        <v>44886</v>
      </c>
      <c r="I10063" s="71">
        <f t="shared" si="532"/>
        <v>14</v>
      </c>
      <c r="J10063" s="72" t="s">
        <v>178</v>
      </c>
      <c r="K10063" s="72" t="s">
        <v>179</v>
      </c>
      <c r="L10063" s="73">
        <v>10</v>
      </c>
      <c r="M10063" s="73" t="s">
        <v>268</v>
      </c>
      <c r="N10063" s="68" t="str">
        <f>VLOOKUP(K10063,[1]人員授權表!D$3:G$249,4,0)</f>
        <v>無機</v>
      </c>
      <c r="O10063" s="70" t="str">
        <f>IF(J10063=[1]人員授權表!$C$85,"Casper李羿勳",IF(J10063=[1]人員授權表!$C$188,"Iring陳俊明",IF(J10063=[1]人員授權表!$C$189,"Brian陳泓霖",VLOOKUP(K10063,[1]人員授權表!D$2:E$249,2,FALSE))))</f>
        <v>Dennis陳汶宏</v>
      </c>
      <c r="P10063" s="67">
        <f t="shared" si="531"/>
        <v>44884</v>
      </c>
      <c r="Q10063" s="75" t="str">
        <f t="shared" si="533"/>
        <v>週六</v>
      </c>
      <c r="R10063" s="80">
        <v>44877</v>
      </c>
    </row>
    <row r="10064" spans="2:18">
      <c r="B10064" s="66">
        <v>44855</v>
      </c>
      <c r="D10064" s="68" t="s">
        <v>50</v>
      </c>
      <c r="E10064" s="70" t="s">
        <v>82</v>
      </c>
      <c r="F10064" s="70" t="s">
        <v>3591</v>
      </c>
      <c r="G10064" s="67">
        <v>44872</v>
      </c>
      <c r="H10064" s="67">
        <v>44886</v>
      </c>
      <c r="I10064" s="71">
        <f t="shared" si="532"/>
        <v>14</v>
      </c>
      <c r="J10064" s="72" t="s">
        <v>151</v>
      </c>
      <c r="K10064" s="72" t="s">
        <v>152</v>
      </c>
      <c r="L10064" s="73">
        <v>10</v>
      </c>
      <c r="M10064" s="73" t="s">
        <v>268</v>
      </c>
      <c r="N10064" s="68" t="str">
        <f>VLOOKUP(K10064,[1]人員授權表!D$3:G$249,4,0)</f>
        <v>無機</v>
      </c>
      <c r="O10064" s="70" t="str">
        <f>IF(J10064=[1]人員授權表!$C$85,"Casper李羿勳",IF(J10064=[1]人員授權表!$C$188,"Iring陳俊明",IF(J10064=[1]人員授權表!$C$189,"Brian陳泓霖",VLOOKUP(K10064,[1]人員授權表!D$2:E$249,2,FALSE))))</f>
        <v>Vicky游崴涵</v>
      </c>
      <c r="P10064" s="67">
        <f t="shared" si="531"/>
        <v>44884</v>
      </c>
      <c r="Q10064" s="75" t="str">
        <f t="shared" si="533"/>
        <v>週六</v>
      </c>
      <c r="R10064" s="80">
        <v>44876</v>
      </c>
    </row>
    <row r="10065" spans="2:28">
      <c r="B10065" s="66">
        <v>44855</v>
      </c>
      <c r="D10065" s="68" t="s">
        <v>50</v>
      </c>
      <c r="E10065" s="70" t="s">
        <v>82</v>
      </c>
      <c r="F10065" s="70" t="s">
        <v>3591</v>
      </c>
      <c r="G10065" s="67">
        <v>44872</v>
      </c>
      <c r="H10065" s="67">
        <v>44886</v>
      </c>
      <c r="I10065" s="71">
        <f t="shared" si="532"/>
        <v>14</v>
      </c>
      <c r="J10065" s="72" t="s">
        <v>186</v>
      </c>
      <c r="K10065" s="72" t="s">
        <v>187</v>
      </c>
      <c r="L10065" s="73">
        <v>10</v>
      </c>
      <c r="M10065" s="73" t="s">
        <v>268</v>
      </c>
      <c r="N10065" s="68" t="str">
        <f>VLOOKUP(K10065,[1]人員授權表!D$3:G$249,4,0)</f>
        <v>無機</v>
      </c>
      <c r="O10065" s="70" t="str">
        <f>IF(J10065=[1]人員授權表!$C$85,"Casper李羿勳",IF(J10065=[1]人員授權表!$C$188,"Iring陳俊明",IF(J10065=[1]人員授權表!$C$189,"Brian陳泓霖",VLOOKUP(K10065,[1]人員授權表!D$2:E$249,2,FALSE))))</f>
        <v>Ruby黃家蓁</v>
      </c>
      <c r="P10065" s="67">
        <f t="shared" si="531"/>
        <v>44884</v>
      </c>
      <c r="Q10065" s="75" t="str">
        <f t="shared" si="533"/>
        <v>週六</v>
      </c>
      <c r="R10065" s="80">
        <v>44881</v>
      </c>
    </row>
    <row r="10066" spans="2:28">
      <c r="B10066" s="66">
        <v>44855</v>
      </c>
      <c r="D10066" s="68" t="s">
        <v>50</v>
      </c>
      <c r="E10066" s="70" t="s">
        <v>82</v>
      </c>
      <c r="F10066" s="70" t="s">
        <v>3591</v>
      </c>
      <c r="G10066" s="67">
        <v>44872</v>
      </c>
      <c r="H10066" s="67">
        <v>44886</v>
      </c>
      <c r="I10066" s="71">
        <f t="shared" si="532"/>
        <v>14</v>
      </c>
      <c r="J10066" s="72" t="s">
        <v>195</v>
      </c>
      <c r="K10066" s="72" t="s">
        <v>196</v>
      </c>
      <c r="L10066" s="73">
        <v>10</v>
      </c>
      <c r="M10066" s="73" t="s">
        <v>268</v>
      </c>
      <c r="N10066" s="68" t="str">
        <f>VLOOKUP(K10066,[1]人員授權表!D$3:G$249,4,0)</f>
        <v>無機</v>
      </c>
      <c r="O10066" s="70" t="str">
        <f>IF(J10066=[1]人員授權表!$C$85,"Casper李羿勳",IF(J10066=[1]人員授權表!$C$188,"Iring陳俊明",IF(J10066=[1]人員授權表!$C$189,"Brian陳泓霖",VLOOKUP(K10066,[1]人員授權表!D$2:E$249,2,FALSE))))</f>
        <v>Debby胡萱黛</v>
      </c>
      <c r="P10066" s="67">
        <f t="shared" si="531"/>
        <v>44884</v>
      </c>
      <c r="Q10066" s="75" t="str">
        <f t="shared" si="533"/>
        <v>週六</v>
      </c>
      <c r="R10066" s="80">
        <v>44883</v>
      </c>
    </row>
    <row r="10067" spans="2:28">
      <c r="B10067" s="66">
        <v>44855</v>
      </c>
      <c r="D10067" s="68" t="s">
        <v>50</v>
      </c>
      <c r="E10067" s="70" t="s">
        <v>82</v>
      </c>
      <c r="F10067" s="70" t="s">
        <v>3591</v>
      </c>
      <c r="G10067" s="67">
        <v>44872</v>
      </c>
      <c r="H10067" s="67">
        <v>44886</v>
      </c>
      <c r="I10067" s="71">
        <f t="shared" si="532"/>
        <v>14</v>
      </c>
      <c r="J10067" s="72" t="s">
        <v>204</v>
      </c>
      <c r="K10067" s="72" t="s">
        <v>205</v>
      </c>
      <c r="L10067" s="73">
        <v>10</v>
      </c>
      <c r="M10067" s="73" t="s">
        <v>268</v>
      </c>
      <c r="N10067" s="68" t="str">
        <f>VLOOKUP(K10067,[1]人員授權表!D$3:G$249,4,0)</f>
        <v>無機</v>
      </c>
      <c r="O10067" s="70" t="str">
        <f>IF(J10067=[1]人員授權表!$C$85,"Casper李羿勳",IF(J10067=[1]人員授權表!$C$188,"Iring陳俊明",IF(J10067=[1]人員授權表!$C$189,"Brian陳泓霖",VLOOKUP(K10067,[1]人員授權表!D$2:E$249,2,FALSE))))</f>
        <v>Iring陳俊明</v>
      </c>
      <c r="P10067" s="67">
        <f t="shared" si="531"/>
        <v>44884</v>
      </c>
      <c r="Q10067" s="75" t="str">
        <f t="shared" si="533"/>
        <v>週六</v>
      </c>
      <c r="R10067" s="80">
        <v>44875</v>
      </c>
    </row>
    <row r="10068" spans="2:28">
      <c r="B10068" s="66">
        <v>44869</v>
      </c>
      <c r="D10068" s="68" t="s">
        <v>50</v>
      </c>
      <c r="E10068" s="70" t="s">
        <v>82</v>
      </c>
      <c r="F10068" s="70" t="s">
        <v>3592</v>
      </c>
      <c r="G10068" s="67">
        <v>44872</v>
      </c>
      <c r="H10068" s="67">
        <v>44886</v>
      </c>
      <c r="I10068" s="71">
        <f t="shared" si="532"/>
        <v>14</v>
      </c>
      <c r="J10068" s="72" t="s">
        <v>490</v>
      </c>
      <c r="K10068" s="72" t="s">
        <v>182</v>
      </c>
      <c r="L10068" s="73">
        <v>1</v>
      </c>
      <c r="M10068" s="73" t="s">
        <v>108</v>
      </c>
      <c r="N10068" s="68" t="str">
        <f>VLOOKUP(K10068,[1]人員授權表!D$3:G$249,4,0)</f>
        <v>有機</v>
      </c>
      <c r="O10068" s="70" t="str">
        <f>IF(J10068=[1]人員授權表!$C$85,"Casper李羿勳",IF(J10068=[1]人員授權表!$C$188,"Iring陳俊明",IF(J10068=[1]人員授權表!$C$189,"Brian陳泓霖",VLOOKUP(K10068,[1]人員授權表!D$2:E$249,2,FALSE))))</f>
        <v>Sara王淑玲</v>
      </c>
      <c r="P10068" s="67">
        <f t="shared" si="531"/>
        <v>44884</v>
      </c>
      <c r="Q10068" s="75" t="str">
        <f t="shared" si="533"/>
        <v>週六</v>
      </c>
      <c r="R10068" s="80">
        <v>44879</v>
      </c>
    </row>
    <row r="10069" spans="2:28">
      <c r="B10069" s="66">
        <v>44869</v>
      </c>
      <c r="D10069" s="68" t="s">
        <v>50</v>
      </c>
      <c r="E10069" s="70" t="s">
        <v>82</v>
      </c>
      <c r="F10069" s="70" t="s">
        <v>3592</v>
      </c>
      <c r="G10069" s="67">
        <v>44872</v>
      </c>
      <c r="H10069" s="67">
        <v>44886</v>
      </c>
      <c r="I10069" s="71">
        <f t="shared" si="532"/>
        <v>14</v>
      </c>
      <c r="J10069" s="72" t="s">
        <v>169</v>
      </c>
      <c r="K10069" s="72" t="s">
        <v>170</v>
      </c>
      <c r="L10069" s="73">
        <v>1</v>
      </c>
      <c r="M10069" s="73" t="s">
        <v>108</v>
      </c>
      <c r="N10069" s="68" t="str">
        <f>VLOOKUP(K10069,[1]人員授權表!D$3:G$249,4,0)</f>
        <v>有機</v>
      </c>
      <c r="O10069" s="70" t="str">
        <f>IF(J10069=[1]人員授權表!$C$85,"Casper李羿勳",IF(J10069=[1]人員授權表!$C$188,"Iring陳俊明",IF(J10069=[1]人員授權表!$C$189,"Brian陳泓霖",VLOOKUP(K10069,[1]人員授權表!D$2:E$249,2,FALSE))))</f>
        <v>Elle黃雅琪&amp;
Marco陳鴻鈞</v>
      </c>
      <c r="P10069" s="67">
        <f t="shared" si="531"/>
        <v>44884</v>
      </c>
      <c r="Q10069" s="75" t="str">
        <f t="shared" si="533"/>
        <v>週六</v>
      </c>
      <c r="R10069" s="80">
        <v>44876</v>
      </c>
    </row>
    <row r="10070" spans="2:28">
      <c r="B10070" s="108">
        <v>44875</v>
      </c>
      <c r="D10070" s="68" t="s">
        <v>50</v>
      </c>
      <c r="E10070" s="70" t="s">
        <v>82</v>
      </c>
      <c r="F10070" s="4" t="s">
        <v>3593</v>
      </c>
      <c r="G10070" s="67">
        <v>44874</v>
      </c>
      <c r="H10070" s="67">
        <v>44886</v>
      </c>
      <c r="I10070" s="71">
        <v>12</v>
      </c>
      <c r="J10070" s="72" t="s">
        <v>181</v>
      </c>
      <c r="K10070" s="72" t="s">
        <v>182</v>
      </c>
      <c r="L10070" s="73">
        <v>1</v>
      </c>
      <c r="M10070" s="73" t="s">
        <v>104</v>
      </c>
      <c r="N10070" s="68" t="str">
        <f>VLOOKUP(K10070,[1]人員授權表!D$3:G$249,4,0)</f>
        <v>有機</v>
      </c>
      <c r="O10070" s="70" t="str">
        <f>IF(J10070=[1]人員授權表!$C$85,"Casper李羿勳",IF(J10070=[1]人員授權表!$C$188,"Iring陳俊明",IF(J10070=[1]人員授權表!$C$189,"Brian陳泓霖",VLOOKUP(K10070,[1]人員授權表!D$2:E$249,2,FALSE))))</f>
        <v>Sara王淑玲</v>
      </c>
      <c r="P10070" s="67">
        <f t="shared" si="531"/>
        <v>44884</v>
      </c>
      <c r="Q10070" s="75" t="str">
        <f t="shared" si="533"/>
        <v>週六</v>
      </c>
      <c r="R10070" s="80">
        <v>44879</v>
      </c>
      <c r="Z10070" s="111" t="s">
        <v>3594</v>
      </c>
    </row>
    <row r="10071" spans="2:28">
      <c r="B10071" s="108">
        <v>44875</v>
      </c>
      <c r="D10071" s="68" t="s">
        <v>50</v>
      </c>
      <c r="E10071" s="70" t="s">
        <v>82</v>
      </c>
      <c r="F10071" s="4" t="s">
        <v>3595</v>
      </c>
      <c r="G10071" s="67">
        <v>44874</v>
      </c>
      <c r="H10071" s="67">
        <v>44886</v>
      </c>
      <c r="I10071" s="71">
        <v>12</v>
      </c>
      <c r="J10071" s="72" t="s">
        <v>169</v>
      </c>
      <c r="K10071" s="72" t="s">
        <v>170</v>
      </c>
      <c r="L10071" s="73">
        <v>1</v>
      </c>
      <c r="M10071" s="73" t="s">
        <v>104</v>
      </c>
      <c r="N10071" s="68" t="str">
        <f>VLOOKUP(K10071,[1]人員授權表!D$3:G$249,4,0)</f>
        <v>有機</v>
      </c>
      <c r="O10071" s="70" t="str">
        <f>IF(J10071=[1]人員授權表!$C$85,"Casper李羿勳",IF(J10071=[1]人員授權表!$C$188,"Iring陳俊明",IF(J10071=[1]人員授權表!$C$189,"Brian陳泓霖",VLOOKUP(K10071,[1]人員授權表!D$2:E$249,2,FALSE))))</f>
        <v>Elle黃雅琪&amp;
Marco陳鴻鈞</v>
      </c>
      <c r="P10071" s="67">
        <f t="shared" si="531"/>
        <v>44884</v>
      </c>
      <c r="Q10071" s="75" t="str">
        <f t="shared" si="533"/>
        <v>週六</v>
      </c>
      <c r="R10071" s="80">
        <v>44883</v>
      </c>
      <c r="Z10071" s="111" t="s">
        <v>3594</v>
      </c>
    </row>
    <row r="10072" spans="2:28">
      <c r="B10072" s="108">
        <v>44875</v>
      </c>
      <c r="D10072" s="68" t="s">
        <v>50</v>
      </c>
      <c r="E10072" s="70" t="s">
        <v>82</v>
      </c>
      <c r="F10072" s="4" t="s">
        <v>3595</v>
      </c>
      <c r="G10072" s="67">
        <v>44874</v>
      </c>
      <c r="H10072" s="67">
        <v>44886</v>
      </c>
      <c r="I10072" s="71">
        <v>12</v>
      </c>
      <c r="J10072" s="72" t="s">
        <v>148</v>
      </c>
      <c r="K10072" s="72" t="s">
        <v>149</v>
      </c>
      <c r="L10072" s="73">
        <v>1</v>
      </c>
      <c r="M10072" s="73" t="s">
        <v>104</v>
      </c>
      <c r="N10072" s="68" t="str">
        <f>VLOOKUP(K10072,[1]人員授權表!D$3:G$249,4,0)</f>
        <v>無機</v>
      </c>
      <c r="O10072" s="70" t="str">
        <f>IF(J10072=[1]人員授權表!$C$85,"Casper李羿勳",IF(J10072=[1]人員授權表!$C$188,"Iring陳俊明",IF(J10072=[1]人員授權表!$C$189,"Brian陳泓霖",VLOOKUP(K10072,[1]人員授權表!D$2:E$249,2,FALSE))))</f>
        <v>Vicky游崴涵</v>
      </c>
      <c r="P10072" s="67">
        <f t="shared" si="531"/>
        <v>44884</v>
      </c>
      <c r="Q10072" s="75" t="str">
        <f t="shared" si="533"/>
        <v>週六</v>
      </c>
      <c r="R10072" s="80">
        <v>44882</v>
      </c>
      <c r="Z10072" s="111" t="s">
        <v>3594</v>
      </c>
    </row>
    <row r="10073" spans="2:28">
      <c r="B10073" s="108">
        <v>44875</v>
      </c>
      <c r="D10073" s="68" t="s">
        <v>50</v>
      </c>
      <c r="E10073" s="70" t="s">
        <v>82</v>
      </c>
      <c r="F10073" s="4" t="s">
        <v>3595</v>
      </c>
      <c r="G10073" s="67">
        <v>44874</v>
      </c>
      <c r="H10073" s="67">
        <v>44886</v>
      </c>
      <c r="I10073" s="71">
        <v>12</v>
      </c>
      <c r="J10073" s="72" t="s">
        <v>139</v>
      </c>
      <c r="K10073" s="72" t="s">
        <v>140</v>
      </c>
      <c r="L10073" s="73">
        <v>1</v>
      </c>
      <c r="M10073" s="73" t="s">
        <v>104</v>
      </c>
      <c r="N10073" s="68" t="str">
        <f>VLOOKUP(K10073,[1]人員授權表!D$3:G$249,4,0)</f>
        <v>無機</v>
      </c>
      <c r="O10073" s="70" t="str">
        <f>IF(J10073=[1]人員授權表!$C$85,"Casper李羿勳",IF(J10073=[1]人員授權表!$C$188,"Iring陳俊明",IF(J10073=[1]人員授權表!$C$189,"Brian陳泓霖",VLOOKUP(K10073,[1]人員授權表!D$2:E$249,2,FALSE))))</f>
        <v>Brian陳泓霖</v>
      </c>
      <c r="P10073" s="67">
        <f t="shared" si="531"/>
        <v>44884</v>
      </c>
      <c r="Q10073" s="75" t="str">
        <f t="shared" si="533"/>
        <v>週六</v>
      </c>
      <c r="R10073" s="80">
        <v>44883</v>
      </c>
      <c r="Z10073" s="111" t="s">
        <v>3594</v>
      </c>
    </row>
    <row r="10074" spans="2:28">
      <c r="B10074" s="108">
        <v>44875</v>
      </c>
      <c r="D10074" s="68" t="s">
        <v>50</v>
      </c>
      <c r="E10074" s="70" t="s">
        <v>82</v>
      </c>
      <c r="F10074" s="4" t="s">
        <v>3595</v>
      </c>
      <c r="G10074" s="67">
        <v>44874</v>
      </c>
      <c r="H10074" s="67">
        <v>44886</v>
      </c>
      <c r="I10074" s="71">
        <v>12</v>
      </c>
      <c r="J10074" s="72" t="s">
        <v>269</v>
      </c>
      <c r="K10074" s="72" t="s">
        <v>270</v>
      </c>
      <c r="L10074" s="73">
        <v>1</v>
      </c>
      <c r="M10074" s="73" t="s">
        <v>104</v>
      </c>
      <c r="N10074" s="68" t="str">
        <f>VLOOKUP(K10074,[1]人員授權表!D$3:G$249,4,0)</f>
        <v>無機</v>
      </c>
      <c r="O10074" s="70" t="str">
        <f>IF(J10074=[1]人員授權表!$C$85,"Casper李羿勳",IF(J10074=[1]人員授權表!$C$188,"Iring陳俊明",IF(J10074=[1]人員授權表!$C$189,"Brian陳泓霖",VLOOKUP(K10074,[1]人員授權表!D$2:E$249,2,FALSE))))</f>
        <v>George陳志昇&amp;Vicky游崴涵</v>
      </c>
      <c r="P10074" s="67">
        <f t="shared" si="531"/>
        <v>44884</v>
      </c>
      <c r="Q10074" s="75" t="str">
        <f t="shared" si="533"/>
        <v>週六</v>
      </c>
      <c r="R10074" s="80">
        <v>44881</v>
      </c>
      <c r="Z10074" s="111" t="s">
        <v>3594</v>
      </c>
    </row>
    <row r="10075" spans="2:28">
      <c r="B10075" s="66">
        <v>44860</v>
      </c>
      <c r="D10075" s="68" t="s">
        <v>50</v>
      </c>
      <c r="E10075" s="70" t="s">
        <v>51</v>
      </c>
      <c r="F10075" s="4" t="s">
        <v>3596</v>
      </c>
      <c r="G10075" s="67">
        <v>44869</v>
      </c>
      <c r="H10075" s="67">
        <v>44886</v>
      </c>
      <c r="I10075" s="71">
        <f t="shared" ref="I10075:I10138" si="534">_xlfn.DAYS(H10075,G10075)</f>
        <v>17</v>
      </c>
      <c r="J10075" s="72" t="s">
        <v>173</v>
      </c>
      <c r="K10075" s="72" t="s">
        <v>386</v>
      </c>
      <c r="L10075" s="73">
        <v>11</v>
      </c>
      <c r="M10075" s="73" t="s">
        <v>104</v>
      </c>
      <c r="N10075" s="68" t="str">
        <f>VLOOKUP(K10075,[1]人員授權表!D$3:G$249,4,0)</f>
        <v>有機</v>
      </c>
      <c r="O10075" s="70" t="str">
        <f>IF(J10075=[1]人員授權表!$C$85,"Casper李羿勳",IF(J10075=[1]人員授權表!$C$188,"Iring陳俊明",IF(J10075=[1]人員授權表!$C$189,"Brian陳泓霖",VLOOKUP(K10075,[1]人員授權表!D$2:E$249,2,FALSE))))</f>
        <v>Una林庭瑄</v>
      </c>
      <c r="P10075" s="67">
        <f t="shared" si="531"/>
        <v>44884</v>
      </c>
      <c r="Q10075" s="75" t="str">
        <f t="shared" si="533"/>
        <v>週六</v>
      </c>
      <c r="R10075" s="80">
        <v>44882</v>
      </c>
    </row>
    <row r="10076" spans="2:28">
      <c r="B10076" s="66">
        <v>44873</v>
      </c>
      <c r="D10076" s="68" t="s">
        <v>50</v>
      </c>
      <c r="E10076" s="70" t="s">
        <v>879</v>
      </c>
      <c r="F10076" s="4" t="s">
        <v>3597</v>
      </c>
      <c r="G10076" s="67">
        <v>44869</v>
      </c>
      <c r="H10076" s="67">
        <v>44886</v>
      </c>
      <c r="I10076" s="71">
        <f t="shared" si="534"/>
        <v>17</v>
      </c>
      <c r="J10076" s="72" t="s">
        <v>186</v>
      </c>
      <c r="K10076" s="72" t="s">
        <v>98</v>
      </c>
      <c r="L10076" s="73">
        <v>1</v>
      </c>
      <c r="M10076" s="73" t="s">
        <v>91</v>
      </c>
      <c r="N10076" s="68" t="str">
        <f>VLOOKUP(K10076,[1]人員授權表!D$3:G$249,4,0)</f>
        <v>無機</v>
      </c>
      <c r="O10076" s="70" t="str">
        <f>IF(J10076=[1]人員授權表!$C$85,"Casper李羿勳",IF(J10076=[1]人員授權表!$C$188,"Iring陳俊明",IF(J10076=[1]人員授權表!$C$189,"Brian陳泓霖",VLOOKUP(K10076,[1]人員授權表!D$2:E$249,2,FALSE))))</f>
        <v>Brian陳泓霖</v>
      </c>
      <c r="P10076" s="67">
        <f t="shared" si="531"/>
        <v>44884</v>
      </c>
      <c r="Q10076" s="75" t="str">
        <f t="shared" si="533"/>
        <v>週六</v>
      </c>
      <c r="R10076" s="80">
        <v>44876</v>
      </c>
      <c r="U10076" s="70">
        <v>1</v>
      </c>
      <c r="Y10076" s="78">
        <v>44876</v>
      </c>
      <c r="Z10076" s="79" t="s">
        <v>3449</v>
      </c>
      <c r="AA10076" s="102">
        <v>15</v>
      </c>
      <c r="AB10076" s="123" t="s">
        <v>2325</v>
      </c>
    </row>
    <row r="10077" spans="2:28">
      <c r="B10077" s="66">
        <v>44873</v>
      </c>
      <c r="D10077" s="68" t="s">
        <v>50</v>
      </c>
      <c r="E10077" s="70" t="s">
        <v>879</v>
      </c>
      <c r="F10077" s="4" t="s">
        <v>3597</v>
      </c>
      <c r="G10077" s="67">
        <v>44869</v>
      </c>
      <c r="H10077" s="67">
        <v>44886</v>
      </c>
      <c r="I10077" s="71">
        <f t="shared" si="534"/>
        <v>17</v>
      </c>
      <c r="J10077" s="72" t="s">
        <v>195</v>
      </c>
      <c r="K10077" s="72" t="s">
        <v>345</v>
      </c>
      <c r="L10077" s="73">
        <v>1</v>
      </c>
      <c r="M10077" s="73" t="s">
        <v>91</v>
      </c>
      <c r="N10077" s="68" t="str">
        <f>VLOOKUP(K10077,[1]人員授權表!D$3:G$249,4,0)</f>
        <v>無機</v>
      </c>
      <c r="O10077" s="70" t="str">
        <f>IF(J10077=[1]人員授權表!$C$85,"Casper李羿勳",IF(J10077=[1]人員授權表!$C$188,"Iring陳俊明",IF(J10077=[1]人員授權表!$C$189,"Brian陳泓霖",VLOOKUP(K10077,[1]人員授權表!D$2:E$249,2,FALSE))))</f>
        <v>Debby胡萱黛</v>
      </c>
      <c r="P10077" s="67">
        <f t="shared" si="531"/>
        <v>44884</v>
      </c>
      <c r="Q10077" s="75" t="str">
        <f t="shared" si="533"/>
        <v>週六</v>
      </c>
      <c r="R10077" s="80">
        <v>44876</v>
      </c>
      <c r="AA10077" s="102">
        <v>15</v>
      </c>
      <c r="AB10077" s="123" t="s">
        <v>2325</v>
      </c>
    </row>
    <row r="10078" spans="2:28">
      <c r="B10078" s="66">
        <v>44873</v>
      </c>
      <c r="D10078" s="68" t="s">
        <v>50</v>
      </c>
      <c r="E10078" s="70" t="s">
        <v>879</v>
      </c>
      <c r="F10078" s="4" t="s">
        <v>3597</v>
      </c>
      <c r="G10078" s="67">
        <v>44869</v>
      </c>
      <c r="H10078" s="67">
        <v>44886</v>
      </c>
      <c r="I10078" s="71">
        <f t="shared" si="534"/>
        <v>17</v>
      </c>
      <c r="J10078" s="72" t="s">
        <v>204</v>
      </c>
      <c r="K10078" s="72" t="s">
        <v>488</v>
      </c>
      <c r="L10078" s="73">
        <v>1</v>
      </c>
      <c r="M10078" s="73" t="s">
        <v>91</v>
      </c>
      <c r="N10078" s="68" t="str">
        <f>VLOOKUP(K10078,[1]人員授權表!D$3:G$249,4,0)</f>
        <v>無機</v>
      </c>
      <c r="O10078" s="70" t="str">
        <f>IF(J10078=[1]人員授權表!$C$85,"Casper李羿勳",IF(J10078=[1]人員授權表!$C$188,"Iring陳俊明",IF(J10078=[1]人員授權表!$C$189,"Brian陳泓霖",VLOOKUP(K10078,[1]人員授權表!D$2:E$249,2,FALSE))))</f>
        <v>Iring陳俊明</v>
      </c>
      <c r="P10078" s="67">
        <f t="shared" si="531"/>
        <v>44884</v>
      </c>
      <c r="Q10078" s="75" t="str">
        <f t="shared" si="533"/>
        <v>週六</v>
      </c>
      <c r="R10078" s="80">
        <v>44876</v>
      </c>
      <c r="AA10078" s="102">
        <v>15</v>
      </c>
      <c r="AB10078" s="123" t="s">
        <v>2325</v>
      </c>
    </row>
    <row r="10079" spans="2:28">
      <c r="B10079" s="66">
        <v>44872</v>
      </c>
      <c r="D10079" s="68" t="s">
        <v>50</v>
      </c>
      <c r="E10079" s="70" t="s">
        <v>879</v>
      </c>
      <c r="F10079" s="4" t="s">
        <v>3598</v>
      </c>
      <c r="G10079" s="67">
        <v>44868</v>
      </c>
      <c r="H10079" s="67">
        <v>44886</v>
      </c>
      <c r="I10079" s="71">
        <f t="shared" si="534"/>
        <v>18</v>
      </c>
      <c r="J10079" s="72" t="s">
        <v>167</v>
      </c>
      <c r="K10079" s="72" t="s">
        <v>168</v>
      </c>
      <c r="L10079" s="73">
        <v>3</v>
      </c>
      <c r="M10079" s="73" t="s">
        <v>104</v>
      </c>
      <c r="N10079" s="68" t="str">
        <f>VLOOKUP(K10079,[1]人員授權表!D$3:G$249,4,0)</f>
        <v>有機</v>
      </c>
      <c r="O10079" s="70" t="str">
        <f>IF(J10079=[1]人員授權表!$C$85,"Casper李羿勳",IF(J10079=[1]人員授權表!$C$188,"Iring陳俊明",IF(J10079=[1]人員授權表!$C$189,"Brian陳泓霖",VLOOKUP(K10079,[1]人員授權表!D$2:E$249,2,FALSE))))</f>
        <v>Una林庭瑄</v>
      </c>
      <c r="P10079" s="67">
        <f t="shared" si="531"/>
        <v>44884</v>
      </c>
      <c r="Q10079" s="75" t="str">
        <f t="shared" si="533"/>
        <v>週六</v>
      </c>
      <c r="R10079" s="80">
        <v>44875</v>
      </c>
      <c r="AA10079" s="102">
        <v>15</v>
      </c>
      <c r="AB10079" s="123" t="s">
        <v>2325</v>
      </c>
    </row>
    <row r="10080" spans="2:28">
      <c r="B10080" s="66">
        <v>44862</v>
      </c>
      <c r="D10080" s="68" t="s">
        <v>50</v>
      </c>
      <c r="E10080" s="70" t="s">
        <v>82</v>
      </c>
      <c r="F10080" s="4" t="s">
        <v>3599</v>
      </c>
      <c r="G10080" s="67">
        <v>44869</v>
      </c>
      <c r="H10080" s="67">
        <v>44886</v>
      </c>
      <c r="I10080" s="71">
        <f t="shared" si="534"/>
        <v>17</v>
      </c>
      <c r="J10080" s="72" t="s">
        <v>181</v>
      </c>
      <c r="K10080" s="72" t="s">
        <v>182</v>
      </c>
      <c r="L10080" s="73">
        <v>25</v>
      </c>
      <c r="M10080" s="73" t="s">
        <v>104</v>
      </c>
      <c r="N10080" s="68" t="str">
        <f>VLOOKUP(K10080,[1]人員授權表!D$3:G$249,4,0)</f>
        <v>有機</v>
      </c>
      <c r="O10080" s="70" t="str">
        <f>IF(J10080=[1]人員授權表!$C$85,"Casper李羿勳",IF(J10080=[1]人員授權表!$C$188,"Iring陳俊明",IF(J10080=[1]人員授權表!$C$189,"Brian陳泓霖",VLOOKUP(K10080,[1]人員授權表!D$2:E$249,2,FALSE))))</f>
        <v>Sara王淑玲</v>
      </c>
      <c r="P10080" s="67">
        <f t="shared" si="531"/>
        <v>44884</v>
      </c>
      <c r="Q10080" s="75" t="str">
        <f t="shared" si="533"/>
        <v>週六</v>
      </c>
      <c r="R10080" s="80">
        <v>44879</v>
      </c>
    </row>
    <row r="10081" spans="2:28">
      <c r="B10081" s="66">
        <v>44861</v>
      </c>
      <c r="D10081" s="68" t="s">
        <v>50</v>
      </c>
      <c r="E10081" s="70" t="s">
        <v>51</v>
      </c>
      <c r="F10081" s="4" t="s">
        <v>3600</v>
      </c>
      <c r="G10081" s="67">
        <v>44868</v>
      </c>
      <c r="H10081" s="67">
        <v>44887</v>
      </c>
      <c r="I10081" s="71">
        <f t="shared" si="534"/>
        <v>19</v>
      </c>
      <c r="J10081" s="72" t="s">
        <v>350</v>
      </c>
      <c r="K10081" s="72" t="s">
        <v>250</v>
      </c>
      <c r="L10081" s="73">
        <v>1</v>
      </c>
      <c r="M10081" s="73" t="s">
        <v>91</v>
      </c>
      <c r="N10081" s="68" t="str">
        <f>VLOOKUP(K10081,[1]人員授權表!D$3:G$249,4,0)</f>
        <v>有機</v>
      </c>
      <c r="O10081" s="70" t="str">
        <f>IF(J10081=[1]人員授權表!$C$85,"Casper李羿勳",IF(J10081=[1]人員授權表!$C$188,"Iring陳俊明",IF(J10081=[1]人員授權表!$C$189,"Brian陳泓霖",VLOOKUP(K10081,[1]人員授權表!D$2:E$249,2,FALSE))))</f>
        <v>Marco陳鴻鈞</v>
      </c>
      <c r="P10081" s="67">
        <f t="shared" si="531"/>
        <v>44885</v>
      </c>
      <c r="Q10081" s="75" t="str">
        <f t="shared" si="533"/>
        <v>週日</v>
      </c>
      <c r="R10081" s="80">
        <v>44882</v>
      </c>
    </row>
    <row r="10082" spans="2:28">
      <c r="B10082" s="66">
        <v>44861</v>
      </c>
      <c r="D10082" s="68" t="s">
        <v>50</v>
      </c>
      <c r="E10082" s="70" t="s">
        <v>51</v>
      </c>
      <c r="F10082" s="4" t="s">
        <v>3600</v>
      </c>
      <c r="G10082" s="67">
        <v>44868</v>
      </c>
      <c r="H10082" s="67">
        <v>44887</v>
      </c>
      <c r="I10082" s="71">
        <f t="shared" si="534"/>
        <v>19</v>
      </c>
      <c r="J10082" s="72" t="s">
        <v>1312</v>
      </c>
      <c r="K10082" s="72" t="s">
        <v>1618</v>
      </c>
      <c r="L10082" s="73">
        <v>2</v>
      </c>
      <c r="M10082" s="73" t="s">
        <v>91</v>
      </c>
      <c r="N10082" s="68" t="str">
        <f>VLOOKUP(K10082,[1]人員授權表!D$3:G$249,4,0)</f>
        <v>有機</v>
      </c>
      <c r="O10082" s="70" t="str">
        <f>IF(J10082=[1]人員授權表!$C$85,"Casper李羿勳",IF(J10082=[1]人員授權表!$C$188,"Iring陳俊明",IF(J10082=[1]人員授權表!$C$189,"Brian陳泓霖",VLOOKUP(K10082,[1]人員授權表!D$2:E$249,2,FALSE))))</f>
        <v>Casper李羿勳</v>
      </c>
      <c r="P10082" s="67">
        <f t="shared" si="531"/>
        <v>44885</v>
      </c>
      <c r="Q10082" s="75" t="str">
        <f t="shared" si="533"/>
        <v>週日</v>
      </c>
      <c r="R10082" s="80">
        <v>44883</v>
      </c>
    </row>
    <row r="10083" spans="2:28">
      <c r="B10083" s="66">
        <v>44861</v>
      </c>
      <c r="D10083" s="68" t="s">
        <v>50</v>
      </c>
      <c r="E10083" s="70" t="s">
        <v>51</v>
      </c>
      <c r="F10083" s="4" t="s">
        <v>3600</v>
      </c>
      <c r="G10083" s="67">
        <v>44868</v>
      </c>
      <c r="H10083" s="67">
        <v>44887</v>
      </c>
      <c r="I10083" s="71">
        <f t="shared" si="534"/>
        <v>19</v>
      </c>
      <c r="J10083" s="72" t="s">
        <v>257</v>
      </c>
      <c r="K10083" s="72" t="s">
        <v>258</v>
      </c>
      <c r="L10083" s="73">
        <v>1</v>
      </c>
      <c r="M10083" s="73" t="s">
        <v>91</v>
      </c>
      <c r="N10083" s="68" t="str">
        <f>VLOOKUP(K10083,[1]人員授權表!D$3:G$249,4,0)</f>
        <v>有機</v>
      </c>
      <c r="O10083" s="70" t="str">
        <f>IF(J10083=[1]人員授權表!$C$85,"Casper李羿勳",IF(J10083=[1]人員授權表!$C$188,"Iring陳俊明",IF(J10083=[1]人員授權表!$C$189,"Brian陳泓霖",VLOOKUP(K10083,[1]人員授權表!D$2:E$249,2,FALSE))))</f>
        <v>Casper李羿勳</v>
      </c>
      <c r="P10083" s="67">
        <f t="shared" si="531"/>
        <v>44885</v>
      </c>
      <c r="Q10083" s="75" t="str">
        <f t="shared" si="533"/>
        <v>週日</v>
      </c>
      <c r="R10083" s="80">
        <v>44881</v>
      </c>
    </row>
    <row r="10084" spans="2:28">
      <c r="B10084" s="66">
        <v>44861</v>
      </c>
      <c r="D10084" s="68" t="s">
        <v>50</v>
      </c>
      <c r="E10084" s="70" t="s">
        <v>51</v>
      </c>
      <c r="F10084" s="4" t="s">
        <v>3600</v>
      </c>
      <c r="G10084" s="67">
        <v>44868</v>
      </c>
      <c r="H10084" s="67">
        <v>44887</v>
      </c>
      <c r="I10084" s="71">
        <f t="shared" si="534"/>
        <v>19</v>
      </c>
      <c r="J10084" s="72" t="s">
        <v>66</v>
      </c>
      <c r="K10084" s="72" t="s">
        <v>64</v>
      </c>
      <c r="L10084" s="73">
        <v>13</v>
      </c>
      <c r="M10084" s="73" t="s">
        <v>91</v>
      </c>
      <c r="N10084" s="68" t="str">
        <f>VLOOKUP(K10084,[1]人員授權表!D$3:G$249,4,0)</f>
        <v>有機</v>
      </c>
      <c r="O10084" s="70" t="str">
        <f>IF(J10084=[1]人員授權表!$C$85,"Casper李羿勳",IF(J10084=[1]人員授權表!$C$188,"Iring陳俊明",IF(J10084=[1]人員授權表!$C$189,"Brian陳泓霖",VLOOKUP(K10084,[1]人員授權表!D$2:E$249,2,FALSE))))</f>
        <v>Casper李羿勳</v>
      </c>
      <c r="P10084" s="67">
        <f t="shared" si="531"/>
        <v>44885</v>
      </c>
      <c r="Q10084" s="75" t="str">
        <f t="shared" si="533"/>
        <v>週日</v>
      </c>
      <c r="R10084" s="80">
        <v>44881</v>
      </c>
    </row>
    <row r="10085" spans="2:28">
      <c r="B10085" s="66">
        <v>44861</v>
      </c>
      <c r="C10085" s="67">
        <v>44872</v>
      </c>
      <c r="D10085" s="68" t="s">
        <v>50</v>
      </c>
      <c r="E10085" s="70" t="s">
        <v>51</v>
      </c>
      <c r="F10085" s="4" t="s">
        <v>3600</v>
      </c>
      <c r="G10085" s="67">
        <v>44868</v>
      </c>
      <c r="H10085" s="67">
        <v>44887</v>
      </c>
      <c r="I10085" s="71">
        <f t="shared" si="534"/>
        <v>19</v>
      </c>
      <c r="J10085" s="72" t="s">
        <v>240</v>
      </c>
      <c r="K10085" s="72" t="s">
        <v>241</v>
      </c>
      <c r="L10085" s="110">
        <v>2</v>
      </c>
      <c r="M10085" s="73" t="s">
        <v>91</v>
      </c>
      <c r="N10085" s="68" t="str">
        <f>VLOOKUP(K10085,[1]人員授權表!D$3:G$249,4,0)</f>
        <v>有機</v>
      </c>
      <c r="O10085" s="70" t="str">
        <f>IF(J10085=[1]人員授權表!$C$85,"Casper李羿勳",IF(J10085=[1]人員授權表!$C$188,"Iring陳俊明",IF(J10085=[1]人員授權表!$C$189,"Brian陳泓霖",VLOOKUP(K10085,[1]人員授權表!D$2:E$249,2,FALSE))))</f>
        <v>Casper李羿勳</v>
      </c>
      <c r="P10085" s="67">
        <f t="shared" si="531"/>
        <v>44885</v>
      </c>
      <c r="Q10085" s="75" t="str">
        <f t="shared" si="533"/>
        <v>週日</v>
      </c>
      <c r="R10085" s="80">
        <v>44881</v>
      </c>
    </row>
    <row r="10086" spans="2:28">
      <c r="B10086" s="66">
        <v>44872</v>
      </c>
      <c r="D10086" s="68" t="s">
        <v>50</v>
      </c>
      <c r="E10086" s="70" t="s">
        <v>879</v>
      </c>
      <c r="F10086" s="4" t="s">
        <v>3600</v>
      </c>
      <c r="G10086" s="67">
        <v>44868</v>
      </c>
      <c r="H10086" s="67">
        <v>44887</v>
      </c>
      <c r="I10086" s="71">
        <f t="shared" si="534"/>
        <v>19</v>
      </c>
      <c r="J10086" s="98" t="s">
        <v>240</v>
      </c>
      <c r="K10086" s="98" t="s">
        <v>248</v>
      </c>
      <c r="L10086" s="110">
        <v>1</v>
      </c>
      <c r="M10086" s="73" t="s">
        <v>91</v>
      </c>
      <c r="N10086" s="68" t="str">
        <f>VLOOKUP(K10086,[1]人員授權表!D$3:G$249,4,0)</f>
        <v>有機</v>
      </c>
      <c r="O10086" s="70" t="str">
        <f>IF(J10086=[1]人員授權表!$C$85,"Casper李羿勳",IF(J10086=[1]人員授權表!$C$188,"Iring陳俊明",IF(J10086=[1]人員授權表!$C$189,"Brian陳泓霖",VLOOKUP(K10086,[1]人員授權表!D$2:E$249,2,FALSE))))</f>
        <v>Marco陳鴻鈞</v>
      </c>
      <c r="P10086" s="67">
        <f t="shared" si="531"/>
        <v>44885</v>
      </c>
      <c r="Q10086" s="75" t="str">
        <f t="shared" si="533"/>
        <v>週日</v>
      </c>
      <c r="R10086" s="80">
        <v>44882</v>
      </c>
      <c r="AA10086" s="102">
        <v>15</v>
      </c>
      <c r="AB10086" s="123" t="s">
        <v>2325</v>
      </c>
    </row>
    <row r="10087" spans="2:28">
      <c r="B10087" s="66">
        <v>44861</v>
      </c>
      <c r="D10087" s="68" t="s">
        <v>50</v>
      </c>
      <c r="E10087" s="70" t="s">
        <v>51</v>
      </c>
      <c r="F10087" s="4" t="s">
        <v>3600</v>
      </c>
      <c r="G10087" s="67">
        <v>44868</v>
      </c>
      <c r="H10087" s="67">
        <v>44887</v>
      </c>
      <c r="I10087" s="71">
        <f t="shared" si="534"/>
        <v>19</v>
      </c>
      <c r="J10087" s="72" t="s">
        <v>69</v>
      </c>
      <c r="K10087" s="72" t="s">
        <v>70</v>
      </c>
      <c r="L10087" s="73">
        <v>3</v>
      </c>
      <c r="M10087" s="73" t="s">
        <v>91</v>
      </c>
      <c r="N10087" s="68" t="str">
        <f>VLOOKUP(K10087,[1]人員授權表!D$3:G$249,4,0)</f>
        <v>有機</v>
      </c>
      <c r="O10087" s="70" t="str">
        <f>IF(J10087=[1]人員授權表!$C$85,"Casper李羿勳",IF(J10087=[1]人員授權表!$C$188,"Iring陳俊明",IF(J10087=[1]人員授權表!$C$189,"Brian陳泓霖",VLOOKUP(K10087,[1]人員授權表!D$2:E$249,2,FALSE))))</f>
        <v>Casper李羿勳</v>
      </c>
      <c r="P10087" s="67">
        <f t="shared" si="531"/>
        <v>44885</v>
      </c>
      <c r="Q10087" s="75" t="str">
        <f t="shared" si="533"/>
        <v>週日</v>
      </c>
      <c r="R10087" s="80">
        <v>44883</v>
      </c>
    </row>
    <row r="10088" spans="2:28">
      <c r="B10088" s="66">
        <v>44861</v>
      </c>
      <c r="D10088" s="68" t="s">
        <v>50</v>
      </c>
      <c r="E10088" s="70" t="s">
        <v>51</v>
      </c>
      <c r="F10088" s="4" t="s">
        <v>3600</v>
      </c>
      <c r="G10088" s="67">
        <v>44868</v>
      </c>
      <c r="H10088" s="67">
        <v>44887</v>
      </c>
      <c r="I10088" s="71">
        <f t="shared" si="534"/>
        <v>19</v>
      </c>
      <c r="J10088" s="72" t="s">
        <v>238</v>
      </c>
      <c r="K10088" s="72" t="s">
        <v>239</v>
      </c>
      <c r="L10088" s="73">
        <v>1</v>
      </c>
      <c r="M10088" s="73" t="s">
        <v>91</v>
      </c>
      <c r="N10088" s="68" t="str">
        <f>VLOOKUP(K10088,[1]人員授權表!D$3:G$249,4,0)</f>
        <v>有機</v>
      </c>
      <c r="O10088" s="70" t="str">
        <f>IF(J10088=[1]人員授權表!$C$85,"Casper李羿勳",IF(J10088=[1]人員授權表!$C$188,"Iring陳俊明",IF(J10088=[1]人員授權表!$C$189,"Brian陳泓霖",VLOOKUP(K10088,[1]人員授權表!D$2:E$249,2,FALSE))))</f>
        <v>Casper李羿勳</v>
      </c>
      <c r="P10088" s="67">
        <f t="shared" si="531"/>
        <v>44885</v>
      </c>
      <c r="Q10088" s="75" t="str">
        <f t="shared" si="533"/>
        <v>週日</v>
      </c>
      <c r="R10088" s="80">
        <v>44883</v>
      </c>
    </row>
    <row r="10089" spans="2:28">
      <c r="B10089" s="66">
        <v>44861</v>
      </c>
      <c r="D10089" s="68" t="s">
        <v>50</v>
      </c>
      <c r="E10089" s="70" t="s">
        <v>51</v>
      </c>
      <c r="F10089" s="4" t="s">
        <v>3600</v>
      </c>
      <c r="G10089" s="67">
        <v>44868</v>
      </c>
      <c r="H10089" s="67">
        <v>44887</v>
      </c>
      <c r="I10089" s="71">
        <f t="shared" si="534"/>
        <v>19</v>
      </c>
      <c r="J10089" s="72" t="s">
        <v>890</v>
      </c>
      <c r="K10089" s="72" t="s">
        <v>617</v>
      </c>
      <c r="L10089" s="73">
        <v>1</v>
      </c>
      <c r="M10089" s="73" t="s">
        <v>91</v>
      </c>
      <c r="N10089" s="68" t="str">
        <f>VLOOKUP(K10089,[1]人員授權表!D$3:G$249,4,0)</f>
        <v>有機</v>
      </c>
      <c r="O10089" s="70" t="str">
        <f>IF(J10089=[1]人員授權表!$C$85,"Casper李羿勳",IF(J10089=[1]人員授權表!$C$188,"Iring陳俊明",IF(J10089=[1]人員授權表!$C$189,"Brian陳泓霖",VLOOKUP(K10089,[1]人員授權表!D$2:E$249,2,FALSE))))</f>
        <v>Casper李羿勳</v>
      </c>
      <c r="P10089" s="67">
        <f t="shared" si="531"/>
        <v>44885</v>
      </c>
      <c r="Q10089" s="75" t="str">
        <f t="shared" si="533"/>
        <v>週日</v>
      </c>
      <c r="R10089" s="80">
        <v>44883</v>
      </c>
    </row>
    <row r="10090" spans="2:28">
      <c r="B10090" s="66">
        <v>44861</v>
      </c>
      <c r="D10090" s="68" t="s">
        <v>50</v>
      </c>
      <c r="E10090" s="70" t="s">
        <v>51</v>
      </c>
      <c r="F10090" s="4" t="s">
        <v>3600</v>
      </c>
      <c r="G10090" s="67">
        <v>44868</v>
      </c>
      <c r="H10090" s="67">
        <v>44887</v>
      </c>
      <c r="I10090" s="71">
        <f t="shared" si="534"/>
        <v>19</v>
      </c>
      <c r="J10090" s="72" t="s">
        <v>609</v>
      </c>
      <c r="K10090" s="72" t="s">
        <v>610</v>
      </c>
      <c r="L10090" s="73">
        <v>1</v>
      </c>
      <c r="M10090" s="73" t="s">
        <v>91</v>
      </c>
      <c r="N10090" s="68" t="str">
        <f>VLOOKUP(K10090,[1]人員授權表!D$3:G$249,4,0)</f>
        <v>有機</v>
      </c>
      <c r="O10090" s="70" t="str">
        <f>IF(J10090=[1]人員授權表!$C$85,"Casper李羿勳",IF(J10090=[1]人員授權表!$C$188,"Iring陳俊明",IF(J10090=[1]人員授權表!$C$189,"Brian陳泓霖",VLOOKUP(K10090,[1]人員授權表!D$2:E$249,2,FALSE))))</f>
        <v>Casper李羿勳</v>
      </c>
      <c r="P10090" s="67">
        <f t="shared" si="531"/>
        <v>44885</v>
      </c>
      <c r="Q10090" s="75" t="str">
        <f t="shared" si="533"/>
        <v>週日</v>
      </c>
      <c r="R10090" s="80">
        <v>44883</v>
      </c>
    </row>
    <row r="10091" spans="2:28">
      <c r="B10091" s="66">
        <v>44861</v>
      </c>
      <c r="D10091" s="68" t="s">
        <v>50</v>
      </c>
      <c r="E10091" s="70" t="s">
        <v>51</v>
      </c>
      <c r="F10091" s="4" t="s">
        <v>3600</v>
      </c>
      <c r="G10091" s="67">
        <v>44868</v>
      </c>
      <c r="H10091" s="67">
        <v>44887</v>
      </c>
      <c r="I10091" s="71">
        <f t="shared" si="534"/>
        <v>19</v>
      </c>
      <c r="J10091" s="72" t="s">
        <v>195</v>
      </c>
      <c r="K10091" s="72" t="s">
        <v>1014</v>
      </c>
      <c r="L10091" s="73">
        <v>1</v>
      </c>
      <c r="M10091" s="73" t="s">
        <v>91</v>
      </c>
      <c r="N10091" s="68" t="str">
        <f>VLOOKUP(K10091,[1]人員授權表!D$3:G$249,4,0)</f>
        <v>無機</v>
      </c>
      <c r="O10091" s="70" t="str">
        <f>IF(J10091=[1]人員授權表!$C$85,"Casper李羿勳",IF(J10091=[1]人員授權表!$C$188,"Iring陳俊明",IF(J10091=[1]人員授權表!$C$189,"Brian陳泓霖",VLOOKUP(K10091,[1]人員授權表!D$2:E$249,2,FALSE))))</f>
        <v>Iring陳俊明</v>
      </c>
      <c r="P10091" s="67">
        <f t="shared" si="531"/>
        <v>44885</v>
      </c>
      <c r="Q10091" s="75" t="str">
        <f t="shared" si="533"/>
        <v>週日</v>
      </c>
      <c r="R10091" s="80">
        <v>44879</v>
      </c>
    </row>
    <row r="10092" spans="2:28">
      <c r="B10092" s="66">
        <v>44861</v>
      </c>
      <c r="D10092" s="68" t="s">
        <v>50</v>
      </c>
      <c r="E10092" s="70" t="s">
        <v>51</v>
      </c>
      <c r="F10092" s="4" t="s">
        <v>3600</v>
      </c>
      <c r="G10092" s="67">
        <v>44868</v>
      </c>
      <c r="H10092" s="67">
        <v>44887</v>
      </c>
      <c r="I10092" s="71">
        <f t="shared" si="534"/>
        <v>19</v>
      </c>
      <c r="J10092" s="72" t="s">
        <v>1087</v>
      </c>
      <c r="K10092" s="72" t="s">
        <v>1088</v>
      </c>
      <c r="L10092" s="73">
        <v>1</v>
      </c>
      <c r="M10092" s="73" t="s">
        <v>91</v>
      </c>
      <c r="N10092" s="68" t="str">
        <f>VLOOKUP(K10092,[1]人員授權表!D$3:G$249,4,0)</f>
        <v>有機</v>
      </c>
      <c r="O10092" s="70" t="str">
        <f>IF(J10092=[1]人員授權表!$C$85,"Casper李羿勳",IF(J10092=[1]人員授權表!$C$188,"Iring陳俊明",IF(J10092=[1]人員授權表!$C$189,"Brian陳泓霖",VLOOKUP(K10092,[1]人員授權表!D$2:E$249,2,FALSE))))</f>
        <v>Sara王淑玲</v>
      </c>
      <c r="P10092" s="67">
        <f t="shared" ref="P10092:P10155" si="535">H10092-2</f>
        <v>44885</v>
      </c>
      <c r="Q10092" s="75" t="str">
        <f t="shared" si="533"/>
        <v>週日</v>
      </c>
      <c r="R10092" s="80">
        <v>44883</v>
      </c>
    </row>
    <row r="10093" spans="2:28">
      <c r="B10093" s="66">
        <v>44861</v>
      </c>
      <c r="D10093" s="68" t="s">
        <v>50</v>
      </c>
      <c r="E10093" s="70" t="s">
        <v>51</v>
      </c>
      <c r="F10093" s="4" t="s">
        <v>3600</v>
      </c>
      <c r="G10093" s="67">
        <v>44868</v>
      </c>
      <c r="H10093" s="67">
        <v>44887</v>
      </c>
      <c r="I10093" s="71">
        <f t="shared" si="534"/>
        <v>19</v>
      </c>
      <c r="J10093" s="72" t="s">
        <v>683</v>
      </c>
      <c r="K10093" s="72" t="s">
        <v>684</v>
      </c>
      <c r="L10093" s="73">
        <v>1</v>
      </c>
      <c r="M10093" s="73" t="s">
        <v>91</v>
      </c>
      <c r="N10093" s="68" t="str">
        <f>VLOOKUP(K10093,[1]人員授權表!D$3:G$249,4,0)</f>
        <v>有機</v>
      </c>
      <c r="O10093" s="70" t="str">
        <f>IF(J10093=[1]人員授權表!$C$85,"Casper李羿勳",IF(J10093=[1]人員授權表!$C$188,"Iring陳俊明",IF(J10093=[1]人員授權表!$C$189,"Brian陳泓霖",VLOOKUP(K10093,[1]人員授權表!D$2:E$249,2,FALSE))))</f>
        <v>Casper李羿勳</v>
      </c>
      <c r="P10093" s="67">
        <f t="shared" si="535"/>
        <v>44885</v>
      </c>
      <c r="Q10093" s="75" t="str">
        <f t="shared" si="533"/>
        <v>週日</v>
      </c>
      <c r="R10093" s="80">
        <v>44883</v>
      </c>
    </row>
    <row r="10094" spans="2:28">
      <c r="B10094" s="66">
        <v>44861</v>
      </c>
      <c r="D10094" s="68" t="s">
        <v>50</v>
      </c>
      <c r="E10094" s="70" t="s">
        <v>51</v>
      </c>
      <c r="F10094" s="4" t="s">
        <v>3600</v>
      </c>
      <c r="G10094" s="67">
        <v>44868</v>
      </c>
      <c r="H10094" s="67">
        <v>44887</v>
      </c>
      <c r="I10094" s="71">
        <f t="shared" si="534"/>
        <v>19</v>
      </c>
      <c r="J10094" s="72" t="s">
        <v>242</v>
      </c>
      <c r="K10094" s="72" t="s">
        <v>241</v>
      </c>
      <c r="L10094" s="73">
        <v>2</v>
      </c>
      <c r="M10094" s="73" t="s">
        <v>91</v>
      </c>
      <c r="N10094" s="68" t="str">
        <f>VLOOKUP(K10094,[1]人員授權表!D$3:G$249,4,0)</f>
        <v>有機</v>
      </c>
      <c r="O10094" s="70" t="str">
        <f>IF(J10094=[1]人員授權表!$C$85,"Casper李羿勳",IF(J10094=[1]人員授權表!$C$188,"Iring陳俊明",IF(J10094=[1]人員授權表!$C$189,"Brian陳泓霖",VLOOKUP(K10094,[1]人員授權表!D$2:E$249,2,FALSE))))</f>
        <v>Casper李羿勳</v>
      </c>
      <c r="P10094" s="67">
        <f t="shared" si="535"/>
        <v>44885</v>
      </c>
      <c r="Q10094" s="75" t="str">
        <f t="shared" si="533"/>
        <v>週日</v>
      </c>
      <c r="R10094" s="80">
        <v>44881</v>
      </c>
    </row>
    <row r="10095" spans="2:28">
      <c r="B10095" s="66">
        <v>44861</v>
      </c>
      <c r="D10095" s="68" t="s">
        <v>50</v>
      </c>
      <c r="E10095" s="70" t="s">
        <v>51</v>
      </c>
      <c r="F10095" s="4" t="s">
        <v>3600</v>
      </c>
      <c r="G10095" s="67">
        <v>44868</v>
      </c>
      <c r="H10095" s="67">
        <v>44887</v>
      </c>
      <c r="I10095" s="71">
        <f t="shared" si="534"/>
        <v>19</v>
      </c>
      <c r="J10095" s="72" t="s">
        <v>353</v>
      </c>
      <c r="K10095" s="72" t="s">
        <v>64</v>
      </c>
      <c r="L10095" s="73">
        <v>8</v>
      </c>
      <c r="M10095" s="73" t="s">
        <v>91</v>
      </c>
      <c r="N10095" s="68" t="str">
        <f>VLOOKUP(K10095,[1]人員授權表!D$3:G$249,4,0)</f>
        <v>有機</v>
      </c>
      <c r="O10095" s="70" t="str">
        <f>IF(J10095=[1]人員授權表!$C$85,"Casper李羿勳",IF(J10095=[1]人員授權表!$C$188,"Iring陳俊明",IF(J10095=[1]人員授權表!$C$189,"Brian陳泓霖",VLOOKUP(K10095,[1]人員授權表!D$2:E$249,2,FALSE))))</f>
        <v>Casper李羿勳</v>
      </c>
      <c r="P10095" s="67">
        <f t="shared" si="535"/>
        <v>44885</v>
      </c>
      <c r="Q10095" s="75" t="str">
        <f t="shared" si="533"/>
        <v>週日</v>
      </c>
      <c r="R10095" s="80">
        <v>44881</v>
      </c>
    </row>
    <row r="10096" spans="2:28">
      <c r="B10096" s="66">
        <v>44861</v>
      </c>
      <c r="D10096" s="68" t="s">
        <v>50</v>
      </c>
      <c r="E10096" s="70" t="s">
        <v>51</v>
      </c>
      <c r="F10096" s="4" t="s">
        <v>3601</v>
      </c>
      <c r="G10096" s="67">
        <v>44869</v>
      </c>
      <c r="H10096" s="67">
        <v>44887</v>
      </c>
      <c r="I10096" s="71">
        <f t="shared" si="534"/>
        <v>18</v>
      </c>
      <c r="J10096" s="72" t="s">
        <v>66</v>
      </c>
      <c r="K10096" s="72" t="s">
        <v>64</v>
      </c>
      <c r="L10096" s="73">
        <v>1</v>
      </c>
      <c r="M10096" s="73" t="s">
        <v>91</v>
      </c>
      <c r="N10096" s="68" t="str">
        <f>VLOOKUP(K10096,[1]人員授權表!D$3:G$249,4,0)</f>
        <v>有機</v>
      </c>
      <c r="O10096" s="70" t="str">
        <f>IF(J10096=[1]人員授權表!$C$85,"Casper李羿勳",IF(J10096=[1]人員授權表!$C$188,"Iring陳俊明",IF(J10096=[1]人員授權表!$C$189,"Brian陳泓霖",VLOOKUP(K10096,[1]人員授權表!D$2:E$249,2,FALSE))))</f>
        <v>Casper李羿勳</v>
      </c>
      <c r="P10096" s="67">
        <f t="shared" si="535"/>
        <v>44885</v>
      </c>
      <c r="Q10096" s="75" t="str">
        <f t="shared" si="533"/>
        <v>週日</v>
      </c>
      <c r="R10096" s="80">
        <v>44881</v>
      </c>
    </row>
    <row r="10097" spans="2:18">
      <c r="B10097" s="66">
        <v>44861</v>
      </c>
      <c r="C10097" s="67">
        <v>44872</v>
      </c>
      <c r="D10097" s="68" t="s">
        <v>50</v>
      </c>
      <c r="E10097" s="70" t="s">
        <v>51</v>
      </c>
      <c r="F10097" s="4" t="s">
        <v>3601</v>
      </c>
      <c r="G10097" s="67">
        <v>44869</v>
      </c>
      <c r="H10097" s="67">
        <v>44887</v>
      </c>
      <c r="I10097" s="71">
        <f t="shared" si="534"/>
        <v>18</v>
      </c>
      <c r="J10097" s="72" t="s">
        <v>60</v>
      </c>
      <c r="K10097" s="72" t="s">
        <v>61</v>
      </c>
      <c r="L10097" s="110">
        <v>5</v>
      </c>
      <c r="M10097" s="73" t="s">
        <v>91</v>
      </c>
      <c r="N10097" s="68" t="str">
        <f>VLOOKUP(K10097,[1]人員授權表!D$3:G$249,4,0)</f>
        <v>有機</v>
      </c>
      <c r="O10097" s="70" t="str">
        <f>IF(J10097=[1]人員授權表!$C$85,"Casper李羿勳",IF(J10097=[1]人員授權表!$C$188,"Iring陳俊明",IF(J10097=[1]人員授權表!$C$189,"Brian陳泓霖",VLOOKUP(K10097,[1]人員授權表!D$2:E$249,2,FALSE))))</f>
        <v>Marco陳鴻鈞</v>
      </c>
      <c r="P10097" s="67">
        <f t="shared" si="535"/>
        <v>44885</v>
      </c>
      <c r="Q10097" s="75" t="str">
        <f t="shared" si="533"/>
        <v>週日</v>
      </c>
      <c r="R10097" s="80">
        <v>44883</v>
      </c>
    </row>
    <row r="10098" spans="2:18">
      <c r="B10098" s="66">
        <v>44861</v>
      </c>
      <c r="D10098" s="68" t="s">
        <v>50</v>
      </c>
      <c r="E10098" s="70" t="s">
        <v>51</v>
      </c>
      <c r="F10098" s="4" t="s">
        <v>3601</v>
      </c>
      <c r="G10098" s="67">
        <v>44869</v>
      </c>
      <c r="H10098" s="67">
        <v>44887</v>
      </c>
      <c r="I10098" s="71">
        <f t="shared" si="534"/>
        <v>18</v>
      </c>
      <c r="J10098" s="72" t="s">
        <v>238</v>
      </c>
      <c r="K10098" s="72" t="s">
        <v>239</v>
      </c>
      <c r="L10098" s="73">
        <v>3</v>
      </c>
      <c r="M10098" s="73" t="s">
        <v>91</v>
      </c>
      <c r="N10098" s="68" t="str">
        <f>VLOOKUP(K10098,[1]人員授權表!D$3:G$249,4,0)</f>
        <v>有機</v>
      </c>
      <c r="O10098" s="70" t="str">
        <f>IF(J10098=[1]人員授權表!$C$85,"Casper李羿勳",IF(J10098=[1]人員授權表!$C$188,"Iring陳俊明",IF(J10098=[1]人員授權表!$C$189,"Brian陳泓霖",VLOOKUP(K10098,[1]人員授權表!D$2:E$249,2,FALSE))))</f>
        <v>Casper李羿勳</v>
      </c>
      <c r="P10098" s="67">
        <f t="shared" si="535"/>
        <v>44885</v>
      </c>
      <c r="Q10098" s="75" t="str">
        <f t="shared" si="533"/>
        <v>週日</v>
      </c>
      <c r="R10098" s="80">
        <v>44883</v>
      </c>
    </row>
    <row r="10099" spans="2:18">
      <c r="B10099" s="66">
        <v>44861</v>
      </c>
      <c r="C10099" s="67">
        <v>44872</v>
      </c>
      <c r="D10099" s="68" t="s">
        <v>50</v>
      </c>
      <c r="E10099" s="70" t="s">
        <v>51</v>
      </c>
      <c r="F10099" s="4" t="s">
        <v>3601</v>
      </c>
      <c r="G10099" s="67">
        <v>44869</v>
      </c>
      <c r="H10099" s="67">
        <v>44887</v>
      </c>
      <c r="I10099" s="71">
        <f t="shared" si="534"/>
        <v>18</v>
      </c>
      <c r="J10099" s="72" t="s">
        <v>53</v>
      </c>
      <c r="K10099" s="72" t="s">
        <v>54</v>
      </c>
      <c r="L10099" s="110">
        <v>5</v>
      </c>
      <c r="M10099" s="73" t="s">
        <v>91</v>
      </c>
      <c r="N10099" s="68" t="str">
        <f>VLOOKUP(K10099,[1]人員授權表!D$3:G$249,4,0)</f>
        <v>有機</v>
      </c>
      <c r="O10099" s="70" t="str">
        <f>IF(J10099=[1]人員授權表!$C$85,"Casper李羿勳",IF(J10099=[1]人員授權表!$C$188,"Iring陳俊明",IF(J10099=[1]人員授權表!$C$189,"Brian陳泓霖",VLOOKUP(K10099,[1]人員授權表!D$2:E$249,2,FALSE))))</f>
        <v>Marco陳鴻鈞</v>
      </c>
      <c r="P10099" s="67">
        <f t="shared" si="535"/>
        <v>44885</v>
      </c>
      <c r="Q10099" s="75" t="str">
        <f t="shared" si="533"/>
        <v>週日</v>
      </c>
      <c r="R10099" s="80">
        <v>44883</v>
      </c>
    </row>
    <row r="10100" spans="2:18">
      <c r="B10100" s="66">
        <v>44861</v>
      </c>
      <c r="D10100" s="68" t="s">
        <v>50</v>
      </c>
      <c r="E10100" s="70" t="s">
        <v>51</v>
      </c>
      <c r="F10100" s="4" t="s">
        <v>3602</v>
      </c>
      <c r="G10100" s="67">
        <v>44869</v>
      </c>
      <c r="H10100" s="67">
        <v>44887</v>
      </c>
      <c r="I10100" s="71">
        <f t="shared" si="534"/>
        <v>18</v>
      </c>
      <c r="J10100" s="72" t="s">
        <v>60</v>
      </c>
      <c r="K10100" s="72" t="s">
        <v>61</v>
      </c>
      <c r="L10100" s="73">
        <v>3</v>
      </c>
      <c r="M10100" s="73" t="s">
        <v>91</v>
      </c>
      <c r="N10100" s="68" t="str">
        <f>VLOOKUP(K10100,[1]人員授權表!D$3:G$249,4,0)</f>
        <v>有機</v>
      </c>
      <c r="O10100" s="70" t="str">
        <f>IF(J10100=[1]人員授權表!$C$85,"Casper李羿勳",IF(J10100=[1]人員授權表!$C$188,"Iring陳俊明",IF(J10100=[1]人員授權表!$C$189,"Brian陳泓霖",VLOOKUP(K10100,[1]人員授權表!D$2:E$249,2,FALSE))))</f>
        <v>Marco陳鴻鈞</v>
      </c>
      <c r="P10100" s="67">
        <f t="shared" si="535"/>
        <v>44885</v>
      </c>
      <c r="Q10100" s="75" t="str">
        <f t="shared" si="533"/>
        <v>週日</v>
      </c>
      <c r="R10100" s="80">
        <v>44883</v>
      </c>
    </row>
    <row r="10101" spans="2:18">
      <c r="B10101" s="66">
        <v>44861</v>
      </c>
      <c r="D10101" s="68" t="s">
        <v>50</v>
      </c>
      <c r="E10101" s="70" t="s">
        <v>51</v>
      </c>
      <c r="F10101" s="4" t="s">
        <v>3603</v>
      </c>
      <c r="G10101" s="67">
        <v>44869</v>
      </c>
      <c r="H10101" s="67">
        <v>44887</v>
      </c>
      <c r="I10101" s="71">
        <f t="shared" si="534"/>
        <v>18</v>
      </c>
      <c r="J10101" s="72" t="s">
        <v>60</v>
      </c>
      <c r="K10101" s="72" t="s">
        <v>61</v>
      </c>
      <c r="L10101" s="73">
        <v>3</v>
      </c>
      <c r="M10101" s="73" t="s">
        <v>91</v>
      </c>
      <c r="N10101" s="68" t="str">
        <f>VLOOKUP(K10101,[1]人員授權表!D$3:G$249,4,0)</f>
        <v>有機</v>
      </c>
      <c r="O10101" s="70" t="str">
        <f>IF(J10101=[1]人員授權表!$C$85,"Casper李羿勳",IF(J10101=[1]人員授權表!$C$188,"Iring陳俊明",IF(J10101=[1]人員授權表!$C$189,"Brian陳泓霖",VLOOKUP(K10101,[1]人員授權表!D$2:E$249,2,FALSE))))</f>
        <v>Marco陳鴻鈞</v>
      </c>
      <c r="P10101" s="67">
        <f t="shared" si="535"/>
        <v>44885</v>
      </c>
      <c r="Q10101" s="75" t="str">
        <f t="shared" si="533"/>
        <v>週日</v>
      </c>
      <c r="R10101" s="80">
        <v>44883</v>
      </c>
    </row>
    <row r="10102" spans="2:18">
      <c r="B10102" s="66">
        <v>44861</v>
      </c>
      <c r="D10102" s="68" t="s">
        <v>50</v>
      </c>
      <c r="E10102" s="70" t="s">
        <v>51</v>
      </c>
      <c r="F10102" s="4" t="s">
        <v>3604</v>
      </c>
      <c r="G10102" s="67">
        <v>44869</v>
      </c>
      <c r="H10102" s="67">
        <v>44887</v>
      </c>
      <c r="I10102" s="71">
        <f t="shared" si="534"/>
        <v>18</v>
      </c>
      <c r="J10102" s="72" t="s">
        <v>60</v>
      </c>
      <c r="K10102" s="72" t="s">
        <v>61</v>
      </c>
      <c r="L10102" s="73">
        <v>1</v>
      </c>
      <c r="M10102" s="73" t="s">
        <v>91</v>
      </c>
      <c r="N10102" s="68" t="str">
        <f>VLOOKUP(K10102,[1]人員授權表!D$3:G$249,4,0)</f>
        <v>有機</v>
      </c>
      <c r="O10102" s="70" t="str">
        <f>IF(J10102=[1]人員授權表!$C$85,"Casper李羿勳",IF(J10102=[1]人員授權表!$C$188,"Iring陳俊明",IF(J10102=[1]人員授權表!$C$189,"Brian陳泓霖",VLOOKUP(K10102,[1]人員授權表!D$2:E$249,2,FALSE))))</f>
        <v>Marco陳鴻鈞</v>
      </c>
      <c r="P10102" s="67">
        <f t="shared" si="535"/>
        <v>44885</v>
      </c>
      <c r="Q10102" s="75" t="str">
        <f t="shared" si="533"/>
        <v>週日</v>
      </c>
      <c r="R10102" s="80">
        <v>44883</v>
      </c>
    </row>
    <row r="10103" spans="2:18">
      <c r="B10103" s="66">
        <v>44861</v>
      </c>
      <c r="D10103" s="68" t="s">
        <v>50</v>
      </c>
      <c r="E10103" s="70" t="s">
        <v>51</v>
      </c>
      <c r="F10103" s="4" t="s">
        <v>3604</v>
      </c>
      <c r="G10103" s="67">
        <v>44869</v>
      </c>
      <c r="H10103" s="67">
        <v>44887</v>
      </c>
      <c r="I10103" s="71">
        <f t="shared" si="534"/>
        <v>18</v>
      </c>
      <c r="J10103" s="72" t="s">
        <v>53</v>
      </c>
      <c r="K10103" s="72" t="s">
        <v>1713</v>
      </c>
      <c r="L10103" s="73">
        <v>1</v>
      </c>
      <c r="M10103" s="73" t="s">
        <v>91</v>
      </c>
      <c r="N10103" s="68" t="str">
        <f>VLOOKUP(K10103,[1]人員授權表!D$3:G$249,4,0)</f>
        <v>有機</v>
      </c>
      <c r="O10103" s="70" t="str">
        <f>IF(J10103=[1]人員授權表!$C$85,"Casper李羿勳",IF(J10103=[1]人員授權表!$C$188,"Iring陳俊明",IF(J10103=[1]人員授權表!$C$189,"Brian陳泓霖",VLOOKUP(K10103,[1]人員授權表!D$2:E$249,2,FALSE))))</f>
        <v>Marco陳鴻鈞</v>
      </c>
      <c r="P10103" s="67">
        <f t="shared" si="535"/>
        <v>44885</v>
      </c>
      <c r="Q10103" s="75" t="str">
        <f t="shared" si="533"/>
        <v>週日</v>
      </c>
      <c r="R10103" s="80">
        <v>44883</v>
      </c>
    </row>
    <row r="10104" spans="2:18">
      <c r="B10104" s="66">
        <v>44872</v>
      </c>
      <c r="D10104" s="68" t="s">
        <v>50</v>
      </c>
      <c r="E10104" s="70" t="s">
        <v>51</v>
      </c>
      <c r="F10104" s="4" t="s">
        <v>3605</v>
      </c>
      <c r="G10104" s="67">
        <v>44869</v>
      </c>
      <c r="H10104" s="67">
        <v>44887</v>
      </c>
      <c r="I10104" s="71">
        <f t="shared" si="534"/>
        <v>18</v>
      </c>
      <c r="J10104" s="72" t="s">
        <v>53</v>
      </c>
      <c r="K10104" s="72" t="s">
        <v>54</v>
      </c>
      <c r="L10104" s="73">
        <v>1</v>
      </c>
      <c r="M10104" s="73" t="s">
        <v>91</v>
      </c>
      <c r="N10104" s="68" t="str">
        <f>VLOOKUP(K10104,[1]人員授權表!D$3:G$249,4,0)</f>
        <v>有機</v>
      </c>
      <c r="O10104" s="70" t="str">
        <f>IF(J10104=[1]人員授權表!$C$85,"Casper李羿勳",IF(J10104=[1]人員授權表!$C$188,"Iring陳俊明",IF(J10104=[1]人員授權表!$C$189,"Brian陳泓霖",VLOOKUP(K10104,[1]人員授權表!D$2:E$249,2,FALSE))))</f>
        <v>Marco陳鴻鈞</v>
      </c>
      <c r="P10104" s="67">
        <f t="shared" si="535"/>
        <v>44885</v>
      </c>
      <c r="Q10104" s="75" t="str">
        <f t="shared" si="533"/>
        <v>週日</v>
      </c>
      <c r="R10104" s="80">
        <v>44879</v>
      </c>
    </row>
    <row r="10105" spans="2:18">
      <c r="B10105" s="66">
        <v>44872</v>
      </c>
      <c r="D10105" s="68" t="s">
        <v>50</v>
      </c>
      <c r="E10105" s="70" t="s">
        <v>51</v>
      </c>
      <c r="F10105" s="4" t="s">
        <v>3605</v>
      </c>
      <c r="G10105" s="67">
        <v>44869</v>
      </c>
      <c r="H10105" s="67">
        <v>44887</v>
      </c>
      <c r="I10105" s="71">
        <f t="shared" si="534"/>
        <v>18</v>
      </c>
      <c r="J10105" s="72" t="s">
        <v>60</v>
      </c>
      <c r="K10105" s="72" t="s">
        <v>61</v>
      </c>
      <c r="L10105" s="73">
        <v>1</v>
      </c>
      <c r="M10105" s="73" t="s">
        <v>91</v>
      </c>
      <c r="N10105" s="68" t="str">
        <f>VLOOKUP(K10105,[1]人員授權表!D$3:G$249,4,0)</f>
        <v>有機</v>
      </c>
      <c r="O10105" s="70" t="str">
        <f>IF(J10105=[1]人員授權表!$C$85,"Casper李羿勳",IF(J10105=[1]人員授權表!$C$188,"Iring陳俊明",IF(J10105=[1]人員授權表!$C$189,"Brian陳泓霖",VLOOKUP(K10105,[1]人員授權表!D$2:E$249,2,FALSE))))</f>
        <v>Marco陳鴻鈞</v>
      </c>
      <c r="P10105" s="67">
        <f t="shared" si="535"/>
        <v>44885</v>
      </c>
      <c r="Q10105" s="75" t="str">
        <f t="shared" si="533"/>
        <v>週日</v>
      </c>
      <c r="R10105" s="80">
        <v>44879</v>
      </c>
    </row>
    <row r="10106" spans="2:18">
      <c r="B10106" s="66">
        <v>44866</v>
      </c>
      <c r="D10106" s="68" t="s">
        <v>50</v>
      </c>
      <c r="E10106" s="70" t="s">
        <v>82</v>
      </c>
      <c r="F10106" s="4" t="s">
        <v>3606</v>
      </c>
      <c r="G10106" s="67">
        <v>44874</v>
      </c>
      <c r="H10106" s="67">
        <v>44887</v>
      </c>
      <c r="I10106" s="71">
        <f t="shared" si="534"/>
        <v>13</v>
      </c>
      <c r="J10106" s="72" t="s">
        <v>120</v>
      </c>
      <c r="K10106" s="72" t="s">
        <v>121</v>
      </c>
      <c r="L10106" s="73">
        <v>1</v>
      </c>
      <c r="M10106" s="73" t="s">
        <v>91</v>
      </c>
      <c r="N10106" s="68" t="str">
        <f>VLOOKUP(K10106,[1]人員授權表!D$3:G$249,4,0)</f>
        <v>無機</v>
      </c>
      <c r="O10106" s="70" t="str">
        <f>IF(J10106=[1]人員授權表!$C$85,"Casper李羿勳",IF(J10106=[1]人員授權表!$C$188,"Iring陳俊明",IF(J10106=[1]人員授權表!$C$189,"Brian陳泓霖",VLOOKUP(K10106,[1]人員授權表!D$2:E$249,2,FALSE))))</f>
        <v>Ken張智凱</v>
      </c>
      <c r="P10106" s="67">
        <f t="shared" si="535"/>
        <v>44885</v>
      </c>
      <c r="Q10106" s="75" t="str">
        <f t="shared" si="533"/>
        <v>週日</v>
      </c>
      <c r="R10106" s="80">
        <v>44880</v>
      </c>
    </row>
    <row r="10107" spans="2:18">
      <c r="B10107" s="66">
        <v>44858</v>
      </c>
      <c r="D10107" s="68" t="s">
        <v>50</v>
      </c>
      <c r="E10107" s="70" t="s">
        <v>51</v>
      </c>
      <c r="F10107" s="70" t="s">
        <v>3607</v>
      </c>
      <c r="G10107" s="67">
        <v>44873</v>
      </c>
      <c r="H10107" s="67">
        <v>44887</v>
      </c>
      <c r="I10107" s="71">
        <f t="shared" si="534"/>
        <v>14</v>
      </c>
      <c r="J10107" s="72" t="s">
        <v>629</v>
      </c>
      <c r="K10107" s="72" t="s">
        <v>144</v>
      </c>
      <c r="L10107" s="73">
        <v>3</v>
      </c>
      <c r="M10107" s="73" t="s">
        <v>324</v>
      </c>
      <c r="N10107" s="68" t="str">
        <f>VLOOKUP(K10107,[1]人員授權表!D$3:G$249,4,0)</f>
        <v>有機</v>
      </c>
      <c r="O10107" s="70" t="str">
        <f>IF(J10107=[1]人員授權表!$C$85,"Casper李羿勳",IF(J10107=[1]人員授權表!$C$188,"Iring陳俊明",IF(J10107=[1]人員授權表!$C$189,"Brian陳泓霖",VLOOKUP(K10107,[1]人員授權表!D$2:E$249,2,FALSE))))</f>
        <v>Lucy黃詩婷</v>
      </c>
      <c r="P10107" s="67">
        <f t="shared" si="535"/>
        <v>44885</v>
      </c>
      <c r="Q10107" s="75" t="str">
        <f t="shared" si="533"/>
        <v>週日</v>
      </c>
      <c r="R10107" s="80">
        <v>44883</v>
      </c>
    </row>
    <row r="10108" spans="2:18">
      <c r="B10108" s="66">
        <v>44858</v>
      </c>
      <c r="D10108" s="68" t="s">
        <v>50</v>
      </c>
      <c r="E10108" s="70" t="s">
        <v>51</v>
      </c>
      <c r="F10108" s="70" t="s">
        <v>3607</v>
      </c>
      <c r="G10108" s="67">
        <v>44873</v>
      </c>
      <c r="H10108" s="67">
        <v>44887</v>
      </c>
      <c r="I10108" s="71">
        <f t="shared" si="534"/>
        <v>14</v>
      </c>
      <c r="J10108" s="72" t="s">
        <v>139</v>
      </c>
      <c r="K10108" s="72" t="s">
        <v>140</v>
      </c>
      <c r="L10108" s="73">
        <v>3</v>
      </c>
      <c r="M10108" s="73" t="s">
        <v>324</v>
      </c>
      <c r="N10108" s="68" t="str">
        <f>VLOOKUP(K10108,[1]人員授權表!D$3:G$249,4,0)</f>
        <v>無機</v>
      </c>
      <c r="O10108" s="70" t="str">
        <f>IF(J10108=[1]人員授權表!$C$85,"Casper李羿勳",IF(J10108=[1]人員授權表!$C$188,"Iring陳俊明",IF(J10108=[1]人員授權表!$C$189,"Brian陳泓霖",VLOOKUP(K10108,[1]人員授權表!D$2:E$249,2,FALSE))))</f>
        <v>Brian陳泓霖</v>
      </c>
      <c r="P10108" s="67">
        <f t="shared" si="535"/>
        <v>44885</v>
      </c>
      <c r="Q10108" s="75" t="str">
        <f t="shared" si="533"/>
        <v>週日</v>
      </c>
      <c r="R10108" s="80">
        <v>44877</v>
      </c>
    </row>
    <row r="10109" spans="2:18">
      <c r="B10109" s="66">
        <v>44858</v>
      </c>
      <c r="D10109" s="68" t="s">
        <v>50</v>
      </c>
      <c r="E10109" s="70" t="s">
        <v>51</v>
      </c>
      <c r="F10109" s="70" t="s">
        <v>3607</v>
      </c>
      <c r="G10109" s="67">
        <v>44873</v>
      </c>
      <c r="H10109" s="67">
        <v>44887</v>
      </c>
      <c r="I10109" s="71">
        <f t="shared" si="534"/>
        <v>14</v>
      </c>
      <c r="J10109" s="72" t="s">
        <v>198</v>
      </c>
      <c r="K10109" s="72" t="s">
        <v>199</v>
      </c>
      <c r="L10109" s="73">
        <v>3</v>
      </c>
      <c r="M10109" s="73" t="s">
        <v>324</v>
      </c>
      <c r="N10109" s="68" t="str">
        <f>VLOOKUP(K10109,[1]人員授權表!D$3:G$249,4,0)</f>
        <v>無機</v>
      </c>
      <c r="O10109" s="70" t="str">
        <f>IF(J10109=[1]人員授權表!$C$85,"Casper李羿勳",IF(J10109=[1]人員授權表!$C$188,"Iring陳俊明",IF(J10109=[1]人員授權表!$C$189,"Brian陳泓霖",VLOOKUP(K10109,[1]人員授權表!D$2:E$249,2,FALSE))))</f>
        <v>Vicky游崴涵</v>
      </c>
      <c r="P10109" s="67">
        <f t="shared" si="535"/>
        <v>44885</v>
      </c>
      <c r="Q10109" s="75" t="str">
        <f t="shared" si="533"/>
        <v>週日</v>
      </c>
      <c r="R10109" s="80">
        <v>44880</v>
      </c>
    </row>
    <row r="10110" spans="2:18">
      <c r="B10110" s="66">
        <v>44858</v>
      </c>
      <c r="D10110" s="68" t="s">
        <v>50</v>
      </c>
      <c r="E10110" s="70" t="s">
        <v>51</v>
      </c>
      <c r="F10110" s="70" t="s">
        <v>3607</v>
      </c>
      <c r="G10110" s="67">
        <v>44873</v>
      </c>
      <c r="H10110" s="67">
        <v>44887</v>
      </c>
      <c r="I10110" s="71">
        <f t="shared" si="534"/>
        <v>14</v>
      </c>
      <c r="J10110" s="72" t="s">
        <v>164</v>
      </c>
      <c r="K10110" s="72" t="s">
        <v>146</v>
      </c>
      <c r="L10110" s="73">
        <v>3</v>
      </c>
      <c r="M10110" s="73" t="s">
        <v>324</v>
      </c>
      <c r="N10110" s="68" t="str">
        <f>VLOOKUP(K10110,[1]人員授權表!D$3:G$249,4,0)</f>
        <v>無機</v>
      </c>
      <c r="O10110" s="70" t="str">
        <f>IF(J10110=[1]人員授權表!$C$85,"Casper李羿勳",IF(J10110=[1]人員授權表!$C$188,"Iring陳俊明",IF(J10110=[1]人員授權表!$C$189,"Brian陳泓霖",VLOOKUP(K10110,[1]人員授權表!D$2:E$249,2,FALSE))))</f>
        <v>Jack劉念忻</v>
      </c>
      <c r="P10110" s="67">
        <f t="shared" si="535"/>
        <v>44885</v>
      </c>
      <c r="Q10110" s="75" t="str">
        <f t="shared" si="533"/>
        <v>週日</v>
      </c>
      <c r="R10110" s="80">
        <v>44883</v>
      </c>
    </row>
    <row r="10111" spans="2:18">
      <c r="B10111" s="66">
        <v>44858</v>
      </c>
      <c r="D10111" s="68" t="s">
        <v>50</v>
      </c>
      <c r="E10111" s="70" t="s">
        <v>51</v>
      </c>
      <c r="F10111" s="70" t="s">
        <v>3607</v>
      </c>
      <c r="G10111" s="67">
        <v>44873</v>
      </c>
      <c r="H10111" s="67">
        <v>44887</v>
      </c>
      <c r="I10111" s="71">
        <f t="shared" si="534"/>
        <v>14</v>
      </c>
      <c r="J10111" s="72" t="s">
        <v>178</v>
      </c>
      <c r="K10111" s="72" t="s">
        <v>179</v>
      </c>
      <c r="L10111" s="73">
        <v>3</v>
      </c>
      <c r="M10111" s="73" t="s">
        <v>324</v>
      </c>
      <c r="N10111" s="68" t="str">
        <f>VLOOKUP(K10111,[1]人員授權表!D$3:G$249,4,0)</f>
        <v>無機</v>
      </c>
      <c r="O10111" s="70" t="str">
        <f>IF(J10111=[1]人員授權表!$C$85,"Casper李羿勳",IF(J10111=[1]人員授權表!$C$188,"Iring陳俊明",IF(J10111=[1]人員授權表!$C$189,"Brian陳泓霖",VLOOKUP(K10111,[1]人員授權表!D$2:E$249,2,FALSE))))</f>
        <v>Dennis陳汶宏</v>
      </c>
      <c r="P10111" s="67">
        <f t="shared" si="535"/>
        <v>44885</v>
      </c>
      <c r="Q10111" s="75" t="str">
        <f t="shared" si="533"/>
        <v>週日</v>
      </c>
      <c r="R10111" s="80">
        <v>44877</v>
      </c>
    </row>
    <row r="10112" spans="2:18">
      <c r="B10112" s="66">
        <v>44858</v>
      </c>
      <c r="D10112" s="68" t="s">
        <v>50</v>
      </c>
      <c r="E10112" s="70" t="s">
        <v>51</v>
      </c>
      <c r="F10112" s="70" t="s">
        <v>3607</v>
      </c>
      <c r="G10112" s="67">
        <v>44873</v>
      </c>
      <c r="H10112" s="67">
        <v>44887</v>
      </c>
      <c r="I10112" s="71">
        <f t="shared" si="534"/>
        <v>14</v>
      </c>
      <c r="J10112" s="72" t="s">
        <v>634</v>
      </c>
      <c r="K10112" s="72" t="s">
        <v>142</v>
      </c>
      <c r="L10112" s="73">
        <v>3</v>
      </c>
      <c r="M10112" s="73" t="s">
        <v>324</v>
      </c>
      <c r="N10112" s="68" t="str">
        <f>VLOOKUP(K10112,[1]人員授權表!D$3:G$249,4,0)</f>
        <v>無機</v>
      </c>
      <c r="O10112" s="70" t="str">
        <f>IF(J10112=[1]人員授權表!$C$85,"Casper李羿勳",IF(J10112=[1]人員授權表!$C$188,"Iring陳俊明",IF(J10112=[1]人員授權表!$C$189,"Brian陳泓霖",VLOOKUP(K10112,[1]人員授權表!D$2:E$249,2,FALSE))))</f>
        <v>Dennis陳汶宏</v>
      </c>
      <c r="P10112" s="67">
        <f t="shared" si="535"/>
        <v>44885</v>
      </c>
      <c r="Q10112" s="75" t="str">
        <f t="shared" si="533"/>
        <v>週日</v>
      </c>
      <c r="R10112" s="80">
        <v>44880</v>
      </c>
    </row>
    <row r="10113" spans="2:18">
      <c r="B10113" s="66">
        <v>44858</v>
      </c>
      <c r="D10113" s="68" t="s">
        <v>50</v>
      </c>
      <c r="E10113" s="70" t="s">
        <v>51</v>
      </c>
      <c r="F10113" s="70" t="s">
        <v>3607</v>
      </c>
      <c r="G10113" s="67">
        <v>44873</v>
      </c>
      <c r="H10113" s="67">
        <v>44887</v>
      </c>
      <c r="I10113" s="71">
        <f t="shared" si="534"/>
        <v>14</v>
      </c>
      <c r="J10113" s="72" t="s">
        <v>137</v>
      </c>
      <c r="K10113" s="72" t="s">
        <v>138</v>
      </c>
      <c r="L10113" s="73">
        <v>3</v>
      </c>
      <c r="M10113" s="73" t="s">
        <v>324</v>
      </c>
      <c r="N10113" s="68" t="str">
        <f>VLOOKUP(K10113,[1]人員授權表!D$3:G$249,4,0)</f>
        <v>無機</v>
      </c>
      <c r="O10113" s="70" t="str">
        <f>IF(J10113=[1]人員授權表!$C$85,"Casper李羿勳",IF(J10113=[1]人員授權表!$C$188,"Iring陳俊明",IF(J10113=[1]人員授權表!$C$189,"Brian陳泓霖",VLOOKUP(K10113,[1]人員授權表!D$2:E$249,2,FALSE))))</f>
        <v>Jack劉念忻</v>
      </c>
      <c r="P10113" s="67">
        <f t="shared" si="535"/>
        <v>44885</v>
      </c>
      <c r="Q10113" s="75" t="str">
        <f t="shared" si="533"/>
        <v>週日</v>
      </c>
      <c r="R10113" s="80">
        <v>44883</v>
      </c>
    </row>
    <row r="10114" spans="2:18">
      <c r="B10114" s="66">
        <v>44858</v>
      </c>
      <c r="D10114" s="68" t="s">
        <v>50</v>
      </c>
      <c r="E10114" s="70" t="s">
        <v>51</v>
      </c>
      <c r="F10114" s="70" t="s">
        <v>3608</v>
      </c>
      <c r="G10114" s="67">
        <v>44873</v>
      </c>
      <c r="H10114" s="67">
        <v>44887</v>
      </c>
      <c r="I10114" s="71">
        <f t="shared" si="534"/>
        <v>14</v>
      </c>
      <c r="J10114" s="72" t="s">
        <v>125</v>
      </c>
      <c r="K10114" s="72" t="s">
        <v>144</v>
      </c>
      <c r="L10114" s="73">
        <v>3</v>
      </c>
      <c r="M10114" s="73" t="s">
        <v>324</v>
      </c>
      <c r="N10114" s="68" t="str">
        <f>VLOOKUP(K10114,[1]人員授權表!D$3:G$249,4,0)</f>
        <v>有機</v>
      </c>
      <c r="O10114" s="70" t="str">
        <f>IF(J10114=[1]人員授權表!$C$85,"Casper李羿勳",IF(J10114=[1]人員授權表!$C$188,"Iring陳俊明",IF(J10114=[1]人員授權表!$C$189,"Brian陳泓霖",VLOOKUP(K10114,[1]人員授權表!D$2:E$249,2,FALSE))))</f>
        <v>Lucy黃詩婷</v>
      </c>
      <c r="P10114" s="67">
        <f t="shared" si="535"/>
        <v>44885</v>
      </c>
      <c r="Q10114" s="75" t="str">
        <f t="shared" si="533"/>
        <v>週日</v>
      </c>
      <c r="R10114" s="80">
        <v>44883</v>
      </c>
    </row>
    <row r="10115" spans="2:18">
      <c r="B10115" s="66">
        <v>44858</v>
      </c>
      <c r="D10115" s="68" t="s">
        <v>50</v>
      </c>
      <c r="E10115" s="70" t="s">
        <v>51</v>
      </c>
      <c r="F10115" s="70" t="s">
        <v>3608</v>
      </c>
      <c r="G10115" s="67">
        <v>44873</v>
      </c>
      <c r="H10115" s="67">
        <v>44887</v>
      </c>
      <c r="I10115" s="71">
        <f t="shared" si="534"/>
        <v>14</v>
      </c>
      <c r="J10115" s="72" t="s">
        <v>139</v>
      </c>
      <c r="K10115" s="72" t="s">
        <v>140</v>
      </c>
      <c r="L10115" s="73">
        <v>3</v>
      </c>
      <c r="M10115" s="73" t="s">
        <v>324</v>
      </c>
      <c r="N10115" s="68" t="str">
        <f>VLOOKUP(K10115,[1]人員授權表!D$3:G$249,4,0)</f>
        <v>無機</v>
      </c>
      <c r="O10115" s="70" t="str">
        <f>IF(J10115=[1]人員授權表!$C$85,"Casper李羿勳",IF(J10115=[1]人員授權表!$C$188,"Iring陳俊明",IF(J10115=[1]人員授權表!$C$189,"Brian陳泓霖",VLOOKUP(K10115,[1]人員授權表!D$2:E$249,2,FALSE))))</f>
        <v>Brian陳泓霖</v>
      </c>
      <c r="P10115" s="67">
        <f t="shared" si="535"/>
        <v>44885</v>
      </c>
      <c r="Q10115" s="75" t="str">
        <f t="shared" si="533"/>
        <v>週日</v>
      </c>
      <c r="R10115" s="80">
        <v>44877</v>
      </c>
    </row>
    <row r="10116" spans="2:18">
      <c r="B10116" s="66">
        <v>44858</v>
      </c>
      <c r="D10116" s="68" t="s">
        <v>50</v>
      </c>
      <c r="E10116" s="70" t="s">
        <v>51</v>
      </c>
      <c r="F10116" s="70" t="s">
        <v>3608</v>
      </c>
      <c r="G10116" s="67">
        <v>44873</v>
      </c>
      <c r="H10116" s="67">
        <v>44887</v>
      </c>
      <c r="I10116" s="71">
        <f t="shared" si="534"/>
        <v>14</v>
      </c>
      <c r="J10116" s="72" t="s">
        <v>97</v>
      </c>
      <c r="K10116" s="72" t="s">
        <v>187</v>
      </c>
      <c r="L10116" s="73">
        <v>3</v>
      </c>
      <c r="M10116" s="73" t="s">
        <v>324</v>
      </c>
      <c r="N10116" s="68" t="str">
        <f>VLOOKUP(K10116,[1]人員授權表!D$3:G$249,4,0)</f>
        <v>無機</v>
      </c>
      <c r="O10116" s="70" t="str">
        <f>IF(J10116=[1]人員授權表!$C$85,"Casper李羿勳",IF(J10116=[1]人員授權表!$C$188,"Iring陳俊明",IF(J10116=[1]人員授權表!$C$189,"Brian陳泓霖",VLOOKUP(K10116,[1]人員授權表!D$2:E$249,2,FALSE))))</f>
        <v>Ruby黃家蓁</v>
      </c>
      <c r="P10116" s="67">
        <f t="shared" si="535"/>
        <v>44885</v>
      </c>
      <c r="Q10116" s="75" t="str">
        <f t="shared" si="533"/>
        <v>週日</v>
      </c>
      <c r="R10116" s="80">
        <v>44882</v>
      </c>
    </row>
    <row r="10117" spans="2:18">
      <c r="B10117" s="66">
        <v>44858</v>
      </c>
      <c r="D10117" s="68" t="s">
        <v>50</v>
      </c>
      <c r="E10117" s="70" t="s">
        <v>51</v>
      </c>
      <c r="F10117" s="70" t="s">
        <v>3608</v>
      </c>
      <c r="G10117" s="67">
        <v>44873</v>
      </c>
      <c r="H10117" s="67">
        <v>44887</v>
      </c>
      <c r="I10117" s="71">
        <f t="shared" si="534"/>
        <v>14</v>
      </c>
      <c r="J10117" s="72" t="s">
        <v>343</v>
      </c>
      <c r="K10117" s="72" t="s">
        <v>187</v>
      </c>
      <c r="L10117" s="73">
        <v>3</v>
      </c>
      <c r="M10117" s="73" t="s">
        <v>324</v>
      </c>
      <c r="N10117" s="68" t="str">
        <f>VLOOKUP(K10117,[1]人員授權表!D$3:G$249,4,0)</f>
        <v>無機</v>
      </c>
      <c r="O10117" s="70" t="str">
        <f>IF(J10117=[1]人員授權表!$C$85,"Casper李羿勳",IF(J10117=[1]人員授權表!$C$188,"Iring陳俊明",IF(J10117=[1]人員授權表!$C$189,"Brian陳泓霖",VLOOKUP(K10117,[1]人員授權表!D$2:E$249,2,FALSE))))</f>
        <v>Ruby黃家蓁</v>
      </c>
      <c r="P10117" s="67">
        <f t="shared" si="535"/>
        <v>44885</v>
      </c>
      <c r="Q10117" s="75" t="str">
        <f t="shared" si="533"/>
        <v>週日</v>
      </c>
      <c r="R10117" s="80">
        <v>44882</v>
      </c>
    </row>
    <row r="10118" spans="2:18">
      <c r="B10118" s="66">
        <v>44858</v>
      </c>
      <c r="D10118" s="68" t="s">
        <v>50</v>
      </c>
      <c r="E10118" s="70" t="s">
        <v>51</v>
      </c>
      <c r="F10118" s="70" t="s">
        <v>3608</v>
      </c>
      <c r="G10118" s="67">
        <v>44873</v>
      </c>
      <c r="H10118" s="67">
        <v>44887</v>
      </c>
      <c r="I10118" s="71">
        <f t="shared" si="534"/>
        <v>14</v>
      </c>
      <c r="J10118" s="72" t="s">
        <v>133</v>
      </c>
      <c r="K10118" s="72" t="s">
        <v>187</v>
      </c>
      <c r="L10118" s="73">
        <v>3</v>
      </c>
      <c r="M10118" s="73" t="s">
        <v>324</v>
      </c>
      <c r="N10118" s="68" t="str">
        <f>VLOOKUP(K10118,[1]人員授權表!D$3:G$249,4,0)</f>
        <v>無機</v>
      </c>
      <c r="O10118" s="70" t="str">
        <f>IF(J10118=[1]人員授權表!$C$85,"Casper李羿勳",IF(J10118=[1]人員授權表!$C$188,"Iring陳俊明",IF(J10118=[1]人員授權表!$C$189,"Brian陳泓霖",VLOOKUP(K10118,[1]人員授權表!D$2:E$249,2,FALSE))))</f>
        <v>Ruby黃家蓁</v>
      </c>
      <c r="P10118" s="67">
        <f t="shared" si="535"/>
        <v>44885</v>
      </c>
      <c r="Q10118" s="75" t="str">
        <f t="shared" si="533"/>
        <v>週日</v>
      </c>
      <c r="R10118" s="80">
        <v>44882</v>
      </c>
    </row>
    <row r="10119" spans="2:18">
      <c r="B10119" s="66">
        <v>44858</v>
      </c>
      <c r="D10119" s="68" t="s">
        <v>50</v>
      </c>
      <c r="E10119" s="70" t="s">
        <v>51</v>
      </c>
      <c r="F10119" s="70" t="s">
        <v>3608</v>
      </c>
      <c r="G10119" s="67">
        <v>44873</v>
      </c>
      <c r="H10119" s="67">
        <v>44887</v>
      </c>
      <c r="I10119" s="71">
        <f t="shared" si="534"/>
        <v>14</v>
      </c>
      <c r="J10119" s="72" t="s">
        <v>342</v>
      </c>
      <c r="K10119" s="72" t="s">
        <v>187</v>
      </c>
      <c r="L10119" s="73">
        <v>3</v>
      </c>
      <c r="M10119" s="73" t="s">
        <v>324</v>
      </c>
      <c r="N10119" s="68" t="str">
        <f>VLOOKUP(K10119,[1]人員授權表!D$3:G$249,4,0)</f>
        <v>無機</v>
      </c>
      <c r="O10119" s="70" t="str">
        <f>IF(J10119=[1]人員授權表!$C$85,"Casper李羿勳",IF(J10119=[1]人員授權表!$C$188,"Iring陳俊明",IF(J10119=[1]人員授權表!$C$189,"Brian陳泓霖",VLOOKUP(K10119,[1]人員授權表!D$2:E$249,2,FALSE))))</f>
        <v>Ruby黃家蓁</v>
      </c>
      <c r="P10119" s="67">
        <f t="shared" si="535"/>
        <v>44885</v>
      </c>
      <c r="Q10119" s="75" t="str">
        <f t="shared" ref="Q10119:Q10182" si="536">TEXT(P10119,"aaa")</f>
        <v>週日</v>
      </c>
      <c r="R10119" s="80">
        <v>44882</v>
      </c>
    </row>
    <row r="10120" spans="2:18">
      <c r="B10120" s="66">
        <v>44858</v>
      </c>
      <c r="D10120" s="68" t="s">
        <v>50</v>
      </c>
      <c r="E10120" s="70" t="s">
        <v>51</v>
      </c>
      <c r="F10120" s="70" t="s">
        <v>3608</v>
      </c>
      <c r="G10120" s="67">
        <v>44873</v>
      </c>
      <c r="H10120" s="67">
        <v>44887</v>
      </c>
      <c r="I10120" s="71">
        <f t="shared" si="534"/>
        <v>14</v>
      </c>
      <c r="J10120" s="72" t="s">
        <v>340</v>
      </c>
      <c r="K10120" s="72" t="s">
        <v>187</v>
      </c>
      <c r="L10120" s="73">
        <v>3</v>
      </c>
      <c r="M10120" s="73" t="s">
        <v>324</v>
      </c>
      <c r="N10120" s="68" t="str">
        <f>VLOOKUP(K10120,[1]人員授權表!D$3:G$249,4,0)</f>
        <v>無機</v>
      </c>
      <c r="O10120" s="70" t="str">
        <f>IF(J10120=[1]人員授權表!$C$85,"Casper李羿勳",IF(J10120=[1]人員授權表!$C$188,"Iring陳俊明",IF(J10120=[1]人員授權表!$C$189,"Brian陳泓霖",VLOOKUP(K10120,[1]人員授權表!D$2:E$249,2,FALSE))))</f>
        <v>Ruby黃家蓁</v>
      </c>
      <c r="P10120" s="67">
        <f t="shared" si="535"/>
        <v>44885</v>
      </c>
      <c r="Q10120" s="75" t="str">
        <f t="shared" si="536"/>
        <v>週日</v>
      </c>
      <c r="R10120" s="80">
        <v>44882</v>
      </c>
    </row>
    <row r="10121" spans="2:18">
      <c r="B10121" s="66">
        <v>44858</v>
      </c>
      <c r="D10121" s="68" t="s">
        <v>50</v>
      </c>
      <c r="E10121" s="70" t="s">
        <v>51</v>
      </c>
      <c r="F10121" s="70" t="s">
        <v>3608</v>
      </c>
      <c r="G10121" s="67">
        <v>44873</v>
      </c>
      <c r="H10121" s="67">
        <v>44887</v>
      </c>
      <c r="I10121" s="71">
        <f t="shared" si="534"/>
        <v>14</v>
      </c>
      <c r="J10121" s="72" t="s">
        <v>299</v>
      </c>
      <c r="K10121" s="72" t="s">
        <v>187</v>
      </c>
      <c r="L10121" s="73">
        <v>3</v>
      </c>
      <c r="M10121" s="73" t="s">
        <v>324</v>
      </c>
      <c r="N10121" s="68" t="str">
        <f>VLOOKUP(K10121,[1]人員授權表!D$3:G$249,4,0)</f>
        <v>無機</v>
      </c>
      <c r="O10121" s="70" t="str">
        <f>IF(J10121=[1]人員授權表!$C$85,"Casper李羿勳",IF(J10121=[1]人員授權表!$C$188,"Iring陳俊明",IF(J10121=[1]人員授權表!$C$189,"Brian陳泓霖",VLOOKUP(K10121,[1]人員授權表!D$2:E$249,2,FALSE))))</f>
        <v>Ruby黃家蓁</v>
      </c>
      <c r="P10121" s="67">
        <f t="shared" si="535"/>
        <v>44885</v>
      </c>
      <c r="Q10121" s="75" t="str">
        <f t="shared" si="536"/>
        <v>週日</v>
      </c>
      <c r="R10121" s="80">
        <v>44882</v>
      </c>
    </row>
    <row r="10122" spans="2:18">
      <c r="B10122" s="66">
        <v>44858</v>
      </c>
      <c r="D10122" s="68" t="s">
        <v>50</v>
      </c>
      <c r="E10122" s="70" t="s">
        <v>51</v>
      </c>
      <c r="F10122" s="70" t="s">
        <v>3608</v>
      </c>
      <c r="G10122" s="67">
        <v>44873</v>
      </c>
      <c r="H10122" s="67">
        <v>44887</v>
      </c>
      <c r="I10122" s="71">
        <f t="shared" si="534"/>
        <v>14</v>
      </c>
      <c r="J10122" s="72" t="s">
        <v>341</v>
      </c>
      <c r="K10122" s="72" t="s">
        <v>187</v>
      </c>
      <c r="L10122" s="73">
        <v>3</v>
      </c>
      <c r="M10122" s="73" t="s">
        <v>324</v>
      </c>
      <c r="N10122" s="68" t="str">
        <f>VLOOKUP(K10122,[1]人員授權表!D$3:G$249,4,0)</f>
        <v>無機</v>
      </c>
      <c r="O10122" s="70" t="str">
        <f>IF(J10122=[1]人員授權表!$C$85,"Casper李羿勳",IF(J10122=[1]人員授權表!$C$188,"Iring陳俊明",IF(J10122=[1]人員授權表!$C$189,"Brian陳泓霖",VLOOKUP(K10122,[1]人員授權表!D$2:E$249,2,FALSE))))</f>
        <v>Ruby黃家蓁</v>
      </c>
      <c r="P10122" s="67">
        <f t="shared" si="535"/>
        <v>44885</v>
      </c>
      <c r="Q10122" s="75" t="str">
        <f t="shared" si="536"/>
        <v>週日</v>
      </c>
      <c r="R10122" s="80">
        <v>44882</v>
      </c>
    </row>
    <row r="10123" spans="2:18">
      <c r="B10123" s="67">
        <v>44858</v>
      </c>
      <c r="D10123" s="68" t="s">
        <v>50</v>
      </c>
      <c r="E10123" s="70" t="s">
        <v>51</v>
      </c>
      <c r="F10123" s="70" t="s">
        <v>3608</v>
      </c>
      <c r="G10123" s="67">
        <v>44873</v>
      </c>
      <c r="H10123" s="67">
        <v>44887</v>
      </c>
      <c r="I10123" s="71">
        <f t="shared" si="534"/>
        <v>14</v>
      </c>
      <c r="J10123" s="72" t="s">
        <v>195</v>
      </c>
      <c r="K10123" s="72" t="s">
        <v>196</v>
      </c>
      <c r="L10123" s="73">
        <v>3</v>
      </c>
      <c r="M10123" s="73" t="s">
        <v>324</v>
      </c>
      <c r="N10123" s="68" t="str">
        <f>VLOOKUP(K10123,[1]人員授權表!D$3:G$249,4,0)</f>
        <v>無機</v>
      </c>
      <c r="O10123" s="70" t="str">
        <f>IF(J10123=[1]人員授權表!$C$85,"Casper李羿勳",IF(J10123=[1]人員授權表!$C$188,"Iring陳俊明",IF(J10123=[1]人員授權表!$C$189,"Brian陳泓霖",VLOOKUP(K10123,[1]人員授權表!D$2:E$249,2,FALSE))))</f>
        <v>Debby胡萱黛</v>
      </c>
      <c r="P10123" s="67">
        <f t="shared" si="535"/>
        <v>44885</v>
      </c>
      <c r="Q10123" s="75" t="str">
        <f t="shared" si="536"/>
        <v>週日</v>
      </c>
      <c r="R10123" s="80">
        <v>44883</v>
      </c>
    </row>
    <row r="10124" spans="2:18">
      <c r="B10124" s="67">
        <v>44858</v>
      </c>
      <c r="D10124" s="68" t="s">
        <v>50</v>
      </c>
      <c r="E10124" s="70" t="s">
        <v>51</v>
      </c>
      <c r="F10124" s="70" t="s">
        <v>3608</v>
      </c>
      <c r="G10124" s="67">
        <v>44873</v>
      </c>
      <c r="H10124" s="67">
        <v>44887</v>
      </c>
      <c r="I10124" s="71">
        <f t="shared" si="534"/>
        <v>14</v>
      </c>
      <c r="J10124" s="72" t="s">
        <v>198</v>
      </c>
      <c r="K10124" s="72" t="s">
        <v>199</v>
      </c>
      <c r="L10124" s="73">
        <v>3</v>
      </c>
      <c r="M10124" s="73" t="s">
        <v>324</v>
      </c>
      <c r="N10124" s="68" t="str">
        <f>VLOOKUP(K10124,[1]人員授權表!D$3:G$249,4,0)</f>
        <v>無機</v>
      </c>
      <c r="O10124" s="70" t="str">
        <f>IF(J10124=[1]人員授權表!$C$85,"Casper李羿勳",IF(J10124=[1]人員授權表!$C$188,"Iring陳俊明",IF(J10124=[1]人員授權表!$C$189,"Brian陳泓霖",VLOOKUP(K10124,[1]人員授權表!D$2:E$249,2,FALSE))))</f>
        <v>Vicky游崴涵</v>
      </c>
      <c r="P10124" s="67">
        <f t="shared" si="535"/>
        <v>44885</v>
      </c>
      <c r="Q10124" s="75" t="str">
        <f t="shared" si="536"/>
        <v>週日</v>
      </c>
      <c r="R10124" s="80">
        <v>44880</v>
      </c>
    </row>
    <row r="10125" spans="2:18">
      <c r="B10125" s="67">
        <v>44858</v>
      </c>
      <c r="D10125" s="68" t="s">
        <v>50</v>
      </c>
      <c r="E10125" s="70" t="s">
        <v>51</v>
      </c>
      <c r="F10125" s="70" t="s">
        <v>3608</v>
      </c>
      <c r="G10125" s="67">
        <v>44873</v>
      </c>
      <c r="H10125" s="67">
        <v>44887</v>
      </c>
      <c r="I10125" s="71">
        <f t="shared" si="534"/>
        <v>14</v>
      </c>
      <c r="J10125" s="72" t="s">
        <v>164</v>
      </c>
      <c r="K10125" s="72" t="s">
        <v>146</v>
      </c>
      <c r="L10125" s="73">
        <v>3</v>
      </c>
      <c r="M10125" s="73" t="s">
        <v>324</v>
      </c>
      <c r="N10125" s="68" t="str">
        <f>VLOOKUP(K10125,[1]人員授權表!D$3:G$249,4,0)</f>
        <v>無機</v>
      </c>
      <c r="O10125" s="70" t="str">
        <f>IF(J10125=[1]人員授權表!$C$85,"Casper李羿勳",IF(J10125=[1]人員授權表!$C$188,"Iring陳俊明",IF(J10125=[1]人員授權表!$C$189,"Brian陳泓霖",VLOOKUP(K10125,[1]人員授權表!D$2:E$249,2,FALSE))))</f>
        <v>Jack劉念忻</v>
      </c>
      <c r="P10125" s="67">
        <f t="shared" si="535"/>
        <v>44885</v>
      </c>
      <c r="Q10125" s="75" t="str">
        <f t="shared" si="536"/>
        <v>週日</v>
      </c>
      <c r="R10125" s="80">
        <v>44883</v>
      </c>
    </row>
    <row r="10126" spans="2:18">
      <c r="B10126" s="67">
        <v>44858</v>
      </c>
      <c r="D10126" s="68" t="s">
        <v>50</v>
      </c>
      <c r="E10126" s="70" t="s">
        <v>51</v>
      </c>
      <c r="F10126" s="70" t="s">
        <v>3608</v>
      </c>
      <c r="G10126" s="67">
        <v>44873</v>
      </c>
      <c r="H10126" s="67">
        <v>44887</v>
      </c>
      <c r="I10126" s="71">
        <f t="shared" si="534"/>
        <v>14</v>
      </c>
      <c r="J10126" s="72" t="s">
        <v>204</v>
      </c>
      <c r="K10126" s="72" t="s">
        <v>205</v>
      </c>
      <c r="L10126" s="73">
        <v>3</v>
      </c>
      <c r="M10126" s="73" t="s">
        <v>324</v>
      </c>
      <c r="N10126" s="68" t="str">
        <f>VLOOKUP(K10126,[1]人員授權表!D$3:G$249,4,0)</f>
        <v>無機</v>
      </c>
      <c r="O10126" s="70" t="str">
        <f>IF(J10126=[1]人員授權表!$C$85,"Casper李羿勳",IF(J10126=[1]人員授權表!$C$188,"Iring陳俊明",IF(J10126=[1]人員授權表!$C$189,"Brian陳泓霖",VLOOKUP(K10126,[1]人員授權表!D$2:E$249,2,FALSE))))</f>
        <v>Iring陳俊明</v>
      </c>
      <c r="P10126" s="67">
        <f t="shared" si="535"/>
        <v>44885</v>
      </c>
      <c r="Q10126" s="75" t="str">
        <f t="shared" si="536"/>
        <v>週日</v>
      </c>
      <c r="R10126" s="80">
        <v>44881</v>
      </c>
    </row>
    <row r="10127" spans="2:18">
      <c r="B10127" s="67">
        <v>44858</v>
      </c>
      <c r="D10127" s="68" t="s">
        <v>50</v>
      </c>
      <c r="E10127" s="70" t="s">
        <v>51</v>
      </c>
      <c r="F10127" s="70" t="s">
        <v>3608</v>
      </c>
      <c r="G10127" s="67">
        <v>44873</v>
      </c>
      <c r="H10127" s="67">
        <v>44887</v>
      </c>
      <c r="I10127" s="71">
        <f t="shared" si="534"/>
        <v>14</v>
      </c>
      <c r="J10127" s="72" t="s">
        <v>178</v>
      </c>
      <c r="K10127" s="72" t="s">
        <v>179</v>
      </c>
      <c r="L10127" s="73">
        <v>3</v>
      </c>
      <c r="M10127" s="73" t="s">
        <v>324</v>
      </c>
      <c r="N10127" s="68" t="str">
        <f>VLOOKUP(K10127,[1]人員授權表!D$3:G$249,4,0)</f>
        <v>無機</v>
      </c>
      <c r="O10127" s="70" t="str">
        <f>IF(J10127=[1]人員授權表!$C$85,"Casper李羿勳",IF(J10127=[1]人員授權表!$C$188,"Iring陳俊明",IF(J10127=[1]人員授權表!$C$189,"Brian陳泓霖",VLOOKUP(K10127,[1]人員授權表!D$2:E$249,2,FALSE))))</f>
        <v>Dennis陳汶宏</v>
      </c>
      <c r="P10127" s="67">
        <f t="shared" si="535"/>
        <v>44885</v>
      </c>
      <c r="Q10127" s="75" t="str">
        <f t="shared" si="536"/>
        <v>週日</v>
      </c>
      <c r="R10127" s="80">
        <v>44877</v>
      </c>
    </row>
    <row r="10128" spans="2:18">
      <c r="B10128" s="67">
        <v>44858</v>
      </c>
      <c r="D10128" s="68" t="s">
        <v>50</v>
      </c>
      <c r="E10128" s="70" t="s">
        <v>51</v>
      </c>
      <c r="F10128" s="70" t="s">
        <v>3608</v>
      </c>
      <c r="G10128" s="67">
        <v>44873</v>
      </c>
      <c r="H10128" s="67">
        <v>44887</v>
      </c>
      <c r="I10128" s="71">
        <f t="shared" si="534"/>
        <v>14</v>
      </c>
      <c r="J10128" s="72" t="s">
        <v>141</v>
      </c>
      <c r="K10128" s="72" t="s">
        <v>142</v>
      </c>
      <c r="L10128" s="73">
        <v>3</v>
      </c>
      <c r="M10128" s="73" t="s">
        <v>324</v>
      </c>
      <c r="N10128" s="68" t="str">
        <f>VLOOKUP(K10128,[1]人員授權表!D$3:G$249,4,0)</f>
        <v>無機</v>
      </c>
      <c r="O10128" s="70" t="str">
        <f>IF(J10128=[1]人員授權表!$C$85,"Casper李羿勳",IF(J10128=[1]人員授權表!$C$188,"Iring陳俊明",IF(J10128=[1]人員授權表!$C$189,"Brian陳泓霖",VLOOKUP(K10128,[1]人員授權表!D$2:E$249,2,FALSE))))</f>
        <v>Dennis陳汶宏</v>
      </c>
      <c r="P10128" s="67">
        <f t="shared" si="535"/>
        <v>44885</v>
      </c>
      <c r="Q10128" s="75" t="str">
        <f t="shared" si="536"/>
        <v>週日</v>
      </c>
      <c r="R10128" s="80">
        <v>44880</v>
      </c>
    </row>
    <row r="10129" spans="2:28">
      <c r="B10129" s="67">
        <v>44858</v>
      </c>
      <c r="D10129" s="68" t="s">
        <v>50</v>
      </c>
      <c r="E10129" s="70" t="s">
        <v>51</v>
      </c>
      <c r="F10129" s="70" t="s">
        <v>3608</v>
      </c>
      <c r="G10129" s="67">
        <v>44873</v>
      </c>
      <c r="H10129" s="67">
        <v>44887</v>
      </c>
      <c r="I10129" s="71">
        <f t="shared" si="534"/>
        <v>14</v>
      </c>
      <c r="J10129" s="72" t="s">
        <v>137</v>
      </c>
      <c r="K10129" s="72" t="s">
        <v>138</v>
      </c>
      <c r="L10129" s="73">
        <v>3</v>
      </c>
      <c r="M10129" s="73" t="s">
        <v>324</v>
      </c>
      <c r="N10129" s="68" t="str">
        <f>VLOOKUP(K10129,[1]人員授權表!D$3:G$249,4,0)</f>
        <v>無機</v>
      </c>
      <c r="O10129" s="70" t="str">
        <f>IF(J10129=[1]人員授權表!$C$85,"Casper李羿勳",IF(J10129=[1]人員授權表!$C$188,"Iring陳俊明",IF(J10129=[1]人員授權表!$C$189,"Brian陳泓霖",VLOOKUP(K10129,[1]人員授權表!D$2:E$249,2,FALSE))))</f>
        <v>Jack劉念忻</v>
      </c>
      <c r="P10129" s="67">
        <f t="shared" si="535"/>
        <v>44885</v>
      </c>
      <c r="Q10129" s="75" t="str">
        <f t="shared" si="536"/>
        <v>週日</v>
      </c>
      <c r="R10129" s="80">
        <v>44883</v>
      </c>
    </row>
    <row r="10130" spans="2:28">
      <c r="B10130" s="67">
        <v>44858</v>
      </c>
      <c r="D10130" s="68" t="s">
        <v>50</v>
      </c>
      <c r="E10130" s="70" t="s">
        <v>51</v>
      </c>
      <c r="F10130" s="70" t="s">
        <v>3608</v>
      </c>
      <c r="G10130" s="67">
        <v>44873</v>
      </c>
      <c r="H10130" s="67">
        <v>44887</v>
      </c>
      <c r="I10130" s="71">
        <f t="shared" si="534"/>
        <v>14</v>
      </c>
      <c r="J10130" s="72" t="s">
        <v>293</v>
      </c>
      <c r="K10130" s="72" t="s">
        <v>1508</v>
      </c>
      <c r="L10130" s="73">
        <v>3</v>
      </c>
      <c r="M10130" s="73" t="s">
        <v>324</v>
      </c>
      <c r="N10130" s="68" t="str">
        <f>VLOOKUP(K10130,[1]人員授權表!D$3:G$249,4,0)</f>
        <v>無機</v>
      </c>
      <c r="O10130" s="70" t="str">
        <f>IF(J10130=[1]人員授權表!$C$85,"Casper李羿勳",IF(J10130=[1]人員授權表!$C$188,"Iring陳俊明",IF(J10130=[1]人員授權表!$C$189,"Brian陳泓霖",VLOOKUP(K10130,[1]人員授權表!D$2:E$249,2,FALSE))))</f>
        <v>Vicky游崴涵</v>
      </c>
      <c r="P10130" s="67">
        <f t="shared" si="535"/>
        <v>44885</v>
      </c>
      <c r="Q10130" s="75" t="str">
        <f t="shared" si="536"/>
        <v>週日</v>
      </c>
      <c r="R10130" s="80">
        <v>44882</v>
      </c>
    </row>
    <row r="10131" spans="2:28">
      <c r="B10131" s="67">
        <v>44874</v>
      </c>
      <c r="D10131" s="68" t="s">
        <v>50</v>
      </c>
      <c r="E10131" s="70" t="s">
        <v>879</v>
      </c>
      <c r="F10131" s="4" t="s">
        <v>3609</v>
      </c>
      <c r="G10131" s="67">
        <v>44873</v>
      </c>
      <c r="H10131" s="67">
        <v>44887</v>
      </c>
      <c r="I10131" s="71">
        <f t="shared" si="534"/>
        <v>14</v>
      </c>
      <c r="J10131" s="72" t="s">
        <v>137</v>
      </c>
      <c r="K10131" s="72" t="s">
        <v>138</v>
      </c>
      <c r="L10131" s="73">
        <v>1</v>
      </c>
      <c r="M10131" s="73" t="s">
        <v>104</v>
      </c>
      <c r="N10131" s="68" t="str">
        <f>VLOOKUP(K10131,[1]人員授權表!D$3:G$249,4,0)</f>
        <v>無機</v>
      </c>
      <c r="O10131" s="70" t="str">
        <f>IF(J10131=[1]人員授權表!$C$85,"Casper李羿勳",IF(J10131=[1]人員授權表!$C$188,"Iring陳俊明",IF(J10131=[1]人員授權表!$C$189,"Brian陳泓霖",VLOOKUP(K10131,[1]人員授權表!D$2:E$249,2,FALSE))))</f>
        <v>Jack劉念忻</v>
      </c>
      <c r="P10131" s="67">
        <f t="shared" si="535"/>
        <v>44885</v>
      </c>
      <c r="Q10131" s="75" t="str">
        <f t="shared" si="536"/>
        <v>週日</v>
      </c>
      <c r="R10131" s="80">
        <v>44883</v>
      </c>
      <c r="AA10131" s="102">
        <v>15</v>
      </c>
      <c r="AB10131" s="123" t="s">
        <v>2325</v>
      </c>
    </row>
    <row r="10132" spans="2:28">
      <c r="B10132" s="67">
        <v>44874</v>
      </c>
      <c r="D10132" s="68" t="s">
        <v>50</v>
      </c>
      <c r="E10132" s="70" t="s">
        <v>879</v>
      </c>
      <c r="F10132" s="4" t="s">
        <v>3610</v>
      </c>
      <c r="G10132" s="67">
        <v>44873</v>
      </c>
      <c r="H10132" s="67">
        <v>44887</v>
      </c>
      <c r="I10132" s="71">
        <f t="shared" si="534"/>
        <v>14</v>
      </c>
      <c r="J10132" s="72" t="s">
        <v>137</v>
      </c>
      <c r="K10132" s="72" t="s">
        <v>138</v>
      </c>
      <c r="L10132" s="73">
        <v>1</v>
      </c>
      <c r="M10132" s="73" t="s">
        <v>104</v>
      </c>
      <c r="N10132" s="68" t="str">
        <f>VLOOKUP(K10132,[1]人員授權表!D$3:G$249,4,0)</f>
        <v>無機</v>
      </c>
      <c r="O10132" s="70" t="str">
        <f>IF(J10132=[1]人員授權表!$C$85,"Casper李羿勳",IF(J10132=[1]人員授權表!$C$188,"Iring陳俊明",IF(J10132=[1]人員授權表!$C$189,"Brian陳泓霖",VLOOKUP(K10132,[1]人員授權表!D$2:E$249,2,FALSE))))</f>
        <v>Jack劉念忻</v>
      </c>
      <c r="P10132" s="67">
        <f t="shared" si="535"/>
        <v>44885</v>
      </c>
      <c r="Q10132" s="75" t="str">
        <f t="shared" si="536"/>
        <v>週日</v>
      </c>
      <c r="R10132" s="80">
        <v>44883</v>
      </c>
      <c r="AA10132" s="102">
        <v>15</v>
      </c>
      <c r="AB10132" s="123" t="s">
        <v>2325</v>
      </c>
    </row>
    <row r="10133" spans="2:28">
      <c r="B10133" s="67">
        <v>44869</v>
      </c>
      <c r="D10133" s="68" t="s">
        <v>50</v>
      </c>
      <c r="E10133" s="70" t="s">
        <v>82</v>
      </c>
      <c r="F10133" s="4" t="s">
        <v>3611</v>
      </c>
      <c r="G10133" s="67">
        <v>44873</v>
      </c>
      <c r="H10133" s="67">
        <v>44887</v>
      </c>
      <c r="I10133" s="71">
        <f t="shared" si="534"/>
        <v>14</v>
      </c>
      <c r="J10133" s="72" t="s">
        <v>125</v>
      </c>
      <c r="K10133" s="72" t="s">
        <v>144</v>
      </c>
      <c r="L10133" s="73">
        <v>1</v>
      </c>
      <c r="M10133" s="73" t="s">
        <v>91</v>
      </c>
      <c r="N10133" s="68" t="str">
        <f>VLOOKUP(K10133,[1]人員授權表!D$3:G$249,4,0)</f>
        <v>有機</v>
      </c>
      <c r="O10133" s="70" t="str">
        <f>IF(J10133=[1]人員授權表!$C$85,"Casper李羿勳",IF(J10133=[1]人員授權表!$C$188,"Iring陳俊明",IF(J10133=[1]人員授權表!$C$189,"Brian陳泓霖",VLOOKUP(K10133,[1]人員授權表!D$2:E$249,2,FALSE))))</f>
        <v>Lucy黃詩婷</v>
      </c>
      <c r="P10133" s="67">
        <f t="shared" si="535"/>
        <v>44885</v>
      </c>
      <c r="Q10133" s="75" t="str">
        <f t="shared" si="536"/>
        <v>週日</v>
      </c>
      <c r="R10133" s="80">
        <v>44883</v>
      </c>
    </row>
    <row r="10134" spans="2:28">
      <c r="B10134" s="67">
        <v>44869</v>
      </c>
      <c r="D10134" s="68" t="s">
        <v>50</v>
      </c>
      <c r="E10134" s="70" t="s">
        <v>82</v>
      </c>
      <c r="F10134" s="4" t="s">
        <v>3611</v>
      </c>
      <c r="G10134" s="67">
        <v>44873</v>
      </c>
      <c r="H10134" s="67">
        <v>44887</v>
      </c>
      <c r="I10134" s="71">
        <f t="shared" si="534"/>
        <v>14</v>
      </c>
      <c r="J10134" s="72" t="s">
        <v>453</v>
      </c>
      <c r="K10134" s="72" t="s">
        <v>332</v>
      </c>
      <c r="L10134" s="73">
        <v>1</v>
      </c>
      <c r="M10134" s="73" t="s">
        <v>91</v>
      </c>
      <c r="N10134" s="68" t="str">
        <f>VLOOKUP(K10134,[1]人員授權表!D$3:G$249,4,0)</f>
        <v>有機</v>
      </c>
      <c r="O10134" s="70" t="str">
        <f>IF(J10134=[1]人員授權表!$C$85,"Casper李羿勳",IF(J10134=[1]人員授權表!$C$188,"Iring陳俊明",IF(J10134=[1]人員授權表!$C$189,"Brian陳泓霖",VLOOKUP(K10134,[1]人員授權表!D$2:E$249,2,FALSE))))</f>
        <v>Lucy黃詩婷</v>
      </c>
      <c r="P10134" s="67">
        <f t="shared" si="535"/>
        <v>44885</v>
      </c>
      <c r="Q10134" s="75" t="str">
        <f t="shared" si="536"/>
        <v>週日</v>
      </c>
      <c r="R10134" s="80">
        <v>44883</v>
      </c>
    </row>
    <row r="10135" spans="2:28">
      <c r="B10135" s="67">
        <v>44869</v>
      </c>
      <c r="D10135" s="68" t="s">
        <v>50</v>
      </c>
      <c r="E10135" s="70" t="s">
        <v>82</v>
      </c>
      <c r="F10135" s="4" t="s">
        <v>3612</v>
      </c>
      <c r="G10135" s="67">
        <v>44873</v>
      </c>
      <c r="H10135" s="67">
        <v>44887</v>
      </c>
      <c r="I10135" s="71">
        <f t="shared" si="534"/>
        <v>14</v>
      </c>
      <c r="J10135" s="72" t="s">
        <v>125</v>
      </c>
      <c r="K10135" s="72" t="s">
        <v>144</v>
      </c>
      <c r="L10135" s="73">
        <v>1</v>
      </c>
      <c r="M10135" s="73" t="s">
        <v>91</v>
      </c>
      <c r="N10135" s="68" t="str">
        <f>VLOOKUP(K10135,[1]人員授權表!D$3:G$249,4,0)</f>
        <v>有機</v>
      </c>
      <c r="O10135" s="70" t="str">
        <f>IF(J10135=[1]人員授權表!$C$85,"Casper李羿勳",IF(J10135=[1]人員授權表!$C$188,"Iring陳俊明",IF(J10135=[1]人員授權表!$C$189,"Brian陳泓霖",VLOOKUP(K10135,[1]人員授權表!D$2:E$249,2,FALSE))))</f>
        <v>Lucy黃詩婷</v>
      </c>
      <c r="P10135" s="67">
        <f t="shared" si="535"/>
        <v>44885</v>
      </c>
      <c r="Q10135" s="75" t="str">
        <f t="shared" si="536"/>
        <v>週日</v>
      </c>
      <c r="R10135" s="80">
        <v>44883</v>
      </c>
    </row>
    <row r="10136" spans="2:28">
      <c r="B10136" s="67">
        <v>44869</v>
      </c>
      <c r="D10136" s="68" t="s">
        <v>50</v>
      </c>
      <c r="E10136" s="70" t="s">
        <v>82</v>
      </c>
      <c r="F10136" s="4" t="s">
        <v>3612</v>
      </c>
      <c r="G10136" s="67">
        <v>44873</v>
      </c>
      <c r="H10136" s="67">
        <v>44887</v>
      </c>
      <c r="I10136" s="71">
        <f t="shared" si="534"/>
        <v>14</v>
      </c>
      <c r="J10136" s="72" t="s">
        <v>453</v>
      </c>
      <c r="K10136" s="72" t="s">
        <v>332</v>
      </c>
      <c r="L10136" s="73">
        <v>1</v>
      </c>
      <c r="M10136" s="73" t="s">
        <v>91</v>
      </c>
      <c r="N10136" s="68" t="str">
        <f>VLOOKUP(K10136,[1]人員授權表!D$3:G$249,4,0)</f>
        <v>有機</v>
      </c>
      <c r="O10136" s="70" t="str">
        <f>IF(J10136=[1]人員授權表!$C$85,"Casper李羿勳",IF(J10136=[1]人員授權表!$C$188,"Iring陳俊明",IF(J10136=[1]人員授權表!$C$189,"Brian陳泓霖",VLOOKUP(K10136,[1]人員授權表!D$2:E$249,2,FALSE))))</f>
        <v>Lucy黃詩婷</v>
      </c>
      <c r="P10136" s="67">
        <f t="shared" si="535"/>
        <v>44885</v>
      </c>
      <c r="Q10136" s="75" t="str">
        <f t="shared" si="536"/>
        <v>週日</v>
      </c>
      <c r="R10136" s="80">
        <v>44883</v>
      </c>
    </row>
    <row r="10137" spans="2:28">
      <c r="B10137" s="67">
        <v>44869</v>
      </c>
      <c r="D10137" s="68" t="s">
        <v>50</v>
      </c>
      <c r="E10137" s="70" t="s">
        <v>82</v>
      </c>
      <c r="F10137" s="4" t="s">
        <v>3613</v>
      </c>
      <c r="G10137" s="67">
        <v>44873</v>
      </c>
      <c r="H10137" s="67">
        <v>44887</v>
      </c>
      <c r="I10137" s="71">
        <f t="shared" si="534"/>
        <v>14</v>
      </c>
      <c r="J10137" s="72" t="s">
        <v>125</v>
      </c>
      <c r="K10137" s="72" t="s">
        <v>144</v>
      </c>
      <c r="L10137" s="73">
        <v>1</v>
      </c>
      <c r="M10137" s="73" t="s">
        <v>91</v>
      </c>
      <c r="N10137" s="68" t="str">
        <f>VLOOKUP(K10137,[1]人員授權表!D$3:G$249,4,0)</f>
        <v>有機</v>
      </c>
      <c r="O10137" s="70" t="str">
        <f>IF(J10137=[1]人員授權表!$C$85,"Casper李羿勳",IF(J10137=[1]人員授權表!$C$188,"Iring陳俊明",IF(J10137=[1]人員授權表!$C$189,"Brian陳泓霖",VLOOKUP(K10137,[1]人員授權表!D$2:E$249,2,FALSE))))</f>
        <v>Lucy黃詩婷</v>
      </c>
      <c r="P10137" s="67">
        <f t="shared" si="535"/>
        <v>44885</v>
      </c>
      <c r="Q10137" s="75" t="str">
        <f t="shared" si="536"/>
        <v>週日</v>
      </c>
      <c r="R10137" s="80">
        <v>44883</v>
      </c>
    </row>
    <row r="10138" spans="2:28">
      <c r="B10138" s="67">
        <v>44869</v>
      </c>
      <c r="D10138" s="68" t="s">
        <v>50</v>
      </c>
      <c r="E10138" s="70" t="s">
        <v>82</v>
      </c>
      <c r="F10138" s="4" t="s">
        <v>3613</v>
      </c>
      <c r="G10138" s="67">
        <v>44873</v>
      </c>
      <c r="H10138" s="67">
        <v>44887</v>
      </c>
      <c r="I10138" s="71">
        <f t="shared" si="534"/>
        <v>14</v>
      </c>
      <c r="J10138" s="72" t="s">
        <v>453</v>
      </c>
      <c r="K10138" s="72" t="s">
        <v>332</v>
      </c>
      <c r="L10138" s="73">
        <v>1</v>
      </c>
      <c r="M10138" s="73" t="s">
        <v>91</v>
      </c>
      <c r="N10138" s="68" t="str">
        <f>VLOOKUP(K10138,[1]人員授權表!D$3:G$249,4,0)</f>
        <v>有機</v>
      </c>
      <c r="O10138" s="70" t="str">
        <f>IF(J10138=[1]人員授權表!$C$85,"Casper李羿勳",IF(J10138=[1]人員授權表!$C$188,"Iring陳俊明",IF(J10138=[1]人員授權表!$C$189,"Brian陳泓霖",VLOOKUP(K10138,[1]人員授權表!D$2:E$249,2,FALSE))))</f>
        <v>Lucy黃詩婷</v>
      </c>
      <c r="P10138" s="67">
        <f t="shared" si="535"/>
        <v>44885</v>
      </c>
      <c r="Q10138" s="75" t="str">
        <f t="shared" si="536"/>
        <v>週日</v>
      </c>
      <c r="R10138" s="80">
        <v>44883</v>
      </c>
    </row>
    <row r="10139" spans="2:28">
      <c r="B10139" s="67">
        <v>44869</v>
      </c>
      <c r="D10139" s="68" t="s">
        <v>50</v>
      </c>
      <c r="E10139" s="70" t="s">
        <v>82</v>
      </c>
      <c r="F10139" s="4" t="s">
        <v>3614</v>
      </c>
      <c r="G10139" s="67">
        <v>44873</v>
      </c>
      <c r="H10139" s="67">
        <v>44887</v>
      </c>
      <c r="I10139" s="71">
        <f t="shared" ref="I10139:I10180" si="537">_xlfn.DAYS(H10139,G10139)</f>
        <v>14</v>
      </c>
      <c r="J10139" s="72" t="s">
        <v>125</v>
      </c>
      <c r="K10139" s="72" t="s">
        <v>144</v>
      </c>
      <c r="L10139" s="73">
        <v>1</v>
      </c>
      <c r="M10139" s="73" t="s">
        <v>91</v>
      </c>
      <c r="N10139" s="68" t="str">
        <f>VLOOKUP(K10139,[1]人員授權表!D$3:G$249,4,0)</f>
        <v>有機</v>
      </c>
      <c r="O10139" s="70" t="str">
        <f>IF(J10139=[1]人員授權表!$C$85,"Casper李羿勳",IF(J10139=[1]人員授權表!$C$188,"Iring陳俊明",IF(J10139=[1]人員授權表!$C$189,"Brian陳泓霖",VLOOKUP(K10139,[1]人員授權表!D$2:E$249,2,FALSE))))</f>
        <v>Lucy黃詩婷</v>
      </c>
      <c r="P10139" s="67">
        <f t="shared" si="535"/>
        <v>44885</v>
      </c>
      <c r="Q10139" s="75" t="str">
        <f t="shared" si="536"/>
        <v>週日</v>
      </c>
      <c r="R10139" s="80">
        <v>44883</v>
      </c>
    </row>
    <row r="10140" spans="2:28">
      <c r="B10140" s="67">
        <v>44869</v>
      </c>
      <c r="D10140" s="68" t="s">
        <v>50</v>
      </c>
      <c r="E10140" s="70" t="s">
        <v>82</v>
      </c>
      <c r="F10140" s="4" t="s">
        <v>3614</v>
      </c>
      <c r="G10140" s="67">
        <v>44873</v>
      </c>
      <c r="H10140" s="67">
        <v>44887</v>
      </c>
      <c r="I10140" s="71">
        <f t="shared" si="537"/>
        <v>14</v>
      </c>
      <c r="J10140" s="72" t="s">
        <v>453</v>
      </c>
      <c r="K10140" s="72" t="s">
        <v>332</v>
      </c>
      <c r="L10140" s="73">
        <v>1</v>
      </c>
      <c r="M10140" s="73" t="s">
        <v>91</v>
      </c>
      <c r="N10140" s="68" t="str">
        <f>VLOOKUP(K10140,[1]人員授權表!D$3:G$249,4,0)</f>
        <v>有機</v>
      </c>
      <c r="O10140" s="70" t="str">
        <f>IF(J10140=[1]人員授權表!$C$85,"Casper李羿勳",IF(J10140=[1]人員授權表!$C$188,"Iring陳俊明",IF(J10140=[1]人員授權表!$C$189,"Brian陳泓霖",VLOOKUP(K10140,[1]人員授權表!D$2:E$249,2,FALSE))))</f>
        <v>Lucy黃詩婷</v>
      </c>
      <c r="P10140" s="67">
        <f t="shared" si="535"/>
        <v>44885</v>
      </c>
      <c r="Q10140" s="75" t="str">
        <f t="shared" si="536"/>
        <v>週日</v>
      </c>
      <c r="R10140" s="80">
        <v>44883</v>
      </c>
    </row>
    <row r="10141" spans="2:28">
      <c r="B10141" s="67">
        <v>44869</v>
      </c>
      <c r="D10141" s="68" t="s">
        <v>50</v>
      </c>
      <c r="E10141" s="70" t="s">
        <v>82</v>
      </c>
      <c r="F10141" s="4" t="s">
        <v>3615</v>
      </c>
      <c r="G10141" s="67">
        <v>44873</v>
      </c>
      <c r="H10141" s="67">
        <v>44887</v>
      </c>
      <c r="I10141" s="71">
        <f t="shared" si="537"/>
        <v>14</v>
      </c>
      <c r="J10141" s="72" t="s">
        <v>125</v>
      </c>
      <c r="K10141" s="72" t="s">
        <v>144</v>
      </c>
      <c r="L10141" s="73">
        <v>1</v>
      </c>
      <c r="M10141" s="73" t="s">
        <v>91</v>
      </c>
      <c r="N10141" s="68" t="str">
        <f>VLOOKUP(K10141,[1]人員授權表!D$3:G$249,4,0)</f>
        <v>有機</v>
      </c>
      <c r="O10141" s="70" t="str">
        <f>IF(J10141=[1]人員授權表!$C$85,"Casper李羿勳",IF(J10141=[1]人員授權表!$C$188,"Iring陳俊明",IF(J10141=[1]人員授權表!$C$189,"Brian陳泓霖",VLOOKUP(K10141,[1]人員授權表!D$2:E$249,2,FALSE))))</f>
        <v>Lucy黃詩婷</v>
      </c>
      <c r="P10141" s="67">
        <f t="shared" si="535"/>
        <v>44885</v>
      </c>
      <c r="Q10141" s="75" t="str">
        <f t="shared" si="536"/>
        <v>週日</v>
      </c>
      <c r="R10141" s="80">
        <v>44883</v>
      </c>
    </row>
    <row r="10142" spans="2:28">
      <c r="B10142" s="67">
        <v>44869</v>
      </c>
      <c r="D10142" s="68" t="s">
        <v>50</v>
      </c>
      <c r="E10142" s="70" t="s">
        <v>82</v>
      </c>
      <c r="F10142" s="4" t="s">
        <v>3615</v>
      </c>
      <c r="G10142" s="67">
        <v>44873</v>
      </c>
      <c r="H10142" s="67">
        <v>44887</v>
      </c>
      <c r="I10142" s="71">
        <f t="shared" si="537"/>
        <v>14</v>
      </c>
      <c r="J10142" s="72" t="s">
        <v>453</v>
      </c>
      <c r="K10142" s="72" t="s">
        <v>332</v>
      </c>
      <c r="L10142" s="73">
        <v>1</v>
      </c>
      <c r="M10142" s="73" t="s">
        <v>91</v>
      </c>
      <c r="N10142" s="68" t="str">
        <f>VLOOKUP(K10142,[1]人員授權表!D$3:G$249,4,0)</f>
        <v>有機</v>
      </c>
      <c r="O10142" s="70" t="str">
        <f>IF(J10142=[1]人員授權表!$C$85,"Casper李羿勳",IF(J10142=[1]人員授權表!$C$188,"Iring陳俊明",IF(J10142=[1]人員授權表!$C$189,"Brian陳泓霖",VLOOKUP(K10142,[1]人員授權表!D$2:E$249,2,FALSE))))</f>
        <v>Lucy黃詩婷</v>
      </c>
      <c r="P10142" s="67">
        <f t="shared" si="535"/>
        <v>44885</v>
      </c>
      <c r="Q10142" s="75" t="str">
        <f t="shared" si="536"/>
        <v>週日</v>
      </c>
      <c r="R10142" s="80">
        <v>44883</v>
      </c>
    </row>
    <row r="10143" spans="2:28">
      <c r="B10143" s="67">
        <v>44869</v>
      </c>
      <c r="D10143" s="68" t="s">
        <v>50</v>
      </c>
      <c r="E10143" s="70" t="s">
        <v>82</v>
      </c>
      <c r="F10143" s="4" t="s">
        <v>3616</v>
      </c>
      <c r="G10143" s="67">
        <v>44873</v>
      </c>
      <c r="H10143" s="67">
        <v>44887</v>
      </c>
      <c r="I10143" s="71">
        <f t="shared" si="537"/>
        <v>14</v>
      </c>
      <c r="J10143" s="72" t="s">
        <v>125</v>
      </c>
      <c r="K10143" s="72" t="s">
        <v>144</v>
      </c>
      <c r="L10143" s="73">
        <v>1</v>
      </c>
      <c r="M10143" s="73" t="s">
        <v>91</v>
      </c>
      <c r="N10143" s="68" t="str">
        <f>VLOOKUP(K10143,[1]人員授權表!D$3:G$249,4,0)</f>
        <v>有機</v>
      </c>
      <c r="O10143" s="70" t="str">
        <f>IF(J10143=[1]人員授權表!$C$85,"Casper李羿勳",IF(J10143=[1]人員授權表!$C$188,"Iring陳俊明",IF(J10143=[1]人員授權表!$C$189,"Brian陳泓霖",VLOOKUP(K10143,[1]人員授權表!D$2:E$249,2,FALSE))))</f>
        <v>Lucy黃詩婷</v>
      </c>
      <c r="P10143" s="67">
        <f t="shared" si="535"/>
        <v>44885</v>
      </c>
      <c r="Q10143" s="75" t="str">
        <f t="shared" si="536"/>
        <v>週日</v>
      </c>
      <c r="R10143" s="80">
        <v>44883</v>
      </c>
    </row>
    <row r="10144" spans="2:28">
      <c r="B10144" s="67">
        <v>44869</v>
      </c>
      <c r="D10144" s="68" t="s">
        <v>50</v>
      </c>
      <c r="E10144" s="70" t="s">
        <v>82</v>
      </c>
      <c r="F10144" s="4" t="s">
        <v>3616</v>
      </c>
      <c r="G10144" s="67">
        <v>44873</v>
      </c>
      <c r="H10144" s="67">
        <v>44887</v>
      </c>
      <c r="I10144" s="71">
        <f t="shared" si="537"/>
        <v>14</v>
      </c>
      <c r="J10144" s="72" t="s">
        <v>453</v>
      </c>
      <c r="K10144" s="72" t="s">
        <v>332</v>
      </c>
      <c r="L10144" s="73">
        <v>1</v>
      </c>
      <c r="M10144" s="73" t="s">
        <v>91</v>
      </c>
      <c r="N10144" s="68" t="str">
        <f>VLOOKUP(K10144,[1]人員授權表!D$3:G$249,4,0)</f>
        <v>有機</v>
      </c>
      <c r="O10144" s="70" t="str">
        <f>IF(J10144=[1]人員授權表!$C$85,"Casper李羿勳",IF(J10144=[1]人員授權表!$C$188,"Iring陳俊明",IF(J10144=[1]人員授權表!$C$189,"Brian陳泓霖",VLOOKUP(K10144,[1]人員授權表!D$2:E$249,2,FALSE))))</f>
        <v>Lucy黃詩婷</v>
      </c>
      <c r="P10144" s="67">
        <f t="shared" si="535"/>
        <v>44885</v>
      </c>
      <c r="Q10144" s="75" t="str">
        <f t="shared" si="536"/>
        <v>週日</v>
      </c>
      <c r="R10144" s="80">
        <v>44883</v>
      </c>
    </row>
    <row r="10145" spans="2:27">
      <c r="B10145" s="67">
        <v>44869</v>
      </c>
      <c r="D10145" s="68" t="s">
        <v>50</v>
      </c>
      <c r="E10145" s="70" t="s">
        <v>82</v>
      </c>
      <c r="F10145" s="4" t="s">
        <v>3617</v>
      </c>
      <c r="G10145" s="67">
        <v>44873</v>
      </c>
      <c r="H10145" s="67">
        <v>44887</v>
      </c>
      <c r="I10145" s="71">
        <f t="shared" si="537"/>
        <v>14</v>
      </c>
      <c r="J10145" s="72" t="s">
        <v>125</v>
      </c>
      <c r="K10145" s="72" t="s">
        <v>144</v>
      </c>
      <c r="L10145" s="73">
        <v>1</v>
      </c>
      <c r="M10145" s="73" t="s">
        <v>91</v>
      </c>
      <c r="N10145" s="68" t="str">
        <f>VLOOKUP(K10145,[1]人員授權表!D$3:G$249,4,0)</f>
        <v>有機</v>
      </c>
      <c r="O10145" s="70" t="str">
        <f>IF(J10145=[1]人員授權表!$C$85,"Casper李羿勳",IF(J10145=[1]人員授權表!$C$188,"Iring陳俊明",IF(J10145=[1]人員授權表!$C$189,"Brian陳泓霖",VLOOKUP(K10145,[1]人員授權表!D$2:E$249,2,FALSE))))</f>
        <v>Lucy黃詩婷</v>
      </c>
      <c r="P10145" s="67">
        <f t="shared" si="535"/>
        <v>44885</v>
      </c>
      <c r="Q10145" s="75" t="str">
        <f t="shared" si="536"/>
        <v>週日</v>
      </c>
      <c r="R10145" s="80">
        <v>44883</v>
      </c>
    </row>
    <row r="10146" spans="2:27">
      <c r="B10146" s="67">
        <v>44869</v>
      </c>
      <c r="D10146" s="68" t="s">
        <v>50</v>
      </c>
      <c r="E10146" s="70" t="s">
        <v>82</v>
      </c>
      <c r="F10146" s="4" t="s">
        <v>3617</v>
      </c>
      <c r="G10146" s="67">
        <v>44873</v>
      </c>
      <c r="H10146" s="67">
        <v>44887</v>
      </c>
      <c r="I10146" s="71">
        <f t="shared" si="537"/>
        <v>14</v>
      </c>
      <c r="J10146" s="72" t="s">
        <v>453</v>
      </c>
      <c r="K10146" s="72" t="s">
        <v>332</v>
      </c>
      <c r="L10146" s="73">
        <v>1</v>
      </c>
      <c r="M10146" s="73" t="s">
        <v>91</v>
      </c>
      <c r="N10146" s="68" t="str">
        <f>VLOOKUP(K10146,[1]人員授權表!D$3:G$249,4,0)</f>
        <v>有機</v>
      </c>
      <c r="O10146" s="70" t="str">
        <f>IF(J10146=[1]人員授權表!$C$85,"Casper李羿勳",IF(J10146=[1]人員授權表!$C$188,"Iring陳俊明",IF(J10146=[1]人員授權表!$C$189,"Brian陳泓霖",VLOOKUP(K10146,[1]人員授權表!D$2:E$249,2,FALSE))))</f>
        <v>Lucy黃詩婷</v>
      </c>
      <c r="P10146" s="67">
        <f t="shared" si="535"/>
        <v>44885</v>
      </c>
      <c r="Q10146" s="75" t="str">
        <f t="shared" si="536"/>
        <v>週日</v>
      </c>
      <c r="R10146" s="80">
        <v>44883</v>
      </c>
    </row>
    <row r="10147" spans="2:27">
      <c r="B10147" s="67">
        <v>44869</v>
      </c>
      <c r="D10147" s="68" t="s">
        <v>50</v>
      </c>
      <c r="E10147" s="70" t="s">
        <v>82</v>
      </c>
      <c r="F10147" s="4" t="s">
        <v>3618</v>
      </c>
      <c r="G10147" s="67">
        <v>44873</v>
      </c>
      <c r="H10147" s="67">
        <v>44887</v>
      </c>
      <c r="I10147" s="71">
        <f t="shared" si="537"/>
        <v>14</v>
      </c>
      <c r="J10147" s="72" t="s">
        <v>125</v>
      </c>
      <c r="K10147" s="72" t="s">
        <v>144</v>
      </c>
      <c r="L10147" s="73">
        <v>1</v>
      </c>
      <c r="M10147" s="73" t="s">
        <v>91</v>
      </c>
      <c r="N10147" s="68" t="str">
        <f>VLOOKUP(K10147,[1]人員授權表!D$3:G$249,4,0)</f>
        <v>有機</v>
      </c>
      <c r="O10147" s="70" t="str">
        <f>IF(J10147=[1]人員授權表!$C$85,"Casper李羿勳",IF(J10147=[1]人員授權表!$C$188,"Iring陳俊明",IF(J10147=[1]人員授權表!$C$189,"Brian陳泓霖",VLOOKUP(K10147,[1]人員授權表!D$2:E$249,2,FALSE))))</f>
        <v>Lucy黃詩婷</v>
      </c>
      <c r="P10147" s="67">
        <f t="shared" si="535"/>
        <v>44885</v>
      </c>
      <c r="Q10147" s="75" t="str">
        <f t="shared" si="536"/>
        <v>週日</v>
      </c>
      <c r="R10147" s="80">
        <v>44883</v>
      </c>
    </row>
    <row r="10148" spans="2:27">
      <c r="B10148" s="66">
        <v>44869</v>
      </c>
      <c r="D10148" s="68" t="s">
        <v>50</v>
      </c>
      <c r="E10148" s="70" t="s">
        <v>82</v>
      </c>
      <c r="F10148" s="4" t="s">
        <v>3618</v>
      </c>
      <c r="G10148" s="67">
        <v>44873</v>
      </c>
      <c r="H10148" s="67">
        <v>44887</v>
      </c>
      <c r="I10148" s="71">
        <f t="shared" si="537"/>
        <v>14</v>
      </c>
      <c r="J10148" s="72" t="s">
        <v>453</v>
      </c>
      <c r="K10148" s="72" t="s">
        <v>332</v>
      </c>
      <c r="L10148" s="73">
        <v>1</v>
      </c>
      <c r="M10148" s="73" t="s">
        <v>91</v>
      </c>
      <c r="N10148" s="68" t="str">
        <f>VLOOKUP(K10148,[1]人員授權表!D$3:G$249,4,0)</f>
        <v>有機</v>
      </c>
      <c r="O10148" s="70" t="str">
        <f>IF(J10148=[1]人員授權表!$C$85,"Casper李羿勳",IF(J10148=[1]人員授權表!$C$188,"Iring陳俊明",IF(J10148=[1]人員授權表!$C$189,"Brian陳泓霖",VLOOKUP(K10148,[1]人員授權表!D$2:E$249,2,FALSE))))</f>
        <v>Lucy黃詩婷</v>
      </c>
      <c r="P10148" s="67">
        <f t="shared" si="535"/>
        <v>44885</v>
      </c>
      <c r="Q10148" s="75" t="str">
        <f t="shared" si="536"/>
        <v>週日</v>
      </c>
      <c r="R10148" s="80">
        <v>44883</v>
      </c>
    </row>
    <row r="10149" spans="2:27">
      <c r="B10149" s="66">
        <v>44869</v>
      </c>
      <c r="D10149" s="68" t="s">
        <v>50</v>
      </c>
      <c r="E10149" s="70" t="s">
        <v>82</v>
      </c>
      <c r="F10149" s="4" t="s">
        <v>3619</v>
      </c>
      <c r="G10149" s="67">
        <v>44873</v>
      </c>
      <c r="H10149" s="67">
        <v>44887</v>
      </c>
      <c r="I10149" s="71">
        <f t="shared" si="537"/>
        <v>14</v>
      </c>
      <c r="J10149" s="72" t="s">
        <v>125</v>
      </c>
      <c r="K10149" s="72" t="s">
        <v>144</v>
      </c>
      <c r="L10149" s="73">
        <v>1</v>
      </c>
      <c r="M10149" s="73" t="s">
        <v>91</v>
      </c>
      <c r="N10149" s="68" t="str">
        <f>VLOOKUP(K10149,[1]人員授權表!D$3:G$249,4,0)</f>
        <v>有機</v>
      </c>
      <c r="O10149" s="70" t="str">
        <f>IF(J10149=[1]人員授權表!$C$85,"Casper李羿勳",IF(J10149=[1]人員授權表!$C$188,"Iring陳俊明",IF(J10149=[1]人員授權表!$C$189,"Brian陳泓霖",VLOOKUP(K10149,[1]人員授權表!D$2:E$249,2,FALSE))))</f>
        <v>Lucy黃詩婷</v>
      </c>
      <c r="P10149" s="67">
        <f t="shared" si="535"/>
        <v>44885</v>
      </c>
      <c r="Q10149" s="75" t="str">
        <f t="shared" si="536"/>
        <v>週日</v>
      </c>
      <c r="R10149" s="80">
        <v>44883</v>
      </c>
    </row>
    <row r="10150" spans="2:27">
      <c r="B10150" s="66">
        <v>44869</v>
      </c>
      <c r="D10150" s="68" t="s">
        <v>50</v>
      </c>
      <c r="E10150" s="70" t="s">
        <v>82</v>
      </c>
      <c r="F10150" s="4" t="s">
        <v>3619</v>
      </c>
      <c r="G10150" s="67">
        <v>44873</v>
      </c>
      <c r="H10150" s="67">
        <v>44887</v>
      </c>
      <c r="I10150" s="71">
        <f t="shared" si="537"/>
        <v>14</v>
      </c>
      <c r="J10150" s="72" t="s">
        <v>453</v>
      </c>
      <c r="K10150" s="72" t="s">
        <v>332</v>
      </c>
      <c r="L10150" s="73">
        <v>1</v>
      </c>
      <c r="M10150" s="73" t="s">
        <v>91</v>
      </c>
      <c r="N10150" s="68" t="str">
        <f>VLOOKUP(K10150,[1]人員授權表!D$3:G$249,4,0)</f>
        <v>有機</v>
      </c>
      <c r="O10150" s="70" t="str">
        <f>IF(J10150=[1]人員授權表!$C$85,"Casper李羿勳",IF(J10150=[1]人員授權表!$C$188,"Iring陳俊明",IF(J10150=[1]人員授權表!$C$189,"Brian陳泓霖",VLOOKUP(K10150,[1]人員授權表!D$2:E$249,2,FALSE))))</f>
        <v>Lucy黃詩婷</v>
      </c>
      <c r="P10150" s="67">
        <f t="shared" si="535"/>
        <v>44885</v>
      </c>
      <c r="Q10150" s="75" t="str">
        <f t="shared" si="536"/>
        <v>週日</v>
      </c>
      <c r="R10150" s="80">
        <v>44883</v>
      </c>
    </row>
    <row r="10151" spans="2:27">
      <c r="B10151" s="66">
        <v>44869</v>
      </c>
      <c r="D10151" s="68" t="s">
        <v>50</v>
      </c>
      <c r="E10151" s="70" t="s">
        <v>82</v>
      </c>
      <c r="F10151" s="4" t="s">
        <v>3620</v>
      </c>
      <c r="G10151" s="67">
        <v>44873</v>
      </c>
      <c r="H10151" s="67">
        <v>44887</v>
      </c>
      <c r="I10151" s="71">
        <f t="shared" si="537"/>
        <v>14</v>
      </c>
      <c r="J10151" s="72" t="s">
        <v>125</v>
      </c>
      <c r="K10151" s="72" t="s">
        <v>144</v>
      </c>
      <c r="L10151" s="73">
        <v>1</v>
      </c>
      <c r="M10151" s="73" t="s">
        <v>91</v>
      </c>
      <c r="N10151" s="68" t="str">
        <f>VLOOKUP(K10151,[1]人員授權表!D$3:G$249,4,0)</f>
        <v>有機</v>
      </c>
      <c r="O10151" s="70" t="str">
        <f>IF(J10151=[1]人員授權表!$C$85,"Casper李羿勳",IF(J10151=[1]人員授權表!$C$188,"Iring陳俊明",IF(J10151=[1]人員授權表!$C$189,"Brian陳泓霖",VLOOKUP(K10151,[1]人員授權表!D$2:E$249,2,FALSE))))</f>
        <v>Lucy黃詩婷</v>
      </c>
      <c r="P10151" s="67">
        <f t="shared" si="535"/>
        <v>44885</v>
      </c>
      <c r="Q10151" s="75" t="str">
        <f t="shared" si="536"/>
        <v>週日</v>
      </c>
      <c r="R10151" s="80">
        <v>44883</v>
      </c>
    </row>
    <row r="10152" spans="2:27">
      <c r="B10152" s="66">
        <v>44869</v>
      </c>
      <c r="D10152" s="68" t="s">
        <v>50</v>
      </c>
      <c r="E10152" s="70" t="s">
        <v>82</v>
      </c>
      <c r="F10152" s="4" t="s">
        <v>3620</v>
      </c>
      <c r="G10152" s="67">
        <v>44873</v>
      </c>
      <c r="H10152" s="67">
        <v>44887</v>
      </c>
      <c r="I10152" s="71">
        <f t="shared" si="537"/>
        <v>14</v>
      </c>
      <c r="J10152" s="72" t="s">
        <v>453</v>
      </c>
      <c r="K10152" s="72" t="s">
        <v>332</v>
      </c>
      <c r="L10152" s="73">
        <v>1</v>
      </c>
      <c r="M10152" s="73" t="s">
        <v>91</v>
      </c>
      <c r="N10152" s="68" t="str">
        <f>VLOOKUP(K10152,[1]人員授權表!D$3:G$249,4,0)</f>
        <v>有機</v>
      </c>
      <c r="O10152" s="70" t="str">
        <f>IF(J10152=[1]人員授權表!$C$85,"Casper李羿勳",IF(J10152=[1]人員授權表!$C$188,"Iring陳俊明",IF(J10152=[1]人員授權表!$C$189,"Brian陳泓霖",VLOOKUP(K10152,[1]人員授權表!D$2:E$249,2,FALSE))))</f>
        <v>Lucy黃詩婷</v>
      </c>
      <c r="P10152" s="67">
        <f t="shared" si="535"/>
        <v>44885</v>
      </c>
      <c r="Q10152" s="75" t="str">
        <f t="shared" si="536"/>
        <v>週日</v>
      </c>
      <c r="R10152" s="80">
        <v>44883</v>
      </c>
    </row>
    <row r="10153" spans="2:27">
      <c r="B10153" s="66">
        <v>44869</v>
      </c>
      <c r="D10153" s="68" t="s">
        <v>50</v>
      </c>
      <c r="E10153" s="70" t="s">
        <v>82</v>
      </c>
      <c r="F10153" s="4" t="s">
        <v>3621</v>
      </c>
      <c r="G10153" s="67">
        <v>44873</v>
      </c>
      <c r="H10153" s="67">
        <v>44887</v>
      </c>
      <c r="I10153" s="71">
        <f t="shared" si="537"/>
        <v>14</v>
      </c>
      <c r="J10153" s="72" t="s">
        <v>125</v>
      </c>
      <c r="K10153" s="72" t="s">
        <v>144</v>
      </c>
      <c r="L10153" s="73">
        <v>1</v>
      </c>
      <c r="M10153" s="73" t="s">
        <v>91</v>
      </c>
      <c r="N10153" s="68" t="str">
        <f>VLOOKUP(K10153,[1]人員授權表!D$3:G$249,4,0)</f>
        <v>有機</v>
      </c>
      <c r="O10153" s="70" t="str">
        <f>IF(J10153=[1]人員授權表!$C$85,"Casper李羿勳",IF(J10153=[1]人員授權表!$C$188,"Iring陳俊明",IF(J10153=[1]人員授權表!$C$189,"Brian陳泓霖",VLOOKUP(K10153,[1]人員授權表!D$2:E$249,2,FALSE))))</f>
        <v>Lucy黃詩婷</v>
      </c>
      <c r="P10153" s="67">
        <f t="shared" si="535"/>
        <v>44885</v>
      </c>
      <c r="Q10153" s="75" t="str">
        <f t="shared" si="536"/>
        <v>週日</v>
      </c>
      <c r="R10153" s="80">
        <v>44883</v>
      </c>
    </row>
    <row r="10154" spans="2:27">
      <c r="B10154" s="66">
        <v>44869</v>
      </c>
      <c r="D10154" s="68" t="s">
        <v>50</v>
      </c>
      <c r="E10154" s="70" t="s">
        <v>82</v>
      </c>
      <c r="F10154" s="4" t="s">
        <v>3621</v>
      </c>
      <c r="G10154" s="67">
        <v>44873</v>
      </c>
      <c r="H10154" s="67">
        <v>44887</v>
      </c>
      <c r="I10154" s="71">
        <f t="shared" si="537"/>
        <v>14</v>
      </c>
      <c r="J10154" s="72" t="s">
        <v>453</v>
      </c>
      <c r="K10154" s="72" t="s">
        <v>332</v>
      </c>
      <c r="L10154" s="73">
        <v>1</v>
      </c>
      <c r="M10154" s="73" t="s">
        <v>91</v>
      </c>
      <c r="N10154" s="68" t="str">
        <f>VLOOKUP(K10154,[1]人員授權表!D$3:G$249,4,0)</f>
        <v>有機</v>
      </c>
      <c r="O10154" s="70" t="str">
        <f>IF(J10154=[1]人員授權表!$C$85,"Casper李羿勳",IF(J10154=[1]人員授權表!$C$188,"Iring陳俊明",IF(J10154=[1]人員授權表!$C$189,"Brian陳泓霖",VLOOKUP(K10154,[1]人員授權表!D$2:E$249,2,FALSE))))</f>
        <v>Lucy黃詩婷</v>
      </c>
      <c r="P10154" s="67">
        <f t="shared" si="535"/>
        <v>44885</v>
      </c>
      <c r="Q10154" s="75" t="str">
        <f t="shared" si="536"/>
        <v>週日</v>
      </c>
      <c r="R10154" s="80">
        <v>44883</v>
      </c>
    </row>
    <row r="10155" spans="2:27">
      <c r="B10155" s="66">
        <v>44858</v>
      </c>
      <c r="D10155" s="68" t="s">
        <v>50</v>
      </c>
      <c r="E10155" s="70" t="s">
        <v>51</v>
      </c>
      <c r="F10155" s="70" t="s">
        <v>3622</v>
      </c>
      <c r="G10155" s="67">
        <v>44873</v>
      </c>
      <c r="H10155" s="67">
        <v>44887</v>
      </c>
      <c r="I10155" s="71">
        <f t="shared" si="537"/>
        <v>14</v>
      </c>
      <c r="J10155" s="72" t="s">
        <v>139</v>
      </c>
      <c r="K10155" s="72" t="s">
        <v>140</v>
      </c>
      <c r="L10155" s="73">
        <v>1</v>
      </c>
      <c r="M10155" s="73" t="s">
        <v>324</v>
      </c>
      <c r="N10155" s="68" t="str">
        <f>VLOOKUP(K10155,[1]人員授權表!D$3:G$249,4,0)</f>
        <v>無機</v>
      </c>
      <c r="O10155" s="70" t="str">
        <f>IF(J10155=[1]人員授權表!$C$85,"Casper李羿勳",IF(J10155=[1]人員授權表!$C$188,"Iring陳俊明",IF(J10155=[1]人員授權表!$C$189,"Brian陳泓霖",VLOOKUP(K10155,[1]人員授權表!D$2:E$249,2,FALSE))))</f>
        <v>Brian陳泓霖</v>
      </c>
      <c r="P10155" s="67">
        <f t="shared" si="535"/>
        <v>44885</v>
      </c>
      <c r="Q10155" s="75" t="str">
        <f t="shared" si="536"/>
        <v>週日</v>
      </c>
      <c r="R10155" s="80">
        <v>44877</v>
      </c>
    </row>
    <row r="10156" spans="2:27">
      <c r="B10156" s="66">
        <v>44858</v>
      </c>
      <c r="D10156" s="68" t="s">
        <v>50</v>
      </c>
      <c r="E10156" s="70" t="s">
        <v>51</v>
      </c>
      <c r="F10156" s="70" t="s">
        <v>3622</v>
      </c>
      <c r="G10156" s="67">
        <v>44873</v>
      </c>
      <c r="H10156" s="67">
        <v>44887</v>
      </c>
      <c r="I10156" s="71">
        <f t="shared" si="537"/>
        <v>14</v>
      </c>
      <c r="J10156" s="72" t="s">
        <v>137</v>
      </c>
      <c r="K10156" s="72" t="s">
        <v>138</v>
      </c>
      <c r="L10156" s="73">
        <v>1</v>
      </c>
      <c r="M10156" s="73" t="s">
        <v>324</v>
      </c>
      <c r="N10156" s="68" t="str">
        <f>VLOOKUP(K10156,[1]人員授權表!D$3:G$249,4,0)</f>
        <v>無機</v>
      </c>
      <c r="O10156" s="70" t="str">
        <f>IF(J10156=[1]人員授權表!$C$85,"Casper李羿勳",IF(J10156=[1]人員授權表!$C$188,"Iring陳俊明",IF(J10156=[1]人員授權表!$C$189,"Brian陳泓霖",VLOOKUP(K10156,[1]人員授權表!D$2:E$249,2,FALSE))))</f>
        <v>Jack劉念忻</v>
      </c>
      <c r="P10156" s="67">
        <f t="shared" ref="P10156:P10180" si="538">H10156-2</f>
        <v>44885</v>
      </c>
      <c r="Q10156" s="75" t="str">
        <f t="shared" si="536"/>
        <v>週日</v>
      </c>
      <c r="R10156" s="80">
        <v>44883</v>
      </c>
    </row>
    <row r="10157" spans="2:27">
      <c r="B10157" s="66">
        <v>44858</v>
      </c>
      <c r="D10157" s="68" t="s">
        <v>50</v>
      </c>
      <c r="E10157" s="70" t="s">
        <v>51</v>
      </c>
      <c r="F10157" s="70" t="s">
        <v>3622</v>
      </c>
      <c r="G10157" s="67">
        <v>44873</v>
      </c>
      <c r="H10157" s="67">
        <v>44887</v>
      </c>
      <c r="I10157" s="71">
        <f t="shared" si="537"/>
        <v>14</v>
      </c>
      <c r="J10157" s="72" t="s">
        <v>148</v>
      </c>
      <c r="K10157" s="72" t="s">
        <v>149</v>
      </c>
      <c r="L10157" s="73">
        <v>1</v>
      </c>
      <c r="M10157" s="73" t="s">
        <v>324</v>
      </c>
      <c r="N10157" s="68" t="str">
        <f>VLOOKUP(K10157,[1]人員授權表!D$3:G$249,4,0)</f>
        <v>無機</v>
      </c>
      <c r="O10157" s="70" t="str">
        <f>IF(J10157=[1]人員授權表!$C$85,"Casper李羿勳",IF(J10157=[1]人員授權表!$C$188,"Iring陳俊明",IF(J10157=[1]人員授權表!$C$189,"Brian陳泓霖",VLOOKUP(K10157,[1]人員授權表!D$2:E$249,2,FALSE))))</f>
        <v>Vicky游崴涵</v>
      </c>
      <c r="P10157" s="67">
        <f t="shared" si="538"/>
        <v>44885</v>
      </c>
      <c r="Q10157" s="75" t="str">
        <f t="shared" si="536"/>
        <v>週日</v>
      </c>
      <c r="R10157" s="80">
        <v>44879</v>
      </c>
    </row>
    <row r="10158" spans="2:27">
      <c r="B10158" s="66">
        <v>44858</v>
      </c>
      <c r="D10158" s="68" t="s">
        <v>50</v>
      </c>
      <c r="E10158" s="70" t="s">
        <v>51</v>
      </c>
      <c r="F10158" s="70" t="s">
        <v>3622</v>
      </c>
      <c r="G10158" s="67">
        <v>44873</v>
      </c>
      <c r="H10158" s="67">
        <v>44887</v>
      </c>
      <c r="I10158" s="71">
        <f t="shared" si="537"/>
        <v>14</v>
      </c>
      <c r="J10158" s="72" t="s">
        <v>966</v>
      </c>
      <c r="K10158" s="72" t="s">
        <v>154</v>
      </c>
      <c r="L10158" s="73">
        <v>1</v>
      </c>
      <c r="M10158" s="73" t="s">
        <v>324</v>
      </c>
      <c r="N10158" s="68" t="str">
        <f>VLOOKUP(K10158,[1]人員授權表!D$3:G$249,4,0)</f>
        <v>無機</v>
      </c>
      <c r="O10158" s="70" t="str">
        <f>IF(J10158=[1]人員授權表!$C$85,"Casper李羿勳",IF(J10158=[1]人員授權表!$C$188,"Iring陳俊明",IF(J10158=[1]人員授權表!$C$189,"Brian陳泓霖",VLOOKUP(K10158,[1]人員授權表!D$2:E$249,2,FALSE))))</f>
        <v>Ken張智凱</v>
      </c>
      <c r="P10158" s="67">
        <f t="shared" si="538"/>
        <v>44885</v>
      </c>
      <c r="Q10158" s="75" t="str">
        <f t="shared" si="536"/>
        <v>週日</v>
      </c>
      <c r="R10158" s="80">
        <v>44880</v>
      </c>
    </row>
    <row r="10159" spans="2:27">
      <c r="B10159" s="66">
        <v>44846</v>
      </c>
      <c r="D10159" s="68" t="s">
        <v>50</v>
      </c>
      <c r="E10159" s="70" t="s">
        <v>51</v>
      </c>
      <c r="F10159" s="70" t="s">
        <v>3623</v>
      </c>
      <c r="G10159" s="67">
        <v>44873</v>
      </c>
      <c r="H10159" s="67">
        <v>44887</v>
      </c>
      <c r="I10159" s="71">
        <f t="shared" si="537"/>
        <v>14</v>
      </c>
      <c r="J10159" s="72" t="s">
        <v>453</v>
      </c>
      <c r="K10159" s="72" t="s">
        <v>332</v>
      </c>
      <c r="L10159" s="73">
        <v>2</v>
      </c>
      <c r="M10159" s="73" t="s">
        <v>2273</v>
      </c>
      <c r="N10159" s="68" t="str">
        <f>VLOOKUP(K10159,[1]人員授權表!D$3:G$249,4,0)</f>
        <v>有機</v>
      </c>
      <c r="O10159" s="70" t="str">
        <f>IF(J10159=[1]人員授權表!$C$85,"Casper李羿勳",IF(J10159=[1]人員授權表!$C$188,"Iring陳俊明",IF(J10159=[1]人員授權表!$C$189,"Brian陳泓霖",VLOOKUP(K10159,[1]人員授權表!D$2:E$249,2,FALSE))))</f>
        <v>Lucy黃詩婷</v>
      </c>
      <c r="P10159" s="67">
        <f t="shared" si="538"/>
        <v>44885</v>
      </c>
      <c r="Q10159" s="75" t="str">
        <f t="shared" si="536"/>
        <v>週日</v>
      </c>
      <c r="R10159" s="80">
        <v>44883</v>
      </c>
      <c r="AA10159" s="1"/>
    </row>
    <row r="10160" spans="2:27">
      <c r="B10160" s="66">
        <v>44846</v>
      </c>
      <c r="D10160" s="68" t="s">
        <v>50</v>
      </c>
      <c r="E10160" s="70" t="s">
        <v>51</v>
      </c>
      <c r="F10160" s="70" t="s">
        <v>3623</v>
      </c>
      <c r="G10160" s="67">
        <v>44873</v>
      </c>
      <c r="H10160" s="67">
        <v>44887</v>
      </c>
      <c r="I10160" s="71">
        <f t="shared" si="537"/>
        <v>14</v>
      </c>
      <c r="J10160" s="72" t="s">
        <v>125</v>
      </c>
      <c r="K10160" s="72" t="s">
        <v>126</v>
      </c>
      <c r="L10160" s="73">
        <v>2</v>
      </c>
      <c r="M10160" s="73" t="s">
        <v>2273</v>
      </c>
      <c r="N10160" s="68" t="str">
        <f>VLOOKUP(K10160,[1]人員授權表!D$3:G$249,4,0)</f>
        <v>有機</v>
      </c>
      <c r="O10160" s="70" t="str">
        <f>IF(J10160=[1]人員授權表!$C$85,"Casper李羿勳",IF(J10160=[1]人員授權表!$C$188,"Iring陳俊明",IF(J10160=[1]人員授權表!$C$189,"Brian陳泓霖",VLOOKUP(K10160,[1]人員授權表!D$2:E$249,2,FALSE))))</f>
        <v>Lucy黃詩婷</v>
      </c>
      <c r="P10160" s="67">
        <f t="shared" si="538"/>
        <v>44885</v>
      </c>
      <c r="Q10160" s="75" t="str">
        <f t="shared" si="536"/>
        <v>週日</v>
      </c>
      <c r="R10160" s="80">
        <v>44883</v>
      </c>
      <c r="AA10160" s="1"/>
    </row>
    <row r="10161" spans="2:27">
      <c r="B10161" s="66">
        <v>44846</v>
      </c>
      <c r="D10161" s="68" t="s">
        <v>50</v>
      </c>
      <c r="E10161" s="70" t="s">
        <v>51</v>
      </c>
      <c r="F10161" s="70" t="s">
        <v>3624</v>
      </c>
      <c r="G10161" s="67">
        <v>44873</v>
      </c>
      <c r="H10161" s="67">
        <v>44887</v>
      </c>
      <c r="I10161" s="71">
        <f t="shared" si="537"/>
        <v>14</v>
      </c>
      <c r="J10161" s="72" t="s">
        <v>453</v>
      </c>
      <c r="K10161" s="72" t="s">
        <v>332</v>
      </c>
      <c r="L10161" s="73">
        <v>3</v>
      </c>
      <c r="M10161" s="73" t="s">
        <v>2273</v>
      </c>
      <c r="N10161" s="68" t="str">
        <f>VLOOKUP(K10161,[1]人員授權表!D$3:G$249,4,0)</f>
        <v>有機</v>
      </c>
      <c r="O10161" s="70" t="str">
        <f>IF(J10161=[1]人員授權表!$C$85,"Casper李羿勳",IF(J10161=[1]人員授權表!$C$188,"Iring陳俊明",IF(J10161=[1]人員授權表!$C$189,"Brian陳泓霖",VLOOKUP(K10161,[1]人員授權表!D$2:E$249,2,FALSE))))</f>
        <v>Lucy黃詩婷</v>
      </c>
      <c r="P10161" s="67">
        <f t="shared" si="538"/>
        <v>44885</v>
      </c>
      <c r="Q10161" s="75" t="str">
        <f t="shared" si="536"/>
        <v>週日</v>
      </c>
      <c r="R10161" s="80">
        <v>44883</v>
      </c>
      <c r="AA10161" s="1"/>
    </row>
    <row r="10162" spans="2:27">
      <c r="B10162" s="66">
        <v>44846</v>
      </c>
      <c r="D10162" s="68" t="s">
        <v>50</v>
      </c>
      <c r="E10162" s="70" t="s">
        <v>51</v>
      </c>
      <c r="F10162" s="70" t="s">
        <v>3624</v>
      </c>
      <c r="G10162" s="67">
        <v>44873</v>
      </c>
      <c r="H10162" s="67">
        <v>44887</v>
      </c>
      <c r="I10162" s="71">
        <f t="shared" si="537"/>
        <v>14</v>
      </c>
      <c r="J10162" s="72" t="s">
        <v>125</v>
      </c>
      <c r="K10162" s="72" t="s">
        <v>126</v>
      </c>
      <c r="L10162" s="73">
        <v>3</v>
      </c>
      <c r="M10162" s="73" t="s">
        <v>2273</v>
      </c>
      <c r="N10162" s="68" t="str">
        <f>VLOOKUP(K10162,[1]人員授權表!D$3:G$249,4,0)</f>
        <v>有機</v>
      </c>
      <c r="O10162" s="70" t="str">
        <f>IF(J10162=[1]人員授權表!$C$85,"Casper李羿勳",IF(J10162=[1]人員授權表!$C$188,"Iring陳俊明",IF(J10162=[1]人員授權表!$C$189,"Brian陳泓霖",VLOOKUP(K10162,[1]人員授權表!D$2:E$249,2,FALSE))))</f>
        <v>Lucy黃詩婷</v>
      </c>
      <c r="P10162" s="67">
        <f t="shared" si="538"/>
        <v>44885</v>
      </c>
      <c r="Q10162" s="75" t="str">
        <f t="shared" si="536"/>
        <v>週日</v>
      </c>
      <c r="R10162" s="80">
        <v>44883</v>
      </c>
      <c r="AA10162" s="1"/>
    </row>
    <row r="10163" spans="2:27">
      <c r="B10163" s="66">
        <v>44846</v>
      </c>
      <c r="D10163" s="68" t="s">
        <v>50</v>
      </c>
      <c r="E10163" s="70" t="s">
        <v>51</v>
      </c>
      <c r="F10163" s="70" t="s">
        <v>3625</v>
      </c>
      <c r="G10163" s="67">
        <v>44873</v>
      </c>
      <c r="H10163" s="67">
        <v>44887</v>
      </c>
      <c r="I10163" s="71">
        <f t="shared" si="537"/>
        <v>14</v>
      </c>
      <c r="J10163" s="72" t="s">
        <v>453</v>
      </c>
      <c r="K10163" s="72" t="s">
        <v>332</v>
      </c>
      <c r="L10163" s="73">
        <v>3</v>
      </c>
      <c r="M10163" s="73" t="s">
        <v>2273</v>
      </c>
      <c r="N10163" s="68" t="str">
        <f>VLOOKUP(K10163,[1]人員授權表!D$3:G$249,4,0)</f>
        <v>有機</v>
      </c>
      <c r="O10163" s="70" t="str">
        <f>IF(J10163=[1]人員授權表!$C$85,"Casper李羿勳",IF(J10163=[1]人員授權表!$C$188,"Iring陳俊明",IF(J10163=[1]人員授權表!$C$189,"Brian陳泓霖",VLOOKUP(K10163,[1]人員授權表!D$2:E$249,2,FALSE))))</f>
        <v>Lucy黃詩婷</v>
      </c>
      <c r="P10163" s="67">
        <f t="shared" si="538"/>
        <v>44885</v>
      </c>
      <c r="Q10163" s="75" t="str">
        <f t="shared" si="536"/>
        <v>週日</v>
      </c>
      <c r="R10163" s="80">
        <v>44883</v>
      </c>
      <c r="AA10163" s="1"/>
    </row>
    <row r="10164" spans="2:27">
      <c r="B10164" s="66">
        <v>44846</v>
      </c>
      <c r="D10164" s="68" t="s">
        <v>50</v>
      </c>
      <c r="E10164" s="70" t="s">
        <v>51</v>
      </c>
      <c r="F10164" s="70" t="s">
        <v>3625</v>
      </c>
      <c r="G10164" s="67">
        <v>44873</v>
      </c>
      <c r="H10164" s="67">
        <v>44887</v>
      </c>
      <c r="I10164" s="71">
        <f t="shared" si="537"/>
        <v>14</v>
      </c>
      <c r="J10164" s="72" t="s">
        <v>125</v>
      </c>
      <c r="K10164" s="72" t="s">
        <v>126</v>
      </c>
      <c r="L10164" s="73">
        <v>3</v>
      </c>
      <c r="M10164" s="73" t="s">
        <v>2273</v>
      </c>
      <c r="N10164" s="68" t="str">
        <f>VLOOKUP(K10164,[1]人員授權表!D$3:G$249,4,0)</f>
        <v>有機</v>
      </c>
      <c r="O10164" s="70" t="str">
        <f>IF(J10164=[1]人員授權表!$C$85,"Casper李羿勳",IF(J10164=[1]人員授權表!$C$188,"Iring陳俊明",IF(J10164=[1]人員授權表!$C$189,"Brian陳泓霖",VLOOKUP(K10164,[1]人員授權表!D$2:E$249,2,FALSE))))</f>
        <v>Lucy黃詩婷</v>
      </c>
      <c r="P10164" s="67">
        <f t="shared" si="538"/>
        <v>44885</v>
      </c>
      <c r="Q10164" s="75" t="str">
        <f t="shared" si="536"/>
        <v>週日</v>
      </c>
      <c r="R10164" s="80">
        <v>44883</v>
      </c>
      <c r="AA10164" s="1"/>
    </row>
    <row r="10165" spans="2:27">
      <c r="B10165" s="66">
        <v>44846</v>
      </c>
      <c r="D10165" s="68" t="s">
        <v>50</v>
      </c>
      <c r="E10165" s="70" t="s">
        <v>51</v>
      </c>
      <c r="F10165" s="70" t="s">
        <v>3626</v>
      </c>
      <c r="G10165" s="67">
        <v>44873</v>
      </c>
      <c r="H10165" s="67">
        <v>44887</v>
      </c>
      <c r="I10165" s="71">
        <f t="shared" si="537"/>
        <v>14</v>
      </c>
      <c r="J10165" s="72" t="s">
        <v>453</v>
      </c>
      <c r="K10165" s="72" t="s">
        <v>332</v>
      </c>
      <c r="L10165" s="73">
        <v>3</v>
      </c>
      <c r="M10165" s="73" t="s">
        <v>2273</v>
      </c>
      <c r="N10165" s="68" t="str">
        <f>VLOOKUP(K10165,[1]人員授權表!D$3:G$249,4,0)</f>
        <v>有機</v>
      </c>
      <c r="O10165" s="70" t="str">
        <f>IF(J10165=[1]人員授權表!$C$85,"Casper李羿勳",IF(J10165=[1]人員授權表!$C$188,"Iring陳俊明",IF(J10165=[1]人員授權表!$C$189,"Brian陳泓霖",VLOOKUP(K10165,[1]人員授權表!D$2:E$249,2,FALSE))))</f>
        <v>Lucy黃詩婷</v>
      </c>
      <c r="P10165" s="67">
        <f t="shared" si="538"/>
        <v>44885</v>
      </c>
      <c r="Q10165" s="75" t="str">
        <f t="shared" si="536"/>
        <v>週日</v>
      </c>
      <c r="R10165" s="80">
        <v>44883</v>
      </c>
      <c r="AA10165" s="1"/>
    </row>
    <row r="10166" spans="2:27">
      <c r="B10166" s="66">
        <v>44846</v>
      </c>
      <c r="D10166" s="68" t="s">
        <v>50</v>
      </c>
      <c r="E10166" s="70" t="s">
        <v>51</v>
      </c>
      <c r="F10166" s="70" t="s">
        <v>3626</v>
      </c>
      <c r="G10166" s="67">
        <v>44873</v>
      </c>
      <c r="H10166" s="67">
        <v>44887</v>
      </c>
      <c r="I10166" s="71">
        <f t="shared" si="537"/>
        <v>14</v>
      </c>
      <c r="J10166" s="72" t="s">
        <v>125</v>
      </c>
      <c r="K10166" s="72" t="s">
        <v>126</v>
      </c>
      <c r="L10166" s="73">
        <v>3</v>
      </c>
      <c r="M10166" s="73" t="s">
        <v>2273</v>
      </c>
      <c r="N10166" s="68" t="str">
        <f>VLOOKUP(K10166,[1]人員授權表!D$3:G$249,4,0)</f>
        <v>有機</v>
      </c>
      <c r="O10166" s="70" t="str">
        <f>IF(J10166=[1]人員授權表!$C$85,"Casper李羿勳",IF(J10166=[1]人員授權表!$C$188,"Iring陳俊明",IF(J10166=[1]人員授權表!$C$189,"Brian陳泓霖",VLOOKUP(K10166,[1]人員授權表!D$2:E$249,2,FALSE))))</f>
        <v>Lucy黃詩婷</v>
      </c>
      <c r="P10166" s="67">
        <f t="shared" si="538"/>
        <v>44885</v>
      </c>
      <c r="Q10166" s="75" t="str">
        <f t="shared" si="536"/>
        <v>週日</v>
      </c>
      <c r="R10166" s="80">
        <v>44883</v>
      </c>
      <c r="AA10166" s="1"/>
    </row>
    <row r="10167" spans="2:27">
      <c r="B10167" s="66">
        <v>44846</v>
      </c>
      <c r="D10167" s="68" t="s">
        <v>50</v>
      </c>
      <c r="E10167" s="70" t="s">
        <v>51</v>
      </c>
      <c r="F10167" s="70" t="s">
        <v>3627</v>
      </c>
      <c r="G10167" s="67">
        <v>44873</v>
      </c>
      <c r="H10167" s="67">
        <v>44887</v>
      </c>
      <c r="I10167" s="71">
        <f t="shared" si="537"/>
        <v>14</v>
      </c>
      <c r="J10167" s="72" t="s">
        <v>453</v>
      </c>
      <c r="K10167" s="72" t="s">
        <v>332</v>
      </c>
      <c r="L10167" s="73">
        <v>2</v>
      </c>
      <c r="M10167" s="73" t="s">
        <v>2273</v>
      </c>
      <c r="N10167" s="68" t="str">
        <f>VLOOKUP(K10167,[1]人員授權表!D$3:G$249,4,0)</f>
        <v>有機</v>
      </c>
      <c r="O10167" s="70" t="str">
        <f>IF(J10167=[1]人員授權表!$C$85,"Casper李羿勳",IF(J10167=[1]人員授權表!$C$188,"Iring陳俊明",IF(J10167=[1]人員授權表!$C$189,"Brian陳泓霖",VLOOKUP(K10167,[1]人員授權表!D$2:E$249,2,FALSE))))</f>
        <v>Lucy黃詩婷</v>
      </c>
      <c r="P10167" s="67">
        <f t="shared" si="538"/>
        <v>44885</v>
      </c>
      <c r="Q10167" s="75" t="str">
        <f t="shared" si="536"/>
        <v>週日</v>
      </c>
      <c r="R10167" s="80">
        <v>44883</v>
      </c>
      <c r="AA10167" s="1"/>
    </row>
    <row r="10168" spans="2:27">
      <c r="B10168" s="66">
        <v>44846</v>
      </c>
      <c r="D10168" s="68" t="s">
        <v>50</v>
      </c>
      <c r="E10168" s="70" t="s">
        <v>51</v>
      </c>
      <c r="F10168" s="70" t="s">
        <v>3627</v>
      </c>
      <c r="G10168" s="67">
        <v>44873</v>
      </c>
      <c r="H10168" s="67">
        <v>44887</v>
      </c>
      <c r="I10168" s="71">
        <f t="shared" si="537"/>
        <v>14</v>
      </c>
      <c r="J10168" s="72" t="s">
        <v>125</v>
      </c>
      <c r="K10168" s="72" t="s">
        <v>126</v>
      </c>
      <c r="L10168" s="73">
        <v>2</v>
      </c>
      <c r="M10168" s="73" t="s">
        <v>2273</v>
      </c>
      <c r="N10168" s="68" t="str">
        <f>VLOOKUP(K10168,[1]人員授權表!D$3:G$249,4,0)</f>
        <v>有機</v>
      </c>
      <c r="O10168" s="70" t="str">
        <f>IF(J10168=[1]人員授權表!$C$85,"Casper李羿勳",IF(J10168=[1]人員授權表!$C$188,"Iring陳俊明",IF(J10168=[1]人員授權表!$C$189,"Brian陳泓霖",VLOOKUP(K10168,[1]人員授權表!D$2:E$249,2,FALSE))))</f>
        <v>Lucy黃詩婷</v>
      </c>
      <c r="P10168" s="67">
        <f t="shared" si="538"/>
        <v>44885</v>
      </c>
      <c r="Q10168" s="75" t="str">
        <f t="shared" si="536"/>
        <v>週日</v>
      </c>
      <c r="R10168" s="80">
        <v>44883</v>
      </c>
      <c r="AA10168" s="1"/>
    </row>
    <row r="10169" spans="2:27">
      <c r="B10169" s="66">
        <v>44846</v>
      </c>
      <c r="D10169" s="68" t="s">
        <v>50</v>
      </c>
      <c r="E10169" s="70" t="s">
        <v>51</v>
      </c>
      <c r="F10169" s="70" t="s">
        <v>3628</v>
      </c>
      <c r="G10169" s="67">
        <v>44873</v>
      </c>
      <c r="H10169" s="67">
        <v>44887</v>
      </c>
      <c r="I10169" s="71">
        <f t="shared" si="537"/>
        <v>14</v>
      </c>
      <c r="J10169" s="72" t="s">
        <v>453</v>
      </c>
      <c r="K10169" s="72" t="s">
        <v>332</v>
      </c>
      <c r="L10169" s="73">
        <v>4</v>
      </c>
      <c r="M10169" s="73" t="s">
        <v>2273</v>
      </c>
      <c r="N10169" s="68" t="str">
        <f>VLOOKUP(K10169,[1]人員授權表!D$3:G$249,4,0)</f>
        <v>有機</v>
      </c>
      <c r="O10169" s="70" t="str">
        <f>IF(J10169=[1]人員授權表!$C$85,"Casper李羿勳",IF(J10169=[1]人員授權表!$C$188,"Iring陳俊明",IF(J10169=[1]人員授權表!$C$189,"Brian陳泓霖",VLOOKUP(K10169,[1]人員授權表!D$2:E$249,2,FALSE))))</f>
        <v>Lucy黃詩婷</v>
      </c>
      <c r="P10169" s="67">
        <f t="shared" si="538"/>
        <v>44885</v>
      </c>
      <c r="Q10169" s="75" t="str">
        <f t="shared" si="536"/>
        <v>週日</v>
      </c>
      <c r="R10169" s="80">
        <v>44883</v>
      </c>
      <c r="AA10169" s="1"/>
    </row>
    <row r="10170" spans="2:27">
      <c r="B10170" s="66">
        <v>44846</v>
      </c>
      <c r="D10170" s="68" t="s">
        <v>50</v>
      </c>
      <c r="E10170" s="70" t="s">
        <v>51</v>
      </c>
      <c r="F10170" s="70" t="s">
        <v>3628</v>
      </c>
      <c r="G10170" s="67">
        <v>44873</v>
      </c>
      <c r="H10170" s="67">
        <v>44887</v>
      </c>
      <c r="I10170" s="71">
        <f t="shared" si="537"/>
        <v>14</v>
      </c>
      <c r="J10170" s="72" t="s">
        <v>125</v>
      </c>
      <c r="K10170" s="72" t="s">
        <v>126</v>
      </c>
      <c r="L10170" s="73">
        <v>4</v>
      </c>
      <c r="M10170" s="73" t="s">
        <v>2273</v>
      </c>
      <c r="N10170" s="68" t="str">
        <f>VLOOKUP(K10170,[1]人員授權表!D$3:G$249,4,0)</f>
        <v>有機</v>
      </c>
      <c r="O10170" s="70" t="str">
        <f>IF(J10170=[1]人員授權表!$C$85,"Casper李羿勳",IF(J10170=[1]人員授權表!$C$188,"Iring陳俊明",IF(J10170=[1]人員授權表!$C$189,"Brian陳泓霖",VLOOKUP(K10170,[1]人員授權表!D$2:E$249,2,FALSE))))</f>
        <v>Lucy黃詩婷</v>
      </c>
      <c r="P10170" s="67">
        <f t="shared" si="538"/>
        <v>44885</v>
      </c>
      <c r="Q10170" s="75" t="str">
        <f t="shared" si="536"/>
        <v>週日</v>
      </c>
      <c r="R10170" s="80">
        <v>44883</v>
      </c>
      <c r="AA10170" s="1"/>
    </row>
    <row r="10171" spans="2:27">
      <c r="B10171" s="66">
        <v>44846</v>
      </c>
      <c r="D10171" s="68" t="s">
        <v>50</v>
      </c>
      <c r="E10171" s="70" t="s">
        <v>51</v>
      </c>
      <c r="F10171" s="70" t="s">
        <v>3629</v>
      </c>
      <c r="G10171" s="67">
        <v>44873</v>
      </c>
      <c r="H10171" s="67">
        <v>44887</v>
      </c>
      <c r="I10171" s="71">
        <f t="shared" si="537"/>
        <v>14</v>
      </c>
      <c r="J10171" s="72" t="s">
        <v>453</v>
      </c>
      <c r="K10171" s="72" t="s">
        <v>332</v>
      </c>
      <c r="L10171" s="73">
        <v>3</v>
      </c>
      <c r="M10171" s="73" t="s">
        <v>2273</v>
      </c>
      <c r="N10171" s="68" t="str">
        <f>VLOOKUP(K10171,[1]人員授權表!D$3:G$249,4,0)</f>
        <v>有機</v>
      </c>
      <c r="O10171" s="70" t="str">
        <f>IF(J10171=[1]人員授權表!$C$85,"Casper李羿勳",IF(J10171=[1]人員授權表!$C$188,"Iring陳俊明",IF(J10171=[1]人員授權表!$C$189,"Brian陳泓霖",VLOOKUP(K10171,[1]人員授權表!D$2:E$249,2,FALSE))))</f>
        <v>Lucy黃詩婷</v>
      </c>
      <c r="P10171" s="67">
        <f t="shared" si="538"/>
        <v>44885</v>
      </c>
      <c r="Q10171" s="75" t="str">
        <f t="shared" si="536"/>
        <v>週日</v>
      </c>
      <c r="R10171" s="80">
        <v>44883</v>
      </c>
      <c r="AA10171" s="1"/>
    </row>
    <row r="10172" spans="2:27">
      <c r="B10172" s="66">
        <v>44846</v>
      </c>
      <c r="D10172" s="68" t="s">
        <v>50</v>
      </c>
      <c r="E10172" s="70" t="s">
        <v>51</v>
      </c>
      <c r="F10172" s="70" t="s">
        <v>3629</v>
      </c>
      <c r="G10172" s="67">
        <v>44873</v>
      </c>
      <c r="H10172" s="67">
        <v>44887</v>
      </c>
      <c r="I10172" s="71">
        <f t="shared" si="537"/>
        <v>14</v>
      </c>
      <c r="J10172" s="72" t="s">
        <v>125</v>
      </c>
      <c r="K10172" s="72" t="s">
        <v>126</v>
      </c>
      <c r="L10172" s="73">
        <v>3</v>
      </c>
      <c r="M10172" s="73" t="s">
        <v>2273</v>
      </c>
      <c r="N10172" s="68" t="str">
        <f>VLOOKUP(K10172,[1]人員授權表!D$3:G$249,4,0)</f>
        <v>有機</v>
      </c>
      <c r="O10172" s="70" t="str">
        <f>IF(J10172=[1]人員授權表!$C$85,"Casper李羿勳",IF(J10172=[1]人員授權表!$C$188,"Iring陳俊明",IF(J10172=[1]人員授權表!$C$189,"Brian陳泓霖",VLOOKUP(K10172,[1]人員授權表!D$2:E$249,2,FALSE))))</f>
        <v>Lucy黃詩婷</v>
      </c>
      <c r="P10172" s="67">
        <f t="shared" si="538"/>
        <v>44885</v>
      </c>
      <c r="Q10172" s="75" t="str">
        <f t="shared" si="536"/>
        <v>週日</v>
      </c>
      <c r="R10172" s="80">
        <v>44883</v>
      </c>
      <c r="AA10172" s="1"/>
    </row>
    <row r="10173" spans="2:27">
      <c r="B10173" s="66">
        <v>44846</v>
      </c>
      <c r="D10173" s="68" t="s">
        <v>50</v>
      </c>
      <c r="E10173" s="70" t="s">
        <v>51</v>
      </c>
      <c r="F10173" s="70" t="s">
        <v>3630</v>
      </c>
      <c r="G10173" s="67">
        <v>44873</v>
      </c>
      <c r="H10173" s="67">
        <v>44887</v>
      </c>
      <c r="I10173" s="71">
        <f t="shared" si="537"/>
        <v>14</v>
      </c>
      <c r="J10173" s="72" t="s">
        <v>453</v>
      </c>
      <c r="K10173" s="72" t="s">
        <v>332</v>
      </c>
      <c r="L10173" s="73">
        <v>2</v>
      </c>
      <c r="M10173" s="73" t="s">
        <v>2273</v>
      </c>
      <c r="N10173" s="68" t="str">
        <f>VLOOKUP(K10173,[1]人員授權表!D$3:G$249,4,0)</f>
        <v>有機</v>
      </c>
      <c r="O10173" s="70" t="str">
        <f>IF(J10173=[1]人員授權表!$C$85,"Casper李羿勳",IF(J10173=[1]人員授權表!$C$188,"Iring陳俊明",IF(J10173=[1]人員授權表!$C$189,"Brian陳泓霖",VLOOKUP(K10173,[1]人員授權表!D$2:E$249,2,FALSE))))</f>
        <v>Lucy黃詩婷</v>
      </c>
      <c r="P10173" s="67">
        <f t="shared" si="538"/>
        <v>44885</v>
      </c>
      <c r="Q10173" s="75" t="str">
        <f t="shared" si="536"/>
        <v>週日</v>
      </c>
      <c r="R10173" s="80">
        <v>44883</v>
      </c>
      <c r="AA10173" s="1"/>
    </row>
    <row r="10174" spans="2:27">
      <c r="B10174" s="66">
        <v>44846</v>
      </c>
      <c r="D10174" s="68" t="s">
        <v>50</v>
      </c>
      <c r="E10174" s="70" t="s">
        <v>51</v>
      </c>
      <c r="F10174" s="70" t="s">
        <v>3630</v>
      </c>
      <c r="G10174" s="67">
        <v>44873</v>
      </c>
      <c r="H10174" s="67">
        <v>44887</v>
      </c>
      <c r="I10174" s="71">
        <f t="shared" si="537"/>
        <v>14</v>
      </c>
      <c r="J10174" s="72" t="s">
        <v>125</v>
      </c>
      <c r="K10174" s="72" t="s">
        <v>126</v>
      </c>
      <c r="L10174" s="73">
        <v>2</v>
      </c>
      <c r="M10174" s="73" t="s">
        <v>2273</v>
      </c>
      <c r="N10174" s="68" t="str">
        <f>VLOOKUP(K10174,[1]人員授權表!D$3:G$249,4,0)</f>
        <v>有機</v>
      </c>
      <c r="O10174" s="70" t="str">
        <f>IF(J10174=[1]人員授權表!$C$85,"Casper李羿勳",IF(J10174=[1]人員授權表!$C$188,"Iring陳俊明",IF(J10174=[1]人員授權表!$C$189,"Brian陳泓霖",VLOOKUP(K10174,[1]人員授權表!D$2:E$249,2,FALSE))))</f>
        <v>Lucy黃詩婷</v>
      </c>
      <c r="P10174" s="67">
        <f t="shared" si="538"/>
        <v>44885</v>
      </c>
      <c r="Q10174" s="75" t="str">
        <f t="shared" si="536"/>
        <v>週日</v>
      </c>
      <c r="R10174" s="80">
        <v>44883</v>
      </c>
      <c r="AA10174" s="1"/>
    </row>
    <row r="10175" spans="2:27">
      <c r="B10175" s="66">
        <v>44865</v>
      </c>
      <c r="C10175" s="67">
        <v>44872</v>
      </c>
      <c r="D10175" s="68" t="s">
        <v>50</v>
      </c>
      <c r="E10175" s="70" t="s">
        <v>82</v>
      </c>
      <c r="F10175" s="4" t="s">
        <v>3631</v>
      </c>
      <c r="G10175" s="67">
        <v>44868</v>
      </c>
      <c r="H10175" s="101">
        <v>44887</v>
      </c>
      <c r="I10175" s="71">
        <f t="shared" si="537"/>
        <v>19</v>
      </c>
      <c r="J10175" s="72" t="s">
        <v>195</v>
      </c>
      <c r="K10175" s="72" t="s">
        <v>345</v>
      </c>
      <c r="L10175" s="73">
        <v>4</v>
      </c>
      <c r="M10175" s="73" t="s">
        <v>108</v>
      </c>
      <c r="N10175" s="68" t="str">
        <f>VLOOKUP(K10175,[1]人員授權表!D$3:G$249,4,0)</f>
        <v>無機</v>
      </c>
      <c r="O10175" s="70" t="str">
        <f>IF(J10175=[1]人員授權表!$C$85,"Casper李羿勳",IF(J10175=[1]人員授權表!$C$188,"Iring陳俊明",IF(J10175=[1]人員授權表!$C$189,"Brian陳泓霖",VLOOKUP(K10175,[1]人員授權表!D$2:E$249,2,FALSE))))</f>
        <v>Debby胡萱黛</v>
      </c>
      <c r="P10175" s="67">
        <f t="shared" si="538"/>
        <v>44885</v>
      </c>
      <c r="Q10175" s="75" t="str">
        <f t="shared" si="536"/>
        <v>週日</v>
      </c>
      <c r="R10175" s="80">
        <v>44884</v>
      </c>
    </row>
    <row r="10176" spans="2:27">
      <c r="B10176" s="66">
        <v>44865</v>
      </c>
      <c r="C10176" s="67">
        <v>44872</v>
      </c>
      <c r="D10176" s="68" t="s">
        <v>50</v>
      </c>
      <c r="E10176" s="70" t="s">
        <v>82</v>
      </c>
      <c r="F10176" s="4" t="s">
        <v>3631</v>
      </c>
      <c r="G10176" s="67">
        <v>44868</v>
      </c>
      <c r="H10176" s="101">
        <v>44887</v>
      </c>
      <c r="I10176" s="71">
        <f t="shared" si="537"/>
        <v>19</v>
      </c>
      <c r="J10176" s="72" t="s">
        <v>521</v>
      </c>
      <c r="K10176" s="72" t="s">
        <v>874</v>
      </c>
      <c r="L10176" s="73">
        <v>4</v>
      </c>
      <c r="M10176" s="73" t="s">
        <v>108</v>
      </c>
      <c r="N10176" s="68" t="str">
        <f>VLOOKUP(K10176,[1]人員授權表!D$3:G$249,4,0)</f>
        <v>有機</v>
      </c>
      <c r="O10176" s="70" t="str">
        <f>IF(J10176=[1]人員授權表!$C$85,"Casper李羿勳",IF(J10176=[1]人員授權表!$C$188,"Iring陳俊明",IF(J10176=[1]人員授權表!$C$189,"Brian陳泓霖",VLOOKUP(K10176,[1]人員授權表!D$2:E$249,2,FALSE))))</f>
        <v>Elle黃雅琪</v>
      </c>
      <c r="P10176" s="67">
        <f t="shared" si="538"/>
        <v>44885</v>
      </c>
      <c r="Q10176" s="75" t="str">
        <f t="shared" si="536"/>
        <v>週日</v>
      </c>
      <c r="R10176" s="80">
        <v>44882</v>
      </c>
    </row>
    <row r="10177" spans="2:28">
      <c r="B10177" s="66">
        <v>44865</v>
      </c>
      <c r="C10177" s="67">
        <v>44872</v>
      </c>
      <c r="D10177" s="68" t="s">
        <v>50</v>
      </c>
      <c r="E10177" s="70" t="s">
        <v>82</v>
      </c>
      <c r="F10177" s="4" t="s">
        <v>3632</v>
      </c>
      <c r="G10177" s="67">
        <v>44868</v>
      </c>
      <c r="H10177" s="101">
        <v>44887</v>
      </c>
      <c r="I10177" s="71">
        <f t="shared" si="537"/>
        <v>19</v>
      </c>
      <c r="J10177" s="72" t="s">
        <v>195</v>
      </c>
      <c r="K10177" s="72" t="s">
        <v>345</v>
      </c>
      <c r="L10177" s="73">
        <v>9</v>
      </c>
      <c r="M10177" s="73" t="s">
        <v>108</v>
      </c>
      <c r="N10177" s="68" t="str">
        <f>VLOOKUP(K10177,[1]人員授權表!D$3:G$249,4,0)</f>
        <v>無機</v>
      </c>
      <c r="O10177" s="70" t="str">
        <f>IF(J10177=[1]人員授權表!$C$85,"Casper李羿勳",IF(J10177=[1]人員授權表!$C$188,"Iring陳俊明",IF(J10177=[1]人員授權表!$C$189,"Brian陳泓霖",VLOOKUP(K10177,[1]人員授權表!D$2:E$249,2,FALSE))))</f>
        <v>Debby胡萱黛</v>
      </c>
      <c r="P10177" s="67">
        <f t="shared" si="538"/>
        <v>44885</v>
      </c>
      <c r="Q10177" s="75" t="str">
        <f t="shared" si="536"/>
        <v>週日</v>
      </c>
      <c r="R10177" s="80">
        <v>44884</v>
      </c>
    </row>
    <row r="10178" spans="2:28">
      <c r="B10178" s="66">
        <v>44865</v>
      </c>
      <c r="C10178" s="67">
        <v>44872</v>
      </c>
      <c r="D10178" s="68" t="s">
        <v>50</v>
      </c>
      <c r="E10178" s="70" t="s">
        <v>82</v>
      </c>
      <c r="F10178" s="4" t="s">
        <v>3632</v>
      </c>
      <c r="G10178" s="67">
        <v>44868</v>
      </c>
      <c r="H10178" s="101">
        <v>44887</v>
      </c>
      <c r="I10178" s="71">
        <f t="shared" si="537"/>
        <v>19</v>
      </c>
      <c r="J10178" s="72" t="s">
        <v>521</v>
      </c>
      <c r="K10178" s="72" t="s">
        <v>874</v>
      </c>
      <c r="L10178" s="73">
        <v>9</v>
      </c>
      <c r="M10178" s="73" t="s">
        <v>108</v>
      </c>
      <c r="N10178" s="68" t="str">
        <f>VLOOKUP(K10178,[1]人員授權表!D$3:G$249,4,0)</f>
        <v>有機</v>
      </c>
      <c r="O10178" s="70" t="str">
        <f>IF(J10178=[1]人員授權表!$C$85,"Casper李羿勳",IF(J10178=[1]人員授權表!$C$188,"Iring陳俊明",IF(J10178=[1]人員授權表!$C$189,"Brian陳泓霖",VLOOKUP(K10178,[1]人員授權表!D$2:E$249,2,FALSE))))</f>
        <v>Elle黃雅琪</v>
      </c>
      <c r="P10178" s="67">
        <f t="shared" si="538"/>
        <v>44885</v>
      </c>
      <c r="Q10178" s="75" t="str">
        <f t="shared" si="536"/>
        <v>週日</v>
      </c>
      <c r="R10178" s="80">
        <v>44882</v>
      </c>
    </row>
    <row r="10179" spans="2:28">
      <c r="B10179" s="66">
        <v>44874</v>
      </c>
      <c r="D10179" s="68" t="s">
        <v>50</v>
      </c>
      <c r="E10179" s="70" t="s">
        <v>879</v>
      </c>
      <c r="F10179" s="4" t="s">
        <v>3633</v>
      </c>
      <c r="G10179" s="67">
        <v>44872</v>
      </c>
      <c r="H10179" s="67">
        <v>44887</v>
      </c>
      <c r="I10179" s="71">
        <f t="shared" si="537"/>
        <v>15</v>
      </c>
      <c r="J10179" s="72" t="s">
        <v>649</v>
      </c>
      <c r="K10179" s="72" t="s">
        <v>650</v>
      </c>
      <c r="L10179" s="73">
        <v>2</v>
      </c>
      <c r="M10179" s="73" t="s">
        <v>108</v>
      </c>
      <c r="N10179" s="68" t="str">
        <f>VLOOKUP(K10179,[1]人員授權表!D$3:G$249,4,0)</f>
        <v>有機</v>
      </c>
      <c r="O10179" s="70" t="str">
        <f>IF(J10179=[1]人員授權表!$C$85,"Casper李羿勳",IF(J10179=[1]人員授權表!$C$188,"Iring陳俊明",IF(J10179=[1]人員授權表!$C$189,"Brian陳泓霖",VLOOKUP(K10179,[1]人員授權表!D$2:E$249,2,FALSE))))</f>
        <v>Casper李羿勳</v>
      </c>
      <c r="P10179" s="67">
        <f t="shared" si="538"/>
        <v>44885</v>
      </c>
      <c r="Q10179" s="75" t="str">
        <f t="shared" si="536"/>
        <v>週日</v>
      </c>
      <c r="R10179" s="80">
        <v>44883</v>
      </c>
      <c r="AA10179" s="102">
        <v>15</v>
      </c>
      <c r="AB10179" s="123" t="s">
        <v>2325</v>
      </c>
    </row>
    <row r="10180" spans="2:28">
      <c r="B10180" s="66">
        <v>44855</v>
      </c>
      <c r="C10180" s="67">
        <v>44873</v>
      </c>
      <c r="D10180" s="68" t="s">
        <v>50</v>
      </c>
      <c r="E10180" s="70" t="s">
        <v>82</v>
      </c>
      <c r="F10180" s="70" t="s">
        <v>3634</v>
      </c>
      <c r="G10180" s="101">
        <v>44874</v>
      </c>
      <c r="H10180" s="101">
        <v>44888</v>
      </c>
      <c r="I10180" s="71">
        <f t="shared" si="537"/>
        <v>14</v>
      </c>
      <c r="J10180" s="72" t="s">
        <v>125</v>
      </c>
      <c r="K10180" s="72" t="s">
        <v>126</v>
      </c>
      <c r="L10180" s="73">
        <v>1</v>
      </c>
      <c r="M10180" s="73" t="s">
        <v>268</v>
      </c>
      <c r="N10180" s="68" t="str">
        <f>VLOOKUP(K10180,[1]人員授權表!D$3:G$249,4,0)</f>
        <v>有機</v>
      </c>
      <c r="O10180" s="70" t="str">
        <f>IF(J10180=[1]人員授權表!$C$85,"Casper李羿勳",IF(J10180=[1]人員授權表!$C$188,"Iring陳俊明",IF(J10180=[1]人員授權表!$C$189,"Brian陳泓霖",VLOOKUP(K10180,[1]人員授權表!D$2:E$249,2,FALSE))))</f>
        <v>Lucy黃詩婷</v>
      </c>
      <c r="P10180" s="67">
        <f t="shared" si="538"/>
        <v>44886</v>
      </c>
      <c r="Q10180" s="75" t="str">
        <f t="shared" si="536"/>
        <v>週一</v>
      </c>
      <c r="R10180" s="80">
        <v>44883</v>
      </c>
    </row>
    <row r="10181" spans="2:28">
      <c r="B10181" s="66">
        <v>44887</v>
      </c>
      <c r="D10181" s="68" t="s">
        <v>50</v>
      </c>
      <c r="E10181" s="70" t="s">
        <v>1418</v>
      </c>
      <c r="F10181" s="4" t="s">
        <v>3635</v>
      </c>
      <c r="G10181" s="67">
        <v>44882</v>
      </c>
      <c r="H10181" s="67">
        <v>44888</v>
      </c>
      <c r="I10181" s="71">
        <v>6</v>
      </c>
      <c r="J10181" s="72" t="s">
        <v>102</v>
      </c>
      <c r="K10181" s="72" t="s">
        <v>103</v>
      </c>
      <c r="L10181" s="73">
        <v>1</v>
      </c>
      <c r="M10181" s="73" t="s">
        <v>108</v>
      </c>
      <c r="N10181" s="68" t="str">
        <f>VLOOKUP(K10181,[1]人員授權表!D$3:G$249,4,0)</f>
        <v>無機</v>
      </c>
      <c r="O10181" s="70" t="str">
        <f>IF(J10181=[1]人員授權表!$C$85,"Casper李羿勳",IF(J10181=[1]人員授權表!$C$188,"Iring陳俊明",IF(J10181=[1]人員授權表!$C$189,"Brian陳泓霖",VLOOKUP(K10181,[1]人員授權表!D$2:E$249,2,FALSE))))</f>
        <v>Brian陳泓霖</v>
      </c>
      <c r="P10181" s="67">
        <f>H10181-1</f>
        <v>44887</v>
      </c>
      <c r="Q10181" s="75" t="str">
        <f t="shared" si="536"/>
        <v>週二</v>
      </c>
      <c r="R10181" s="80">
        <v>44887</v>
      </c>
    </row>
    <row r="10182" spans="2:28">
      <c r="B10182" s="66">
        <v>44875</v>
      </c>
      <c r="D10182" s="68" t="s">
        <v>50</v>
      </c>
      <c r="E10182" s="70" t="s">
        <v>82</v>
      </c>
      <c r="F10182" s="4" t="s">
        <v>3636</v>
      </c>
      <c r="G10182" s="67">
        <v>44873</v>
      </c>
      <c r="H10182" s="67">
        <v>44888</v>
      </c>
      <c r="I10182" s="71">
        <v>15</v>
      </c>
      <c r="J10182" s="72" t="s">
        <v>89</v>
      </c>
      <c r="K10182" s="72" t="s">
        <v>337</v>
      </c>
      <c r="L10182" s="73">
        <v>1</v>
      </c>
      <c r="M10182" s="73" t="s">
        <v>104</v>
      </c>
      <c r="N10182" s="122" t="str">
        <f>VLOOKUP(K10182,[1]人員授權表!D$3:G$249,4,0)</f>
        <v>無機</v>
      </c>
      <c r="O10182" s="15" t="str">
        <f>IF(J10182=[1]人員授權表!$C$85,"Casper李羿勳",IF(J10182=[1]人員授權表!$C$188,"Iring陳俊明",IF(J10182=[1]人員授權表!$C$189,"Brian陳泓霖",VLOOKUP(K10182,[1]人員授權表!D$2:E$249,2,FALSE))))</f>
        <v>Iring陳俊明</v>
      </c>
      <c r="P10182" s="67">
        <f t="shared" ref="P10182:P10245" si="539">H10182-2</f>
        <v>44886</v>
      </c>
      <c r="Q10182" s="75" t="str">
        <f t="shared" si="536"/>
        <v>週一</v>
      </c>
      <c r="R10182" s="80">
        <v>44882</v>
      </c>
    </row>
    <row r="10183" spans="2:28">
      <c r="B10183" s="66">
        <v>44875</v>
      </c>
      <c r="D10183" s="68" t="s">
        <v>50</v>
      </c>
      <c r="E10183" s="70" t="s">
        <v>82</v>
      </c>
      <c r="F10183" s="4" t="s">
        <v>3636</v>
      </c>
      <c r="G10183" s="67">
        <v>44873</v>
      </c>
      <c r="H10183" s="67">
        <v>44888</v>
      </c>
      <c r="I10183" s="71">
        <v>15</v>
      </c>
      <c r="J10183" s="72" t="s">
        <v>93</v>
      </c>
      <c r="K10183" s="72" t="s">
        <v>436</v>
      </c>
      <c r="L10183" s="73">
        <v>1</v>
      </c>
      <c r="M10183" s="73" t="s">
        <v>104</v>
      </c>
      <c r="N10183" s="122" t="str">
        <f>VLOOKUP(K10183,[1]人員授權表!D$3:G$249,4,0)</f>
        <v>無機</v>
      </c>
      <c r="O10183" s="15" t="str">
        <f>IF(J10183=[1]人員授權表!$C$85,"Casper李羿勳",IF(J10183=[1]人員授權表!$C$188,"Iring陳俊明",IF(J10183=[1]人員授權表!$C$189,"Brian陳泓霖",VLOOKUP(K10183,[1]人員授權表!D$2:E$249,2,FALSE))))</f>
        <v>Dennis陳汶宏</v>
      </c>
      <c r="P10183" s="67">
        <f t="shared" si="539"/>
        <v>44886</v>
      </c>
      <c r="Q10183" s="75" t="str">
        <f t="shared" ref="Q10183:Q10246" si="540">TEXT(P10183,"aaa")</f>
        <v>週一</v>
      </c>
      <c r="R10183" s="80">
        <v>44881</v>
      </c>
    </row>
    <row r="10184" spans="2:28">
      <c r="B10184" s="66">
        <v>44875</v>
      </c>
      <c r="D10184" s="68" t="s">
        <v>50</v>
      </c>
      <c r="E10184" s="70" t="s">
        <v>82</v>
      </c>
      <c r="F10184" s="4" t="s">
        <v>3636</v>
      </c>
      <c r="G10184" s="67">
        <v>44873</v>
      </c>
      <c r="H10184" s="67">
        <v>44888</v>
      </c>
      <c r="I10184" s="71">
        <v>15</v>
      </c>
      <c r="J10184" s="72" t="s">
        <v>2637</v>
      </c>
      <c r="K10184" s="72" t="s">
        <v>2701</v>
      </c>
      <c r="L10184" s="73">
        <v>1</v>
      </c>
      <c r="M10184" s="73" t="s">
        <v>104</v>
      </c>
      <c r="N10184" s="122" t="str">
        <f>VLOOKUP(K10184,[1]人員授權表!D$3:G$249,4,0)</f>
        <v>無機</v>
      </c>
      <c r="O10184" s="15" t="str">
        <f>IF(J10184=[1]人員授權表!$C$85,"Casper李羿勳",IF(J10184=[1]人員授權表!$C$188,"Iring陳俊明",IF(J10184=[1]人員授權表!$C$189,"Brian陳泓霖",VLOOKUP(K10184,[1]人員授權表!D$2:E$249,2,FALSE))))</f>
        <v>Debby胡萱黛&amp;Brian陳泓霖</v>
      </c>
      <c r="P10184" s="67">
        <f t="shared" si="539"/>
        <v>44886</v>
      </c>
      <c r="Q10184" s="75" t="str">
        <f t="shared" si="540"/>
        <v>週一</v>
      </c>
      <c r="R10184" s="80">
        <v>44886</v>
      </c>
    </row>
    <row r="10185" spans="2:28">
      <c r="B10185" s="66">
        <v>44865</v>
      </c>
      <c r="D10185" s="68" t="s">
        <v>50</v>
      </c>
      <c r="E10185" s="70" t="s">
        <v>82</v>
      </c>
      <c r="F10185" s="70" t="s">
        <v>3637</v>
      </c>
      <c r="G10185" s="67">
        <v>44874</v>
      </c>
      <c r="H10185" s="67">
        <v>44888</v>
      </c>
      <c r="I10185" s="71">
        <f t="shared" ref="I10185:I10248" si="541">_xlfn.DAYS(H10185,G10185)</f>
        <v>14</v>
      </c>
      <c r="J10185" s="72" t="s">
        <v>125</v>
      </c>
      <c r="K10185" s="72" t="s">
        <v>144</v>
      </c>
      <c r="L10185" s="73">
        <v>1</v>
      </c>
      <c r="M10185" s="73" t="s">
        <v>322</v>
      </c>
      <c r="N10185" s="68" t="str">
        <f>VLOOKUP(K10185,[1]人員授權表!D$3:G$249,4,0)</f>
        <v>有機</v>
      </c>
      <c r="O10185" s="70" t="str">
        <f>IF(J10185=[1]人員授權表!$C$85,"Casper李羿勳",IF(J10185=[1]人員授權表!$C$188,"Iring陳俊明",IF(J10185=[1]人員授權表!$C$189,"Brian陳泓霖",VLOOKUP(K10185,[1]人員授權表!D$2:E$249,2,FALSE))))</f>
        <v>Lucy黃詩婷</v>
      </c>
      <c r="P10185" s="67">
        <f t="shared" si="539"/>
        <v>44886</v>
      </c>
      <c r="Q10185" s="75" t="str">
        <f t="shared" si="540"/>
        <v>週一</v>
      </c>
      <c r="R10185" s="80">
        <v>44883</v>
      </c>
    </row>
    <row r="10186" spans="2:28">
      <c r="B10186" s="66">
        <v>44865</v>
      </c>
      <c r="D10186" s="68" t="s">
        <v>50</v>
      </c>
      <c r="E10186" s="70" t="s">
        <v>82</v>
      </c>
      <c r="F10186" s="70" t="s">
        <v>3637</v>
      </c>
      <c r="G10186" s="67">
        <v>44874</v>
      </c>
      <c r="H10186" s="67">
        <v>44888</v>
      </c>
      <c r="I10186" s="71">
        <f t="shared" si="541"/>
        <v>14</v>
      </c>
      <c r="J10186" s="72" t="s">
        <v>139</v>
      </c>
      <c r="K10186" s="72" t="s">
        <v>140</v>
      </c>
      <c r="L10186" s="73">
        <v>1</v>
      </c>
      <c r="M10186" s="73" t="s">
        <v>322</v>
      </c>
      <c r="N10186" s="68" t="str">
        <f>VLOOKUP(K10186,[1]人員授權表!D$3:G$249,4,0)</f>
        <v>無機</v>
      </c>
      <c r="O10186" s="70" t="str">
        <f>IF(J10186=[1]人員授權表!$C$85,"Casper李羿勳",IF(J10186=[1]人員授權表!$C$188,"Iring陳俊明",IF(J10186=[1]人員授權表!$C$189,"Brian陳泓霖",VLOOKUP(K10186,[1]人員授權表!D$2:E$249,2,FALSE))))</f>
        <v>Brian陳泓霖</v>
      </c>
      <c r="P10186" s="67">
        <f t="shared" si="539"/>
        <v>44886</v>
      </c>
      <c r="Q10186" s="75" t="str">
        <f t="shared" si="540"/>
        <v>週一</v>
      </c>
      <c r="R10186" s="80">
        <v>44877</v>
      </c>
    </row>
    <row r="10187" spans="2:28">
      <c r="B10187" s="66">
        <v>44865</v>
      </c>
      <c r="D10187" s="68" t="s">
        <v>50</v>
      </c>
      <c r="E10187" s="70" t="s">
        <v>82</v>
      </c>
      <c r="F10187" s="70" t="s">
        <v>3637</v>
      </c>
      <c r="G10187" s="67">
        <v>44874</v>
      </c>
      <c r="H10187" s="67">
        <v>44888</v>
      </c>
      <c r="I10187" s="71">
        <f t="shared" si="541"/>
        <v>14</v>
      </c>
      <c r="J10187" s="72" t="s">
        <v>141</v>
      </c>
      <c r="K10187" s="72" t="s">
        <v>142</v>
      </c>
      <c r="L10187" s="73">
        <v>1</v>
      </c>
      <c r="M10187" s="73" t="s">
        <v>322</v>
      </c>
      <c r="N10187" s="68" t="str">
        <f>VLOOKUP(K10187,[1]人員授權表!D$3:G$249,4,0)</f>
        <v>無機</v>
      </c>
      <c r="O10187" s="70" t="str">
        <f>IF(J10187=[1]人員授權表!$C$85,"Casper李羿勳",IF(J10187=[1]人員授權表!$C$188,"Iring陳俊明",IF(J10187=[1]人員授權表!$C$189,"Brian陳泓霖",VLOOKUP(K10187,[1]人員授權表!D$2:E$249,2,FALSE))))</f>
        <v>Dennis陳汶宏</v>
      </c>
      <c r="P10187" s="67">
        <f t="shared" si="539"/>
        <v>44886</v>
      </c>
      <c r="Q10187" s="75" t="str">
        <f t="shared" si="540"/>
        <v>週一</v>
      </c>
      <c r="R10187" s="80">
        <v>44880</v>
      </c>
    </row>
    <row r="10188" spans="2:28">
      <c r="B10188" s="66">
        <v>44865</v>
      </c>
      <c r="D10188" s="68" t="s">
        <v>50</v>
      </c>
      <c r="E10188" s="70" t="s">
        <v>82</v>
      </c>
      <c r="F10188" s="70" t="s">
        <v>3637</v>
      </c>
      <c r="G10188" s="67">
        <v>44874</v>
      </c>
      <c r="H10188" s="67">
        <v>44888</v>
      </c>
      <c r="I10188" s="71">
        <f t="shared" si="541"/>
        <v>14</v>
      </c>
      <c r="J10188" s="72" t="s">
        <v>153</v>
      </c>
      <c r="K10188" s="72" t="s">
        <v>154</v>
      </c>
      <c r="L10188" s="73">
        <v>1</v>
      </c>
      <c r="M10188" s="73" t="s">
        <v>322</v>
      </c>
      <c r="N10188" s="68" t="str">
        <f>VLOOKUP(K10188,[1]人員授權表!D$3:G$249,4,0)</f>
        <v>無機</v>
      </c>
      <c r="O10188" s="70" t="str">
        <f>IF(J10188=[1]人員授權表!$C$85,"Casper李羿勳",IF(J10188=[1]人員授權表!$C$188,"Iring陳俊明",IF(J10188=[1]人員授權表!$C$189,"Brian陳泓霖",VLOOKUP(K10188,[1]人員授權表!D$2:E$249,2,FALSE))))</f>
        <v>Ken張智凱</v>
      </c>
      <c r="P10188" s="67">
        <f t="shared" si="539"/>
        <v>44886</v>
      </c>
      <c r="Q10188" s="75" t="str">
        <f t="shared" si="540"/>
        <v>週一</v>
      </c>
      <c r="R10188" s="80">
        <v>44880</v>
      </c>
    </row>
    <row r="10189" spans="2:28">
      <c r="B10189" s="66">
        <v>44865</v>
      </c>
      <c r="D10189" s="68" t="s">
        <v>50</v>
      </c>
      <c r="E10189" s="70" t="s">
        <v>82</v>
      </c>
      <c r="F10189" s="70" t="s">
        <v>3637</v>
      </c>
      <c r="G10189" s="67">
        <v>44874</v>
      </c>
      <c r="H10189" s="67">
        <v>44888</v>
      </c>
      <c r="I10189" s="71">
        <f t="shared" si="541"/>
        <v>14</v>
      </c>
      <c r="J10189" s="72" t="s">
        <v>137</v>
      </c>
      <c r="K10189" s="72" t="s">
        <v>138</v>
      </c>
      <c r="L10189" s="73">
        <v>1</v>
      </c>
      <c r="M10189" s="73" t="s">
        <v>322</v>
      </c>
      <c r="N10189" s="68" t="str">
        <f>VLOOKUP(K10189,[1]人員授權表!D$3:G$249,4,0)</f>
        <v>無機</v>
      </c>
      <c r="O10189" s="70" t="str">
        <f>IF(J10189=[1]人員授權表!$C$85,"Casper李羿勳",IF(J10189=[1]人員授權表!$C$188,"Iring陳俊明",IF(J10189=[1]人員授權表!$C$189,"Brian陳泓霖",VLOOKUP(K10189,[1]人員授權表!D$2:E$249,2,FALSE))))</f>
        <v>Jack劉念忻</v>
      </c>
      <c r="P10189" s="67">
        <f t="shared" si="539"/>
        <v>44886</v>
      </c>
      <c r="Q10189" s="75" t="str">
        <f t="shared" si="540"/>
        <v>週一</v>
      </c>
      <c r="R10189" s="80">
        <v>44883</v>
      </c>
    </row>
    <row r="10190" spans="2:28">
      <c r="B10190" s="66">
        <v>44865</v>
      </c>
      <c r="D10190" s="68" t="s">
        <v>50</v>
      </c>
      <c r="E10190" s="70" t="s">
        <v>82</v>
      </c>
      <c r="F10190" s="70" t="s">
        <v>3637</v>
      </c>
      <c r="G10190" s="67">
        <v>44874</v>
      </c>
      <c r="H10190" s="67">
        <v>44888</v>
      </c>
      <c r="I10190" s="71">
        <f t="shared" si="541"/>
        <v>14</v>
      </c>
      <c r="J10190" s="72" t="s">
        <v>148</v>
      </c>
      <c r="K10190" s="72" t="s">
        <v>149</v>
      </c>
      <c r="L10190" s="73">
        <v>1</v>
      </c>
      <c r="M10190" s="73" t="s">
        <v>322</v>
      </c>
      <c r="N10190" s="68" t="str">
        <f>VLOOKUP(K10190,[1]人員授權表!D$3:G$249,4,0)</f>
        <v>無機</v>
      </c>
      <c r="O10190" s="70" t="str">
        <f>IF(J10190=[1]人員授權表!$C$85,"Casper李羿勳",IF(J10190=[1]人員授權表!$C$188,"Iring陳俊明",IF(J10190=[1]人員授權表!$C$189,"Brian陳泓霖",VLOOKUP(K10190,[1]人員授權表!D$2:E$249,2,FALSE))))</f>
        <v>Vicky游崴涵</v>
      </c>
      <c r="P10190" s="67">
        <f t="shared" si="539"/>
        <v>44886</v>
      </c>
      <c r="Q10190" s="75" t="str">
        <f t="shared" si="540"/>
        <v>週一</v>
      </c>
      <c r="R10190" s="80">
        <v>44879</v>
      </c>
    </row>
    <row r="10191" spans="2:28">
      <c r="B10191" s="66">
        <v>44858</v>
      </c>
      <c r="D10191" s="68" t="s">
        <v>50</v>
      </c>
      <c r="E10191" s="70" t="s">
        <v>82</v>
      </c>
      <c r="F10191" s="70" t="s">
        <v>3638</v>
      </c>
      <c r="G10191" s="67">
        <v>44877</v>
      </c>
      <c r="H10191" s="67">
        <v>44888</v>
      </c>
      <c r="I10191" s="71">
        <f t="shared" si="541"/>
        <v>11</v>
      </c>
      <c r="J10191" s="72" t="s">
        <v>125</v>
      </c>
      <c r="K10191" s="72" t="s">
        <v>144</v>
      </c>
      <c r="L10191" s="73">
        <v>3</v>
      </c>
      <c r="M10191" s="73" t="s">
        <v>324</v>
      </c>
      <c r="N10191" s="68" t="str">
        <f>VLOOKUP(K10191,[1]人員授權表!D$3:G$249,4,0)</f>
        <v>有機</v>
      </c>
      <c r="O10191" s="70" t="str">
        <f>IF(J10191=[1]人員授權表!$C$85,"Casper李羿勳",IF(J10191=[1]人員授權表!$C$188,"Iring陳俊明",IF(J10191=[1]人員授權表!$C$189,"Brian陳泓霖",VLOOKUP(K10191,[1]人員授權表!D$2:E$249,2,FALSE))))</f>
        <v>Lucy黃詩婷</v>
      </c>
      <c r="P10191" s="67">
        <f t="shared" si="539"/>
        <v>44886</v>
      </c>
      <c r="Q10191" s="75" t="str">
        <f t="shared" si="540"/>
        <v>週一</v>
      </c>
      <c r="R10191" s="80">
        <v>44883</v>
      </c>
    </row>
    <row r="10192" spans="2:28">
      <c r="B10192" s="66">
        <v>44858</v>
      </c>
      <c r="D10192" s="68" t="s">
        <v>50</v>
      </c>
      <c r="E10192" s="70" t="s">
        <v>82</v>
      </c>
      <c r="F10192" s="70" t="s">
        <v>3638</v>
      </c>
      <c r="G10192" s="67">
        <v>44877</v>
      </c>
      <c r="H10192" s="67">
        <v>44888</v>
      </c>
      <c r="I10192" s="71">
        <f t="shared" si="541"/>
        <v>11</v>
      </c>
      <c r="J10192" s="72" t="s">
        <v>139</v>
      </c>
      <c r="K10192" s="72" t="s">
        <v>140</v>
      </c>
      <c r="L10192" s="73">
        <v>3</v>
      </c>
      <c r="M10192" s="73" t="s">
        <v>324</v>
      </c>
      <c r="N10192" s="68" t="str">
        <f>VLOOKUP(K10192,[1]人員授權表!D$3:G$249,4,0)</f>
        <v>無機</v>
      </c>
      <c r="O10192" s="70" t="str">
        <f>IF(J10192=[1]人員授權表!$C$85,"Casper李羿勳",IF(J10192=[1]人員授權表!$C$188,"Iring陳俊明",IF(J10192=[1]人員授權表!$C$189,"Brian陳泓霖",VLOOKUP(K10192,[1]人員授權表!D$2:E$249,2,FALSE))))</f>
        <v>Brian陳泓霖</v>
      </c>
      <c r="P10192" s="67">
        <f t="shared" si="539"/>
        <v>44886</v>
      </c>
      <c r="Q10192" s="75" t="str">
        <f t="shared" si="540"/>
        <v>週一</v>
      </c>
      <c r="R10192" s="80">
        <v>44883</v>
      </c>
    </row>
    <row r="10193" spans="2:27">
      <c r="B10193" s="66">
        <v>44858</v>
      </c>
      <c r="D10193" s="68" t="s">
        <v>50</v>
      </c>
      <c r="E10193" s="70" t="s">
        <v>82</v>
      </c>
      <c r="F10193" s="70" t="s">
        <v>3638</v>
      </c>
      <c r="G10193" s="67">
        <v>44877</v>
      </c>
      <c r="H10193" s="67">
        <v>44888</v>
      </c>
      <c r="I10193" s="71">
        <f t="shared" si="541"/>
        <v>11</v>
      </c>
      <c r="J10193" s="72" t="s">
        <v>164</v>
      </c>
      <c r="K10193" s="72" t="s">
        <v>146</v>
      </c>
      <c r="L10193" s="73">
        <v>3</v>
      </c>
      <c r="M10193" s="73" t="s">
        <v>324</v>
      </c>
      <c r="N10193" s="68" t="str">
        <f>VLOOKUP(K10193,[1]人員授權表!D$3:G$249,4,0)</f>
        <v>無機</v>
      </c>
      <c r="O10193" s="70" t="str">
        <f>IF(J10193=[1]人員授權表!$C$85,"Casper李羿勳",IF(J10193=[1]人員授權表!$C$188,"Iring陳俊明",IF(J10193=[1]人員授權表!$C$189,"Brian陳泓霖",VLOOKUP(K10193,[1]人員授權表!D$2:E$249,2,FALSE))))</f>
        <v>Jack劉念忻</v>
      </c>
      <c r="P10193" s="67">
        <f t="shared" si="539"/>
        <v>44886</v>
      </c>
      <c r="Q10193" s="75" t="str">
        <f t="shared" si="540"/>
        <v>週一</v>
      </c>
      <c r="R10193" s="80">
        <v>44883</v>
      </c>
    </row>
    <row r="10194" spans="2:27">
      <c r="B10194" s="66">
        <v>44858</v>
      </c>
      <c r="D10194" s="68" t="s">
        <v>50</v>
      </c>
      <c r="E10194" s="70" t="s">
        <v>82</v>
      </c>
      <c r="F10194" s="70" t="s">
        <v>3639</v>
      </c>
      <c r="G10194" s="67">
        <v>44877</v>
      </c>
      <c r="H10194" s="67">
        <v>44888</v>
      </c>
      <c r="I10194" s="71">
        <f t="shared" si="541"/>
        <v>11</v>
      </c>
      <c r="J10194" s="72" t="s">
        <v>178</v>
      </c>
      <c r="K10194" s="72" t="s">
        <v>179</v>
      </c>
      <c r="L10194" s="73">
        <v>3</v>
      </c>
      <c r="M10194" s="73" t="s">
        <v>324</v>
      </c>
      <c r="N10194" s="68" t="str">
        <f>VLOOKUP(K10194,[1]人員授權表!D$3:G$249,4,0)</f>
        <v>無機</v>
      </c>
      <c r="O10194" s="70" t="str">
        <f>IF(J10194=[1]人員授權表!$C$85,"Casper李羿勳",IF(J10194=[1]人員授權表!$C$188,"Iring陳俊明",IF(J10194=[1]人員授權表!$C$189,"Brian陳泓霖",VLOOKUP(K10194,[1]人員授權表!D$2:E$249,2,FALSE))))</f>
        <v>Dennis陳汶宏</v>
      </c>
      <c r="P10194" s="67">
        <f t="shared" si="539"/>
        <v>44886</v>
      </c>
      <c r="Q10194" s="75" t="str">
        <f t="shared" si="540"/>
        <v>週一</v>
      </c>
      <c r="R10194" s="80">
        <v>44880</v>
      </c>
    </row>
    <row r="10195" spans="2:27">
      <c r="B10195" s="66">
        <v>44858</v>
      </c>
      <c r="D10195" s="68" t="s">
        <v>50</v>
      </c>
      <c r="E10195" s="70" t="s">
        <v>82</v>
      </c>
      <c r="F10195" s="70" t="s">
        <v>3638</v>
      </c>
      <c r="G10195" s="67">
        <v>44877</v>
      </c>
      <c r="H10195" s="67">
        <v>44888</v>
      </c>
      <c r="I10195" s="71">
        <f t="shared" si="541"/>
        <v>11</v>
      </c>
      <c r="J10195" s="72" t="s">
        <v>141</v>
      </c>
      <c r="K10195" s="72" t="s">
        <v>142</v>
      </c>
      <c r="L10195" s="73">
        <v>3</v>
      </c>
      <c r="M10195" s="73" t="s">
        <v>324</v>
      </c>
      <c r="N10195" s="68" t="str">
        <f>VLOOKUP(K10195,[1]人員授權表!D$3:G$249,4,0)</f>
        <v>無機</v>
      </c>
      <c r="O10195" s="70" t="str">
        <f>IF(J10195=[1]人員授權表!$C$85,"Casper李羿勳",IF(J10195=[1]人員授權表!$C$188,"Iring陳俊明",IF(J10195=[1]人員授權表!$C$189,"Brian陳泓霖",VLOOKUP(K10195,[1]人員授權表!D$2:E$249,2,FALSE))))</f>
        <v>Dennis陳汶宏</v>
      </c>
      <c r="P10195" s="67">
        <f t="shared" si="539"/>
        <v>44886</v>
      </c>
      <c r="Q10195" s="75" t="str">
        <f t="shared" si="540"/>
        <v>週一</v>
      </c>
      <c r="R10195" s="80">
        <v>44880</v>
      </c>
    </row>
    <row r="10196" spans="2:27">
      <c r="B10196" s="66">
        <v>44858</v>
      </c>
      <c r="D10196" s="68" t="s">
        <v>50</v>
      </c>
      <c r="E10196" s="70" t="s">
        <v>82</v>
      </c>
      <c r="F10196" s="70" t="s">
        <v>3638</v>
      </c>
      <c r="G10196" s="67">
        <v>44877</v>
      </c>
      <c r="H10196" s="67">
        <v>44888</v>
      </c>
      <c r="I10196" s="71">
        <f t="shared" si="541"/>
        <v>11</v>
      </c>
      <c r="J10196" s="72" t="s">
        <v>137</v>
      </c>
      <c r="K10196" s="72" t="s">
        <v>138</v>
      </c>
      <c r="L10196" s="73">
        <v>3</v>
      </c>
      <c r="M10196" s="73" t="s">
        <v>324</v>
      </c>
      <c r="N10196" s="68" t="str">
        <f>VLOOKUP(K10196,[1]人員授權表!D$3:G$249,4,0)</f>
        <v>無機</v>
      </c>
      <c r="O10196" s="70" t="str">
        <f>IF(J10196=[1]人員授權表!$C$85,"Casper李羿勳",IF(J10196=[1]人員授權表!$C$188,"Iring陳俊明",IF(J10196=[1]人員授權表!$C$189,"Brian陳泓霖",VLOOKUP(K10196,[1]人員授權表!D$2:E$249,2,FALSE))))</f>
        <v>Jack劉念忻</v>
      </c>
      <c r="P10196" s="67">
        <f t="shared" si="539"/>
        <v>44886</v>
      </c>
      <c r="Q10196" s="75" t="str">
        <f t="shared" si="540"/>
        <v>週一</v>
      </c>
      <c r="R10196" s="80">
        <v>44883</v>
      </c>
    </row>
    <row r="10197" spans="2:27">
      <c r="B10197" s="66">
        <v>44858</v>
      </c>
      <c r="D10197" s="68" t="s">
        <v>50</v>
      </c>
      <c r="E10197" s="70" t="s">
        <v>82</v>
      </c>
      <c r="F10197" s="70" t="s">
        <v>3638</v>
      </c>
      <c r="G10197" s="67">
        <v>44877</v>
      </c>
      <c r="H10197" s="67">
        <v>44888</v>
      </c>
      <c r="I10197" s="71">
        <f t="shared" si="541"/>
        <v>11</v>
      </c>
      <c r="J10197" s="72" t="s">
        <v>148</v>
      </c>
      <c r="K10197" s="72" t="s">
        <v>149</v>
      </c>
      <c r="L10197" s="73">
        <v>3</v>
      </c>
      <c r="M10197" s="73" t="s">
        <v>324</v>
      </c>
      <c r="N10197" s="68" t="str">
        <f>VLOOKUP(K10197,[1]人員授權表!D$3:G$249,4,0)</f>
        <v>無機</v>
      </c>
      <c r="O10197" s="70" t="str">
        <f>IF(J10197=[1]人員授權表!$C$85,"Casper李羿勳",IF(J10197=[1]人員授權表!$C$188,"Iring陳俊明",IF(J10197=[1]人員授權表!$C$189,"Brian陳泓霖",VLOOKUP(K10197,[1]人員授權表!D$2:E$249,2,FALSE))))</f>
        <v>Vicky游崴涵</v>
      </c>
      <c r="P10197" s="67">
        <f t="shared" si="539"/>
        <v>44886</v>
      </c>
      <c r="Q10197" s="75" t="str">
        <f t="shared" si="540"/>
        <v>週一</v>
      </c>
      <c r="R10197" s="80">
        <v>44882</v>
      </c>
    </row>
    <row r="10198" spans="2:27">
      <c r="B10198" s="66">
        <v>44858</v>
      </c>
      <c r="D10198" s="68" t="s">
        <v>50</v>
      </c>
      <c r="E10198" s="70" t="s">
        <v>82</v>
      </c>
      <c r="F10198" s="70" t="s">
        <v>3640</v>
      </c>
      <c r="G10198" s="67">
        <v>44877</v>
      </c>
      <c r="H10198" s="67">
        <v>44888</v>
      </c>
      <c r="I10198" s="71">
        <f t="shared" si="541"/>
        <v>11</v>
      </c>
      <c r="J10198" s="72" t="s">
        <v>139</v>
      </c>
      <c r="K10198" s="72" t="s">
        <v>140</v>
      </c>
      <c r="L10198" s="73">
        <v>1</v>
      </c>
      <c r="M10198" s="73" t="s">
        <v>324</v>
      </c>
      <c r="N10198" s="68" t="str">
        <f>VLOOKUP(K10198,[1]人員授權表!D$3:G$249,4,0)</f>
        <v>無機</v>
      </c>
      <c r="O10198" s="70" t="str">
        <f>IF(J10198=[1]人員授權表!$C$85,"Casper李羿勳",IF(J10198=[1]人員授權表!$C$188,"Iring陳俊明",IF(J10198=[1]人員授權表!$C$189,"Brian陳泓霖",VLOOKUP(K10198,[1]人員授權表!D$2:E$249,2,FALSE))))</f>
        <v>Brian陳泓霖</v>
      </c>
      <c r="P10198" s="67">
        <f t="shared" si="539"/>
        <v>44886</v>
      </c>
      <c r="Q10198" s="75" t="str">
        <f t="shared" si="540"/>
        <v>週一</v>
      </c>
      <c r="R10198" s="80">
        <v>44883</v>
      </c>
    </row>
    <row r="10199" spans="2:27">
      <c r="B10199" s="66">
        <v>44858</v>
      </c>
      <c r="D10199" s="68" t="s">
        <v>50</v>
      </c>
      <c r="E10199" s="70" t="s">
        <v>82</v>
      </c>
      <c r="F10199" s="70" t="s">
        <v>3640</v>
      </c>
      <c r="G10199" s="67">
        <v>44877</v>
      </c>
      <c r="H10199" s="67">
        <v>44888</v>
      </c>
      <c r="I10199" s="71">
        <f t="shared" si="541"/>
        <v>11</v>
      </c>
      <c r="J10199" s="72" t="s">
        <v>137</v>
      </c>
      <c r="K10199" s="72" t="s">
        <v>138</v>
      </c>
      <c r="L10199" s="73">
        <v>1</v>
      </c>
      <c r="M10199" s="73" t="s">
        <v>324</v>
      </c>
      <c r="N10199" s="68" t="str">
        <f>VLOOKUP(K10199,[1]人員授權表!D$3:G$249,4,0)</f>
        <v>無機</v>
      </c>
      <c r="O10199" s="70" t="str">
        <f>IF(J10199=[1]人員授權表!$C$85,"Casper李羿勳",IF(J10199=[1]人員授權表!$C$188,"Iring陳俊明",IF(J10199=[1]人員授權表!$C$189,"Brian陳泓霖",VLOOKUP(K10199,[1]人員授權表!D$2:E$249,2,FALSE))))</f>
        <v>Jack劉念忻</v>
      </c>
      <c r="P10199" s="67">
        <f t="shared" si="539"/>
        <v>44886</v>
      </c>
      <c r="Q10199" s="75" t="str">
        <f t="shared" si="540"/>
        <v>週一</v>
      </c>
      <c r="R10199" s="80">
        <v>44883</v>
      </c>
    </row>
    <row r="10200" spans="2:27">
      <c r="B10200" s="66">
        <v>44858</v>
      </c>
      <c r="D10200" s="68" t="s">
        <v>50</v>
      </c>
      <c r="E10200" s="70" t="s">
        <v>82</v>
      </c>
      <c r="F10200" s="70" t="s">
        <v>3640</v>
      </c>
      <c r="G10200" s="67">
        <v>44877</v>
      </c>
      <c r="H10200" s="67">
        <v>44888</v>
      </c>
      <c r="I10200" s="71">
        <f t="shared" si="541"/>
        <v>11</v>
      </c>
      <c r="J10200" s="72" t="s">
        <v>148</v>
      </c>
      <c r="K10200" s="72" t="s">
        <v>149</v>
      </c>
      <c r="L10200" s="73">
        <v>1</v>
      </c>
      <c r="M10200" s="73" t="s">
        <v>324</v>
      </c>
      <c r="N10200" s="68" t="str">
        <f>VLOOKUP(K10200,[1]人員授權表!D$3:G$249,4,0)</f>
        <v>無機</v>
      </c>
      <c r="O10200" s="70" t="str">
        <f>IF(J10200=[1]人員授權表!$C$85,"Casper李羿勳",IF(J10200=[1]人員授權表!$C$188,"Iring陳俊明",IF(J10200=[1]人員授權表!$C$189,"Brian陳泓霖",VLOOKUP(K10200,[1]人員授權表!D$2:E$249,2,FALSE))))</f>
        <v>Vicky游崴涵</v>
      </c>
      <c r="P10200" s="67">
        <f t="shared" si="539"/>
        <v>44886</v>
      </c>
      <c r="Q10200" s="75" t="str">
        <f t="shared" si="540"/>
        <v>週一</v>
      </c>
      <c r="R10200" s="80">
        <v>44882</v>
      </c>
    </row>
    <row r="10201" spans="2:27">
      <c r="B10201" s="66">
        <v>44858</v>
      </c>
      <c r="D10201" s="68" t="s">
        <v>50</v>
      </c>
      <c r="E10201" s="70" t="s">
        <v>82</v>
      </c>
      <c r="F10201" s="70" t="s">
        <v>3641</v>
      </c>
      <c r="G10201" s="67">
        <v>44877</v>
      </c>
      <c r="H10201" s="67">
        <v>44888</v>
      </c>
      <c r="I10201" s="71">
        <f t="shared" si="541"/>
        <v>11</v>
      </c>
      <c r="J10201" s="72" t="s">
        <v>139</v>
      </c>
      <c r="K10201" s="72" t="s">
        <v>140</v>
      </c>
      <c r="L10201" s="73">
        <v>1</v>
      </c>
      <c r="M10201" s="73" t="s">
        <v>324</v>
      </c>
      <c r="N10201" s="68" t="str">
        <f>VLOOKUP(K10201,[1]人員授權表!D$3:G$249,4,0)</f>
        <v>無機</v>
      </c>
      <c r="O10201" s="70" t="str">
        <f>IF(J10201=[1]人員授權表!$C$85,"Casper李羿勳",IF(J10201=[1]人員授權表!$C$188,"Iring陳俊明",IF(J10201=[1]人員授權表!$C$189,"Brian陳泓霖",VLOOKUP(K10201,[1]人員授權表!D$2:E$249,2,FALSE))))</f>
        <v>Brian陳泓霖</v>
      </c>
      <c r="P10201" s="67">
        <f t="shared" si="539"/>
        <v>44886</v>
      </c>
      <c r="Q10201" s="75" t="str">
        <f t="shared" si="540"/>
        <v>週一</v>
      </c>
      <c r="R10201" s="80">
        <v>44883</v>
      </c>
    </row>
    <row r="10202" spans="2:27">
      <c r="B10202" s="66">
        <v>44858</v>
      </c>
      <c r="D10202" s="68" t="s">
        <v>50</v>
      </c>
      <c r="E10202" s="70" t="s">
        <v>82</v>
      </c>
      <c r="F10202" s="70" t="s">
        <v>3641</v>
      </c>
      <c r="G10202" s="67">
        <v>44877</v>
      </c>
      <c r="H10202" s="67">
        <v>44888</v>
      </c>
      <c r="I10202" s="71">
        <f t="shared" si="541"/>
        <v>11</v>
      </c>
      <c r="J10202" s="72" t="s">
        <v>137</v>
      </c>
      <c r="K10202" s="72" t="s">
        <v>138</v>
      </c>
      <c r="L10202" s="73">
        <v>1</v>
      </c>
      <c r="M10202" s="73" t="s">
        <v>324</v>
      </c>
      <c r="N10202" s="68" t="str">
        <f>VLOOKUP(K10202,[1]人員授權表!D$3:G$249,4,0)</f>
        <v>無機</v>
      </c>
      <c r="O10202" s="70" t="str">
        <f>IF(J10202=[1]人員授權表!$C$85,"Casper李羿勳",IF(J10202=[1]人員授權表!$C$188,"Iring陳俊明",IF(J10202=[1]人員授權表!$C$189,"Brian陳泓霖",VLOOKUP(K10202,[1]人員授權表!D$2:E$249,2,FALSE))))</f>
        <v>Jack劉念忻</v>
      </c>
      <c r="P10202" s="67">
        <f t="shared" si="539"/>
        <v>44886</v>
      </c>
      <c r="Q10202" s="75" t="str">
        <f t="shared" si="540"/>
        <v>週一</v>
      </c>
      <c r="R10202" s="80">
        <v>44883</v>
      </c>
    </row>
    <row r="10203" spans="2:27">
      <c r="B10203" s="66">
        <v>44858</v>
      </c>
      <c r="D10203" s="68" t="s">
        <v>50</v>
      </c>
      <c r="E10203" s="70" t="s">
        <v>82</v>
      </c>
      <c r="F10203" s="70" t="s">
        <v>3641</v>
      </c>
      <c r="G10203" s="67">
        <v>44877</v>
      </c>
      <c r="H10203" s="67">
        <v>44888</v>
      </c>
      <c r="I10203" s="71">
        <f t="shared" si="541"/>
        <v>11</v>
      </c>
      <c r="J10203" s="72" t="s">
        <v>148</v>
      </c>
      <c r="K10203" s="72" t="s">
        <v>149</v>
      </c>
      <c r="L10203" s="73">
        <v>1</v>
      </c>
      <c r="M10203" s="73" t="s">
        <v>324</v>
      </c>
      <c r="N10203" s="68" t="str">
        <f>VLOOKUP(K10203,[1]人員授權表!D$3:G$249,4,0)</f>
        <v>無機</v>
      </c>
      <c r="O10203" s="70" t="str">
        <f>IF(J10203=[1]人員授權表!$C$85,"Casper李羿勳",IF(J10203=[1]人員授權表!$C$188,"Iring陳俊明",IF(J10203=[1]人員授權表!$C$189,"Brian陳泓霖",VLOOKUP(K10203,[1]人員授權表!D$2:E$249,2,FALSE))))</f>
        <v>Vicky游崴涵</v>
      </c>
      <c r="P10203" s="67">
        <f t="shared" si="539"/>
        <v>44886</v>
      </c>
      <c r="Q10203" s="75" t="str">
        <f t="shared" si="540"/>
        <v>週一</v>
      </c>
      <c r="R10203" s="80">
        <v>44882</v>
      </c>
    </row>
    <row r="10204" spans="2:27">
      <c r="B10204" s="66">
        <v>44846</v>
      </c>
      <c r="D10204" s="68" t="s">
        <v>50</v>
      </c>
      <c r="E10204" s="70" t="s">
        <v>51</v>
      </c>
      <c r="F10204" s="70" t="s">
        <v>3642</v>
      </c>
      <c r="G10204" s="67">
        <v>44874</v>
      </c>
      <c r="H10204" s="67">
        <v>44888</v>
      </c>
      <c r="I10204" s="71">
        <f t="shared" si="541"/>
        <v>14</v>
      </c>
      <c r="J10204" s="72" t="s">
        <v>453</v>
      </c>
      <c r="K10204" s="72" t="s">
        <v>332</v>
      </c>
      <c r="L10204" s="73">
        <v>2</v>
      </c>
      <c r="M10204" s="73" t="s">
        <v>2273</v>
      </c>
      <c r="N10204" s="68" t="str">
        <f>VLOOKUP(K10204,[1]人員授權表!D$3:G$249,4,0)</f>
        <v>有機</v>
      </c>
      <c r="O10204" s="70" t="str">
        <f>IF(J10204=[1]人員授權表!$C$85,"Casper李羿勳",IF(J10204=[1]人員授權表!$C$188,"Iring陳俊明",IF(J10204=[1]人員授權表!$C$189,"Brian陳泓霖",VLOOKUP(K10204,[1]人員授權表!D$2:E$249,2,FALSE))))</f>
        <v>Lucy黃詩婷</v>
      </c>
      <c r="P10204" s="67">
        <f t="shared" si="539"/>
        <v>44886</v>
      </c>
      <c r="Q10204" s="75" t="str">
        <f t="shared" si="540"/>
        <v>週一</v>
      </c>
      <c r="R10204" s="80">
        <v>44883</v>
      </c>
      <c r="AA10204" s="1"/>
    </row>
    <row r="10205" spans="2:27">
      <c r="B10205" s="66">
        <v>44846</v>
      </c>
      <c r="D10205" s="68" t="s">
        <v>50</v>
      </c>
      <c r="E10205" s="70" t="s">
        <v>51</v>
      </c>
      <c r="F10205" s="70" t="s">
        <v>3642</v>
      </c>
      <c r="G10205" s="67">
        <v>44874</v>
      </c>
      <c r="H10205" s="67">
        <v>44888</v>
      </c>
      <c r="I10205" s="71">
        <f t="shared" si="541"/>
        <v>14</v>
      </c>
      <c r="J10205" s="72" t="s">
        <v>125</v>
      </c>
      <c r="K10205" s="72" t="s">
        <v>126</v>
      </c>
      <c r="L10205" s="73">
        <v>2</v>
      </c>
      <c r="M10205" s="73" t="s">
        <v>2273</v>
      </c>
      <c r="N10205" s="68" t="str">
        <f>VLOOKUP(K10205,[1]人員授權表!D$3:G$249,4,0)</f>
        <v>有機</v>
      </c>
      <c r="O10205" s="70" t="str">
        <f>IF(J10205=[1]人員授權表!$C$85,"Casper李羿勳",IF(J10205=[1]人員授權表!$C$188,"Iring陳俊明",IF(J10205=[1]人員授權表!$C$189,"Brian陳泓霖",VLOOKUP(K10205,[1]人員授權表!D$2:E$249,2,FALSE))))</f>
        <v>Lucy黃詩婷</v>
      </c>
      <c r="P10205" s="67">
        <f t="shared" si="539"/>
        <v>44886</v>
      </c>
      <c r="Q10205" s="75" t="str">
        <f t="shared" si="540"/>
        <v>週一</v>
      </c>
      <c r="R10205" s="80">
        <v>44883</v>
      </c>
      <c r="AA10205" s="1"/>
    </row>
    <row r="10206" spans="2:27">
      <c r="B10206" s="66">
        <v>44846</v>
      </c>
      <c r="D10206" s="68" t="s">
        <v>50</v>
      </c>
      <c r="E10206" s="70" t="s">
        <v>51</v>
      </c>
      <c r="F10206" s="70" t="s">
        <v>3643</v>
      </c>
      <c r="G10206" s="67">
        <v>44874</v>
      </c>
      <c r="H10206" s="67">
        <v>44888</v>
      </c>
      <c r="I10206" s="71">
        <f t="shared" si="541"/>
        <v>14</v>
      </c>
      <c r="J10206" s="72" t="s">
        <v>453</v>
      </c>
      <c r="K10206" s="72" t="s">
        <v>332</v>
      </c>
      <c r="L10206" s="73">
        <v>2</v>
      </c>
      <c r="M10206" s="73" t="s">
        <v>2273</v>
      </c>
      <c r="N10206" s="68" t="str">
        <f>VLOOKUP(K10206,[1]人員授權表!D$3:G$249,4,0)</f>
        <v>有機</v>
      </c>
      <c r="O10206" s="70" t="str">
        <f>IF(J10206=[1]人員授權表!$C$85,"Casper李羿勳",IF(J10206=[1]人員授權表!$C$188,"Iring陳俊明",IF(J10206=[1]人員授權表!$C$189,"Brian陳泓霖",VLOOKUP(K10206,[1]人員授權表!D$2:E$249,2,FALSE))))</f>
        <v>Lucy黃詩婷</v>
      </c>
      <c r="P10206" s="67">
        <f t="shared" si="539"/>
        <v>44886</v>
      </c>
      <c r="Q10206" s="75" t="str">
        <f t="shared" si="540"/>
        <v>週一</v>
      </c>
      <c r="R10206" s="80">
        <v>44883</v>
      </c>
      <c r="AA10206" s="1"/>
    </row>
    <row r="10207" spans="2:27">
      <c r="B10207" s="66">
        <v>44846</v>
      </c>
      <c r="D10207" s="68" t="s">
        <v>50</v>
      </c>
      <c r="E10207" s="70" t="s">
        <v>51</v>
      </c>
      <c r="F10207" s="70" t="s">
        <v>3643</v>
      </c>
      <c r="G10207" s="67">
        <v>44874</v>
      </c>
      <c r="H10207" s="67">
        <v>44888</v>
      </c>
      <c r="I10207" s="71">
        <f t="shared" si="541"/>
        <v>14</v>
      </c>
      <c r="J10207" s="72" t="s">
        <v>125</v>
      </c>
      <c r="K10207" s="72" t="s">
        <v>126</v>
      </c>
      <c r="L10207" s="73">
        <v>2</v>
      </c>
      <c r="M10207" s="73" t="s">
        <v>2273</v>
      </c>
      <c r="N10207" s="68" t="str">
        <f>VLOOKUP(K10207,[1]人員授權表!D$3:G$249,4,0)</f>
        <v>有機</v>
      </c>
      <c r="O10207" s="70" t="str">
        <f>IF(J10207=[1]人員授權表!$C$85,"Casper李羿勳",IF(J10207=[1]人員授權表!$C$188,"Iring陳俊明",IF(J10207=[1]人員授權表!$C$189,"Brian陳泓霖",VLOOKUP(K10207,[1]人員授權表!D$2:E$249,2,FALSE))))</f>
        <v>Lucy黃詩婷</v>
      </c>
      <c r="P10207" s="67">
        <f t="shared" si="539"/>
        <v>44886</v>
      </c>
      <c r="Q10207" s="75" t="str">
        <f t="shared" si="540"/>
        <v>週一</v>
      </c>
      <c r="R10207" s="80">
        <v>44883</v>
      </c>
      <c r="AA10207" s="1"/>
    </row>
    <row r="10208" spans="2:27">
      <c r="B10208" s="66">
        <v>44846</v>
      </c>
      <c r="D10208" s="68" t="s">
        <v>50</v>
      </c>
      <c r="E10208" s="70" t="s">
        <v>51</v>
      </c>
      <c r="F10208" s="70" t="s">
        <v>3644</v>
      </c>
      <c r="G10208" s="67">
        <v>44874</v>
      </c>
      <c r="H10208" s="67">
        <v>44888</v>
      </c>
      <c r="I10208" s="71">
        <f t="shared" si="541"/>
        <v>14</v>
      </c>
      <c r="J10208" s="72" t="s">
        <v>453</v>
      </c>
      <c r="K10208" s="72" t="s">
        <v>332</v>
      </c>
      <c r="L10208" s="73">
        <v>2</v>
      </c>
      <c r="M10208" s="73" t="s">
        <v>2273</v>
      </c>
      <c r="N10208" s="68" t="str">
        <f>VLOOKUP(K10208,[1]人員授權表!D$3:G$249,4,0)</f>
        <v>有機</v>
      </c>
      <c r="O10208" s="70" t="str">
        <f>IF(J10208=[1]人員授權表!$C$85,"Casper李羿勳",IF(J10208=[1]人員授權表!$C$188,"Iring陳俊明",IF(J10208=[1]人員授權表!$C$189,"Brian陳泓霖",VLOOKUP(K10208,[1]人員授權表!D$2:E$249,2,FALSE))))</f>
        <v>Lucy黃詩婷</v>
      </c>
      <c r="P10208" s="67">
        <f t="shared" si="539"/>
        <v>44886</v>
      </c>
      <c r="Q10208" s="75" t="str">
        <f t="shared" si="540"/>
        <v>週一</v>
      </c>
      <c r="R10208" s="80">
        <v>44883</v>
      </c>
      <c r="AA10208" s="1"/>
    </row>
    <row r="10209" spans="2:28">
      <c r="B10209" s="66">
        <v>44846</v>
      </c>
      <c r="D10209" s="68" t="s">
        <v>50</v>
      </c>
      <c r="E10209" s="70" t="s">
        <v>51</v>
      </c>
      <c r="F10209" s="70" t="s">
        <v>3644</v>
      </c>
      <c r="G10209" s="67">
        <v>44874</v>
      </c>
      <c r="H10209" s="67">
        <v>44888</v>
      </c>
      <c r="I10209" s="71">
        <f t="shared" si="541"/>
        <v>14</v>
      </c>
      <c r="J10209" s="72" t="s">
        <v>125</v>
      </c>
      <c r="K10209" s="72" t="s">
        <v>126</v>
      </c>
      <c r="L10209" s="73">
        <v>2</v>
      </c>
      <c r="M10209" s="73" t="s">
        <v>2273</v>
      </c>
      <c r="N10209" s="68" t="str">
        <f>VLOOKUP(K10209,[1]人員授權表!D$3:G$249,4,0)</f>
        <v>有機</v>
      </c>
      <c r="O10209" s="70" t="str">
        <f>IF(J10209=[1]人員授權表!$C$85,"Casper李羿勳",IF(J10209=[1]人員授權表!$C$188,"Iring陳俊明",IF(J10209=[1]人員授權表!$C$189,"Brian陳泓霖",VLOOKUP(K10209,[1]人員授權表!D$2:E$249,2,FALSE))))</f>
        <v>Lucy黃詩婷</v>
      </c>
      <c r="P10209" s="67">
        <f t="shared" si="539"/>
        <v>44886</v>
      </c>
      <c r="Q10209" s="75" t="str">
        <f t="shared" si="540"/>
        <v>週一</v>
      </c>
      <c r="R10209" s="80">
        <v>44883</v>
      </c>
      <c r="AA10209" s="1"/>
    </row>
    <row r="10210" spans="2:28">
      <c r="B10210" s="66">
        <v>44846</v>
      </c>
      <c r="D10210" s="68" t="s">
        <v>50</v>
      </c>
      <c r="E10210" s="70" t="s">
        <v>51</v>
      </c>
      <c r="F10210" s="70" t="s">
        <v>3645</v>
      </c>
      <c r="G10210" s="67">
        <v>44874</v>
      </c>
      <c r="H10210" s="67">
        <v>44888</v>
      </c>
      <c r="I10210" s="71">
        <f t="shared" si="541"/>
        <v>14</v>
      </c>
      <c r="J10210" s="72" t="s">
        <v>453</v>
      </c>
      <c r="K10210" s="72" t="s">
        <v>332</v>
      </c>
      <c r="L10210" s="73">
        <v>2</v>
      </c>
      <c r="M10210" s="73" t="s">
        <v>2273</v>
      </c>
      <c r="N10210" s="68" t="str">
        <f>VLOOKUP(K10210,[1]人員授權表!D$3:G$249,4,0)</f>
        <v>有機</v>
      </c>
      <c r="O10210" s="70" t="str">
        <f>IF(J10210=[1]人員授權表!$C$85,"Casper李羿勳",IF(J10210=[1]人員授權表!$C$188,"Iring陳俊明",IF(J10210=[1]人員授權表!$C$189,"Brian陳泓霖",VLOOKUP(K10210,[1]人員授權表!D$2:E$249,2,FALSE))))</f>
        <v>Lucy黃詩婷</v>
      </c>
      <c r="P10210" s="67">
        <f t="shared" si="539"/>
        <v>44886</v>
      </c>
      <c r="Q10210" s="75" t="str">
        <f t="shared" si="540"/>
        <v>週一</v>
      </c>
      <c r="R10210" s="80">
        <v>44883</v>
      </c>
      <c r="AA10210" s="1"/>
    </row>
    <row r="10211" spans="2:28">
      <c r="B10211" s="66">
        <v>44846</v>
      </c>
      <c r="D10211" s="68" t="s">
        <v>50</v>
      </c>
      <c r="E10211" s="70" t="s">
        <v>51</v>
      </c>
      <c r="F10211" s="70" t="s">
        <v>3645</v>
      </c>
      <c r="G10211" s="67">
        <v>44874</v>
      </c>
      <c r="H10211" s="67">
        <v>44888</v>
      </c>
      <c r="I10211" s="71">
        <f t="shared" si="541"/>
        <v>14</v>
      </c>
      <c r="J10211" s="72" t="s">
        <v>125</v>
      </c>
      <c r="K10211" s="72" t="s">
        <v>126</v>
      </c>
      <c r="L10211" s="73">
        <v>2</v>
      </c>
      <c r="M10211" s="73" t="s">
        <v>2273</v>
      </c>
      <c r="N10211" s="68" t="str">
        <f>VLOOKUP(K10211,[1]人員授權表!D$3:G$249,4,0)</f>
        <v>有機</v>
      </c>
      <c r="O10211" s="70" t="str">
        <f>IF(J10211=[1]人員授權表!$C$85,"Casper李羿勳",IF(J10211=[1]人員授權表!$C$188,"Iring陳俊明",IF(J10211=[1]人員授權表!$C$189,"Brian陳泓霖",VLOOKUP(K10211,[1]人員授權表!D$2:E$249,2,FALSE))))</f>
        <v>Lucy黃詩婷</v>
      </c>
      <c r="P10211" s="67">
        <f t="shared" si="539"/>
        <v>44886</v>
      </c>
      <c r="Q10211" s="75" t="str">
        <f t="shared" si="540"/>
        <v>週一</v>
      </c>
      <c r="R10211" s="80">
        <v>44883</v>
      </c>
      <c r="AA10211" s="1"/>
    </row>
    <row r="10212" spans="2:28">
      <c r="B10212" s="66">
        <v>44861</v>
      </c>
      <c r="C10212" s="67">
        <v>44881</v>
      </c>
      <c r="D10212" s="68" t="s">
        <v>50</v>
      </c>
      <c r="E10212" s="70" t="s">
        <v>82</v>
      </c>
      <c r="F10212" s="70" t="s">
        <v>3646</v>
      </c>
      <c r="G10212" s="67">
        <v>44870</v>
      </c>
      <c r="H10212" s="67">
        <v>44888</v>
      </c>
      <c r="I10212" s="71">
        <f t="shared" si="541"/>
        <v>18</v>
      </c>
      <c r="J10212" s="72" t="s">
        <v>490</v>
      </c>
      <c r="K10212" s="72" t="s">
        <v>2509</v>
      </c>
      <c r="L10212" s="110">
        <v>12</v>
      </c>
      <c r="M10212" s="73" t="s">
        <v>108</v>
      </c>
      <c r="N10212" s="68" t="str">
        <f>VLOOKUP(K10212,[1]人員授權表!D$3:G$249,4,0)</f>
        <v>有機</v>
      </c>
      <c r="O10212" s="70" t="str">
        <f>IF(J10212=[1]人員授權表!$C$85,"Casper李羿勳",IF(J10212=[1]人員授權表!$C$188,"Iring陳俊明",IF(J10212=[1]人員授權表!$C$189,"Brian陳泓霖",VLOOKUP(K10212,[1]人員授權表!D$2:E$249,2,FALSE))))</f>
        <v>Elle黃雅琪</v>
      </c>
      <c r="P10212" s="67">
        <f t="shared" si="539"/>
        <v>44886</v>
      </c>
      <c r="Q10212" s="75" t="str">
        <f t="shared" si="540"/>
        <v>週一</v>
      </c>
      <c r="R10212" s="80">
        <v>44882</v>
      </c>
      <c r="Z10212" s="79" t="s">
        <v>3647</v>
      </c>
      <c r="AA10212" s="102">
        <v>20</v>
      </c>
      <c r="AB10212" s="123" t="s">
        <v>2778</v>
      </c>
    </row>
    <row r="10213" spans="2:28">
      <c r="B10213" s="66">
        <v>44874</v>
      </c>
      <c r="D10213" s="68" t="s">
        <v>50</v>
      </c>
      <c r="E10213" s="70" t="s">
        <v>879</v>
      </c>
      <c r="F10213" s="4" t="s">
        <v>3648</v>
      </c>
      <c r="G10213" s="67">
        <v>44873</v>
      </c>
      <c r="H10213" s="67">
        <v>44888</v>
      </c>
      <c r="I10213" s="71">
        <f t="shared" si="541"/>
        <v>15</v>
      </c>
      <c r="J10213" s="72" t="s">
        <v>649</v>
      </c>
      <c r="K10213" s="72" t="s">
        <v>650</v>
      </c>
      <c r="L10213" s="73">
        <v>2</v>
      </c>
      <c r="M10213" s="73" t="s">
        <v>108</v>
      </c>
      <c r="N10213" s="68" t="str">
        <f>VLOOKUP(K10213,[1]人員授權表!D$3:G$249,4,0)</f>
        <v>有機</v>
      </c>
      <c r="O10213" s="70" t="str">
        <f>IF(J10213=[1]人員授權表!$C$85,"Casper李羿勳",IF(J10213=[1]人員授權表!$C$188,"Iring陳俊明",IF(J10213=[1]人員授權表!$C$189,"Brian陳泓霖",VLOOKUP(K10213,[1]人員授權表!D$2:E$249,2,FALSE))))</f>
        <v>Casper李羿勳</v>
      </c>
      <c r="P10213" s="67">
        <f t="shared" si="539"/>
        <v>44886</v>
      </c>
      <c r="Q10213" s="75" t="str">
        <f t="shared" si="540"/>
        <v>週一</v>
      </c>
      <c r="R10213" s="80">
        <v>44883</v>
      </c>
      <c r="AA10213" s="102">
        <v>15</v>
      </c>
      <c r="AB10213" s="123" t="s">
        <v>2325</v>
      </c>
    </row>
    <row r="10214" spans="2:28">
      <c r="B10214" s="66">
        <v>44865</v>
      </c>
      <c r="C10214" s="67">
        <v>44869</v>
      </c>
      <c r="D10214" s="68" t="s">
        <v>50</v>
      </c>
      <c r="E10214" s="70" t="s">
        <v>82</v>
      </c>
      <c r="F10214" s="4" t="s">
        <v>3649</v>
      </c>
      <c r="G10214" s="67">
        <v>44873</v>
      </c>
      <c r="H10214" s="67">
        <v>44888</v>
      </c>
      <c r="I10214" s="71">
        <f t="shared" si="541"/>
        <v>15</v>
      </c>
      <c r="J10214" s="72" t="s">
        <v>3553</v>
      </c>
      <c r="K10214" s="72" t="s">
        <v>2699</v>
      </c>
      <c r="L10214" s="110">
        <v>1</v>
      </c>
      <c r="M10214" s="73" t="s">
        <v>91</v>
      </c>
      <c r="N10214" s="68" t="str">
        <f>VLOOKUP(K10214,[1]人員授權表!D$3:G$249,4,0)</f>
        <v>無機</v>
      </c>
      <c r="O10214" s="70" t="str">
        <f>IF(J10214=[1]人員授權表!$C$85,"Casper李羿勳",IF(J10214=[1]人員授權表!$C$188,"Iring陳俊明",IF(J10214=[1]人員授權表!$C$189,"Brian陳泓霖",VLOOKUP(K10214,[1]人員授權表!D$2:E$249,2,FALSE))))</f>
        <v>Iring陳俊明</v>
      </c>
      <c r="P10214" s="67">
        <f t="shared" si="539"/>
        <v>44886</v>
      </c>
      <c r="Q10214" s="75" t="str">
        <f t="shared" si="540"/>
        <v>週一</v>
      </c>
      <c r="R10214" s="80">
        <v>44882</v>
      </c>
      <c r="Z10214" s="79" t="s">
        <v>3650</v>
      </c>
    </row>
    <row r="10215" spans="2:28">
      <c r="B10215" s="66">
        <v>44865</v>
      </c>
      <c r="C10215" s="67">
        <v>44869</v>
      </c>
      <c r="D10215" s="68" t="s">
        <v>50</v>
      </c>
      <c r="E10215" s="70" t="s">
        <v>82</v>
      </c>
      <c r="F10215" s="4" t="s">
        <v>3649</v>
      </c>
      <c r="G10215" s="67">
        <v>44873</v>
      </c>
      <c r="H10215" s="67">
        <v>44888</v>
      </c>
      <c r="I10215" s="71">
        <f t="shared" si="541"/>
        <v>15</v>
      </c>
      <c r="J10215" s="72" t="s">
        <v>89</v>
      </c>
      <c r="K10215" s="72" t="s">
        <v>337</v>
      </c>
      <c r="L10215" s="110">
        <v>1</v>
      </c>
      <c r="M10215" s="73" t="s">
        <v>91</v>
      </c>
      <c r="N10215" s="68" t="str">
        <f>VLOOKUP(K10215,[1]人員授權表!D$3:G$249,4,0)</f>
        <v>無機</v>
      </c>
      <c r="O10215" s="70" t="str">
        <f>IF(J10215=[1]人員授權表!$C$85,"Casper李羿勳",IF(J10215=[1]人員授權表!$C$188,"Iring陳俊明",IF(J10215=[1]人員授權表!$C$189,"Brian陳泓霖",VLOOKUP(K10215,[1]人員授權表!D$2:E$249,2,FALSE))))</f>
        <v>Iring陳俊明</v>
      </c>
      <c r="P10215" s="67">
        <f t="shared" si="539"/>
        <v>44886</v>
      </c>
      <c r="Q10215" s="75" t="str">
        <f t="shared" si="540"/>
        <v>週一</v>
      </c>
      <c r="R10215" s="80">
        <v>44882</v>
      </c>
      <c r="Z10215" s="79" t="s">
        <v>3650</v>
      </c>
    </row>
    <row r="10216" spans="2:28">
      <c r="B10216" s="66">
        <v>44865</v>
      </c>
      <c r="C10216" s="67">
        <v>44869</v>
      </c>
      <c r="D10216" s="68" t="s">
        <v>50</v>
      </c>
      <c r="E10216" s="70" t="s">
        <v>82</v>
      </c>
      <c r="F10216" s="4" t="s">
        <v>3649</v>
      </c>
      <c r="G10216" s="67">
        <v>44873</v>
      </c>
      <c r="H10216" s="67">
        <v>44888</v>
      </c>
      <c r="I10216" s="71">
        <f t="shared" si="541"/>
        <v>15</v>
      </c>
      <c r="J10216" s="72" t="s">
        <v>93</v>
      </c>
      <c r="K10216" s="72" t="s">
        <v>436</v>
      </c>
      <c r="L10216" s="110">
        <v>1</v>
      </c>
      <c r="M10216" s="73" t="s">
        <v>91</v>
      </c>
      <c r="N10216" s="68" t="str">
        <f>VLOOKUP(K10216,[1]人員授權表!D$3:G$249,4,0)</f>
        <v>無機</v>
      </c>
      <c r="O10216" s="70" t="str">
        <f>IF(J10216=[1]人員授權表!$C$85,"Casper李羿勳",IF(J10216=[1]人員授權表!$C$188,"Iring陳俊明",IF(J10216=[1]人員授權表!$C$189,"Brian陳泓霖",VLOOKUP(K10216,[1]人員授權表!D$2:E$249,2,FALSE))))</f>
        <v>Dennis陳汶宏</v>
      </c>
      <c r="P10216" s="67">
        <f t="shared" si="539"/>
        <v>44886</v>
      </c>
      <c r="Q10216" s="75" t="str">
        <f t="shared" si="540"/>
        <v>週一</v>
      </c>
      <c r="R10216" s="80">
        <v>44881</v>
      </c>
      <c r="Z10216" s="79" t="s">
        <v>3650</v>
      </c>
    </row>
    <row r="10217" spans="2:28">
      <c r="B10217" s="66">
        <v>44865</v>
      </c>
      <c r="C10217" s="67">
        <v>44869</v>
      </c>
      <c r="D10217" s="68" t="s">
        <v>50</v>
      </c>
      <c r="E10217" s="70" t="s">
        <v>82</v>
      </c>
      <c r="F10217" s="4" t="s">
        <v>3649</v>
      </c>
      <c r="G10217" s="67">
        <v>44873</v>
      </c>
      <c r="H10217" s="67">
        <v>44888</v>
      </c>
      <c r="I10217" s="71">
        <f t="shared" si="541"/>
        <v>15</v>
      </c>
      <c r="J10217" s="72" t="s">
        <v>2637</v>
      </c>
      <c r="K10217" s="72" t="s">
        <v>2701</v>
      </c>
      <c r="L10217" s="110">
        <v>1</v>
      </c>
      <c r="M10217" s="73" t="s">
        <v>91</v>
      </c>
      <c r="N10217" s="68" t="str">
        <f>VLOOKUP(K10217,[1]人員授權表!D$3:G$249,4,0)</f>
        <v>無機</v>
      </c>
      <c r="O10217" s="70" t="str">
        <f>IF(J10217=[1]人員授權表!$C$85,"Casper李羿勳",IF(J10217=[1]人員授權表!$C$188,"Iring陳俊明",IF(J10217=[1]人員授權表!$C$189,"Brian陳泓霖",VLOOKUP(K10217,[1]人員授權表!D$2:E$249,2,FALSE))))</f>
        <v>Debby胡萱黛&amp;Brian陳泓霖</v>
      </c>
      <c r="P10217" s="67">
        <f t="shared" si="539"/>
        <v>44886</v>
      </c>
      <c r="Q10217" s="75" t="str">
        <f t="shared" si="540"/>
        <v>週一</v>
      </c>
      <c r="R10217" s="80">
        <v>44886</v>
      </c>
      <c r="Z10217" s="79" t="s">
        <v>3650</v>
      </c>
    </row>
    <row r="10218" spans="2:28">
      <c r="B10218" s="66">
        <v>44865</v>
      </c>
      <c r="C10218" s="67">
        <v>44869</v>
      </c>
      <c r="D10218" s="68" t="s">
        <v>50</v>
      </c>
      <c r="E10218" s="70" t="s">
        <v>82</v>
      </c>
      <c r="F10218" s="4" t="s">
        <v>3649</v>
      </c>
      <c r="G10218" s="67">
        <v>44873</v>
      </c>
      <c r="H10218" s="67">
        <v>44888</v>
      </c>
      <c r="I10218" s="71">
        <f t="shared" si="541"/>
        <v>15</v>
      </c>
      <c r="J10218" s="72" t="s">
        <v>151</v>
      </c>
      <c r="K10218" s="72" t="s">
        <v>3651</v>
      </c>
      <c r="L10218" s="110">
        <v>1</v>
      </c>
      <c r="M10218" s="73" t="s">
        <v>91</v>
      </c>
      <c r="N10218" s="68" t="str">
        <f>VLOOKUP(K10218,[1]人員授權表!D$3:G$249,4,0)</f>
        <v>無機</v>
      </c>
      <c r="O10218" s="70" t="str">
        <f>IF(J10218=[1]人員授權表!$C$85,"Casper李羿勳",IF(J10218=[1]人員授權表!$C$188,"Iring陳俊明",IF(J10218=[1]人員授權表!$C$189,"Brian陳泓霖",VLOOKUP(K10218,[1]人員授權表!D$2:E$249,2,FALSE))))</f>
        <v>Vicky游崴涵</v>
      </c>
      <c r="P10218" s="67">
        <f t="shared" si="539"/>
        <v>44886</v>
      </c>
      <c r="Q10218" s="75" t="str">
        <f t="shared" si="540"/>
        <v>週一</v>
      </c>
      <c r="R10218" s="80">
        <v>44880</v>
      </c>
      <c r="Z10218" s="79" t="s">
        <v>3650</v>
      </c>
    </row>
    <row r="10219" spans="2:28">
      <c r="B10219" s="66">
        <v>44866</v>
      </c>
      <c r="C10219" s="67">
        <v>44869</v>
      </c>
      <c r="D10219" s="68" t="s">
        <v>50</v>
      </c>
      <c r="E10219" s="70" t="s">
        <v>82</v>
      </c>
      <c r="F10219" s="4" t="s">
        <v>3652</v>
      </c>
      <c r="G10219" s="67">
        <v>44873</v>
      </c>
      <c r="H10219" s="67">
        <v>44888</v>
      </c>
      <c r="I10219" s="71">
        <f t="shared" si="541"/>
        <v>15</v>
      </c>
      <c r="J10219" s="72" t="s">
        <v>3653</v>
      </c>
      <c r="K10219" s="72" t="s">
        <v>3651</v>
      </c>
      <c r="L10219" s="73">
        <v>1</v>
      </c>
      <c r="M10219" s="73" t="s">
        <v>91</v>
      </c>
      <c r="N10219" s="68" t="str">
        <f>VLOOKUP(K10219,[1]人員授權表!D$3:G$249,4,0)</f>
        <v>無機</v>
      </c>
      <c r="O10219" s="70" t="str">
        <f>IF(J10219=[1]人員授權表!$C$85,"Casper李羿勳",IF(J10219=[1]人員授權表!$C$188,"Iring陳俊明",IF(J10219=[1]人員授權表!$C$189,"Brian陳泓霖",VLOOKUP(K10219,[1]人員授權表!D$2:E$249,2,FALSE))))</f>
        <v>Vicky游崴涵</v>
      </c>
      <c r="P10219" s="67">
        <f t="shared" si="539"/>
        <v>44886</v>
      </c>
      <c r="Q10219" s="75" t="str">
        <f t="shared" si="540"/>
        <v>週一</v>
      </c>
      <c r="R10219" s="80">
        <v>44886</v>
      </c>
      <c r="Z10219" s="79" t="s">
        <v>3650</v>
      </c>
    </row>
    <row r="10220" spans="2:28">
      <c r="B10220" s="66">
        <v>44866</v>
      </c>
      <c r="C10220" s="67">
        <v>44869</v>
      </c>
      <c r="D10220" s="68" t="s">
        <v>50</v>
      </c>
      <c r="E10220" s="70" t="s">
        <v>82</v>
      </c>
      <c r="F10220" s="4" t="s">
        <v>3652</v>
      </c>
      <c r="G10220" s="67">
        <v>44873</v>
      </c>
      <c r="H10220" s="67">
        <v>44888</v>
      </c>
      <c r="I10220" s="71">
        <f t="shared" si="541"/>
        <v>15</v>
      </c>
      <c r="J10220" s="72" t="s">
        <v>3654</v>
      </c>
      <c r="K10220" s="72" t="s">
        <v>1782</v>
      </c>
      <c r="L10220" s="73">
        <v>1</v>
      </c>
      <c r="M10220" s="73" t="s">
        <v>91</v>
      </c>
      <c r="N10220" s="68" t="str">
        <f>VLOOKUP(K10220,[1]人員授權表!D$3:G$249,4,0)</f>
        <v>有機</v>
      </c>
      <c r="O10220" s="70" t="str">
        <f>IF(J10220=[1]人員授權表!$C$85,"Casper李羿勳",IF(J10220=[1]人員授權表!$C$188,"Iring陳俊明",IF(J10220=[1]人員授權表!$C$189,"Brian陳泓霖",VLOOKUP(K10220,[1]人員授權表!D$2:E$249,2,FALSE))))</f>
        <v>Casper李羿勳</v>
      </c>
      <c r="P10220" s="67">
        <f t="shared" si="539"/>
        <v>44886</v>
      </c>
      <c r="Q10220" s="75" t="str">
        <f t="shared" si="540"/>
        <v>週一</v>
      </c>
      <c r="R10220" s="80">
        <v>44886</v>
      </c>
      <c r="Z10220" s="79" t="s">
        <v>3650</v>
      </c>
    </row>
    <row r="10221" spans="2:28">
      <c r="B10221" s="66">
        <v>44866</v>
      </c>
      <c r="C10221" s="67">
        <v>44869</v>
      </c>
      <c r="D10221" s="68" t="s">
        <v>50</v>
      </c>
      <c r="E10221" s="70" t="s">
        <v>82</v>
      </c>
      <c r="F10221" s="4" t="s">
        <v>3652</v>
      </c>
      <c r="G10221" s="67">
        <v>44873</v>
      </c>
      <c r="H10221" s="67">
        <v>44888</v>
      </c>
      <c r="I10221" s="71">
        <f t="shared" si="541"/>
        <v>15</v>
      </c>
      <c r="J10221" s="72" t="s">
        <v>102</v>
      </c>
      <c r="K10221" s="72" t="s">
        <v>103</v>
      </c>
      <c r="L10221" s="73">
        <v>1</v>
      </c>
      <c r="M10221" s="73" t="s">
        <v>91</v>
      </c>
      <c r="N10221" s="68" t="str">
        <f>VLOOKUP(K10221,[1]人員授權表!D$3:G$249,4,0)</f>
        <v>無機</v>
      </c>
      <c r="O10221" s="70" t="str">
        <f>IF(J10221=[1]人員授權表!$C$85,"Casper李羿勳",IF(J10221=[1]人員授權表!$C$188,"Iring陳俊明",IF(J10221=[1]人員授權表!$C$189,"Brian陳泓霖",VLOOKUP(K10221,[1]人員授權表!D$2:E$249,2,FALSE))))</f>
        <v>Brian陳泓霖</v>
      </c>
      <c r="P10221" s="67">
        <f t="shared" si="539"/>
        <v>44886</v>
      </c>
      <c r="Q10221" s="75" t="str">
        <f t="shared" si="540"/>
        <v>週一</v>
      </c>
      <c r="R10221" s="80">
        <v>44886</v>
      </c>
      <c r="Z10221" s="79" t="s">
        <v>3650</v>
      </c>
    </row>
    <row r="10222" spans="2:28">
      <c r="B10222" s="66">
        <v>44866</v>
      </c>
      <c r="C10222" s="67">
        <v>44869</v>
      </c>
      <c r="D10222" s="68" t="s">
        <v>50</v>
      </c>
      <c r="E10222" s="70" t="s">
        <v>82</v>
      </c>
      <c r="F10222" s="4" t="s">
        <v>3655</v>
      </c>
      <c r="G10222" s="67">
        <v>44873</v>
      </c>
      <c r="H10222" s="67">
        <v>44888</v>
      </c>
      <c r="I10222" s="71">
        <f t="shared" si="541"/>
        <v>15</v>
      </c>
      <c r="J10222" s="72" t="s">
        <v>3653</v>
      </c>
      <c r="K10222" s="72" t="s">
        <v>3651</v>
      </c>
      <c r="L10222" s="73">
        <v>1</v>
      </c>
      <c r="M10222" s="73" t="s">
        <v>91</v>
      </c>
      <c r="N10222" s="68" t="str">
        <f>VLOOKUP(K10222,[1]人員授權表!D$3:G$249,4,0)</f>
        <v>無機</v>
      </c>
      <c r="O10222" s="70" t="str">
        <f>IF(J10222=[1]人員授權表!$C$85,"Casper李羿勳",IF(J10222=[1]人員授權表!$C$188,"Iring陳俊明",IF(J10222=[1]人員授權表!$C$189,"Brian陳泓霖",VLOOKUP(K10222,[1]人員授權表!D$2:E$249,2,FALSE))))</f>
        <v>Vicky游崴涵</v>
      </c>
      <c r="P10222" s="67">
        <f t="shared" si="539"/>
        <v>44886</v>
      </c>
      <c r="Q10222" s="75" t="str">
        <f t="shared" si="540"/>
        <v>週一</v>
      </c>
      <c r="R10222" s="80">
        <v>44886</v>
      </c>
      <c r="Z10222" s="79" t="s">
        <v>3650</v>
      </c>
    </row>
    <row r="10223" spans="2:28">
      <c r="B10223" s="66">
        <v>44866</v>
      </c>
      <c r="C10223" s="67">
        <v>44869</v>
      </c>
      <c r="D10223" s="68" t="s">
        <v>50</v>
      </c>
      <c r="E10223" s="70" t="s">
        <v>82</v>
      </c>
      <c r="F10223" s="4" t="s">
        <v>3655</v>
      </c>
      <c r="G10223" s="67">
        <v>44873</v>
      </c>
      <c r="H10223" s="67">
        <v>44888</v>
      </c>
      <c r="I10223" s="71">
        <f t="shared" si="541"/>
        <v>15</v>
      </c>
      <c r="J10223" s="72" t="s">
        <v>3654</v>
      </c>
      <c r="K10223" s="72" t="s">
        <v>1782</v>
      </c>
      <c r="L10223" s="73">
        <v>1</v>
      </c>
      <c r="M10223" s="73" t="s">
        <v>91</v>
      </c>
      <c r="N10223" s="68" t="str">
        <f>VLOOKUP(K10223,[1]人員授權表!D$3:G$249,4,0)</f>
        <v>有機</v>
      </c>
      <c r="O10223" s="70" t="str">
        <f>IF(J10223=[1]人員授權表!$C$85,"Casper李羿勳",IF(J10223=[1]人員授權表!$C$188,"Iring陳俊明",IF(J10223=[1]人員授權表!$C$189,"Brian陳泓霖",VLOOKUP(K10223,[1]人員授權表!D$2:E$249,2,FALSE))))</f>
        <v>Casper李羿勳</v>
      </c>
      <c r="P10223" s="67">
        <f t="shared" si="539"/>
        <v>44886</v>
      </c>
      <c r="Q10223" s="75" t="str">
        <f t="shared" si="540"/>
        <v>週一</v>
      </c>
      <c r="R10223" s="80">
        <v>44886</v>
      </c>
      <c r="Z10223" s="79" t="s">
        <v>3650</v>
      </c>
    </row>
    <row r="10224" spans="2:28">
      <c r="B10224" s="66">
        <v>44866</v>
      </c>
      <c r="C10224" s="67">
        <v>44869</v>
      </c>
      <c r="D10224" s="68" t="s">
        <v>50</v>
      </c>
      <c r="E10224" s="70" t="s">
        <v>82</v>
      </c>
      <c r="F10224" s="4" t="s">
        <v>3655</v>
      </c>
      <c r="G10224" s="67">
        <v>44873</v>
      </c>
      <c r="H10224" s="67">
        <v>44888</v>
      </c>
      <c r="I10224" s="71">
        <f t="shared" si="541"/>
        <v>15</v>
      </c>
      <c r="J10224" s="72" t="s">
        <v>102</v>
      </c>
      <c r="K10224" s="72" t="s">
        <v>103</v>
      </c>
      <c r="L10224" s="73">
        <v>1</v>
      </c>
      <c r="M10224" s="73" t="s">
        <v>91</v>
      </c>
      <c r="N10224" s="68" t="str">
        <f>VLOOKUP(K10224,[1]人員授權表!D$3:G$249,4,0)</f>
        <v>無機</v>
      </c>
      <c r="O10224" s="70" t="str">
        <f>IF(J10224=[1]人員授權表!$C$85,"Casper李羿勳",IF(J10224=[1]人員授權表!$C$188,"Iring陳俊明",IF(J10224=[1]人員授權表!$C$189,"Brian陳泓霖",VLOOKUP(K10224,[1]人員授權表!D$2:E$249,2,FALSE))))</f>
        <v>Brian陳泓霖</v>
      </c>
      <c r="P10224" s="67">
        <f t="shared" si="539"/>
        <v>44886</v>
      </c>
      <c r="Q10224" s="75" t="str">
        <f t="shared" si="540"/>
        <v>週一</v>
      </c>
      <c r="R10224" s="80">
        <v>44886</v>
      </c>
      <c r="Z10224" s="79" t="s">
        <v>3650</v>
      </c>
    </row>
    <row r="10225" spans="2:18">
      <c r="B10225" s="66">
        <v>44869</v>
      </c>
      <c r="D10225" s="68" t="s">
        <v>50</v>
      </c>
      <c r="E10225" s="70" t="s">
        <v>82</v>
      </c>
      <c r="F10225" s="4" t="s">
        <v>3656</v>
      </c>
      <c r="G10225" s="67">
        <v>44873</v>
      </c>
      <c r="H10225" s="67">
        <v>44888</v>
      </c>
      <c r="I10225" s="71">
        <f t="shared" si="541"/>
        <v>15</v>
      </c>
      <c r="J10225" s="72" t="s">
        <v>3653</v>
      </c>
      <c r="K10225" s="72" t="s">
        <v>3651</v>
      </c>
      <c r="L10225" s="73">
        <v>1</v>
      </c>
      <c r="M10225" s="73" t="s">
        <v>91</v>
      </c>
      <c r="N10225" s="68" t="str">
        <f>VLOOKUP(K10225,[1]人員授權表!D$3:G$249,4,0)</f>
        <v>無機</v>
      </c>
      <c r="O10225" s="70" t="str">
        <f>IF(J10225=[1]人員授權表!$C$85,"Casper李羿勳",IF(J10225=[1]人員授權表!$C$188,"Iring陳俊明",IF(J10225=[1]人員授權表!$C$189,"Brian陳泓霖",VLOOKUP(K10225,[1]人員授權表!D$2:E$249,2,FALSE))))</f>
        <v>Vicky游崴涵</v>
      </c>
      <c r="P10225" s="67">
        <f t="shared" si="539"/>
        <v>44886</v>
      </c>
      <c r="Q10225" s="75" t="str">
        <f t="shared" si="540"/>
        <v>週一</v>
      </c>
      <c r="R10225" s="80">
        <v>44886</v>
      </c>
    </row>
    <row r="10226" spans="2:18">
      <c r="B10226" s="66">
        <v>44869</v>
      </c>
      <c r="D10226" s="68" t="s">
        <v>50</v>
      </c>
      <c r="E10226" s="70" t="s">
        <v>82</v>
      </c>
      <c r="F10226" s="4" t="s">
        <v>3656</v>
      </c>
      <c r="G10226" s="67">
        <v>44873</v>
      </c>
      <c r="H10226" s="67">
        <v>44888</v>
      </c>
      <c r="I10226" s="71">
        <f t="shared" si="541"/>
        <v>15</v>
      </c>
      <c r="J10226" s="72" t="s">
        <v>3654</v>
      </c>
      <c r="K10226" s="72" t="s">
        <v>1782</v>
      </c>
      <c r="L10226" s="73">
        <v>1</v>
      </c>
      <c r="M10226" s="73" t="s">
        <v>91</v>
      </c>
      <c r="N10226" s="68" t="str">
        <f>VLOOKUP(K10226,[1]人員授權表!D$3:G$249,4,0)</f>
        <v>有機</v>
      </c>
      <c r="O10226" s="70" t="str">
        <f>IF(J10226=[1]人員授權表!$C$85,"Casper李羿勳",IF(J10226=[1]人員授權表!$C$188,"Iring陳俊明",IF(J10226=[1]人員授權表!$C$189,"Brian陳泓霖",VLOOKUP(K10226,[1]人員授權表!D$2:E$249,2,FALSE))))</f>
        <v>Casper李羿勳</v>
      </c>
      <c r="P10226" s="67">
        <f t="shared" si="539"/>
        <v>44886</v>
      </c>
      <c r="Q10226" s="75" t="str">
        <f t="shared" si="540"/>
        <v>週一</v>
      </c>
      <c r="R10226" s="80">
        <v>44886</v>
      </c>
    </row>
    <row r="10227" spans="2:18">
      <c r="B10227" s="66">
        <v>44869</v>
      </c>
      <c r="D10227" s="68" t="s">
        <v>50</v>
      </c>
      <c r="E10227" s="70" t="s">
        <v>82</v>
      </c>
      <c r="F10227" s="4" t="s">
        <v>3656</v>
      </c>
      <c r="G10227" s="67">
        <v>44873</v>
      </c>
      <c r="H10227" s="67">
        <v>44888</v>
      </c>
      <c r="I10227" s="71">
        <f t="shared" si="541"/>
        <v>15</v>
      </c>
      <c r="J10227" s="72" t="s">
        <v>102</v>
      </c>
      <c r="K10227" s="72" t="s">
        <v>103</v>
      </c>
      <c r="L10227" s="73">
        <v>1</v>
      </c>
      <c r="M10227" s="73" t="s">
        <v>91</v>
      </c>
      <c r="N10227" s="68" t="str">
        <f>VLOOKUP(K10227,[1]人員授權表!D$3:G$249,4,0)</f>
        <v>無機</v>
      </c>
      <c r="O10227" s="70" t="str">
        <f>IF(J10227=[1]人員授權表!$C$85,"Casper李羿勳",IF(J10227=[1]人員授權表!$C$188,"Iring陳俊明",IF(J10227=[1]人員授權表!$C$189,"Brian陳泓霖",VLOOKUP(K10227,[1]人員授權表!D$2:E$249,2,FALSE))))</f>
        <v>Brian陳泓霖</v>
      </c>
      <c r="P10227" s="67">
        <f t="shared" si="539"/>
        <v>44886</v>
      </c>
      <c r="Q10227" s="75" t="str">
        <f t="shared" si="540"/>
        <v>週一</v>
      </c>
      <c r="R10227" s="80">
        <v>44886</v>
      </c>
    </row>
    <row r="10228" spans="2:18">
      <c r="B10228" s="66">
        <v>44869</v>
      </c>
      <c r="D10228" s="68" t="s">
        <v>50</v>
      </c>
      <c r="E10228" s="70" t="s">
        <v>82</v>
      </c>
      <c r="F10228" s="4" t="s">
        <v>3657</v>
      </c>
      <c r="G10228" s="67">
        <v>44873</v>
      </c>
      <c r="H10228" s="67">
        <v>44888</v>
      </c>
      <c r="I10228" s="71">
        <f t="shared" si="541"/>
        <v>15</v>
      </c>
      <c r="J10228" s="72" t="s">
        <v>3653</v>
      </c>
      <c r="K10228" s="72" t="s">
        <v>3651</v>
      </c>
      <c r="L10228" s="73">
        <v>1</v>
      </c>
      <c r="M10228" s="73" t="s">
        <v>91</v>
      </c>
      <c r="N10228" s="68" t="str">
        <f>VLOOKUP(K10228,[1]人員授權表!D$3:G$249,4,0)</f>
        <v>無機</v>
      </c>
      <c r="O10228" s="70" t="str">
        <f>IF(J10228=[1]人員授權表!$C$85,"Casper李羿勳",IF(J10228=[1]人員授權表!$C$188,"Iring陳俊明",IF(J10228=[1]人員授權表!$C$189,"Brian陳泓霖",VLOOKUP(K10228,[1]人員授權表!D$2:E$249,2,FALSE))))</f>
        <v>Vicky游崴涵</v>
      </c>
      <c r="P10228" s="67">
        <f t="shared" si="539"/>
        <v>44886</v>
      </c>
      <c r="Q10228" s="75" t="str">
        <f t="shared" si="540"/>
        <v>週一</v>
      </c>
      <c r="R10228" s="80">
        <v>44886</v>
      </c>
    </row>
    <row r="10229" spans="2:18">
      <c r="B10229" s="66">
        <v>44869</v>
      </c>
      <c r="D10229" s="68" t="s">
        <v>50</v>
      </c>
      <c r="E10229" s="70" t="s">
        <v>82</v>
      </c>
      <c r="F10229" s="4" t="s">
        <v>3657</v>
      </c>
      <c r="G10229" s="67">
        <v>44873</v>
      </c>
      <c r="H10229" s="67">
        <v>44888</v>
      </c>
      <c r="I10229" s="71">
        <f t="shared" si="541"/>
        <v>15</v>
      </c>
      <c r="J10229" s="72" t="s">
        <v>3654</v>
      </c>
      <c r="K10229" s="72" t="s">
        <v>1782</v>
      </c>
      <c r="L10229" s="73">
        <v>1</v>
      </c>
      <c r="M10229" s="73" t="s">
        <v>91</v>
      </c>
      <c r="N10229" s="68" t="str">
        <f>VLOOKUP(K10229,[1]人員授權表!D$3:G$249,4,0)</f>
        <v>有機</v>
      </c>
      <c r="O10229" s="70" t="str">
        <f>IF(J10229=[1]人員授權表!$C$85,"Casper李羿勳",IF(J10229=[1]人員授權表!$C$188,"Iring陳俊明",IF(J10229=[1]人員授權表!$C$189,"Brian陳泓霖",VLOOKUP(K10229,[1]人員授權表!D$2:E$249,2,FALSE))))</f>
        <v>Casper李羿勳</v>
      </c>
      <c r="P10229" s="67">
        <f t="shared" si="539"/>
        <v>44886</v>
      </c>
      <c r="Q10229" s="75" t="str">
        <f t="shared" si="540"/>
        <v>週一</v>
      </c>
      <c r="R10229" s="80">
        <v>44886</v>
      </c>
    </row>
    <row r="10230" spans="2:18">
      <c r="B10230" s="66">
        <v>44869</v>
      </c>
      <c r="D10230" s="68" t="s">
        <v>50</v>
      </c>
      <c r="E10230" s="70" t="s">
        <v>82</v>
      </c>
      <c r="F10230" s="4" t="s">
        <v>3657</v>
      </c>
      <c r="G10230" s="67">
        <v>44873</v>
      </c>
      <c r="H10230" s="67">
        <v>44888</v>
      </c>
      <c r="I10230" s="71">
        <f t="shared" si="541"/>
        <v>15</v>
      </c>
      <c r="J10230" s="72" t="s">
        <v>102</v>
      </c>
      <c r="K10230" s="72" t="s">
        <v>103</v>
      </c>
      <c r="L10230" s="73">
        <v>1</v>
      </c>
      <c r="M10230" s="73" t="s">
        <v>91</v>
      </c>
      <c r="N10230" s="68" t="str">
        <f>VLOOKUP(K10230,[1]人員授權表!D$3:G$249,4,0)</f>
        <v>無機</v>
      </c>
      <c r="O10230" s="70" t="str">
        <f>IF(J10230=[1]人員授權表!$C$85,"Casper李羿勳",IF(J10230=[1]人員授權表!$C$188,"Iring陳俊明",IF(J10230=[1]人員授權表!$C$189,"Brian陳泓霖",VLOOKUP(K10230,[1]人員授權表!D$2:E$249,2,FALSE))))</f>
        <v>Brian陳泓霖</v>
      </c>
      <c r="P10230" s="67">
        <f t="shared" si="539"/>
        <v>44886</v>
      </c>
      <c r="Q10230" s="75" t="str">
        <f t="shared" si="540"/>
        <v>週一</v>
      </c>
      <c r="R10230" s="80">
        <v>44886</v>
      </c>
    </row>
    <row r="10231" spans="2:18">
      <c r="B10231" s="66">
        <v>44869</v>
      </c>
      <c r="D10231" s="68" t="s">
        <v>50</v>
      </c>
      <c r="E10231" s="70" t="s">
        <v>82</v>
      </c>
      <c r="F10231" s="4" t="s">
        <v>3658</v>
      </c>
      <c r="G10231" s="67">
        <v>44873</v>
      </c>
      <c r="H10231" s="67">
        <v>44888</v>
      </c>
      <c r="I10231" s="71">
        <f t="shared" si="541"/>
        <v>15</v>
      </c>
      <c r="J10231" s="72" t="s">
        <v>3553</v>
      </c>
      <c r="K10231" s="72" t="s">
        <v>2699</v>
      </c>
      <c r="L10231" s="73">
        <v>1</v>
      </c>
      <c r="M10231" s="73" t="s">
        <v>91</v>
      </c>
      <c r="N10231" s="68" t="str">
        <f>VLOOKUP(K10231,[1]人員授權表!D$3:G$249,4,0)</f>
        <v>無機</v>
      </c>
      <c r="O10231" s="70" t="str">
        <f>IF(J10231=[1]人員授權表!$C$85,"Casper李羿勳",IF(J10231=[1]人員授權表!$C$188,"Iring陳俊明",IF(J10231=[1]人員授權表!$C$189,"Brian陳泓霖",VLOOKUP(K10231,[1]人員授權表!D$2:E$249,2,FALSE))))</f>
        <v>Iring陳俊明</v>
      </c>
      <c r="P10231" s="67">
        <f t="shared" si="539"/>
        <v>44886</v>
      </c>
      <c r="Q10231" s="75" t="str">
        <f t="shared" si="540"/>
        <v>週一</v>
      </c>
      <c r="R10231" s="80">
        <v>44882</v>
      </c>
    </row>
    <row r="10232" spans="2:18">
      <c r="B10232" s="66">
        <v>44869</v>
      </c>
      <c r="D10232" s="68" t="s">
        <v>50</v>
      </c>
      <c r="E10232" s="70" t="s">
        <v>82</v>
      </c>
      <c r="F10232" s="4" t="s">
        <v>3658</v>
      </c>
      <c r="G10232" s="67">
        <v>44873</v>
      </c>
      <c r="H10232" s="67">
        <v>44888</v>
      </c>
      <c r="I10232" s="71">
        <f t="shared" si="541"/>
        <v>15</v>
      </c>
      <c r="J10232" s="72" t="s">
        <v>89</v>
      </c>
      <c r="K10232" s="72" t="s">
        <v>337</v>
      </c>
      <c r="L10232" s="73">
        <v>1</v>
      </c>
      <c r="M10232" s="73" t="s">
        <v>91</v>
      </c>
      <c r="N10232" s="68" t="str">
        <f>VLOOKUP(K10232,[1]人員授權表!D$3:G$249,4,0)</f>
        <v>無機</v>
      </c>
      <c r="O10232" s="70" t="str">
        <f>IF(J10232=[1]人員授權表!$C$85,"Casper李羿勳",IF(J10232=[1]人員授權表!$C$188,"Iring陳俊明",IF(J10232=[1]人員授權表!$C$189,"Brian陳泓霖",VLOOKUP(K10232,[1]人員授權表!D$2:E$249,2,FALSE))))</f>
        <v>Iring陳俊明</v>
      </c>
      <c r="P10232" s="67">
        <f t="shared" si="539"/>
        <v>44886</v>
      </c>
      <c r="Q10232" s="75" t="str">
        <f t="shared" si="540"/>
        <v>週一</v>
      </c>
      <c r="R10232" s="80">
        <v>44882</v>
      </c>
    </row>
    <row r="10233" spans="2:18">
      <c r="B10233" s="66">
        <v>44869</v>
      </c>
      <c r="D10233" s="68" t="s">
        <v>50</v>
      </c>
      <c r="E10233" s="70" t="s">
        <v>82</v>
      </c>
      <c r="F10233" s="4" t="s">
        <v>3658</v>
      </c>
      <c r="G10233" s="67">
        <v>44873</v>
      </c>
      <c r="H10233" s="67">
        <v>44888</v>
      </c>
      <c r="I10233" s="71">
        <f t="shared" si="541"/>
        <v>15</v>
      </c>
      <c r="J10233" s="72" t="s">
        <v>93</v>
      </c>
      <c r="K10233" s="72" t="s">
        <v>436</v>
      </c>
      <c r="L10233" s="73">
        <v>1</v>
      </c>
      <c r="M10233" s="73" t="s">
        <v>91</v>
      </c>
      <c r="N10233" s="68" t="str">
        <f>VLOOKUP(K10233,[1]人員授權表!D$3:G$249,4,0)</f>
        <v>無機</v>
      </c>
      <c r="O10233" s="70" t="str">
        <f>IF(J10233=[1]人員授權表!$C$85,"Casper李羿勳",IF(J10233=[1]人員授權表!$C$188,"Iring陳俊明",IF(J10233=[1]人員授權表!$C$189,"Brian陳泓霖",VLOOKUP(K10233,[1]人員授權表!D$2:E$249,2,FALSE))))</f>
        <v>Dennis陳汶宏</v>
      </c>
      <c r="P10233" s="67">
        <f t="shared" si="539"/>
        <v>44886</v>
      </c>
      <c r="Q10233" s="75" t="str">
        <f t="shared" si="540"/>
        <v>週一</v>
      </c>
      <c r="R10233" s="80">
        <v>44881</v>
      </c>
    </row>
    <row r="10234" spans="2:18">
      <c r="B10234" s="66">
        <v>44869</v>
      </c>
      <c r="D10234" s="68" t="s">
        <v>50</v>
      </c>
      <c r="E10234" s="70" t="s">
        <v>82</v>
      </c>
      <c r="F10234" s="4" t="s">
        <v>3658</v>
      </c>
      <c r="G10234" s="67">
        <v>44873</v>
      </c>
      <c r="H10234" s="67">
        <v>44888</v>
      </c>
      <c r="I10234" s="71">
        <f t="shared" si="541"/>
        <v>15</v>
      </c>
      <c r="J10234" s="72" t="s">
        <v>2637</v>
      </c>
      <c r="K10234" s="72" t="s">
        <v>2701</v>
      </c>
      <c r="L10234" s="73">
        <v>1</v>
      </c>
      <c r="M10234" s="73" t="s">
        <v>91</v>
      </c>
      <c r="N10234" s="68" t="str">
        <f>VLOOKUP(K10234,[1]人員授權表!D$3:G$249,4,0)</f>
        <v>無機</v>
      </c>
      <c r="O10234" s="70" t="str">
        <f>IF(J10234=[1]人員授權表!$C$85,"Casper李羿勳",IF(J10234=[1]人員授權表!$C$188,"Iring陳俊明",IF(J10234=[1]人員授權表!$C$189,"Brian陳泓霖",VLOOKUP(K10234,[1]人員授權表!D$2:E$249,2,FALSE))))</f>
        <v>Debby胡萱黛&amp;Brian陳泓霖</v>
      </c>
      <c r="P10234" s="67">
        <f t="shared" si="539"/>
        <v>44886</v>
      </c>
      <c r="Q10234" s="75" t="str">
        <f t="shared" si="540"/>
        <v>週一</v>
      </c>
      <c r="R10234" s="80">
        <v>44886</v>
      </c>
    </row>
    <row r="10235" spans="2:18">
      <c r="B10235" s="66">
        <v>44869</v>
      </c>
      <c r="D10235" s="68" t="s">
        <v>50</v>
      </c>
      <c r="E10235" s="70" t="s">
        <v>82</v>
      </c>
      <c r="F10235" s="4" t="s">
        <v>3658</v>
      </c>
      <c r="G10235" s="67">
        <v>44873</v>
      </c>
      <c r="H10235" s="67">
        <v>44888</v>
      </c>
      <c r="I10235" s="71">
        <f t="shared" si="541"/>
        <v>15</v>
      </c>
      <c r="J10235" s="72" t="s">
        <v>151</v>
      </c>
      <c r="K10235" s="72" t="s">
        <v>3651</v>
      </c>
      <c r="L10235" s="73">
        <v>1</v>
      </c>
      <c r="M10235" s="73" t="s">
        <v>91</v>
      </c>
      <c r="N10235" s="68" t="str">
        <f>VLOOKUP(K10235,[1]人員授權表!D$3:G$249,4,0)</f>
        <v>無機</v>
      </c>
      <c r="O10235" s="70" t="str">
        <f>IF(J10235=[1]人員授權表!$C$85,"Casper李羿勳",IF(J10235=[1]人員授權表!$C$188,"Iring陳俊明",IF(J10235=[1]人員授權表!$C$189,"Brian陳泓霖",VLOOKUP(K10235,[1]人員授權表!D$2:E$249,2,FALSE))))</f>
        <v>Vicky游崴涵</v>
      </c>
      <c r="P10235" s="67">
        <f t="shared" si="539"/>
        <v>44886</v>
      </c>
      <c r="Q10235" s="75" t="str">
        <f t="shared" si="540"/>
        <v>週一</v>
      </c>
      <c r="R10235" s="80">
        <v>44880</v>
      </c>
    </row>
    <row r="10236" spans="2:18">
      <c r="B10236" s="66">
        <v>44869</v>
      </c>
      <c r="D10236" s="68" t="s">
        <v>50</v>
      </c>
      <c r="E10236" s="70" t="s">
        <v>82</v>
      </c>
      <c r="F10236" s="4" t="s">
        <v>3659</v>
      </c>
      <c r="G10236" s="67">
        <v>44873</v>
      </c>
      <c r="H10236" s="67">
        <v>44888</v>
      </c>
      <c r="I10236" s="71">
        <f t="shared" si="541"/>
        <v>15</v>
      </c>
      <c r="J10236" s="72" t="s">
        <v>3553</v>
      </c>
      <c r="K10236" s="72" t="s">
        <v>2699</v>
      </c>
      <c r="L10236" s="73">
        <v>1</v>
      </c>
      <c r="M10236" s="73" t="s">
        <v>91</v>
      </c>
      <c r="N10236" s="68" t="str">
        <f>VLOOKUP(K10236,[1]人員授權表!D$3:G$249,4,0)</f>
        <v>無機</v>
      </c>
      <c r="O10236" s="70" t="str">
        <f>IF(J10236=[1]人員授權表!$C$85,"Casper李羿勳",IF(J10236=[1]人員授權表!$C$188,"Iring陳俊明",IF(J10236=[1]人員授權表!$C$189,"Brian陳泓霖",VLOOKUP(K10236,[1]人員授權表!D$2:E$249,2,FALSE))))</f>
        <v>Iring陳俊明</v>
      </c>
      <c r="P10236" s="67">
        <f t="shared" si="539"/>
        <v>44886</v>
      </c>
      <c r="Q10236" s="75" t="str">
        <f t="shared" si="540"/>
        <v>週一</v>
      </c>
      <c r="R10236" s="80">
        <v>44882</v>
      </c>
    </row>
    <row r="10237" spans="2:18">
      <c r="B10237" s="66">
        <v>44869</v>
      </c>
      <c r="D10237" s="68" t="s">
        <v>50</v>
      </c>
      <c r="E10237" s="70" t="s">
        <v>82</v>
      </c>
      <c r="F10237" s="4" t="s">
        <v>3659</v>
      </c>
      <c r="G10237" s="67">
        <v>44873</v>
      </c>
      <c r="H10237" s="67">
        <v>44888</v>
      </c>
      <c r="I10237" s="71">
        <f t="shared" si="541"/>
        <v>15</v>
      </c>
      <c r="J10237" s="72" t="s">
        <v>89</v>
      </c>
      <c r="K10237" s="72" t="s">
        <v>337</v>
      </c>
      <c r="L10237" s="73">
        <v>1</v>
      </c>
      <c r="M10237" s="73" t="s">
        <v>91</v>
      </c>
      <c r="N10237" s="68" t="str">
        <f>VLOOKUP(K10237,[1]人員授權表!D$3:G$249,4,0)</f>
        <v>無機</v>
      </c>
      <c r="O10237" s="70" t="str">
        <f>IF(J10237=[1]人員授權表!$C$85,"Casper李羿勳",IF(J10237=[1]人員授權表!$C$188,"Iring陳俊明",IF(J10237=[1]人員授權表!$C$189,"Brian陳泓霖",VLOOKUP(K10237,[1]人員授權表!D$2:E$249,2,FALSE))))</f>
        <v>Iring陳俊明</v>
      </c>
      <c r="P10237" s="67">
        <f t="shared" si="539"/>
        <v>44886</v>
      </c>
      <c r="Q10237" s="75" t="str">
        <f t="shared" si="540"/>
        <v>週一</v>
      </c>
      <c r="R10237" s="80">
        <v>44882</v>
      </c>
    </row>
    <row r="10238" spans="2:18">
      <c r="B10238" s="66">
        <v>44869</v>
      </c>
      <c r="D10238" s="68" t="s">
        <v>50</v>
      </c>
      <c r="E10238" s="70" t="s">
        <v>82</v>
      </c>
      <c r="F10238" s="4" t="s">
        <v>3659</v>
      </c>
      <c r="G10238" s="67">
        <v>44873</v>
      </c>
      <c r="H10238" s="67">
        <v>44888</v>
      </c>
      <c r="I10238" s="71">
        <f t="shared" si="541"/>
        <v>15</v>
      </c>
      <c r="J10238" s="72" t="s">
        <v>93</v>
      </c>
      <c r="K10238" s="72" t="s">
        <v>436</v>
      </c>
      <c r="L10238" s="73">
        <v>1</v>
      </c>
      <c r="M10238" s="73" t="s">
        <v>91</v>
      </c>
      <c r="N10238" s="68" t="str">
        <f>VLOOKUP(K10238,[1]人員授權表!D$3:G$249,4,0)</f>
        <v>無機</v>
      </c>
      <c r="O10238" s="70" t="str">
        <f>IF(J10238=[1]人員授權表!$C$85,"Casper李羿勳",IF(J10238=[1]人員授權表!$C$188,"Iring陳俊明",IF(J10238=[1]人員授權表!$C$189,"Brian陳泓霖",VLOOKUP(K10238,[1]人員授權表!D$2:E$249,2,FALSE))))</f>
        <v>Dennis陳汶宏</v>
      </c>
      <c r="P10238" s="67">
        <f t="shared" si="539"/>
        <v>44886</v>
      </c>
      <c r="Q10238" s="75" t="str">
        <f t="shared" si="540"/>
        <v>週一</v>
      </c>
      <c r="R10238" s="80">
        <v>44881</v>
      </c>
    </row>
    <row r="10239" spans="2:18">
      <c r="B10239" s="66">
        <v>44869</v>
      </c>
      <c r="D10239" s="68" t="s">
        <v>50</v>
      </c>
      <c r="E10239" s="70" t="s">
        <v>82</v>
      </c>
      <c r="F10239" s="4" t="s">
        <v>3659</v>
      </c>
      <c r="G10239" s="67">
        <v>44873</v>
      </c>
      <c r="H10239" s="67">
        <v>44888</v>
      </c>
      <c r="I10239" s="71">
        <f t="shared" si="541"/>
        <v>15</v>
      </c>
      <c r="J10239" s="72" t="s">
        <v>2637</v>
      </c>
      <c r="K10239" s="72" t="s">
        <v>2701</v>
      </c>
      <c r="L10239" s="73">
        <v>1</v>
      </c>
      <c r="M10239" s="73" t="s">
        <v>91</v>
      </c>
      <c r="N10239" s="68" t="str">
        <f>VLOOKUP(K10239,[1]人員授權表!D$3:G$249,4,0)</f>
        <v>無機</v>
      </c>
      <c r="O10239" s="70" t="str">
        <f>IF(J10239=[1]人員授權表!$C$85,"Casper李羿勳",IF(J10239=[1]人員授權表!$C$188,"Iring陳俊明",IF(J10239=[1]人員授權表!$C$189,"Brian陳泓霖",VLOOKUP(K10239,[1]人員授權表!D$2:E$249,2,FALSE))))</f>
        <v>Debby胡萱黛&amp;Brian陳泓霖</v>
      </c>
      <c r="P10239" s="67">
        <f t="shared" si="539"/>
        <v>44886</v>
      </c>
      <c r="Q10239" s="75" t="str">
        <f t="shared" si="540"/>
        <v>週一</v>
      </c>
      <c r="R10239" s="80">
        <v>44886</v>
      </c>
    </row>
    <row r="10240" spans="2:18">
      <c r="B10240" s="66">
        <v>44869</v>
      </c>
      <c r="D10240" s="68" t="s">
        <v>50</v>
      </c>
      <c r="E10240" s="70" t="s">
        <v>82</v>
      </c>
      <c r="F10240" s="4" t="s">
        <v>3659</v>
      </c>
      <c r="G10240" s="67">
        <v>44873</v>
      </c>
      <c r="H10240" s="67">
        <v>44888</v>
      </c>
      <c r="I10240" s="71">
        <f t="shared" si="541"/>
        <v>15</v>
      </c>
      <c r="J10240" s="72" t="s">
        <v>151</v>
      </c>
      <c r="K10240" s="72" t="s">
        <v>3651</v>
      </c>
      <c r="L10240" s="73">
        <v>1</v>
      </c>
      <c r="M10240" s="73" t="s">
        <v>91</v>
      </c>
      <c r="N10240" s="68" t="str">
        <f>VLOOKUP(K10240,[1]人員授權表!D$3:G$249,4,0)</f>
        <v>無機</v>
      </c>
      <c r="O10240" s="70" t="str">
        <f>IF(J10240=[1]人員授權表!$C$85,"Casper李羿勳",IF(J10240=[1]人員授權表!$C$188,"Iring陳俊明",IF(J10240=[1]人員授權表!$C$189,"Brian陳泓霖",VLOOKUP(K10240,[1]人員授權表!D$2:E$249,2,FALSE))))</f>
        <v>Vicky游崴涵</v>
      </c>
      <c r="P10240" s="67">
        <f t="shared" si="539"/>
        <v>44886</v>
      </c>
      <c r="Q10240" s="75" t="str">
        <f t="shared" si="540"/>
        <v>週一</v>
      </c>
      <c r="R10240" s="80">
        <v>44880</v>
      </c>
    </row>
    <row r="10241" spans="2:26">
      <c r="B10241" s="66">
        <v>44869</v>
      </c>
      <c r="D10241" s="68" t="s">
        <v>50</v>
      </c>
      <c r="E10241" s="70" t="s">
        <v>82</v>
      </c>
      <c r="F10241" s="4" t="s">
        <v>3660</v>
      </c>
      <c r="G10241" s="67">
        <v>44873</v>
      </c>
      <c r="H10241" s="67">
        <v>44888</v>
      </c>
      <c r="I10241" s="71">
        <f t="shared" si="541"/>
        <v>15</v>
      </c>
      <c r="J10241" s="72" t="s">
        <v>3553</v>
      </c>
      <c r="K10241" s="72" t="s">
        <v>2699</v>
      </c>
      <c r="L10241" s="73">
        <v>1</v>
      </c>
      <c r="M10241" s="73" t="s">
        <v>91</v>
      </c>
      <c r="N10241" s="68" t="str">
        <f>VLOOKUP(K10241,[1]人員授權表!D$3:G$249,4,0)</f>
        <v>無機</v>
      </c>
      <c r="O10241" s="70" t="str">
        <f>IF(J10241=[1]人員授權表!$C$85,"Casper李羿勳",IF(J10241=[1]人員授權表!$C$188,"Iring陳俊明",IF(J10241=[1]人員授權表!$C$189,"Brian陳泓霖",VLOOKUP(K10241,[1]人員授權表!D$2:E$249,2,FALSE))))</f>
        <v>Iring陳俊明</v>
      </c>
      <c r="P10241" s="67">
        <f t="shared" si="539"/>
        <v>44886</v>
      </c>
      <c r="Q10241" s="75" t="str">
        <f t="shared" si="540"/>
        <v>週一</v>
      </c>
      <c r="R10241" s="80">
        <v>44882</v>
      </c>
    </row>
    <row r="10242" spans="2:26">
      <c r="B10242" s="66">
        <v>44869</v>
      </c>
      <c r="D10242" s="68" t="s">
        <v>50</v>
      </c>
      <c r="E10242" s="70" t="s">
        <v>82</v>
      </c>
      <c r="F10242" s="4" t="s">
        <v>3660</v>
      </c>
      <c r="G10242" s="67">
        <v>44873</v>
      </c>
      <c r="H10242" s="67">
        <v>44888</v>
      </c>
      <c r="I10242" s="71">
        <f t="shared" si="541"/>
        <v>15</v>
      </c>
      <c r="J10242" s="72" t="s">
        <v>89</v>
      </c>
      <c r="K10242" s="72" t="s">
        <v>337</v>
      </c>
      <c r="L10242" s="73">
        <v>1</v>
      </c>
      <c r="M10242" s="73" t="s">
        <v>91</v>
      </c>
      <c r="N10242" s="68" t="str">
        <f>VLOOKUP(K10242,[1]人員授權表!D$3:G$249,4,0)</f>
        <v>無機</v>
      </c>
      <c r="O10242" s="70" t="str">
        <f>IF(J10242=[1]人員授權表!$C$85,"Casper李羿勳",IF(J10242=[1]人員授權表!$C$188,"Iring陳俊明",IF(J10242=[1]人員授權表!$C$189,"Brian陳泓霖",VLOOKUP(K10242,[1]人員授權表!D$2:E$249,2,FALSE))))</f>
        <v>Iring陳俊明</v>
      </c>
      <c r="P10242" s="67">
        <f t="shared" si="539"/>
        <v>44886</v>
      </c>
      <c r="Q10242" s="75" t="str">
        <f t="shared" si="540"/>
        <v>週一</v>
      </c>
      <c r="R10242" s="80">
        <v>44882</v>
      </c>
    </row>
    <row r="10243" spans="2:26">
      <c r="B10243" s="66">
        <v>44869</v>
      </c>
      <c r="D10243" s="68" t="s">
        <v>50</v>
      </c>
      <c r="E10243" s="70" t="s">
        <v>82</v>
      </c>
      <c r="F10243" s="4" t="s">
        <v>3660</v>
      </c>
      <c r="G10243" s="67">
        <v>44873</v>
      </c>
      <c r="H10243" s="67">
        <v>44888</v>
      </c>
      <c r="I10243" s="71">
        <f t="shared" si="541"/>
        <v>15</v>
      </c>
      <c r="J10243" s="72" t="s">
        <v>93</v>
      </c>
      <c r="K10243" s="72" t="s">
        <v>436</v>
      </c>
      <c r="L10243" s="73">
        <v>1</v>
      </c>
      <c r="M10243" s="73" t="s">
        <v>91</v>
      </c>
      <c r="N10243" s="68" t="str">
        <f>VLOOKUP(K10243,[1]人員授權表!D$3:G$249,4,0)</f>
        <v>無機</v>
      </c>
      <c r="O10243" s="70" t="str">
        <f>IF(J10243=[1]人員授權表!$C$85,"Casper李羿勳",IF(J10243=[1]人員授權表!$C$188,"Iring陳俊明",IF(J10243=[1]人員授權表!$C$189,"Brian陳泓霖",VLOOKUP(K10243,[1]人員授權表!D$2:E$249,2,FALSE))))</f>
        <v>Dennis陳汶宏</v>
      </c>
      <c r="P10243" s="67">
        <f t="shared" si="539"/>
        <v>44886</v>
      </c>
      <c r="Q10243" s="75" t="str">
        <f t="shared" si="540"/>
        <v>週一</v>
      </c>
      <c r="R10243" s="80">
        <v>44881</v>
      </c>
    </row>
    <row r="10244" spans="2:26">
      <c r="B10244" s="66">
        <v>44869</v>
      </c>
      <c r="D10244" s="68" t="s">
        <v>50</v>
      </c>
      <c r="E10244" s="70" t="s">
        <v>82</v>
      </c>
      <c r="F10244" s="4" t="s">
        <v>3660</v>
      </c>
      <c r="G10244" s="67">
        <v>44873</v>
      </c>
      <c r="H10244" s="67">
        <v>44888</v>
      </c>
      <c r="I10244" s="71">
        <f t="shared" si="541"/>
        <v>15</v>
      </c>
      <c r="J10244" s="72" t="s">
        <v>2637</v>
      </c>
      <c r="K10244" s="72" t="s">
        <v>2701</v>
      </c>
      <c r="L10244" s="73">
        <v>1</v>
      </c>
      <c r="M10244" s="73" t="s">
        <v>91</v>
      </c>
      <c r="N10244" s="68" t="str">
        <f>VLOOKUP(K10244,[1]人員授權表!D$3:G$249,4,0)</f>
        <v>無機</v>
      </c>
      <c r="O10244" s="70" t="str">
        <f>IF(J10244=[1]人員授權表!$C$85,"Casper李羿勳",IF(J10244=[1]人員授權表!$C$188,"Iring陳俊明",IF(J10244=[1]人員授權表!$C$189,"Brian陳泓霖",VLOOKUP(K10244,[1]人員授權表!D$2:E$249,2,FALSE))))</f>
        <v>Debby胡萱黛&amp;Brian陳泓霖</v>
      </c>
      <c r="P10244" s="67">
        <f t="shared" si="539"/>
        <v>44886</v>
      </c>
      <c r="Q10244" s="75" t="str">
        <f t="shared" si="540"/>
        <v>週一</v>
      </c>
      <c r="R10244" s="80">
        <v>44886</v>
      </c>
    </row>
    <row r="10245" spans="2:26">
      <c r="B10245" s="66">
        <v>44869</v>
      </c>
      <c r="D10245" s="68" t="s">
        <v>50</v>
      </c>
      <c r="E10245" s="70" t="s">
        <v>82</v>
      </c>
      <c r="F10245" s="4" t="s">
        <v>3660</v>
      </c>
      <c r="G10245" s="67">
        <v>44873</v>
      </c>
      <c r="H10245" s="67">
        <v>44888</v>
      </c>
      <c r="I10245" s="71">
        <f t="shared" si="541"/>
        <v>15</v>
      </c>
      <c r="J10245" s="72" t="s">
        <v>151</v>
      </c>
      <c r="K10245" s="72" t="s">
        <v>3651</v>
      </c>
      <c r="L10245" s="73">
        <v>1</v>
      </c>
      <c r="M10245" s="73" t="s">
        <v>91</v>
      </c>
      <c r="N10245" s="68" t="str">
        <f>VLOOKUP(K10245,[1]人員授權表!D$3:G$249,4,0)</f>
        <v>無機</v>
      </c>
      <c r="O10245" s="70" t="str">
        <f>IF(J10245=[1]人員授權表!$C$85,"Casper李羿勳",IF(J10245=[1]人員授權表!$C$188,"Iring陳俊明",IF(J10245=[1]人員授權表!$C$189,"Brian陳泓霖",VLOOKUP(K10245,[1]人員授權表!D$2:E$249,2,FALSE))))</f>
        <v>Vicky游崴涵</v>
      </c>
      <c r="P10245" s="67">
        <f t="shared" si="539"/>
        <v>44886</v>
      </c>
      <c r="Q10245" s="75" t="str">
        <f t="shared" si="540"/>
        <v>週一</v>
      </c>
      <c r="R10245" s="80">
        <v>44880</v>
      </c>
    </row>
    <row r="10246" spans="2:26">
      <c r="B10246" s="66">
        <v>44869</v>
      </c>
      <c r="D10246" s="68" t="s">
        <v>50</v>
      </c>
      <c r="E10246" s="70" t="s">
        <v>82</v>
      </c>
      <c r="F10246" s="4" t="s">
        <v>3661</v>
      </c>
      <c r="G10246" s="67">
        <v>44873</v>
      </c>
      <c r="H10246" s="67">
        <v>44888</v>
      </c>
      <c r="I10246" s="71">
        <f t="shared" si="541"/>
        <v>15</v>
      </c>
      <c r="J10246" s="72" t="s">
        <v>3553</v>
      </c>
      <c r="K10246" s="72" t="s">
        <v>2699</v>
      </c>
      <c r="L10246" s="73">
        <v>1</v>
      </c>
      <c r="M10246" s="73" t="s">
        <v>91</v>
      </c>
      <c r="N10246" s="68" t="str">
        <f>VLOOKUP(K10246,[1]人員授權表!D$3:G$249,4,0)</f>
        <v>無機</v>
      </c>
      <c r="O10246" s="70" t="str">
        <f>IF(J10246=[1]人員授權表!$C$85,"Casper李羿勳",IF(J10246=[1]人員授權表!$C$188,"Iring陳俊明",IF(J10246=[1]人員授權表!$C$189,"Brian陳泓霖",VLOOKUP(K10246,[1]人員授權表!D$2:E$249,2,FALSE))))</f>
        <v>Iring陳俊明</v>
      </c>
      <c r="P10246" s="67">
        <f t="shared" ref="P10246:P10265" si="542">H10246-2</f>
        <v>44886</v>
      </c>
      <c r="Q10246" s="75" t="str">
        <f t="shared" si="540"/>
        <v>週一</v>
      </c>
      <c r="R10246" s="80">
        <v>44882</v>
      </c>
    </row>
    <row r="10247" spans="2:26">
      <c r="B10247" s="66">
        <v>44869</v>
      </c>
      <c r="D10247" s="68" t="s">
        <v>50</v>
      </c>
      <c r="E10247" s="70" t="s">
        <v>82</v>
      </c>
      <c r="F10247" s="4" t="s">
        <v>3661</v>
      </c>
      <c r="G10247" s="67">
        <v>44873</v>
      </c>
      <c r="H10247" s="67">
        <v>44888</v>
      </c>
      <c r="I10247" s="71">
        <f t="shared" si="541"/>
        <v>15</v>
      </c>
      <c r="J10247" s="72" t="s">
        <v>89</v>
      </c>
      <c r="K10247" s="72" t="s">
        <v>337</v>
      </c>
      <c r="L10247" s="73">
        <v>1</v>
      </c>
      <c r="M10247" s="73" t="s">
        <v>91</v>
      </c>
      <c r="N10247" s="68" t="str">
        <f>VLOOKUP(K10247,[1]人員授權表!D$3:G$249,4,0)</f>
        <v>無機</v>
      </c>
      <c r="O10247" s="70" t="str">
        <f>IF(J10247=[1]人員授權表!$C$85,"Casper李羿勳",IF(J10247=[1]人員授權表!$C$188,"Iring陳俊明",IF(J10247=[1]人員授權表!$C$189,"Brian陳泓霖",VLOOKUP(K10247,[1]人員授權表!D$2:E$249,2,FALSE))))</f>
        <v>Iring陳俊明</v>
      </c>
      <c r="P10247" s="67">
        <f t="shared" si="542"/>
        <v>44886</v>
      </c>
      <c r="Q10247" s="75" t="str">
        <f t="shared" ref="Q10247:Q10310" si="543">TEXT(P10247,"aaa")</f>
        <v>週一</v>
      </c>
      <c r="R10247" s="80">
        <v>44882</v>
      </c>
    </row>
    <row r="10248" spans="2:26">
      <c r="B10248" s="66">
        <v>44869</v>
      </c>
      <c r="D10248" s="68" t="s">
        <v>50</v>
      </c>
      <c r="E10248" s="70" t="s">
        <v>82</v>
      </c>
      <c r="F10248" s="4" t="s">
        <v>3661</v>
      </c>
      <c r="G10248" s="67">
        <v>44873</v>
      </c>
      <c r="H10248" s="67">
        <v>44888</v>
      </c>
      <c r="I10248" s="71">
        <f t="shared" si="541"/>
        <v>15</v>
      </c>
      <c r="J10248" s="72" t="s">
        <v>93</v>
      </c>
      <c r="K10248" s="72" t="s">
        <v>436</v>
      </c>
      <c r="L10248" s="73">
        <v>1</v>
      </c>
      <c r="M10248" s="73" t="s">
        <v>91</v>
      </c>
      <c r="N10248" s="68" t="str">
        <f>VLOOKUP(K10248,[1]人員授權表!D$3:G$249,4,0)</f>
        <v>無機</v>
      </c>
      <c r="O10248" s="70" t="str">
        <f>IF(J10248=[1]人員授權表!$C$85,"Casper李羿勳",IF(J10248=[1]人員授權表!$C$188,"Iring陳俊明",IF(J10248=[1]人員授權表!$C$189,"Brian陳泓霖",VLOOKUP(K10248,[1]人員授權表!D$2:E$249,2,FALSE))))</f>
        <v>Dennis陳汶宏</v>
      </c>
      <c r="P10248" s="67">
        <f t="shared" si="542"/>
        <v>44886</v>
      </c>
      <c r="Q10248" s="75" t="str">
        <f t="shared" si="543"/>
        <v>週一</v>
      </c>
      <c r="R10248" s="80">
        <v>44881</v>
      </c>
    </row>
    <row r="10249" spans="2:26">
      <c r="B10249" s="66">
        <v>44869</v>
      </c>
      <c r="D10249" s="68" t="s">
        <v>50</v>
      </c>
      <c r="E10249" s="70" t="s">
        <v>82</v>
      </c>
      <c r="F10249" s="4" t="s">
        <v>3661</v>
      </c>
      <c r="G10249" s="67">
        <v>44873</v>
      </c>
      <c r="H10249" s="67">
        <v>44888</v>
      </c>
      <c r="I10249" s="71">
        <f t="shared" ref="I10249:I10282" si="544">_xlfn.DAYS(H10249,G10249)</f>
        <v>15</v>
      </c>
      <c r="J10249" s="72" t="s">
        <v>2637</v>
      </c>
      <c r="K10249" s="72" t="s">
        <v>2701</v>
      </c>
      <c r="L10249" s="73">
        <v>1</v>
      </c>
      <c r="M10249" s="73" t="s">
        <v>91</v>
      </c>
      <c r="N10249" s="68" t="str">
        <f>VLOOKUP(K10249,[1]人員授權表!D$3:G$249,4,0)</f>
        <v>無機</v>
      </c>
      <c r="O10249" s="70" t="str">
        <f>IF(J10249=[1]人員授權表!$C$85,"Casper李羿勳",IF(J10249=[1]人員授權表!$C$188,"Iring陳俊明",IF(J10249=[1]人員授權表!$C$189,"Brian陳泓霖",VLOOKUP(K10249,[1]人員授權表!D$2:E$249,2,FALSE))))</f>
        <v>Debby胡萱黛&amp;Brian陳泓霖</v>
      </c>
      <c r="P10249" s="67">
        <f t="shared" si="542"/>
        <v>44886</v>
      </c>
      <c r="Q10249" s="75" t="str">
        <f t="shared" si="543"/>
        <v>週一</v>
      </c>
      <c r="R10249" s="80">
        <v>44886</v>
      </c>
    </row>
    <row r="10250" spans="2:26">
      <c r="B10250" s="66">
        <v>44869</v>
      </c>
      <c r="D10250" s="68" t="s">
        <v>50</v>
      </c>
      <c r="E10250" s="70" t="s">
        <v>82</v>
      </c>
      <c r="F10250" s="4" t="s">
        <v>3661</v>
      </c>
      <c r="G10250" s="67">
        <v>44873</v>
      </c>
      <c r="H10250" s="67">
        <v>44888</v>
      </c>
      <c r="I10250" s="71">
        <f t="shared" si="544"/>
        <v>15</v>
      </c>
      <c r="J10250" s="72" t="s">
        <v>151</v>
      </c>
      <c r="K10250" s="72" t="s">
        <v>3651</v>
      </c>
      <c r="L10250" s="73">
        <v>1</v>
      </c>
      <c r="M10250" s="73" t="s">
        <v>91</v>
      </c>
      <c r="N10250" s="68" t="str">
        <f>VLOOKUP(K10250,[1]人員授權表!D$3:G$249,4,0)</f>
        <v>無機</v>
      </c>
      <c r="O10250" s="70" t="str">
        <f>IF(J10250=[1]人員授權表!$C$85,"Casper李羿勳",IF(J10250=[1]人員授權表!$C$188,"Iring陳俊明",IF(J10250=[1]人員授權表!$C$189,"Brian陳泓霖",VLOOKUP(K10250,[1]人員授權表!D$2:E$249,2,FALSE))))</f>
        <v>Vicky游崴涵</v>
      </c>
      <c r="P10250" s="67">
        <f t="shared" si="542"/>
        <v>44886</v>
      </c>
      <c r="Q10250" s="75" t="str">
        <f t="shared" si="543"/>
        <v>週一</v>
      </c>
      <c r="R10250" s="80">
        <v>44880</v>
      </c>
    </row>
    <row r="10251" spans="2:26">
      <c r="B10251" s="66">
        <v>44869</v>
      </c>
      <c r="D10251" s="68" t="s">
        <v>50</v>
      </c>
      <c r="E10251" s="70" t="s">
        <v>82</v>
      </c>
      <c r="F10251" s="4" t="s">
        <v>3662</v>
      </c>
      <c r="G10251" s="67">
        <v>44873</v>
      </c>
      <c r="H10251" s="67">
        <v>44888</v>
      </c>
      <c r="I10251" s="71">
        <f t="shared" si="544"/>
        <v>15</v>
      </c>
      <c r="J10251" s="72" t="s">
        <v>3553</v>
      </c>
      <c r="K10251" s="72" t="s">
        <v>2699</v>
      </c>
      <c r="L10251" s="73">
        <v>1</v>
      </c>
      <c r="M10251" s="73" t="s">
        <v>91</v>
      </c>
      <c r="N10251" s="68" t="str">
        <f>VLOOKUP(K10251,[1]人員授權表!D$3:G$249,4,0)</f>
        <v>無機</v>
      </c>
      <c r="O10251" s="70" t="str">
        <f>IF(J10251=[1]人員授權表!$C$85,"Casper李羿勳",IF(J10251=[1]人員授權表!$C$188,"Iring陳俊明",IF(J10251=[1]人員授權表!$C$189,"Brian陳泓霖",VLOOKUP(K10251,[1]人員授權表!D$2:E$249,2,FALSE))))</f>
        <v>Iring陳俊明</v>
      </c>
      <c r="P10251" s="67">
        <f t="shared" si="542"/>
        <v>44886</v>
      </c>
      <c r="Q10251" s="75" t="str">
        <f t="shared" si="543"/>
        <v>週一</v>
      </c>
      <c r="R10251" s="80">
        <v>44882</v>
      </c>
    </row>
    <row r="10252" spans="2:26">
      <c r="B10252" s="66">
        <v>44869</v>
      </c>
      <c r="D10252" s="68" t="s">
        <v>50</v>
      </c>
      <c r="E10252" s="70" t="s">
        <v>82</v>
      </c>
      <c r="F10252" s="4" t="s">
        <v>3662</v>
      </c>
      <c r="G10252" s="67">
        <v>44873</v>
      </c>
      <c r="H10252" s="67">
        <v>44888</v>
      </c>
      <c r="I10252" s="71">
        <f t="shared" si="544"/>
        <v>15</v>
      </c>
      <c r="J10252" s="72" t="s">
        <v>89</v>
      </c>
      <c r="K10252" s="72" t="s">
        <v>337</v>
      </c>
      <c r="L10252" s="73">
        <v>1</v>
      </c>
      <c r="M10252" s="73" t="s">
        <v>91</v>
      </c>
      <c r="N10252" s="68" t="str">
        <f>VLOOKUP(K10252,[1]人員授權表!D$3:G$249,4,0)</f>
        <v>無機</v>
      </c>
      <c r="O10252" s="70" t="str">
        <f>IF(J10252=[1]人員授權表!$C$85,"Casper李羿勳",IF(J10252=[1]人員授權表!$C$188,"Iring陳俊明",IF(J10252=[1]人員授權表!$C$189,"Brian陳泓霖",VLOOKUP(K10252,[1]人員授權表!D$2:E$249,2,FALSE))))</f>
        <v>Iring陳俊明</v>
      </c>
      <c r="P10252" s="67">
        <f t="shared" si="542"/>
        <v>44886</v>
      </c>
      <c r="Q10252" s="75" t="str">
        <f t="shared" si="543"/>
        <v>週一</v>
      </c>
      <c r="R10252" s="80">
        <v>44882</v>
      </c>
    </row>
    <row r="10253" spans="2:26">
      <c r="B10253" s="66">
        <v>44869</v>
      </c>
      <c r="D10253" s="68" t="s">
        <v>50</v>
      </c>
      <c r="E10253" s="70" t="s">
        <v>82</v>
      </c>
      <c r="F10253" s="4" t="s">
        <v>3662</v>
      </c>
      <c r="G10253" s="67">
        <v>44873</v>
      </c>
      <c r="H10253" s="67">
        <v>44888</v>
      </c>
      <c r="I10253" s="71">
        <f t="shared" si="544"/>
        <v>15</v>
      </c>
      <c r="J10253" s="72" t="s">
        <v>93</v>
      </c>
      <c r="K10253" s="72" t="s">
        <v>436</v>
      </c>
      <c r="L10253" s="73">
        <v>1</v>
      </c>
      <c r="M10253" s="73" t="s">
        <v>91</v>
      </c>
      <c r="N10253" s="68" t="str">
        <f>VLOOKUP(K10253,[1]人員授權表!D$3:G$249,4,0)</f>
        <v>無機</v>
      </c>
      <c r="O10253" s="70" t="str">
        <f>IF(J10253=[1]人員授權表!$C$85,"Casper李羿勳",IF(J10253=[1]人員授權表!$C$188,"Iring陳俊明",IF(J10253=[1]人員授權表!$C$189,"Brian陳泓霖",VLOOKUP(K10253,[1]人員授權表!D$2:E$249,2,FALSE))))</f>
        <v>Dennis陳汶宏</v>
      </c>
      <c r="P10253" s="67">
        <f t="shared" si="542"/>
        <v>44886</v>
      </c>
      <c r="Q10253" s="75" t="str">
        <f t="shared" si="543"/>
        <v>週一</v>
      </c>
      <c r="R10253" s="80">
        <v>44881</v>
      </c>
    </row>
    <row r="10254" spans="2:26">
      <c r="B10254" s="66">
        <v>44869</v>
      </c>
      <c r="D10254" s="68" t="s">
        <v>50</v>
      </c>
      <c r="E10254" s="70" t="s">
        <v>82</v>
      </c>
      <c r="F10254" s="4" t="s">
        <v>3662</v>
      </c>
      <c r="G10254" s="67">
        <v>44873</v>
      </c>
      <c r="H10254" s="67">
        <v>44888</v>
      </c>
      <c r="I10254" s="71">
        <f t="shared" si="544"/>
        <v>15</v>
      </c>
      <c r="J10254" s="72" t="s">
        <v>2637</v>
      </c>
      <c r="K10254" s="72" t="s">
        <v>2701</v>
      </c>
      <c r="L10254" s="73">
        <v>1</v>
      </c>
      <c r="M10254" s="73" t="s">
        <v>91</v>
      </c>
      <c r="N10254" s="68" t="str">
        <f>VLOOKUP(K10254,[1]人員授權表!D$3:G$249,4,0)</f>
        <v>無機</v>
      </c>
      <c r="O10254" s="70" t="str">
        <f>IF(J10254=[1]人員授權表!$C$85,"Casper李羿勳",IF(J10254=[1]人員授權表!$C$188,"Iring陳俊明",IF(J10254=[1]人員授權表!$C$189,"Brian陳泓霖",VLOOKUP(K10254,[1]人員授權表!D$2:E$249,2,FALSE))))</f>
        <v>Debby胡萱黛&amp;Brian陳泓霖</v>
      </c>
      <c r="P10254" s="67">
        <f t="shared" si="542"/>
        <v>44886</v>
      </c>
      <c r="Q10254" s="75" t="str">
        <f t="shared" si="543"/>
        <v>週一</v>
      </c>
      <c r="R10254" s="80">
        <v>44886</v>
      </c>
    </row>
    <row r="10255" spans="2:26">
      <c r="B10255" s="66">
        <v>44869</v>
      </c>
      <c r="D10255" s="68" t="s">
        <v>50</v>
      </c>
      <c r="E10255" s="70" t="s">
        <v>82</v>
      </c>
      <c r="F10255" s="4" t="s">
        <v>3662</v>
      </c>
      <c r="G10255" s="67">
        <v>44873</v>
      </c>
      <c r="H10255" s="67">
        <v>44888</v>
      </c>
      <c r="I10255" s="71">
        <f t="shared" si="544"/>
        <v>15</v>
      </c>
      <c r="J10255" s="72" t="s">
        <v>151</v>
      </c>
      <c r="K10255" s="72" t="s">
        <v>3651</v>
      </c>
      <c r="L10255" s="73">
        <v>1</v>
      </c>
      <c r="M10255" s="73" t="s">
        <v>91</v>
      </c>
      <c r="N10255" s="68" t="str">
        <f>VLOOKUP(K10255,[1]人員授權表!D$3:G$249,4,0)</f>
        <v>無機</v>
      </c>
      <c r="O10255" s="70" t="str">
        <f>IF(J10255=[1]人員授權表!$C$85,"Casper李羿勳",IF(J10255=[1]人員授權表!$C$188,"Iring陳俊明",IF(J10255=[1]人員授權表!$C$189,"Brian陳泓霖",VLOOKUP(K10255,[1]人員授權表!D$2:E$249,2,FALSE))))</f>
        <v>Vicky游崴涵</v>
      </c>
      <c r="P10255" s="67">
        <f t="shared" si="542"/>
        <v>44886</v>
      </c>
      <c r="Q10255" s="75" t="str">
        <f t="shared" si="543"/>
        <v>週一</v>
      </c>
      <c r="R10255" s="80">
        <v>44880</v>
      </c>
    </row>
    <row r="10256" spans="2:26">
      <c r="B10256" s="66">
        <v>44865</v>
      </c>
      <c r="C10256" s="67">
        <v>44869</v>
      </c>
      <c r="D10256" s="68" t="s">
        <v>50</v>
      </c>
      <c r="E10256" s="70" t="s">
        <v>82</v>
      </c>
      <c r="F10256" s="4" t="s">
        <v>3663</v>
      </c>
      <c r="G10256" s="67">
        <v>44873</v>
      </c>
      <c r="H10256" s="67">
        <v>44888</v>
      </c>
      <c r="I10256" s="71">
        <f t="shared" si="544"/>
        <v>15</v>
      </c>
      <c r="J10256" s="72" t="s">
        <v>3553</v>
      </c>
      <c r="K10256" s="72" t="s">
        <v>2699</v>
      </c>
      <c r="L10256" s="73">
        <v>1</v>
      </c>
      <c r="M10256" s="73" t="s">
        <v>91</v>
      </c>
      <c r="N10256" s="68" t="str">
        <f>VLOOKUP(K10256,[1]人員授權表!D$3:G$249,4,0)</f>
        <v>無機</v>
      </c>
      <c r="O10256" s="70" t="str">
        <f>IF(J10256=[1]人員授權表!$C$85,"Casper李羿勳",IF(J10256=[1]人員授權表!$C$188,"Iring陳俊明",IF(J10256=[1]人員授權表!$C$189,"Brian陳泓霖",VLOOKUP(K10256,[1]人員授權表!D$2:E$249,2,FALSE))))</f>
        <v>Iring陳俊明</v>
      </c>
      <c r="P10256" s="67">
        <f t="shared" si="542"/>
        <v>44886</v>
      </c>
      <c r="Q10256" s="75" t="str">
        <f t="shared" si="543"/>
        <v>週一</v>
      </c>
      <c r="R10256" s="80">
        <v>44882</v>
      </c>
      <c r="Z10256" s="79" t="s">
        <v>3650</v>
      </c>
    </row>
    <row r="10257" spans="2:26">
      <c r="B10257" s="66">
        <v>44865</v>
      </c>
      <c r="C10257" s="67">
        <v>44869</v>
      </c>
      <c r="D10257" s="68" t="s">
        <v>50</v>
      </c>
      <c r="E10257" s="70" t="s">
        <v>82</v>
      </c>
      <c r="F10257" s="4" t="s">
        <v>3663</v>
      </c>
      <c r="G10257" s="67">
        <v>44873</v>
      </c>
      <c r="H10257" s="67">
        <v>44888</v>
      </c>
      <c r="I10257" s="71">
        <f t="shared" si="544"/>
        <v>15</v>
      </c>
      <c r="J10257" s="72" t="s">
        <v>89</v>
      </c>
      <c r="K10257" s="72" t="s">
        <v>337</v>
      </c>
      <c r="L10257" s="73">
        <v>1</v>
      </c>
      <c r="M10257" s="73" t="s">
        <v>91</v>
      </c>
      <c r="N10257" s="68" t="str">
        <f>VLOOKUP(K10257,[1]人員授權表!D$3:G$249,4,0)</f>
        <v>無機</v>
      </c>
      <c r="O10257" s="70" t="str">
        <f>IF(J10257=[1]人員授權表!$C$85,"Casper李羿勳",IF(J10257=[1]人員授權表!$C$188,"Iring陳俊明",IF(J10257=[1]人員授權表!$C$189,"Brian陳泓霖",VLOOKUP(K10257,[1]人員授權表!D$2:E$249,2,FALSE))))</f>
        <v>Iring陳俊明</v>
      </c>
      <c r="P10257" s="67">
        <f t="shared" si="542"/>
        <v>44886</v>
      </c>
      <c r="Q10257" s="75" t="str">
        <f t="shared" si="543"/>
        <v>週一</v>
      </c>
      <c r="R10257" s="80">
        <v>44882</v>
      </c>
      <c r="Z10257" s="79" t="s">
        <v>3650</v>
      </c>
    </row>
    <row r="10258" spans="2:26">
      <c r="B10258" s="66">
        <v>44865</v>
      </c>
      <c r="C10258" s="67">
        <v>44869</v>
      </c>
      <c r="D10258" s="68" t="s">
        <v>50</v>
      </c>
      <c r="E10258" s="70" t="s">
        <v>82</v>
      </c>
      <c r="F10258" s="4" t="s">
        <v>3663</v>
      </c>
      <c r="G10258" s="67">
        <v>44873</v>
      </c>
      <c r="H10258" s="67">
        <v>44888</v>
      </c>
      <c r="I10258" s="71">
        <f t="shared" si="544"/>
        <v>15</v>
      </c>
      <c r="J10258" s="72" t="s">
        <v>93</v>
      </c>
      <c r="K10258" s="72" t="s">
        <v>436</v>
      </c>
      <c r="L10258" s="73">
        <v>1</v>
      </c>
      <c r="M10258" s="73" t="s">
        <v>91</v>
      </c>
      <c r="N10258" s="68" t="str">
        <f>VLOOKUP(K10258,[1]人員授權表!D$3:G$249,4,0)</f>
        <v>無機</v>
      </c>
      <c r="O10258" s="70" t="str">
        <f>IF(J10258=[1]人員授權表!$C$85,"Casper李羿勳",IF(J10258=[1]人員授權表!$C$188,"Iring陳俊明",IF(J10258=[1]人員授權表!$C$189,"Brian陳泓霖",VLOOKUP(K10258,[1]人員授權表!D$2:E$249,2,FALSE))))</f>
        <v>Dennis陳汶宏</v>
      </c>
      <c r="P10258" s="67">
        <f t="shared" si="542"/>
        <v>44886</v>
      </c>
      <c r="Q10258" s="75" t="str">
        <f t="shared" si="543"/>
        <v>週一</v>
      </c>
      <c r="R10258" s="80">
        <v>44881</v>
      </c>
      <c r="Z10258" s="79" t="s">
        <v>3650</v>
      </c>
    </row>
    <row r="10259" spans="2:26">
      <c r="B10259" s="66">
        <v>44865</v>
      </c>
      <c r="C10259" s="67">
        <v>44869</v>
      </c>
      <c r="D10259" s="68" t="s">
        <v>50</v>
      </c>
      <c r="E10259" s="70" t="s">
        <v>82</v>
      </c>
      <c r="F10259" s="4" t="s">
        <v>3663</v>
      </c>
      <c r="G10259" s="67">
        <v>44873</v>
      </c>
      <c r="H10259" s="67">
        <v>44888</v>
      </c>
      <c r="I10259" s="71">
        <f t="shared" si="544"/>
        <v>15</v>
      </c>
      <c r="J10259" s="72" t="s">
        <v>2637</v>
      </c>
      <c r="K10259" s="72" t="s">
        <v>2701</v>
      </c>
      <c r="L10259" s="73">
        <v>1</v>
      </c>
      <c r="M10259" s="73" t="s">
        <v>91</v>
      </c>
      <c r="N10259" s="68" t="str">
        <f>VLOOKUP(K10259,[1]人員授權表!D$3:G$249,4,0)</f>
        <v>無機</v>
      </c>
      <c r="O10259" s="70" t="str">
        <f>IF(J10259=[1]人員授權表!$C$85,"Casper李羿勳",IF(J10259=[1]人員授權表!$C$188,"Iring陳俊明",IF(J10259=[1]人員授權表!$C$189,"Brian陳泓霖",VLOOKUP(K10259,[1]人員授權表!D$2:E$249,2,FALSE))))</f>
        <v>Debby胡萱黛&amp;Brian陳泓霖</v>
      </c>
      <c r="P10259" s="67">
        <f t="shared" si="542"/>
        <v>44886</v>
      </c>
      <c r="Q10259" s="75" t="str">
        <f t="shared" si="543"/>
        <v>週一</v>
      </c>
      <c r="R10259" s="80">
        <v>44886</v>
      </c>
      <c r="Z10259" s="79" t="s">
        <v>3650</v>
      </c>
    </row>
    <row r="10260" spans="2:26">
      <c r="B10260" s="66">
        <v>44866</v>
      </c>
      <c r="C10260" s="67">
        <v>44869</v>
      </c>
      <c r="D10260" s="68" t="s">
        <v>50</v>
      </c>
      <c r="E10260" s="70" t="s">
        <v>82</v>
      </c>
      <c r="F10260" s="4" t="s">
        <v>3664</v>
      </c>
      <c r="G10260" s="67">
        <v>44873</v>
      </c>
      <c r="H10260" s="67">
        <v>44888</v>
      </c>
      <c r="I10260" s="71">
        <f t="shared" si="544"/>
        <v>15</v>
      </c>
      <c r="J10260" s="72" t="s">
        <v>3653</v>
      </c>
      <c r="K10260" s="72" t="s">
        <v>3651</v>
      </c>
      <c r="L10260" s="73">
        <v>1</v>
      </c>
      <c r="M10260" s="73" t="s">
        <v>91</v>
      </c>
      <c r="N10260" s="68" t="str">
        <f>VLOOKUP(K10260,[1]人員授權表!D$3:G$249,4,0)</f>
        <v>無機</v>
      </c>
      <c r="O10260" s="70" t="str">
        <f>IF(J10260=[1]人員授權表!$C$85,"Casper李羿勳",IF(J10260=[1]人員授權表!$C$188,"Iring陳俊明",IF(J10260=[1]人員授權表!$C$189,"Brian陳泓霖",VLOOKUP(K10260,[1]人員授權表!D$2:E$249,2,FALSE))))</f>
        <v>Vicky游崴涵</v>
      </c>
      <c r="P10260" s="67">
        <f t="shared" si="542"/>
        <v>44886</v>
      </c>
      <c r="Q10260" s="75" t="str">
        <f t="shared" si="543"/>
        <v>週一</v>
      </c>
      <c r="R10260" s="80">
        <v>44886</v>
      </c>
      <c r="Z10260" s="79" t="s">
        <v>3650</v>
      </c>
    </row>
    <row r="10261" spans="2:26">
      <c r="B10261" s="66">
        <v>44866</v>
      </c>
      <c r="C10261" s="67">
        <v>44869</v>
      </c>
      <c r="D10261" s="68" t="s">
        <v>50</v>
      </c>
      <c r="E10261" s="70" t="s">
        <v>82</v>
      </c>
      <c r="F10261" s="4" t="s">
        <v>3664</v>
      </c>
      <c r="G10261" s="67">
        <v>44873</v>
      </c>
      <c r="H10261" s="67">
        <v>44888</v>
      </c>
      <c r="I10261" s="71">
        <f t="shared" si="544"/>
        <v>15</v>
      </c>
      <c r="J10261" s="72" t="s">
        <v>3654</v>
      </c>
      <c r="K10261" s="72" t="s">
        <v>1782</v>
      </c>
      <c r="L10261" s="73">
        <v>1</v>
      </c>
      <c r="M10261" s="73" t="s">
        <v>91</v>
      </c>
      <c r="N10261" s="68" t="str">
        <f>VLOOKUP(K10261,[1]人員授權表!D$3:G$249,4,0)</f>
        <v>有機</v>
      </c>
      <c r="O10261" s="70" t="str">
        <f>IF(J10261=[1]人員授權表!$C$85,"Casper李羿勳",IF(J10261=[1]人員授權表!$C$188,"Iring陳俊明",IF(J10261=[1]人員授權表!$C$189,"Brian陳泓霖",VLOOKUP(K10261,[1]人員授權表!D$2:E$249,2,FALSE))))</f>
        <v>Casper李羿勳</v>
      </c>
      <c r="P10261" s="67">
        <f t="shared" si="542"/>
        <v>44886</v>
      </c>
      <c r="Q10261" s="75" t="str">
        <f t="shared" si="543"/>
        <v>週一</v>
      </c>
      <c r="R10261" s="80">
        <v>44886</v>
      </c>
      <c r="Z10261" s="79" t="s">
        <v>3650</v>
      </c>
    </row>
    <row r="10262" spans="2:26">
      <c r="B10262" s="66">
        <v>44866</v>
      </c>
      <c r="C10262" s="67">
        <v>44869</v>
      </c>
      <c r="D10262" s="68" t="s">
        <v>50</v>
      </c>
      <c r="E10262" s="70" t="s">
        <v>82</v>
      </c>
      <c r="F10262" s="4" t="s">
        <v>3664</v>
      </c>
      <c r="G10262" s="67">
        <v>44873</v>
      </c>
      <c r="H10262" s="67">
        <v>44888</v>
      </c>
      <c r="I10262" s="71">
        <f t="shared" si="544"/>
        <v>15</v>
      </c>
      <c r="J10262" s="72" t="s">
        <v>102</v>
      </c>
      <c r="K10262" s="72" t="s">
        <v>103</v>
      </c>
      <c r="L10262" s="73">
        <v>1</v>
      </c>
      <c r="M10262" s="73" t="s">
        <v>91</v>
      </c>
      <c r="N10262" s="68" t="str">
        <f>VLOOKUP(K10262,[1]人員授權表!D$3:G$249,4,0)</f>
        <v>無機</v>
      </c>
      <c r="O10262" s="70" t="str">
        <f>IF(J10262=[1]人員授權表!$C$85,"Casper李羿勳",IF(J10262=[1]人員授權表!$C$188,"Iring陳俊明",IF(J10262=[1]人員授權表!$C$189,"Brian陳泓霖",VLOOKUP(K10262,[1]人員授權表!D$2:E$249,2,FALSE))))</f>
        <v>Brian陳泓霖</v>
      </c>
      <c r="P10262" s="67">
        <f t="shared" si="542"/>
        <v>44886</v>
      </c>
      <c r="Q10262" s="75" t="str">
        <f t="shared" si="543"/>
        <v>週一</v>
      </c>
      <c r="R10262" s="80">
        <v>44886</v>
      </c>
      <c r="Z10262" s="79" t="s">
        <v>3650</v>
      </c>
    </row>
    <row r="10263" spans="2:26">
      <c r="B10263" s="66">
        <v>44866</v>
      </c>
      <c r="C10263" s="67">
        <v>44869</v>
      </c>
      <c r="D10263" s="68" t="s">
        <v>50</v>
      </c>
      <c r="E10263" s="70" t="s">
        <v>82</v>
      </c>
      <c r="F10263" s="4" t="s">
        <v>3665</v>
      </c>
      <c r="G10263" s="67">
        <v>44873</v>
      </c>
      <c r="H10263" s="67">
        <v>44888</v>
      </c>
      <c r="I10263" s="71">
        <f t="shared" si="544"/>
        <v>15</v>
      </c>
      <c r="J10263" s="72" t="s">
        <v>3653</v>
      </c>
      <c r="K10263" s="72" t="s">
        <v>3651</v>
      </c>
      <c r="L10263" s="73">
        <v>1</v>
      </c>
      <c r="M10263" s="73" t="s">
        <v>91</v>
      </c>
      <c r="N10263" s="68" t="str">
        <f>VLOOKUP(K10263,[1]人員授權表!D$3:G$249,4,0)</f>
        <v>無機</v>
      </c>
      <c r="O10263" s="70" t="str">
        <f>IF(J10263=[1]人員授權表!$C$85,"Casper李羿勳",IF(J10263=[1]人員授權表!$C$188,"Iring陳俊明",IF(J10263=[1]人員授權表!$C$189,"Brian陳泓霖",VLOOKUP(K10263,[1]人員授權表!D$2:E$249,2,FALSE))))</f>
        <v>Vicky游崴涵</v>
      </c>
      <c r="P10263" s="67">
        <f t="shared" si="542"/>
        <v>44886</v>
      </c>
      <c r="Q10263" s="75" t="str">
        <f t="shared" si="543"/>
        <v>週一</v>
      </c>
      <c r="R10263" s="80">
        <v>44886</v>
      </c>
      <c r="Z10263" s="79" t="s">
        <v>3650</v>
      </c>
    </row>
    <row r="10264" spans="2:26">
      <c r="B10264" s="66">
        <v>44866</v>
      </c>
      <c r="C10264" s="67">
        <v>44869</v>
      </c>
      <c r="D10264" s="68" t="s">
        <v>50</v>
      </c>
      <c r="E10264" s="70" t="s">
        <v>82</v>
      </c>
      <c r="F10264" s="4" t="s">
        <v>3665</v>
      </c>
      <c r="G10264" s="67">
        <v>44873</v>
      </c>
      <c r="H10264" s="67">
        <v>44888</v>
      </c>
      <c r="I10264" s="71">
        <f t="shared" si="544"/>
        <v>15</v>
      </c>
      <c r="J10264" s="72" t="s">
        <v>3654</v>
      </c>
      <c r="K10264" s="72" t="s">
        <v>1782</v>
      </c>
      <c r="L10264" s="73">
        <v>1</v>
      </c>
      <c r="M10264" s="73" t="s">
        <v>91</v>
      </c>
      <c r="N10264" s="68" t="str">
        <f>VLOOKUP(K10264,[1]人員授權表!D$3:G$249,4,0)</f>
        <v>有機</v>
      </c>
      <c r="O10264" s="70" t="str">
        <f>IF(J10264=[1]人員授權表!$C$85,"Casper李羿勳",IF(J10264=[1]人員授權表!$C$188,"Iring陳俊明",IF(J10264=[1]人員授權表!$C$189,"Brian陳泓霖",VLOOKUP(K10264,[1]人員授權表!D$2:E$249,2,FALSE))))</f>
        <v>Casper李羿勳</v>
      </c>
      <c r="P10264" s="67">
        <f t="shared" si="542"/>
        <v>44886</v>
      </c>
      <c r="Q10264" s="75" t="str">
        <f t="shared" si="543"/>
        <v>週一</v>
      </c>
      <c r="R10264" s="80">
        <v>44886</v>
      </c>
      <c r="Z10264" s="79" t="s">
        <v>3650</v>
      </c>
    </row>
    <row r="10265" spans="2:26">
      <c r="B10265" s="66">
        <v>44866</v>
      </c>
      <c r="C10265" s="67">
        <v>44869</v>
      </c>
      <c r="D10265" s="68" t="s">
        <v>50</v>
      </c>
      <c r="E10265" s="70" t="s">
        <v>82</v>
      </c>
      <c r="F10265" s="4" t="s">
        <v>3665</v>
      </c>
      <c r="G10265" s="67">
        <v>44873</v>
      </c>
      <c r="H10265" s="67">
        <v>44888</v>
      </c>
      <c r="I10265" s="71">
        <f t="shared" si="544"/>
        <v>15</v>
      </c>
      <c r="J10265" s="72" t="s">
        <v>102</v>
      </c>
      <c r="K10265" s="72" t="s">
        <v>103</v>
      </c>
      <c r="L10265" s="73">
        <v>1</v>
      </c>
      <c r="M10265" s="73" t="s">
        <v>91</v>
      </c>
      <c r="N10265" s="68" t="str">
        <f>VLOOKUP(K10265,[1]人員授權表!D$3:G$249,4,0)</f>
        <v>無機</v>
      </c>
      <c r="O10265" s="70" t="str">
        <f>IF(J10265=[1]人員授權表!$C$85,"Casper李羿勳",IF(J10265=[1]人員授權表!$C$188,"Iring陳俊明",IF(J10265=[1]人員授權表!$C$189,"Brian陳泓霖",VLOOKUP(K10265,[1]人員授權表!D$2:E$249,2,FALSE))))</f>
        <v>Brian陳泓霖</v>
      </c>
      <c r="P10265" s="67">
        <f t="shared" si="542"/>
        <v>44886</v>
      </c>
      <c r="Q10265" s="75" t="str">
        <f t="shared" si="543"/>
        <v>週一</v>
      </c>
      <c r="R10265" s="80">
        <v>44886</v>
      </c>
      <c r="Z10265" s="79" t="s">
        <v>3650</v>
      </c>
    </row>
    <row r="10266" spans="2:26">
      <c r="B10266" s="66">
        <v>44887</v>
      </c>
      <c r="D10266" s="68" t="s">
        <v>50</v>
      </c>
      <c r="E10266" s="70" t="s">
        <v>82</v>
      </c>
      <c r="F10266" s="70" t="s">
        <v>3666</v>
      </c>
      <c r="G10266" s="67">
        <v>44887</v>
      </c>
      <c r="H10266" s="67">
        <v>44888</v>
      </c>
      <c r="I10266" s="71">
        <f t="shared" si="544"/>
        <v>1</v>
      </c>
      <c r="J10266" s="72" t="s">
        <v>3667</v>
      </c>
      <c r="K10266" s="72" t="s">
        <v>2068</v>
      </c>
      <c r="L10266" s="73">
        <v>10</v>
      </c>
      <c r="M10266" s="73" t="s">
        <v>584</v>
      </c>
      <c r="N10266" s="68" t="s">
        <v>245</v>
      </c>
      <c r="O10266" s="70" t="s">
        <v>829</v>
      </c>
      <c r="P10266" s="67">
        <f>H10266-0</f>
        <v>44888</v>
      </c>
      <c r="Q10266" s="75" t="str">
        <f t="shared" si="543"/>
        <v>週三</v>
      </c>
      <c r="R10266" s="80">
        <v>44888</v>
      </c>
    </row>
    <row r="10267" spans="2:26">
      <c r="B10267" s="66">
        <v>44887</v>
      </c>
      <c r="D10267" s="68" t="s">
        <v>50</v>
      </c>
      <c r="E10267" s="70" t="s">
        <v>82</v>
      </c>
      <c r="F10267" s="70" t="s">
        <v>3666</v>
      </c>
      <c r="G10267" s="67">
        <v>44887</v>
      </c>
      <c r="H10267" s="67">
        <v>44888</v>
      </c>
      <c r="I10267" s="71">
        <f t="shared" si="544"/>
        <v>1</v>
      </c>
      <c r="J10267" s="72" t="s">
        <v>3668</v>
      </c>
      <c r="K10267" s="72" t="s">
        <v>2068</v>
      </c>
      <c r="L10267" s="73">
        <v>2</v>
      </c>
      <c r="M10267" s="73" t="s">
        <v>584</v>
      </c>
      <c r="N10267" s="68" t="s">
        <v>245</v>
      </c>
      <c r="O10267" s="70" t="s">
        <v>829</v>
      </c>
      <c r="P10267" s="67">
        <f>H10267-0</f>
        <v>44888</v>
      </c>
      <c r="Q10267" s="75" t="str">
        <f t="shared" si="543"/>
        <v>週三</v>
      </c>
      <c r="R10267" s="80">
        <v>44888</v>
      </c>
    </row>
    <row r="10268" spans="2:26">
      <c r="B10268" s="66">
        <v>44866</v>
      </c>
      <c r="C10268" s="67">
        <v>44874</v>
      </c>
      <c r="D10268" s="68" t="s">
        <v>50</v>
      </c>
      <c r="E10268" s="70" t="s">
        <v>51</v>
      </c>
      <c r="F10268" s="4" t="s">
        <v>3669</v>
      </c>
      <c r="G10268" s="67">
        <v>44872</v>
      </c>
      <c r="H10268" s="101">
        <v>44889</v>
      </c>
      <c r="I10268" s="71">
        <f t="shared" si="544"/>
        <v>17</v>
      </c>
      <c r="J10268" s="72" t="s">
        <v>74</v>
      </c>
      <c r="K10268" s="72" t="s">
        <v>75</v>
      </c>
      <c r="L10268" s="73">
        <v>1</v>
      </c>
      <c r="M10268" s="73" t="s">
        <v>91</v>
      </c>
      <c r="N10268" s="68" t="str">
        <f>VLOOKUP(K10268,[1]人員授權表!D$3:G$249,4,0)</f>
        <v>有機</v>
      </c>
      <c r="O10268" s="70" t="str">
        <f>IF(J10268=[1]人員授權表!$C$85,"Casper李羿勳",IF(J10268=[1]人員授權表!$C$188,"Iring陳俊明",IF(J10268=[1]人員授權表!$C$189,"Brian陳泓霖",VLOOKUP(K10268,[1]人員授權表!D$2:E$249,2,FALSE))))</f>
        <v>Casper李羿勳</v>
      </c>
      <c r="P10268" s="67">
        <f t="shared" ref="P10268:P10331" si="545">H10268-2</f>
        <v>44887</v>
      </c>
      <c r="Q10268" s="75" t="str">
        <f t="shared" si="543"/>
        <v>週二</v>
      </c>
      <c r="R10268" s="80">
        <v>44887</v>
      </c>
    </row>
    <row r="10269" spans="2:26">
      <c r="B10269" s="66">
        <v>44866</v>
      </c>
      <c r="C10269" s="67">
        <v>44874</v>
      </c>
      <c r="D10269" s="68" t="s">
        <v>50</v>
      </c>
      <c r="E10269" s="70" t="s">
        <v>51</v>
      </c>
      <c r="F10269" s="4" t="s">
        <v>3669</v>
      </c>
      <c r="G10269" s="67">
        <v>44872</v>
      </c>
      <c r="H10269" s="101">
        <v>44889</v>
      </c>
      <c r="I10269" s="71">
        <f t="shared" si="544"/>
        <v>17</v>
      </c>
      <c r="J10269" s="72" t="s">
        <v>66</v>
      </c>
      <c r="K10269" s="72" t="s">
        <v>64</v>
      </c>
      <c r="L10269" s="73">
        <v>1</v>
      </c>
      <c r="M10269" s="73" t="s">
        <v>91</v>
      </c>
      <c r="N10269" s="68" t="str">
        <f>VLOOKUP(K10269,[1]人員授權表!D$3:G$249,4,0)</f>
        <v>有機</v>
      </c>
      <c r="O10269" s="70" t="str">
        <f>IF(J10269=[1]人員授權表!$C$85,"Casper李羿勳",IF(J10269=[1]人員授權表!$C$188,"Iring陳俊明",IF(J10269=[1]人員授權表!$C$189,"Brian陳泓霖",VLOOKUP(K10269,[1]人員授權表!D$2:E$249,2,FALSE))))</f>
        <v>Casper李羿勳</v>
      </c>
      <c r="P10269" s="67">
        <f t="shared" si="545"/>
        <v>44887</v>
      </c>
      <c r="Q10269" s="75" t="str">
        <f t="shared" si="543"/>
        <v>週二</v>
      </c>
      <c r="R10269" s="80">
        <v>44887</v>
      </c>
    </row>
    <row r="10270" spans="2:26">
      <c r="B10270" s="66">
        <v>44866</v>
      </c>
      <c r="C10270" s="67">
        <v>44874</v>
      </c>
      <c r="D10270" s="68" t="s">
        <v>17</v>
      </c>
      <c r="E10270" s="70" t="s">
        <v>51</v>
      </c>
      <c r="F10270" s="4" t="s">
        <v>3670</v>
      </c>
      <c r="G10270" s="67">
        <v>44872</v>
      </c>
      <c r="H10270" s="101">
        <v>44889</v>
      </c>
      <c r="I10270" s="71">
        <f t="shared" si="544"/>
        <v>17</v>
      </c>
      <c r="J10270" s="72" t="s">
        <v>60</v>
      </c>
      <c r="K10270" s="72" t="s">
        <v>61</v>
      </c>
      <c r="L10270" s="73">
        <v>2</v>
      </c>
      <c r="M10270" s="73" t="s">
        <v>91</v>
      </c>
      <c r="N10270" s="68" t="str">
        <f>VLOOKUP(K10270,[1]人員授權表!D$3:G$249,4,0)</f>
        <v>有機</v>
      </c>
      <c r="O10270" s="70" t="str">
        <f>IF(J10270=[1]人員授權表!$C$85,"Casper李羿勳",IF(J10270=[1]人員授權表!$C$188,"Iring陳俊明",IF(J10270=[1]人員授權表!$C$189,"Brian陳泓霖",VLOOKUP(K10270,[1]人員授權表!D$2:E$249,2,FALSE))))</f>
        <v>Marco陳鴻鈞</v>
      </c>
      <c r="P10270" s="67">
        <f t="shared" si="545"/>
        <v>44887</v>
      </c>
      <c r="Q10270" s="75" t="str">
        <f t="shared" si="543"/>
        <v>週二</v>
      </c>
      <c r="R10270" s="80">
        <v>44887</v>
      </c>
    </row>
    <row r="10271" spans="2:26">
      <c r="B10271" s="66">
        <v>44866</v>
      </c>
      <c r="C10271" s="67">
        <v>44874</v>
      </c>
      <c r="D10271" s="68" t="s">
        <v>50</v>
      </c>
      <c r="E10271" s="70" t="s">
        <v>51</v>
      </c>
      <c r="F10271" s="4" t="s">
        <v>3671</v>
      </c>
      <c r="G10271" s="67">
        <v>44872</v>
      </c>
      <c r="H10271" s="101">
        <v>44889</v>
      </c>
      <c r="I10271" s="71">
        <f t="shared" si="544"/>
        <v>17</v>
      </c>
      <c r="J10271" s="72" t="s">
        <v>927</v>
      </c>
      <c r="K10271" s="72" t="s">
        <v>248</v>
      </c>
      <c r="L10271" s="73">
        <v>1</v>
      </c>
      <c r="M10271" s="73" t="s">
        <v>91</v>
      </c>
      <c r="N10271" s="68" t="str">
        <f>VLOOKUP(K10271,[1]人員授權表!D$3:G$249,4,0)</f>
        <v>有機</v>
      </c>
      <c r="O10271" s="70" t="str">
        <f>IF(J10271=[1]人員授權表!$C$85,"Casper李羿勳",IF(J10271=[1]人員授權表!$C$188,"Iring陳俊明",IF(J10271=[1]人員授權表!$C$189,"Brian陳泓霖",VLOOKUP(K10271,[1]人員授權表!D$2:E$249,2,FALSE))))</f>
        <v>Marco陳鴻鈞</v>
      </c>
      <c r="P10271" s="67">
        <f t="shared" si="545"/>
        <v>44887</v>
      </c>
      <c r="Q10271" s="75" t="str">
        <f t="shared" si="543"/>
        <v>週二</v>
      </c>
      <c r="R10271" s="80">
        <v>44882</v>
      </c>
    </row>
    <row r="10272" spans="2:26">
      <c r="B10272" s="66">
        <v>44866</v>
      </c>
      <c r="C10272" s="67">
        <v>44874</v>
      </c>
      <c r="D10272" s="68" t="s">
        <v>50</v>
      </c>
      <c r="E10272" s="70" t="s">
        <v>51</v>
      </c>
      <c r="F10272" s="4" t="s">
        <v>3671</v>
      </c>
      <c r="G10272" s="67">
        <v>44872</v>
      </c>
      <c r="H10272" s="101">
        <v>44889</v>
      </c>
      <c r="I10272" s="71">
        <f t="shared" si="544"/>
        <v>17</v>
      </c>
      <c r="J10272" s="72" t="s">
        <v>616</v>
      </c>
      <c r="K10272" s="72" t="s">
        <v>2973</v>
      </c>
      <c r="L10272" s="73">
        <v>1</v>
      </c>
      <c r="M10272" s="73" t="s">
        <v>91</v>
      </c>
      <c r="N10272" s="68" t="str">
        <f>VLOOKUP(K10272,[1]人員授權表!D$3:G$249,4,0)</f>
        <v>有機</v>
      </c>
      <c r="O10272" s="70" t="str">
        <f>IF(J10272=[1]人員授權表!$C$85,"Casper李羿勳",IF(J10272=[1]人員授權表!$C$188,"Iring陳俊明",IF(J10272=[1]人員授權表!$C$189,"Brian陳泓霖",VLOOKUP(K10272,[1]人員授權表!D$2:E$249,2,FALSE))))</f>
        <v>Casper李羿勳</v>
      </c>
      <c r="P10272" s="67">
        <f t="shared" si="545"/>
        <v>44887</v>
      </c>
      <c r="Q10272" s="75" t="str">
        <f t="shared" si="543"/>
        <v>週二</v>
      </c>
      <c r="R10272" s="80">
        <v>44883</v>
      </c>
    </row>
    <row r="10273" spans="2:28">
      <c r="B10273" s="66">
        <v>44867</v>
      </c>
      <c r="C10273" s="67">
        <v>44874</v>
      </c>
      <c r="D10273" s="68" t="s">
        <v>50</v>
      </c>
      <c r="E10273" s="70" t="s">
        <v>51</v>
      </c>
      <c r="F10273" s="4" t="s">
        <v>3672</v>
      </c>
      <c r="G10273" s="67">
        <v>44873</v>
      </c>
      <c r="H10273" s="101">
        <v>44889</v>
      </c>
      <c r="I10273" s="71">
        <f t="shared" si="544"/>
        <v>16</v>
      </c>
      <c r="J10273" s="72" t="s">
        <v>69</v>
      </c>
      <c r="K10273" s="72" t="s">
        <v>70</v>
      </c>
      <c r="L10273" s="73">
        <v>2</v>
      </c>
      <c r="M10273" s="73" t="s">
        <v>91</v>
      </c>
      <c r="N10273" s="68" t="str">
        <f>VLOOKUP(K10273,[1]人員授權表!D$3:G$249,4,0)</f>
        <v>有機</v>
      </c>
      <c r="O10273" s="70" t="str">
        <f>IF(J10273=[1]人員授權表!$C$85,"Casper李羿勳",IF(J10273=[1]人員授權表!$C$188,"Iring陳俊明",IF(J10273=[1]人員授權表!$C$189,"Brian陳泓霖",VLOOKUP(K10273,[1]人員授權表!D$2:E$249,2,FALSE))))</f>
        <v>Casper李羿勳</v>
      </c>
      <c r="P10273" s="67">
        <f t="shared" si="545"/>
        <v>44887</v>
      </c>
      <c r="Q10273" s="75" t="str">
        <f t="shared" si="543"/>
        <v>週二</v>
      </c>
      <c r="R10273" s="80">
        <v>44883</v>
      </c>
    </row>
    <row r="10274" spans="2:28">
      <c r="B10274" s="66">
        <v>44867</v>
      </c>
      <c r="C10274" s="67">
        <v>44874</v>
      </c>
      <c r="D10274" s="68" t="s">
        <v>50</v>
      </c>
      <c r="E10274" s="70" t="s">
        <v>51</v>
      </c>
      <c r="F10274" s="4" t="s">
        <v>3672</v>
      </c>
      <c r="G10274" s="67">
        <v>44873</v>
      </c>
      <c r="H10274" s="101">
        <v>44889</v>
      </c>
      <c r="I10274" s="71">
        <f t="shared" si="544"/>
        <v>16</v>
      </c>
      <c r="J10274" s="72" t="s">
        <v>240</v>
      </c>
      <c r="K10274" s="72" t="s">
        <v>248</v>
      </c>
      <c r="L10274" s="73">
        <v>4</v>
      </c>
      <c r="M10274" s="73" t="s">
        <v>91</v>
      </c>
      <c r="N10274" s="68" t="str">
        <f>VLOOKUP(K10274,[1]人員授權表!D$3:G$249,4,0)</f>
        <v>有機</v>
      </c>
      <c r="O10274" s="70" t="str">
        <f>IF(J10274=[1]人員授權表!$C$85,"Casper李羿勳",IF(J10274=[1]人員授權表!$C$188,"Iring陳俊明",IF(J10274=[1]人員授權表!$C$189,"Brian陳泓霖",VLOOKUP(K10274,[1]人員授權表!D$2:E$249,2,FALSE))))</f>
        <v>Marco陳鴻鈞</v>
      </c>
      <c r="P10274" s="67">
        <f t="shared" si="545"/>
        <v>44887</v>
      </c>
      <c r="Q10274" s="75" t="str">
        <f t="shared" si="543"/>
        <v>週二</v>
      </c>
      <c r="R10274" s="80">
        <v>44882</v>
      </c>
    </row>
    <row r="10275" spans="2:28">
      <c r="B10275" s="66">
        <v>44867</v>
      </c>
      <c r="C10275" s="67">
        <v>44874</v>
      </c>
      <c r="D10275" s="68" t="s">
        <v>50</v>
      </c>
      <c r="E10275" s="70" t="s">
        <v>51</v>
      </c>
      <c r="F10275" s="4" t="s">
        <v>3672</v>
      </c>
      <c r="G10275" s="67">
        <v>44873</v>
      </c>
      <c r="H10275" s="101">
        <v>44889</v>
      </c>
      <c r="I10275" s="71">
        <f t="shared" si="544"/>
        <v>16</v>
      </c>
      <c r="J10275" s="72" t="s">
        <v>249</v>
      </c>
      <c r="K10275" s="72" t="s">
        <v>250</v>
      </c>
      <c r="L10275" s="73">
        <v>1</v>
      </c>
      <c r="M10275" s="73" t="s">
        <v>91</v>
      </c>
      <c r="N10275" s="68" t="str">
        <f>VLOOKUP(K10275,[1]人員授權表!D$3:G$249,4,0)</f>
        <v>有機</v>
      </c>
      <c r="O10275" s="70" t="str">
        <f>IF(J10275=[1]人員授權表!$C$85,"Casper李羿勳",IF(J10275=[1]人員授權表!$C$188,"Iring陳俊明",IF(J10275=[1]人員授權表!$C$189,"Brian陳泓霖",VLOOKUP(K10275,[1]人員授權表!D$2:E$249,2,FALSE))))</f>
        <v>Marco陳鴻鈞</v>
      </c>
      <c r="P10275" s="67">
        <f t="shared" si="545"/>
        <v>44887</v>
      </c>
      <c r="Q10275" s="75" t="str">
        <f t="shared" si="543"/>
        <v>週二</v>
      </c>
      <c r="R10275" s="80">
        <v>44882</v>
      </c>
    </row>
    <row r="10276" spans="2:28">
      <c r="B10276" s="66">
        <v>44873</v>
      </c>
      <c r="C10276" s="67">
        <v>44874</v>
      </c>
      <c r="D10276" s="68" t="s">
        <v>50</v>
      </c>
      <c r="E10276" s="70" t="s">
        <v>879</v>
      </c>
      <c r="F10276" s="4" t="s">
        <v>3673</v>
      </c>
      <c r="G10276" s="67">
        <v>44873</v>
      </c>
      <c r="H10276" s="101">
        <v>44889</v>
      </c>
      <c r="I10276" s="71">
        <f t="shared" si="544"/>
        <v>16</v>
      </c>
      <c r="J10276" s="72" t="s">
        <v>238</v>
      </c>
      <c r="K10276" s="72" t="s">
        <v>239</v>
      </c>
      <c r="L10276" s="73">
        <v>1</v>
      </c>
      <c r="M10276" s="73" t="s">
        <v>91</v>
      </c>
      <c r="N10276" s="68" t="str">
        <f>VLOOKUP(K10276,[1]人員授權表!D$3:G$249,4,0)</f>
        <v>有機</v>
      </c>
      <c r="O10276" s="70" t="str">
        <f>IF(J10276=[1]人員授權表!$C$85,"Casper李羿勳",IF(J10276=[1]人員授權表!$C$188,"Iring陳俊明",IF(J10276=[1]人員授權表!$C$189,"Brian陳泓霖",VLOOKUP(K10276,[1]人員授權表!D$2:E$249,2,FALSE))))</f>
        <v>Casper李羿勳</v>
      </c>
      <c r="P10276" s="67">
        <f t="shared" si="545"/>
        <v>44887</v>
      </c>
      <c r="Q10276" s="75" t="str">
        <f t="shared" si="543"/>
        <v>週二</v>
      </c>
      <c r="R10276" s="80">
        <v>44887</v>
      </c>
      <c r="AA10276" s="102">
        <v>15</v>
      </c>
      <c r="AB10276" s="123" t="s">
        <v>2325</v>
      </c>
    </row>
    <row r="10277" spans="2:28">
      <c r="B10277" s="66">
        <v>44873</v>
      </c>
      <c r="C10277" s="67">
        <v>44874</v>
      </c>
      <c r="D10277" s="68" t="s">
        <v>50</v>
      </c>
      <c r="E10277" s="70" t="s">
        <v>879</v>
      </c>
      <c r="F10277" s="4" t="s">
        <v>3673</v>
      </c>
      <c r="G10277" s="67">
        <v>44873</v>
      </c>
      <c r="H10277" s="101">
        <v>44889</v>
      </c>
      <c r="I10277" s="71">
        <f t="shared" si="544"/>
        <v>16</v>
      </c>
      <c r="J10277" s="72" t="s">
        <v>240</v>
      </c>
      <c r="K10277" s="72" t="s">
        <v>241</v>
      </c>
      <c r="L10277" s="73">
        <v>1</v>
      </c>
      <c r="M10277" s="73" t="s">
        <v>91</v>
      </c>
      <c r="N10277" s="68" t="str">
        <f>VLOOKUP(K10277,[1]人員授權表!D$3:G$249,4,0)</f>
        <v>有機</v>
      </c>
      <c r="O10277" s="70" t="str">
        <f>IF(J10277=[1]人員授權表!$C$85,"Casper李羿勳",IF(J10277=[1]人員授權表!$C$188,"Iring陳俊明",IF(J10277=[1]人員授權表!$C$189,"Brian陳泓霖",VLOOKUP(K10277,[1]人員授權表!D$2:E$249,2,FALSE))))</f>
        <v>Casper李羿勳</v>
      </c>
      <c r="P10277" s="67">
        <f t="shared" si="545"/>
        <v>44887</v>
      </c>
      <c r="Q10277" s="75" t="str">
        <f t="shared" si="543"/>
        <v>週二</v>
      </c>
      <c r="R10277" s="80">
        <v>44887</v>
      </c>
      <c r="AA10277" s="102">
        <v>15</v>
      </c>
      <c r="AB10277" s="123" t="s">
        <v>2325</v>
      </c>
    </row>
    <row r="10278" spans="2:28">
      <c r="B10278" s="66">
        <v>44873</v>
      </c>
      <c r="C10278" s="67">
        <v>44874</v>
      </c>
      <c r="D10278" s="68" t="s">
        <v>50</v>
      </c>
      <c r="E10278" s="70" t="s">
        <v>879</v>
      </c>
      <c r="F10278" s="4" t="s">
        <v>3673</v>
      </c>
      <c r="G10278" s="67">
        <v>44873</v>
      </c>
      <c r="H10278" s="101">
        <v>44889</v>
      </c>
      <c r="I10278" s="71">
        <f t="shared" si="544"/>
        <v>16</v>
      </c>
      <c r="J10278" s="72" t="s">
        <v>242</v>
      </c>
      <c r="K10278" s="72" t="s">
        <v>241</v>
      </c>
      <c r="L10278" s="73">
        <v>1</v>
      </c>
      <c r="M10278" s="73" t="s">
        <v>91</v>
      </c>
      <c r="N10278" s="68" t="str">
        <f>VLOOKUP(K10278,[1]人員授權表!D$3:G$249,4,0)</f>
        <v>有機</v>
      </c>
      <c r="O10278" s="70" t="str">
        <f>IF(J10278=[1]人員授權表!$C$85,"Casper李羿勳",IF(J10278=[1]人員授權表!$C$188,"Iring陳俊明",IF(J10278=[1]人員授權表!$C$189,"Brian陳泓霖",VLOOKUP(K10278,[1]人員授權表!D$2:E$249,2,FALSE))))</f>
        <v>Casper李羿勳</v>
      </c>
      <c r="P10278" s="67">
        <f t="shared" si="545"/>
        <v>44887</v>
      </c>
      <c r="Q10278" s="75" t="str">
        <f t="shared" si="543"/>
        <v>週二</v>
      </c>
      <c r="R10278" s="80">
        <v>44887</v>
      </c>
      <c r="AA10278" s="102">
        <v>15</v>
      </c>
      <c r="AB10278" s="123" t="s">
        <v>2325</v>
      </c>
    </row>
    <row r="10279" spans="2:28">
      <c r="B10279" s="66">
        <v>44873</v>
      </c>
      <c r="C10279" s="67">
        <v>44874</v>
      </c>
      <c r="D10279" s="68" t="s">
        <v>50</v>
      </c>
      <c r="E10279" s="70" t="s">
        <v>879</v>
      </c>
      <c r="F10279" s="4" t="s">
        <v>3673</v>
      </c>
      <c r="G10279" s="67">
        <v>44873</v>
      </c>
      <c r="H10279" s="101">
        <v>44889</v>
      </c>
      <c r="I10279" s="71">
        <f t="shared" si="544"/>
        <v>16</v>
      </c>
      <c r="J10279" s="72" t="s">
        <v>243</v>
      </c>
      <c r="K10279" s="72" t="s">
        <v>241</v>
      </c>
      <c r="L10279" s="73">
        <v>1</v>
      </c>
      <c r="M10279" s="73" t="s">
        <v>91</v>
      </c>
      <c r="N10279" s="68" t="str">
        <f>VLOOKUP(K10279,[1]人員授權表!D$3:G$249,4,0)</f>
        <v>有機</v>
      </c>
      <c r="O10279" s="70" t="str">
        <f>IF(J10279=[1]人員授權表!$C$85,"Casper李羿勳",IF(J10279=[1]人員授權表!$C$188,"Iring陳俊明",IF(J10279=[1]人員授權表!$C$189,"Brian陳泓霖",VLOOKUP(K10279,[1]人員授權表!D$2:E$249,2,FALSE))))</f>
        <v>Casper李羿勳</v>
      </c>
      <c r="P10279" s="67">
        <f t="shared" si="545"/>
        <v>44887</v>
      </c>
      <c r="Q10279" s="75" t="str">
        <f t="shared" si="543"/>
        <v>週二</v>
      </c>
      <c r="R10279" s="80">
        <v>44887</v>
      </c>
      <c r="AA10279" s="102">
        <v>15</v>
      </c>
      <c r="AB10279" s="123" t="s">
        <v>2325</v>
      </c>
    </row>
    <row r="10280" spans="2:28">
      <c r="B10280" s="66">
        <v>44873</v>
      </c>
      <c r="C10280" s="67">
        <v>44874</v>
      </c>
      <c r="D10280" s="68" t="s">
        <v>50</v>
      </c>
      <c r="E10280" s="70" t="s">
        <v>879</v>
      </c>
      <c r="F10280" s="4" t="s">
        <v>3673</v>
      </c>
      <c r="G10280" s="67">
        <v>44873</v>
      </c>
      <c r="H10280" s="101">
        <v>44889</v>
      </c>
      <c r="I10280" s="71">
        <f t="shared" si="544"/>
        <v>16</v>
      </c>
      <c r="J10280" s="72" t="s">
        <v>244</v>
      </c>
      <c r="K10280" s="72" t="s">
        <v>241</v>
      </c>
      <c r="L10280" s="73">
        <v>1</v>
      </c>
      <c r="M10280" s="73" t="s">
        <v>91</v>
      </c>
      <c r="N10280" s="68" t="str">
        <f>VLOOKUP(K10280,[1]人員授權表!D$3:G$249,4,0)</f>
        <v>有機</v>
      </c>
      <c r="O10280" s="70" t="str">
        <f>IF(J10280=[1]人員授權表!$C$85,"Casper李羿勳",IF(J10280=[1]人員授權表!$C$188,"Iring陳俊明",IF(J10280=[1]人員授權表!$C$189,"Brian陳泓霖",VLOOKUP(K10280,[1]人員授權表!D$2:E$249,2,FALSE))))</f>
        <v>Casper李羿勳</v>
      </c>
      <c r="P10280" s="67">
        <f t="shared" si="545"/>
        <v>44887</v>
      </c>
      <c r="Q10280" s="75" t="str">
        <f t="shared" si="543"/>
        <v>週二</v>
      </c>
      <c r="R10280" s="80">
        <v>44887</v>
      </c>
      <c r="AA10280" s="102">
        <v>15</v>
      </c>
      <c r="AB10280" s="123" t="s">
        <v>2325</v>
      </c>
    </row>
    <row r="10281" spans="2:28">
      <c r="B10281" s="66">
        <v>44873</v>
      </c>
      <c r="C10281" s="67">
        <v>44874</v>
      </c>
      <c r="D10281" s="68" t="s">
        <v>50</v>
      </c>
      <c r="E10281" s="70" t="s">
        <v>879</v>
      </c>
      <c r="F10281" s="4" t="s">
        <v>3673</v>
      </c>
      <c r="G10281" s="67">
        <v>44873</v>
      </c>
      <c r="H10281" s="101">
        <v>44889</v>
      </c>
      <c r="I10281" s="71">
        <f t="shared" si="544"/>
        <v>16</v>
      </c>
      <c r="J10281" s="72" t="s">
        <v>246</v>
      </c>
      <c r="K10281" s="72" t="s">
        <v>241</v>
      </c>
      <c r="L10281" s="73">
        <v>1</v>
      </c>
      <c r="M10281" s="73" t="s">
        <v>91</v>
      </c>
      <c r="N10281" s="68" t="str">
        <f>VLOOKUP(K10281,[1]人員授權表!D$3:G$249,4,0)</f>
        <v>有機</v>
      </c>
      <c r="O10281" s="70" t="str">
        <f>IF(J10281=[1]人員授權表!$C$85,"Casper李羿勳",IF(J10281=[1]人員授權表!$C$188,"Iring陳俊明",IF(J10281=[1]人員授權表!$C$189,"Brian陳泓霖",VLOOKUP(K10281,[1]人員授權表!D$2:E$249,2,FALSE))))</f>
        <v>Casper李羿勳</v>
      </c>
      <c r="P10281" s="67">
        <f t="shared" si="545"/>
        <v>44887</v>
      </c>
      <c r="Q10281" s="75" t="str">
        <f t="shared" si="543"/>
        <v>週二</v>
      </c>
      <c r="R10281" s="80">
        <v>44887</v>
      </c>
      <c r="AA10281" s="102">
        <v>15</v>
      </c>
      <c r="AB10281" s="123" t="s">
        <v>2325</v>
      </c>
    </row>
    <row r="10282" spans="2:28">
      <c r="B10282" s="66">
        <v>44869</v>
      </c>
      <c r="D10282" s="68" t="s">
        <v>50</v>
      </c>
      <c r="E10282" s="70" t="s">
        <v>82</v>
      </c>
      <c r="F10282" s="4" t="s">
        <v>3674</v>
      </c>
      <c r="G10282" s="67">
        <v>44876</v>
      </c>
      <c r="H10282" s="67">
        <v>44889</v>
      </c>
      <c r="I10282" s="71">
        <f t="shared" si="544"/>
        <v>13</v>
      </c>
      <c r="J10282" s="72" t="s">
        <v>120</v>
      </c>
      <c r="K10282" s="72" t="s">
        <v>121</v>
      </c>
      <c r="L10282" s="73">
        <v>1</v>
      </c>
      <c r="M10282" s="73" t="s">
        <v>91</v>
      </c>
      <c r="N10282" s="68" t="str">
        <f>VLOOKUP(K10282,[1]人員授權表!D$3:G$249,4,0)</f>
        <v>無機</v>
      </c>
      <c r="O10282" s="70" t="str">
        <f>IF(J10282=[1]人員授權表!$C$85,"Casper李羿勳",IF(J10282=[1]人員授權表!$C$188,"Iring陳俊明",IF(J10282=[1]人員授權表!$C$189,"Brian陳泓霖",VLOOKUP(K10282,[1]人員授權表!D$2:E$249,2,FALSE))))</f>
        <v>Ken張智凱</v>
      </c>
      <c r="P10282" s="67">
        <f t="shared" si="545"/>
        <v>44887</v>
      </c>
      <c r="Q10282" s="75" t="str">
        <f t="shared" si="543"/>
        <v>週二</v>
      </c>
      <c r="R10282" s="80">
        <v>44880</v>
      </c>
    </row>
    <row r="10283" spans="2:28">
      <c r="B10283" s="66">
        <v>44876</v>
      </c>
      <c r="D10283" s="68" t="s">
        <v>50</v>
      </c>
      <c r="E10283" s="70" t="s">
        <v>879</v>
      </c>
      <c r="F10283" s="4" t="s">
        <v>3675</v>
      </c>
      <c r="G10283" s="67">
        <v>44876</v>
      </c>
      <c r="H10283" s="67">
        <v>44889</v>
      </c>
      <c r="I10283" s="71">
        <v>13</v>
      </c>
      <c r="J10283" s="72" t="s">
        <v>89</v>
      </c>
      <c r="K10283" s="72" t="s">
        <v>3280</v>
      </c>
      <c r="L10283" s="73">
        <v>1</v>
      </c>
      <c r="M10283" s="73" t="s">
        <v>91</v>
      </c>
      <c r="N10283" s="68" t="str">
        <f>VLOOKUP(K10283,[1]人員授權表!D$3:G$249,4,0)</f>
        <v>無機</v>
      </c>
      <c r="O10283" s="70" t="str">
        <f>IF(J10283=[1]人員授權表!$C$85,"Casper李羿勳",IF(J10283=[1]人員授權表!$C$188,"Iring陳俊明",IF(J10283=[1]人員授權表!$C$189,"Brian陳泓霖",VLOOKUP(K10283,[1]人員授權表!D$2:E$249,2,FALSE))))</f>
        <v>Iring陳俊明</v>
      </c>
      <c r="P10283" s="67">
        <f t="shared" si="545"/>
        <v>44887</v>
      </c>
      <c r="Q10283" s="75" t="str">
        <f t="shared" si="543"/>
        <v>週二</v>
      </c>
      <c r="R10283" s="80">
        <v>44882</v>
      </c>
      <c r="AA10283" s="102">
        <v>15</v>
      </c>
      <c r="AB10283" s="123" t="s">
        <v>2325</v>
      </c>
    </row>
    <row r="10284" spans="2:28">
      <c r="B10284" s="66">
        <v>44876</v>
      </c>
      <c r="D10284" s="68" t="s">
        <v>50</v>
      </c>
      <c r="E10284" s="70" t="s">
        <v>879</v>
      </c>
      <c r="F10284" s="4" t="s">
        <v>3675</v>
      </c>
      <c r="G10284" s="67">
        <v>44876</v>
      </c>
      <c r="H10284" s="67">
        <v>44889</v>
      </c>
      <c r="I10284" s="71">
        <v>13</v>
      </c>
      <c r="J10284" s="72" t="s">
        <v>93</v>
      </c>
      <c r="K10284" s="72" t="s">
        <v>436</v>
      </c>
      <c r="L10284" s="73">
        <v>1</v>
      </c>
      <c r="M10284" s="73" t="s">
        <v>91</v>
      </c>
      <c r="N10284" s="68" t="str">
        <f>VLOOKUP(K10284,[1]人員授權表!D$3:G$249,4,0)</f>
        <v>無機</v>
      </c>
      <c r="O10284" s="70" t="str">
        <f>IF(J10284=[1]人員授權表!$C$85,"Casper李羿勳",IF(J10284=[1]人員授權表!$C$188,"Iring陳俊明",IF(J10284=[1]人員授權表!$C$189,"Brian陳泓霖",VLOOKUP(K10284,[1]人員授權表!D$2:E$249,2,FALSE))))</f>
        <v>Dennis陳汶宏</v>
      </c>
      <c r="P10284" s="67">
        <f t="shared" si="545"/>
        <v>44887</v>
      </c>
      <c r="Q10284" s="75" t="str">
        <f t="shared" si="543"/>
        <v>週二</v>
      </c>
      <c r="R10284" s="80">
        <v>44881</v>
      </c>
      <c r="AA10284" s="102">
        <v>15</v>
      </c>
      <c r="AB10284" s="123" t="s">
        <v>2325</v>
      </c>
    </row>
    <row r="10285" spans="2:28">
      <c r="B10285" s="66">
        <v>44876</v>
      </c>
      <c r="D10285" s="68" t="s">
        <v>50</v>
      </c>
      <c r="E10285" s="70" t="s">
        <v>879</v>
      </c>
      <c r="F10285" s="4" t="s">
        <v>3675</v>
      </c>
      <c r="G10285" s="67">
        <v>44876</v>
      </c>
      <c r="H10285" s="67">
        <v>44889</v>
      </c>
      <c r="I10285" s="71">
        <v>13</v>
      </c>
      <c r="J10285" s="72" t="s">
        <v>2637</v>
      </c>
      <c r="K10285" s="72" t="s">
        <v>3281</v>
      </c>
      <c r="L10285" s="73">
        <v>1</v>
      </c>
      <c r="M10285" s="73" t="s">
        <v>91</v>
      </c>
      <c r="N10285" s="68" t="str">
        <f>VLOOKUP(K10285,[1]人員授權表!D$3:G$249,4,0)</f>
        <v>無機</v>
      </c>
      <c r="O10285" s="70" t="str">
        <f>IF(J10285=[1]人員授權表!$C$85,"Casper李羿勳",IF(J10285=[1]人員授權表!$C$188,"Iring陳俊明",IF(J10285=[1]人員授權表!$C$189,"Brian陳泓霖",VLOOKUP(K10285,[1]人員授權表!D$2:E$249,2,FALSE))))</f>
        <v>Debby胡萱黛&amp;Brian陳泓霖</v>
      </c>
      <c r="P10285" s="67">
        <f t="shared" si="545"/>
        <v>44887</v>
      </c>
      <c r="Q10285" s="75" t="str">
        <f t="shared" si="543"/>
        <v>週二</v>
      </c>
      <c r="R10285" s="80">
        <v>44886</v>
      </c>
      <c r="AA10285" s="102">
        <v>15</v>
      </c>
      <c r="AB10285" s="123" t="s">
        <v>2325</v>
      </c>
    </row>
    <row r="10286" spans="2:28">
      <c r="B10286" s="66">
        <v>44876</v>
      </c>
      <c r="D10286" s="68" t="s">
        <v>50</v>
      </c>
      <c r="E10286" s="70" t="s">
        <v>879</v>
      </c>
      <c r="F10286" s="4" t="s">
        <v>3676</v>
      </c>
      <c r="G10286" s="67">
        <v>44876</v>
      </c>
      <c r="H10286" s="67">
        <v>44889</v>
      </c>
      <c r="I10286" s="71">
        <v>13</v>
      </c>
      <c r="J10286" s="72" t="s">
        <v>89</v>
      </c>
      <c r="K10286" s="72" t="s">
        <v>3280</v>
      </c>
      <c r="L10286" s="73">
        <v>1</v>
      </c>
      <c r="M10286" s="73" t="s">
        <v>91</v>
      </c>
      <c r="N10286" s="68" t="str">
        <f>VLOOKUP(K10286,[1]人員授權表!D$3:G$249,4,0)</f>
        <v>無機</v>
      </c>
      <c r="O10286" s="70" t="str">
        <f>IF(J10286=[1]人員授權表!$C$85,"Casper李羿勳",IF(J10286=[1]人員授權表!$C$188,"Iring陳俊明",IF(J10286=[1]人員授權表!$C$189,"Brian陳泓霖",VLOOKUP(K10286,[1]人員授權表!D$2:E$249,2,FALSE))))</f>
        <v>Iring陳俊明</v>
      </c>
      <c r="P10286" s="67">
        <f t="shared" si="545"/>
        <v>44887</v>
      </c>
      <c r="Q10286" s="75" t="str">
        <f t="shared" si="543"/>
        <v>週二</v>
      </c>
      <c r="R10286" s="80">
        <v>44882</v>
      </c>
      <c r="AA10286" s="102">
        <v>15</v>
      </c>
      <c r="AB10286" s="123" t="s">
        <v>2325</v>
      </c>
    </row>
    <row r="10287" spans="2:28">
      <c r="B10287" s="66">
        <v>44876</v>
      </c>
      <c r="D10287" s="68" t="s">
        <v>50</v>
      </c>
      <c r="E10287" s="70" t="s">
        <v>879</v>
      </c>
      <c r="F10287" s="4" t="s">
        <v>3676</v>
      </c>
      <c r="G10287" s="67">
        <v>44876</v>
      </c>
      <c r="H10287" s="67">
        <v>44889</v>
      </c>
      <c r="I10287" s="71">
        <v>13</v>
      </c>
      <c r="J10287" s="72" t="s">
        <v>93</v>
      </c>
      <c r="K10287" s="72" t="s">
        <v>436</v>
      </c>
      <c r="L10287" s="73">
        <v>1</v>
      </c>
      <c r="M10287" s="73" t="s">
        <v>91</v>
      </c>
      <c r="N10287" s="68" t="str">
        <f>VLOOKUP(K10287,[1]人員授權表!D$3:G$249,4,0)</f>
        <v>無機</v>
      </c>
      <c r="O10287" s="70" t="str">
        <f>IF(J10287=[1]人員授權表!$C$85,"Casper李羿勳",IF(J10287=[1]人員授權表!$C$188,"Iring陳俊明",IF(J10287=[1]人員授權表!$C$189,"Brian陳泓霖",VLOOKUP(K10287,[1]人員授權表!D$2:E$249,2,FALSE))))</f>
        <v>Dennis陳汶宏</v>
      </c>
      <c r="P10287" s="67">
        <f t="shared" si="545"/>
        <v>44887</v>
      </c>
      <c r="Q10287" s="75" t="str">
        <f t="shared" si="543"/>
        <v>週二</v>
      </c>
      <c r="R10287" s="80">
        <v>44881</v>
      </c>
      <c r="AA10287" s="102">
        <v>15</v>
      </c>
      <c r="AB10287" s="123" t="s">
        <v>2325</v>
      </c>
    </row>
    <row r="10288" spans="2:28">
      <c r="B10288" s="66">
        <v>44876</v>
      </c>
      <c r="D10288" s="68" t="s">
        <v>50</v>
      </c>
      <c r="E10288" s="70" t="s">
        <v>879</v>
      </c>
      <c r="F10288" s="4" t="s">
        <v>3676</v>
      </c>
      <c r="G10288" s="67">
        <v>44876</v>
      </c>
      <c r="H10288" s="67">
        <v>44889</v>
      </c>
      <c r="I10288" s="71">
        <v>13</v>
      </c>
      <c r="J10288" s="72" t="s">
        <v>2637</v>
      </c>
      <c r="K10288" s="72" t="s">
        <v>3281</v>
      </c>
      <c r="L10288" s="73">
        <v>1</v>
      </c>
      <c r="M10288" s="73" t="s">
        <v>91</v>
      </c>
      <c r="N10288" s="68" t="str">
        <f>VLOOKUP(K10288,[1]人員授權表!D$3:G$249,4,0)</f>
        <v>無機</v>
      </c>
      <c r="O10288" s="70" t="str">
        <f>IF(J10288=[1]人員授權表!$C$85,"Casper李羿勳",IF(J10288=[1]人員授權表!$C$188,"Iring陳俊明",IF(J10288=[1]人員授權表!$C$189,"Brian陳泓霖",VLOOKUP(K10288,[1]人員授權表!D$2:E$249,2,FALSE))))</f>
        <v>Debby胡萱黛&amp;Brian陳泓霖</v>
      </c>
      <c r="P10288" s="67">
        <f t="shared" si="545"/>
        <v>44887</v>
      </c>
      <c r="Q10288" s="75" t="str">
        <f t="shared" si="543"/>
        <v>週二</v>
      </c>
      <c r="R10288" s="80">
        <v>44886</v>
      </c>
      <c r="AA10288" s="102">
        <v>15</v>
      </c>
      <c r="AB10288" s="123" t="s">
        <v>2325</v>
      </c>
    </row>
    <row r="10289" spans="2:28">
      <c r="B10289" s="66">
        <v>44876</v>
      </c>
      <c r="D10289" s="68" t="s">
        <v>50</v>
      </c>
      <c r="E10289" s="70" t="s">
        <v>879</v>
      </c>
      <c r="F10289" s="4" t="s">
        <v>3677</v>
      </c>
      <c r="G10289" s="67">
        <v>44876</v>
      </c>
      <c r="H10289" s="67">
        <v>44889</v>
      </c>
      <c r="I10289" s="71">
        <v>14</v>
      </c>
      <c r="J10289" s="72" t="s">
        <v>89</v>
      </c>
      <c r="K10289" s="72" t="s">
        <v>480</v>
      </c>
      <c r="L10289" s="73">
        <v>1</v>
      </c>
      <c r="M10289" s="73" t="s">
        <v>91</v>
      </c>
      <c r="N10289" s="68" t="str">
        <f>VLOOKUP(K10289,[1]人員授權表!D$3:G$249,4,0)</f>
        <v>無機</v>
      </c>
      <c r="O10289" s="70" t="str">
        <f>IF(J10289=[1]人員授權表!$C$85,"Casper李羿勳",IF(J10289=[1]人員授權表!$C$188,"Iring陳俊明",IF(J10289=[1]人員授權表!$C$189,"Brian陳泓霖",VLOOKUP(K10289,[1]人員授權表!D$2:E$249,2,FALSE))))</f>
        <v>Iring陳俊明</v>
      </c>
      <c r="P10289" s="67">
        <f t="shared" si="545"/>
        <v>44887</v>
      </c>
      <c r="Q10289" s="75" t="str">
        <f t="shared" si="543"/>
        <v>週二</v>
      </c>
      <c r="R10289" s="80">
        <v>44882</v>
      </c>
      <c r="AA10289" s="102">
        <v>15</v>
      </c>
      <c r="AB10289" s="123" t="s">
        <v>2325</v>
      </c>
    </row>
    <row r="10290" spans="2:28">
      <c r="B10290" s="66">
        <v>44876</v>
      </c>
      <c r="D10290" s="68" t="s">
        <v>50</v>
      </c>
      <c r="E10290" s="70" t="s">
        <v>879</v>
      </c>
      <c r="F10290" s="4" t="s">
        <v>3677</v>
      </c>
      <c r="G10290" s="67">
        <v>44876</v>
      </c>
      <c r="H10290" s="67">
        <v>44889</v>
      </c>
      <c r="I10290" s="71">
        <v>14</v>
      </c>
      <c r="J10290" s="72" t="s">
        <v>93</v>
      </c>
      <c r="K10290" s="83" t="s">
        <v>1276</v>
      </c>
      <c r="L10290" s="73">
        <v>1</v>
      </c>
      <c r="M10290" s="73" t="s">
        <v>91</v>
      </c>
      <c r="N10290" s="68" t="str">
        <f>VLOOKUP(K10290,[1]人員授權表!D$3:G$249,4,0)</f>
        <v>無機</v>
      </c>
      <c r="O10290" s="70" t="str">
        <f>IF(J10290=[1]人員授權表!$C$85,"Casper李羿勳",IF(J10290=[1]人員授權表!$C$188,"Iring陳俊明",IF(J10290=[1]人員授權表!$C$189,"Brian陳泓霖",VLOOKUP(K10290,[1]人員授權表!D$2:E$249,2,FALSE))))</f>
        <v>Dennis陳汶宏</v>
      </c>
      <c r="P10290" s="67">
        <f t="shared" si="545"/>
        <v>44887</v>
      </c>
      <c r="Q10290" s="75" t="str">
        <f t="shared" si="543"/>
        <v>週二</v>
      </c>
      <c r="R10290" s="80">
        <v>44881</v>
      </c>
      <c r="AA10290" s="102">
        <v>15</v>
      </c>
      <c r="AB10290" s="123" t="s">
        <v>2325</v>
      </c>
    </row>
    <row r="10291" spans="2:28">
      <c r="B10291" s="66">
        <v>44876</v>
      </c>
      <c r="D10291" s="68" t="s">
        <v>50</v>
      </c>
      <c r="E10291" s="70" t="s">
        <v>879</v>
      </c>
      <c r="F10291" s="4" t="s">
        <v>3677</v>
      </c>
      <c r="G10291" s="67">
        <v>44876</v>
      </c>
      <c r="H10291" s="67">
        <v>44889</v>
      </c>
      <c r="I10291" s="71">
        <v>14</v>
      </c>
      <c r="J10291" s="72" t="s">
        <v>2637</v>
      </c>
      <c r="K10291" s="72" t="s">
        <v>3281</v>
      </c>
      <c r="L10291" s="73">
        <v>1</v>
      </c>
      <c r="M10291" s="73" t="s">
        <v>91</v>
      </c>
      <c r="N10291" s="68" t="str">
        <f>VLOOKUP(K10291,[1]人員授權表!D$3:G$249,4,0)</f>
        <v>無機</v>
      </c>
      <c r="O10291" s="70" t="str">
        <f>IF(J10291=[1]人員授權表!$C$85,"Casper李羿勳",IF(J10291=[1]人員授權表!$C$188,"Iring陳俊明",IF(J10291=[1]人員授權表!$C$189,"Brian陳泓霖",VLOOKUP(K10291,[1]人員授權表!D$2:E$249,2,FALSE))))</f>
        <v>Debby胡萱黛&amp;Brian陳泓霖</v>
      </c>
      <c r="P10291" s="67">
        <f t="shared" si="545"/>
        <v>44887</v>
      </c>
      <c r="Q10291" s="75" t="str">
        <f t="shared" si="543"/>
        <v>週二</v>
      </c>
      <c r="R10291" s="80">
        <v>44886</v>
      </c>
      <c r="AA10291" s="102">
        <v>15</v>
      </c>
      <c r="AB10291" s="123" t="s">
        <v>2325</v>
      </c>
    </row>
    <row r="10292" spans="2:28">
      <c r="B10292" s="66">
        <v>44869</v>
      </c>
      <c r="C10292" s="67">
        <v>44880</v>
      </c>
      <c r="D10292" s="68" t="s">
        <v>50</v>
      </c>
      <c r="E10292" s="70" t="s">
        <v>51</v>
      </c>
      <c r="F10292" s="70" t="s">
        <v>3678</v>
      </c>
      <c r="G10292" s="67">
        <v>44876</v>
      </c>
      <c r="H10292" s="67">
        <v>44889</v>
      </c>
      <c r="I10292" s="71">
        <f t="shared" ref="I10292:I10355" si="546">_xlfn.DAYS(H10292,G10292)</f>
        <v>13</v>
      </c>
      <c r="J10292" s="72" t="s">
        <v>125</v>
      </c>
      <c r="K10292" s="72" t="s">
        <v>144</v>
      </c>
      <c r="L10292" s="110">
        <v>6</v>
      </c>
      <c r="M10292" s="73" t="s">
        <v>79</v>
      </c>
      <c r="N10292" s="68" t="str">
        <f>VLOOKUP(K10292,[1]人員授權表!D$3:G$249,4,0)</f>
        <v>有機</v>
      </c>
      <c r="O10292" s="70" t="str">
        <f>IF(J10292=[1]人員授權表!$C$85,"Casper李羿勳",IF(J10292=[1]人員授權表!$C$188,"Iring陳俊明",IF(J10292=[1]人員授權表!$C$189,"Brian陳泓霖",VLOOKUP(K10292,[1]人員授權表!D$2:E$249,2,FALSE))))</f>
        <v>Lucy黃詩婷</v>
      </c>
      <c r="P10292" s="67">
        <f t="shared" si="545"/>
        <v>44887</v>
      </c>
      <c r="Q10292" s="75" t="str">
        <f t="shared" si="543"/>
        <v>週二</v>
      </c>
      <c r="R10292" s="80">
        <v>44883</v>
      </c>
      <c r="Z10292" s="79" t="s">
        <v>3679</v>
      </c>
      <c r="AA10292" s="3">
        <v>5</v>
      </c>
      <c r="AB10292" s="12" t="s">
        <v>3680</v>
      </c>
    </row>
    <row r="10293" spans="2:28">
      <c r="B10293" s="66">
        <v>44869</v>
      </c>
      <c r="C10293" s="67">
        <v>44880</v>
      </c>
      <c r="D10293" s="68" t="s">
        <v>50</v>
      </c>
      <c r="E10293" s="70" t="s">
        <v>51</v>
      </c>
      <c r="F10293" s="70" t="s">
        <v>3678</v>
      </c>
      <c r="G10293" s="67">
        <v>44876</v>
      </c>
      <c r="H10293" s="67">
        <v>44889</v>
      </c>
      <c r="I10293" s="71">
        <f t="shared" si="546"/>
        <v>13</v>
      </c>
      <c r="J10293" s="72" t="s">
        <v>139</v>
      </c>
      <c r="K10293" s="72" t="s">
        <v>140</v>
      </c>
      <c r="L10293" s="110">
        <v>6</v>
      </c>
      <c r="M10293" s="73" t="s">
        <v>79</v>
      </c>
      <c r="N10293" s="68" t="str">
        <f>VLOOKUP(K10293,[1]人員授權表!D$3:G$249,4,0)</f>
        <v>無機</v>
      </c>
      <c r="O10293" s="70" t="str">
        <f>IF(J10293=[1]人員授權表!$C$85,"Casper李羿勳",IF(J10293=[1]人員授權表!$C$188,"Iring陳俊明",IF(J10293=[1]人員授權表!$C$189,"Brian陳泓霖",VLOOKUP(K10293,[1]人員授權表!D$2:E$249,2,FALSE))))</f>
        <v>Brian陳泓霖</v>
      </c>
      <c r="P10293" s="67">
        <f t="shared" si="545"/>
        <v>44887</v>
      </c>
      <c r="Q10293" s="75" t="str">
        <f t="shared" si="543"/>
        <v>週二</v>
      </c>
      <c r="R10293" s="80">
        <v>44883</v>
      </c>
      <c r="Z10293" s="79" t="s">
        <v>3679</v>
      </c>
      <c r="AA10293" s="3">
        <v>5</v>
      </c>
      <c r="AB10293" s="12" t="s">
        <v>3680</v>
      </c>
    </row>
    <row r="10294" spans="2:28">
      <c r="B10294" s="66">
        <v>44869</v>
      </c>
      <c r="C10294" s="67">
        <v>44880</v>
      </c>
      <c r="D10294" s="68" t="s">
        <v>50</v>
      </c>
      <c r="E10294" s="70" t="s">
        <v>51</v>
      </c>
      <c r="F10294" s="70" t="s">
        <v>3678</v>
      </c>
      <c r="G10294" s="67">
        <v>44876</v>
      </c>
      <c r="H10294" s="67">
        <v>44889</v>
      </c>
      <c r="I10294" s="71">
        <f t="shared" si="546"/>
        <v>13</v>
      </c>
      <c r="J10294" s="72" t="s">
        <v>160</v>
      </c>
      <c r="K10294" s="72" t="s">
        <v>161</v>
      </c>
      <c r="L10294" s="110">
        <v>6</v>
      </c>
      <c r="M10294" s="73" t="s">
        <v>79</v>
      </c>
      <c r="N10294" s="68" t="str">
        <f>VLOOKUP(K10294,[1]人員授權表!D$3:G$249,4,0)</f>
        <v>無機</v>
      </c>
      <c r="O10294" s="70" t="str">
        <f>IF(J10294=[1]人員授權表!$C$85,"Casper李羿勳",IF(J10294=[1]人員授權表!$C$188,"Iring陳俊明",IF(J10294=[1]人員授權表!$C$189,"Brian陳泓霖",VLOOKUP(K10294,[1]人員授權表!D$2:E$249,2,FALSE))))</f>
        <v>Dennis陳汶宏</v>
      </c>
      <c r="P10294" s="67">
        <f t="shared" si="545"/>
        <v>44887</v>
      </c>
      <c r="Q10294" s="75" t="str">
        <f t="shared" si="543"/>
        <v>週二</v>
      </c>
      <c r="R10294" s="80">
        <v>44884</v>
      </c>
      <c r="Z10294" s="79" t="s">
        <v>3679</v>
      </c>
      <c r="AA10294" s="3">
        <v>5</v>
      </c>
      <c r="AB10294" s="12" t="s">
        <v>3680</v>
      </c>
    </row>
    <row r="10295" spans="2:28">
      <c r="B10295" s="66">
        <v>44869</v>
      </c>
      <c r="C10295" s="67">
        <v>44880</v>
      </c>
      <c r="D10295" s="68" t="s">
        <v>50</v>
      </c>
      <c r="E10295" s="70" t="s">
        <v>51</v>
      </c>
      <c r="F10295" s="70" t="s">
        <v>3678</v>
      </c>
      <c r="G10295" s="67">
        <v>44876</v>
      </c>
      <c r="H10295" s="67">
        <v>44889</v>
      </c>
      <c r="I10295" s="71">
        <f t="shared" si="546"/>
        <v>13</v>
      </c>
      <c r="J10295" s="72" t="s">
        <v>145</v>
      </c>
      <c r="K10295" s="72" t="s">
        <v>146</v>
      </c>
      <c r="L10295" s="110">
        <v>6</v>
      </c>
      <c r="M10295" s="73" t="s">
        <v>79</v>
      </c>
      <c r="N10295" s="68" t="str">
        <f>VLOOKUP(K10295,[1]人員授權表!D$3:G$249,4,0)</f>
        <v>無機</v>
      </c>
      <c r="O10295" s="70" t="str">
        <f>IF(J10295=[1]人員授權表!$C$85,"Casper李羿勳",IF(J10295=[1]人員授權表!$C$188,"Iring陳俊明",IF(J10295=[1]人員授權表!$C$189,"Brian陳泓霖",VLOOKUP(K10295,[1]人員授權表!D$2:E$249,2,FALSE))))</f>
        <v>Jack劉念忻</v>
      </c>
      <c r="P10295" s="67">
        <f t="shared" si="545"/>
        <v>44887</v>
      </c>
      <c r="Q10295" s="75" t="str">
        <f t="shared" si="543"/>
        <v>週二</v>
      </c>
      <c r="R10295" s="80">
        <v>44883</v>
      </c>
      <c r="Z10295" s="79" t="s">
        <v>3679</v>
      </c>
      <c r="AA10295" s="3">
        <v>5</v>
      </c>
      <c r="AB10295" s="12" t="s">
        <v>3680</v>
      </c>
    </row>
    <row r="10296" spans="2:28">
      <c r="B10296" s="66">
        <v>44869</v>
      </c>
      <c r="C10296" s="67">
        <v>44880</v>
      </c>
      <c r="D10296" s="68" t="s">
        <v>50</v>
      </c>
      <c r="E10296" s="70" t="s">
        <v>51</v>
      </c>
      <c r="F10296" s="70" t="s">
        <v>3678</v>
      </c>
      <c r="G10296" s="67">
        <v>44876</v>
      </c>
      <c r="H10296" s="67">
        <v>44889</v>
      </c>
      <c r="I10296" s="71">
        <f t="shared" si="546"/>
        <v>13</v>
      </c>
      <c r="J10296" s="72" t="s">
        <v>164</v>
      </c>
      <c r="K10296" s="72" t="s">
        <v>146</v>
      </c>
      <c r="L10296" s="110">
        <v>6</v>
      </c>
      <c r="M10296" s="73" t="s">
        <v>79</v>
      </c>
      <c r="N10296" s="68" t="str">
        <f>VLOOKUP(K10296,[1]人員授權表!D$3:G$249,4,0)</f>
        <v>無機</v>
      </c>
      <c r="O10296" s="70" t="str">
        <f>IF(J10296=[1]人員授權表!$C$85,"Casper李羿勳",IF(J10296=[1]人員授權表!$C$188,"Iring陳俊明",IF(J10296=[1]人員授權表!$C$189,"Brian陳泓霖",VLOOKUP(K10296,[1]人員授權表!D$2:E$249,2,FALSE))))</f>
        <v>Jack劉念忻</v>
      </c>
      <c r="P10296" s="67">
        <f t="shared" si="545"/>
        <v>44887</v>
      </c>
      <c r="Q10296" s="75" t="str">
        <f t="shared" si="543"/>
        <v>週二</v>
      </c>
      <c r="R10296" s="80">
        <v>44883</v>
      </c>
      <c r="Z10296" s="79" t="s">
        <v>3679</v>
      </c>
      <c r="AA10296" s="3">
        <v>5</v>
      </c>
      <c r="AB10296" s="12" t="s">
        <v>3680</v>
      </c>
    </row>
    <row r="10297" spans="2:28">
      <c r="B10297" s="66">
        <v>44869</v>
      </c>
      <c r="C10297" s="67">
        <v>44880</v>
      </c>
      <c r="D10297" s="68" t="s">
        <v>50</v>
      </c>
      <c r="E10297" s="70" t="s">
        <v>51</v>
      </c>
      <c r="F10297" s="70" t="s">
        <v>3678</v>
      </c>
      <c r="G10297" s="67">
        <v>44876</v>
      </c>
      <c r="H10297" s="67">
        <v>44889</v>
      </c>
      <c r="I10297" s="71">
        <f t="shared" si="546"/>
        <v>13</v>
      </c>
      <c r="J10297" s="72" t="s">
        <v>141</v>
      </c>
      <c r="K10297" s="72" t="s">
        <v>142</v>
      </c>
      <c r="L10297" s="110">
        <v>6</v>
      </c>
      <c r="M10297" s="73" t="s">
        <v>79</v>
      </c>
      <c r="N10297" s="68" t="str">
        <f>VLOOKUP(K10297,[1]人員授權表!D$3:G$249,4,0)</f>
        <v>無機</v>
      </c>
      <c r="O10297" s="70" t="str">
        <f>IF(J10297=[1]人員授權表!$C$85,"Casper李羿勳",IF(J10297=[1]人員授權表!$C$188,"Iring陳俊明",IF(J10297=[1]人員授權表!$C$189,"Brian陳泓霖",VLOOKUP(K10297,[1]人員授權表!D$2:E$249,2,FALSE))))</f>
        <v>Dennis陳汶宏</v>
      </c>
      <c r="P10297" s="67">
        <f t="shared" si="545"/>
        <v>44887</v>
      </c>
      <c r="Q10297" s="75" t="str">
        <f t="shared" si="543"/>
        <v>週二</v>
      </c>
      <c r="R10297" s="80">
        <v>44883</v>
      </c>
      <c r="Z10297" s="79" t="s">
        <v>3679</v>
      </c>
      <c r="AA10297" s="3">
        <v>5</v>
      </c>
      <c r="AB10297" s="12" t="s">
        <v>3680</v>
      </c>
    </row>
    <row r="10298" spans="2:28">
      <c r="B10298" s="66">
        <v>44869</v>
      </c>
      <c r="C10298" s="67">
        <v>44880</v>
      </c>
      <c r="D10298" s="68" t="s">
        <v>50</v>
      </c>
      <c r="E10298" s="70" t="s">
        <v>51</v>
      </c>
      <c r="F10298" s="70" t="s">
        <v>3678</v>
      </c>
      <c r="G10298" s="67">
        <v>44876</v>
      </c>
      <c r="H10298" s="67">
        <v>44889</v>
      </c>
      <c r="I10298" s="71">
        <f t="shared" si="546"/>
        <v>13</v>
      </c>
      <c r="J10298" s="72" t="s">
        <v>153</v>
      </c>
      <c r="K10298" s="72" t="s">
        <v>154</v>
      </c>
      <c r="L10298" s="110">
        <v>6</v>
      </c>
      <c r="M10298" s="73" t="s">
        <v>79</v>
      </c>
      <c r="N10298" s="68" t="str">
        <f>VLOOKUP(K10298,[1]人員授權表!D$3:G$249,4,0)</f>
        <v>無機</v>
      </c>
      <c r="O10298" s="70" t="str">
        <f>IF(J10298=[1]人員授權表!$C$85,"Casper李羿勳",IF(J10298=[1]人員授權表!$C$188,"Iring陳俊明",IF(J10298=[1]人員授權表!$C$189,"Brian陳泓霖",VLOOKUP(K10298,[1]人員授權表!D$2:E$249,2,FALSE))))</f>
        <v>Ken張智凱</v>
      </c>
      <c r="P10298" s="67">
        <f t="shared" si="545"/>
        <v>44887</v>
      </c>
      <c r="Q10298" s="75" t="str">
        <f t="shared" si="543"/>
        <v>週二</v>
      </c>
      <c r="R10298" s="80">
        <v>44880</v>
      </c>
      <c r="Z10298" s="79" t="s">
        <v>3679</v>
      </c>
      <c r="AA10298" s="3">
        <v>5</v>
      </c>
      <c r="AB10298" s="12" t="s">
        <v>3680</v>
      </c>
    </row>
    <row r="10299" spans="2:28">
      <c r="B10299" s="66">
        <v>44869</v>
      </c>
      <c r="C10299" s="67">
        <v>44880</v>
      </c>
      <c r="D10299" s="68" t="s">
        <v>50</v>
      </c>
      <c r="E10299" s="70" t="s">
        <v>51</v>
      </c>
      <c r="F10299" s="70" t="s">
        <v>3678</v>
      </c>
      <c r="G10299" s="67">
        <v>44876</v>
      </c>
      <c r="H10299" s="67">
        <v>44889</v>
      </c>
      <c r="I10299" s="71">
        <f t="shared" si="546"/>
        <v>13</v>
      </c>
      <c r="J10299" s="72" t="s">
        <v>137</v>
      </c>
      <c r="K10299" s="72" t="s">
        <v>138</v>
      </c>
      <c r="L10299" s="110">
        <v>6</v>
      </c>
      <c r="M10299" s="73" t="s">
        <v>79</v>
      </c>
      <c r="N10299" s="68" t="str">
        <f>VLOOKUP(K10299,[1]人員授權表!D$3:G$249,4,0)</f>
        <v>無機</v>
      </c>
      <c r="O10299" s="70" t="str">
        <f>IF(J10299=[1]人員授權表!$C$85,"Casper李羿勳",IF(J10299=[1]人員授權表!$C$188,"Iring陳俊明",IF(J10299=[1]人員授權表!$C$189,"Brian陳泓霖",VLOOKUP(K10299,[1]人員授權表!D$2:E$249,2,FALSE))))</f>
        <v>Jack劉念忻</v>
      </c>
      <c r="P10299" s="67">
        <f t="shared" si="545"/>
        <v>44887</v>
      </c>
      <c r="Q10299" s="75" t="str">
        <f t="shared" si="543"/>
        <v>週二</v>
      </c>
      <c r="R10299" s="80">
        <v>44887</v>
      </c>
      <c r="Z10299" s="79" t="s">
        <v>3679</v>
      </c>
      <c r="AA10299" s="3">
        <v>5</v>
      </c>
      <c r="AB10299" s="12" t="s">
        <v>3680</v>
      </c>
    </row>
    <row r="10300" spans="2:28">
      <c r="B10300" s="66">
        <v>44869</v>
      </c>
      <c r="C10300" s="67">
        <v>44880</v>
      </c>
      <c r="D10300" s="68" t="s">
        <v>50</v>
      </c>
      <c r="E10300" s="70" t="s">
        <v>51</v>
      </c>
      <c r="F10300" s="70" t="s">
        <v>3678</v>
      </c>
      <c r="G10300" s="67">
        <v>44876</v>
      </c>
      <c r="H10300" s="67">
        <v>44889</v>
      </c>
      <c r="I10300" s="71">
        <f t="shared" si="546"/>
        <v>13</v>
      </c>
      <c r="J10300" s="72" t="s">
        <v>148</v>
      </c>
      <c r="K10300" s="72" t="s">
        <v>149</v>
      </c>
      <c r="L10300" s="110">
        <v>6</v>
      </c>
      <c r="M10300" s="73" t="s">
        <v>79</v>
      </c>
      <c r="N10300" s="68" t="str">
        <f>VLOOKUP(K10300,[1]人員授權表!D$3:G$249,4,0)</f>
        <v>無機</v>
      </c>
      <c r="O10300" s="70" t="str">
        <f>IF(J10300=[1]人員授權表!$C$85,"Casper李羿勳",IF(J10300=[1]人員授權表!$C$188,"Iring陳俊明",IF(J10300=[1]人員授權表!$C$189,"Brian陳泓霖",VLOOKUP(K10300,[1]人員授權表!D$2:E$249,2,FALSE))))</f>
        <v>Vicky游崴涵</v>
      </c>
      <c r="P10300" s="67">
        <f t="shared" si="545"/>
        <v>44887</v>
      </c>
      <c r="Q10300" s="75" t="str">
        <f t="shared" si="543"/>
        <v>週二</v>
      </c>
      <c r="R10300" s="80">
        <v>44882</v>
      </c>
      <c r="Z10300" s="79" t="s">
        <v>3679</v>
      </c>
      <c r="AA10300" s="3">
        <v>5</v>
      </c>
      <c r="AB10300" s="12" t="s">
        <v>3680</v>
      </c>
    </row>
    <row r="10301" spans="2:28">
      <c r="B10301" s="66">
        <v>44869</v>
      </c>
      <c r="C10301" s="67">
        <v>44880</v>
      </c>
      <c r="D10301" s="68" t="s">
        <v>50</v>
      </c>
      <c r="E10301" s="70" t="s">
        <v>51</v>
      </c>
      <c r="F10301" s="70" t="s">
        <v>3681</v>
      </c>
      <c r="G10301" s="67">
        <v>44876</v>
      </c>
      <c r="H10301" s="67">
        <v>44889</v>
      </c>
      <c r="I10301" s="71">
        <f t="shared" si="546"/>
        <v>13</v>
      </c>
      <c r="J10301" s="72" t="s">
        <v>295</v>
      </c>
      <c r="K10301" s="72" t="s">
        <v>296</v>
      </c>
      <c r="L10301" s="110">
        <v>6</v>
      </c>
      <c r="M10301" s="73" t="s">
        <v>79</v>
      </c>
      <c r="N10301" s="68" t="str">
        <f>VLOOKUP(K10301,[1]人員授權表!D$3:G$249,4,0)</f>
        <v>無機</v>
      </c>
      <c r="O10301" s="70" t="str">
        <f>IF(J10301=[1]人員授權表!$C$85,"Casper李羿勳",IF(J10301=[1]人員授權表!$C$188,"Iring陳俊明",IF(J10301=[1]人員授權表!$C$189,"Brian陳泓霖",VLOOKUP(K10301,[1]人員授權表!D$2:E$249,2,FALSE))))</f>
        <v>Ken張智凱</v>
      </c>
      <c r="P10301" s="67">
        <f t="shared" si="545"/>
        <v>44887</v>
      </c>
      <c r="Q10301" s="75" t="str">
        <f t="shared" si="543"/>
        <v>週二</v>
      </c>
      <c r="R10301" s="80">
        <v>44880</v>
      </c>
      <c r="Z10301" s="79" t="s">
        <v>3679</v>
      </c>
      <c r="AA10301" s="3">
        <v>5</v>
      </c>
      <c r="AB10301" s="12" t="s">
        <v>3680</v>
      </c>
    </row>
    <row r="10302" spans="2:28">
      <c r="B10302" s="66">
        <v>44869</v>
      </c>
      <c r="C10302" s="67">
        <v>44880</v>
      </c>
      <c r="D10302" s="68" t="s">
        <v>50</v>
      </c>
      <c r="E10302" s="70" t="s">
        <v>51</v>
      </c>
      <c r="F10302" s="70" t="s">
        <v>3678</v>
      </c>
      <c r="G10302" s="67">
        <v>44876</v>
      </c>
      <c r="H10302" s="67">
        <v>44889</v>
      </c>
      <c r="I10302" s="71">
        <f t="shared" si="546"/>
        <v>13</v>
      </c>
      <c r="J10302" s="72" t="s">
        <v>167</v>
      </c>
      <c r="K10302" s="72" t="s">
        <v>168</v>
      </c>
      <c r="L10302" s="110">
        <v>6</v>
      </c>
      <c r="M10302" s="73" t="s">
        <v>79</v>
      </c>
      <c r="N10302" s="68" t="str">
        <f>VLOOKUP(K10302,[1]人員授權表!D$3:G$249,4,0)</f>
        <v>有機</v>
      </c>
      <c r="O10302" s="70" t="str">
        <f>IF(J10302=[1]人員授權表!$C$85,"Casper李羿勳",IF(J10302=[1]人員授權表!$C$188,"Iring陳俊明",IF(J10302=[1]人員授權表!$C$189,"Brian陳泓霖",VLOOKUP(K10302,[1]人員授權表!D$2:E$249,2,FALSE))))</f>
        <v>Una林庭瑄</v>
      </c>
      <c r="P10302" s="67">
        <f t="shared" si="545"/>
        <v>44887</v>
      </c>
      <c r="Q10302" s="75" t="str">
        <f t="shared" si="543"/>
        <v>週二</v>
      </c>
      <c r="R10302" s="80">
        <v>44882</v>
      </c>
      <c r="Z10302" s="79" t="s">
        <v>3679</v>
      </c>
      <c r="AA10302" s="3">
        <v>5</v>
      </c>
      <c r="AB10302" s="12" t="s">
        <v>3680</v>
      </c>
    </row>
    <row r="10303" spans="2:28">
      <c r="B10303" s="66">
        <v>44861</v>
      </c>
      <c r="D10303" s="68" t="s">
        <v>50</v>
      </c>
      <c r="E10303" s="70" t="s">
        <v>82</v>
      </c>
      <c r="F10303" s="70" t="s">
        <v>3682</v>
      </c>
      <c r="G10303" s="67">
        <v>44875</v>
      </c>
      <c r="H10303" s="67">
        <v>44889</v>
      </c>
      <c r="I10303" s="71">
        <f t="shared" si="546"/>
        <v>14</v>
      </c>
      <c r="J10303" s="72" t="s">
        <v>137</v>
      </c>
      <c r="K10303" s="72" t="s">
        <v>138</v>
      </c>
      <c r="L10303" s="73">
        <v>1</v>
      </c>
      <c r="M10303" s="73" t="s">
        <v>268</v>
      </c>
      <c r="N10303" s="68" t="str">
        <f>VLOOKUP(K10303,[1]人員授權表!D$3:G$249,4,0)</f>
        <v>無機</v>
      </c>
      <c r="O10303" s="70" t="str">
        <f>IF(J10303=[1]人員授權表!$C$85,"Casper李羿勳",IF(J10303=[1]人員授權表!$C$188,"Iring陳俊明",IF(J10303=[1]人員授權表!$C$189,"Brian陳泓霖",VLOOKUP(K10303,[1]人員授權表!D$2:E$249,2,FALSE))))</f>
        <v>Jack劉念忻</v>
      </c>
      <c r="P10303" s="67">
        <f t="shared" si="545"/>
        <v>44887</v>
      </c>
      <c r="Q10303" s="75" t="str">
        <f t="shared" si="543"/>
        <v>週二</v>
      </c>
      <c r="R10303" s="80">
        <v>44883</v>
      </c>
    </row>
    <row r="10304" spans="2:28">
      <c r="B10304" s="66">
        <v>44861</v>
      </c>
      <c r="D10304" s="68" t="s">
        <v>50</v>
      </c>
      <c r="E10304" s="70" t="s">
        <v>82</v>
      </c>
      <c r="F10304" s="70" t="s">
        <v>3682</v>
      </c>
      <c r="G10304" s="67">
        <v>44875</v>
      </c>
      <c r="H10304" s="67">
        <v>44889</v>
      </c>
      <c r="I10304" s="71">
        <f t="shared" si="546"/>
        <v>14</v>
      </c>
      <c r="J10304" s="72" t="s">
        <v>148</v>
      </c>
      <c r="K10304" s="72" t="s">
        <v>149</v>
      </c>
      <c r="L10304" s="73">
        <v>1</v>
      </c>
      <c r="M10304" s="73" t="s">
        <v>268</v>
      </c>
      <c r="N10304" s="68" t="str">
        <f>VLOOKUP(K10304,[1]人員授權表!D$3:G$249,4,0)</f>
        <v>無機</v>
      </c>
      <c r="O10304" s="70" t="str">
        <f>IF(J10304=[1]人員授權表!$C$85,"Casper李羿勳",IF(J10304=[1]人員授權表!$C$188,"Iring陳俊明",IF(J10304=[1]人員授權表!$C$189,"Brian陳泓霖",VLOOKUP(K10304,[1]人員授權表!D$2:E$249,2,FALSE))))</f>
        <v>Vicky游崴涵</v>
      </c>
      <c r="P10304" s="67">
        <f t="shared" si="545"/>
        <v>44887</v>
      </c>
      <c r="Q10304" s="75" t="str">
        <f t="shared" si="543"/>
        <v>週二</v>
      </c>
      <c r="R10304" s="80">
        <v>44882</v>
      </c>
    </row>
    <row r="10305" spans="2:27">
      <c r="B10305" s="66">
        <v>44861</v>
      </c>
      <c r="D10305" s="68" t="s">
        <v>50</v>
      </c>
      <c r="E10305" s="70" t="s">
        <v>82</v>
      </c>
      <c r="F10305" s="70" t="s">
        <v>3682</v>
      </c>
      <c r="G10305" s="67">
        <v>44875</v>
      </c>
      <c r="H10305" s="67">
        <v>44889</v>
      </c>
      <c r="I10305" s="71">
        <f t="shared" si="546"/>
        <v>14</v>
      </c>
      <c r="J10305" s="72" t="s">
        <v>139</v>
      </c>
      <c r="K10305" s="72" t="s">
        <v>140</v>
      </c>
      <c r="L10305" s="73">
        <v>1</v>
      </c>
      <c r="M10305" s="73" t="s">
        <v>268</v>
      </c>
      <c r="N10305" s="68" t="str">
        <f>VLOOKUP(K10305,[1]人員授權表!D$3:G$249,4,0)</f>
        <v>無機</v>
      </c>
      <c r="O10305" s="70" t="str">
        <f>IF(J10305=[1]人員授權表!$C$85,"Casper李羿勳",IF(J10305=[1]人員授權表!$C$188,"Iring陳俊明",IF(J10305=[1]人員授權表!$C$189,"Brian陳泓霖",VLOOKUP(K10305,[1]人員授權表!D$2:E$249,2,FALSE))))</f>
        <v>Brian陳泓霖</v>
      </c>
      <c r="P10305" s="67">
        <f t="shared" si="545"/>
        <v>44887</v>
      </c>
      <c r="Q10305" s="75" t="str">
        <f t="shared" si="543"/>
        <v>週二</v>
      </c>
      <c r="R10305" s="80">
        <v>44883</v>
      </c>
    </row>
    <row r="10306" spans="2:27">
      <c r="B10306" s="66">
        <v>44861</v>
      </c>
      <c r="D10306" s="68" t="s">
        <v>50</v>
      </c>
      <c r="E10306" s="70" t="s">
        <v>82</v>
      </c>
      <c r="F10306" s="70" t="s">
        <v>3682</v>
      </c>
      <c r="G10306" s="67">
        <v>44875</v>
      </c>
      <c r="H10306" s="67">
        <v>44889</v>
      </c>
      <c r="I10306" s="71">
        <f t="shared" si="546"/>
        <v>14</v>
      </c>
      <c r="J10306" s="72" t="s">
        <v>141</v>
      </c>
      <c r="K10306" s="72" t="s">
        <v>142</v>
      </c>
      <c r="L10306" s="73">
        <v>1</v>
      </c>
      <c r="M10306" s="73" t="s">
        <v>268</v>
      </c>
      <c r="N10306" s="68" t="str">
        <f>VLOOKUP(K10306,[1]人員授權表!D$3:G$249,4,0)</f>
        <v>無機</v>
      </c>
      <c r="O10306" s="70" t="str">
        <f>IF(J10306=[1]人員授權表!$C$85,"Casper李羿勳",IF(J10306=[1]人員授權表!$C$188,"Iring陳俊明",IF(J10306=[1]人員授權表!$C$189,"Brian陳泓霖",VLOOKUP(K10306,[1]人員授權表!D$2:E$249,2,FALSE))))</f>
        <v>Dennis陳汶宏</v>
      </c>
      <c r="P10306" s="67">
        <f t="shared" si="545"/>
        <v>44887</v>
      </c>
      <c r="Q10306" s="75" t="str">
        <f t="shared" si="543"/>
        <v>週二</v>
      </c>
      <c r="R10306" s="80">
        <v>44880</v>
      </c>
    </row>
    <row r="10307" spans="2:27">
      <c r="B10307" s="66">
        <v>44861</v>
      </c>
      <c r="D10307" s="68" t="s">
        <v>50</v>
      </c>
      <c r="E10307" s="70" t="s">
        <v>82</v>
      </c>
      <c r="F10307" s="70" t="s">
        <v>3682</v>
      </c>
      <c r="G10307" s="67">
        <v>44875</v>
      </c>
      <c r="H10307" s="67">
        <v>44889</v>
      </c>
      <c r="I10307" s="71">
        <f t="shared" si="546"/>
        <v>14</v>
      </c>
      <c r="J10307" s="72" t="s">
        <v>269</v>
      </c>
      <c r="K10307" s="72" t="s">
        <v>270</v>
      </c>
      <c r="L10307" s="73">
        <v>1</v>
      </c>
      <c r="M10307" s="73" t="s">
        <v>268</v>
      </c>
      <c r="N10307" s="68" t="str">
        <f>VLOOKUP(K10307,[1]人員授權表!D$3:G$249,4,0)</f>
        <v>無機</v>
      </c>
      <c r="O10307" s="70" t="str">
        <f>IF(J10307=[1]人員授權表!$C$85,"Casper李羿勳",IF(J10307=[1]人員授權表!$C$188,"Iring陳俊明",IF(J10307=[1]人員授權表!$C$189,"Brian陳泓霖",VLOOKUP(K10307,[1]人員授權表!D$2:E$249,2,FALSE))))</f>
        <v>George陳志昇&amp;Vicky游崴涵</v>
      </c>
      <c r="P10307" s="67">
        <f t="shared" si="545"/>
        <v>44887</v>
      </c>
      <c r="Q10307" s="75" t="str">
        <f t="shared" si="543"/>
        <v>週二</v>
      </c>
      <c r="R10307" s="80">
        <v>44881</v>
      </c>
    </row>
    <row r="10308" spans="2:27">
      <c r="B10308" s="66">
        <v>44861</v>
      </c>
      <c r="D10308" s="68" t="s">
        <v>50</v>
      </c>
      <c r="E10308" s="70" t="s">
        <v>82</v>
      </c>
      <c r="F10308" s="70" t="s">
        <v>3682</v>
      </c>
      <c r="G10308" s="67">
        <v>44875</v>
      </c>
      <c r="H10308" s="67">
        <v>44889</v>
      </c>
      <c r="I10308" s="71">
        <f t="shared" si="546"/>
        <v>14</v>
      </c>
      <c r="J10308" s="72" t="s">
        <v>153</v>
      </c>
      <c r="K10308" s="72" t="s">
        <v>154</v>
      </c>
      <c r="L10308" s="73">
        <v>1</v>
      </c>
      <c r="M10308" s="73" t="s">
        <v>268</v>
      </c>
      <c r="N10308" s="68" t="str">
        <f>VLOOKUP(K10308,[1]人員授權表!D$3:G$249,4,0)</f>
        <v>無機</v>
      </c>
      <c r="O10308" s="70" t="str">
        <f>IF(J10308=[1]人員授權表!$C$85,"Casper李羿勳",IF(J10308=[1]人員授權表!$C$188,"Iring陳俊明",IF(J10308=[1]人員授權表!$C$189,"Brian陳泓霖",VLOOKUP(K10308,[1]人員授權表!D$2:E$249,2,FALSE))))</f>
        <v>Ken張智凱</v>
      </c>
      <c r="P10308" s="67">
        <f t="shared" si="545"/>
        <v>44887</v>
      </c>
      <c r="Q10308" s="75" t="str">
        <f t="shared" si="543"/>
        <v>週二</v>
      </c>
      <c r="R10308" s="80">
        <v>44880</v>
      </c>
    </row>
    <row r="10309" spans="2:27">
      <c r="B10309" s="66">
        <v>44846</v>
      </c>
      <c r="D10309" s="68" t="s">
        <v>50</v>
      </c>
      <c r="E10309" s="70" t="s">
        <v>51</v>
      </c>
      <c r="F10309" s="70" t="s">
        <v>3683</v>
      </c>
      <c r="G10309" s="67">
        <v>44875</v>
      </c>
      <c r="H10309" s="67">
        <v>44889</v>
      </c>
      <c r="I10309" s="71">
        <f t="shared" si="546"/>
        <v>14</v>
      </c>
      <c r="J10309" s="72" t="s">
        <v>453</v>
      </c>
      <c r="K10309" s="72" t="s">
        <v>332</v>
      </c>
      <c r="L10309" s="73">
        <v>2</v>
      </c>
      <c r="M10309" s="73" t="s">
        <v>2273</v>
      </c>
      <c r="N10309" s="68" t="str">
        <f>VLOOKUP(K10309,[1]人員授權表!D$3:G$249,4,0)</f>
        <v>有機</v>
      </c>
      <c r="O10309" s="70" t="str">
        <f>IF(J10309=[1]人員授權表!$C$85,"Casper李羿勳",IF(J10309=[1]人員授權表!$C$188,"Iring陳俊明",IF(J10309=[1]人員授權表!$C$189,"Brian陳泓霖",VLOOKUP(K10309,[1]人員授權表!D$2:E$249,2,FALSE))))</f>
        <v>Lucy黃詩婷</v>
      </c>
      <c r="P10309" s="67">
        <f t="shared" si="545"/>
        <v>44887</v>
      </c>
      <c r="Q10309" s="75" t="str">
        <f t="shared" si="543"/>
        <v>週二</v>
      </c>
      <c r="R10309" s="80">
        <v>44883</v>
      </c>
      <c r="AA10309" s="1"/>
    </row>
    <row r="10310" spans="2:27">
      <c r="B10310" s="66">
        <v>44846</v>
      </c>
      <c r="D10310" s="68" t="s">
        <v>50</v>
      </c>
      <c r="E10310" s="70" t="s">
        <v>51</v>
      </c>
      <c r="F10310" s="70" t="s">
        <v>3683</v>
      </c>
      <c r="G10310" s="67">
        <v>44875</v>
      </c>
      <c r="H10310" s="67">
        <v>44889</v>
      </c>
      <c r="I10310" s="71">
        <f t="shared" si="546"/>
        <v>14</v>
      </c>
      <c r="J10310" s="72" t="s">
        <v>125</v>
      </c>
      <c r="K10310" s="72" t="s">
        <v>126</v>
      </c>
      <c r="L10310" s="73">
        <v>2</v>
      </c>
      <c r="M10310" s="73" t="s">
        <v>2273</v>
      </c>
      <c r="N10310" s="68" t="str">
        <f>VLOOKUP(K10310,[1]人員授權表!D$3:G$249,4,0)</f>
        <v>有機</v>
      </c>
      <c r="O10310" s="70" t="str">
        <f>IF(J10310=[1]人員授權表!$C$85,"Casper李羿勳",IF(J10310=[1]人員授權表!$C$188,"Iring陳俊明",IF(J10310=[1]人員授權表!$C$189,"Brian陳泓霖",VLOOKUP(K10310,[1]人員授權表!D$2:E$249,2,FALSE))))</f>
        <v>Lucy黃詩婷</v>
      </c>
      <c r="P10310" s="67">
        <f t="shared" si="545"/>
        <v>44887</v>
      </c>
      <c r="Q10310" s="75" t="str">
        <f t="shared" si="543"/>
        <v>週二</v>
      </c>
      <c r="R10310" s="80">
        <v>44883</v>
      </c>
      <c r="AA10310" s="1"/>
    </row>
    <row r="10311" spans="2:27">
      <c r="B10311" s="66">
        <v>44846</v>
      </c>
      <c r="D10311" s="68" t="s">
        <v>50</v>
      </c>
      <c r="E10311" s="70" t="s">
        <v>51</v>
      </c>
      <c r="F10311" s="70" t="s">
        <v>3684</v>
      </c>
      <c r="G10311" s="67">
        <v>44875</v>
      </c>
      <c r="H10311" s="67">
        <v>44889</v>
      </c>
      <c r="I10311" s="71">
        <f t="shared" si="546"/>
        <v>14</v>
      </c>
      <c r="J10311" s="72" t="s">
        <v>453</v>
      </c>
      <c r="K10311" s="72" t="s">
        <v>332</v>
      </c>
      <c r="L10311" s="73">
        <v>2</v>
      </c>
      <c r="M10311" s="73" t="s">
        <v>2273</v>
      </c>
      <c r="N10311" s="68" t="str">
        <f>VLOOKUP(K10311,[1]人員授權表!D$3:G$249,4,0)</f>
        <v>有機</v>
      </c>
      <c r="O10311" s="70" t="str">
        <f>IF(J10311=[1]人員授權表!$C$85,"Casper李羿勳",IF(J10311=[1]人員授權表!$C$188,"Iring陳俊明",IF(J10311=[1]人員授權表!$C$189,"Brian陳泓霖",VLOOKUP(K10311,[1]人員授權表!D$2:E$249,2,FALSE))))</f>
        <v>Lucy黃詩婷</v>
      </c>
      <c r="P10311" s="67">
        <f t="shared" si="545"/>
        <v>44887</v>
      </c>
      <c r="Q10311" s="75" t="str">
        <f t="shared" ref="Q10311:Q10374" si="547">TEXT(P10311,"aaa")</f>
        <v>週二</v>
      </c>
      <c r="R10311" s="80">
        <v>44883</v>
      </c>
      <c r="AA10311" s="1"/>
    </row>
    <row r="10312" spans="2:27">
      <c r="B10312" s="66">
        <v>44846</v>
      </c>
      <c r="D10312" s="68" t="s">
        <v>50</v>
      </c>
      <c r="E10312" s="70" t="s">
        <v>51</v>
      </c>
      <c r="F10312" s="70" t="s">
        <v>3684</v>
      </c>
      <c r="G10312" s="67">
        <v>44875</v>
      </c>
      <c r="H10312" s="67">
        <v>44889</v>
      </c>
      <c r="I10312" s="71">
        <f t="shared" si="546"/>
        <v>14</v>
      </c>
      <c r="J10312" s="72" t="s">
        <v>125</v>
      </c>
      <c r="K10312" s="72" t="s">
        <v>126</v>
      </c>
      <c r="L10312" s="73">
        <v>2</v>
      </c>
      <c r="M10312" s="73" t="s">
        <v>2273</v>
      </c>
      <c r="N10312" s="68" t="str">
        <f>VLOOKUP(K10312,[1]人員授權表!D$3:G$249,4,0)</f>
        <v>有機</v>
      </c>
      <c r="O10312" s="70" t="str">
        <f>IF(J10312=[1]人員授權表!$C$85,"Casper李羿勳",IF(J10312=[1]人員授權表!$C$188,"Iring陳俊明",IF(J10312=[1]人員授權表!$C$189,"Brian陳泓霖",VLOOKUP(K10312,[1]人員授權表!D$2:E$249,2,FALSE))))</f>
        <v>Lucy黃詩婷</v>
      </c>
      <c r="P10312" s="67">
        <f t="shared" si="545"/>
        <v>44887</v>
      </c>
      <c r="Q10312" s="75" t="str">
        <f t="shared" si="547"/>
        <v>週二</v>
      </c>
      <c r="R10312" s="80">
        <v>44883</v>
      </c>
      <c r="AA10312" s="1"/>
    </row>
    <row r="10313" spans="2:27">
      <c r="B10313" s="66">
        <v>44846</v>
      </c>
      <c r="D10313" s="68" t="s">
        <v>50</v>
      </c>
      <c r="E10313" s="70" t="s">
        <v>51</v>
      </c>
      <c r="F10313" s="70" t="s">
        <v>3685</v>
      </c>
      <c r="G10313" s="67">
        <v>44875</v>
      </c>
      <c r="H10313" s="67">
        <v>44889</v>
      </c>
      <c r="I10313" s="71">
        <f t="shared" si="546"/>
        <v>14</v>
      </c>
      <c r="J10313" s="72" t="s">
        <v>453</v>
      </c>
      <c r="K10313" s="72" t="s">
        <v>332</v>
      </c>
      <c r="L10313" s="73">
        <v>2</v>
      </c>
      <c r="M10313" s="73" t="s">
        <v>2273</v>
      </c>
      <c r="N10313" s="68" t="str">
        <f>VLOOKUP(K10313,[1]人員授權表!D$3:G$249,4,0)</f>
        <v>有機</v>
      </c>
      <c r="O10313" s="70" t="str">
        <f>IF(J10313=[1]人員授權表!$C$85,"Casper李羿勳",IF(J10313=[1]人員授權表!$C$188,"Iring陳俊明",IF(J10313=[1]人員授權表!$C$189,"Brian陳泓霖",VLOOKUP(K10313,[1]人員授權表!D$2:E$249,2,FALSE))))</f>
        <v>Lucy黃詩婷</v>
      </c>
      <c r="P10313" s="67">
        <f t="shared" si="545"/>
        <v>44887</v>
      </c>
      <c r="Q10313" s="75" t="str">
        <f t="shared" si="547"/>
        <v>週二</v>
      </c>
      <c r="R10313" s="80">
        <v>44883</v>
      </c>
      <c r="AA10313" s="1"/>
    </row>
    <row r="10314" spans="2:27">
      <c r="B10314" s="66">
        <v>44846</v>
      </c>
      <c r="D10314" s="68" t="s">
        <v>50</v>
      </c>
      <c r="E10314" s="70" t="s">
        <v>51</v>
      </c>
      <c r="F10314" s="70" t="s">
        <v>3685</v>
      </c>
      <c r="G10314" s="67">
        <v>44875</v>
      </c>
      <c r="H10314" s="67">
        <v>44889</v>
      </c>
      <c r="I10314" s="71">
        <f t="shared" si="546"/>
        <v>14</v>
      </c>
      <c r="J10314" s="72" t="s">
        <v>125</v>
      </c>
      <c r="K10314" s="72" t="s">
        <v>126</v>
      </c>
      <c r="L10314" s="73">
        <v>2</v>
      </c>
      <c r="M10314" s="73" t="s">
        <v>2273</v>
      </c>
      <c r="N10314" s="68" t="str">
        <f>VLOOKUP(K10314,[1]人員授權表!D$3:G$249,4,0)</f>
        <v>有機</v>
      </c>
      <c r="O10314" s="70" t="str">
        <f>IF(J10314=[1]人員授權表!$C$85,"Casper李羿勳",IF(J10314=[1]人員授權表!$C$188,"Iring陳俊明",IF(J10314=[1]人員授權表!$C$189,"Brian陳泓霖",VLOOKUP(K10314,[1]人員授權表!D$2:E$249,2,FALSE))))</f>
        <v>Lucy黃詩婷</v>
      </c>
      <c r="P10314" s="67">
        <f t="shared" si="545"/>
        <v>44887</v>
      </c>
      <c r="Q10314" s="75" t="str">
        <f t="shared" si="547"/>
        <v>週二</v>
      </c>
      <c r="R10314" s="80">
        <v>44883</v>
      </c>
      <c r="AA10314" s="1"/>
    </row>
    <row r="10315" spans="2:27">
      <c r="B10315" s="66">
        <v>44846</v>
      </c>
      <c r="D10315" s="68" t="s">
        <v>50</v>
      </c>
      <c r="E10315" s="70" t="s">
        <v>51</v>
      </c>
      <c r="F10315" s="70" t="s">
        <v>3686</v>
      </c>
      <c r="G10315" s="67">
        <v>44875</v>
      </c>
      <c r="H10315" s="67">
        <v>44889</v>
      </c>
      <c r="I10315" s="71">
        <f t="shared" si="546"/>
        <v>14</v>
      </c>
      <c r="J10315" s="72" t="s">
        <v>453</v>
      </c>
      <c r="K10315" s="72" t="s">
        <v>332</v>
      </c>
      <c r="L10315" s="73">
        <v>3</v>
      </c>
      <c r="M10315" s="73" t="s">
        <v>2273</v>
      </c>
      <c r="N10315" s="68" t="str">
        <f>VLOOKUP(K10315,[1]人員授權表!D$3:G$249,4,0)</f>
        <v>有機</v>
      </c>
      <c r="O10315" s="70" t="str">
        <f>IF(J10315=[1]人員授權表!$C$85,"Casper李羿勳",IF(J10315=[1]人員授權表!$C$188,"Iring陳俊明",IF(J10315=[1]人員授權表!$C$189,"Brian陳泓霖",VLOOKUP(K10315,[1]人員授權表!D$2:E$249,2,FALSE))))</f>
        <v>Lucy黃詩婷</v>
      </c>
      <c r="P10315" s="67">
        <f t="shared" si="545"/>
        <v>44887</v>
      </c>
      <c r="Q10315" s="75" t="str">
        <f t="shared" si="547"/>
        <v>週二</v>
      </c>
      <c r="R10315" s="80">
        <v>44883</v>
      </c>
      <c r="AA10315" s="1"/>
    </row>
    <row r="10316" spans="2:27">
      <c r="B10316" s="66">
        <v>44846</v>
      </c>
      <c r="D10316" s="68" t="s">
        <v>50</v>
      </c>
      <c r="E10316" s="70" t="s">
        <v>51</v>
      </c>
      <c r="F10316" s="70" t="s">
        <v>3686</v>
      </c>
      <c r="G10316" s="67">
        <v>44875</v>
      </c>
      <c r="H10316" s="67">
        <v>44889</v>
      </c>
      <c r="I10316" s="71">
        <f t="shared" si="546"/>
        <v>14</v>
      </c>
      <c r="J10316" s="72" t="s">
        <v>125</v>
      </c>
      <c r="K10316" s="72" t="s">
        <v>126</v>
      </c>
      <c r="L10316" s="73">
        <v>3</v>
      </c>
      <c r="M10316" s="73" t="s">
        <v>2273</v>
      </c>
      <c r="N10316" s="68" t="str">
        <f>VLOOKUP(K10316,[1]人員授權表!D$3:G$249,4,0)</f>
        <v>有機</v>
      </c>
      <c r="O10316" s="70" t="str">
        <f>IF(J10316=[1]人員授權表!$C$85,"Casper李羿勳",IF(J10316=[1]人員授權表!$C$188,"Iring陳俊明",IF(J10316=[1]人員授權表!$C$189,"Brian陳泓霖",VLOOKUP(K10316,[1]人員授權表!D$2:E$249,2,FALSE))))</f>
        <v>Lucy黃詩婷</v>
      </c>
      <c r="P10316" s="67">
        <f t="shared" si="545"/>
        <v>44887</v>
      </c>
      <c r="Q10316" s="75" t="str">
        <f t="shared" si="547"/>
        <v>週二</v>
      </c>
      <c r="R10316" s="80">
        <v>44883</v>
      </c>
      <c r="AA10316" s="1"/>
    </row>
    <row r="10317" spans="2:27">
      <c r="B10317" s="66">
        <v>44846</v>
      </c>
      <c r="D10317" s="68" t="s">
        <v>50</v>
      </c>
      <c r="E10317" s="70" t="s">
        <v>51</v>
      </c>
      <c r="F10317" s="70" t="s">
        <v>3687</v>
      </c>
      <c r="G10317" s="67">
        <v>44875</v>
      </c>
      <c r="H10317" s="67">
        <v>44889</v>
      </c>
      <c r="I10317" s="71">
        <f t="shared" si="546"/>
        <v>14</v>
      </c>
      <c r="J10317" s="72" t="s">
        <v>453</v>
      </c>
      <c r="K10317" s="72" t="s">
        <v>332</v>
      </c>
      <c r="L10317" s="73">
        <v>2</v>
      </c>
      <c r="M10317" s="73" t="s">
        <v>2273</v>
      </c>
      <c r="N10317" s="68" t="str">
        <f>VLOOKUP(K10317,[1]人員授權表!D$3:G$249,4,0)</f>
        <v>有機</v>
      </c>
      <c r="O10317" s="70" t="str">
        <f>IF(J10317=[1]人員授權表!$C$85,"Casper李羿勳",IF(J10317=[1]人員授權表!$C$188,"Iring陳俊明",IF(J10317=[1]人員授權表!$C$189,"Brian陳泓霖",VLOOKUP(K10317,[1]人員授權表!D$2:E$249,2,FALSE))))</f>
        <v>Lucy黃詩婷</v>
      </c>
      <c r="P10317" s="67">
        <f t="shared" si="545"/>
        <v>44887</v>
      </c>
      <c r="Q10317" s="75" t="str">
        <f t="shared" si="547"/>
        <v>週二</v>
      </c>
      <c r="R10317" s="80">
        <v>44883</v>
      </c>
      <c r="AA10317" s="1"/>
    </row>
    <row r="10318" spans="2:27">
      <c r="B10318" s="66">
        <v>44846</v>
      </c>
      <c r="D10318" s="68" t="s">
        <v>50</v>
      </c>
      <c r="E10318" s="70" t="s">
        <v>51</v>
      </c>
      <c r="F10318" s="70" t="s">
        <v>3687</v>
      </c>
      <c r="G10318" s="67">
        <v>44875</v>
      </c>
      <c r="H10318" s="67">
        <v>44889</v>
      </c>
      <c r="I10318" s="71">
        <f t="shared" si="546"/>
        <v>14</v>
      </c>
      <c r="J10318" s="72" t="s">
        <v>125</v>
      </c>
      <c r="K10318" s="72" t="s">
        <v>126</v>
      </c>
      <c r="L10318" s="73">
        <v>2</v>
      </c>
      <c r="M10318" s="73" t="s">
        <v>2273</v>
      </c>
      <c r="N10318" s="68" t="str">
        <f>VLOOKUP(K10318,[1]人員授權表!D$3:G$249,4,0)</f>
        <v>有機</v>
      </c>
      <c r="O10318" s="70" t="str">
        <f>IF(J10318=[1]人員授權表!$C$85,"Casper李羿勳",IF(J10318=[1]人員授權表!$C$188,"Iring陳俊明",IF(J10318=[1]人員授權表!$C$189,"Brian陳泓霖",VLOOKUP(K10318,[1]人員授權表!D$2:E$249,2,FALSE))))</f>
        <v>Lucy黃詩婷</v>
      </c>
      <c r="P10318" s="67">
        <f t="shared" si="545"/>
        <v>44887</v>
      </c>
      <c r="Q10318" s="75" t="str">
        <f t="shared" si="547"/>
        <v>週二</v>
      </c>
      <c r="R10318" s="80">
        <v>44883</v>
      </c>
      <c r="AA10318" s="1"/>
    </row>
    <row r="10319" spans="2:27">
      <c r="B10319" s="66">
        <v>44846</v>
      </c>
      <c r="D10319" s="68" t="s">
        <v>50</v>
      </c>
      <c r="E10319" s="70" t="s">
        <v>51</v>
      </c>
      <c r="F10319" s="70" t="s">
        <v>3688</v>
      </c>
      <c r="G10319" s="67">
        <v>44875</v>
      </c>
      <c r="H10319" s="67">
        <v>44889</v>
      </c>
      <c r="I10319" s="71">
        <f t="shared" si="546"/>
        <v>14</v>
      </c>
      <c r="J10319" s="72" t="s">
        <v>453</v>
      </c>
      <c r="K10319" s="72" t="s">
        <v>332</v>
      </c>
      <c r="L10319" s="73">
        <v>2</v>
      </c>
      <c r="M10319" s="73" t="s">
        <v>2273</v>
      </c>
      <c r="N10319" s="68" t="str">
        <f>VLOOKUP(K10319,[1]人員授權表!D$3:G$249,4,0)</f>
        <v>有機</v>
      </c>
      <c r="O10319" s="70" t="str">
        <f>IF(J10319=[1]人員授權表!$C$85,"Casper李羿勳",IF(J10319=[1]人員授權表!$C$188,"Iring陳俊明",IF(J10319=[1]人員授權表!$C$189,"Brian陳泓霖",VLOOKUP(K10319,[1]人員授權表!D$2:E$249,2,FALSE))))</f>
        <v>Lucy黃詩婷</v>
      </c>
      <c r="P10319" s="67">
        <f t="shared" si="545"/>
        <v>44887</v>
      </c>
      <c r="Q10319" s="75" t="str">
        <f t="shared" si="547"/>
        <v>週二</v>
      </c>
      <c r="R10319" s="80">
        <v>44883</v>
      </c>
      <c r="AA10319" s="1"/>
    </row>
    <row r="10320" spans="2:27">
      <c r="B10320" s="66">
        <v>44846</v>
      </c>
      <c r="D10320" s="68" t="s">
        <v>50</v>
      </c>
      <c r="E10320" s="70" t="s">
        <v>51</v>
      </c>
      <c r="F10320" s="70" t="s">
        <v>3688</v>
      </c>
      <c r="G10320" s="67">
        <v>44875</v>
      </c>
      <c r="H10320" s="67">
        <v>44889</v>
      </c>
      <c r="I10320" s="71">
        <f t="shared" si="546"/>
        <v>14</v>
      </c>
      <c r="J10320" s="72" t="s">
        <v>125</v>
      </c>
      <c r="K10320" s="72" t="s">
        <v>126</v>
      </c>
      <c r="L10320" s="73">
        <v>2</v>
      </c>
      <c r="M10320" s="73" t="s">
        <v>2273</v>
      </c>
      <c r="N10320" s="68" t="str">
        <f>VLOOKUP(K10320,[1]人員授權表!D$3:G$249,4,0)</f>
        <v>有機</v>
      </c>
      <c r="O10320" s="70" t="str">
        <f>IF(J10320=[1]人員授權表!$C$85,"Casper李羿勳",IF(J10320=[1]人員授權表!$C$188,"Iring陳俊明",IF(J10320=[1]人員授權表!$C$189,"Brian陳泓霖",VLOOKUP(K10320,[1]人員授權表!D$2:E$249,2,FALSE))))</f>
        <v>Lucy黃詩婷</v>
      </c>
      <c r="P10320" s="67">
        <f t="shared" si="545"/>
        <v>44887</v>
      </c>
      <c r="Q10320" s="75" t="str">
        <f t="shared" si="547"/>
        <v>週二</v>
      </c>
      <c r="R10320" s="80">
        <v>44883</v>
      </c>
      <c r="AA10320" s="1"/>
    </row>
    <row r="10321" spans="2:28">
      <c r="B10321" s="66">
        <v>44846</v>
      </c>
      <c r="D10321" s="68" t="s">
        <v>50</v>
      </c>
      <c r="E10321" s="70" t="s">
        <v>51</v>
      </c>
      <c r="F10321" s="70" t="s">
        <v>3689</v>
      </c>
      <c r="G10321" s="67">
        <v>44875</v>
      </c>
      <c r="H10321" s="67">
        <v>44889</v>
      </c>
      <c r="I10321" s="71">
        <f t="shared" si="546"/>
        <v>14</v>
      </c>
      <c r="J10321" s="72" t="s">
        <v>453</v>
      </c>
      <c r="K10321" s="72" t="s">
        <v>332</v>
      </c>
      <c r="L10321" s="73">
        <v>2</v>
      </c>
      <c r="M10321" s="73" t="s">
        <v>2273</v>
      </c>
      <c r="N10321" s="68" t="str">
        <f>VLOOKUP(K10321,[1]人員授權表!D$3:G$249,4,0)</f>
        <v>有機</v>
      </c>
      <c r="O10321" s="70" t="str">
        <f>IF(J10321=[1]人員授權表!$C$85,"Casper李羿勳",IF(J10321=[1]人員授權表!$C$188,"Iring陳俊明",IF(J10321=[1]人員授權表!$C$189,"Brian陳泓霖",VLOOKUP(K10321,[1]人員授權表!D$2:E$249,2,FALSE))))</f>
        <v>Lucy黃詩婷</v>
      </c>
      <c r="P10321" s="67">
        <f t="shared" si="545"/>
        <v>44887</v>
      </c>
      <c r="Q10321" s="75" t="str">
        <f t="shared" si="547"/>
        <v>週二</v>
      </c>
      <c r="R10321" s="80">
        <v>44883</v>
      </c>
      <c r="AA10321" s="1"/>
    </row>
    <row r="10322" spans="2:28">
      <c r="B10322" s="66">
        <v>44846</v>
      </c>
      <c r="D10322" s="68" t="s">
        <v>50</v>
      </c>
      <c r="E10322" s="70" t="s">
        <v>51</v>
      </c>
      <c r="F10322" s="70" t="s">
        <v>3689</v>
      </c>
      <c r="G10322" s="67">
        <v>44875</v>
      </c>
      <c r="H10322" s="67">
        <v>44889</v>
      </c>
      <c r="I10322" s="71">
        <f t="shared" si="546"/>
        <v>14</v>
      </c>
      <c r="J10322" s="72" t="s">
        <v>125</v>
      </c>
      <c r="K10322" s="72" t="s">
        <v>126</v>
      </c>
      <c r="L10322" s="73">
        <v>2</v>
      </c>
      <c r="M10322" s="73" t="s">
        <v>2273</v>
      </c>
      <c r="N10322" s="68" t="str">
        <f>VLOOKUP(K10322,[1]人員授權表!D$3:G$249,4,0)</f>
        <v>有機</v>
      </c>
      <c r="O10322" s="70" t="str">
        <f>IF(J10322=[1]人員授權表!$C$85,"Casper李羿勳",IF(J10322=[1]人員授權表!$C$188,"Iring陳俊明",IF(J10322=[1]人員授權表!$C$189,"Brian陳泓霖",VLOOKUP(K10322,[1]人員授權表!D$2:E$249,2,FALSE))))</f>
        <v>Lucy黃詩婷</v>
      </c>
      <c r="P10322" s="67">
        <f t="shared" si="545"/>
        <v>44887</v>
      </c>
      <c r="Q10322" s="75" t="str">
        <f t="shared" si="547"/>
        <v>週二</v>
      </c>
      <c r="R10322" s="80">
        <v>44883</v>
      </c>
      <c r="AA10322" s="1"/>
    </row>
    <row r="10323" spans="2:28">
      <c r="B10323" s="66">
        <v>44869</v>
      </c>
      <c r="C10323" s="67">
        <v>44874</v>
      </c>
      <c r="D10323" s="68" t="s">
        <v>50</v>
      </c>
      <c r="E10323" s="70" t="s">
        <v>82</v>
      </c>
      <c r="F10323" s="4" t="s">
        <v>3690</v>
      </c>
      <c r="G10323" s="101">
        <v>44874</v>
      </c>
      <c r="H10323" s="101">
        <v>44889</v>
      </c>
      <c r="I10323" s="71">
        <f t="shared" si="546"/>
        <v>15</v>
      </c>
      <c r="J10323" s="72" t="s">
        <v>178</v>
      </c>
      <c r="K10323" s="72" t="s">
        <v>179</v>
      </c>
      <c r="L10323" s="73">
        <v>2</v>
      </c>
      <c r="M10323" s="73" t="s">
        <v>91</v>
      </c>
      <c r="N10323" s="68" t="str">
        <f>VLOOKUP(K10323,[1]人員授權表!D$3:G$249,4,0)</f>
        <v>無機</v>
      </c>
      <c r="O10323" s="70" t="str">
        <f>IF(J10323=[1]人員授權表!$C$85,"Casper李羿勳",IF(J10323=[1]人員授權表!$C$188,"Iring陳俊明",IF(J10323=[1]人員授權表!$C$189,"Brian陳泓霖",VLOOKUP(K10323,[1]人員授權表!D$2:E$249,2,FALSE))))</f>
        <v>Dennis陳汶宏</v>
      </c>
      <c r="P10323" s="67">
        <f t="shared" si="545"/>
        <v>44887</v>
      </c>
      <c r="Q10323" s="75" t="str">
        <f t="shared" si="547"/>
        <v>週二</v>
      </c>
      <c r="R10323" s="80">
        <v>44881</v>
      </c>
    </row>
    <row r="10324" spans="2:28">
      <c r="B10324" s="66">
        <v>44869</v>
      </c>
      <c r="C10324" s="67">
        <v>44874</v>
      </c>
      <c r="D10324" s="68" t="s">
        <v>50</v>
      </c>
      <c r="E10324" s="70" t="s">
        <v>82</v>
      </c>
      <c r="F10324" s="4" t="s">
        <v>3691</v>
      </c>
      <c r="G10324" s="101">
        <v>44874</v>
      </c>
      <c r="H10324" s="101">
        <v>44889</v>
      </c>
      <c r="I10324" s="71">
        <f t="shared" si="546"/>
        <v>15</v>
      </c>
      <c r="J10324" s="72" t="s">
        <v>141</v>
      </c>
      <c r="K10324" s="72" t="s">
        <v>142</v>
      </c>
      <c r="L10324" s="73">
        <v>2</v>
      </c>
      <c r="M10324" s="73" t="s">
        <v>91</v>
      </c>
      <c r="N10324" s="68" t="str">
        <f>VLOOKUP(K10324,[1]人員授權表!D$3:G$249,4,0)</f>
        <v>無機</v>
      </c>
      <c r="O10324" s="70" t="str">
        <f>IF(J10324=[1]人員授權表!$C$85,"Casper李羿勳",IF(J10324=[1]人員授權表!$C$188,"Iring陳俊明",IF(J10324=[1]人員授權表!$C$189,"Brian陳泓霖",VLOOKUP(K10324,[1]人員授權表!D$2:E$249,2,FALSE))))</f>
        <v>Dennis陳汶宏</v>
      </c>
      <c r="P10324" s="67">
        <f t="shared" si="545"/>
        <v>44887</v>
      </c>
      <c r="Q10324" s="75" t="str">
        <f t="shared" si="547"/>
        <v>週二</v>
      </c>
      <c r="R10324" s="80">
        <v>44883</v>
      </c>
    </row>
    <row r="10325" spans="2:28">
      <c r="B10325" s="66">
        <v>44869</v>
      </c>
      <c r="C10325" s="67">
        <v>44874</v>
      </c>
      <c r="D10325" s="68" t="s">
        <v>50</v>
      </c>
      <c r="E10325" s="70" t="s">
        <v>82</v>
      </c>
      <c r="F10325" s="4" t="s">
        <v>3691</v>
      </c>
      <c r="G10325" s="101">
        <v>44874</v>
      </c>
      <c r="H10325" s="101">
        <v>44889</v>
      </c>
      <c r="I10325" s="71">
        <f t="shared" si="546"/>
        <v>15</v>
      </c>
      <c r="J10325" s="72" t="s">
        <v>188</v>
      </c>
      <c r="K10325" s="72" t="s">
        <v>189</v>
      </c>
      <c r="L10325" s="73">
        <v>2</v>
      </c>
      <c r="M10325" s="73" t="s">
        <v>91</v>
      </c>
      <c r="N10325" s="68" t="str">
        <f>VLOOKUP(K10325,[1]人員授權表!D$3:G$249,4,0)</f>
        <v>無機</v>
      </c>
      <c r="O10325" s="70" t="str">
        <f>IF(J10325=[1]人員授權表!$C$85,"Casper李羿勳",IF(J10325=[1]人員授權表!$C$188,"Iring陳俊明",IF(J10325=[1]人員授權表!$C$189,"Brian陳泓霖",VLOOKUP(K10325,[1]人員授權表!D$2:E$249,2,FALSE))))</f>
        <v>Iring陳俊明</v>
      </c>
      <c r="P10325" s="67">
        <f t="shared" si="545"/>
        <v>44887</v>
      </c>
      <c r="Q10325" s="75" t="str">
        <f t="shared" si="547"/>
        <v>週二</v>
      </c>
      <c r="R10325" s="80">
        <v>44882</v>
      </c>
    </row>
    <row r="10326" spans="2:28">
      <c r="B10326" s="66">
        <v>44869</v>
      </c>
      <c r="C10326" s="67">
        <v>44874</v>
      </c>
      <c r="D10326" s="68" t="s">
        <v>50</v>
      </c>
      <c r="E10326" s="70" t="s">
        <v>82</v>
      </c>
      <c r="F10326" s="4" t="s">
        <v>3691</v>
      </c>
      <c r="G10326" s="101">
        <v>44874</v>
      </c>
      <c r="H10326" s="101">
        <v>44889</v>
      </c>
      <c r="I10326" s="71">
        <f t="shared" si="546"/>
        <v>15</v>
      </c>
      <c r="J10326" s="72" t="s">
        <v>175</v>
      </c>
      <c r="K10326" s="72" t="s">
        <v>176</v>
      </c>
      <c r="L10326" s="73">
        <v>2</v>
      </c>
      <c r="M10326" s="73" t="s">
        <v>91</v>
      </c>
      <c r="N10326" s="68" t="str">
        <f>VLOOKUP(K10326,[1]人員授權表!D$3:G$249,4,0)</f>
        <v>無機</v>
      </c>
      <c r="O10326" s="70" t="str">
        <f>IF(J10326=[1]人員授權表!$C$85,"Casper李羿勳",IF(J10326=[1]人員授權表!$C$188,"Iring陳俊明",IF(J10326=[1]人員授權表!$C$189,"Brian陳泓霖",VLOOKUP(K10326,[1]人員授權表!D$2:E$249,2,FALSE))))</f>
        <v>Debby胡萱黛</v>
      </c>
      <c r="P10326" s="67">
        <f t="shared" si="545"/>
        <v>44887</v>
      </c>
      <c r="Q10326" s="75" t="str">
        <f t="shared" si="547"/>
        <v>週二</v>
      </c>
      <c r="R10326" s="80">
        <v>44887</v>
      </c>
      <c r="U10326" s="70">
        <v>2</v>
      </c>
      <c r="Y10326" s="78">
        <v>44888</v>
      </c>
      <c r="Z10326" s="79" t="s">
        <v>3692</v>
      </c>
    </row>
    <row r="10327" spans="2:28">
      <c r="B10327" s="66">
        <v>44869</v>
      </c>
      <c r="C10327" s="67">
        <v>44874</v>
      </c>
      <c r="D10327" s="68" t="s">
        <v>50</v>
      </c>
      <c r="E10327" s="70" t="s">
        <v>82</v>
      </c>
      <c r="F10327" s="4" t="s">
        <v>3691</v>
      </c>
      <c r="G10327" s="101">
        <v>44874</v>
      </c>
      <c r="H10327" s="101">
        <v>44889</v>
      </c>
      <c r="I10327" s="71">
        <f t="shared" si="546"/>
        <v>15</v>
      </c>
      <c r="J10327" s="72" t="s">
        <v>209</v>
      </c>
      <c r="K10327" s="72" t="s">
        <v>210</v>
      </c>
      <c r="L10327" s="73">
        <v>2</v>
      </c>
      <c r="M10327" s="73" t="s">
        <v>91</v>
      </c>
      <c r="N10327" s="68" t="str">
        <f>VLOOKUP(K10327,[1]人員授權表!D$3:G$249,4,0)</f>
        <v>無機</v>
      </c>
      <c r="O10327" s="70" t="str">
        <f>IF(J10327=[1]人員授權表!$C$85,"Casper李羿勳",IF(J10327=[1]人員授權表!$C$188,"Iring陳俊明",IF(J10327=[1]人員授權表!$C$189,"Brian陳泓霖",VLOOKUP(K10327,[1]人員授權表!D$2:E$249,2,FALSE))))</f>
        <v>Vicky游崴涵</v>
      </c>
      <c r="P10327" s="67">
        <f t="shared" si="545"/>
        <v>44887</v>
      </c>
      <c r="Q10327" s="75" t="str">
        <f t="shared" si="547"/>
        <v>週二</v>
      </c>
      <c r="R10327" s="80">
        <v>44880</v>
      </c>
    </row>
    <row r="10328" spans="2:28">
      <c r="B10328" s="66">
        <v>44869</v>
      </c>
      <c r="C10328" s="67">
        <v>44874</v>
      </c>
      <c r="D10328" s="68" t="s">
        <v>50</v>
      </c>
      <c r="E10328" s="70" t="s">
        <v>82</v>
      </c>
      <c r="F10328" s="4" t="s">
        <v>3691</v>
      </c>
      <c r="G10328" s="101">
        <v>44874</v>
      </c>
      <c r="H10328" s="101">
        <v>44889</v>
      </c>
      <c r="I10328" s="71">
        <f t="shared" si="546"/>
        <v>15</v>
      </c>
      <c r="J10328" s="72" t="s">
        <v>198</v>
      </c>
      <c r="K10328" s="72" t="s">
        <v>199</v>
      </c>
      <c r="L10328" s="73">
        <v>2</v>
      </c>
      <c r="M10328" s="73" t="s">
        <v>91</v>
      </c>
      <c r="N10328" s="68" t="str">
        <f>VLOOKUP(K10328,[1]人員授權表!D$3:G$249,4,0)</f>
        <v>無機</v>
      </c>
      <c r="O10328" s="70" t="str">
        <f>IF(J10328=[1]人員授權表!$C$85,"Casper李羿勳",IF(J10328=[1]人員授權表!$C$188,"Iring陳俊明",IF(J10328=[1]人員授權表!$C$189,"Brian陳泓霖",VLOOKUP(K10328,[1]人員授權表!D$2:E$249,2,FALSE))))</f>
        <v>Vicky游崴涵</v>
      </c>
      <c r="P10328" s="67">
        <f t="shared" si="545"/>
        <v>44887</v>
      </c>
      <c r="Q10328" s="75" t="str">
        <f t="shared" si="547"/>
        <v>週二</v>
      </c>
      <c r="R10328" s="80">
        <v>44880</v>
      </c>
    </row>
    <row r="10329" spans="2:28">
      <c r="B10329" s="66">
        <v>44869</v>
      </c>
      <c r="C10329" s="67">
        <v>44874</v>
      </c>
      <c r="D10329" s="68" t="s">
        <v>50</v>
      </c>
      <c r="E10329" s="70" t="s">
        <v>82</v>
      </c>
      <c r="F10329" s="4" t="s">
        <v>3691</v>
      </c>
      <c r="G10329" s="101">
        <v>44874</v>
      </c>
      <c r="H10329" s="101">
        <v>44889</v>
      </c>
      <c r="I10329" s="71">
        <f t="shared" si="546"/>
        <v>15</v>
      </c>
      <c r="J10329" s="72" t="s">
        <v>190</v>
      </c>
      <c r="K10329" s="72" t="s">
        <v>140</v>
      </c>
      <c r="L10329" s="73">
        <v>2</v>
      </c>
      <c r="M10329" s="73" t="s">
        <v>91</v>
      </c>
      <c r="N10329" s="68" t="str">
        <f>VLOOKUP(K10329,[1]人員授權表!D$3:G$249,4,0)</f>
        <v>無機</v>
      </c>
      <c r="O10329" s="70" t="str">
        <f>IF(J10329=[1]人員授權表!$C$85,"Casper李羿勳",IF(J10329=[1]人員授權表!$C$188,"Iring陳俊明",IF(J10329=[1]人員授權表!$C$189,"Brian陳泓霖",VLOOKUP(K10329,[1]人員授權表!D$2:E$249,2,FALSE))))</f>
        <v>Iring陳俊明</v>
      </c>
      <c r="P10329" s="67">
        <f t="shared" si="545"/>
        <v>44887</v>
      </c>
      <c r="Q10329" s="75" t="str">
        <f t="shared" si="547"/>
        <v>週二</v>
      </c>
      <c r="R10329" s="80">
        <v>44882</v>
      </c>
    </row>
    <row r="10330" spans="2:28">
      <c r="B10330" s="66">
        <v>44869</v>
      </c>
      <c r="C10330" s="67">
        <v>44874</v>
      </c>
      <c r="D10330" s="68" t="s">
        <v>50</v>
      </c>
      <c r="E10330" s="70" t="s">
        <v>82</v>
      </c>
      <c r="F10330" s="4" t="s">
        <v>3691</v>
      </c>
      <c r="G10330" s="101">
        <v>44874</v>
      </c>
      <c r="H10330" s="101">
        <v>44889</v>
      </c>
      <c r="I10330" s="71">
        <f t="shared" si="546"/>
        <v>15</v>
      </c>
      <c r="J10330" s="72" t="s">
        <v>137</v>
      </c>
      <c r="K10330" s="72" t="s">
        <v>138</v>
      </c>
      <c r="L10330" s="73">
        <v>2</v>
      </c>
      <c r="M10330" s="73" t="s">
        <v>91</v>
      </c>
      <c r="N10330" s="68" t="str">
        <f>VLOOKUP(K10330,[1]人員授權表!D$3:G$249,4,0)</f>
        <v>無機</v>
      </c>
      <c r="O10330" s="70" t="str">
        <f>IF(J10330=[1]人員授權表!$C$85,"Casper李羿勳",IF(J10330=[1]人員授權表!$C$188,"Iring陳俊明",IF(J10330=[1]人員授權表!$C$189,"Brian陳泓霖",VLOOKUP(K10330,[1]人員授權表!D$2:E$249,2,FALSE))))</f>
        <v>Jack劉念忻</v>
      </c>
      <c r="P10330" s="67">
        <f t="shared" si="545"/>
        <v>44887</v>
      </c>
      <c r="Q10330" s="75" t="str">
        <f t="shared" si="547"/>
        <v>週二</v>
      </c>
      <c r="R10330" s="80">
        <v>44887</v>
      </c>
    </row>
    <row r="10331" spans="2:28">
      <c r="B10331" s="66">
        <v>44869</v>
      </c>
      <c r="C10331" s="67">
        <v>44874</v>
      </c>
      <c r="D10331" s="68" t="s">
        <v>50</v>
      </c>
      <c r="E10331" s="70" t="s">
        <v>82</v>
      </c>
      <c r="F10331" s="4" t="s">
        <v>3690</v>
      </c>
      <c r="G10331" s="101">
        <v>44874</v>
      </c>
      <c r="H10331" s="101">
        <v>44889</v>
      </c>
      <c r="I10331" s="71">
        <f t="shared" si="546"/>
        <v>15</v>
      </c>
      <c r="J10331" s="72" t="s">
        <v>919</v>
      </c>
      <c r="K10331" s="72" t="s">
        <v>187</v>
      </c>
      <c r="L10331" s="73">
        <v>2</v>
      </c>
      <c r="M10331" s="73" t="s">
        <v>91</v>
      </c>
      <c r="N10331" s="68" t="str">
        <f>VLOOKUP(K10331,[1]人員授權表!D$3:G$249,4,0)</f>
        <v>無機</v>
      </c>
      <c r="O10331" s="70" t="str">
        <f>IF(J10331=[1]人員授權表!$C$85,"Casper李羿勳",IF(J10331=[1]人員授權表!$C$188,"Iring陳俊明",IF(J10331=[1]人員授權表!$C$189,"Brian陳泓霖",VLOOKUP(K10331,[1]人員授權表!D$2:E$249,2,FALSE))))</f>
        <v>Ruby黃家蓁</v>
      </c>
      <c r="P10331" s="67">
        <f t="shared" si="545"/>
        <v>44887</v>
      </c>
      <c r="Q10331" s="75" t="str">
        <f t="shared" si="547"/>
        <v>週二</v>
      </c>
      <c r="R10331" s="80">
        <v>44882</v>
      </c>
    </row>
    <row r="10332" spans="2:28">
      <c r="B10332" s="66">
        <v>44869</v>
      </c>
      <c r="C10332" s="67">
        <v>44874</v>
      </c>
      <c r="D10332" s="68" t="s">
        <v>50</v>
      </c>
      <c r="E10332" s="70" t="s">
        <v>82</v>
      </c>
      <c r="F10332" s="4" t="s">
        <v>3691</v>
      </c>
      <c r="G10332" s="101">
        <v>44874</v>
      </c>
      <c r="H10332" s="101">
        <v>44889</v>
      </c>
      <c r="I10332" s="71">
        <f t="shared" si="546"/>
        <v>15</v>
      </c>
      <c r="J10332" s="72" t="s">
        <v>204</v>
      </c>
      <c r="K10332" s="72" t="s">
        <v>205</v>
      </c>
      <c r="L10332" s="73">
        <v>2</v>
      </c>
      <c r="M10332" s="73" t="s">
        <v>91</v>
      </c>
      <c r="N10332" s="68" t="str">
        <f>VLOOKUP(K10332,[1]人員授權表!D$3:G$249,4,0)</f>
        <v>無機</v>
      </c>
      <c r="O10332" s="70" t="str">
        <f>IF(J10332=[1]人員授權表!$C$85,"Casper李羿勳",IF(J10332=[1]人員授權表!$C$188,"Iring陳俊明",IF(J10332=[1]人員授權表!$C$189,"Brian陳泓霖",VLOOKUP(K10332,[1]人員授權表!D$2:E$249,2,FALSE))))</f>
        <v>Iring陳俊明</v>
      </c>
      <c r="P10332" s="67">
        <f t="shared" ref="P10332:P10395" si="548">H10332-2</f>
        <v>44887</v>
      </c>
      <c r="Q10332" s="75" t="str">
        <f t="shared" si="547"/>
        <v>週二</v>
      </c>
      <c r="R10332" s="80">
        <v>44881</v>
      </c>
    </row>
    <row r="10333" spans="2:28">
      <c r="B10333" s="66">
        <v>44874</v>
      </c>
      <c r="D10333" s="68" t="s">
        <v>50</v>
      </c>
      <c r="E10333" s="70" t="s">
        <v>879</v>
      </c>
      <c r="F10333" s="4" t="s">
        <v>3693</v>
      </c>
      <c r="G10333" s="67">
        <v>44874</v>
      </c>
      <c r="H10333" s="67">
        <v>44889</v>
      </c>
      <c r="I10333" s="71">
        <f t="shared" si="546"/>
        <v>15</v>
      </c>
      <c r="J10333" s="72" t="s">
        <v>649</v>
      </c>
      <c r="K10333" s="72" t="s">
        <v>650</v>
      </c>
      <c r="L10333" s="73">
        <v>1</v>
      </c>
      <c r="M10333" s="73" t="s">
        <v>108</v>
      </c>
      <c r="N10333" s="68" t="str">
        <f>VLOOKUP(K10333,[1]人員授權表!D$3:G$249,4,0)</f>
        <v>有機</v>
      </c>
      <c r="O10333" s="70" t="str">
        <f>IF(J10333=[1]人員授權表!$C$85,"Casper李羿勳",IF(J10333=[1]人員授權表!$C$188,"Iring陳俊明",IF(J10333=[1]人員授權表!$C$189,"Brian陳泓霖",VLOOKUP(K10333,[1]人員授權表!D$2:E$249,2,FALSE))))</f>
        <v>Casper李羿勳</v>
      </c>
      <c r="P10333" s="67">
        <f t="shared" si="548"/>
        <v>44887</v>
      </c>
      <c r="Q10333" s="75" t="str">
        <f t="shared" si="547"/>
        <v>週二</v>
      </c>
      <c r="R10333" s="80">
        <v>44887</v>
      </c>
      <c r="AA10333" s="102">
        <v>15</v>
      </c>
      <c r="AB10333" s="123" t="s">
        <v>2325</v>
      </c>
    </row>
    <row r="10334" spans="2:28">
      <c r="B10334" s="66">
        <v>44872</v>
      </c>
      <c r="D10334" s="68" t="s">
        <v>50</v>
      </c>
      <c r="E10334" s="70" t="s">
        <v>82</v>
      </c>
      <c r="F10334" s="70" t="s">
        <v>3694</v>
      </c>
      <c r="G10334" s="67">
        <v>44875</v>
      </c>
      <c r="H10334" s="67">
        <v>44889</v>
      </c>
      <c r="I10334" s="71">
        <f t="shared" si="546"/>
        <v>14</v>
      </c>
      <c r="J10334" s="72" t="s">
        <v>195</v>
      </c>
      <c r="K10334" s="72" t="s">
        <v>2505</v>
      </c>
      <c r="L10334" s="73">
        <v>10</v>
      </c>
      <c r="M10334" s="73" t="s">
        <v>108</v>
      </c>
      <c r="N10334" s="68" t="str">
        <f>VLOOKUP(K10334,[1]人員授權表!D$3:G$249,4,0)</f>
        <v>無機</v>
      </c>
      <c r="O10334" s="70" t="str">
        <f>IF(J10334=[1]人員授權表!$C$85,"Casper李羿勳",IF(J10334=[1]人員授權表!$C$188,"Iring陳俊明",IF(J10334=[1]人員授權表!$C$189,"Brian陳泓霖",VLOOKUP(K10334,[1]人員授權表!D$2:E$249,2,FALSE))))</f>
        <v>Debby胡萱黛</v>
      </c>
      <c r="P10334" s="67">
        <f t="shared" si="548"/>
        <v>44887</v>
      </c>
      <c r="Q10334" s="75" t="str">
        <f t="shared" si="547"/>
        <v>週二</v>
      </c>
      <c r="R10334" s="80">
        <v>44887</v>
      </c>
    </row>
    <row r="10335" spans="2:28">
      <c r="B10335" s="66">
        <v>44872</v>
      </c>
      <c r="D10335" s="68" t="s">
        <v>50</v>
      </c>
      <c r="E10335" s="70" t="s">
        <v>82</v>
      </c>
      <c r="F10335" s="70" t="s">
        <v>3694</v>
      </c>
      <c r="G10335" s="67">
        <v>44875</v>
      </c>
      <c r="H10335" s="67">
        <v>44889</v>
      </c>
      <c r="I10335" s="71">
        <f t="shared" si="546"/>
        <v>14</v>
      </c>
      <c r="J10335" s="72" t="s">
        <v>204</v>
      </c>
      <c r="K10335" s="72" t="s">
        <v>488</v>
      </c>
      <c r="L10335" s="73">
        <v>10</v>
      </c>
      <c r="M10335" s="73" t="s">
        <v>108</v>
      </c>
      <c r="N10335" s="68" t="str">
        <f>VLOOKUP(K10335,[1]人員授權表!D$3:G$249,4,0)</f>
        <v>無機</v>
      </c>
      <c r="O10335" s="70" t="str">
        <f>IF(J10335=[1]人員授權表!$C$85,"Casper李羿勳",IF(J10335=[1]人員授權表!$C$188,"Iring陳俊明",IF(J10335=[1]人員授權表!$C$189,"Brian陳泓霖",VLOOKUP(K10335,[1]人員授權表!D$2:E$249,2,FALSE))))</f>
        <v>Iring陳俊明</v>
      </c>
      <c r="P10335" s="67">
        <f t="shared" si="548"/>
        <v>44887</v>
      </c>
      <c r="Q10335" s="75" t="str">
        <f t="shared" si="547"/>
        <v>週二</v>
      </c>
      <c r="R10335" s="80">
        <v>44887</v>
      </c>
    </row>
    <row r="10336" spans="2:28">
      <c r="B10336" s="66">
        <v>44872</v>
      </c>
      <c r="D10336" s="68" t="s">
        <v>50</v>
      </c>
      <c r="E10336" s="70" t="s">
        <v>82</v>
      </c>
      <c r="F10336" s="70" t="s">
        <v>3695</v>
      </c>
      <c r="G10336" s="67">
        <v>44875</v>
      </c>
      <c r="H10336" s="67">
        <v>44889</v>
      </c>
      <c r="I10336" s="71">
        <f t="shared" si="546"/>
        <v>14</v>
      </c>
      <c r="J10336" s="72" t="s">
        <v>1100</v>
      </c>
      <c r="K10336" s="72" t="s">
        <v>98</v>
      </c>
      <c r="L10336" s="73">
        <v>10</v>
      </c>
      <c r="M10336" s="73" t="s">
        <v>108</v>
      </c>
      <c r="N10336" s="68" t="str">
        <f>VLOOKUP(K10336,[1]人員授權表!D$3:G$249,4,0)</f>
        <v>無機</v>
      </c>
      <c r="O10336" s="70" t="str">
        <f>IF(J10336=[1]人員授權表!$C$85,"Casper李羿勳",IF(J10336=[1]人員授權表!$C$188,"Iring陳俊明",IF(J10336=[1]人員授權表!$C$189,"Brian陳泓霖",VLOOKUP(K10336,[1]人員授權表!D$2:E$249,2,FALSE))))</f>
        <v>Brian陳泓霖</v>
      </c>
      <c r="P10336" s="67">
        <f t="shared" si="548"/>
        <v>44887</v>
      </c>
      <c r="Q10336" s="75" t="str">
        <f t="shared" si="547"/>
        <v>週二</v>
      </c>
      <c r="R10336" s="80">
        <v>44887</v>
      </c>
      <c r="U10336" s="70">
        <v>1</v>
      </c>
      <c r="Y10336" s="78">
        <v>44888</v>
      </c>
      <c r="Z10336" s="79" t="s">
        <v>3696</v>
      </c>
    </row>
    <row r="10337" spans="2:28">
      <c r="B10337" s="66">
        <v>44872</v>
      </c>
      <c r="D10337" s="68" t="s">
        <v>50</v>
      </c>
      <c r="E10337" s="70" t="s">
        <v>82</v>
      </c>
      <c r="F10337" s="70" t="s">
        <v>3694</v>
      </c>
      <c r="G10337" s="67">
        <v>44875</v>
      </c>
      <c r="H10337" s="67">
        <v>44889</v>
      </c>
      <c r="I10337" s="71">
        <f t="shared" si="546"/>
        <v>14</v>
      </c>
      <c r="J10337" s="72" t="s">
        <v>3697</v>
      </c>
      <c r="K10337" s="72" t="s">
        <v>3698</v>
      </c>
      <c r="L10337" s="73">
        <v>10</v>
      </c>
      <c r="M10337" s="73" t="s">
        <v>108</v>
      </c>
      <c r="N10337" s="68" t="str">
        <f>VLOOKUP(K10337,[1]人員授權表!D$3:G$249,4,0)</f>
        <v>有機</v>
      </c>
      <c r="O10337" s="70" t="str">
        <f>IF(J10337=[1]人員授權表!$C$85,"Casper李羿勳",IF(J10337=[1]人員授權表!$C$188,"Iring陳俊明",IF(J10337=[1]人員授權表!$C$189,"Brian陳泓霖",VLOOKUP(K10337,[1]人員授權表!D$2:E$249,2,FALSE))))</f>
        <v>Una林庭瑄</v>
      </c>
      <c r="P10337" s="67">
        <f t="shared" si="548"/>
        <v>44887</v>
      </c>
      <c r="Q10337" s="75" t="str">
        <f t="shared" si="547"/>
        <v>週二</v>
      </c>
      <c r="R10337" s="80">
        <v>44883</v>
      </c>
    </row>
    <row r="10338" spans="2:28">
      <c r="B10338" s="66">
        <v>44872</v>
      </c>
      <c r="D10338" s="68" t="s">
        <v>50</v>
      </c>
      <c r="E10338" s="70" t="s">
        <v>82</v>
      </c>
      <c r="F10338" s="70" t="s">
        <v>3694</v>
      </c>
      <c r="G10338" s="67">
        <v>44875</v>
      </c>
      <c r="H10338" s="67">
        <v>44889</v>
      </c>
      <c r="I10338" s="71">
        <f t="shared" si="546"/>
        <v>14</v>
      </c>
      <c r="J10338" s="72" t="s">
        <v>521</v>
      </c>
      <c r="K10338" s="72" t="s">
        <v>874</v>
      </c>
      <c r="L10338" s="73">
        <v>10</v>
      </c>
      <c r="M10338" s="73" t="s">
        <v>108</v>
      </c>
      <c r="N10338" s="68" t="str">
        <f>VLOOKUP(K10338,[1]人員授權表!D$3:G$249,4,0)</f>
        <v>有機</v>
      </c>
      <c r="O10338" s="70" t="str">
        <f>IF(J10338=[1]人員授權表!$C$85,"Casper李羿勳",IF(J10338=[1]人員授權表!$C$188,"Iring陳俊明",IF(J10338=[1]人員授權表!$C$189,"Brian陳泓霖",VLOOKUP(K10338,[1]人員授權表!D$2:E$249,2,FALSE))))</f>
        <v>Elle黃雅琪</v>
      </c>
      <c r="P10338" s="67">
        <f t="shared" si="548"/>
        <v>44887</v>
      </c>
      <c r="Q10338" s="75" t="str">
        <f t="shared" si="547"/>
        <v>週二</v>
      </c>
      <c r="R10338" s="80">
        <v>44882</v>
      </c>
    </row>
    <row r="10339" spans="2:28">
      <c r="B10339" s="66">
        <v>44872</v>
      </c>
      <c r="D10339" s="68" t="s">
        <v>50</v>
      </c>
      <c r="E10339" s="70" t="s">
        <v>82</v>
      </c>
      <c r="F10339" s="70" t="s">
        <v>3694</v>
      </c>
      <c r="G10339" s="67">
        <v>44875</v>
      </c>
      <c r="H10339" s="67">
        <v>44889</v>
      </c>
      <c r="I10339" s="71">
        <f t="shared" si="546"/>
        <v>14</v>
      </c>
      <c r="J10339" s="72" t="s">
        <v>3080</v>
      </c>
      <c r="K10339" s="72" t="s">
        <v>1166</v>
      </c>
      <c r="L10339" s="73">
        <v>10</v>
      </c>
      <c r="M10339" s="73" t="s">
        <v>108</v>
      </c>
      <c r="N10339" s="68" t="str">
        <f>VLOOKUP(K10339,[1]人員授權表!D$3:G$249,4,0)</f>
        <v>有機</v>
      </c>
      <c r="O10339" s="70" t="str">
        <f>IF(J10339=[1]人員授權表!$C$85,"Casper李羿勳",IF(J10339=[1]人員授權表!$C$188,"Iring陳俊明",IF(J10339=[1]人員授權表!$C$189,"Brian陳泓霖",VLOOKUP(K10339,[1]人員授權表!D$2:E$249,2,FALSE))))</f>
        <v>Elle黃雅琪&amp;
Marco陳鴻鈞</v>
      </c>
      <c r="P10339" s="67">
        <f t="shared" si="548"/>
        <v>44887</v>
      </c>
      <c r="Q10339" s="75" t="str">
        <f t="shared" si="547"/>
        <v>週二</v>
      </c>
      <c r="R10339" s="80">
        <v>44887</v>
      </c>
    </row>
    <row r="10340" spans="2:28">
      <c r="B10340" s="66">
        <v>44866</v>
      </c>
      <c r="D10340" s="68" t="s">
        <v>50</v>
      </c>
      <c r="E10340" s="70" t="s">
        <v>51</v>
      </c>
      <c r="F10340" s="4" t="s">
        <v>3699</v>
      </c>
      <c r="G10340" s="67">
        <v>44872</v>
      </c>
      <c r="H10340" s="67">
        <v>44890</v>
      </c>
      <c r="I10340" s="71">
        <f t="shared" si="546"/>
        <v>18</v>
      </c>
      <c r="J10340" s="72" t="s">
        <v>69</v>
      </c>
      <c r="K10340" s="72" t="s">
        <v>70</v>
      </c>
      <c r="L10340" s="73">
        <v>1</v>
      </c>
      <c r="M10340" s="73" t="s">
        <v>91</v>
      </c>
      <c r="N10340" s="68" t="str">
        <f>VLOOKUP(K10340,[1]人員授權表!D$3:G$249,4,0)</f>
        <v>有機</v>
      </c>
      <c r="O10340" s="70" t="str">
        <f>IF(J10340=[1]人員授權表!$C$85,"Casper李羿勳",IF(J10340=[1]人員授權表!$C$188,"Iring陳俊明",IF(J10340=[1]人員授權表!$C$189,"Brian陳泓霖",VLOOKUP(K10340,[1]人員授權表!D$2:E$249,2,FALSE))))</f>
        <v>Casper李羿勳</v>
      </c>
      <c r="P10340" s="67">
        <f t="shared" si="548"/>
        <v>44888</v>
      </c>
      <c r="Q10340" s="75" t="str">
        <f t="shared" si="547"/>
        <v>週三</v>
      </c>
      <c r="R10340" s="80">
        <v>44887</v>
      </c>
    </row>
    <row r="10341" spans="2:28">
      <c r="B10341" s="66">
        <v>44866</v>
      </c>
      <c r="D10341" s="68" t="s">
        <v>50</v>
      </c>
      <c r="E10341" s="70" t="s">
        <v>51</v>
      </c>
      <c r="F10341" s="4" t="s">
        <v>3699</v>
      </c>
      <c r="G10341" s="67">
        <v>44872</v>
      </c>
      <c r="H10341" s="67">
        <v>44890</v>
      </c>
      <c r="I10341" s="71">
        <f t="shared" si="546"/>
        <v>18</v>
      </c>
      <c r="J10341" s="72" t="s">
        <v>53</v>
      </c>
      <c r="K10341" s="72" t="s">
        <v>54</v>
      </c>
      <c r="L10341" s="73">
        <v>1</v>
      </c>
      <c r="M10341" s="73" t="s">
        <v>91</v>
      </c>
      <c r="N10341" s="68" t="str">
        <f>VLOOKUP(K10341,[1]人員授權表!D$3:G$249,4,0)</f>
        <v>有機</v>
      </c>
      <c r="O10341" s="70" t="str">
        <f>IF(J10341=[1]人員授權表!$C$85,"Casper李羿勳",IF(J10341=[1]人員授權表!$C$188,"Iring陳俊明",IF(J10341=[1]人員授權表!$C$189,"Brian陳泓霖",VLOOKUP(K10341,[1]人員授權表!D$2:E$249,2,FALSE))))</f>
        <v>Marco陳鴻鈞</v>
      </c>
      <c r="P10341" s="67">
        <f t="shared" si="548"/>
        <v>44888</v>
      </c>
      <c r="Q10341" s="75" t="str">
        <f t="shared" si="547"/>
        <v>週三</v>
      </c>
      <c r="R10341" s="80">
        <v>44887</v>
      </c>
    </row>
    <row r="10342" spans="2:28">
      <c r="B10342" s="66">
        <v>44869</v>
      </c>
      <c r="D10342" s="68" t="s">
        <v>17</v>
      </c>
      <c r="E10342" s="70" t="s">
        <v>879</v>
      </c>
      <c r="F10342" s="4" t="s">
        <v>3699</v>
      </c>
      <c r="G10342" s="67">
        <v>44872</v>
      </c>
      <c r="H10342" s="67">
        <v>44890</v>
      </c>
      <c r="I10342" s="71">
        <f t="shared" si="546"/>
        <v>18</v>
      </c>
      <c r="J10342" s="98" t="s">
        <v>60</v>
      </c>
      <c r="K10342" s="98" t="s">
        <v>61</v>
      </c>
      <c r="L10342" s="110">
        <v>1</v>
      </c>
      <c r="M10342" s="73" t="s">
        <v>91</v>
      </c>
      <c r="N10342" s="122" t="str">
        <f>VLOOKUP(K10342,[1]人員授權表!D$3:G$249,4,0)</f>
        <v>有機</v>
      </c>
      <c r="O10342" s="15" t="str">
        <f>IF(J10342=[1]人員授權表!$C$85,"Casper李羿勳",IF(J10342=[1]人員授權表!$C$188,"Iring陳俊明",IF(J10342=[1]人員授權表!$C$189,"Brian陳泓霖",VLOOKUP(K10342,[1]人員授權表!D$2:E$249,2,FALSE))))</f>
        <v>Marco陳鴻鈞</v>
      </c>
      <c r="P10342" s="101">
        <f t="shared" si="548"/>
        <v>44888</v>
      </c>
      <c r="Q10342" s="75" t="str">
        <f t="shared" si="547"/>
        <v>週三</v>
      </c>
      <c r="R10342" s="80">
        <v>44887</v>
      </c>
      <c r="AA10342" s="102">
        <v>15</v>
      </c>
      <c r="AB10342" s="123" t="s">
        <v>2325</v>
      </c>
    </row>
    <row r="10343" spans="2:28">
      <c r="B10343" s="66">
        <v>44867</v>
      </c>
      <c r="D10343" s="68" t="s">
        <v>50</v>
      </c>
      <c r="E10343" s="70" t="s">
        <v>51</v>
      </c>
      <c r="F10343" s="4" t="s">
        <v>3700</v>
      </c>
      <c r="G10343" s="67">
        <v>44873</v>
      </c>
      <c r="H10343" s="67">
        <v>44890</v>
      </c>
      <c r="I10343" s="71">
        <f t="shared" si="546"/>
        <v>17</v>
      </c>
      <c r="J10343" s="72" t="s">
        <v>238</v>
      </c>
      <c r="K10343" s="72" t="s">
        <v>239</v>
      </c>
      <c r="L10343" s="73">
        <v>1</v>
      </c>
      <c r="M10343" s="73" t="s">
        <v>91</v>
      </c>
      <c r="N10343" s="68" t="str">
        <f>VLOOKUP(K10343,[1]人員授權表!D$3:G$249,4,0)</f>
        <v>有機</v>
      </c>
      <c r="O10343" s="70" t="str">
        <f>IF(J10343=[1]人員授權表!$C$85,"Casper李羿勳",IF(J10343=[1]人員授權表!$C$188,"Iring陳俊明",IF(J10343=[1]人員授權表!$C$189,"Brian陳泓霖",VLOOKUP(K10343,[1]人員授權表!D$2:E$249,2,FALSE))))</f>
        <v>Casper李羿勳</v>
      </c>
      <c r="P10343" s="67">
        <f t="shared" si="548"/>
        <v>44888</v>
      </c>
      <c r="Q10343" s="75" t="str">
        <f t="shared" si="547"/>
        <v>週三</v>
      </c>
      <c r="R10343" s="80">
        <v>44887</v>
      </c>
    </row>
    <row r="10344" spans="2:28">
      <c r="B10344" s="66">
        <v>44867</v>
      </c>
      <c r="C10344" s="67">
        <v>44876</v>
      </c>
      <c r="D10344" s="68" t="s">
        <v>50</v>
      </c>
      <c r="E10344" s="70" t="s">
        <v>51</v>
      </c>
      <c r="F10344" s="4" t="s">
        <v>3701</v>
      </c>
      <c r="G10344" s="67">
        <v>44875</v>
      </c>
      <c r="H10344" s="101">
        <v>44890</v>
      </c>
      <c r="I10344" s="71">
        <f t="shared" si="546"/>
        <v>15</v>
      </c>
      <c r="J10344" s="72" t="s">
        <v>261</v>
      </c>
      <c r="K10344" s="72" t="s">
        <v>248</v>
      </c>
      <c r="L10344" s="73">
        <v>1</v>
      </c>
      <c r="M10344" s="73" t="s">
        <v>91</v>
      </c>
      <c r="N10344" s="68" t="str">
        <f>VLOOKUP(K10344,[1]人員授權表!D$3:G$249,4,0)</f>
        <v>有機</v>
      </c>
      <c r="O10344" s="70" t="str">
        <f>IF(J10344=[1]人員授權表!$C$85,"Casper李羿勳",IF(J10344=[1]人員授權表!$C$188,"Iring陳俊明",IF(J10344=[1]人員授權表!$C$189,"Brian陳泓霖",VLOOKUP(K10344,[1]人員授權表!D$2:E$249,2,FALSE))))</f>
        <v>Marco陳鴻鈞</v>
      </c>
      <c r="P10344" s="67">
        <f t="shared" si="548"/>
        <v>44888</v>
      </c>
      <c r="Q10344" s="75" t="str">
        <f t="shared" si="547"/>
        <v>週三</v>
      </c>
      <c r="R10344" s="80">
        <v>44883</v>
      </c>
    </row>
    <row r="10345" spans="2:28">
      <c r="B10345" s="66">
        <v>44867</v>
      </c>
      <c r="C10345" s="67">
        <v>44876</v>
      </c>
      <c r="D10345" s="68" t="s">
        <v>50</v>
      </c>
      <c r="E10345" s="70" t="s">
        <v>51</v>
      </c>
      <c r="F10345" s="4" t="s">
        <v>3701</v>
      </c>
      <c r="G10345" s="67">
        <v>44875</v>
      </c>
      <c r="H10345" s="101">
        <v>44890</v>
      </c>
      <c r="I10345" s="71">
        <f t="shared" si="546"/>
        <v>15</v>
      </c>
      <c r="J10345" s="72" t="s">
        <v>69</v>
      </c>
      <c r="K10345" s="72" t="s">
        <v>70</v>
      </c>
      <c r="L10345" s="73">
        <v>3</v>
      </c>
      <c r="M10345" s="73" t="s">
        <v>91</v>
      </c>
      <c r="N10345" s="68" t="str">
        <f>VLOOKUP(K10345,[1]人員授權表!D$3:G$249,4,0)</f>
        <v>有機</v>
      </c>
      <c r="O10345" s="70" t="str">
        <f>IF(J10345=[1]人員授權表!$C$85,"Casper李羿勳",IF(J10345=[1]人員授權表!$C$188,"Iring陳俊明",IF(J10345=[1]人員授權表!$C$189,"Brian陳泓霖",VLOOKUP(K10345,[1]人員授權表!D$2:E$249,2,FALSE))))</f>
        <v>Casper李羿勳</v>
      </c>
      <c r="P10345" s="67">
        <f t="shared" si="548"/>
        <v>44888</v>
      </c>
      <c r="Q10345" s="75" t="str">
        <f t="shared" si="547"/>
        <v>週三</v>
      </c>
      <c r="R10345" s="80">
        <v>44887</v>
      </c>
    </row>
    <row r="10346" spans="2:28">
      <c r="B10346" s="66">
        <v>44867</v>
      </c>
      <c r="C10346" s="67">
        <v>44876</v>
      </c>
      <c r="D10346" s="68" t="s">
        <v>50</v>
      </c>
      <c r="E10346" s="70" t="s">
        <v>51</v>
      </c>
      <c r="F10346" s="4" t="s">
        <v>3701</v>
      </c>
      <c r="G10346" s="67">
        <v>44875</v>
      </c>
      <c r="H10346" s="101">
        <v>44890</v>
      </c>
      <c r="I10346" s="71">
        <f t="shared" si="546"/>
        <v>15</v>
      </c>
      <c r="J10346" s="72" t="s">
        <v>240</v>
      </c>
      <c r="K10346" s="72" t="s">
        <v>248</v>
      </c>
      <c r="L10346" s="73">
        <v>5</v>
      </c>
      <c r="M10346" s="73" t="s">
        <v>91</v>
      </c>
      <c r="N10346" s="68" t="str">
        <f>VLOOKUP(K10346,[1]人員授權表!D$3:G$249,4,0)</f>
        <v>有機</v>
      </c>
      <c r="O10346" s="70" t="str">
        <f>IF(J10346=[1]人員授權表!$C$85,"Casper李羿勳",IF(J10346=[1]人員授權表!$C$188,"Iring陳俊明",IF(J10346=[1]人員授權表!$C$189,"Brian陳泓霖",VLOOKUP(K10346,[1]人員授權表!D$2:E$249,2,FALSE))))</f>
        <v>Marco陳鴻鈞</v>
      </c>
      <c r="P10346" s="67">
        <f t="shared" si="548"/>
        <v>44888</v>
      </c>
      <c r="Q10346" s="75" t="str">
        <f t="shared" si="547"/>
        <v>週三</v>
      </c>
      <c r="R10346" s="80">
        <v>44883</v>
      </c>
    </row>
    <row r="10347" spans="2:28">
      <c r="B10347" s="66">
        <v>44867</v>
      </c>
      <c r="C10347" s="67">
        <v>44876</v>
      </c>
      <c r="D10347" s="68" t="s">
        <v>50</v>
      </c>
      <c r="E10347" s="70" t="s">
        <v>51</v>
      </c>
      <c r="F10347" s="4" t="s">
        <v>3701</v>
      </c>
      <c r="G10347" s="67">
        <v>44875</v>
      </c>
      <c r="H10347" s="101">
        <v>44890</v>
      </c>
      <c r="I10347" s="71">
        <f t="shared" si="546"/>
        <v>15</v>
      </c>
      <c r="J10347" s="72" t="s">
        <v>243</v>
      </c>
      <c r="K10347" s="72" t="s">
        <v>241</v>
      </c>
      <c r="L10347" s="73">
        <v>1</v>
      </c>
      <c r="M10347" s="73" t="s">
        <v>91</v>
      </c>
      <c r="N10347" s="68" t="str">
        <f>VLOOKUP(K10347,[1]人員授權表!D$3:G$249,4,0)</f>
        <v>有機</v>
      </c>
      <c r="O10347" s="70" t="str">
        <f>IF(J10347=[1]人員授權表!$C$85,"Casper李羿勳",IF(J10347=[1]人員授權表!$C$188,"Iring陳俊明",IF(J10347=[1]人員授權表!$C$189,"Brian陳泓霖",VLOOKUP(K10347,[1]人員授權表!D$2:E$249,2,FALSE))))</f>
        <v>Casper李羿勳</v>
      </c>
      <c r="P10347" s="67">
        <f t="shared" si="548"/>
        <v>44888</v>
      </c>
      <c r="Q10347" s="75" t="str">
        <f t="shared" si="547"/>
        <v>週三</v>
      </c>
      <c r="R10347" s="80">
        <v>44887</v>
      </c>
    </row>
    <row r="10348" spans="2:28">
      <c r="B10348" s="66">
        <v>44852</v>
      </c>
      <c r="D10348" s="68" t="s">
        <v>50</v>
      </c>
      <c r="E10348" s="70" t="s">
        <v>82</v>
      </c>
      <c r="F10348" s="70" t="s">
        <v>3702</v>
      </c>
      <c r="G10348" s="67">
        <v>44874</v>
      </c>
      <c r="H10348" s="67">
        <v>44890</v>
      </c>
      <c r="I10348" s="71">
        <f t="shared" si="546"/>
        <v>16</v>
      </c>
      <c r="J10348" s="72" t="s">
        <v>89</v>
      </c>
      <c r="K10348" s="72" t="s">
        <v>337</v>
      </c>
      <c r="L10348" s="73">
        <v>1</v>
      </c>
      <c r="M10348" s="73" t="s">
        <v>104</v>
      </c>
      <c r="N10348" s="68" t="str">
        <f>VLOOKUP(K10348,[1]人員授權表!D$3:G$249,4,0)</f>
        <v>無機</v>
      </c>
      <c r="O10348" s="70" t="str">
        <f>IF(J10348=[1]人員授權表!$C$85,"Casper李羿勳",IF(J10348=[1]人員授權表!$C$188,"Iring陳俊明",IF(J10348=[1]人員授權表!$C$189,"Brian陳泓霖",VLOOKUP(K10348,[1]人員授權表!D$2:E$249,2,FALSE))))</f>
        <v>Iring陳俊明</v>
      </c>
      <c r="P10348" s="67">
        <f t="shared" si="548"/>
        <v>44888</v>
      </c>
      <c r="Q10348" s="75" t="str">
        <f t="shared" si="547"/>
        <v>週三</v>
      </c>
      <c r="R10348" s="80">
        <v>44882</v>
      </c>
      <c r="AA10348" s="1"/>
    </row>
    <row r="10349" spans="2:28">
      <c r="B10349" s="66">
        <v>44852</v>
      </c>
      <c r="D10349" s="68" t="s">
        <v>50</v>
      </c>
      <c r="E10349" s="70" t="s">
        <v>82</v>
      </c>
      <c r="F10349" s="70" t="s">
        <v>3702</v>
      </c>
      <c r="G10349" s="67">
        <v>44874</v>
      </c>
      <c r="H10349" s="67">
        <v>44890</v>
      </c>
      <c r="I10349" s="71">
        <f t="shared" si="546"/>
        <v>16</v>
      </c>
      <c r="J10349" s="72" t="s">
        <v>1020</v>
      </c>
      <c r="K10349" s="72" t="s">
        <v>1021</v>
      </c>
      <c r="L10349" s="73">
        <v>1</v>
      </c>
      <c r="M10349" s="73" t="s">
        <v>104</v>
      </c>
      <c r="N10349" s="68" t="str">
        <f>VLOOKUP(K10349,[1]人員授權表!D$3:G$249,4,0)</f>
        <v>無機</v>
      </c>
      <c r="O10349" s="70" t="str">
        <f>IF(J10349=[1]人員授權表!$C$85,"Casper李羿勳",IF(J10349=[1]人員授權表!$C$188,"Iring陳俊明",IF(J10349=[1]人員授權表!$C$189,"Brian陳泓霖",VLOOKUP(K10349,[1]人員授權表!D$2:E$249,2,FALSE))))</f>
        <v>Elle黃雅琪</v>
      </c>
      <c r="P10349" s="67">
        <f t="shared" si="548"/>
        <v>44888</v>
      </c>
      <c r="Q10349" s="75" t="str">
        <f t="shared" si="547"/>
        <v>週三</v>
      </c>
      <c r="R10349" s="80">
        <v>44882</v>
      </c>
      <c r="AA10349" s="1"/>
    </row>
    <row r="10350" spans="2:28">
      <c r="B10350" s="66">
        <v>44852</v>
      </c>
      <c r="D10350" s="68" t="s">
        <v>50</v>
      </c>
      <c r="E10350" s="70" t="s">
        <v>82</v>
      </c>
      <c r="F10350" s="70" t="s">
        <v>3702</v>
      </c>
      <c r="G10350" s="67">
        <v>44874</v>
      </c>
      <c r="H10350" s="67">
        <v>44890</v>
      </c>
      <c r="I10350" s="71">
        <f t="shared" si="546"/>
        <v>16</v>
      </c>
      <c r="J10350" s="72" t="s">
        <v>1022</v>
      </c>
      <c r="K10350" s="72" t="s">
        <v>1021</v>
      </c>
      <c r="L10350" s="73">
        <v>1</v>
      </c>
      <c r="M10350" s="73" t="s">
        <v>104</v>
      </c>
      <c r="N10350" s="68" t="str">
        <f>VLOOKUP(K10350,[1]人員授權表!D$3:G$249,4,0)</f>
        <v>無機</v>
      </c>
      <c r="O10350" s="70" t="str">
        <f>IF(J10350=[1]人員授權表!$C$85,"Casper李羿勳",IF(J10350=[1]人員授權表!$C$188,"Iring陳俊明",IF(J10350=[1]人員授權表!$C$189,"Brian陳泓霖",VLOOKUP(K10350,[1]人員授權表!D$2:E$249,2,FALSE))))</f>
        <v>Elle黃雅琪</v>
      </c>
      <c r="P10350" s="67">
        <f t="shared" si="548"/>
        <v>44888</v>
      </c>
      <c r="Q10350" s="75" t="str">
        <f t="shared" si="547"/>
        <v>週三</v>
      </c>
      <c r="R10350" s="80">
        <v>44882</v>
      </c>
      <c r="AA10350" s="1"/>
    </row>
    <row r="10351" spans="2:28">
      <c r="B10351" s="66">
        <v>44852</v>
      </c>
      <c r="D10351" s="68" t="s">
        <v>50</v>
      </c>
      <c r="E10351" s="70" t="s">
        <v>82</v>
      </c>
      <c r="F10351" s="70" t="s">
        <v>3702</v>
      </c>
      <c r="G10351" s="67">
        <v>44874</v>
      </c>
      <c r="H10351" s="67">
        <v>44890</v>
      </c>
      <c r="I10351" s="71">
        <f t="shared" si="546"/>
        <v>16</v>
      </c>
      <c r="J10351" s="72" t="s">
        <v>2637</v>
      </c>
      <c r="K10351" s="72" t="s">
        <v>2701</v>
      </c>
      <c r="L10351" s="73">
        <v>1</v>
      </c>
      <c r="M10351" s="73" t="s">
        <v>104</v>
      </c>
      <c r="N10351" s="68" t="str">
        <f>VLOOKUP(K10351,[1]人員授權表!D$3:G$249,4,0)</f>
        <v>無機</v>
      </c>
      <c r="O10351" s="70" t="str">
        <f>IF(J10351=[1]人員授權表!$C$85,"Casper李羿勳",IF(J10351=[1]人員授權表!$C$188,"Iring陳俊明",IF(J10351=[1]人員授權表!$C$189,"Brian陳泓霖",VLOOKUP(K10351,[1]人員授權表!D$2:E$249,2,FALSE))))</f>
        <v>Debby胡萱黛&amp;Brian陳泓霖</v>
      </c>
      <c r="P10351" s="67">
        <f t="shared" si="548"/>
        <v>44888</v>
      </c>
      <c r="Q10351" s="75" t="str">
        <f t="shared" si="547"/>
        <v>週三</v>
      </c>
      <c r="R10351" s="80">
        <v>44886</v>
      </c>
      <c r="AA10351" s="1"/>
    </row>
    <row r="10352" spans="2:28">
      <c r="B10352" s="66">
        <v>44852</v>
      </c>
      <c r="D10352" s="68" t="s">
        <v>50</v>
      </c>
      <c r="E10352" s="70" t="s">
        <v>82</v>
      </c>
      <c r="F10352" s="70" t="s">
        <v>3702</v>
      </c>
      <c r="G10352" s="67">
        <v>44874</v>
      </c>
      <c r="H10352" s="67">
        <v>44890</v>
      </c>
      <c r="I10352" s="71">
        <f t="shared" si="546"/>
        <v>16</v>
      </c>
      <c r="J10352" s="72" t="s">
        <v>93</v>
      </c>
      <c r="K10352" s="72" t="s">
        <v>436</v>
      </c>
      <c r="L10352" s="73">
        <v>1</v>
      </c>
      <c r="M10352" s="73" t="s">
        <v>104</v>
      </c>
      <c r="N10352" s="68" t="str">
        <f>VLOOKUP(K10352,[1]人員授權表!D$3:G$249,4,0)</f>
        <v>無機</v>
      </c>
      <c r="O10352" s="70" t="str">
        <f>IF(J10352=[1]人員授權表!$C$85,"Casper李羿勳",IF(J10352=[1]人員授權表!$C$188,"Iring陳俊明",IF(J10352=[1]人員授權表!$C$189,"Brian陳泓霖",VLOOKUP(K10352,[1]人員授權表!D$2:E$249,2,FALSE))))</f>
        <v>Dennis陳汶宏</v>
      </c>
      <c r="P10352" s="67">
        <f t="shared" si="548"/>
        <v>44888</v>
      </c>
      <c r="Q10352" s="75" t="str">
        <f t="shared" si="547"/>
        <v>週三</v>
      </c>
      <c r="R10352" s="80">
        <v>44881</v>
      </c>
      <c r="AA10352" s="1"/>
    </row>
    <row r="10353" spans="2:27">
      <c r="B10353" s="66">
        <v>44852</v>
      </c>
      <c r="D10353" s="68" t="s">
        <v>50</v>
      </c>
      <c r="E10353" s="70" t="s">
        <v>82</v>
      </c>
      <c r="F10353" s="70" t="s">
        <v>3703</v>
      </c>
      <c r="G10353" s="67">
        <v>44874</v>
      </c>
      <c r="H10353" s="67">
        <v>44890</v>
      </c>
      <c r="I10353" s="71">
        <f t="shared" si="546"/>
        <v>16</v>
      </c>
      <c r="J10353" s="72" t="s">
        <v>89</v>
      </c>
      <c r="K10353" s="72" t="s">
        <v>337</v>
      </c>
      <c r="L10353" s="73">
        <v>1</v>
      </c>
      <c r="M10353" s="73" t="s">
        <v>104</v>
      </c>
      <c r="N10353" s="68" t="str">
        <f>VLOOKUP(K10353,[1]人員授權表!D$3:G$249,4,0)</f>
        <v>無機</v>
      </c>
      <c r="O10353" s="70" t="str">
        <f>IF(J10353=[1]人員授權表!$C$85,"Casper李羿勳",IF(J10353=[1]人員授權表!$C$188,"Iring陳俊明",IF(J10353=[1]人員授權表!$C$189,"Brian陳泓霖",VLOOKUP(K10353,[1]人員授權表!D$2:E$249,2,FALSE))))</f>
        <v>Iring陳俊明</v>
      </c>
      <c r="P10353" s="67">
        <f t="shared" si="548"/>
        <v>44888</v>
      </c>
      <c r="Q10353" s="75" t="str">
        <f t="shared" si="547"/>
        <v>週三</v>
      </c>
      <c r="R10353" s="80">
        <v>44882</v>
      </c>
      <c r="AA10353" s="1"/>
    </row>
    <row r="10354" spans="2:27">
      <c r="B10354" s="66">
        <v>44852</v>
      </c>
      <c r="D10354" s="68" t="s">
        <v>50</v>
      </c>
      <c r="E10354" s="70" t="s">
        <v>82</v>
      </c>
      <c r="F10354" s="70" t="s">
        <v>3703</v>
      </c>
      <c r="G10354" s="67">
        <v>44874</v>
      </c>
      <c r="H10354" s="67">
        <v>44890</v>
      </c>
      <c r="I10354" s="71">
        <f t="shared" si="546"/>
        <v>16</v>
      </c>
      <c r="J10354" s="72" t="s">
        <v>2637</v>
      </c>
      <c r="K10354" s="72" t="s">
        <v>2701</v>
      </c>
      <c r="L10354" s="73">
        <v>1</v>
      </c>
      <c r="M10354" s="73" t="s">
        <v>104</v>
      </c>
      <c r="N10354" s="68" t="str">
        <f>VLOOKUP(K10354,[1]人員授權表!D$3:G$249,4,0)</f>
        <v>無機</v>
      </c>
      <c r="O10354" s="70" t="str">
        <f>IF(J10354=[1]人員授權表!$C$85,"Casper李羿勳",IF(J10354=[1]人員授權表!$C$188,"Iring陳俊明",IF(J10354=[1]人員授權表!$C$189,"Brian陳泓霖",VLOOKUP(K10354,[1]人員授權表!D$2:E$249,2,FALSE))))</f>
        <v>Debby胡萱黛&amp;Brian陳泓霖</v>
      </c>
      <c r="P10354" s="67">
        <f t="shared" si="548"/>
        <v>44888</v>
      </c>
      <c r="Q10354" s="75" t="str">
        <f t="shared" si="547"/>
        <v>週三</v>
      </c>
      <c r="R10354" s="80">
        <v>44886</v>
      </c>
      <c r="AA10354" s="1"/>
    </row>
    <row r="10355" spans="2:27">
      <c r="B10355" s="66">
        <v>44852</v>
      </c>
      <c r="D10355" s="68" t="s">
        <v>50</v>
      </c>
      <c r="E10355" s="70" t="s">
        <v>82</v>
      </c>
      <c r="F10355" s="70" t="s">
        <v>3703</v>
      </c>
      <c r="G10355" s="67">
        <v>44874</v>
      </c>
      <c r="H10355" s="67">
        <v>44890</v>
      </c>
      <c r="I10355" s="71">
        <f t="shared" si="546"/>
        <v>16</v>
      </c>
      <c r="J10355" s="72" t="s">
        <v>93</v>
      </c>
      <c r="K10355" s="72" t="s">
        <v>436</v>
      </c>
      <c r="L10355" s="73">
        <v>1</v>
      </c>
      <c r="M10355" s="73" t="s">
        <v>104</v>
      </c>
      <c r="N10355" s="68" t="str">
        <f>VLOOKUP(K10355,[1]人員授權表!D$3:G$249,4,0)</f>
        <v>無機</v>
      </c>
      <c r="O10355" s="70" t="str">
        <f>IF(J10355=[1]人員授權表!$C$85,"Casper李羿勳",IF(J10355=[1]人員授權表!$C$188,"Iring陳俊明",IF(J10355=[1]人員授權表!$C$189,"Brian陳泓霖",VLOOKUP(K10355,[1]人員授權表!D$2:E$249,2,FALSE))))</f>
        <v>Dennis陳汶宏</v>
      </c>
      <c r="P10355" s="67">
        <f t="shared" si="548"/>
        <v>44888</v>
      </c>
      <c r="Q10355" s="75" t="str">
        <f t="shared" si="547"/>
        <v>週三</v>
      </c>
      <c r="R10355" s="80">
        <v>44881</v>
      </c>
      <c r="AA10355" s="1"/>
    </row>
    <row r="10356" spans="2:27">
      <c r="B10356" s="66">
        <v>44875</v>
      </c>
      <c r="D10356" s="68" t="s">
        <v>50</v>
      </c>
      <c r="E10356" s="70" t="s">
        <v>51</v>
      </c>
      <c r="F10356" s="4" t="s">
        <v>3704</v>
      </c>
      <c r="G10356" s="67">
        <v>44879</v>
      </c>
      <c r="H10356" s="67">
        <v>44890</v>
      </c>
      <c r="I10356" s="71">
        <v>21</v>
      </c>
      <c r="J10356" s="72" t="s">
        <v>148</v>
      </c>
      <c r="K10356" s="72" t="s">
        <v>149</v>
      </c>
      <c r="L10356" s="73">
        <v>1</v>
      </c>
      <c r="M10356" s="73" t="s">
        <v>91</v>
      </c>
      <c r="N10356" s="68" t="str">
        <f>VLOOKUP(K10356,[1]人員授權表!D$3:G$249,4,0)</f>
        <v>無機</v>
      </c>
      <c r="O10356" s="70" t="str">
        <f>IF(J10356=[1]人員授權表!$C$85,"Casper李羿勳",IF(J10356=[1]人員授權表!$C$188,"Iring陳俊明",IF(J10356=[1]人員授權表!$C$189,"Brian陳泓霖",VLOOKUP(K10356,[1]人員授權表!D$2:E$249,2,FALSE))))</f>
        <v>Vicky游崴涵</v>
      </c>
      <c r="P10356" s="67">
        <f t="shared" si="548"/>
        <v>44888</v>
      </c>
      <c r="Q10356" s="75" t="str">
        <f t="shared" si="547"/>
        <v>週三</v>
      </c>
      <c r="R10356" s="80">
        <v>44882</v>
      </c>
    </row>
    <row r="10357" spans="2:27">
      <c r="B10357" s="66">
        <v>44875</v>
      </c>
      <c r="D10357" s="68" t="s">
        <v>50</v>
      </c>
      <c r="E10357" s="70" t="s">
        <v>51</v>
      </c>
      <c r="F10357" s="4" t="s">
        <v>3704</v>
      </c>
      <c r="G10357" s="67">
        <v>44879</v>
      </c>
      <c r="H10357" s="67">
        <v>44890</v>
      </c>
      <c r="I10357" s="71">
        <v>21</v>
      </c>
      <c r="J10357" s="72" t="s">
        <v>139</v>
      </c>
      <c r="K10357" s="72" t="s">
        <v>140</v>
      </c>
      <c r="L10357" s="73">
        <v>1</v>
      </c>
      <c r="M10357" s="73" t="s">
        <v>91</v>
      </c>
      <c r="N10357" s="68" t="str">
        <f>VLOOKUP(K10357,[1]人員授權表!D$3:G$249,4,0)</f>
        <v>無機</v>
      </c>
      <c r="O10357" s="70" t="str">
        <f>IF(J10357=[1]人員授權表!$C$85,"Casper李羿勳",IF(J10357=[1]人員授權表!$C$188,"Iring陳俊明",IF(J10357=[1]人員授權表!$C$189,"Brian陳泓霖",VLOOKUP(K10357,[1]人員授權表!D$2:E$249,2,FALSE))))</f>
        <v>Brian陳泓霖</v>
      </c>
      <c r="P10357" s="67">
        <f t="shared" si="548"/>
        <v>44888</v>
      </c>
      <c r="Q10357" s="75" t="str">
        <f t="shared" si="547"/>
        <v>週三</v>
      </c>
      <c r="R10357" s="80">
        <v>44883</v>
      </c>
    </row>
    <row r="10358" spans="2:27">
      <c r="B10358" s="66">
        <v>44875</v>
      </c>
      <c r="D10358" s="68" t="s">
        <v>50</v>
      </c>
      <c r="E10358" s="70" t="s">
        <v>51</v>
      </c>
      <c r="F10358" s="4" t="s">
        <v>3704</v>
      </c>
      <c r="G10358" s="67">
        <v>44879</v>
      </c>
      <c r="H10358" s="67">
        <v>44890</v>
      </c>
      <c r="I10358" s="71">
        <v>21</v>
      </c>
      <c r="J10358" s="72" t="s">
        <v>141</v>
      </c>
      <c r="K10358" s="72" t="s">
        <v>142</v>
      </c>
      <c r="L10358" s="73">
        <v>1</v>
      </c>
      <c r="M10358" s="73" t="s">
        <v>91</v>
      </c>
      <c r="N10358" s="68" t="str">
        <f>VLOOKUP(K10358,[1]人員授權表!D$3:G$249,4,0)</f>
        <v>無機</v>
      </c>
      <c r="O10358" s="70" t="str">
        <f>IF(J10358=[1]人員授權表!$C$85,"Casper李羿勳",IF(J10358=[1]人員授權表!$C$188,"Iring陳俊明",IF(J10358=[1]人員授權表!$C$189,"Brian陳泓霖",VLOOKUP(K10358,[1]人員授權表!D$2:E$249,2,FALSE))))</f>
        <v>Dennis陳汶宏</v>
      </c>
      <c r="P10358" s="67">
        <f t="shared" si="548"/>
        <v>44888</v>
      </c>
      <c r="Q10358" s="75" t="str">
        <f t="shared" si="547"/>
        <v>週三</v>
      </c>
      <c r="R10358" s="80">
        <v>44883</v>
      </c>
    </row>
    <row r="10359" spans="2:27">
      <c r="B10359" s="66">
        <v>44858</v>
      </c>
      <c r="C10359" s="67">
        <v>44859</v>
      </c>
      <c r="D10359" s="68" t="s">
        <v>50</v>
      </c>
      <c r="E10359" s="70" t="s">
        <v>82</v>
      </c>
      <c r="F10359" s="70" t="s">
        <v>3705</v>
      </c>
      <c r="G10359" s="101">
        <v>44876</v>
      </c>
      <c r="H10359" s="101">
        <v>44890</v>
      </c>
      <c r="I10359" s="71">
        <f t="shared" ref="I10359:I10422" si="549">_xlfn.DAYS(H10359,G10359)</f>
        <v>14</v>
      </c>
      <c r="J10359" s="72" t="s">
        <v>145</v>
      </c>
      <c r="K10359" s="72" t="s">
        <v>146</v>
      </c>
      <c r="L10359" s="73">
        <v>8</v>
      </c>
      <c r="M10359" s="73" t="s">
        <v>127</v>
      </c>
      <c r="N10359" s="68" t="str">
        <f>VLOOKUP(K10359,[1]人員授權表!D$3:G$249,4,0)</f>
        <v>無機</v>
      </c>
      <c r="O10359" s="70" t="str">
        <f>IF(J10359=[1]人員授權表!$C$85,"Casper李羿勳",IF(J10359=[1]人員授權表!$C$188,"Iring陳俊明",IF(J10359=[1]人員授權表!$C$189,"Brian陳泓霖",VLOOKUP(K10359,[1]人員授權表!D$2:E$249,2,FALSE))))</f>
        <v>Jack劉念忻</v>
      </c>
      <c r="P10359" s="67">
        <f t="shared" si="548"/>
        <v>44888</v>
      </c>
      <c r="Q10359" s="75" t="str">
        <f t="shared" si="547"/>
        <v>週三</v>
      </c>
      <c r="R10359" s="80">
        <v>44883</v>
      </c>
    </row>
    <row r="10360" spans="2:27">
      <c r="B10360" s="66">
        <v>44858</v>
      </c>
      <c r="C10360" s="67">
        <v>44859</v>
      </c>
      <c r="D10360" s="68" t="s">
        <v>50</v>
      </c>
      <c r="E10360" s="70" t="s">
        <v>82</v>
      </c>
      <c r="F10360" s="70" t="s">
        <v>3705</v>
      </c>
      <c r="G10360" s="101">
        <v>44876</v>
      </c>
      <c r="H10360" s="101">
        <v>44890</v>
      </c>
      <c r="I10360" s="71">
        <f t="shared" si="549"/>
        <v>14</v>
      </c>
      <c r="J10360" s="72" t="s">
        <v>125</v>
      </c>
      <c r="K10360" s="72" t="s">
        <v>144</v>
      </c>
      <c r="L10360" s="73">
        <v>8</v>
      </c>
      <c r="M10360" s="73" t="s">
        <v>127</v>
      </c>
      <c r="N10360" s="68" t="str">
        <f>VLOOKUP(K10360,[1]人員授權表!D$3:G$249,4,0)</f>
        <v>有機</v>
      </c>
      <c r="O10360" s="70" t="str">
        <f>IF(J10360=[1]人員授權表!$C$85,"Casper李羿勳",IF(J10360=[1]人員授權表!$C$188,"Iring陳俊明",IF(J10360=[1]人員授權表!$C$189,"Brian陳泓霖",VLOOKUP(K10360,[1]人員授權表!D$2:E$249,2,FALSE))))</f>
        <v>Lucy黃詩婷</v>
      </c>
      <c r="P10360" s="67">
        <f t="shared" si="548"/>
        <v>44888</v>
      </c>
      <c r="Q10360" s="75" t="str">
        <f t="shared" si="547"/>
        <v>週三</v>
      </c>
      <c r="R10360" s="80">
        <v>44883</v>
      </c>
    </row>
    <row r="10361" spans="2:27">
      <c r="B10361" s="66">
        <v>44858</v>
      </c>
      <c r="C10361" s="67">
        <v>44859</v>
      </c>
      <c r="D10361" s="68" t="s">
        <v>50</v>
      </c>
      <c r="E10361" s="70" t="s">
        <v>82</v>
      </c>
      <c r="F10361" s="70" t="s">
        <v>3705</v>
      </c>
      <c r="G10361" s="101">
        <v>44876</v>
      </c>
      <c r="H10361" s="101">
        <v>44890</v>
      </c>
      <c r="I10361" s="71">
        <f t="shared" si="549"/>
        <v>14</v>
      </c>
      <c r="J10361" s="72" t="s">
        <v>137</v>
      </c>
      <c r="K10361" s="72" t="s">
        <v>138</v>
      </c>
      <c r="L10361" s="73">
        <v>8</v>
      </c>
      <c r="M10361" s="73" t="s">
        <v>127</v>
      </c>
      <c r="N10361" s="68" t="str">
        <f>VLOOKUP(K10361,[1]人員授權表!D$3:G$249,4,0)</f>
        <v>無機</v>
      </c>
      <c r="O10361" s="70" t="str">
        <f>IF(J10361=[1]人員授權表!$C$85,"Casper李羿勳",IF(J10361=[1]人員授權表!$C$188,"Iring陳俊明",IF(J10361=[1]人員授權表!$C$189,"Brian陳泓霖",VLOOKUP(K10361,[1]人員授權表!D$2:E$249,2,FALSE))))</f>
        <v>Jack劉念忻</v>
      </c>
      <c r="P10361" s="67">
        <f t="shared" si="548"/>
        <v>44888</v>
      </c>
      <c r="Q10361" s="75" t="str">
        <f t="shared" si="547"/>
        <v>週三</v>
      </c>
      <c r="R10361" s="80">
        <v>44887</v>
      </c>
    </row>
    <row r="10362" spans="2:27">
      <c r="B10362" s="66">
        <v>44858</v>
      </c>
      <c r="C10362" s="67">
        <v>44859</v>
      </c>
      <c r="D10362" s="68" t="s">
        <v>50</v>
      </c>
      <c r="E10362" s="70" t="s">
        <v>82</v>
      </c>
      <c r="F10362" s="70" t="s">
        <v>3705</v>
      </c>
      <c r="G10362" s="101">
        <v>44876</v>
      </c>
      <c r="H10362" s="101">
        <v>44890</v>
      </c>
      <c r="I10362" s="71">
        <f t="shared" si="549"/>
        <v>14</v>
      </c>
      <c r="J10362" s="72" t="s">
        <v>141</v>
      </c>
      <c r="K10362" s="72" t="s">
        <v>142</v>
      </c>
      <c r="L10362" s="73">
        <v>8</v>
      </c>
      <c r="M10362" s="73" t="s">
        <v>127</v>
      </c>
      <c r="N10362" s="68" t="str">
        <f>VLOOKUP(K10362,[1]人員授權表!D$3:G$249,4,0)</f>
        <v>無機</v>
      </c>
      <c r="O10362" s="70" t="str">
        <f>IF(J10362=[1]人員授權表!$C$85,"Casper李羿勳",IF(J10362=[1]人員授權表!$C$188,"Iring陳俊明",IF(J10362=[1]人員授權表!$C$189,"Brian陳泓霖",VLOOKUP(K10362,[1]人員授權表!D$2:E$249,2,FALSE))))</f>
        <v>Dennis陳汶宏</v>
      </c>
      <c r="P10362" s="67">
        <f t="shared" si="548"/>
        <v>44888</v>
      </c>
      <c r="Q10362" s="75" t="str">
        <f t="shared" si="547"/>
        <v>週三</v>
      </c>
      <c r="R10362" s="80">
        <v>44883</v>
      </c>
    </row>
    <row r="10363" spans="2:27">
      <c r="B10363" s="66">
        <v>44858</v>
      </c>
      <c r="C10363" s="67">
        <v>44859</v>
      </c>
      <c r="D10363" s="68" t="s">
        <v>50</v>
      </c>
      <c r="E10363" s="70" t="s">
        <v>82</v>
      </c>
      <c r="F10363" s="70" t="s">
        <v>3705</v>
      </c>
      <c r="G10363" s="101">
        <v>44876</v>
      </c>
      <c r="H10363" s="101">
        <v>44890</v>
      </c>
      <c r="I10363" s="71">
        <f t="shared" si="549"/>
        <v>14</v>
      </c>
      <c r="J10363" s="72" t="s">
        <v>153</v>
      </c>
      <c r="K10363" s="72" t="s">
        <v>154</v>
      </c>
      <c r="L10363" s="73">
        <v>8</v>
      </c>
      <c r="M10363" s="73" t="s">
        <v>127</v>
      </c>
      <c r="N10363" s="68" t="str">
        <f>VLOOKUP(K10363,[1]人員授權表!D$3:G$249,4,0)</f>
        <v>無機</v>
      </c>
      <c r="O10363" s="70" t="str">
        <f>IF(J10363=[1]人員授權表!$C$85,"Casper李羿勳",IF(J10363=[1]人員授權表!$C$188,"Iring陳俊明",IF(J10363=[1]人員授權表!$C$189,"Brian陳泓霖",VLOOKUP(K10363,[1]人員授權表!D$2:E$249,2,FALSE))))</f>
        <v>Ken張智凱</v>
      </c>
      <c r="P10363" s="67">
        <f t="shared" si="548"/>
        <v>44888</v>
      </c>
      <c r="Q10363" s="75" t="str">
        <f t="shared" si="547"/>
        <v>週三</v>
      </c>
      <c r="R10363" s="80">
        <v>44880</v>
      </c>
    </row>
    <row r="10364" spans="2:27">
      <c r="B10364" s="66">
        <v>44858</v>
      </c>
      <c r="C10364" s="67">
        <v>44859</v>
      </c>
      <c r="D10364" s="68" t="s">
        <v>50</v>
      </c>
      <c r="E10364" s="70" t="s">
        <v>82</v>
      </c>
      <c r="F10364" s="70" t="s">
        <v>3705</v>
      </c>
      <c r="G10364" s="101">
        <v>44876</v>
      </c>
      <c r="H10364" s="101">
        <v>44890</v>
      </c>
      <c r="I10364" s="71">
        <f t="shared" si="549"/>
        <v>14</v>
      </c>
      <c r="J10364" s="72" t="s">
        <v>139</v>
      </c>
      <c r="K10364" s="72" t="s">
        <v>140</v>
      </c>
      <c r="L10364" s="73">
        <v>8</v>
      </c>
      <c r="M10364" s="73" t="s">
        <v>127</v>
      </c>
      <c r="N10364" s="68" t="str">
        <f>VLOOKUP(K10364,[1]人員授權表!D$3:G$249,4,0)</f>
        <v>無機</v>
      </c>
      <c r="O10364" s="70" t="str">
        <f>IF(J10364=[1]人員授權表!$C$85,"Casper李羿勳",IF(J10364=[1]人員授權表!$C$188,"Iring陳俊明",IF(J10364=[1]人員授權表!$C$189,"Brian陳泓霖",VLOOKUP(K10364,[1]人員授權表!D$2:E$249,2,FALSE))))</f>
        <v>Brian陳泓霖</v>
      </c>
      <c r="P10364" s="67">
        <f t="shared" si="548"/>
        <v>44888</v>
      </c>
      <c r="Q10364" s="75" t="str">
        <f t="shared" si="547"/>
        <v>週三</v>
      </c>
      <c r="R10364" s="80">
        <v>44883</v>
      </c>
    </row>
    <row r="10365" spans="2:27">
      <c r="B10365" s="66">
        <v>44858</v>
      </c>
      <c r="C10365" s="67">
        <v>44859</v>
      </c>
      <c r="D10365" s="68" t="s">
        <v>50</v>
      </c>
      <c r="E10365" s="70" t="s">
        <v>82</v>
      </c>
      <c r="F10365" s="70" t="s">
        <v>3706</v>
      </c>
      <c r="G10365" s="101">
        <v>44876</v>
      </c>
      <c r="H10365" s="101">
        <v>44890</v>
      </c>
      <c r="I10365" s="71">
        <f t="shared" si="549"/>
        <v>14</v>
      </c>
      <c r="J10365" s="72" t="s">
        <v>145</v>
      </c>
      <c r="K10365" s="72" t="s">
        <v>146</v>
      </c>
      <c r="L10365" s="73">
        <v>3</v>
      </c>
      <c r="M10365" s="73" t="s">
        <v>127</v>
      </c>
      <c r="N10365" s="68" t="str">
        <f>VLOOKUP(K10365,[1]人員授權表!D$3:G$249,4,0)</f>
        <v>無機</v>
      </c>
      <c r="O10365" s="70" t="str">
        <f>IF(J10365=[1]人員授權表!$C$85,"Casper李羿勳",IF(J10365=[1]人員授權表!$C$188,"Iring陳俊明",IF(J10365=[1]人員授權表!$C$189,"Brian陳泓霖",VLOOKUP(K10365,[1]人員授權表!D$2:E$249,2,FALSE))))</f>
        <v>Jack劉念忻</v>
      </c>
      <c r="P10365" s="67">
        <f t="shared" si="548"/>
        <v>44888</v>
      </c>
      <c r="Q10365" s="75" t="str">
        <f t="shared" si="547"/>
        <v>週三</v>
      </c>
      <c r="R10365" s="80">
        <v>44883</v>
      </c>
    </row>
    <row r="10366" spans="2:27">
      <c r="B10366" s="66">
        <v>44858</v>
      </c>
      <c r="C10366" s="67">
        <v>44859</v>
      </c>
      <c r="D10366" s="68" t="s">
        <v>50</v>
      </c>
      <c r="E10366" s="70" t="s">
        <v>82</v>
      </c>
      <c r="F10366" s="70" t="s">
        <v>3706</v>
      </c>
      <c r="G10366" s="101">
        <v>44876</v>
      </c>
      <c r="H10366" s="101">
        <v>44890</v>
      </c>
      <c r="I10366" s="71">
        <f t="shared" si="549"/>
        <v>14</v>
      </c>
      <c r="J10366" s="72" t="s">
        <v>125</v>
      </c>
      <c r="K10366" s="72" t="s">
        <v>144</v>
      </c>
      <c r="L10366" s="73">
        <v>3</v>
      </c>
      <c r="M10366" s="73" t="s">
        <v>127</v>
      </c>
      <c r="N10366" s="68" t="str">
        <f>VLOOKUP(K10366,[1]人員授權表!D$3:G$249,4,0)</f>
        <v>有機</v>
      </c>
      <c r="O10366" s="70" t="str">
        <f>IF(J10366=[1]人員授權表!$C$85,"Casper李羿勳",IF(J10366=[1]人員授權表!$C$188,"Iring陳俊明",IF(J10366=[1]人員授權表!$C$189,"Brian陳泓霖",VLOOKUP(K10366,[1]人員授權表!D$2:E$249,2,FALSE))))</f>
        <v>Lucy黃詩婷</v>
      </c>
      <c r="P10366" s="67">
        <f t="shared" si="548"/>
        <v>44888</v>
      </c>
      <c r="Q10366" s="75" t="str">
        <f t="shared" si="547"/>
        <v>週三</v>
      </c>
      <c r="R10366" s="80">
        <v>44886</v>
      </c>
    </row>
    <row r="10367" spans="2:27">
      <c r="B10367" s="66">
        <v>44858</v>
      </c>
      <c r="C10367" s="67">
        <v>44859</v>
      </c>
      <c r="D10367" s="68" t="s">
        <v>50</v>
      </c>
      <c r="E10367" s="70" t="s">
        <v>82</v>
      </c>
      <c r="F10367" s="70" t="s">
        <v>3706</v>
      </c>
      <c r="G10367" s="101">
        <v>44876</v>
      </c>
      <c r="H10367" s="101">
        <v>44890</v>
      </c>
      <c r="I10367" s="71">
        <f t="shared" si="549"/>
        <v>14</v>
      </c>
      <c r="J10367" s="72" t="s">
        <v>137</v>
      </c>
      <c r="K10367" s="72" t="s">
        <v>138</v>
      </c>
      <c r="L10367" s="73">
        <v>3</v>
      </c>
      <c r="M10367" s="73" t="s">
        <v>127</v>
      </c>
      <c r="N10367" s="68" t="str">
        <f>VLOOKUP(K10367,[1]人員授權表!D$3:G$249,4,0)</f>
        <v>無機</v>
      </c>
      <c r="O10367" s="70" t="str">
        <f>IF(J10367=[1]人員授權表!$C$85,"Casper李羿勳",IF(J10367=[1]人員授權表!$C$188,"Iring陳俊明",IF(J10367=[1]人員授權表!$C$189,"Brian陳泓霖",VLOOKUP(K10367,[1]人員授權表!D$2:E$249,2,FALSE))))</f>
        <v>Jack劉念忻</v>
      </c>
      <c r="P10367" s="67">
        <f t="shared" si="548"/>
        <v>44888</v>
      </c>
      <c r="Q10367" s="75" t="str">
        <f t="shared" si="547"/>
        <v>週三</v>
      </c>
      <c r="R10367" s="80">
        <v>44887</v>
      </c>
    </row>
    <row r="10368" spans="2:27">
      <c r="B10368" s="66">
        <v>44858</v>
      </c>
      <c r="C10368" s="67">
        <v>44859</v>
      </c>
      <c r="D10368" s="68" t="s">
        <v>50</v>
      </c>
      <c r="E10368" s="70" t="s">
        <v>82</v>
      </c>
      <c r="F10368" s="70" t="s">
        <v>3706</v>
      </c>
      <c r="G10368" s="101">
        <v>44876</v>
      </c>
      <c r="H10368" s="101">
        <v>44890</v>
      </c>
      <c r="I10368" s="71">
        <f t="shared" si="549"/>
        <v>14</v>
      </c>
      <c r="J10368" s="72" t="s">
        <v>141</v>
      </c>
      <c r="K10368" s="72" t="s">
        <v>142</v>
      </c>
      <c r="L10368" s="73">
        <v>3</v>
      </c>
      <c r="M10368" s="73" t="s">
        <v>127</v>
      </c>
      <c r="N10368" s="68" t="str">
        <f>VLOOKUP(K10368,[1]人員授權表!D$3:G$249,4,0)</f>
        <v>無機</v>
      </c>
      <c r="O10368" s="70" t="str">
        <f>IF(J10368=[1]人員授權表!$C$85,"Casper李羿勳",IF(J10368=[1]人員授權表!$C$188,"Iring陳俊明",IF(J10368=[1]人員授權表!$C$189,"Brian陳泓霖",VLOOKUP(K10368,[1]人員授權表!D$2:E$249,2,FALSE))))</f>
        <v>Dennis陳汶宏</v>
      </c>
      <c r="P10368" s="67">
        <f t="shared" si="548"/>
        <v>44888</v>
      </c>
      <c r="Q10368" s="75" t="str">
        <f t="shared" si="547"/>
        <v>週三</v>
      </c>
      <c r="R10368" s="80">
        <v>44883</v>
      </c>
    </row>
    <row r="10369" spans="2:27">
      <c r="B10369" s="66">
        <v>44858</v>
      </c>
      <c r="C10369" s="67">
        <v>44859</v>
      </c>
      <c r="D10369" s="68" t="s">
        <v>50</v>
      </c>
      <c r="E10369" s="70" t="s">
        <v>82</v>
      </c>
      <c r="F10369" s="70" t="s">
        <v>3706</v>
      </c>
      <c r="G10369" s="101">
        <v>44876</v>
      </c>
      <c r="H10369" s="101">
        <v>44890</v>
      </c>
      <c r="I10369" s="71">
        <f t="shared" si="549"/>
        <v>14</v>
      </c>
      <c r="J10369" s="72" t="s">
        <v>153</v>
      </c>
      <c r="K10369" s="72" t="s">
        <v>154</v>
      </c>
      <c r="L10369" s="73">
        <v>3</v>
      </c>
      <c r="M10369" s="73" t="s">
        <v>127</v>
      </c>
      <c r="N10369" s="68" t="str">
        <f>VLOOKUP(K10369,[1]人員授權表!D$3:G$249,4,0)</f>
        <v>無機</v>
      </c>
      <c r="O10369" s="70" t="str">
        <f>IF(J10369=[1]人員授權表!$C$85,"Casper李羿勳",IF(J10369=[1]人員授權表!$C$188,"Iring陳俊明",IF(J10369=[1]人員授權表!$C$189,"Brian陳泓霖",VLOOKUP(K10369,[1]人員授權表!D$2:E$249,2,FALSE))))</f>
        <v>Ken張智凱</v>
      </c>
      <c r="P10369" s="67">
        <f t="shared" si="548"/>
        <v>44888</v>
      </c>
      <c r="Q10369" s="75" t="str">
        <f t="shared" si="547"/>
        <v>週三</v>
      </c>
      <c r="R10369" s="80">
        <v>44880</v>
      </c>
    </row>
    <row r="10370" spans="2:27">
      <c r="B10370" s="66">
        <v>44858</v>
      </c>
      <c r="C10370" s="67">
        <v>44859</v>
      </c>
      <c r="D10370" s="68" t="s">
        <v>50</v>
      </c>
      <c r="E10370" s="70" t="s">
        <v>82</v>
      </c>
      <c r="F10370" s="70" t="s">
        <v>3706</v>
      </c>
      <c r="G10370" s="101">
        <v>44876</v>
      </c>
      <c r="H10370" s="101">
        <v>44890</v>
      </c>
      <c r="I10370" s="71">
        <f t="shared" si="549"/>
        <v>14</v>
      </c>
      <c r="J10370" s="72" t="s">
        <v>139</v>
      </c>
      <c r="K10370" s="72" t="s">
        <v>140</v>
      </c>
      <c r="L10370" s="73">
        <v>3</v>
      </c>
      <c r="M10370" s="73" t="s">
        <v>127</v>
      </c>
      <c r="N10370" s="68" t="str">
        <f>VLOOKUP(K10370,[1]人員授權表!D$3:G$249,4,0)</f>
        <v>無機</v>
      </c>
      <c r="O10370" s="70" t="str">
        <f>IF(J10370=[1]人員授權表!$C$85,"Casper李羿勳",IF(J10370=[1]人員授權表!$C$188,"Iring陳俊明",IF(J10370=[1]人員授權表!$C$189,"Brian陳泓霖",VLOOKUP(K10370,[1]人員授權表!D$2:E$249,2,FALSE))))</f>
        <v>Brian陳泓霖</v>
      </c>
      <c r="P10370" s="67">
        <f t="shared" si="548"/>
        <v>44888</v>
      </c>
      <c r="Q10370" s="75" t="str">
        <f t="shared" si="547"/>
        <v>週三</v>
      </c>
      <c r="R10370" s="80">
        <v>44883</v>
      </c>
    </row>
    <row r="10371" spans="2:27">
      <c r="B10371" s="66">
        <v>44846</v>
      </c>
      <c r="D10371" s="68" t="s">
        <v>50</v>
      </c>
      <c r="E10371" s="70" t="s">
        <v>51</v>
      </c>
      <c r="F10371" s="70" t="s">
        <v>3707</v>
      </c>
      <c r="G10371" s="67">
        <v>44876</v>
      </c>
      <c r="H10371" s="67">
        <v>44890</v>
      </c>
      <c r="I10371" s="71">
        <f t="shared" si="549"/>
        <v>14</v>
      </c>
      <c r="J10371" s="72" t="s">
        <v>453</v>
      </c>
      <c r="K10371" s="72" t="s">
        <v>332</v>
      </c>
      <c r="L10371" s="73">
        <v>3</v>
      </c>
      <c r="M10371" s="73" t="s">
        <v>2273</v>
      </c>
      <c r="N10371" s="68" t="str">
        <f>VLOOKUP(K10371,[1]人員授權表!D$3:G$249,4,0)</f>
        <v>有機</v>
      </c>
      <c r="O10371" s="70" t="str">
        <f>IF(J10371=[1]人員授權表!$C$85,"Casper李羿勳",IF(J10371=[1]人員授權表!$C$188,"Iring陳俊明",IF(J10371=[1]人員授權表!$C$189,"Brian陳泓霖",VLOOKUP(K10371,[1]人員授權表!D$2:E$249,2,FALSE))))</f>
        <v>Lucy黃詩婷</v>
      </c>
      <c r="P10371" s="67">
        <f t="shared" si="548"/>
        <v>44888</v>
      </c>
      <c r="Q10371" s="75" t="str">
        <f t="shared" si="547"/>
        <v>週三</v>
      </c>
      <c r="R10371" s="80">
        <v>44886</v>
      </c>
      <c r="AA10371" s="1"/>
    </row>
    <row r="10372" spans="2:27">
      <c r="B10372" s="66">
        <v>44846</v>
      </c>
      <c r="D10372" s="68" t="s">
        <v>50</v>
      </c>
      <c r="E10372" s="70" t="s">
        <v>51</v>
      </c>
      <c r="F10372" s="70" t="s">
        <v>3707</v>
      </c>
      <c r="G10372" s="67">
        <v>44876</v>
      </c>
      <c r="H10372" s="67">
        <v>44890</v>
      </c>
      <c r="I10372" s="71">
        <f t="shared" si="549"/>
        <v>14</v>
      </c>
      <c r="J10372" s="72" t="s">
        <v>125</v>
      </c>
      <c r="K10372" s="72" t="s">
        <v>126</v>
      </c>
      <c r="L10372" s="73">
        <v>3</v>
      </c>
      <c r="M10372" s="73" t="s">
        <v>2273</v>
      </c>
      <c r="N10372" s="68" t="str">
        <f>VLOOKUP(K10372,[1]人員授權表!D$3:G$249,4,0)</f>
        <v>有機</v>
      </c>
      <c r="O10372" s="70" t="str">
        <f>IF(J10372=[1]人員授權表!$C$85,"Casper李羿勳",IF(J10372=[1]人員授權表!$C$188,"Iring陳俊明",IF(J10372=[1]人員授權表!$C$189,"Brian陳泓霖",VLOOKUP(K10372,[1]人員授權表!D$2:E$249,2,FALSE))))</f>
        <v>Lucy黃詩婷</v>
      </c>
      <c r="P10372" s="67">
        <f t="shared" si="548"/>
        <v>44888</v>
      </c>
      <c r="Q10372" s="75" t="str">
        <f t="shared" si="547"/>
        <v>週三</v>
      </c>
      <c r="R10372" s="80">
        <v>44886</v>
      </c>
      <c r="AA10372" s="1"/>
    </row>
    <row r="10373" spans="2:27">
      <c r="B10373" s="66">
        <v>44846</v>
      </c>
      <c r="D10373" s="68" t="s">
        <v>50</v>
      </c>
      <c r="E10373" s="70" t="s">
        <v>51</v>
      </c>
      <c r="F10373" s="70" t="s">
        <v>3708</v>
      </c>
      <c r="G10373" s="67">
        <v>44876</v>
      </c>
      <c r="H10373" s="67">
        <v>44890</v>
      </c>
      <c r="I10373" s="71">
        <f t="shared" si="549"/>
        <v>14</v>
      </c>
      <c r="J10373" s="72" t="s">
        <v>453</v>
      </c>
      <c r="K10373" s="72" t="s">
        <v>332</v>
      </c>
      <c r="L10373" s="73">
        <v>3</v>
      </c>
      <c r="M10373" s="73" t="s">
        <v>2273</v>
      </c>
      <c r="N10373" s="68" t="str">
        <f>VLOOKUP(K10373,[1]人員授權表!D$3:G$249,4,0)</f>
        <v>有機</v>
      </c>
      <c r="O10373" s="70" t="str">
        <f>IF(J10373=[1]人員授權表!$C$85,"Casper李羿勳",IF(J10373=[1]人員授權表!$C$188,"Iring陳俊明",IF(J10373=[1]人員授權表!$C$189,"Brian陳泓霖",VLOOKUP(K10373,[1]人員授權表!D$2:E$249,2,FALSE))))</f>
        <v>Lucy黃詩婷</v>
      </c>
      <c r="P10373" s="67">
        <f t="shared" si="548"/>
        <v>44888</v>
      </c>
      <c r="Q10373" s="75" t="str">
        <f t="shared" si="547"/>
        <v>週三</v>
      </c>
      <c r="R10373" s="80">
        <v>44883</v>
      </c>
      <c r="AA10373" s="1"/>
    </row>
    <row r="10374" spans="2:27">
      <c r="B10374" s="66">
        <v>44846</v>
      </c>
      <c r="D10374" s="68" t="s">
        <v>50</v>
      </c>
      <c r="E10374" s="70" t="s">
        <v>51</v>
      </c>
      <c r="F10374" s="70" t="s">
        <v>3708</v>
      </c>
      <c r="G10374" s="67">
        <v>44876</v>
      </c>
      <c r="H10374" s="67">
        <v>44890</v>
      </c>
      <c r="I10374" s="71">
        <f t="shared" si="549"/>
        <v>14</v>
      </c>
      <c r="J10374" s="72" t="s">
        <v>125</v>
      </c>
      <c r="K10374" s="72" t="s">
        <v>126</v>
      </c>
      <c r="L10374" s="73">
        <v>3</v>
      </c>
      <c r="M10374" s="73" t="s">
        <v>2273</v>
      </c>
      <c r="N10374" s="68" t="str">
        <f>VLOOKUP(K10374,[1]人員授權表!D$3:G$249,4,0)</f>
        <v>有機</v>
      </c>
      <c r="O10374" s="70" t="str">
        <f>IF(J10374=[1]人員授權表!$C$85,"Casper李羿勳",IF(J10374=[1]人員授權表!$C$188,"Iring陳俊明",IF(J10374=[1]人員授權表!$C$189,"Brian陳泓霖",VLOOKUP(K10374,[1]人員授權表!D$2:E$249,2,FALSE))))</f>
        <v>Lucy黃詩婷</v>
      </c>
      <c r="P10374" s="67">
        <f t="shared" si="548"/>
        <v>44888</v>
      </c>
      <c r="Q10374" s="75" t="str">
        <f t="shared" si="547"/>
        <v>週三</v>
      </c>
      <c r="R10374" s="80">
        <v>44883</v>
      </c>
      <c r="AA10374" s="1"/>
    </row>
    <row r="10375" spans="2:27">
      <c r="B10375" s="66">
        <v>44846</v>
      </c>
      <c r="D10375" s="68" t="s">
        <v>50</v>
      </c>
      <c r="E10375" s="70" t="s">
        <v>51</v>
      </c>
      <c r="F10375" s="70" t="s">
        <v>3709</v>
      </c>
      <c r="G10375" s="67">
        <v>44876</v>
      </c>
      <c r="H10375" s="67">
        <v>44890</v>
      </c>
      <c r="I10375" s="71">
        <f t="shared" si="549"/>
        <v>14</v>
      </c>
      <c r="J10375" s="72" t="s">
        <v>453</v>
      </c>
      <c r="K10375" s="72" t="s">
        <v>332</v>
      </c>
      <c r="L10375" s="73">
        <v>2</v>
      </c>
      <c r="M10375" s="73" t="s">
        <v>2273</v>
      </c>
      <c r="N10375" s="68" t="str">
        <f>VLOOKUP(K10375,[1]人員授權表!D$3:G$249,4,0)</f>
        <v>有機</v>
      </c>
      <c r="O10375" s="70" t="str">
        <f>IF(J10375=[1]人員授權表!$C$85,"Casper李羿勳",IF(J10375=[1]人員授權表!$C$188,"Iring陳俊明",IF(J10375=[1]人員授權表!$C$189,"Brian陳泓霖",VLOOKUP(K10375,[1]人員授權表!D$2:E$249,2,FALSE))))</f>
        <v>Lucy黃詩婷</v>
      </c>
      <c r="P10375" s="67">
        <f t="shared" si="548"/>
        <v>44888</v>
      </c>
      <c r="Q10375" s="75" t="str">
        <f t="shared" ref="Q10375:Q10438" si="550">TEXT(P10375,"aaa")</f>
        <v>週三</v>
      </c>
      <c r="R10375" s="80">
        <v>44886</v>
      </c>
      <c r="AA10375" s="1"/>
    </row>
    <row r="10376" spans="2:27">
      <c r="B10376" s="66">
        <v>44846</v>
      </c>
      <c r="D10376" s="68" t="s">
        <v>50</v>
      </c>
      <c r="E10376" s="70" t="s">
        <v>51</v>
      </c>
      <c r="F10376" s="70" t="s">
        <v>3709</v>
      </c>
      <c r="G10376" s="67">
        <v>44876</v>
      </c>
      <c r="H10376" s="67">
        <v>44890</v>
      </c>
      <c r="I10376" s="71">
        <f t="shared" si="549"/>
        <v>14</v>
      </c>
      <c r="J10376" s="72" t="s">
        <v>125</v>
      </c>
      <c r="K10376" s="72" t="s">
        <v>126</v>
      </c>
      <c r="L10376" s="73">
        <v>2</v>
      </c>
      <c r="M10376" s="73" t="s">
        <v>2273</v>
      </c>
      <c r="N10376" s="68" t="str">
        <f>VLOOKUP(K10376,[1]人員授權表!D$3:G$249,4,0)</f>
        <v>有機</v>
      </c>
      <c r="O10376" s="70" t="str">
        <f>IF(J10376=[1]人員授權表!$C$85,"Casper李羿勳",IF(J10376=[1]人員授權表!$C$188,"Iring陳俊明",IF(J10376=[1]人員授權表!$C$189,"Brian陳泓霖",VLOOKUP(K10376,[1]人員授權表!D$2:E$249,2,FALSE))))</f>
        <v>Lucy黃詩婷</v>
      </c>
      <c r="P10376" s="67">
        <f t="shared" si="548"/>
        <v>44888</v>
      </c>
      <c r="Q10376" s="75" t="str">
        <f t="shared" si="550"/>
        <v>週三</v>
      </c>
      <c r="R10376" s="80">
        <v>44886</v>
      </c>
      <c r="AA10376" s="1"/>
    </row>
    <row r="10377" spans="2:27">
      <c r="B10377" s="66">
        <v>44846</v>
      </c>
      <c r="D10377" s="68" t="s">
        <v>50</v>
      </c>
      <c r="E10377" s="70" t="s">
        <v>51</v>
      </c>
      <c r="F10377" s="70" t="s">
        <v>3710</v>
      </c>
      <c r="G10377" s="67">
        <v>44876</v>
      </c>
      <c r="H10377" s="67">
        <v>44890</v>
      </c>
      <c r="I10377" s="71">
        <f t="shared" si="549"/>
        <v>14</v>
      </c>
      <c r="J10377" s="72" t="s">
        <v>453</v>
      </c>
      <c r="K10377" s="72" t="s">
        <v>332</v>
      </c>
      <c r="L10377" s="73">
        <v>2</v>
      </c>
      <c r="M10377" s="73" t="s">
        <v>2273</v>
      </c>
      <c r="N10377" s="68" t="str">
        <f>VLOOKUP(K10377,[1]人員授權表!D$3:G$249,4,0)</f>
        <v>有機</v>
      </c>
      <c r="O10377" s="70" t="str">
        <f>IF(J10377=[1]人員授權表!$C$85,"Casper李羿勳",IF(J10377=[1]人員授權表!$C$188,"Iring陳俊明",IF(J10377=[1]人員授權表!$C$189,"Brian陳泓霖",VLOOKUP(K10377,[1]人員授權表!D$2:E$249,2,FALSE))))</f>
        <v>Lucy黃詩婷</v>
      </c>
      <c r="P10377" s="67">
        <f t="shared" si="548"/>
        <v>44888</v>
      </c>
      <c r="Q10377" s="75" t="str">
        <f t="shared" si="550"/>
        <v>週三</v>
      </c>
      <c r="R10377" s="80">
        <v>44886</v>
      </c>
      <c r="AA10377" s="1"/>
    </row>
    <row r="10378" spans="2:27">
      <c r="B10378" s="66">
        <v>44846</v>
      </c>
      <c r="D10378" s="68" t="s">
        <v>50</v>
      </c>
      <c r="E10378" s="70" t="s">
        <v>51</v>
      </c>
      <c r="F10378" s="70" t="s">
        <v>3711</v>
      </c>
      <c r="G10378" s="67">
        <v>44876</v>
      </c>
      <c r="H10378" s="67">
        <v>44890</v>
      </c>
      <c r="I10378" s="71">
        <f t="shared" si="549"/>
        <v>14</v>
      </c>
      <c r="J10378" s="72" t="s">
        <v>125</v>
      </c>
      <c r="K10378" s="72" t="s">
        <v>126</v>
      </c>
      <c r="L10378" s="73">
        <v>2</v>
      </c>
      <c r="M10378" s="73" t="s">
        <v>2273</v>
      </c>
      <c r="N10378" s="68" t="str">
        <f>VLOOKUP(K10378,[1]人員授權表!D$3:G$249,4,0)</f>
        <v>有機</v>
      </c>
      <c r="O10378" s="70" t="str">
        <f>IF(J10378=[1]人員授權表!$C$85,"Casper李羿勳",IF(J10378=[1]人員授權表!$C$188,"Iring陳俊明",IF(J10378=[1]人員授權表!$C$189,"Brian陳泓霖",VLOOKUP(K10378,[1]人員授權表!D$2:E$249,2,FALSE))))</f>
        <v>Lucy黃詩婷</v>
      </c>
      <c r="P10378" s="67">
        <f t="shared" si="548"/>
        <v>44888</v>
      </c>
      <c r="Q10378" s="75" t="str">
        <f t="shared" si="550"/>
        <v>週三</v>
      </c>
      <c r="R10378" s="80">
        <v>44886</v>
      </c>
      <c r="AA10378" s="1"/>
    </row>
    <row r="10379" spans="2:27">
      <c r="B10379" s="66">
        <v>44846</v>
      </c>
      <c r="D10379" s="68" t="s">
        <v>50</v>
      </c>
      <c r="E10379" s="70" t="s">
        <v>51</v>
      </c>
      <c r="F10379" s="70" t="s">
        <v>3712</v>
      </c>
      <c r="G10379" s="67">
        <v>44876</v>
      </c>
      <c r="H10379" s="67">
        <v>44890</v>
      </c>
      <c r="I10379" s="71">
        <f t="shared" si="549"/>
        <v>14</v>
      </c>
      <c r="J10379" s="72" t="s">
        <v>453</v>
      </c>
      <c r="K10379" s="72" t="s">
        <v>332</v>
      </c>
      <c r="L10379" s="73">
        <v>3</v>
      </c>
      <c r="M10379" s="73" t="s">
        <v>2273</v>
      </c>
      <c r="N10379" s="68" t="str">
        <f>VLOOKUP(K10379,[1]人員授權表!D$3:G$249,4,0)</f>
        <v>有機</v>
      </c>
      <c r="O10379" s="70" t="str">
        <f>IF(J10379=[1]人員授權表!$C$85,"Casper李羿勳",IF(J10379=[1]人員授權表!$C$188,"Iring陳俊明",IF(J10379=[1]人員授權表!$C$189,"Brian陳泓霖",VLOOKUP(K10379,[1]人員授權表!D$2:E$249,2,FALSE))))</f>
        <v>Lucy黃詩婷</v>
      </c>
      <c r="P10379" s="67">
        <f t="shared" si="548"/>
        <v>44888</v>
      </c>
      <c r="Q10379" s="75" t="str">
        <f t="shared" si="550"/>
        <v>週三</v>
      </c>
      <c r="R10379" s="80">
        <v>44883</v>
      </c>
      <c r="AA10379" s="1"/>
    </row>
    <row r="10380" spans="2:27">
      <c r="B10380" s="66">
        <v>44846</v>
      </c>
      <c r="D10380" s="68" t="s">
        <v>50</v>
      </c>
      <c r="E10380" s="70" t="s">
        <v>51</v>
      </c>
      <c r="F10380" s="70" t="s">
        <v>3712</v>
      </c>
      <c r="G10380" s="67">
        <v>44876</v>
      </c>
      <c r="H10380" s="67">
        <v>44890</v>
      </c>
      <c r="I10380" s="71">
        <f t="shared" si="549"/>
        <v>14</v>
      </c>
      <c r="J10380" s="72" t="s">
        <v>125</v>
      </c>
      <c r="K10380" s="72" t="s">
        <v>126</v>
      </c>
      <c r="L10380" s="73">
        <v>3</v>
      </c>
      <c r="M10380" s="73" t="s">
        <v>2273</v>
      </c>
      <c r="N10380" s="68" t="str">
        <f>VLOOKUP(K10380,[1]人員授權表!D$3:G$249,4,0)</f>
        <v>有機</v>
      </c>
      <c r="O10380" s="70" t="str">
        <f>IF(J10380=[1]人員授權表!$C$85,"Casper李羿勳",IF(J10380=[1]人員授權表!$C$188,"Iring陳俊明",IF(J10380=[1]人員授權表!$C$189,"Brian陳泓霖",VLOOKUP(K10380,[1]人員授權表!D$2:E$249,2,FALSE))))</f>
        <v>Lucy黃詩婷</v>
      </c>
      <c r="P10380" s="67">
        <f t="shared" si="548"/>
        <v>44888</v>
      </c>
      <c r="Q10380" s="75" t="str">
        <f t="shared" si="550"/>
        <v>週三</v>
      </c>
      <c r="R10380" s="80">
        <v>44883</v>
      </c>
      <c r="AA10380" s="1"/>
    </row>
    <row r="10381" spans="2:27">
      <c r="B10381" s="66">
        <v>44846</v>
      </c>
      <c r="D10381" s="68" t="s">
        <v>50</v>
      </c>
      <c r="E10381" s="70" t="s">
        <v>51</v>
      </c>
      <c r="F10381" s="70" t="s">
        <v>3713</v>
      </c>
      <c r="G10381" s="67">
        <v>44876</v>
      </c>
      <c r="H10381" s="67">
        <v>44890</v>
      </c>
      <c r="I10381" s="71">
        <f t="shared" si="549"/>
        <v>14</v>
      </c>
      <c r="J10381" s="72" t="s">
        <v>453</v>
      </c>
      <c r="K10381" s="72" t="s">
        <v>332</v>
      </c>
      <c r="L10381" s="73">
        <v>2</v>
      </c>
      <c r="M10381" s="73" t="s">
        <v>2273</v>
      </c>
      <c r="N10381" s="68" t="str">
        <f>VLOOKUP(K10381,[1]人員授權表!D$3:G$249,4,0)</f>
        <v>有機</v>
      </c>
      <c r="O10381" s="70" t="str">
        <f>IF(J10381=[1]人員授權表!$C$85,"Casper李羿勳",IF(J10381=[1]人員授權表!$C$188,"Iring陳俊明",IF(J10381=[1]人員授權表!$C$189,"Brian陳泓霖",VLOOKUP(K10381,[1]人員授權表!D$2:E$249,2,FALSE))))</f>
        <v>Lucy黃詩婷</v>
      </c>
      <c r="P10381" s="67">
        <f t="shared" si="548"/>
        <v>44888</v>
      </c>
      <c r="Q10381" s="75" t="str">
        <f t="shared" si="550"/>
        <v>週三</v>
      </c>
      <c r="R10381" s="80">
        <v>44886</v>
      </c>
      <c r="AA10381" s="1"/>
    </row>
    <row r="10382" spans="2:27">
      <c r="B10382" s="66">
        <v>44846</v>
      </c>
      <c r="D10382" s="68" t="s">
        <v>50</v>
      </c>
      <c r="E10382" s="70" t="s">
        <v>51</v>
      </c>
      <c r="F10382" s="70" t="s">
        <v>3713</v>
      </c>
      <c r="G10382" s="67">
        <v>44876</v>
      </c>
      <c r="H10382" s="67">
        <v>44890</v>
      </c>
      <c r="I10382" s="71">
        <f t="shared" si="549"/>
        <v>14</v>
      </c>
      <c r="J10382" s="72" t="s">
        <v>125</v>
      </c>
      <c r="K10382" s="72" t="s">
        <v>126</v>
      </c>
      <c r="L10382" s="73">
        <v>2</v>
      </c>
      <c r="M10382" s="73" t="s">
        <v>2273</v>
      </c>
      <c r="N10382" s="68" t="str">
        <f>VLOOKUP(K10382,[1]人員授權表!D$3:G$249,4,0)</f>
        <v>有機</v>
      </c>
      <c r="O10382" s="70" t="str">
        <f>IF(J10382=[1]人員授權表!$C$85,"Casper李羿勳",IF(J10382=[1]人員授權表!$C$188,"Iring陳俊明",IF(J10382=[1]人員授權表!$C$189,"Brian陳泓霖",VLOOKUP(K10382,[1]人員授權表!D$2:E$249,2,FALSE))))</f>
        <v>Lucy黃詩婷</v>
      </c>
      <c r="P10382" s="67">
        <f t="shared" si="548"/>
        <v>44888</v>
      </c>
      <c r="Q10382" s="75" t="str">
        <f t="shared" si="550"/>
        <v>週三</v>
      </c>
      <c r="R10382" s="80">
        <v>44886</v>
      </c>
      <c r="AA10382" s="1"/>
    </row>
    <row r="10383" spans="2:27">
      <c r="B10383" s="66">
        <v>44846</v>
      </c>
      <c r="D10383" s="68" t="s">
        <v>50</v>
      </c>
      <c r="E10383" s="70" t="s">
        <v>51</v>
      </c>
      <c r="F10383" s="70" t="s">
        <v>3714</v>
      </c>
      <c r="G10383" s="67">
        <v>44876</v>
      </c>
      <c r="H10383" s="67">
        <v>44890</v>
      </c>
      <c r="I10383" s="71">
        <f t="shared" si="549"/>
        <v>14</v>
      </c>
      <c r="J10383" s="72" t="s">
        <v>453</v>
      </c>
      <c r="K10383" s="72" t="s">
        <v>332</v>
      </c>
      <c r="L10383" s="73">
        <v>3</v>
      </c>
      <c r="M10383" s="73" t="s">
        <v>2273</v>
      </c>
      <c r="N10383" s="68" t="str">
        <f>VLOOKUP(K10383,[1]人員授權表!D$3:G$249,4,0)</f>
        <v>有機</v>
      </c>
      <c r="O10383" s="70" t="str">
        <f>IF(J10383=[1]人員授權表!$C$85,"Casper李羿勳",IF(J10383=[1]人員授權表!$C$188,"Iring陳俊明",IF(J10383=[1]人員授權表!$C$189,"Brian陳泓霖",VLOOKUP(K10383,[1]人員授權表!D$2:E$249,2,FALSE))))</f>
        <v>Lucy黃詩婷</v>
      </c>
      <c r="P10383" s="67">
        <f t="shared" si="548"/>
        <v>44888</v>
      </c>
      <c r="Q10383" s="75" t="str">
        <f t="shared" si="550"/>
        <v>週三</v>
      </c>
      <c r="R10383" s="80">
        <v>44886</v>
      </c>
      <c r="AA10383" s="1"/>
    </row>
    <row r="10384" spans="2:27">
      <c r="B10384" s="66">
        <v>44846</v>
      </c>
      <c r="D10384" s="68" t="s">
        <v>50</v>
      </c>
      <c r="E10384" s="70" t="s">
        <v>51</v>
      </c>
      <c r="F10384" s="70" t="s">
        <v>3714</v>
      </c>
      <c r="G10384" s="67">
        <v>44876</v>
      </c>
      <c r="H10384" s="67">
        <v>44890</v>
      </c>
      <c r="I10384" s="71">
        <f t="shared" si="549"/>
        <v>14</v>
      </c>
      <c r="J10384" s="72" t="s">
        <v>125</v>
      </c>
      <c r="K10384" s="72" t="s">
        <v>126</v>
      </c>
      <c r="L10384" s="73">
        <v>3</v>
      </c>
      <c r="M10384" s="73" t="s">
        <v>2273</v>
      </c>
      <c r="N10384" s="68" t="str">
        <f>VLOOKUP(K10384,[1]人員授權表!D$3:G$249,4,0)</f>
        <v>有機</v>
      </c>
      <c r="O10384" s="70" t="str">
        <f>IF(J10384=[1]人員授權表!$C$85,"Casper李羿勳",IF(J10384=[1]人員授權表!$C$188,"Iring陳俊明",IF(J10384=[1]人員授權表!$C$189,"Brian陳泓霖",VLOOKUP(K10384,[1]人員授權表!D$2:E$249,2,FALSE))))</f>
        <v>Lucy黃詩婷</v>
      </c>
      <c r="P10384" s="67">
        <f t="shared" si="548"/>
        <v>44888</v>
      </c>
      <c r="Q10384" s="75" t="str">
        <f t="shared" si="550"/>
        <v>週三</v>
      </c>
      <c r="R10384" s="80">
        <v>44886</v>
      </c>
      <c r="AA10384" s="1"/>
    </row>
    <row r="10385" spans="2:28">
      <c r="B10385" s="66">
        <v>44846</v>
      </c>
      <c r="C10385" s="67">
        <v>44895</v>
      </c>
      <c r="D10385" s="126" t="s">
        <v>1854</v>
      </c>
      <c r="E10385" s="89" t="s">
        <v>51</v>
      </c>
      <c r="F10385" s="90" t="s">
        <v>3715</v>
      </c>
      <c r="G10385" s="92">
        <v>44876</v>
      </c>
      <c r="H10385" s="92">
        <v>44890</v>
      </c>
      <c r="I10385" s="127">
        <f t="shared" si="549"/>
        <v>14</v>
      </c>
      <c r="J10385" s="106" t="s">
        <v>453</v>
      </c>
      <c r="K10385" s="106" t="s">
        <v>332</v>
      </c>
      <c r="L10385" s="100"/>
      <c r="M10385" s="73" t="s">
        <v>2273</v>
      </c>
      <c r="N10385" s="94" t="str">
        <f>VLOOKUP(K10385,[1]人員授權表!D$3:G$249,4,0)</f>
        <v>有機</v>
      </c>
      <c r="O10385" s="89" t="str">
        <f>IF(J10385=[1]人員授權表!$C$85,"Casper李羿勳",IF(J10385=[1]人員授權表!$C$188,"Iring陳俊明",IF(J10385=[1]人員授權表!$C$189,"Brian陳泓霖",VLOOKUP(K10385,[1]人員授權表!D$2:E$249,2,FALSE))))</f>
        <v>Lucy黃詩婷</v>
      </c>
      <c r="P10385" s="92">
        <f t="shared" si="548"/>
        <v>44888</v>
      </c>
      <c r="Q10385" s="75" t="str">
        <f t="shared" si="550"/>
        <v>週三</v>
      </c>
      <c r="R10385" s="128" t="s">
        <v>1854</v>
      </c>
      <c r="Z10385" s="79" t="s">
        <v>3716</v>
      </c>
      <c r="AA10385" s="1"/>
    </row>
    <row r="10386" spans="2:28">
      <c r="B10386" s="66">
        <v>44846</v>
      </c>
      <c r="C10386" s="67">
        <v>44895</v>
      </c>
      <c r="D10386" s="126" t="s">
        <v>1854</v>
      </c>
      <c r="E10386" s="89" t="s">
        <v>51</v>
      </c>
      <c r="F10386" s="90" t="s">
        <v>3562</v>
      </c>
      <c r="G10386" s="92">
        <v>44876</v>
      </c>
      <c r="H10386" s="92">
        <v>44890</v>
      </c>
      <c r="I10386" s="127">
        <f t="shared" si="549"/>
        <v>14</v>
      </c>
      <c r="J10386" s="106" t="s">
        <v>125</v>
      </c>
      <c r="K10386" s="106" t="s">
        <v>126</v>
      </c>
      <c r="L10386" s="100"/>
      <c r="M10386" s="73" t="s">
        <v>2273</v>
      </c>
      <c r="N10386" s="94" t="str">
        <f>VLOOKUP(K10386,[1]人員授權表!D$3:G$249,4,0)</f>
        <v>有機</v>
      </c>
      <c r="O10386" s="89" t="str">
        <f>IF(J10386=[1]人員授權表!$C$85,"Casper李羿勳",IF(J10386=[1]人員授權表!$C$188,"Iring陳俊明",IF(J10386=[1]人員授權表!$C$189,"Brian陳泓霖",VLOOKUP(K10386,[1]人員授權表!D$2:E$249,2,FALSE))))</f>
        <v>Lucy黃詩婷</v>
      </c>
      <c r="P10386" s="92">
        <f t="shared" si="548"/>
        <v>44888</v>
      </c>
      <c r="Q10386" s="75" t="str">
        <f t="shared" si="550"/>
        <v>週三</v>
      </c>
      <c r="R10386" s="128" t="s">
        <v>1854</v>
      </c>
      <c r="Z10386" s="79" t="s">
        <v>3716</v>
      </c>
      <c r="AA10386" s="1"/>
    </row>
    <row r="10387" spans="2:28">
      <c r="B10387" s="66">
        <v>44873</v>
      </c>
      <c r="D10387" s="68" t="s">
        <v>50</v>
      </c>
      <c r="E10387" s="70" t="s">
        <v>879</v>
      </c>
      <c r="F10387" s="4" t="s">
        <v>3717</v>
      </c>
      <c r="G10387" s="67">
        <v>44873</v>
      </c>
      <c r="H10387" s="67">
        <v>44890</v>
      </c>
      <c r="I10387" s="71">
        <f t="shared" si="549"/>
        <v>17</v>
      </c>
      <c r="J10387" s="72" t="s">
        <v>195</v>
      </c>
      <c r="K10387" s="72" t="s">
        <v>196</v>
      </c>
      <c r="L10387" s="73">
        <v>1</v>
      </c>
      <c r="M10387" s="73" t="s">
        <v>91</v>
      </c>
      <c r="N10387" s="68" t="str">
        <f>VLOOKUP(K10387,[1]人員授權表!D$3:G$249,4,0)</f>
        <v>無機</v>
      </c>
      <c r="O10387" s="70" t="str">
        <f>IF(J10387=[1]人員授權表!$C$85,"Casper李羿勳",IF(J10387=[1]人員授權表!$C$188,"Iring陳俊明",IF(J10387=[1]人員授權表!$C$189,"Brian陳泓霖",VLOOKUP(K10387,[1]人員授權表!D$2:E$249,2,FALSE))))</f>
        <v>Debby胡萱黛</v>
      </c>
      <c r="P10387" s="67">
        <f t="shared" si="548"/>
        <v>44888</v>
      </c>
      <c r="Q10387" s="75" t="str">
        <f t="shared" si="550"/>
        <v>週三</v>
      </c>
      <c r="R10387" s="80">
        <v>44883</v>
      </c>
      <c r="AA10387" s="102">
        <v>15</v>
      </c>
      <c r="AB10387" s="123" t="s">
        <v>2325</v>
      </c>
    </row>
    <row r="10388" spans="2:28">
      <c r="B10388" s="66">
        <v>44873</v>
      </c>
      <c r="D10388" s="68" t="s">
        <v>50</v>
      </c>
      <c r="E10388" s="70" t="s">
        <v>879</v>
      </c>
      <c r="F10388" s="4" t="s">
        <v>3717</v>
      </c>
      <c r="G10388" s="67">
        <v>44873</v>
      </c>
      <c r="H10388" s="67">
        <v>44890</v>
      </c>
      <c r="I10388" s="71">
        <f t="shared" si="549"/>
        <v>17</v>
      </c>
      <c r="J10388" s="72" t="s">
        <v>133</v>
      </c>
      <c r="K10388" s="72" t="s">
        <v>880</v>
      </c>
      <c r="L10388" s="73">
        <v>1</v>
      </c>
      <c r="M10388" s="73" t="s">
        <v>91</v>
      </c>
      <c r="N10388" s="68" t="str">
        <f>VLOOKUP(K10388,[1]人員授權表!D$3:G$249,4,0)</f>
        <v>無機</v>
      </c>
      <c r="O10388" s="70" t="str">
        <f>IF(J10388=[1]人員授權表!$C$85,"Casper李羿勳",IF(J10388=[1]人員授權表!$C$188,"Iring陳俊明",IF(J10388=[1]人員授權表!$C$189,"Brian陳泓霖",VLOOKUP(K10388,[1]人員授權表!D$2:E$249,2,FALSE))))</f>
        <v>Ruby黃家蓁</v>
      </c>
      <c r="P10388" s="67">
        <f t="shared" si="548"/>
        <v>44888</v>
      </c>
      <c r="Q10388" s="75" t="str">
        <f t="shared" si="550"/>
        <v>週三</v>
      </c>
      <c r="R10388" s="80">
        <v>44882</v>
      </c>
      <c r="AA10388" s="102">
        <v>15</v>
      </c>
      <c r="AB10388" s="123" t="s">
        <v>2325</v>
      </c>
    </row>
    <row r="10389" spans="2:28">
      <c r="B10389" s="66">
        <v>44873</v>
      </c>
      <c r="D10389" s="68" t="s">
        <v>50</v>
      </c>
      <c r="E10389" s="70" t="s">
        <v>879</v>
      </c>
      <c r="F10389" s="4" t="s">
        <v>3717</v>
      </c>
      <c r="G10389" s="67">
        <v>44873</v>
      </c>
      <c r="H10389" s="67">
        <v>44890</v>
      </c>
      <c r="I10389" s="71">
        <f t="shared" si="549"/>
        <v>17</v>
      </c>
      <c r="J10389" s="72" t="s">
        <v>158</v>
      </c>
      <c r="K10389" s="72" t="s">
        <v>159</v>
      </c>
      <c r="L10389" s="73">
        <v>1</v>
      </c>
      <c r="M10389" s="73" t="s">
        <v>91</v>
      </c>
      <c r="N10389" s="68" t="str">
        <f>VLOOKUP(K10389,[1]人員授權表!D$3:G$249,4,0)</f>
        <v>無機</v>
      </c>
      <c r="O10389" s="70" t="str">
        <f>IF(J10389=[1]人員授權表!$C$85,"Casper李羿勳",IF(J10389=[1]人員授權表!$C$188,"Iring陳俊明",IF(J10389=[1]人員授權表!$C$189,"Brian陳泓霖",VLOOKUP(K10389,[1]人員授權表!D$2:E$249,2,FALSE))))</f>
        <v>George陳志昇</v>
      </c>
      <c r="P10389" s="67">
        <f t="shared" si="548"/>
        <v>44888</v>
      </c>
      <c r="Q10389" s="75" t="str">
        <f t="shared" si="550"/>
        <v>週三</v>
      </c>
      <c r="R10389" s="80">
        <v>44882</v>
      </c>
      <c r="AA10389" s="102">
        <v>15</v>
      </c>
      <c r="AB10389" s="123" t="s">
        <v>2325</v>
      </c>
    </row>
    <row r="10390" spans="2:28">
      <c r="B10390" s="66">
        <v>44873</v>
      </c>
      <c r="D10390" s="68" t="s">
        <v>50</v>
      </c>
      <c r="E10390" s="70" t="s">
        <v>879</v>
      </c>
      <c r="F10390" s="4" t="s">
        <v>3717</v>
      </c>
      <c r="G10390" s="67">
        <v>44873</v>
      </c>
      <c r="H10390" s="67">
        <v>44890</v>
      </c>
      <c r="I10390" s="71">
        <f t="shared" si="549"/>
        <v>17</v>
      </c>
      <c r="J10390" s="72" t="s">
        <v>162</v>
      </c>
      <c r="K10390" s="72" t="s">
        <v>2812</v>
      </c>
      <c r="L10390" s="73">
        <v>1</v>
      </c>
      <c r="M10390" s="73" t="s">
        <v>91</v>
      </c>
      <c r="N10390" s="68" t="str">
        <f>VLOOKUP(K10390,[1]人員授權表!D$3:G$249,4,0)</f>
        <v>無機</v>
      </c>
      <c r="O10390" s="70" t="str">
        <f>IF(J10390=[1]人員授權表!$C$85,"Casper李羿勳",IF(J10390=[1]人員授權表!$C$188,"Iring陳俊明",IF(J10390=[1]人員授權表!$C$189,"Brian陳泓霖",VLOOKUP(K10390,[1]人員授權表!D$2:E$249,2,FALSE))))</f>
        <v>Dennis陳汶宏</v>
      </c>
      <c r="P10390" s="67">
        <f t="shared" si="548"/>
        <v>44888</v>
      </c>
      <c r="Q10390" s="75" t="str">
        <f t="shared" si="550"/>
        <v>週三</v>
      </c>
      <c r="R10390" s="80">
        <v>44882</v>
      </c>
      <c r="AA10390" s="102">
        <v>15</v>
      </c>
      <c r="AB10390" s="123" t="s">
        <v>2325</v>
      </c>
    </row>
    <row r="10391" spans="2:28">
      <c r="B10391" s="66">
        <v>44858</v>
      </c>
      <c r="D10391" s="68" t="s">
        <v>50</v>
      </c>
      <c r="E10391" s="70" t="s">
        <v>82</v>
      </c>
      <c r="F10391" s="70" t="s">
        <v>3718</v>
      </c>
      <c r="G10391" s="67">
        <v>44877</v>
      </c>
      <c r="H10391" s="67">
        <v>44890</v>
      </c>
      <c r="I10391" s="71">
        <f t="shared" si="549"/>
        <v>13</v>
      </c>
      <c r="J10391" s="72" t="s">
        <v>125</v>
      </c>
      <c r="K10391" s="72" t="s">
        <v>144</v>
      </c>
      <c r="L10391" s="73">
        <v>3</v>
      </c>
      <c r="M10391" s="73" t="s">
        <v>324</v>
      </c>
      <c r="N10391" s="68" t="str">
        <f>VLOOKUP(K10391,[1]人員授權表!D$3:G$249,4,0)</f>
        <v>有機</v>
      </c>
      <c r="O10391" s="70" t="str">
        <f>IF(J10391=[1]人員授權表!$C$85,"Casper李羿勳",IF(J10391=[1]人員授權表!$C$188,"Iring陳俊明",IF(J10391=[1]人員授權表!$C$189,"Brian陳泓霖",VLOOKUP(K10391,[1]人員授權表!D$2:E$249,2,FALSE))))</f>
        <v>Lucy黃詩婷</v>
      </c>
      <c r="P10391" s="67">
        <f t="shared" si="548"/>
        <v>44888</v>
      </c>
      <c r="Q10391" s="75" t="str">
        <f t="shared" si="550"/>
        <v>週三</v>
      </c>
      <c r="R10391" s="80">
        <v>44883</v>
      </c>
    </row>
    <row r="10392" spans="2:28">
      <c r="B10392" s="66">
        <v>44858</v>
      </c>
      <c r="D10392" s="68" t="s">
        <v>50</v>
      </c>
      <c r="E10392" s="70" t="s">
        <v>82</v>
      </c>
      <c r="F10392" s="70" t="s">
        <v>3718</v>
      </c>
      <c r="G10392" s="67">
        <v>44877</v>
      </c>
      <c r="H10392" s="67">
        <v>44890</v>
      </c>
      <c r="I10392" s="71">
        <f t="shared" si="549"/>
        <v>13</v>
      </c>
      <c r="J10392" s="72" t="s">
        <v>516</v>
      </c>
      <c r="K10392" s="72" t="s">
        <v>332</v>
      </c>
      <c r="L10392" s="73">
        <v>3</v>
      </c>
      <c r="M10392" s="73" t="s">
        <v>324</v>
      </c>
      <c r="N10392" s="68" t="str">
        <f>VLOOKUP(K10392,[1]人員授權表!D$3:G$249,4,0)</f>
        <v>有機</v>
      </c>
      <c r="O10392" s="70" t="str">
        <f>IF(J10392=[1]人員授權表!$C$85,"Casper李羿勳",IF(J10392=[1]人員授權表!$C$188,"Iring陳俊明",IF(J10392=[1]人員授權表!$C$189,"Brian陳泓霖",VLOOKUP(K10392,[1]人員授權表!D$2:E$249,2,FALSE))))</f>
        <v>Lucy黃詩婷</v>
      </c>
      <c r="P10392" s="67">
        <f t="shared" si="548"/>
        <v>44888</v>
      </c>
      <c r="Q10392" s="75" t="str">
        <f t="shared" si="550"/>
        <v>週三</v>
      </c>
      <c r="R10392" s="80">
        <v>44883</v>
      </c>
    </row>
    <row r="10393" spans="2:28">
      <c r="B10393" s="66">
        <v>44858</v>
      </c>
      <c r="D10393" s="68" t="s">
        <v>50</v>
      </c>
      <c r="E10393" s="70" t="s">
        <v>82</v>
      </c>
      <c r="F10393" s="70" t="s">
        <v>3719</v>
      </c>
      <c r="G10393" s="67">
        <v>44877</v>
      </c>
      <c r="H10393" s="67">
        <v>44890</v>
      </c>
      <c r="I10393" s="71">
        <f t="shared" si="549"/>
        <v>13</v>
      </c>
      <c r="J10393" s="72" t="s">
        <v>139</v>
      </c>
      <c r="K10393" s="72" t="s">
        <v>140</v>
      </c>
      <c r="L10393" s="73">
        <v>3</v>
      </c>
      <c r="M10393" s="73" t="s">
        <v>324</v>
      </c>
      <c r="N10393" s="68" t="str">
        <f>VLOOKUP(K10393,[1]人員授權表!D$3:G$249,4,0)</f>
        <v>無機</v>
      </c>
      <c r="O10393" s="70" t="str">
        <f>IF(J10393=[1]人員授權表!$C$85,"Casper李羿勳",IF(J10393=[1]人員授權表!$C$188,"Iring陳俊明",IF(J10393=[1]人員授權表!$C$189,"Brian陳泓霖",VLOOKUP(K10393,[1]人員授權表!D$2:E$249,2,FALSE))))</f>
        <v>Brian陳泓霖</v>
      </c>
      <c r="P10393" s="67">
        <f t="shared" si="548"/>
        <v>44888</v>
      </c>
      <c r="Q10393" s="75" t="str">
        <f t="shared" si="550"/>
        <v>週三</v>
      </c>
      <c r="R10393" s="80">
        <v>44883</v>
      </c>
    </row>
    <row r="10394" spans="2:28">
      <c r="B10394" s="66">
        <v>44858</v>
      </c>
      <c r="D10394" s="68" t="s">
        <v>50</v>
      </c>
      <c r="E10394" s="70" t="s">
        <v>82</v>
      </c>
      <c r="F10394" s="70" t="s">
        <v>3718</v>
      </c>
      <c r="G10394" s="67">
        <v>44877</v>
      </c>
      <c r="H10394" s="67">
        <v>44890</v>
      </c>
      <c r="I10394" s="71">
        <f t="shared" si="549"/>
        <v>13</v>
      </c>
      <c r="J10394" s="72" t="s">
        <v>192</v>
      </c>
      <c r="K10394" s="72" t="s">
        <v>187</v>
      </c>
      <c r="L10394" s="73">
        <v>3</v>
      </c>
      <c r="M10394" s="73" t="s">
        <v>324</v>
      </c>
      <c r="N10394" s="68" t="str">
        <f>VLOOKUP(K10394,[1]人員授權表!D$3:G$249,4,0)</f>
        <v>無機</v>
      </c>
      <c r="O10394" s="70" t="str">
        <f>IF(J10394=[1]人員授權表!$C$85,"Casper李羿勳",IF(J10394=[1]人員授權表!$C$188,"Iring陳俊明",IF(J10394=[1]人員授權表!$C$189,"Brian陳泓霖",VLOOKUP(K10394,[1]人員授權表!D$2:E$249,2,FALSE))))</f>
        <v>Ruby黃家蓁</v>
      </c>
      <c r="P10394" s="67">
        <f t="shared" si="548"/>
        <v>44888</v>
      </c>
      <c r="Q10394" s="75" t="str">
        <f t="shared" si="550"/>
        <v>週三</v>
      </c>
      <c r="R10394" s="80">
        <v>44882</v>
      </c>
    </row>
    <row r="10395" spans="2:28">
      <c r="B10395" s="66">
        <v>44858</v>
      </c>
      <c r="D10395" s="68" t="s">
        <v>50</v>
      </c>
      <c r="E10395" s="70" t="s">
        <v>82</v>
      </c>
      <c r="F10395" s="70" t="s">
        <v>3718</v>
      </c>
      <c r="G10395" s="67">
        <v>44877</v>
      </c>
      <c r="H10395" s="67">
        <v>44890</v>
      </c>
      <c r="I10395" s="71">
        <f t="shared" si="549"/>
        <v>13</v>
      </c>
      <c r="J10395" s="72" t="s">
        <v>193</v>
      </c>
      <c r="K10395" s="72" t="s">
        <v>187</v>
      </c>
      <c r="L10395" s="73">
        <v>3</v>
      </c>
      <c r="M10395" s="73" t="s">
        <v>324</v>
      </c>
      <c r="N10395" s="68" t="str">
        <f>VLOOKUP(K10395,[1]人員授權表!D$3:G$249,4,0)</f>
        <v>無機</v>
      </c>
      <c r="O10395" s="70" t="str">
        <f>IF(J10395=[1]人員授權表!$C$85,"Casper李羿勳",IF(J10395=[1]人員授權表!$C$188,"Iring陳俊明",IF(J10395=[1]人員授權表!$C$189,"Brian陳泓霖",VLOOKUP(K10395,[1]人員授權表!D$2:E$249,2,FALSE))))</f>
        <v>Ruby黃家蓁</v>
      </c>
      <c r="P10395" s="67">
        <f t="shared" si="548"/>
        <v>44888</v>
      </c>
      <c r="Q10395" s="75" t="str">
        <f t="shared" si="550"/>
        <v>週三</v>
      </c>
      <c r="R10395" s="80">
        <v>44882</v>
      </c>
    </row>
    <row r="10396" spans="2:28">
      <c r="B10396" s="66">
        <v>44858</v>
      </c>
      <c r="D10396" s="68" t="s">
        <v>50</v>
      </c>
      <c r="E10396" s="70" t="s">
        <v>82</v>
      </c>
      <c r="F10396" s="70" t="s">
        <v>3719</v>
      </c>
      <c r="G10396" s="67">
        <v>44877</v>
      </c>
      <c r="H10396" s="67">
        <v>44890</v>
      </c>
      <c r="I10396" s="71">
        <f t="shared" si="549"/>
        <v>13</v>
      </c>
      <c r="J10396" s="72" t="s">
        <v>198</v>
      </c>
      <c r="K10396" s="72" t="s">
        <v>199</v>
      </c>
      <c r="L10396" s="73">
        <v>3</v>
      </c>
      <c r="M10396" s="73" t="s">
        <v>324</v>
      </c>
      <c r="N10396" s="68" t="str">
        <f>VLOOKUP(K10396,[1]人員授權表!D$3:G$249,4,0)</f>
        <v>無機</v>
      </c>
      <c r="O10396" s="70" t="str">
        <f>IF(J10396=[1]人員授權表!$C$85,"Casper李羿勳",IF(J10396=[1]人員授權表!$C$188,"Iring陳俊明",IF(J10396=[1]人員授權表!$C$189,"Brian陳泓霖",VLOOKUP(K10396,[1]人員授權表!D$2:E$249,2,FALSE))))</f>
        <v>Vicky游崴涵</v>
      </c>
      <c r="P10396" s="67">
        <f t="shared" ref="P10396:P10406" si="551">H10396-2</f>
        <v>44888</v>
      </c>
      <c r="Q10396" s="75" t="str">
        <f t="shared" si="550"/>
        <v>週三</v>
      </c>
      <c r="R10396" s="80">
        <v>44882</v>
      </c>
    </row>
    <row r="10397" spans="2:28">
      <c r="B10397" s="66">
        <v>44858</v>
      </c>
      <c r="D10397" s="68" t="s">
        <v>50</v>
      </c>
      <c r="E10397" s="70" t="s">
        <v>82</v>
      </c>
      <c r="F10397" s="70" t="s">
        <v>3718</v>
      </c>
      <c r="G10397" s="67">
        <v>44877</v>
      </c>
      <c r="H10397" s="67">
        <v>44890</v>
      </c>
      <c r="I10397" s="71">
        <f t="shared" si="549"/>
        <v>13</v>
      </c>
      <c r="J10397" s="72" t="s">
        <v>175</v>
      </c>
      <c r="K10397" s="72" t="s">
        <v>176</v>
      </c>
      <c r="L10397" s="73">
        <v>3</v>
      </c>
      <c r="M10397" s="73" t="s">
        <v>324</v>
      </c>
      <c r="N10397" s="68" t="str">
        <f>VLOOKUP(K10397,[1]人員授權表!D$3:G$249,4,0)</f>
        <v>無機</v>
      </c>
      <c r="O10397" s="70" t="str">
        <f>IF(J10397=[1]人員授權表!$C$85,"Casper李羿勳",IF(J10397=[1]人員授權表!$C$188,"Iring陳俊明",IF(J10397=[1]人員授權表!$C$189,"Brian陳泓霖",VLOOKUP(K10397,[1]人員授權表!D$2:E$249,2,FALSE))))</f>
        <v>Debby胡萱黛</v>
      </c>
      <c r="P10397" s="67">
        <f t="shared" si="551"/>
        <v>44888</v>
      </c>
      <c r="Q10397" s="75" t="str">
        <f t="shared" si="550"/>
        <v>週三</v>
      </c>
      <c r="R10397" s="80">
        <v>44887</v>
      </c>
      <c r="U10397" s="70">
        <v>2</v>
      </c>
      <c r="Y10397" s="78">
        <v>44888</v>
      </c>
      <c r="Z10397" s="79" t="s">
        <v>3720</v>
      </c>
    </row>
    <row r="10398" spans="2:28">
      <c r="B10398" s="66">
        <v>44858</v>
      </c>
      <c r="D10398" s="68" t="s">
        <v>50</v>
      </c>
      <c r="E10398" s="70" t="s">
        <v>82</v>
      </c>
      <c r="F10398" s="70" t="s">
        <v>3718</v>
      </c>
      <c r="G10398" s="67">
        <v>44877</v>
      </c>
      <c r="H10398" s="67">
        <v>44890</v>
      </c>
      <c r="I10398" s="71">
        <f t="shared" si="549"/>
        <v>13</v>
      </c>
      <c r="J10398" s="72" t="s">
        <v>178</v>
      </c>
      <c r="K10398" s="72" t="s">
        <v>179</v>
      </c>
      <c r="L10398" s="73">
        <v>3</v>
      </c>
      <c r="M10398" s="73" t="s">
        <v>324</v>
      </c>
      <c r="N10398" s="68" t="str">
        <f>VLOOKUP(K10398,[1]人員授權表!D$3:G$249,4,0)</f>
        <v>無機</v>
      </c>
      <c r="O10398" s="70" t="str">
        <f>IF(J10398=[1]人員授權表!$C$85,"Casper李羿勳",IF(J10398=[1]人員授權表!$C$188,"Iring陳俊明",IF(J10398=[1]人員授權表!$C$189,"Brian陳泓霖",VLOOKUP(K10398,[1]人員授權表!D$2:E$249,2,FALSE))))</f>
        <v>Dennis陳汶宏</v>
      </c>
      <c r="P10398" s="67">
        <f t="shared" si="551"/>
        <v>44888</v>
      </c>
      <c r="Q10398" s="75" t="str">
        <f t="shared" si="550"/>
        <v>週三</v>
      </c>
      <c r="R10398" s="80">
        <v>44881</v>
      </c>
    </row>
    <row r="10399" spans="2:28">
      <c r="B10399" s="66">
        <v>44858</v>
      </c>
      <c r="D10399" s="68" t="s">
        <v>50</v>
      </c>
      <c r="E10399" s="70" t="s">
        <v>82</v>
      </c>
      <c r="F10399" s="70" t="s">
        <v>3718</v>
      </c>
      <c r="G10399" s="67">
        <v>44877</v>
      </c>
      <c r="H10399" s="67">
        <v>44890</v>
      </c>
      <c r="I10399" s="71">
        <f t="shared" si="549"/>
        <v>13</v>
      </c>
      <c r="J10399" s="72" t="s">
        <v>141</v>
      </c>
      <c r="K10399" s="72" t="s">
        <v>142</v>
      </c>
      <c r="L10399" s="73">
        <v>3</v>
      </c>
      <c r="M10399" s="73" t="s">
        <v>324</v>
      </c>
      <c r="N10399" s="68" t="str">
        <f>VLOOKUP(K10399,[1]人員授權表!D$3:G$249,4,0)</f>
        <v>無機</v>
      </c>
      <c r="O10399" s="70" t="str">
        <f>IF(J10399=[1]人員授權表!$C$85,"Casper李羿勳",IF(J10399=[1]人員授權表!$C$188,"Iring陳俊明",IF(J10399=[1]人員授權表!$C$189,"Brian陳泓霖",VLOOKUP(K10399,[1]人員授權表!D$2:E$249,2,FALSE))))</f>
        <v>Dennis陳汶宏</v>
      </c>
      <c r="P10399" s="67">
        <f t="shared" si="551"/>
        <v>44888</v>
      </c>
      <c r="Q10399" s="75" t="str">
        <f t="shared" si="550"/>
        <v>週三</v>
      </c>
      <c r="R10399" s="80">
        <v>44883</v>
      </c>
    </row>
    <row r="10400" spans="2:28">
      <c r="B10400" s="66">
        <v>44858</v>
      </c>
      <c r="D10400" s="68" t="s">
        <v>50</v>
      </c>
      <c r="E10400" s="70" t="s">
        <v>82</v>
      </c>
      <c r="F10400" s="70" t="s">
        <v>3718</v>
      </c>
      <c r="G10400" s="67">
        <v>44877</v>
      </c>
      <c r="H10400" s="67">
        <v>44890</v>
      </c>
      <c r="I10400" s="71">
        <f t="shared" si="549"/>
        <v>13</v>
      </c>
      <c r="J10400" s="72" t="s">
        <v>137</v>
      </c>
      <c r="K10400" s="72" t="s">
        <v>138</v>
      </c>
      <c r="L10400" s="73">
        <v>3</v>
      </c>
      <c r="M10400" s="73" t="s">
        <v>324</v>
      </c>
      <c r="N10400" s="68" t="str">
        <f>VLOOKUP(K10400,[1]人員授權表!D$3:G$249,4,0)</f>
        <v>無機</v>
      </c>
      <c r="O10400" s="70" t="str">
        <f>IF(J10400=[1]人員授權表!$C$85,"Casper李羿勳",IF(J10400=[1]人員授權表!$C$188,"Iring陳俊明",IF(J10400=[1]人員授權表!$C$189,"Brian陳泓霖",VLOOKUP(K10400,[1]人員授權表!D$2:E$249,2,FALSE))))</f>
        <v>Jack劉念忻</v>
      </c>
      <c r="P10400" s="67">
        <f t="shared" si="551"/>
        <v>44888</v>
      </c>
      <c r="Q10400" s="75" t="str">
        <f t="shared" si="550"/>
        <v>週三</v>
      </c>
      <c r="R10400" s="80">
        <v>44887</v>
      </c>
    </row>
    <row r="10401" spans="2:26">
      <c r="B10401" s="66">
        <v>44872</v>
      </c>
      <c r="D10401" s="68" t="s">
        <v>50</v>
      </c>
      <c r="E10401" s="70" t="s">
        <v>82</v>
      </c>
      <c r="F10401" s="4" t="s">
        <v>3721</v>
      </c>
      <c r="G10401" s="67">
        <v>44880</v>
      </c>
      <c r="H10401" s="67">
        <v>44893</v>
      </c>
      <c r="I10401" s="71">
        <f t="shared" si="549"/>
        <v>13</v>
      </c>
      <c r="J10401" s="72" t="s">
        <v>120</v>
      </c>
      <c r="K10401" s="72" t="s">
        <v>121</v>
      </c>
      <c r="L10401" s="73">
        <v>1</v>
      </c>
      <c r="M10401" s="73" t="s">
        <v>91</v>
      </c>
      <c r="N10401" s="68" t="str">
        <f>VLOOKUP(K10401,[1]人員授權表!D$3:G$249,4,0)</f>
        <v>無機</v>
      </c>
      <c r="O10401" s="70" t="str">
        <f>IF(J10401=[1]人員授權表!$C$85,"Casper李羿勳",IF(J10401=[1]人員授權表!$C$188,"Iring陳俊明",IF(J10401=[1]人員授權表!$C$189,"Brian陳泓霖",VLOOKUP(K10401,[1]人員授權表!D$2:E$249,2,FALSE))))</f>
        <v>Ken張智凱</v>
      </c>
      <c r="P10401" s="67">
        <f t="shared" si="551"/>
        <v>44891</v>
      </c>
      <c r="Q10401" s="75" t="str">
        <f t="shared" si="550"/>
        <v>週六</v>
      </c>
      <c r="R10401" s="80">
        <v>44882</v>
      </c>
    </row>
    <row r="10402" spans="2:26">
      <c r="B10402" s="66">
        <v>44872</v>
      </c>
      <c r="D10402" s="68" t="s">
        <v>50</v>
      </c>
      <c r="E10402" s="70" t="s">
        <v>82</v>
      </c>
      <c r="F10402" s="4" t="s">
        <v>3722</v>
      </c>
      <c r="G10402" s="67">
        <v>44880</v>
      </c>
      <c r="H10402" s="67">
        <v>44893</v>
      </c>
      <c r="I10402" s="71">
        <f t="shared" si="549"/>
        <v>13</v>
      </c>
      <c r="J10402" s="72" t="s">
        <v>120</v>
      </c>
      <c r="K10402" s="72" t="s">
        <v>121</v>
      </c>
      <c r="L10402" s="73">
        <v>1</v>
      </c>
      <c r="M10402" s="73" t="s">
        <v>91</v>
      </c>
      <c r="N10402" s="68" t="str">
        <f>VLOOKUP(K10402,[1]人員授權表!D$3:G$249,4,0)</f>
        <v>無機</v>
      </c>
      <c r="O10402" s="70" t="str">
        <f>IF(J10402=[1]人員授權表!$C$85,"Casper李羿勳",IF(J10402=[1]人員授權表!$C$188,"Iring陳俊明",IF(J10402=[1]人員授權表!$C$189,"Brian陳泓霖",VLOOKUP(K10402,[1]人員授權表!D$2:E$249,2,FALSE))))</f>
        <v>Ken張智凱</v>
      </c>
      <c r="P10402" s="67">
        <f t="shared" si="551"/>
        <v>44891</v>
      </c>
      <c r="Q10402" s="75" t="str">
        <f t="shared" si="550"/>
        <v>週六</v>
      </c>
      <c r="R10402" s="80">
        <v>44882</v>
      </c>
    </row>
    <row r="10403" spans="2:26">
      <c r="B10403" s="66">
        <v>44872</v>
      </c>
      <c r="D10403" s="68" t="s">
        <v>50</v>
      </c>
      <c r="E10403" s="70" t="s">
        <v>82</v>
      </c>
      <c r="F10403" s="4" t="s">
        <v>3723</v>
      </c>
      <c r="G10403" s="67">
        <v>44880</v>
      </c>
      <c r="H10403" s="67">
        <v>44893</v>
      </c>
      <c r="I10403" s="71">
        <f t="shared" si="549"/>
        <v>13</v>
      </c>
      <c r="J10403" s="72" t="s">
        <v>120</v>
      </c>
      <c r="K10403" s="72" t="s">
        <v>121</v>
      </c>
      <c r="L10403" s="73">
        <v>1</v>
      </c>
      <c r="M10403" s="73" t="s">
        <v>91</v>
      </c>
      <c r="N10403" s="68" t="str">
        <f>VLOOKUP(K10403,[1]人員授權表!D$3:G$249,4,0)</f>
        <v>無機</v>
      </c>
      <c r="O10403" s="70" t="str">
        <f>IF(J10403=[1]人員授權表!$C$85,"Casper李羿勳",IF(J10403=[1]人員授權表!$C$188,"Iring陳俊明",IF(J10403=[1]人員授權表!$C$189,"Brian陳泓霖",VLOOKUP(K10403,[1]人員授權表!D$2:E$249,2,FALSE))))</f>
        <v>Ken張智凱</v>
      </c>
      <c r="P10403" s="67">
        <f t="shared" si="551"/>
        <v>44891</v>
      </c>
      <c r="Q10403" s="75" t="str">
        <f t="shared" si="550"/>
        <v>週六</v>
      </c>
      <c r="R10403" s="80">
        <v>44882</v>
      </c>
    </row>
    <row r="10404" spans="2:26">
      <c r="B10404" s="108">
        <v>44858</v>
      </c>
      <c r="D10404" s="68" t="s">
        <v>50</v>
      </c>
      <c r="E10404" s="70" t="s">
        <v>82</v>
      </c>
      <c r="F10404" s="70" t="s">
        <v>3724</v>
      </c>
      <c r="G10404" s="67">
        <v>44873</v>
      </c>
      <c r="H10404" s="67">
        <v>44893</v>
      </c>
      <c r="I10404" s="71">
        <f t="shared" si="549"/>
        <v>20</v>
      </c>
      <c r="J10404" s="72" t="s">
        <v>120</v>
      </c>
      <c r="K10404" s="72" t="s">
        <v>121</v>
      </c>
      <c r="L10404" s="73">
        <v>3</v>
      </c>
      <c r="M10404" s="73" t="s">
        <v>127</v>
      </c>
      <c r="N10404" s="68" t="str">
        <f>VLOOKUP(K10404,[1]人員授權表!D$3:G$249,4,0)</f>
        <v>無機</v>
      </c>
      <c r="O10404" s="70" t="str">
        <f>IF(J10404=[1]人員授權表!$C$85,"Casper李羿勳",IF(J10404=[1]人員授權表!$C$188,"Iring陳俊明",IF(J10404=[1]人員授權表!$C$189,"Brian陳泓霖",VLOOKUP(K10404,[1]人員授權表!D$2:E$249,2,FALSE))))</f>
        <v>Ken張智凱</v>
      </c>
      <c r="P10404" s="67">
        <f t="shared" si="551"/>
        <v>44891</v>
      </c>
      <c r="Q10404" s="75" t="str">
        <f t="shared" si="550"/>
        <v>週六</v>
      </c>
      <c r="R10404" s="80">
        <v>44880</v>
      </c>
    </row>
    <row r="10405" spans="2:26">
      <c r="B10405" s="66">
        <v>44881</v>
      </c>
      <c r="D10405" s="68" t="s">
        <v>50</v>
      </c>
      <c r="E10405" s="70" t="s">
        <v>1418</v>
      </c>
      <c r="F10405" s="4" t="s">
        <v>3582</v>
      </c>
      <c r="G10405" s="67">
        <v>44879</v>
      </c>
      <c r="H10405" s="67">
        <v>44893</v>
      </c>
      <c r="I10405" s="71">
        <f t="shared" si="549"/>
        <v>14</v>
      </c>
      <c r="J10405" s="72" t="s">
        <v>133</v>
      </c>
      <c r="K10405" s="72" t="s">
        <v>134</v>
      </c>
      <c r="L10405" s="73">
        <v>1</v>
      </c>
      <c r="M10405" s="73" t="s">
        <v>108</v>
      </c>
      <c r="N10405" s="68" t="str">
        <f>VLOOKUP(K10405,[1]人員授權表!D$3:G$249,4,0)</f>
        <v>無機</v>
      </c>
      <c r="O10405" s="70" t="str">
        <f>IF(J10405=[1]人員授權表!$C$85,"Casper李羿勳",IF(J10405=[1]人員授權表!$C$188,"Iring陳俊明",IF(J10405=[1]人員授權表!$C$189,"Brian陳泓霖",VLOOKUP(K10405,[1]人員授權表!D$2:E$249,2,FALSE))))</f>
        <v>Brian陳泓霖</v>
      </c>
      <c r="P10405" s="67">
        <f t="shared" si="551"/>
        <v>44891</v>
      </c>
      <c r="Q10405" s="75" t="str">
        <f t="shared" si="550"/>
        <v>週六</v>
      </c>
      <c r="R10405" s="80">
        <v>44890</v>
      </c>
    </row>
    <row r="10406" spans="2:26">
      <c r="B10406" s="66">
        <v>44881</v>
      </c>
      <c r="D10406" s="68" t="s">
        <v>50</v>
      </c>
      <c r="E10406" s="70" t="s">
        <v>1418</v>
      </c>
      <c r="F10406" s="4" t="s">
        <v>3583</v>
      </c>
      <c r="G10406" s="67">
        <v>44879</v>
      </c>
      <c r="H10406" s="67">
        <v>44893</v>
      </c>
      <c r="I10406" s="71">
        <f t="shared" si="549"/>
        <v>14</v>
      </c>
      <c r="J10406" s="72" t="s">
        <v>133</v>
      </c>
      <c r="K10406" s="72" t="s">
        <v>134</v>
      </c>
      <c r="L10406" s="73">
        <v>1</v>
      </c>
      <c r="M10406" s="73" t="s">
        <v>108</v>
      </c>
      <c r="N10406" s="68" t="str">
        <f>VLOOKUP(K10406,[1]人員授權表!D$3:G$249,4,0)</f>
        <v>無機</v>
      </c>
      <c r="O10406" s="70" t="str">
        <f>IF(J10406=[1]人員授權表!$C$85,"Casper李羿勳",IF(J10406=[1]人員授權表!$C$188,"Iring陳俊明",IF(J10406=[1]人員授權表!$C$189,"Brian陳泓霖",VLOOKUP(K10406,[1]人員授權表!D$2:E$249,2,FALSE))))</f>
        <v>Brian陳泓霖</v>
      </c>
      <c r="P10406" s="67">
        <f t="shared" si="551"/>
        <v>44891</v>
      </c>
      <c r="Q10406" s="75" t="str">
        <f t="shared" si="550"/>
        <v>週六</v>
      </c>
      <c r="R10406" s="80">
        <v>44890</v>
      </c>
    </row>
    <row r="10407" spans="2:26">
      <c r="B10407" s="66">
        <v>44888</v>
      </c>
      <c r="D10407" s="68" t="s">
        <v>50</v>
      </c>
      <c r="E10407" s="70" t="s">
        <v>1418</v>
      </c>
      <c r="F10407" s="4" t="s">
        <v>3725</v>
      </c>
      <c r="G10407" s="67">
        <v>44886</v>
      </c>
      <c r="H10407" s="67">
        <v>44893</v>
      </c>
      <c r="I10407" s="71">
        <f t="shared" si="549"/>
        <v>7</v>
      </c>
      <c r="J10407" s="72" t="s">
        <v>102</v>
      </c>
      <c r="K10407" s="72" t="s">
        <v>103</v>
      </c>
      <c r="L10407" s="73">
        <v>1</v>
      </c>
      <c r="M10407" s="73" t="s">
        <v>108</v>
      </c>
      <c r="N10407" s="68" t="str">
        <f>VLOOKUP(K10407,[1]人員授權表!D$3:G$249,4,0)</f>
        <v>無機</v>
      </c>
      <c r="O10407" s="70" t="str">
        <f>IF(J10407=[1]人員授權表!$C$85,"Casper李羿勳",IF(J10407=[1]人員授權表!$C$188,"Iring陳俊明",IF(J10407=[1]人員授權表!$C$189,"Brian陳泓霖",VLOOKUP(K10407,[1]人員授權表!D$2:E$249,2,FALSE))))</f>
        <v>Brian陳泓霖</v>
      </c>
      <c r="P10407" s="67">
        <f>H10407-1</f>
        <v>44892</v>
      </c>
      <c r="Q10407" s="75" t="str">
        <f t="shared" si="550"/>
        <v>週日</v>
      </c>
      <c r="R10407" s="80">
        <v>44890</v>
      </c>
    </row>
    <row r="10408" spans="2:26">
      <c r="B10408" s="66">
        <v>44888</v>
      </c>
      <c r="D10408" s="68" t="s">
        <v>50</v>
      </c>
      <c r="E10408" s="70" t="s">
        <v>1418</v>
      </c>
      <c r="F10408" s="4" t="s">
        <v>3726</v>
      </c>
      <c r="G10408" s="67">
        <v>44886</v>
      </c>
      <c r="H10408" s="67">
        <v>44893</v>
      </c>
      <c r="I10408" s="71">
        <f t="shared" si="549"/>
        <v>7</v>
      </c>
      <c r="J10408" s="72" t="s">
        <v>102</v>
      </c>
      <c r="K10408" s="72" t="s">
        <v>103</v>
      </c>
      <c r="L10408" s="73">
        <v>1</v>
      </c>
      <c r="M10408" s="73" t="s">
        <v>108</v>
      </c>
      <c r="N10408" s="68" t="str">
        <f>VLOOKUP(K10408,[1]人員授權表!D$3:G$249,4,0)</f>
        <v>無機</v>
      </c>
      <c r="O10408" s="70" t="str">
        <f>IF(J10408=[1]人員授權表!$C$85,"Casper李羿勳",IF(J10408=[1]人員授權表!$C$188,"Iring陳俊明",IF(J10408=[1]人員授權表!$C$189,"Brian陳泓霖",VLOOKUP(K10408,[1]人員授權表!D$2:E$249,2,FALSE))))</f>
        <v>Brian陳泓霖</v>
      </c>
      <c r="P10408" s="67">
        <f>H10408-1</f>
        <v>44892</v>
      </c>
      <c r="Q10408" s="75" t="str">
        <f t="shared" si="550"/>
        <v>週日</v>
      </c>
      <c r="R10408" s="80">
        <v>44890</v>
      </c>
    </row>
    <row r="10409" spans="2:26">
      <c r="B10409" s="66">
        <v>44888</v>
      </c>
      <c r="D10409" s="68" t="s">
        <v>50</v>
      </c>
      <c r="E10409" s="70" t="s">
        <v>51</v>
      </c>
      <c r="F10409" s="70" t="s">
        <v>3727</v>
      </c>
      <c r="G10409" s="67">
        <v>44876</v>
      </c>
      <c r="H10409" s="67">
        <v>44893</v>
      </c>
      <c r="I10409" s="71">
        <f t="shared" si="549"/>
        <v>17</v>
      </c>
      <c r="J10409" s="72" t="s">
        <v>1022</v>
      </c>
      <c r="K10409" s="72" t="s">
        <v>3728</v>
      </c>
      <c r="L10409" s="73">
        <v>1</v>
      </c>
      <c r="M10409" s="73" t="s">
        <v>104</v>
      </c>
      <c r="N10409" s="68" t="str">
        <f>VLOOKUP(K10409,[1]人員授權表!D$3:G$249,4,0)</f>
        <v>無機</v>
      </c>
      <c r="O10409" s="70" t="str">
        <f>IF(J10409=[1]人員授權表!$C$85,"Casper李羿勳",IF(J10409=[1]人員授權表!$C$188,"Iring陳俊明",IF(J10409=[1]人員授權表!$C$189,"Brian陳泓霖",VLOOKUP(K10409,[1]人員授權表!D$2:E$249,2,FALSE))))</f>
        <v>Elle黃雅琪</v>
      </c>
      <c r="P10409" s="67">
        <f t="shared" ref="P10409:P10472" si="552">H10409-2</f>
        <v>44891</v>
      </c>
      <c r="Q10409" s="75" t="str">
        <f t="shared" si="550"/>
        <v>週六</v>
      </c>
      <c r="R10409" s="80">
        <v>44888</v>
      </c>
      <c r="Z10409" s="79" t="s">
        <v>3729</v>
      </c>
    </row>
    <row r="10410" spans="2:26">
      <c r="B10410" s="66">
        <v>44888</v>
      </c>
      <c r="D10410" s="68" t="s">
        <v>50</v>
      </c>
      <c r="E10410" s="70" t="s">
        <v>51</v>
      </c>
      <c r="F10410" s="70" t="s">
        <v>3730</v>
      </c>
      <c r="G10410" s="67">
        <v>44876</v>
      </c>
      <c r="H10410" s="67">
        <v>44893</v>
      </c>
      <c r="I10410" s="71">
        <f t="shared" si="549"/>
        <v>17</v>
      </c>
      <c r="J10410" s="72" t="s">
        <v>1022</v>
      </c>
      <c r="K10410" s="72" t="s">
        <v>3728</v>
      </c>
      <c r="L10410" s="73">
        <v>1</v>
      </c>
      <c r="M10410" s="73" t="s">
        <v>104</v>
      </c>
      <c r="N10410" s="68" t="str">
        <f>VLOOKUP(K10410,[1]人員授權表!D$3:G$249,4,0)</f>
        <v>無機</v>
      </c>
      <c r="O10410" s="70" t="str">
        <f>IF(J10410=[1]人員授權表!$C$85,"Casper李羿勳",IF(J10410=[1]人員授權表!$C$188,"Iring陳俊明",IF(J10410=[1]人員授權表!$C$189,"Brian陳泓霖",VLOOKUP(K10410,[1]人員授權表!D$2:E$249,2,FALSE))))</f>
        <v>Elle黃雅琪</v>
      </c>
      <c r="P10410" s="67">
        <f t="shared" si="552"/>
        <v>44891</v>
      </c>
      <c r="Q10410" s="75" t="str">
        <f t="shared" si="550"/>
        <v>週六</v>
      </c>
      <c r="R10410" s="80">
        <v>44888</v>
      </c>
      <c r="Z10410" s="79" t="s">
        <v>3729</v>
      </c>
    </row>
    <row r="10411" spans="2:26">
      <c r="B10411" s="66">
        <v>44888</v>
      </c>
      <c r="D10411" s="68" t="s">
        <v>50</v>
      </c>
      <c r="E10411" s="70" t="s">
        <v>51</v>
      </c>
      <c r="F10411" s="70" t="s">
        <v>3731</v>
      </c>
      <c r="G10411" s="67">
        <v>44880</v>
      </c>
      <c r="H10411" s="67">
        <v>44893</v>
      </c>
      <c r="I10411" s="71">
        <f t="shared" si="549"/>
        <v>13</v>
      </c>
      <c r="J10411" s="72" t="s">
        <v>2698</v>
      </c>
      <c r="K10411" s="72" t="s">
        <v>2699</v>
      </c>
      <c r="L10411" s="73">
        <v>1</v>
      </c>
      <c r="M10411" s="73" t="s">
        <v>3732</v>
      </c>
      <c r="N10411" s="68" t="str">
        <f>VLOOKUP(K10411,[1]人員授權表!D$3:G$249,4,0)</f>
        <v>無機</v>
      </c>
      <c r="O10411" s="70" t="str">
        <f>IF(J10411=[1]人員授權表!$C$85,"Casper李羿勳",IF(J10411=[1]人員授權表!$C$188,"Iring陳俊明",IF(J10411=[1]人員授權表!$C$189,"Brian陳泓霖",VLOOKUP(K10411,[1]人員授權表!D$2:E$249,2,FALSE))))</f>
        <v>Iring陳俊明</v>
      </c>
      <c r="P10411" s="67">
        <f t="shared" si="552"/>
        <v>44891</v>
      </c>
      <c r="Q10411" s="75" t="str">
        <f t="shared" si="550"/>
        <v>週六</v>
      </c>
      <c r="R10411" s="80">
        <v>44888</v>
      </c>
      <c r="Z10411" s="79" t="s">
        <v>3729</v>
      </c>
    </row>
    <row r="10412" spans="2:26">
      <c r="B10412" s="66">
        <v>44888</v>
      </c>
      <c r="D10412" s="68" t="s">
        <v>50</v>
      </c>
      <c r="E10412" s="70" t="s">
        <v>51</v>
      </c>
      <c r="F10412" s="70" t="s">
        <v>3731</v>
      </c>
      <c r="G10412" s="67">
        <v>44880</v>
      </c>
      <c r="H10412" s="67">
        <v>44893</v>
      </c>
      <c r="I10412" s="71">
        <f t="shared" si="549"/>
        <v>13</v>
      </c>
      <c r="J10412" s="72" t="s">
        <v>867</v>
      </c>
      <c r="K10412" s="72" t="s">
        <v>868</v>
      </c>
      <c r="L10412" s="73">
        <v>1</v>
      </c>
      <c r="M10412" s="73" t="s">
        <v>3732</v>
      </c>
      <c r="N10412" s="68" t="str">
        <f>VLOOKUP(K10412,[1]人員授權表!D$3:G$249,4,0)</f>
        <v>無機</v>
      </c>
      <c r="O10412" s="70" t="str">
        <f>IF(J10412=[1]人員授權表!$C$85,"Casper李羿勳",IF(J10412=[1]人員授權表!$C$188,"Iring陳俊明",IF(J10412=[1]人員授權表!$C$189,"Brian陳泓霖",VLOOKUP(K10412,[1]人員授權表!D$2:E$249,2,FALSE))))</f>
        <v>Jack劉念忻</v>
      </c>
      <c r="P10412" s="67">
        <f t="shared" si="552"/>
        <v>44891</v>
      </c>
      <c r="Q10412" s="75" t="str">
        <f t="shared" si="550"/>
        <v>週六</v>
      </c>
      <c r="R10412" s="80">
        <v>44890</v>
      </c>
      <c r="Z10412" s="79" t="s">
        <v>3729</v>
      </c>
    </row>
    <row r="10413" spans="2:26">
      <c r="B10413" s="66">
        <v>44888</v>
      </c>
      <c r="D10413" s="68" t="s">
        <v>50</v>
      </c>
      <c r="E10413" s="70" t="s">
        <v>51</v>
      </c>
      <c r="F10413" s="70" t="s">
        <v>3733</v>
      </c>
      <c r="G10413" s="67">
        <v>44881</v>
      </c>
      <c r="H10413" s="67">
        <v>44893</v>
      </c>
      <c r="I10413" s="71">
        <f t="shared" si="549"/>
        <v>12</v>
      </c>
      <c r="J10413" s="72" t="s">
        <v>2698</v>
      </c>
      <c r="K10413" s="72" t="s">
        <v>2699</v>
      </c>
      <c r="L10413" s="73">
        <v>1</v>
      </c>
      <c r="M10413" s="73" t="s">
        <v>3732</v>
      </c>
      <c r="N10413" s="68" t="str">
        <f>VLOOKUP(K10413,[1]人員授權表!D$3:G$249,4,0)</f>
        <v>無機</v>
      </c>
      <c r="O10413" s="70" t="str">
        <f>IF(J10413=[1]人員授權表!$C$85,"Casper李羿勳",IF(J10413=[1]人員授權表!$C$188,"Iring陳俊明",IF(J10413=[1]人員授權表!$C$189,"Brian陳泓霖",VLOOKUP(K10413,[1]人員授權表!D$2:E$249,2,FALSE))))</f>
        <v>Iring陳俊明</v>
      </c>
      <c r="P10413" s="67">
        <f t="shared" si="552"/>
        <v>44891</v>
      </c>
      <c r="Q10413" s="75" t="str">
        <f t="shared" si="550"/>
        <v>週六</v>
      </c>
      <c r="R10413" s="80">
        <v>44888</v>
      </c>
      <c r="Z10413" s="79" t="s">
        <v>3729</v>
      </c>
    </row>
    <row r="10414" spans="2:26">
      <c r="B10414" s="66">
        <v>44888</v>
      </c>
      <c r="D10414" s="68" t="s">
        <v>50</v>
      </c>
      <c r="E10414" s="70" t="s">
        <v>51</v>
      </c>
      <c r="F10414" s="70" t="s">
        <v>3733</v>
      </c>
      <c r="G10414" s="67">
        <v>44881</v>
      </c>
      <c r="H10414" s="67">
        <v>44893</v>
      </c>
      <c r="I10414" s="71">
        <f t="shared" si="549"/>
        <v>12</v>
      </c>
      <c r="J10414" s="72" t="s">
        <v>867</v>
      </c>
      <c r="K10414" s="72" t="s">
        <v>868</v>
      </c>
      <c r="L10414" s="73">
        <v>1</v>
      </c>
      <c r="M10414" s="73" t="s">
        <v>3732</v>
      </c>
      <c r="N10414" s="68" t="str">
        <f>VLOOKUP(K10414,[1]人員授權表!D$3:G$249,4,0)</f>
        <v>無機</v>
      </c>
      <c r="O10414" s="70" t="str">
        <f>IF(J10414=[1]人員授權表!$C$85,"Casper李羿勳",IF(J10414=[1]人員授權表!$C$188,"Iring陳俊明",IF(J10414=[1]人員授權表!$C$189,"Brian陳泓霖",VLOOKUP(K10414,[1]人員授權表!D$2:E$249,2,FALSE))))</f>
        <v>Jack劉念忻</v>
      </c>
      <c r="P10414" s="67">
        <f t="shared" si="552"/>
        <v>44891</v>
      </c>
      <c r="Q10414" s="75" t="str">
        <f t="shared" si="550"/>
        <v>週六</v>
      </c>
      <c r="R10414" s="80">
        <v>44890</v>
      </c>
      <c r="Z10414" s="79" t="s">
        <v>3729</v>
      </c>
    </row>
    <row r="10415" spans="2:26">
      <c r="B10415" s="66">
        <v>44888</v>
      </c>
      <c r="D10415" s="68" t="s">
        <v>50</v>
      </c>
      <c r="E10415" s="70" t="s">
        <v>51</v>
      </c>
      <c r="F10415" s="70" t="s">
        <v>3734</v>
      </c>
      <c r="G10415" s="67">
        <v>44882</v>
      </c>
      <c r="H10415" s="67">
        <v>44893</v>
      </c>
      <c r="I10415" s="71">
        <f t="shared" si="549"/>
        <v>11</v>
      </c>
      <c r="J10415" s="72" t="s">
        <v>2698</v>
      </c>
      <c r="K10415" s="72" t="s">
        <v>2699</v>
      </c>
      <c r="L10415" s="73">
        <v>1</v>
      </c>
      <c r="M10415" s="73" t="s">
        <v>3732</v>
      </c>
      <c r="N10415" s="68" t="str">
        <f>VLOOKUP(K10415,[1]人員授權表!D$3:G$249,4,0)</f>
        <v>無機</v>
      </c>
      <c r="O10415" s="70" t="str">
        <f>IF(J10415=[1]人員授權表!$C$85,"Casper李羿勳",IF(J10415=[1]人員授權表!$C$188,"Iring陳俊明",IF(J10415=[1]人員授權表!$C$189,"Brian陳泓霖",VLOOKUP(K10415,[1]人員授權表!D$2:E$249,2,FALSE))))</f>
        <v>Iring陳俊明</v>
      </c>
      <c r="P10415" s="67">
        <f t="shared" si="552"/>
        <v>44891</v>
      </c>
      <c r="Q10415" s="75" t="str">
        <f t="shared" si="550"/>
        <v>週六</v>
      </c>
      <c r="R10415" s="80">
        <v>44888</v>
      </c>
      <c r="Z10415" s="79" t="s">
        <v>3729</v>
      </c>
    </row>
    <row r="10416" spans="2:26">
      <c r="B10416" s="66">
        <v>44888</v>
      </c>
      <c r="D10416" s="68" t="s">
        <v>50</v>
      </c>
      <c r="E10416" s="70" t="s">
        <v>51</v>
      </c>
      <c r="F10416" s="70" t="s">
        <v>3734</v>
      </c>
      <c r="G10416" s="67">
        <v>44882</v>
      </c>
      <c r="H10416" s="67">
        <v>44893</v>
      </c>
      <c r="I10416" s="71">
        <f t="shared" si="549"/>
        <v>11</v>
      </c>
      <c r="J10416" s="72" t="s">
        <v>867</v>
      </c>
      <c r="K10416" s="72" t="s">
        <v>868</v>
      </c>
      <c r="L10416" s="73">
        <v>1</v>
      </c>
      <c r="M10416" s="73" t="s">
        <v>3732</v>
      </c>
      <c r="N10416" s="68" t="str">
        <f>VLOOKUP(K10416,[1]人員授權表!D$3:G$249,4,0)</f>
        <v>無機</v>
      </c>
      <c r="O10416" s="70" t="str">
        <f>IF(J10416=[1]人員授權表!$C$85,"Casper李羿勳",IF(J10416=[1]人員授權表!$C$188,"Iring陳俊明",IF(J10416=[1]人員授權表!$C$189,"Brian陳泓霖",VLOOKUP(K10416,[1]人員授權表!D$2:E$249,2,FALSE))))</f>
        <v>Jack劉念忻</v>
      </c>
      <c r="P10416" s="67">
        <f t="shared" si="552"/>
        <v>44891</v>
      </c>
      <c r="Q10416" s="75" t="str">
        <f t="shared" si="550"/>
        <v>週六</v>
      </c>
      <c r="R10416" s="80">
        <v>44890</v>
      </c>
      <c r="Z10416" s="79" t="s">
        <v>3729</v>
      </c>
    </row>
    <row r="10417" spans="2:18">
      <c r="B10417" s="66">
        <v>44875</v>
      </c>
      <c r="D10417" s="68" t="s">
        <v>50</v>
      </c>
      <c r="E10417" s="70" t="s">
        <v>51</v>
      </c>
      <c r="F10417" s="4" t="s">
        <v>3735</v>
      </c>
      <c r="G10417" s="67">
        <v>44880</v>
      </c>
      <c r="H10417" s="67">
        <v>44893</v>
      </c>
      <c r="I10417" s="71">
        <f t="shared" si="549"/>
        <v>13</v>
      </c>
      <c r="J10417" s="72" t="s">
        <v>148</v>
      </c>
      <c r="K10417" s="72" t="s">
        <v>149</v>
      </c>
      <c r="L10417" s="73">
        <v>1</v>
      </c>
      <c r="M10417" s="73" t="s">
        <v>91</v>
      </c>
      <c r="N10417" s="68" t="str">
        <f>VLOOKUP(K10417,[1]人員授權表!D$3:G$249,4,0)</f>
        <v>無機</v>
      </c>
      <c r="O10417" s="70" t="str">
        <f>IF(J10417=[1]人員授權表!$C$85,"Casper李羿勳",IF(J10417=[1]人員授權表!$C$188,"Iring陳俊明",IF(J10417=[1]人員授權表!$C$189,"Brian陳泓霖",VLOOKUP(K10417,[1]人員授權表!D$2:E$249,2,FALSE))))</f>
        <v>Vicky游崴涵</v>
      </c>
      <c r="P10417" s="67">
        <f t="shared" si="552"/>
        <v>44891</v>
      </c>
      <c r="Q10417" s="75" t="str">
        <f t="shared" si="550"/>
        <v>週六</v>
      </c>
      <c r="R10417" s="80">
        <v>44886</v>
      </c>
    </row>
    <row r="10418" spans="2:18">
      <c r="B10418" s="66">
        <v>44875</v>
      </c>
      <c r="D10418" s="68" t="s">
        <v>50</v>
      </c>
      <c r="E10418" s="70" t="s">
        <v>51</v>
      </c>
      <c r="F10418" s="4" t="s">
        <v>3735</v>
      </c>
      <c r="G10418" s="67">
        <v>44880</v>
      </c>
      <c r="H10418" s="67">
        <v>44893</v>
      </c>
      <c r="I10418" s="71">
        <f t="shared" si="549"/>
        <v>13</v>
      </c>
      <c r="J10418" s="72" t="s">
        <v>139</v>
      </c>
      <c r="K10418" s="72" t="s">
        <v>140</v>
      </c>
      <c r="L10418" s="73">
        <v>1</v>
      </c>
      <c r="M10418" s="73" t="s">
        <v>91</v>
      </c>
      <c r="N10418" s="68" t="str">
        <f>VLOOKUP(K10418,[1]人員授權表!D$3:G$249,4,0)</f>
        <v>無機</v>
      </c>
      <c r="O10418" s="70" t="str">
        <f>IF(J10418=[1]人員授權表!$C$85,"Casper李羿勳",IF(J10418=[1]人員授權表!$C$188,"Iring陳俊明",IF(J10418=[1]人員授權表!$C$189,"Brian陳泓霖",VLOOKUP(K10418,[1]人員授權表!D$2:E$249,2,FALSE))))</f>
        <v>Brian陳泓霖</v>
      </c>
      <c r="P10418" s="67">
        <f t="shared" si="552"/>
        <v>44891</v>
      </c>
      <c r="Q10418" s="75" t="str">
        <f t="shared" si="550"/>
        <v>週六</v>
      </c>
      <c r="R10418" s="80">
        <v>44889</v>
      </c>
    </row>
    <row r="10419" spans="2:18">
      <c r="B10419" s="66">
        <v>44875</v>
      </c>
      <c r="D10419" s="68" t="s">
        <v>50</v>
      </c>
      <c r="E10419" s="70" t="s">
        <v>51</v>
      </c>
      <c r="F10419" s="4" t="s">
        <v>3735</v>
      </c>
      <c r="G10419" s="67">
        <v>44880</v>
      </c>
      <c r="H10419" s="67">
        <v>44893</v>
      </c>
      <c r="I10419" s="71">
        <f t="shared" si="549"/>
        <v>13</v>
      </c>
      <c r="J10419" s="72" t="s">
        <v>141</v>
      </c>
      <c r="K10419" s="72" t="s">
        <v>142</v>
      </c>
      <c r="L10419" s="73">
        <v>1</v>
      </c>
      <c r="M10419" s="73" t="s">
        <v>91</v>
      </c>
      <c r="N10419" s="68" t="str">
        <f>VLOOKUP(K10419,[1]人員授權表!D$3:G$249,4,0)</f>
        <v>無機</v>
      </c>
      <c r="O10419" s="70" t="str">
        <f>IF(J10419=[1]人員授權表!$C$85,"Casper李羿勳",IF(J10419=[1]人員授權表!$C$188,"Iring陳俊明",IF(J10419=[1]人員授權表!$C$189,"Brian陳泓霖",VLOOKUP(K10419,[1]人員授權表!D$2:E$249,2,FALSE))))</f>
        <v>Dennis陳汶宏</v>
      </c>
      <c r="P10419" s="67">
        <f t="shared" si="552"/>
        <v>44891</v>
      </c>
      <c r="Q10419" s="75" t="str">
        <f t="shared" si="550"/>
        <v>週六</v>
      </c>
      <c r="R10419" s="80">
        <v>44887</v>
      </c>
    </row>
    <row r="10420" spans="2:18">
      <c r="B10420" s="66">
        <v>44869</v>
      </c>
      <c r="C10420" s="67">
        <v>44874</v>
      </c>
      <c r="D10420" s="68" t="s">
        <v>50</v>
      </c>
      <c r="E10420" s="70" t="s">
        <v>82</v>
      </c>
      <c r="F10420" s="4" t="s">
        <v>3736</v>
      </c>
      <c r="G10420" s="101">
        <v>44879</v>
      </c>
      <c r="H10420" s="101">
        <v>44893</v>
      </c>
      <c r="I10420" s="71">
        <f t="shared" si="549"/>
        <v>14</v>
      </c>
      <c r="J10420" s="72" t="s">
        <v>125</v>
      </c>
      <c r="K10420" s="72" t="s">
        <v>144</v>
      </c>
      <c r="L10420" s="73">
        <v>1</v>
      </c>
      <c r="M10420" s="73" t="s">
        <v>91</v>
      </c>
      <c r="N10420" s="68" t="str">
        <f>VLOOKUP(K10420,[1]人員授權表!D$3:G$249,4,0)</f>
        <v>有機</v>
      </c>
      <c r="O10420" s="70" t="str">
        <f>IF(J10420=[1]人員授權表!$C$85,"Casper李羿勳",IF(J10420=[1]人員授權表!$C$188,"Iring陳俊明",IF(J10420=[1]人員授權表!$C$189,"Brian陳泓霖",VLOOKUP(K10420,[1]人員授權表!D$2:E$249,2,FALSE))))</f>
        <v>Lucy黃詩婷</v>
      </c>
      <c r="P10420" s="67">
        <f t="shared" si="552"/>
        <v>44891</v>
      </c>
      <c r="Q10420" s="75" t="str">
        <f t="shared" si="550"/>
        <v>週六</v>
      </c>
      <c r="R10420" s="80">
        <v>44890</v>
      </c>
    </row>
    <row r="10421" spans="2:18">
      <c r="B10421" s="66">
        <v>44869</v>
      </c>
      <c r="C10421" s="67">
        <v>44874</v>
      </c>
      <c r="D10421" s="68" t="s">
        <v>50</v>
      </c>
      <c r="E10421" s="70" t="s">
        <v>82</v>
      </c>
      <c r="F10421" s="4" t="s">
        <v>3736</v>
      </c>
      <c r="G10421" s="101">
        <v>44879</v>
      </c>
      <c r="H10421" s="101">
        <v>44893</v>
      </c>
      <c r="I10421" s="71">
        <f t="shared" si="549"/>
        <v>14</v>
      </c>
      <c r="J10421" s="72" t="s">
        <v>453</v>
      </c>
      <c r="K10421" s="72" t="s">
        <v>332</v>
      </c>
      <c r="L10421" s="73">
        <v>1</v>
      </c>
      <c r="M10421" s="73" t="s">
        <v>91</v>
      </c>
      <c r="N10421" s="68" t="str">
        <f>VLOOKUP(K10421,[1]人員授權表!D$3:G$249,4,0)</f>
        <v>有機</v>
      </c>
      <c r="O10421" s="70" t="str">
        <f>IF(J10421=[1]人員授權表!$C$85,"Casper李羿勳",IF(J10421=[1]人員授權表!$C$188,"Iring陳俊明",IF(J10421=[1]人員授權表!$C$189,"Brian陳泓霖",VLOOKUP(K10421,[1]人員授權表!D$2:E$249,2,FALSE))))</f>
        <v>Lucy黃詩婷</v>
      </c>
      <c r="P10421" s="67">
        <f t="shared" si="552"/>
        <v>44891</v>
      </c>
      <c r="Q10421" s="75" t="str">
        <f t="shared" si="550"/>
        <v>週六</v>
      </c>
      <c r="R10421" s="80">
        <v>44890</v>
      </c>
    </row>
    <row r="10422" spans="2:18">
      <c r="B10422" s="66">
        <v>44869</v>
      </c>
      <c r="C10422" s="67">
        <v>44874</v>
      </c>
      <c r="D10422" s="68" t="s">
        <v>50</v>
      </c>
      <c r="E10422" s="70" t="s">
        <v>82</v>
      </c>
      <c r="F10422" s="4" t="s">
        <v>3737</v>
      </c>
      <c r="G10422" s="101">
        <v>44879</v>
      </c>
      <c r="H10422" s="101">
        <v>44893</v>
      </c>
      <c r="I10422" s="71">
        <f t="shared" si="549"/>
        <v>14</v>
      </c>
      <c r="J10422" s="72" t="s">
        <v>125</v>
      </c>
      <c r="K10422" s="72" t="s">
        <v>144</v>
      </c>
      <c r="L10422" s="73">
        <v>1</v>
      </c>
      <c r="M10422" s="73" t="s">
        <v>91</v>
      </c>
      <c r="N10422" s="68" t="str">
        <f>VLOOKUP(K10422,[1]人員授權表!D$3:G$249,4,0)</f>
        <v>有機</v>
      </c>
      <c r="O10422" s="70" t="str">
        <f>IF(J10422=[1]人員授權表!$C$85,"Casper李羿勳",IF(J10422=[1]人員授權表!$C$188,"Iring陳俊明",IF(J10422=[1]人員授權表!$C$189,"Brian陳泓霖",VLOOKUP(K10422,[1]人員授權表!D$2:E$249,2,FALSE))))</f>
        <v>Lucy黃詩婷</v>
      </c>
      <c r="P10422" s="67">
        <f t="shared" si="552"/>
        <v>44891</v>
      </c>
      <c r="Q10422" s="75" t="str">
        <f t="shared" si="550"/>
        <v>週六</v>
      </c>
      <c r="R10422" s="80">
        <v>44890</v>
      </c>
    </row>
    <row r="10423" spans="2:18">
      <c r="B10423" s="66">
        <v>44869</v>
      </c>
      <c r="C10423" s="67">
        <v>44874</v>
      </c>
      <c r="D10423" s="68" t="s">
        <v>50</v>
      </c>
      <c r="E10423" s="70" t="s">
        <v>82</v>
      </c>
      <c r="F10423" s="4" t="s">
        <v>3737</v>
      </c>
      <c r="G10423" s="101">
        <v>44879</v>
      </c>
      <c r="H10423" s="101">
        <v>44893</v>
      </c>
      <c r="I10423" s="71">
        <f t="shared" ref="I10423:I10427" si="553">_xlfn.DAYS(H10423,G10423)</f>
        <v>14</v>
      </c>
      <c r="J10423" s="72" t="s">
        <v>453</v>
      </c>
      <c r="K10423" s="72" t="s">
        <v>332</v>
      </c>
      <c r="L10423" s="73">
        <v>1</v>
      </c>
      <c r="M10423" s="73" t="s">
        <v>91</v>
      </c>
      <c r="N10423" s="68" t="str">
        <f>VLOOKUP(K10423,[1]人員授權表!D$3:G$249,4,0)</f>
        <v>有機</v>
      </c>
      <c r="O10423" s="70" t="str">
        <f>IF(J10423=[1]人員授權表!$C$85,"Casper李羿勳",IF(J10423=[1]人員授權表!$C$188,"Iring陳俊明",IF(J10423=[1]人員授權表!$C$189,"Brian陳泓霖",VLOOKUP(K10423,[1]人員授權表!D$2:E$249,2,FALSE))))</f>
        <v>Lucy黃詩婷</v>
      </c>
      <c r="P10423" s="67">
        <f t="shared" si="552"/>
        <v>44891</v>
      </c>
      <c r="Q10423" s="75" t="str">
        <f t="shared" si="550"/>
        <v>週六</v>
      </c>
      <c r="R10423" s="80">
        <v>44890</v>
      </c>
    </row>
    <row r="10424" spans="2:18">
      <c r="B10424" s="66">
        <v>44869</v>
      </c>
      <c r="C10424" s="67">
        <v>44874</v>
      </c>
      <c r="D10424" s="68" t="s">
        <v>50</v>
      </c>
      <c r="E10424" s="70" t="s">
        <v>82</v>
      </c>
      <c r="F10424" s="4" t="s">
        <v>3738</v>
      </c>
      <c r="G10424" s="101">
        <v>44879</v>
      </c>
      <c r="H10424" s="101">
        <v>44893</v>
      </c>
      <c r="I10424" s="71">
        <f t="shared" si="553"/>
        <v>14</v>
      </c>
      <c r="J10424" s="72" t="s">
        <v>125</v>
      </c>
      <c r="K10424" s="72" t="s">
        <v>144</v>
      </c>
      <c r="L10424" s="73">
        <v>1</v>
      </c>
      <c r="M10424" s="73" t="s">
        <v>91</v>
      </c>
      <c r="N10424" s="68" t="str">
        <f>VLOOKUP(K10424,[1]人員授權表!D$3:G$249,4,0)</f>
        <v>有機</v>
      </c>
      <c r="O10424" s="70" t="str">
        <f>IF(J10424=[1]人員授權表!$C$85,"Casper李羿勳",IF(J10424=[1]人員授權表!$C$188,"Iring陳俊明",IF(J10424=[1]人員授權表!$C$189,"Brian陳泓霖",VLOOKUP(K10424,[1]人員授權表!D$2:E$249,2,FALSE))))</f>
        <v>Lucy黃詩婷</v>
      </c>
      <c r="P10424" s="67">
        <f t="shared" si="552"/>
        <v>44891</v>
      </c>
      <c r="Q10424" s="75" t="str">
        <f t="shared" si="550"/>
        <v>週六</v>
      </c>
      <c r="R10424" s="80">
        <v>44890</v>
      </c>
    </row>
    <row r="10425" spans="2:18">
      <c r="B10425" s="66">
        <v>44869</v>
      </c>
      <c r="C10425" s="67">
        <v>44874</v>
      </c>
      <c r="D10425" s="68" t="s">
        <v>50</v>
      </c>
      <c r="E10425" s="70" t="s">
        <v>82</v>
      </c>
      <c r="F10425" s="4" t="s">
        <v>3738</v>
      </c>
      <c r="G10425" s="101">
        <v>44879</v>
      </c>
      <c r="H10425" s="101">
        <v>44893</v>
      </c>
      <c r="I10425" s="71">
        <f t="shared" si="553"/>
        <v>14</v>
      </c>
      <c r="J10425" s="72" t="s">
        <v>453</v>
      </c>
      <c r="K10425" s="72" t="s">
        <v>332</v>
      </c>
      <c r="L10425" s="73">
        <v>1</v>
      </c>
      <c r="M10425" s="73" t="s">
        <v>91</v>
      </c>
      <c r="N10425" s="68" t="str">
        <f>VLOOKUP(K10425,[1]人員授權表!D$3:G$249,4,0)</f>
        <v>有機</v>
      </c>
      <c r="O10425" s="70" t="str">
        <f>IF(J10425=[1]人員授權表!$C$85,"Casper李羿勳",IF(J10425=[1]人員授權表!$C$188,"Iring陳俊明",IF(J10425=[1]人員授權表!$C$189,"Brian陳泓霖",VLOOKUP(K10425,[1]人員授權表!D$2:E$249,2,FALSE))))</f>
        <v>Lucy黃詩婷</v>
      </c>
      <c r="P10425" s="67">
        <f t="shared" si="552"/>
        <v>44891</v>
      </c>
      <c r="Q10425" s="75" t="str">
        <f t="shared" si="550"/>
        <v>週六</v>
      </c>
      <c r="R10425" s="80">
        <v>44890</v>
      </c>
    </row>
    <row r="10426" spans="2:18">
      <c r="B10426" s="66">
        <v>44869</v>
      </c>
      <c r="C10426" s="67">
        <v>44874</v>
      </c>
      <c r="D10426" s="68" t="s">
        <v>50</v>
      </c>
      <c r="E10426" s="70" t="s">
        <v>82</v>
      </c>
      <c r="F10426" s="4" t="s">
        <v>3739</v>
      </c>
      <c r="G10426" s="101">
        <v>44879</v>
      </c>
      <c r="H10426" s="101">
        <v>44893</v>
      </c>
      <c r="I10426" s="71">
        <f t="shared" si="553"/>
        <v>14</v>
      </c>
      <c r="J10426" s="72" t="s">
        <v>125</v>
      </c>
      <c r="K10426" s="72" t="s">
        <v>144</v>
      </c>
      <c r="L10426" s="73">
        <v>1</v>
      </c>
      <c r="M10426" s="73" t="s">
        <v>91</v>
      </c>
      <c r="N10426" s="68" t="str">
        <f>VLOOKUP(K10426,[1]人員授權表!D$3:G$249,4,0)</f>
        <v>有機</v>
      </c>
      <c r="O10426" s="70" t="str">
        <f>IF(J10426=[1]人員授權表!$C$85,"Casper李羿勳",IF(J10426=[1]人員授權表!$C$188,"Iring陳俊明",IF(J10426=[1]人員授權表!$C$189,"Brian陳泓霖",VLOOKUP(K10426,[1]人員授權表!D$2:E$249,2,FALSE))))</f>
        <v>Lucy黃詩婷</v>
      </c>
      <c r="P10426" s="67">
        <f t="shared" si="552"/>
        <v>44891</v>
      </c>
      <c r="Q10426" s="75" t="str">
        <f t="shared" si="550"/>
        <v>週六</v>
      </c>
      <c r="R10426" s="80">
        <v>44890</v>
      </c>
    </row>
    <row r="10427" spans="2:18">
      <c r="B10427" s="66">
        <v>44869</v>
      </c>
      <c r="C10427" s="67">
        <v>44874</v>
      </c>
      <c r="D10427" s="68" t="s">
        <v>50</v>
      </c>
      <c r="E10427" s="70" t="s">
        <v>82</v>
      </c>
      <c r="F10427" s="4" t="s">
        <v>3739</v>
      </c>
      <c r="G10427" s="101">
        <v>44879</v>
      </c>
      <c r="H10427" s="101">
        <v>44893</v>
      </c>
      <c r="I10427" s="71">
        <f t="shared" si="553"/>
        <v>14</v>
      </c>
      <c r="J10427" s="72" t="s">
        <v>453</v>
      </c>
      <c r="K10427" s="72" t="s">
        <v>332</v>
      </c>
      <c r="L10427" s="73">
        <v>1</v>
      </c>
      <c r="M10427" s="73" t="s">
        <v>91</v>
      </c>
      <c r="N10427" s="68" t="str">
        <f>VLOOKUP(K10427,[1]人員授權表!D$3:G$249,4,0)</f>
        <v>有機</v>
      </c>
      <c r="O10427" s="70" t="str">
        <f>IF(J10427=[1]人員授權表!$C$85,"Casper李羿勳",IF(J10427=[1]人員授權表!$C$188,"Iring陳俊明",IF(J10427=[1]人員授權表!$C$189,"Brian陳泓霖",VLOOKUP(K10427,[1]人員授權表!D$2:E$249,2,FALSE))))</f>
        <v>Lucy黃詩婷</v>
      </c>
      <c r="P10427" s="67">
        <f t="shared" si="552"/>
        <v>44891</v>
      </c>
      <c r="Q10427" s="75" t="str">
        <f t="shared" si="550"/>
        <v>週六</v>
      </c>
      <c r="R10427" s="80">
        <v>44890</v>
      </c>
    </row>
    <row r="10428" spans="2:18">
      <c r="B10428" s="108">
        <v>44879</v>
      </c>
      <c r="D10428" s="68" t="s">
        <v>50</v>
      </c>
      <c r="E10428" s="70" t="s">
        <v>879</v>
      </c>
      <c r="F10428" s="4" t="s">
        <v>3740</v>
      </c>
      <c r="G10428" s="67">
        <v>44868</v>
      </c>
      <c r="H10428" s="67">
        <v>44893</v>
      </c>
      <c r="I10428" s="71">
        <v>25</v>
      </c>
      <c r="J10428" s="72" t="s">
        <v>525</v>
      </c>
      <c r="K10428" s="72" t="s">
        <v>182</v>
      </c>
      <c r="L10428" s="73">
        <v>14</v>
      </c>
      <c r="M10428" s="73" t="s">
        <v>108</v>
      </c>
      <c r="N10428" s="68" t="str">
        <f>VLOOKUP(K10428,[1]人員授權表!D$3:G$249,4,0)</f>
        <v>有機</v>
      </c>
      <c r="O10428" s="70" t="str">
        <f>IF(J10428=[1]人員授權表!$C$85,"Casper李羿勳",IF(J10428=[1]人員授權表!$C$188,"Iring陳俊明",IF(J10428=[1]人員授權表!$C$189,"Brian陳泓霖",VLOOKUP(K10428,[1]人員授權表!D$2:E$249,2,FALSE))))</f>
        <v>Sara王淑玲</v>
      </c>
      <c r="P10428" s="67">
        <f t="shared" si="552"/>
        <v>44891</v>
      </c>
      <c r="Q10428" s="75" t="str">
        <f t="shared" si="550"/>
        <v>週六</v>
      </c>
      <c r="R10428" s="80">
        <v>44886</v>
      </c>
    </row>
    <row r="10429" spans="2:18">
      <c r="B10429" s="108">
        <v>44876</v>
      </c>
      <c r="D10429" s="68" t="s">
        <v>50</v>
      </c>
      <c r="E10429" s="70" t="s">
        <v>51</v>
      </c>
      <c r="F10429" s="4" t="s">
        <v>3741</v>
      </c>
      <c r="G10429" s="67">
        <v>44875</v>
      </c>
      <c r="H10429" s="67">
        <v>44893</v>
      </c>
      <c r="I10429" s="71">
        <v>18</v>
      </c>
      <c r="J10429" s="72" t="s">
        <v>106</v>
      </c>
      <c r="K10429" s="72" t="s">
        <v>386</v>
      </c>
      <c r="L10429" s="73">
        <v>4</v>
      </c>
      <c r="M10429" s="73" t="s">
        <v>108</v>
      </c>
      <c r="N10429" s="68" t="str">
        <f>VLOOKUP(K10429,[1]人員授權表!D$3:G$249,4,0)</f>
        <v>有機</v>
      </c>
      <c r="O10429" s="70" t="str">
        <f>IF(J10429=[1]人員授權表!$C$85,"Casper李羿勳",IF(J10429=[1]人員授權表!$C$188,"Iring陳俊明",IF(J10429=[1]人員授權表!$C$189,"Brian陳泓霖",VLOOKUP(K10429,[1]人員授權表!D$2:E$249,2,FALSE))))</f>
        <v>Una林庭瑄</v>
      </c>
      <c r="P10429" s="67">
        <f t="shared" si="552"/>
        <v>44891</v>
      </c>
      <c r="Q10429" s="75" t="str">
        <f t="shared" si="550"/>
        <v>週六</v>
      </c>
      <c r="R10429" s="80">
        <v>44887</v>
      </c>
    </row>
    <row r="10430" spans="2:18">
      <c r="B10430" s="66">
        <v>44876</v>
      </c>
      <c r="D10430" s="68" t="s">
        <v>50</v>
      </c>
      <c r="E10430" s="70" t="s">
        <v>51</v>
      </c>
      <c r="F10430" s="4" t="s">
        <v>3741</v>
      </c>
      <c r="G10430" s="67">
        <v>44875</v>
      </c>
      <c r="H10430" s="67">
        <v>44893</v>
      </c>
      <c r="I10430" s="71">
        <v>18</v>
      </c>
      <c r="J10430" s="72" t="s">
        <v>3001</v>
      </c>
      <c r="K10430" s="72" t="s">
        <v>98</v>
      </c>
      <c r="L10430" s="73">
        <v>4</v>
      </c>
      <c r="M10430" s="73" t="s">
        <v>108</v>
      </c>
      <c r="N10430" s="68" t="str">
        <f>VLOOKUP(K10430,[1]人員授權表!D$3:G$249,4,0)</f>
        <v>無機</v>
      </c>
      <c r="O10430" s="70" t="str">
        <f>IF(J10430=[1]人員授權表!$C$85,"Casper李羿勳",IF(J10430=[1]人員授權表!$C$188,"Iring陳俊明",IF(J10430=[1]人員授權表!$C$189,"Brian陳泓霖",VLOOKUP(K10430,[1]人員授權表!D$2:E$249,2,FALSE))))</f>
        <v>Brian陳泓霖</v>
      </c>
      <c r="P10430" s="67">
        <f t="shared" si="552"/>
        <v>44891</v>
      </c>
      <c r="Q10430" s="75" t="str">
        <f t="shared" si="550"/>
        <v>週六</v>
      </c>
      <c r="R10430" s="80">
        <v>44887</v>
      </c>
    </row>
    <row r="10431" spans="2:18">
      <c r="B10431" s="66">
        <v>44876</v>
      </c>
      <c r="D10431" s="68" t="s">
        <v>50</v>
      </c>
      <c r="E10431" s="70" t="s">
        <v>51</v>
      </c>
      <c r="F10431" s="4" t="s">
        <v>3741</v>
      </c>
      <c r="G10431" s="67">
        <v>44875</v>
      </c>
      <c r="H10431" s="67">
        <v>44893</v>
      </c>
      <c r="I10431" s="71">
        <v>18</v>
      </c>
      <c r="J10431" s="72" t="s">
        <v>195</v>
      </c>
      <c r="K10431" s="72" t="s">
        <v>2505</v>
      </c>
      <c r="L10431" s="73">
        <v>4</v>
      </c>
      <c r="M10431" s="73" t="s">
        <v>108</v>
      </c>
      <c r="N10431" s="68" t="str">
        <f>VLOOKUP(K10431,[1]人員授權表!D$3:G$249,4,0)</f>
        <v>無機</v>
      </c>
      <c r="O10431" s="70" t="str">
        <f>IF(J10431=[1]人員授權表!$C$85,"Casper李羿勳",IF(J10431=[1]人員授權表!$C$188,"Iring陳俊明",IF(J10431=[1]人員授權表!$C$189,"Brian陳泓霖",VLOOKUP(K10431,[1]人員授權表!D$2:E$249,2,FALSE))))</f>
        <v>Debby胡萱黛</v>
      </c>
      <c r="P10431" s="67">
        <f t="shared" si="552"/>
        <v>44891</v>
      </c>
      <c r="Q10431" s="75" t="str">
        <f t="shared" si="550"/>
        <v>週六</v>
      </c>
      <c r="R10431" s="80">
        <v>44887</v>
      </c>
    </row>
    <row r="10432" spans="2:18">
      <c r="B10432" s="66">
        <v>44876</v>
      </c>
      <c r="D10432" s="68" t="s">
        <v>50</v>
      </c>
      <c r="E10432" s="70" t="s">
        <v>51</v>
      </c>
      <c r="F10432" s="4" t="s">
        <v>3741</v>
      </c>
      <c r="G10432" s="67">
        <v>44875</v>
      </c>
      <c r="H10432" s="67">
        <v>44893</v>
      </c>
      <c r="I10432" s="71">
        <v>18</v>
      </c>
      <c r="J10432" s="72" t="s">
        <v>204</v>
      </c>
      <c r="K10432" s="72" t="s">
        <v>1688</v>
      </c>
      <c r="L10432" s="73">
        <v>4</v>
      </c>
      <c r="M10432" s="73" t="s">
        <v>108</v>
      </c>
      <c r="N10432" s="68" t="str">
        <f>VLOOKUP(K10432,[1]人員授權表!D$3:G$249,4,0)</f>
        <v>無機</v>
      </c>
      <c r="O10432" s="70" t="str">
        <f>IF(J10432=[1]人員授權表!$C$85,"Casper李羿勳",IF(J10432=[1]人員授權表!$C$188,"Iring陳俊明",IF(J10432=[1]人員授權表!$C$189,"Brian陳泓霖",VLOOKUP(K10432,[1]人員授權表!D$2:E$249,2,FALSE))))</f>
        <v>Iring陳俊明</v>
      </c>
      <c r="P10432" s="67">
        <f t="shared" si="552"/>
        <v>44891</v>
      </c>
      <c r="Q10432" s="75" t="str">
        <f t="shared" si="550"/>
        <v>週六</v>
      </c>
      <c r="R10432" s="80">
        <v>44887</v>
      </c>
    </row>
    <row r="10433" spans="2:26">
      <c r="B10433" s="66">
        <v>44872</v>
      </c>
      <c r="D10433" s="68" t="s">
        <v>50</v>
      </c>
      <c r="E10433" s="70" t="s">
        <v>82</v>
      </c>
      <c r="F10433" s="4" t="s">
        <v>3349</v>
      </c>
      <c r="G10433" s="67">
        <v>44875</v>
      </c>
      <c r="H10433" s="67">
        <v>44893</v>
      </c>
      <c r="I10433" s="71">
        <f t="shared" ref="I10433:I10496" si="554">_xlfn.DAYS(H10433,G10433)</f>
        <v>18</v>
      </c>
      <c r="J10433" s="72" t="s">
        <v>195</v>
      </c>
      <c r="K10433" s="72" t="s">
        <v>345</v>
      </c>
      <c r="L10433" s="73">
        <v>10</v>
      </c>
      <c r="M10433" s="73" t="s">
        <v>108</v>
      </c>
      <c r="N10433" s="68" t="str">
        <f>VLOOKUP(K10433,[1]人員授權表!D$3:G$249,4,0)</f>
        <v>無機</v>
      </c>
      <c r="O10433" s="70" t="str">
        <f>IF(J10433=[1]人員授權表!$C$85,"Casper李羿勳",IF(J10433=[1]人員授權表!$C$188,"Iring陳俊明",IF(J10433=[1]人員授權表!$C$189,"Brian陳泓霖",VLOOKUP(K10433,[1]人員授權表!D$2:E$249,2,FALSE))))</f>
        <v>Debby胡萱黛</v>
      </c>
      <c r="P10433" s="67">
        <f t="shared" si="552"/>
        <v>44891</v>
      </c>
      <c r="Q10433" s="75" t="str">
        <f t="shared" si="550"/>
        <v>週六</v>
      </c>
      <c r="R10433" s="80">
        <v>44884</v>
      </c>
      <c r="Z10433" s="79" t="s">
        <v>3742</v>
      </c>
    </row>
    <row r="10434" spans="2:26">
      <c r="B10434" s="66">
        <v>44889</v>
      </c>
      <c r="D10434" s="68" t="s">
        <v>50</v>
      </c>
      <c r="E10434" s="70" t="s">
        <v>82</v>
      </c>
      <c r="F10434" s="70" t="s">
        <v>3743</v>
      </c>
      <c r="G10434" s="67">
        <v>44876</v>
      </c>
      <c r="H10434" s="67">
        <v>44893</v>
      </c>
      <c r="I10434" s="71">
        <f t="shared" si="554"/>
        <v>17</v>
      </c>
      <c r="J10434" s="72" t="s">
        <v>990</v>
      </c>
      <c r="K10434" s="72" t="s">
        <v>98</v>
      </c>
      <c r="L10434" s="73">
        <v>1</v>
      </c>
      <c r="M10434" s="73" t="s">
        <v>104</v>
      </c>
      <c r="N10434" s="68" t="str">
        <f>VLOOKUP(K10434,[1]人員授權表!D$3:G$249,4,0)</f>
        <v>無機</v>
      </c>
      <c r="O10434" s="70" t="str">
        <f>IF(J10434=[1]人員授權表!$C$85,"Casper李羿勳",IF(J10434=[1]人員授權表!$C$188,"Iring陳俊明",IF(J10434=[1]人員授權表!$C$189,"Brian陳泓霖",VLOOKUP(K10434,[1]人員授權表!D$2:E$249,2,FALSE))))</f>
        <v>Brian陳泓霖</v>
      </c>
      <c r="P10434" s="67">
        <f t="shared" si="552"/>
        <v>44891</v>
      </c>
      <c r="Q10434" s="75" t="str">
        <f t="shared" si="550"/>
        <v>週六</v>
      </c>
      <c r="R10434" s="80">
        <v>44889</v>
      </c>
      <c r="Z10434" s="79" t="s">
        <v>3744</v>
      </c>
    </row>
    <row r="10435" spans="2:26">
      <c r="B10435" s="66">
        <v>44889</v>
      </c>
      <c r="D10435" s="68" t="s">
        <v>50</v>
      </c>
      <c r="E10435" s="70" t="s">
        <v>82</v>
      </c>
      <c r="F10435" s="70" t="s">
        <v>3743</v>
      </c>
      <c r="G10435" s="67">
        <v>44876</v>
      </c>
      <c r="H10435" s="67">
        <v>44893</v>
      </c>
      <c r="I10435" s="71">
        <f t="shared" si="554"/>
        <v>17</v>
      </c>
      <c r="J10435" s="72" t="s">
        <v>133</v>
      </c>
      <c r="K10435" s="72" t="s">
        <v>98</v>
      </c>
      <c r="L10435" s="73">
        <v>1</v>
      </c>
      <c r="M10435" s="73" t="s">
        <v>104</v>
      </c>
      <c r="N10435" s="68" t="str">
        <f>VLOOKUP(K10435,[1]人員授權表!D$3:G$249,4,0)</f>
        <v>無機</v>
      </c>
      <c r="O10435" s="70" t="str">
        <f>IF(J10435=[1]人員授權表!$C$85,"Casper李羿勳",IF(J10435=[1]人員授權表!$C$188,"Iring陳俊明",IF(J10435=[1]人員授權表!$C$189,"Brian陳泓霖",VLOOKUP(K10435,[1]人員授權表!D$2:E$249,2,FALSE))))</f>
        <v>Brian陳泓霖</v>
      </c>
      <c r="P10435" s="67">
        <f t="shared" si="552"/>
        <v>44891</v>
      </c>
      <c r="Q10435" s="75" t="str">
        <f t="shared" si="550"/>
        <v>週六</v>
      </c>
      <c r="R10435" s="80">
        <v>44889</v>
      </c>
      <c r="Z10435" s="79" t="s">
        <v>3744</v>
      </c>
    </row>
    <row r="10436" spans="2:26">
      <c r="B10436" s="66">
        <v>44889</v>
      </c>
      <c r="D10436" s="68" t="s">
        <v>50</v>
      </c>
      <c r="E10436" s="70" t="s">
        <v>82</v>
      </c>
      <c r="F10436" s="70" t="s">
        <v>3743</v>
      </c>
      <c r="G10436" s="67">
        <v>44876</v>
      </c>
      <c r="H10436" s="67">
        <v>44893</v>
      </c>
      <c r="I10436" s="71">
        <f t="shared" si="554"/>
        <v>17</v>
      </c>
      <c r="J10436" s="72" t="s">
        <v>342</v>
      </c>
      <c r="K10436" s="72" t="s">
        <v>98</v>
      </c>
      <c r="L10436" s="73">
        <v>1</v>
      </c>
      <c r="M10436" s="73" t="s">
        <v>104</v>
      </c>
      <c r="N10436" s="68" t="str">
        <f>VLOOKUP(K10436,[1]人員授權表!D$3:G$249,4,0)</f>
        <v>無機</v>
      </c>
      <c r="O10436" s="70" t="str">
        <f>IF(J10436=[1]人員授權表!$C$85,"Casper李羿勳",IF(J10436=[1]人員授權表!$C$188,"Iring陳俊明",IF(J10436=[1]人員授權表!$C$189,"Brian陳泓霖",VLOOKUP(K10436,[1]人員授權表!D$2:E$249,2,FALSE))))</f>
        <v>Brian陳泓霖</v>
      </c>
      <c r="P10436" s="67">
        <f t="shared" si="552"/>
        <v>44891</v>
      </c>
      <c r="Q10436" s="75" t="str">
        <f t="shared" si="550"/>
        <v>週六</v>
      </c>
      <c r="R10436" s="80">
        <v>44889</v>
      </c>
      <c r="Z10436" s="79" t="s">
        <v>3744</v>
      </c>
    </row>
    <row r="10437" spans="2:26">
      <c r="B10437" s="66">
        <v>44889</v>
      </c>
      <c r="D10437" s="68" t="s">
        <v>50</v>
      </c>
      <c r="E10437" s="70" t="s">
        <v>82</v>
      </c>
      <c r="F10437" s="70" t="s">
        <v>3743</v>
      </c>
      <c r="G10437" s="67">
        <v>44876</v>
      </c>
      <c r="H10437" s="67">
        <v>44893</v>
      </c>
      <c r="I10437" s="71">
        <f t="shared" si="554"/>
        <v>17</v>
      </c>
      <c r="J10437" s="72" t="s">
        <v>340</v>
      </c>
      <c r="K10437" s="72" t="s">
        <v>98</v>
      </c>
      <c r="L10437" s="73">
        <v>1</v>
      </c>
      <c r="M10437" s="73" t="s">
        <v>104</v>
      </c>
      <c r="N10437" s="68" t="str">
        <f>VLOOKUP(K10437,[1]人員授權表!D$3:G$249,4,0)</f>
        <v>無機</v>
      </c>
      <c r="O10437" s="70" t="str">
        <f>IF(J10437=[1]人員授權表!$C$85,"Casper李羿勳",IF(J10437=[1]人員授權表!$C$188,"Iring陳俊明",IF(J10437=[1]人員授權表!$C$189,"Brian陳泓霖",VLOOKUP(K10437,[1]人員授權表!D$2:E$249,2,FALSE))))</f>
        <v>Brian陳泓霖</v>
      </c>
      <c r="P10437" s="67">
        <f t="shared" si="552"/>
        <v>44891</v>
      </c>
      <c r="Q10437" s="75" t="str">
        <f t="shared" si="550"/>
        <v>週六</v>
      </c>
      <c r="R10437" s="80">
        <v>44889</v>
      </c>
      <c r="Z10437" s="79" t="s">
        <v>3744</v>
      </c>
    </row>
    <row r="10438" spans="2:26">
      <c r="B10438" s="66">
        <v>44889</v>
      </c>
      <c r="D10438" s="68" t="s">
        <v>50</v>
      </c>
      <c r="E10438" s="70" t="s">
        <v>82</v>
      </c>
      <c r="F10438" s="70" t="s">
        <v>3743</v>
      </c>
      <c r="G10438" s="67">
        <v>44876</v>
      </c>
      <c r="H10438" s="67">
        <v>44893</v>
      </c>
      <c r="I10438" s="71">
        <f t="shared" si="554"/>
        <v>17</v>
      </c>
      <c r="J10438" s="72" t="s">
        <v>341</v>
      </c>
      <c r="K10438" s="72" t="s">
        <v>98</v>
      </c>
      <c r="L10438" s="73">
        <v>1</v>
      </c>
      <c r="M10438" s="73" t="s">
        <v>104</v>
      </c>
      <c r="N10438" s="68" t="str">
        <f>VLOOKUP(K10438,[1]人員授權表!D$3:G$249,4,0)</f>
        <v>無機</v>
      </c>
      <c r="O10438" s="70" t="str">
        <f>IF(J10438=[1]人員授權表!$C$85,"Casper李羿勳",IF(J10438=[1]人員授權表!$C$188,"Iring陳俊明",IF(J10438=[1]人員授權表!$C$189,"Brian陳泓霖",VLOOKUP(K10438,[1]人員授權表!D$2:E$249,2,FALSE))))</f>
        <v>Brian陳泓霖</v>
      </c>
      <c r="P10438" s="67">
        <f t="shared" si="552"/>
        <v>44891</v>
      </c>
      <c r="Q10438" s="75" t="str">
        <f t="shared" si="550"/>
        <v>週六</v>
      </c>
      <c r="R10438" s="80">
        <v>44889</v>
      </c>
      <c r="Z10438" s="79" t="s">
        <v>3744</v>
      </c>
    </row>
    <row r="10439" spans="2:26">
      <c r="B10439" s="66">
        <v>44872</v>
      </c>
      <c r="D10439" s="68" t="s">
        <v>50</v>
      </c>
      <c r="E10439" s="70" t="s">
        <v>82</v>
      </c>
      <c r="F10439" s="4" t="s">
        <v>3745</v>
      </c>
      <c r="G10439" s="67">
        <v>44879</v>
      </c>
      <c r="H10439" s="67">
        <v>44893</v>
      </c>
      <c r="I10439" s="71">
        <f t="shared" si="554"/>
        <v>14</v>
      </c>
      <c r="J10439" s="72" t="s">
        <v>188</v>
      </c>
      <c r="K10439" s="72" t="s">
        <v>189</v>
      </c>
      <c r="L10439" s="73">
        <v>2</v>
      </c>
      <c r="M10439" s="73" t="s">
        <v>91</v>
      </c>
      <c r="N10439" s="68" t="str">
        <f>VLOOKUP(K10439,[1]人員授權表!D$3:G$249,4,0)</f>
        <v>無機</v>
      </c>
      <c r="O10439" s="70" t="str">
        <f>IF(J10439=[1]人員授權表!$C$85,"Casper李羿勳",IF(J10439=[1]人員授權表!$C$188,"Iring陳俊明",IF(J10439=[1]人員授權表!$C$189,"Brian陳泓霖",VLOOKUP(K10439,[1]人員授權表!D$2:E$249,2,FALSE))))</f>
        <v>Iring陳俊明</v>
      </c>
      <c r="P10439" s="67">
        <f t="shared" si="552"/>
        <v>44891</v>
      </c>
      <c r="Q10439" s="75" t="str">
        <f t="shared" ref="Q10439:Q10502" si="555">TEXT(P10439,"aaa")</f>
        <v>週六</v>
      </c>
      <c r="R10439" s="80">
        <v>44882</v>
      </c>
    </row>
    <row r="10440" spans="2:26">
      <c r="B10440" s="66">
        <v>44872</v>
      </c>
      <c r="D10440" s="68" t="s">
        <v>50</v>
      </c>
      <c r="E10440" s="70" t="s">
        <v>82</v>
      </c>
      <c r="F10440" s="4" t="s">
        <v>3745</v>
      </c>
      <c r="G10440" s="67">
        <v>44879</v>
      </c>
      <c r="H10440" s="67">
        <v>44893</v>
      </c>
      <c r="I10440" s="71">
        <f t="shared" si="554"/>
        <v>14</v>
      </c>
      <c r="J10440" s="72" t="s">
        <v>178</v>
      </c>
      <c r="K10440" s="72" t="s">
        <v>179</v>
      </c>
      <c r="L10440" s="73">
        <v>2</v>
      </c>
      <c r="M10440" s="73" t="s">
        <v>91</v>
      </c>
      <c r="N10440" s="68" t="str">
        <f>VLOOKUP(K10440,[1]人員授權表!D$3:G$249,4,0)</f>
        <v>無機</v>
      </c>
      <c r="O10440" s="70" t="str">
        <f>IF(J10440=[1]人員授權表!$C$85,"Casper李羿勳",IF(J10440=[1]人員授權表!$C$188,"Iring陳俊明",IF(J10440=[1]人員授權表!$C$189,"Brian陳泓霖",VLOOKUP(K10440,[1]人員授權表!D$2:E$249,2,FALSE))))</f>
        <v>Dennis陳汶宏</v>
      </c>
      <c r="P10440" s="67">
        <f t="shared" si="552"/>
        <v>44891</v>
      </c>
      <c r="Q10440" s="75" t="str">
        <f t="shared" si="555"/>
        <v>週六</v>
      </c>
      <c r="R10440" s="80">
        <v>44883</v>
      </c>
    </row>
    <row r="10441" spans="2:26">
      <c r="B10441" s="66">
        <v>44872</v>
      </c>
      <c r="D10441" s="68" t="s">
        <v>50</v>
      </c>
      <c r="E10441" s="70" t="s">
        <v>82</v>
      </c>
      <c r="F10441" s="4" t="s">
        <v>3745</v>
      </c>
      <c r="G10441" s="67">
        <v>44879</v>
      </c>
      <c r="H10441" s="67">
        <v>44893</v>
      </c>
      <c r="I10441" s="71">
        <f t="shared" si="554"/>
        <v>14</v>
      </c>
      <c r="J10441" s="72" t="s">
        <v>141</v>
      </c>
      <c r="K10441" s="72" t="s">
        <v>142</v>
      </c>
      <c r="L10441" s="73">
        <v>2</v>
      </c>
      <c r="M10441" s="73" t="s">
        <v>91</v>
      </c>
      <c r="N10441" s="68" t="str">
        <f>VLOOKUP(K10441,[1]人員授權表!D$3:G$249,4,0)</f>
        <v>無機</v>
      </c>
      <c r="O10441" s="70" t="str">
        <f>IF(J10441=[1]人員授權表!$C$85,"Casper李羿勳",IF(J10441=[1]人員授權表!$C$188,"Iring陳俊明",IF(J10441=[1]人員授權表!$C$189,"Brian陳泓霖",VLOOKUP(K10441,[1]人員授權表!D$2:E$249,2,FALSE))))</f>
        <v>Dennis陳汶宏</v>
      </c>
      <c r="P10441" s="67">
        <f t="shared" si="552"/>
        <v>44891</v>
      </c>
      <c r="Q10441" s="75" t="str">
        <f t="shared" si="555"/>
        <v>週六</v>
      </c>
      <c r="R10441" s="80">
        <v>44887</v>
      </c>
    </row>
    <row r="10442" spans="2:26">
      <c r="B10442" s="66">
        <v>44872</v>
      </c>
      <c r="D10442" s="68" t="s">
        <v>50</v>
      </c>
      <c r="E10442" s="70" t="s">
        <v>82</v>
      </c>
      <c r="F10442" s="4" t="s">
        <v>3745</v>
      </c>
      <c r="G10442" s="67">
        <v>44879</v>
      </c>
      <c r="H10442" s="67">
        <v>44893</v>
      </c>
      <c r="I10442" s="71">
        <f t="shared" si="554"/>
        <v>14</v>
      </c>
      <c r="J10442" s="72" t="s">
        <v>167</v>
      </c>
      <c r="K10442" s="72" t="s">
        <v>168</v>
      </c>
      <c r="L10442" s="73">
        <v>2</v>
      </c>
      <c r="M10442" s="73" t="s">
        <v>91</v>
      </c>
      <c r="N10442" s="68" t="str">
        <f>VLOOKUP(K10442,[1]人員授權表!D$3:G$249,4,0)</f>
        <v>有機</v>
      </c>
      <c r="O10442" s="70" t="str">
        <f>IF(J10442=[1]人員授權表!$C$85,"Casper李羿勳",IF(J10442=[1]人員授權表!$C$188,"Iring陳俊明",IF(J10442=[1]人員授權表!$C$189,"Brian陳泓霖",VLOOKUP(K10442,[1]人員授權表!D$2:E$249,2,FALSE))))</f>
        <v>Una林庭瑄</v>
      </c>
      <c r="P10442" s="67">
        <f t="shared" si="552"/>
        <v>44891</v>
      </c>
      <c r="Q10442" s="75" t="str">
        <f t="shared" si="555"/>
        <v>週六</v>
      </c>
      <c r="R10442" s="80">
        <v>44886</v>
      </c>
    </row>
    <row r="10443" spans="2:26">
      <c r="B10443" s="66">
        <v>44872</v>
      </c>
      <c r="D10443" s="68" t="s">
        <v>50</v>
      </c>
      <c r="E10443" s="70" t="s">
        <v>82</v>
      </c>
      <c r="F10443" s="4" t="s">
        <v>3745</v>
      </c>
      <c r="G10443" s="67">
        <v>44879</v>
      </c>
      <c r="H10443" s="67">
        <v>44893</v>
      </c>
      <c r="I10443" s="71">
        <f t="shared" si="554"/>
        <v>14</v>
      </c>
      <c r="J10443" s="72" t="s">
        <v>175</v>
      </c>
      <c r="K10443" s="72" t="s">
        <v>176</v>
      </c>
      <c r="L10443" s="73">
        <v>2</v>
      </c>
      <c r="M10443" s="73" t="s">
        <v>91</v>
      </c>
      <c r="N10443" s="68" t="str">
        <f>VLOOKUP(K10443,[1]人員授權表!D$3:G$249,4,0)</f>
        <v>無機</v>
      </c>
      <c r="O10443" s="70" t="str">
        <f>IF(J10443=[1]人員授權表!$C$85,"Casper李羿勳",IF(J10443=[1]人員授權表!$C$188,"Iring陳俊明",IF(J10443=[1]人員授權表!$C$189,"Brian陳泓霖",VLOOKUP(K10443,[1]人員授權表!D$2:E$249,2,FALSE))))</f>
        <v>Debby胡萱黛</v>
      </c>
      <c r="P10443" s="67">
        <f t="shared" si="552"/>
        <v>44891</v>
      </c>
      <c r="Q10443" s="75" t="str">
        <f t="shared" si="555"/>
        <v>週六</v>
      </c>
      <c r="R10443" s="80">
        <v>44887</v>
      </c>
      <c r="U10443" s="70">
        <v>2</v>
      </c>
      <c r="Y10443" s="78">
        <v>44888</v>
      </c>
      <c r="Z10443" s="79" t="s">
        <v>3746</v>
      </c>
    </row>
    <row r="10444" spans="2:26">
      <c r="B10444" s="66">
        <v>44872</v>
      </c>
      <c r="D10444" s="68" t="s">
        <v>50</v>
      </c>
      <c r="E10444" s="70" t="s">
        <v>82</v>
      </c>
      <c r="F10444" s="4" t="s">
        <v>3747</v>
      </c>
      <c r="G10444" s="67">
        <v>44879</v>
      </c>
      <c r="H10444" s="67">
        <v>44893</v>
      </c>
      <c r="I10444" s="71">
        <f t="shared" si="554"/>
        <v>14</v>
      </c>
      <c r="J10444" s="72" t="s">
        <v>209</v>
      </c>
      <c r="K10444" s="72" t="s">
        <v>210</v>
      </c>
      <c r="L10444" s="73">
        <v>2</v>
      </c>
      <c r="M10444" s="73" t="s">
        <v>91</v>
      </c>
      <c r="N10444" s="68" t="str">
        <f>VLOOKUP(K10444,[1]人員授權表!D$3:G$249,4,0)</f>
        <v>無機</v>
      </c>
      <c r="O10444" s="70" t="str">
        <f>IF(J10444=[1]人員授權表!$C$85,"Casper李羿勳",IF(J10444=[1]人員授權表!$C$188,"Iring陳俊明",IF(J10444=[1]人員授權表!$C$189,"Brian陳泓霖",VLOOKUP(K10444,[1]人員授權表!D$2:E$249,2,FALSE))))</f>
        <v>Vicky游崴涵</v>
      </c>
      <c r="P10444" s="67">
        <f t="shared" si="552"/>
        <v>44891</v>
      </c>
      <c r="Q10444" s="75" t="str">
        <f t="shared" si="555"/>
        <v>週六</v>
      </c>
      <c r="R10444" s="80">
        <v>44882</v>
      </c>
    </row>
    <row r="10445" spans="2:26">
      <c r="B10445" s="66">
        <v>44872</v>
      </c>
      <c r="D10445" s="68" t="s">
        <v>50</v>
      </c>
      <c r="E10445" s="70" t="s">
        <v>82</v>
      </c>
      <c r="F10445" s="4" t="s">
        <v>3745</v>
      </c>
      <c r="G10445" s="67">
        <v>44879</v>
      </c>
      <c r="H10445" s="67">
        <v>44893</v>
      </c>
      <c r="I10445" s="71">
        <f t="shared" si="554"/>
        <v>14</v>
      </c>
      <c r="J10445" s="72" t="s">
        <v>198</v>
      </c>
      <c r="K10445" s="72" t="s">
        <v>199</v>
      </c>
      <c r="L10445" s="73">
        <v>2</v>
      </c>
      <c r="M10445" s="73" t="s">
        <v>91</v>
      </c>
      <c r="N10445" s="68" t="str">
        <f>VLOOKUP(K10445,[1]人員授權表!D$3:G$249,4,0)</f>
        <v>無機</v>
      </c>
      <c r="O10445" s="70" t="str">
        <f>IF(J10445=[1]人員授權表!$C$85,"Casper李羿勳",IF(J10445=[1]人員授權表!$C$188,"Iring陳俊明",IF(J10445=[1]人員授權表!$C$189,"Brian陳泓霖",VLOOKUP(K10445,[1]人員授權表!D$2:E$249,2,FALSE))))</f>
        <v>Vicky游崴涵</v>
      </c>
      <c r="P10445" s="67">
        <f t="shared" si="552"/>
        <v>44891</v>
      </c>
      <c r="Q10445" s="75" t="str">
        <f t="shared" si="555"/>
        <v>週六</v>
      </c>
      <c r="R10445" s="80">
        <v>44882</v>
      </c>
    </row>
    <row r="10446" spans="2:26">
      <c r="B10446" s="66">
        <v>44872</v>
      </c>
      <c r="D10446" s="68" t="s">
        <v>50</v>
      </c>
      <c r="E10446" s="70" t="s">
        <v>82</v>
      </c>
      <c r="F10446" s="4" t="s">
        <v>3745</v>
      </c>
      <c r="G10446" s="67">
        <v>44879</v>
      </c>
      <c r="H10446" s="67">
        <v>44893</v>
      </c>
      <c r="I10446" s="71">
        <f t="shared" si="554"/>
        <v>14</v>
      </c>
      <c r="J10446" s="72" t="s">
        <v>190</v>
      </c>
      <c r="K10446" s="72" t="s">
        <v>140</v>
      </c>
      <c r="L10446" s="73">
        <v>2</v>
      </c>
      <c r="M10446" s="73" t="s">
        <v>91</v>
      </c>
      <c r="N10446" s="68" t="str">
        <f>VLOOKUP(K10446,[1]人員授權表!D$3:G$249,4,0)</f>
        <v>無機</v>
      </c>
      <c r="O10446" s="70" t="str">
        <f>IF(J10446=[1]人員授權表!$C$85,"Casper李羿勳",IF(J10446=[1]人員授權表!$C$188,"Iring陳俊明",IF(J10446=[1]人員授權表!$C$189,"Brian陳泓霖",VLOOKUP(K10446,[1]人員授權表!D$2:E$249,2,FALSE))))</f>
        <v>Iring陳俊明</v>
      </c>
      <c r="P10446" s="67">
        <f t="shared" si="552"/>
        <v>44891</v>
      </c>
      <c r="Q10446" s="75" t="str">
        <f t="shared" si="555"/>
        <v>週六</v>
      </c>
      <c r="R10446" s="80">
        <v>44888</v>
      </c>
    </row>
    <row r="10447" spans="2:26">
      <c r="B10447" s="66">
        <v>44872</v>
      </c>
      <c r="D10447" s="68" t="s">
        <v>50</v>
      </c>
      <c r="E10447" s="70" t="s">
        <v>82</v>
      </c>
      <c r="F10447" s="4" t="s">
        <v>3745</v>
      </c>
      <c r="G10447" s="67">
        <v>44879</v>
      </c>
      <c r="H10447" s="67">
        <v>44893</v>
      </c>
      <c r="I10447" s="71">
        <f t="shared" si="554"/>
        <v>14</v>
      </c>
      <c r="J10447" s="72" t="s">
        <v>139</v>
      </c>
      <c r="K10447" s="72" t="s">
        <v>140</v>
      </c>
      <c r="L10447" s="73">
        <v>2</v>
      </c>
      <c r="M10447" s="73" t="s">
        <v>91</v>
      </c>
      <c r="N10447" s="68" t="str">
        <f>VLOOKUP(K10447,[1]人員授權表!D$3:G$249,4,0)</f>
        <v>無機</v>
      </c>
      <c r="O10447" s="70" t="str">
        <f>IF(J10447=[1]人員授權表!$C$85,"Casper李羿勳",IF(J10447=[1]人員授權表!$C$188,"Iring陳俊明",IF(J10447=[1]人員授權表!$C$189,"Brian陳泓霖",VLOOKUP(K10447,[1]人員授權表!D$2:E$249,2,FALSE))))</f>
        <v>Brian陳泓霖</v>
      </c>
      <c r="P10447" s="67">
        <f t="shared" si="552"/>
        <v>44891</v>
      </c>
      <c r="Q10447" s="75" t="str">
        <f t="shared" si="555"/>
        <v>週六</v>
      </c>
      <c r="R10447" s="80">
        <v>44883</v>
      </c>
    </row>
    <row r="10448" spans="2:26">
      <c r="B10448" s="66">
        <v>44872</v>
      </c>
      <c r="D10448" s="68" t="s">
        <v>50</v>
      </c>
      <c r="E10448" s="70" t="s">
        <v>82</v>
      </c>
      <c r="F10448" s="4" t="s">
        <v>3745</v>
      </c>
      <c r="G10448" s="67">
        <v>44879</v>
      </c>
      <c r="H10448" s="67">
        <v>44893</v>
      </c>
      <c r="I10448" s="71">
        <f t="shared" si="554"/>
        <v>14</v>
      </c>
      <c r="J10448" s="72" t="s">
        <v>125</v>
      </c>
      <c r="K10448" s="72" t="s">
        <v>144</v>
      </c>
      <c r="L10448" s="73">
        <v>2</v>
      </c>
      <c r="M10448" s="73" t="s">
        <v>91</v>
      </c>
      <c r="N10448" s="68" t="str">
        <f>VLOOKUP(K10448,[1]人員授權表!D$3:G$249,4,0)</f>
        <v>有機</v>
      </c>
      <c r="O10448" s="70" t="str">
        <f>IF(J10448=[1]人員授權表!$C$85,"Casper李羿勳",IF(J10448=[1]人員授權表!$C$188,"Iring陳俊明",IF(J10448=[1]人員授權表!$C$189,"Brian陳泓霖",VLOOKUP(K10448,[1]人員授權表!D$2:E$249,2,FALSE))))</f>
        <v>Lucy黃詩婷</v>
      </c>
      <c r="P10448" s="67">
        <f t="shared" si="552"/>
        <v>44891</v>
      </c>
      <c r="Q10448" s="75" t="str">
        <f t="shared" si="555"/>
        <v>週六</v>
      </c>
      <c r="R10448" s="80">
        <v>44886</v>
      </c>
    </row>
    <row r="10449" spans="2:26">
      <c r="B10449" s="66">
        <v>44872</v>
      </c>
      <c r="D10449" s="68" t="s">
        <v>50</v>
      </c>
      <c r="E10449" s="70" t="s">
        <v>82</v>
      </c>
      <c r="F10449" s="4" t="s">
        <v>3745</v>
      </c>
      <c r="G10449" s="67">
        <v>44879</v>
      </c>
      <c r="H10449" s="67">
        <v>44893</v>
      </c>
      <c r="I10449" s="71">
        <f t="shared" si="554"/>
        <v>14</v>
      </c>
      <c r="J10449" s="72" t="s">
        <v>516</v>
      </c>
      <c r="K10449" s="72" t="s">
        <v>332</v>
      </c>
      <c r="L10449" s="73">
        <v>2</v>
      </c>
      <c r="M10449" s="73" t="s">
        <v>91</v>
      </c>
      <c r="N10449" s="68" t="str">
        <f>VLOOKUP(K10449,[1]人員授權表!D$3:G$249,4,0)</f>
        <v>有機</v>
      </c>
      <c r="O10449" s="70" t="str">
        <f>IF(J10449=[1]人員授權表!$C$85,"Casper李羿勳",IF(J10449=[1]人員授權表!$C$188,"Iring陳俊明",IF(J10449=[1]人員授權表!$C$189,"Brian陳泓霖",VLOOKUP(K10449,[1]人員授權表!D$2:E$249,2,FALSE))))</f>
        <v>Lucy黃詩婷</v>
      </c>
      <c r="P10449" s="67">
        <f t="shared" si="552"/>
        <v>44891</v>
      </c>
      <c r="Q10449" s="75" t="str">
        <f t="shared" si="555"/>
        <v>週六</v>
      </c>
      <c r="R10449" s="80">
        <v>44886</v>
      </c>
    </row>
    <row r="10450" spans="2:26">
      <c r="B10450" s="66">
        <v>44872</v>
      </c>
      <c r="D10450" s="68" t="s">
        <v>50</v>
      </c>
      <c r="E10450" s="70" t="s">
        <v>82</v>
      </c>
      <c r="F10450" s="4" t="s">
        <v>3745</v>
      </c>
      <c r="G10450" s="67">
        <v>44879</v>
      </c>
      <c r="H10450" s="67">
        <v>44893</v>
      </c>
      <c r="I10450" s="71">
        <f t="shared" si="554"/>
        <v>14</v>
      </c>
      <c r="J10450" s="72" t="s">
        <v>133</v>
      </c>
      <c r="K10450" s="72" t="s">
        <v>880</v>
      </c>
      <c r="L10450" s="73">
        <v>2</v>
      </c>
      <c r="M10450" s="73" t="s">
        <v>91</v>
      </c>
      <c r="N10450" s="68" t="str">
        <f>VLOOKUP(K10450,[1]人員授權表!D$3:G$249,4,0)</f>
        <v>無機</v>
      </c>
      <c r="O10450" s="70" t="str">
        <f>IF(J10450=[1]人員授權表!$C$85,"Casper李羿勳",IF(J10450=[1]人員授權表!$C$188,"Iring陳俊明",IF(J10450=[1]人員授權表!$C$189,"Brian陳泓霖",VLOOKUP(K10450,[1]人員授權表!D$2:E$249,2,FALSE))))</f>
        <v>Ruby黃家蓁</v>
      </c>
      <c r="P10450" s="67">
        <f t="shared" si="552"/>
        <v>44891</v>
      </c>
      <c r="Q10450" s="75" t="str">
        <f t="shared" si="555"/>
        <v>週六</v>
      </c>
      <c r="R10450" s="80">
        <v>44889</v>
      </c>
    </row>
    <row r="10451" spans="2:26">
      <c r="B10451" s="66">
        <v>44872</v>
      </c>
      <c r="D10451" s="68" t="s">
        <v>50</v>
      </c>
      <c r="E10451" s="70" t="s">
        <v>82</v>
      </c>
      <c r="F10451" s="4" t="s">
        <v>3745</v>
      </c>
      <c r="G10451" s="67">
        <v>44879</v>
      </c>
      <c r="H10451" s="67">
        <v>44893</v>
      </c>
      <c r="I10451" s="71">
        <f t="shared" si="554"/>
        <v>14</v>
      </c>
      <c r="J10451" s="72" t="s">
        <v>341</v>
      </c>
      <c r="K10451" s="72" t="s">
        <v>880</v>
      </c>
      <c r="L10451" s="73">
        <v>2</v>
      </c>
      <c r="M10451" s="73" t="s">
        <v>91</v>
      </c>
      <c r="N10451" s="68" t="str">
        <f>VLOOKUP(K10451,[1]人員授權表!D$3:G$249,4,0)</f>
        <v>無機</v>
      </c>
      <c r="O10451" s="70" t="str">
        <f>IF(J10451=[1]人員授權表!$C$85,"Casper李羿勳",IF(J10451=[1]人員授權表!$C$188,"Iring陳俊明",IF(J10451=[1]人員授權表!$C$189,"Brian陳泓霖",VLOOKUP(K10451,[1]人員授權表!D$2:E$249,2,FALSE))))</f>
        <v>Ruby黃家蓁</v>
      </c>
      <c r="P10451" s="67">
        <f t="shared" si="552"/>
        <v>44891</v>
      </c>
      <c r="Q10451" s="75" t="str">
        <f t="shared" si="555"/>
        <v>週六</v>
      </c>
      <c r="R10451" s="80">
        <v>44889</v>
      </c>
    </row>
    <row r="10452" spans="2:26">
      <c r="B10452" s="66">
        <v>44872</v>
      </c>
      <c r="D10452" s="68" t="s">
        <v>50</v>
      </c>
      <c r="E10452" s="70" t="s">
        <v>82</v>
      </c>
      <c r="F10452" s="4" t="s">
        <v>3745</v>
      </c>
      <c r="G10452" s="67">
        <v>44879</v>
      </c>
      <c r="H10452" s="67">
        <v>44893</v>
      </c>
      <c r="I10452" s="71">
        <f t="shared" si="554"/>
        <v>14</v>
      </c>
      <c r="J10452" s="72" t="s">
        <v>340</v>
      </c>
      <c r="K10452" s="72" t="s">
        <v>880</v>
      </c>
      <c r="L10452" s="73">
        <v>2</v>
      </c>
      <c r="M10452" s="73" t="s">
        <v>91</v>
      </c>
      <c r="N10452" s="68" t="str">
        <f>VLOOKUP(K10452,[1]人員授權表!D$3:G$249,4,0)</f>
        <v>無機</v>
      </c>
      <c r="O10452" s="70" t="str">
        <f>IF(J10452=[1]人員授權表!$C$85,"Casper李羿勳",IF(J10452=[1]人員授權表!$C$188,"Iring陳俊明",IF(J10452=[1]人員授權表!$C$189,"Brian陳泓霖",VLOOKUP(K10452,[1]人員授權表!D$2:E$249,2,FALSE))))</f>
        <v>Ruby黃家蓁</v>
      </c>
      <c r="P10452" s="67">
        <f t="shared" si="552"/>
        <v>44891</v>
      </c>
      <c r="Q10452" s="75" t="str">
        <f t="shared" si="555"/>
        <v>週六</v>
      </c>
      <c r="R10452" s="80">
        <v>44889</v>
      </c>
    </row>
    <row r="10453" spans="2:26">
      <c r="B10453" s="66">
        <v>44872</v>
      </c>
      <c r="D10453" s="68" t="s">
        <v>50</v>
      </c>
      <c r="E10453" s="70" t="s">
        <v>82</v>
      </c>
      <c r="F10453" s="4" t="s">
        <v>3745</v>
      </c>
      <c r="G10453" s="67">
        <v>44879</v>
      </c>
      <c r="H10453" s="67">
        <v>44893</v>
      </c>
      <c r="I10453" s="71">
        <f t="shared" si="554"/>
        <v>14</v>
      </c>
      <c r="J10453" s="72" t="s">
        <v>342</v>
      </c>
      <c r="K10453" s="72" t="s">
        <v>880</v>
      </c>
      <c r="L10453" s="73">
        <v>2</v>
      </c>
      <c r="M10453" s="73" t="s">
        <v>91</v>
      </c>
      <c r="N10453" s="68" t="str">
        <f>VLOOKUP(K10453,[1]人員授權表!D$3:G$249,4,0)</f>
        <v>無機</v>
      </c>
      <c r="O10453" s="70" t="str">
        <f>IF(J10453=[1]人員授權表!$C$85,"Casper李羿勳",IF(J10453=[1]人員授權表!$C$188,"Iring陳俊明",IF(J10453=[1]人員授權表!$C$189,"Brian陳泓霖",VLOOKUP(K10453,[1]人員授權表!D$2:E$249,2,FALSE))))</f>
        <v>Ruby黃家蓁</v>
      </c>
      <c r="P10453" s="67">
        <f t="shared" si="552"/>
        <v>44891</v>
      </c>
      <c r="Q10453" s="75" t="str">
        <f t="shared" si="555"/>
        <v>週六</v>
      </c>
      <c r="R10453" s="80">
        <v>44889</v>
      </c>
    </row>
    <row r="10454" spans="2:26">
      <c r="B10454" s="66">
        <v>44872</v>
      </c>
      <c r="D10454" s="68" t="s">
        <v>50</v>
      </c>
      <c r="E10454" s="70" t="s">
        <v>82</v>
      </c>
      <c r="F10454" s="4" t="s">
        <v>3745</v>
      </c>
      <c r="G10454" s="67">
        <v>44879</v>
      </c>
      <c r="H10454" s="67">
        <v>44893</v>
      </c>
      <c r="I10454" s="71">
        <f t="shared" si="554"/>
        <v>14</v>
      </c>
      <c r="J10454" s="72" t="s">
        <v>192</v>
      </c>
      <c r="K10454" s="72" t="s">
        <v>880</v>
      </c>
      <c r="L10454" s="73">
        <v>2</v>
      </c>
      <c r="M10454" s="73" t="s">
        <v>91</v>
      </c>
      <c r="N10454" s="68" t="str">
        <f>VLOOKUP(K10454,[1]人員授權表!D$3:G$249,4,0)</f>
        <v>無機</v>
      </c>
      <c r="O10454" s="70" t="str">
        <f>IF(J10454=[1]人員授權表!$C$85,"Casper李羿勳",IF(J10454=[1]人員授權表!$C$188,"Iring陳俊明",IF(J10454=[1]人員授權表!$C$189,"Brian陳泓霖",VLOOKUP(K10454,[1]人員授權表!D$2:E$249,2,FALSE))))</f>
        <v>Ruby黃家蓁</v>
      </c>
      <c r="P10454" s="67">
        <f t="shared" si="552"/>
        <v>44891</v>
      </c>
      <c r="Q10454" s="75" t="str">
        <f t="shared" si="555"/>
        <v>週六</v>
      </c>
      <c r="R10454" s="80">
        <v>44889</v>
      </c>
    </row>
    <row r="10455" spans="2:26">
      <c r="B10455" s="66">
        <v>44872</v>
      </c>
      <c r="D10455" s="68" t="s">
        <v>50</v>
      </c>
      <c r="E10455" s="70" t="s">
        <v>82</v>
      </c>
      <c r="F10455" s="4" t="s">
        <v>3745</v>
      </c>
      <c r="G10455" s="67">
        <v>44879</v>
      </c>
      <c r="H10455" s="67">
        <v>44893</v>
      </c>
      <c r="I10455" s="71">
        <f t="shared" si="554"/>
        <v>14</v>
      </c>
      <c r="J10455" s="72" t="s">
        <v>193</v>
      </c>
      <c r="K10455" s="72" t="s">
        <v>880</v>
      </c>
      <c r="L10455" s="73">
        <v>2</v>
      </c>
      <c r="M10455" s="73" t="s">
        <v>91</v>
      </c>
      <c r="N10455" s="68" t="str">
        <f>VLOOKUP(K10455,[1]人員授權表!D$3:G$249,4,0)</f>
        <v>無機</v>
      </c>
      <c r="O10455" s="70" t="str">
        <f>IF(J10455=[1]人員授權表!$C$85,"Casper李羿勳",IF(J10455=[1]人員授權表!$C$188,"Iring陳俊明",IF(J10455=[1]人員授權表!$C$189,"Brian陳泓霖",VLOOKUP(K10455,[1]人員授權表!D$2:E$249,2,FALSE))))</f>
        <v>Ruby黃家蓁</v>
      </c>
      <c r="P10455" s="67">
        <f t="shared" si="552"/>
        <v>44891</v>
      </c>
      <c r="Q10455" s="75" t="str">
        <f t="shared" si="555"/>
        <v>週六</v>
      </c>
      <c r="R10455" s="80">
        <v>44889</v>
      </c>
    </row>
    <row r="10456" spans="2:26">
      <c r="B10456" s="66">
        <v>44869</v>
      </c>
      <c r="C10456" s="67">
        <v>44874</v>
      </c>
      <c r="D10456" s="68" t="s">
        <v>50</v>
      </c>
      <c r="E10456" s="70" t="s">
        <v>82</v>
      </c>
      <c r="F10456" s="4" t="s">
        <v>3748</v>
      </c>
      <c r="G10456" s="101">
        <v>44879</v>
      </c>
      <c r="H10456" s="101">
        <v>44893</v>
      </c>
      <c r="I10456" s="71">
        <f t="shared" si="554"/>
        <v>14</v>
      </c>
      <c r="J10456" s="72" t="s">
        <v>125</v>
      </c>
      <c r="K10456" s="72" t="s">
        <v>144</v>
      </c>
      <c r="L10456" s="73">
        <v>1</v>
      </c>
      <c r="M10456" s="73" t="s">
        <v>91</v>
      </c>
      <c r="N10456" s="68" t="str">
        <f>VLOOKUP(K10456,[1]人員授權表!D$3:G$249,4,0)</f>
        <v>有機</v>
      </c>
      <c r="O10456" s="70" t="str">
        <f>IF(J10456=[1]人員授權表!$C$85,"Casper李羿勳",IF(J10456=[1]人員授權表!$C$188,"Iring陳俊明",IF(J10456=[1]人員授權表!$C$189,"Brian陳泓霖",VLOOKUP(K10456,[1]人員授權表!D$2:E$249,2,FALSE))))</f>
        <v>Lucy黃詩婷</v>
      </c>
      <c r="P10456" s="67">
        <f t="shared" si="552"/>
        <v>44891</v>
      </c>
      <c r="Q10456" s="75" t="str">
        <f t="shared" si="555"/>
        <v>週六</v>
      </c>
      <c r="R10456" s="80">
        <v>44890</v>
      </c>
    </row>
    <row r="10457" spans="2:26">
      <c r="B10457" s="66">
        <v>44869</v>
      </c>
      <c r="C10457" s="67">
        <v>44874</v>
      </c>
      <c r="D10457" s="68" t="s">
        <v>50</v>
      </c>
      <c r="E10457" s="70" t="s">
        <v>82</v>
      </c>
      <c r="F10457" s="4" t="s">
        <v>3749</v>
      </c>
      <c r="G10457" s="101">
        <v>44879</v>
      </c>
      <c r="H10457" s="101">
        <v>44893</v>
      </c>
      <c r="I10457" s="71">
        <f t="shared" si="554"/>
        <v>14</v>
      </c>
      <c r="J10457" s="72" t="s">
        <v>516</v>
      </c>
      <c r="K10457" s="72" t="s">
        <v>332</v>
      </c>
      <c r="L10457" s="73">
        <v>1</v>
      </c>
      <c r="M10457" s="73" t="s">
        <v>91</v>
      </c>
      <c r="N10457" s="68" t="str">
        <f>VLOOKUP(K10457,[1]人員授權表!D$3:G$249,4,0)</f>
        <v>有機</v>
      </c>
      <c r="O10457" s="70" t="str">
        <f>IF(J10457=[1]人員授權表!$C$85,"Casper李羿勳",IF(J10457=[1]人員授權表!$C$188,"Iring陳俊明",IF(J10457=[1]人員授權表!$C$189,"Brian陳泓霖",VLOOKUP(K10457,[1]人員授權表!D$2:E$249,2,FALSE))))</f>
        <v>Lucy黃詩婷</v>
      </c>
      <c r="P10457" s="67">
        <f t="shared" si="552"/>
        <v>44891</v>
      </c>
      <c r="Q10457" s="75" t="str">
        <f t="shared" si="555"/>
        <v>週六</v>
      </c>
      <c r="R10457" s="80">
        <v>44890</v>
      </c>
    </row>
    <row r="10458" spans="2:26">
      <c r="B10458" s="66">
        <v>44869</v>
      </c>
      <c r="C10458" s="67">
        <v>44874</v>
      </c>
      <c r="D10458" s="68" t="s">
        <v>50</v>
      </c>
      <c r="E10458" s="70" t="s">
        <v>82</v>
      </c>
      <c r="F10458" s="4" t="s">
        <v>3749</v>
      </c>
      <c r="G10458" s="101">
        <v>44879</v>
      </c>
      <c r="H10458" s="101">
        <v>44893</v>
      </c>
      <c r="I10458" s="71">
        <f t="shared" si="554"/>
        <v>14</v>
      </c>
      <c r="J10458" s="72" t="s">
        <v>281</v>
      </c>
      <c r="K10458" s="72" t="s">
        <v>282</v>
      </c>
      <c r="L10458" s="73">
        <v>1</v>
      </c>
      <c r="M10458" s="73" t="s">
        <v>91</v>
      </c>
      <c r="N10458" s="68" t="str">
        <f>VLOOKUP(K10458,[1]人員授權表!D$3:G$249,4,0)</f>
        <v>有機</v>
      </c>
      <c r="O10458" s="70" t="str">
        <f>IF(J10458=[1]人員授權表!$C$85,"Casper李羿勳",IF(J10458=[1]人員授權表!$C$188,"Iring陳俊明",IF(J10458=[1]人員授權表!$C$189,"Brian陳泓霖",VLOOKUP(K10458,[1]人員授權表!D$2:E$249,2,FALSE))))</f>
        <v>Marco陳鴻鈞</v>
      </c>
      <c r="P10458" s="67">
        <f t="shared" si="552"/>
        <v>44891</v>
      </c>
      <c r="Q10458" s="75" t="str">
        <f t="shared" si="555"/>
        <v>週六</v>
      </c>
      <c r="R10458" s="80">
        <v>44886</v>
      </c>
      <c r="U10458" s="70">
        <v>1</v>
      </c>
      <c r="Y10458" s="78">
        <v>44888</v>
      </c>
      <c r="Z10458" s="79" t="s">
        <v>3750</v>
      </c>
    </row>
    <row r="10459" spans="2:26">
      <c r="B10459" s="66">
        <v>44869</v>
      </c>
      <c r="C10459" s="67">
        <v>44874</v>
      </c>
      <c r="D10459" s="68" t="s">
        <v>50</v>
      </c>
      <c r="E10459" s="70" t="s">
        <v>82</v>
      </c>
      <c r="F10459" s="4" t="s">
        <v>3751</v>
      </c>
      <c r="G10459" s="101">
        <v>44879</v>
      </c>
      <c r="H10459" s="101">
        <v>44893</v>
      </c>
      <c r="I10459" s="71">
        <f t="shared" si="554"/>
        <v>14</v>
      </c>
      <c r="J10459" s="72" t="s">
        <v>125</v>
      </c>
      <c r="K10459" s="72" t="s">
        <v>144</v>
      </c>
      <c r="L10459" s="73">
        <v>1</v>
      </c>
      <c r="M10459" s="73" t="s">
        <v>91</v>
      </c>
      <c r="N10459" s="68" t="str">
        <f>VLOOKUP(K10459,[1]人員授權表!D$3:G$249,4,0)</f>
        <v>有機</v>
      </c>
      <c r="O10459" s="70" t="str">
        <f>IF(J10459=[1]人員授權表!$C$85,"Casper李羿勳",IF(J10459=[1]人員授權表!$C$188,"Iring陳俊明",IF(J10459=[1]人員授權表!$C$189,"Brian陳泓霖",VLOOKUP(K10459,[1]人員授權表!D$2:E$249,2,FALSE))))</f>
        <v>Lucy黃詩婷</v>
      </c>
      <c r="P10459" s="67">
        <f t="shared" si="552"/>
        <v>44891</v>
      </c>
      <c r="Q10459" s="75" t="str">
        <f t="shared" si="555"/>
        <v>週六</v>
      </c>
      <c r="R10459" s="80">
        <v>44890</v>
      </c>
    </row>
    <row r="10460" spans="2:26">
      <c r="B10460" s="66">
        <v>44869</v>
      </c>
      <c r="C10460" s="67">
        <v>44874</v>
      </c>
      <c r="D10460" s="68" t="s">
        <v>50</v>
      </c>
      <c r="E10460" s="70" t="s">
        <v>82</v>
      </c>
      <c r="F10460" s="4" t="s">
        <v>3751</v>
      </c>
      <c r="G10460" s="101">
        <v>44879</v>
      </c>
      <c r="H10460" s="101">
        <v>44893</v>
      </c>
      <c r="I10460" s="71">
        <f t="shared" si="554"/>
        <v>14</v>
      </c>
      <c r="J10460" s="72" t="s">
        <v>516</v>
      </c>
      <c r="K10460" s="72" t="s">
        <v>332</v>
      </c>
      <c r="L10460" s="73">
        <v>1</v>
      </c>
      <c r="M10460" s="73" t="s">
        <v>91</v>
      </c>
      <c r="N10460" s="68" t="str">
        <f>VLOOKUP(K10460,[1]人員授權表!D$3:G$249,4,0)</f>
        <v>有機</v>
      </c>
      <c r="O10460" s="70" t="str">
        <f>IF(J10460=[1]人員授權表!$C$85,"Casper李羿勳",IF(J10460=[1]人員授權表!$C$188,"Iring陳俊明",IF(J10460=[1]人員授權表!$C$189,"Brian陳泓霖",VLOOKUP(K10460,[1]人員授權表!D$2:E$249,2,FALSE))))</f>
        <v>Lucy黃詩婷</v>
      </c>
      <c r="P10460" s="67">
        <f t="shared" si="552"/>
        <v>44891</v>
      </c>
      <c r="Q10460" s="75" t="str">
        <f t="shared" si="555"/>
        <v>週六</v>
      </c>
      <c r="R10460" s="80">
        <v>44890</v>
      </c>
    </row>
    <row r="10461" spans="2:26">
      <c r="B10461" s="66">
        <v>44869</v>
      </c>
      <c r="C10461" s="67">
        <v>44874</v>
      </c>
      <c r="D10461" s="68" t="s">
        <v>50</v>
      </c>
      <c r="E10461" s="70" t="s">
        <v>82</v>
      </c>
      <c r="F10461" s="4" t="s">
        <v>3751</v>
      </c>
      <c r="G10461" s="101">
        <v>44879</v>
      </c>
      <c r="H10461" s="101">
        <v>44893</v>
      </c>
      <c r="I10461" s="71">
        <f t="shared" si="554"/>
        <v>14</v>
      </c>
      <c r="J10461" s="72" t="s">
        <v>281</v>
      </c>
      <c r="K10461" s="72" t="s">
        <v>282</v>
      </c>
      <c r="L10461" s="73">
        <v>1</v>
      </c>
      <c r="M10461" s="73" t="s">
        <v>91</v>
      </c>
      <c r="N10461" s="68" t="str">
        <f>VLOOKUP(K10461,[1]人員授權表!D$3:G$249,4,0)</f>
        <v>有機</v>
      </c>
      <c r="O10461" s="70" t="str">
        <f>IF(J10461=[1]人員授權表!$C$85,"Casper李羿勳",IF(J10461=[1]人員授權表!$C$188,"Iring陳俊明",IF(J10461=[1]人員授權表!$C$189,"Brian陳泓霖",VLOOKUP(K10461,[1]人員授權表!D$2:E$249,2,FALSE))))</f>
        <v>Marco陳鴻鈞</v>
      </c>
      <c r="P10461" s="67">
        <f t="shared" si="552"/>
        <v>44891</v>
      </c>
      <c r="Q10461" s="75" t="str">
        <f t="shared" si="555"/>
        <v>週六</v>
      </c>
      <c r="R10461" s="80">
        <v>44886</v>
      </c>
      <c r="U10461" s="70">
        <v>1</v>
      </c>
      <c r="Y10461" s="78">
        <v>44888</v>
      </c>
      <c r="Z10461" s="79" t="s">
        <v>3750</v>
      </c>
    </row>
    <row r="10462" spans="2:26">
      <c r="B10462" s="66">
        <v>44869</v>
      </c>
      <c r="C10462" s="67">
        <v>44874</v>
      </c>
      <c r="D10462" s="68" t="s">
        <v>50</v>
      </c>
      <c r="E10462" s="70" t="s">
        <v>82</v>
      </c>
      <c r="F10462" s="4" t="s">
        <v>3752</v>
      </c>
      <c r="G10462" s="101">
        <v>44879</v>
      </c>
      <c r="H10462" s="101">
        <v>44893</v>
      </c>
      <c r="I10462" s="71">
        <f t="shared" si="554"/>
        <v>14</v>
      </c>
      <c r="J10462" s="72" t="s">
        <v>125</v>
      </c>
      <c r="K10462" s="72" t="s">
        <v>144</v>
      </c>
      <c r="L10462" s="73">
        <v>1</v>
      </c>
      <c r="M10462" s="73" t="s">
        <v>91</v>
      </c>
      <c r="N10462" s="68" t="str">
        <f>VLOOKUP(K10462,[1]人員授權表!D$3:G$249,4,0)</f>
        <v>有機</v>
      </c>
      <c r="O10462" s="70" t="str">
        <f>IF(J10462=[1]人員授權表!$C$85,"Casper李羿勳",IF(J10462=[1]人員授權表!$C$188,"Iring陳俊明",IF(J10462=[1]人員授權表!$C$189,"Brian陳泓霖",VLOOKUP(K10462,[1]人員授權表!D$2:E$249,2,FALSE))))</f>
        <v>Lucy黃詩婷</v>
      </c>
      <c r="P10462" s="67">
        <f t="shared" si="552"/>
        <v>44891</v>
      </c>
      <c r="Q10462" s="75" t="str">
        <f t="shared" si="555"/>
        <v>週六</v>
      </c>
      <c r="R10462" s="80">
        <v>44890</v>
      </c>
    </row>
    <row r="10463" spans="2:26">
      <c r="B10463" s="66">
        <v>44869</v>
      </c>
      <c r="C10463" s="67">
        <v>44874</v>
      </c>
      <c r="D10463" s="68" t="s">
        <v>50</v>
      </c>
      <c r="E10463" s="70" t="s">
        <v>82</v>
      </c>
      <c r="F10463" s="4" t="s">
        <v>3752</v>
      </c>
      <c r="G10463" s="101">
        <v>44879</v>
      </c>
      <c r="H10463" s="101">
        <v>44893</v>
      </c>
      <c r="I10463" s="71">
        <f t="shared" si="554"/>
        <v>14</v>
      </c>
      <c r="J10463" s="72" t="s">
        <v>516</v>
      </c>
      <c r="K10463" s="72" t="s">
        <v>332</v>
      </c>
      <c r="L10463" s="73">
        <v>1</v>
      </c>
      <c r="M10463" s="73" t="s">
        <v>91</v>
      </c>
      <c r="N10463" s="68" t="str">
        <f>VLOOKUP(K10463,[1]人員授權表!D$3:G$249,4,0)</f>
        <v>有機</v>
      </c>
      <c r="O10463" s="70" t="str">
        <f>IF(J10463=[1]人員授權表!$C$85,"Casper李羿勳",IF(J10463=[1]人員授權表!$C$188,"Iring陳俊明",IF(J10463=[1]人員授權表!$C$189,"Brian陳泓霖",VLOOKUP(K10463,[1]人員授權表!D$2:E$249,2,FALSE))))</f>
        <v>Lucy黃詩婷</v>
      </c>
      <c r="P10463" s="67">
        <f t="shared" si="552"/>
        <v>44891</v>
      </c>
      <c r="Q10463" s="75" t="str">
        <f t="shared" si="555"/>
        <v>週六</v>
      </c>
      <c r="R10463" s="80">
        <v>44890</v>
      </c>
    </row>
    <row r="10464" spans="2:26">
      <c r="B10464" s="66">
        <v>44869</v>
      </c>
      <c r="C10464" s="67">
        <v>44874</v>
      </c>
      <c r="D10464" s="68" t="s">
        <v>50</v>
      </c>
      <c r="E10464" s="70" t="s">
        <v>82</v>
      </c>
      <c r="F10464" s="4" t="s">
        <v>3752</v>
      </c>
      <c r="G10464" s="101">
        <v>44879</v>
      </c>
      <c r="H10464" s="101">
        <v>44893</v>
      </c>
      <c r="I10464" s="71">
        <f t="shared" si="554"/>
        <v>14</v>
      </c>
      <c r="J10464" s="72" t="s">
        <v>281</v>
      </c>
      <c r="K10464" s="72" t="s">
        <v>282</v>
      </c>
      <c r="L10464" s="73">
        <v>1</v>
      </c>
      <c r="M10464" s="73" t="s">
        <v>91</v>
      </c>
      <c r="N10464" s="68" t="str">
        <f>VLOOKUP(K10464,[1]人員授權表!D$3:G$249,4,0)</f>
        <v>有機</v>
      </c>
      <c r="O10464" s="70" t="str">
        <f>IF(J10464=[1]人員授權表!$C$85,"Casper李羿勳",IF(J10464=[1]人員授權表!$C$188,"Iring陳俊明",IF(J10464=[1]人員授權表!$C$189,"Brian陳泓霖",VLOOKUP(K10464,[1]人員授權表!D$2:E$249,2,FALSE))))</f>
        <v>Marco陳鴻鈞</v>
      </c>
      <c r="P10464" s="67">
        <f t="shared" si="552"/>
        <v>44891</v>
      </c>
      <c r="Q10464" s="75" t="str">
        <f t="shared" si="555"/>
        <v>週六</v>
      </c>
      <c r="R10464" s="80">
        <v>44886</v>
      </c>
      <c r="U10464" s="70">
        <v>1</v>
      </c>
      <c r="Y10464" s="78">
        <v>44888</v>
      </c>
      <c r="Z10464" s="79" t="s">
        <v>3750</v>
      </c>
    </row>
    <row r="10465" spans="2:28">
      <c r="B10465" s="66">
        <v>44869</v>
      </c>
      <c r="C10465" s="67">
        <v>44874</v>
      </c>
      <c r="D10465" s="68" t="s">
        <v>50</v>
      </c>
      <c r="E10465" s="70" t="s">
        <v>82</v>
      </c>
      <c r="F10465" s="4" t="s">
        <v>3753</v>
      </c>
      <c r="G10465" s="101">
        <v>44879</v>
      </c>
      <c r="H10465" s="101">
        <v>44893</v>
      </c>
      <c r="I10465" s="71">
        <f t="shared" si="554"/>
        <v>14</v>
      </c>
      <c r="J10465" s="72" t="s">
        <v>125</v>
      </c>
      <c r="K10465" s="72" t="s">
        <v>144</v>
      </c>
      <c r="L10465" s="73">
        <v>1</v>
      </c>
      <c r="M10465" s="73" t="s">
        <v>91</v>
      </c>
      <c r="N10465" s="68" t="str">
        <f>VLOOKUP(K10465,[1]人員授權表!D$3:G$249,4,0)</f>
        <v>有機</v>
      </c>
      <c r="O10465" s="70" t="str">
        <f>IF(J10465=[1]人員授權表!$C$85,"Casper李羿勳",IF(J10465=[1]人員授權表!$C$188,"Iring陳俊明",IF(J10465=[1]人員授權表!$C$189,"Brian陳泓霖",VLOOKUP(K10465,[1]人員授權表!D$2:E$249,2,FALSE))))</f>
        <v>Lucy黃詩婷</v>
      </c>
      <c r="P10465" s="67">
        <f t="shared" si="552"/>
        <v>44891</v>
      </c>
      <c r="Q10465" s="75" t="str">
        <f t="shared" si="555"/>
        <v>週六</v>
      </c>
      <c r="R10465" s="80">
        <v>44890</v>
      </c>
    </row>
    <row r="10466" spans="2:28">
      <c r="B10466" s="66">
        <v>44869</v>
      </c>
      <c r="C10466" s="67">
        <v>44874</v>
      </c>
      <c r="D10466" s="68" t="s">
        <v>50</v>
      </c>
      <c r="E10466" s="70" t="s">
        <v>82</v>
      </c>
      <c r="F10466" s="4" t="s">
        <v>3753</v>
      </c>
      <c r="G10466" s="101">
        <v>44879</v>
      </c>
      <c r="H10466" s="101">
        <v>44893</v>
      </c>
      <c r="I10466" s="71">
        <f t="shared" si="554"/>
        <v>14</v>
      </c>
      <c r="J10466" s="72" t="s">
        <v>516</v>
      </c>
      <c r="K10466" s="72" t="s">
        <v>332</v>
      </c>
      <c r="L10466" s="73">
        <v>1</v>
      </c>
      <c r="M10466" s="73" t="s">
        <v>91</v>
      </c>
      <c r="N10466" s="68" t="str">
        <f>VLOOKUP(K10466,[1]人員授權表!D$3:G$249,4,0)</f>
        <v>有機</v>
      </c>
      <c r="O10466" s="70" t="str">
        <f>IF(J10466=[1]人員授權表!$C$85,"Casper李羿勳",IF(J10466=[1]人員授權表!$C$188,"Iring陳俊明",IF(J10466=[1]人員授權表!$C$189,"Brian陳泓霖",VLOOKUP(K10466,[1]人員授權表!D$2:E$249,2,FALSE))))</f>
        <v>Lucy黃詩婷</v>
      </c>
      <c r="P10466" s="67">
        <f t="shared" si="552"/>
        <v>44891</v>
      </c>
      <c r="Q10466" s="75" t="str">
        <f t="shared" si="555"/>
        <v>週六</v>
      </c>
      <c r="R10466" s="80">
        <v>44890</v>
      </c>
    </row>
    <row r="10467" spans="2:28">
      <c r="B10467" s="66">
        <v>44869</v>
      </c>
      <c r="C10467" s="67">
        <v>44874</v>
      </c>
      <c r="D10467" s="68" t="s">
        <v>50</v>
      </c>
      <c r="E10467" s="70" t="s">
        <v>82</v>
      </c>
      <c r="F10467" s="4" t="s">
        <v>3753</v>
      </c>
      <c r="G10467" s="101">
        <v>44879</v>
      </c>
      <c r="H10467" s="101">
        <v>44893</v>
      </c>
      <c r="I10467" s="71">
        <f t="shared" si="554"/>
        <v>14</v>
      </c>
      <c r="J10467" s="72" t="s">
        <v>281</v>
      </c>
      <c r="K10467" s="72" t="s">
        <v>282</v>
      </c>
      <c r="L10467" s="73">
        <v>1</v>
      </c>
      <c r="M10467" s="73" t="s">
        <v>91</v>
      </c>
      <c r="N10467" s="68" t="str">
        <f>VLOOKUP(K10467,[1]人員授權表!D$3:G$249,4,0)</f>
        <v>有機</v>
      </c>
      <c r="O10467" s="70" t="str">
        <f>IF(J10467=[1]人員授權表!$C$85,"Casper李羿勳",IF(J10467=[1]人員授權表!$C$188,"Iring陳俊明",IF(J10467=[1]人員授權表!$C$189,"Brian陳泓霖",VLOOKUP(K10467,[1]人員授權表!D$2:E$249,2,FALSE))))</f>
        <v>Marco陳鴻鈞</v>
      </c>
      <c r="P10467" s="67">
        <f t="shared" si="552"/>
        <v>44891</v>
      </c>
      <c r="Q10467" s="75" t="str">
        <f t="shared" si="555"/>
        <v>週六</v>
      </c>
      <c r="R10467" s="80">
        <v>44886</v>
      </c>
      <c r="U10467" s="70">
        <v>1</v>
      </c>
      <c r="Y10467" s="78">
        <v>44888</v>
      </c>
      <c r="Z10467" s="79" t="s">
        <v>3750</v>
      </c>
    </row>
    <row r="10468" spans="2:28">
      <c r="B10468" s="66">
        <v>44869</v>
      </c>
      <c r="D10468" s="68" t="s">
        <v>50</v>
      </c>
      <c r="E10468" s="70" t="s">
        <v>82</v>
      </c>
      <c r="F10468" s="4" t="s">
        <v>3754</v>
      </c>
      <c r="G10468" s="67">
        <v>44876</v>
      </c>
      <c r="H10468" s="67">
        <v>44893</v>
      </c>
      <c r="I10468" s="71">
        <f t="shared" si="554"/>
        <v>17</v>
      </c>
      <c r="J10468" s="72" t="s">
        <v>181</v>
      </c>
      <c r="K10468" s="72" t="s">
        <v>182</v>
      </c>
      <c r="L10468" s="73">
        <v>14</v>
      </c>
      <c r="M10468" s="73" t="s">
        <v>104</v>
      </c>
      <c r="N10468" s="68" t="str">
        <f>VLOOKUP(K10468,[1]人員授權表!D$3:G$249,4,0)</f>
        <v>有機</v>
      </c>
      <c r="O10468" s="70" t="str">
        <f>IF(J10468=[1]人員授權表!$C$85,"Casper李羿勳",IF(J10468=[1]人員授權表!$C$188,"Iring陳俊明",IF(J10468=[1]人員授權表!$C$189,"Brian陳泓霖",VLOOKUP(K10468,[1]人員授權表!D$2:E$249,2,FALSE))))</f>
        <v>Sara王淑玲</v>
      </c>
      <c r="P10468" s="67">
        <f t="shared" si="552"/>
        <v>44891</v>
      </c>
      <c r="Q10468" s="75" t="str">
        <f t="shared" si="555"/>
        <v>週六</v>
      </c>
      <c r="R10468" s="80">
        <v>44887</v>
      </c>
    </row>
    <row r="10469" spans="2:28">
      <c r="B10469" s="66">
        <v>44869</v>
      </c>
      <c r="D10469" s="68" t="s">
        <v>50</v>
      </c>
      <c r="E10469" s="70" t="s">
        <v>82</v>
      </c>
      <c r="F10469" s="4" t="s">
        <v>3755</v>
      </c>
      <c r="G10469" s="67">
        <v>44876</v>
      </c>
      <c r="H10469" s="67">
        <v>44893</v>
      </c>
      <c r="I10469" s="71">
        <f t="shared" si="554"/>
        <v>17</v>
      </c>
      <c r="J10469" s="72" t="s">
        <v>204</v>
      </c>
      <c r="K10469" s="72" t="s">
        <v>205</v>
      </c>
      <c r="L10469" s="73">
        <v>14</v>
      </c>
      <c r="M10469" s="73" t="s">
        <v>104</v>
      </c>
      <c r="N10469" s="68" t="str">
        <f>VLOOKUP(K10469,[1]人員授權表!D$3:G$249,4,0)</f>
        <v>無機</v>
      </c>
      <c r="O10469" s="70" t="str">
        <f>IF(J10469=[1]人員授權表!$C$85,"Casper李羿勳",IF(J10469=[1]人員授權表!$C$188,"Iring陳俊明",IF(J10469=[1]人員授權表!$C$189,"Brian陳泓霖",VLOOKUP(K10469,[1]人員授權表!D$2:E$249,2,FALSE))))</f>
        <v>Iring陳俊明</v>
      </c>
      <c r="P10469" s="67">
        <f t="shared" si="552"/>
        <v>44891</v>
      </c>
      <c r="Q10469" s="75" t="str">
        <f t="shared" si="555"/>
        <v>週六</v>
      </c>
      <c r="R10469" s="80">
        <v>44881</v>
      </c>
    </row>
    <row r="10470" spans="2:28">
      <c r="B10470" s="66">
        <v>44869</v>
      </c>
      <c r="D10470" s="68" t="s">
        <v>50</v>
      </c>
      <c r="E10470" s="70" t="s">
        <v>82</v>
      </c>
      <c r="F10470" s="4" t="s">
        <v>3755</v>
      </c>
      <c r="G10470" s="67">
        <v>44876</v>
      </c>
      <c r="H10470" s="67">
        <v>44893</v>
      </c>
      <c r="I10470" s="71">
        <f t="shared" si="554"/>
        <v>17</v>
      </c>
      <c r="J10470" s="72" t="s">
        <v>326</v>
      </c>
      <c r="K10470" s="72" t="s">
        <v>170</v>
      </c>
      <c r="L10470" s="73">
        <v>14</v>
      </c>
      <c r="M10470" s="73" t="s">
        <v>104</v>
      </c>
      <c r="N10470" s="68" t="str">
        <f>VLOOKUP(K10470,[1]人員授權表!D$3:G$249,4,0)</f>
        <v>有機</v>
      </c>
      <c r="O10470" s="70" t="str">
        <f>IF(J10470=[1]人員授權表!$C$85,"Casper李羿勳",IF(J10470=[1]人員授權表!$C$188,"Iring陳俊明",IF(J10470=[1]人員授權表!$C$189,"Brian陳泓霖",VLOOKUP(K10470,[1]人員授權表!D$2:E$249,2,FALSE))))</f>
        <v>Elle黃雅琪&amp;
Marco陳鴻鈞</v>
      </c>
      <c r="P10470" s="67">
        <f t="shared" si="552"/>
        <v>44891</v>
      </c>
      <c r="Q10470" s="75" t="str">
        <f t="shared" si="555"/>
        <v>週六</v>
      </c>
      <c r="R10470" s="80">
        <v>44883</v>
      </c>
    </row>
    <row r="10471" spans="2:28">
      <c r="B10471" s="66">
        <v>44869</v>
      </c>
      <c r="D10471" s="68" t="s">
        <v>50</v>
      </c>
      <c r="E10471" s="70" t="s">
        <v>82</v>
      </c>
      <c r="F10471" s="4" t="s">
        <v>3756</v>
      </c>
      <c r="G10471" s="67">
        <v>44876</v>
      </c>
      <c r="H10471" s="67">
        <v>44893</v>
      </c>
      <c r="I10471" s="71">
        <f t="shared" si="554"/>
        <v>17</v>
      </c>
      <c r="J10471" s="72" t="s">
        <v>181</v>
      </c>
      <c r="K10471" s="72" t="s">
        <v>182</v>
      </c>
      <c r="L10471" s="73">
        <v>13</v>
      </c>
      <c r="M10471" s="73" t="s">
        <v>104</v>
      </c>
      <c r="N10471" s="68" t="str">
        <f>VLOOKUP(K10471,[1]人員授權表!D$3:G$249,4,0)</f>
        <v>有機</v>
      </c>
      <c r="O10471" s="70" t="str">
        <f>IF(J10471=[1]人員授權表!$C$85,"Casper李羿勳",IF(J10471=[1]人員授權表!$C$188,"Iring陳俊明",IF(J10471=[1]人員授權表!$C$189,"Brian陳泓霖",VLOOKUP(K10471,[1]人員授權表!D$2:E$249,2,FALSE))))</f>
        <v>Sara王淑玲</v>
      </c>
      <c r="P10471" s="67">
        <f t="shared" si="552"/>
        <v>44891</v>
      </c>
      <c r="Q10471" s="75" t="str">
        <f t="shared" si="555"/>
        <v>週六</v>
      </c>
      <c r="R10471" s="80">
        <v>44890</v>
      </c>
    </row>
    <row r="10472" spans="2:28">
      <c r="B10472" s="66">
        <v>44869</v>
      </c>
      <c r="D10472" s="68" t="s">
        <v>50</v>
      </c>
      <c r="E10472" s="70" t="s">
        <v>82</v>
      </c>
      <c r="F10472" s="4" t="s">
        <v>3757</v>
      </c>
      <c r="G10472" s="67">
        <v>44876</v>
      </c>
      <c r="H10472" s="67">
        <v>44893</v>
      </c>
      <c r="I10472" s="71">
        <f t="shared" si="554"/>
        <v>17</v>
      </c>
      <c r="J10472" s="72" t="s">
        <v>204</v>
      </c>
      <c r="K10472" s="72" t="s">
        <v>205</v>
      </c>
      <c r="L10472" s="73">
        <v>13</v>
      </c>
      <c r="M10472" s="73" t="s">
        <v>104</v>
      </c>
      <c r="N10472" s="68" t="str">
        <f>VLOOKUP(K10472,[1]人員授權表!D$3:G$249,4,0)</f>
        <v>無機</v>
      </c>
      <c r="O10472" s="70" t="str">
        <f>IF(J10472=[1]人員授權表!$C$85,"Casper李羿勳",IF(J10472=[1]人員授權表!$C$188,"Iring陳俊明",IF(J10472=[1]人員授權表!$C$189,"Brian陳泓霖",VLOOKUP(K10472,[1]人員授權表!D$2:E$249,2,FALSE))))</f>
        <v>Iring陳俊明</v>
      </c>
      <c r="P10472" s="67">
        <f t="shared" si="552"/>
        <v>44891</v>
      </c>
      <c r="Q10472" s="75" t="str">
        <f t="shared" si="555"/>
        <v>週六</v>
      </c>
      <c r="R10472" s="80">
        <v>44888</v>
      </c>
      <c r="Z10472" s="79" t="s">
        <v>3758</v>
      </c>
      <c r="AA10472" s="102">
        <v>5</v>
      </c>
      <c r="AB10472" s="123" t="s">
        <v>2471</v>
      </c>
    </row>
    <row r="10473" spans="2:28">
      <c r="B10473" s="66">
        <v>44869</v>
      </c>
      <c r="D10473" s="68" t="s">
        <v>50</v>
      </c>
      <c r="E10473" s="70" t="s">
        <v>82</v>
      </c>
      <c r="F10473" s="4" t="s">
        <v>3756</v>
      </c>
      <c r="G10473" s="67">
        <v>44876</v>
      </c>
      <c r="H10473" s="67">
        <v>44893</v>
      </c>
      <c r="I10473" s="71">
        <f t="shared" si="554"/>
        <v>17</v>
      </c>
      <c r="J10473" s="72" t="s">
        <v>326</v>
      </c>
      <c r="K10473" s="72" t="s">
        <v>170</v>
      </c>
      <c r="L10473" s="73">
        <v>13</v>
      </c>
      <c r="M10473" s="73" t="s">
        <v>104</v>
      </c>
      <c r="N10473" s="68" t="str">
        <f>VLOOKUP(K10473,[1]人員授權表!D$3:G$249,4,0)</f>
        <v>有機</v>
      </c>
      <c r="O10473" s="70" t="str">
        <f>IF(J10473=[1]人員授權表!$C$85,"Casper李羿勳",IF(J10473=[1]人員授權表!$C$188,"Iring陳俊明",IF(J10473=[1]人員授權表!$C$189,"Brian陳泓霖",VLOOKUP(K10473,[1]人員授權表!D$2:E$249,2,FALSE))))</f>
        <v>Elle黃雅琪&amp;
Marco陳鴻鈞</v>
      </c>
      <c r="P10473" s="67">
        <f t="shared" ref="P10473" si="556">H10473-2</f>
        <v>44891</v>
      </c>
      <c r="Q10473" s="75" t="str">
        <f t="shared" si="555"/>
        <v>週六</v>
      </c>
      <c r="R10473" s="80">
        <v>44883</v>
      </c>
    </row>
    <row r="10474" spans="2:28">
      <c r="B10474" s="66">
        <v>44897</v>
      </c>
      <c r="D10474" s="68" t="s">
        <v>50</v>
      </c>
      <c r="E10474" s="70" t="s">
        <v>51</v>
      </c>
      <c r="F10474" s="70" t="s">
        <v>404</v>
      </c>
      <c r="G10474" s="67">
        <v>44893</v>
      </c>
      <c r="H10474" s="67">
        <v>44893</v>
      </c>
      <c r="I10474" s="71">
        <f t="shared" si="554"/>
        <v>0</v>
      </c>
      <c r="J10474" s="72" t="s">
        <v>2221</v>
      </c>
      <c r="K10474" s="72" t="s">
        <v>112</v>
      </c>
      <c r="L10474" s="73" t="s">
        <v>2068</v>
      </c>
      <c r="M10474" s="73" t="s">
        <v>3759</v>
      </c>
      <c r="N10474" s="68" t="s">
        <v>245</v>
      </c>
      <c r="O10474" s="70" t="s">
        <v>81</v>
      </c>
      <c r="P10474" s="67">
        <f t="shared" ref="P10474:P10482" si="557">H10474-0</f>
        <v>44893</v>
      </c>
      <c r="Q10474" s="75" t="str">
        <f t="shared" si="555"/>
        <v>週一</v>
      </c>
      <c r="R10474" s="80">
        <v>44893</v>
      </c>
    </row>
    <row r="10475" spans="2:28">
      <c r="B10475" s="66">
        <v>44897</v>
      </c>
      <c r="D10475" s="68" t="s">
        <v>50</v>
      </c>
      <c r="E10475" s="70" t="s">
        <v>51</v>
      </c>
      <c r="F10475" s="70" t="s">
        <v>407</v>
      </c>
      <c r="G10475" s="67">
        <v>44893</v>
      </c>
      <c r="H10475" s="67">
        <v>44893</v>
      </c>
      <c r="I10475" s="71">
        <f t="shared" si="554"/>
        <v>0</v>
      </c>
      <c r="J10475" s="72" t="s">
        <v>2221</v>
      </c>
      <c r="K10475" s="72" t="s">
        <v>112</v>
      </c>
      <c r="L10475" s="73" t="s">
        <v>2068</v>
      </c>
      <c r="M10475" s="73" t="s">
        <v>3759</v>
      </c>
      <c r="N10475" s="68" t="s">
        <v>245</v>
      </c>
      <c r="O10475" s="70" t="s">
        <v>81</v>
      </c>
      <c r="P10475" s="67">
        <f t="shared" si="557"/>
        <v>44893</v>
      </c>
      <c r="Q10475" s="75" t="str">
        <f t="shared" si="555"/>
        <v>週一</v>
      </c>
      <c r="R10475" s="80">
        <v>44893</v>
      </c>
    </row>
    <row r="10476" spans="2:28">
      <c r="B10476" s="66">
        <v>44897</v>
      </c>
      <c r="D10476" s="68" t="s">
        <v>50</v>
      </c>
      <c r="E10476" s="70" t="s">
        <v>51</v>
      </c>
      <c r="F10476" s="70" t="s">
        <v>408</v>
      </c>
      <c r="G10476" s="67">
        <v>44893</v>
      </c>
      <c r="H10476" s="67">
        <v>44893</v>
      </c>
      <c r="I10476" s="71">
        <f t="shared" si="554"/>
        <v>0</v>
      </c>
      <c r="J10476" s="72" t="s">
        <v>2221</v>
      </c>
      <c r="K10476" s="72" t="s">
        <v>112</v>
      </c>
      <c r="L10476" s="73" t="s">
        <v>2068</v>
      </c>
      <c r="M10476" s="73" t="s">
        <v>3759</v>
      </c>
      <c r="N10476" s="68" t="s">
        <v>245</v>
      </c>
      <c r="O10476" s="70" t="s">
        <v>81</v>
      </c>
      <c r="P10476" s="67">
        <f t="shared" si="557"/>
        <v>44893</v>
      </c>
      <c r="Q10476" s="75" t="str">
        <f t="shared" si="555"/>
        <v>週一</v>
      </c>
      <c r="R10476" s="80">
        <v>44893</v>
      </c>
    </row>
    <row r="10477" spans="2:28">
      <c r="B10477" s="66">
        <v>44897</v>
      </c>
      <c r="D10477" s="68" t="s">
        <v>50</v>
      </c>
      <c r="E10477" s="70" t="s">
        <v>51</v>
      </c>
      <c r="F10477" s="70" t="s">
        <v>409</v>
      </c>
      <c r="G10477" s="67">
        <v>44893</v>
      </c>
      <c r="H10477" s="67">
        <v>44893</v>
      </c>
      <c r="I10477" s="71">
        <f t="shared" si="554"/>
        <v>0</v>
      </c>
      <c r="J10477" s="72" t="s">
        <v>2221</v>
      </c>
      <c r="K10477" s="72" t="s">
        <v>112</v>
      </c>
      <c r="L10477" s="73" t="s">
        <v>2068</v>
      </c>
      <c r="M10477" s="73" t="s">
        <v>3759</v>
      </c>
      <c r="N10477" s="68" t="s">
        <v>245</v>
      </c>
      <c r="O10477" s="70" t="s">
        <v>81</v>
      </c>
      <c r="P10477" s="67">
        <f t="shared" si="557"/>
        <v>44893</v>
      </c>
      <c r="Q10477" s="75" t="str">
        <f t="shared" si="555"/>
        <v>週一</v>
      </c>
      <c r="R10477" s="80">
        <v>44893</v>
      </c>
    </row>
    <row r="10478" spans="2:28">
      <c r="B10478" s="66">
        <v>44897</v>
      </c>
      <c r="D10478" s="68" t="s">
        <v>50</v>
      </c>
      <c r="E10478" s="70" t="s">
        <v>51</v>
      </c>
      <c r="F10478" s="70" t="s">
        <v>410</v>
      </c>
      <c r="G10478" s="67">
        <v>44893</v>
      </c>
      <c r="H10478" s="67">
        <v>44893</v>
      </c>
      <c r="I10478" s="71">
        <f t="shared" si="554"/>
        <v>0</v>
      </c>
      <c r="J10478" s="72" t="s">
        <v>2221</v>
      </c>
      <c r="K10478" s="72" t="s">
        <v>112</v>
      </c>
      <c r="L10478" s="73" t="s">
        <v>2068</v>
      </c>
      <c r="M10478" s="73" t="s">
        <v>3759</v>
      </c>
      <c r="N10478" s="68" t="s">
        <v>245</v>
      </c>
      <c r="O10478" s="70" t="s">
        <v>81</v>
      </c>
      <c r="P10478" s="67">
        <f t="shared" si="557"/>
        <v>44893</v>
      </c>
      <c r="Q10478" s="75" t="str">
        <f t="shared" si="555"/>
        <v>週一</v>
      </c>
      <c r="R10478" s="80">
        <v>44893</v>
      </c>
    </row>
    <row r="10479" spans="2:28">
      <c r="B10479" s="66">
        <v>44897</v>
      </c>
      <c r="D10479" s="68" t="s">
        <v>50</v>
      </c>
      <c r="E10479" s="70" t="s">
        <v>51</v>
      </c>
      <c r="F10479" s="70" t="s">
        <v>411</v>
      </c>
      <c r="G10479" s="67">
        <v>44893</v>
      </c>
      <c r="H10479" s="67">
        <v>44893</v>
      </c>
      <c r="I10479" s="71">
        <f t="shared" si="554"/>
        <v>0</v>
      </c>
      <c r="J10479" s="72" t="s">
        <v>2221</v>
      </c>
      <c r="K10479" s="72" t="s">
        <v>112</v>
      </c>
      <c r="L10479" s="73" t="s">
        <v>2068</v>
      </c>
      <c r="M10479" s="73" t="s">
        <v>3759</v>
      </c>
      <c r="N10479" s="68" t="s">
        <v>245</v>
      </c>
      <c r="O10479" s="70" t="s">
        <v>81</v>
      </c>
      <c r="P10479" s="67">
        <f t="shared" si="557"/>
        <v>44893</v>
      </c>
      <c r="Q10479" s="75" t="str">
        <f t="shared" si="555"/>
        <v>週一</v>
      </c>
      <c r="R10479" s="80">
        <v>44893</v>
      </c>
    </row>
    <row r="10480" spans="2:28">
      <c r="B10480" s="66">
        <v>44897</v>
      </c>
      <c r="D10480" s="68" t="s">
        <v>50</v>
      </c>
      <c r="E10480" s="70" t="s">
        <v>51</v>
      </c>
      <c r="F10480" s="70" t="s">
        <v>412</v>
      </c>
      <c r="G10480" s="67">
        <v>44893</v>
      </c>
      <c r="H10480" s="67">
        <v>44893</v>
      </c>
      <c r="I10480" s="71">
        <f t="shared" si="554"/>
        <v>0</v>
      </c>
      <c r="J10480" s="72" t="s">
        <v>2221</v>
      </c>
      <c r="K10480" s="72" t="s">
        <v>112</v>
      </c>
      <c r="L10480" s="73" t="s">
        <v>2068</v>
      </c>
      <c r="M10480" s="73" t="s">
        <v>3759</v>
      </c>
      <c r="N10480" s="68" t="s">
        <v>245</v>
      </c>
      <c r="O10480" s="70" t="s">
        <v>81</v>
      </c>
      <c r="P10480" s="67">
        <f t="shared" si="557"/>
        <v>44893</v>
      </c>
      <c r="Q10480" s="75" t="str">
        <f t="shared" si="555"/>
        <v>週一</v>
      </c>
      <c r="R10480" s="80">
        <v>44893</v>
      </c>
    </row>
    <row r="10481" spans="2:18">
      <c r="B10481" s="66">
        <v>44897</v>
      </c>
      <c r="D10481" s="68" t="s">
        <v>50</v>
      </c>
      <c r="E10481" s="70" t="s">
        <v>51</v>
      </c>
      <c r="F10481" s="70" t="s">
        <v>413</v>
      </c>
      <c r="G10481" s="67">
        <v>44893</v>
      </c>
      <c r="H10481" s="67">
        <v>44893</v>
      </c>
      <c r="I10481" s="71">
        <f t="shared" si="554"/>
        <v>0</v>
      </c>
      <c r="J10481" s="72" t="s">
        <v>414</v>
      </c>
      <c r="K10481" s="72" t="s">
        <v>112</v>
      </c>
      <c r="L10481" s="73" t="s">
        <v>2068</v>
      </c>
      <c r="M10481" s="73" t="s">
        <v>3759</v>
      </c>
      <c r="N10481" s="68" t="s">
        <v>245</v>
      </c>
      <c r="O10481" s="70" t="s">
        <v>81</v>
      </c>
      <c r="P10481" s="67">
        <f t="shared" si="557"/>
        <v>44893</v>
      </c>
      <c r="Q10481" s="75" t="str">
        <f t="shared" si="555"/>
        <v>週一</v>
      </c>
      <c r="R10481" s="80">
        <v>44893</v>
      </c>
    </row>
    <row r="10482" spans="2:18">
      <c r="B10482" s="66">
        <v>44897</v>
      </c>
      <c r="D10482" s="68" t="s">
        <v>50</v>
      </c>
      <c r="E10482" s="70" t="s">
        <v>51</v>
      </c>
      <c r="F10482" s="70" t="s">
        <v>416</v>
      </c>
      <c r="G10482" s="67">
        <v>44893</v>
      </c>
      <c r="H10482" s="67">
        <v>44893</v>
      </c>
      <c r="I10482" s="71">
        <f t="shared" si="554"/>
        <v>0</v>
      </c>
      <c r="J10482" s="72" t="s">
        <v>414</v>
      </c>
      <c r="K10482" s="72" t="s">
        <v>112</v>
      </c>
      <c r="L10482" s="73" t="s">
        <v>2068</v>
      </c>
      <c r="M10482" s="73" t="s">
        <v>3759</v>
      </c>
      <c r="N10482" s="68" t="s">
        <v>245</v>
      </c>
      <c r="O10482" s="70" t="s">
        <v>81</v>
      </c>
      <c r="P10482" s="67">
        <f t="shared" si="557"/>
        <v>44893</v>
      </c>
      <c r="Q10482" s="75" t="str">
        <f t="shared" si="555"/>
        <v>週一</v>
      </c>
      <c r="R10482" s="80">
        <v>44893</v>
      </c>
    </row>
    <row r="10483" spans="2:18">
      <c r="B10483" s="66">
        <v>44867</v>
      </c>
      <c r="C10483" s="67">
        <v>44879</v>
      </c>
      <c r="D10483" s="68" t="s">
        <v>50</v>
      </c>
      <c r="E10483" s="70" t="s">
        <v>51</v>
      </c>
      <c r="F10483" s="4" t="s">
        <v>3760</v>
      </c>
      <c r="G10483" s="67">
        <v>44873</v>
      </c>
      <c r="H10483" s="101">
        <v>44894</v>
      </c>
      <c r="I10483" s="71">
        <f t="shared" si="554"/>
        <v>21</v>
      </c>
      <c r="J10483" s="72" t="s">
        <v>69</v>
      </c>
      <c r="K10483" s="72" t="s">
        <v>70</v>
      </c>
      <c r="L10483" s="73">
        <v>3</v>
      </c>
      <c r="M10483" s="73" t="s">
        <v>91</v>
      </c>
      <c r="N10483" s="68" t="str">
        <f>VLOOKUP(K10483,[1]人員授權表!D$3:G$249,4,0)</f>
        <v>有機</v>
      </c>
      <c r="O10483" s="70" t="str">
        <f>IF(J10483=[1]人員授權表!$C$85,"Casper李羿勳",IF(J10483=[1]人員授權表!$C$188,"Iring陳俊明",IF(J10483=[1]人員授權表!$C$189,"Brian陳泓霖",VLOOKUP(K10483,[1]人員授權表!D$2:E$249,2,FALSE))))</f>
        <v>Casper李羿勳</v>
      </c>
      <c r="P10483" s="67">
        <f t="shared" ref="P10483:P10511" si="558">H10483-2</f>
        <v>44892</v>
      </c>
      <c r="Q10483" s="75" t="str">
        <f t="shared" si="555"/>
        <v>週日</v>
      </c>
      <c r="R10483" s="80">
        <v>44890</v>
      </c>
    </row>
    <row r="10484" spans="2:18">
      <c r="B10484" s="66">
        <v>44867</v>
      </c>
      <c r="C10484" s="67">
        <v>44879</v>
      </c>
      <c r="D10484" s="68" t="s">
        <v>50</v>
      </c>
      <c r="E10484" s="70" t="s">
        <v>51</v>
      </c>
      <c r="F10484" s="4" t="s">
        <v>3760</v>
      </c>
      <c r="G10484" s="67">
        <v>44873</v>
      </c>
      <c r="H10484" s="101">
        <v>44894</v>
      </c>
      <c r="I10484" s="71">
        <f t="shared" si="554"/>
        <v>21</v>
      </c>
      <c r="J10484" s="72" t="s">
        <v>350</v>
      </c>
      <c r="K10484" s="72" t="s">
        <v>250</v>
      </c>
      <c r="L10484" s="73">
        <v>1</v>
      </c>
      <c r="M10484" s="73" t="s">
        <v>91</v>
      </c>
      <c r="N10484" s="68" t="str">
        <f>VLOOKUP(K10484,[1]人員授權表!D$3:G$249,4,0)</f>
        <v>有機</v>
      </c>
      <c r="O10484" s="70" t="str">
        <f>IF(J10484=[1]人員授權表!$C$85,"Casper李羿勳",IF(J10484=[1]人員授權表!$C$188,"Iring陳俊明",IF(J10484=[1]人員授權表!$C$189,"Brian陳泓霖",VLOOKUP(K10484,[1]人員授權表!D$2:E$249,2,FALSE))))</f>
        <v>Marco陳鴻鈞</v>
      </c>
      <c r="P10484" s="67">
        <f t="shared" si="558"/>
        <v>44892</v>
      </c>
      <c r="Q10484" s="75" t="str">
        <f t="shared" si="555"/>
        <v>週日</v>
      </c>
      <c r="R10484" s="80">
        <v>44887</v>
      </c>
    </row>
    <row r="10485" spans="2:18">
      <c r="B10485" s="66">
        <v>44867</v>
      </c>
      <c r="C10485" s="67">
        <v>44879</v>
      </c>
      <c r="D10485" s="68" t="s">
        <v>50</v>
      </c>
      <c r="E10485" s="70" t="s">
        <v>51</v>
      </c>
      <c r="F10485" s="4" t="s">
        <v>3760</v>
      </c>
      <c r="G10485" s="67">
        <v>44873</v>
      </c>
      <c r="H10485" s="101">
        <v>44894</v>
      </c>
      <c r="I10485" s="71">
        <f t="shared" si="554"/>
        <v>21</v>
      </c>
      <c r="J10485" s="72" t="s">
        <v>616</v>
      </c>
      <c r="K10485" s="72" t="s">
        <v>2973</v>
      </c>
      <c r="L10485" s="73">
        <v>1</v>
      </c>
      <c r="M10485" s="73" t="s">
        <v>91</v>
      </c>
      <c r="N10485" s="68" t="str">
        <f>VLOOKUP(K10485,[1]人員授權表!D$3:G$249,4,0)</f>
        <v>有機</v>
      </c>
      <c r="O10485" s="70" t="str">
        <f>IF(J10485=[1]人員授權表!$C$85,"Casper李羿勳",IF(J10485=[1]人員授權表!$C$188,"Iring陳俊明",IF(J10485=[1]人員授權表!$C$189,"Brian陳泓霖",VLOOKUP(K10485,[1]人員授權表!D$2:E$249,2,FALSE))))</f>
        <v>Casper李羿勳</v>
      </c>
      <c r="P10485" s="67">
        <f t="shared" si="558"/>
        <v>44892</v>
      </c>
      <c r="Q10485" s="75" t="str">
        <f t="shared" si="555"/>
        <v>週日</v>
      </c>
      <c r="R10485" s="80">
        <v>44890</v>
      </c>
    </row>
    <row r="10486" spans="2:18">
      <c r="B10486" s="66">
        <v>44867</v>
      </c>
      <c r="C10486" s="67">
        <v>44879</v>
      </c>
      <c r="D10486" s="68" t="s">
        <v>50</v>
      </c>
      <c r="E10486" s="70" t="s">
        <v>51</v>
      </c>
      <c r="F10486" s="4" t="s">
        <v>3760</v>
      </c>
      <c r="G10486" s="67">
        <v>44873</v>
      </c>
      <c r="H10486" s="101">
        <v>44894</v>
      </c>
      <c r="I10486" s="71">
        <f t="shared" si="554"/>
        <v>21</v>
      </c>
      <c r="J10486" s="72" t="s">
        <v>540</v>
      </c>
      <c r="K10486" s="72" t="s">
        <v>541</v>
      </c>
      <c r="L10486" s="73">
        <v>1</v>
      </c>
      <c r="M10486" s="73" t="s">
        <v>91</v>
      </c>
      <c r="N10486" s="68" t="str">
        <f>VLOOKUP(K10486,[1]人員授權表!D$3:G$249,4,0)</f>
        <v>有機</v>
      </c>
      <c r="O10486" s="70" t="str">
        <f>IF(J10486=[1]人員授權表!$C$85,"Casper李羿勳",IF(J10486=[1]人員授權表!$C$188,"Iring陳俊明",IF(J10486=[1]人員授權表!$C$189,"Brian陳泓霖",VLOOKUP(K10486,[1]人員授權表!D$2:E$249,2,FALSE))))</f>
        <v>Casper李羿勳</v>
      </c>
      <c r="P10486" s="67">
        <f t="shared" si="558"/>
        <v>44892</v>
      </c>
      <c r="Q10486" s="75" t="str">
        <f t="shared" si="555"/>
        <v>週日</v>
      </c>
      <c r="R10486" s="80">
        <v>44890</v>
      </c>
    </row>
    <row r="10487" spans="2:18">
      <c r="B10487" s="66">
        <v>44867</v>
      </c>
      <c r="D10487" s="68" t="s">
        <v>17</v>
      </c>
      <c r="E10487" s="70" t="s">
        <v>51</v>
      </c>
      <c r="F10487" s="4" t="s">
        <v>3761</v>
      </c>
      <c r="G10487" s="67">
        <v>44874</v>
      </c>
      <c r="H10487" s="67">
        <v>44894</v>
      </c>
      <c r="I10487" s="71">
        <f t="shared" si="554"/>
        <v>20</v>
      </c>
      <c r="J10487" s="72" t="s">
        <v>60</v>
      </c>
      <c r="K10487" s="72" t="s">
        <v>61</v>
      </c>
      <c r="L10487" s="73">
        <v>1</v>
      </c>
      <c r="M10487" s="73" t="s">
        <v>91</v>
      </c>
      <c r="N10487" s="68" t="str">
        <f>VLOOKUP(K10487,[1]人員授權表!D$3:G$249,4,0)</f>
        <v>有機</v>
      </c>
      <c r="O10487" s="70" t="str">
        <f>IF(J10487=[1]人員授權表!$C$85,"Casper李羿勳",IF(J10487=[1]人員授權表!$C$188,"Iring陳俊明",IF(J10487=[1]人員授權表!$C$189,"Brian陳泓霖",VLOOKUP(K10487,[1]人員授權表!D$2:E$249,2,FALSE))))</f>
        <v>Marco陳鴻鈞</v>
      </c>
      <c r="P10487" s="67">
        <f t="shared" si="558"/>
        <v>44892</v>
      </c>
      <c r="Q10487" s="75" t="str">
        <f t="shared" si="555"/>
        <v>週日</v>
      </c>
      <c r="R10487" s="80">
        <v>44887</v>
      </c>
    </row>
    <row r="10488" spans="2:18">
      <c r="B10488" s="66">
        <v>44867</v>
      </c>
      <c r="D10488" s="68" t="s">
        <v>50</v>
      </c>
      <c r="E10488" s="70" t="s">
        <v>51</v>
      </c>
      <c r="F10488" s="4" t="s">
        <v>3761</v>
      </c>
      <c r="G10488" s="67">
        <v>44874</v>
      </c>
      <c r="H10488" s="67">
        <v>44894</v>
      </c>
      <c r="I10488" s="71">
        <f t="shared" si="554"/>
        <v>20</v>
      </c>
      <c r="J10488" s="72" t="s">
        <v>66</v>
      </c>
      <c r="K10488" s="72" t="s">
        <v>64</v>
      </c>
      <c r="L10488" s="73">
        <v>1</v>
      </c>
      <c r="M10488" s="73" t="s">
        <v>91</v>
      </c>
      <c r="N10488" s="68" t="str">
        <f>VLOOKUP(K10488,[1]人員授權表!D$3:G$249,4,0)</f>
        <v>有機</v>
      </c>
      <c r="O10488" s="70" t="str">
        <f>IF(J10488=[1]人員授權表!$C$85,"Casper李羿勳",IF(J10488=[1]人員授權表!$C$188,"Iring陳俊明",IF(J10488=[1]人員授權表!$C$189,"Brian陳泓霖",VLOOKUP(K10488,[1]人員授權表!D$2:E$249,2,FALSE))))</f>
        <v>Casper李羿勳</v>
      </c>
      <c r="P10488" s="67">
        <f t="shared" si="558"/>
        <v>44892</v>
      </c>
      <c r="Q10488" s="75" t="str">
        <f t="shared" si="555"/>
        <v>週日</v>
      </c>
      <c r="R10488" s="80">
        <v>44887</v>
      </c>
    </row>
    <row r="10489" spans="2:18">
      <c r="B10489" s="66">
        <v>44867</v>
      </c>
      <c r="D10489" s="68" t="s">
        <v>17</v>
      </c>
      <c r="E10489" s="70" t="s">
        <v>51</v>
      </c>
      <c r="F10489" s="4" t="s">
        <v>3762</v>
      </c>
      <c r="G10489" s="67">
        <v>44874</v>
      </c>
      <c r="H10489" s="67">
        <v>44894</v>
      </c>
      <c r="I10489" s="71">
        <f t="shared" si="554"/>
        <v>20</v>
      </c>
      <c r="J10489" s="72" t="s">
        <v>60</v>
      </c>
      <c r="K10489" s="72" t="s">
        <v>61</v>
      </c>
      <c r="L10489" s="73">
        <v>1</v>
      </c>
      <c r="M10489" s="73" t="s">
        <v>91</v>
      </c>
      <c r="N10489" s="68" t="str">
        <f>VLOOKUP(K10489,[1]人員授權表!D$3:G$249,4,0)</f>
        <v>有機</v>
      </c>
      <c r="O10489" s="70" t="str">
        <f>IF(J10489=[1]人員授權表!$C$85,"Casper李羿勳",IF(J10489=[1]人員授權表!$C$188,"Iring陳俊明",IF(J10489=[1]人員授權表!$C$189,"Brian陳泓霖",VLOOKUP(K10489,[1]人員授權表!D$2:E$249,2,FALSE))))</f>
        <v>Marco陳鴻鈞</v>
      </c>
      <c r="P10489" s="67">
        <f t="shared" si="558"/>
        <v>44892</v>
      </c>
      <c r="Q10489" s="75" t="str">
        <f t="shared" si="555"/>
        <v>週日</v>
      </c>
      <c r="R10489" s="80">
        <v>44889</v>
      </c>
    </row>
    <row r="10490" spans="2:18">
      <c r="B10490" s="66">
        <v>44867</v>
      </c>
      <c r="D10490" s="68" t="s">
        <v>50</v>
      </c>
      <c r="E10490" s="70" t="s">
        <v>51</v>
      </c>
      <c r="F10490" s="4" t="s">
        <v>3763</v>
      </c>
      <c r="G10490" s="67">
        <v>44874</v>
      </c>
      <c r="H10490" s="67">
        <v>44894</v>
      </c>
      <c r="I10490" s="71">
        <f t="shared" si="554"/>
        <v>20</v>
      </c>
      <c r="J10490" s="72" t="s">
        <v>69</v>
      </c>
      <c r="K10490" s="72" t="s">
        <v>70</v>
      </c>
      <c r="L10490" s="73">
        <v>4</v>
      </c>
      <c r="M10490" s="73" t="s">
        <v>91</v>
      </c>
      <c r="N10490" s="68" t="str">
        <f>VLOOKUP(K10490,[1]人員授權表!D$3:G$249,4,0)</f>
        <v>有機</v>
      </c>
      <c r="O10490" s="70" t="str">
        <f>IF(J10490=[1]人員授權表!$C$85,"Casper李羿勳",IF(J10490=[1]人員授權表!$C$188,"Iring陳俊明",IF(J10490=[1]人員授權表!$C$189,"Brian陳泓霖",VLOOKUP(K10490,[1]人員授權表!D$2:E$249,2,FALSE))))</f>
        <v>Casper李羿勳</v>
      </c>
      <c r="P10490" s="67">
        <f t="shared" si="558"/>
        <v>44892</v>
      </c>
      <c r="Q10490" s="75" t="str">
        <f t="shared" si="555"/>
        <v>週日</v>
      </c>
      <c r="R10490" s="80">
        <v>44890</v>
      </c>
    </row>
    <row r="10491" spans="2:18">
      <c r="B10491" s="66">
        <v>44867</v>
      </c>
      <c r="D10491" s="68" t="s">
        <v>50</v>
      </c>
      <c r="E10491" s="70" t="s">
        <v>51</v>
      </c>
      <c r="F10491" s="4" t="s">
        <v>3763</v>
      </c>
      <c r="G10491" s="67">
        <v>44874</v>
      </c>
      <c r="H10491" s="67">
        <v>44894</v>
      </c>
      <c r="I10491" s="71">
        <f t="shared" si="554"/>
        <v>20</v>
      </c>
      <c r="J10491" s="72" t="s">
        <v>240</v>
      </c>
      <c r="K10491" s="72" t="s">
        <v>248</v>
      </c>
      <c r="L10491" s="73">
        <v>3</v>
      </c>
      <c r="M10491" s="73" t="s">
        <v>91</v>
      </c>
      <c r="N10491" s="68" t="str">
        <f>VLOOKUP(K10491,[1]人員授權表!D$3:G$249,4,0)</f>
        <v>有機</v>
      </c>
      <c r="O10491" s="70" t="str">
        <f>IF(J10491=[1]人員授權表!$C$85,"Casper李羿勳",IF(J10491=[1]人員授權表!$C$188,"Iring陳俊明",IF(J10491=[1]人員授權表!$C$189,"Brian陳泓霖",VLOOKUP(K10491,[1]人員授權表!D$2:E$249,2,FALSE))))</f>
        <v>Marco陳鴻鈞</v>
      </c>
      <c r="P10491" s="67">
        <f t="shared" si="558"/>
        <v>44892</v>
      </c>
      <c r="Q10491" s="75" t="str">
        <f t="shared" si="555"/>
        <v>週日</v>
      </c>
      <c r="R10491" s="80">
        <v>44883</v>
      </c>
    </row>
    <row r="10492" spans="2:18">
      <c r="B10492" s="66">
        <v>44867</v>
      </c>
      <c r="D10492" s="68" t="s">
        <v>50</v>
      </c>
      <c r="E10492" s="70" t="s">
        <v>51</v>
      </c>
      <c r="F10492" s="4" t="s">
        <v>3763</v>
      </c>
      <c r="G10492" s="67">
        <v>44874</v>
      </c>
      <c r="H10492" s="67">
        <v>44894</v>
      </c>
      <c r="I10492" s="71">
        <f t="shared" si="554"/>
        <v>20</v>
      </c>
      <c r="J10492" s="72" t="s">
        <v>249</v>
      </c>
      <c r="K10492" s="72" t="s">
        <v>250</v>
      </c>
      <c r="L10492" s="73">
        <v>2</v>
      </c>
      <c r="M10492" s="73" t="s">
        <v>91</v>
      </c>
      <c r="N10492" s="68" t="str">
        <f>VLOOKUP(K10492,[1]人員授權表!D$3:G$249,4,0)</f>
        <v>有機</v>
      </c>
      <c r="O10492" s="70" t="str">
        <f>IF(J10492=[1]人員授權表!$C$85,"Casper李羿勳",IF(J10492=[1]人員授權表!$C$188,"Iring陳俊明",IF(J10492=[1]人員授權表!$C$189,"Brian陳泓霖",VLOOKUP(K10492,[1]人員授權表!D$2:E$249,2,FALSE))))</f>
        <v>Marco陳鴻鈞</v>
      </c>
      <c r="P10492" s="67">
        <f t="shared" si="558"/>
        <v>44892</v>
      </c>
      <c r="Q10492" s="75" t="str">
        <f t="shared" si="555"/>
        <v>週日</v>
      </c>
      <c r="R10492" s="80">
        <v>44887</v>
      </c>
    </row>
    <row r="10493" spans="2:18">
      <c r="B10493" s="66">
        <v>44867</v>
      </c>
      <c r="D10493" s="68" t="s">
        <v>50</v>
      </c>
      <c r="E10493" s="70" t="s">
        <v>51</v>
      </c>
      <c r="F10493" s="4" t="s">
        <v>3763</v>
      </c>
      <c r="G10493" s="67">
        <v>44874</v>
      </c>
      <c r="H10493" s="67">
        <v>44894</v>
      </c>
      <c r="I10493" s="71">
        <f t="shared" si="554"/>
        <v>20</v>
      </c>
      <c r="J10493" s="72" t="s">
        <v>350</v>
      </c>
      <c r="K10493" s="72" t="s">
        <v>250</v>
      </c>
      <c r="L10493" s="73">
        <v>2</v>
      </c>
      <c r="M10493" s="73" t="s">
        <v>91</v>
      </c>
      <c r="N10493" s="68" t="str">
        <f>VLOOKUP(K10493,[1]人員授權表!D$3:G$249,4,0)</f>
        <v>有機</v>
      </c>
      <c r="O10493" s="70" t="str">
        <f>IF(J10493=[1]人員授權表!$C$85,"Casper李羿勳",IF(J10493=[1]人員授權表!$C$188,"Iring陳俊明",IF(J10493=[1]人員授權表!$C$189,"Brian陳泓霖",VLOOKUP(K10493,[1]人員授權表!D$2:E$249,2,FALSE))))</f>
        <v>Marco陳鴻鈞</v>
      </c>
      <c r="P10493" s="67">
        <f t="shared" si="558"/>
        <v>44892</v>
      </c>
      <c r="Q10493" s="75" t="str">
        <f t="shared" si="555"/>
        <v>週日</v>
      </c>
      <c r="R10493" s="80">
        <v>44887</v>
      </c>
    </row>
    <row r="10494" spans="2:18">
      <c r="B10494" s="66">
        <v>44867</v>
      </c>
      <c r="D10494" s="68" t="s">
        <v>50</v>
      </c>
      <c r="E10494" s="70" t="s">
        <v>51</v>
      </c>
      <c r="F10494" s="4" t="s">
        <v>3764</v>
      </c>
      <c r="G10494" s="67">
        <v>44875</v>
      </c>
      <c r="H10494" s="67">
        <v>44894</v>
      </c>
      <c r="I10494" s="71">
        <f t="shared" si="554"/>
        <v>19</v>
      </c>
      <c r="J10494" s="72" t="s">
        <v>240</v>
      </c>
      <c r="K10494" s="72" t="s">
        <v>248</v>
      </c>
      <c r="L10494" s="73">
        <v>3</v>
      </c>
      <c r="M10494" s="73" t="s">
        <v>91</v>
      </c>
      <c r="N10494" s="68" t="str">
        <f>VLOOKUP(K10494,[1]人員授權表!D$3:G$249,4,0)</f>
        <v>有機</v>
      </c>
      <c r="O10494" s="70" t="str">
        <f>IF(J10494=[1]人員授權表!$C$85,"Casper李羿勳",IF(J10494=[1]人員授權表!$C$188,"Iring陳俊明",IF(J10494=[1]人員授權表!$C$189,"Brian陳泓霖",VLOOKUP(K10494,[1]人員授權表!D$2:E$249,2,FALSE))))</f>
        <v>Marco陳鴻鈞</v>
      </c>
      <c r="P10494" s="67">
        <f t="shared" si="558"/>
        <v>44892</v>
      </c>
      <c r="Q10494" s="75" t="str">
        <f t="shared" si="555"/>
        <v>週日</v>
      </c>
      <c r="R10494" s="80">
        <v>44883</v>
      </c>
    </row>
    <row r="10495" spans="2:18">
      <c r="B10495" s="66">
        <v>44867</v>
      </c>
      <c r="D10495" s="68" t="s">
        <v>50</v>
      </c>
      <c r="E10495" s="70" t="s">
        <v>51</v>
      </c>
      <c r="F10495" s="4" t="s">
        <v>3765</v>
      </c>
      <c r="G10495" s="67">
        <v>44875</v>
      </c>
      <c r="H10495" s="67">
        <v>44894</v>
      </c>
      <c r="I10495" s="71">
        <f t="shared" si="554"/>
        <v>19</v>
      </c>
      <c r="J10495" s="72" t="s">
        <v>69</v>
      </c>
      <c r="K10495" s="72" t="s">
        <v>70</v>
      </c>
      <c r="L10495" s="73">
        <v>1</v>
      </c>
      <c r="M10495" s="73" t="s">
        <v>91</v>
      </c>
      <c r="N10495" s="68" t="str">
        <f>VLOOKUP(K10495,[1]人員授權表!D$3:G$249,4,0)</f>
        <v>有機</v>
      </c>
      <c r="O10495" s="70" t="str">
        <f>IF(J10495=[1]人員授權表!$C$85,"Casper李羿勳",IF(J10495=[1]人員授權表!$C$188,"Iring陳俊明",IF(J10495=[1]人員授權表!$C$189,"Brian陳泓霖",VLOOKUP(K10495,[1]人員授權表!D$2:E$249,2,FALSE))))</f>
        <v>Casper李羿勳</v>
      </c>
      <c r="P10495" s="67">
        <f t="shared" si="558"/>
        <v>44892</v>
      </c>
      <c r="Q10495" s="75" t="str">
        <f t="shared" si="555"/>
        <v>週日</v>
      </c>
      <c r="R10495" s="80">
        <v>44890</v>
      </c>
    </row>
    <row r="10496" spans="2:18">
      <c r="B10496" s="66">
        <v>44867</v>
      </c>
      <c r="D10496" s="68" t="s">
        <v>50</v>
      </c>
      <c r="E10496" s="70" t="s">
        <v>51</v>
      </c>
      <c r="F10496" s="4" t="s">
        <v>3766</v>
      </c>
      <c r="G10496" s="67">
        <v>44876</v>
      </c>
      <c r="H10496" s="67">
        <v>44894</v>
      </c>
      <c r="I10496" s="71">
        <f t="shared" si="554"/>
        <v>18</v>
      </c>
      <c r="J10496" s="72" t="s">
        <v>66</v>
      </c>
      <c r="K10496" s="72" t="s">
        <v>64</v>
      </c>
      <c r="L10496" s="73">
        <v>1</v>
      </c>
      <c r="M10496" s="73" t="s">
        <v>91</v>
      </c>
      <c r="N10496" s="68" t="str">
        <f>VLOOKUP(K10496,[1]人員授權表!D$3:G$249,4,0)</f>
        <v>有機</v>
      </c>
      <c r="O10496" s="70" t="str">
        <f>IF(J10496=[1]人員授權表!$C$85,"Casper李羿勳",IF(J10496=[1]人員授權表!$C$188,"Iring陳俊明",IF(J10496=[1]人員授權表!$C$189,"Brian陳泓霖",VLOOKUP(K10496,[1]人員授權表!D$2:E$249,2,FALSE))))</f>
        <v>Casper李羿勳</v>
      </c>
      <c r="P10496" s="67">
        <f t="shared" si="558"/>
        <v>44892</v>
      </c>
      <c r="Q10496" s="75" t="str">
        <f t="shared" si="555"/>
        <v>週日</v>
      </c>
      <c r="R10496" s="80">
        <v>44887</v>
      </c>
    </row>
    <row r="10497" spans="2:18">
      <c r="B10497" s="66">
        <v>44867</v>
      </c>
      <c r="D10497" s="68" t="s">
        <v>17</v>
      </c>
      <c r="E10497" s="70" t="s">
        <v>51</v>
      </c>
      <c r="F10497" s="4" t="s">
        <v>3766</v>
      </c>
      <c r="G10497" s="67">
        <v>44876</v>
      </c>
      <c r="H10497" s="67">
        <v>44894</v>
      </c>
      <c r="I10497" s="71">
        <f t="shared" ref="I10497:I10531" si="559">_xlfn.DAYS(H10497,G10497)</f>
        <v>18</v>
      </c>
      <c r="J10497" s="72" t="s">
        <v>60</v>
      </c>
      <c r="K10497" s="72" t="s">
        <v>61</v>
      </c>
      <c r="L10497" s="73">
        <v>1</v>
      </c>
      <c r="M10497" s="73" t="s">
        <v>91</v>
      </c>
      <c r="N10497" s="68" t="str">
        <f>VLOOKUP(K10497,[1]人員授權表!D$3:G$249,4,0)</f>
        <v>有機</v>
      </c>
      <c r="O10497" s="70" t="str">
        <f>IF(J10497=[1]人員授權表!$C$85,"Casper李羿勳",IF(J10497=[1]人員授權表!$C$188,"Iring陳俊明",IF(J10497=[1]人員授權表!$C$189,"Brian陳泓霖",VLOOKUP(K10497,[1]人員授權表!D$2:E$249,2,FALSE))))</f>
        <v>Marco陳鴻鈞</v>
      </c>
      <c r="P10497" s="67">
        <f t="shared" si="558"/>
        <v>44892</v>
      </c>
      <c r="Q10497" s="75" t="str">
        <f t="shared" si="555"/>
        <v>週日</v>
      </c>
      <c r="R10497" s="80">
        <v>44889</v>
      </c>
    </row>
    <row r="10498" spans="2:18">
      <c r="B10498" s="66">
        <v>44867</v>
      </c>
      <c r="D10498" s="68" t="s">
        <v>50</v>
      </c>
      <c r="E10498" s="70" t="s">
        <v>51</v>
      </c>
      <c r="F10498" s="4" t="s">
        <v>3766</v>
      </c>
      <c r="G10498" s="67">
        <v>44876</v>
      </c>
      <c r="H10498" s="67">
        <v>44894</v>
      </c>
      <c r="I10498" s="71">
        <f t="shared" si="559"/>
        <v>18</v>
      </c>
      <c r="J10498" s="72" t="s">
        <v>53</v>
      </c>
      <c r="K10498" s="72" t="s">
        <v>54</v>
      </c>
      <c r="L10498" s="73">
        <v>1</v>
      </c>
      <c r="M10498" s="73" t="s">
        <v>91</v>
      </c>
      <c r="N10498" s="68" t="str">
        <f>VLOOKUP(K10498,[1]人員授權表!D$3:G$249,4,0)</f>
        <v>有機</v>
      </c>
      <c r="O10498" s="70" t="str">
        <f>IF(J10498=[1]人員授權表!$C$85,"Casper李羿勳",IF(J10498=[1]人員授權表!$C$188,"Iring陳俊明",IF(J10498=[1]人員授權表!$C$189,"Brian陳泓霖",VLOOKUP(K10498,[1]人員授權表!D$2:E$249,2,FALSE))))</f>
        <v>Marco陳鴻鈞</v>
      </c>
      <c r="P10498" s="67">
        <f t="shared" si="558"/>
        <v>44892</v>
      </c>
      <c r="Q10498" s="75" t="str">
        <f t="shared" si="555"/>
        <v>週日</v>
      </c>
      <c r="R10498" s="80">
        <v>44889</v>
      </c>
    </row>
    <row r="10499" spans="2:18">
      <c r="B10499" s="66">
        <v>44867</v>
      </c>
      <c r="D10499" s="68" t="s">
        <v>50</v>
      </c>
      <c r="E10499" s="70" t="s">
        <v>51</v>
      </c>
      <c r="F10499" s="4" t="s">
        <v>3766</v>
      </c>
      <c r="G10499" s="67">
        <v>44876</v>
      </c>
      <c r="H10499" s="67">
        <v>44894</v>
      </c>
      <c r="I10499" s="71">
        <f t="shared" si="559"/>
        <v>18</v>
      </c>
      <c r="J10499" s="72" t="s">
        <v>72</v>
      </c>
      <c r="K10499" s="72" t="s">
        <v>64</v>
      </c>
      <c r="L10499" s="73">
        <v>1</v>
      </c>
      <c r="M10499" s="73" t="s">
        <v>91</v>
      </c>
      <c r="N10499" s="68" t="str">
        <f>VLOOKUP(K10499,[1]人員授權表!D$3:G$249,4,0)</f>
        <v>有機</v>
      </c>
      <c r="O10499" s="70" t="str">
        <f>IF(J10499=[1]人員授權表!$C$85,"Casper李羿勳",IF(J10499=[1]人員授權表!$C$188,"Iring陳俊明",IF(J10499=[1]人員授權表!$C$189,"Brian陳泓霖",VLOOKUP(K10499,[1]人員授權表!D$2:E$249,2,FALSE))))</f>
        <v>Casper李羿勳</v>
      </c>
      <c r="P10499" s="67">
        <f t="shared" si="558"/>
        <v>44892</v>
      </c>
      <c r="Q10499" s="75" t="str">
        <f t="shared" si="555"/>
        <v>週日</v>
      </c>
      <c r="R10499" s="80">
        <v>44887</v>
      </c>
    </row>
    <row r="10500" spans="2:18">
      <c r="B10500" s="66">
        <v>44867</v>
      </c>
      <c r="D10500" s="68" t="s">
        <v>50</v>
      </c>
      <c r="E10500" s="70" t="s">
        <v>51</v>
      </c>
      <c r="F10500" s="4" t="s">
        <v>3767</v>
      </c>
      <c r="G10500" s="67">
        <v>44876</v>
      </c>
      <c r="H10500" s="67">
        <v>44894</v>
      </c>
      <c r="I10500" s="71">
        <f t="shared" si="559"/>
        <v>18</v>
      </c>
      <c r="J10500" s="72" t="s">
        <v>66</v>
      </c>
      <c r="K10500" s="72" t="s">
        <v>64</v>
      </c>
      <c r="L10500" s="73">
        <v>1</v>
      </c>
      <c r="M10500" s="73" t="s">
        <v>91</v>
      </c>
      <c r="N10500" s="68" t="str">
        <f>VLOOKUP(K10500,[1]人員授權表!D$3:G$249,4,0)</f>
        <v>有機</v>
      </c>
      <c r="O10500" s="70" t="str">
        <f>IF(J10500=[1]人員授權表!$C$85,"Casper李羿勳",IF(J10500=[1]人員授權表!$C$188,"Iring陳俊明",IF(J10500=[1]人員授權表!$C$189,"Brian陳泓霖",VLOOKUP(K10500,[1]人員授權表!D$2:E$249,2,FALSE))))</f>
        <v>Casper李羿勳</v>
      </c>
      <c r="P10500" s="67">
        <f t="shared" si="558"/>
        <v>44892</v>
      </c>
      <c r="Q10500" s="75" t="str">
        <f t="shared" si="555"/>
        <v>週日</v>
      </c>
      <c r="R10500" s="80">
        <v>44887</v>
      </c>
    </row>
    <row r="10501" spans="2:18">
      <c r="B10501" s="66">
        <v>44867</v>
      </c>
      <c r="D10501" s="68" t="s">
        <v>50</v>
      </c>
      <c r="E10501" s="70" t="s">
        <v>51</v>
      </c>
      <c r="F10501" s="4" t="s">
        <v>3767</v>
      </c>
      <c r="G10501" s="67">
        <v>44876</v>
      </c>
      <c r="H10501" s="67">
        <v>44894</v>
      </c>
      <c r="I10501" s="71">
        <f t="shared" si="559"/>
        <v>18</v>
      </c>
      <c r="J10501" s="72" t="s">
        <v>238</v>
      </c>
      <c r="K10501" s="72" t="s">
        <v>239</v>
      </c>
      <c r="L10501" s="73">
        <v>1</v>
      </c>
      <c r="M10501" s="73" t="s">
        <v>91</v>
      </c>
      <c r="N10501" s="68" t="str">
        <f>VLOOKUP(K10501,[1]人員授權表!D$3:G$249,4,0)</f>
        <v>有機</v>
      </c>
      <c r="O10501" s="70" t="str">
        <f>IF(J10501=[1]人員授權表!$C$85,"Casper李羿勳",IF(J10501=[1]人員授權表!$C$188,"Iring陳俊明",IF(J10501=[1]人員授權表!$C$189,"Brian陳泓霖",VLOOKUP(K10501,[1]人員授權表!D$2:E$249,2,FALSE))))</f>
        <v>Casper李羿勳</v>
      </c>
      <c r="P10501" s="67">
        <f t="shared" si="558"/>
        <v>44892</v>
      </c>
      <c r="Q10501" s="75" t="str">
        <f t="shared" si="555"/>
        <v>週日</v>
      </c>
      <c r="R10501" s="80">
        <v>44890</v>
      </c>
    </row>
    <row r="10502" spans="2:18">
      <c r="B10502" s="66">
        <v>44867</v>
      </c>
      <c r="D10502" s="68" t="s">
        <v>50</v>
      </c>
      <c r="E10502" s="70" t="s">
        <v>51</v>
      </c>
      <c r="F10502" s="4" t="s">
        <v>3767</v>
      </c>
      <c r="G10502" s="67">
        <v>44876</v>
      </c>
      <c r="H10502" s="67">
        <v>44894</v>
      </c>
      <c r="I10502" s="71">
        <f t="shared" si="559"/>
        <v>18</v>
      </c>
      <c r="J10502" s="72" t="s">
        <v>244</v>
      </c>
      <c r="K10502" s="72" t="s">
        <v>925</v>
      </c>
      <c r="L10502" s="73">
        <v>1</v>
      </c>
      <c r="M10502" s="73" t="s">
        <v>91</v>
      </c>
      <c r="N10502" s="68" t="str">
        <f>VLOOKUP(K10502,[1]人員授權表!D$3:G$249,4,0)</f>
        <v>有機</v>
      </c>
      <c r="O10502" s="70" t="str">
        <f>IF(J10502=[1]人員授權表!$C$85,"Casper李羿勳",IF(J10502=[1]人員授權表!$C$188,"Iring陳俊明",IF(J10502=[1]人員授權表!$C$189,"Brian陳泓霖",VLOOKUP(K10502,[1]人員授權表!D$2:E$249,2,FALSE))))</f>
        <v>Casper李羿勳</v>
      </c>
      <c r="P10502" s="67">
        <f t="shared" si="558"/>
        <v>44892</v>
      </c>
      <c r="Q10502" s="75" t="str">
        <f t="shared" si="555"/>
        <v>週日</v>
      </c>
      <c r="R10502" s="80">
        <v>44890</v>
      </c>
    </row>
    <row r="10503" spans="2:18">
      <c r="B10503" s="66">
        <v>44867</v>
      </c>
      <c r="D10503" s="68" t="s">
        <v>50</v>
      </c>
      <c r="E10503" s="70" t="s">
        <v>51</v>
      </c>
      <c r="F10503" s="4" t="s">
        <v>3767</v>
      </c>
      <c r="G10503" s="67">
        <v>44876</v>
      </c>
      <c r="H10503" s="67">
        <v>44894</v>
      </c>
      <c r="I10503" s="71">
        <f t="shared" si="559"/>
        <v>18</v>
      </c>
      <c r="J10503" s="72" t="s">
        <v>257</v>
      </c>
      <c r="K10503" s="72" t="s">
        <v>258</v>
      </c>
      <c r="L10503" s="73">
        <v>1</v>
      </c>
      <c r="M10503" s="73" t="s">
        <v>91</v>
      </c>
      <c r="N10503" s="68" t="str">
        <f>VLOOKUP(K10503,[1]人員授權表!D$3:G$249,4,0)</f>
        <v>有機</v>
      </c>
      <c r="O10503" s="70" t="str">
        <f>IF(J10503=[1]人員授權表!$C$85,"Casper李羿勳",IF(J10503=[1]人員授權表!$C$188,"Iring陳俊明",IF(J10503=[1]人員授權表!$C$189,"Brian陳泓霖",VLOOKUP(K10503,[1]人員授權表!D$2:E$249,2,FALSE))))</f>
        <v>Casper李羿勳</v>
      </c>
      <c r="P10503" s="67">
        <f t="shared" si="558"/>
        <v>44892</v>
      </c>
      <c r="Q10503" s="75" t="str">
        <f t="shared" ref="Q10503:Q10566" si="560">TEXT(P10503,"aaa")</f>
        <v>週日</v>
      </c>
      <c r="R10503" s="80">
        <v>44890</v>
      </c>
    </row>
    <row r="10504" spans="2:18">
      <c r="B10504" s="66">
        <v>44867</v>
      </c>
      <c r="D10504" s="68" t="s">
        <v>50</v>
      </c>
      <c r="E10504" s="70" t="s">
        <v>51</v>
      </c>
      <c r="F10504" s="4" t="s">
        <v>3767</v>
      </c>
      <c r="G10504" s="67">
        <v>44876</v>
      </c>
      <c r="H10504" s="67">
        <v>44894</v>
      </c>
      <c r="I10504" s="71">
        <f t="shared" si="559"/>
        <v>18</v>
      </c>
      <c r="J10504" s="72" t="s">
        <v>356</v>
      </c>
      <c r="K10504" s="72" t="s">
        <v>70</v>
      </c>
      <c r="L10504" s="73">
        <v>1</v>
      </c>
      <c r="M10504" s="73" t="s">
        <v>91</v>
      </c>
      <c r="N10504" s="68" t="str">
        <f>VLOOKUP(K10504,[1]人員授權表!D$3:G$249,4,0)</f>
        <v>有機</v>
      </c>
      <c r="O10504" s="70" t="str">
        <f>IF(J10504=[1]人員授權表!$C$85,"Casper李羿勳",IF(J10504=[1]人員授權表!$C$188,"Iring陳俊明",IF(J10504=[1]人員授權表!$C$189,"Brian陳泓霖",VLOOKUP(K10504,[1]人員授權表!D$2:E$249,2,FALSE))))</f>
        <v>Casper李羿勳</v>
      </c>
      <c r="P10504" s="67">
        <f t="shared" si="558"/>
        <v>44892</v>
      </c>
      <c r="Q10504" s="75" t="str">
        <f t="shared" si="560"/>
        <v>週日</v>
      </c>
      <c r="R10504" s="80">
        <v>44890</v>
      </c>
    </row>
    <row r="10505" spans="2:18">
      <c r="B10505" s="66">
        <v>44867</v>
      </c>
      <c r="D10505" s="68" t="s">
        <v>50</v>
      </c>
      <c r="E10505" s="70" t="s">
        <v>51</v>
      </c>
      <c r="F10505" s="4" t="s">
        <v>3767</v>
      </c>
      <c r="G10505" s="67">
        <v>44876</v>
      </c>
      <c r="H10505" s="67">
        <v>44894</v>
      </c>
      <c r="I10505" s="71">
        <f t="shared" si="559"/>
        <v>18</v>
      </c>
      <c r="J10505" s="72" t="s">
        <v>242</v>
      </c>
      <c r="K10505" s="72" t="s">
        <v>241</v>
      </c>
      <c r="L10505" s="73">
        <v>1</v>
      </c>
      <c r="M10505" s="73" t="s">
        <v>91</v>
      </c>
      <c r="N10505" s="68" t="str">
        <f>VLOOKUP(K10505,[1]人員授權表!D$3:G$249,4,0)</f>
        <v>有機</v>
      </c>
      <c r="O10505" s="70" t="str">
        <f>IF(J10505=[1]人員授權表!$C$85,"Casper李羿勳",IF(J10505=[1]人員授權表!$C$188,"Iring陳俊明",IF(J10505=[1]人員授權表!$C$189,"Brian陳泓霖",VLOOKUP(K10505,[1]人員授權表!D$2:E$249,2,FALSE))))</f>
        <v>Casper李羿勳</v>
      </c>
      <c r="P10505" s="67">
        <f t="shared" si="558"/>
        <v>44892</v>
      </c>
      <c r="Q10505" s="75" t="str">
        <f t="shared" si="560"/>
        <v>週日</v>
      </c>
      <c r="R10505" s="80">
        <v>44890</v>
      </c>
    </row>
    <row r="10506" spans="2:18">
      <c r="B10506" s="66">
        <v>44867</v>
      </c>
      <c r="D10506" s="68" t="s">
        <v>50</v>
      </c>
      <c r="E10506" s="70" t="s">
        <v>51</v>
      </c>
      <c r="F10506" s="4" t="s">
        <v>3768</v>
      </c>
      <c r="G10506" s="67">
        <v>44876</v>
      </c>
      <c r="H10506" s="67">
        <v>44894</v>
      </c>
      <c r="I10506" s="71">
        <f t="shared" si="559"/>
        <v>18</v>
      </c>
      <c r="J10506" s="72" t="s">
        <v>243</v>
      </c>
      <c r="K10506" s="72" t="s">
        <v>241</v>
      </c>
      <c r="L10506" s="73">
        <v>1</v>
      </c>
      <c r="M10506" s="73" t="s">
        <v>91</v>
      </c>
      <c r="N10506" s="68" t="str">
        <f>VLOOKUP(K10506,[1]人員授權表!D$3:G$249,4,0)</f>
        <v>有機</v>
      </c>
      <c r="O10506" s="70" t="str">
        <f>IF(J10506=[1]人員授權表!$C$85,"Casper李羿勳",IF(J10506=[1]人員授權表!$C$188,"Iring陳俊明",IF(J10506=[1]人員授權表!$C$189,"Brian陳泓霖",VLOOKUP(K10506,[1]人員授權表!D$2:E$249,2,FALSE))))</f>
        <v>Casper李羿勳</v>
      </c>
      <c r="P10506" s="67">
        <f t="shared" si="558"/>
        <v>44892</v>
      </c>
      <c r="Q10506" s="75" t="str">
        <f t="shared" si="560"/>
        <v>週日</v>
      </c>
      <c r="R10506" s="80">
        <v>44890</v>
      </c>
    </row>
    <row r="10507" spans="2:18">
      <c r="B10507" s="66">
        <v>44873</v>
      </c>
      <c r="C10507" s="67">
        <v>44879</v>
      </c>
      <c r="D10507" s="68" t="s">
        <v>50</v>
      </c>
      <c r="E10507" s="70" t="s">
        <v>51</v>
      </c>
      <c r="F10507" s="4" t="s">
        <v>3769</v>
      </c>
      <c r="G10507" s="67">
        <v>44874</v>
      </c>
      <c r="H10507" s="101">
        <v>44894</v>
      </c>
      <c r="I10507" s="71">
        <f t="shared" si="559"/>
        <v>20</v>
      </c>
      <c r="J10507" s="72" t="s">
        <v>53</v>
      </c>
      <c r="K10507" s="72" t="s">
        <v>54</v>
      </c>
      <c r="L10507" s="73">
        <v>1</v>
      </c>
      <c r="M10507" s="73" t="s">
        <v>91</v>
      </c>
      <c r="N10507" s="68" t="str">
        <f>VLOOKUP(K10507,[1]人員授權表!D$3:G$249,4,0)</f>
        <v>有機</v>
      </c>
      <c r="O10507" s="70" t="str">
        <f>IF(J10507=[1]人員授權表!$C$85,"Casper李羿勳",IF(J10507=[1]人員授權表!$C$188,"Iring陳俊明",IF(J10507=[1]人員授權表!$C$189,"Brian陳泓霖",VLOOKUP(K10507,[1]人員授權表!D$2:E$249,2,FALSE))))</f>
        <v>Marco陳鴻鈞</v>
      </c>
      <c r="P10507" s="67">
        <f t="shared" si="558"/>
        <v>44892</v>
      </c>
      <c r="Q10507" s="75" t="str">
        <f t="shared" si="560"/>
        <v>週日</v>
      </c>
      <c r="R10507" s="80">
        <v>44887</v>
      </c>
    </row>
    <row r="10508" spans="2:18">
      <c r="B10508" s="66">
        <v>44873</v>
      </c>
      <c r="C10508" s="67">
        <v>44879</v>
      </c>
      <c r="D10508" s="68" t="s">
        <v>50</v>
      </c>
      <c r="E10508" s="70" t="s">
        <v>51</v>
      </c>
      <c r="F10508" s="4" t="s">
        <v>3769</v>
      </c>
      <c r="G10508" s="67">
        <v>44874</v>
      </c>
      <c r="H10508" s="101">
        <v>44894</v>
      </c>
      <c r="I10508" s="71">
        <f t="shared" si="559"/>
        <v>20</v>
      </c>
      <c r="J10508" s="72" t="s">
        <v>60</v>
      </c>
      <c r="K10508" s="72" t="s">
        <v>61</v>
      </c>
      <c r="L10508" s="73">
        <v>1</v>
      </c>
      <c r="M10508" s="73" t="s">
        <v>91</v>
      </c>
      <c r="N10508" s="68" t="str">
        <f>VLOOKUP(K10508,[1]人員授權表!D$3:G$249,4,0)</f>
        <v>有機</v>
      </c>
      <c r="O10508" s="70" t="str">
        <f>IF(J10508=[1]人員授權表!$C$85,"Casper李羿勳",IF(J10508=[1]人員授權表!$C$188,"Iring陳俊明",IF(J10508=[1]人員授權表!$C$189,"Brian陳泓霖",VLOOKUP(K10508,[1]人員授權表!D$2:E$249,2,FALSE))))</f>
        <v>Marco陳鴻鈞</v>
      </c>
      <c r="P10508" s="67">
        <f t="shared" si="558"/>
        <v>44892</v>
      </c>
      <c r="Q10508" s="75" t="str">
        <f t="shared" si="560"/>
        <v>週日</v>
      </c>
      <c r="R10508" s="80">
        <v>44887</v>
      </c>
    </row>
    <row r="10509" spans="2:18">
      <c r="B10509" s="66">
        <v>44873</v>
      </c>
      <c r="C10509" s="67">
        <v>44879</v>
      </c>
      <c r="D10509" s="68" t="s">
        <v>50</v>
      </c>
      <c r="E10509" s="70" t="s">
        <v>51</v>
      </c>
      <c r="F10509" s="4" t="s">
        <v>3770</v>
      </c>
      <c r="G10509" s="67">
        <v>44875</v>
      </c>
      <c r="H10509" s="101">
        <v>44894</v>
      </c>
      <c r="I10509" s="71">
        <f t="shared" si="559"/>
        <v>19</v>
      </c>
      <c r="J10509" s="72" t="s">
        <v>69</v>
      </c>
      <c r="K10509" s="72" t="s">
        <v>70</v>
      </c>
      <c r="L10509" s="73">
        <v>2</v>
      </c>
      <c r="M10509" s="73" t="s">
        <v>91</v>
      </c>
      <c r="N10509" s="68" t="str">
        <f>VLOOKUP(K10509,[1]人員授權表!D$3:G$249,4,0)</f>
        <v>有機</v>
      </c>
      <c r="O10509" s="70" t="str">
        <f>IF(J10509=[1]人員授權表!$C$85,"Casper李羿勳",IF(J10509=[1]人員授權表!$C$188,"Iring陳俊明",IF(J10509=[1]人員授權表!$C$189,"Brian陳泓霖",VLOOKUP(K10509,[1]人員授權表!D$2:E$249,2,FALSE))))</f>
        <v>Casper李羿勳</v>
      </c>
      <c r="P10509" s="67">
        <f t="shared" si="558"/>
        <v>44892</v>
      </c>
      <c r="Q10509" s="75" t="str">
        <f t="shared" si="560"/>
        <v>週日</v>
      </c>
      <c r="R10509" s="80">
        <v>44890</v>
      </c>
    </row>
    <row r="10510" spans="2:18">
      <c r="B10510" s="66">
        <v>44866</v>
      </c>
      <c r="C10510" s="67">
        <v>44881</v>
      </c>
      <c r="D10510" s="68" t="s">
        <v>50</v>
      </c>
      <c r="E10510" s="70" t="s">
        <v>82</v>
      </c>
      <c r="F10510" s="4" t="s">
        <v>3771</v>
      </c>
      <c r="G10510" s="101">
        <v>44880</v>
      </c>
      <c r="H10510" s="101">
        <v>44894</v>
      </c>
      <c r="I10510" s="71">
        <f t="shared" si="559"/>
        <v>14</v>
      </c>
      <c r="J10510" s="72" t="s">
        <v>120</v>
      </c>
      <c r="K10510" s="72" t="s">
        <v>3567</v>
      </c>
      <c r="L10510" s="110">
        <v>1</v>
      </c>
      <c r="M10510" s="73" t="s">
        <v>108</v>
      </c>
      <c r="N10510" s="68" t="str">
        <f>VLOOKUP(K10510,[1]人員授權表!D$3:G$249,4,0)</f>
        <v>無機</v>
      </c>
      <c r="O10510" s="70" t="str">
        <f>IF(J10510=[1]人員授權表!$C$85,"Casper李羿勳",IF(J10510=[1]人員授權表!$C$188,"Iring陳俊明",IF(J10510=[1]人員授權表!$C$189,"Brian陳泓霖",VLOOKUP(K10510,[1]人員授權表!D$2:E$249,2,FALSE))))</f>
        <v>Ken張智凱</v>
      </c>
      <c r="P10510" s="67">
        <f t="shared" si="558"/>
        <v>44892</v>
      </c>
      <c r="Q10510" s="75" t="str">
        <f t="shared" si="560"/>
        <v>週日</v>
      </c>
      <c r="R10510" s="80">
        <v>44882</v>
      </c>
    </row>
    <row r="10511" spans="2:18">
      <c r="B10511" s="66">
        <v>44858</v>
      </c>
      <c r="D10511" s="68" t="s">
        <v>50</v>
      </c>
      <c r="E10511" s="70" t="s">
        <v>82</v>
      </c>
      <c r="F10511" s="70" t="s">
        <v>3772</v>
      </c>
      <c r="G10511" s="67">
        <v>44871</v>
      </c>
      <c r="H10511" s="67">
        <v>44894</v>
      </c>
      <c r="I10511" s="71">
        <f t="shared" si="559"/>
        <v>23</v>
      </c>
      <c r="J10511" s="72" t="s">
        <v>120</v>
      </c>
      <c r="K10511" s="72" t="s">
        <v>121</v>
      </c>
      <c r="L10511" s="73">
        <v>1</v>
      </c>
      <c r="M10511" s="73" t="s">
        <v>127</v>
      </c>
      <c r="N10511" s="68" t="str">
        <f>VLOOKUP(K10511,[1]人員授權表!D$3:G$249,4,0)</f>
        <v>無機</v>
      </c>
      <c r="O10511" s="70" t="str">
        <f>IF(J10511=[1]人員授權表!$C$85,"Casper李羿勳",IF(J10511=[1]人員授權表!$C$188,"Iring陳俊明",IF(J10511=[1]人員授權表!$C$189,"Brian陳泓霖",VLOOKUP(K10511,[1]人員授權表!D$2:E$249,2,FALSE))))</f>
        <v>Ken張智凱</v>
      </c>
      <c r="P10511" s="67">
        <f t="shared" si="558"/>
        <v>44892</v>
      </c>
      <c r="Q10511" s="75" t="str">
        <f t="shared" si="560"/>
        <v>週日</v>
      </c>
      <c r="R10511" s="80">
        <v>44876</v>
      </c>
    </row>
    <row r="10512" spans="2:18">
      <c r="B10512" s="66">
        <v>44888</v>
      </c>
      <c r="D10512" s="68" t="s">
        <v>50</v>
      </c>
      <c r="E10512" s="70" t="s">
        <v>1418</v>
      </c>
      <c r="F10512" s="4" t="s">
        <v>3773</v>
      </c>
      <c r="G10512" s="67">
        <v>44886</v>
      </c>
      <c r="H10512" s="67">
        <v>44894</v>
      </c>
      <c r="I10512" s="71">
        <f t="shared" si="559"/>
        <v>8</v>
      </c>
      <c r="J10512" s="72" t="s">
        <v>102</v>
      </c>
      <c r="K10512" s="72" t="s">
        <v>103</v>
      </c>
      <c r="L10512" s="73">
        <v>1</v>
      </c>
      <c r="M10512" s="73" t="s">
        <v>108</v>
      </c>
      <c r="N10512" s="68" t="str">
        <f>VLOOKUP(K10512,[1]人員授權表!D$3:G$249,4,0)</f>
        <v>無機</v>
      </c>
      <c r="O10512" s="70" t="str">
        <f>IF(J10512=[1]人員授權表!$C$85,"Casper李羿勳",IF(J10512=[1]人員授權表!$C$188,"Iring陳俊明",IF(J10512=[1]人員授權表!$C$189,"Brian陳泓霖",VLOOKUP(K10512,[1]人員授權表!D$2:E$249,2,FALSE))))</f>
        <v>Brian陳泓霖</v>
      </c>
      <c r="P10512" s="67">
        <f>H10512-1</f>
        <v>44893</v>
      </c>
      <c r="Q10512" s="75" t="str">
        <f t="shared" si="560"/>
        <v>週一</v>
      </c>
      <c r="R10512" s="80">
        <v>44893</v>
      </c>
    </row>
    <row r="10513" spans="2:18">
      <c r="B10513" s="66">
        <v>44860</v>
      </c>
      <c r="D10513" s="68" t="s">
        <v>50</v>
      </c>
      <c r="E10513" s="70" t="s">
        <v>82</v>
      </c>
      <c r="F10513" s="70" t="s">
        <v>3774</v>
      </c>
      <c r="G10513" s="67">
        <v>44880</v>
      </c>
      <c r="H10513" s="67">
        <v>44894</v>
      </c>
      <c r="I10513" s="71">
        <f t="shared" si="559"/>
        <v>14</v>
      </c>
      <c r="J10513" s="72" t="s">
        <v>139</v>
      </c>
      <c r="K10513" s="72" t="s">
        <v>140</v>
      </c>
      <c r="L10513" s="73">
        <v>3</v>
      </c>
      <c r="M10513" s="73" t="s">
        <v>268</v>
      </c>
      <c r="N10513" s="68" t="str">
        <f>VLOOKUP(K10513,[1]人員授權表!D$3:G$249,4,0)</f>
        <v>無機</v>
      </c>
      <c r="O10513" s="70" t="str">
        <f>IF(J10513=[1]人員授權表!$C$85,"Casper李羿勳",IF(J10513=[1]人員授權表!$C$188,"Iring陳俊明",IF(J10513=[1]人員授權表!$C$189,"Brian陳泓霖",VLOOKUP(K10513,[1]人員授權表!D$2:E$249,2,FALSE))))</f>
        <v>Brian陳泓霖</v>
      </c>
      <c r="P10513" s="67">
        <f t="shared" ref="P10513:P10576" si="561">H10513-2</f>
        <v>44892</v>
      </c>
      <c r="Q10513" s="75" t="str">
        <f t="shared" si="560"/>
        <v>週日</v>
      </c>
      <c r="R10513" s="80">
        <v>44883</v>
      </c>
    </row>
    <row r="10514" spans="2:18">
      <c r="B10514" s="66">
        <v>44860</v>
      </c>
      <c r="D10514" s="68" t="s">
        <v>50</v>
      </c>
      <c r="E10514" s="70" t="s">
        <v>82</v>
      </c>
      <c r="F10514" s="70" t="s">
        <v>3774</v>
      </c>
      <c r="G10514" s="67">
        <v>44880</v>
      </c>
      <c r="H10514" s="67">
        <v>44894</v>
      </c>
      <c r="I10514" s="71">
        <f t="shared" si="559"/>
        <v>14</v>
      </c>
      <c r="J10514" s="72" t="s">
        <v>164</v>
      </c>
      <c r="K10514" s="72" t="s">
        <v>146</v>
      </c>
      <c r="L10514" s="73">
        <v>3</v>
      </c>
      <c r="M10514" s="73" t="s">
        <v>268</v>
      </c>
      <c r="N10514" s="68" t="str">
        <f>VLOOKUP(K10514,[1]人員授權表!D$3:G$249,4,0)</f>
        <v>無機</v>
      </c>
      <c r="O10514" s="70" t="str">
        <f>IF(J10514=[1]人員授權表!$C$85,"Casper李羿勳",IF(J10514=[1]人員授權表!$C$188,"Iring陳俊明",IF(J10514=[1]人員授權表!$C$189,"Brian陳泓霖",VLOOKUP(K10514,[1]人員授權表!D$2:E$249,2,FALSE))))</f>
        <v>Jack劉念忻</v>
      </c>
      <c r="P10514" s="67">
        <f t="shared" si="561"/>
        <v>44892</v>
      </c>
      <c r="Q10514" s="75" t="str">
        <f t="shared" si="560"/>
        <v>週日</v>
      </c>
      <c r="R10514" s="80">
        <v>44891</v>
      </c>
    </row>
    <row r="10515" spans="2:18">
      <c r="B10515" s="66">
        <v>44860</v>
      </c>
      <c r="D10515" s="68" t="s">
        <v>50</v>
      </c>
      <c r="E10515" s="70" t="s">
        <v>82</v>
      </c>
      <c r="F10515" s="70" t="s">
        <v>3774</v>
      </c>
      <c r="G10515" s="67">
        <v>44880</v>
      </c>
      <c r="H10515" s="67">
        <v>44894</v>
      </c>
      <c r="I10515" s="71">
        <f t="shared" si="559"/>
        <v>14</v>
      </c>
      <c r="J10515" s="72" t="s">
        <v>141</v>
      </c>
      <c r="K10515" s="72" t="s">
        <v>142</v>
      </c>
      <c r="L10515" s="73">
        <v>3</v>
      </c>
      <c r="M10515" s="73" t="s">
        <v>268</v>
      </c>
      <c r="N10515" s="68" t="str">
        <f>VLOOKUP(K10515,[1]人員授權表!D$3:G$249,4,0)</f>
        <v>無機</v>
      </c>
      <c r="O10515" s="70" t="str">
        <f>IF(J10515=[1]人員授權表!$C$85,"Casper李羿勳",IF(J10515=[1]人員授權表!$C$188,"Iring陳俊明",IF(J10515=[1]人員授權表!$C$189,"Brian陳泓霖",VLOOKUP(K10515,[1]人員授權表!D$2:E$249,2,FALSE))))</f>
        <v>Dennis陳汶宏</v>
      </c>
      <c r="P10515" s="67">
        <f t="shared" si="561"/>
        <v>44892</v>
      </c>
      <c r="Q10515" s="75" t="str">
        <f t="shared" si="560"/>
        <v>週日</v>
      </c>
      <c r="R10515" s="80">
        <v>44887</v>
      </c>
    </row>
    <row r="10516" spans="2:18">
      <c r="B10516" s="66">
        <v>44860</v>
      </c>
      <c r="D10516" s="68" t="s">
        <v>50</v>
      </c>
      <c r="E10516" s="70" t="s">
        <v>82</v>
      </c>
      <c r="F10516" s="70" t="s">
        <v>3774</v>
      </c>
      <c r="G10516" s="67">
        <v>44880</v>
      </c>
      <c r="H10516" s="67">
        <v>44894</v>
      </c>
      <c r="I10516" s="71">
        <f t="shared" si="559"/>
        <v>14</v>
      </c>
      <c r="J10516" s="72" t="s">
        <v>137</v>
      </c>
      <c r="K10516" s="72" t="s">
        <v>138</v>
      </c>
      <c r="L10516" s="73">
        <v>3</v>
      </c>
      <c r="M10516" s="73" t="s">
        <v>268</v>
      </c>
      <c r="N10516" s="68" t="str">
        <f>VLOOKUP(K10516,[1]人員授權表!D$3:G$249,4,0)</f>
        <v>無機</v>
      </c>
      <c r="O10516" s="70" t="str">
        <f>IF(J10516=[1]人員授權表!$C$85,"Casper李羿勳",IF(J10516=[1]人員授權表!$C$188,"Iring陳俊明",IF(J10516=[1]人員授權表!$C$189,"Brian陳泓霖",VLOOKUP(K10516,[1]人員授權表!D$2:E$249,2,FALSE))))</f>
        <v>Jack劉念忻</v>
      </c>
      <c r="P10516" s="67">
        <f t="shared" si="561"/>
        <v>44892</v>
      </c>
      <c r="Q10516" s="75" t="str">
        <f t="shared" si="560"/>
        <v>週日</v>
      </c>
      <c r="R10516" s="80">
        <v>44890</v>
      </c>
    </row>
    <row r="10517" spans="2:18">
      <c r="B10517" s="66">
        <v>44860</v>
      </c>
      <c r="D10517" s="68" t="s">
        <v>50</v>
      </c>
      <c r="E10517" s="70" t="s">
        <v>82</v>
      </c>
      <c r="F10517" s="70" t="s">
        <v>3774</v>
      </c>
      <c r="G10517" s="67">
        <v>44880</v>
      </c>
      <c r="H10517" s="67">
        <v>44894</v>
      </c>
      <c r="I10517" s="71">
        <f t="shared" si="559"/>
        <v>14</v>
      </c>
      <c r="J10517" s="72" t="s">
        <v>148</v>
      </c>
      <c r="K10517" s="72" t="s">
        <v>149</v>
      </c>
      <c r="L10517" s="73">
        <v>3</v>
      </c>
      <c r="M10517" s="73" t="s">
        <v>268</v>
      </c>
      <c r="N10517" s="68" t="str">
        <f>VLOOKUP(K10517,[1]人員授權表!D$3:G$249,4,0)</f>
        <v>無機</v>
      </c>
      <c r="O10517" s="70" t="str">
        <f>IF(J10517=[1]人員授權表!$C$85,"Casper李羿勳",IF(J10517=[1]人員授權表!$C$188,"Iring陳俊明",IF(J10517=[1]人員授權表!$C$189,"Brian陳泓霖",VLOOKUP(K10517,[1]人員授權表!D$2:E$249,2,FALSE))))</f>
        <v>Vicky游崴涵</v>
      </c>
      <c r="P10517" s="67">
        <f t="shared" si="561"/>
        <v>44892</v>
      </c>
      <c r="Q10517" s="75" t="str">
        <f t="shared" si="560"/>
        <v>週日</v>
      </c>
      <c r="R10517" s="80">
        <v>44882</v>
      </c>
    </row>
    <row r="10518" spans="2:18">
      <c r="B10518" s="66">
        <v>44872</v>
      </c>
      <c r="D10518" s="68" t="s">
        <v>50</v>
      </c>
      <c r="E10518" s="70" t="s">
        <v>82</v>
      </c>
      <c r="F10518" s="4" t="s">
        <v>3775</v>
      </c>
      <c r="G10518" s="67">
        <v>44881</v>
      </c>
      <c r="H10518" s="67">
        <v>44894</v>
      </c>
      <c r="I10518" s="71">
        <f t="shared" si="559"/>
        <v>13</v>
      </c>
      <c r="J10518" s="72" t="s">
        <v>139</v>
      </c>
      <c r="K10518" s="72" t="s">
        <v>140</v>
      </c>
      <c r="L10518" s="73">
        <v>2</v>
      </c>
      <c r="M10518" s="73" t="s">
        <v>91</v>
      </c>
      <c r="N10518" s="68" t="str">
        <f>VLOOKUP(K10518,[1]人員授權表!D$3:G$249,4,0)</f>
        <v>無機</v>
      </c>
      <c r="O10518" s="70" t="str">
        <f>IF(J10518=[1]人員授權表!$C$85,"Casper李羿勳",IF(J10518=[1]人員授權表!$C$188,"Iring陳俊明",IF(J10518=[1]人員授權表!$C$189,"Brian陳泓霖",VLOOKUP(K10518,[1]人員授權表!D$2:E$249,2,FALSE))))</f>
        <v>Brian陳泓霖</v>
      </c>
      <c r="P10518" s="67">
        <f t="shared" si="561"/>
        <v>44892</v>
      </c>
      <c r="Q10518" s="75" t="str">
        <f t="shared" si="560"/>
        <v>週日</v>
      </c>
      <c r="R10518" s="80">
        <v>44889</v>
      </c>
    </row>
    <row r="10519" spans="2:18">
      <c r="B10519" s="66">
        <v>44872</v>
      </c>
      <c r="D10519" s="68" t="s">
        <v>50</v>
      </c>
      <c r="E10519" s="70" t="s">
        <v>82</v>
      </c>
      <c r="F10519" s="4" t="s">
        <v>3775</v>
      </c>
      <c r="G10519" s="67">
        <v>44881</v>
      </c>
      <c r="H10519" s="67">
        <v>44894</v>
      </c>
      <c r="I10519" s="71">
        <f t="shared" si="559"/>
        <v>13</v>
      </c>
      <c r="J10519" s="72" t="s">
        <v>137</v>
      </c>
      <c r="K10519" s="72" t="s">
        <v>1049</v>
      </c>
      <c r="L10519" s="73">
        <v>2</v>
      </c>
      <c r="M10519" s="73" t="s">
        <v>91</v>
      </c>
      <c r="N10519" s="68" t="str">
        <f>VLOOKUP(K10519,[1]人員授權表!D$3:G$249,4,0)</f>
        <v>無機</v>
      </c>
      <c r="O10519" s="70" t="str">
        <f>IF(J10519=[1]人員授權表!$C$85,"Casper李羿勳",IF(J10519=[1]人員授權表!$C$188,"Iring陳俊明",IF(J10519=[1]人員授權表!$C$189,"Brian陳泓霖",VLOOKUP(K10519,[1]人員授權表!D$2:E$249,2,FALSE))))</f>
        <v>Jack劉念忻</v>
      </c>
      <c r="P10519" s="67">
        <f t="shared" si="561"/>
        <v>44892</v>
      </c>
      <c r="Q10519" s="75" t="str">
        <f t="shared" si="560"/>
        <v>週日</v>
      </c>
      <c r="R10519" s="80">
        <v>44890</v>
      </c>
    </row>
    <row r="10520" spans="2:18">
      <c r="B10520" s="66">
        <v>44872</v>
      </c>
      <c r="D10520" s="68" t="s">
        <v>50</v>
      </c>
      <c r="E10520" s="70" t="s">
        <v>82</v>
      </c>
      <c r="F10520" s="4" t="s">
        <v>3775</v>
      </c>
      <c r="G10520" s="67">
        <v>44881</v>
      </c>
      <c r="H10520" s="67">
        <v>44894</v>
      </c>
      <c r="I10520" s="71">
        <f t="shared" si="559"/>
        <v>13</v>
      </c>
      <c r="J10520" s="72" t="s">
        <v>148</v>
      </c>
      <c r="K10520" s="72" t="s">
        <v>1525</v>
      </c>
      <c r="L10520" s="73">
        <v>2</v>
      </c>
      <c r="M10520" s="73" t="s">
        <v>91</v>
      </c>
      <c r="N10520" s="68" t="str">
        <f>VLOOKUP(K10520,[1]人員授權表!D$3:G$249,4,0)</f>
        <v>無機</v>
      </c>
      <c r="O10520" s="70" t="str">
        <f>IF(J10520=[1]人員授權表!$C$85,"Casper李羿勳",IF(J10520=[1]人員授權表!$C$188,"Iring陳俊明",IF(J10520=[1]人員授權表!$C$189,"Brian陳泓霖",VLOOKUP(K10520,[1]人員授權表!D$2:E$249,2,FALSE))))</f>
        <v>Vicky游崴涵</v>
      </c>
      <c r="P10520" s="67">
        <f t="shared" si="561"/>
        <v>44892</v>
      </c>
      <c r="Q10520" s="75" t="str">
        <f t="shared" si="560"/>
        <v>週日</v>
      </c>
      <c r="R10520" s="80">
        <v>44886</v>
      </c>
    </row>
    <row r="10521" spans="2:18">
      <c r="B10521" s="66">
        <v>44872</v>
      </c>
      <c r="D10521" s="68" t="s">
        <v>50</v>
      </c>
      <c r="E10521" s="70" t="s">
        <v>82</v>
      </c>
      <c r="F10521" s="4" t="s">
        <v>3775</v>
      </c>
      <c r="G10521" s="67">
        <v>44881</v>
      </c>
      <c r="H10521" s="67">
        <v>44894</v>
      </c>
      <c r="I10521" s="71">
        <f t="shared" si="559"/>
        <v>13</v>
      </c>
      <c r="J10521" s="72" t="s">
        <v>141</v>
      </c>
      <c r="K10521" s="72" t="s">
        <v>142</v>
      </c>
      <c r="L10521" s="73">
        <v>2</v>
      </c>
      <c r="M10521" s="73" t="s">
        <v>91</v>
      </c>
      <c r="N10521" s="68" t="str">
        <f>VLOOKUP(K10521,[1]人員授權表!D$3:G$249,4,0)</f>
        <v>無機</v>
      </c>
      <c r="O10521" s="70" t="str">
        <f>IF(J10521=[1]人員授權表!$C$85,"Casper李羿勳",IF(J10521=[1]人員授權表!$C$188,"Iring陳俊明",IF(J10521=[1]人員授權表!$C$189,"Brian陳泓霖",VLOOKUP(K10521,[1]人員授權表!D$2:E$249,2,FALSE))))</f>
        <v>Dennis陳汶宏</v>
      </c>
      <c r="P10521" s="67">
        <f t="shared" si="561"/>
        <v>44892</v>
      </c>
      <c r="Q10521" s="75" t="str">
        <f t="shared" si="560"/>
        <v>週日</v>
      </c>
      <c r="R10521" s="80">
        <v>44887</v>
      </c>
    </row>
    <row r="10522" spans="2:18">
      <c r="B10522" s="66">
        <v>44872</v>
      </c>
      <c r="D10522" s="68" t="s">
        <v>50</v>
      </c>
      <c r="E10522" s="70" t="s">
        <v>82</v>
      </c>
      <c r="F10522" s="4" t="s">
        <v>3775</v>
      </c>
      <c r="G10522" s="67">
        <v>44881</v>
      </c>
      <c r="H10522" s="67">
        <v>44894</v>
      </c>
      <c r="I10522" s="71">
        <f t="shared" si="559"/>
        <v>13</v>
      </c>
      <c r="J10522" s="72" t="s">
        <v>966</v>
      </c>
      <c r="K10522" s="72" t="s">
        <v>154</v>
      </c>
      <c r="L10522" s="73">
        <v>2</v>
      </c>
      <c r="M10522" s="73" t="s">
        <v>91</v>
      </c>
      <c r="N10522" s="68" t="str">
        <f>VLOOKUP(K10522,[1]人員授權表!D$3:G$249,4,0)</f>
        <v>無機</v>
      </c>
      <c r="O10522" s="70" t="str">
        <f>IF(J10522=[1]人員授權表!$C$85,"Casper李羿勳",IF(J10522=[1]人員授權表!$C$188,"Iring陳俊明",IF(J10522=[1]人員授權表!$C$189,"Brian陳泓霖",VLOOKUP(K10522,[1]人員授權表!D$2:E$249,2,FALSE))))</f>
        <v>Ken張智凱</v>
      </c>
      <c r="P10522" s="67">
        <f t="shared" si="561"/>
        <v>44892</v>
      </c>
      <c r="Q10522" s="75" t="str">
        <f t="shared" si="560"/>
        <v>週日</v>
      </c>
      <c r="R10522" s="80">
        <v>44889</v>
      </c>
    </row>
    <row r="10523" spans="2:18">
      <c r="B10523" s="66">
        <v>44875</v>
      </c>
      <c r="D10523" s="68" t="s">
        <v>50</v>
      </c>
      <c r="E10523" s="70" t="s">
        <v>51</v>
      </c>
      <c r="F10523" s="4" t="s">
        <v>3776</v>
      </c>
      <c r="G10523" s="67">
        <v>44881</v>
      </c>
      <c r="H10523" s="67">
        <v>44894</v>
      </c>
      <c r="I10523" s="71">
        <f t="shared" si="559"/>
        <v>13</v>
      </c>
      <c r="J10523" s="72" t="s">
        <v>148</v>
      </c>
      <c r="K10523" s="72" t="s">
        <v>149</v>
      </c>
      <c r="L10523" s="73">
        <v>1</v>
      </c>
      <c r="M10523" s="73" t="s">
        <v>91</v>
      </c>
      <c r="N10523" s="68" t="str">
        <f>VLOOKUP(K10523,[1]人員授權表!D$3:G$249,4,0)</f>
        <v>無機</v>
      </c>
      <c r="O10523" s="70" t="str">
        <f>IF(J10523=[1]人員授權表!$C$85,"Casper李羿勳",IF(J10523=[1]人員授權表!$C$188,"Iring陳俊明",IF(J10523=[1]人員授權表!$C$189,"Brian陳泓霖",VLOOKUP(K10523,[1]人員授權表!D$2:E$249,2,FALSE))))</f>
        <v>Vicky游崴涵</v>
      </c>
      <c r="P10523" s="67">
        <f t="shared" si="561"/>
        <v>44892</v>
      </c>
      <c r="Q10523" s="75" t="str">
        <f t="shared" si="560"/>
        <v>週日</v>
      </c>
      <c r="R10523" s="80">
        <v>44886</v>
      </c>
    </row>
    <row r="10524" spans="2:18">
      <c r="B10524" s="66">
        <v>44875</v>
      </c>
      <c r="D10524" s="68" t="s">
        <v>50</v>
      </c>
      <c r="E10524" s="70" t="s">
        <v>51</v>
      </c>
      <c r="F10524" s="4" t="s">
        <v>3776</v>
      </c>
      <c r="G10524" s="67">
        <v>44881</v>
      </c>
      <c r="H10524" s="67">
        <v>44894</v>
      </c>
      <c r="I10524" s="71">
        <f t="shared" si="559"/>
        <v>13</v>
      </c>
      <c r="J10524" s="72" t="s">
        <v>139</v>
      </c>
      <c r="K10524" s="72" t="s">
        <v>140</v>
      </c>
      <c r="L10524" s="73">
        <v>1</v>
      </c>
      <c r="M10524" s="73" t="s">
        <v>91</v>
      </c>
      <c r="N10524" s="68" t="str">
        <f>VLOOKUP(K10524,[1]人員授權表!D$3:G$249,4,0)</f>
        <v>無機</v>
      </c>
      <c r="O10524" s="70" t="str">
        <f>IF(J10524=[1]人員授權表!$C$85,"Casper李羿勳",IF(J10524=[1]人員授權表!$C$188,"Iring陳俊明",IF(J10524=[1]人員授權表!$C$189,"Brian陳泓霖",VLOOKUP(K10524,[1]人員授權表!D$2:E$249,2,FALSE))))</f>
        <v>Brian陳泓霖</v>
      </c>
      <c r="P10524" s="67">
        <f t="shared" si="561"/>
        <v>44892</v>
      </c>
      <c r="Q10524" s="75" t="str">
        <f t="shared" si="560"/>
        <v>週日</v>
      </c>
      <c r="R10524" s="80">
        <v>44889</v>
      </c>
    </row>
    <row r="10525" spans="2:18">
      <c r="B10525" s="66">
        <v>44875</v>
      </c>
      <c r="D10525" s="68" t="s">
        <v>50</v>
      </c>
      <c r="E10525" s="70" t="s">
        <v>51</v>
      </c>
      <c r="F10525" s="4" t="s">
        <v>3776</v>
      </c>
      <c r="G10525" s="67">
        <v>44881</v>
      </c>
      <c r="H10525" s="67">
        <v>44894</v>
      </c>
      <c r="I10525" s="71">
        <f t="shared" si="559"/>
        <v>13</v>
      </c>
      <c r="J10525" s="72" t="s">
        <v>141</v>
      </c>
      <c r="K10525" s="72" t="s">
        <v>142</v>
      </c>
      <c r="L10525" s="73">
        <v>1</v>
      </c>
      <c r="M10525" s="73" t="s">
        <v>91</v>
      </c>
      <c r="N10525" s="68" t="str">
        <f>VLOOKUP(K10525,[1]人員授權表!D$3:G$249,4,0)</f>
        <v>無機</v>
      </c>
      <c r="O10525" s="70" t="str">
        <f>IF(J10525=[1]人員授權表!$C$85,"Casper李羿勳",IF(J10525=[1]人員授權表!$C$188,"Iring陳俊明",IF(J10525=[1]人員授權表!$C$189,"Brian陳泓霖",VLOOKUP(K10525,[1]人員授權表!D$2:E$249,2,FALSE))))</f>
        <v>Dennis陳汶宏</v>
      </c>
      <c r="P10525" s="67">
        <f t="shared" si="561"/>
        <v>44892</v>
      </c>
      <c r="Q10525" s="75" t="str">
        <f t="shared" si="560"/>
        <v>週日</v>
      </c>
      <c r="R10525" s="80">
        <v>44887</v>
      </c>
    </row>
    <row r="10526" spans="2:18">
      <c r="B10526" s="66">
        <v>44865</v>
      </c>
      <c r="C10526" s="101">
        <v>44866</v>
      </c>
      <c r="D10526" s="68" t="s">
        <v>50</v>
      </c>
      <c r="E10526" s="70" t="s">
        <v>82</v>
      </c>
      <c r="F10526" s="4" t="s">
        <v>3777</v>
      </c>
      <c r="G10526" s="101">
        <v>44876</v>
      </c>
      <c r="H10526" s="101">
        <v>44894</v>
      </c>
      <c r="I10526" s="71">
        <f t="shared" si="559"/>
        <v>18</v>
      </c>
      <c r="J10526" s="72" t="s">
        <v>195</v>
      </c>
      <c r="K10526" s="72" t="s">
        <v>345</v>
      </c>
      <c r="L10526" s="73">
        <v>1</v>
      </c>
      <c r="M10526" s="73" t="s">
        <v>108</v>
      </c>
      <c r="N10526" s="68" t="str">
        <f>VLOOKUP(K10526,[1]人員授權表!D$3:G$249,4,0)</f>
        <v>無機</v>
      </c>
      <c r="O10526" s="70" t="str">
        <f>IF(J10526=[1]人員授權表!$C$85,"Casper李羿勳",IF(J10526=[1]人員授權表!$C$188,"Iring陳俊明",IF(J10526=[1]人員授權表!$C$189,"Brian陳泓霖",VLOOKUP(K10526,[1]人員授權表!D$2:E$249,2,FALSE))))</f>
        <v>Debby胡萱黛</v>
      </c>
      <c r="P10526" s="67">
        <f t="shared" si="561"/>
        <v>44892</v>
      </c>
      <c r="Q10526" s="75" t="str">
        <f t="shared" si="560"/>
        <v>週日</v>
      </c>
      <c r="R10526" s="80">
        <v>44890</v>
      </c>
    </row>
    <row r="10527" spans="2:18">
      <c r="B10527" s="66">
        <v>44872</v>
      </c>
      <c r="D10527" s="68" t="s">
        <v>50</v>
      </c>
      <c r="E10527" s="70" t="s">
        <v>82</v>
      </c>
      <c r="F10527" s="4" t="s">
        <v>3778</v>
      </c>
      <c r="G10527" s="67">
        <v>44876</v>
      </c>
      <c r="H10527" s="67">
        <v>44894</v>
      </c>
      <c r="I10527" s="71">
        <f t="shared" si="559"/>
        <v>18</v>
      </c>
      <c r="J10527" s="72" t="s">
        <v>195</v>
      </c>
      <c r="K10527" s="72" t="s">
        <v>345</v>
      </c>
      <c r="L10527" s="73">
        <v>6</v>
      </c>
      <c r="M10527" s="73" t="s">
        <v>108</v>
      </c>
      <c r="N10527" s="68" t="str">
        <f>VLOOKUP(K10527,[1]人員授權表!D$3:G$249,4,0)</f>
        <v>無機</v>
      </c>
      <c r="O10527" s="70" t="str">
        <f>IF(J10527=[1]人員授權表!$C$85,"Casper李羿勳",IF(J10527=[1]人員授權表!$C$188,"Iring陳俊明",IF(J10527=[1]人員授權表!$C$189,"Brian陳泓霖",VLOOKUP(K10527,[1]人員授權表!D$2:E$249,2,FALSE))))</f>
        <v>Debby胡萱黛</v>
      </c>
      <c r="P10527" s="67">
        <f t="shared" si="561"/>
        <v>44892</v>
      </c>
      <c r="Q10527" s="75" t="str">
        <f t="shared" si="560"/>
        <v>週日</v>
      </c>
      <c r="R10527" s="80">
        <v>44890</v>
      </c>
    </row>
    <row r="10528" spans="2:18">
      <c r="B10528" s="66">
        <v>44872</v>
      </c>
      <c r="D10528" s="68" t="s">
        <v>50</v>
      </c>
      <c r="E10528" s="70" t="s">
        <v>82</v>
      </c>
      <c r="F10528" s="4" t="s">
        <v>3778</v>
      </c>
      <c r="G10528" s="67">
        <v>44876</v>
      </c>
      <c r="H10528" s="67">
        <v>44894</v>
      </c>
      <c r="I10528" s="71">
        <f t="shared" si="559"/>
        <v>18</v>
      </c>
      <c r="J10528" s="72" t="s">
        <v>521</v>
      </c>
      <c r="K10528" s="72" t="s">
        <v>874</v>
      </c>
      <c r="L10528" s="73">
        <v>6</v>
      </c>
      <c r="M10528" s="73" t="s">
        <v>108</v>
      </c>
      <c r="N10528" s="68" t="str">
        <f>VLOOKUP(K10528,[1]人員授權表!D$3:G$249,4,0)</f>
        <v>有機</v>
      </c>
      <c r="O10528" s="70" t="str">
        <f>IF(J10528=[1]人員授權表!$C$85,"Casper李羿勳",IF(J10528=[1]人員授權表!$C$188,"Iring陳俊明",IF(J10528=[1]人員授權表!$C$189,"Brian陳泓霖",VLOOKUP(K10528,[1]人員授權表!D$2:E$249,2,FALSE))))</f>
        <v>Elle黃雅琪</v>
      </c>
      <c r="P10528" s="67">
        <f t="shared" si="561"/>
        <v>44892</v>
      </c>
      <c r="Q10528" s="75" t="str">
        <f t="shared" si="560"/>
        <v>週日</v>
      </c>
      <c r="R10528" s="80">
        <v>44887</v>
      </c>
    </row>
    <row r="10529" spans="2:28">
      <c r="B10529" s="66">
        <v>44872</v>
      </c>
      <c r="C10529" s="67">
        <v>44875</v>
      </c>
      <c r="D10529" s="126" t="s">
        <v>1854</v>
      </c>
      <c r="E10529" s="89" t="s">
        <v>82</v>
      </c>
      <c r="F10529" s="115" t="s">
        <v>3779</v>
      </c>
      <c r="G10529" s="92">
        <v>44881</v>
      </c>
      <c r="H10529" s="92">
        <v>44894</v>
      </c>
      <c r="I10529" s="127">
        <f t="shared" si="559"/>
        <v>13</v>
      </c>
      <c r="J10529" s="106" t="s">
        <v>137</v>
      </c>
      <c r="K10529" s="106" t="s">
        <v>138</v>
      </c>
      <c r="L10529" s="100"/>
      <c r="M10529" s="73" t="s">
        <v>91</v>
      </c>
      <c r="N10529" s="107" t="str">
        <f>VLOOKUP(K10529,[1]人員授權表!D$3:G$249,4,0)</f>
        <v>無機</v>
      </c>
      <c r="O10529" s="90" t="str">
        <f>IF(J10529=[1]人員授權表!$C$85,"Casper李羿勳",IF(J10529=[1]人員授權表!$C$188,"Iring陳俊明",IF(J10529=[1]人員授權表!$C$189,"Brian陳泓霖",VLOOKUP(K10529,[1]人員授權表!D$2:E$249,2,FALSE))))</f>
        <v>Jack劉念忻</v>
      </c>
      <c r="P10529" s="105">
        <f t="shared" si="561"/>
        <v>44892</v>
      </c>
      <c r="Q10529" s="75" t="str">
        <f t="shared" si="560"/>
        <v>週日</v>
      </c>
      <c r="R10529" s="128" t="s">
        <v>1854</v>
      </c>
    </row>
    <row r="10530" spans="2:28">
      <c r="B10530" s="66">
        <v>44872</v>
      </c>
      <c r="D10530" s="68" t="s">
        <v>50</v>
      </c>
      <c r="E10530" s="70" t="s">
        <v>82</v>
      </c>
      <c r="F10530" s="4" t="s">
        <v>3779</v>
      </c>
      <c r="G10530" s="67">
        <v>44881</v>
      </c>
      <c r="H10530" s="67">
        <v>44894</v>
      </c>
      <c r="I10530" s="71">
        <f t="shared" si="559"/>
        <v>13</v>
      </c>
      <c r="J10530" s="72" t="s">
        <v>141</v>
      </c>
      <c r="K10530" s="72" t="s">
        <v>142</v>
      </c>
      <c r="L10530" s="73">
        <v>1</v>
      </c>
      <c r="M10530" s="73" t="s">
        <v>91</v>
      </c>
      <c r="N10530" s="68" t="str">
        <f>VLOOKUP(K10530,[1]人員授權表!D$3:G$249,4,0)</f>
        <v>無機</v>
      </c>
      <c r="O10530" s="70" t="str">
        <f>IF(J10530=[1]人員授權表!$C$85,"Casper李羿勳",IF(J10530=[1]人員授權表!$C$188,"Iring陳俊明",IF(J10530=[1]人員授權表!$C$189,"Brian陳泓霖",VLOOKUP(K10530,[1]人員授權表!D$2:E$249,2,FALSE))))</f>
        <v>Dennis陳汶宏</v>
      </c>
      <c r="P10530" s="67">
        <f t="shared" si="561"/>
        <v>44892</v>
      </c>
      <c r="Q10530" s="75" t="str">
        <f t="shared" si="560"/>
        <v>週日</v>
      </c>
      <c r="R10530" s="80">
        <v>44887</v>
      </c>
    </row>
    <row r="10531" spans="2:28">
      <c r="B10531" s="66">
        <v>44872</v>
      </c>
      <c r="D10531" s="68" t="s">
        <v>50</v>
      </c>
      <c r="E10531" s="70" t="s">
        <v>82</v>
      </c>
      <c r="F10531" s="4" t="s">
        <v>3779</v>
      </c>
      <c r="G10531" s="67">
        <v>44881</v>
      </c>
      <c r="H10531" s="67">
        <v>44894</v>
      </c>
      <c r="I10531" s="71">
        <f t="shared" si="559"/>
        <v>13</v>
      </c>
      <c r="J10531" s="72" t="s">
        <v>181</v>
      </c>
      <c r="K10531" s="72" t="s">
        <v>182</v>
      </c>
      <c r="L10531" s="73">
        <v>1</v>
      </c>
      <c r="M10531" s="73" t="s">
        <v>91</v>
      </c>
      <c r="N10531" s="68" t="str">
        <f>VLOOKUP(K10531,[1]人員授權表!D$3:G$249,4,0)</f>
        <v>有機</v>
      </c>
      <c r="O10531" s="70" t="str">
        <f>IF(J10531=[1]人員授權表!$C$85,"Casper李羿勳",IF(J10531=[1]人員授權表!$C$188,"Iring陳俊明",IF(J10531=[1]人員授權表!$C$189,"Brian陳泓霖",VLOOKUP(K10531,[1]人員授權表!D$2:E$249,2,FALSE))))</f>
        <v>Sara王淑玲</v>
      </c>
      <c r="P10531" s="67">
        <f t="shared" si="561"/>
        <v>44892</v>
      </c>
      <c r="Q10531" s="75" t="str">
        <f t="shared" si="560"/>
        <v>週日</v>
      </c>
      <c r="R10531" s="80">
        <v>44890</v>
      </c>
    </row>
    <row r="10532" spans="2:28">
      <c r="B10532" s="66">
        <v>44875</v>
      </c>
      <c r="D10532" s="68" t="s">
        <v>50</v>
      </c>
      <c r="E10532" s="70" t="s">
        <v>879</v>
      </c>
      <c r="F10532" s="4" t="s">
        <v>3780</v>
      </c>
      <c r="G10532" s="67">
        <v>44881</v>
      </c>
      <c r="H10532" s="67">
        <v>44894</v>
      </c>
      <c r="I10532" s="71">
        <v>13</v>
      </c>
      <c r="J10532" s="98" t="s">
        <v>148</v>
      </c>
      <c r="K10532" s="98" t="s">
        <v>149</v>
      </c>
      <c r="L10532" s="110">
        <v>1</v>
      </c>
      <c r="M10532" s="73" t="s">
        <v>91</v>
      </c>
      <c r="N10532" s="122" t="str">
        <f>VLOOKUP(K10532,[1]人員授權表!D$3:G$249,4,0)</f>
        <v>無機</v>
      </c>
      <c r="O10532" s="15" t="str">
        <f>IF(J10532=[1]人員授權表!$C$85,"Casper李羿勳",IF(J10532=[1]人員授權表!$C$188,"Iring陳俊明",IF(J10532=[1]人員授權表!$C$189,"Brian陳泓霖",VLOOKUP(K10532,[1]人員授權表!D$2:E$249,2,FALSE))))</f>
        <v>Vicky游崴涵</v>
      </c>
      <c r="P10532" s="67">
        <f t="shared" si="561"/>
        <v>44892</v>
      </c>
      <c r="Q10532" s="75" t="str">
        <f t="shared" si="560"/>
        <v>週日</v>
      </c>
      <c r="R10532" s="80">
        <v>44886</v>
      </c>
    </row>
    <row r="10533" spans="2:28">
      <c r="B10533" s="66">
        <v>44881</v>
      </c>
      <c r="D10533" s="68" t="s">
        <v>50</v>
      </c>
      <c r="E10533" s="70" t="s">
        <v>879</v>
      </c>
      <c r="F10533" s="4" t="s">
        <v>3781</v>
      </c>
      <c r="G10533" s="67">
        <v>44875</v>
      </c>
      <c r="H10533" s="67">
        <v>44894</v>
      </c>
      <c r="I10533" s="71">
        <f t="shared" ref="I10533:I10557" si="562">_xlfn.DAYS(H10533,G10533)</f>
        <v>19</v>
      </c>
      <c r="J10533" s="72" t="s">
        <v>167</v>
      </c>
      <c r="K10533" s="72" t="s">
        <v>168</v>
      </c>
      <c r="L10533" s="73">
        <v>3</v>
      </c>
      <c r="M10533" s="73" t="s">
        <v>108</v>
      </c>
      <c r="N10533" s="68" t="str">
        <f>VLOOKUP(K10533,[1]人員授權表!D$3:G$249,4,0)</f>
        <v>有機</v>
      </c>
      <c r="O10533" s="70" t="str">
        <f>IF(J10533=[1]人員授權表!$C$85,"Casper李羿勳",IF(J10533=[1]人員授權表!$C$188,"Iring陳俊明",IF(J10533=[1]人員授權表!$C$189,"Brian陳泓霖",VLOOKUP(K10533,[1]人員授權表!D$2:E$249,2,FALSE))))</f>
        <v>Una林庭瑄</v>
      </c>
      <c r="P10533" s="67">
        <f t="shared" si="561"/>
        <v>44892</v>
      </c>
      <c r="Q10533" s="75" t="str">
        <f t="shared" si="560"/>
        <v>週日</v>
      </c>
      <c r="R10533" s="80">
        <v>44886</v>
      </c>
      <c r="AA10533" s="102">
        <v>15</v>
      </c>
      <c r="AB10533" s="123" t="s">
        <v>2325</v>
      </c>
    </row>
    <row r="10534" spans="2:28">
      <c r="B10534" s="66">
        <v>44881</v>
      </c>
      <c r="D10534" s="68" t="s">
        <v>50</v>
      </c>
      <c r="E10534" s="70" t="s">
        <v>879</v>
      </c>
      <c r="F10534" s="4" t="s">
        <v>3782</v>
      </c>
      <c r="G10534" s="67">
        <v>44875</v>
      </c>
      <c r="H10534" s="67">
        <v>44894</v>
      </c>
      <c r="I10534" s="71">
        <f t="shared" si="562"/>
        <v>19</v>
      </c>
      <c r="J10534" s="72" t="s">
        <v>167</v>
      </c>
      <c r="K10534" s="72" t="s">
        <v>168</v>
      </c>
      <c r="L10534" s="73">
        <v>3</v>
      </c>
      <c r="M10534" s="73" t="s">
        <v>108</v>
      </c>
      <c r="N10534" s="68" t="str">
        <f>VLOOKUP(K10534,[1]人員授權表!D$3:G$249,4,0)</f>
        <v>有機</v>
      </c>
      <c r="O10534" s="70" t="str">
        <f>IF(J10534=[1]人員授權表!$C$85,"Casper李羿勳",IF(J10534=[1]人員授權表!$C$188,"Iring陳俊明",IF(J10534=[1]人員授權表!$C$189,"Brian陳泓霖",VLOOKUP(K10534,[1]人員授權表!D$2:E$249,2,FALSE))))</f>
        <v>Una林庭瑄</v>
      </c>
      <c r="P10534" s="67">
        <f t="shared" si="561"/>
        <v>44892</v>
      </c>
      <c r="Q10534" s="75" t="str">
        <f t="shared" si="560"/>
        <v>週日</v>
      </c>
      <c r="R10534" s="80">
        <v>44886</v>
      </c>
      <c r="AA10534" s="102">
        <v>15</v>
      </c>
      <c r="AB10534" s="123" t="s">
        <v>2325</v>
      </c>
    </row>
    <row r="10535" spans="2:28">
      <c r="B10535" s="66">
        <v>44881</v>
      </c>
      <c r="D10535" s="68" t="s">
        <v>50</v>
      </c>
      <c r="E10535" s="70" t="s">
        <v>879</v>
      </c>
      <c r="F10535" s="4" t="s">
        <v>3783</v>
      </c>
      <c r="G10535" s="67">
        <v>44876</v>
      </c>
      <c r="H10535" s="67">
        <v>44894</v>
      </c>
      <c r="I10535" s="71">
        <f t="shared" si="562"/>
        <v>18</v>
      </c>
      <c r="J10535" s="72" t="s">
        <v>167</v>
      </c>
      <c r="K10535" s="72" t="s">
        <v>168</v>
      </c>
      <c r="L10535" s="73">
        <v>1</v>
      </c>
      <c r="M10535" s="73" t="s">
        <v>108</v>
      </c>
      <c r="N10535" s="68" t="str">
        <f>VLOOKUP(K10535,[1]人員授權表!D$3:G$249,4,0)</f>
        <v>有機</v>
      </c>
      <c r="O10535" s="70" t="str">
        <f>IF(J10535=[1]人員授權表!$C$85,"Casper李羿勳",IF(J10535=[1]人員授權表!$C$188,"Iring陳俊明",IF(J10535=[1]人員授權表!$C$189,"Brian陳泓霖",VLOOKUP(K10535,[1]人員授權表!D$2:E$249,2,FALSE))))</f>
        <v>Una林庭瑄</v>
      </c>
      <c r="P10535" s="67">
        <f t="shared" si="561"/>
        <v>44892</v>
      </c>
      <c r="Q10535" s="75" t="str">
        <f t="shared" si="560"/>
        <v>週日</v>
      </c>
      <c r="R10535" s="80">
        <v>44889</v>
      </c>
      <c r="AA10535" s="102">
        <v>15</v>
      </c>
      <c r="AB10535" s="123" t="s">
        <v>2325</v>
      </c>
    </row>
    <row r="10536" spans="2:28">
      <c r="B10536" s="66">
        <v>44881</v>
      </c>
      <c r="D10536" s="68" t="s">
        <v>50</v>
      </c>
      <c r="E10536" s="70" t="s">
        <v>879</v>
      </c>
      <c r="F10536" s="4" t="s">
        <v>3784</v>
      </c>
      <c r="G10536" s="67">
        <v>44876</v>
      </c>
      <c r="H10536" s="67">
        <v>44894</v>
      </c>
      <c r="I10536" s="71">
        <f t="shared" si="562"/>
        <v>18</v>
      </c>
      <c r="J10536" s="72" t="s">
        <v>167</v>
      </c>
      <c r="K10536" s="72" t="s">
        <v>168</v>
      </c>
      <c r="L10536" s="73">
        <v>2</v>
      </c>
      <c r="M10536" s="73" t="s">
        <v>108</v>
      </c>
      <c r="N10536" s="68" t="str">
        <f>VLOOKUP(K10536,[1]人員授權表!D$3:G$249,4,0)</f>
        <v>有機</v>
      </c>
      <c r="O10536" s="70" t="str">
        <f>IF(J10536=[1]人員授權表!$C$85,"Casper李羿勳",IF(J10536=[1]人員授權表!$C$188,"Iring陳俊明",IF(J10536=[1]人員授權表!$C$189,"Brian陳泓霖",VLOOKUP(K10536,[1]人員授權表!D$2:E$249,2,FALSE))))</f>
        <v>Una林庭瑄</v>
      </c>
      <c r="P10536" s="67">
        <f t="shared" si="561"/>
        <v>44892</v>
      </c>
      <c r="Q10536" s="75" t="str">
        <f t="shared" si="560"/>
        <v>週日</v>
      </c>
      <c r="R10536" s="80">
        <v>44889</v>
      </c>
      <c r="AA10536" s="102">
        <v>15</v>
      </c>
      <c r="AB10536" s="123" t="s">
        <v>2325</v>
      </c>
    </row>
    <row r="10537" spans="2:28">
      <c r="B10537" s="66">
        <v>44881</v>
      </c>
      <c r="D10537" s="68" t="s">
        <v>50</v>
      </c>
      <c r="E10537" s="70" t="s">
        <v>879</v>
      </c>
      <c r="F10537" s="4" t="s">
        <v>3785</v>
      </c>
      <c r="G10537" s="67">
        <v>44881</v>
      </c>
      <c r="H10537" s="67">
        <v>44895</v>
      </c>
      <c r="I10537" s="71">
        <f t="shared" si="562"/>
        <v>14</v>
      </c>
      <c r="J10537" s="72" t="s">
        <v>120</v>
      </c>
      <c r="K10537" s="72" t="s">
        <v>3567</v>
      </c>
      <c r="L10537" s="73">
        <v>1</v>
      </c>
      <c r="M10537" s="73" t="s">
        <v>108</v>
      </c>
      <c r="N10537" s="68" t="str">
        <f>VLOOKUP(K10537,[1]人員授權表!D$3:G$249,4,0)</f>
        <v>無機</v>
      </c>
      <c r="O10537" s="70" t="str">
        <f>IF(J10537=[1]人員授權表!$C$85,"Casper李羿勳",IF(J10537=[1]人員授權表!$C$188,"Iring陳俊明",IF(J10537=[1]人員授權表!$C$189,"Brian陳泓霖",VLOOKUP(K10537,[1]人員授權表!D$2:E$249,2,FALSE))))</f>
        <v>Ken張智凱</v>
      </c>
      <c r="P10537" s="67">
        <f t="shared" si="561"/>
        <v>44893</v>
      </c>
      <c r="Q10537" s="75" t="str">
        <f t="shared" si="560"/>
        <v>週一</v>
      </c>
      <c r="R10537" s="80">
        <v>44888</v>
      </c>
      <c r="AA10537" s="102">
        <v>15</v>
      </c>
      <c r="AB10537" s="123" t="s">
        <v>2325</v>
      </c>
    </row>
    <row r="10538" spans="2:28">
      <c r="B10538" s="66">
        <v>44872</v>
      </c>
      <c r="D10538" s="68" t="s">
        <v>50</v>
      </c>
      <c r="E10538" s="70" t="s">
        <v>82</v>
      </c>
      <c r="F10538" s="4" t="s">
        <v>3786</v>
      </c>
      <c r="G10538" s="67">
        <v>44882</v>
      </c>
      <c r="H10538" s="67">
        <v>44895</v>
      </c>
      <c r="I10538" s="71">
        <f t="shared" si="562"/>
        <v>13</v>
      </c>
      <c r="J10538" s="72" t="s">
        <v>120</v>
      </c>
      <c r="K10538" s="72" t="s">
        <v>121</v>
      </c>
      <c r="L10538" s="73">
        <v>1</v>
      </c>
      <c r="M10538" s="73" t="s">
        <v>91</v>
      </c>
      <c r="N10538" s="68" t="str">
        <f>VLOOKUP(K10538,[1]人員授權表!D$3:G$249,4,0)</f>
        <v>無機</v>
      </c>
      <c r="O10538" s="70" t="str">
        <f>IF(J10538=[1]人員授權表!$C$85,"Casper李羿勳",IF(J10538=[1]人員授權表!$C$188,"Iring陳俊明",IF(J10538=[1]人員授權表!$C$189,"Brian陳泓霖",VLOOKUP(K10538,[1]人員授權表!D$2:E$249,2,FALSE))))</f>
        <v>Ken張智凱</v>
      </c>
      <c r="P10538" s="67">
        <f t="shared" si="561"/>
        <v>44893</v>
      </c>
      <c r="Q10538" s="75" t="str">
        <f t="shared" si="560"/>
        <v>週一</v>
      </c>
      <c r="R10538" s="80">
        <v>44888</v>
      </c>
    </row>
    <row r="10539" spans="2:28">
      <c r="B10539" s="66">
        <v>44872</v>
      </c>
      <c r="D10539" s="68" t="s">
        <v>50</v>
      </c>
      <c r="E10539" s="70" t="s">
        <v>82</v>
      </c>
      <c r="F10539" s="4" t="s">
        <v>3787</v>
      </c>
      <c r="G10539" s="67">
        <v>44882</v>
      </c>
      <c r="H10539" s="67">
        <v>44895</v>
      </c>
      <c r="I10539" s="71">
        <f t="shared" si="562"/>
        <v>13</v>
      </c>
      <c r="J10539" s="72" t="s">
        <v>120</v>
      </c>
      <c r="K10539" s="72" t="s">
        <v>121</v>
      </c>
      <c r="L10539" s="73">
        <v>1</v>
      </c>
      <c r="M10539" s="73" t="s">
        <v>91</v>
      </c>
      <c r="N10539" s="68" t="str">
        <f>VLOOKUP(K10539,[1]人員授權表!D$3:G$249,4,0)</f>
        <v>無機</v>
      </c>
      <c r="O10539" s="70" t="str">
        <f>IF(J10539=[1]人員授權表!$C$85,"Casper李羿勳",IF(J10539=[1]人員授權表!$C$188,"Iring陳俊明",IF(J10539=[1]人員授權表!$C$189,"Brian陳泓霖",VLOOKUP(K10539,[1]人員授權表!D$2:E$249,2,FALSE))))</f>
        <v>Ken張智凱</v>
      </c>
      <c r="P10539" s="67">
        <f t="shared" si="561"/>
        <v>44893</v>
      </c>
      <c r="Q10539" s="75" t="str">
        <f t="shared" si="560"/>
        <v>週一</v>
      </c>
      <c r="R10539" s="80">
        <v>44888</v>
      </c>
    </row>
    <row r="10540" spans="2:28">
      <c r="B10540" s="108">
        <v>44866</v>
      </c>
      <c r="D10540" s="68" t="s">
        <v>50</v>
      </c>
      <c r="E10540" s="70" t="s">
        <v>1456</v>
      </c>
      <c r="F10540" s="70" t="s">
        <v>3788</v>
      </c>
      <c r="G10540" s="67">
        <v>44883</v>
      </c>
      <c r="H10540" s="67">
        <v>44895</v>
      </c>
      <c r="I10540" s="71">
        <f t="shared" si="562"/>
        <v>12</v>
      </c>
      <c r="J10540" s="72" t="s">
        <v>84</v>
      </c>
      <c r="K10540" s="72" t="s">
        <v>85</v>
      </c>
      <c r="L10540" s="73">
        <v>3</v>
      </c>
      <c r="M10540" s="73" t="s">
        <v>2273</v>
      </c>
      <c r="N10540" s="68" t="str">
        <f>VLOOKUP(K10540,[1]人員授權表!D$3:G$249,4,0)</f>
        <v>有機</v>
      </c>
      <c r="O10540" s="70" t="str">
        <f>IF(J10540=[1]人員授權表!$C$85,"Casper李羿勳",IF(J10540=[1]人員授權表!$C$188,"Iring陳俊明",IF(J10540=[1]人員授權表!$C$189,"Brian陳泓霖",VLOOKUP(K10540,[1]人員授權表!D$2:E$249,2,FALSE))))</f>
        <v>Lucy黃詩婷</v>
      </c>
      <c r="P10540" s="67">
        <f t="shared" si="561"/>
        <v>44893</v>
      </c>
      <c r="Q10540" s="75" t="str">
        <f t="shared" si="560"/>
        <v>週一</v>
      </c>
      <c r="R10540" s="80">
        <v>44890</v>
      </c>
    </row>
    <row r="10541" spans="2:28">
      <c r="B10541" s="66">
        <v>44866</v>
      </c>
      <c r="D10541" s="68" t="s">
        <v>50</v>
      </c>
      <c r="E10541" s="70" t="s">
        <v>82</v>
      </c>
      <c r="F10541" s="70" t="s">
        <v>3789</v>
      </c>
      <c r="G10541" s="67">
        <v>44881</v>
      </c>
      <c r="H10541" s="67">
        <v>44895</v>
      </c>
      <c r="I10541" s="71">
        <f t="shared" si="562"/>
        <v>14</v>
      </c>
      <c r="J10541" s="72" t="s">
        <v>204</v>
      </c>
      <c r="K10541" s="72" t="s">
        <v>205</v>
      </c>
      <c r="L10541" s="73">
        <v>1</v>
      </c>
      <c r="M10541" s="73" t="s">
        <v>91</v>
      </c>
      <c r="N10541" s="68" t="str">
        <f>VLOOKUP(K10541,[1]人員授權表!D$3:G$249,4,0)</f>
        <v>無機</v>
      </c>
      <c r="O10541" s="70" t="str">
        <f>IF(J10541=[1]人員授權表!$C$85,"Casper李羿勳",IF(J10541=[1]人員授權表!$C$188,"Iring陳俊明",IF(J10541=[1]人員授權表!$C$189,"Brian陳泓霖",VLOOKUP(K10541,[1]人員授權表!D$2:E$249,2,FALSE))))</f>
        <v>Iring陳俊明</v>
      </c>
      <c r="P10541" s="67">
        <f t="shared" si="561"/>
        <v>44893</v>
      </c>
      <c r="Q10541" s="75" t="str">
        <f t="shared" si="560"/>
        <v>週一</v>
      </c>
      <c r="R10541" s="80">
        <v>44888</v>
      </c>
    </row>
    <row r="10542" spans="2:28">
      <c r="B10542" s="66">
        <v>44866</v>
      </c>
      <c r="D10542" s="68" t="s">
        <v>50</v>
      </c>
      <c r="E10542" s="70" t="s">
        <v>82</v>
      </c>
      <c r="F10542" s="70" t="s">
        <v>3789</v>
      </c>
      <c r="G10542" s="67">
        <v>44881</v>
      </c>
      <c r="H10542" s="67">
        <v>44895</v>
      </c>
      <c r="I10542" s="71">
        <f t="shared" si="562"/>
        <v>14</v>
      </c>
      <c r="J10542" s="72" t="s">
        <v>178</v>
      </c>
      <c r="K10542" s="72" t="s">
        <v>179</v>
      </c>
      <c r="L10542" s="73">
        <v>1</v>
      </c>
      <c r="M10542" s="73" t="s">
        <v>91</v>
      </c>
      <c r="N10542" s="68" t="str">
        <f>VLOOKUP(K10542,[1]人員授權表!D$3:G$249,4,0)</f>
        <v>無機</v>
      </c>
      <c r="O10542" s="70" t="str">
        <f>IF(J10542=[1]人員授權表!$C$85,"Casper李羿勳",IF(J10542=[1]人員授權表!$C$188,"Iring陳俊明",IF(J10542=[1]人員授權表!$C$189,"Brian陳泓霖",VLOOKUP(K10542,[1]人員授權表!D$2:E$249,2,FALSE))))</f>
        <v>Dennis陳汶宏</v>
      </c>
      <c r="P10542" s="67">
        <f t="shared" si="561"/>
        <v>44893</v>
      </c>
      <c r="Q10542" s="75" t="str">
        <f t="shared" si="560"/>
        <v>週一</v>
      </c>
      <c r="R10542" s="80">
        <v>44887</v>
      </c>
    </row>
    <row r="10543" spans="2:28">
      <c r="B10543" s="66">
        <v>44866</v>
      </c>
      <c r="D10543" s="68" t="s">
        <v>50</v>
      </c>
      <c r="E10543" s="70" t="s">
        <v>82</v>
      </c>
      <c r="F10543" s="70" t="s">
        <v>3790</v>
      </c>
      <c r="G10543" s="67">
        <v>44881</v>
      </c>
      <c r="H10543" s="67">
        <v>44895</v>
      </c>
      <c r="I10543" s="71">
        <f t="shared" si="562"/>
        <v>14</v>
      </c>
      <c r="J10543" s="72" t="s">
        <v>125</v>
      </c>
      <c r="K10543" s="72" t="s">
        <v>126</v>
      </c>
      <c r="L10543" s="73">
        <v>1</v>
      </c>
      <c r="M10543" s="73" t="s">
        <v>91</v>
      </c>
      <c r="N10543" s="68" t="str">
        <f>VLOOKUP(K10543,[1]人員授權表!D$3:G$249,4,0)</f>
        <v>有機</v>
      </c>
      <c r="O10543" s="70" t="str">
        <f>IF(J10543=[1]人員授權表!$C$85,"Casper李羿勳",IF(J10543=[1]人員授權表!$C$188,"Iring陳俊明",IF(J10543=[1]人員授權表!$C$189,"Brian陳泓霖",VLOOKUP(K10543,[1]人員授權表!D$2:E$249,2,FALSE))))</f>
        <v>Lucy黃詩婷</v>
      </c>
      <c r="P10543" s="67">
        <f t="shared" si="561"/>
        <v>44893</v>
      </c>
      <c r="Q10543" s="75" t="str">
        <f t="shared" si="560"/>
        <v>週一</v>
      </c>
      <c r="R10543" s="80">
        <v>44890</v>
      </c>
    </row>
    <row r="10544" spans="2:28">
      <c r="B10544" s="66">
        <v>44881</v>
      </c>
      <c r="D10544" s="68" t="s">
        <v>50</v>
      </c>
      <c r="E10544" s="70" t="s">
        <v>51</v>
      </c>
      <c r="F10544" s="31" t="s">
        <v>3791</v>
      </c>
      <c r="G10544" s="67">
        <v>44880</v>
      </c>
      <c r="H10544" s="67">
        <v>44895</v>
      </c>
      <c r="I10544" s="71">
        <f t="shared" si="562"/>
        <v>15</v>
      </c>
      <c r="J10544" s="72" t="s">
        <v>125</v>
      </c>
      <c r="K10544" s="72" t="s">
        <v>126</v>
      </c>
      <c r="L10544" s="73">
        <v>1</v>
      </c>
      <c r="M10544" s="73" t="s">
        <v>313</v>
      </c>
      <c r="N10544" s="68" t="str">
        <f>VLOOKUP(K10544,[1]人員授權表!D$3:G$249,4,0)</f>
        <v>有機</v>
      </c>
      <c r="O10544" s="70" t="str">
        <f>IF(J10544=[1]人員授權表!$C$85,"Casper李羿勳",IF(J10544=[1]人員授權表!$C$188,"Iring陳俊明",IF(J10544=[1]人員授權表!$C$189,"Brian陳泓霖",VLOOKUP(K10544,[1]人員授權表!D$2:E$249,2,FALSE))))</f>
        <v>Lucy黃詩婷</v>
      </c>
      <c r="P10544" s="67">
        <f t="shared" si="561"/>
        <v>44893</v>
      </c>
      <c r="Q10544" s="75" t="str">
        <f t="shared" si="560"/>
        <v>週一</v>
      </c>
      <c r="R10544" s="80">
        <v>44890</v>
      </c>
    </row>
    <row r="10545" spans="2:28">
      <c r="B10545" s="66">
        <v>44881</v>
      </c>
      <c r="D10545" s="68" t="s">
        <v>50</v>
      </c>
      <c r="E10545" s="70" t="s">
        <v>51</v>
      </c>
      <c r="F10545" s="31" t="s">
        <v>3791</v>
      </c>
      <c r="G10545" s="67">
        <v>44880</v>
      </c>
      <c r="H10545" s="67">
        <v>44895</v>
      </c>
      <c r="I10545" s="71">
        <f t="shared" si="562"/>
        <v>15</v>
      </c>
      <c r="J10545" s="72" t="s">
        <v>125</v>
      </c>
      <c r="K10545" s="72" t="s">
        <v>3792</v>
      </c>
      <c r="L10545" s="73">
        <v>1</v>
      </c>
      <c r="M10545" s="73" t="s">
        <v>313</v>
      </c>
      <c r="N10545" s="68" t="str">
        <f>VLOOKUP(K10545,[1]人員授權表!D$3:G$249,4,0)</f>
        <v>有機</v>
      </c>
      <c r="O10545" s="70" t="str">
        <f>IF(J10545=[1]人員授權表!$C$85,"Casper李羿勳",IF(J10545=[1]人員授權表!$C$188,"Iring陳俊明",IF(J10545=[1]人員授權表!$C$189,"Brian陳泓霖",VLOOKUP(K10545,[1]人員授權表!D$2:E$249,2,FALSE))))</f>
        <v>Lucy黃詩婷</v>
      </c>
      <c r="P10545" s="67">
        <f t="shared" si="561"/>
        <v>44893</v>
      </c>
      <c r="Q10545" s="75" t="str">
        <f t="shared" si="560"/>
        <v>週一</v>
      </c>
      <c r="R10545" s="80">
        <v>44890</v>
      </c>
    </row>
    <row r="10546" spans="2:28">
      <c r="B10546" s="66">
        <v>44881</v>
      </c>
      <c r="D10546" s="68" t="s">
        <v>50</v>
      </c>
      <c r="E10546" s="70" t="s">
        <v>51</v>
      </c>
      <c r="F10546" s="31" t="s">
        <v>3791</v>
      </c>
      <c r="G10546" s="67">
        <v>44880</v>
      </c>
      <c r="H10546" s="67">
        <v>44895</v>
      </c>
      <c r="I10546" s="71">
        <f t="shared" si="562"/>
        <v>15</v>
      </c>
      <c r="J10546" s="72" t="s">
        <v>3793</v>
      </c>
      <c r="K10546" s="72" t="s">
        <v>140</v>
      </c>
      <c r="L10546" s="73">
        <v>1</v>
      </c>
      <c r="M10546" s="73" t="s">
        <v>883</v>
      </c>
      <c r="N10546" s="68" t="str">
        <f>VLOOKUP(K10546,[1]人員授權表!D$3:G$249,4,0)</f>
        <v>無機</v>
      </c>
      <c r="O10546" s="70" t="str">
        <f>IF(J10546=[1]人員授權表!$C$85,"Casper李羿勳",IF(J10546=[1]人員授權表!$C$188,"Iring陳俊明",IF(J10546=[1]人員授權表!$C$189,"Brian陳泓霖",VLOOKUP(K10546,[1]人員授權表!D$2:E$249,2,FALSE))))</f>
        <v>Iring陳俊明</v>
      </c>
      <c r="P10546" s="67">
        <f t="shared" si="561"/>
        <v>44893</v>
      </c>
      <c r="Q10546" s="75" t="str">
        <f t="shared" si="560"/>
        <v>週一</v>
      </c>
      <c r="R10546" s="80">
        <v>44888</v>
      </c>
      <c r="Z10546" s="79" t="s">
        <v>3794</v>
      </c>
    </row>
    <row r="10547" spans="2:28">
      <c r="B10547" s="66">
        <v>44881</v>
      </c>
      <c r="D10547" s="68" t="s">
        <v>50</v>
      </c>
      <c r="E10547" s="70" t="s">
        <v>51</v>
      </c>
      <c r="F10547" s="31" t="s">
        <v>3791</v>
      </c>
      <c r="G10547" s="67">
        <v>44880</v>
      </c>
      <c r="H10547" s="67">
        <v>44895</v>
      </c>
      <c r="I10547" s="71">
        <f t="shared" si="562"/>
        <v>15</v>
      </c>
      <c r="J10547" s="72" t="s">
        <v>281</v>
      </c>
      <c r="K10547" s="72" t="s">
        <v>282</v>
      </c>
      <c r="L10547" s="73">
        <v>1</v>
      </c>
      <c r="M10547" s="73" t="s">
        <v>605</v>
      </c>
      <c r="N10547" s="68" t="str">
        <f>VLOOKUP(K10547,[1]人員授權表!D$3:G$249,4,0)</f>
        <v>有機</v>
      </c>
      <c r="O10547" s="70" t="str">
        <f>IF(J10547=[1]人員授權表!$C$85,"Casper李羿勳",IF(J10547=[1]人員授權表!$C$188,"Iring陳俊明",IF(J10547=[1]人員授權表!$C$189,"Brian陳泓霖",VLOOKUP(K10547,[1]人員授權表!D$2:E$249,2,FALSE))))</f>
        <v>Marco陳鴻鈞</v>
      </c>
      <c r="P10547" s="67">
        <f t="shared" si="561"/>
        <v>44893</v>
      </c>
      <c r="Q10547" s="75" t="str">
        <f t="shared" si="560"/>
        <v>週一</v>
      </c>
      <c r="R10547" s="80">
        <v>44889</v>
      </c>
      <c r="Z10547" s="79" t="s">
        <v>3795</v>
      </c>
    </row>
    <row r="10548" spans="2:28">
      <c r="B10548" s="66">
        <v>44881</v>
      </c>
      <c r="D10548" s="68" t="s">
        <v>50</v>
      </c>
      <c r="E10548" s="70" t="s">
        <v>51</v>
      </c>
      <c r="F10548" s="31" t="s">
        <v>3791</v>
      </c>
      <c r="G10548" s="67">
        <v>44880</v>
      </c>
      <c r="H10548" s="67">
        <v>44895</v>
      </c>
      <c r="I10548" s="71">
        <f t="shared" si="562"/>
        <v>15</v>
      </c>
      <c r="J10548" s="72" t="s">
        <v>198</v>
      </c>
      <c r="K10548" s="72" t="s">
        <v>199</v>
      </c>
      <c r="L10548" s="73">
        <v>1</v>
      </c>
      <c r="M10548" s="73" t="s">
        <v>498</v>
      </c>
      <c r="N10548" s="68" t="str">
        <f>VLOOKUP(K10548,[1]人員授權表!D$3:G$249,4,0)</f>
        <v>無機</v>
      </c>
      <c r="O10548" s="70" t="str">
        <f>IF(J10548=[1]人員授權表!$C$85,"Casper李羿勳",IF(J10548=[1]人員授權表!$C$188,"Iring陳俊明",IF(J10548=[1]人員授權表!$C$189,"Brian陳泓霖",VLOOKUP(K10548,[1]人員授權表!D$2:E$249,2,FALSE))))</f>
        <v>Vicky游崴涵</v>
      </c>
      <c r="P10548" s="67">
        <f t="shared" si="561"/>
        <v>44893</v>
      </c>
      <c r="Q10548" s="75" t="str">
        <f t="shared" si="560"/>
        <v>週一</v>
      </c>
      <c r="R10548" s="80">
        <v>44893</v>
      </c>
    </row>
    <row r="10549" spans="2:28">
      <c r="B10549" s="66">
        <v>44881</v>
      </c>
      <c r="D10549" s="68" t="s">
        <v>50</v>
      </c>
      <c r="E10549" s="70" t="s">
        <v>51</v>
      </c>
      <c r="F10549" s="31" t="s">
        <v>3791</v>
      </c>
      <c r="G10549" s="67">
        <v>44880</v>
      </c>
      <c r="H10549" s="67">
        <v>44895</v>
      </c>
      <c r="I10549" s="71">
        <f t="shared" si="562"/>
        <v>15</v>
      </c>
      <c r="J10549" s="72" t="s">
        <v>151</v>
      </c>
      <c r="K10549" s="72" t="s">
        <v>152</v>
      </c>
      <c r="L10549" s="73">
        <v>1</v>
      </c>
      <c r="M10549" s="73" t="s">
        <v>498</v>
      </c>
      <c r="N10549" s="68" t="str">
        <f>VLOOKUP(K10549,[1]人員授權表!D$3:G$249,4,0)</f>
        <v>無機</v>
      </c>
      <c r="O10549" s="70" t="str">
        <f>IF(J10549=[1]人員授權表!$C$85,"Casper李羿勳",IF(J10549=[1]人員授權表!$C$188,"Iring陳俊明",IF(J10549=[1]人員授權表!$C$189,"Brian陳泓霖",VLOOKUP(K10549,[1]人員授權表!D$2:E$249,2,FALSE))))</f>
        <v>Vicky游崴涵</v>
      </c>
      <c r="P10549" s="67">
        <f t="shared" si="561"/>
        <v>44893</v>
      </c>
      <c r="Q10549" s="75" t="str">
        <f t="shared" si="560"/>
        <v>週一</v>
      </c>
      <c r="R10549" s="80">
        <v>44893</v>
      </c>
    </row>
    <row r="10550" spans="2:28">
      <c r="B10550" s="66">
        <v>44881</v>
      </c>
      <c r="D10550" s="68" t="s">
        <v>50</v>
      </c>
      <c r="E10550" s="70" t="s">
        <v>51</v>
      </c>
      <c r="F10550" s="31" t="s">
        <v>3796</v>
      </c>
      <c r="G10550" s="67">
        <v>44880</v>
      </c>
      <c r="H10550" s="67">
        <v>44895</v>
      </c>
      <c r="I10550" s="71">
        <f t="shared" si="562"/>
        <v>15</v>
      </c>
      <c r="J10550" s="72" t="s">
        <v>178</v>
      </c>
      <c r="K10550" s="72" t="s">
        <v>3797</v>
      </c>
      <c r="L10550" s="73">
        <v>1</v>
      </c>
      <c r="M10550" s="73" t="s">
        <v>406</v>
      </c>
      <c r="N10550" s="68" t="s">
        <v>245</v>
      </c>
      <c r="O10550" s="70" t="s">
        <v>848</v>
      </c>
      <c r="P10550" s="67">
        <f t="shared" si="561"/>
        <v>44893</v>
      </c>
      <c r="Q10550" s="75" t="str">
        <f t="shared" si="560"/>
        <v>週一</v>
      </c>
      <c r="R10550" s="80">
        <v>44895</v>
      </c>
      <c r="S10550" s="85">
        <v>44895</v>
      </c>
      <c r="T10550" s="70">
        <v>1</v>
      </c>
      <c r="Z10550" s="79" t="s">
        <v>3798</v>
      </c>
    </row>
    <row r="10551" spans="2:28">
      <c r="B10551" s="66">
        <v>44881</v>
      </c>
      <c r="D10551" s="68" t="s">
        <v>50</v>
      </c>
      <c r="E10551" s="70" t="s">
        <v>51</v>
      </c>
      <c r="F10551" s="31" t="s">
        <v>3791</v>
      </c>
      <c r="G10551" s="67">
        <v>44880</v>
      </c>
      <c r="H10551" s="67">
        <v>44895</v>
      </c>
      <c r="I10551" s="71">
        <f t="shared" si="562"/>
        <v>15</v>
      </c>
      <c r="J10551" s="72" t="s">
        <v>175</v>
      </c>
      <c r="K10551" s="72" t="s">
        <v>176</v>
      </c>
      <c r="L10551" s="73">
        <v>1</v>
      </c>
      <c r="M10551" s="73" t="s">
        <v>955</v>
      </c>
      <c r="N10551" s="68" t="str">
        <f>VLOOKUP(K10551,[1]人員授權表!D$3:G$249,4,0)</f>
        <v>無機</v>
      </c>
      <c r="O10551" s="70" t="str">
        <f>IF(J10551=[1]人員授權表!$C$85,"Casper李羿勳",IF(J10551=[1]人員授權表!$C$188,"Iring陳俊明",IF(J10551=[1]人員授權表!$C$189,"Brian陳泓霖",VLOOKUP(K10551,[1]人員授權表!D$2:E$249,2,FALSE))))</f>
        <v>Debby胡萱黛</v>
      </c>
      <c r="P10551" s="67">
        <f t="shared" si="561"/>
        <v>44893</v>
      </c>
      <c r="Q10551" s="75" t="str">
        <f t="shared" si="560"/>
        <v>週一</v>
      </c>
      <c r="R10551" s="80">
        <v>44893</v>
      </c>
    </row>
    <row r="10552" spans="2:28">
      <c r="B10552" s="66">
        <v>44881</v>
      </c>
      <c r="D10552" s="68" t="s">
        <v>50</v>
      </c>
      <c r="E10552" s="70" t="s">
        <v>51</v>
      </c>
      <c r="F10552" s="31" t="s">
        <v>3791</v>
      </c>
      <c r="G10552" s="67">
        <v>44880</v>
      </c>
      <c r="H10552" s="67">
        <v>44895</v>
      </c>
      <c r="I10552" s="71">
        <f t="shared" si="562"/>
        <v>15</v>
      </c>
      <c r="J10552" s="72" t="s">
        <v>206</v>
      </c>
      <c r="K10552" s="72" t="s">
        <v>179</v>
      </c>
      <c r="L10552" s="73">
        <v>1</v>
      </c>
      <c r="M10552" s="73" t="s">
        <v>406</v>
      </c>
      <c r="N10552" s="68" t="str">
        <f>VLOOKUP(K10552,[1]人員授權表!D$3:G$249,4,0)</f>
        <v>無機</v>
      </c>
      <c r="O10552" s="70" t="str">
        <f>IF(J10552=[1]人員授權表!$C$85,"Casper李羿勳",IF(J10552=[1]人員授權表!$C$188,"Iring陳俊明",IF(J10552=[1]人員授權表!$C$189,"Brian陳泓霖",VLOOKUP(K10552,[1]人員授權表!D$2:E$249,2,FALSE))))</f>
        <v>Dennis陳汶宏</v>
      </c>
      <c r="P10552" s="67">
        <f t="shared" si="561"/>
        <v>44893</v>
      </c>
      <c r="Q10552" s="75" t="str">
        <f t="shared" si="560"/>
        <v>週一</v>
      </c>
      <c r="R10552" s="80">
        <v>44894</v>
      </c>
      <c r="S10552" s="85">
        <v>44894</v>
      </c>
      <c r="T10552" s="70">
        <v>1</v>
      </c>
    </row>
    <row r="10553" spans="2:28">
      <c r="B10553" s="66">
        <v>44881</v>
      </c>
      <c r="D10553" s="68" t="s">
        <v>50</v>
      </c>
      <c r="E10553" s="70" t="s">
        <v>51</v>
      </c>
      <c r="F10553" s="31" t="s">
        <v>3791</v>
      </c>
      <c r="G10553" s="67">
        <v>44880</v>
      </c>
      <c r="H10553" s="67">
        <v>44895</v>
      </c>
      <c r="I10553" s="71">
        <f t="shared" si="562"/>
        <v>15</v>
      </c>
      <c r="J10553" s="72" t="s">
        <v>178</v>
      </c>
      <c r="K10553" s="72" t="s">
        <v>179</v>
      </c>
      <c r="L10553" s="73">
        <v>1</v>
      </c>
      <c r="M10553" s="73" t="s">
        <v>406</v>
      </c>
      <c r="N10553" s="68" t="str">
        <f>VLOOKUP(K10553,[1]人員授權表!D$3:G$249,4,0)</f>
        <v>無機</v>
      </c>
      <c r="O10553" s="70" t="str">
        <f>IF(J10553=[1]人員授權表!$C$85,"Casper李羿勳",IF(J10553=[1]人員授權表!$C$188,"Iring陳俊明",IF(J10553=[1]人員授權表!$C$189,"Brian陳泓霖",VLOOKUP(K10553,[1]人員授權表!D$2:E$249,2,FALSE))))</f>
        <v>Dennis陳汶宏</v>
      </c>
      <c r="P10553" s="67">
        <f t="shared" si="561"/>
        <v>44893</v>
      </c>
      <c r="Q10553" s="75" t="str">
        <f t="shared" si="560"/>
        <v>週一</v>
      </c>
      <c r="R10553" s="80">
        <v>44894</v>
      </c>
      <c r="S10553" s="85">
        <v>44894</v>
      </c>
      <c r="T10553" s="70">
        <v>1</v>
      </c>
    </row>
    <row r="10554" spans="2:28">
      <c r="B10554" s="66">
        <v>44881</v>
      </c>
      <c r="D10554" s="68" t="s">
        <v>50</v>
      </c>
      <c r="E10554" s="70" t="s">
        <v>51</v>
      </c>
      <c r="F10554" s="31" t="s">
        <v>3791</v>
      </c>
      <c r="G10554" s="67">
        <v>44880</v>
      </c>
      <c r="H10554" s="67">
        <v>44895</v>
      </c>
      <c r="I10554" s="71">
        <f t="shared" si="562"/>
        <v>15</v>
      </c>
      <c r="J10554" s="72" t="s">
        <v>141</v>
      </c>
      <c r="K10554" s="72" t="s">
        <v>142</v>
      </c>
      <c r="L10554" s="73">
        <v>1</v>
      </c>
      <c r="M10554" s="73" t="s">
        <v>406</v>
      </c>
      <c r="N10554" s="68" t="str">
        <f>VLOOKUP(K10554,[1]人員授權表!D$3:G$249,4,0)</f>
        <v>無機</v>
      </c>
      <c r="O10554" s="70" t="str">
        <f>IF(J10554=[1]人員授權表!$C$85,"Casper李羿勳",IF(J10554=[1]人員授權表!$C$188,"Iring陳俊明",IF(J10554=[1]人員授權表!$C$189,"Brian陳泓霖",VLOOKUP(K10554,[1]人員授權表!D$2:E$249,2,FALSE))))</f>
        <v>Dennis陳汶宏</v>
      </c>
      <c r="P10554" s="67">
        <f t="shared" si="561"/>
        <v>44893</v>
      </c>
      <c r="Q10554" s="75" t="str">
        <f t="shared" si="560"/>
        <v>週一</v>
      </c>
      <c r="R10554" s="80">
        <v>44894</v>
      </c>
      <c r="S10554" s="85">
        <v>44894</v>
      </c>
      <c r="T10554" s="70">
        <v>1</v>
      </c>
    </row>
    <row r="10555" spans="2:28">
      <c r="B10555" s="66">
        <v>44887</v>
      </c>
      <c r="D10555" s="68" t="s">
        <v>50</v>
      </c>
      <c r="E10555" s="70" t="s">
        <v>1418</v>
      </c>
      <c r="F10555" s="4" t="s">
        <v>3799</v>
      </c>
      <c r="G10555" s="67">
        <v>44882</v>
      </c>
      <c r="H10555" s="67">
        <v>44895</v>
      </c>
      <c r="I10555" s="71">
        <f t="shared" si="562"/>
        <v>13</v>
      </c>
      <c r="J10555" s="72" t="s">
        <v>133</v>
      </c>
      <c r="K10555" s="72" t="s">
        <v>134</v>
      </c>
      <c r="L10555" s="73">
        <v>1</v>
      </c>
      <c r="M10555" s="73" t="s">
        <v>108</v>
      </c>
      <c r="N10555" s="68" t="str">
        <f>VLOOKUP(K10555,[1]人員授權表!D$3:G$249,4,0)</f>
        <v>無機</v>
      </c>
      <c r="O10555" s="70" t="str">
        <f>IF(J10555=[1]人員授權表!$C$85,"Casper李羿勳",IF(J10555=[1]人員授權表!$C$188,"Iring陳俊明",IF(J10555=[1]人員授權表!$C$189,"Brian陳泓霖",VLOOKUP(K10555,[1]人員授權表!D$2:E$249,2,FALSE))))</f>
        <v>Brian陳泓霖</v>
      </c>
      <c r="P10555" s="67">
        <f t="shared" si="561"/>
        <v>44893</v>
      </c>
      <c r="Q10555" s="75" t="str">
        <f t="shared" si="560"/>
        <v>週一</v>
      </c>
      <c r="R10555" s="80">
        <v>44890</v>
      </c>
    </row>
    <row r="10556" spans="2:28">
      <c r="B10556" s="108">
        <v>44881</v>
      </c>
      <c r="D10556" s="68" t="s">
        <v>50</v>
      </c>
      <c r="E10556" s="70" t="s">
        <v>879</v>
      </c>
      <c r="F10556" s="4" t="s">
        <v>3800</v>
      </c>
      <c r="G10556" s="67">
        <v>44880</v>
      </c>
      <c r="H10556" s="67">
        <v>44895</v>
      </c>
      <c r="I10556" s="71">
        <f t="shared" si="562"/>
        <v>15</v>
      </c>
      <c r="J10556" s="72" t="s">
        <v>102</v>
      </c>
      <c r="K10556" s="72" t="s">
        <v>103</v>
      </c>
      <c r="L10556" s="73">
        <v>1</v>
      </c>
      <c r="M10556" s="73" t="s">
        <v>324</v>
      </c>
      <c r="N10556" s="68" t="str">
        <f>VLOOKUP(K10556,[1]人員授權表!D$3:G$249,4,0)</f>
        <v>無機</v>
      </c>
      <c r="O10556" s="70" t="str">
        <f>IF(J10556=[1]人員授權表!$C$85,"Casper李羿勳",IF(J10556=[1]人員授權表!$C$188,"Iring陳俊明",IF(J10556=[1]人員授權表!$C$189,"Brian陳泓霖",VLOOKUP(K10556,[1]人員授權表!D$2:E$249,2,FALSE))))</f>
        <v>Brian陳泓霖</v>
      </c>
      <c r="P10556" s="67">
        <f t="shared" si="561"/>
        <v>44893</v>
      </c>
      <c r="Q10556" s="75" t="str">
        <f t="shared" si="560"/>
        <v>週一</v>
      </c>
      <c r="R10556" s="80">
        <v>44890</v>
      </c>
      <c r="AA10556" s="102">
        <v>15</v>
      </c>
      <c r="AB10556" s="123" t="s">
        <v>2325</v>
      </c>
    </row>
    <row r="10557" spans="2:28">
      <c r="B10557" s="108">
        <v>44881</v>
      </c>
      <c r="D10557" s="68" t="s">
        <v>50</v>
      </c>
      <c r="E10557" s="70" t="s">
        <v>879</v>
      </c>
      <c r="F10557" s="4" t="s">
        <v>3801</v>
      </c>
      <c r="G10557" s="67">
        <v>44880</v>
      </c>
      <c r="H10557" s="67">
        <v>44895</v>
      </c>
      <c r="I10557" s="71">
        <f t="shared" si="562"/>
        <v>15</v>
      </c>
      <c r="J10557" s="72" t="s">
        <v>102</v>
      </c>
      <c r="K10557" s="72" t="s">
        <v>103</v>
      </c>
      <c r="L10557" s="73">
        <v>1</v>
      </c>
      <c r="M10557" s="73" t="s">
        <v>324</v>
      </c>
      <c r="N10557" s="68" t="str">
        <f>VLOOKUP(K10557,[1]人員授權表!D$3:G$249,4,0)</f>
        <v>無機</v>
      </c>
      <c r="O10557" s="70" t="str">
        <f>IF(J10557=[1]人員授權表!$C$85,"Casper李羿勳",IF(J10557=[1]人員授權表!$C$188,"Iring陳俊明",IF(J10557=[1]人員授權表!$C$189,"Brian陳泓霖",VLOOKUP(K10557,[1]人員授權表!D$2:E$249,2,FALSE))))</f>
        <v>Brian陳泓霖</v>
      </c>
      <c r="P10557" s="67">
        <f t="shared" si="561"/>
        <v>44893</v>
      </c>
      <c r="Q10557" s="75" t="str">
        <f t="shared" si="560"/>
        <v>週一</v>
      </c>
      <c r="R10557" s="80">
        <v>44890</v>
      </c>
      <c r="AA10557" s="102">
        <v>15</v>
      </c>
      <c r="AB10557" s="123" t="s">
        <v>2325</v>
      </c>
    </row>
    <row r="10558" spans="2:28">
      <c r="B10558" s="66">
        <v>44897</v>
      </c>
      <c r="D10558" s="68" t="s">
        <v>50</v>
      </c>
      <c r="E10558" s="70" t="s">
        <v>879</v>
      </c>
      <c r="F10558" s="4" t="s">
        <v>3802</v>
      </c>
      <c r="G10558" s="67">
        <v>44872</v>
      </c>
      <c r="H10558" s="67">
        <v>44895</v>
      </c>
      <c r="I10558" s="71">
        <v>23</v>
      </c>
      <c r="J10558" s="72" t="s">
        <v>102</v>
      </c>
      <c r="K10558" s="72" t="s">
        <v>103</v>
      </c>
      <c r="L10558" s="73">
        <v>9</v>
      </c>
      <c r="M10558" s="73" t="s">
        <v>104</v>
      </c>
      <c r="N10558" s="68" t="str">
        <f>VLOOKUP(K10558,[1]人員授權表!D$3:G$249,4,0)</f>
        <v>無機</v>
      </c>
      <c r="O10558" s="70" t="str">
        <f>IF(J10558=[1]人員授權表!$C$85,"Casper李羿勳",IF(J10558=[1]人員授權表!$C$188,"Iring陳俊明",IF(J10558=[1]人員授權表!$C$189,"Brian陳泓霖",VLOOKUP(K10558,[1]人員授權表!D$2:E$249,2,FALSE))))</f>
        <v>Brian陳泓霖</v>
      </c>
      <c r="P10558" s="67">
        <f t="shared" si="561"/>
        <v>44893</v>
      </c>
      <c r="Q10558" s="75" t="str">
        <f t="shared" si="560"/>
        <v>週一</v>
      </c>
      <c r="R10558" s="80">
        <v>44890</v>
      </c>
      <c r="Z10558" s="79" t="s">
        <v>3803</v>
      </c>
    </row>
    <row r="10559" spans="2:28">
      <c r="B10559" s="66">
        <v>44897</v>
      </c>
      <c r="D10559" s="68" t="s">
        <v>50</v>
      </c>
      <c r="E10559" s="70" t="s">
        <v>879</v>
      </c>
      <c r="F10559" s="4" t="s">
        <v>3804</v>
      </c>
      <c r="G10559" s="67">
        <v>44869</v>
      </c>
      <c r="H10559" s="67">
        <v>44895</v>
      </c>
      <c r="I10559" s="71">
        <v>26</v>
      </c>
      <c r="J10559" s="72" t="s">
        <v>102</v>
      </c>
      <c r="K10559" s="72" t="s">
        <v>103</v>
      </c>
      <c r="L10559" s="73">
        <v>9</v>
      </c>
      <c r="M10559" s="73" t="s">
        <v>104</v>
      </c>
      <c r="N10559" s="68" t="str">
        <f>VLOOKUP(K10559,[1]人員授權表!D$3:G$249,4,0)</f>
        <v>無機</v>
      </c>
      <c r="O10559" s="70" t="str">
        <f>IF(J10559=[1]人員授權表!$C$85,"Casper李羿勳",IF(J10559=[1]人員授權表!$C$188,"Iring陳俊明",IF(J10559=[1]人員授權表!$C$189,"Brian陳泓霖",VLOOKUP(K10559,[1]人員授權表!D$2:E$249,2,FALSE))))</f>
        <v>Brian陳泓霖</v>
      </c>
      <c r="P10559" s="67">
        <f t="shared" si="561"/>
        <v>44893</v>
      </c>
      <c r="Q10559" s="75" t="str">
        <f t="shared" si="560"/>
        <v>週一</v>
      </c>
      <c r="R10559" s="80">
        <v>44890</v>
      </c>
      <c r="Z10559" s="79" t="s">
        <v>3803</v>
      </c>
    </row>
    <row r="10560" spans="2:28">
      <c r="B10560" s="108">
        <v>44881</v>
      </c>
      <c r="D10560" s="68" t="s">
        <v>50</v>
      </c>
      <c r="E10560" s="70" t="s">
        <v>879</v>
      </c>
      <c r="F10560" s="4" t="s">
        <v>3805</v>
      </c>
      <c r="G10560" s="67">
        <v>44880</v>
      </c>
      <c r="H10560" s="67">
        <v>44895</v>
      </c>
      <c r="I10560" s="71">
        <f t="shared" ref="I10560:I10618" si="563">_xlfn.DAYS(H10560,G10560)</f>
        <v>15</v>
      </c>
      <c r="J10560" s="72" t="s">
        <v>89</v>
      </c>
      <c r="K10560" s="72" t="s">
        <v>337</v>
      </c>
      <c r="L10560" s="73">
        <v>1</v>
      </c>
      <c r="M10560" s="73" t="s">
        <v>324</v>
      </c>
      <c r="N10560" s="68" t="str">
        <f>VLOOKUP(K10560,[1]人員授權表!D$3:G$249,4,0)</f>
        <v>無機</v>
      </c>
      <c r="O10560" s="70" t="str">
        <f>IF(J10560=[1]人員授權表!$C$85,"Casper李羿勳",IF(J10560=[1]人員授權表!$C$188,"Iring陳俊明",IF(J10560=[1]人員授權表!$C$189,"Brian陳泓霖",VLOOKUP(K10560,[1]人員授權表!D$2:E$249,2,FALSE))))</f>
        <v>Iring陳俊明</v>
      </c>
      <c r="P10560" s="67">
        <f t="shared" si="561"/>
        <v>44893</v>
      </c>
      <c r="Q10560" s="75" t="str">
        <f t="shared" si="560"/>
        <v>週一</v>
      </c>
      <c r="R10560" s="80">
        <v>44893</v>
      </c>
      <c r="AA10560" s="102">
        <v>15</v>
      </c>
      <c r="AB10560" s="123" t="s">
        <v>2325</v>
      </c>
    </row>
    <row r="10561" spans="2:28">
      <c r="B10561" s="108">
        <v>44881</v>
      </c>
      <c r="D10561" s="68" t="s">
        <v>17</v>
      </c>
      <c r="E10561" s="70" t="s">
        <v>879</v>
      </c>
      <c r="F10561" s="4" t="s">
        <v>3805</v>
      </c>
      <c r="G10561" s="67">
        <v>44880</v>
      </c>
      <c r="H10561" s="67">
        <v>44895</v>
      </c>
      <c r="I10561" s="71">
        <f t="shared" si="563"/>
        <v>15</v>
      </c>
      <c r="J10561" s="72" t="s">
        <v>2698</v>
      </c>
      <c r="K10561" s="72" t="s">
        <v>2699</v>
      </c>
      <c r="L10561" s="73">
        <v>1</v>
      </c>
      <c r="M10561" s="73" t="s">
        <v>324</v>
      </c>
      <c r="N10561" s="68" t="str">
        <f>VLOOKUP(K10561,[1]人員授權表!D$3:G$249,4,0)</f>
        <v>無機</v>
      </c>
      <c r="O10561" s="70" t="str">
        <f>IF(J10561=[1]人員授權表!$C$85,"Casper李羿勳",IF(J10561=[1]人員授權表!$C$188,"Iring陳俊明",IF(J10561=[1]人員授權表!$C$189,"Brian陳泓霖",VLOOKUP(K10561,[1]人員授權表!D$2:E$249,2,FALSE))))</f>
        <v>Iring陳俊明</v>
      </c>
      <c r="P10561" s="67">
        <f t="shared" si="561"/>
        <v>44893</v>
      </c>
      <c r="Q10561" s="75" t="str">
        <f t="shared" si="560"/>
        <v>週一</v>
      </c>
      <c r="R10561" s="80">
        <v>44893</v>
      </c>
      <c r="AA10561" s="102">
        <v>15</v>
      </c>
      <c r="AB10561" s="123" t="s">
        <v>2325</v>
      </c>
    </row>
    <row r="10562" spans="2:28">
      <c r="B10562" s="108">
        <v>44881</v>
      </c>
      <c r="D10562" s="68" t="s">
        <v>50</v>
      </c>
      <c r="E10562" s="70" t="s">
        <v>879</v>
      </c>
      <c r="F10562" s="4" t="s">
        <v>3805</v>
      </c>
      <c r="G10562" s="67">
        <v>44880</v>
      </c>
      <c r="H10562" s="67">
        <v>44895</v>
      </c>
      <c r="I10562" s="71">
        <f t="shared" si="563"/>
        <v>15</v>
      </c>
      <c r="J10562" s="72" t="s">
        <v>93</v>
      </c>
      <c r="K10562" s="72" t="s">
        <v>436</v>
      </c>
      <c r="L10562" s="73">
        <v>1</v>
      </c>
      <c r="M10562" s="73" t="s">
        <v>324</v>
      </c>
      <c r="N10562" s="68" t="str">
        <f>VLOOKUP(K10562,[1]人員授權表!D$3:G$249,4,0)</f>
        <v>無機</v>
      </c>
      <c r="O10562" s="70" t="s">
        <v>877</v>
      </c>
      <c r="P10562" s="67">
        <f t="shared" si="561"/>
        <v>44893</v>
      </c>
      <c r="Q10562" s="75" t="str">
        <f t="shared" si="560"/>
        <v>週一</v>
      </c>
      <c r="R10562" s="80">
        <v>44893</v>
      </c>
      <c r="AA10562" s="102">
        <v>15</v>
      </c>
      <c r="AB10562" s="123" t="s">
        <v>2325</v>
      </c>
    </row>
    <row r="10563" spans="2:28">
      <c r="B10563" s="108">
        <v>44881</v>
      </c>
      <c r="D10563" s="68" t="s">
        <v>50</v>
      </c>
      <c r="E10563" s="70" t="s">
        <v>879</v>
      </c>
      <c r="F10563" s="4" t="s">
        <v>3805</v>
      </c>
      <c r="G10563" s="67">
        <v>44880</v>
      </c>
      <c r="H10563" s="67">
        <v>44895</v>
      </c>
      <c r="I10563" s="71">
        <f t="shared" si="563"/>
        <v>15</v>
      </c>
      <c r="J10563" s="72" t="s">
        <v>2637</v>
      </c>
      <c r="K10563" s="72" t="s">
        <v>2701</v>
      </c>
      <c r="L10563" s="73">
        <v>1</v>
      </c>
      <c r="M10563" s="73" t="s">
        <v>324</v>
      </c>
      <c r="N10563" s="68" t="str">
        <f>VLOOKUP(K10563,[1]人員授權表!D$3:G$249,4,0)</f>
        <v>無機</v>
      </c>
      <c r="O10563" s="70" t="str">
        <f>IF(J10563=[1]人員授權表!$C$85,"Casper李羿勳",IF(J10563=[1]人員授權表!$C$188,"Iring陳俊明",IF(J10563=[1]人員授權表!$C$189,"Brian陳泓霖",VLOOKUP(K10563,[1]人員授權表!D$2:E$249,2,FALSE))))</f>
        <v>Debby胡萱黛&amp;Brian陳泓霖</v>
      </c>
      <c r="P10563" s="67">
        <f t="shared" si="561"/>
        <v>44893</v>
      </c>
      <c r="Q10563" s="75" t="str">
        <f t="shared" si="560"/>
        <v>週一</v>
      </c>
      <c r="R10563" s="80">
        <v>44893</v>
      </c>
      <c r="AA10563" s="102">
        <v>15</v>
      </c>
      <c r="AB10563" s="123" t="s">
        <v>2325</v>
      </c>
    </row>
    <row r="10564" spans="2:28">
      <c r="B10564" s="108">
        <v>44881</v>
      </c>
      <c r="D10564" s="68" t="s">
        <v>50</v>
      </c>
      <c r="E10564" s="70" t="s">
        <v>879</v>
      </c>
      <c r="F10564" s="4" t="s">
        <v>3806</v>
      </c>
      <c r="G10564" s="67">
        <v>44880</v>
      </c>
      <c r="H10564" s="67">
        <v>44895</v>
      </c>
      <c r="I10564" s="71">
        <f t="shared" si="563"/>
        <v>15</v>
      </c>
      <c r="J10564" s="72" t="s">
        <v>89</v>
      </c>
      <c r="K10564" s="72" t="s">
        <v>337</v>
      </c>
      <c r="L10564" s="73">
        <v>1</v>
      </c>
      <c r="M10564" s="73" t="s">
        <v>324</v>
      </c>
      <c r="N10564" s="68" t="str">
        <f>VLOOKUP(K10564,[1]人員授權表!D$3:G$249,4,0)</f>
        <v>無機</v>
      </c>
      <c r="O10564" s="70" t="str">
        <f>IF(J10564=[1]人員授權表!$C$85,"Casper李羿勳",IF(J10564=[1]人員授權表!$C$188,"Iring陳俊明",IF(J10564=[1]人員授權表!$C$189,"Brian陳泓霖",VLOOKUP(K10564,[1]人員授權表!D$2:E$249,2,FALSE))))</f>
        <v>Iring陳俊明</v>
      </c>
      <c r="P10564" s="67">
        <f t="shared" si="561"/>
        <v>44893</v>
      </c>
      <c r="Q10564" s="75" t="str">
        <f t="shared" si="560"/>
        <v>週一</v>
      </c>
      <c r="R10564" s="80">
        <v>44893</v>
      </c>
      <c r="AA10564" s="102">
        <v>15</v>
      </c>
      <c r="AB10564" s="123" t="s">
        <v>2325</v>
      </c>
    </row>
    <row r="10565" spans="2:28">
      <c r="B10565" s="108">
        <v>44881</v>
      </c>
      <c r="D10565" s="68" t="s">
        <v>17</v>
      </c>
      <c r="E10565" s="70" t="s">
        <v>879</v>
      </c>
      <c r="F10565" s="4" t="s">
        <v>3806</v>
      </c>
      <c r="G10565" s="67">
        <v>44880</v>
      </c>
      <c r="H10565" s="67">
        <v>44895</v>
      </c>
      <c r="I10565" s="71">
        <f t="shared" si="563"/>
        <v>15</v>
      </c>
      <c r="J10565" s="72" t="s">
        <v>2698</v>
      </c>
      <c r="K10565" s="72" t="s">
        <v>2699</v>
      </c>
      <c r="L10565" s="73">
        <v>1</v>
      </c>
      <c r="M10565" s="73" t="s">
        <v>324</v>
      </c>
      <c r="N10565" s="68" t="str">
        <f>VLOOKUP(K10565,[1]人員授權表!D$3:G$249,4,0)</f>
        <v>無機</v>
      </c>
      <c r="O10565" s="70" t="str">
        <f>IF(J10565=[1]人員授權表!$C$85,"Casper李羿勳",IF(J10565=[1]人員授權表!$C$188,"Iring陳俊明",IF(J10565=[1]人員授權表!$C$189,"Brian陳泓霖",VLOOKUP(K10565,[1]人員授權表!D$2:E$249,2,FALSE))))</f>
        <v>Iring陳俊明</v>
      </c>
      <c r="P10565" s="67">
        <f t="shared" si="561"/>
        <v>44893</v>
      </c>
      <c r="Q10565" s="75" t="str">
        <f t="shared" si="560"/>
        <v>週一</v>
      </c>
      <c r="R10565" s="80">
        <v>44893</v>
      </c>
      <c r="AA10565" s="102">
        <v>15</v>
      </c>
      <c r="AB10565" s="123" t="s">
        <v>2325</v>
      </c>
    </row>
    <row r="10566" spans="2:28">
      <c r="B10566" s="108">
        <v>44881</v>
      </c>
      <c r="D10566" s="68" t="s">
        <v>50</v>
      </c>
      <c r="E10566" s="70" t="s">
        <v>879</v>
      </c>
      <c r="F10566" s="4" t="s">
        <v>3806</v>
      </c>
      <c r="G10566" s="67">
        <v>44880</v>
      </c>
      <c r="H10566" s="67">
        <v>44895</v>
      </c>
      <c r="I10566" s="71">
        <f t="shared" si="563"/>
        <v>15</v>
      </c>
      <c r="J10566" s="72" t="s">
        <v>93</v>
      </c>
      <c r="K10566" s="72" t="s">
        <v>436</v>
      </c>
      <c r="L10566" s="73">
        <v>1</v>
      </c>
      <c r="M10566" s="73" t="s">
        <v>324</v>
      </c>
      <c r="N10566" s="68" t="str">
        <f>VLOOKUP(K10566,[1]人員授權表!D$3:G$249,4,0)</f>
        <v>無機</v>
      </c>
      <c r="O10566" s="70" t="s">
        <v>877</v>
      </c>
      <c r="P10566" s="67">
        <f t="shared" si="561"/>
        <v>44893</v>
      </c>
      <c r="Q10566" s="75" t="str">
        <f t="shared" si="560"/>
        <v>週一</v>
      </c>
      <c r="R10566" s="80">
        <v>44893</v>
      </c>
      <c r="AA10566" s="102">
        <v>15</v>
      </c>
      <c r="AB10566" s="123" t="s">
        <v>2325</v>
      </c>
    </row>
    <row r="10567" spans="2:28">
      <c r="B10567" s="108">
        <v>44881</v>
      </c>
      <c r="D10567" s="68" t="s">
        <v>50</v>
      </c>
      <c r="E10567" s="70" t="s">
        <v>879</v>
      </c>
      <c r="F10567" s="4" t="s">
        <v>3806</v>
      </c>
      <c r="G10567" s="67">
        <v>44880</v>
      </c>
      <c r="H10567" s="67">
        <v>44895</v>
      </c>
      <c r="I10567" s="71">
        <f t="shared" si="563"/>
        <v>15</v>
      </c>
      <c r="J10567" s="72" t="s">
        <v>2637</v>
      </c>
      <c r="K10567" s="72" t="s">
        <v>2701</v>
      </c>
      <c r="L10567" s="73">
        <v>1</v>
      </c>
      <c r="M10567" s="73" t="s">
        <v>324</v>
      </c>
      <c r="N10567" s="68" t="str">
        <f>VLOOKUP(K10567,[1]人員授權表!D$3:G$249,4,0)</f>
        <v>無機</v>
      </c>
      <c r="O10567" s="70" t="str">
        <f>IF(J10567=[1]人員授權表!$C$85,"Casper李羿勳",IF(J10567=[1]人員授權表!$C$188,"Iring陳俊明",IF(J10567=[1]人員授權表!$C$189,"Brian陳泓霖",VLOOKUP(K10567,[1]人員授權表!D$2:E$249,2,FALSE))))</f>
        <v>Debby胡萱黛&amp;Brian陳泓霖</v>
      </c>
      <c r="P10567" s="67">
        <f t="shared" si="561"/>
        <v>44893</v>
      </c>
      <c r="Q10567" s="75" t="str">
        <f t="shared" ref="Q10567:Q10630" si="564">TEXT(P10567,"aaa")</f>
        <v>週一</v>
      </c>
      <c r="R10567" s="80">
        <v>44893</v>
      </c>
      <c r="AA10567" s="102">
        <v>15</v>
      </c>
      <c r="AB10567" s="123" t="s">
        <v>2325</v>
      </c>
    </row>
    <row r="10568" spans="2:28">
      <c r="B10568" s="66">
        <v>44865</v>
      </c>
      <c r="D10568" s="68" t="s">
        <v>50</v>
      </c>
      <c r="E10568" s="70" t="s">
        <v>82</v>
      </c>
      <c r="F10568" s="70" t="s">
        <v>3807</v>
      </c>
      <c r="G10568" s="67">
        <v>44881</v>
      </c>
      <c r="H10568" s="67">
        <v>44895</v>
      </c>
      <c r="I10568" s="71">
        <f t="shared" si="563"/>
        <v>14</v>
      </c>
      <c r="J10568" s="72" t="s">
        <v>139</v>
      </c>
      <c r="K10568" s="72" t="s">
        <v>140</v>
      </c>
      <c r="L10568" s="73">
        <v>1</v>
      </c>
      <c r="M10568" s="73" t="s">
        <v>322</v>
      </c>
      <c r="N10568" s="68" t="str">
        <f>VLOOKUP(K10568,[1]人員授權表!D$3:G$249,4,0)</f>
        <v>無機</v>
      </c>
      <c r="O10568" s="70" t="str">
        <f>IF(J10568=[1]人員授權表!$C$85,"Casper李羿勳",IF(J10568=[1]人員授權表!$C$188,"Iring陳俊明",IF(J10568=[1]人員授權表!$C$189,"Brian陳泓霖",VLOOKUP(K10568,[1]人員授權表!D$2:E$249,2,FALSE))))</f>
        <v>Brian陳泓霖</v>
      </c>
      <c r="P10568" s="67">
        <f t="shared" si="561"/>
        <v>44893</v>
      </c>
      <c r="Q10568" s="75" t="str">
        <f t="shared" si="564"/>
        <v>週一</v>
      </c>
      <c r="R10568" s="80">
        <v>44889</v>
      </c>
    </row>
    <row r="10569" spans="2:28">
      <c r="B10569" s="66">
        <v>44865</v>
      </c>
      <c r="D10569" s="68" t="s">
        <v>50</v>
      </c>
      <c r="E10569" s="70" t="s">
        <v>82</v>
      </c>
      <c r="F10569" s="70" t="s">
        <v>3807</v>
      </c>
      <c r="G10569" s="67">
        <v>44881</v>
      </c>
      <c r="H10569" s="67">
        <v>44895</v>
      </c>
      <c r="I10569" s="71">
        <f t="shared" si="563"/>
        <v>14</v>
      </c>
      <c r="J10569" s="72" t="s">
        <v>269</v>
      </c>
      <c r="K10569" s="72" t="s">
        <v>270</v>
      </c>
      <c r="L10569" s="73">
        <v>1</v>
      </c>
      <c r="M10569" s="73" t="s">
        <v>322</v>
      </c>
      <c r="N10569" s="68" t="str">
        <f>VLOOKUP(K10569,[1]人員授權表!D$3:G$249,4,0)</f>
        <v>無機</v>
      </c>
      <c r="O10569" s="70" t="str">
        <f>IF(J10569=[1]人員授權表!$C$85,"Casper李羿勳",IF(J10569=[1]人員授權表!$C$188,"Iring陳俊明",IF(J10569=[1]人員授權表!$C$189,"Brian陳泓霖",VLOOKUP(K10569,[1]人員授權表!D$2:E$249,2,FALSE))))</f>
        <v>George陳志昇&amp;Vicky游崴涵</v>
      </c>
      <c r="P10569" s="67">
        <f t="shared" si="561"/>
        <v>44893</v>
      </c>
      <c r="Q10569" s="75" t="str">
        <f t="shared" si="564"/>
        <v>週一</v>
      </c>
      <c r="R10569" s="80">
        <v>44886</v>
      </c>
    </row>
    <row r="10570" spans="2:28">
      <c r="B10570" s="66">
        <v>44865</v>
      </c>
      <c r="D10570" s="68" t="s">
        <v>50</v>
      </c>
      <c r="E10570" s="70" t="s">
        <v>82</v>
      </c>
      <c r="F10570" s="70" t="s">
        <v>3807</v>
      </c>
      <c r="G10570" s="67">
        <v>44881</v>
      </c>
      <c r="H10570" s="67">
        <v>44895</v>
      </c>
      <c r="I10570" s="71">
        <f t="shared" si="563"/>
        <v>14</v>
      </c>
      <c r="J10570" s="72" t="s">
        <v>137</v>
      </c>
      <c r="K10570" s="72" t="s">
        <v>138</v>
      </c>
      <c r="L10570" s="73">
        <v>1</v>
      </c>
      <c r="M10570" s="73" t="s">
        <v>322</v>
      </c>
      <c r="N10570" s="68" t="str">
        <f>VLOOKUP(K10570,[1]人員授權表!D$3:G$249,4,0)</f>
        <v>無機</v>
      </c>
      <c r="O10570" s="70" t="str">
        <f>IF(J10570=[1]人員授權表!$C$85,"Casper李羿勳",IF(J10570=[1]人員授權表!$C$188,"Iring陳俊明",IF(J10570=[1]人員授權表!$C$189,"Brian陳泓霖",VLOOKUP(K10570,[1]人員授權表!D$2:E$249,2,FALSE))))</f>
        <v>Jack劉念忻</v>
      </c>
      <c r="P10570" s="67">
        <f t="shared" si="561"/>
        <v>44893</v>
      </c>
      <c r="Q10570" s="75" t="str">
        <f t="shared" si="564"/>
        <v>週一</v>
      </c>
      <c r="R10570" s="80">
        <v>44890</v>
      </c>
    </row>
    <row r="10571" spans="2:28">
      <c r="B10571" s="66">
        <v>44865</v>
      </c>
      <c r="D10571" s="68" t="s">
        <v>50</v>
      </c>
      <c r="E10571" s="70" t="s">
        <v>82</v>
      </c>
      <c r="F10571" s="70" t="s">
        <v>3807</v>
      </c>
      <c r="G10571" s="67">
        <v>44881</v>
      </c>
      <c r="H10571" s="67">
        <v>44895</v>
      </c>
      <c r="I10571" s="71">
        <f t="shared" si="563"/>
        <v>14</v>
      </c>
      <c r="J10571" s="72" t="s">
        <v>148</v>
      </c>
      <c r="K10571" s="72" t="s">
        <v>149</v>
      </c>
      <c r="L10571" s="73">
        <v>1</v>
      </c>
      <c r="M10571" s="73" t="s">
        <v>322</v>
      </c>
      <c r="N10571" s="68" t="str">
        <f>VLOOKUP(K10571,[1]人員授權表!D$3:G$249,4,0)</f>
        <v>無機</v>
      </c>
      <c r="O10571" s="70" t="str">
        <f>IF(J10571=[1]人員授權表!$C$85,"Casper李羿勳",IF(J10571=[1]人員授權表!$C$188,"Iring陳俊明",IF(J10571=[1]人員授權表!$C$189,"Brian陳泓霖",VLOOKUP(K10571,[1]人員授權表!D$2:E$249,2,FALSE))))</f>
        <v>Vicky游崴涵</v>
      </c>
      <c r="P10571" s="67">
        <f t="shared" si="561"/>
        <v>44893</v>
      </c>
      <c r="Q10571" s="75" t="str">
        <f t="shared" si="564"/>
        <v>週一</v>
      </c>
      <c r="R10571" s="80">
        <v>44886</v>
      </c>
    </row>
    <row r="10572" spans="2:28">
      <c r="B10572" s="66">
        <v>44865</v>
      </c>
      <c r="D10572" s="68" t="s">
        <v>50</v>
      </c>
      <c r="E10572" s="70" t="s">
        <v>82</v>
      </c>
      <c r="F10572" s="70" t="s">
        <v>3808</v>
      </c>
      <c r="G10572" s="67">
        <v>44881</v>
      </c>
      <c r="H10572" s="67">
        <v>44895</v>
      </c>
      <c r="I10572" s="71">
        <f t="shared" si="563"/>
        <v>14</v>
      </c>
      <c r="J10572" s="72" t="s">
        <v>139</v>
      </c>
      <c r="K10572" s="72" t="s">
        <v>140</v>
      </c>
      <c r="L10572" s="73">
        <v>1</v>
      </c>
      <c r="M10572" s="73" t="s">
        <v>322</v>
      </c>
      <c r="N10572" s="68" t="str">
        <f>VLOOKUP(K10572,[1]人員授權表!D$3:G$249,4,0)</f>
        <v>無機</v>
      </c>
      <c r="O10572" s="70" t="str">
        <f>IF(J10572=[1]人員授權表!$C$85,"Casper李羿勳",IF(J10572=[1]人員授權表!$C$188,"Iring陳俊明",IF(J10572=[1]人員授權表!$C$189,"Brian陳泓霖",VLOOKUP(K10572,[1]人員授權表!D$2:E$249,2,FALSE))))</f>
        <v>Brian陳泓霖</v>
      </c>
      <c r="P10572" s="67">
        <f t="shared" si="561"/>
        <v>44893</v>
      </c>
      <c r="Q10572" s="75" t="str">
        <f t="shared" si="564"/>
        <v>週一</v>
      </c>
      <c r="R10572" s="80">
        <v>44889</v>
      </c>
    </row>
    <row r="10573" spans="2:28">
      <c r="B10573" s="66">
        <v>44865</v>
      </c>
      <c r="D10573" s="68" t="s">
        <v>50</v>
      </c>
      <c r="E10573" s="70" t="s">
        <v>82</v>
      </c>
      <c r="F10573" s="70" t="s">
        <v>3808</v>
      </c>
      <c r="G10573" s="67">
        <v>44881</v>
      </c>
      <c r="H10573" s="67">
        <v>44895</v>
      </c>
      <c r="I10573" s="71">
        <f t="shared" si="563"/>
        <v>14</v>
      </c>
      <c r="J10573" s="72" t="s">
        <v>269</v>
      </c>
      <c r="K10573" s="72" t="s">
        <v>270</v>
      </c>
      <c r="L10573" s="73">
        <v>1</v>
      </c>
      <c r="M10573" s="73" t="s">
        <v>322</v>
      </c>
      <c r="N10573" s="68" t="str">
        <f>VLOOKUP(K10573,[1]人員授權表!D$3:G$249,4,0)</f>
        <v>無機</v>
      </c>
      <c r="O10573" s="70" t="str">
        <f>IF(J10573=[1]人員授權表!$C$85,"Casper李羿勳",IF(J10573=[1]人員授權表!$C$188,"Iring陳俊明",IF(J10573=[1]人員授權表!$C$189,"Brian陳泓霖",VLOOKUP(K10573,[1]人員授權表!D$2:E$249,2,FALSE))))</f>
        <v>George陳志昇&amp;Vicky游崴涵</v>
      </c>
      <c r="P10573" s="67">
        <f t="shared" si="561"/>
        <v>44893</v>
      </c>
      <c r="Q10573" s="75" t="str">
        <f t="shared" si="564"/>
        <v>週一</v>
      </c>
      <c r="R10573" s="80">
        <v>44886</v>
      </c>
    </row>
    <row r="10574" spans="2:28">
      <c r="B10574" s="66">
        <v>44865</v>
      </c>
      <c r="D10574" s="68" t="s">
        <v>50</v>
      </c>
      <c r="E10574" s="70" t="s">
        <v>82</v>
      </c>
      <c r="F10574" s="70" t="s">
        <v>3808</v>
      </c>
      <c r="G10574" s="67">
        <v>44881</v>
      </c>
      <c r="H10574" s="67">
        <v>44895</v>
      </c>
      <c r="I10574" s="71">
        <f t="shared" si="563"/>
        <v>14</v>
      </c>
      <c r="J10574" s="72" t="s">
        <v>137</v>
      </c>
      <c r="K10574" s="72" t="s">
        <v>138</v>
      </c>
      <c r="L10574" s="73">
        <v>1</v>
      </c>
      <c r="M10574" s="73" t="s">
        <v>322</v>
      </c>
      <c r="N10574" s="68" t="str">
        <f>VLOOKUP(K10574,[1]人員授權表!D$3:G$249,4,0)</f>
        <v>無機</v>
      </c>
      <c r="O10574" s="70" t="str">
        <f>IF(J10574=[1]人員授權表!$C$85,"Casper李羿勳",IF(J10574=[1]人員授權表!$C$188,"Iring陳俊明",IF(J10574=[1]人員授權表!$C$189,"Brian陳泓霖",VLOOKUP(K10574,[1]人員授權表!D$2:E$249,2,FALSE))))</f>
        <v>Jack劉念忻</v>
      </c>
      <c r="P10574" s="67">
        <f t="shared" si="561"/>
        <v>44893</v>
      </c>
      <c r="Q10574" s="75" t="str">
        <f t="shared" si="564"/>
        <v>週一</v>
      </c>
      <c r="R10574" s="80">
        <v>44890</v>
      </c>
    </row>
    <row r="10575" spans="2:28">
      <c r="B10575" s="66">
        <v>44865</v>
      </c>
      <c r="D10575" s="68" t="s">
        <v>50</v>
      </c>
      <c r="E10575" s="70" t="s">
        <v>82</v>
      </c>
      <c r="F10575" s="70" t="s">
        <v>3808</v>
      </c>
      <c r="G10575" s="67">
        <v>44881</v>
      </c>
      <c r="H10575" s="67">
        <v>44895</v>
      </c>
      <c r="I10575" s="71">
        <f t="shared" si="563"/>
        <v>14</v>
      </c>
      <c r="J10575" s="72" t="s">
        <v>148</v>
      </c>
      <c r="K10575" s="72" t="s">
        <v>1525</v>
      </c>
      <c r="L10575" s="73">
        <v>1</v>
      </c>
      <c r="M10575" s="73" t="s">
        <v>322</v>
      </c>
      <c r="N10575" s="68" t="str">
        <f>VLOOKUP(K10575,[1]人員授權表!D$3:G$249,4,0)</f>
        <v>無機</v>
      </c>
      <c r="O10575" s="70" t="str">
        <f>IF(J10575=[1]人員授權表!$C$85,"Casper李羿勳",IF(J10575=[1]人員授權表!$C$188,"Iring陳俊明",IF(J10575=[1]人員授權表!$C$189,"Brian陳泓霖",VLOOKUP(K10575,[1]人員授權表!D$2:E$249,2,FALSE))))</f>
        <v>Vicky游崴涵</v>
      </c>
      <c r="P10575" s="67">
        <f t="shared" si="561"/>
        <v>44893</v>
      </c>
      <c r="Q10575" s="75" t="str">
        <f t="shared" si="564"/>
        <v>週一</v>
      </c>
      <c r="R10575" s="80">
        <v>44886</v>
      </c>
    </row>
    <row r="10576" spans="2:28">
      <c r="B10576" s="66">
        <v>44875</v>
      </c>
      <c r="D10576" s="68" t="s">
        <v>50</v>
      </c>
      <c r="E10576" s="70" t="s">
        <v>51</v>
      </c>
      <c r="F10576" s="4" t="s">
        <v>3809</v>
      </c>
      <c r="G10576" s="67">
        <v>44882</v>
      </c>
      <c r="H10576" s="67">
        <v>44895</v>
      </c>
      <c r="I10576" s="71">
        <f t="shared" si="563"/>
        <v>13</v>
      </c>
      <c r="J10576" s="72" t="s">
        <v>148</v>
      </c>
      <c r="K10576" s="72" t="s">
        <v>149</v>
      </c>
      <c r="L10576" s="73">
        <v>1</v>
      </c>
      <c r="M10576" s="73" t="s">
        <v>91</v>
      </c>
      <c r="N10576" s="68" t="str">
        <f>VLOOKUP(K10576,[1]人員授權表!D$3:G$249,4,0)</f>
        <v>無機</v>
      </c>
      <c r="O10576" s="70" t="str">
        <f>IF(J10576=[1]人員授權表!$C$85,"Casper李羿勳",IF(J10576=[1]人員授權表!$C$188,"Iring陳俊明",IF(J10576=[1]人員授權表!$C$189,"Brian陳泓霖",VLOOKUP(K10576,[1]人員授權表!D$2:E$249,2,FALSE))))</f>
        <v>Vicky游崴涵</v>
      </c>
      <c r="P10576" s="67">
        <f t="shared" si="561"/>
        <v>44893</v>
      </c>
      <c r="Q10576" s="75" t="str">
        <f t="shared" si="564"/>
        <v>週一</v>
      </c>
      <c r="R10576" s="80">
        <v>44886</v>
      </c>
    </row>
    <row r="10577" spans="2:18">
      <c r="B10577" s="66">
        <v>44875</v>
      </c>
      <c r="D10577" s="68" t="s">
        <v>50</v>
      </c>
      <c r="E10577" s="70" t="s">
        <v>51</v>
      </c>
      <c r="F10577" s="4" t="s">
        <v>3809</v>
      </c>
      <c r="G10577" s="67">
        <v>44882</v>
      </c>
      <c r="H10577" s="67">
        <v>44895</v>
      </c>
      <c r="I10577" s="71">
        <f t="shared" si="563"/>
        <v>13</v>
      </c>
      <c r="J10577" s="72" t="s">
        <v>139</v>
      </c>
      <c r="K10577" s="72" t="s">
        <v>140</v>
      </c>
      <c r="L10577" s="73">
        <v>1</v>
      </c>
      <c r="M10577" s="73" t="s">
        <v>91</v>
      </c>
      <c r="N10577" s="68" t="str">
        <f>VLOOKUP(K10577,[1]人員授權表!D$3:G$249,4,0)</f>
        <v>無機</v>
      </c>
      <c r="O10577" s="70" t="str">
        <f>IF(J10577=[1]人員授權表!$C$85,"Casper李羿勳",IF(J10577=[1]人員授權表!$C$188,"Iring陳俊明",IF(J10577=[1]人員授權表!$C$189,"Brian陳泓霖",VLOOKUP(K10577,[1]人員授權表!D$2:E$249,2,FALSE))))</f>
        <v>Brian陳泓霖</v>
      </c>
      <c r="P10577" s="67">
        <f t="shared" ref="P10577:P10628" si="565">H10577-2</f>
        <v>44893</v>
      </c>
      <c r="Q10577" s="75" t="str">
        <f t="shared" si="564"/>
        <v>週一</v>
      </c>
      <c r="R10577" s="80">
        <v>44889</v>
      </c>
    </row>
    <row r="10578" spans="2:18">
      <c r="B10578" s="66">
        <v>44875</v>
      </c>
      <c r="D10578" s="68" t="s">
        <v>50</v>
      </c>
      <c r="E10578" s="70" t="s">
        <v>51</v>
      </c>
      <c r="F10578" s="4" t="s">
        <v>3809</v>
      </c>
      <c r="G10578" s="67">
        <v>44882</v>
      </c>
      <c r="H10578" s="67">
        <v>44895</v>
      </c>
      <c r="I10578" s="71">
        <f t="shared" si="563"/>
        <v>13</v>
      </c>
      <c r="J10578" s="72" t="s">
        <v>141</v>
      </c>
      <c r="K10578" s="72" t="s">
        <v>142</v>
      </c>
      <c r="L10578" s="73">
        <v>1</v>
      </c>
      <c r="M10578" s="73" t="s">
        <v>91</v>
      </c>
      <c r="N10578" s="68" t="str">
        <f>VLOOKUP(K10578,[1]人員授權表!D$3:G$249,4,0)</f>
        <v>無機</v>
      </c>
      <c r="O10578" s="70" t="str">
        <f>IF(J10578=[1]人員授權表!$C$85,"Casper李羿勳",IF(J10578=[1]人員授權表!$C$188,"Iring陳俊明",IF(J10578=[1]人員授權表!$C$189,"Brian陳泓霖",VLOOKUP(K10578,[1]人員授權表!D$2:E$249,2,FALSE))))</f>
        <v>Dennis陳汶宏</v>
      </c>
      <c r="P10578" s="67">
        <f t="shared" si="565"/>
        <v>44893</v>
      </c>
      <c r="Q10578" s="75" t="str">
        <f t="shared" si="564"/>
        <v>週一</v>
      </c>
      <c r="R10578" s="80">
        <v>44887</v>
      </c>
    </row>
    <row r="10579" spans="2:18">
      <c r="B10579" s="66">
        <v>44887</v>
      </c>
      <c r="D10579" s="68" t="s">
        <v>50</v>
      </c>
      <c r="E10579" s="70" t="s">
        <v>51</v>
      </c>
      <c r="F10579" s="4" t="s">
        <v>3810</v>
      </c>
      <c r="G10579" s="67">
        <v>44882</v>
      </c>
      <c r="H10579" s="67">
        <v>44895</v>
      </c>
      <c r="I10579" s="71">
        <f t="shared" si="563"/>
        <v>13</v>
      </c>
      <c r="J10579" s="72" t="s">
        <v>139</v>
      </c>
      <c r="K10579" s="72" t="s">
        <v>140</v>
      </c>
      <c r="L10579" s="73">
        <v>1</v>
      </c>
      <c r="M10579" s="73" t="s">
        <v>104</v>
      </c>
      <c r="N10579" s="68" t="str">
        <f>VLOOKUP(K10579,[1]人員授權表!D$3:G$249,4,0)</f>
        <v>無機</v>
      </c>
      <c r="O10579" s="70" t="str">
        <f>IF(J10579=[1]人員授權表!$C$85,"Casper李羿勳",IF(J10579=[1]人員授權表!$C$188,"Iring陳俊明",IF(J10579=[1]人員授權表!$C$189,"Brian陳泓霖",VLOOKUP(K10579,[1]人員授權表!D$2:E$249,2,FALSE))))</f>
        <v>Brian陳泓霖</v>
      </c>
      <c r="P10579" s="67">
        <f t="shared" si="565"/>
        <v>44893</v>
      </c>
      <c r="Q10579" s="75" t="str">
        <f t="shared" si="564"/>
        <v>週一</v>
      </c>
      <c r="R10579" s="80">
        <v>44889</v>
      </c>
    </row>
    <row r="10580" spans="2:18">
      <c r="B10580" s="66">
        <v>44887</v>
      </c>
      <c r="D10580" s="68" t="s">
        <v>50</v>
      </c>
      <c r="E10580" s="70" t="s">
        <v>51</v>
      </c>
      <c r="F10580" s="4" t="s">
        <v>3810</v>
      </c>
      <c r="G10580" s="67">
        <v>44882</v>
      </c>
      <c r="H10580" s="67">
        <v>44895</v>
      </c>
      <c r="I10580" s="71">
        <f t="shared" si="563"/>
        <v>13</v>
      </c>
      <c r="J10580" s="72" t="s">
        <v>269</v>
      </c>
      <c r="K10580" s="72" t="s">
        <v>270</v>
      </c>
      <c r="L10580" s="73">
        <v>1</v>
      </c>
      <c r="M10580" s="73" t="s">
        <v>104</v>
      </c>
      <c r="N10580" s="68" t="str">
        <f>VLOOKUP(K10580,[1]人員授權表!D$3:G$249,4,0)</f>
        <v>無機</v>
      </c>
      <c r="O10580" s="70" t="str">
        <f>IF(J10580=[1]人員授權表!$C$85,"Casper李羿勳",IF(J10580=[1]人員授權表!$C$188,"Iring陳俊明",IF(J10580=[1]人員授權表!$C$189,"Brian陳泓霖",VLOOKUP(K10580,[1]人員授權表!D$2:E$249,2,FALSE))))</f>
        <v>George陳志昇&amp;Vicky游崴涵</v>
      </c>
      <c r="P10580" s="67">
        <f t="shared" si="565"/>
        <v>44893</v>
      </c>
      <c r="Q10580" s="75" t="str">
        <f t="shared" si="564"/>
        <v>週一</v>
      </c>
      <c r="R10580" s="80">
        <v>44888</v>
      </c>
    </row>
    <row r="10581" spans="2:18">
      <c r="B10581" s="66">
        <v>44887</v>
      </c>
      <c r="D10581" s="68" t="s">
        <v>50</v>
      </c>
      <c r="E10581" s="70" t="s">
        <v>51</v>
      </c>
      <c r="F10581" s="4" t="s">
        <v>3810</v>
      </c>
      <c r="G10581" s="67">
        <v>44882</v>
      </c>
      <c r="H10581" s="67">
        <v>44895</v>
      </c>
      <c r="I10581" s="71">
        <f t="shared" si="563"/>
        <v>13</v>
      </c>
      <c r="J10581" s="72" t="s">
        <v>178</v>
      </c>
      <c r="K10581" s="72" t="s">
        <v>179</v>
      </c>
      <c r="L10581" s="73">
        <v>1</v>
      </c>
      <c r="M10581" s="73" t="s">
        <v>104</v>
      </c>
      <c r="N10581" s="68" t="str">
        <f>VLOOKUP(K10581,[1]人員授權表!D$3:G$249,4,0)</f>
        <v>無機</v>
      </c>
      <c r="O10581" s="70" t="str">
        <f>IF(J10581=[1]人員授權表!$C$85,"Casper李羿勳",IF(J10581=[1]人員授權表!$C$188,"Iring陳俊明",IF(J10581=[1]人員授權表!$C$189,"Brian陳泓霖",VLOOKUP(K10581,[1]人員授權表!D$2:E$249,2,FALSE))))</f>
        <v>Dennis陳汶宏</v>
      </c>
      <c r="P10581" s="67">
        <f t="shared" si="565"/>
        <v>44893</v>
      </c>
      <c r="Q10581" s="75" t="str">
        <f t="shared" si="564"/>
        <v>週一</v>
      </c>
      <c r="R10581" s="80">
        <v>44887</v>
      </c>
    </row>
    <row r="10582" spans="2:18">
      <c r="B10582" s="66">
        <v>44887</v>
      </c>
      <c r="D10582" s="68" t="s">
        <v>50</v>
      </c>
      <c r="E10582" s="70" t="s">
        <v>51</v>
      </c>
      <c r="F10582" s="4" t="s">
        <v>3810</v>
      </c>
      <c r="G10582" s="67">
        <v>44882</v>
      </c>
      <c r="H10582" s="67">
        <v>44895</v>
      </c>
      <c r="I10582" s="71">
        <f t="shared" si="563"/>
        <v>13</v>
      </c>
      <c r="J10582" s="72" t="s">
        <v>141</v>
      </c>
      <c r="K10582" s="72" t="s">
        <v>142</v>
      </c>
      <c r="L10582" s="73">
        <v>1</v>
      </c>
      <c r="M10582" s="73" t="s">
        <v>104</v>
      </c>
      <c r="N10582" s="68" t="str">
        <f>VLOOKUP(K10582,[1]人員授權表!D$3:G$249,4,0)</f>
        <v>無機</v>
      </c>
      <c r="O10582" s="70" t="str">
        <f>IF(J10582=[1]人員授權表!$C$85,"Casper李羿勳",IF(J10582=[1]人員授權表!$C$188,"Iring陳俊明",IF(J10582=[1]人員授權表!$C$189,"Brian陳泓霖",VLOOKUP(K10582,[1]人員授權表!D$2:E$249,2,FALSE))))</f>
        <v>Dennis陳汶宏</v>
      </c>
      <c r="P10582" s="67">
        <f t="shared" si="565"/>
        <v>44893</v>
      </c>
      <c r="Q10582" s="75" t="str">
        <f t="shared" si="564"/>
        <v>週一</v>
      </c>
      <c r="R10582" s="80">
        <v>44889</v>
      </c>
    </row>
    <row r="10583" spans="2:18">
      <c r="B10583" s="66">
        <v>44887</v>
      </c>
      <c r="D10583" s="68" t="s">
        <v>50</v>
      </c>
      <c r="E10583" s="70" t="s">
        <v>51</v>
      </c>
      <c r="F10583" s="4" t="s">
        <v>3810</v>
      </c>
      <c r="G10583" s="67">
        <v>44882</v>
      </c>
      <c r="H10583" s="67">
        <v>44895</v>
      </c>
      <c r="I10583" s="71">
        <f t="shared" si="563"/>
        <v>13</v>
      </c>
      <c r="J10583" s="72" t="s">
        <v>153</v>
      </c>
      <c r="K10583" s="72" t="s">
        <v>154</v>
      </c>
      <c r="L10583" s="73">
        <v>1</v>
      </c>
      <c r="M10583" s="73" t="s">
        <v>104</v>
      </c>
      <c r="N10583" s="68" t="str">
        <f>VLOOKUP(K10583,[1]人員授權表!D$3:G$249,4,0)</f>
        <v>無機</v>
      </c>
      <c r="O10583" s="70" t="str">
        <f>IF(J10583=[1]人員授權表!$C$85,"Casper李羿勳",IF(J10583=[1]人員授權表!$C$188,"Iring陳俊明",IF(J10583=[1]人員授權表!$C$189,"Brian陳泓霖",VLOOKUP(K10583,[1]人員授權表!D$2:E$249,2,FALSE))))</f>
        <v>Ken張智凱</v>
      </c>
      <c r="P10583" s="67">
        <f t="shared" si="565"/>
        <v>44893</v>
      </c>
      <c r="Q10583" s="75" t="str">
        <f t="shared" si="564"/>
        <v>週一</v>
      </c>
      <c r="R10583" s="80">
        <v>44889</v>
      </c>
    </row>
    <row r="10584" spans="2:18">
      <c r="B10584" s="66">
        <v>44887</v>
      </c>
      <c r="D10584" s="68" t="s">
        <v>50</v>
      </c>
      <c r="E10584" s="70" t="s">
        <v>51</v>
      </c>
      <c r="F10584" s="4" t="s">
        <v>3810</v>
      </c>
      <c r="G10584" s="67">
        <v>44882</v>
      </c>
      <c r="H10584" s="67">
        <v>44895</v>
      </c>
      <c r="I10584" s="71">
        <f t="shared" si="563"/>
        <v>13</v>
      </c>
      <c r="J10584" s="72" t="s">
        <v>148</v>
      </c>
      <c r="K10584" s="72" t="s">
        <v>149</v>
      </c>
      <c r="L10584" s="73">
        <v>1</v>
      </c>
      <c r="M10584" s="73" t="s">
        <v>104</v>
      </c>
      <c r="N10584" s="68" t="str">
        <f>VLOOKUP(K10584,[1]人員授權表!D$3:G$249,4,0)</f>
        <v>無機</v>
      </c>
      <c r="O10584" s="70" t="str">
        <f>IF(J10584=[1]人員授權表!$C$85,"Casper李羿勳",IF(J10584=[1]人員授權表!$C$188,"Iring陳俊明",IF(J10584=[1]人員授權表!$C$189,"Brian陳泓霖",VLOOKUP(K10584,[1]人員授權表!D$2:E$249,2,FALSE))))</f>
        <v>Vicky游崴涵</v>
      </c>
      <c r="P10584" s="67">
        <f t="shared" si="565"/>
        <v>44893</v>
      </c>
      <c r="Q10584" s="75" t="str">
        <f t="shared" si="564"/>
        <v>週一</v>
      </c>
      <c r="R10584" s="80">
        <v>44890</v>
      </c>
    </row>
    <row r="10585" spans="2:18">
      <c r="B10585" s="66">
        <v>44887</v>
      </c>
      <c r="D10585" s="68" t="s">
        <v>50</v>
      </c>
      <c r="E10585" s="70" t="s">
        <v>51</v>
      </c>
      <c r="F10585" s="4" t="s">
        <v>3810</v>
      </c>
      <c r="G10585" s="67">
        <v>44882</v>
      </c>
      <c r="H10585" s="67">
        <v>44895</v>
      </c>
      <c r="I10585" s="71">
        <f t="shared" si="563"/>
        <v>13</v>
      </c>
      <c r="J10585" s="72" t="s">
        <v>303</v>
      </c>
      <c r="K10585" s="72" t="s">
        <v>210</v>
      </c>
      <c r="L10585" s="73">
        <v>1</v>
      </c>
      <c r="M10585" s="73" t="s">
        <v>104</v>
      </c>
      <c r="N10585" s="68" t="str">
        <f>VLOOKUP(K10585,[1]人員授權表!D$3:G$249,4,0)</f>
        <v>無機</v>
      </c>
      <c r="O10585" s="70" t="str">
        <f>IF(J10585=[1]人員授權表!$C$85,"Casper李羿勳",IF(J10585=[1]人員授權表!$C$188,"Iring陳俊明",IF(J10585=[1]人員授權表!$C$189,"Brian陳泓霖",VLOOKUP(K10585,[1]人員授權表!D$2:E$249,2,FALSE))))</f>
        <v>Vicky游崴涵</v>
      </c>
      <c r="P10585" s="67">
        <f t="shared" si="565"/>
        <v>44893</v>
      </c>
      <c r="Q10585" s="75" t="str">
        <f t="shared" si="564"/>
        <v>週一</v>
      </c>
      <c r="R10585" s="80">
        <v>44893</v>
      </c>
    </row>
    <row r="10586" spans="2:18">
      <c r="B10586" s="66">
        <v>44887</v>
      </c>
      <c r="D10586" s="68" t="s">
        <v>50</v>
      </c>
      <c r="E10586" s="70" t="s">
        <v>51</v>
      </c>
      <c r="F10586" s="4" t="s">
        <v>3810</v>
      </c>
      <c r="G10586" s="67">
        <v>44882</v>
      </c>
      <c r="H10586" s="67">
        <v>44895</v>
      </c>
      <c r="I10586" s="71">
        <f t="shared" si="563"/>
        <v>13</v>
      </c>
      <c r="J10586" s="72" t="s">
        <v>2259</v>
      </c>
      <c r="K10586" s="72" t="s">
        <v>182</v>
      </c>
      <c r="L10586" s="73">
        <v>1</v>
      </c>
      <c r="M10586" s="73" t="s">
        <v>104</v>
      </c>
      <c r="N10586" s="68" t="str">
        <f>VLOOKUP(K10586,[1]人員授權表!D$3:G$249,4,0)</f>
        <v>有機</v>
      </c>
      <c r="O10586" s="70" t="str">
        <f>IF(J10586=[1]人員授權表!$C$85,"Casper李羿勳",IF(J10586=[1]人員授權表!$C$188,"Iring陳俊明",IF(J10586=[1]人員授權表!$C$189,"Brian陳泓霖",VLOOKUP(K10586,[1]人員授權表!D$2:E$249,2,FALSE))))</f>
        <v>Sara王淑玲</v>
      </c>
      <c r="P10586" s="67">
        <f t="shared" si="565"/>
        <v>44893</v>
      </c>
      <c r="Q10586" s="75" t="str">
        <f t="shared" si="564"/>
        <v>週一</v>
      </c>
      <c r="R10586" s="80">
        <v>44887</v>
      </c>
    </row>
    <row r="10587" spans="2:18">
      <c r="B10587" s="66">
        <v>44887</v>
      </c>
      <c r="D10587" s="68" t="s">
        <v>50</v>
      </c>
      <c r="E10587" s="70" t="s">
        <v>51</v>
      </c>
      <c r="F10587" s="4" t="s">
        <v>3810</v>
      </c>
      <c r="G10587" s="67">
        <v>44882</v>
      </c>
      <c r="H10587" s="67">
        <v>44895</v>
      </c>
      <c r="I10587" s="71">
        <f t="shared" si="563"/>
        <v>13</v>
      </c>
      <c r="J10587" s="72" t="s">
        <v>477</v>
      </c>
      <c r="K10587" s="72" t="s">
        <v>182</v>
      </c>
      <c r="L10587" s="73">
        <v>1</v>
      </c>
      <c r="M10587" s="73" t="s">
        <v>104</v>
      </c>
      <c r="N10587" s="68" t="str">
        <f>VLOOKUP(K10587,[1]人員授權表!D$3:G$249,4,0)</f>
        <v>有機</v>
      </c>
      <c r="O10587" s="70" t="str">
        <f>IF(J10587=[1]人員授權表!$C$85,"Casper李羿勳",IF(J10587=[1]人員授權表!$C$188,"Iring陳俊明",IF(J10587=[1]人員授權表!$C$189,"Brian陳泓霖",VLOOKUP(K10587,[1]人員授權表!D$2:E$249,2,FALSE))))</f>
        <v>Sara王淑玲</v>
      </c>
      <c r="P10587" s="67">
        <f t="shared" si="565"/>
        <v>44893</v>
      </c>
      <c r="Q10587" s="75" t="str">
        <f t="shared" si="564"/>
        <v>週一</v>
      </c>
      <c r="R10587" s="80">
        <v>44887</v>
      </c>
    </row>
    <row r="10588" spans="2:18">
      <c r="B10588" s="66">
        <v>44887</v>
      </c>
      <c r="D10588" s="68" t="s">
        <v>50</v>
      </c>
      <c r="E10588" s="70" t="s">
        <v>51</v>
      </c>
      <c r="F10588" s="4" t="s">
        <v>3810</v>
      </c>
      <c r="G10588" s="67">
        <v>44882</v>
      </c>
      <c r="H10588" s="67">
        <v>44895</v>
      </c>
      <c r="I10588" s="71">
        <f t="shared" si="563"/>
        <v>13</v>
      </c>
      <c r="J10588" s="72" t="s">
        <v>2262</v>
      </c>
      <c r="K10588" s="72" t="s">
        <v>182</v>
      </c>
      <c r="L10588" s="73">
        <v>1</v>
      </c>
      <c r="M10588" s="73" t="s">
        <v>104</v>
      </c>
      <c r="N10588" s="68" t="str">
        <f>VLOOKUP(K10588,[1]人員授權表!D$3:G$249,4,0)</f>
        <v>有機</v>
      </c>
      <c r="O10588" s="70" t="str">
        <f>IF(J10588=[1]人員授權表!$C$85,"Casper李羿勳",IF(J10588=[1]人員授權表!$C$188,"Iring陳俊明",IF(J10588=[1]人員授權表!$C$189,"Brian陳泓霖",VLOOKUP(K10588,[1]人員授權表!D$2:E$249,2,FALSE))))</f>
        <v>Sara王淑玲</v>
      </c>
      <c r="P10588" s="67">
        <f t="shared" si="565"/>
        <v>44893</v>
      </c>
      <c r="Q10588" s="75" t="str">
        <f t="shared" si="564"/>
        <v>週一</v>
      </c>
      <c r="R10588" s="80">
        <v>44887</v>
      </c>
    </row>
    <row r="10589" spans="2:18">
      <c r="B10589" s="66">
        <v>44887</v>
      </c>
      <c r="D10589" s="68" t="s">
        <v>50</v>
      </c>
      <c r="E10589" s="70" t="s">
        <v>51</v>
      </c>
      <c r="F10589" s="4" t="s">
        <v>3810</v>
      </c>
      <c r="G10589" s="67">
        <v>44882</v>
      </c>
      <c r="H10589" s="67">
        <v>44895</v>
      </c>
      <c r="I10589" s="71">
        <f t="shared" si="563"/>
        <v>13</v>
      </c>
      <c r="J10589" s="72" t="s">
        <v>1396</v>
      </c>
      <c r="K10589" s="72" t="s">
        <v>182</v>
      </c>
      <c r="L10589" s="73">
        <v>1</v>
      </c>
      <c r="M10589" s="73" t="s">
        <v>104</v>
      </c>
      <c r="N10589" s="68" t="str">
        <f>VLOOKUP(K10589,[1]人員授權表!D$3:G$249,4,0)</f>
        <v>有機</v>
      </c>
      <c r="O10589" s="70" t="str">
        <f>IF(J10589=[1]人員授權表!$C$85,"Casper李羿勳",IF(J10589=[1]人員授權表!$C$188,"Iring陳俊明",IF(J10589=[1]人員授權表!$C$189,"Brian陳泓霖",VLOOKUP(K10589,[1]人員授權表!D$2:E$249,2,FALSE))))</f>
        <v>Sara王淑玲</v>
      </c>
      <c r="P10589" s="67">
        <f t="shared" si="565"/>
        <v>44893</v>
      </c>
      <c r="Q10589" s="75" t="str">
        <f t="shared" si="564"/>
        <v>週一</v>
      </c>
      <c r="R10589" s="80">
        <v>44887</v>
      </c>
    </row>
    <row r="10590" spans="2:18">
      <c r="B10590" s="66">
        <v>44887</v>
      </c>
      <c r="D10590" s="68" t="s">
        <v>50</v>
      </c>
      <c r="E10590" s="70" t="s">
        <v>51</v>
      </c>
      <c r="F10590" s="4" t="s">
        <v>3810</v>
      </c>
      <c r="G10590" s="67">
        <v>44882</v>
      </c>
      <c r="H10590" s="67">
        <v>44895</v>
      </c>
      <c r="I10590" s="71">
        <f t="shared" si="563"/>
        <v>13</v>
      </c>
      <c r="J10590" s="72" t="s">
        <v>366</v>
      </c>
      <c r="K10590" s="72" t="s">
        <v>182</v>
      </c>
      <c r="L10590" s="73">
        <v>1</v>
      </c>
      <c r="M10590" s="73" t="s">
        <v>104</v>
      </c>
      <c r="N10590" s="68" t="str">
        <f>VLOOKUP(K10590,[1]人員授權表!D$3:G$249,4,0)</f>
        <v>有機</v>
      </c>
      <c r="O10590" s="70" t="str">
        <f>IF(J10590=[1]人員授權表!$C$85,"Casper李羿勳",IF(J10590=[1]人員授權表!$C$188,"Iring陳俊明",IF(J10590=[1]人員授權表!$C$189,"Brian陳泓霖",VLOOKUP(K10590,[1]人員授權表!D$2:E$249,2,FALSE))))</f>
        <v>Sara王淑玲</v>
      </c>
      <c r="P10590" s="67">
        <f t="shared" si="565"/>
        <v>44893</v>
      </c>
      <c r="Q10590" s="75" t="str">
        <f t="shared" si="564"/>
        <v>週一</v>
      </c>
      <c r="R10590" s="80">
        <v>44887</v>
      </c>
    </row>
    <row r="10591" spans="2:18">
      <c r="B10591" s="66">
        <v>44887</v>
      </c>
      <c r="D10591" s="68" t="s">
        <v>50</v>
      </c>
      <c r="E10591" s="70" t="s">
        <v>51</v>
      </c>
      <c r="F10591" s="4" t="s">
        <v>3810</v>
      </c>
      <c r="G10591" s="67">
        <v>44882</v>
      </c>
      <c r="H10591" s="67">
        <v>44895</v>
      </c>
      <c r="I10591" s="71">
        <f t="shared" si="563"/>
        <v>13</v>
      </c>
      <c r="J10591" s="72" t="s">
        <v>1851</v>
      </c>
      <c r="K10591" s="72" t="s">
        <v>182</v>
      </c>
      <c r="L10591" s="73">
        <v>1</v>
      </c>
      <c r="M10591" s="73" t="s">
        <v>104</v>
      </c>
      <c r="N10591" s="68" t="str">
        <f>VLOOKUP(K10591,[1]人員授權表!D$3:G$249,4,0)</f>
        <v>有機</v>
      </c>
      <c r="O10591" s="70" t="str">
        <f>IF(J10591=[1]人員授權表!$C$85,"Casper李羿勳",IF(J10591=[1]人員授權表!$C$188,"Iring陳俊明",IF(J10591=[1]人員授權表!$C$189,"Brian陳泓霖",VLOOKUP(K10591,[1]人員授權表!D$2:E$249,2,FALSE))))</f>
        <v>Sara王淑玲</v>
      </c>
      <c r="P10591" s="67">
        <f t="shared" si="565"/>
        <v>44893</v>
      </c>
      <c r="Q10591" s="75" t="str">
        <f t="shared" si="564"/>
        <v>週一</v>
      </c>
      <c r="R10591" s="80">
        <v>44887</v>
      </c>
    </row>
    <row r="10592" spans="2:18">
      <c r="B10592" s="66">
        <v>44887</v>
      </c>
      <c r="D10592" s="68" t="s">
        <v>50</v>
      </c>
      <c r="E10592" s="70" t="s">
        <v>51</v>
      </c>
      <c r="F10592" s="4" t="s">
        <v>3810</v>
      </c>
      <c r="G10592" s="67">
        <v>44882</v>
      </c>
      <c r="H10592" s="67">
        <v>44895</v>
      </c>
      <c r="I10592" s="71">
        <f t="shared" si="563"/>
        <v>13</v>
      </c>
      <c r="J10592" s="72" t="s">
        <v>240</v>
      </c>
      <c r="K10592" s="72" t="s">
        <v>182</v>
      </c>
      <c r="L10592" s="73">
        <v>1</v>
      </c>
      <c r="M10592" s="73" t="s">
        <v>104</v>
      </c>
      <c r="N10592" s="68" t="str">
        <f>VLOOKUP(K10592,[1]人員授權表!D$3:G$249,4,0)</f>
        <v>有機</v>
      </c>
      <c r="O10592" s="70" t="str">
        <f>IF(J10592=[1]人員授權表!$C$85,"Casper李羿勳",IF(J10592=[1]人員授權表!$C$188,"Iring陳俊明",IF(J10592=[1]人員授權表!$C$189,"Brian陳泓霖",VLOOKUP(K10592,[1]人員授權表!D$2:E$249,2,FALSE))))</f>
        <v>Sara王淑玲</v>
      </c>
      <c r="P10592" s="67">
        <f t="shared" si="565"/>
        <v>44893</v>
      </c>
      <c r="Q10592" s="75" t="str">
        <f t="shared" si="564"/>
        <v>週一</v>
      </c>
      <c r="R10592" s="80">
        <v>44887</v>
      </c>
    </row>
    <row r="10593" spans="2:26">
      <c r="B10593" s="66">
        <v>44887</v>
      </c>
      <c r="D10593" s="68" t="s">
        <v>50</v>
      </c>
      <c r="E10593" s="70" t="s">
        <v>51</v>
      </c>
      <c r="F10593" s="4" t="s">
        <v>3810</v>
      </c>
      <c r="G10593" s="67">
        <v>44882</v>
      </c>
      <c r="H10593" s="67">
        <v>44895</v>
      </c>
      <c r="I10593" s="71">
        <f t="shared" si="563"/>
        <v>13</v>
      </c>
      <c r="J10593" s="72" t="s">
        <v>792</v>
      </c>
      <c r="K10593" s="72" t="s">
        <v>182</v>
      </c>
      <c r="L10593" s="73">
        <v>1</v>
      </c>
      <c r="M10593" s="73" t="s">
        <v>104</v>
      </c>
      <c r="N10593" s="68" t="str">
        <f>VLOOKUP(K10593,[1]人員授權表!D$3:G$249,4,0)</f>
        <v>有機</v>
      </c>
      <c r="O10593" s="70" t="str">
        <f>IF(J10593=[1]人員授權表!$C$85,"Casper李羿勳",IF(J10593=[1]人員授權表!$C$188,"Iring陳俊明",IF(J10593=[1]人員授權表!$C$189,"Brian陳泓霖",VLOOKUP(K10593,[1]人員授權表!D$2:E$249,2,FALSE))))</f>
        <v>Sara王淑玲</v>
      </c>
      <c r="P10593" s="67">
        <f t="shared" si="565"/>
        <v>44893</v>
      </c>
      <c r="Q10593" s="75" t="str">
        <f t="shared" si="564"/>
        <v>週一</v>
      </c>
      <c r="R10593" s="80">
        <v>44887</v>
      </c>
    </row>
    <row r="10594" spans="2:26">
      <c r="B10594" s="66">
        <v>44887</v>
      </c>
      <c r="D10594" s="68" t="s">
        <v>50</v>
      </c>
      <c r="E10594" s="70" t="s">
        <v>51</v>
      </c>
      <c r="F10594" s="4" t="s">
        <v>3810</v>
      </c>
      <c r="G10594" s="67">
        <v>44882</v>
      </c>
      <c r="H10594" s="67">
        <v>44895</v>
      </c>
      <c r="I10594" s="71">
        <f t="shared" si="563"/>
        <v>13</v>
      </c>
      <c r="J10594" s="72" t="s">
        <v>367</v>
      </c>
      <c r="K10594" s="72" t="s">
        <v>182</v>
      </c>
      <c r="L10594" s="73">
        <v>1</v>
      </c>
      <c r="M10594" s="73" t="s">
        <v>104</v>
      </c>
      <c r="N10594" s="68" t="str">
        <f>VLOOKUP(K10594,[1]人員授權表!D$3:G$249,4,0)</f>
        <v>有機</v>
      </c>
      <c r="O10594" s="70" t="str">
        <f>IF(J10594=[1]人員授權表!$C$85,"Casper李羿勳",IF(J10594=[1]人員授權表!$C$188,"Iring陳俊明",IF(J10594=[1]人員授權表!$C$189,"Brian陳泓霖",VLOOKUP(K10594,[1]人員授權表!D$2:E$249,2,FALSE))))</f>
        <v>Sara王淑玲</v>
      </c>
      <c r="P10594" s="67">
        <f t="shared" si="565"/>
        <v>44893</v>
      </c>
      <c r="Q10594" s="75" t="str">
        <f t="shared" si="564"/>
        <v>週一</v>
      </c>
      <c r="R10594" s="80">
        <v>44887</v>
      </c>
    </row>
    <row r="10595" spans="2:26">
      <c r="B10595" s="66">
        <v>44887</v>
      </c>
      <c r="D10595" s="68" t="s">
        <v>50</v>
      </c>
      <c r="E10595" s="70" t="s">
        <v>51</v>
      </c>
      <c r="F10595" s="4" t="s">
        <v>3810</v>
      </c>
      <c r="G10595" s="67">
        <v>44882</v>
      </c>
      <c r="H10595" s="67">
        <v>44895</v>
      </c>
      <c r="I10595" s="71">
        <f t="shared" si="563"/>
        <v>13</v>
      </c>
      <c r="J10595" s="72" t="s">
        <v>469</v>
      </c>
      <c r="K10595" s="72" t="s">
        <v>182</v>
      </c>
      <c r="L10595" s="73">
        <v>1</v>
      </c>
      <c r="M10595" s="73" t="s">
        <v>104</v>
      </c>
      <c r="N10595" s="68" t="str">
        <f>VLOOKUP(K10595,[1]人員授權表!D$3:G$249,4,0)</f>
        <v>有機</v>
      </c>
      <c r="O10595" s="70" t="str">
        <f>IF(J10595=[1]人員授權表!$C$85,"Casper李羿勳",IF(J10595=[1]人員授權表!$C$188,"Iring陳俊明",IF(J10595=[1]人員授權表!$C$189,"Brian陳泓霖",VLOOKUP(K10595,[1]人員授權表!D$2:E$249,2,FALSE))))</f>
        <v>Sara王淑玲</v>
      </c>
      <c r="P10595" s="67">
        <f t="shared" si="565"/>
        <v>44893</v>
      </c>
      <c r="Q10595" s="75" t="str">
        <f t="shared" si="564"/>
        <v>週一</v>
      </c>
      <c r="R10595" s="80">
        <v>44887</v>
      </c>
    </row>
    <row r="10596" spans="2:26">
      <c r="B10596" s="66">
        <v>44887</v>
      </c>
      <c r="D10596" s="68" t="s">
        <v>50</v>
      </c>
      <c r="E10596" s="70" t="s">
        <v>51</v>
      </c>
      <c r="F10596" s="4" t="s">
        <v>3810</v>
      </c>
      <c r="G10596" s="67">
        <v>44882</v>
      </c>
      <c r="H10596" s="67">
        <v>44895</v>
      </c>
      <c r="I10596" s="71">
        <f t="shared" si="563"/>
        <v>13</v>
      </c>
      <c r="J10596" s="72" t="s">
        <v>169</v>
      </c>
      <c r="K10596" s="72" t="s">
        <v>170</v>
      </c>
      <c r="L10596" s="73">
        <v>1</v>
      </c>
      <c r="M10596" s="73" t="s">
        <v>104</v>
      </c>
      <c r="N10596" s="68" t="str">
        <f>VLOOKUP(K10596,[1]人員授權表!D$3:G$249,4,0)</f>
        <v>有機</v>
      </c>
      <c r="O10596" s="70" t="str">
        <f>IF(J10596=[1]人員授權表!$C$85,"Casper李羿勳",IF(J10596=[1]人員授權表!$C$188,"Iring陳俊明",IF(J10596=[1]人員授權表!$C$189,"Brian陳泓霖",VLOOKUP(K10596,[1]人員授權表!D$2:E$249,2,FALSE))))</f>
        <v>Elle黃雅琪&amp;
Marco陳鴻鈞</v>
      </c>
      <c r="P10596" s="67">
        <f t="shared" si="565"/>
        <v>44893</v>
      </c>
      <c r="Q10596" s="75" t="str">
        <f t="shared" si="564"/>
        <v>週一</v>
      </c>
      <c r="R10596" s="80">
        <v>44889</v>
      </c>
    </row>
    <row r="10597" spans="2:26">
      <c r="B10597" s="66">
        <v>44866</v>
      </c>
      <c r="D10597" s="68" t="s">
        <v>50</v>
      </c>
      <c r="E10597" s="70" t="s">
        <v>82</v>
      </c>
      <c r="F10597" s="70" t="s">
        <v>3811</v>
      </c>
      <c r="G10597" s="67">
        <v>44881</v>
      </c>
      <c r="H10597" s="67">
        <v>44895</v>
      </c>
      <c r="I10597" s="71">
        <f t="shared" si="563"/>
        <v>14</v>
      </c>
      <c r="J10597" s="72" t="s">
        <v>125</v>
      </c>
      <c r="K10597" s="72" t="s">
        <v>144</v>
      </c>
      <c r="L10597" s="73">
        <v>3</v>
      </c>
      <c r="M10597" s="73" t="s">
        <v>91</v>
      </c>
      <c r="N10597" s="68" t="str">
        <f>VLOOKUP(K10597,[1]人員授權表!D$3:G$249,4,0)</f>
        <v>有機</v>
      </c>
      <c r="O10597" s="70" t="str">
        <f>IF(J10597=[1]人員授權表!$C$85,"Casper李羿勳",IF(J10597=[1]人員授權表!$C$188,"Iring陳俊明",IF(J10597=[1]人員授權表!$C$189,"Brian陳泓霖",VLOOKUP(K10597,[1]人員授權表!D$2:E$249,2,FALSE))))</f>
        <v>Lucy黃詩婷</v>
      </c>
      <c r="P10597" s="67">
        <f t="shared" si="565"/>
        <v>44893</v>
      </c>
      <c r="Q10597" s="75" t="str">
        <f t="shared" si="564"/>
        <v>週一</v>
      </c>
      <c r="R10597" s="80">
        <v>44890</v>
      </c>
    </row>
    <row r="10598" spans="2:26">
      <c r="B10598" s="66">
        <v>44866</v>
      </c>
      <c r="D10598" s="68" t="s">
        <v>50</v>
      </c>
      <c r="E10598" s="70" t="s">
        <v>82</v>
      </c>
      <c r="F10598" s="70" t="s">
        <v>3811</v>
      </c>
      <c r="G10598" s="67">
        <v>44881</v>
      </c>
      <c r="H10598" s="67">
        <v>44895</v>
      </c>
      <c r="I10598" s="71">
        <f t="shared" si="563"/>
        <v>14</v>
      </c>
      <c r="J10598" s="72" t="s">
        <v>139</v>
      </c>
      <c r="K10598" s="72" t="s">
        <v>140</v>
      </c>
      <c r="L10598" s="73">
        <v>3</v>
      </c>
      <c r="M10598" s="73" t="s">
        <v>91</v>
      </c>
      <c r="N10598" s="68" t="str">
        <f>VLOOKUP(K10598,[1]人員授權表!D$3:G$249,4,0)</f>
        <v>無機</v>
      </c>
      <c r="O10598" s="70" t="str">
        <f>IF(J10598=[1]人員授權表!$C$85,"Casper李羿勳",IF(J10598=[1]人員授權表!$C$188,"Iring陳俊明",IF(J10598=[1]人員授權表!$C$189,"Brian陳泓霖",VLOOKUP(K10598,[1]人員授權表!D$2:E$249,2,FALSE))))</f>
        <v>Brian陳泓霖</v>
      </c>
      <c r="P10598" s="67">
        <f t="shared" si="565"/>
        <v>44893</v>
      </c>
      <c r="Q10598" s="75" t="str">
        <f t="shared" si="564"/>
        <v>週一</v>
      </c>
      <c r="R10598" s="80">
        <v>44889</v>
      </c>
    </row>
    <row r="10599" spans="2:26">
      <c r="B10599" s="66">
        <v>44866</v>
      </c>
      <c r="D10599" s="68" t="s">
        <v>50</v>
      </c>
      <c r="E10599" s="70" t="s">
        <v>82</v>
      </c>
      <c r="F10599" s="70" t="s">
        <v>3811</v>
      </c>
      <c r="G10599" s="67">
        <v>44881</v>
      </c>
      <c r="H10599" s="67">
        <v>44895</v>
      </c>
      <c r="I10599" s="71">
        <f t="shared" si="563"/>
        <v>14</v>
      </c>
      <c r="J10599" s="72" t="s">
        <v>153</v>
      </c>
      <c r="K10599" s="72" t="s">
        <v>154</v>
      </c>
      <c r="L10599" s="73">
        <v>3</v>
      </c>
      <c r="M10599" s="73" t="s">
        <v>91</v>
      </c>
      <c r="N10599" s="68" t="str">
        <f>VLOOKUP(K10599,[1]人員授權表!D$3:G$249,4,0)</f>
        <v>無機</v>
      </c>
      <c r="O10599" s="70" t="str">
        <f>IF(J10599=[1]人員授權表!$C$85,"Casper李羿勳",IF(J10599=[1]人員授權表!$C$188,"Iring陳俊明",IF(J10599=[1]人員授權表!$C$189,"Brian陳泓霖",VLOOKUP(K10599,[1]人員授權表!D$2:E$249,2,FALSE))))</f>
        <v>Ken張智凱</v>
      </c>
      <c r="P10599" s="67">
        <f t="shared" si="565"/>
        <v>44893</v>
      </c>
      <c r="Q10599" s="75" t="str">
        <f t="shared" si="564"/>
        <v>週一</v>
      </c>
      <c r="R10599" s="80">
        <v>44889</v>
      </c>
    </row>
    <row r="10600" spans="2:26">
      <c r="B10600" s="66">
        <v>44866</v>
      </c>
      <c r="D10600" s="68" t="s">
        <v>50</v>
      </c>
      <c r="E10600" s="70" t="s">
        <v>82</v>
      </c>
      <c r="F10600" s="70" t="s">
        <v>3811</v>
      </c>
      <c r="G10600" s="67">
        <v>44881</v>
      </c>
      <c r="H10600" s="67">
        <v>44895</v>
      </c>
      <c r="I10600" s="71">
        <f t="shared" si="563"/>
        <v>14</v>
      </c>
      <c r="J10600" s="72" t="s">
        <v>137</v>
      </c>
      <c r="K10600" s="72" t="s">
        <v>138</v>
      </c>
      <c r="L10600" s="73">
        <v>3</v>
      </c>
      <c r="M10600" s="73" t="s">
        <v>91</v>
      </c>
      <c r="N10600" s="68" t="str">
        <f>VLOOKUP(K10600,[1]人員授權表!D$3:G$249,4,0)</f>
        <v>無機</v>
      </c>
      <c r="O10600" s="70" t="str">
        <f>IF(J10600=[1]人員授權表!$C$85,"Casper李羿勳",IF(J10600=[1]人員授權表!$C$188,"Iring陳俊明",IF(J10600=[1]人員授權表!$C$189,"Brian陳泓霖",VLOOKUP(K10600,[1]人員授權表!D$2:E$249,2,FALSE))))</f>
        <v>Jack劉念忻</v>
      </c>
      <c r="P10600" s="67">
        <f t="shared" si="565"/>
        <v>44893</v>
      </c>
      <c r="Q10600" s="75" t="str">
        <f t="shared" si="564"/>
        <v>週一</v>
      </c>
      <c r="R10600" s="80">
        <v>44890</v>
      </c>
    </row>
    <row r="10601" spans="2:26">
      <c r="B10601" s="66">
        <v>44866</v>
      </c>
      <c r="D10601" s="68" t="s">
        <v>50</v>
      </c>
      <c r="E10601" s="70" t="s">
        <v>82</v>
      </c>
      <c r="F10601" s="70" t="s">
        <v>3811</v>
      </c>
      <c r="G10601" s="67">
        <v>44881</v>
      </c>
      <c r="H10601" s="67">
        <v>44895</v>
      </c>
      <c r="I10601" s="71">
        <f t="shared" si="563"/>
        <v>14</v>
      </c>
      <c r="J10601" s="72" t="s">
        <v>148</v>
      </c>
      <c r="K10601" s="72" t="s">
        <v>149</v>
      </c>
      <c r="L10601" s="73">
        <v>3</v>
      </c>
      <c r="M10601" s="73" t="s">
        <v>91</v>
      </c>
      <c r="N10601" s="68" t="str">
        <f>VLOOKUP(K10601,[1]人員授權表!D$3:G$249,4,0)</f>
        <v>無機</v>
      </c>
      <c r="O10601" s="70" t="str">
        <f>IF(J10601=[1]人員授權表!$C$85,"Casper李羿勳",IF(J10601=[1]人員授權表!$C$188,"Iring陳俊明",IF(J10601=[1]人員授權表!$C$189,"Brian陳泓霖",VLOOKUP(K10601,[1]人員授權表!D$2:E$249,2,FALSE))))</f>
        <v>Vicky游崴涵</v>
      </c>
      <c r="P10601" s="67">
        <f t="shared" si="565"/>
        <v>44893</v>
      </c>
      <c r="Q10601" s="75" t="str">
        <f t="shared" si="564"/>
        <v>週一</v>
      </c>
      <c r="R10601" s="80">
        <v>44886</v>
      </c>
    </row>
    <row r="10602" spans="2:26">
      <c r="B10602" s="66">
        <v>44881</v>
      </c>
      <c r="D10602" s="68" t="s">
        <v>50</v>
      </c>
      <c r="E10602" s="70" t="s">
        <v>51</v>
      </c>
      <c r="F10602" s="31" t="s">
        <v>3812</v>
      </c>
      <c r="G10602" s="67">
        <v>44880</v>
      </c>
      <c r="H10602" s="67">
        <v>44895</v>
      </c>
      <c r="I10602" s="71">
        <f t="shared" si="563"/>
        <v>15</v>
      </c>
      <c r="J10602" s="72" t="s">
        <v>156</v>
      </c>
      <c r="K10602" s="72" t="s">
        <v>2813</v>
      </c>
      <c r="L10602" s="73">
        <v>1</v>
      </c>
      <c r="M10602" s="73" t="s">
        <v>3813</v>
      </c>
      <c r="N10602" s="68" t="str">
        <f>VLOOKUP(K10602,[1]人員授權表!D$3:G$249,4,0)</f>
        <v>無機</v>
      </c>
      <c r="O10602" s="70" t="str">
        <f>IF(J10602=[1]人員授權表!$C$85,"Casper李羿勳",IF(J10602=[1]人員授權表!$C$188,"Iring陳俊明",IF(J10602=[1]人員授權表!$C$189,"Brian陳泓霖",VLOOKUP(K10602,[1]人員授權表!D$2:E$249,2,FALSE))))</f>
        <v>George陳志昇</v>
      </c>
      <c r="P10602" s="67">
        <f t="shared" si="565"/>
        <v>44893</v>
      </c>
      <c r="Q10602" s="75" t="str">
        <f t="shared" si="564"/>
        <v>週一</v>
      </c>
      <c r="R10602" s="80">
        <v>44893</v>
      </c>
    </row>
    <row r="10603" spans="2:26">
      <c r="B10603" s="66">
        <v>44881</v>
      </c>
      <c r="D10603" s="68" t="s">
        <v>50</v>
      </c>
      <c r="E10603" s="70" t="s">
        <v>51</v>
      </c>
      <c r="F10603" s="31" t="s">
        <v>3814</v>
      </c>
      <c r="G10603" s="67">
        <v>44880</v>
      </c>
      <c r="H10603" s="67">
        <v>44895</v>
      </c>
      <c r="I10603" s="71">
        <f t="shared" si="563"/>
        <v>15</v>
      </c>
      <c r="J10603" s="72" t="s">
        <v>139</v>
      </c>
      <c r="K10603" s="72" t="s">
        <v>1048</v>
      </c>
      <c r="L10603" s="73">
        <v>1</v>
      </c>
      <c r="M10603" s="73" t="s">
        <v>508</v>
      </c>
      <c r="N10603" s="68" t="str">
        <f>VLOOKUP(K10603,[1]人員授權表!D$3:G$249,4,0)</f>
        <v>無機</v>
      </c>
      <c r="O10603" s="70" t="str">
        <f>IF(J10603=[1]人員授權表!$C$85,"Casper李羿勳",IF(J10603=[1]人員授權表!$C$188,"Iring陳俊明",IF(J10603=[1]人員授權表!$C$189,"Brian陳泓霖",VLOOKUP(K10603,[1]人員授權表!D$2:E$249,2,FALSE))))</f>
        <v>Brian陳泓霖</v>
      </c>
      <c r="P10603" s="67">
        <f t="shared" si="565"/>
        <v>44893</v>
      </c>
      <c r="Q10603" s="75" t="str">
        <f t="shared" si="564"/>
        <v>週一</v>
      </c>
      <c r="R10603" s="80">
        <v>44891</v>
      </c>
    </row>
    <row r="10604" spans="2:26">
      <c r="B10604" s="66">
        <v>44881</v>
      </c>
      <c r="D10604" s="68" t="s">
        <v>50</v>
      </c>
      <c r="E10604" s="70" t="s">
        <v>51</v>
      </c>
      <c r="F10604" s="31" t="s">
        <v>3812</v>
      </c>
      <c r="G10604" s="67">
        <v>44880</v>
      </c>
      <c r="H10604" s="67">
        <v>44895</v>
      </c>
      <c r="I10604" s="71">
        <f t="shared" si="563"/>
        <v>15</v>
      </c>
      <c r="J10604" s="72" t="s">
        <v>269</v>
      </c>
      <c r="K10604" s="72" t="s">
        <v>1585</v>
      </c>
      <c r="L10604" s="73">
        <v>1</v>
      </c>
      <c r="M10604" s="73" t="s">
        <v>498</v>
      </c>
      <c r="N10604" s="68" t="str">
        <f>VLOOKUP(K10604,[1]人員授權表!D$3:G$249,4,0)</f>
        <v>無機</v>
      </c>
      <c r="O10604" s="70" t="str">
        <f>IF(J10604=[1]人員授權表!$C$85,"Casper李羿勳",IF(J10604=[1]人員授權表!$C$188,"Iring陳俊明",IF(J10604=[1]人員授權表!$C$189,"Brian陳泓霖",VLOOKUP(K10604,[1]人員授權表!D$2:E$249,2,FALSE))))</f>
        <v>George陳志昇&amp;Vicky游崴涵</v>
      </c>
      <c r="P10604" s="67">
        <f t="shared" si="565"/>
        <v>44893</v>
      </c>
      <c r="Q10604" s="75" t="str">
        <f t="shared" si="564"/>
        <v>週一</v>
      </c>
      <c r="R10604" s="80">
        <v>44893</v>
      </c>
    </row>
    <row r="10605" spans="2:26">
      <c r="B10605" s="66">
        <v>44881</v>
      </c>
      <c r="D10605" s="68" t="s">
        <v>50</v>
      </c>
      <c r="E10605" s="70" t="s">
        <v>51</v>
      </c>
      <c r="F10605" s="31" t="s">
        <v>3812</v>
      </c>
      <c r="G10605" s="67">
        <v>44880</v>
      </c>
      <c r="H10605" s="67">
        <v>44895</v>
      </c>
      <c r="I10605" s="71">
        <f t="shared" si="563"/>
        <v>15</v>
      </c>
      <c r="J10605" s="72" t="s">
        <v>151</v>
      </c>
      <c r="K10605" s="72" t="s">
        <v>1651</v>
      </c>
      <c r="L10605" s="73">
        <v>1</v>
      </c>
      <c r="M10605" s="73" t="s">
        <v>498</v>
      </c>
      <c r="N10605" s="68" t="str">
        <f>VLOOKUP(K10605,[1]人員授權表!D$3:G$249,4,0)</f>
        <v>無機</v>
      </c>
      <c r="O10605" s="70" t="str">
        <f>IF(J10605=[1]人員授權表!$C$85,"Casper李羿勳",IF(J10605=[1]人員授權表!$C$188,"Iring陳俊明",IF(J10605=[1]人員授權表!$C$189,"Brian陳泓霖",VLOOKUP(K10605,[1]人員授權表!D$2:E$249,2,FALSE))))</f>
        <v>Vicky游崴涵</v>
      </c>
      <c r="P10605" s="67">
        <f t="shared" si="565"/>
        <v>44893</v>
      </c>
      <c r="Q10605" s="75" t="str">
        <f t="shared" si="564"/>
        <v>週一</v>
      </c>
      <c r="R10605" s="80">
        <v>44893</v>
      </c>
    </row>
    <row r="10606" spans="2:26">
      <c r="B10606" s="66">
        <v>44881</v>
      </c>
      <c r="D10606" s="68" t="s">
        <v>50</v>
      </c>
      <c r="E10606" s="70" t="s">
        <v>51</v>
      </c>
      <c r="F10606" s="31" t="s">
        <v>3812</v>
      </c>
      <c r="G10606" s="67">
        <v>44880</v>
      </c>
      <c r="H10606" s="67">
        <v>44895</v>
      </c>
      <c r="I10606" s="71">
        <f t="shared" si="563"/>
        <v>15</v>
      </c>
      <c r="J10606" s="72" t="s">
        <v>206</v>
      </c>
      <c r="K10606" s="72" t="s">
        <v>3815</v>
      </c>
      <c r="L10606" s="73">
        <v>1</v>
      </c>
      <c r="M10606" s="73" t="s">
        <v>406</v>
      </c>
      <c r="N10606" s="68" t="s">
        <v>245</v>
      </c>
      <c r="O10606" s="70" t="s">
        <v>848</v>
      </c>
      <c r="P10606" s="67">
        <f t="shared" si="565"/>
        <v>44893</v>
      </c>
      <c r="Q10606" s="75" t="str">
        <f t="shared" si="564"/>
        <v>週一</v>
      </c>
      <c r="R10606" s="80">
        <v>44895</v>
      </c>
      <c r="S10606" s="85">
        <v>44895</v>
      </c>
      <c r="T10606" s="70">
        <v>1</v>
      </c>
      <c r="Z10606" s="79" t="s">
        <v>3798</v>
      </c>
    </row>
    <row r="10607" spans="2:26">
      <c r="B10607" s="66">
        <v>44881</v>
      </c>
      <c r="D10607" s="68" t="s">
        <v>50</v>
      </c>
      <c r="E10607" s="70" t="s">
        <v>51</v>
      </c>
      <c r="F10607" s="31" t="s">
        <v>3812</v>
      </c>
      <c r="G10607" s="67">
        <v>44880</v>
      </c>
      <c r="H10607" s="67">
        <v>44895</v>
      </c>
      <c r="I10607" s="71">
        <f t="shared" si="563"/>
        <v>15</v>
      </c>
      <c r="J10607" s="72" t="s">
        <v>145</v>
      </c>
      <c r="K10607" s="72" t="s">
        <v>1795</v>
      </c>
      <c r="L10607" s="73">
        <v>1</v>
      </c>
      <c r="M10607" s="73" t="s">
        <v>114</v>
      </c>
      <c r="N10607" s="68" t="str">
        <f>VLOOKUP(K10607,[1]人員授權表!D$3:G$249,4,0)</f>
        <v>無機</v>
      </c>
      <c r="O10607" s="70" t="str">
        <f>IF(J10607=[1]人員授權表!$C$85,"Casper李羿勳",IF(J10607=[1]人員授權表!$C$188,"Iring陳俊明",IF(J10607=[1]人員授權表!$C$189,"Brian陳泓霖",VLOOKUP(K10607,[1]人員授權表!D$2:E$249,2,FALSE))))</f>
        <v>Jack劉念忻</v>
      </c>
      <c r="P10607" s="67">
        <f t="shared" si="565"/>
        <v>44893</v>
      </c>
      <c r="Q10607" s="75" t="str">
        <f t="shared" si="564"/>
        <v>週一</v>
      </c>
      <c r="R10607" s="80">
        <v>44895</v>
      </c>
      <c r="S10607" s="85">
        <v>44895</v>
      </c>
      <c r="T10607" s="70">
        <v>1</v>
      </c>
      <c r="Z10607" s="79" t="s">
        <v>3798</v>
      </c>
    </row>
    <row r="10608" spans="2:26">
      <c r="B10608" s="66">
        <v>44881</v>
      </c>
      <c r="D10608" s="68" t="s">
        <v>50</v>
      </c>
      <c r="E10608" s="70" t="s">
        <v>51</v>
      </c>
      <c r="F10608" s="31" t="s">
        <v>3812</v>
      </c>
      <c r="G10608" s="67">
        <v>44880</v>
      </c>
      <c r="H10608" s="67">
        <v>44895</v>
      </c>
      <c r="I10608" s="71">
        <f t="shared" si="563"/>
        <v>15</v>
      </c>
      <c r="J10608" s="72" t="s">
        <v>164</v>
      </c>
      <c r="K10608" s="72" t="s">
        <v>1795</v>
      </c>
      <c r="L10608" s="73">
        <v>1</v>
      </c>
      <c r="M10608" s="73" t="s">
        <v>114</v>
      </c>
      <c r="N10608" s="68" t="str">
        <f>VLOOKUP(K10608,[1]人員授權表!D$3:G$249,4,0)</f>
        <v>無機</v>
      </c>
      <c r="O10608" s="70" t="str">
        <f>IF(J10608=[1]人員授權表!$C$85,"Casper李羿勳",IF(J10608=[1]人員授權表!$C$188,"Iring陳俊明",IF(J10608=[1]人員授權表!$C$189,"Brian陳泓霖",VLOOKUP(K10608,[1]人員授權表!D$2:E$249,2,FALSE))))</f>
        <v>Jack劉念忻</v>
      </c>
      <c r="P10608" s="67">
        <f t="shared" si="565"/>
        <v>44893</v>
      </c>
      <c r="Q10608" s="75" t="str">
        <f t="shared" si="564"/>
        <v>週一</v>
      </c>
      <c r="R10608" s="80">
        <v>44895</v>
      </c>
      <c r="S10608" s="85">
        <v>44895</v>
      </c>
      <c r="T10608" s="70">
        <v>1</v>
      </c>
      <c r="Z10608" s="79" t="s">
        <v>3798</v>
      </c>
    </row>
    <row r="10609" spans="2:26">
      <c r="B10609" s="66">
        <v>44881</v>
      </c>
      <c r="D10609" s="68" t="s">
        <v>50</v>
      </c>
      <c r="E10609" s="70" t="s">
        <v>51</v>
      </c>
      <c r="F10609" s="31" t="s">
        <v>3812</v>
      </c>
      <c r="G10609" s="67">
        <v>44880</v>
      </c>
      <c r="H10609" s="67">
        <v>44895</v>
      </c>
      <c r="I10609" s="71">
        <f t="shared" si="563"/>
        <v>15</v>
      </c>
      <c r="J10609" s="72" t="s">
        <v>206</v>
      </c>
      <c r="K10609" s="72" t="s">
        <v>2253</v>
      </c>
      <c r="L10609" s="73">
        <v>1</v>
      </c>
      <c r="M10609" s="73" t="s">
        <v>406</v>
      </c>
      <c r="N10609" s="68" t="str">
        <f>VLOOKUP(K10609,[1]人員授權表!D$3:G$249,4,0)</f>
        <v>無機</v>
      </c>
      <c r="O10609" s="70" t="str">
        <f>IF(J10609=[1]人員授權表!$C$85,"Casper李羿勳",IF(J10609=[1]人員授權表!$C$188,"Iring陳俊明",IF(J10609=[1]人員授權表!$C$189,"Brian陳泓霖",VLOOKUP(K10609,[1]人員授權表!D$2:E$249,2,FALSE))))</f>
        <v>Dennis陳汶宏</v>
      </c>
      <c r="P10609" s="67">
        <f t="shared" si="565"/>
        <v>44893</v>
      </c>
      <c r="Q10609" s="75" t="str">
        <f t="shared" si="564"/>
        <v>週一</v>
      </c>
      <c r="R10609" s="80">
        <v>44894</v>
      </c>
      <c r="S10609" s="85">
        <v>44894</v>
      </c>
      <c r="T10609" s="70">
        <v>1</v>
      </c>
    </row>
    <row r="10610" spans="2:26">
      <c r="B10610" s="66">
        <v>44881</v>
      </c>
      <c r="D10610" s="68" t="s">
        <v>50</v>
      </c>
      <c r="E10610" s="70" t="s">
        <v>51</v>
      </c>
      <c r="F10610" s="31" t="s">
        <v>3812</v>
      </c>
      <c r="G10610" s="67">
        <v>44880</v>
      </c>
      <c r="H10610" s="67">
        <v>44895</v>
      </c>
      <c r="I10610" s="71">
        <f t="shared" si="563"/>
        <v>15</v>
      </c>
      <c r="J10610" s="72" t="s">
        <v>178</v>
      </c>
      <c r="K10610" s="72" t="s">
        <v>2253</v>
      </c>
      <c r="L10610" s="73">
        <v>1</v>
      </c>
      <c r="M10610" s="73" t="s">
        <v>406</v>
      </c>
      <c r="N10610" s="68" t="str">
        <f>VLOOKUP(K10610,[1]人員授權表!D$3:G$249,4,0)</f>
        <v>無機</v>
      </c>
      <c r="O10610" s="70" t="str">
        <f>IF(J10610=[1]人員授權表!$C$85,"Casper李羿勳",IF(J10610=[1]人員授權表!$C$188,"Iring陳俊明",IF(J10610=[1]人員授權表!$C$189,"Brian陳泓霖",VLOOKUP(K10610,[1]人員授權表!D$2:E$249,2,FALSE))))</f>
        <v>Dennis陳汶宏</v>
      </c>
      <c r="P10610" s="67">
        <f t="shared" si="565"/>
        <v>44893</v>
      </c>
      <c r="Q10610" s="75" t="str">
        <f t="shared" si="564"/>
        <v>週一</v>
      </c>
      <c r="R10610" s="80">
        <v>44894</v>
      </c>
      <c r="S10610" s="85">
        <v>44894</v>
      </c>
      <c r="T10610" s="70">
        <v>1</v>
      </c>
    </row>
    <row r="10611" spans="2:26">
      <c r="B10611" s="66">
        <v>44881</v>
      </c>
      <c r="D10611" s="68" t="s">
        <v>50</v>
      </c>
      <c r="E10611" s="70" t="s">
        <v>51</v>
      </c>
      <c r="F10611" s="31" t="s">
        <v>3812</v>
      </c>
      <c r="G10611" s="67">
        <v>44880</v>
      </c>
      <c r="H10611" s="67">
        <v>44895</v>
      </c>
      <c r="I10611" s="71">
        <f t="shared" si="563"/>
        <v>15</v>
      </c>
      <c r="J10611" s="72" t="s">
        <v>141</v>
      </c>
      <c r="K10611" s="72" t="s">
        <v>1469</v>
      </c>
      <c r="L10611" s="73">
        <v>1</v>
      </c>
      <c r="M10611" s="73" t="s">
        <v>406</v>
      </c>
      <c r="N10611" s="68" t="str">
        <f>VLOOKUP(K10611,[1]人員授權表!D$3:G$249,4,0)</f>
        <v>無機</v>
      </c>
      <c r="O10611" s="70" t="str">
        <f>IF(J10611=[1]人員授權表!$C$85,"Casper李羿勳",IF(J10611=[1]人員授權表!$C$188,"Iring陳俊明",IF(J10611=[1]人員授權表!$C$189,"Brian陳泓霖",VLOOKUP(K10611,[1]人員授權表!D$2:E$249,2,FALSE))))</f>
        <v>Dennis陳汶宏</v>
      </c>
      <c r="P10611" s="67">
        <f t="shared" si="565"/>
        <v>44893</v>
      </c>
      <c r="Q10611" s="75" t="str">
        <f t="shared" si="564"/>
        <v>週一</v>
      </c>
      <c r="R10611" s="80">
        <v>44894</v>
      </c>
      <c r="S10611" s="85">
        <v>44894</v>
      </c>
      <c r="T10611" s="70">
        <v>1</v>
      </c>
    </row>
    <row r="10612" spans="2:26">
      <c r="B10612" s="66">
        <v>44881</v>
      </c>
      <c r="D10612" s="68" t="s">
        <v>50</v>
      </c>
      <c r="E10612" s="70" t="s">
        <v>51</v>
      </c>
      <c r="F10612" s="31" t="s">
        <v>3812</v>
      </c>
      <c r="G10612" s="67">
        <v>44880</v>
      </c>
      <c r="H10612" s="67">
        <v>44895</v>
      </c>
      <c r="I10612" s="71">
        <f t="shared" si="563"/>
        <v>15</v>
      </c>
      <c r="J10612" s="72" t="s">
        <v>141</v>
      </c>
      <c r="K10612" s="72" t="s">
        <v>3816</v>
      </c>
      <c r="L10612" s="73">
        <v>1</v>
      </c>
      <c r="M10612" s="73" t="s">
        <v>406</v>
      </c>
      <c r="N10612" s="68" t="s">
        <v>245</v>
      </c>
      <c r="O10612" s="70" t="s">
        <v>848</v>
      </c>
      <c r="P10612" s="67">
        <f t="shared" si="565"/>
        <v>44893</v>
      </c>
      <c r="Q10612" s="75" t="str">
        <f t="shared" si="564"/>
        <v>週一</v>
      </c>
      <c r="R10612" s="80">
        <v>44895</v>
      </c>
      <c r="S10612" s="85">
        <v>44895</v>
      </c>
      <c r="T10612" s="70">
        <v>1</v>
      </c>
      <c r="Z10612" s="79" t="s">
        <v>3798</v>
      </c>
    </row>
    <row r="10613" spans="2:26">
      <c r="B10613" s="66">
        <v>44881</v>
      </c>
      <c r="D10613" s="68" t="s">
        <v>50</v>
      </c>
      <c r="E10613" s="70" t="s">
        <v>51</v>
      </c>
      <c r="F10613" s="31" t="s">
        <v>3812</v>
      </c>
      <c r="G10613" s="67">
        <v>44880</v>
      </c>
      <c r="H10613" s="67">
        <v>44895</v>
      </c>
      <c r="I10613" s="71">
        <f t="shared" si="563"/>
        <v>15</v>
      </c>
      <c r="J10613" s="72" t="s">
        <v>293</v>
      </c>
      <c r="K10613" s="72" t="s">
        <v>1508</v>
      </c>
      <c r="L10613" s="73">
        <v>1</v>
      </c>
      <c r="M10613" s="73" t="s">
        <v>498</v>
      </c>
      <c r="N10613" s="68" t="str">
        <f>VLOOKUP(K10613,[1]人員授權表!D$3:G$249,4,0)</f>
        <v>無機</v>
      </c>
      <c r="O10613" s="70" t="str">
        <f>IF(J10613=[1]人員授權表!$C$85,"Casper李羿勳",IF(J10613=[1]人員授權表!$C$188,"Iring陳俊明",IF(J10613=[1]人員授權表!$C$189,"Brian陳泓霖",VLOOKUP(K10613,[1]人員授權表!D$2:E$249,2,FALSE))))</f>
        <v>Vicky游崴涵</v>
      </c>
      <c r="P10613" s="67">
        <f t="shared" si="565"/>
        <v>44893</v>
      </c>
      <c r="Q10613" s="75" t="str">
        <f t="shared" si="564"/>
        <v>週一</v>
      </c>
      <c r="R10613" s="80">
        <v>44893</v>
      </c>
    </row>
    <row r="10614" spans="2:26">
      <c r="B10614" s="66">
        <v>44854</v>
      </c>
      <c r="D10614" s="68" t="s">
        <v>50</v>
      </c>
      <c r="E10614" s="70" t="s">
        <v>82</v>
      </c>
      <c r="F10614" s="70" t="s">
        <v>3817</v>
      </c>
      <c r="G10614" s="67">
        <v>44881</v>
      </c>
      <c r="H10614" s="67">
        <v>44895</v>
      </c>
      <c r="I10614" s="71">
        <f t="shared" si="563"/>
        <v>14</v>
      </c>
      <c r="J10614" s="72" t="s">
        <v>204</v>
      </c>
      <c r="K10614" s="72" t="s">
        <v>488</v>
      </c>
      <c r="L10614" s="73">
        <v>2</v>
      </c>
      <c r="M10614" s="73" t="s">
        <v>127</v>
      </c>
      <c r="N10614" s="68" t="str">
        <f>VLOOKUP(K10614,[1]人員授權表!D$3:G$249,4,0)</f>
        <v>無機</v>
      </c>
      <c r="O10614" s="70" t="str">
        <f>IF(J10614=[1]人員授權表!$C$85,"Casper李羿勳",IF(J10614=[1]人員授權表!$C$188,"Iring陳俊明",IF(J10614=[1]人員授權表!$C$189,"Brian陳泓霖",VLOOKUP(K10614,[1]人員授權表!D$2:E$249,2,FALSE))))</f>
        <v>Iring陳俊明</v>
      </c>
      <c r="P10614" s="67">
        <f t="shared" si="565"/>
        <v>44893</v>
      </c>
      <c r="Q10614" s="75" t="str">
        <f t="shared" si="564"/>
        <v>週一</v>
      </c>
      <c r="R10614" s="80">
        <v>44890</v>
      </c>
    </row>
    <row r="10615" spans="2:26">
      <c r="B10615" s="66">
        <v>44854</v>
      </c>
      <c r="D10615" s="68" t="s">
        <v>50</v>
      </c>
      <c r="E10615" s="70" t="s">
        <v>82</v>
      </c>
      <c r="F10615" s="70" t="s">
        <v>3817</v>
      </c>
      <c r="G10615" s="67">
        <v>44881</v>
      </c>
      <c r="H10615" s="67">
        <v>44895</v>
      </c>
      <c r="I10615" s="71">
        <f t="shared" si="563"/>
        <v>14</v>
      </c>
      <c r="J10615" s="72" t="s">
        <v>186</v>
      </c>
      <c r="K10615" s="72" t="s">
        <v>98</v>
      </c>
      <c r="L10615" s="73">
        <v>2</v>
      </c>
      <c r="M10615" s="73" t="s">
        <v>127</v>
      </c>
      <c r="N10615" s="68" t="str">
        <f>VLOOKUP(K10615,[1]人員授權表!D$3:G$249,4,0)</f>
        <v>無機</v>
      </c>
      <c r="O10615" s="70" t="str">
        <f>IF(J10615=[1]人員授權表!$C$85,"Casper李羿勳",IF(J10615=[1]人員授權表!$C$188,"Iring陳俊明",IF(J10615=[1]人員授權表!$C$189,"Brian陳泓霖",VLOOKUP(K10615,[1]人員授權表!D$2:E$249,2,FALSE))))</f>
        <v>Brian陳泓霖</v>
      </c>
      <c r="P10615" s="67">
        <f t="shared" si="565"/>
        <v>44893</v>
      </c>
      <c r="Q10615" s="75" t="str">
        <f t="shared" si="564"/>
        <v>週一</v>
      </c>
      <c r="R10615" s="80">
        <v>44893</v>
      </c>
    </row>
    <row r="10616" spans="2:26">
      <c r="B10616" s="66">
        <v>44854</v>
      </c>
      <c r="D10616" s="68" t="s">
        <v>50</v>
      </c>
      <c r="E10616" s="70" t="s">
        <v>82</v>
      </c>
      <c r="F10616" s="70" t="s">
        <v>3817</v>
      </c>
      <c r="G10616" s="67">
        <v>44881</v>
      </c>
      <c r="H10616" s="67">
        <v>44895</v>
      </c>
      <c r="I10616" s="71">
        <f t="shared" si="563"/>
        <v>14</v>
      </c>
      <c r="J10616" s="72" t="s">
        <v>195</v>
      </c>
      <c r="K10616" s="72" t="s">
        <v>345</v>
      </c>
      <c r="L10616" s="73">
        <v>2</v>
      </c>
      <c r="M10616" s="73" t="s">
        <v>127</v>
      </c>
      <c r="N10616" s="68" t="str">
        <f>VLOOKUP(K10616,[1]人員授權表!D$3:G$249,4,0)</f>
        <v>無機</v>
      </c>
      <c r="O10616" s="70" t="str">
        <f>IF(J10616=[1]人員授權表!$C$85,"Casper李羿勳",IF(J10616=[1]人員授權表!$C$188,"Iring陳俊明",IF(J10616=[1]人員授權表!$C$189,"Brian陳泓霖",VLOOKUP(K10616,[1]人員授權表!D$2:E$249,2,FALSE))))</f>
        <v>Debby胡萱黛</v>
      </c>
      <c r="P10616" s="67">
        <f t="shared" si="565"/>
        <v>44893</v>
      </c>
      <c r="Q10616" s="75" t="str">
        <f t="shared" si="564"/>
        <v>週一</v>
      </c>
      <c r="R10616" s="80">
        <v>44893</v>
      </c>
    </row>
    <row r="10617" spans="2:26">
      <c r="B10617" s="66">
        <v>44858</v>
      </c>
      <c r="D10617" s="68" t="s">
        <v>50</v>
      </c>
      <c r="E10617" s="70" t="s">
        <v>82</v>
      </c>
      <c r="F10617" s="70" t="s">
        <v>3818</v>
      </c>
      <c r="G10617" s="67">
        <v>44881</v>
      </c>
      <c r="H10617" s="67">
        <v>44895</v>
      </c>
      <c r="I10617" s="71">
        <f t="shared" si="563"/>
        <v>14</v>
      </c>
      <c r="J10617" s="72" t="s">
        <v>160</v>
      </c>
      <c r="K10617" s="72" t="s">
        <v>161</v>
      </c>
      <c r="L10617" s="73">
        <v>2</v>
      </c>
      <c r="M10617" s="73" t="s">
        <v>127</v>
      </c>
      <c r="N10617" s="68" t="str">
        <f>VLOOKUP(K10617,[1]人員授權表!D$3:G$249,4,0)</f>
        <v>無機</v>
      </c>
      <c r="O10617" s="70" t="str">
        <f>IF(J10617=[1]人員授權表!$C$85,"Casper李羿勳",IF(J10617=[1]人員授權表!$C$188,"Iring陳俊明",IF(J10617=[1]人員授權表!$C$189,"Brian陳泓霖",VLOOKUP(K10617,[1]人員授權表!D$2:E$249,2,FALSE))))</f>
        <v>Dennis陳汶宏</v>
      </c>
      <c r="P10617" s="67">
        <f t="shared" si="565"/>
        <v>44893</v>
      </c>
      <c r="Q10617" s="75" t="str">
        <f t="shared" si="564"/>
        <v>週一</v>
      </c>
      <c r="R10617" s="80">
        <v>44887</v>
      </c>
    </row>
    <row r="10618" spans="2:26">
      <c r="B10618" s="66">
        <v>44858</v>
      </c>
      <c r="D10618" s="68" t="s">
        <v>50</v>
      </c>
      <c r="E10618" s="70" t="s">
        <v>82</v>
      </c>
      <c r="F10618" s="70" t="s">
        <v>3818</v>
      </c>
      <c r="G10618" s="67">
        <v>44881</v>
      </c>
      <c r="H10618" s="67">
        <v>44895</v>
      </c>
      <c r="I10618" s="71">
        <f t="shared" si="563"/>
        <v>14</v>
      </c>
      <c r="J10618" s="72" t="s">
        <v>164</v>
      </c>
      <c r="K10618" s="72" t="s">
        <v>146</v>
      </c>
      <c r="L10618" s="73">
        <v>2</v>
      </c>
      <c r="M10618" s="73" t="s">
        <v>127</v>
      </c>
      <c r="N10618" s="68" t="str">
        <f>VLOOKUP(K10618,[1]人員授權表!D$3:G$249,4,0)</f>
        <v>無機</v>
      </c>
      <c r="O10618" s="70" t="str">
        <f>IF(J10618=[1]人員授權表!$C$85,"Casper李羿勳",IF(J10618=[1]人員授權表!$C$188,"Iring陳俊明",IF(J10618=[1]人員授權表!$C$189,"Brian陳泓霖",VLOOKUP(K10618,[1]人員授權表!D$2:E$249,2,FALSE))))</f>
        <v>Jack劉念忻</v>
      </c>
      <c r="P10618" s="67">
        <f t="shared" si="565"/>
        <v>44893</v>
      </c>
      <c r="Q10618" s="75" t="str">
        <f t="shared" si="564"/>
        <v>週一</v>
      </c>
      <c r="R10618" s="80">
        <v>44891</v>
      </c>
    </row>
    <row r="10619" spans="2:26">
      <c r="B10619" s="66">
        <v>44881</v>
      </c>
      <c r="D10619" s="68" t="s">
        <v>50</v>
      </c>
      <c r="E10619" s="70" t="s">
        <v>51</v>
      </c>
      <c r="F10619" s="31" t="s">
        <v>3819</v>
      </c>
      <c r="G10619" s="67">
        <v>44880</v>
      </c>
      <c r="H10619" s="67">
        <v>44895</v>
      </c>
      <c r="I10619" s="71">
        <v>16</v>
      </c>
      <c r="J10619" s="72" t="s">
        <v>190</v>
      </c>
      <c r="K10619" s="72" t="s">
        <v>140</v>
      </c>
      <c r="L10619" s="73">
        <v>1</v>
      </c>
      <c r="M10619" s="73" t="s">
        <v>883</v>
      </c>
      <c r="N10619" s="68" t="str">
        <f>VLOOKUP(K10619,[1]人員授權表!D$3:G$249,4,0)</f>
        <v>無機</v>
      </c>
      <c r="O10619" s="70" t="str">
        <f>IF(J10619=[1]人員授權表!$C$85,"Casper李羿勳",IF(J10619=[1]人員授權表!$C$188,"Iring陳俊明",IF(J10619=[1]人員授權表!$C$189,"Brian陳泓霖",VLOOKUP(K10619,[1]人員授權表!D$2:E$249,2,FALSE))))</f>
        <v>Iring陳俊明</v>
      </c>
      <c r="P10619" s="67">
        <f t="shared" si="565"/>
        <v>44893</v>
      </c>
      <c r="Q10619" s="75" t="str">
        <f t="shared" si="564"/>
        <v>週一</v>
      </c>
      <c r="R10619" s="80">
        <v>44888</v>
      </c>
      <c r="Z10619" s="79" t="s">
        <v>3794</v>
      </c>
    </row>
    <row r="10620" spans="2:26">
      <c r="B10620" s="66">
        <v>44881</v>
      </c>
      <c r="D10620" s="68" t="s">
        <v>50</v>
      </c>
      <c r="E10620" s="70" t="s">
        <v>51</v>
      </c>
      <c r="F10620" s="31" t="s">
        <v>3820</v>
      </c>
      <c r="G10620" s="67">
        <v>44880</v>
      </c>
      <c r="H10620" s="67">
        <v>44895</v>
      </c>
      <c r="I10620" s="71">
        <v>16</v>
      </c>
      <c r="J10620" s="72" t="s">
        <v>194</v>
      </c>
      <c r="K10620" s="72" t="s">
        <v>187</v>
      </c>
      <c r="L10620" s="73">
        <v>1</v>
      </c>
      <c r="M10620" s="73" t="s">
        <v>1074</v>
      </c>
      <c r="N10620" s="68" t="str">
        <f>VLOOKUP(K10620,[1]人員授權表!D$3:G$249,4,0)</f>
        <v>無機</v>
      </c>
      <c r="O10620" s="70" t="str">
        <f>IF(J10620=[1]人員授權表!$C$85,"Casper李羿勳",IF(J10620=[1]人員授權表!$C$188,"Iring陳俊明",IF(J10620=[1]人員授權表!$C$189,"Brian陳泓霖",VLOOKUP(K10620,[1]人員授權表!D$2:E$249,2,FALSE))))</f>
        <v>Ruby黃家蓁</v>
      </c>
      <c r="P10620" s="67">
        <f t="shared" si="565"/>
        <v>44893</v>
      </c>
      <c r="Q10620" s="75" t="str">
        <f t="shared" si="564"/>
        <v>週一</v>
      </c>
      <c r="R10620" s="80">
        <v>44890</v>
      </c>
      <c r="Z10620" s="79" t="s">
        <v>3821</v>
      </c>
    </row>
    <row r="10621" spans="2:26">
      <c r="B10621" s="66">
        <v>44881</v>
      </c>
      <c r="D10621" s="68" t="s">
        <v>50</v>
      </c>
      <c r="E10621" s="70" t="s">
        <v>51</v>
      </c>
      <c r="F10621" s="31" t="s">
        <v>3820</v>
      </c>
      <c r="G10621" s="67">
        <v>44880</v>
      </c>
      <c r="H10621" s="67">
        <v>44895</v>
      </c>
      <c r="I10621" s="71">
        <v>16</v>
      </c>
      <c r="J10621" s="72" t="s">
        <v>151</v>
      </c>
      <c r="K10621" s="72" t="s">
        <v>152</v>
      </c>
      <c r="L10621" s="73">
        <v>1</v>
      </c>
      <c r="M10621" s="73" t="s">
        <v>498</v>
      </c>
      <c r="N10621" s="68" t="str">
        <f>VLOOKUP(K10621,[1]人員授權表!D$3:G$249,4,0)</f>
        <v>無機</v>
      </c>
      <c r="O10621" s="70" t="str">
        <f>IF(J10621=[1]人員授權表!$C$85,"Casper李羿勳",IF(J10621=[1]人員授權表!$C$188,"Iring陳俊明",IF(J10621=[1]人員授權表!$C$189,"Brian陳泓霖",VLOOKUP(K10621,[1]人員授權表!D$2:E$249,2,FALSE))))</f>
        <v>Vicky游崴涵</v>
      </c>
      <c r="P10621" s="67">
        <f t="shared" si="565"/>
        <v>44893</v>
      </c>
      <c r="Q10621" s="75" t="str">
        <f t="shared" si="564"/>
        <v>週一</v>
      </c>
      <c r="R10621" s="80">
        <v>44893</v>
      </c>
    </row>
    <row r="10622" spans="2:26">
      <c r="B10622" s="66">
        <v>44881</v>
      </c>
      <c r="D10622" s="68" t="s">
        <v>50</v>
      </c>
      <c r="E10622" s="70" t="s">
        <v>51</v>
      </c>
      <c r="F10622" s="31" t="s">
        <v>3820</v>
      </c>
      <c r="G10622" s="67">
        <v>44880</v>
      </c>
      <c r="H10622" s="67">
        <v>44895</v>
      </c>
      <c r="I10622" s="71">
        <v>16</v>
      </c>
      <c r="J10622" s="72" t="s">
        <v>631</v>
      </c>
      <c r="K10622" s="72" t="s">
        <v>2216</v>
      </c>
      <c r="L10622" s="73">
        <v>1</v>
      </c>
      <c r="M10622" s="73" t="s">
        <v>498</v>
      </c>
      <c r="N10622" s="68" t="str">
        <f>VLOOKUP(K10622,[1]人員授權表!D$3:G$249,4,0)</f>
        <v>無機</v>
      </c>
      <c r="O10622" s="70" t="str">
        <f>IF(J10622=[1]人員授權表!$C$85,"Casper李羿勳",IF(J10622=[1]人員授權表!$C$188,"Iring陳俊明",IF(J10622=[1]人員授權表!$C$189,"Brian陳泓霖",VLOOKUP(K10622,[1]人員授權表!D$2:E$249,2,FALSE))))</f>
        <v>Vicky游崴涵</v>
      </c>
      <c r="P10622" s="67">
        <f t="shared" si="565"/>
        <v>44893</v>
      </c>
      <c r="Q10622" s="75" t="str">
        <f t="shared" si="564"/>
        <v>週一</v>
      </c>
      <c r="R10622" s="80">
        <v>44893</v>
      </c>
    </row>
    <row r="10623" spans="2:26">
      <c r="B10623" s="66">
        <v>44881</v>
      </c>
      <c r="D10623" s="68" t="s">
        <v>50</v>
      </c>
      <c r="E10623" s="70" t="s">
        <v>51</v>
      </c>
      <c r="F10623" s="31" t="s">
        <v>3819</v>
      </c>
      <c r="G10623" s="67">
        <v>44880</v>
      </c>
      <c r="H10623" s="67">
        <v>44895</v>
      </c>
      <c r="I10623" s="71">
        <v>16</v>
      </c>
      <c r="J10623" s="72" t="s">
        <v>206</v>
      </c>
      <c r="K10623" s="72" t="s">
        <v>3822</v>
      </c>
      <c r="L10623" s="73">
        <v>1</v>
      </c>
      <c r="M10623" s="73" t="s">
        <v>406</v>
      </c>
      <c r="N10623" s="68" t="s">
        <v>245</v>
      </c>
      <c r="O10623" s="70" t="s">
        <v>848</v>
      </c>
      <c r="P10623" s="67">
        <f t="shared" si="565"/>
        <v>44893</v>
      </c>
      <c r="Q10623" s="75" t="str">
        <f t="shared" si="564"/>
        <v>週一</v>
      </c>
      <c r="R10623" s="80">
        <v>44895</v>
      </c>
      <c r="S10623" s="85">
        <v>44895</v>
      </c>
      <c r="T10623" s="70">
        <v>1</v>
      </c>
      <c r="Z10623" s="79" t="s">
        <v>3798</v>
      </c>
    </row>
    <row r="10624" spans="2:26">
      <c r="B10624" s="66">
        <v>44881</v>
      </c>
      <c r="D10624" s="68" t="s">
        <v>50</v>
      </c>
      <c r="E10624" s="70" t="s">
        <v>51</v>
      </c>
      <c r="F10624" s="31" t="s">
        <v>3819</v>
      </c>
      <c r="G10624" s="67">
        <v>44880</v>
      </c>
      <c r="H10624" s="67">
        <v>44895</v>
      </c>
      <c r="I10624" s="71">
        <v>16</v>
      </c>
      <c r="J10624" s="72" t="s">
        <v>175</v>
      </c>
      <c r="K10624" s="72" t="s">
        <v>176</v>
      </c>
      <c r="L10624" s="73">
        <v>1</v>
      </c>
      <c r="M10624" s="73" t="s">
        <v>955</v>
      </c>
      <c r="N10624" s="68" t="str">
        <f>VLOOKUP(K10624,[1]人員授權表!D$3:G$249,4,0)</f>
        <v>無機</v>
      </c>
      <c r="O10624" s="70" t="str">
        <f>IF(J10624=[1]人員授權表!$C$85,"Casper李羿勳",IF(J10624=[1]人員授權表!$C$188,"Iring陳俊明",IF(J10624=[1]人員授權表!$C$189,"Brian陳泓霖",VLOOKUP(K10624,[1]人員授權表!D$2:E$249,2,FALSE))))</f>
        <v>Debby胡萱黛</v>
      </c>
      <c r="P10624" s="67">
        <f t="shared" si="565"/>
        <v>44893</v>
      </c>
      <c r="Q10624" s="75" t="str">
        <f t="shared" si="564"/>
        <v>週一</v>
      </c>
      <c r="R10624" s="80">
        <v>44893</v>
      </c>
    </row>
    <row r="10625" spans="2:26">
      <c r="B10625" s="66">
        <v>44881</v>
      </c>
      <c r="D10625" s="68" t="s">
        <v>50</v>
      </c>
      <c r="E10625" s="70" t="s">
        <v>51</v>
      </c>
      <c r="F10625" s="31" t="s">
        <v>3819</v>
      </c>
      <c r="G10625" s="67">
        <v>44880</v>
      </c>
      <c r="H10625" s="67">
        <v>44895</v>
      </c>
      <c r="I10625" s="71">
        <v>16</v>
      </c>
      <c r="J10625" s="72" t="s">
        <v>206</v>
      </c>
      <c r="K10625" s="72" t="s">
        <v>179</v>
      </c>
      <c r="L10625" s="73">
        <v>1</v>
      </c>
      <c r="M10625" s="73" t="s">
        <v>406</v>
      </c>
      <c r="N10625" s="68" t="str">
        <f>VLOOKUP(K10625,[1]人員授權表!D$3:G$249,4,0)</f>
        <v>無機</v>
      </c>
      <c r="O10625" s="70" t="str">
        <f>IF(J10625=[1]人員授權表!$C$85,"Casper李羿勳",IF(J10625=[1]人員授權表!$C$188,"Iring陳俊明",IF(J10625=[1]人員授權表!$C$189,"Brian陳泓霖",VLOOKUP(K10625,[1]人員授權表!D$2:E$249,2,FALSE))))</f>
        <v>Dennis陳汶宏</v>
      </c>
      <c r="P10625" s="67">
        <f t="shared" si="565"/>
        <v>44893</v>
      </c>
      <c r="Q10625" s="75" t="str">
        <f t="shared" si="564"/>
        <v>週一</v>
      </c>
      <c r="R10625" s="80">
        <v>44894</v>
      </c>
      <c r="S10625" s="85">
        <v>44894</v>
      </c>
      <c r="T10625" s="70">
        <v>1</v>
      </c>
    </row>
    <row r="10626" spans="2:26">
      <c r="B10626" s="66">
        <v>44881</v>
      </c>
      <c r="D10626" s="68" t="s">
        <v>50</v>
      </c>
      <c r="E10626" s="70" t="s">
        <v>51</v>
      </c>
      <c r="F10626" s="31" t="s">
        <v>3819</v>
      </c>
      <c r="G10626" s="67">
        <v>44880</v>
      </c>
      <c r="H10626" s="67">
        <v>44895</v>
      </c>
      <c r="I10626" s="71">
        <v>16</v>
      </c>
      <c r="J10626" s="72" t="s">
        <v>178</v>
      </c>
      <c r="K10626" s="72" t="s">
        <v>179</v>
      </c>
      <c r="L10626" s="73">
        <v>1</v>
      </c>
      <c r="M10626" s="73" t="s">
        <v>406</v>
      </c>
      <c r="N10626" s="68" t="str">
        <f>VLOOKUP(K10626,[1]人員授權表!D$3:G$249,4,0)</f>
        <v>無機</v>
      </c>
      <c r="O10626" s="70" t="str">
        <f>IF(J10626=[1]人員授權表!$C$85,"Casper李羿勳",IF(J10626=[1]人員授權表!$C$188,"Iring陳俊明",IF(J10626=[1]人員授權表!$C$189,"Brian陳泓霖",VLOOKUP(K10626,[1]人員授權表!D$2:E$249,2,FALSE))))</f>
        <v>Dennis陳汶宏</v>
      </c>
      <c r="P10626" s="67">
        <f t="shared" si="565"/>
        <v>44893</v>
      </c>
      <c r="Q10626" s="75" t="str">
        <f t="shared" si="564"/>
        <v>週一</v>
      </c>
      <c r="R10626" s="80">
        <v>44894</v>
      </c>
      <c r="S10626" s="85">
        <v>44894</v>
      </c>
      <c r="T10626" s="70">
        <v>1</v>
      </c>
    </row>
    <row r="10627" spans="2:26">
      <c r="B10627" s="66">
        <v>44881</v>
      </c>
      <c r="D10627" s="68" t="s">
        <v>50</v>
      </c>
      <c r="E10627" s="70" t="s">
        <v>51</v>
      </c>
      <c r="F10627" s="31" t="s">
        <v>3819</v>
      </c>
      <c r="G10627" s="67">
        <v>44880</v>
      </c>
      <c r="H10627" s="67">
        <v>44895</v>
      </c>
      <c r="I10627" s="71">
        <v>16</v>
      </c>
      <c r="J10627" s="72" t="s">
        <v>141</v>
      </c>
      <c r="K10627" s="72" t="s">
        <v>142</v>
      </c>
      <c r="L10627" s="73">
        <v>1</v>
      </c>
      <c r="M10627" s="73" t="s">
        <v>406</v>
      </c>
      <c r="N10627" s="68" t="str">
        <f>VLOOKUP(K10627,[1]人員授權表!D$3:G$249,4,0)</f>
        <v>無機</v>
      </c>
      <c r="O10627" s="70" t="str">
        <f>IF(J10627=[1]人員授權表!$C$85,"Casper李羿勳",IF(J10627=[1]人員授權表!$C$188,"Iring陳俊明",IF(J10627=[1]人員授權表!$C$189,"Brian陳泓霖",VLOOKUP(K10627,[1]人員授權表!D$2:E$249,2,FALSE))))</f>
        <v>Dennis陳汶宏</v>
      </c>
      <c r="P10627" s="67">
        <f t="shared" si="565"/>
        <v>44893</v>
      </c>
      <c r="Q10627" s="75" t="str">
        <f t="shared" si="564"/>
        <v>週一</v>
      </c>
      <c r="R10627" s="80">
        <v>44894</v>
      </c>
      <c r="S10627" s="85">
        <v>44894</v>
      </c>
      <c r="T10627" s="70">
        <v>1</v>
      </c>
    </row>
    <row r="10628" spans="2:26">
      <c r="B10628" s="66">
        <v>44881</v>
      </c>
      <c r="D10628" s="68" t="s">
        <v>50</v>
      </c>
      <c r="E10628" s="70" t="s">
        <v>51</v>
      </c>
      <c r="F10628" s="31" t="s">
        <v>3819</v>
      </c>
      <c r="G10628" s="67">
        <v>44880</v>
      </c>
      <c r="H10628" s="67">
        <v>44895</v>
      </c>
      <c r="I10628" s="71">
        <v>16</v>
      </c>
      <c r="J10628" s="72" t="s">
        <v>141</v>
      </c>
      <c r="K10628" s="72" t="s">
        <v>3823</v>
      </c>
      <c r="L10628" s="73">
        <v>1</v>
      </c>
      <c r="M10628" s="73" t="s">
        <v>406</v>
      </c>
      <c r="N10628" s="68" t="s">
        <v>245</v>
      </c>
      <c r="O10628" s="70" t="s">
        <v>848</v>
      </c>
      <c r="P10628" s="67">
        <f t="shared" si="565"/>
        <v>44893</v>
      </c>
      <c r="Q10628" s="75" t="str">
        <f t="shared" si="564"/>
        <v>週一</v>
      </c>
      <c r="R10628" s="80">
        <v>44895</v>
      </c>
      <c r="S10628" s="85">
        <v>44895</v>
      </c>
      <c r="T10628" s="70">
        <v>1</v>
      </c>
      <c r="Z10628" s="79" t="s">
        <v>3798</v>
      </c>
    </row>
    <row r="10629" spans="2:26">
      <c r="B10629" s="66">
        <v>44895</v>
      </c>
      <c r="D10629" s="68" t="s">
        <v>50</v>
      </c>
      <c r="E10629" s="70" t="s">
        <v>51</v>
      </c>
      <c r="F10629" s="70" t="s">
        <v>220</v>
      </c>
      <c r="G10629" s="67">
        <v>44895</v>
      </c>
      <c r="H10629" s="67">
        <v>44895</v>
      </c>
      <c r="I10629" s="71">
        <f t="shared" ref="I10629:I10662" si="566">_xlfn.DAYS(H10629,G10629)</f>
        <v>0</v>
      </c>
      <c r="J10629" s="72" t="s">
        <v>221</v>
      </c>
      <c r="K10629" s="72" t="s">
        <v>1501</v>
      </c>
      <c r="L10629" s="73" t="s">
        <v>2068</v>
      </c>
      <c r="M10629" s="73" t="s">
        <v>3824</v>
      </c>
      <c r="N10629" s="68" t="s">
        <v>253</v>
      </c>
      <c r="O10629" s="70" t="s">
        <v>2069</v>
      </c>
      <c r="P10629" s="67">
        <f>H10629-0</f>
        <v>44895</v>
      </c>
      <c r="Q10629" s="75" t="str">
        <f t="shared" si="564"/>
        <v>週三</v>
      </c>
      <c r="R10629" s="80">
        <v>44895</v>
      </c>
    </row>
    <row r="10630" spans="2:26">
      <c r="B10630" s="66">
        <v>44895</v>
      </c>
      <c r="D10630" s="68" t="s">
        <v>50</v>
      </c>
      <c r="E10630" s="70" t="s">
        <v>51</v>
      </c>
      <c r="F10630" s="70" t="s">
        <v>223</v>
      </c>
      <c r="G10630" s="67">
        <v>44895</v>
      </c>
      <c r="H10630" s="67">
        <v>44895</v>
      </c>
      <c r="I10630" s="71">
        <f t="shared" si="566"/>
        <v>0</v>
      </c>
      <c r="J10630" s="72" t="s">
        <v>3825</v>
      </c>
      <c r="K10630" s="72" t="s">
        <v>1501</v>
      </c>
      <c r="L10630" s="73" t="s">
        <v>2068</v>
      </c>
      <c r="M10630" s="73" t="s">
        <v>3824</v>
      </c>
      <c r="N10630" s="68" t="s">
        <v>253</v>
      </c>
      <c r="O10630" s="70" t="s">
        <v>2069</v>
      </c>
      <c r="P10630" s="67">
        <f>H10630-0</f>
        <v>44895</v>
      </c>
      <c r="Q10630" s="75" t="str">
        <f t="shared" si="564"/>
        <v>週三</v>
      </c>
      <c r="R10630" s="80">
        <v>44895</v>
      </c>
    </row>
    <row r="10631" spans="2:26">
      <c r="B10631" s="66">
        <v>44894</v>
      </c>
      <c r="D10631" s="68" t="s">
        <v>50</v>
      </c>
      <c r="E10631" s="70" t="s">
        <v>51</v>
      </c>
      <c r="F10631" s="70" t="s">
        <v>2121</v>
      </c>
      <c r="G10631" s="67">
        <v>44895</v>
      </c>
      <c r="H10631" s="67">
        <v>44895</v>
      </c>
      <c r="I10631" s="71">
        <f t="shared" si="566"/>
        <v>0</v>
      </c>
      <c r="J10631" s="136" t="s">
        <v>2122</v>
      </c>
      <c r="K10631" s="72" t="s">
        <v>1501</v>
      </c>
      <c r="L10631" s="73" t="s">
        <v>2068</v>
      </c>
      <c r="M10631" s="73" t="s">
        <v>3759</v>
      </c>
      <c r="N10631" s="68" t="s">
        <v>245</v>
      </c>
      <c r="O10631" s="70" t="s">
        <v>81</v>
      </c>
      <c r="P10631" s="67">
        <v>44895</v>
      </c>
      <c r="Q10631" s="75" t="str">
        <f t="shared" ref="Q10631:Q10694" si="567">TEXT(P10631,"aaa")</f>
        <v>週三</v>
      </c>
      <c r="R10631" s="80">
        <v>44895</v>
      </c>
    </row>
    <row r="10632" spans="2:26">
      <c r="B10632" s="66">
        <v>44894</v>
      </c>
      <c r="D10632" s="68" t="s">
        <v>50</v>
      </c>
      <c r="E10632" s="70" t="s">
        <v>51</v>
      </c>
      <c r="F10632" s="70" t="s">
        <v>2123</v>
      </c>
      <c r="G10632" s="67">
        <v>44895</v>
      </c>
      <c r="H10632" s="67">
        <v>44895</v>
      </c>
      <c r="I10632" s="71">
        <f t="shared" si="566"/>
        <v>0</v>
      </c>
      <c r="J10632" s="136" t="s">
        <v>2122</v>
      </c>
      <c r="K10632" s="72" t="s">
        <v>1501</v>
      </c>
      <c r="L10632" s="73" t="s">
        <v>2068</v>
      </c>
      <c r="M10632" s="73" t="s">
        <v>3759</v>
      </c>
      <c r="N10632" s="68" t="s">
        <v>245</v>
      </c>
      <c r="O10632" s="70" t="s">
        <v>81</v>
      </c>
      <c r="P10632" s="67">
        <v>44895</v>
      </c>
      <c r="Q10632" s="75" t="str">
        <f t="shared" si="567"/>
        <v>週三</v>
      </c>
      <c r="R10632" s="80">
        <v>44895</v>
      </c>
    </row>
    <row r="10633" spans="2:26">
      <c r="B10633" s="66">
        <v>44894</v>
      </c>
      <c r="D10633" s="68" t="s">
        <v>50</v>
      </c>
      <c r="E10633" s="70" t="s">
        <v>51</v>
      </c>
      <c r="F10633" s="70" t="s">
        <v>2124</v>
      </c>
      <c r="G10633" s="67">
        <v>44895</v>
      </c>
      <c r="H10633" s="67">
        <v>44895</v>
      </c>
      <c r="I10633" s="71">
        <f t="shared" si="566"/>
        <v>0</v>
      </c>
      <c r="J10633" s="136" t="s">
        <v>2122</v>
      </c>
      <c r="K10633" s="72" t="s">
        <v>1501</v>
      </c>
      <c r="L10633" s="73" t="s">
        <v>2068</v>
      </c>
      <c r="M10633" s="73" t="s">
        <v>3759</v>
      </c>
      <c r="N10633" s="68" t="s">
        <v>245</v>
      </c>
      <c r="O10633" s="70" t="s">
        <v>81</v>
      </c>
      <c r="P10633" s="67">
        <v>44895</v>
      </c>
      <c r="Q10633" s="75" t="str">
        <f t="shared" si="567"/>
        <v>週三</v>
      </c>
      <c r="R10633" s="80">
        <v>44895</v>
      </c>
    </row>
    <row r="10634" spans="2:26">
      <c r="B10634" s="66">
        <v>44894</v>
      </c>
      <c r="D10634" s="68" t="s">
        <v>50</v>
      </c>
      <c r="E10634" s="70" t="s">
        <v>51</v>
      </c>
      <c r="F10634" s="70" t="s">
        <v>2125</v>
      </c>
      <c r="G10634" s="67">
        <v>44895</v>
      </c>
      <c r="H10634" s="67">
        <v>44895</v>
      </c>
      <c r="I10634" s="71">
        <f t="shared" si="566"/>
        <v>0</v>
      </c>
      <c r="J10634" s="136" t="s">
        <v>2122</v>
      </c>
      <c r="K10634" s="72" t="s">
        <v>1501</v>
      </c>
      <c r="L10634" s="73" t="s">
        <v>2068</v>
      </c>
      <c r="M10634" s="73" t="s">
        <v>3759</v>
      </c>
      <c r="N10634" s="68" t="s">
        <v>245</v>
      </c>
      <c r="O10634" s="70" t="s">
        <v>81</v>
      </c>
      <c r="P10634" s="67">
        <v>44895</v>
      </c>
      <c r="Q10634" s="75" t="str">
        <f t="shared" si="567"/>
        <v>週三</v>
      </c>
      <c r="R10634" s="80">
        <v>44895</v>
      </c>
    </row>
    <row r="10635" spans="2:26">
      <c r="B10635" s="66">
        <v>44894</v>
      </c>
      <c r="D10635" s="68" t="s">
        <v>50</v>
      </c>
      <c r="E10635" s="70" t="s">
        <v>51</v>
      </c>
      <c r="F10635" s="70" t="s">
        <v>2126</v>
      </c>
      <c r="G10635" s="67">
        <v>44895</v>
      </c>
      <c r="H10635" s="67">
        <v>44895</v>
      </c>
      <c r="I10635" s="71">
        <f t="shared" si="566"/>
        <v>0</v>
      </c>
      <c r="J10635" s="136" t="s">
        <v>2122</v>
      </c>
      <c r="K10635" s="72" t="s">
        <v>1501</v>
      </c>
      <c r="L10635" s="73" t="s">
        <v>2068</v>
      </c>
      <c r="M10635" s="73" t="s">
        <v>3759</v>
      </c>
      <c r="N10635" s="68" t="s">
        <v>245</v>
      </c>
      <c r="O10635" s="70" t="s">
        <v>81</v>
      </c>
      <c r="P10635" s="67">
        <v>44895</v>
      </c>
      <c r="Q10635" s="75" t="str">
        <f t="shared" si="567"/>
        <v>週三</v>
      </c>
      <c r="R10635" s="80">
        <v>44895</v>
      </c>
    </row>
    <row r="10636" spans="2:26">
      <c r="B10636" s="66">
        <v>44895</v>
      </c>
      <c r="D10636" s="68" t="s">
        <v>50</v>
      </c>
      <c r="E10636" s="70" t="s">
        <v>51</v>
      </c>
      <c r="F10636" s="70" t="s">
        <v>226</v>
      </c>
      <c r="G10636" s="67">
        <v>44895</v>
      </c>
      <c r="H10636" s="67">
        <v>44895</v>
      </c>
      <c r="I10636" s="71">
        <f t="shared" si="566"/>
        <v>0</v>
      </c>
      <c r="J10636" s="72" t="s">
        <v>227</v>
      </c>
      <c r="K10636" s="72" t="s">
        <v>1501</v>
      </c>
      <c r="L10636" s="73" t="s">
        <v>2068</v>
      </c>
      <c r="M10636" s="73" t="s">
        <v>3824</v>
      </c>
      <c r="N10636" s="68" t="s">
        <v>253</v>
      </c>
      <c r="O10636" s="70" t="s">
        <v>2069</v>
      </c>
      <c r="P10636" s="67">
        <f>H10636-0</f>
        <v>44895</v>
      </c>
      <c r="Q10636" s="75" t="str">
        <f t="shared" si="567"/>
        <v>週三</v>
      </c>
      <c r="R10636" s="80">
        <v>44895</v>
      </c>
    </row>
    <row r="10637" spans="2:26">
      <c r="B10637" s="66">
        <v>44895</v>
      </c>
      <c r="D10637" s="68" t="s">
        <v>50</v>
      </c>
      <c r="E10637" s="70" t="s">
        <v>51</v>
      </c>
      <c r="F10637" s="70" t="s">
        <v>228</v>
      </c>
      <c r="G10637" s="67">
        <v>44895</v>
      </c>
      <c r="H10637" s="67">
        <v>44895</v>
      </c>
      <c r="I10637" s="71">
        <f t="shared" si="566"/>
        <v>0</v>
      </c>
      <c r="J10637" s="72" t="s">
        <v>229</v>
      </c>
      <c r="K10637" s="72" t="s">
        <v>1501</v>
      </c>
      <c r="L10637" s="73" t="s">
        <v>2068</v>
      </c>
      <c r="M10637" s="73" t="s">
        <v>3824</v>
      </c>
      <c r="N10637" s="68" t="s">
        <v>253</v>
      </c>
      <c r="O10637" s="70" t="s">
        <v>2069</v>
      </c>
      <c r="P10637" s="67">
        <f>H10637-0</f>
        <v>44895</v>
      </c>
      <c r="Q10637" s="75" t="str">
        <f t="shared" si="567"/>
        <v>週三</v>
      </c>
      <c r="R10637" s="80">
        <v>44895</v>
      </c>
    </row>
    <row r="10638" spans="2:26">
      <c r="B10638" s="66">
        <v>44865</v>
      </c>
      <c r="D10638" s="68" t="s">
        <v>50</v>
      </c>
      <c r="E10638" s="70" t="s">
        <v>82</v>
      </c>
      <c r="F10638" s="70" t="s">
        <v>3826</v>
      </c>
      <c r="G10638" s="67">
        <v>44880</v>
      </c>
      <c r="H10638" s="67">
        <v>44896</v>
      </c>
      <c r="I10638" s="71">
        <f t="shared" si="566"/>
        <v>16</v>
      </c>
      <c r="J10638" s="72" t="s">
        <v>120</v>
      </c>
      <c r="K10638" s="72" t="s">
        <v>121</v>
      </c>
      <c r="L10638" s="73">
        <v>3</v>
      </c>
      <c r="M10638" s="73" t="s">
        <v>127</v>
      </c>
      <c r="N10638" s="68" t="str">
        <f>VLOOKUP(K10638,[1]人員授權表!D$3:G$249,4,0)</f>
        <v>無機</v>
      </c>
      <c r="O10638" s="70" t="str">
        <f>IF(J10638=[1]人員授權表!$C$85,"Casper李羿勳",IF(J10638=[1]人員授權表!$C$188,"Iring陳俊明",IF(J10638=[1]人員授權表!$C$189,"Brian陳泓霖",VLOOKUP(K10638,[1]人員授權表!D$2:E$249,2,FALSE))))</f>
        <v>Ken張智凱</v>
      </c>
      <c r="P10638" s="67">
        <f t="shared" ref="P10638:P10691" si="568">H10638-2</f>
        <v>44894</v>
      </c>
      <c r="Q10638" s="75" t="str">
        <f t="shared" si="567"/>
        <v>週二</v>
      </c>
      <c r="R10638" s="80">
        <v>44888</v>
      </c>
    </row>
    <row r="10639" spans="2:26">
      <c r="B10639" s="66">
        <v>44861</v>
      </c>
      <c r="D10639" s="68" t="s">
        <v>50</v>
      </c>
      <c r="E10639" s="70" t="s">
        <v>51</v>
      </c>
      <c r="F10639" s="70" t="s">
        <v>3827</v>
      </c>
      <c r="G10639" s="67">
        <v>44882</v>
      </c>
      <c r="H10639" s="67">
        <v>44896</v>
      </c>
      <c r="I10639" s="71">
        <f t="shared" si="566"/>
        <v>14</v>
      </c>
      <c r="J10639" s="72" t="s">
        <v>118</v>
      </c>
      <c r="K10639" s="72" t="s">
        <v>119</v>
      </c>
      <c r="L10639" s="73">
        <v>4</v>
      </c>
      <c r="M10639" s="73" t="s">
        <v>79</v>
      </c>
      <c r="N10639" s="68" t="str">
        <f>VLOOKUP(K10639,[1]人員授權表!D$3:G$249,4,0)</f>
        <v>無機</v>
      </c>
      <c r="O10639" s="70" t="str">
        <f>IF(J10639=[1]人員授權表!$C$85,"Casper李羿勳",IF(J10639=[1]人員授權表!$C$188,"Iring陳俊明",IF(J10639=[1]人員授權表!$C$189,"Brian陳泓霖",VLOOKUP(K10639,[1]人員授權表!D$2:E$249,2,FALSE))))</f>
        <v>Ken張智凱</v>
      </c>
      <c r="P10639" s="67">
        <f t="shared" si="568"/>
        <v>44894</v>
      </c>
      <c r="Q10639" s="75" t="str">
        <f t="shared" si="567"/>
        <v>週二</v>
      </c>
      <c r="R10639" s="80">
        <v>44890</v>
      </c>
      <c r="Z10639" s="79" t="s">
        <v>3828</v>
      </c>
    </row>
    <row r="10640" spans="2:26">
      <c r="B10640" s="66">
        <v>44861</v>
      </c>
      <c r="D10640" s="68" t="s">
        <v>50</v>
      </c>
      <c r="E10640" s="70" t="s">
        <v>51</v>
      </c>
      <c r="F10640" s="70" t="s">
        <v>3827</v>
      </c>
      <c r="G10640" s="67">
        <v>44882</v>
      </c>
      <c r="H10640" s="67">
        <v>44896</v>
      </c>
      <c r="I10640" s="71">
        <f t="shared" si="566"/>
        <v>14</v>
      </c>
      <c r="J10640" s="72" t="s">
        <v>120</v>
      </c>
      <c r="K10640" s="72" t="s">
        <v>121</v>
      </c>
      <c r="L10640" s="73">
        <v>2</v>
      </c>
      <c r="M10640" s="73" t="s">
        <v>79</v>
      </c>
      <c r="N10640" s="68" t="str">
        <f>VLOOKUP(K10640,[1]人員授權表!D$3:G$249,4,0)</f>
        <v>無機</v>
      </c>
      <c r="O10640" s="70" t="str">
        <f>IF(J10640=[1]人員授權表!$C$85,"Casper李羿勳",IF(J10640=[1]人員授權表!$C$188,"Iring陳俊明",IF(J10640=[1]人員授權表!$C$189,"Brian陳泓霖",VLOOKUP(K10640,[1]人員授權表!D$2:E$249,2,FALSE))))</f>
        <v>Ken張智凱</v>
      </c>
      <c r="P10640" s="67">
        <f t="shared" si="568"/>
        <v>44894</v>
      </c>
      <c r="Q10640" s="75" t="str">
        <f t="shared" si="567"/>
        <v>週二</v>
      </c>
      <c r="R10640" s="80">
        <v>44888</v>
      </c>
    </row>
    <row r="10641" spans="2:28">
      <c r="B10641" s="66">
        <v>44861</v>
      </c>
      <c r="D10641" s="68" t="s">
        <v>50</v>
      </c>
      <c r="E10641" s="70" t="s">
        <v>51</v>
      </c>
      <c r="F10641" s="70" t="s">
        <v>3827</v>
      </c>
      <c r="G10641" s="67">
        <v>44882</v>
      </c>
      <c r="H10641" s="67">
        <v>44896</v>
      </c>
      <c r="I10641" s="71">
        <f t="shared" si="566"/>
        <v>14</v>
      </c>
      <c r="J10641" s="72" t="s">
        <v>785</v>
      </c>
      <c r="K10641" s="72" t="s">
        <v>1491</v>
      </c>
      <c r="L10641" s="73">
        <v>2</v>
      </c>
      <c r="M10641" s="73" t="s">
        <v>79</v>
      </c>
      <c r="N10641" s="68" t="str">
        <f>VLOOKUP(K10641,[1]人員授權表!D$3:G$249,4,0)</f>
        <v>無機</v>
      </c>
      <c r="O10641" s="70" t="str">
        <f>IF(J10641=[1]人員授權表!$C$85,"Casper李羿勳",IF(J10641=[1]人員授權表!$C$188,"Iring陳俊明",IF(J10641=[1]人員授權表!$C$189,"Brian陳泓霖",VLOOKUP(K10641,[1]人員授權表!D$2:E$249,2,FALSE))))</f>
        <v>Ken張智凱</v>
      </c>
      <c r="P10641" s="67">
        <f t="shared" si="568"/>
        <v>44894</v>
      </c>
      <c r="Q10641" s="75" t="str">
        <f t="shared" si="567"/>
        <v>週二</v>
      </c>
      <c r="R10641" s="80">
        <v>44890</v>
      </c>
      <c r="Z10641" s="79" t="s">
        <v>3828</v>
      </c>
    </row>
    <row r="10642" spans="2:28">
      <c r="B10642" s="66">
        <v>44872</v>
      </c>
      <c r="D10642" s="68" t="s">
        <v>50</v>
      </c>
      <c r="E10642" s="70" t="s">
        <v>82</v>
      </c>
      <c r="F10642" s="4" t="s">
        <v>3829</v>
      </c>
      <c r="G10642" s="67">
        <v>44883</v>
      </c>
      <c r="H10642" s="67">
        <v>44896</v>
      </c>
      <c r="I10642" s="71">
        <f t="shared" si="566"/>
        <v>13</v>
      </c>
      <c r="J10642" s="72" t="s">
        <v>120</v>
      </c>
      <c r="K10642" s="72" t="s">
        <v>121</v>
      </c>
      <c r="L10642" s="73">
        <v>1</v>
      </c>
      <c r="M10642" s="73" t="s">
        <v>91</v>
      </c>
      <c r="N10642" s="68" t="str">
        <f>VLOOKUP(K10642,[1]人員授權表!D$3:G$249,4,0)</f>
        <v>無機</v>
      </c>
      <c r="O10642" s="70" t="str">
        <f>IF(J10642=[1]人員授權表!$C$85,"Casper李羿勳",IF(J10642=[1]人員授權表!$C$188,"Iring陳俊明",IF(J10642=[1]人員授權表!$C$189,"Brian陳泓霖",VLOOKUP(K10642,[1]人員授權表!D$2:E$249,2,FALSE))))</f>
        <v>Ken張智凱</v>
      </c>
      <c r="P10642" s="67">
        <f t="shared" si="568"/>
        <v>44894</v>
      </c>
      <c r="Q10642" s="75" t="str">
        <f t="shared" si="567"/>
        <v>週二</v>
      </c>
      <c r="R10642" s="80">
        <v>44888</v>
      </c>
    </row>
    <row r="10643" spans="2:28">
      <c r="B10643" s="66">
        <v>44872</v>
      </c>
      <c r="D10643" s="68" t="s">
        <v>50</v>
      </c>
      <c r="E10643" s="70" t="s">
        <v>82</v>
      </c>
      <c r="F10643" s="4" t="s">
        <v>3830</v>
      </c>
      <c r="G10643" s="67">
        <v>44883</v>
      </c>
      <c r="H10643" s="67">
        <v>44896</v>
      </c>
      <c r="I10643" s="71">
        <f t="shared" si="566"/>
        <v>13</v>
      </c>
      <c r="J10643" s="72" t="s">
        <v>120</v>
      </c>
      <c r="K10643" s="72" t="s">
        <v>121</v>
      </c>
      <c r="L10643" s="73">
        <v>1</v>
      </c>
      <c r="M10643" s="73" t="s">
        <v>91</v>
      </c>
      <c r="N10643" s="68" t="str">
        <f>VLOOKUP(K10643,[1]人員授權表!D$3:G$249,4,0)</f>
        <v>無機</v>
      </c>
      <c r="O10643" s="70" t="str">
        <f>IF(J10643=[1]人員授權表!$C$85,"Casper李羿勳",IF(J10643=[1]人員授權表!$C$188,"Iring陳俊明",IF(J10643=[1]人員授權表!$C$189,"Brian陳泓霖",VLOOKUP(K10643,[1]人員授權表!D$2:E$249,2,FALSE))))</f>
        <v>Ken張智凱</v>
      </c>
      <c r="P10643" s="67">
        <f t="shared" si="568"/>
        <v>44894</v>
      </c>
      <c r="Q10643" s="75" t="str">
        <f t="shared" si="567"/>
        <v>週二</v>
      </c>
      <c r="R10643" s="80">
        <v>44888</v>
      </c>
    </row>
    <row r="10644" spans="2:28">
      <c r="B10644" s="66">
        <v>44887</v>
      </c>
      <c r="C10644" s="67">
        <v>44887</v>
      </c>
      <c r="D10644" s="126" t="s">
        <v>1854</v>
      </c>
      <c r="E10644" s="89" t="s">
        <v>879</v>
      </c>
      <c r="F10644" s="115" t="s">
        <v>3831</v>
      </c>
      <c r="G10644" s="105">
        <v>44879</v>
      </c>
      <c r="H10644" s="105">
        <v>44896</v>
      </c>
      <c r="I10644" s="137">
        <f t="shared" si="566"/>
        <v>17</v>
      </c>
      <c r="J10644" s="106" t="s">
        <v>93</v>
      </c>
      <c r="K10644" s="106" t="s">
        <v>1276</v>
      </c>
      <c r="L10644" s="100"/>
      <c r="M10644" s="73" t="s">
        <v>104</v>
      </c>
      <c r="N10644" s="107" t="str">
        <f>VLOOKUP(K10644,[1]人員授權表!D$3:G$249,4,0)</f>
        <v>無機</v>
      </c>
      <c r="O10644" s="90" t="str">
        <f>IF(J10644=[1]人員授權表!$C$85,"Casper李羿勳",IF(J10644=[1]人員授權表!$C$188,"Iring陳俊明",IF(J10644=[1]人員授權表!$C$189,"Brian陳泓霖",VLOOKUP(K10644,[1]人員授權表!D$2:E$249,2,FALSE))))</f>
        <v>Dennis陳汶宏</v>
      </c>
      <c r="P10644" s="105">
        <f t="shared" si="568"/>
        <v>44894</v>
      </c>
      <c r="Q10644" s="75" t="str">
        <f t="shared" si="567"/>
        <v>週二</v>
      </c>
      <c r="R10644" s="128" t="s">
        <v>1854</v>
      </c>
      <c r="AA10644" s="102">
        <v>15</v>
      </c>
      <c r="AB10644" s="123" t="s">
        <v>2325</v>
      </c>
    </row>
    <row r="10645" spans="2:28">
      <c r="B10645" s="66">
        <v>44887</v>
      </c>
      <c r="C10645" s="67">
        <v>44887</v>
      </c>
      <c r="D10645" s="126" t="s">
        <v>1854</v>
      </c>
      <c r="E10645" s="89" t="s">
        <v>879</v>
      </c>
      <c r="F10645" s="115" t="s">
        <v>3831</v>
      </c>
      <c r="G10645" s="105">
        <v>44879</v>
      </c>
      <c r="H10645" s="105">
        <v>44896</v>
      </c>
      <c r="I10645" s="137">
        <f t="shared" si="566"/>
        <v>17</v>
      </c>
      <c r="J10645" s="106" t="s">
        <v>2637</v>
      </c>
      <c r="K10645" s="106" t="s">
        <v>2638</v>
      </c>
      <c r="L10645" s="100"/>
      <c r="M10645" s="73" t="s">
        <v>104</v>
      </c>
      <c r="N10645" s="107" t="str">
        <f>VLOOKUP(K10645,[1]人員授權表!D$3:G$249,4,0)</f>
        <v>無機</v>
      </c>
      <c r="O10645" s="90" t="str">
        <f>IF(J10645=[1]人員授權表!$C$85,"Casper李羿勳",IF(J10645=[1]人員授權表!$C$188,"Iring陳俊明",IF(J10645=[1]人員授權表!$C$189,"Brian陳泓霖",VLOOKUP(K10645,[1]人員授權表!D$2:E$249,2,FALSE))))</f>
        <v>Debby胡萱黛&amp;Brian陳泓霖</v>
      </c>
      <c r="P10645" s="105">
        <f t="shared" si="568"/>
        <v>44894</v>
      </c>
      <c r="Q10645" s="75" t="str">
        <f t="shared" si="567"/>
        <v>週二</v>
      </c>
      <c r="R10645" s="128" t="s">
        <v>1854</v>
      </c>
      <c r="AA10645" s="102">
        <v>15</v>
      </c>
      <c r="AB10645" s="123" t="s">
        <v>2325</v>
      </c>
    </row>
    <row r="10646" spans="2:28">
      <c r="B10646" s="66">
        <v>44887</v>
      </c>
      <c r="D10646" s="68" t="s">
        <v>50</v>
      </c>
      <c r="E10646" s="70" t="s">
        <v>879</v>
      </c>
      <c r="F10646" s="4" t="s">
        <v>3264</v>
      </c>
      <c r="G10646" s="67">
        <v>44883</v>
      </c>
      <c r="H10646" s="67">
        <v>44896</v>
      </c>
      <c r="I10646" s="71">
        <f t="shared" si="566"/>
        <v>13</v>
      </c>
      <c r="J10646" s="72" t="s">
        <v>137</v>
      </c>
      <c r="K10646" s="72" t="s">
        <v>138</v>
      </c>
      <c r="L10646" s="73">
        <v>4</v>
      </c>
      <c r="M10646" s="73" t="s">
        <v>91</v>
      </c>
      <c r="N10646" s="68" t="str">
        <f>VLOOKUP(K10646,[1]人員授權表!D$3:G$249,4,0)</f>
        <v>無機</v>
      </c>
      <c r="O10646" s="70" t="str">
        <f>IF(J10646=[1]人員授權表!$C$85,"Casper李羿勳",IF(J10646=[1]人員授權表!$C$188,"Iring陳俊明",IF(J10646=[1]人員授權表!$C$189,"Brian陳泓霖",VLOOKUP(K10646,[1]人員授權表!D$2:E$249,2,FALSE))))</f>
        <v>Jack劉念忻</v>
      </c>
      <c r="P10646" s="67">
        <f t="shared" si="568"/>
        <v>44894</v>
      </c>
      <c r="Q10646" s="75" t="str">
        <f t="shared" si="567"/>
        <v>週二</v>
      </c>
      <c r="R10646" s="80">
        <v>44895</v>
      </c>
      <c r="S10646" s="85">
        <v>44895</v>
      </c>
      <c r="T10646" s="70">
        <v>1</v>
      </c>
      <c r="AA10646" s="102">
        <v>15</v>
      </c>
      <c r="AB10646" s="123" t="s">
        <v>2325</v>
      </c>
    </row>
    <row r="10647" spans="2:28">
      <c r="B10647" s="66">
        <v>44887</v>
      </c>
      <c r="D10647" s="68" t="s">
        <v>50</v>
      </c>
      <c r="E10647" s="70" t="s">
        <v>879</v>
      </c>
      <c r="F10647" s="4" t="s">
        <v>3264</v>
      </c>
      <c r="G10647" s="67">
        <v>44883</v>
      </c>
      <c r="H10647" s="67">
        <v>44896</v>
      </c>
      <c r="I10647" s="71">
        <f t="shared" si="566"/>
        <v>13</v>
      </c>
      <c r="J10647" s="72" t="s">
        <v>139</v>
      </c>
      <c r="K10647" s="72" t="s">
        <v>140</v>
      </c>
      <c r="L10647" s="73">
        <v>4</v>
      </c>
      <c r="M10647" s="73" t="s">
        <v>91</v>
      </c>
      <c r="N10647" s="68" t="str">
        <f>VLOOKUP(K10647,[1]人員授權表!D$3:G$249,4,0)</f>
        <v>無機</v>
      </c>
      <c r="O10647" s="70" t="str">
        <f>IF(J10647=[1]人員授權表!$C$85,"Casper李羿勳",IF(J10647=[1]人員授權表!$C$188,"Iring陳俊明",IF(J10647=[1]人員授權表!$C$189,"Brian陳泓霖",VLOOKUP(K10647,[1]人員授權表!D$2:E$249,2,FALSE))))</f>
        <v>Brian陳泓霖</v>
      </c>
      <c r="P10647" s="67">
        <f t="shared" si="568"/>
        <v>44894</v>
      </c>
      <c r="Q10647" s="75" t="str">
        <f t="shared" si="567"/>
        <v>週二</v>
      </c>
      <c r="R10647" s="80">
        <v>44889</v>
      </c>
      <c r="AA10647" s="102">
        <v>15</v>
      </c>
      <c r="AB10647" s="123" t="s">
        <v>2325</v>
      </c>
    </row>
    <row r="10648" spans="2:28">
      <c r="B10648" s="66">
        <v>44887</v>
      </c>
      <c r="D10648" s="68" t="s">
        <v>50</v>
      </c>
      <c r="E10648" s="70" t="s">
        <v>879</v>
      </c>
      <c r="F10648" s="4" t="s">
        <v>3264</v>
      </c>
      <c r="G10648" s="67">
        <v>44883</v>
      </c>
      <c r="H10648" s="67">
        <v>44896</v>
      </c>
      <c r="I10648" s="71">
        <f t="shared" si="566"/>
        <v>13</v>
      </c>
      <c r="J10648" s="72" t="s">
        <v>141</v>
      </c>
      <c r="K10648" s="72" t="s">
        <v>1469</v>
      </c>
      <c r="L10648" s="73">
        <v>4</v>
      </c>
      <c r="M10648" s="73" t="s">
        <v>91</v>
      </c>
      <c r="N10648" s="68" t="str">
        <f>VLOOKUP(K10648,[1]人員授權表!D$3:G$249,4,0)</f>
        <v>無機</v>
      </c>
      <c r="O10648" s="70" t="str">
        <f>IF(J10648=[1]人員授權表!$C$85,"Casper李羿勳",IF(J10648=[1]人員授權表!$C$188,"Iring陳俊明",IF(J10648=[1]人員授權表!$C$189,"Brian陳泓霖",VLOOKUP(K10648,[1]人員授權表!D$2:E$249,2,FALSE))))</f>
        <v>Dennis陳汶宏</v>
      </c>
      <c r="P10648" s="67">
        <f t="shared" si="568"/>
        <v>44894</v>
      </c>
      <c r="Q10648" s="75" t="str">
        <f t="shared" si="567"/>
        <v>週二</v>
      </c>
      <c r="R10648" s="80">
        <v>44889</v>
      </c>
      <c r="AA10648" s="102">
        <v>15</v>
      </c>
      <c r="AB10648" s="123" t="s">
        <v>2325</v>
      </c>
    </row>
    <row r="10649" spans="2:28">
      <c r="B10649" s="66">
        <v>44887</v>
      </c>
      <c r="D10649" s="68" t="s">
        <v>50</v>
      </c>
      <c r="E10649" s="70" t="s">
        <v>879</v>
      </c>
      <c r="F10649" s="4" t="s">
        <v>3264</v>
      </c>
      <c r="G10649" s="67">
        <v>44883</v>
      </c>
      <c r="H10649" s="67">
        <v>44896</v>
      </c>
      <c r="I10649" s="71">
        <f t="shared" si="566"/>
        <v>13</v>
      </c>
      <c r="J10649" s="72" t="s">
        <v>178</v>
      </c>
      <c r="K10649" s="72" t="s">
        <v>2253</v>
      </c>
      <c r="L10649" s="73">
        <v>4</v>
      </c>
      <c r="M10649" s="73" t="s">
        <v>91</v>
      </c>
      <c r="N10649" s="68" t="str">
        <f>VLOOKUP(K10649,[1]人員授權表!D$3:G$249,4,0)</f>
        <v>無機</v>
      </c>
      <c r="O10649" s="70" t="str">
        <f>IF(J10649=[1]人員授權表!$C$85,"Casper李羿勳",IF(J10649=[1]人員授權表!$C$188,"Iring陳俊明",IF(J10649=[1]人員授權表!$C$189,"Brian陳泓霖",VLOOKUP(K10649,[1]人員授權表!D$2:E$249,2,FALSE))))</f>
        <v>Dennis陳汶宏</v>
      </c>
      <c r="P10649" s="67">
        <f t="shared" si="568"/>
        <v>44894</v>
      </c>
      <c r="Q10649" s="75" t="str">
        <f t="shared" si="567"/>
        <v>週二</v>
      </c>
      <c r="R10649" s="80">
        <v>44887</v>
      </c>
      <c r="AA10649" s="102">
        <v>15</v>
      </c>
      <c r="AB10649" s="123" t="s">
        <v>2325</v>
      </c>
    </row>
    <row r="10650" spans="2:28">
      <c r="B10650" s="66">
        <v>44887</v>
      </c>
      <c r="D10650" s="68" t="s">
        <v>50</v>
      </c>
      <c r="E10650" s="70" t="s">
        <v>879</v>
      </c>
      <c r="F10650" s="4" t="s">
        <v>3264</v>
      </c>
      <c r="G10650" s="67">
        <v>44883</v>
      </c>
      <c r="H10650" s="67">
        <v>44896</v>
      </c>
      <c r="I10650" s="71">
        <f t="shared" si="566"/>
        <v>13</v>
      </c>
      <c r="J10650" s="72" t="s">
        <v>164</v>
      </c>
      <c r="K10650" s="72" t="s">
        <v>146</v>
      </c>
      <c r="L10650" s="73">
        <v>4</v>
      </c>
      <c r="M10650" s="73" t="s">
        <v>91</v>
      </c>
      <c r="N10650" s="68" t="str">
        <f>VLOOKUP(K10650,[1]人員授權表!D$3:G$249,4,0)</f>
        <v>無機</v>
      </c>
      <c r="O10650" s="70" t="str">
        <f>IF(J10650=[1]人員授權表!$C$85,"Casper李羿勳",IF(J10650=[1]人員授權表!$C$188,"Iring陳俊明",IF(J10650=[1]人員授權表!$C$189,"Brian陳泓霖",VLOOKUP(K10650,[1]人員授權表!D$2:E$249,2,FALSE))))</f>
        <v>Jack劉念忻</v>
      </c>
      <c r="P10650" s="67">
        <f t="shared" si="568"/>
        <v>44894</v>
      </c>
      <c r="Q10650" s="75" t="str">
        <f t="shared" si="567"/>
        <v>週二</v>
      </c>
      <c r="R10650" s="80">
        <v>44895</v>
      </c>
      <c r="S10650" s="85">
        <v>44895</v>
      </c>
      <c r="T10650" s="70">
        <v>1</v>
      </c>
      <c r="Z10650" s="79" t="s">
        <v>3798</v>
      </c>
      <c r="AA10650" s="102">
        <v>15</v>
      </c>
      <c r="AB10650" s="123" t="s">
        <v>2325</v>
      </c>
    </row>
    <row r="10651" spans="2:28">
      <c r="B10651" s="66">
        <v>44887</v>
      </c>
      <c r="D10651" s="68" t="s">
        <v>50</v>
      </c>
      <c r="E10651" s="70" t="s">
        <v>879</v>
      </c>
      <c r="F10651" s="4" t="s">
        <v>3264</v>
      </c>
      <c r="G10651" s="67">
        <v>44883</v>
      </c>
      <c r="H10651" s="67">
        <v>44896</v>
      </c>
      <c r="I10651" s="71">
        <f t="shared" si="566"/>
        <v>13</v>
      </c>
      <c r="J10651" s="72" t="s">
        <v>148</v>
      </c>
      <c r="K10651" s="72" t="s">
        <v>149</v>
      </c>
      <c r="L10651" s="73">
        <v>4</v>
      </c>
      <c r="M10651" s="73" t="s">
        <v>91</v>
      </c>
      <c r="N10651" s="68" t="str">
        <f>VLOOKUP(K10651,[1]人員授權表!D$3:G$249,4,0)</f>
        <v>無機</v>
      </c>
      <c r="O10651" s="70" t="str">
        <f>IF(J10651=[1]人員授權表!$C$85,"Casper李羿勳",IF(J10651=[1]人員授權表!$C$188,"Iring陳俊明",IF(J10651=[1]人員授權表!$C$189,"Brian陳泓霖",VLOOKUP(K10651,[1]人員授權表!D$2:E$249,2,FALSE))))</f>
        <v>Vicky游崴涵</v>
      </c>
      <c r="P10651" s="67">
        <f t="shared" si="568"/>
        <v>44894</v>
      </c>
      <c r="Q10651" s="75" t="str">
        <f t="shared" si="567"/>
        <v>週二</v>
      </c>
      <c r="R10651" s="80">
        <v>44890</v>
      </c>
      <c r="AA10651" s="102">
        <v>15</v>
      </c>
      <c r="AB10651" s="123" t="s">
        <v>2325</v>
      </c>
    </row>
    <row r="10652" spans="2:28">
      <c r="B10652" s="66">
        <v>44875</v>
      </c>
      <c r="D10652" s="68" t="s">
        <v>50</v>
      </c>
      <c r="E10652" s="70" t="s">
        <v>51</v>
      </c>
      <c r="F10652" s="4" t="s">
        <v>3832</v>
      </c>
      <c r="G10652" s="67">
        <v>44883</v>
      </c>
      <c r="H10652" s="67">
        <v>44896</v>
      </c>
      <c r="I10652" s="71">
        <f t="shared" si="566"/>
        <v>13</v>
      </c>
      <c r="J10652" s="72" t="s">
        <v>148</v>
      </c>
      <c r="K10652" s="72" t="s">
        <v>149</v>
      </c>
      <c r="L10652" s="73">
        <v>1</v>
      </c>
      <c r="M10652" s="73" t="s">
        <v>91</v>
      </c>
      <c r="N10652" s="68" t="str">
        <f>VLOOKUP(K10652,[1]人員授權表!D$3:G$249,4,0)</f>
        <v>無機</v>
      </c>
      <c r="O10652" s="70" t="str">
        <f>IF(J10652=[1]人員授權表!$C$85,"Casper李羿勳",IF(J10652=[1]人員授權表!$C$188,"Iring陳俊明",IF(J10652=[1]人員授權表!$C$189,"Brian陳泓霖",VLOOKUP(K10652,[1]人員授權表!D$2:E$249,2,FALSE))))</f>
        <v>Vicky游崴涵</v>
      </c>
      <c r="P10652" s="67">
        <f t="shared" si="568"/>
        <v>44894</v>
      </c>
      <c r="Q10652" s="75" t="str">
        <f t="shared" si="567"/>
        <v>週二</v>
      </c>
      <c r="R10652" s="80">
        <v>44890</v>
      </c>
    </row>
    <row r="10653" spans="2:28">
      <c r="B10653" s="66">
        <v>44875</v>
      </c>
      <c r="D10653" s="68" t="s">
        <v>50</v>
      </c>
      <c r="E10653" s="70" t="s">
        <v>51</v>
      </c>
      <c r="F10653" s="4" t="s">
        <v>3832</v>
      </c>
      <c r="G10653" s="67">
        <v>44883</v>
      </c>
      <c r="H10653" s="67">
        <v>44896</v>
      </c>
      <c r="I10653" s="71">
        <f t="shared" si="566"/>
        <v>13</v>
      </c>
      <c r="J10653" s="72" t="s">
        <v>139</v>
      </c>
      <c r="K10653" s="72" t="s">
        <v>140</v>
      </c>
      <c r="L10653" s="73">
        <v>1</v>
      </c>
      <c r="M10653" s="73" t="s">
        <v>91</v>
      </c>
      <c r="N10653" s="68" t="str">
        <f>VLOOKUP(K10653,[1]人員授權表!D$3:G$249,4,0)</f>
        <v>無機</v>
      </c>
      <c r="O10653" s="70" t="str">
        <f>IF(J10653=[1]人員授權表!$C$85,"Casper李羿勳",IF(J10653=[1]人員授權表!$C$188,"Iring陳俊明",IF(J10653=[1]人員授權表!$C$189,"Brian陳泓霖",VLOOKUP(K10653,[1]人員授權表!D$2:E$249,2,FALSE))))</f>
        <v>Brian陳泓霖</v>
      </c>
      <c r="P10653" s="67">
        <f t="shared" si="568"/>
        <v>44894</v>
      </c>
      <c r="Q10653" s="75" t="str">
        <f t="shared" si="567"/>
        <v>週二</v>
      </c>
      <c r="R10653" s="80">
        <v>44889</v>
      </c>
    </row>
    <row r="10654" spans="2:28">
      <c r="B10654" s="66">
        <v>44875</v>
      </c>
      <c r="D10654" s="68" t="s">
        <v>50</v>
      </c>
      <c r="E10654" s="70" t="s">
        <v>51</v>
      </c>
      <c r="F10654" s="4" t="s">
        <v>3832</v>
      </c>
      <c r="G10654" s="67">
        <v>44883</v>
      </c>
      <c r="H10654" s="67">
        <v>44896</v>
      </c>
      <c r="I10654" s="71">
        <f t="shared" si="566"/>
        <v>13</v>
      </c>
      <c r="J10654" s="72" t="s">
        <v>141</v>
      </c>
      <c r="K10654" s="72" t="s">
        <v>142</v>
      </c>
      <c r="L10654" s="73">
        <v>1</v>
      </c>
      <c r="M10654" s="73" t="s">
        <v>91</v>
      </c>
      <c r="N10654" s="68" t="str">
        <f>VLOOKUP(K10654,[1]人員授權表!D$3:G$249,4,0)</f>
        <v>無機</v>
      </c>
      <c r="O10654" s="70" t="str">
        <f>IF(J10654=[1]人員授權表!$C$85,"Casper李羿勳",IF(J10654=[1]人員授權表!$C$188,"Iring陳俊明",IF(J10654=[1]人員授權表!$C$189,"Brian陳泓霖",VLOOKUP(K10654,[1]人員授權表!D$2:E$249,2,FALSE))))</f>
        <v>Dennis陳汶宏</v>
      </c>
      <c r="P10654" s="67">
        <f t="shared" si="568"/>
        <v>44894</v>
      </c>
      <c r="Q10654" s="75" t="str">
        <f t="shared" si="567"/>
        <v>週二</v>
      </c>
      <c r="R10654" s="80">
        <v>44889</v>
      </c>
    </row>
    <row r="10655" spans="2:28">
      <c r="B10655" s="66">
        <v>44887</v>
      </c>
      <c r="D10655" s="68" t="s">
        <v>50</v>
      </c>
      <c r="E10655" s="70" t="s">
        <v>879</v>
      </c>
      <c r="F10655" s="4" t="s">
        <v>3833</v>
      </c>
      <c r="G10655" s="67">
        <v>44883</v>
      </c>
      <c r="H10655" s="67">
        <v>44896</v>
      </c>
      <c r="I10655" s="71">
        <f t="shared" si="566"/>
        <v>13</v>
      </c>
      <c r="J10655" s="72" t="s">
        <v>156</v>
      </c>
      <c r="K10655" s="72" t="s">
        <v>157</v>
      </c>
      <c r="L10655" s="73">
        <v>3</v>
      </c>
      <c r="M10655" s="73" t="s">
        <v>104</v>
      </c>
      <c r="N10655" s="68" t="str">
        <f>VLOOKUP(K10655,[1]人員授權表!D$3:G$249,4,0)</f>
        <v>無機</v>
      </c>
      <c r="O10655" s="70" t="str">
        <f>IF(J10655=[1]人員授權表!$C$85,"Casper李羿勳",IF(J10655=[1]人員授權表!$C$188,"Iring陳俊明",IF(J10655=[1]人員授權表!$C$189,"Brian陳泓霖",VLOOKUP(K10655,[1]人員授權表!D$2:E$249,2,FALSE))))</f>
        <v>George陳志昇</v>
      </c>
      <c r="P10655" s="67">
        <f t="shared" si="568"/>
        <v>44894</v>
      </c>
      <c r="Q10655" s="75" t="str">
        <f t="shared" si="567"/>
        <v>週二</v>
      </c>
      <c r="R10655" s="80">
        <v>44893</v>
      </c>
      <c r="AA10655" s="102">
        <v>15</v>
      </c>
      <c r="AB10655" s="123" t="s">
        <v>2325</v>
      </c>
    </row>
    <row r="10656" spans="2:28">
      <c r="B10656" s="66">
        <v>44887</v>
      </c>
      <c r="D10656" s="68" t="s">
        <v>50</v>
      </c>
      <c r="E10656" s="70" t="s">
        <v>879</v>
      </c>
      <c r="F10656" s="4" t="s">
        <v>3833</v>
      </c>
      <c r="G10656" s="67">
        <v>44883</v>
      </c>
      <c r="H10656" s="67">
        <v>44896</v>
      </c>
      <c r="I10656" s="71">
        <f t="shared" si="566"/>
        <v>13</v>
      </c>
      <c r="J10656" s="72" t="s">
        <v>158</v>
      </c>
      <c r="K10656" s="72" t="s">
        <v>159</v>
      </c>
      <c r="L10656" s="73">
        <v>3</v>
      </c>
      <c r="M10656" s="73" t="s">
        <v>104</v>
      </c>
      <c r="N10656" s="68" t="str">
        <f>VLOOKUP(K10656,[1]人員授權表!D$3:G$249,4,0)</f>
        <v>無機</v>
      </c>
      <c r="O10656" s="70" t="str">
        <f>IF(J10656=[1]人員授權表!$C$85,"Casper李羿勳",IF(J10656=[1]人員授權表!$C$188,"Iring陳俊明",IF(J10656=[1]人員授權表!$C$189,"Brian陳泓霖",VLOOKUP(K10656,[1]人員授權表!D$2:E$249,2,FALSE))))</f>
        <v>George陳志昇</v>
      </c>
      <c r="P10656" s="67">
        <f t="shared" si="568"/>
        <v>44894</v>
      </c>
      <c r="Q10656" s="75" t="str">
        <f t="shared" si="567"/>
        <v>週二</v>
      </c>
      <c r="R10656" s="80">
        <v>44893</v>
      </c>
      <c r="AA10656" s="102">
        <v>15</v>
      </c>
      <c r="AB10656" s="123" t="s">
        <v>2325</v>
      </c>
    </row>
    <row r="10657" spans="2:28">
      <c r="B10657" s="66">
        <v>44887</v>
      </c>
      <c r="D10657" s="68" t="s">
        <v>50</v>
      </c>
      <c r="E10657" s="70" t="s">
        <v>879</v>
      </c>
      <c r="F10657" s="4" t="s">
        <v>3833</v>
      </c>
      <c r="G10657" s="67">
        <v>44883</v>
      </c>
      <c r="H10657" s="67">
        <v>44896</v>
      </c>
      <c r="I10657" s="71">
        <f t="shared" si="566"/>
        <v>13</v>
      </c>
      <c r="J10657" s="72" t="s">
        <v>160</v>
      </c>
      <c r="K10657" s="72" t="s">
        <v>161</v>
      </c>
      <c r="L10657" s="73">
        <v>3</v>
      </c>
      <c r="M10657" s="73" t="s">
        <v>104</v>
      </c>
      <c r="N10657" s="68" t="str">
        <f>VLOOKUP(K10657,[1]人員授權表!D$3:G$249,4,0)</f>
        <v>無機</v>
      </c>
      <c r="O10657" s="70" t="str">
        <f>IF(J10657=[1]人員授權表!$C$85,"Casper李羿勳",IF(J10657=[1]人員授權表!$C$188,"Iring陳俊明",IF(J10657=[1]人員授權表!$C$189,"Brian陳泓霖",VLOOKUP(K10657,[1]人員授權表!D$2:E$249,2,FALSE))))</f>
        <v>Dennis陳汶宏</v>
      </c>
      <c r="P10657" s="67">
        <f t="shared" si="568"/>
        <v>44894</v>
      </c>
      <c r="Q10657" s="75" t="str">
        <f t="shared" si="567"/>
        <v>週二</v>
      </c>
      <c r="R10657" s="80">
        <v>44893</v>
      </c>
      <c r="AA10657" s="102">
        <v>15</v>
      </c>
      <c r="AB10657" s="123" t="s">
        <v>2325</v>
      </c>
    </row>
    <row r="10658" spans="2:28">
      <c r="B10658" s="66">
        <v>44887</v>
      </c>
      <c r="D10658" s="68" t="s">
        <v>50</v>
      </c>
      <c r="E10658" s="70" t="s">
        <v>879</v>
      </c>
      <c r="F10658" s="4" t="s">
        <v>3833</v>
      </c>
      <c r="G10658" s="67">
        <v>44883</v>
      </c>
      <c r="H10658" s="67">
        <v>44896</v>
      </c>
      <c r="I10658" s="71">
        <f t="shared" si="566"/>
        <v>13</v>
      </c>
      <c r="J10658" s="72" t="s">
        <v>162</v>
      </c>
      <c r="K10658" s="72" t="s">
        <v>163</v>
      </c>
      <c r="L10658" s="73">
        <v>3</v>
      </c>
      <c r="M10658" s="73" t="s">
        <v>104</v>
      </c>
      <c r="N10658" s="68" t="str">
        <f>VLOOKUP(K10658,[1]人員授權表!D$3:G$249,4,0)</f>
        <v>無機</v>
      </c>
      <c r="O10658" s="70" t="s">
        <v>829</v>
      </c>
      <c r="P10658" s="67">
        <f t="shared" si="568"/>
        <v>44894</v>
      </c>
      <c r="Q10658" s="75" t="str">
        <f t="shared" si="567"/>
        <v>週二</v>
      </c>
      <c r="R10658" s="80">
        <v>44893</v>
      </c>
      <c r="AA10658" s="102">
        <v>15</v>
      </c>
      <c r="AB10658" s="123" t="s">
        <v>2325</v>
      </c>
    </row>
    <row r="10659" spans="2:28">
      <c r="B10659" s="66">
        <v>44887</v>
      </c>
      <c r="D10659" s="68" t="s">
        <v>50</v>
      </c>
      <c r="E10659" s="70" t="s">
        <v>879</v>
      </c>
      <c r="F10659" s="4" t="s">
        <v>3833</v>
      </c>
      <c r="G10659" s="67">
        <v>44883</v>
      </c>
      <c r="H10659" s="67">
        <v>44896</v>
      </c>
      <c r="I10659" s="71">
        <f t="shared" si="566"/>
        <v>13</v>
      </c>
      <c r="J10659" s="72" t="s">
        <v>164</v>
      </c>
      <c r="K10659" s="72" t="s">
        <v>146</v>
      </c>
      <c r="L10659" s="73">
        <v>3</v>
      </c>
      <c r="M10659" s="73" t="s">
        <v>104</v>
      </c>
      <c r="N10659" s="68" t="str">
        <f>VLOOKUP(K10659,[1]人員授權表!D$3:G$249,4,0)</f>
        <v>無機</v>
      </c>
      <c r="O10659" s="70" t="str">
        <f>IF(J10659=[1]人員授權表!$C$85,"Casper李羿勳",IF(J10659=[1]人員授權表!$C$188,"Iring陳俊明",IF(J10659=[1]人員授權表!$C$189,"Brian陳泓霖",VLOOKUP(K10659,[1]人員授權表!D$2:E$249,2,FALSE))))</f>
        <v>Jack劉念忻</v>
      </c>
      <c r="P10659" s="67">
        <f t="shared" si="568"/>
        <v>44894</v>
      </c>
      <c r="Q10659" s="75" t="str">
        <f t="shared" si="567"/>
        <v>週二</v>
      </c>
      <c r="R10659" s="80">
        <v>44895</v>
      </c>
      <c r="S10659" s="85">
        <v>44895</v>
      </c>
      <c r="T10659" s="70">
        <v>1</v>
      </c>
      <c r="Z10659" s="79" t="s">
        <v>3798</v>
      </c>
      <c r="AA10659" s="102">
        <v>15</v>
      </c>
      <c r="AB10659" s="123" t="s">
        <v>2325</v>
      </c>
    </row>
    <row r="10660" spans="2:28">
      <c r="B10660" s="66">
        <v>44887</v>
      </c>
      <c r="D10660" s="68" t="s">
        <v>50</v>
      </c>
      <c r="E10660" s="70" t="s">
        <v>879</v>
      </c>
      <c r="F10660" s="4" t="s">
        <v>3833</v>
      </c>
      <c r="G10660" s="67">
        <v>44883</v>
      </c>
      <c r="H10660" s="67">
        <v>44896</v>
      </c>
      <c r="I10660" s="71">
        <f t="shared" si="566"/>
        <v>13</v>
      </c>
      <c r="J10660" s="72" t="s">
        <v>165</v>
      </c>
      <c r="K10660" s="72" t="s">
        <v>166</v>
      </c>
      <c r="L10660" s="73">
        <v>3</v>
      </c>
      <c r="M10660" s="73" t="s">
        <v>104</v>
      </c>
      <c r="N10660" s="68" t="str">
        <f>VLOOKUP(K10660,[1]人員授權表!D$3:G$249,4,0)</f>
        <v>無機</v>
      </c>
      <c r="O10660" s="70" t="str">
        <f>IF(J10660=[1]人員授權表!$C$85,"Casper李羿勳",IF(J10660=[1]人員授權表!$C$188,"Iring陳俊明",IF(J10660=[1]人員授權表!$C$189,"Brian陳泓霖",VLOOKUP(K10660,[1]人員授權表!D$2:E$249,2,FALSE))))</f>
        <v>George陳志昇</v>
      </c>
      <c r="P10660" s="67">
        <f t="shared" si="568"/>
        <v>44894</v>
      </c>
      <c r="Q10660" s="75" t="str">
        <f t="shared" si="567"/>
        <v>週二</v>
      </c>
      <c r="R10660" s="80">
        <v>44893</v>
      </c>
      <c r="AA10660" s="102">
        <v>15</v>
      </c>
      <c r="AB10660" s="123" t="s">
        <v>2325</v>
      </c>
    </row>
    <row r="10661" spans="2:28">
      <c r="B10661" s="66">
        <v>44887</v>
      </c>
      <c r="D10661" s="68" t="s">
        <v>50</v>
      </c>
      <c r="E10661" s="70" t="s">
        <v>879</v>
      </c>
      <c r="F10661" s="4" t="s">
        <v>3833</v>
      </c>
      <c r="G10661" s="67">
        <v>44883</v>
      </c>
      <c r="H10661" s="67">
        <v>44896</v>
      </c>
      <c r="I10661" s="71">
        <f t="shared" si="566"/>
        <v>13</v>
      </c>
      <c r="J10661" s="72" t="s">
        <v>167</v>
      </c>
      <c r="K10661" s="72" t="s">
        <v>168</v>
      </c>
      <c r="L10661" s="73">
        <v>3</v>
      </c>
      <c r="M10661" s="73" t="s">
        <v>104</v>
      </c>
      <c r="N10661" s="68" t="str">
        <f>VLOOKUP(K10661,[1]人員授權表!D$3:G$249,4,0)</f>
        <v>有機</v>
      </c>
      <c r="O10661" s="70" t="str">
        <f>IF(J10661=[1]人員授權表!$C$85,"Casper李羿勳",IF(J10661=[1]人員授權表!$C$188,"Iring陳俊明",IF(J10661=[1]人員授權表!$C$189,"Brian陳泓霖",VLOOKUP(K10661,[1]人員授權表!D$2:E$249,2,FALSE))))</f>
        <v>Una林庭瑄</v>
      </c>
      <c r="P10661" s="67">
        <f t="shared" si="568"/>
        <v>44894</v>
      </c>
      <c r="Q10661" s="75" t="str">
        <f t="shared" si="567"/>
        <v>週二</v>
      </c>
      <c r="R10661" s="80">
        <v>44889</v>
      </c>
      <c r="AA10661" s="102">
        <v>15</v>
      </c>
      <c r="AB10661" s="123" t="s">
        <v>2325</v>
      </c>
    </row>
    <row r="10662" spans="2:28">
      <c r="B10662" s="66">
        <v>44887</v>
      </c>
      <c r="D10662" s="68" t="s">
        <v>50</v>
      </c>
      <c r="E10662" s="70" t="s">
        <v>879</v>
      </c>
      <c r="F10662" s="4" t="s">
        <v>3833</v>
      </c>
      <c r="G10662" s="67">
        <v>44883</v>
      </c>
      <c r="H10662" s="67">
        <v>44896</v>
      </c>
      <c r="I10662" s="71">
        <f t="shared" si="566"/>
        <v>13</v>
      </c>
      <c r="J10662" s="72" t="s">
        <v>169</v>
      </c>
      <c r="K10662" s="72" t="s">
        <v>170</v>
      </c>
      <c r="L10662" s="73">
        <v>3</v>
      </c>
      <c r="M10662" s="73" t="s">
        <v>104</v>
      </c>
      <c r="N10662" s="68" t="str">
        <f>VLOOKUP(K10662,[1]人員授權表!D$3:G$249,4,0)</f>
        <v>有機</v>
      </c>
      <c r="O10662" s="70" t="str">
        <f>IF(J10662=[1]人員授權表!$C$85,"Casper李羿勳",IF(J10662=[1]人員授權表!$C$188,"Iring陳俊明",IF(J10662=[1]人員授權表!$C$189,"Brian陳泓霖",VLOOKUP(K10662,[1]人員授權表!D$2:E$249,2,FALSE))))</f>
        <v>Elle黃雅琪&amp;
Marco陳鴻鈞</v>
      </c>
      <c r="P10662" s="67">
        <f t="shared" si="568"/>
        <v>44894</v>
      </c>
      <c r="Q10662" s="75" t="str">
        <f t="shared" si="567"/>
        <v>週二</v>
      </c>
      <c r="R10662" s="80">
        <v>44889</v>
      </c>
      <c r="AA10662" s="102">
        <v>15</v>
      </c>
      <c r="AB10662" s="123" t="s">
        <v>2325</v>
      </c>
    </row>
    <row r="10663" spans="2:28">
      <c r="B10663" s="66">
        <v>44876</v>
      </c>
      <c r="C10663" s="67">
        <v>44887</v>
      </c>
      <c r="D10663" s="68" t="s">
        <v>50</v>
      </c>
      <c r="E10663" s="70" t="s">
        <v>51</v>
      </c>
      <c r="F10663" s="4" t="s">
        <v>3834</v>
      </c>
      <c r="G10663" s="101">
        <v>44882</v>
      </c>
      <c r="H10663" s="101">
        <v>44896</v>
      </c>
      <c r="I10663" s="71">
        <v>17</v>
      </c>
      <c r="J10663" s="72" t="s">
        <v>192</v>
      </c>
      <c r="K10663" s="72" t="s">
        <v>187</v>
      </c>
      <c r="L10663" s="73">
        <v>10</v>
      </c>
      <c r="M10663" s="73" t="s">
        <v>104</v>
      </c>
      <c r="N10663" s="68" t="str">
        <f>VLOOKUP(K10663,[1]人員授權表!D$3:G$249,4,0)</f>
        <v>無機</v>
      </c>
      <c r="O10663" s="70" t="str">
        <f>IF(J10663=[1]人員授權表!$C$85,"Casper李羿勳",IF(J10663=[1]人員授權表!$C$188,"Iring陳俊明",IF(J10663=[1]人員授權表!$C$189,"Brian陳泓霖",VLOOKUP(K10663,[1]人員授權表!D$2:E$249,2,FALSE))))</f>
        <v>Ruby黃家蓁</v>
      </c>
      <c r="P10663" s="67">
        <f t="shared" si="568"/>
        <v>44894</v>
      </c>
      <c r="Q10663" s="75" t="str">
        <f t="shared" si="567"/>
        <v>週二</v>
      </c>
      <c r="R10663" s="80">
        <v>44889</v>
      </c>
    </row>
    <row r="10664" spans="2:28">
      <c r="B10664" s="66">
        <v>44876</v>
      </c>
      <c r="C10664" s="67">
        <v>44887</v>
      </c>
      <c r="D10664" s="68" t="s">
        <v>50</v>
      </c>
      <c r="E10664" s="70" t="s">
        <v>51</v>
      </c>
      <c r="F10664" s="4" t="s">
        <v>3834</v>
      </c>
      <c r="G10664" s="101">
        <v>44882</v>
      </c>
      <c r="H10664" s="101">
        <v>44896</v>
      </c>
      <c r="I10664" s="71">
        <v>17</v>
      </c>
      <c r="J10664" s="72" t="s">
        <v>193</v>
      </c>
      <c r="K10664" s="72" t="s">
        <v>187</v>
      </c>
      <c r="L10664" s="73">
        <v>10</v>
      </c>
      <c r="M10664" s="73" t="s">
        <v>104</v>
      </c>
      <c r="N10664" s="68" t="str">
        <f>VLOOKUP(K10664,[1]人員授權表!D$3:G$249,4,0)</f>
        <v>無機</v>
      </c>
      <c r="O10664" s="70" t="str">
        <f>IF(J10664=[1]人員授權表!$C$85,"Casper李羿勳",IF(J10664=[1]人員授權表!$C$188,"Iring陳俊明",IF(J10664=[1]人員授權表!$C$189,"Brian陳泓霖",VLOOKUP(K10664,[1]人員授權表!D$2:E$249,2,FALSE))))</f>
        <v>Ruby黃家蓁</v>
      </c>
      <c r="P10664" s="67">
        <f t="shared" si="568"/>
        <v>44894</v>
      </c>
      <c r="Q10664" s="75" t="str">
        <f t="shared" si="567"/>
        <v>週二</v>
      </c>
      <c r="R10664" s="80">
        <v>44889</v>
      </c>
    </row>
    <row r="10665" spans="2:28">
      <c r="B10665" s="66">
        <v>44876</v>
      </c>
      <c r="C10665" s="67">
        <v>44887</v>
      </c>
      <c r="D10665" s="68" t="s">
        <v>50</v>
      </c>
      <c r="E10665" s="70" t="s">
        <v>51</v>
      </c>
      <c r="F10665" s="4" t="s">
        <v>3834</v>
      </c>
      <c r="G10665" s="101">
        <v>44882</v>
      </c>
      <c r="H10665" s="101">
        <v>44896</v>
      </c>
      <c r="I10665" s="71">
        <v>17</v>
      </c>
      <c r="J10665" s="72" t="s">
        <v>175</v>
      </c>
      <c r="K10665" s="72" t="s">
        <v>176</v>
      </c>
      <c r="L10665" s="73">
        <v>10</v>
      </c>
      <c r="M10665" s="73" t="s">
        <v>104</v>
      </c>
      <c r="N10665" s="68" t="str">
        <f>VLOOKUP(K10665,[1]人員授權表!D$3:G$249,4,0)</f>
        <v>無機</v>
      </c>
      <c r="O10665" s="70" t="str">
        <f>IF(J10665=[1]人員授權表!$C$85,"Casper李羿勳",IF(J10665=[1]人員授權表!$C$188,"Iring陳俊明",IF(J10665=[1]人員授權表!$C$189,"Brian陳泓霖",VLOOKUP(K10665,[1]人員授權表!D$2:E$249,2,FALSE))))</f>
        <v>Debby胡萱黛</v>
      </c>
      <c r="P10665" s="67">
        <f t="shared" si="568"/>
        <v>44894</v>
      </c>
      <c r="Q10665" s="75" t="str">
        <f t="shared" si="567"/>
        <v>週二</v>
      </c>
      <c r="R10665" s="80">
        <v>44894</v>
      </c>
      <c r="U10665" s="70">
        <v>1</v>
      </c>
      <c r="Y10665" s="78" t="s">
        <v>3835</v>
      </c>
      <c r="Z10665" s="79" t="s">
        <v>3836</v>
      </c>
    </row>
    <row r="10666" spans="2:28">
      <c r="B10666" s="66">
        <v>44876</v>
      </c>
      <c r="C10666" s="67">
        <v>44887</v>
      </c>
      <c r="D10666" s="68" t="s">
        <v>50</v>
      </c>
      <c r="E10666" s="70" t="s">
        <v>51</v>
      </c>
      <c r="F10666" s="4" t="s">
        <v>3834</v>
      </c>
      <c r="G10666" s="101">
        <v>44882</v>
      </c>
      <c r="H10666" s="101">
        <v>44896</v>
      </c>
      <c r="I10666" s="71">
        <v>17</v>
      </c>
      <c r="J10666" s="72" t="s">
        <v>206</v>
      </c>
      <c r="K10666" s="72" t="s">
        <v>179</v>
      </c>
      <c r="L10666" s="73">
        <v>10</v>
      </c>
      <c r="M10666" s="73" t="s">
        <v>104</v>
      </c>
      <c r="N10666" s="68" t="str">
        <f>VLOOKUP(K10666,[1]人員授權表!D$3:G$249,4,0)</f>
        <v>無機</v>
      </c>
      <c r="O10666" s="70" t="str">
        <f>IF(J10666=[1]人員授權表!$C$85,"Casper李羿勳",IF(J10666=[1]人員授權表!$C$188,"Iring陳俊明",IF(J10666=[1]人員授權表!$C$189,"Brian陳泓霖",VLOOKUP(K10666,[1]人員授權表!D$2:E$249,2,FALSE))))</f>
        <v>Dennis陳汶宏</v>
      </c>
      <c r="P10666" s="67">
        <f t="shared" si="568"/>
        <v>44894</v>
      </c>
      <c r="Q10666" s="75" t="str">
        <f t="shared" si="567"/>
        <v>週二</v>
      </c>
      <c r="R10666" s="80">
        <v>44887</v>
      </c>
    </row>
    <row r="10667" spans="2:28">
      <c r="B10667" s="66">
        <v>44876</v>
      </c>
      <c r="C10667" s="67">
        <v>44887</v>
      </c>
      <c r="D10667" s="68" t="s">
        <v>50</v>
      </c>
      <c r="E10667" s="70" t="s">
        <v>51</v>
      </c>
      <c r="F10667" s="4" t="s">
        <v>3834</v>
      </c>
      <c r="G10667" s="101">
        <v>44882</v>
      </c>
      <c r="H10667" s="101">
        <v>44896</v>
      </c>
      <c r="I10667" s="71">
        <v>17</v>
      </c>
      <c r="J10667" s="72" t="s">
        <v>178</v>
      </c>
      <c r="K10667" s="72" t="s">
        <v>179</v>
      </c>
      <c r="L10667" s="73">
        <v>10</v>
      </c>
      <c r="M10667" s="73" t="s">
        <v>104</v>
      </c>
      <c r="N10667" s="68" t="str">
        <f>VLOOKUP(K10667,[1]人員授權表!D$3:G$249,4,0)</f>
        <v>無機</v>
      </c>
      <c r="O10667" s="70" t="str">
        <f>IF(J10667=[1]人員授權表!$C$85,"Casper李羿勳",IF(J10667=[1]人員授權表!$C$188,"Iring陳俊明",IF(J10667=[1]人員授權表!$C$189,"Brian陳泓霖",VLOOKUP(K10667,[1]人員授權表!D$2:E$249,2,FALSE))))</f>
        <v>Dennis陳汶宏</v>
      </c>
      <c r="P10667" s="67">
        <f t="shared" si="568"/>
        <v>44894</v>
      </c>
      <c r="Q10667" s="75" t="str">
        <f t="shared" si="567"/>
        <v>週二</v>
      </c>
      <c r="R10667" s="80">
        <v>44887</v>
      </c>
    </row>
    <row r="10668" spans="2:28">
      <c r="B10668" s="66">
        <v>44876</v>
      </c>
      <c r="C10668" s="67">
        <v>44887</v>
      </c>
      <c r="D10668" s="68" t="s">
        <v>50</v>
      </c>
      <c r="E10668" s="70" t="s">
        <v>51</v>
      </c>
      <c r="F10668" s="4" t="s">
        <v>3837</v>
      </c>
      <c r="G10668" s="101">
        <v>44882</v>
      </c>
      <c r="H10668" s="101">
        <v>44896</v>
      </c>
      <c r="I10668" s="71">
        <v>17</v>
      </c>
      <c r="J10668" s="72" t="s">
        <v>141</v>
      </c>
      <c r="K10668" s="72" t="s">
        <v>142</v>
      </c>
      <c r="L10668" s="73">
        <v>10</v>
      </c>
      <c r="M10668" s="73" t="s">
        <v>104</v>
      </c>
      <c r="N10668" s="68" t="str">
        <f>VLOOKUP(K10668,[1]人員授權表!D$3:G$249,4,0)</f>
        <v>無機</v>
      </c>
      <c r="O10668" s="70" t="str">
        <f>IF(J10668=[1]人員授權表!$C$85,"Casper李羿勳",IF(J10668=[1]人員授權表!$C$188,"Iring陳俊明",IF(J10668=[1]人員授權表!$C$189,"Brian陳泓霖",VLOOKUP(K10668,[1]人員授權表!D$2:E$249,2,FALSE))))</f>
        <v>Dennis陳汶宏</v>
      </c>
      <c r="P10668" s="67">
        <f t="shared" si="568"/>
        <v>44894</v>
      </c>
      <c r="Q10668" s="75" t="str">
        <f t="shared" si="567"/>
        <v>週二</v>
      </c>
      <c r="R10668" s="80">
        <v>44889</v>
      </c>
    </row>
    <row r="10669" spans="2:28">
      <c r="B10669" s="66">
        <v>44873</v>
      </c>
      <c r="D10669" s="68" t="s">
        <v>50</v>
      </c>
      <c r="E10669" s="70" t="s">
        <v>51</v>
      </c>
      <c r="F10669" s="4" t="s">
        <v>3838</v>
      </c>
      <c r="G10669" s="67">
        <v>44879</v>
      </c>
      <c r="H10669" s="67">
        <v>44897</v>
      </c>
      <c r="I10669" s="71">
        <f t="shared" ref="I10669:I10683" si="569">_xlfn.DAYS(H10669,G10669)</f>
        <v>18</v>
      </c>
      <c r="J10669" s="72" t="s">
        <v>60</v>
      </c>
      <c r="K10669" s="72" t="s">
        <v>61</v>
      </c>
      <c r="L10669" s="73">
        <v>1</v>
      </c>
      <c r="M10669" s="73" t="s">
        <v>91</v>
      </c>
      <c r="N10669" s="68" t="str">
        <f>VLOOKUP(K10669,[1]人員授權表!D$3:G$249,4,0)</f>
        <v>有機</v>
      </c>
      <c r="O10669" s="70" t="str">
        <f>IF(J10669=[1]人員授權表!$C$85,"Casper李羿勳",IF(J10669=[1]人員授權表!$C$188,"Iring陳俊明",IF(J10669=[1]人員授權表!$C$189,"Brian陳泓霖",VLOOKUP(K10669,[1]人員授權表!D$2:E$249,2,FALSE))))</f>
        <v>Marco陳鴻鈞</v>
      </c>
      <c r="P10669" s="67">
        <f t="shared" si="568"/>
        <v>44895</v>
      </c>
      <c r="Q10669" s="75" t="str">
        <f t="shared" si="567"/>
        <v>週三</v>
      </c>
      <c r="R10669" s="80">
        <v>44893</v>
      </c>
    </row>
    <row r="10670" spans="2:28">
      <c r="B10670" s="66">
        <v>44873</v>
      </c>
      <c r="D10670" s="68" t="s">
        <v>50</v>
      </c>
      <c r="E10670" s="70" t="s">
        <v>51</v>
      </c>
      <c r="F10670" s="4" t="s">
        <v>3839</v>
      </c>
      <c r="G10670" s="67">
        <v>44880</v>
      </c>
      <c r="H10670" s="67">
        <v>44897</v>
      </c>
      <c r="I10670" s="71">
        <f t="shared" si="569"/>
        <v>17</v>
      </c>
      <c r="J10670" s="72" t="s">
        <v>60</v>
      </c>
      <c r="K10670" s="72" t="s">
        <v>61</v>
      </c>
      <c r="L10670" s="73">
        <v>1</v>
      </c>
      <c r="M10670" s="73" t="s">
        <v>91</v>
      </c>
      <c r="N10670" s="68" t="str">
        <f>VLOOKUP(K10670,[1]人員授權表!D$3:G$249,4,0)</f>
        <v>有機</v>
      </c>
      <c r="O10670" s="70" t="str">
        <f>IF(J10670=[1]人員授權表!$C$85,"Casper李羿勳",IF(J10670=[1]人員授權表!$C$188,"Iring陳俊明",IF(J10670=[1]人員授權表!$C$189,"Brian陳泓霖",VLOOKUP(K10670,[1]人員授權表!D$2:E$249,2,FALSE))))</f>
        <v>Marco陳鴻鈞</v>
      </c>
      <c r="P10670" s="67">
        <f t="shared" si="568"/>
        <v>44895</v>
      </c>
      <c r="Q10670" s="75" t="str">
        <f t="shared" si="567"/>
        <v>週三</v>
      </c>
      <c r="R10670" s="80">
        <v>44893</v>
      </c>
    </row>
    <row r="10671" spans="2:28">
      <c r="B10671" s="66">
        <v>44873</v>
      </c>
      <c r="D10671" s="68" t="s">
        <v>17</v>
      </c>
      <c r="E10671" s="70" t="s">
        <v>51</v>
      </c>
      <c r="F10671" s="4" t="s">
        <v>3839</v>
      </c>
      <c r="G10671" s="67">
        <v>44880</v>
      </c>
      <c r="H10671" s="67">
        <v>44897</v>
      </c>
      <c r="I10671" s="71">
        <f t="shared" si="569"/>
        <v>17</v>
      </c>
      <c r="J10671" s="72" t="s">
        <v>261</v>
      </c>
      <c r="K10671" s="72" t="s">
        <v>248</v>
      </c>
      <c r="L10671" s="73">
        <v>2</v>
      </c>
      <c r="M10671" s="73" t="s">
        <v>91</v>
      </c>
      <c r="N10671" s="68" t="str">
        <f>VLOOKUP(K10671,[1]人員授權表!D$3:G$249,4,0)</f>
        <v>有機</v>
      </c>
      <c r="O10671" s="70" t="str">
        <f>IF(J10671=[1]人員授權表!$C$85,"Casper李羿勳",IF(J10671=[1]人員授權表!$C$188,"Iring陳俊明",IF(J10671=[1]人員授權表!$C$189,"Brian陳泓霖",VLOOKUP(K10671,[1]人員授權表!D$2:E$249,2,FALSE))))</f>
        <v>Marco陳鴻鈞</v>
      </c>
      <c r="P10671" s="67">
        <f t="shared" si="568"/>
        <v>44895</v>
      </c>
      <c r="Q10671" s="75" t="str">
        <f t="shared" si="567"/>
        <v>週三</v>
      </c>
      <c r="R10671" s="80">
        <v>44889</v>
      </c>
    </row>
    <row r="10672" spans="2:28">
      <c r="B10672" s="66">
        <v>44873</v>
      </c>
      <c r="D10672" s="68" t="s">
        <v>50</v>
      </c>
      <c r="E10672" s="70" t="s">
        <v>51</v>
      </c>
      <c r="F10672" s="4" t="s">
        <v>3839</v>
      </c>
      <c r="G10672" s="67">
        <v>44880</v>
      </c>
      <c r="H10672" s="67">
        <v>44897</v>
      </c>
      <c r="I10672" s="71">
        <f t="shared" si="569"/>
        <v>17</v>
      </c>
      <c r="J10672" s="72" t="s">
        <v>262</v>
      </c>
      <c r="K10672" s="72" t="s">
        <v>75</v>
      </c>
      <c r="L10672" s="73">
        <v>2</v>
      </c>
      <c r="M10672" s="73" t="s">
        <v>91</v>
      </c>
      <c r="N10672" s="68" t="str">
        <f>VLOOKUP(K10672,[1]人員授權表!D$3:G$249,4,0)</f>
        <v>有機</v>
      </c>
      <c r="O10672" s="70" t="str">
        <f>IF(J10672=[1]人員授權表!$C$85,"Casper李羿勳",IF(J10672=[1]人員授權表!$C$188,"Iring陳俊明",IF(J10672=[1]人員授權表!$C$189,"Brian陳泓霖",VLOOKUP(K10672,[1]人員授權表!D$2:E$249,2,FALSE))))</f>
        <v>Casper李羿勳</v>
      </c>
      <c r="P10672" s="67">
        <f t="shared" si="568"/>
        <v>44895</v>
      </c>
      <c r="Q10672" s="75" t="str">
        <f t="shared" si="567"/>
        <v>週三</v>
      </c>
      <c r="R10672" s="80">
        <v>44895</v>
      </c>
    </row>
    <row r="10673" spans="2:27">
      <c r="B10673" s="66">
        <v>44873</v>
      </c>
      <c r="D10673" s="68" t="s">
        <v>50</v>
      </c>
      <c r="E10673" s="70" t="s">
        <v>51</v>
      </c>
      <c r="F10673" s="4" t="s">
        <v>3840</v>
      </c>
      <c r="G10673" s="67">
        <v>44881</v>
      </c>
      <c r="H10673" s="67">
        <v>44897</v>
      </c>
      <c r="I10673" s="71">
        <f t="shared" si="569"/>
        <v>16</v>
      </c>
      <c r="J10673" s="72" t="s">
        <v>60</v>
      </c>
      <c r="K10673" s="72" t="s">
        <v>61</v>
      </c>
      <c r="L10673" s="73">
        <v>1</v>
      </c>
      <c r="M10673" s="73" t="s">
        <v>91</v>
      </c>
      <c r="N10673" s="68" t="str">
        <f>VLOOKUP(K10673,[1]人員授權表!D$3:G$249,4,0)</f>
        <v>有機</v>
      </c>
      <c r="O10673" s="70" t="str">
        <f>IF(J10673=[1]人員授權表!$C$85,"Casper李羿勳",IF(J10673=[1]人員授權表!$C$188,"Iring陳俊明",IF(J10673=[1]人員授權表!$C$189,"Brian陳泓霖",VLOOKUP(K10673,[1]人員授權表!D$2:E$249,2,FALSE))))</f>
        <v>Marco陳鴻鈞</v>
      </c>
      <c r="P10673" s="67">
        <f t="shared" si="568"/>
        <v>44895</v>
      </c>
      <c r="Q10673" s="75" t="str">
        <f t="shared" si="567"/>
        <v>週三</v>
      </c>
      <c r="R10673" s="80">
        <v>44893</v>
      </c>
    </row>
    <row r="10674" spans="2:27">
      <c r="B10674" s="66">
        <v>44873</v>
      </c>
      <c r="D10674" s="68" t="s">
        <v>50</v>
      </c>
      <c r="E10674" s="70" t="s">
        <v>51</v>
      </c>
      <c r="F10674" s="4" t="s">
        <v>3840</v>
      </c>
      <c r="G10674" s="67">
        <v>44881</v>
      </c>
      <c r="H10674" s="67">
        <v>44897</v>
      </c>
      <c r="I10674" s="71">
        <f t="shared" si="569"/>
        <v>16</v>
      </c>
      <c r="J10674" s="72" t="s">
        <v>66</v>
      </c>
      <c r="K10674" s="72" t="s">
        <v>64</v>
      </c>
      <c r="L10674" s="73">
        <v>1</v>
      </c>
      <c r="M10674" s="73" t="s">
        <v>91</v>
      </c>
      <c r="N10674" s="68" t="str">
        <f>VLOOKUP(K10674,[1]人員授權表!D$3:G$249,4,0)</f>
        <v>有機</v>
      </c>
      <c r="O10674" s="70" t="str">
        <f>IF(J10674=[1]人員授權表!$C$85,"Casper李羿勳",IF(J10674=[1]人員授權表!$C$188,"Iring陳俊明",IF(J10674=[1]人員授權表!$C$189,"Brian陳泓霖",VLOOKUP(K10674,[1]人員授權表!D$2:E$249,2,FALSE))))</f>
        <v>Casper李羿勳</v>
      </c>
      <c r="P10674" s="67">
        <f t="shared" si="568"/>
        <v>44895</v>
      </c>
      <c r="Q10674" s="75" t="str">
        <f t="shared" si="567"/>
        <v>週三</v>
      </c>
      <c r="R10674" s="80">
        <v>44895</v>
      </c>
    </row>
    <row r="10675" spans="2:27">
      <c r="B10675" s="66">
        <v>44873</v>
      </c>
      <c r="D10675" s="68" t="s">
        <v>17</v>
      </c>
      <c r="E10675" s="70" t="s">
        <v>51</v>
      </c>
      <c r="F10675" s="4" t="s">
        <v>3840</v>
      </c>
      <c r="G10675" s="67">
        <v>44881</v>
      </c>
      <c r="H10675" s="67">
        <v>44897</v>
      </c>
      <c r="I10675" s="71">
        <f t="shared" si="569"/>
        <v>16</v>
      </c>
      <c r="J10675" s="72" t="s">
        <v>261</v>
      </c>
      <c r="K10675" s="72" t="s">
        <v>248</v>
      </c>
      <c r="L10675" s="73">
        <v>1</v>
      </c>
      <c r="M10675" s="73" t="s">
        <v>91</v>
      </c>
      <c r="N10675" s="68" t="str">
        <f>VLOOKUP(K10675,[1]人員授權表!D$3:G$249,4,0)</f>
        <v>有機</v>
      </c>
      <c r="O10675" s="70" t="str">
        <f>IF(J10675=[1]人員授權表!$C$85,"Casper李羿勳",IF(J10675=[1]人員授權表!$C$188,"Iring陳俊明",IF(J10675=[1]人員授權表!$C$189,"Brian陳泓霖",VLOOKUP(K10675,[1]人員授權表!D$2:E$249,2,FALSE))))</f>
        <v>Marco陳鴻鈞</v>
      </c>
      <c r="P10675" s="67">
        <f t="shared" si="568"/>
        <v>44895</v>
      </c>
      <c r="Q10675" s="75" t="str">
        <f t="shared" si="567"/>
        <v>週三</v>
      </c>
      <c r="R10675" s="80">
        <v>44889</v>
      </c>
    </row>
    <row r="10676" spans="2:27">
      <c r="B10676" s="66">
        <v>44873</v>
      </c>
      <c r="D10676" s="68" t="s">
        <v>50</v>
      </c>
      <c r="E10676" s="70" t="s">
        <v>51</v>
      </c>
      <c r="F10676" s="4" t="s">
        <v>3840</v>
      </c>
      <c r="G10676" s="67">
        <v>44881</v>
      </c>
      <c r="H10676" s="67">
        <v>44897</v>
      </c>
      <c r="I10676" s="71">
        <f t="shared" si="569"/>
        <v>16</v>
      </c>
      <c r="J10676" s="72" t="s">
        <v>238</v>
      </c>
      <c r="K10676" s="72" t="s">
        <v>239</v>
      </c>
      <c r="L10676" s="73">
        <v>1</v>
      </c>
      <c r="M10676" s="73" t="s">
        <v>91</v>
      </c>
      <c r="N10676" s="68" t="str">
        <f>VLOOKUP(K10676,[1]人員授權表!D$3:G$249,4,0)</f>
        <v>有機</v>
      </c>
      <c r="O10676" s="70" t="str">
        <f>IF(J10676=[1]人員授權表!$C$85,"Casper李羿勳",IF(J10676=[1]人員授權表!$C$188,"Iring陳俊明",IF(J10676=[1]人員授權表!$C$189,"Brian陳泓霖",VLOOKUP(K10676,[1]人員授權表!D$2:E$249,2,FALSE))))</f>
        <v>Casper李羿勳</v>
      </c>
      <c r="P10676" s="67">
        <f t="shared" si="568"/>
        <v>44895</v>
      </c>
      <c r="Q10676" s="75" t="str">
        <f t="shared" si="567"/>
        <v>週三</v>
      </c>
      <c r="R10676" s="80">
        <v>44895</v>
      </c>
    </row>
    <row r="10677" spans="2:27">
      <c r="B10677" s="66">
        <v>44873</v>
      </c>
      <c r="C10677" s="67">
        <v>44882</v>
      </c>
      <c r="D10677" s="68" t="s">
        <v>50</v>
      </c>
      <c r="E10677" s="70" t="s">
        <v>51</v>
      </c>
      <c r="F10677" s="4" t="s">
        <v>3841</v>
      </c>
      <c r="G10677" s="67">
        <v>44881</v>
      </c>
      <c r="H10677" s="101">
        <v>44897</v>
      </c>
      <c r="I10677" s="71">
        <f t="shared" si="569"/>
        <v>16</v>
      </c>
      <c r="J10677" s="72" t="s">
        <v>242</v>
      </c>
      <c r="K10677" s="72" t="s">
        <v>241</v>
      </c>
      <c r="L10677" s="73">
        <v>1</v>
      </c>
      <c r="M10677" s="73" t="s">
        <v>91</v>
      </c>
      <c r="N10677" s="68" t="str">
        <f>VLOOKUP(K10677,[1]人員授權表!D$3:G$249,4,0)</f>
        <v>有機</v>
      </c>
      <c r="O10677" s="70" t="str">
        <f>IF(J10677=[1]人員授權表!$C$85,"Casper李羿勳",IF(J10677=[1]人員授權表!$C$188,"Iring陳俊明",IF(J10677=[1]人員授權表!$C$189,"Brian陳泓霖",VLOOKUP(K10677,[1]人員授權表!D$2:E$249,2,FALSE))))</f>
        <v>Casper李羿勳</v>
      </c>
      <c r="P10677" s="67">
        <f t="shared" si="568"/>
        <v>44895</v>
      </c>
      <c r="Q10677" s="75" t="str">
        <f t="shared" si="567"/>
        <v>週三</v>
      </c>
      <c r="R10677" s="80">
        <v>44890</v>
      </c>
    </row>
    <row r="10678" spans="2:27">
      <c r="B10678" s="66">
        <v>44873</v>
      </c>
      <c r="C10678" s="67">
        <v>44887</v>
      </c>
      <c r="D10678" s="68" t="s">
        <v>50</v>
      </c>
      <c r="E10678" s="70" t="s">
        <v>51</v>
      </c>
      <c r="F10678" s="4" t="s">
        <v>3842</v>
      </c>
      <c r="G10678" s="67">
        <v>44882</v>
      </c>
      <c r="H10678" s="101">
        <v>44897</v>
      </c>
      <c r="I10678" s="71">
        <f t="shared" si="569"/>
        <v>15</v>
      </c>
      <c r="J10678" s="72" t="s">
        <v>60</v>
      </c>
      <c r="K10678" s="72" t="s">
        <v>61</v>
      </c>
      <c r="L10678" s="73">
        <v>1</v>
      </c>
      <c r="M10678" s="73" t="s">
        <v>91</v>
      </c>
      <c r="N10678" s="68" t="str">
        <f>VLOOKUP(K10678,[1]人員授權表!D$3:G$249,4,0)</f>
        <v>有機</v>
      </c>
      <c r="O10678" s="70" t="str">
        <f>IF(J10678=[1]人員授權表!$C$85,"Casper李羿勳",IF(J10678=[1]人員授權表!$C$188,"Iring陳俊明",IF(J10678=[1]人員授權表!$C$189,"Brian陳泓霖",VLOOKUP(K10678,[1]人員授權表!D$2:E$249,2,FALSE))))</f>
        <v>Marco陳鴻鈞</v>
      </c>
      <c r="P10678" s="67">
        <f t="shared" si="568"/>
        <v>44895</v>
      </c>
      <c r="Q10678" s="75" t="str">
        <f t="shared" si="567"/>
        <v>週三</v>
      </c>
      <c r="R10678" s="80">
        <v>44893</v>
      </c>
    </row>
    <row r="10679" spans="2:27">
      <c r="B10679" s="66">
        <v>44873</v>
      </c>
      <c r="C10679" s="67">
        <v>44887</v>
      </c>
      <c r="D10679" s="68" t="s">
        <v>17</v>
      </c>
      <c r="E10679" s="70" t="s">
        <v>51</v>
      </c>
      <c r="F10679" s="4" t="s">
        <v>3842</v>
      </c>
      <c r="G10679" s="67">
        <v>44882</v>
      </c>
      <c r="H10679" s="101">
        <v>44897</v>
      </c>
      <c r="I10679" s="71">
        <f t="shared" si="569"/>
        <v>15</v>
      </c>
      <c r="J10679" s="72" t="s">
        <v>261</v>
      </c>
      <c r="K10679" s="72" t="s">
        <v>248</v>
      </c>
      <c r="L10679" s="73">
        <v>1</v>
      </c>
      <c r="M10679" s="73" t="s">
        <v>91</v>
      </c>
      <c r="N10679" s="68" t="str">
        <f>VLOOKUP(K10679,[1]人員授權表!D$3:G$249,4,0)</f>
        <v>有機</v>
      </c>
      <c r="O10679" s="70" t="str">
        <f>IF(J10679=[1]人員授權表!$C$85,"Casper李羿勳",IF(J10679=[1]人員授權表!$C$188,"Iring陳俊明",IF(J10679=[1]人員授權表!$C$189,"Brian陳泓霖",VLOOKUP(K10679,[1]人員授權表!D$2:E$249,2,FALSE))))</f>
        <v>Marco陳鴻鈞</v>
      </c>
      <c r="P10679" s="67">
        <f t="shared" si="568"/>
        <v>44895</v>
      </c>
      <c r="Q10679" s="75" t="str">
        <f t="shared" si="567"/>
        <v>週三</v>
      </c>
      <c r="R10679" s="80">
        <v>44889</v>
      </c>
    </row>
    <row r="10680" spans="2:27">
      <c r="B10680" s="66">
        <v>44873</v>
      </c>
      <c r="C10680" s="67">
        <v>44887</v>
      </c>
      <c r="D10680" s="68" t="s">
        <v>50</v>
      </c>
      <c r="E10680" s="70" t="s">
        <v>51</v>
      </c>
      <c r="F10680" s="4" t="s">
        <v>3842</v>
      </c>
      <c r="G10680" s="67">
        <v>44882</v>
      </c>
      <c r="H10680" s="101">
        <v>44897</v>
      </c>
      <c r="I10680" s="71">
        <f t="shared" si="569"/>
        <v>15</v>
      </c>
      <c r="J10680" s="72" t="s">
        <v>238</v>
      </c>
      <c r="K10680" s="72" t="s">
        <v>239</v>
      </c>
      <c r="L10680" s="73">
        <v>1</v>
      </c>
      <c r="M10680" s="73" t="s">
        <v>91</v>
      </c>
      <c r="N10680" s="68" t="str">
        <f>VLOOKUP(K10680,[1]人員授權表!D$3:G$249,4,0)</f>
        <v>有機</v>
      </c>
      <c r="O10680" s="70" t="str">
        <f>IF(J10680=[1]人員授權表!$C$85,"Casper李羿勳",IF(J10680=[1]人員授權表!$C$188,"Iring陳俊明",IF(J10680=[1]人員授權表!$C$189,"Brian陳泓霖",VLOOKUP(K10680,[1]人員授權表!D$2:E$249,2,FALSE))))</f>
        <v>Casper李羿勳</v>
      </c>
      <c r="P10680" s="67">
        <f t="shared" si="568"/>
        <v>44895</v>
      </c>
      <c r="Q10680" s="75" t="str">
        <f t="shared" si="567"/>
        <v>週三</v>
      </c>
      <c r="R10680" s="80">
        <v>44895</v>
      </c>
    </row>
    <row r="10681" spans="2:27">
      <c r="B10681" s="66">
        <v>44873</v>
      </c>
      <c r="C10681" s="67">
        <v>44887</v>
      </c>
      <c r="D10681" s="68" t="s">
        <v>50</v>
      </c>
      <c r="E10681" s="70" t="s">
        <v>51</v>
      </c>
      <c r="F10681" s="4" t="s">
        <v>3842</v>
      </c>
      <c r="G10681" s="67">
        <v>44882</v>
      </c>
      <c r="H10681" s="101">
        <v>44897</v>
      </c>
      <c r="I10681" s="71">
        <f t="shared" si="569"/>
        <v>15</v>
      </c>
      <c r="J10681" s="72" t="s">
        <v>350</v>
      </c>
      <c r="K10681" s="72" t="s">
        <v>250</v>
      </c>
      <c r="L10681" s="73">
        <v>1</v>
      </c>
      <c r="M10681" s="73" t="s">
        <v>91</v>
      </c>
      <c r="N10681" s="68" t="str">
        <f>VLOOKUP(K10681,[1]人員授權表!D$3:G$249,4,0)</f>
        <v>有機</v>
      </c>
      <c r="O10681" s="70" t="str">
        <f>IF(J10681=[1]人員授權表!$C$85,"Casper李羿勳",IF(J10681=[1]人員授權表!$C$188,"Iring陳俊明",IF(J10681=[1]人員授權表!$C$189,"Brian陳泓霖",VLOOKUP(K10681,[1]人員授權表!D$2:E$249,2,FALSE))))</f>
        <v>Marco陳鴻鈞</v>
      </c>
      <c r="P10681" s="67">
        <f t="shared" si="568"/>
        <v>44895</v>
      </c>
      <c r="Q10681" s="75" t="str">
        <f t="shared" si="567"/>
        <v>週三</v>
      </c>
      <c r="R10681" s="80">
        <v>44887</v>
      </c>
    </row>
    <row r="10682" spans="2:27">
      <c r="B10682" s="66">
        <v>44873</v>
      </c>
      <c r="C10682" s="67">
        <v>44887</v>
      </c>
      <c r="D10682" s="68" t="s">
        <v>50</v>
      </c>
      <c r="E10682" s="70" t="s">
        <v>51</v>
      </c>
      <c r="F10682" s="4" t="s">
        <v>3842</v>
      </c>
      <c r="G10682" s="67">
        <v>44882</v>
      </c>
      <c r="H10682" s="101">
        <v>44897</v>
      </c>
      <c r="I10682" s="71">
        <f t="shared" si="569"/>
        <v>15</v>
      </c>
      <c r="J10682" s="72" t="s">
        <v>249</v>
      </c>
      <c r="K10682" s="72" t="s">
        <v>250</v>
      </c>
      <c r="L10682" s="73">
        <v>1</v>
      </c>
      <c r="M10682" s="73" t="s">
        <v>91</v>
      </c>
      <c r="N10682" s="68" t="str">
        <f>VLOOKUP(K10682,[1]人員授權表!D$3:G$249,4,0)</f>
        <v>有機</v>
      </c>
      <c r="O10682" s="70" t="str">
        <f>IF(J10682=[1]人員授權表!$C$85,"Casper李羿勳",IF(J10682=[1]人員授權表!$C$188,"Iring陳俊明",IF(J10682=[1]人員授權表!$C$189,"Brian陳泓霖",VLOOKUP(K10682,[1]人員授權表!D$2:E$249,2,FALSE))))</f>
        <v>Marco陳鴻鈞</v>
      </c>
      <c r="P10682" s="67">
        <f t="shared" si="568"/>
        <v>44895</v>
      </c>
      <c r="Q10682" s="75" t="str">
        <f t="shared" si="567"/>
        <v>週三</v>
      </c>
      <c r="R10682" s="80">
        <v>44887</v>
      </c>
    </row>
    <row r="10683" spans="2:27">
      <c r="B10683" s="66">
        <v>44873</v>
      </c>
      <c r="C10683" s="67">
        <v>44887</v>
      </c>
      <c r="D10683" s="68" t="s">
        <v>50</v>
      </c>
      <c r="E10683" s="70" t="s">
        <v>51</v>
      </c>
      <c r="F10683" s="4" t="s">
        <v>3842</v>
      </c>
      <c r="G10683" s="67">
        <v>44882</v>
      </c>
      <c r="H10683" s="101">
        <v>44897</v>
      </c>
      <c r="I10683" s="71">
        <f t="shared" si="569"/>
        <v>15</v>
      </c>
      <c r="J10683" s="72" t="s">
        <v>243</v>
      </c>
      <c r="K10683" s="72" t="s">
        <v>241</v>
      </c>
      <c r="L10683" s="73">
        <v>1</v>
      </c>
      <c r="M10683" s="73" t="s">
        <v>91</v>
      </c>
      <c r="N10683" s="68" t="str">
        <f>VLOOKUP(K10683,[1]人員授權表!D$3:G$249,4,0)</f>
        <v>有機</v>
      </c>
      <c r="O10683" s="70" t="str">
        <f>IF(J10683=[1]人員授權表!$C$85,"Casper李羿勳",IF(J10683=[1]人員授權表!$C$188,"Iring陳俊明",IF(J10683=[1]人員授權表!$C$189,"Brian陳泓霖",VLOOKUP(K10683,[1]人員授權表!D$2:E$249,2,FALSE))))</f>
        <v>Casper李羿勳</v>
      </c>
      <c r="P10683" s="67">
        <f t="shared" si="568"/>
        <v>44895</v>
      </c>
      <c r="Q10683" s="75" t="str">
        <f t="shared" si="567"/>
        <v>週三</v>
      </c>
      <c r="R10683" s="80">
        <v>44895</v>
      </c>
    </row>
    <row r="10684" spans="2:27">
      <c r="B10684" s="66">
        <v>44874</v>
      </c>
      <c r="C10684" s="67">
        <v>44887</v>
      </c>
      <c r="D10684" s="68" t="s">
        <v>50</v>
      </c>
      <c r="E10684" s="70" t="s">
        <v>51</v>
      </c>
      <c r="F10684" s="4" t="s">
        <v>3843</v>
      </c>
      <c r="G10684" s="67">
        <v>44882</v>
      </c>
      <c r="H10684" s="101">
        <v>44897</v>
      </c>
      <c r="I10684" s="71">
        <v>19</v>
      </c>
      <c r="J10684" s="72" t="s">
        <v>238</v>
      </c>
      <c r="K10684" s="72" t="s">
        <v>239</v>
      </c>
      <c r="L10684" s="73">
        <v>1</v>
      </c>
      <c r="M10684" s="73" t="s">
        <v>91</v>
      </c>
      <c r="N10684" s="68" t="str">
        <f>VLOOKUP(K10684,[1]人員授權表!D$3:G$249,4,0)</f>
        <v>有機</v>
      </c>
      <c r="O10684" s="70" t="str">
        <f>IF(J10684=[1]人員授權表!$C$85,"Casper李羿勳",IF(J10684=[1]人員授權表!$C$188,"Iring陳俊明",IF(J10684=[1]人員授權表!$C$189,"Brian陳泓霖",VLOOKUP(K10684,[1]人員授權表!D$2:E$249,2,FALSE))))</f>
        <v>Casper李羿勳</v>
      </c>
      <c r="P10684" s="67">
        <f t="shared" si="568"/>
        <v>44895</v>
      </c>
      <c r="Q10684" s="75" t="str">
        <f t="shared" si="567"/>
        <v>週三</v>
      </c>
      <c r="R10684" s="80">
        <v>44895</v>
      </c>
    </row>
    <row r="10685" spans="2:27">
      <c r="B10685" s="66">
        <v>44874</v>
      </c>
      <c r="C10685" s="67">
        <v>44887</v>
      </c>
      <c r="D10685" s="68" t="s">
        <v>17</v>
      </c>
      <c r="E10685" s="70" t="s">
        <v>51</v>
      </c>
      <c r="F10685" s="4" t="s">
        <v>3843</v>
      </c>
      <c r="G10685" s="67">
        <v>44882</v>
      </c>
      <c r="H10685" s="101">
        <v>44897</v>
      </c>
      <c r="I10685" s="71">
        <v>19</v>
      </c>
      <c r="J10685" s="72" t="s">
        <v>240</v>
      </c>
      <c r="K10685" s="72" t="s">
        <v>248</v>
      </c>
      <c r="L10685" s="73">
        <v>1</v>
      </c>
      <c r="M10685" s="73" t="s">
        <v>91</v>
      </c>
      <c r="N10685" s="68" t="str">
        <f>VLOOKUP(K10685,[1]人員授權表!D$3:G$249,4,0)</f>
        <v>有機</v>
      </c>
      <c r="O10685" s="70" t="str">
        <f>IF(J10685=[1]人員授權表!$C$85,"Casper李羿勳",IF(J10685=[1]人員授權表!$C$188,"Iring陳俊明",IF(J10685=[1]人員授權表!$C$189,"Brian陳泓霖",VLOOKUP(K10685,[1]人員授權表!D$2:E$249,2,FALSE))))</f>
        <v>Marco陳鴻鈞</v>
      </c>
      <c r="P10685" s="67">
        <f t="shared" si="568"/>
        <v>44895</v>
      </c>
      <c r="Q10685" s="75" t="str">
        <f t="shared" si="567"/>
        <v>週三</v>
      </c>
      <c r="R10685" s="80">
        <v>44889</v>
      </c>
    </row>
    <row r="10686" spans="2:27">
      <c r="B10686" s="108">
        <v>44831</v>
      </c>
      <c r="D10686" s="68" t="s">
        <v>50</v>
      </c>
      <c r="E10686" s="70" t="s">
        <v>51</v>
      </c>
      <c r="F10686" s="70" t="s">
        <v>3844</v>
      </c>
      <c r="G10686" s="67">
        <v>44883</v>
      </c>
      <c r="H10686" s="67">
        <v>44897</v>
      </c>
      <c r="I10686" s="71">
        <f t="shared" ref="I10686:I10717" si="570">_xlfn.DAYS(H10686,G10686)</f>
        <v>14</v>
      </c>
      <c r="J10686" s="72" t="s">
        <v>77</v>
      </c>
      <c r="K10686" s="72" t="s">
        <v>854</v>
      </c>
      <c r="L10686" s="73">
        <v>4</v>
      </c>
      <c r="M10686" s="73" t="s">
        <v>79</v>
      </c>
      <c r="N10686" s="68" t="str">
        <f>VLOOKUP(K10686,[1]人員授權表!D$3:G$249,4,0)</f>
        <v>無機</v>
      </c>
      <c r="O10686" s="70" t="str">
        <f>IF(J10686=[1]人員授權表!$C$85,"Casper李羿勳",IF(J10686=[1]人員授權表!$C$188,"Iring陳俊明",IF(J10686=[1]人員授權表!$C$189,"Brian陳泓霖",VLOOKUP(K10686,[1]人員授權表!D$2:E$249,2,FALSE))))</f>
        <v>Ken張智凱</v>
      </c>
      <c r="P10686" s="67">
        <f t="shared" si="568"/>
        <v>44895</v>
      </c>
      <c r="Q10686" s="75" t="str">
        <f t="shared" si="567"/>
        <v>週三</v>
      </c>
      <c r="R10686" s="80">
        <v>44887</v>
      </c>
      <c r="AA10686" s="1"/>
    </row>
    <row r="10687" spans="2:27">
      <c r="B10687" s="66">
        <v>44860</v>
      </c>
      <c r="D10687" s="68" t="s">
        <v>50</v>
      </c>
      <c r="E10687" s="70" t="s">
        <v>82</v>
      </c>
      <c r="F10687" s="70" t="s">
        <v>3845</v>
      </c>
      <c r="G10687" s="67">
        <v>44883</v>
      </c>
      <c r="H10687" s="67">
        <v>44897</v>
      </c>
      <c r="I10687" s="71">
        <f t="shared" si="570"/>
        <v>14</v>
      </c>
      <c r="J10687" s="72" t="s">
        <v>3846</v>
      </c>
      <c r="K10687" s="72" t="s">
        <v>121</v>
      </c>
      <c r="L10687" s="73">
        <v>3</v>
      </c>
      <c r="M10687" s="73" t="s">
        <v>268</v>
      </c>
      <c r="N10687" s="68" t="str">
        <f>VLOOKUP(K10687,[1]人員授權表!D$3:G$249,4,0)</f>
        <v>無機</v>
      </c>
      <c r="O10687" s="70" t="str">
        <f>IF(J10687=[1]人員授權表!$C$85,"Casper李羿勳",IF(J10687=[1]人員授權表!$C$188,"Iring陳俊明",IF(J10687=[1]人員授權表!$C$189,"Brian陳泓霖",VLOOKUP(K10687,[1]人員授權表!D$2:E$249,2,FALSE))))</f>
        <v>Ken張智凱</v>
      </c>
      <c r="P10687" s="67">
        <f t="shared" si="568"/>
        <v>44895</v>
      </c>
      <c r="Q10687" s="75" t="str">
        <f t="shared" si="567"/>
        <v>週三</v>
      </c>
      <c r="R10687" s="80">
        <v>44888</v>
      </c>
    </row>
    <row r="10688" spans="2:27">
      <c r="B10688" s="66">
        <v>44858</v>
      </c>
      <c r="D10688" s="68" t="s">
        <v>50</v>
      </c>
      <c r="E10688" s="70" t="s">
        <v>82</v>
      </c>
      <c r="F10688" s="70" t="s">
        <v>3847</v>
      </c>
      <c r="G10688" s="67">
        <v>44878</v>
      </c>
      <c r="H10688" s="67">
        <v>44897</v>
      </c>
      <c r="I10688" s="71">
        <f t="shared" si="570"/>
        <v>19</v>
      </c>
      <c r="J10688" s="72" t="s">
        <v>120</v>
      </c>
      <c r="K10688" s="72" t="s">
        <v>121</v>
      </c>
      <c r="L10688" s="73">
        <v>4</v>
      </c>
      <c r="M10688" s="73" t="s">
        <v>127</v>
      </c>
      <c r="N10688" s="68" t="str">
        <f>VLOOKUP(K10688,[1]人員授權表!D$3:G$249,4,0)</f>
        <v>無機</v>
      </c>
      <c r="O10688" s="70" t="str">
        <f>IF(J10688=[1]人員授權表!$C$85,"Casper李羿勳",IF(J10688=[1]人員授權表!$C$188,"Iring陳俊明",IF(J10688=[1]人員授權表!$C$189,"Brian陳泓霖",VLOOKUP(K10688,[1]人員授權表!D$2:E$249,2,FALSE))))</f>
        <v>Ken張智凱</v>
      </c>
      <c r="P10688" s="67">
        <f t="shared" si="568"/>
        <v>44895</v>
      </c>
      <c r="Q10688" s="75" t="str">
        <f t="shared" si="567"/>
        <v>週三</v>
      </c>
      <c r="R10688" s="80">
        <v>44882</v>
      </c>
    </row>
    <row r="10689" spans="2:28">
      <c r="B10689" s="66">
        <v>44853</v>
      </c>
      <c r="D10689" s="68" t="s">
        <v>50</v>
      </c>
      <c r="E10689" s="70" t="s">
        <v>82</v>
      </c>
      <c r="F10689" s="70" t="s">
        <v>3848</v>
      </c>
      <c r="G10689" s="67">
        <v>44881</v>
      </c>
      <c r="H10689" s="67">
        <v>44897</v>
      </c>
      <c r="I10689" s="71">
        <f t="shared" si="570"/>
        <v>16</v>
      </c>
      <c r="J10689" s="72" t="s">
        <v>84</v>
      </c>
      <c r="K10689" s="72" t="s">
        <v>85</v>
      </c>
      <c r="L10689" s="73">
        <v>18</v>
      </c>
      <c r="M10689" s="73" t="s">
        <v>2273</v>
      </c>
      <c r="N10689" s="68" t="str">
        <f>VLOOKUP(K10689,[1]人員授權表!D$3:G$249,4,0)</f>
        <v>有機</v>
      </c>
      <c r="O10689" s="70" t="str">
        <f>IF(J10689=[1]人員授權表!$C$85,"Casper李羿勳",IF(J10689=[1]人員授權表!$C$188,"Iring陳俊明",IF(J10689=[1]人員授權表!$C$189,"Brian陳泓霖",VLOOKUP(K10689,[1]人員授權表!D$2:E$249,2,FALSE))))</f>
        <v>Lucy黃詩婷</v>
      </c>
      <c r="P10689" s="67">
        <f t="shared" si="568"/>
        <v>44895</v>
      </c>
      <c r="Q10689" s="75" t="str">
        <f t="shared" si="567"/>
        <v>週三</v>
      </c>
      <c r="R10689" s="80">
        <v>44890</v>
      </c>
      <c r="U10689" s="70">
        <v>1</v>
      </c>
      <c r="Y10689" s="78">
        <v>44896</v>
      </c>
      <c r="Z10689" s="79" t="s">
        <v>3849</v>
      </c>
      <c r="AA10689" s="1"/>
    </row>
    <row r="10690" spans="2:28">
      <c r="B10690" s="66">
        <v>44869</v>
      </c>
      <c r="C10690" s="67">
        <v>44873</v>
      </c>
      <c r="D10690" s="68" t="s">
        <v>50</v>
      </c>
      <c r="E10690" s="70" t="s">
        <v>82</v>
      </c>
      <c r="F10690" s="70" t="s">
        <v>3850</v>
      </c>
      <c r="G10690" s="101">
        <v>44883</v>
      </c>
      <c r="H10690" s="101">
        <v>44897</v>
      </c>
      <c r="I10690" s="71">
        <f t="shared" si="570"/>
        <v>14</v>
      </c>
      <c r="J10690" s="72" t="s">
        <v>125</v>
      </c>
      <c r="K10690" s="72" t="s">
        <v>126</v>
      </c>
      <c r="L10690" s="73">
        <v>12</v>
      </c>
      <c r="M10690" s="73" t="s">
        <v>2273</v>
      </c>
      <c r="N10690" s="68" t="str">
        <f>VLOOKUP(K10690,[1]人員授權表!D$3:G$249,4,0)</f>
        <v>有機</v>
      </c>
      <c r="O10690" s="70" t="str">
        <f>IF(J10690=[1]人員授權表!$C$85,"Casper李羿勳",IF(J10690=[1]人員授權表!$C$188,"Iring陳俊明",IF(J10690=[1]人員授權表!$C$189,"Brian陳泓霖",VLOOKUP(K10690,[1]人員授權表!D$2:E$249,2,FALSE))))</f>
        <v>Lucy黃詩婷</v>
      </c>
      <c r="P10690" s="67">
        <f t="shared" si="568"/>
        <v>44895</v>
      </c>
      <c r="Q10690" s="75" t="str">
        <f t="shared" si="567"/>
        <v>週三</v>
      </c>
      <c r="R10690" s="80">
        <v>44890</v>
      </c>
    </row>
    <row r="10691" spans="2:28">
      <c r="B10691" s="66">
        <v>44869</v>
      </c>
      <c r="C10691" s="67">
        <v>44873</v>
      </c>
      <c r="D10691" s="68" t="s">
        <v>50</v>
      </c>
      <c r="E10691" s="70" t="s">
        <v>82</v>
      </c>
      <c r="F10691" s="70" t="s">
        <v>3851</v>
      </c>
      <c r="G10691" s="101">
        <v>44883</v>
      </c>
      <c r="H10691" s="101">
        <v>44897</v>
      </c>
      <c r="I10691" s="71">
        <f t="shared" si="570"/>
        <v>14</v>
      </c>
      <c r="J10691" s="72" t="s">
        <v>125</v>
      </c>
      <c r="K10691" s="72" t="s">
        <v>126</v>
      </c>
      <c r="L10691" s="73">
        <v>18</v>
      </c>
      <c r="M10691" s="73" t="s">
        <v>2273</v>
      </c>
      <c r="N10691" s="68" t="str">
        <f>VLOOKUP(K10691,[1]人員授權表!D$3:G$249,4,0)</f>
        <v>有機</v>
      </c>
      <c r="O10691" s="70" t="str">
        <f>IF(J10691=[1]人員授權表!$C$85,"Casper李羿勳",IF(J10691=[1]人員授權表!$C$188,"Iring陳俊明",IF(J10691=[1]人員授權表!$C$189,"Brian陳泓霖",VLOOKUP(K10691,[1]人員授權表!D$2:E$249,2,FALSE))))</f>
        <v>Lucy黃詩婷</v>
      </c>
      <c r="P10691" s="67">
        <f t="shared" si="568"/>
        <v>44895</v>
      </c>
      <c r="Q10691" s="75" t="str">
        <f t="shared" si="567"/>
        <v>週三</v>
      </c>
      <c r="R10691" s="80">
        <v>44890</v>
      </c>
    </row>
    <row r="10692" spans="2:28">
      <c r="B10692" s="66">
        <v>44897</v>
      </c>
      <c r="D10692" s="68" t="s">
        <v>50</v>
      </c>
      <c r="E10692" s="70" t="s">
        <v>879</v>
      </c>
      <c r="F10692" s="4" t="s">
        <v>3852</v>
      </c>
      <c r="G10692" s="67">
        <v>44890</v>
      </c>
      <c r="H10692" s="67">
        <v>44897</v>
      </c>
      <c r="I10692" s="71">
        <f t="shared" si="570"/>
        <v>7</v>
      </c>
      <c r="J10692" s="72" t="s">
        <v>102</v>
      </c>
      <c r="K10692" s="72" t="s">
        <v>103</v>
      </c>
      <c r="L10692" s="73">
        <v>1</v>
      </c>
      <c r="M10692" s="73" t="s">
        <v>108</v>
      </c>
      <c r="N10692" s="68" t="str">
        <f>VLOOKUP(K10692,[1]人員授權表!D$3:G$249,4,0)</f>
        <v>無機</v>
      </c>
      <c r="O10692" s="70" t="str">
        <f>IF(J10692=[1]人員授權表!$C$85,"Casper李羿勳",IF(J10692=[1]人員授權表!$C$188,"Iring陳俊明",IF(J10692=[1]人員授權表!$C$189,"Brian陳泓霖",VLOOKUP(K10692,[1]人員授權表!D$2:E$249,2,FALSE))))</f>
        <v>Brian陳泓霖</v>
      </c>
      <c r="P10692" s="67">
        <f>H10692-1</f>
        <v>44896</v>
      </c>
      <c r="Q10692" s="75" t="str">
        <f t="shared" si="567"/>
        <v>週四</v>
      </c>
      <c r="R10692" s="80">
        <v>44897</v>
      </c>
      <c r="X10692" s="70">
        <v>1</v>
      </c>
      <c r="Y10692" s="78" t="s">
        <v>3853</v>
      </c>
      <c r="Z10692" s="79" t="s">
        <v>3854</v>
      </c>
    </row>
    <row r="10693" spans="2:28">
      <c r="B10693" s="66">
        <v>44855</v>
      </c>
      <c r="D10693" s="68" t="s">
        <v>50</v>
      </c>
      <c r="E10693" s="70" t="s">
        <v>82</v>
      </c>
      <c r="F10693" s="70" t="s">
        <v>3855</v>
      </c>
      <c r="G10693" s="67">
        <v>44883</v>
      </c>
      <c r="H10693" s="67">
        <v>44897</v>
      </c>
      <c r="I10693" s="71">
        <f t="shared" si="570"/>
        <v>14</v>
      </c>
      <c r="J10693" s="72" t="s">
        <v>139</v>
      </c>
      <c r="K10693" s="72" t="s">
        <v>140</v>
      </c>
      <c r="L10693" s="73">
        <v>14</v>
      </c>
      <c r="M10693" s="73" t="s">
        <v>2273</v>
      </c>
      <c r="N10693" s="68" t="str">
        <f>VLOOKUP(K10693,[1]人員授權表!D$3:G$249,4,0)</f>
        <v>無機</v>
      </c>
      <c r="O10693" s="70" t="str">
        <f>IF(J10693=[1]人員授權表!$C$85,"Casper李羿勳",IF(J10693=[1]人員授權表!$C$188,"Iring陳俊明",IF(J10693=[1]人員授權表!$C$189,"Brian陳泓霖",VLOOKUP(K10693,[1]人員授權表!D$2:E$249,2,FALSE))))</f>
        <v>Brian陳泓霖</v>
      </c>
      <c r="P10693" s="67">
        <f t="shared" ref="P10693:P10756" si="571">H10693-2</f>
        <v>44895</v>
      </c>
      <c r="Q10693" s="75" t="str">
        <f t="shared" si="567"/>
        <v>週三</v>
      </c>
      <c r="R10693" s="80">
        <v>44889</v>
      </c>
    </row>
    <row r="10694" spans="2:28">
      <c r="B10694" s="66">
        <v>44855</v>
      </c>
      <c r="D10694" s="68" t="s">
        <v>50</v>
      </c>
      <c r="E10694" s="70" t="s">
        <v>82</v>
      </c>
      <c r="F10694" s="70" t="s">
        <v>3855</v>
      </c>
      <c r="G10694" s="67">
        <v>44883</v>
      </c>
      <c r="H10694" s="67">
        <v>44897</v>
      </c>
      <c r="I10694" s="71">
        <f t="shared" si="570"/>
        <v>14</v>
      </c>
      <c r="J10694" s="72" t="s">
        <v>269</v>
      </c>
      <c r="K10694" s="72" t="s">
        <v>270</v>
      </c>
      <c r="L10694" s="73">
        <v>14</v>
      </c>
      <c r="M10694" s="73" t="s">
        <v>2273</v>
      </c>
      <c r="N10694" s="68" t="str">
        <f>VLOOKUP(K10694,[1]人員授權表!D$3:G$249,4,0)</f>
        <v>無機</v>
      </c>
      <c r="O10694" s="70" t="str">
        <f>IF(J10694=[1]人員授權表!$C$85,"Casper李羿勳",IF(J10694=[1]人員授權表!$C$188,"Iring陳俊明",IF(J10694=[1]人員授權表!$C$189,"Brian陳泓霖",VLOOKUP(K10694,[1]人員授權表!D$2:E$249,2,FALSE))))</f>
        <v>George陳志昇&amp;Vicky游崴涵</v>
      </c>
      <c r="P10694" s="67">
        <f t="shared" si="571"/>
        <v>44895</v>
      </c>
      <c r="Q10694" s="75" t="str">
        <f t="shared" si="567"/>
        <v>週三</v>
      </c>
      <c r="R10694" s="80">
        <v>44893</v>
      </c>
    </row>
    <row r="10695" spans="2:28">
      <c r="B10695" s="66">
        <v>44855</v>
      </c>
      <c r="D10695" s="68" t="s">
        <v>50</v>
      </c>
      <c r="E10695" s="70" t="s">
        <v>82</v>
      </c>
      <c r="F10695" s="70" t="s">
        <v>3855</v>
      </c>
      <c r="G10695" s="67">
        <v>44883</v>
      </c>
      <c r="H10695" s="67">
        <v>44897</v>
      </c>
      <c r="I10695" s="71">
        <f t="shared" si="570"/>
        <v>14</v>
      </c>
      <c r="J10695" s="72" t="s">
        <v>151</v>
      </c>
      <c r="K10695" s="72" t="s">
        <v>152</v>
      </c>
      <c r="L10695" s="73">
        <v>14</v>
      </c>
      <c r="M10695" s="73" t="s">
        <v>2273</v>
      </c>
      <c r="N10695" s="68" t="str">
        <f>VLOOKUP(K10695,[1]人員授權表!D$3:G$249,4,0)</f>
        <v>無機</v>
      </c>
      <c r="O10695" s="70" t="str">
        <f>IF(J10695=[1]人員授權表!$C$85,"Casper李羿勳",IF(J10695=[1]人員授權表!$C$188,"Iring陳俊明",IF(J10695=[1]人員授權表!$C$189,"Brian陳泓霖",VLOOKUP(K10695,[1]人員授權表!D$2:E$249,2,FALSE))))</f>
        <v>Vicky游崴涵</v>
      </c>
      <c r="P10695" s="67">
        <f t="shared" si="571"/>
        <v>44895</v>
      </c>
      <c r="Q10695" s="75" t="str">
        <f t="shared" ref="Q10695:Q10758" si="572">TEXT(P10695,"aaa")</f>
        <v>週三</v>
      </c>
      <c r="R10695" s="80">
        <v>44888</v>
      </c>
    </row>
    <row r="10696" spans="2:28">
      <c r="B10696" s="66">
        <v>44855</v>
      </c>
      <c r="D10696" s="68" t="s">
        <v>50</v>
      </c>
      <c r="E10696" s="70" t="s">
        <v>82</v>
      </c>
      <c r="F10696" s="70" t="s">
        <v>3855</v>
      </c>
      <c r="G10696" s="67">
        <v>44883</v>
      </c>
      <c r="H10696" s="67">
        <v>44897</v>
      </c>
      <c r="I10696" s="71">
        <f t="shared" si="570"/>
        <v>14</v>
      </c>
      <c r="J10696" s="72" t="s">
        <v>141</v>
      </c>
      <c r="K10696" s="72" t="s">
        <v>142</v>
      </c>
      <c r="L10696" s="73">
        <v>14</v>
      </c>
      <c r="M10696" s="73" t="s">
        <v>2273</v>
      </c>
      <c r="N10696" s="68" t="str">
        <f>VLOOKUP(K10696,[1]人員授權表!D$3:G$249,4,0)</f>
        <v>無機</v>
      </c>
      <c r="O10696" s="70" t="str">
        <f>IF(J10696=[1]人員授權表!$C$85,"Casper李羿勳",IF(J10696=[1]人員授權表!$C$188,"Iring陳俊明",IF(J10696=[1]人員授權表!$C$189,"Brian陳泓霖",VLOOKUP(K10696,[1]人員授權表!D$2:E$249,2,FALSE))))</f>
        <v>Dennis陳汶宏</v>
      </c>
      <c r="P10696" s="67">
        <f t="shared" si="571"/>
        <v>44895</v>
      </c>
      <c r="Q10696" s="75" t="str">
        <f t="shared" si="572"/>
        <v>週三</v>
      </c>
      <c r="R10696" s="80">
        <v>44889</v>
      </c>
    </row>
    <row r="10697" spans="2:28">
      <c r="B10697" s="66">
        <v>44855</v>
      </c>
      <c r="D10697" s="68" t="s">
        <v>50</v>
      </c>
      <c r="E10697" s="70" t="s">
        <v>82</v>
      </c>
      <c r="F10697" s="70" t="s">
        <v>3855</v>
      </c>
      <c r="G10697" s="67">
        <v>44883</v>
      </c>
      <c r="H10697" s="67">
        <v>44897</v>
      </c>
      <c r="I10697" s="71">
        <f t="shared" si="570"/>
        <v>14</v>
      </c>
      <c r="J10697" s="72" t="s">
        <v>137</v>
      </c>
      <c r="K10697" s="72" t="s">
        <v>138</v>
      </c>
      <c r="L10697" s="73">
        <v>14</v>
      </c>
      <c r="M10697" s="73" t="s">
        <v>2273</v>
      </c>
      <c r="N10697" s="68" t="str">
        <f>VLOOKUP(K10697,[1]人員授權表!D$3:G$249,4,0)</f>
        <v>無機</v>
      </c>
      <c r="O10697" s="70" t="str">
        <f>IF(J10697=[1]人員授權表!$C$85,"Casper李羿勳",IF(J10697=[1]人員授權表!$C$188,"Iring陳俊明",IF(J10697=[1]人員授權表!$C$189,"Brian陳泓霖",VLOOKUP(K10697,[1]人員授權表!D$2:E$249,2,FALSE))))</f>
        <v>Jack劉念忻</v>
      </c>
      <c r="P10697" s="67">
        <f t="shared" si="571"/>
        <v>44895</v>
      </c>
      <c r="Q10697" s="75" t="str">
        <f t="shared" si="572"/>
        <v>週三</v>
      </c>
      <c r="R10697" s="80">
        <v>44895</v>
      </c>
    </row>
    <row r="10698" spans="2:28">
      <c r="B10698" s="66">
        <v>44855</v>
      </c>
      <c r="D10698" s="68" t="s">
        <v>50</v>
      </c>
      <c r="E10698" s="70" t="s">
        <v>82</v>
      </c>
      <c r="F10698" s="70" t="s">
        <v>3855</v>
      </c>
      <c r="G10698" s="67">
        <v>44883</v>
      </c>
      <c r="H10698" s="67">
        <v>44897</v>
      </c>
      <c r="I10698" s="71">
        <f t="shared" si="570"/>
        <v>14</v>
      </c>
      <c r="J10698" s="72" t="s">
        <v>148</v>
      </c>
      <c r="K10698" s="72" t="s">
        <v>149</v>
      </c>
      <c r="L10698" s="73">
        <v>14</v>
      </c>
      <c r="M10698" s="73" t="s">
        <v>2273</v>
      </c>
      <c r="N10698" s="68" t="str">
        <f>VLOOKUP(K10698,[1]人員授權表!D$3:G$249,4,0)</f>
        <v>無機</v>
      </c>
      <c r="O10698" s="70" t="str">
        <f>IF(J10698=[1]人員授權表!$C$85,"Casper李羿勳",IF(J10698=[1]人員授權表!$C$188,"Iring陳俊明",IF(J10698=[1]人員授權表!$C$189,"Brian陳泓霖",VLOOKUP(K10698,[1]人員授權表!D$2:E$249,2,FALSE))))</f>
        <v>Vicky游崴涵</v>
      </c>
      <c r="P10698" s="67">
        <f t="shared" si="571"/>
        <v>44895</v>
      </c>
      <c r="Q10698" s="75" t="str">
        <f t="shared" si="572"/>
        <v>週三</v>
      </c>
      <c r="R10698" s="80">
        <v>44895</v>
      </c>
    </row>
    <row r="10699" spans="2:28">
      <c r="B10699" s="66">
        <v>44860</v>
      </c>
      <c r="D10699" s="68" t="s">
        <v>50</v>
      </c>
      <c r="E10699" s="70" t="s">
        <v>82</v>
      </c>
      <c r="F10699" s="70" t="s">
        <v>3856</v>
      </c>
      <c r="G10699" s="67">
        <v>44883</v>
      </c>
      <c r="H10699" s="67">
        <v>44897</v>
      </c>
      <c r="I10699" s="71">
        <f t="shared" si="570"/>
        <v>14</v>
      </c>
      <c r="J10699" s="72" t="s">
        <v>139</v>
      </c>
      <c r="K10699" s="72" t="s">
        <v>140</v>
      </c>
      <c r="L10699" s="73">
        <v>1</v>
      </c>
      <c r="M10699" s="73" t="s">
        <v>268</v>
      </c>
      <c r="N10699" s="68" t="str">
        <f>VLOOKUP(K10699,[1]人員授權表!D$3:G$249,4,0)</f>
        <v>無機</v>
      </c>
      <c r="O10699" s="70" t="str">
        <f>IF(J10699=[1]人員授權表!$C$85,"Casper李羿勳",IF(J10699=[1]人員授權表!$C$188,"Iring陳俊明",IF(J10699=[1]人員授權表!$C$189,"Brian陳泓霖",VLOOKUP(K10699,[1]人員授權表!D$2:E$249,2,FALSE))))</f>
        <v>Brian陳泓霖</v>
      </c>
      <c r="P10699" s="67">
        <f t="shared" si="571"/>
        <v>44895</v>
      </c>
      <c r="Q10699" s="75" t="str">
        <f t="shared" si="572"/>
        <v>週三</v>
      </c>
      <c r="R10699" s="80">
        <v>44889</v>
      </c>
    </row>
    <row r="10700" spans="2:28">
      <c r="B10700" s="66">
        <v>44860</v>
      </c>
      <c r="D10700" s="68" t="s">
        <v>776</v>
      </c>
      <c r="E10700" s="89" t="s">
        <v>82</v>
      </c>
      <c r="F10700" s="90" t="s">
        <v>3857</v>
      </c>
      <c r="G10700" s="92">
        <v>44883</v>
      </c>
      <c r="H10700" s="92">
        <v>44897</v>
      </c>
      <c r="I10700" s="127">
        <f t="shared" si="570"/>
        <v>14</v>
      </c>
      <c r="J10700" s="106" t="s">
        <v>125</v>
      </c>
      <c r="K10700" s="106" t="s">
        <v>144</v>
      </c>
      <c r="L10700" s="100"/>
      <c r="M10700" s="73" t="s">
        <v>268</v>
      </c>
      <c r="N10700" s="94" t="str">
        <f>VLOOKUP(K10700,[1]人員授權表!D$3:G$249,4,0)</f>
        <v>有機</v>
      </c>
      <c r="O10700" s="89" t="str">
        <f>IF(J10700=[1]人員授權表!$C$85,"Casper李羿勳",IF(J10700=[1]人員授權表!$C$188,"Iring陳俊明",IF(J10700=[1]人員授權表!$C$189,"Brian陳泓霖",VLOOKUP(K10700,[1]人員授權表!D$2:E$249,2,FALSE))))</f>
        <v>Lucy黃詩婷</v>
      </c>
      <c r="P10700" s="92">
        <f t="shared" si="571"/>
        <v>44895</v>
      </c>
      <c r="Q10700" s="75" t="str">
        <f t="shared" si="572"/>
        <v>週三</v>
      </c>
      <c r="R10700" s="80" t="s">
        <v>776</v>
      </c>
      <c r="Z10700" s="79" t="s">
        <v>3858</v>
      </c>
      <c r="AA10700" s="102"/>
      <c r="AB10700" s="123"/>
    </row>
    <row r="10701" spans="2:28">
      <c r="B10701" s="66">
        <v>44860</v>
      </c>
      <c r="D10701" s="68" t="s">
        <v>776</v>
      </c>
      <c r="E10701" s="89" t="s">
        <v>82</v>
      </c>
      <c r="F10701" s="90" t="s">
        <v>3859</v>
      </c>
      <c r="G10701" s="92">
        <v>44883</v>
      </c>
      <c r="H10701" s="92">
        <v>44897</v>
      </c>
      <c r="I10701" s="127">
        <f t="shared" si="570"/>
        <v>14</v>
      </c>
      <c r="J10701" s="106" t="s">
        <v>139</v>
      </c>
      <c r="K10701" s="106" t="s">
        <v>140</v>
      </c>
      <c r="L10701" s="100"/>
      <c r="M10701" s="73" t="s">
        <v>268</v>
      </c>
      <c r="N10701" s="94" t="str">
        <f>VLOOKUP(K10701,[1]人員授權表!D$3:G$249,4,0)</f>
        <v>無機</v>
      </c>
      <c r="O10701" s="89" t="str">
        <f>IF(J10701=[1]人員授權表!$C$85,"Casper李羿勳",IF(J10701=[1]人員授權表!$C$188,"Iring陳俊明",IF(J10701=[1]人員授權表!$C$189,"Brian陳泓霖",VLOOKUP(K10701,[1]人員授權表!D$2:E$249,2,FALSE))))</f>
        <v>Brian陳泓霖</v>
      </c>
      <c r="P10701" s="92">
        <f t="shared" si="571"/>
        <v>44895</v>
      </c>
      <c r="Q10701" s="75" t="str">
        <f t="shared" si="572"/>
        <v>週三</v>
      </c>
      <c r="R10701" s="80" t="s">
        <v>776</v>
      </c>
      <c r="Z10701" s="79" t="s">
        <v>3858</v>
      </c>
      <c r="AA10701" s="102"/>
      <c r="AB10701" s="123"/>
    </row>
    <row r="10702" spans="2:28">
      <c r="B10702" s="66">
        <v>44860</v>
      </c>
      <c r="D10702" s="68" t="s">
        <v>776</v>
      </c>
      <c r="E10702" s="89" t="s">
        <v>82</v>
      </c>
      <c r="F10702" s="90" t="s">
        <v>3857</v>
      </c>
      <c r="G10702" s="92">
        <v>44883</v>
      </c>
      <c r="H10702" s="92">
        <v>44897</v>
      </c>
      <c r="I10702" s="127">
        <f t="shared" si="570"/>
        <v>14</v>
      </c>
      <c r="J10702" s="106" t="s">
        <v>164</v>
      </c>
      <c r="K10702" s="106" t="s">
        <v>146</v>
      </c>
      <c r="L10702" s="100"/>
      <c r="M10702" s="73" t="s">
        <v>268</v>
      </c>
      <c r="N10702" s="94" t="str">
        <f>VLOOKUP(K10702,[1]人員授權表!D$3:G$249,4,0)</f>
        <v>無機</v>
      </c>
      <c r="O10702" s="89" t="str">
        <f>IF(J10702=[1]人員授權表!$C$85,"Casper李羿勳",IF(J10702=[1]人員授權表!$C$188,"Iring陳俊明",IF(J10702=[1]人員授權表!$C$189,"Brian陳泓霖",VLOOKUP(K10702,[1]人員授權表!D$2:E$249,2,FALSE))))</f>
        <v>Jack劉念忻</v>
      </c>
      <c r="P10702" s="92">
        <f t="shared" si="571"/>
        <v>44895</v>
      </c>
      <c r="Q10702" s="75" t="str">
        <f t="shared" si="572"/>
        <v>週三</v>
      </c>
      <c r="R10702" s="80" t="s">
        <v>776</v>
      </c>
      <c r="Z10702" s="79" t="s">
        <v>3858</v>
      </c>
      <c r="AA10702" s="102"/>
      <c r="AB10702" s="123"/>
    </row>
    <row r="10703" spans="2:28">
      <c r="B10703" s="66">
        <v>44860</v>
      </c>
      <c r="D10703" s="68" t="s">
        <v>776</v>
      </c>
      <c r="E10703" s="89" t="s">
        <v>82</v>
      </c>
      <c r="F10703" s="90" t="s">
        <v>3859</v>
      </c>
      <c r="G10703" s="92">
        <v>44883</v>
      </c>
      <c r="H10703" s="92">
        <v>44897</v>
      </c>
      <c r="I10703" s="127">
        <f t="shared" si="570"/>
        <v>14</v>
      </c>
      <c r="J10703" s="106" t="s">
        <v>141</v>
      </c>
      <c r="K10703" s="106" t="s">
        <v>142</v>
      </c>
      <c r="L10703" s="100"/>
      <c r="M10703" s="73" t="s">
        <v>268</v>
      </c>
      <c r="N10703" s="94" t="str">
        <f>VLOOKUP(K10703,[1]人員授權表!D$3:G$249,4,0)</f>
        <v>無機</v>
      </c>
      <c r="O10703" s="89" t="str">
        <f>IF(J10703=[1]人員授權表!$C$85,"Casper李羿勳",IF(J10703=[1]人員授權表!$C$188,"Iring陳俊明",IF(J10703=[1]人員授權表!$C$189,"Brian陳泓霖",VLOOKUP(K10703,[1]人員授權表!D$2:E$249,2,FALSE))))</f>
        <v>Dennis陳汶宏</v>
      </c>
      <c r="P10703" s="92">
        <f t="shared" si="571"/>
        <v>44895</v>
      </c>
      <c r="Q10703" s="75" t="str">
        <f t="shared" si="572"/>
        <v>週三</v>
      </c>
      <c r="R10703" s="80" t="s">
        <v>776</v>
      </c>
      <c r="Z10703" s="79" t="s">
        <v>3858</v>
      </c>
      <c r="AA10703" s="102"/>
      <c r="AB10703" s="123"/>
    </row>
    <row r="10704" spans="2:28">
      <c r="B10704" s="66">
        <v>44860</v>
      </c>
      <c r="D10704" s="68" t="s">
        <v>776</v>
      </c>
      <c r="E10704" s="89" t="s">
        <v>82</v>
      </c>
      <c r="F10704" s="90" t="s">
        <v>3859</v>
      </c>
      <c r="G10704" s="92">
        <v>44883</v>
      </c>
      <c r="H10704" s="92">
        <v>44897</v>
      </c>
      <c r="I10704" s="127">
        <f t="shared" si="570"/>
        <v>14</v>
      </c>
      <c r="J10704" s="106" t="s">
        <v>137</v>
      </c>
      <c r="K10704" s="106" t="s">
        <v>138</v>
      </c>
      <c r="L10704" s="100"/>
      <c r="M10704" s="73" t="s">
        <v>268</v>
      </c>
      <c r="N10704" s="94" t="str">
        <f>VLOOKUP(K10704,[1]人員授權表!D$3:G$249,4,0)</f>
        <v>無機</v>
      </c>
      <c r="O10704" s="89" t="str">
        <f>IF(J10704=[1]人員授權表!$C$85,"Casper李羿勳",IF(J10704=[1]人員授權表!$C$188,"Iring陳俊明",IF(J10704=[1]人員授權表!$C$189,"Brian陳泓霖",VLOOKUP(K10704,[1]人員授權表!D$2:E$249,2,FALSE))))</f>
        <v>Jack劉念忻</v>
      </c>
      <c r="P10704" s="92">
        <f t="shared" si="571"/>
        <v>44895</v>
      </c>
      <c r="Q10704" s="75" t="str">
        <f t="shared" si="572"/>
        <v>週三</v>
      </c>
      <c r="R10704" s="80" t="s">
        <v>776</v>
      </c>
      <c r="Z10704" s="79" t="s">
        <v>3858</v>
      </c>
      <c r="AA10704" s="102"/>
      <c r="AB10704" s="123"/>
    </row>
    <row r="10705" spans="2:28">
      <c r="B10705" s="66">
        <v>44860</v>
      </c>
      <c r="D10705" s="68" t="s">
        <v>776</v>
      </c>
      <c r="E10705" s="89" t="s">
        <v>82</v>
      </c>
      <c r="F10705" s="90" t="s">
        <v>3859</v>
      </c>
      <c r="G10705" s="92">
        <v>44883</v>
      </c>
      <c r="H10705" s="92">
        <v>44897</v>
      </c>
      <c r="I10705" s="127">
        <f t="shared" si="570"/>
        <v>14</v>
      </c>
      <c r="J10705" s="106" t="s">
        <v>148</v>
      </c>
      <c r="K10705" s="106" t="s">
        <v>149</v>
      </c>
      <c r="L10705" s="100"/>
      <c r="M10705" s="73" t="s">
        <v>268</v>
      </c>
      <c r="N10705" s="94" t="str">
        <f>VLOOKUP(K10705,[1]人員授權表!D$3:G$249,4,0)</f>
        <v>無機</v>
      </c>
      <c r="O10705" s="89" t="str">
        <f>IF(J10705=[1]人員授權表!$C$85,"Casper李羿勳",IF(J10705=[1]人員授權表!$C$188,"Iring陳俊明",IF(J10705=[1]人員授權表!$C$189,"Brian陳泓霖",VLOOKUP(K10705,[1]人員授權表!D$2:E$249,2,FALSE))))</f>
        <v>Vicky游崴涵</v>
      </c>
      <c r="P10705" s="92">
        <f t="shared" si="571"/>
        <v>44895</v>
      </c>
      <c r="Q10705" s="75" t="str">
        <f t="shared" si="572"/>
        <v>週三</v>
      </c>
      <c r="R10705" s="80" t="s">
        <v>776</v>
      </c>
      <c r="Z10705" s="79" t="s">
        <v>3858</v>
      </c>
      <c r="AA10705" s="102"/>
      <c r="AB10705" s="123"/>
    </row>
    <row r="10706" spans="2:28">
      <c r="B10706" s="66">
        <v>44887</v>
      </c>
      <c r="D10706" s="68" t="s">
        <v>50</v>
      </c>
      <c r="E10706" s="70" t="s">
        <v>51</v>
      </c>
      <c r="F10706" s="4" t="s">
        <v>3860</v>
      </c>
      <c r="G10706" s="67">
        <v>44884</v>
      </c>
      <c r="H10706" s="67">
        <v>44897</v>
      </c>
      <c r="I10706" s="71">
        <f t="shared" si="570"/>
        <v>13</v>
      </c>
      <c r="J10706" s="72" t="s">
        <v>148</v>
      </c>
      <c r="K10706" s="72" t="s">
        <v>149</v>
      </c>
      <c r="L10706" s="73">
        <v>1</v>
      </c>
      <c r="M10706" s="73" t="s">
        <v>91</v>
      </c>
      <c r="N10706" s="68" t="str">
        <f>VLOOKUP(K10706,[1]人員授權表!D$3:G$249,4,0)</f>
        <v>無機</v>
      </c>
      <c r="O10706" s="70" t="str">
        <f>IF(J10706=[1]人員授權表!$C$85,"Casper李羿勳",IF(J10706=[1]人員授權表!$C$188,"Iring陳俊明",IF(J10706=[1]人員授權表!$C$189,"Brian陳泓霖",VLOOKUP(K10706,[1]人員授權表!D$2:E$249,2,FALSE))))</f>
        <v>Vicky游崴涵</v>
      </c>
      <c r="P10706" s="67">
        <f t="shared" si="571"/>
        <v>44895</v>
      </c>
      <c r="Q10706" s="75" t="str">
        <f t="shared" si="572"/>
        <v>週三</v>
      </c>
      <c r="R10706" s="80">
        <v>44890</v>
      </c>
    </row>
    <row r="10707" spans="2:28">
      <c r="B10707" s="66">
        <v>44887</v>
      </c>
      <c r="D10707" s="68" t="s">
        <v>50</v>
      </c>
      <c r="E10707" s="70" t="s">
        <v>51</v>
      </c>
      <c r="F10707" s="4" t="s">
        <v>3860</v>
      </c>
      <c r="G10707" s="67">
        <v>44884</v>
      </c>
      <c r="H10707" s="67">
        <v>44897</v>
      </c>
      <c r="I10707" s="71">
        <f t="shared" si="570"/>
        <v>13</v>
      </c>
      <c r="J10707" s="72" t="s">
        <v>139</v>
      </c>
      <c r="K10707" s="72" t="s">
        <v>140</v>
      </c>
      <c r="L10707" s="73">
        <v>1</v>
      </c>
      <c r="M10707" s="73" t="s">
        <v>91</v>
      </c>
      <c r="N10707" s="68" t="str">
        <f>VLOOKUP(K10707,[1]人員授權表!D$3:G$249,4,0)</f>
        <v>無機</v>
      </c>
      <c r="O10707" s="70" t="str">
        <f>IF(J10707=[1]人員授權表!$C$85,"Casper李羿勳",IF(J10707=[1]人員授權表!$C$188,"Iring陳俊明",IF(J10707=[1]人員授權表!$C$189,"Brian陳泓霖",VLOOKUP(K10707,[1]人員授權表!D$2:E$249,2,FALSE))))</f>
        <v>Brian陳泓霖</v>
      </c>
      <c r="P10707" s="67">
        <f t="shared" si="571"/>
        <v>44895</v>
      </c>
      <c r="Q10707" s="75" t="str">
        <f t="shared" si="572"/>
        <v>週三</v>
      </c>
      <c r="R10707" s="80">
        <v>44889</v>
      </c>
    </row>
    <row r="10708" spans="2:28">
      <c r="B10708" s="66">
        <v>44887</v>
      </c>
      <c r="D10708" s="68" t="s">
        <v>50</v>
      </c>
      <c r="E10708" s="70" t="s">
        <v>51</v>
      </c>
      <c r="F10708" s="4" t="s">
        <v>3860</v>
      </c>
      <c r="G10708" s="67">
        <v>44884</v>
      </c>
      <c r="H10708" s="67">
        <v>44897</v>
      </c>
      <c r="I10708" s="71">
        <f t="shared" si="570"/>
        <v>13</v>
      </c>
      <c r="J10708" s="72" t="s">
        <v>141</v>
      </c>
      <c r="K10708" s="72" t="s">
        <v>142</v>
      </c>
      <c r="L10708" s="73">
        <v>1</v>
      </c>
      <c r="M10708" s="73" t="s">
        <v>91</v>
      </c>
      <c r="N10708" s="68" t="str">
        <f>VLOOKUP(K10708,[1]人員授權表!D$3:G$249,4,0)</f>
        <v>無機</v>
      </c>
      <c r="O10708" s="70" t="str">
        <f>IF(J10708=[1]人員授權表!$C$85,"Casper李羿勳",IF(J10708=[1]人員授權表!$C$188,"Iring陳俊明",IF(J10708=[1]人員授權表!$C$189,"Brian陳泓霖",VLOOKUP(K10708,[1]人員授權表!D$2:E$249,2,FALSE))))</f>
        <v>Dennis陳汶宏</v>
      </c>
      <c r="P10708" s="67">
        <f t="shared" si="571"/>
        <v>44895</v>
      </c>
      <c r="Q10708" s="75" t="str">
        <f t="shared" si="572"/>
        <v>週三</v>
      </c>
      <c r="R10708" s="80">
        <v>44889</v>
      </c>
    </row>
    <row r="10709" spans="2:28">
      <c r="B10709" s="66">
        <v>44887</v>
      </c>
      <c r="D10709" s="68" t="s">
        <v>50</v>
      </c>
      <c r="E10709" s="70" t="s">
        <v>51</v>
      </c>
      <c r="F10709" s="4" t="s">
        <v>3861</v>
      </c>
      <c r="G10709" s="67">
        <v>44885</v>
      </c>
      <c r="H10709" s="67">
        <v>44897</v>
      </c>
      <c r="I10709" s="71">
        <f t="shared" si="570"/>
        <v>12</v>
      </c>
      <c r="J10709" s="72" t="s">
        <v>148</v>
      </c>
      <c r="K10709" s="72" t="s">
        <v>149</v>
      </c>
      <c r="L10709" s="73">
        <v>1</v>
      </c>
      <c r="M10709" s="73" t="s">
        <v>91</v>
      </c>
      <c r="N10709" s="68" t="str">
        <f>VLOOKUP(K10709,[1]人員授權表!D$3:G$249,4,0)</f>
        <v>無機</v>
      </c>
      <c r="O10709" s="70" t="str">
        <f>IF(J10709=[1]人員授權表!$C$85,"Casper李羿勳",IF(J10709=[1]人員授權表!$C$188,"Iring陳俊明",IF(J10709=[1]人員授權表!$C$189,"Brian陳泓霖",VLOOKUP(K10709,[1]人員授權表!D$2:E$249,2,FALSE))))</f>
        <v>Vicky游崴涵</v>
      </c>
      <c r="P10709" s="67">
        <f t="shared" si="571"/>
        <v>44895</v>
      </c>
      <c r="Q10709" s="75" t="str">
        <f t="shared" si="572"/>
        <v>週三</v>
      </c>
      <c r="R10709" s="80">
        <v>44890</v>
      </c>
    </row>
    <row r="10710" spans="2:28">
      <c r="B10710" s="66">
        <v>44887</v>
      </c>
      <c r="D10710" s="68" t="s">
        <v>50</v>
      </c>
      <c r="E10710" s="70" t="s">
        <v>51</v>
      </c>
      <c r="F10710" s="4" t="s">
        <v>3861</v>
      </c>
      <c r="G10710" s="67">
        <v>44885</v>
      </c>
      <c r="H10710" s="67">
        <v>44897</v>
      </c>
      <c r="I10710" s="71">
        <f t="shared" si="570"/>
        <v>12</v>
      </c>
      <c r="J10710" s="72" t="s">
        <v>139</v>
      </c>
      <c r="K10710" s="72" t="s">
        <v>140</v>
      </c>
      <c r="L10710" s="73">
        <v>1</v>
      </c>
      <c r="M10710" s="73" t="s">
        <v>91</v>
      </c>
      <c r="N10710" s="68" t="str">
        <f>VLOOKUP(K10710,[1]人員授權表!D$3:G$249,4,0)</f>
        <v>無機</v>
      </c>
      <c r="O10710" s="70" t="str">
        <f>IF(J10710=[1]人員授權表!$C$85,"Casper李羿勳",IF(J10710=[1]人員授權表!$C$188,"Iring陳俊明",IF(J10710=[1]人員授權表!$C$189,"Brian陳泓霖",VLOOKUP(K10710,[1]人員授權表!D$2:E$249,2,FALSE))))</f>
        <v>Brian陳泓霖</v>
      </c>
      <c r="P10710" s="67">
        <f t="shared" si="571"/>
        <v>44895</v>
      </c>
      <c r="Q10710" s="75" t="str">
        <f t="shared" si="572"/>
        <v>週三</v>
      </c>
      <c r="R10710" s="80">
        <v>44889</v>
      </c>
    </row>
    <row r="10711" spans="2:28">
      <c r="B10711" s="66">
        <v>44887</v>
      </c>
      <c r="D10711" s="68" t="s">
        <v>50</v>
      </c>
      <c r="E10711" s="70" t="s">
        <v>51</v>
      </c>
      <c r="F10711" s="4" t="s">
        <v>3861</v>
      </c>
      <c r="G10711" s="67">
        <v>44885</v>
      </c>
      <c r="H10711" s="67">
        <v>44897</v>
      </c>
      <c r="I10711" s="71">
        <f t="shared" si="570"/>
        <v>12</v>
      </c>
      <c r="J10711" s="72" t="s">
        <v>141</v>
      </c>
      <c r="K10711" s="72" t="s">
        <v>142</v>
      </c>
      <c r="L10711" s="73">
        <v>1</v>
      </c>
      <c r="M10711" s="73" t="s">
        <v>91</v>
      </c>
      <c r="N10711" s="68" t="str">
        <f>VLOOKUP(K10711,[1]人員授權表!D$3:G$249,4,0)</f>
        <v>無機</v>
      </c>
      <c r="O10711" s="70" t="str">
        <f>IF(J10711=[1]人員授權表!$C$85,"Casper李羿勳",IF(J10711=[1]人員授權表!$C$188,"Iring陳俊明",IF(J10711=[1]人員授權表!$C$189,"Brian陳泓霖",VLOOKUP(K10711,[1]人員授權表!D$2:E$249,2,FALSE))))</f>
        <v>Dennis陳汶宏</v>
      </c>
      <c r="P10711" s="67">
        <f t="shared" si="571"/>
        <v>44895</v>
      </c>
      <c r="Q10711" s="75" t="str">
        <f t="shared" si="572"/>
        <v>週三</v>
      </c>
      <c r="R10711" s="80">
        <v>44889</v>
      </c>
    </row>
    <row r="10712" spans="2:28">
      <c r="B10712" s="66">
        <v>44860</v>
      </c>
      <c r="D10712" s="68" t="s">
        <v>50</v>
      </c>
      <c r="E10712" s="70" t="s">
        <v>82</v>
      </c>
      <c r="F10712" s="70" t="s">
        <v>3862</v>
      </c>
      <c r="G10712" s="67">
        <v>44883</v>
      </c>
      <c r="H10712" s="67">
        <v>44897</v>
      </c>
      <c r="I10712" s="71">
        <f t="shared" si="570"/>
        <v>14</v>
      </c>
      <c r="J10712" s="72" t="s">
        <v>125</v>
      </c>
      <c r="K10712" s="72" t="s">
        <v>144</v>
      </c>
      <c r="L10712" s="73">
        <v>2</v>
      </c>
      <c r="M10712" s="73" t="s">
        <v>268</v>
      </c>
      <c r="N10712" s="68" t="str">
        <f>VLOOKUP(K10712,[1]人員授權表!D$3:G$249,4,0)</f>
        <v>有機</v>
      </c>
      <c r="O10712" s="70" t="str">
        <f>IF(J10712=[1]人員授權表!$C$85,"Casper李羿勳",IF(J10712=[1]人員授權表!$C$188,"Iring陳俊明",IF(J10712=[1]人員授權表!$C$189,"Brian陳泓霖",VLOOKUP(K10712,[1]人員授權表!D$2:E$249,2,FALSE))))</f>
        <v>Lucy黃詩婷</v>
      </c>
      <c r="P10712" s="67">
        <f t="shared" si="571"/>
        <v>44895</v>
      </c>
      <c r="Q10712" s="75" t="str">
        <f t="shared" si="572"/>
        <v>週三</v>
      </c>
      <c r="R10712" s="80">
        <v>44890</v>
      </c>
    </row>
    <row r="10713" spans="2:28">
      <c r="B10713" s="66">
        <v>44860</v>
      </c>
      <c r="D10713" s="68" t="s">
        <v>50</v>
      </c>
      <c r="E10713" s="70" t="s">
        <v>82</v>
      </c>
      <c r="F10713" s="70" t="s">
        <v>3862</v>
      </c>
      <c r="G10713" s="67">
        <v>44883</v>
      </c>
      <c r="H10713" s="67">
        <v>44897</v>
      </c>
      <c r="I10713" s="71">
        <f t="shared" si="570"/>
        <v>14</v>
      </c>
      <c r="J10713" s="72" t="s">
        <v>139</v>
      </c>
      <c r="K10713" s="72" t="s">
        <v>140</v>
      </c>
      <c r="L10713" s="73">
        <v>2</v>
      </c>
      <c r="M10713" s="73" t="s">
        <v>268</v>
      </c>
      <c r="N10713" s="68" t="str">
        <f>VLOOKUP(K10713,[1]人員授權表!D$3:G$249,4,0)</f>
        <v>無機</v>
      </c>
      <c r="O10713" s="70" t="str">
        <f>IF(J10713=[1]人員授權表!$C$85,"Casper李羿勳",IF(J10713=[1]人員授權表!$C$188,"Iring陳俊明",IF(J10713=[1]人員授權表!$C$189,"Brian陳泓霖",VLOOKUP(K10713,[1]人員授權表!D$2:E$249,2,FALSE))))</f>
        <v>Brian陳泓霖</v>
      </c>
      <c r="P10713" s="67">
        <f t="shared" si="571"/>
        <v>44895</v>
      </c>
      <c r="Q10713" s="75" t="str">
        <f t="shared" si="572"/>
        <v>週三</v>
      </c>
      <c r="R10713" s="80">
        <v>44889</v>
      </c>
    </row>
    <row r="10714" spans="2:28">
      <c r="B10714" s="66">
        <v>44860</v>
      </c>
      <c r="D10714" s="68" t="s">
        <v>50</v>
      </c>
      <c r="E10714" s="70" t="s">
        <v>82</v>
      </c>
      <c r="F10714" s="70" t="s">
        <v>3862</v>
      </c>
      <c r="G10714" s="67">
        <v>44883</v>
      </c>
      <c r="H10714" s="67">
        <v>44897</v>
      </c>
      <c r="I10714" s="71">
        <f t="shared" si="570"/>
        <v>14</v>
      </c>
      <c r="J10714" s="72" t="s">
        <v>2078</v>
      </c>
      <c r="K10714" s="72" t="s">
        <v>146</v>
      </c>
      <c r="L10714" s="73">
        <v>2</v>
      </c>
      <c r="M10714" s="73" t="s">
        <v>268</v>
      </c>
      <c r="N10714" s="68" t="str">
        <f>VLOOKUP(K10714,[1]人員授權表!D$3:G$249,4,0)</f>
        <v>無機</v>
      </c>
      <c r="O10714" s="70" t="str">
        <f>IF(J10714=[1]人員授權表!$C$85,"Casper李羿勳",IF(J10714=[1]人員授權表!$C$188,"Iring陳俊明",IF(J10714=[1]人員授權表!$C$189,"Brian陳泓霖",VLOOKUP(K10714,[1]人員授權表!D$2:E$249,2,FALSE))))</f>
        <v>Jack劉念忻</v>
      </c>
      <c r="P10714" s="67">
        <f t="shared" si="571"/>
        <v>44895</v>
      </c>
      <c r="Q10714" s="75" t="str">
        <f t="shared" si="572"/>
        <v>週三</v>
      </c>
      <c r="R10714" s="80">
        <v>44891</v>
      </c>
    </row>
    <row r="10715" spans="2:28">
      <c r="B10715" s="66">
        <v>44860</v>
      </c>
      <c r="D10715" s="68" t="s">
        <v>50</v>
      </c>
      <c r="E10715" s="70" t="s">
        <v>82</v>
      </c>
      <c r="F10715" s="70" t="s">
        <v>3862</v>
      </c>
      <c r="G10715" s="67">
        <v>44883</v>
      </c>
      <c r="H10715" s="67">
        <v>44897</v>
      </c>
      <c r="I10715" s="71">
        <f t="shared" si="570"/>
        <v>14</v>
      </c>
      <c r="J10715" s="72" t="s">
        <v>141</v>
      </c>
      <c r="K10715" s="72" t="s">
        <v>142</v>
      </c>
      <c r="L10715" s="73">
        <v>2</v>
      </c>
      <c r="M10715" s="73" t="s">
        <v>268</v>
      </c>
      <c r="N10715" s="68" t="str">
        <f>VLOOKUP(K10715,[1]人員授權表!D$3:G$249,4,0)</f>
        <v>無機</v>
      </c>
      <c r="O10715" s="70" t="str">
        <f>IF(J10715=[1]人員授權表!$C$85,"Casper李羿勳",IF(J10715=[1]人員授權表!$C$188,"Iring陳俊明",IF(J10715=[1]人員授權表!$C$189,"Brian陳泓霖",VLOOKUP(K10715,[1]人員授權表!D$2:E$249,2,FALSE))))</f>
        <v>Dennis陳汶宏</v>
      </c>
      <c r="P10715" s="67">
        <f t="shared" si="571"/>
        <v>44895</v>
      </c>
      <c r="Q10715" s="75" t="str">
        <f t="shared" si="572"/>
        <v>週三</v>
      </c>
      <c r="R10715" s="80">
        <v>44887</v>
      </c>
    </row>
    <row r="10716" spans="2:28">
      <c r="B10716" s="66">
        <v>44860</v>
      </c>
      <c r="D10716" s="68" t="s">
        <v>50</v>
      </c>
      <c r="E10716" s="70" t="s">
        <v>82</v>
      </c>
      <c r="F10716" s="70" t="s">
        <v>3862</v>
      </c>
      <c r="G10716" s="67">
        <v>44883</v>
      </c>
      <c r="H10716" s="67">
        <v>44897</v>
      </c>
      <c r="I10716" s="71">
        <f t="shared" si="570"/>
        <v>14</v>
      </c>
      <c r="J10716" s="72" t="s">
        <v>137</v>
      </c>
      <c r="K10716" s="72" t="s">
        <v>138</v>
      </c>
      <c r="L10716" s="73">
        <v>2</v>
      </c>
      <c r="M10716" s="73" t="s">
        <v>268</v>
      </c>
      <c r="N10716" s="68" t="str">
        <f>VLOOKUP(K10716,[1]人員授權表!D$3:G$249,4,0)</f>
        <v>無機</v>
      </c>
      <c r="O10716" s="70" t="str">
        <f>IF(J10716=[1]人員授權表!$C$85,"Casper李羿勳",IF(J10716=[1]人員授權表!$C$188,"Iring陳俊明",IF(J10716=[1]人員授權表!$C$189,"Brian陳泓霖",VLOOKUP(K10716,[1]人員授權表!D$2:E$249,2,FALSE))))</f>
        <v>Jack劉念忻</v>
      </c>
      <c r="P10716" s="67">
        <f t="shared" si="571"/>
        <v>44895</v>
      </c>
      <c r="Q10716" s="75" t="str">
        <f t="shared" si="572"/>
        <v>週三</v>
      </c>
      <c r="R10716" s="80">
        <v>44890</v>
      </c>
    </row>
    <row r="10717" spans="2:28">
      <c r="B10717" s="66">
        <v>44860</v>
      </c>
      <c r="D10717" s="68" t="s">
        <v>50</v>
      </c>
      <c r="E10717" s="70" t="s">
        <v>82</v>
      </c>
      <c r="F10717" s="70" t="s">
        <v>3862</v>
      </c>
      <c r="G10717" s="67">
        <v>44883</v>
      </c>
      <c r="H10717" s="67">
        <v>44897</v>
      </c>
      <c r="I10717" s="71">
        <f t="shared" si="570"/>
        <v>14</v>
      </c>
      <c r="J10717" s="72" t="s">
        <v>148</v>
      </c>
      <c r="K10717" s="72" t="s">
        <v>149</v>
      </c>
      <c r="L10717" s="73">
        <v>2</v>
      </c>
      <c r="M10717" s="73" t="s">
        <v>268</v>
      </c>
      <c r="N10717" s="68" t="str">
        <f>VLOOKUP(K10717,[1]人員授權表!D$3:G$249,4,0)</f>
        <v>無機</v>
      </c>
      <c r="O10717" s="70" t="str">
        <f>IF(J10717=[1]人員授權表!$C$85,"Casper李羿勳",IF(J10717=[1]人員授權表!$C$188,"Iring陳俊明",IF(J10717=[1]人員授權表!$C$189,"Brian陳泓霖",VLOOKUP(K10717,[1]人員授權表!D$2:E$249,2,FALSE))))</f>
        <v>Vicky游崴涵</v>
      </c>
      <c r="P10717" s="67">
        <f t="shared" si="571"/>
        <v>44895</v>
      </c>
      <c r="Q10717" s="75" t="str">
        <f t="shared" si="572"/>
        <v>週三</v>
      </c>
      <c r="R10717" s="80">
        <v>44886</v>
      </c>
    </row>
    <row r="10718" spans="2:28">
      <c r="B10718" s="66">
        <v>44882</v>
      </c>
      <c r="D10718" s="68" t="s">
        <v>50</v>
      </c>
      <c r="E10718" s="70" t="s">
        <v>51</v>
      </c>
      <c r="F10718" s="70" t="s">
        <v>3863</v>
      </c>
      <c r="G10718" s="67">
        <v>44886</v>
      </c>
      <c r="H10718" s="67">
        <v>44897</v>
      </c>
      <c r="I10718" s="71">
        <v>11</v>
      </c>
      <c r="J10718" s="72" t="s">
        <v>125</v>
      </c>
      <c r="K10718" s="72" t="s">
        <v>144</v>
      </c>
      <c r="L10718" s="73">
        <v>6</v>
      </c>
      <c r="M10718" s="73" t="s">
        <v>79</v>
      </c>
      <c r="N10718" s="68" t="str">
        <f>VLOOKUP(K10718,[1]人員授權表!D$3:G$249,4,0)</f>
        <v>有機</v>
      </c>
      <c r="O10718" s="70" t="str">
        <f>IF(J10718=[1]人員授權表!$C$85,"Casper李羿勳",IF(J10718=[1]人員授權表!$C$188,"Iring陳俊明",IF(J10718=[1]人員授權表!$C$189,"Brian陳泓霖",VLOOKUP(K10718,[1]人員授權表!D$2:E$249,2,FALSE))))</f>
        <v>Lucy黃詩婷</v>
      </c>
      <c r="P10718" s="67">
        <f t="shared" si="571"/>
        <v>44895</v>
      </c>
      <c r="Q10718" s="75" t="str">
        <f t="shared" si="572"/>
        <v>週三</v>
      </c>
      <c r="R10718" s="80">
        <v>44890</v>
      </c>
    </row>
    <row r="10719" spans="2:28">
      <c r="B10719" s="66">
        <v>44882</v>
      </c>
      <c r="D10719" s="68" t="s">
        <v>50</v>
      </c>
      <c r="E10719" s="70" t="s">
        <v>51</v>
      </c>
      <c r="F10719" s="70" t="s">
        <v>3863</v>
      </c>
      <c r="G10719" s="67">
        <v>44886</v>
      </c>
      <c r="H10719" s="67">
        <v>44897</v>
      </c>
      <c r="I10719" s="71">
        <v>11</v>
      </c>
      <c r="J10719" s="72" t="s">
        <v>139</v>
      </c>
      <c r="K10719" s="72" t="s">
        <v>140</v>
      </c>
      <c r="L10719" s="73">
        <v>6</v>
      </c>
      <c r="M10719" s="73" t="s">
        <v>79</v>
      </c>
      <c r="N10719" s="68" t="str">
        <f>VLOOKUP(K10719,[1]人員授權表!D$3:G$249,4,0)</f>
        <v>無機</v>
      </c>
      <c r="O10719" s="70" t="str">
        <f>IF(J10719=[1]人員授權表!$C$85,"Casper李羿勳",IF(J10719=[1]人員授權表!$C$188,"Iring陳俊明",IF(J10719=[1]人員授權表!$C$189,"Brian陳泓霖",VLOOKUP(K10719,[1]人員授權表!D$2:E$249,2,FALSE))))</f>
        <v>Brian陳泓霖</v>
      </c>
      <c r="P10719" s="67">
        <f t="shared" si="571"/>
        <v>44895</v>
      </c>
      <c r="Q10719" s="75" t="str">
        <f t="shared" si="572"/>
        <v>週三</v>
      </c>
      <c r="R10719" s="80">
        <v>44895</v>
      </c>
    </row>
    <row r="10720" spans="2:28">
      <c r="B10720" s="66">
        <v>44882</v>
      </c>
      <c r="D10720" s="68" t="s">
        <v>50</v>
      </c>
      <c r="E10720" s="70" t="s">
        <v>51</v>
      </c>
      <c r="F10720" s="70" t="s">
        <v>3863</v>
      </c>
      <c r="G10720" s="67">
        <v>44886</v>
      </c>
      <c r="H10720" s="67">
        <v>44897</v>
      </c>
      <c r="I10720" s="71">
        <v>11</v>
      </c>
      <c r="J10720" s="72" t="s">
        <v>160</v>
      </c>
      <c r="K10720" s="72" t="s">
        <v>161</v>
      </c>
      <c r="L10720" s="73">
        <v>6</v>
      </c>
      <c r="M10720" s="73" t="s">
        <v>79</v>
      </c>
      <c r="N10720" s="68" t="str">
        <f>VLOOKUP(K10720,[1]人員授權表!D$3:G$249,4,0)</f>
        <v>無機</v>
      </c>
      <c r="O10720" s="70" t="str">
        <f>IF(J10720=[1]人員授權表!$C$85,"Casper李羿勳",IF(J10720=[1]人員授權表!$C$188,"Iring陳俊明",IF(J10720=[1]人員授權表!$C$189,"Brian陳泓霖",VLOOKUP(K10720,[1]人員授權表!D$2:E$249,2,FALSE))))</f>
        <v>Dennis陳汶宏</v>
      </c>
      <c r="P10720" s="67">
        <f t="shared" si="571"/>
        <v>44895</v>
      </c>
      <c r="Q10720" s="75" t="str">
        <f t="shared" si="572"/>
        <v>週三</v>
      </c>
      <c r="R10720" s="80">
        <v>44893</v>
      </c>
    </row>
    <row r="10721" spans="2:28">
      <c r="B10721" s="66">
        <v>44882</v>
      </c>
      <c r="D10721" s="68" t="s">
        <v>50</v>
      </c>
      <c r="E10721" s="70" t="s">
        <v>51</v>
      </c>
      <c r="F10721" s="70" t="s">
        <v>3863</v>
      </c>
      <c r="G10721" s="67">
        <v>44886</v>
      </c>
      <c r="H10721" s="67">
        <v>44897</v>
      </c>
      <c r="I10721" s="71">
        <v>11</v>
      </c>
      <c r="J10721" s="72" t="s">
        <v>145</v>
      </c>
      <c r="K10721" s="72" t="s">
        <v>146</v>
      </c>
      <c r="L10721" s="73">
        <v>6</v>
      </c>
      <c r="M10721" s="73" t="s">
        <v>79</v>
      </c>
      <c r="N10721" s="68" t="str">
        <f>VLOOKUP(K10721,[1]人員授權表!D$3:G$249,4,0)</f>
        <v>無機</v>
      </c>
      <c r="O10721" s="70" t="str">
        <f>IF(J10721=[1]人員授權表!$C$85,"Casper李羿勳",IF(J10721=[1]人員授權表!$C$188,"Iring陳俊明",IF(J10721=[1]人員授權表!$C$189,"Brian陳泓霖",VLOOKUP(K10721,[1]人員授權表!D$2:E$249,2,FALSE))))</f>
        <v>Jack劉念忻</v>
      </c>
      <c r="P10721" s="67">
        <f t="shared" si="571"/>
        <v>44895</v>
      </c>
      <c r="Q10721" s="75" t="str">
        <f t="shared" si="572"/>
        <v>週三</v>
      </c>
      <c r="R10721" s="80">
        <v>44895</v>
      </c>
      <c r="S10721" s="85"/>
    </row>
    <row r="10722" spans="2:28">
      <c r="B10722" s="66">
        <v>44882</v>
      </c>
      <c r="D10722" s="68" t="s">
        <v>50</v>
      </c>
      <c r="E10722" s="70" t="s">
        <v>51</v>
      </c>
      <c r="F10722" s="70" t="s">
        <v>3863</v>
      </c>
      <c r="G10722" s="67">
        <v>44886</v>
      </c>
      <c r="H10722" s="67">
        <v>44897</v>
      </c>
      <c r="I10722" s="71">
        <v>11</v>
      </c>
      <c r="J10722" s="72" t="s">
        <v>164</v>
      </c>
      <c r="K10722" s="72" t="s">
        <v>146</v>
      </c>
      <c r="L10722" s="73">
        <v>6</v>
      </c>
      <c r="M10722" s="73" t="s">
        <v>79</v>
      </c>
      <c r="N10722" s="68" t="str">
        <f>VLOOKUP(K10722,[1]人員授權表!D$3:G$249,4,0)</f>
        <v>無機</v>
      </c>
      <c r="O10722" s="70" t="str">
        <f>IF(J10722=[1]人員授權表!$C$85,"Casper李羿勳",IF(J10722=[1]人員授權表!$C$188,"Iring陳俊明",IF(J10722=[1]人員授權表!$C$189,"Brian陳泓霖",VLOOKUP(K10722,[1]人員授權表!D$2:E$249,2,FALSE))))</f>
        <v>Jack劉念忻</v>
      </c>
      <c r="P10722" s="67">
        <f t="shared" si="571"/>
        <v>44895</v>
      </c>
      <c r="Q10722" s="75" t="str">
        <f t="shared" si="572"/>
        <v>週三</v>
      </c>
      <c r="R10722" s="80">
        <v>44895</v>
      </c>
      <c r="S10722" s="85"/>
    </row>
    <row r="10723" spans="2:28">
      <c r="B10723" s="66">
        <v>44882</v>
      </c>
      <c r="D10723" s="68" t="s">
        <v>50</v>
      </c>
      <c r="E10723" s="70" t="s">
        <v>51</v>
      </c>
      <c r="F10723" s="70" t="s">
        <v>3863</v>
      </c>
      <c r="G10723" s="67">
        <v>44886</v>
      </c>
      <c r="H10723" s="67">
        <v>44897</v>
      </c>
      <c r="I10723" s="71">
        <v>11</v>
      </c>
      <c r="J10723" s="72" t="s">
        <v>141</v>
      </c>
      <c r="K10723" s="72" t="s">
        <v>142</v>
      </c>
      <c r="L10723" s="73">
        <v>6</v>
      </c>
      <c r="M10723" s="73" t="s">
        <v>79</v>
      </c>
      <c r="N10723" s="68" t="str">
        <f>VLOOKUP(K10723,[1]人員授權表!D$3:G$249,4,0)</f>
        <v>無機</v>
      </c>
      <c r="O10723" s="70" t="str">
        <f>IF(J10723=[1]人員授權表!$C$85,"Casper李羿勳",IF(J10723=[1]人員授權表!$C$188,"Iring陳俊明",IF(J10723=[1]人員授權表!$C$189,"Brian陳泓霖",VLOOKUP(K10723,[1]人員授權表!D$2:E$249,2,FALSE))))</f>
        <v>Dennis陳汶宏</v>
      </c>
      <c r="P10723" s="67">
        <f t="shared" si="571"/>
        <v>44895</v>
      </c>
      <c r="Q10723" s="75" t="str">
        <f t="shared" si="572"/>
        <v>週三</v>
      </c>
      <c r="R10723" s="80">
        <v>44895</v>
      </c>
    </row>
    <row r="10724" spans="2:28">
      <c r="B10724" s="66">
        <v>44882</v>
      </c>
      <c r="D10724" s="68" t="s">
        <v>50</v>
      </c>
      <c r="E10724" s="70" t="s">
        <v>51</v>
      </c>
      <c r="F10724" s="70" t="s">
        <v>3863</v>
      </c>
      <c r="G10724" s="67">
        <v>44886</v>
      </c>
      <c r="H10724" s="67">
        <v>44897</v>
      </c>
      <c r="I10724" s="71">
        <v>11</v>
      </c>
      <c r="J10724" s="72" t="s">
        <v>153</v>
      </c>
      <c r="K10724" s="72" t="s">
        <v>154</v>
      </c>
      <c r="L10724" s="73">
        <v>6</v>
      </c>
      <c r="M10724" s="73" t="s">
        <v>79</v>
      </c>
      <c r="N10724" s="68" t="str">
        <f>VLOOKUP(K10724,[1]人員授權表!D$3:G$249,4,0)</f>
        <v>無機</v>
      </c>
      <c r="O10724" s="70" t="str">
        <f>IF(J10724=[1]人員授權表!$C$85,"Casper李羿勳",IF(J10724=[1]人員授權表!$C$188,"Iring陳俊明",IF(J10724=[1]人員授權表!$C$189,"Brian陳泓霖",VLOOKUP(K10724,[1]人員授權表!D$2:E$249,2,FALSE))))</f>
        <v>Ken張智凱</v>
      </c>
      <c r="P10724" s="67">
        <f t="shared" si="571"/>
        <v>44895</v>
      </c>
      <c r="Q10724" s="75" t="str">
        <f t="shared" si="572"/>
        <v>週三</v>
      </c>
      <c r="R10724" s="80">
        <v>44889</v>
      </c>
    </row>
    <row r="10725" spans="2:28">
      <c r="B10725" s="66">
        <v>44882</v>
      </c>
      <c r="D10725" s="68" t="s">
        <v>50</v>
      </c>
      <c r="E10725" s="70" t="s">
        <v>51</v>
      </c>
      <c r="F10725" s="70" t="s">
        <v>3863</v>
      </c>
      <c r="G10725" s="67">
        <v>44886</v>
      </c>
      <c r="H10725" s="67">
        <v>44897</v>
      </c>
      <c r="I10725" s="71">
        <v>11</v>
      </c>
      <c r="J10725" s="72" t="s">
        <v>137</v>
      </c>
      <c r="K10725" s="72" t="s">
        <v>138</v>
      </c>
      <c r="L10725" s="73">
        <v>6</v>
      </c>
      <c r="M10725" s="73" t="s">
        <v>79</v>
      </c>
      <c r="N10725" s="68" t="str">
        <f>VLOOKUP(K10725,[1]人員授權表!D$3:G$249,4,0)</f>
        <v>無機</v>
      </c>
      <c r="O10725" s="70" t="str">
        <f>IF(J10725=[1]人員授權表!$C$85,"Casper李羿勳",IF(J10725=[1]人員授權表!$C$188,"Iring陳俊明",IF(J10725=[1]人員授權表!$C$189,"Brian陳泓霖",VLOOKUP(K10725,[1]人員授權表!D$2:E$249,2,FALSE))))</f>
        <v>Jack劉念忻</v>
      </c>
      <c r="P10725" s="67">
        <f t="shared" si="571"/>
        <v>44895</v>
      </c>
      <c r="Q10725" s="75" t="str">
        <f t="shared" si="572"/>
        <v>週三</v>
      </c>
      <c r="R10725" s="80">
        <v>44895</v>
      </c>
    </row>
    <row r="10726" spans="2:28">
      <c r="B10726" s="66">
        <v>44882</v>
      </c>
      <c r="D10726" s="68" t="s">
        <v>50</v>
      </c>
      <c r="E10726" s="70" t="s">
        <v>51</v>
      </c>
      <c r="F10726" s="70" t="s">
        <v>3863</v>
      </c>
      <c r="G10726" s="67">
        <v>44886</v>
      </c>
      <c r="H10726" s="67">
        <v>44897</v>
      </c>
      <c r="I10726" s="71">
        <v>11</v>
      </c>
      <c r="J10726" s="72" t="s">
        <v>148</v>
      </c>
      <c r="K10726" s="72" t="s">
        <v>149</v>
      </c>
      <c r="L10726" s="73">
        <v>6</v>
      </c>
      <c r="M10726" s="73" t="s">
        <v>79</v>
      </c>
      <c r="N10726" s="68" t="str">
        <f>VLOOKUP(K10726,[1]人員授權表!D$3:G$249,4,0)</f>
        <v>無機</v>
      </c>
      <c r="O10726" s="70" t="str">
        <f>IF(J10726=[1]人員授權表!$C$85,"Casper李羿勳",IF(J10726=[1]人員授權表!$C$188,"Iring陳俊明",IF(J10726=[1]人員授權表!$C$189,"Brian陳泓霖",VLOOKUP(K10726,[1]人員授權表!D$2:E$249,2,FALSE))))</f>
        <v>Vicky游崴涵</v>
      </c>
      <c r="P10726" s="67">
        <f t="shared" si="571"/>
        <v>44895</v>
      </c>
      <c r="Q10726" s="75" t="str">
        <f t="shared" si="572"/>
        <v>週三</v>
      </c>
      <c r="R10726" s="80">
        <v>44895</v>
      </c>
    </row>
    <row r="10727" spans="2:28">
      <c r="B10727" s="66">
        <v>44882</v>
      </c>
      <c r="D10727" s="68" t="s">
        <v>50</v>
      </c>
      <c r="E10727" s="70" t="s">
        <v>51</v>
      </c>
      <c r="F10727" s="70" t="s">
        <v>3863</v>
      </c>
      <c r="G10727" s="67">
        <v>44886</v>
      </c>
      <c r="H10727" s="67">
        <v>44897</v>
      </c>
      <c r="I10727" s="71">
        <v>11</v>
      </c>
      <c r="J10727" s="72" t="s">
        <v>295</v>
      </c>
      <c r="K10727" s="72" t="s">
        <v>296</v>
      </c>
      <c r="L10727" s="73">
        <v>6</v>
      </c>
      <c r="M10727" s="73" t="s">
        <v>79</v>
      </c>
      <c r="N10727" s="68" t="str">
        <f>VLOOKUP(K10727,[1]人員授權表!D$3:G$249,4,0)</f>
        <v>無機</v>
      </c>
      <c r="O10727" s="70" t="str">
        <f>IF(J10727=[1]人員授權表!$C$85,"Casper李羿勳",IF(J10727=[1]人員授權表!$C$188,"Iring陳俊明",IF(J10727=[1]人員授權表!$C$189,"Brian陳泓霖",VLOOKUP(K10727,[1]人員授權表!D$2:E$249,2,FALSE))))</f>
        <v>Ken張智凱</v>
      </c>
      <c r="P10727" s="67">
        <f t="shared" si="571"/>
        <v>44895</v>
      </c>
      <c r="Q10727" s="75" t="str">
        <f t="shared" si="572"/>
        <v>週三</v>
      </c>
      <c r="R10727" s="80">
        <v>44888</v>
      </c>
    </row>
    <row r="10728" spans="2:28">
      <c r="B10728" s="66">
        <v>44882</v>
      </c>
      <c r="D10728" s="68" t="s">
        <v>50</v>
      </c>
      <c r="E10728" s="70" t="s">
        <v>51</v>
      </c>
      <c r="F10728" s="70" t="s">
        <v>3863</v>
      </c>
      <c r="G10728" s="67">
        <v>44886</v>
      </c>
      <c r="H10728" s="67">
        <v>44897</v>
      </c>
      <c r="I10728" s="71">
        <v>11</v>
      </c>
      <c r="J10728" s="72" t="s">
        <v>167</v>
      </c>
      <c r="K10728" s="72" t="s">
        <v>168</v>
      </c>
      <c r="L10728" s="73">
        <v>6</v>
      </c>
      <c r="M10728" s="73" t="s">
        <v>79</v>
      </c>
      <c r="N10728" s="68" t="str">
        <f>VLOOKUP(K10728,[1]人員授權表!D$3:G$249,4,0)</f>
        <v>有機</v>
      </c>
      <c r="O10728" s="70" t="str">
        <f>IF(J10728=[1]人員授權表!$C$85,"Casper李羿勳",IF(J10728=[1]人員授權表!$C$188,"Iring陳俊明",IF(J10728=[1]人員授權表!$C$189,"Brian陳泓霖",VLOOKUP(K10728,[1]人員授權表!D$2:E$249,2,FALSE))))</f>
        <v>Una林庭瑄</v>
      </c>
      <c r="P10728" s="67">
        <f t="shared" si="571"/>
        <v>44895</v>
      </c>
      <c r="Q10728" s="75" t="str">
        <f t="shared" si="572"/>
        <v>週三</v>
      </c>
      <c r="R10728" s="80">
        <v>44893</v>
      </c>
    </row>
    <row r="10729" spans="2:28">
      <c r="B10729" s="66">
        <v>44846</v>
      </c>
      <c r="C10729" s="67">
        <v>44895</v>
      </c>
      <c r="D10729" s="126" t="s">
        <v>1854</v>
      </c>
      <c r="E10729" s="89" t="s">
        <v>51</v>
      </c>
      <c r="F10729" s="90" t="s">
        <v>3715</v>
      </c>
      <c r="G10729" s="92">
        <v>44883</v>
      </c>
      <c r="H10729" s="92">
        <v>44897</v>
      </c>
      <c r="I10729" s="127">
        <f t="shared" ref="I10729:I10756" si="573">_xlfn.DAYS(H10729,G10729)</f>
        <v>14</v>
      </c>
      <c r="J10729" s="106" t="s">
        <v>453</v>
      </c>
      <c r="K10729" s="106" t="s">
        <v>332</v>
      </c>
      <c r="L10729" s="100"/>
      <c r="M10729" s="73" t="s">
        <v>2273</v>
      </c>
      <c r="N10729" s="94" t="str">
        <f>VLOOKUP(K10729,[1]人員授權表!D$3:G$249,4,0)</f>
        <v>有機</v>
      </c>
      <c r="O10729" s="89" t="str">
        <f>IF(J10729=[1]人員授權表!$C$85,"Casper李羿勳",IF(J10729=[1]人員授權表!$C$188,"Iring陳俊明",IF(J10729=[1]人員授權表!$C$189,"Brian陳泓霖",VLOOKUP(K10729,[1]人員授權表!D$2:E$249,2,FALSE))))</f>
        <v>Lucy黃詩婷</v>
      </c>
      <c r="P10729" s="92">
        <f t="shared" si="571"/>
        <v>44895</v>
      </c>
      <c r="Q10729" s="75" t="str">
        <f t="shared" si="572"/>
        <v>週三</v>
      </c>
      <c r="R10729" s="128" t="s">
        <v>1854</v>
      </c>
      <c r="Z10729" s="79" t="s">
        <v>3716</v>
      </c>
      <c r="AA10729" s="1"/>
    </row>
    <row r="10730" spans="2:28">
      <c r="B10730" s="66">
        <v>44846</v>
      </c>
      <c r="C10730" s="67">
        <v>44895</v>
      </c>
      <c r="D10730" s="126" t="s">
        <v>1854</v>
      </c>
      <c r="E10730" s="89" t="s">
        <v>51</v>
      </c>
      <c r="F10730" s="90" t="s">
        <v>3562</v>
      </c>
      <c r="G10730" s="92">
        <v>44883</v>
      </c>
      <c r="H10730" s="92">
        <v>44897</v>
      </c>
      <c r="I10730" s="127">
        <f t="shared" si="573"/>
        <v>14</v>
      </c>
      <c r="J10730" s="106" t="s">
        <v>125</v>
      </c>
      <c r="K10730" s="106" t="s">
        <v>126</v>
      </c>
      <c r="L10730" s="100"/>
      <c r="M10730" s="73" t="s">
        <v>2273</v>
      </c>
      <c r="N10730" s="94" t="str">
        <f>VLOOKUP(K10730,[1]人員授權表!D$3:G$249,4,0)</f>
        <v>有機</v>
      </c>
      <c r="O10730" s="89" t="str">
        <f>IF(J10730=[1]人員授權表!$C$85,"Casper李羿勳",IF(J10730=[1]人員授權表!$C$188,"Iring陳俊明",IF(J10730=[1]人員授權表!$C$189,"Brian陳泓霖",VLOOKUP(K10730,[1]人員授權表!D$2:E$249,2,FALSE))))</f>
        <v>Lucy黃詩婷</v>
      </c>
      <c r="P10730" s="92">
        <f t="shared" si="571"/>
        <v>44895</v>
      </c>
      <c r="Q10730" s="75" t="str">
        <f t="shared" si="572"/>
        <v>週三</v>
      </c>
      <c r="R10730" s="128" t="s">
        <v>1854</v>
      </c>
      <c r="Z10730" s="79" t="s">
        <v>3716</v>
      </c>
      <c r="AA10730" s="1"/>
    </row>
    <row r="10731" spans="2:28">
      <c r="B10731" s="108">
        <v>44881</v>
      </c>
      <c r="C10731" s="67">
        <v>44889</v>
      </c>
      <c r="D10731" s="68" t="s">
        <v>50</v>
      </c>
      <c r="E10731" s="70" t="s">
        <v>1456</v>
      </c>
      <c r="F10731" s="70" t="s">
        <v>3864</v>
      </c>
      <c r="G10731" s="67">
        <v>44886</v>
      </c>
      <c r="H10731" s="101">
        <v>44897</v>
      </c>
      <c r="I10731" s="71">
        <f t="shared" si="573"/>
        <v>11</v>
      </c>
      <c r="J10731" s="72" t="s">
        <v>195</v>
      </c>
      <c r="K10731" s="72" t="s">
        <v>345</v>
      </c>
      <c r="L10731" s="73">
        <v>6</v>
      </c>
      <c r="M10731" s="73" t="s">
        <v>108</v>
      </c>
      <c r="N10731" s="68" t="str">
        <f>VLOOKUP(K10731,[1]人員授權表!D$3:G$249,4,0)</f>
        <v>無機</v>
      </c>
      <c r="O10731" s="70" t="str">
        <f>IF(J10731=[1]人員授權表!$C$85,"Casper李羿勳",IF(J10731=[1]人員授權表!$C$188,"Iring陳俊明",IF(J10731=[1]人員授權表!$C$189,"Brian陳泓霖",VLOOKUP(K10731,[1]人員授權表!D$2:E$249,2,FALSE))))</f>
        <v>Debby胡萱黛</v>
      </c>
      <c r="P10731" s="67">
        <f t="shared" si="571"/>
        <v>44895</v>
      </c>
      <c r="Q10731" s="75" t="str">
        <f t="shared" si="572"/>
        <v>週三</v>
      </c>
      <c r="R10731" s="80">
        <v>44896</v>
      </c>
      <c r="S10731" s="85">
        <v>44896</v>
      </c>
      <c r="T10731" s="70">
        <v>1</v>
      </c>
    </row>
    <row r="10732" spans="2:28">
      <c r="B10732" s="108">
        <v>44881</v>
      </c>
      <c r="C10732" s="67">
        <v>44889</v>
      </c>
      <c r="D10732" s="68" t="s">
        <v>50</v>
      </c>
      <c r="E10732" s="70" t="s">
        <v>1456</v>
      </c>
      <c r="F10732" s="70" t="s">
        <v>3864</v>
      </c>
      <c r="G10732" s="67">
        <v>44886</v>
      </c>
      <c r="H10732" s="101">
        <v>44897</v>
      </c>
      <c r="I10732" s="71">
        <f t="shared" si="573"/>
        <v>11</v>
      </c>
      <c r="J10732" s="72" t="s">
        <v>204</v>
      </c>
      <c r="K10732" s="72" t="s">
        <v>488</v>
      </c>
      <c r="L10732" s="73">
        <v>6</v>
      </c>
      <c r="M10732" s="73" t="s">
        <v>108</v>
      </c>
      <c r="N10732" s="68" t="str">
        <f>VLOOKUP(K10732,[1]人員授權表!D$3:G$249,4,0)</f>
        <v>無機</v>
      </c>
      <c r="O10732" s="70" t="str">
        <f>IF(J10732=[1]人員授權表!$C$85,"Casper李羿勳",IF(J10732=[1]人員授權表!$C$188,"Iring陳俊明",IF(J10732=[1]人員授權表!$C$189,"Brian陳泓霖",VLOOKUP(K10732,[1]人員授權表!D$2:E$249,2,FALSE))))</f>
        <v>Iring陳俊明</v>
      </c>
      <c r="P10732" s="67">
        <f t="shared" si="571"/>
        <v>44895</v>
      </c>
      <c r="Q10732" s="75" t="str">
        <f t="shared" si="572"/>
        <v>週三</v>
      </c>
      <c r="R10732" s="80">
        <v>44894</v>
      </c>
    </row>
    <row r="10733" spans="2:28">
      <c r="B10733" s="108">
        <v>44881</v>
      </c>
      <c r="C10733" s="67">
        <v>44889</v>
      </c>
      <c r="D10733" s="68" t="s">
        <v>50</v>
      </c>
      <c r="E10733" s="70" t="s">
        <v>1456</v>
      </c>
      <c r="F10733" s="70" t="s">
        <v>3864</v>
      </c>
      <c r="G10733" s="67">
        <v>44886</v>
      </c>
      <c r="H10733" s="101">
        <v>44897</v>
      </c>
      <c r="I10733" s="71">
        <f t="shared" si="573"/>
        <v>11</v>
      </c>
      <c r="J10733" s="72" t="s">
        <v>3865</v>
      </c>
      <c r="K10733" s="72" t="s">
        <v>874</v>
      </c>
      <c r="L10733" s="73">
        <v>6</v>
      </c>
      <c r="M10733" s="73" t="s">
        <v>108</v>
      </c>
      <c r="N10733" s="68" t="str">
        <f>VLOOKUP(K10733,[1]人員授權表!D$3:G$249,4,0)</f>
        <v>有機</v>
      </c>
      <c r="O10733" s="70" t="str">
        <f>IF(J10733=[1]人員授權表!$C$85,"Casper李羿勳",IF(J10733=[1]人員授權表!$C$188,"Iring陳俊明",IF(J10733=[1]人員授權表!$C$189,"Brian陳泓霖",VLOOKUP(K10733,[1]人員授權表!D$2:E$249,2,FALSE))))</f>
        <v>Elle黃雅琪</v>
      </c>
      <c r="P10733" s="67">
        <f t="shared" si="571"/>
        <v>44895</v>
      </c>
      <c r="Q10733" s="75" t="str">
        <f t="shared" si="572"/>
        <v>週三</v>
      </c>
      <c r="R10733" s="80">
        <v>44894</v>
      </c>
    </row>
    <row r="10734" spans="2:28">
      <c r="B10734" s="108">
        <v>44881</v>
      </c>
      <c r="C10734" s="67">
        <v>44889</v>
      </c>
      <c r="D10734" s="68" t="s">
        <v>50</v>
      </c>
      <c r="E10734" s="70" t="s">
        <v>1456</v>
      </c>
      <c r="F10734" s="70" t="s">
        <v>3864</v>
      </c>
      <c r="G10734" s="67">
        <v>44886</v>
      </c>
      <c r="H10734" s="101">
        <v>44897</v>
      </c>
      <c r="I10734" s="71">
        <f t="shared" si="573"/>
        <v>11</v>
      </c>
      <c r="J10734" s="72" t="s">
        <v>186</v>
      </c>
      <c r="K10734" s="72" t="s">
        <v>98</v>
      </c>
      <c r="L10734" s="73">
        <v>6</v>
      </c>
      <c r="M10734" s="73" t="s">
        <v>108</v>
      </c>
      <c r="N10734" s="68" t="str">
        <f>VLOOKUP(K10734,[1]人員授權表!D$3:G$249,4,0)</f>
        <v>無機</v>
      </c>
      <c r="O10734" s="70" t="str">
        <f>IF(J10734=[1]人員授權表!$C$85,"Casper李羿勳",IF(J10734=[1]人員授權表!$C$188,"Iring陳俊明",IF(J10734=[1]人員授權表!$C$189,"Brian陳泓霖",VLOOKUP(K10734,[1]人員授權表!D$2:E$249,2,FALSE))))</f>
        <v>Brian陳泓霖</v>
      </c>
      <c r="P10734" s="67">
        <f t="shared" si="571"/>
        <v>44895</v>
      </c>
      <c r="Q10734" s="75" t="str">
        <f t="shared" si="572"/>
        <v>週三</v>
      </c>
      <c r="R10734" s="80">
        <v>44895</v>
      </c>
    </row>
    <row r="10735" spans="2:28">
      <c r="B10735" s="66">
        <v>44887</v>
      </c>
      <c r="D10735" s="68" t="s">
        <v>50</v>
      </c>
      <c r="E10735" s="70" t="s">
        <v>879</v>
      </c>
      <c r="F10735" s="4" t="s">
        <v>3866</v>
      </c>
      <c r="G10735" s="67">
        <v>44877</v>
      </c>
      <c r="H10735" s="67">
        <v>44897</v>
      </c>
      <c r="I10735" s="71">
        <f t="shared" si="573"/>
        <v>20</v>
      </c>
      <c r="J10735" s="72" t="s">
        <v>195</v>
      </c>
      <c r="K10735" s="72" t="s">
        <v>345</v>
      </c>
      <c r="L10735" s="73">
        <v>6</v>
      </c>
      <c r="M10735" s="73" t="s">
        <v>108</v>
      </c>
      <c r="N10735" s="68" t="str">
        <f>VLOOKUP(K10735,[1]人員授權表!D$3:G$249,4,0)</f>
        <v>無機</v>
      </c>
      <c r="O10735" s="70" t="str">
        <f>IF(J10735=[1]人員授權表!$C$85,"Casper李羿勳",IF(J10735=[1]人員授權表!$C$188,"Iring陳俊明",IF(J10735=[1]人員授權表!$C$189,"Brian陳泓霖",VLOOKUP(K10735,[1]人員授權表!D$2:E$249,2,FALSE))))</f>
        <v>Debby胡萱黛</v>
      </c>
      <c r="P10735" s="67">
        <f t="shared" si="571"/>
        <v>44895</v>
      </c>
      <c r="Q10735" s="75" t="str">
        <f t="shared" si="572"/>
        <v>週三</v>
      </c>
      <c r="R10735" s="80">
        <v>44893</v>
      </c>
      <c r="AA10735" s="102">
        <v>15</v>
      </c>
      <c r="AB10735" s="123" t="s">
        <v>2325</v>
      </c>
    </row>
    <row r="10736" spans="2:28">
      <c r="B10736" s="108">
        <v>44889</v>
      </c>
      <c r="D10736" s="68" t="s">
        <v>50</v>
      </c>
      <c r="E10736" s="70" t="s">
        <v>879</v>
      </c>
      <c r="F10736" s="70" t="s">
        <v>3867</v>
      </c>
      <c r="G10736" s="67">
        <v>44886</v>
      </c>
      <c r="H10736" s="67">
        <v>44897</v>
      </c>
      <c r="I10736" s="71">
        <f t="shared" si="573"/>
        <v>11</v>
      </c>
      <c r="J10736" s="72" t="s">
        <v>169</v>
      </c>
      <c r="K10736" s="72" t="s">
        <v>170</v>
      </c>
      <c r="L10736" s="73">
        <v>1</v>
      </c>
      <c r="M10736" s="73" t="s">
        <v>108</v>
      </c>
      <c r="N10736" s="68" t="str">
        <f>VLOOKUP(K10736,[1]人員授權表!D$3:G$249,4,0)</f>
        <v>有機</v>
      </c>
      <c r="O10736" s="70" t="str">
        <f>IF(J10736=[1]人員授權表!$C$85,"Casper李羿勳",IF(J10736=[1]人員授權表!$C$188,"Iring陳俊明",IF(J10736=[1]人員授權表!$C$189,"Brian陳泓霖",VLOOKUP(K10736,[1]人員授權表!D$2:E$249,2,FALSE))))</f>
        <v>Elle黃雅琪&amp;
Marco陳鴻鈞</v>
      </c>
      <c r="P10736" s="67">
        <f t="shared" si="571"/>
        <v>44895</v>
      </c>
      <c r="Q10736" s="75" t="str">
        <f t="shared" si="572"/>
        <v>週三</v>
      </c>
      <c r="R10736" s="80">
        <v>44895</v>
      </c>
    </row>
    <row r="10737" spans="2:26">
      <c r="B10737" s="108">
        <v>44889</v>
      </c>
      <c r="C10737" s="67">
        <v>44890</v>
      </c>
      <c r="D10737" s="68" t="s">
        <v>50</v>
      </c>
      <c r="E10737" s="70" t="s">
        <v>879</v>
      </c>
      <c r="F10737" s="70" t="s">
        <v>3868</v>
      </c>
      <c r="G10737" s="67">
        <v>44887</v>
      </c>
      <c r="H10737" s="67">
        <v>44897</v>
      </c>
      <c r="I10737" s="71">
        <f t="shared" si="573"/>
        <v>10</v>
      </c>
      <c r="J10737" s="72" t="s">
        <v>169</v>
      </c>
      <c r="K10737" s="72" t="s">
        <v>170</v>
      </c>
      <c r="L10737" s="110">
        <v>6</v>
      </c>
      <c r="M10737" s="73" t="s">
        <v>108</v>
      </c>
      <c r="N10737" s="68" t="str">
        <f>VLOOKUP(K10737,[1]人員授權表!D$3:G$249,4,0)</f>
        <v>有機</v>
      </c>
      <c r="O10737" s="70" t="str">
        <f>IF(J10737=[1]人員授權表!$C$85,"Casper李羿勳",IF(J10737=[1]人員授權表!$C$188,"Iring陳俊明",IF(J10737=[1]人員授權表!$C$189,"Brian陳泓霖",VLOOKUP(K10737,[1]人員授權表!D$2:E$249,2,FALSE))))</f>
        <v>Elle黃雅琪&amp;
Marco陳鴻鈞</v>
      </c>
      <c r="P10737" s="67">
        <f t="shared" si="571"/>
        <v>44895</v>
      </c>
      <c r="Q10737" s="75" t="str">
        <f t="shared" si="572"/>
        <v>週三</v>
      </c>
      <c r="R10737" s="80">
        <v>44895</v>
      </c>
    </row>
    <row r="10738" spans="2:26">
      <c r="B10738" s="66">
        <v>44869</v>
      </c>
      <c r="D10738" s="68" t="s">
        <v>50</v>
      </c>
      <c r="E10738" s="70" t="s">
        <v>82</v>
      </c>
      <c r="F10738" s="70" t="s">
        <v>3869</v>
      </c>
      <c r="G10738" s="67">
        <v>44886</v>
      </c>
      <c r="H10738" s="67">
        <v>44900</v>
      </c>
      <c r="I10738" s="71">
        <f t="shared" si="573"/>
        <v>14</v>
      </c>
      <c r="J10738" s="72" t="s">
        <v>125</v>
      </c>
      <c r="K10738" s="72" t="s">
        <v>126</v>
      </c>
      <c r="L10738" s="73">
        <v>12</v>
      </c>
      <c r="M10738" s="73" t="s">
        <v>2273</v>
      </c>
      <c r="N10738" s="68" t="str">
        <f>VLOOKUP(K10738,[1]人員授權表!D$3:G$249,4,0)</f>
        <v>有機</v>
      </c>
      <c r="O10738" s="70" t="str">
        <f>IF(J10738=[1]人員授權表!$C$85,"Casper李羿勳",IF(J10738=[1]人員授權表!$C$188,"Iring陳俊明",IF(J10738=[1]人員授權表!$C$189,"Brian陳泓霖",VLOOKUP(K10738,[1]人員授權表!D$2:E$249,2,FALSE))))</f>
        <v>Lucy黃詩婷</v>
      </c>
      <c r="P10738" s="67">
        <f t="shared" si="571"/>
        <v>44898</v>
      </c>
      <c r="Q10738" s="75" t="str">
        <f t="shared" si="572"/>
        <v>週六</v>
      </c>
      <c r="R10738" s="80">
        <v>44890</v>
      </c>
    </row>
    <row r="10739" spans="2:26">
      <c r="B10739" s="66">
        <v>44869</v>
      </c>
      <c r="D10739" s="68" t="s">
        <v>50</v>
      </c>
      <c r="E10739" s="70" t="s">
        <v>82</v>
      </c>
      <c r="F10739" s="70" t="s">
        <v>3870</v>
      </c>
      <c r="G10739" s="67">
        <v>44886</v>
      </c>
      <c r="H10739" s="67">
        <v>44900</v>
      </c>
      <c r="I10739" s="71">
        <f t="shared" si="573"/>
        <v>14</v>
      </c>
      <c r="J10739" s="72" t="s">
        <v>125</v>
      </c>
      <c r="K10739" s="72" t="s">
        <v>126</v>
      </c>
      <c r="L10739" s="73">
        <v>3</v>
      </c>
      <c r="M10739" s="73" t="s">
        <v>2273</v>
      </c>
      <c r="N10739" s="68" t="str">
        <f>VLOOKUP(K10739,[1]人員授權表!D$3:G$249,4,0)</f>
        <v>有機</v>
      </c>
      <c r="O10739" s="70" t="str">
        <f>IF(J10739=[1]人員授權表!$C$85,"Casper李羿勳",IF(J10739=[1]人員授權表!$C$188,"Iring陳俊明",IF(J10739=[1]人員授權表!$C$189,"Brian陳泓霖",VLOOKUP(K10739,[1]人員授權表!D$2:E$249,2,FALSE))))</f>
        <v>Lucy黃詩婷</v>
      </c>
      <c r="P10739" s="67">
        <f t="shared" si="571"/>
        <v>44898</v>
      </c>
      <c r="Q10739" s="75" t="str">
        <f t="shared" si="572"/>
        <v>週六</v>
      </c>
      <c r="R10739" s="80">
        <v>44890</v>
      </c>
    </row>
    <row r="10740" spans="2:26">
      <c r="B10740" s="66">
        <v>44869</v>
      </c>
      <c r="D10740" s="68" t="s">
        <v>50</v>
      </c>
      <c r="E10740" s="70" t="s">
        <v>82</v>
      </c>
      <c r="F10740" s="70" t="s">
        <v>3871</v>
      </c>
      <c r="G10740" s="67">
        <v>44886</v>
      </c>
      <c r="H10740" s="67">
        <v>44900</v>
      </c>
      <c r="I10740" s="71">
        <f t="shared" si="573"/>
        <v>14</v>
      </c>
      <c r="J10740" s="72" t="s">
        <v>125</v>
      </c>
      <c r="K10740" s="72" t="s">
        <v>126</v>
      </c>
      <c r="L10740" s="73">
        <v>3</v>
      </c>
      <c r="M10740" s="73" t="s">
        <v>2273</v>
      </c>
      <c r="N10740" s="68" t="str">
        <f>VLOOKUP(K10740,[1]人員授權表!D$3:G$249,4,0)</f>
        <v>有機</v>
      </c>
      <c r="O10740" s="70" t="str">
        <f>IF(J10740=[1]人員授權表!$C$85,"Casper李羿勳",IF(J10740=[1]人員授權表!$C$188,"Iring陳俊明",IF(J10740=[1]人員授權表!$C$189,"Brian陳泓霖",VLOOKUP(K10740,[1]人員授權表!D$2:E$249,2,FALSE))))</f>
        <v>Lucy黃詩婷</v>
      </c>
      <c r="P10740" s="67">
        <f t="shared" si="571"/>
        <v>44898</v>
      </c>
      <c r="Q10740" s="75" t="str">
        <f t="shared" si="572"/>
        <v>週六</v>
      </c>
      <c r="R10740" s="80">
        <v>44890</v>
      </c>
    </row>
    <row r="10741" spans="2:26">
      <c r="B10741" s="66">
        <v>44869</v>
      </c>
      <c r="D10741" s="68" t="s">
        <v>50</v>
      </c>
      <c r="E10741" s="70" t="s">
        <v>82</v>
      </c>
      <c r="F10741" s="70" t="s">
        <v>3872</v>
      </c>
      <c r="G10741" s="67">
        <v>44886</v>
      </c>
      <c r="H10741" s="67">
        <v>44900</v>
      </c>
      <c r="I10741" s="71">
        <f t="shared" si="573"/>
        <v>14</v>
      </c>
      <c r="J10741" s="72" t="s">
        <v>125</v>
      </c>
      <c r="K10741" s="72" t="s">
        <v>126</v>
      </c>
      <c r="L10741" s="73">
        <v>10</v>
      </c>
      <c r="M10741" s="73" t="s">
        <v>2273</v>
      </c>
      <c r="N10741" s="68" t="str">
        <f>VLOOKUP(K10741,[1]人員授權表!D$3:G$249,4,0)</f>
        <v>有機</v>
      </c>
      <c r="O10741" s="70" t="str">
        <f>IF(J10741=[1]人員授權表!$C$85,"Casper李羿勳",IF(J10741=[1]人員授權表!$C$188,"Iring陳俊明",IF(J10741=[1]人員授權表!$C$189,"Brian陳泓霖",VLOOKUP(K10741,[1]人員授權表!D$2:E$249,2,FALSE))))</f>
        <v>Lucy黃詩婷</v>
      </c>
      <c r="P10741" s="67">
        <f t="shared" si="571"/>
        <v>44898</v>
      </c>
      <c r="Q10741" s="75" t="str">
        <f t="shared" si="572"/>
        <v>週六</v>
      </c>
      <c r="R10741" s="80">
        <v>44890</v>
      </c>
    </row>
    <row r="10742" spans="2:26">
      <c r="B10742" s="66">
        <v>44888</v>
      </c>
      <c r="D10742" s="68" t="s">
        <v>50</v>
      </c>
      <c r="E10742" s="70" t="s">
        <v>1418</v>
      </c>
      <c r="F10742" s="4" t="s">
        <v>3873</v>
      </c>
      <c r="G10742" s="67">
        <v>44886</v>
      </c>
      <c r="H10742" s="67">
        <v>44900</v>
      </c>
      <c r="I10742" s="71">
        <f t="shared" si="573"/>
        <v>14</v>
      </c>
      <c r="J10742" s="72" t="s">
        <v>133</v>
      </c>
      <c r="K10742" s="72" t="s">
        <v>134</v>
      </c>
      <c r="L10742" s="73">
        <v>1</v>
      </c>
      <c r="M10742" s="73" t="s">
        <v>108</v>
      </c>
      <c r="N10742" s="68" t="str">
        <f>VLOOKUP(K10742,[1]人員授權表!D$3:G$249,4,0)</f>
        <v>無機</v>
      </c>
      <c r="O10742" s="70" t="str">
        <f>IF(J10742=[1]人員授權表!$C$85,"Casper李羿勳",IF(J10742=[1]人員授權表!$C$188,"Iring陳俊明",IF(J10742=[1]人員授權表!$C$189,"Brian陳泓霖",VLOOKUP(K10742,[1]人員授權表!D$2:E$249,2,FALSE))))</f>
        <v>Brian陳泓霖</v>
      </c>
      <c r="P10742" s="67">
        <f t="shared" si="571"/>
        <v>44898</v>
      </c>
      <c r="Q10742" s="75" t="str">
        <f t="shared" si="572"/>
        <v>週六</v>
      </c>
      <c r="R10742" s="80">
        <v>44890</v>
      </c>
    </row>
    <row r="10743" spans="2:26">
      <c r="B10743" s="66">
        <v>44888</v>
      </c>
      <c r="D10743" s="68" t="s">
        <v>50</v>
      </c>
      <c r="E10743" s="70" t="s">
        <v>1418</v>
      </c>
      <c r="F10743" s="4" t="s">
        <v>3874</v>
      </c>
      <c r="G10743" s="67">
        <v>44886</v>
      </c>
      <c r="H10743" s="67">
        <v>44900</v>
      </c>
      <c r="I10743" s="71">
        <f t="shared" si="573"/>
        <v>14</v>
      </c>
      <c r="J10743" s="72" t="s">
        <v>133</v>
      </c>
      <c r="K10743" s="72" t="s">
        <v>134</v>
      </c>
      <c r="L10743" s="73">
        <v>1</v>
      </c>
      <c r="M10743" s="73" t="s">
        <v>108</v>
      </c>
      <c r="N10743" s="68" t="str">
        <f>VLOOKUP(K10743,[1]人員授權表!D$3:G$249,4,0)</f>
        <v>無機</v>
      </c>
      <c r="O10743" s="70" t="str">
        <f>IF(J10743=[1]人員授權表!$C$85,"Casper李羿勳",IF(J10743=[1]人員授權表!$C$188,"Iring陳俊明",IF(J10743=[1]人員授權表!$C$189,"Brian陳泓霖",VLOOKUP(K10743,[1]人員授權表!D$2:E$249,2,FALSE))))</f>
        <v>Brian陳泓霖</v>
      </c>
      <c r="P10743" s="67">
        <f t="shared" si="571"/>
        <v>44898</v>
      </c>
      <c r="Q10743" s="75" t="str">
        <f t="shared" si="572"/>
        <v>週六</v>
      </c>
      <c r="R10743" s="80">
        <v>44890</v>
      </c>
    </row>
    <row r="10744" spans="2:26">
      <c r="B10744" s="66">
        <v>44895</v>
      </c>
      <c r="D10744" s="68" t="s">
        <v>50</v>
      </c>
      <c r="E10744" s="70" t="s">
        <v>1418</v>
      </c>
      <c r="F10744" s="4" t="s">
        <v>3875</v>
      </c>
      <c r="G10744" s="67">
        <v>44893</v>
      </c>
      <c r="H10744" s="67">
        <v>44900</v>
      </c>
      <c r="I10744" s="71">
        <f t="shared" si="573"/>
        <v>7</v>
      </c>
      <c r="J10744" s="72" t="s">
        <v>102</v>
      </c>
      <c r="K10744" s="72" t="s">
        <v>103</v>
      </c>
      <c r="L10744" s="73">
        <v>1</v>
      </c>
      <c r="M10744" s="73" t="s">
        <v>108</v>
      </c>
      <c r="N10744" s="68" t="str">
        <f>VLOOKUP(K10744,[1]人員授權表!D$3:G$249,4,0)</f>
        <v>無機</v>
      </c>
      <c r="O10744" s="70" t="str">
        <f>IF(J10744=[1]人員授權表!$C$85,"Casper李羿勳",IF(J10744=[1]人員授權表!$C$188,"Iring陳俊明",IF(J10744=[1]人員授權表!$C$189,"Brian陳泓霖",VLOOKUP(K10744,[1]人員授權表!D$2:E$249,2,FALSE))))</f>
        <v>Brian陳泓霖</v>
      </c>
      <c r="P10744" s="67">
        <f t="shared" si="571"/>
        <v>44898</v>
      </c>
      <c r="Q10744" s="75" t="str">
        <f t="shared" si="572"/>
        <v>週六</v>
      </c>
      <c r="R10744" s="80">
        <v>44897</v>
      </c>
    </row>
    <row r="10745" spans="2:26">
      <c r="B10745" s="66">
        <v>44895</v>
      </c>
      <c r="D10745" s="68" t="s">
        <v>50</v>
      </c>
      <c r="E10745" s="70" t="s">
        <v>1418</v>
      </c>
      <c r="F10745" s="4" t="s">
        <v>3876</v>
      </c>
      <c r="G10745" s="67">
        <v>44893</v>
      </c>
      <c r="H10745" s="67">
        <v>44900</v>
      </c>
      <c r="I10745" s="71">
        <f t="shared" si="573"/>
        <v>7</v>
      </c>
      <c r="J10745" s="72" t="s">
        <v>102</v>
      </c>
      <c r="K10745" s="72" t="s">
        <v>103</v>
      </c>
      <c r="L10745" s="73">
        <v>1</v>
      </c>
      <c r="M10745" s="73" t="s">
        <v>108</v>
      </c>
      <c r="N10745" s="68" t="str">
        <f>VLOOKUP(K10745,[1]人員授權表!D$3:G$249,4,0)</f>
        <v>無機</v>
      </c>
      <c r="O10745" s="70" t="str">
        <f>IF(J10745=[1]人員授權表!$C$85,"Casper李羿勳",IF(J10745=[1]人員授權表!$C$188,"Iring陳俊明",IF(J10745=[1]人員授權表!$C$189,"Brian陳泓霖",VLOOKUP(K10745,[1]人員授權表!D$2:E$249,2,FALSE))))</f>
        <v>Brian陳泓霖</v>
      </c>
      <c r="P10745" s="67">
        <f t="shared" si="571"/>
        <v>44898</v>
      </c>
      <c r="Q10745" s="75" t="str">
        <f t="shared" si="572"/>
        <v>週六</v>
      </c>
      <c r="R10745" s="80">
        <v>44897</v>
      </c>
    </row>
    <row r="10746" spans="2:26">
      <c r="B10746" s="66">
        <v>44882</v>
      </c>
      <c r="D10746" s="68" t="s">
        <v>50</v>
      </c>
      <c r="E10746" s="70" t="s">
        <v>51</v>
      </c>
      <c r="F10746" s="70" t="s">
        <v>3877</v>
      </c>
      <c r="G10746" s="67">
        <v>44887</v>
      </c>
      <c r="H10746" s="67">
        <v>44900</v>
      </c>
      <c r="I10746" s="71">
        <f t="shared" si="573"/>
        <v>13</v>
      </c>
      <c r="J10746" s="72" t="s">
        <v>629</v>
      </c>
      <c r="K10746" s="72" t="s">
        <v>144</v>
      </c>
      <c r="L10746" s="73">
        <v>6</v>
      </c>
      <c r="M10746" s="73" t="s">
        <v>79</v>
      </c>
      <c r="N10746" s="68" t="str">
        <f>VLOOKUP(K10746,[1]人員授權表!D$3:G$249,4,0)</f>
        <v>有機</v>
      </c>
      <c r="O10746" s="70" t="str">
        <f>IF(J10746=[1]人員授權表!$C$85,"Casper李羿勳",IF(J10746=[1]人員授權表!$C$188,"Iring陳俊明",IF(J10746=[1]人員授權表!$C$189,"Brian陳泓霖",VLOOKUP(K10746,[1]人員授權表!D$2:E$249,2,FALSE))))</f>
        <v>Lucy黃詩婷</v>
      </c>
      <c r="P10746" s="67">
        <f t="shared" si="571"/>
        <v>44898</v>
      </c>
      <c r="Q10746" s="75" t="str">
        <f t="shared" si="572"/>
        <v>週六</v>
      </c>
      <c r="R10746" s="80">
        <v>44895</v>
      </c>
    </row>
    <row r="10747" spans="2:26">
      <c r="B10747" s="66">
        <v>44882</v>
      </c>
      <c r="D10747" s="68" t="s">
        <v>50</v>
      </c>
      <c r="E10747" s="70" t="s">
        <v>51</v>
      </c>
      <c r="F10747" s="70" t="s">
        <v>3877</v>
      </c>
      <c r="G10747" s="67">
        <v>44887</v>
      </c>
      <c r="H10747" s="67">
        <v>44900</v>
      </c>
      <c r="I10747" s="71">
        <f t="shared" si="573"/>
        <v>13</v>
      </c>
      <c r="J10747" s="72" t="s">
        <v>139</v>
      </c>
      <c r="K10747" s="72" t="s">
        <v>140</v>
      </c>
      <c r="L10747" s="73">
        <v>6</v>
      </c>
      <c r="M10747" s="73" t="s">
        <v>79</v>
      </c>
      <c r="N10747" s="68" t="str">
        <f>VLOOKUP(K10747,[1]人員授權表!D$3:G$249,4,0)</f>
        <v>無機</v>
      </c>
      <c r="O10747" s="70" t="str">
        <f>IF(J10747=[1]人員授權表!$C$85,"Casper李羿勳",IF(J10747=[1]人員授權表!$C$188,"Iring陳俊明",IF(J10747=[1]人員授權表!$C$189,"Brian陳泓霖",VLOOKUP(K10747,[1]人員授權表!D$2:E$249,2,FALSE))))</f>
        <v>Brian陳泓霖</v>
      </c>
      <c r="P10747" s="67">
        <f t="shared" si="571"/>
        <v>44898</v>
      </c>
      <c r="Q10747" s="75" t="str">
        <f t="shared" si="572"/>
        <v>週六</v>
      </c>
      <c r="R10747" s="80">
        <v>44895</v>
      </c>
      <c r="U10747" s="70">
        <v>1</v>
      </c>
      <c r="Y10747" s="78">
        <v>44895</v>
      </c>
      <c r="Z10747" s="79" t="s">
        <v>3878</v>
      </c>
    </row>
    <row r="10748" spans="2:26">
      <c r="B10748" s="66">
        <v>44882</v>
      </c>
      <c r="D10748" s="68" t="s">
        <v>50</v>
      </c>
      <c r="E10748" s="70" t="s">
        <v>51</v>
      </c>
      <c r="F10748" s="70" t="s">
        <v>3877</v>
      </c>
      <c r="G10748" s="67">
        <v>44887</v>
      </c>
      <c r="H10748" s="67">
        <v>44900</v>
      </c>
      <c r="I10748" s="71">
        <f t="shared" si="573"/>
        <v>13</v>
      </c>
      <c r="J10748" s="72" t="s">
        <v>160</v>
      </c>
      <c r="K10748" s="72" t="s">
        <v>161</v>
      </c>
      <c r="L10748" s="73">
        <v>6</v>
      </c>
      <c r="M10748" s="73" t="s">
        <v>79</v>
      </c>
      <c r="N10748" s="68" t="str">
        <f>VLOOKUP(K10748,[1]人員授權表!D$3:G$249,4,0)</f>
        <v>無機</v>
      </c>
      <c r="O10748" s="70" t="str">
        <f>IF(J10748=[1]人員授權表!$C$85,"Casper李羿勳",IF(J10748=[1]人員授權表!$C$188,"Iring陳俊明",IF(J10748=[1]人員授權表!$C$189,"Brian陳泓霖",VLOOKUP(K10748,[1]人員授權表!D$2:E$249,2,FALSE))))</f>
        <v>Dennis陳汶宏</v>
      </c>
      <c r="P10748" s="67">
        <f t="shared" si="571"/>
        <v>44898</v>
      </c>
      <c r="Q10748" s="75" t="str">
        <f t="shared" si="572"/>
        <v>週六</v>
      </c>
      <c r="R10748" s="80">
        <v>44893</v>
      </c>
    </row>
    <row r="10749" spans="2:26">
      <c r="B10749" s="66">
        <v>44882</v>
      </c>
      <c r="D10749" s="68" t="s">
        <v>50</v>
      </c>
      <c r="E10749" s="70" t="s">
        <v>51</v>
      </c>
      <c r="F10749" s="70" t="s">
        <v>3877</v>
      </c>
      <c r="G10749" s="67">
        <v>44887</v>
      </c>
      <c r="H10749" s="67">
        <v>44900</v>
      </c>
      <c r="I10749" s="71">
        <f t="shared" si="573"/>
        <v>13</v>
      </c>
      <c r="J10749" s="72" t="s">
        <v>145</v>
      </c>
      <c r="K10749" s="72" t="s">
        <v>146</v>
      </c>
      <c r="L10749" s="73">
        <v>6</v>
      </c>
      <c r="M10749" s="73" t="s">
        <v>79</v>
      </c>
      <c r="N10749" s="68" t="str">
        <f>VLOOKUP(K10749,[1]人員授權表!D$3:G$249,4,0)</f>
        <v>無機</v>
      </c>
      <c r="O10749" s="70" t="str">
        <f>IF(J10749=[1]人員授權表!$C$85,"Casper李羿勳",IF(J10749=[1]人員授權表!$C$188,"Iring陳俊明",IF(J10749=[1]人員授權表!$C$189,"Brian陳泓霖",VLOOKUP(K10749,[1]人員授權表!D$2:E$249,2,FALSE))))</f>
        <v>Jack劉念忻</v>
      </c>
      <c r="P10749" s="67">
        <f t="shared" si="571"/>
        <v>44898</v>
      </c>
      <c r="Q10749" s="75" t="str">
        <f t="shared" si="572"/>
        <v>週六</v>
      </c>
      <c r="R10749" s="80">
        <v>44898</v>
      </c>
      <c r="U10749" s="70">
        <v>1</v>
      </c>
      <c r="Y10749" s="78">
        <v>44900</v>
      </c>
      <c r="Z10749" s="79" t="s">
        <v>3879</v>
      </c>
    </row>
    <row r="10750" spans="2:26">
      <c r="B10750" s="66">
        <v>44882</v>
      </c>
      <c r="D10750" s="68" t="s">
        <v>50</v>
      </c>
      <c r="E10750" s="70" t="s">
        <v>51</v>
      </c>
      <c r="F10750" s="70" t="s">
        <v>3880</v>
      </c>
      <c r="G10750" s="67">
        <v>44887</v>
      </c>
      <c r="H10750" s="67">
        <v>44900</v>
      </c>
      <c r="I10750" s="71">
        <f t="shared" si="573"/>
        <v>13</v>
      </c>
      <c r="J10750" s="72" t="s">
        <v>164</v>
      </c>
      <c r="K10750" s="72" t="s">
        <v>146</v>
      </c>
      <c r="L10750" s="73">
        <v>6</v>
      </c>
      <c r="M10750" s="73" t="s">
        <v>79</v>
      </c>
      <c r="N10750" s="68" t="str">
        <f>VLOOKUP(K10750,[1]人員授權表!D$3:G$249,4,0)</f>
        <v>無機</v>
      </c>
      <c r="O10750" s="70" t="str">
        <f>IF(J10750=[1]人員授權表!$C$85,"Casper李羿勳",IF(J10750=[1]人員授權表!$C$188,"Iring陳俊明",IF(J10750=[1]人員授權表!$C$189,"Brian陳泓霖",VLOOKUP(K10750,[1]人員授權表!D$2:E$249,2,FALSE))))</f>
        <v>Jack劉念忻</v>
      </c>
      <c r="P10750" s="67">
        <f t="shared" si="571"/>
        <v>44898</v>
      </c>
      <c r="Q10750" s="75" t="str">
        <f t="shared" si="572"/>
        <v>週六</v>
      </c>
      <c r="R10750" s="80">
        <v>44898</v>
      </c>
    </row>
    <row r="10751" spans="2:26">
      <c r="B10751" s="66">
        <v>44882</v>
      </c>
      <c r="D10751" s="68" t="s">
        <v>50</v>
      </c>
      <c r="E10751" s="70" t="s">
        <v>51</v>
      </c>
      <c r="F10751" s="70" t="s">
        <v>3877</v>
      </c>
      <c r="G10751" s="67">
        <v>44887</v>
      </c>
      <c r="H10751" s="67">
        <v>44900</v>
      </c>
      <c r="I10751" s="71">
        <f t="shared" si="573"/>
        <v>13</v>
      </c>
      <c r="J10751" s="72" t="s">
        <v>141</v>
      </c>
      <c r="K10751" s="72" t="s">
        <v>142</v>
      </c>
      <c r="L10751" s="73">
        <v>6</v>
      </c>
      <c r="M10751" s="73" t="s">
        <v>79</v>
      </c>
      <c r="N10751" s="68" t="str">
        <f>VLOOKUP(K10751,[1]人員授權表!D$3:G$249,4,0)</f>
        <v>無機</v>
      </c>
      <c r="O10751" s="70" t="str">
        <f>IF(J10751=[1]人員授權表!$C$85,"Casper李羿勳",IF(J10751=[1]人員授權表!$C$188,"Iring陳俊明",IF(J10751=[1]人員授權表!$C$189,"Brian陳泓霖",VLOOKUP(K10751,[1]人員授權表!D$2:E$249,2,FALSE))))</f>
        <v>Dennis陳汶宏</v>
      </c>
      <c r="P10751" s="67">
        <f t="shared" si="571"/>
        <v>44898</v>
      </c>
      <c r="Q10751" s="75" t="str">
        <f t="shared" si="572"/>
        <v>週六</v>
      </c>
      <c r="R10751" s="80">
        <v>44895</v>
      </c>
    </row>
    <row r="10752" spans="2:26">
      <c r="B10752" s="66">
        <v>44882</v>
      </c>
      <c r="D10752" s="68" t="s">
        <v>50</v>
      </c>
      <c r="E10752" s="70" t="s">
        <v>51</v>
      </c>
      <c r="F10752" s="70" t="s">
        <v>3877</v>
      </c>
      <c r="G10752" s="67">
        <v>44887</v>
      </c>
      <c r="H10752" s="67">
        <v>44900</v>
      </c>
      <c r="I10752" s="71">
        <f t="shared" si="573"/>
        <v>13</v>
      </c>
      <c r="J10752" s="72" t="s">
        <v>153</v>
      </c>
      <c r="K10752" s="72" t="s">
        <v>154</v>
      </c>
      <c r="L10752" s="73">
        <v>6</v>
      </c>
      <c r="M10752" s="73" t="s">
        <v>79</v>
      </c>
      <c r="N10752" s="68" t="str">
        <f>VLOOKUP(K10752,[1]人員授權表!D$3:G$249,4,0)</f>
        <v>無機</v>
      </c>
      <c r="O10752" s="70" t="str">
        <f>IF(J10752=[1]人員授權表!$C$85,"Casper李羿勳",IF(J10752=[1]人員授權表!$C$188,"Iring陳俊明",IF(J10752=[1]人員授權表!$C$189,"Brian陳泓霖",VLOOKUP(K10752,[1]人員授權表!D$2:E$249,2,FALSE))))</f>
        <v>Ken張智凱</v>
      </c>
      <c r="P10752" s="67">
        <f t="shared" si="571"/>
        <v>44898</v>
      </c>
      <c r="Q10752" s="75" t="str">
        <f t="shared" si="572"/>
        <v>週六</v>
      </c>
      <c r="R10752" s="80">
        <v>44889</v>
      </c>
    </row>
    <row r="10753" spans="2:26">
      <c r="B10753" s="66">
        <v>44882</v>
      </c>
      <c r="D10753" s="68" t="s">
        <v>50</v>
      </c>
      <c r="E10753" s="70" t="s">
        <v>51</v>
      </c>
      <c r="F10753" s="70" t="s">
        <v>3877</v>
      </c>
      <c r="G10753" s="67">
        <v>44887</v>
      </c>
      <c r="H10753" s="67">
        <v>44900</v>
      </c>
      <c r="I10753" s="71">
        <f t="shared" si="573"/>
        <v>13</v>
      </c>
      <c r="J10753" s="72" t="s">
        <v>137</v>
      </c>
      <c r="K10753" s="72" t="s">
        <v>138</v>
      </c>
      <c r="L10753" s="73">
        <v>6</v>
      </c>
      <c r="M10753" s="73" t="s">
        <v>79</v>
      </c>
      <c r="N10753" s="68" t="str">
        <f>VLOOKUP(K10753,[1]人員授權表!D$3:G$249,4,0)</f>
        <v>無機</v>
      </c>
      <c r="O10753" s="70" t="str">
        <f>IF(J10753=[1]人員授權表!$C$85,"Casper李羿勳",IF(J10753=[1]人員授權表!$C$188,"Iring陳俊明",IF(J10753=[1]人員授權表!$C$189,"Brian陳泓霖",VLOOKUP(K10753,[1]人員授權表!D$2:E$249,2,FALSE))))</f>
        <v>Jack劉念忻</v>
      </c>
      <c r="P10753" s="67">
        <f t="shared" si="571"/>
        <v>44898</v>
      </c>
      <c r="Q10753" s="75" t="str">
        <f t="shared" si="572"/>
        <v>週六</v>
      </c>
      <c r="R10753" s="80">
        <v>44898</v>
      </c>
      <c r="X10753" s="70">
        <v>1</v>
      </c>
      <c r="Y10753" s="78">
        <v>44900</v>
      </c>
      <c r="Z10753" s="79" t="s">
        <v>3881</v>
      </c>
    </row>
    <row r="10754" spans="2:26">
      <c r="B10754" s="66">
        <v>44882</v>
      </c>
      <c r="D10754" s="68" t="s">
        <v>50</v>
      </c>
      <c r="E10754" s="70" t="s">
        <v>51</v>
      </c>
      <c r="F10754" s="70" t="s">
        <v>3877</v>
      </c>
      <c r="G10754" s="67">
        <v>44887</v>
      </c>
      <c r="H10754" s="67">
        <v>44900</v>
      </c>
      <c r="I10754" s="71">
        <f t="shared" si="573"/>
        <v>13</v>
      </c>
      <c r="J10754" s="72" t="s">
        <v>148</v>
      </c>
      <c r="K10754" s="72" t="s">
        <v>149</v>
      </c>
      <c r="L10754" s="73">
        <v>6</v>
      </c>
      <c r="M10754" s="73" t="s">
        <v>79</v>
      </c>
      <c r="N10754" s="68" t="str">
        <f>VLOOKUP(K10754,[1]人員授權表!D$3:G$249,4,0)</f>
        <v>無機</v>
      </c>
      <c r="O10754" s="70" t="str">
        <f>IF(J10754=[1]人員授權表!$C$85,"Casper李羿勳",IF(J10754=[1]人員授權表!$C$188,"Iring陳俊明",IF(J10754=[1]人員授權表!$C$189,"Brian陳泓霖",VLOOKUP(K10754,[1]人員授權表!D$2:E$249,2,FALSE))))</f>
        <v>Vicky游崴涵</v>
      </c>
      <c r="P10754" s="67">
        <f t="shared" si="571"/>
        <v>44898</v>
      </c>
      <c r="Q10754" s="75" t="str">
        <f t="shared" si="572"/>
        <v>週六</v>
      </c>
      <c r="R10754" s="80">
        <v>44895</v>
      </c>
    </row>
    <row r="10755" spans="2:26">
      <c r="B10755" s="66">
        <v>44882</v>
      </c>
      <c r="D10755" s="68" t="s">
        <v>50</v>
      </c>
      <c r="E10755" s="70" t="s">
        <v>51</v>
      </c>
      <c r="F10755" s="70" t="s">
        <v>3877</v>
      </c>
      <c r="G10755" s="67">
        <v>44887</v>
      </c>
      <c r="H10755" s="67">
        <v>44900</v>
      </c>
      <c r="I10755" s="71">
        <f t="shared" si="573"/>
        <v>13</v>
      </c>
      <c r="J10755" s="72" t="s">
        <v>295</v>
      </c>
      <c r="K10755" s="72" t="s">
        <v>296</v>
      </c>
      <c r="L10755" s="73">
        <v>6</v>
      </c>
      <c r="M10755" s="73" t="s">
        <v>79</v>
      </c>
      <c r="N10755" s="68" t="str">
        <f>VLOOKUP(K10755,[1]人員授權表!D$3:G$249,4,0)</f>
        <v>無機</v>
      </c>
      <c r="O10755" s="70" t="str">
        <f>IF(J10755=[1]人員授權表!$C$85,"Casper李羿勳",IF(J10755=[1]人員授權表!$C$188,"Iring陳俊明",IF(J10755=[1]人員授權表!$C$189,"Brian陳泓霖",VLOOKUP(K10755,[1]人員授權表!D$2:E$249,2,FALSE))))</f>
        <v>Ken張智凱</v>
      </c>
      <c r="P10755" s="67">
        <f t="shared" si="571"/>
        <v>44898</v>
      </c>
      <c r="Q10755" s="75" t="str">
        <f t="shared" si="572"/>
        <v>週六</v>
      </c>
      <c r="R10755" s="80">
        <v>44889</v>
      </c>
    </row>
    <row r="10756" spans="2:26">
      <c r="B10756" s="66">
        <v>44882</v>
      </c>
      <c r="D10756" s="68" t="s">
        <v>50</v>
      </c>
      <c r="E10756" s="70" t="s">
        <v>51</v>
      </c>
      <c r="F10756" s="70" t="s">
        <v>3877</v>
      </c>
      <c r="G10756" s="67">
        <v>44887</v>
      </c>
      <c r="H10756" s="67">
        <v>44900</v>
      </c>
      <c r="I10756" s="71">
        <f t="shared" si="573"/>
        <v>13</v>
      </c>
      <c r="J10756" s="72" t="s">
        <v>167</v>
      </c>
      <c r="K10756" s="72" t="s">
        <v>168</v>
      </c>
      <c r="L10756" s="73">
        <v>6</v>
      </c>
      <c r="M10756" s="73" t="s">
        <v>79</v>
      </c>
      <c r="N10756" s="68" t="str">
        <f>VLOOKUP(K10756,[1]人員授權表!D$3:G$249,4,0)</f>
        <v>有機</v>
      </c>
      <c r="O10756" s="70" t="str">
        <f>IF(J10756=[1]人員授權表!$C$85,"Casper李羿勳",IF(J10756=[1]人員授權表!$C$188,"Iring陳俊明",IF(J10756=[1]人員授權表!$C$189,"Brian陳泓霖",VLOOKUP(K10756,[1]人員授權表!D$2:E$249,2,FALSE))))</f>
        <v>Una林庭瑄</v>
      </c>
      <c r="P10756" s="67">
        <f t="shared" si="571"/>
        <v>44898</v>
      </c>
      <c r="Q10756" s="75" t="str">
        <f t="shared" si="572"/>
        <v>週六</v>
      </c>
      <c r="R10756" s="80">
        <v>44893</v>
      </c>
    </row>
    <row r="10757" spans="2:26">
      <c r="B10757" s="66">
        <v>44876</v>
      </c>
      <c r="D10757" s="126" t="s">
        <v>1854</v>
      </c>
      <c r="E10757" s="70" t="s">
        <v>82</v>
      </c>
      <c r="F10757" s="4" t="s">
        <v>3882</v>
      </c>
      <c r="G10757" s="67">
        <v>44883</v>
      </c>
      <c r="H10757" s="67">
        <v>44900</v>
      </c>
      <c r="I10757" s="71">
        <v>17</v>
      </c>
      <c r="J10757" s="72" t="s">
        <v>181</v>
      </c>
      <c r="K10757" s="72" t="s">
        <v>182</v>
      </c>
      <c r="L10757" s="73">
        <v>5</v>
      </c>
      <c r="M10757" s="73" t="s">
        <v>104</v>
      </c>
      <c r="N10757" s="68" t="str">
        <f>VLOOKUP(K10757,[1]人員授權表!D$3:G$249,4,0)</f>
        <v>有機</v>
      </c>
      <c r="O10757" s="70" t="str">
        <f>IF(J10757=[1]人員授權表!$C$85,"Casper李羿勳",IF(J10757=[1]人員授權表!$C$188,"Iring陳俊明",IF(J10757=[1]人員授權表!$C$189,"Brian陳泓霖",VLOOKUP(K10757,[1]人員授權表!D$2:E$249,2,FALSE))))</f>
        <v>Sara王淑玲</v>
      </c>
      <c r="P10757" s="67">
        <f t="shared" ref="P10757:P10788" si="574">H10757-2</f>
        <v>44898</v>
      </c>
      <c r="Q10757" s="75" t="str">
        <f t="shared" si="572"/>
        <v>週六</v>
      </c>
      <c r="R10757" s="116" t="s">
        <v>1854</v>
      </c>
      <c r="Z10757" s="79" t="s">
        <v>3883</v>
      </c>
    </row>
    <row r="10758" spans="2:26">
      <c r="B10758" s="108">
        <v>44890</v>
      </c>
      <c r="D10758" s="68" t="s">
        <v>50</v>
      </c>
      <c r="E10758" s="70" t="s">
        <v>879</v>
      </c>
      <c r="F10758" s="4" t="s">
        <v>3884</v>
      </c>
      <c r="G10758" s="67">
        <v>44888</v>
      </c>
      <c r="H10758" s="67">
        <v>44900</v>
      </c>
      <c r="I10758" s="71">
        <f>_xlfn.DAYS(H10758,G10758)</f>
        <v>12</v>
      </c>
      <c r="J10758" s="72" t="s">
        <v>169</v>
      </c>
      <c r="K10758" s="72" t="s">
        <v>170</v>
      </c>
      <c r="L10758" s="73">
        <v>3</v>
      </c>
      <c r="M10758" s="73" t="s">
        <v>108</v>
      </c>
      <c r="N10758" s="68" t="str">
        <f>VLOOKUP(K10758,[1]人員授權表!D$3:G$249,4,0)</f>
        <v>有機</v>
      </c>
      <c r="O10758" s="70" t="str">
        <f>IF(J10758=[1]人員授權表!$C$85,"Casper李羿勳",IF(J10758=[1]人員授權表!$C$188,"Iring陳俊明",IF(J10758=[1]人員授權表!$C$189,"Brian陳泓霖",VLOOKUP(K10758,[1]人員授權表!D$2:E$249,2,FALSE))))</f>
        <v>Elle黃雅琪&amp;
Marco陳鴻鈞</v>
      </c>
      <c r="P10758" s="67">
        <f t="shared" si="574"/>
        <v>44898</v>
      </c>
      <c r="Q10758" s="75" t="str">
        <f t="shared" si="572"/>
        <v>週六</v>
      </c>
      <c r="R10758" s="80">
        <v>44897</v>
      </c>
    </row>
    <row r="10759" spans="2:26">
      <c r="B10759" s="108">
        <v>44890</v>
      </c>
      <c r="D10759" s="68" t="s">
        <v>50</v>
      </c>
      <c r="E10759" s="70" t="s">
        <v>879</v>
      </c>
      <c r="F10759" s="4" t="s">
        <v>3885</v>
      </c>
      <c r="G10759" s="67">
        <v>44888</v>
      </c>
      <c r="H10759" s="67">
        <v>44900</v>
      </c>
      <c r="I10759" s="71">
        <f>_xlfn.DAYS(H10759,G10759)</f>
        <v>12</v>
      </c>
      <c r="J10759" s="72" t="s">
        <v>169</v>
      </c>
      <c r="K10759" s="72" t="s">
        <v>170</v>
      </c>
      <c r="L10759" s="73">
        <v>3</v>
      </c>
      <c r="M10759" s="73" t="s">
        <v>108</v>
      </c>
      <c r="N10759" s="68" t="str">
        <f>VLOOKUP(K10759,[1]人員授權表!D$3:G$249,4,0)</f>
        <v>有機</v>
      </c>
      <c r="O10759" s="70" t="str">
        <f>IF(J10759=[1]人員授權表!$C$85,"Casper李羿勳",IF(J10759=[1]人員授權表!$C$188,"Iring陳俊明",IF(J10759=[1]人員授權表!$C$189,"Brian陳泓霖",VLOOKUP(K10759,[1]人員授權表!D$2:E$249,2,FALSE))))</f>
        <v>Elle黃雅琪&amp;
Marco陳鴻鈞</v>
      </c>
      <c r="P10759" s="67">
        <f t="shared" si="574"/>
        <v>44898</v>
      </c>
      <c r="Q10759" s="75" t="str">
        <f t="shared" ref="Q10759:Q10822" si="575">TEXT(P10759,"aaa")</f>
        <v>週六</v>
      </c>
      <c r="R10759" s="80">
        <v>44897</v>
      </c>
    </row>
    <row r="10760" spans="2:26">
      <c r="B10760" s="66">
        <v>44876</v>
      </c>
      <c r="C10760" s="67">
        <v>44889</v>
      </c>
      <c r="D10760" s="68" t="s">
        <v>50</v>
      </c>
      <c r="E10760" s="70" t="s">
        <v>51</v>
      </c>
      <c r="F10760" s="4" t="s">
        <v>3886</v>
      </c>
      <c r="G10760" s="67">
        <v>44886</v>
      </c>
      <c r="H10760" s="101">
        <v>44900</v>
      </c>
      <c r="I10760" s="71">
        <v>15</v>
      </c>
      <c r="J10760" s="72" t="s">
        <v>200</v>
      </c>
      <c r="K10760" s="72" t="s">
        <v>201</v>
      </c>
      <c r="L10760" s="73">
        <v>3</v>
      </c>
      <c r="M10760" s="73" t="s">
        <v>104</v>
      </c>
      <c r="N10760" s="68" t="str">
        <f>VLOOKUP(K10760,[1]人員授權表!D$3:G$249,4,0)</f>
        <v>無機</v>
      </c>
      <c r="O10760" s="70" t="str">
        <f>IF(J10760=[1]人員授權表!$C$85,"Casper李羿勳",IF(J10760=[1]人員授權表!$C$188,"Iring陳俊明",IF(J10760=[1]人員授權表!$C$189,"Brian陳泓霖",VLOOKUP(K10760,[1]人員授權表!D$2:E$249,2,FALSE))))</f>
        <v>Ruby黃家蓁</v>
      </c>
      <c r="P10760" s="67">
        <f t="shared" si="574"/>
        <v>44898</v>
      </c>
      <c r="Q10760" s="75" t="str">
        <f t="shared" si="575"/>
        <v>週六</v>
      </c>
      <c r="R10760" s="80">
        <v>44890</v>
      </c>
    </row>
    <row r="10761" spans="2:26">
      <c r="B10761" s="66">
        <v>44861</v>
      </c>
      <c r="D10761" s="68" t="s">
        <v>50</v>
      </c>
      <c r="E10761" s="70" t="s">
        <v>82</v>
      </c>
      <c r="F10761" s="70" t="s">
        <v>3887</v>
      </c>
      <c r="G10761" s="67">
        <v>44886</v>
      </c>
      <c r="H10761" s="67">
        <v>44900</v>
      </c>
      <c r="I10761" s="71">
        <f t="shared" ref="I10761:I10767" si="576">_xlfn.DAYS(H10761,G10761)</f>
        <v>14</v>
      </c>
      <c r="J10761" s="72" t="s">
        <v>525</v>
      </c>
      <c r="K10761" s="72" t="s">
        <v>182</v>
      </c>
      <c r="L10761" s="73">
        <v>5</v>
      </c>
      <c r="M10761" s="73" t="s">
        <v>104</v>
      </c>
      <c r="N10761" s="68" t="str">
        <f>VLOOKUP(K10761,[1]人員授權表!D$3:G$249,4,0)</f>
        <v>有機</v>
      </c>
      <c r="O10761" s="70" t="str">
        <f>IF(J10761=[1]人員授權表!$C$85,"Casper李羿勳",IF(J10761=[1]人員授權表!$C$188,"Iring陳俊明",IF(J10761=[1]人員授權表!$C$189,"Brian陳泓霖",VLOOKUP(K10761,[1]人員授權表!D$2:E$249,2,FALSE))))</f>
        <v>Sara王淑玲</v>
      </c>
      <c r="P10761" s="67">
        <f t="shared" si="574"/>
        <v>44898</v>
      </c>
      <c r="Q10761" s="75" t="str">
        <f t="shared" si="575"/>
        <v>週六</v>
      </c>
      <c r="R10761" s="80">
        <v>44895</v>
      </c>
      <c r="Z10761" s="79" t="s">
        <v>3888</v>
      </c>
    </row>
    <row r="10762" spans="2:26">
      <c r="B10762" s="66">
        <v>44861</v>
      </c>
      <c r="D10762" s="68" t="s">
        <v>50</v>
      </c>
      <c r="E10762" s="70" t="s">
        <v>82</v>
      </c>
      <c r="F10762" s="70" t="s">
        <v>3887</v>
      </c>
      <c r="G10762" s="67">
        <v>44886</v>
      </c>
      <c r="H10762" s="67">
        <v>44900</v>
      </c>
      <c r="I10762" s="71">
        <f t="shared" si="576"/>
        <v>14</v>
      </c>
      <c r="J10762" s="72" t="s">
        <v>526</v>
      </c>
      <c r="K10762" s="72" t="s">
        <v>185</v>
      </c>
      <c r="L10762" s="73">
        <v>5</v>
      </c>
      <c r="M10762" s="73" t="s">
        <v>104</v>
      </c>
      <c r="N10762" s="68" t="str">
        <f>VLOOKUP(K10762,[1]人員授權表!D$3:G$249,4,0)</f>
        <v>有機</v>
      </c>
      <c r="O10762" s="70" t="str">
        <f>IF(J10762=[1]人員授權表!$C$85,"Casper李羿勳",IF(J10762=[1]人員授權表!$C$188,"Iring陳俊明",IF(J10762=[1]人員授權表!$C$189,"Brian陳泓霖",VLOOKUP(K10762,[1]人員授權表!D$2:E$249,2,FALSE))))</f>
        <v>Una林庭瑄</v>
      </c>
      <c r="P10762" s="67">
        <f t="shared" si="574"/>
        <v>44898</v>
      </c>
      <c r="Q10762" s="75" t="str">
        <f t="shared" si="575"/>
        <v>週六</v>
      </c>
      <c r="R10762" s="80">
        <v>44893</v>
      </c>
    </row>
    <row r="10763" spans="2:26">
      <c r="B10763" s="66">
        <v>44861</v>
      </c>
      <c r="D10763" s="68" t="s">
        <v>50</v>
      </c>
      <c r="E10763" s="70" t="s">
        <v>82</v>
      </c>
      <c r="F10763" s="70" t="s">
        <v>3887</v>
      </c>
      <c r="G10763" s="67">
        <v>44886</v>
      </c>
      <c r="H10763" s="67">
        <v>44900</v>
      </c>
      <c r="I10763" s="71">
        <f t="shared" si="576"/>
        <v>14</v>
      </c>
      <c r="J10763" s="72" t="s">
        <v>186</v>
      </c>
      <c r="K10763" s="72" t="s">
        <v>187</v>
      </c>
      <c r="L10763" s="73">
        <v>5</v>
      </c>
      <c r="M10763" s="73" t="s">
        <v>104</v>
      </c>
      <c r="N10763" s="68" t="str">
        <f>VLOOKUP(K10763,[1]人員授權表!D$3:G$249,4,0)</f>
        <v>無機</v>
      </c>
      <c r="O10763" s="70" t="str">
        <f>IF(J10763=[1]人員授權表!$C$85,"Casper李羿勳",IF(J10763=[1]人員授權表!$C$188,"Iring陳俊明",IF(J10763=[1]人員授權表!$C$189,"Brian陳泓霖",VLOOKUP(K10763,[1]人員授權表!D$2:E$249,2,FALSE))))</f>
        <v>Ruby黃家蓁</v>
      </c>
      <c r="P10763" s="67">
        <f t="shared" si="574"/>
        <v>44898</v>
      </c>
      <c r="Q10763" s="75" t="str">
        <f t="shared" si="575"/>
        <v>週六</v>
      </c>
      <c r="R10763" s="80">
        <v>44891</v>
      </c>
    </row>
    <row r="10764" spans="2:26">
      <c r="B10764" s="66">
        <v>44861</v>
      </c>
      <c r="D10764" s="68" t="s">
        <v>50</v>
      </c>
      <c r="E10764" s="70" t="s">
        <v>82</v>
      </c>
      <c r="F10764" s="70" t="s">
        <v>3887</v>
      </c>
      <c r="G10764" s="67">
        <v>44886</v>
      </c>
      <c r="H10764" s="67">
        <v>44900</v>
      </c>
      <c r="I10764" s="71">
        <f t="shared" si="576"/>
        <v>14</v>
      </c>
      <c r="J10764" s="72" t="s">
        <v>195</v>
      </c>
      <c r="K10764" s="72" t="s">
        <v>914</v>
      </c>
      <c r="L10764" s="73">
        <v>5</v>
      </c>
      <c r="M10764" s="73" t="s">
        <v>104</v>
      </c>
      <c r="N10764" s="68" t="str">
        <f>VLOOKUP(K10764,[1]人員授權表!D$3:G$249,4,0)</f>
        <v>無機</v>
      </c>
      <c r="O10764" s="70" t="str">
        <f>IF(J10764=[1]人員授權表!$C$85,"Casper李羿勳",IF(J10764=[1]人員授權表!$C$188,"Iring陳俊明",IF(J10764=[1]人員授權表!$C$189,"Brian陳泓霖",VLOOKUP(K10764,[1]人員授權表!D$2:E$249,2,FALSE))))</f>
        <v>Debby胡萱黛</v>
      </c>
      <c r="P10764" s="67">
        <f t="shared" si="574"/>
        <v>44898</v>
      </c>
      <c r="Q10764" s="75" t="str">
        <f t="shared" si="575"/>
        <v>週六</v>
      </c>
      <c r="R10764" s="80">
        <v>44897</v>
      </c>
    </row>
    <row r="10765" spans="2:26">
      <c r="B10765" s="66">
        <v>44861</v>
      </c>
      <c r="D10765" s="68" t="s">
        <v>50</v>
      </c>
      <c r="E10765" s="70" t="s">
        <v>82</v>
      </c>
      <c r="F10765" s="70" t="s">
        <v>3887</v>
      </c>
      <c r="G10765" s="67">
        <v>44886</v>
      </c>
      <c r="H10765" s="67">
        <v>44900</v>
      </c>
      <c r="I10765" s="71">
        <f t="shared" si="576"/>
        <v>14</v>
      </c>
      <c r="J10765" s="72" t="s">
        <v>204</v>
      </c>
      <c r="K10765" s="72" t="s">
        <v>915</v>
      </c>
      <c r="L10765" s="73">
        <v>5</v>
      </c>
      <c r="M10765" s="73" t="s">
        <v>104</v>
      </c>
      <c r="N10765" s="68" t="str">
        <f>VLOOKUP(K10765,[1]人員授權表!D$3:G$249,4,0)</f>
        <v>無機</v>
      </c>
      <c r="O10765" s="70" t="str">
        <f>IF(J10765=[1]人員授權表!$C$85,"Casper李羿勳",IF(J10765=[1]人員授權表!$C$188,"Iring陳俊明",IF(J10765=[1]人員授權表!$C$189,"Brian陳泓霖",VLOOKUP(K10765,[1]人員授權表!D$2:E$249,2,FALSE))))</f>
        <v>Iring陳俊明</v>
      </c>
      <c r="P10765" s="67">
        <f t="shared" si="574"/>
        <v>44898</v>
      </c>
      <c r="Q10765" s="75" t="str">
        <f t="shared" si="575"/>
        <v>週六</v>
      </c>
      <c r="R10765" s="80">
        <v>44890</v>
      </c>
    </row>
    <row r="10766" spans="2:26">
      <c r="B10766" s="66">
        <v>44861</v>
      </c>
      <c r="D10766" s="68" t="s">
        <v>50</v>
      </c>
      <c r="E10766" s="70" t="s">
        <v>82</v>
      </c>
      <c r="F10766" s="70" t="s">
        <v>3887</v>
      </c>
      <c r="G10766" s="67">
        <v>44886</v>
      </c>
      <c r="H10766" s="67">
        <v>44900</v>
      </c>
      <c r="I10766" s="71">
        <f t="shared" si="576"/>
        <v>14</v>
      </c>
      <c r="J10766" s="72" t="s">
        <v>169</v>
      </c>
      <c r="K10766" s="72" t="s">
        <v>1108</v>
      </c>
      <c r="L10766" s="73">
        <v>5</v>
      </c>
      <c r="M10766" s="73" t="s">
        <v>104</v>
      </c>
      <c r="N10766" s="68" t="str">
        <f>VLOOKUP(K10766,[1]人員授權表!D$3:G$249,4,0)</f>
        <v>有機</v>
      </c>
      <c r="O10766" s="70" t="str">
        <f>IF(J10766=[1]人員授權表!$C$85,"Casper李羿勳",IF(J10766=[1]人員授權表!$C$188,"Iring陳俊明",IF(J10766=[1]人員授權表!$C$189,"Brian陳泓霖",VLOOKUP(K10766,[1]人員授權表!D$2:E$249,2,FALSE))))</f>
        <v>Elle黃雅琪&amp;
Marco陳鴻鈞</v>
      </c>
      <c r="P10766" s="67">
        <f t="shared" si="574"/>
        <v>44898</v>
      </c>
      <c r="Q10766" s="75" t="str">
        <f t="shared" si="575"/>
        <v>週六</v>
      </c>
      <c r="R10766" s="80">
        <v>44895</v>
      </c>
    </row>
    <row r="10767" spans="2:26">
      <c r="B10767" s="66">
        <v>44873</v>
      </c>
      <c r="C10767" s="67">
        <v>44874</v>
      </c>
      <c r="D10767" s="68" t="s">
        <v>50</v>
      </c>
      <c r="E10767" s="70" t="s">
        <v>51</v>
      </c>
      <c r="F10767" s="4" t="s">
        <v>3889</v>
      </c>
      <c r="G10767" s="67">
        <v>44881</v>
      </c>
      <c r="H10767" s="101">
        <v>44901</v>
      </c>
      <c r="I10767" s="71">
        <f t="shared" si="576"/>
        <v>20</v>
      </c>
      <c r="J10767" s="72" t="s">
        <v>69</v>
      </c>
      <c r="K10767" s="72" t="s">
        <v>70</v>
      </c>
      <c r="L10767" s="73">
        <v>1</v>
      </c>
      <c r="M10767" s="73" t="s">
        <v>91</v>
      </c>
      <c r="N10767" s="68" t="str">
        <f>VLOOKUP(K10767,[1]人員授權表!D$3:G$249,4,0)</f>
        <v>有機</v>
      </c>
      <c r="O10767" s="70" t="str">
        <f>IF(J10767=[1]人員授權表!$C$85,"Casper李羿勳",IF(J10767=[1]人員授權表!$C$188,"Iring陳俊明",IF(J10767=[1]人員授權表!$C$189,"Brian陳泓霖",VLOOKUP(K10767,[1]人員授權表!D$2:E$249,2,FALSE))))</f>
        <v>Casper李羿勳</v>
      </c>
      <c r="P10767" s="67">
        <f t="shared" si="574"/>
        <v>44899</v>
      </c>
      <c r="Q10767" s="75" t="str">
        <f t="shared" si="575"/>
        <v>週日</v>
      </c>
      <c r="R10767" s="80">
        <v>44897</v>
      </c>
    </row>
    <row r="10768" spans="2:26">
      <c r="B10768" s="66">
        <v>44874</v>
      </c>
      <c r="D10768" s="68" t="s">
        <v>50</v>
      </c>
      <c r="E10768" s="70" t="s">
        <v>51</v>
      </c>
      <c r="F10768" s="4" t="s">
        <v>3890</v>
      </c>
      <c r="G10768" s="67">
        <v>44882</v>
      </c>
      <c r="H10768" s="67">
        <v>44901</v>
      </c>
      <c r="I10768" s="71">
        <v>19</v>
      </c>
      <c r="J10768" s="72" t="s">
        <v>60</v>
      </c>
      <c r="K10768" s="72" t="s">
        <v>61</v>
      </c>
      <c r="L10768" s="73">
        <v>1</v>
      </c>
      <c r="M10768" s="73" t="s">
        <v>91</v>
      </c>
      <c r="N10768" s="68" t="str">
        <f>VLOOKUP(K10768,[1]人員授權表!D$3:G$249,4,0)</f>
        <v>有機</v>
      </c>
      <c r="O10768" s="70" t="str">
        <f>IF(J10768=[1]人員授權表!$C$85,"Casper李羿勳",IF(J10768=[1]人員授權表!$C$188,"Iring陳俊明",IF(J10768=[1]人員授權表!$C$189,"Brian陳泓霖",VLOOKUP(K10768,[1]人員授權表!D$2:E$249,2,FALSE))))</f>
        <v>Marco陳鴻鈞</v>
      </c>
      <c r="P10768" s="67">
        <f t="shared" si="574"/>
        <v>44899</v>
      </c>
      <c r="Q10768" s="75" t="str">
        <f t="shared" si="575"/>
        <v>週日</v>
      </c>
      <c r="R10768" s="80">
        <v>44897</v>
      </c>
    </row>
    <row r="10769" spans="2:18">
      <c r="B10769" s="66">
        <v>44874</v>
      </c>
      <c r="D10769" s="68" t="s">
        <v>50</v>
      </c>
      <c r="E10769" s="70" t="s">
        <v>51</v>
      </c>
      <c r="F10769" s="4" t="s">
        <v>3891</v>
      </c>
      <c r="G10769" s="67">
        <v>44882</v>
      </c>
      <c r="H10769" s="67">
        <v>44901</v>
      </c>
      <c r="I10769" s="71">
        <v>19</v>
      </c>
      <c r="J10769" s="72" t="s">
        <v>66</v>
      </c>
      <c r="K10769" s="72" t="s">
        <v>64</v>
      </c>
      <c r="L10769" s="73">
        <v>3</v>
      </c>
      <c r="M10769" s="73" t="s">
        <v>91</v>
      </c>
      <c r="N10769" s="68" t="str">
        <f>VLOOKUP(K10769,[1]人員授權表!D$3:G$249,4,0)</f>
        <v>有機</v>
      </c>
      <c r="O10769" s="70" t="str">
        <f>IF(J10769=[1]人員授權表!$C$85,"Casper李羿勳",IF(J10769=[1]人員授權表!$C$188,"Iring陳俊明",IF(J10769=[1]人員授權表!$C$189,"Brian陳泓霖",VLOOKUP(K10769,[1]人員授權表!D$2:E$249,2,FALSE))))</f>
        <v>Casper李羿勳</v>
      </c>
      <c r="P10769" s="67">
        <f t="shared" si="574"/>
        <v>44899</v>
      </c>
      <c r="Q10769" s="75" t="str">
        <f t="shared" si="575"/>
        <v>週日</v>
      </c>
      <c r="R10769" s="80">
        <v>44895</v>
      </c>
    </row>
    <row r="10770" spans="2:18">
      <c r="B10770" s="66">
        <v>44874</v>
      </c>
      <c r="D10770" s="68" t="s">
        <v>50</v>
      </c>
      <c r="E10770" s="70" t="s">
        <v>51</v>
      </c>
      <c r="F10770" s="4" t="s">
        <v>3891</v>
      </c>
      <c r="G10770" s="67">
        <v>44882</v>
      </c>
      <c r="H10770" s="67">
        <v>44901</v>
      </c>
      <c r="I10770" s="71">
        <v>19</v>
      </c>
      <c r="J10770" s="72" t="s">
        <v>53</v>
      </c>
      <c r="K10770" s="72" t="s">
        <v>54</v>
      </c>
      <c r="L10770" s="73">
        <v>2</v>
      </c>
      <c r="M10770" s="73" t="s">
        <v>91</v>
      </c>
      <c r="N10770" s="68" t="str">
        <f>VLOOKUP(K10770,[1]人員授權表!D$3:G$249,4,0)</f>
        <v>有機</v>
      </c>
      <c r="O10770" s="70" t="str">
        <f>IF(J10770=[1]人員授權表!$C$85,"Casper李羿勳",IF(J10770=[1]人員授權表!$C$188,"Iring陳俊明",IF(J10770=[1]人員授權表!$C$189,"Brian陳泓霖",VLOOKUP(K10770,[1]人員授權表!D$2:E$249,2,FALSE))))</f>
        <v>Marco陳鴻鈞</v>
      </c>
      <c r="P10770" s="67">
        <f t="shared" si="574"/>
        <v>44899</v>
      </c>
      <c r="Q10770" s="75" t="str">
        <f t="shared" si="575"/>
        <v>週日</v>
      </c>
      <c r="R10770" s="80">
        <v>44897</v>
      </c>
    </row>
    <row r="10771" spans="2:18">
      <c r="B10771" s="66">
        <v>44874</v>
      </c>
      <c r="D10771" s="68" t="s">
        <v>50</v>
      </c>
      <c r="E10771" s="70" t="s">
        <v>51</v>
      </c>
      <c r="F10771" s="4" t="s">
        <v>3891</v>
      </c>
      <c r="G10771" s="67">
        <v>44882</v>
      </c>
      <c r="H10771" s="67">
        <v>44901</v>
      </c>
      <c r="I10771" s="71">
        <v>19</v>
      </c>
      <c r="J10771" s="72" t="s">
        <v>353</v>
      </c>
      <c r="K10771" s="72" t="s">
        <v>64</v>
      </c>
      <c r="L10771" s="73">
        <v>1</v>
      </c>
      <c r="M10771" s="73" t="s">
        <v>91</v>
      </c>
      <c r="N10771" s="68" t="str">
        <f>VLOOKUP(K10771,[1]人員授權表!D$3:G$249,4,0)</f>
        <v>有機</v>
      </c>
      <c r="O10771" s="70" t="str">
        <f>IF(J10771=[1]人員授權表!$C$85,"Casper李羿勳",IF(J10771=[1]人員授權表!$C$188,"Iring陳俊明",IF(J10771=[1]人員授權表!$C$189,"Brian陳泓霖",VLOOKUP(K10771,[1]人員授權表!D$2:E$249,2,FALSE))))</f>
        <v>Casper李羿勳</v>
      </c>
      <c r="P10771" s="67">
        <f t="shared" si="574"/>
        <v>44899</v>
      </c>
      <c r="Q10771" s="75" t="str">
        <f t="shared" si="575"/>
        <v>週日</v>
      </c>
      <c r="R10771" s="80">
        <v>44895</v>
      </c>
    </row>
    <row r="10772" spans="2:18">
      <c r="B10772" s="66">
        <v>44874</v>
      </c>
      <c r="D10772" s="68" t="s">
        <v>50</v>
      </c>
      <c r="E10772" s="70" t="s">
        <v>51</v>
      </c>
      <c r="F10772" s="4" t="s">
        <v>3891</v>
      </c>
      <c r="G10772" s="67">
        <v>44882</v>
      </c>
      <c r="H10772" s="67">
        <v>44901</v>
      </c>
      <c r="I10772" s="71">
        <v>19</v>
      </c>
      <c r="J10772" s="72" t="s">
        <v>63</v>
      </c>
      <c r="K10772" s="72" t="s">
        <v>64</v>
      </c>
      <c r="L10772" s="73">
        <v>3</v>
      </c>
      <c r="M10772" s="73" t="s">
        <v>91</v>
      </c>
      <c r="N10772" s="68" t="str">
        <f>VLOOKUP(K10772,[1]人員授權表!D$3:G$249,4,0)</f>
        <v>有機</v>
      </c>
      <c r="O10772" s="70" t="str">
        <f>IF(J10772=[1]人員授權表!$C$85,"Casper李羿勳",IF(J10772=[1]人員授權表!$C$188,"Iring陳俊明",IF(J10772=[1]人員授權表!$C$189,"Brian陳泓霖",VLOOKUP(K10772,[1]人員授權表!D$2:E$249,2,FALSE))))</f>
        <v>Casper李羿勳</v>
      </c>
      <c r="P10772" s="67">
        <f t="shared" si="574"/>
        <v>44899</v>
      </c>
      <c r="Q10772" s="75" t="str">
        <f t="shared" si="575"/>
        <v>週日</v>
      </c>
      <c r="R10772" s="80">
        <v>44895</v>
      </c>
    </row>
    <row r="10773" spans="2:18">
      <c r="B10773" s="66">
        <v>44874</v>
      </c>
      <c r="D10773" s="68" t="s">
        <v>50</v>
      </c>
      <c r="E10773" s="70" t="s">
        <v>51</v>
      </c>
      <c r="F10773" s="4" t="s">
        <v>3891</v>
      </c>
      <c r="G10773" s="67">
        <v>44882</v>
      </c>
      <c r="H10773" s="67">
        <v>44901</v>
      </c>
      <c r="I10773" s="71">
        <v>19</v>
      </c>
      <c r="J10773" s="72" t="s">
        <v>67</v>
      </c>
      <c r="K10773" s="72" t="s">
        <v>64</v>
      </c>
      <c r="L10773" s="73">
        <v>3</v>
      </c>
      <c r="M10773" s="73" t="s">
        <v>91</v>
      </c>
      <c r="N10773" s="68" t="str">
        <f>VLOOKUP(K10773,[1]人員授權表!D$3:G$249,4,0)</f>
        <v>有機</v>
      </c>
      <c r="O10773" s="70" t="str">
        <f>IF(J10773=[1]人員授權表!$C$85,"Casper李羿勳",IF(J10773=[1]人員授權表!$C$188,"Iring陳俊明",IF(J10773=[1]人員授權表!$C$189,"Brian陳泓霖",VLOOKUP(K10773,[1]人員授權表!D$2:E$249,2,FALSE))))</f>
        <v>Casper李羿勳</v>
      </c>
      <c r="P10773" s="67">
        <f t="shared" si="574"/>
        <v>44899</v>
      </c>
      <c r="Q10773" s="75" t="str">
        <f t="shared" si="575"/>
        <v>週日</v>
      </c>
      <c r="R10773" s="80">
        <v>44895</v>
      </c>
    </row>
    <row r="10774" spans="2:18">
      <c r="B10774" s="66">
        <v>44874</v>
      </c>
      <c r="D10774" s="68" t="s">
        <v>50</v>
      </c>
      <c r="E10774" s="70" t="s">
        <v>51</v>
      </c>
      <c r="F10774" s="4" t="s">
        <v>3891</v>
      </c>
      <c r="G10774" s="67">
        <v>44882</v>
      </c>
      <c r="H10774" s="67">
        <v>44901</v>
      </c>
      <c r="I10774" s="71">
        <v>19</v>
      </c>
      <c r="J10774" s="72" t="s">
        <v>425</v>
      </c>
      <c r="K10774" s="72" t="s">
        <v>426</v>
      </c>
      <c r="L10774" s="73">
        <v>2</v>
      </c>
      <c r="M10774" s="73" t="s">
        <v>91</v>
      </c>
      <c r="N10774" s="68" t="str">
        <f>VLOOKUP(K10774,[1]人員授權表!D$3:G$249,4,0)</f>
        <v>有機</v>
      </c>
      <c r="O10774" s="70" t="str">
        <f>IF(J10774=[1]人員授權表!$C$85,"Casper李羿勳",IF(J10774=[1]人員授權表!$C$188,"Iring陳俊明",IF(J10774=[1]人員授權表!$C$189,"Brian陳泓霖",VLOOKUP(K10774,[1]人員授權表!D$2:E$249,2,FALSE))))</f>
        <v>Mei林春美</v>
      </c>
      <c r="P10774" s="67">
        <f t="shared" si="574"/>
        <v>44899</v>
      </c>
      <c r="Q10774" s="75" t="str">
        <f t="shared" si="575"/>
        <v>週日</v>
      </c>
      <c r="R10774" s="80">
        <v>44895</v>
      </c>
    </row>
    <row r="10775" spans="2:18">
      <c r="B10775" s="66">
        <v>44874</v>
      </c>
      <c r="D10775" s="68" t="s">
        <v>50</v>
      </c>
      <c r="E10775" s="70" t="s">
        <v>51</v>
      </c>
      <c r="F10775" s="4" t="s">
        <v>3891</v>
      </c>
      <c r="G10775" s="67">
        <v>44882</v>
      </c>
      <c r="H10775" s="67">
        <v>44901</v>
      </c>
      <c r="I10775" s="71">
        <v>19</v>
      </c>
      <c r="J10775" s="72" t="s">
        <v>999</v>
      </c>
      <c r="K10775" s="72" t="s">
        <v>1000</v>
      </c>
      <c r="L10775" s="73">
        <v>2</v>
      </c>
      <c r="M10775" s="73" t="s">
        <v>91</v>
      </c>
      <c r="N10775" s="68" t="str">
        <f>VLOOKUP(K10775,[1]人員授權表!D$3:G$249,4,0)</f>
        <v>有機</v>
      </c>
      <c r="O10775" s="70" t="str">
        <f>IF(J10775=[1]人員授權表!$C$85,"Casper李羿勳",IF(J10775=[1]人員授權表!$C$188,"Iring陳俊明",IF(J10775=[1]人員授權表!$C$189,"Brian陳泓霖",VLOOKUP(K10775,[1]人員授權表!D$2:E$249,2,FALSE))))</f>
        <v>Mei林春美</v>
      </c>
      <c r="P10775" s="67">
        <f t="shared" si="574"/>
        <v>44899</v>
      </c>
      <c r="Q10775" s="75" t="str">
        <f t="shared" si="575"/>
        <v>週日</v>
      </c>
      <c r="R10775" s="80">
        <v>44895</v>
      </c>
    </row>
    <row r="10776" spans="2:18">
      <c r="B10776" s="66">
        <v>44874</v>
      </c>
      <c r="D10776" s="68" t="s">
        <v>50</v>
      </c>
      <c r="E10776" s="70" t="s">
        <v>51</v>
      </c>
      <c r="F10776" s="4" t="s">
        <v>3892</v>
      </c>
      <c r="G10776" s="67">
        <v>44883</v>
      </c>
      <c r="H10776" s="67">
        <v>44901</v>
      </c>
      <c r="I10776" s="71">
        <v>18</v>
      </c>
      <c r="J10776" s="72" t="s">
        <v>60</v>
      </c>
      <c r="K10776" s="72" t="s">
        <v>61</v>
      </c>
      <c r="L10776" s="73">
        <v>1</v>
      </c>
      <c r="M10776" s="73" t="s">
        <v>91</v>
      </c>
      <c r="N10776" s="68" t="str">
        <f>VLOOKUP(K10776,[1]人員授權表!D$3:G$249,4,0)</f>
        <v>有機</v>
      </c>
      <c r="O10776" s="70" t="str">
        <f>IF(J10776=[1]人員授權表!$C$85,"Casper李羿勳",IF(J10776=[1]人員授權表!$C$188,"Iring陳俊明",IF(J10776=[1]人員授權表!$C$189,"Brian陳泓霖",VLOOKUP(K10776,[1]人員授權表!D$2:E$249,2,FALSE))))</f>
        <v>Marco陳鴻鈞</v>
      </c>
      <c r="P10776" s="67">
        <f t="shared" si="574"/>
        <v>44899</v>
      </c>
      <c r="Q10776" s="75" t="str">
        <f t="shared" si="575"/>
        <v>週日</v>
      </c>
      <c r="R10776" s="80">
        <v>44893</v>
      </c>
    </row>
    <row r="10777" spans="2:18">
      <c r="B10777" s="66">
        <v>44874</v>
      </c>
      <c r="D10777" s="68" t="s">
        <v>50</v>
      </c>
      <c r="E10777" s="70" t="s">
        <v>51</v>
      </c>
      <c r="F10777" s="4" t="s">
        <v>3893</v>
      </c>
      <c r="G10777" s="67">
        <v>44883</v>
      </c>
      <c r="H10777" s="67">
        <v>44901</v>
      </c>
      <c r="I10777" s="71">
        <v>18</v>
      </c>
      <c r="J10777" s="72" t="s">
        <v>60</v>
      </c>
      <c r="K10777" s="72" t="s">
        <v>61</v>
      </c>
      <c r="L10777" s="73">
        <v>1</v>
      </c>
      <c r="M10777" s="73" t="s">
        <v>91</v>
      </c>
      <c r="N10777" s="68" t="str">
        <f>VLOOKUP(K10777,[1]人員授權表!D$3:G$249,4,0)</f>
        <v>有機</v>
      </c>
      <c r="O10777" s="70" t="str">
        <f>IF(J10777=[1]人員授權表!$C$85,"Casper李羿勳",IF(J10777=[1]人員授權表!$C$188,"Iring陳俊明",IF(J10777=[1]人員授權表!$C$189,"Brian陳泓霖",VLOOKUP(K10777,[1]人員授權表!D$2:E$249,2,FALSE))))</f>
        <v>Marco陳鴻鈞</v>
      </c>
      <c r="P10777" s="67">
        <f t="shared" si="574"/>
        <v>44899</v>
      </c>
      <c r="Q10777" s="75" t="str">
        <f t="shared" si="575"/>
        <v>週日</v>
      </c>
      <c r="R10777" s="80">
        <v>44897</v>
      </c>
    </row>
    <row r="10778" spans="2:18">
      <c r="B10778" s="66">
        <v>44874</v>
      </c>
      <c r="D10778" s="68" t="s">
        <v>50</v>
      </c>
      <c r="E10778" s="70" t="s">
        <v>51</v>
      </c>
      <c r="F10778" s="4" t="s">
        <v>3893</v>
      </c>
      <c r="G10778" s="67">
        <v>44883</v>
      </c>
      <c r="H10778" s="67">
        <v>44901</v>
      </c>
      <c r="I10778" s="71">
        <v>18</v>
      </c>
      <c r="J10778" s="72" t="s">
        <v>69</v>
      </c>
      <c r="K10778" s="72" t="s">
        <v>70</v>
      </c>
      <c r="L10778" s="73">
        <v>1</v>
      </c>
      <c r="M10778" s="73" t="s">
        <v>91</v>
      </c>
      <c r="N10778" s="68" t="str">
        <f>VLOOKUP(K10778,[1]人員授權表!D$3:G$249,4,0)</f>
        <v>有機</v>
      </c>
      <c r="O10778" s="70" t="str">
        <f>IF(J10778=[1]人員授權表!$C$85,"Casper李羿勳",IF(J10778=[1]人員授權表!$C$188,"Iring陳俊明",IF(J10778=[1]人員授權表!$C$189,"Brian陳泓霖",VLOOKUP(K10778,[1]人員授權表!D$2:E$249,2,FALSE))))</f>
        <v>Casper李羿勳</v>
      </c>
      <c r="P10778" s="67">
        <f t="shared" si="574"/>
        <v>44899</v>
      </c>
      <c r="Q10778" s="75" t="str">
        <f t="shared" si="575"/>
        <v>週日</v>
      </c>
      <c r="R10778" s="80">
        <v>44897</v>
      </c>
    </row>
    <row r="10779" spans="2:18">
      <c r="B10779" s="66">
        <v>44874</v>
      </c>
      <c r="D10779" s="68" t="s">
        <v>50</v>
      </c>
      <c r="E10779" s="70" t="s">
        <v>51</v>
      </c>
      <c r="F10779" s="4" t="s">
        <v>3893</v>
      </c>
      <c r="G10779" s="67">
        <v>44883</v>
      </c>
      <c r="H10779" s="67">
        <v>44901</v>
      </c>
      <c r="I10779" s="71">
        <v>18</v>
      </c>
      <c r="J10779" s="72" t="s">
        <v>242</v>
      </c>
      <c r="K10779" s="72" t="s">
        <v>241</v>
      </c>
      <c r="L10779" s="73">
        <v>1</v>
      </c>
      <c r="M10779" s="73" t="s">
        <v>91</v>
      </c>
      <c r="N10779" s="68" t="str">
        <f>VLOOKUP(K10779,[1]人員授權表!D$3:G$249,4,0)</f>
        <v>有機</v>
      </c>
      <c r="O10779" s="70" t="str">
        <f>IF(J10779=[1]人員授權表!$C$85,"Casper李羿勳",IF(J10779=[1]人員授權表!$C$188,"Iring陳俊明",IF(J10779=[1]人員授權表!$C$189,"Brian陳泓霖",VLOOKUP(K10779,[1]人員授權表!D$2:E$249,2,FALSE))))</f>
        <v>Casper李羿勳</v>
      </c>
      <c r="P10779" s="67">
        <f t="shared" si="574"/>
        <v>44899</v>
      </c>
      <c r="Q10779" s="75" t="str">
        <f t="shared" si="575"/>
        <v>週日</v>
      </c>
      <c r="R10779" s="80">
        <v>44895</v>
      </c>
    </row>
    <row r="10780" spans="2:18">
      <c r="B10780" s="66">
        <v>44874</v>
      </c>
      <c r="D10780" s="68" t="s">
        <v>50</v>
      </c>
      <c r="E10780" s="70" t="s">
        <v>51</v>
      </c>
      <c r="F10780" s="4" t="s">
        <v>3893</v>
      </c>
      <c r="G10780" s="67">
        <v>44883</v>
      </c>
      <c r="H10780" s="67">
        <v>44901</v>
      </c>
      <c r="I10780" s="71">
        <v>18</v>
      </c>
      <c r="J10780" s="72" t="s">
        <v>540</v>
      </c>
      <c r="K10780" s="72" t="s">
        <v>541</v>
      </c>
      <c r="L10780" s="73">
        <v>1</v>
      </c>
      <c r="M10780" s="73" t="s">
        <v>91</v>
      </c>
      <c r="N10780" s="68" t="str">
        <f>VLOOKUP(K10780,[1]人員授權表!D$3:G$249,4,0)</f>
        <v>有機</v>
      </c>
      <c r="O10780" s="70" t="str">
        <f>IF(J10780=[1]人員授權表!$C$85,"Casper李羿勳",IF(J10780=[1]人員授權表!$C$188,"Iring陳俊明",IF(J10780=[1]人員授權表!$C$189,"Brian陳泓霖",VLOOKUP(K10780,[1]人員授權表!D$2:E$249,2,FALSE))))</f>
        <v>Casper李羿勳</v>
      </c>
      <c r="P10780" s="67">
        <f t="shared" si="574"/>
        <v>44899</v>
      </c>
      <c r="Q10780" s="75" t="str">
        <f t="shared" si="575"/>
        <v>週日</v>
      </c>
      <c r="R10780" s="80">
        <v>44895</v>
      </c>
    </row>
    <row r="10781" spans="2:18">
      <c r="B10781" s="66">
        <v>44875</v>
      </c>
      <c r="D10781" s="68" t="s">
        <v>50</v>
      </c>
      <c r="E10781" s="70" t="s">
        <v>51</v>
      </c>
      <c r="F10781" s="4" t="s">
        <v>3894</v>
      </c>
      <c r="G10781" s="67">
        <v>44883</v>
      </c>
      <c r="H10781" s="67">
        <v>44901</v>
      </c>
      <c r="I10781" s="71">
        <v>18</v>
      </c>
      <c r="J10781" s="72" t="s">
        <v>238</v>
      </c>
      <c r="K10781" s="72" t="s">
        <v>239</v>
      </c>
      <c r="L10781" s="73">
        <v>1</v>
      </c>
      <c r="M10781" s="73" t="s">
        <v>91</v>
      </c>
      <c r="N10781" s="68" t="str">
        <f>VLOOKUP(K10781,[1]人員授權表!D$3:G$249,4,0)</f>
        <v>有機</v>
      </c>
      <c r="O10781" s="70" t="str">
        <f>IF(J10781=[1]人員授權表!$C$85,"Casper李羿勳",IF(J10781=[1]人員授權表!$C$188,"Iring陳俊明",IF(J10781=[1]人員授權表!$C$189,"Brian陳泓霖",VLOOKUP(K10781,[1]人員授權表!D$2:E$249,2,FALSE))))</f>
        <v>Casper李羿勳</v>
      </c>
      <c r="P10781" s="67">
        <f t="shared" si="574"/>
        <v>44899</v>
      </c>
      <c r="Q10781" s="75" t="str">
        <f t="shared" si="575"/>
        <v>週日</v>
      </c>
      <c r="R10781" s="80">
        <v>44895</v>
      </c>
    </row>
    <row r="10782" spans="2:18">
      <c r="B10782" s="66">
        <v>44875</v>
      </c>
      <c r="D10782" s="68" t="s">
        <v>50</v>
      </c>
      <c r="E10782" s="70" t="s">
        <v>51</v>
      </c>
      <c r="F10782" s="4" t="s">
        <v>3894</v>
      </c>
      <c r="G10782" s="67">
        <v>44883</v>
      </c>
      <c r="H10782" s="67">
        <v>44901</v>
      </c>
      <c r="I10782" s="71">
        <v>18</v>
      </c>
      <c r="J10782" s="72" t="s">
        <v>69</v>
      </c>
      <c r="K10782" s="72" t="s">
        <v>70</v>
      </c>
      <c r="L10782" s="73">
        <v>1</v>
      </c>
      <c r="M10782" s="73" t="s">
        <v>91</v>
      </c>
      <c r="N10782" s="68" t="str">
        <f>VLOOKUP(K10782,[1]人員授權表!D$3:G$249,4,0)</f>
        <v>有機</v>
      </c>
      <c r="O10782" s="70" t="str">
        <f>IF(J10782=[1]人員授權表!$C$85,"Casper李羿勳",IF(J10782=[1]人員授權表!$C$188,"Iring陳俊明",IF(J10782=[1]人員授權表!$C$189,"Brian陳泓霖",VLOOKUP(K10782,[1]人員授權表!D$2:E$249,2,FALSE))))</f>
        <v>Casper李羿勳</v>
      </c>
      <c r="P10782" s="67">
        <f t="shared" si="574"/>
        <v>44899</v>
      </c>
      <c r="Q10782" s="75" t="str">
        <f t="shared" si="575"/>
        <v>週日</v>
      </c>
      <c r="R10782" s="80">
        <v>44897</v>
      </c>
    </row>
    <row r="10783" spans="2:18">
      <c r="B10783" s="66">
        <v>44875</v>
      </c>
      <c r="D10783" s="68" t="s">
        <v>50</v>
      </c>
      <c r="E10783" s="70" t="s">
        <v>51</v>
      </c>
      <c r="F10783" s="4" t="s">
        <v>3894</v>
      </c>
      <c r="G10783" s="67">
        <v>44883</v>
      </c>
      <c r="H10783" s="67">
        <v>44901</v>
      </c>
      <c r="I10783" s="71">
        <v>18</v>
      </c>
      <c r="J10783" s="72" t="s">
        <v>53</v>
      </c>
      <c r="K10783" s="72" t="s">
        <v>54</v>
      </c>
      <c r="L10783" s="73">
        <v>1</v>
      </c>
      <c r="M10783" s="73" t="s">
        <v>91</v>
      </c>
      <c r="N10783" s="68" t="str">
        <f>VLOOKUP(K10783,[1]人員授權表!D$3:G$249,4,0)</f>
        <v>有機</v>
      </c>
      <c r="O10783" s="70" t="str">
        <f>IF(J10783=[1]人員授權表!$C$85,"Casper李羿勳",IF(J10783=[1]人員授權表!$C$188,"Iring陳俊明",IF(J10783=[1]人員授權表!$C$189,"Brian陳泓霖",VLOOKUP(K10783,[1]人員授權表!D$2:E$249,2,FALSE))))</f>
        <v>Marco陳鴻鈞</v>
      </c>
      <c r="P10783" s="67">
        <f t="shared" si="574"/>
        <v>44899</v>
      </c>
      <c r="Q10783" s="75" t="str">
        <f t="shared" si="575"/>
        <v>週日</v>
      </c>
      <c r="R10783" s="80">
        <v>44897</v>
      </c>
    </row>
    <row r="10784" spans="2:18">
      <c r="B10784" s="66">
        <v>44875</v>
      </c>
      <c r="D10784" s="68" t="s">
        <v>50</v>
      </c>
      <c r="E10784" s="70" t="s">
        <v>51</v>
      </c>
      <c r="F10784" s="4" t="s">
        <v>3894</v>
      </c>
      <c r="G10784" s="67">
        <v>44883</v>
      </c>
      <c r="H10784" s="67">
        <v>44901</v>
      </c>
      <c r="I10784" s="71">
        <v>18</v>
      </c>
      <c r="J10784" s="72" t="s">
        <v>193</v>
      </c>
      <c r="K10784" s="72" t="s">
        <v>470</v>
      </c>
      <c r="L10784" s="73">
        <v>1</v>
      </c>
      <c r="M10784" s="73" t="s">
        <v>91</v>
      </c>
      <c r="N10784" s="68" t="str">
        <f>VLOOKUP(K10784,[1]人員授權表!D$3:G$249,4,0)</f>
        <v>無機</v>
      </c>
      <c r="O10784" s="70" t="str">
        <f>IF(J10784=[1]人員授權表!$C$85,"Casper李羿勳",IF(J10784=[1]人員授權表!$C$188,"Iring陳俊明",IF(J10784=[1]人員授權表!$C$189,"Brian陳泓霖",VLOOKUP(K10784,[1]人員授權表!D$2:E$249,2,FALSE))))</f>
        <v>Iring陳俊明</v>
      </c>
      <c r="P10784" s="67">
        <f t="shared" si="574"/>
        <v>44899</v>
      </c>
      <c r="Q10784" s="75" t="str">
        <f t="shared" si="575"/>
        <v>週日</v>
      </c>
      <c r="R10784" s="80">
        <v>44897</v>
      </c>
    </row>
    <row r="10785" spans="2:28">
      <c r="B10785" s="66">
        <v>44875</v>
      </c>
      <c r="D10785" s="68" t="s">
        <v>50</v>
      </c>
      <c r="E10785" s="70" t="s">
        <v>51</v>
      </c>
      <c r="F10785" s="4" t="s">
        <v>3895</v>
      </c>
      <c r="G10785" s="67">
        <v>44883</v>
      </c>
      <c r="H10785" s="67">
        <v>44901</v>
      </c>
      <c r="I10785" s="71">
        <v>18</v>
      </c>
      <c r="J10785" s="72" t="s">
        <v>66</v>
      </c>
      <c r="K10785" s="72" t="s">
        <v>64</v>
      </c>
      <c r="L10785" s="73">
        <v>2</v>
      </c>
      <c r="M10785" s="73" t="s">
        <v>91</v>
      </c>
      <c r="N10785" s="68" t="str">
        <f>VLOOKUP(K10785,[1]人員授權表!D$3:G$249,4,0)</f>
        <v>有機</v>
      </c>
      <c r="O10785" s="70" t="str">
        <f>IF(J10785=[1]人員授權表!$C$85,"Casper李羿勳",IF(J10785=[1]人員授權表!$C$188,"Iring陳俊明",IF(J10785=[1]人員授權表!$C$189,"Brian陳泓霖",VLOOKUP(K10785,[1]人員授權表!D$2:E$249,2,FALSE))))</f>
        <v>Casper李羿勳</v>
      </c>
      <c r="P10785" s="67">
        <f t="shared" si="574"/>
        <v>44899</v>
      </c>
      <c r="Q10785" s="75" t="str">
        <f t="shared" si="575"/>
        <v>週日</v>
      </c>
      <c r="R10785" s="80">
        <v>44895</v>
      </c>
    </row>
    <row r="10786" spans="2:28">
      <c r="B10786" s="66">
        <v>44875</v>
      </c>
      <c r="D10786" s="68" t="s">
        <v>50</v>
      </c>
      <c r="E10786" s="70" t="s">
        <v>51</v>
      </c>
      <c r="F10786" s="4" t="s">
        <v>3895</v>
      </c>
      <c r="G10786" s="67">
        <v>44883</v>
      </c>
      <c r="H10786" s="67">
        <v>44901</v>
      </c>
      <c r="I10786" s="71">
        <v>18</v>
      </c>
      <c r="J10786" s="72" t="s">
        <v>2100</v>
      </c>
      <c r="K10786" s="72" t="s">
        <v>426</v>
      </c>
      <c r="L10786" s="73">
        <v>1</v>
      </c>
      <c r="M10786" s="73" t="s">
        <v>91</v>
      </c>
      <c r="N10786" s="68" t="str">
        <f>VLOOKUP(K10786,[1]人員授權表!D$3:G$249,4,0)</f>
        <v>有機</v>
      </c>
      <c r="O10786" s="70" t="str">
        <f>IF(J10786=[1]人員授權表!$C$85,"Casper李羿勳",IF(J10786=[1]人員授權表!$C$188,"Iring陳俊明",IF(J10786=[1]人員授權表!$C$189,"Brian陳泓霖",VLOOKUP(K10786,[1]人員授權表!D$2:E$249,2,FALSE))))</f>
        <v>Mei林春美</v>
      </c>
      <c r="P10786" s="67">
        <f t="shared" si="574"/>
        <v>44899</v>
      </c>
      <c r="Q10786" s="75" t="str">
        <f t="shared" si="575"/>
        <v>週日</v>
      </c>
      <c r="R10786" s="80">
        <v>44895</v>
      </c>
      <c r="U10786" s="70">
        <v>1</v>
      </c>
      <c r="Z10786" s="79" t="s">
        <v>3896</v>
      </c>
    </row>
    <row r="10787" spans="2:28">
      <c r="B10787" s="66">
        <v>44861</v>
      </c>
      <c r="D10787" s="68" t="s">
        <v>50</v>
      </c>
      <c r="E10787" s="70" t="s">
        <v>82</v>
      </c>
      <c r="F10787" s="70" t="s">
        <v>3897</v>
      </c>
      <c r="G10787" s="67">
        <v>44875</v>
      </c>
      <c r="H10787" s="67">
        <v>44901</v>
      </c>
      <c r="I10787" s="71">
        <f t="shared" ref="I10787:I10798" si="577">_xlfn.DAYS(H10787,G10787)</f>
        <v>26</v>
      </c>
      <c r="J10787" s="72" t="s">
        <v>120</v>
      </c>
      <c r="K10787" s="72" t="s">
        <v>121</v>
      </c>
      <c r="L10787" s="73">
        <v>2</v>
      </c>
      <c r="M10787" s="73" t="s">
        <v>268</v>
      </c>
      <c r="N10787" s="68" t="str">
        <f>VLOOKUP(K10787,[1]人員授權表!D$3:G$249,4,0)</f>
        <v>無機</v>
      </c>
      <c r="O10787" s="70" t="str">
        <f>IF(J10787=[1]人員授權表!$C$85,"Casper李羿勳",IF(J10787=[1]人員授權表!$C$188,"Iring陳俊明",IF(J10787=[1]人員授權表!$C$189,"Brian陳泓霖",VLOOKUP(K10787,[1]人員授權表!D$2:E$249,2,FALSE))))</f>
        <v>Ken張智凱</v>
      </c>
      <c r="P10787" s="67">
        <f t="shared" si="574"/>
        <v>44899</v>
      </c>
      <c r="Q10787" s="75" t="str">
        <f t="shared" si="575"/>
        <v>週日</v>
      </c>
      <c r="R10787" s="80">
        <v>44880</v>
      </c>
    </row>
    <row r="10788" spans="2:28">
      <c r="B10788" s="66">
        <v>44861</v>
      </c>
      <c r="D10788" s="68" t="s">
        <v>50</v>
      </c>
      <c r="E10788" s="70" t="s">
        <v>82</v>
      </c>
      <c r="F10788" s="70" t="s">
        <v>3897</v>
      </c>
      <c r="G10788" s="67">
        <v>44875</v>
      </c>
      <c r="H10788" s="67">
        <v>44901</v>
      </c>
      <c r="I10788" s="71">
        <f t="shared" si="577"/>
        <v>26</v>
      </c>
      <c r="J10788" s="72" t="s">
        <v>785</v>
      </c>
      <c r="K10788" s="72" t="s">
        <v>395</v>
      </c>
      <c r="L10788" s="73">
        <v>2</v>
      </c>
      <c r="M10788" s="73" t="s">
        <v>268</v>
      </c>
      <c r="N10788" s="68" t="str">
        <f>VLOOKUP(K10788,[1]人員授權表!D$3:G$249,4,0)</f>
        <v>無機</v>
      </c>
      <c r="O10788" s="70" t="str">
        <f>IF(J10788=[1]人員授權表!$C$85,"Casper李羿勳",IF(J10788=[1]人員授權表!$C$188,"Iring陳俊明",IF(J10788=[1]人員授權表!$C$189,"Brian陳泓霖",VLOOKUP(K10788,[1]人員授權表!D$2:E$249,2,FALSE))))</f>
        <v>Ken張智凱</v>
      </c>
      <c r="P10788" s="67">
        <f t="shared" si="574"/>
        <v>44899</v>
      </c>
      <c r="Q10788" s="75" t="str">
        <f t="shared" si="575"/>
        <v>週日</v>
      </c>
      <c r="R10788" s="80">
        <v>44880</v>
      </c>
    </row>
    <row r="10789" spans="2:28">
      <c r="B10789" s="66">
        <v>44887</v>
      </c>
      <c r="C10789" s="67">
        <v>44888</v>
      </c>
      <c r="D10789" s="68" t="s">
        <v>50</v>
      </c>
      <c r="E10789" s="70" t="s">
        <v>879</v>
      </c>
      <c r="F10789" s="4" t="s">
        <v>3898</v>
      </c>
      <c r="G10789" s="67">
        <v>44879</v>
      </c>
      <c r="H10789" s="101">
        <v>44901</v>
      </c>
      <c r="I10789" s="71">
        <f t="shared" si="577"/>
        <v>22</v>
      </c>
      <c r="J10789" s="98" t="s">
        <v>3899</v>
      </c>
      <c r="K10789" s="98" t="s">
        <v>3900</v>
      </c>
      <c r="L10789" s="110">
        <v>2</v>
      </c>
      <c r="M10789" s="73" t="s">
        <v>104</v>
      </c>
      <c r="N10789" s="68" t="s">
        <v>2191</v>
      </c>
      <c r="O10789" s="70" t="s">
        <v>2192</v>
      </c>
      <c r="P10789" s="67">
        <f>H10789-1</f>
        <v>44900</v>
      </c>
      <c r="Q10789" s="75" t="str">
        <f t="shared" si="575"/>
        <v>週一</v>
      </c>
      <c r="R10789" s="80">
        <v>44895</v>
      </c>
      <c r="AA10789" s="102">
        <v>15</v>
      </c>
      <c r="AB10789" s="123" t="s">
        <v>2325</v>
      </c>
    </row>
    <row r="10790" spans="2:28">
      <c r="B10790" s="66">
        <v>44888</v>
      </c>
      <c r="D10790" s="68" t="s">
        <v>50</v>
      </c>
      <c r="E10790" s="70" t="s">
        <v>1418</v>
      </c>
      <c r="F10790" s="4" t="s">
        <v>3773</v>
      </c>
      <c r="G10790" s="67">
        <v>44886</v>
      </c>
      <c r="H10790" s="67">
        <v>44901</v>
      </c>
      <c r="I10790" s="71">
        <f t="shared" si="577"/>
        <v>15</v>
      </c>
      <c r="J10790" s="72" t="s">
        <v>133</v>
      </c>
      <c r="K10790" s="72" t="s">
        <v>134</v>
      </c>
      <c r="L10790" s="73">
        <v>1</v>
      </c>
      <c r="M10790" s="73" t="s">
        <v>108</v>
      </c>
      <c r="N10790" s="68" t="str">
        <f>VLOOKUP(K10790,[1]人員授權表!D$3:G$249,4,0)</f>
        <v>無機</v>
      </c>
      <c r="O10790" s="70" t="str">
        <f>IF(J10790=[1]人員授權表!$C$85,"Casper李羿勳",IF(J10790=[1]人員授權表!$C$188,"Iring陳俊明",IF(J10790=[1]人員授權表!$C$189,"Brian陳泓霖",VLOOKUP(K10790,[1]人員授權表!D$2:E$249,2,FALSE))))</f>
        <v>Brian陳泓霖</v>
      </c>
      <c r="P10790" s="67">
        <f t="shared" ref="P10790:P10837" si="578">H10790-2</f>
        <v>44899</v>
      </c>
      <c r="Q10790" s="75" t="str">
        <f t="shared" si="575"/>
        <v>週日</v>
      </c>
      <c r="R10790" s="80">
        <v>44897</v>
      </c>
    </row>
    <row r="10791" spans="2:28">
      <c r="B10791" s="66">
        <v>44866</v>
      </c>
      <c r="D10791" s="68" t="s">
        <v>50</v>
      </c>
      <c r="E10791" s="70" t="s">
        <v>82</v>
      </c>
      <c r="F10791" s="70" t="s">
        <v>3901</v>
      </c>
      <c r="G10791" s="67">
        <v>44887</v>
      </c>
      <c r="H10791" s="67">
        <v>44901</v>
      </c>
      <c r="I10791" s="71">
        <f t="shared" si="577"/>
        <v>14</v>
      </c>
      <c r="J10791" s="72" t="s">
        <v>181</v>
      </c>
      <c r="K10791" s="72" t="s">
        <v>182</v>
      </c>
      <c r="L10791" s="73">
        <v>1</v>
      </c>
      <c r="M10791" s="73" t="s">
        <v>79</v>
      </c>
      <c r="N10791" s="68" t="str">
        <f>VLOOKUP(K10791,[1]人員授權表!D$3:G$249,4,0)</f>
        <v>有機</v>
      </c>
      <c r="O10791" s="70" t="str">
        <f>IF(J10791=[1]人員授權表!$C$85,"Casper李羿勳",IF(J10791=[1]人員授權表!$C$188,"Iring陳俊明",IF(J10791=[1]人員授權表!$C$189,"Brian陳泓霖",VLOOKUP(K10791,[1]人員授權表!D$2:E$249,2,FALSE))))</f>
        <v>Sara王淑玲</v>
      </c>
      <c r="P10791" s="67">
        <f t="shared" si="578"/>
        <v>44899</v>
      </c>
      <c r="Q10791" s="75" t="str">
        <f t="shared" si="575"/>
        <v>週日</v>
      </c>
      <c r="R10791" s="80">
        <v>44897</v>
      </c>
    </row>
    <row r="10792" spans="2:28">
      <c r="B10792" s="66">
        <v>44866</v>
      </c>
      <c r="D10792" s="68" t="s">
        <v>50</v>
      </c>
      <c r="E10792" s="70" t="s">
        <v>82</v>
      </c>
      <c r="F10792" s="70" t="s">
        <v>3901</v>
      </c>
      <c r="G10792" s="67">
        <v>44887</v>
      </c>
      <c r="H10792" s="67">
        <v>44901</v>
      </c>
      <c r="I10792" s="71">
        <f t="shared" si="577"/>
        <v>14</v>
      </c>
      <c r="J10792" s="72" t="s">
        <v>139</v>
      </c>
      <c r="K10792" s="72" t="s">
        <v>140</v>
      </c>
      <c r="L10792" s="73">
        <v>1</v>
      </c>
      <c r="M10792" s="73" t="s">
        <v>79</v>
      </c>
      <c r="N10792" s="68" t="str">
        <f>VLOOKUP(K10792,[1]人員授權表!D$3:G$249,4,0)</f>
        <v>無機</v>
      </c>
      <c r="O10792" s="70" t="str">
        <f>IF(J10792=[1]人員授權表!$C$85,"Casper李羿勳",IF(J10792=[1]人員授權表!$C$188,"Iring陳俊明",IF(J10792=[1]人員授權表!$C$189,"Brian陳泓霖",VLOOKUP(K10792,[1]人員授權表!D$2:E$249,2,FALSE))))</f>
        <v>Brian陳泓霖</v>
      </c>
      <c r="P10792" s="67">
        <f t="shared" si="578"/>
        <v>44899</v>
      </c>
      <c r="Q10792" s="75" t="str">
        <f t="shared" si="575"/>
        <v>週日</v>
      </c>
      <c r="R10792" s="80">
        <v>44895</v>
      </c>
    </row>
    <row r="10793" spans="2:28">
      <c r="B10793" s="66">
        <v>44866</v>
      </c>
      <c r="D10793" s="68" t="s">
        <v>50</v>
      </c>
      <c r="E10793" s="70" t="s">
        <v>82</v>
      </c>
      <c r="F10793" s="70" t="s">
        <v>3901</v>
      </c>
      <c r="G10793" s="67">
        <v>44887</v>
      </c>
      <c r="H10793" s="67">
        <v>44901</v>
      </c>
      <c r="I10793" s="71">
        <f t="shared" si="577"/>
        <v>14</v>
      </c>
      <c r="J10793" s="72" t="s">
        <v>137</v>
      </c>
      <c r="K10793" s="72" t="s">
        <v>138</v>
      </c>
      <c r="L10793" s="73">
        <v>1</v>
      </c>
      <c r="M10793" s="73" t="s">
        <v>79</v>
      </c>
      <c r="N10793" s="68" t="str">
        <f>VLOOKUP(K10793,[1]人員授權表!D$3:G$249,4,0)</f>
        <v>無機</v>
      </c>
      <c r="O10793" s="70" t="str">
        <f>IF(J10793=[1]人員授權表!$C$85,"Casper李羿勳",IF(J10793=[1]人員授權表!$C$188,"Iring陳俊明",IF(J10793=[1]人員授權表!$C$189,"Brian陳泓霖",VLOOKUP(K10793,[1]人員授權表!D$2:E$249,2,FALSE))))</f>
        <v>Jack劉念忻</v>
      </c>
      <c r="P10793" s="67">
        <f t="shared" si="578"/>
        <v>44899</v>
      </c>
      <c r="Q10793" s="75" t="str">
        <f t="shared" si="575"/>
        <v>週日</v>
      </c>
      <c r="R10793" s="80">
        <v>44895</v>
      </c>
    </row>
    <row r="10794" spans="2:28">
      <c r="B10794" s="66">
        <v>44866</v>
      </c>
      <c r="D10794" s="68" t="s">
        <v>50</v>
      </c>
      <c r="E10794" s="70" t="s">
        <v>82</v>
      </c>
      <c r="F10794" s="70" t="s">
        <v>3901</v>
      </c>
      <c r="G10794" s="67">
        <v>44887</v>
      </c>
      <c r="H10794" s="67">
        <v>44901</v>
      </c>
      <c r="I10794" s="71">
        <f t="shared" si="577"/>
        <v>14</v>
      </c>
      <c r="J10794" s="72" t="s">
        <v>148</v>
      </c>
      <c r="K10794" s="72" t="s">
        <v>149</v>
      </c>
      <c r="L10794" s="73">
        <v>1</v>
      </c>
      <c r="M10794" s="73" t="s">
        <v>79</v>
      </c>
      <c r="N10794" s="68" t="str">
        <f>VLOOKUP(K10794,[1]人員授權表!D$3:G$249,4,0)</f>
        <v>無機</v>
      </c>
      <c r="O10794" s="70" t="str">
        <f>IF(J10794=[1]人員授權表!$C$85,"Casper李羿勳",IF(J10794=[1]人員授權表!$C$188,"Iring陳俊明",IF(J10794=[1]人員授權表!$C$189,"Brian陳泓霖",VLOOKUP(K10794,[1]人員授權表!D$2:E$249,2,FALSE))))</f>
        <v>Vicky游崴涵</v>
      </c>
      <c r="P10794" s="67">
        <f t="shared" si="578"/>
        <v>44899</v>
      </c>
      <c r="Q10794" s="75" t="str">
        <f t="shared" si="575"/>
        <v>週日</v>
      </c>
      <c r="R10794" s="80">
        <v>44895</v>
      </c>
    </row>
    <row r="10795" spans="2:28">
      <c r="B10795" s="66">
        <v>44882</v>
      </c>
      <c r="C10795" s="67">
        <v>44887</v>
      </c>
      <c r="D10795" s="68" t="s">
        <v>50</v>
      </c>
      <c r="E10795" s="70" t="s">
        <v>82</v>
      </c>
      <c r="F10795" s="4" t="s">
        <v>3902</v>
      </c>
      <c r="G10795" s="67">
        <v>44886</v>
      </c>
      <c r="H10795" s="67">
        <v>44901</v>
      </c>
      <c r="I10795" s="71">
        <f t="shared" si="577"/>
        <v>15</v>
      </c>
      <c r="J10795" s="72" t="s">
        <v>195</v>
      </c>
      <c r="K10795" s="72" t="s">
        <v>345</v>
      </c>
      <c r="L10795" s="110">
        <v>4</v>
      </c>
      <c r="M10795" s="73" t="s">
        <v>108</v>
      </c>
      <c r="N10795" s="68" t="str">
        <f>VLOOKUP(K10795,[1]人員授權表!D$3:G$249,4,0)</f>
        <v>無機</v>
      </c>
      <c r="O10795" s="70" t="str">
        <f>IF(J10795=[1]人員授權表!$C$85,"Casper李羿勳",IF(J10795=[1]人員授權表!$C$188,"Iring陳俊明",IF(J10795=[1]人員授權表!$C$189,"Brian陳泓霖",VLOOKUP(K10795,[1]人員授權表!D$2:E$249,2,FALSE))))</f>
        <v>Debby胡萱黛</v>
      </c>
      <c r="P10795" s="67">
        <f t="shared" si="578"/>
        <v>44899</v>
      </c>
      <c r="Q10795" s="75" t="str">
        <f t="shared" si="575"/>
        <v>週日</v>
      </c>
      <c r="R10795" s="80">
        <v>44897</v>
      </c>
    </row>
    <row r="10796" spans="2:28">
      <c r="B10796" s="66">
        <v>44882</v>
      </c>
      <c r="C10796" s="67">
        <v>44888</v>
      </c>
      <c r="D10796" s="126" t="s">
        <v>1854</v>
      </c>
      <c r="E10796" s="89" t="s">
        <v>82</v>
      </c>
      <c r="F10796" s="115" t="s">
        <v>3902</v>
      </c>
      <c r="G10796" s="92">
        <v>44886</v>
      </c>
      <c r="H10796" s="92">
        <v>44901</v>
      </c>
      <c r="I10796" s="127">
        <f t="shared" si="577"/>
        <v>15</v>
      </c>
      <c r="J10796" s="106" t="s">
        <v>521</v>
      </c>
      <c r="K10796" s="106" t="s">
        <v>874</v>
      </c>
      <c r="L10796" s="100"/>
      <c r="M10796" s="73" t="s">
        <v>108</v>
      </c>
      <c r="N10796" s="94" t="str">
        <f>VLOOKUP(K10796,[1]人員授權表!D$3:G$249,4,0)</f>
        <v>有機</v>
      </c>
      <c r="O10796" s="89" t="str">
        <f>IF(J10796=[1]人員授權表!$C$85,"Casper李羿勳",IF(J10796=[1]人員授權表!$C$188,"Iring陳俊明",IF(J10796=[1]人員授權表!$C$189,"Brian陳泓霖",VLOOKUP(K10796,[1]人員授權表!D$2:E$249,2,FALSE))))</f>
        <v>Elle黃雅琪</v>
      </c>
      <c r="P10796" s="92">
        <f t="shared" si="578"/>
        <v>44899</v>
      </c>
      <c r="Q10796" s="75" t="str">
        <f t="shared" si="575"/>
        <v>週日</v>
      </c>
      <c r="R10796" s="128" t="s">
        <v>1854</v>
      </c>
    </row>
    <row r="10797" spans="2:28">
      <c r="B10797" s="66">
        <v>44882</v>
      </c>
      <c r="C10797" s="67">
        <v>44887</v>
      </c>
      <c r="D10797" s="68" t="s">
        <v>50</v>
      </c>
      <c r="E10797" s="70" t="s">
        <v>82</v>
      </c>
      <c r="F10797" s="4" t="s">
        <v>3903</v>
      </c>
      <c r="G10797" s="67">
        <v>44886</v>
      </c>
      <c r="H10797" s="67">
        <v>44901</v>
      </c>
      <c r="I10797" s="71">
        <f t="shared" si="577"/>
        <v>15</v>
      </c>
      <c r="J10797" s="72" t="s">
        <v>195</v>
      </c>
      <c r="K10797" s="72" t="s">
        <v>345</v>
      </c>
      <c r="L10797" s="110">
        <v>3</v>
      </c>
      <c r="M10797" s="73" t="s">
        <v>108</v>
      </c>
      <c r="N10797" s="68" t="str">
        <f>VLOOKUP(K10797,[1]人員授權表!D$3:G$249,4,0)</f>
        <v>無機</v>
      </c>
      <c r="O10797" s="70" t="str">
        <f>IF(J10797=[1]人員授權表!$C$85,"Casper李羿勳",IF(J10797=[1]人員授權表!$C$188,"Iring陳俊明",IF(J10797=[1]人員授權表!$C$189,"Brian陳泓霖",VLOOKUP(K10797,[1]人員授權表!D$2:E$249,2,FALSE))))</f>
        <v>Debby胡萱黛</v>
      </c>
      <c r="P10797" s="67">
        <f t="shared" si="578"/>
        <v>44899</v>
      </c>
      <c r="Q10797" s="75" t="str">
        <f t="shared" si="575"/>
        <v>週日</v>
      </c>
      <c r="R10797" s="80">
        <v>44897</v>
      </c>
    </row>
    <row r="10798" spans="2:28">
      <c r="B10798" s="66">
        <v>44882</v>
      </c>
      <c r="C10798" s="67">
        <v>44887</v>
      </c>
      <c r="D10798" s="68" t="s">
        <v>50</v>
      </c>
      <c r="E10798" s="70" t="s">
        <v>82</v>
      </c>
      <c r="F10798" s="4" t="s">
        <v>3903</v>
      </c>
      <c r="G10798" s="67">
        <v>44886</v>
      </c>
      <c r="H10798" s="67">
        <v>44901</v>
      </c>
      <c r="I10798" s="71">
        <f t="shared" si="577"/>
        <v>15</v>
      </c>
      <c r="J10798" s="72" t="s">
        <v>521</v>
      </c>
      <c r="K10798" s="72" t="s">
        <v>874</v>
      </c>
      <c r="L10798" s="110">
        <v>3</v>
      </c>
      <c r="M10798" s="73" t="s">
        <v>108</v>
      </c>
      <c r="N10798" s="68" t="str">
        <f>VLOOKUP(K10798,[1]人員授權表!D$3:G$249,4,0)</f>
        <v>有機</v>
      </c>
      <c r="O10798" s="70" t="str">
        <f>IF(J10798=[1]人員授權表!$C$85,"Casper李羿勳",IF(J10798=[1]人員授權表!$C$188,"Iring陳俊明",IF(J10798=[1]人員授權表!$C$189,"Brian陳泓霖",VLOOKUP(K10798,[1]人員授權表!D$2:E$249,2,FALSE))))</f>
        <v>Elle黃雅琪</v>
      </c>
      <c r="P10798" s="67">
        <f t="shared" si="578"/>
        <v>44899</v>
      </c>
      <c r="Q10798" s="75" t="str">
        <f t="shared" si="575"/>
        <v>週日</v>
      </c>
      <c r="R10798" s="80">
        <v>44894</v>
      </c>
    </row>
    <row r="10799" spans="2:28">
      <c r="B10799" s="66">
        <v>44879</v>
      </c>
      <c r="D10799" s="68" t="s">
        <v>50</v>
      </c>
      <c r="E10799" s="70" t="s">
        <v>82</v>
      </c>
      <c r="F10799" s="70" t="s">
        <v>3904</v>
      </c>
      <c r="G10799" s="67">
        <v>44884</v>
      </c>
      <c r="H10799" s="67">
        <v>44901</v>
      </c>
      <c r="I10799" s="71">
        <v>17</v>
      </c>
      <c r="J10799" s="72" t="s">
        <v>3001</v>
      </c>
      <c r="K10799" s="72" t="s">
        <v>98</v>
      </c>
      <c r="L10799" s="73">
        <v>5</v>
      </c>
      <c r="M10799" s="73" t="s">
        <v>108</v>
      </c>
      <c r="N10799" s="68" t="str">
        <f>VLOOKUP(K10799,[1]人員授權表!D$3:G$249,4,0)</f>
        <v>無機</v>
      </c>
      <c r="O10799" s="70" t="str">
        <f>IF(J10799=[1]人員授權表!$C$85,"Casper李羿勳",IF(J10799=[1]人員授權表!$C$188,"Iring陳俊明",IF(J10799=[1]人員授權表!$C$189,"Brian陳泓霖",VLOOKUP(K10799,[1]人員授權表!D$2:E$249,2,FALSE))))</f>
        <v>Brian陳泓霖</v>
      </c>
      <c r="P10799" s="67">
        <f t="shared" si="578"/>
        <v>44899</v>
      </c>
      <c r="Q10799" s="75" t="str">
        <f t="shared" si="575"/>
        <v>週日</v>
      </c>
      <c r="R10799" s="80">
        <v>44893</v>
      </c>
    </row>
    <row r="10800" spans="2:28">
      <c r="B10800" s="66">
        <v>44879</v>
      </c>
      <c r="D10800" s="68" t="s">
        <v>50</v>
      </c>
      <c r="E10800" s="70" t="s">
        <v>82</v>
      </c>
      <c r="F10800" s="70" t="s">
        <v>3904</v>
      </c>
      <c r="G10800" s="67">
        <v>44884</v>
      </c>
      <c r="H10800" s="67">
        <v>44901</v>
      </c>
      <c r="I10800" s="71">
        <v>17</v>
      </c>
      <c r="J10800" s="72" t="s">
        <v>195</v>
      </c>
      <c r="K10800" s="72" t="s">
        <v>2505</v>
      </c>
      <c r="L10800" s="73">
        <v>5</v>
      </c>
      <c r="M10800" s="73" t="s">
        <v>108</v>
      </c>
      <c r="N10800" s="68" t="str">
        <f>VLOOKUP(K10800,[1]人員授權表!D$3:G$249,4,0)</f>
        <v>無機</v>
      </c>
      <c r="O10800" s="70" t="str">
        <f>IF(J10800=[1]人員授權表!$C$85,"Casper李羿勳",IF(J10800=[1]人員授權表!$C$188,"Iring陳俊明",IF(J10800=[1]人員授權表!$C$189,"Brian陳泓霖",VLOOKUP(K10800,[1]人員授權表!D$2:E$249,2,FALSE))))</f>
        <v>Debby胡萱黛</v>
      </c>
      <c r="P10800" s="67">
        <f t="shared" si="578"/>
        <v>44899</v>
      </c>
      <c r="Q10800" s="75" t="str">
        <f t="shared" si="575"/>
        <v>週日</v>
      </c>
      <c r="R10800" s="80">
        <v>44893</v>
      </c>
    </row>
    <row r="10801" spans="2:26">
      <c r="B10801" s="66">
        <v>44879</v>
      </c>
      <c r="D10801" s="68" t="s">
        <v>50</v>
      </c>
      <c r="E10801" s="70" t="s">
        <v>82</v>
      </c>
      <c r="F10801" s="70" t="s">
        <v>3904</v>
      </c>
      <c r="G10801" s="67">
        <v>44884</v>
      </c>
      <c r="H10801" s="67">
        <v>44901</v>
      </c>
      <c r="I10801" s="71">
        <v>17</v>
      </c>
      <c r="J10801" s="72" t="s">
        <v>204</v>
      </c>
      <c r="K10801" s="72" t="s">
        <v>1688</v>
      </c>
      <c r="L10801" s="73">
        <v>5</v>
      </c>
      <c r="M10801" s="73" t="s">
        <v>108</v>
      </c>
      <c r="N10801" s="68" t="str">
        <f>VLOOKUP(K10801,[1]人員授權表!D$3:G$249,4,0)</f>
        <v>無機</v>
      </c>
      <c r="O10801" s="70" t="str">
        <f>IF(J10801=[1]人員授權表!$C$85,"Casper李羿勳",IF(J10801=[1]人員授權表!$C$188,"Iring陳俊明",IF(J10801=[1]人員授權表!$C$189,"Brian陳泓霖",VLOOKUP(K10801,[1]人員授權表!D$2:E$249,2,FALSE))))</f>
        <v>Iring陳俊明</v>
      </c>
      <c r="P10801" s="67">
        <f t="shared" si="578"/>
        <v>44899</v>
      </c>
      <c r="Q10801" s="75" t="str">
        <f t="shared" si="575"/>
        <v>週日</v>
      </c>
      <c r="R10801" s="80">
        <v>44890</v>
      </c>
    </row>
    <row r="10802" spans="2:26">
      <c r="B10802" s="66">
        <v>44880</v>
      </c>
      <c r="C10802" s="67">
        <v>44887</v>
      </c>
      <c r="D10802" s="68" t="s">
        <v>50</v>
      </c>
      <c r="E10802" s="70" t="s">
        <v>82</v>
      </c>
      <c r="F10802" s="70" t="s">
        <v>3905</v>
      </c>
      <c r="G10802" s="67">
        <v>44884</v>
      </c>
      <c r="H10802" s="67">
        <v>44901</v>
      </c>
      <c r="I10802" s="71">
        <v>17</v>
      </c>
      <c r="J10802" s="72" t="s">
        <v>3001</v>
      </c>
      <c r="K10802" s="72" t="s">
        <v>98</v>
      </c>
      <c r="L10802" s="110">
        <v>3</v>
      </c>
      <c r="M10802" s="73" t="s">
        <v>108</v>
      </c>
      <c r="N10802" s="68" t="str">
        <f>VLOOKUP(K10802,[1]人員授權表!D$3:G$249,4,0)</f>
        <v>無機</v>
      </c>
      <c r="O10802" s="70" t="str">
        <f>IF(J10802=[1]人員授權表!$C$85,"Casper李羿勳",IF(J10802=[1]人員授權表!$C$188,"Iring陳俊明",IF(J10802=[1]人員授權表!$C$189,"Brian陳泓霖",VLOOKUP(K10802,[1]人員授權表!D$2:E$249,2,FALSE))))</f>
        <v>Brian陳泓霖</v>
      </c>
      <c r="P10802" s="67">
        <f t="shared" si="578"/>
        <v>44899</v>
      </c>
      <c r="Q10802" s="75" t="str">
        <f t="shared" si="575"/>
        <v>週日</v>
      </c>
      <c r="R10802" s="80">
        <v>44893</v>
      </c>
    </row>
    <row r="10803" spans="2:26">
      <c r="B10803" s="66">
        <v>44880</v>
      </c>
      <c r="C10803" s="67">
        <v>44887</v>
      </c>
      <c r="D10803" s="68" t="s">
        <v>50</v>
      </c>
      <c r="E10803" s="70" t="s">
        <v>82</v>
      </c>
      <c r="F10803" s="70" t="s">
        <v>3905</v>
      </c>
      <c r="G10803" s="67">
        <v>44884</v>
      </c>
      <c r="H10803" s="67">
        <v>44901</v>
      </c>
      <c r="I10803" s="71">
        <v>17</v>
      </c>
      <c r="J10803" s="72" t="s">
        <v>195</v>
      </c>
      <c r="K10803" s="72" t="s">
        <v>2505</v>
      </c>
      <c r="L10803" s="110">
        <v>3</v>
      </c>
      <c r="M10803" s="73" t="s">
        <v>108</v>
      </c>
      <c r="N10803" s="68" t="str">
        <f>VLOOKUP(K10803,[1]人員授權表!D$3:G$249,4,0)</f>
        <v>無機</v>
      </c>
      <c r="O10803" s="70" t="str">
        <f>IF(J10803=[1]人員授權表!$C$85,"Casper李羿勳",IF(J10803=[1]人員授權表!$C$188,"Iring陳俊明",IF(J10803=[1]人員授權表!$C$189,"Brian陳泓霖",VLOOKUP(K10803,[1]人員授權表!D$2:E$249,2,FALSE))))</f>
        <v>Debby胡萱黛</v>
      </c>
      <c r="P10803" s="67">
        <f t="shared" si="578"/>
        <v>44899</v>
      </c>
      <c r="Q10803" s="75" t="str">
        <f t="shared" si="575"/>
        <v>週日</v>
      </c>
      <c r="R10803" s="80">
        <v>44893</v>
      </c>
    </row>
    <row r="10804" spans="2:26">
      <c r="B10804" s="66">
        <v>44880</v>
      </c>
      <c r="C10804" s="67">
        <v>44887</v>
      </c>
      <c r="D10804" s="68" t="s">
        <v>50</v>
      </c>
      <c r="E10804" s="70" t="s">
        <v>82</v>
      </c>
      <c r="F10804" s="70" t="s">
        <v>3905</v>
      </c>
      <c r="G10804" s="67">
        <v>44884</v>
      </c>
      <c r="H10804" s="67">
        <v>44901</v>
      </c>
      <c r="I10804" s="71">
        <v>17</v>
      </c>
      <c r="J10804" s="72" t="s">
        <v>204</v>
      </c>
      <c r="K10804" s="72" t="s">
        <v>1688</v>
      </c>
      <c r="L10804" s="110">
        <v>3</v>
      </c>
      <c r="M10804" s="73" t="s">
        <v>108</v>
      </c>
      <c r="N10804" s="68" t="str">
        <f>VLOOKUP(K10804,[1]人員授權表!D$3:G$249,4,0)</f>
        <v>無機</v>
      </c>
      <c r="O10804" s="70" t="str">
        <f>IF(J10804=[1]人員授權表!$C$85,"Casper李羿勳",IF(J10804=[1]人員授權表!$C$188,"Iring陳俊明",IF(J10804=[1]人員授權表!$C$189,"Brian陳泓霖",VLOOKUP(K10804,[1]人員授權表!D$2:E$249,2,FALSE))))</f>
        <v>Iring陳俊明</v>
      </c>
      <c r="P10804" s="67">
        <f t="shared" si="578"/>
        <v>44899</v>
      </c>
      <c r="Q10804" s="75" t="str">
        <f t="shared" si="575"/>
        <v>週日</v>
      </c>
      <c r="R10804" s="80">
        <v>44890</v>
      </c>
    </row>
    <row r="10805" spans="2:26">
      <c r="B10805" s="66">
        <v>44876</v>
      </c>
      <c r="C10805" s="67">
        <v>44893</v>
      </c>
      <c r="D10805" s="68" t="s">
        <v>50</v>
      </c>
      <c r="E10805" s="70" t="s">
        <v>51</v>
      </c>
      <c r="F10805" s="4" t="s">
        <v>3906</v>
      </c>
      <c r="G10805" s="67">
        <v>44887</v>
      </c>
      <c r="H10805" s="101">
        <v>44901</v>
      </c>
      <c r="I10805" s="71">
        <v>15</v>
      </c>
      <c r="J10805" s="72" t="s">
        <v>200</v>
      </c>
      <c r="K10805" s="72" t="s">
        <v>201</v>
      </c>
      <c r="L10805" s="110">
        <v>5</v>
      </c>
      <c r="M10805" s="73" t="s">
        <v>104</v>
      </c>
      <c r="N10805" s="68" t="str">
        <f>VLOOKUP(K10805,[1]人員授權表!D$3:G$249,4,0)</f>
        <v>無機</v>
      </c>
      <c r="O10805" s="70" t="str">
        <f>IF(J10805=[1]人員授權表!$C$85,"Casper李羿勳",IF(J10805=[1]人員授權表!$C$188,"Iring陳俊明",IF(J10805=[1]人員授權表!$C$189,"Brian陳泓霖",VLOOKUP(K10805,[1]人員授權表!D$2:E$249,2,FALSE))))</f>
        <v>Ruby黃家蓁</v>
      </c>
      <c r="P10805" s="67">
        <f t="shared" si="578"/>
        <v>44899</v>
      </c>
      <c r="Q10805" s="75" t="str">
        <f t="shared" si="575"/>
        <v>週日</v>
      </c>
      <c r="R10805" s="80">
        <v>44894</v>
      </c>
    </row>
    <row r="10806" spans="2:26">
      <c r="B10806" s="66">
        <v>44882</v>
      </c>
      <c r="D10806" s="68" t="s">
        <v>50</v>
      </c>
      <c r="E10806" s="70" t="s">
        <v>82</v>
      </c>
      <c r="F10806" s="70" t="s">
        <v>3907</v>
      </c>
      <c r="G10806" s="67">
        <v>44887</v>
      </c>
      <c r="H10806" s="67">
        <v>44901</v>
      </c>
      <c r="I10806" s="71">
        <f t="shared" ref="I10806:I10869" si="579">_xlfn.DAYS(H10806,G10806)</f>
        <v>14</v>
      </c>
      <c r="J10806" s="72" t="s">
        <v>490</v>
      </c>
      <c r="K10806" s="72" t="s">
        <v>182</v>
      </c>
      <c r="L10806" s="73">
        <v>1</v>
      </c>
      <c r="M10806" s="73" t="s">
        <v>108</v>
      </c>
      <c r="N10806" s="68" t="str">
        <f>VLOOKUP(K10806,[1]人員授權表!D$3:G$249,4,0)</f>
        <v>有機</v>
      </c>
      <c r="O10806" s="70" t="str">
        <f>IF(J10806=[1]人員授權表!$C$85,"Casper李羿勳",IF(J10806=[1]人員授權表!$C$188,"Iring陳俊明",IF(J10806=[1]人員授權表!$C$189,"Brian陳泓霖",VLOOKUP(K10806,[1]人員授權表!D$2:E$249,2,FALSE))))</f>
        <v>Sara王淑玲</v>
      </c>
      <c r="P10806" s="67">
        <f t="shared" si="578"/>
        <v>44899</v>
      </c>
      <c r="Q10806" s="75" t="str">
        <f t="shared" si="575"/>
        <v>週日</v>
      </c>
      <c r="R10806" s="80">
        <v>44894</v>
      </c>
    </row>
    <row r="10807" spans="2:26">
      <c r="B10807" s="66">
        <v>44882</v>
      </c>
      <c r="D10807" s="68" t="s">
        <v>50</v>
      </c>
      <c r="E10807" s="70" t="s">
        <v>82</v>
      </c>
      <c r="F10807" s="70" t="s">
        <v>3907</v>
      </c>
      <c r="G10807" s="67">
        <v>44887</v>
      </c>
      <c r="H10807" s="67">
        <v>44901</v>
      </c>
      <c r="I10807" s="71">
        <f t="shared" si="579"/>
        <v>14</v>
      </c>
      <c r="J10807" s="72" t="s">
        <v>919</v>
      </c>
      <c r="K10807" s="72" t="s">
        <v>187</v>
      </c>
      <c r="L10807" s="73">
        <v>1</v>
      </c>
      <c r="M10807" s="73" t="s">
        <v>108</v>
      </c>
      <c r="N10807" s="68" t="str">
        <f>VLOOKUP(K10807,[1]人員授權表!D$3:G$249,4,0)</f>
        <v>無機</v>
      </c>
      <c r="O10807" s="70" t="str">
        <f>IF(J10807=[1]人員授權表!$C$85,"Casper李羿勳",IF(J10807=[1]人員授權表!$C$188,"Iring陳俊明",IF(J10807=[1]人員授權表!$C$189,"Brian陳泓霖",VLOOKUP(K10807,[1]人員授權表!D$2:E$249,2,FALSE))))</f>
        <v>Ruby黃家蓁</v>
      </c>
      <c r="P10807" s="67">
        <f t="shared" si="578"/>
        <v>44899</v>
      </c>
      <c r="Q10807" s="75" t="str">
        <f t="shared" si="575"/>
        <v>週日</v>
      </c>
      <c r="R10807" s="80">
        <v>44891</v>
      </c>
    </row>
    <row r="10808" spans="2:26">
      <c r="B10808" s="66">
        <v>44882</v>
      </c>
      <c r="D10808" s="68" t="s">
        <v>50</v>
      </c>
      <c r="E10808" s="70" t="s">
        <v>82</v>
      </c>
      <c r="F10808" s="70" t="s">
        <v>3907</v>
      </c>
      <c r="G10808" s="67">
        <v>44887</v>
      </c>
      <c r="H10808" s="67">
        <v>44901</v>
      </c>
      <c r="I10808" s="71">
        <f t="shared" si="579"/>
        <v>14</v>
      </c>
      <c r="J10808" s="72" t="s">
        <v>188</v>
      </c>
      <c r="K10808" s="72" t="s">
        <v>189</v>
      </c>
      <c r="L10808" s="73">
        <v>1</v>
      </c>
      <c r="M10808" s="73" t="s">
        <v>108</v>
      </c>
      <c r="N10808" s="68" t="str">
        <f>VLOOKUP(K10808,[1]人員授權表!D$3:G$249,4,0)</f>
        <v>無機</v>
      </c>
      <c r="O10808" s="70" t="str">
        <f>IF(J10808=[1]人員授權表!$C$85,"Casper李羿勳",IF(J10808=[1]人員授權表!$C$188,"Iring陳俊明",IF(J10808=[1]人員授權表!$C$189,"Brian陳泓霖",VLOOKUP(K10808,[1]人員授權表!D$2:E$249,2,FALSE))))</f>
        <v>Iring陳俊明</v>
      </c>
      <c r="P10808" s="67">
        <f t="shared" si="578"/>
        <v>44899</v>
      </c>
      <c r="Q10808" s="75" t="str">
        <f t="shared" si="575"/>
        <v>週日</v>
      </c>
      <c r="R10808" s="80">
        <v>44893</v>
      </c>
    </row>
    <row r="10809" spans="2:26">
      <c r="B10809" s="66">
        <v>44882</v>
      </c>
      <c r="D10809" s="68" t="s">
        <v>50</v>
      </c>
      <c r="E10809" s="70" t="s">
        <v>82</v>
      </c>
      <c r="F10809" s="70" t="s">
        <v>3908</v>
      </c>
      <c r="G10809" s="67">
        <v>44887</v>
      </c>
      <c r="H10809" s="67">
        <v>44901</v>
      </c>
      <c r="I10809" s="71">
        <f t="shared" si="579"/>
        <v>14</v>
      </c>
      <c r="J10809" s="72" t="s">
        <v>190</v>
      </c>
      <c r="K10809" s="72" t="s">
        <v>140</v>
      </c>
      <c r="L10809" s="73">
        <v>1</v>
      </c>
      <c r="M10809" s="73" t="s">
        <v>108</v>
      </c>
      <c r="N10809" s="68" t="str">
        <f>VLOOKUP(K10809,[1]人員授權表!D$3:G$249,4,0)</f>
        <v>無機</v>
      </c>
      <c r="O10809" s="70" t="str">
        <f>IF(J10809=[1]人員授權表!$C$85,"Casper李羿勳",IF(J10809=[1]人員授權表!$C$188,"Iring陳俊明",IF(J10809=[1]人員授權表!$C$189,"Brian陳泓霖",VLOOKUP(K10809,[1]人員授權表!D$2:E$249,2,FALSE))))</f>
        <v>Iring陳俊明</v>
      </c>
      <c r="P10809" s="67">
        <f t="shared" si="578"/>
        <v>44899</v>
      </c>
      <c r="Q10809" s="75" t="str">
        <f t="shared" si="575"/>
        <v>週日</v>
      </c>
      <c r="R10809" s="80">
        <v>44897</v>
      </c>
    </row>
    <row r="10810" spans="2:26">
      <c r="B10810" s="66">
        <v>44882</v>
      </c>
      <c r="D10810" s="68" t="s">
        <v>50</v>
      </c>
      <c r="E10810" s="70" t="s">
        <v>82</v>
      </c>
      <c r="F10810" s="70" t="s">
        <v>3907</v>
      </c>
      <c r="G10810" s="67">
        <v>44887</v>
      </c>
      <c r="H10810" s="67">
        <v>44901</v>
      </c>
      <c r="I10810" s="71">
        <f t="shared" si="579"/>
        <v>14</v>
      </c>
      <c r="J10810" s="72" t="s">
        <v>195</v>
      </c>
      <c r="K10810" s="72" t="s">
        <v>196</v>
      </c>
      <c r="L10810" s="73">
        <v>1</v>
      </c>
      <c r="M10810" s="73" t="s">
        <v>108</v>
      </c>
      <c r="N10810" s="68" t="str">
        <f>VLOOKUP(K10810,[1]人員授權表!D$3:G$249,4,0)</f>
        <v>無機</v>
      </c>
      <c r="O10810" s="70" t="str">
        <f>IF(J10810=[1]人員授權表!$C$85,"Casper李羿勳",IF(J10810=[1]人員授權表!$C$188,"Iring陳俊明",IF(J10810=[1]人員授權表!$C$189,"Brian陳泓霖",VLOOKUP(K10810,[1]人員授權表!D$2:E$249,2,FALSE))))</f>
        <v>Debby胡萱黛</v>
      </c>
      <c r="P10810" s="67">
        <f t="shared" si="578"/>
        <v>44899</v>
      </c>
      <c r="Q10810" s="75" t="str">
        <f t="shared" si="575"/>
        <v>週日</v>
      </c>
      <c r="R10810" s="80">
        <v>44897</v>
      </c>
    </row>
    <row r="10811" spans="2:26">
      <c r="B10811" s="66">
        <v>44882</v>
      </c>
      <c r="D10811" s="68" t="s">
        <v>50</v>
      </c>
      <c r="E10811" s="70" t="s">
        <v>82</v>
      </c>
      <c r="F10811" s="70" t="s">
        <v>3907</v>
      </c>
      <c r="G10811" s="67">
        <v>44887</v>
      </c>
      <c r="H10811" s="67">
        <v>44901</v>
      </c>
      <c r="I10811" s="71">
        <f t="shared" si="579"/>
        <v>14</v>
      </c>
      <c r="J10811" s="72" t="s">
        <v>198</v>
      </c>
      <c r="K10811" s="72" t="s">
        <v>199</v>
      </c>
      <c r="L10811" s="73">
        <v>1</v>
      </c>
      <c r="M10811" s="73" t="s">
        <v>108</v>
      </c>
      <c r="N10811" s="68" t="str">
        <f>VLOOKUP(K10811,[1]人員授權表!D$3:G$249,4,0)</f>
        <v>無機</v>
      </c>
      <c r="O10811" s="70" t="str">
        <f>IF(J10811=[1]人員授權表!$C$85,"Casper李羿勳",IF(J10811=[1]人員授權表!$C$188,"Iring陳俊明",IF(J10811=[1]人員授權表!$C$189,"Brian陳泓霖",VLOOKUP(K10811,[1]人員授權表!D$2:E$249,2,FALSE))))</f>
        <v>Vicky游崴涵</v>
      </c>
      <c r="P10811" s="67">
        <f t="shared" si="578"/>
        <v>44899</v>
      </c>
      <c r="Q10811" s="75" t="str">
        <f t="shared" si="575"/>
        <v>週日</v>
      </c>
      <c r="R10811" s="80">
        <v>44897</v>
      </c>
    </row>
    <row r="10812" spans="2:26">
      <c r="B10812" s="66">
        <v>44882</v>
      </c>
      <c r="D10812" s="68" t="s">
        <v>50</v>
      </c>
      <c r="E10812" s="70" t="s">
        <v>82</v>
      </c>
      <c r="F10812" s="70" t="s">
        <v>3907</v>
      </c>
      <c r="G10812" s="67">
        <v>44887</v>
      </c>
      <c r="H10812" s="67">
        <v>44901</v>
      </c>
      <c r="I10812" s="71">
        <f t="shared" si="579"/>
        <v>14</v>
      </c>
      <c r="J10812" s="72" t="s">
        <v>200</v>
      </c>
      <c r="K10812" s="72" t="s">
        <v>201</v>
      </c>
      <c r="L10812" s="73">
        <v>1</v>
      </c>
      <c r="M10812" s="73" t="s">
        <v>108</v>
      </c>
      <c r="N10812" s="68" t="str">
        <f>VLOOKUP(K10812,[1]人員授權表!D$3:G$249,4,0)</f>
        <v>無機</v>
      </c>
      <c r="O10812" s="70" t="str">
        <f>IF(J10812=[1]人員授權表!$C$85,"Casper李羿勳",IF(J10812=[1]人員授權表!$C$188,"Iring陳俊明",IF(J10812=[1]人員授權表!$C$189,"Brian陳泓霖",VLOOKUP(K10812,[1]人員授權表!D$2:E$249,2,FALSE))))</f>
        <v>Ruby黃家蓁</v>
      </c>
      <c r="P10812" s="67">
        <f t="shared" si="578"/>
        <v>44899</v>
      </c>
      <c r="Q10812" s="75" t="str">
        <f t="shared" si="575"/>
        <v>週日</v>
      </c>
      <c r="R10812" s="80">
        <v>44890</v>
      </c>
    </row>
    <row r="10813" spans="2:26">
      <c r="B10813" s="66">
        <v>44882</v>
      </c>
      <c r="D10813" s="68" t="s">
        <v>50</v>
      </c>
      <c r="E10813" s="70" t="s">
        <v>82</v>
      </c>
      <c r="F10813" s="70" t="s">
        <v>3907</v>
      </c>
      <c r="G10813" s="67">
        <v>44887</v>
      </c>
      <c r="H10813" s="67">
        <v>44901</v>
      </c>
      <c r="I10813" s="71">
        <f t="shared" si="579"/>
        <v>14</v>
      </c>
      <c r="J10813" s="72" t="s">
        <v>151</v>
      </c>
      <c r="K10813" s="72" t="s">
        <v>152</v>
      </c>
      <c r="L10813" s="73">
        <v>1</v>
      </c>
      <c r="M10813" s="73" t="s">
        <v>108</v>
      </c>
      <c r="N10813" s="68" t="str">
        <f>VLOOKUP(K10813,[1]人員授權表!D$3:G$249,4,0)</f>
        <v>無機</v>
      </c>
      <c r="O10813" s="70" t="str">
        <f>IF(J10813=[1]人員授權表!$C$85,"Casper李羿勳",IF(J10813=[1]人員授權表!$C$188,"Iring陳俊明",IF(J10813=[1]人員授權表!$C$189,"Brian陳泓霖",VLOOKUP(K10813,[1]人員授權表!D$2:E$249,2,FALSE))))</f>
        <v>Vicky游崴涵</v>
      </c>
      <c r="P10813" s="67">
        <f t="shared" si="578"/>
        <v>44899</v>
      </c>
      <c r="Q10813" s="75" t="str">
        <f t="shared" si="575"/>
        <v>週日</v>
      </c>
      <c r="R10813" s="80">
        <v>44893</v>
      </c>
    </row>
    <row r="10814" spans="2:26">
      <c r="B10814" s="66">
        <v>44882</v>
      </c>
      <c r="D10814" s="68" t="s">
        <v>50</v>
      </c>
      <c r="E10814" s="70" t="s">
        <v>82</v>
      </c>
      <c r="F10814" s="70" t="s">
        <v>3907</v>
      </c>
      <c r="G10814" s="67">
        <v>44887</v>
      </c>
      <c r="H10814" s="67">
        <v>44901</v>
      </c>
      <c r="I10814" s="71">
        <f t="shared" si="579"/>
        <v>14</v>
      </c>
      <c r="J10814" s="72" t="s">
        <v>160</v>
      </c>
      <c r="K10814" s="72" t="s">
        <v>161</v>
      </c>
      <c r="L10814" s="73">
        <v>1</v>
      </c>
      <c r="M10814" s="73" t="s">
        <v>108</v>
      </c>
      <c r="N10814" s="68" t="str">
        <f>VLOOKUP(K10814,[1]人員授權表!D$3:G$249,4,0)</f>
        <v>無機</v>
      </c>
      <c r="O10814" s="70" t="str">
        <f>IF(J10814=[1]人員授權表!$C$85,"Casper李羿勳",IF(J10814=[1]人員授權表!$C$188,"Iring陳俊明",IF(J10814=[1]人員授權表!$C$189,"Brian陳泓霖",VLOOKUP(K10814,[1]人員授權表!D$2:E$249,2,FALSE))))</f>
        <v>Dennis陳汶宏</v>
      </c>
      <c r="P10814" s="67">
        <f t="shared" si="578"/>
        <v>44899</v>
      </c>
      <c r="Q10814" s="75" t="str">
        <f t="shared" si="575"/>
        <v>週日</v>
      </c>
      <c r="R10814" s="80">
        <v>44893</v>
      </c>
    </row>
    <row r="10815" spans="2:26">
      <c r="B10815" s="66">
        <v>44882</v>
      </c>
      <c r="D10815" s="68" t="s">
        <v>50</v>
      </c>
      <c r="E10815" s="70" t="s">
        <v>82</v>
      </c>
      <c r="F10815" s="70" t="s">
        <v>3907</v>
      </c>
      <c r="G10815" s="67">
        <v>44887</v>
      </c>
      <c r="H10815" s="67">
        <v>44901</v>
      </c>
      <c r="I10815" s="71">
        <f t="shared" si="579"/>
        <v>14</v>
      </c>
      <c r="J10815" s="72" t="s">
        <v>1222</v>
      </c>
      <c r="K10815" s="72" t="s">
        <v>1223</v>
      </c>
      <c r="L10815" s="73">
        <v>1</v>
      </c>
      <c r="M10815" s="73" t="s">
        <v>108</v>
      </c>
      <c r="N10815" s="68" t="str">
        <f>VLOOKUP(K10815,[1]人員授權表!D$3:G$249,4,0)</f>
        <v>無機</v>
      </c>
      <c r="O10815" s="70" t="str">
        <f>IF(J10815=[1]人員授權表!$C$85,"Casper李羿勳",IF(J10815=[1]人員授權表!$C$188,"Iring陳俊明",IF(J10815=[1]人員授權表!$C$189,"Brian陳泓霖",VLOOKUP(K10815,[1]人員授權表!D$2:E$249,2,FALSE))))</f>
        <v>Dennis陳汶宏</v>
      </c>
      <c r="P10815" s="67">
        <f t="shared" si="578"/>
        <v>44899</v>
      </c>
      <c r="Q10815" s="75" t="str">
        <f t="shared" si="575"/>
        <v>週日</v>
      </c>
      <c r="R10815" s="80">
        <v>44893</v>
      </c>
      <c r="U10815" s="70">
        <v>1</v>
      </c>
      <c r="Y10815" s="78">
        <v>44893</v>
      </c>
      <c r="Z10815" s="79" t="s">
        <v>3909</v>
      </c>
    </row>
    <row r="10816" spans="2:26">
      <c r="B10816" s="66">
        <v>44882</v>
      </c>
      <c r="D10816" s="68" t="s">
        <v>50</v>
      </c>
      <c r="E10816" s="70" t="s">
        <v>82</v>
      </c>
      <c r="F10816" s="70" t="s">
        <v>3907</v>
      </c>
      <c r="G10816" s="67">
        <v>44887</v>
      </c>
      <c r="H10816" s="67">
        <v>44901</v>
      </c>
      <c r="I10816" s="71">
        <f t="shared" si="579"/>
        <v>14</v>
      </c>
      <c r="J10816" s="72" t="s">
        <v>175</v>
      </c>
      <c r="K10816" s="72" t="s">
        <v>176</v>
      </c>
      <c r="L10816" s="73">
        <v>1</v>
      </c>
      <c r="M10816" s="73" t="s">
        <v>108</v>
      </c>
      <c r="N10816" s="68" t="str">
        <f>VLOOKUP(K10816,[1]人員授權表!D$3:G$249,4,0)</f>
        <v>無機</v>
      </c>
      <c r="O10816" s="70" t="str">
        <f>IF(J10816=[1]人員授權表!$C$85,"Casper李羿勳",IF(J10816=[1]人員授權表!$C$188,"Iring陳俊明",IF(J10816=[1]人員授權表!$C$189,"Brian陳泓霖",VLOOKUP(K10816,[1]人員授權表!D$2:E$249,2,FALSE))))</f>
        <v>Debby胡萱黛</v>
      </c>
      <c r="P10816" s="67">
        <f t="shared" si="578"/>
        <v>44899</v>
      </c>
      <c r="Q10816" s="75" t="str">
        <f t="shared" si="575"/>
        <v>週日</v>
      </c>
      <c r="R10816" s="80">
        <v>44897</v>
      </c>
    </row>
    <row r="10817" spans="2:18">
      <c r="B10817" s="66">
        <v>44882</v>
      </c>
      <c r="D10817" s="68" t="s">
        <v>50</v>
      </c>
      <c r="E10817" s="70" t="s">
        <v>82</v>
      </c>
      <c r="F10817" s="70" t="s">
        <v>3907</v>
      </c>
      <c r="G10817" s="67">
        <v>44887</v>
      </c>
      <c r="H10817" s="67">
        <v>44901</v>
      </c>
      <c r="I10817" s="71">
        <f t="shared" si="579"/>
        <v>14</v>
      </c>
      <c r="J10817" s="72" t="s">
        <v>290</v>
      </c>
      <c r="K10817" s="72" t="s">
        <v>291</v>
      </c>
      <c r="L10817" s="73">
        <v>1</v>
      </c>
      <c r="M10817" s="73" t="s">
        <v>108</v>
      </c>
      <c r="N10817" s="68" t="str">
        <f>VLOOKUP(K10817,[1]人員授權表!D$3:G$249,4,0)</f>
        <v>無機</v>
      </c>
      <c r="O10817" s="70" t="str">
        <f>IF(J10817=[1]人員授權表!$C$85,"Casper李羿勳",IF(J10817=[1]人員授權表!$C$188,"Iring陳俊明",IF(J10817=[1]人員授權表!$C$189,"Brian陳泓霖",VLOOKUP(K10817,[1]人員授權表!D$2:E$249,2,FALSE))))</f>
        <v>George陳志昇</v>
      </c>
      <c r="P10817" s="67">
        <f t="shared" si="578"/>
        <v>44899</v>
      </c>
      <c r="Q10817" s="75" t="str">
        <f t="shared" si="575"/>
        <v>週日</v>
      </c>
      <c r="R10817" s="80">
        <v>44897</v>
      </c>
    </row>
    <row r="10818" spans="2:18">
      <c r="B10818" s="66">
        <v>44882</v>
      </c>
      <c r="D10818" s="68" t="s">
        <v>50</v>
      </c>
      <c r="E10818" s="70" t="s">
        <v>82</v>
      </c>
      <c r="F10818" s="70" t="s">
        <v>3907</v>
      </c>
      <c r="G10818" s="67">
        <v>44887</v>
      </c>
      <c r="H10818" s="67">
        <v>44901</v>
      </c>
      <c r="I10818" s="71">
        <f t="shared" si="579"/>
        <v>14</v>
      </c>
      <c r="J10818" s="72" t="s">
        <v>204</v>
      </c>
      <c r="K10818" s="72" t="s">
        <v>205</v>
      </c>
      <c r="L10818" s="73">
        <v>1</v>
      </c>
      <c r="M10818" s="73" t="s">
        <v>108</v>
      </c>
      <c r="N10818" s="68" t="str">
        <f>VLOOKUP(K10818,[1]人員授權表!D$3:G$249,4,0)</f>
        <v>無機</v>
      </c>
      <c r="O10818" s="70" t="str">
        <f>IF(J10818=[1]人員授權表!$C$85,"Casper李羿勳",IF(J10818=[1]人員授權表!$C$188,"Iring陳俊明",IF(J10818=[1]人員授權表!$C$189,"Brian陳泓霖",VLOOKUP(K10818,[1]人員授權表!D$2:E$249,2,FALSE))))</f>
        <v>Iring陳俊明</v>
      </c>
      <c r="P10818" s="67">
        <f t="shared" si="578"/>
        <v>44899</v>
      </c>
      <c r="Q10818" s="75" t="str">
        <f t="shared" si="575"/>
        <v>週日</v>
      </c>
      <c r="R10818" s="80">
        <v>44890</v>
      </c>
    </row>
    <row r="10819" spans="2:18">
      <c r="B10819" s="66">
        <v>44882</v>
      </c>
      <c r="D10819" s="68" t="s">
        <v>50</v>
      </c>
      <c r="E10819" s="70" t="s">
        <v>82</v>
      </c>
      <c r="F10819" s="70" t="s">
        <v>3907</v>
      </c>
      <c r="G10819" s="67">
        <v>44887</v>
      </c>
      <c r="H10819" s="67">
        <v>44901</v>
      </c>
      <c r="I10819" s="71">
        <f t="shared" si="579"/>
        <v>14</v>
      </c>
      <c r="J10819" s="72" t="s">
        <v>206</v>
      </c>
      <c r="K10819" s="72" t="s">
        <v>179</v>
      </c>
      <c r="L10819" s="73">
        <v>1</v>
      </c>
      <c r="M10819" s="73" t="s">
        <v>108</v>
      </c>
      <c r="N10819" s="68" t="str">
        <f>VLOOKUP(K10819,[1]人員授權表!D$3:G$249,4,0)</f>
        <v>無機</v>
      </c>
      <c r="O10819" s="70" t="str">
        <f>IF(J10819=[1]人員授權表!$C$85,"Casper李羿勳",IF(J10819=[1]人員授權表!$C$188,"Iring陳俊明",IF(J10819=[1]人員授權表!$C$189,"Brian陳泓霖",VLOOKUP(K10819,[1]人員授權表!D$2:E$249,2,FALSE))))</f>
        <v>Dennis陳汶宏</v>
      </c>
      <c r="P10819" s="67">
        <f t="shared" si="578"/>
        <v>44899</v>
      </c>
      <c r="Q10819" s="75" t="str">
        <f t="shared" si="575"/>
        <v>週日</v>
      </c>
      <c r="R10819" s="80">
        <v>44890</v>
      </c>
    </row>
    <row r="10820" spans="2:18">
      <c r="B10820" s="66">
        <v>44882</v>
      </c>
      <c r="D10820" s="68" t="s">
        <v>50</v>
      </c>
      <c r="E10820" s="70" t="s">
        <v>82</v>
      </c>
      <c r="F10820" s="70" t="s">
        <v>3907</v>
      </c>
      <c r="G10820" s="67">
        <v>44887</v>
      </c>
      <c r="H10820" s="67">
        <v>44901</v>
      </c>
      <c r="I10820" s="71">
        <f t="shared" si="579"/>
        <v>14</v>
      </c>
      <c r="J10820" s="72" t="s">
        <v>178</v>
      </c>
      <c r="K10820" s="72" t="s">
        <v>179</v>
      </c>
      <c r="L10820" s="73">
        <v>1</v>
      </c>
      <c r="M10820" s="73" t="s">
        <v>108</v>
      </c>
      <c r="N10820" s="68" t="str">
        <f>VLOOKUP(K10820,[1]人員授權表!D$3:G$249,4,0)</f>
        <v>無機</v>
      </c>
      <c r="O10820" s="70" t="str">
        <f>IF(J10820=[1]人員授權表!$C$85,"Casper李羿勳",IF(J10820=[1]人員授權表!$C$188,"Iring陳俊明",IF(J10820=[1]人員授權表!$C$189,"Brian陳泓霖",VLOOKUP(K10820,[1]人員授權表!D$2:E$249,2,FALSE))))</f>
        <v>Dennis陳汶宏</v>
      </c>
      <c r="P10820" s="67">
        <f t="shared" si="578"/>
        <v>44899</v>
      </c>
      <c r="Q10820" s="75" t="str">
        <f t="shared" si="575"/>
        <v>週日</v>
      </c>
      <c r="R10820" s="80">
        <v>44890</v>
      </c>
    </row>
    <row r="10821" spans="2:18">
      <c r="B10821" s="66">
        <v>44882</v>
      </c>
      <c r="D10821" s="68" t="s">
        <v>50</v>
      </c>
      <c r="E10821" s="70" t="s">
        <v>82</v>
      </c>
      <c r="F10821" s="70" t="s">
        <v>3907</v>
      </c>
      <c r="G10821" s="67">
        <v>44887</v>
      </c>
      <c r="H10821" s="67">
        <v>44901</v>
      </c>
      <c r="I10821" s="71">
        <f t="shared" si="579"/>
        <v>14</v>
      </c>
      <c r="J10821" s="72" t="s">
        <v>141</v>
      </c>
      <c r="K10821" s="72" t="s">
        <v>142</v>
      </c>
      <c r="L10821" s="73">
        <v>1</v>
      </c>
      <c r="M10821" s="73" t="s">
        <v>108</v>
      </c>
      <c r="N10821" s="68" t="str">
        <f>VLOOKUP(K10821,[1]人員授權表!D$3:G$249,4,0)</f>
        <v>無機</v>
      </c>
      <c r="O10821" s="70" t="str">
        <f>IF(J10821=[1]人員授權表!$C$85,"Casper李羿勳",IF(J10821=[1]人員授權表!$C$188,"Iring陳俊明",IF(J10821=[1]人員授權表!$C$189,"Brian陳泓霖",VLOOKUP(K10821,[1]人員授權表!D$2:E$249,2,FALSE))))</f>
        <v>Dennis陳汶宏</v>
      </c>
      <c r="P10821" s="67">
        <f t="shared" si="578"/>
        <v>44899</v>
      </c>
      <c r="Q10821" s="75" t="str">
        <f t="shared" si="575"/>
        <v>週日</v>
      </c>
      <c r="R10821" s="80">
        <v>44895</v>
      </c>
    </row>
    <row r="10822" spans="2:18">
      <c r="B10822" s="66">
        <v>44882</v>
      </c>
      <c r="D10822" s="68" t="s">
        <v>50</v>
      </c>
      <c r="E10822" s="70" t="s">
        <v>82</v>
      </c>
      <c r="F10822" s="70" t="s">
        <v>3907</v>
      </c>
      <c r="G10822" s="67">
        <v>44887</v>
      </c>
      <c r="H10822" s="67">
        <v>44901</v>
      </c>
      <c r="I10822" s="71">
        <f t="shared" si="579"/>
        <v>14</v>
      </c>
      <c r="J10822" s="72" t="s">
        <v>966</v>
      </c>
      <c r="K10822" s="72" t="s">
        <v>154</v>
      </c>
      <c r="L10822" s="73">
        <v>1</v>
      </c>
      <c r="M10822" s="73" t="s">
        <v>108</v>
      </c>
      <c r="N10822" s="68" t="str">
        <f>VLOOKUP(K10822,[1]人員授權表!D$3:G$249,4,0)</f>
        <v>無機</v>
      </c>
      <c r="O10822" s="70" t="str">
        <f>IF(J10822=[1]人員授權表!$C$85,"Casper李羿勳",IF(J10822=[1]人員授權表!$C$188,"Iring陳俊明",IF(J10822=[1]人員授權表!$C$189,"Brian陳泓霖",VLOOKUP(K10822,[1]人員授權表!D$2:E$249,2,FALSE))))</f>
        <v>Ken張智凱</v>
      </c>
      <c r="P10822" s="67">
        <f t="shared" si="578"/>
        <v>44899</v>
      </c>
      <c r="Q10822" s="75" t="str">
        <f t="shared" si="575"/>
        <v>週日</v>
      </c>
      <c r="R10822" s="80">
        <v>44897</v>
      </c>
    </row>
    <row r="10823" spans="2:18">
      <c r="B10823" s="66">
        <v>44882</v>
      </c>
      <c r="D10823" s="68" t="s">
        <v>50</v>
      </c>
      <c r="E10823" s="70" t="s">
        <v>82</v>
      </c>
      <c r="F10823" s="70" t="s">
        <v>3907</v>
      </c>
      <c r="G10823" s="67">
        <v>44887</v>
      </c>
      <c r="H10823" s="67">
        <v>44901</v>
      </c>
      <c r="I10823" s="71">
        <f t="shared" si="579"/>
        <v>14</v>
      </c>
      <c r="J10823" s="72" t="s">
        <v>209</v>
      </c>
      <c r="K10823" s="72" t="s">
        <v>210</v>
      </c>
      <c r="L10823" s="73">
        <v>1</v>
      </c>
      <c r="M10823" s="73" t="s">
        <v>108</v>
      </c>
      <c r="N10823" s="68" t="str">
        <f>VLOOKUP(K10823,[1]人員授權表!D$3:G$249,4,0)</f>
        <v>無機</v>
      </c>
      <c r="O10823" s="70" t="str">
        <f>IF(J10823=[1]人員授權表!$C$85,"Casper李羿勳",IF(J10823=[1]人員授權表!$C$188,"Iring陳俊明",IF(J10823=[1]人員授權表!$C$189,"Brian陳泓霖",VLOOKUP(K10823,[1]人員授權表!D$2:E$249,2,FALSE))))</f>
        <v>Vicky游崴涵</v>
      </c>
      <c r="P10823" s="67">
        <f t="shared" si="578"/>
        <v>44899</v>
      </c>
      <c r="Q10823" s="75" t="str">
        <f t="shared" ref="Q10823:Q10886" si="580">TEXT(P10823,"aaa")</f>
        <v>週日</v>
      </c>
      <c r="R10823" s="80">
        <v>44893</v>
      </c>
    </row>
    <row r="10824" spans="2:18">
      <c r="B10824" s="66">
        <v>44882</v>
      </c>
      <c r="D10824" s="68" t="s">
        <v>50</v>
      </c>
      <c r="E10824" s="70" t="s">
        <v>82</v>
      </c>
      <c r="F10824" s="70" t="s">
        <v>3907</v>
      </c>
      <c r="G10824" s="67">
        <v>44887</v>
      </c>
      <c r="H10824" s="67">
        <v>44901</v>
      </c>
      <c r="I10824" s="71">
        <f t="shared" si="579"/>
        <v>14</v>
      </c>
      <c r="J10824" s="72" t="s">
        <v>167</v>
      </c>
      <c r="K10824" s="72" t="s">
        <v>168</v>
      </c>
      <c r="L10824" s="73">
        <v>1</v>
      </c>
      <c r="M10824" s="73" t="s">
        <v>108</v>
      </c>
      <c r="N10824" s="68" t="str">
        <f>VLOOKUP(K10824,[1]人員授權表!D$3:G$249,4,0)</f>
        <v>有機</v>
      </c>
      <c r="O10824" s="70" t="str">
        <f>IF(J10824=[1]人員授權表!$C$85,"Casper李羿勳",IF(J10824=[1]人員授權表!$C$188,"Iring陳俊明",IF(J10824=[1]人員授權表!$C$189,"Brian陳泓霖",VLOOKUP(K10824,[1]人員授權表!D$2:E$249,2,FALSE))))</f>
        <v>Una林庭瑄</v>
      </c>
      <c r="P10824" s="67">
        <f t="shared" si="578"/>
        <v>44899</v>
      </c>
      <c r="Q10824" s="75" t="str">
        <f t="shared" si="580"/>
        <v>週日</v>
      </c>
      <c r="R10824" s="80">
        <v>44893</v>
      </c>
    </row>
    <row r="10825" spans="2:18">
      <c r="B10825" s="66">
        <v>44882</v>
      </c>
      <c r="D10825" s="68" t="s">
        <v>50</v>
      </c>
      <c r="E10825" s="70" t="s">
        <v>82</v>
      </c>
      <c r="F10825" s="70" t="s">
        <v>3907</v>
      </c>
      <c r="G10825" s="67">
        <v>44887</v>
      </c>
      <c r="H10825" s="67">
        <v>44901</v>
      </c>
      <c r="I10825" s="71">
        <f t="shared" si="579"/>
        <v>14</v>
      </c>
      <c r="J10825" s="72" t="s">
        <v>257</v>
      </c>
      <c r="K10825" s="72" t="s">
        <v>1225</v>
      </c>
      <c r="L10825" s="73">
        <v>1</v>
      </c>
      <c r="M10825" s="73" t="s">
        <v>108</v>
      </c>
      <c r="N10825" s="68" t="str">
        <f>VLOOKUP(K10825,[1]人員授權表!D$3:G$249,4,0)</f>
        <v>有機</v>
      </c>
      <c r="O10825" s="70" t="str">
        <f>IF(J10825=[1]人員授權表!$C$85,"Casper李羿勳",IF(J10825=[1]人員授權表!$C$188,"Iring陳俊明",IF(J10825=[1]人員授權表!$C$189,"Brian陳泓霖",VLOOKUP(K10825,[1]人員授權表!D$2:E$249,2,FALSE))))</f>
        <v>Casper李羿勳</v>
      </c>
      <c r="P10825" s="67">
        <f t="shared" si="578"/>
        <v>44899</v>
      </c>
      <c r="Q10825" s="75" t="str">
        <f t="shared" si="580"/>
        <v>週日</v>
      </c>
      <c r="R10825" s="80">
        <v>44897</v>
      </c>
    </row>
    <row r="10826" spans="2:18">
      <c r="B10826" s="66">
        <v>44882</v>
      </c>
      <c r="D10826" s="68" t="s">
        <v>50</v>
      </c>
      <c r="E10826" s="70" t="s">
        <v>82</v>
      </c>
      <c r="F10826" s="70" t="s">
        <v>3907</v>
      </c>
      <c r="G10826" s="67">
        <v>44887</v>
      </c>
      <c r="H10826" s="67">
        <v>44901</v>
      </c>
      <c r="I10826" s="71">
        <f t="shared" si="579"/>
        <v>14</v>
      </c>
      <c r="J10826" s="72" t="s">
        <v>2259</v>
      </c>
      <c r="K10826" s="72" t="s">
        <v>182</v>
      </c>
      <c r="L10826" s="73">
        <v>1</v>
      </c>
      <c r="M10826" s="73" t="s">
        <v>108</v>
      </c>
      <c r="N10826" s="68" t="str">
        <f>VLOOKUP(K10826,[1]人員授權表!D$3:G$249,4,0)</f>
        <v>有機</v>
      </c>
      <c r="O10826" s="70" t="str">
        <f>IF(J10826=[1]人員授權表!$C$85,"Casper李羿勳",IF(J10826=[1]人員授權表!$C$188,"Iring陳俊明",IF(J10826=[1]人員授權表!$C$189,"Brian陳泓霖",VLOOKUP(K10826,[1]人員授權表!D$2:E$249,2,FALSE))))</f>
        <v>Sara王淑玲</v>
      </c>
      <c r="P10826" s="67">
        <f t="shared" si="578"/>
        <v>44899</v>
      </c>
      <c r="Q10826" s="75" t="str">
        <f t="shared" si="580"/>
        <v>週日</v>
      </c>
      <c r="R10826" s="80">
        <v>44894</v>
      </c>
    </row>
    <row r="10827" spans="2:18">
      <c r="B10827" s="66">
        <v>44882</v>
      </c>
      <c r="D10827" s="68" t="s">
        <v>50</v>
      </c>
      <c r="E10827" s="70" t="s">
        <v>82</v>
      </c>
      <c r="F10827" s="70" t="s">
        <v>3907</v>
      </c>
      <c r="G10827" s="67">
        <v>44887</v>
      </c>
      <c r="H10827" s="67">
        <v>44901</v>
      </c>
      <c r="I10827" s="71">
        <f t="shared" si="579"/>
        <v>14</v>
      </c>
      <c r="J10827" s="72" t="s">
        <v>2260</v>
      </c>
      <c r="K10827" s="72" t="s">
        <v>182</v>
      </c>
      <c r="L10827" s="73">
        <v>1</v>
      </c>
      <c r="M10827" s="73" t="s">
        <v>108</v>
      </c>
      <c r="N10827" s="68" t="str">
        <f>VLOOKUP(K10827,[1]人員授權表!D$3:G$249,4,0)</f>
        <v>有機</v>
      </c>
      <c r="O10827" s="70" t="str">
        <f>IF(J10827=[1]人員授權表!$C$85,"Casper李羿勳",IF(J10827=[1]人員授權表!$C$188,"Iring陳俊明",IF(J10827=[1]人員授權表!$C$189,"Brian陳泓霖",VLOOKUP(K10827,[1]人員授權表!D$2:E$249,2,FALSE))))</f>
        <v>Sara王淑玲</v>
      </c>
      <c r="P10827" s="67">
        <f t="shared" si="578"/>
        <v>44899</v>
      </c>
      <c r="Q10827" s="75" t="str">
        <f t="shared" si="580"/>
        <v>週日</v>
      </c>
      <c r="R10827" s="80">
        <v>44894</v>
      </c>
    </row>
    <row r="10828" spans="2:18">
      <c r="B10828" s="66">
        <v>44882</v>
      </c>
      <c r="D10828" s="68" t="s">
        <v>50</v>
      </c>
      <c r="E10828" s="70" t="s">
        <v>82</v>
      </c>
      <c r="F10828" s="70" t="s">
        <v>3907</v>
      </c>
      <c r="G10828" s="67">
        <v>44887</v>
      </c>
      <c r="H10828" s="67">
        <v>44901</v>
      </c>
      <c r="I10828" s="71">
        <f t="shared" si="579"/>
        <v>14</v>
      </c>
      <c r="J10828" s="72" t="s">
        <v>2261</v>
      </c>
      <c r="K10828" s="72" t="s">
        <v>182</v>
      </c>
      <c r="L10828" s="73">
        <v>1</v>
      </c>
      <c r="M10828" s="73" t="s">
        <v>108</v>
      </c>
      <c r="N10828" s="68" t="str">
        <f>VLOOKUP(K10828,[1]人員授權表!D$3:G$249,4,0)</f>
        <v>有機</v>
      </c>
      <c r="O10828" s="70" t="str">
        <f>IF(J10828=[1]人員授權表!$C$85,"Casper李羿勳",IF(J10828=[1]人員授權表!$C$188,"Iring陳俊明",IF(J10828=[1]人員授權表!$C$189,"Brian陳泓霖",VLOOKUP(K10828,[1]人員授權表!D$2:E$249,2,FALSE))))</f>
        <v>Sara王淑玲</v>
      </c>
      <c r="P10828" s="67">
        <f t="shared" si="578"/>
        <v>44899</v>
      </c>
      <c r="Q10828" s="75" t="str">
        <f t="shared" si="580"/>
        <v>週日</v>
      </c>
      <c r="R10828" s="80">
        <v>44894</v>
      </c>
    </row>
    <row r="10829" spans="2:18">
      <c r="B10829" s="66">
        <v>44882</v>
      </c>
      <c r="D10829" s="68" t="s">
        <v>50</v>
      </c>
      <c r="E10829" s="70" t="s">
        <v>82</v>
      </c>
      <c r="F10829" s="70" t="s">
        <v>3907</v>
      </c>
      <c r="G10829" s="67">
        <v>44887</v>
      </c>
      <c r="H10829" s="67">
        <v>44901</v>
      </c>
      <c r="I10829" s="71">
        <f t="shared" si="579"/>
        <v>14</v>
      </c>
      <c r="J10829" s="72" t="s">
        <v>477</v>
      </c>
      <c r="K10829" s="72" t="s">
        <v>182</v>
      </c>
      <c r="L10829" s="73">
        <v>1</v>
      </c>
      <c r="M10829" s="73" t="s">
        <v>108</v>
      </c>
      <c r="N10829" s="68" t="str">
        <f>VLOOKUP(K10829,[1]人員授權表!D$3:G$249,4,0)</f>
        <v>有機</v>
      </c>
      <c r="O10829" s="70" t="str">
        <f>IF(J10829=[1]人員授權表!$C$85,"Casper李羿勳",IF(J10829=[1]人員授權表!$C$188,"Iring陳俊明",IF(J10829=[1]人員授權表!$C$189,"Brian陳泓霖",VLOOKUP(K10829,[1]人員授權表!D$2:E$249,2,FALSE))))</f>
        <v>Sara王淑玲</v>
      </c>
      <c r="P10829" s="67">
        <f t="shared" si="578"/>
        <v>44899</v>
      </c>
      <c r="Q10829" s="75" t="str">
        <f t="shared" si="580"/>
        <v>週日</v>
      </c>
      <c r="R10829" s="80">
        <v>44894</v>
      </c>
    </row>
    <row r="10830" spans="2:18">
      <c r="B10830" s="66">
        <v>44882</v>
      </c>
      <c r="D10830" s="68" t="s">
        <v>50</v>
      </c>
      <c r="E10830" s="70" t="s">
        <v>82</v>
      </c>
      <c r="F10830" s="70" t="s">
        <v>3907</v>
      </c>
      <c r="G10830" s="67">
        <v>44887</v>
      </c>
      <c r="H10830" s="67">
        <v>44901</v>
      </c>
      <c r="I10830" s="71">
        <f t="shared" si="579"/>
        <v>14</v>
      </c>
      <c r="J10830" s="72" t="s">
        <v>2262</v>
      </c>
      <c r="K10830" s="72" t="s">
        <v>182</v>
      </c>
      <c r="L10830" s="73">
        <v>1</v>
      </c>
      <c r="M10830" s="73" t="s">
        <v>108</v>
      </c>
      <c r="N10830" s="68" t="str">
        <f>VLOOKUP(K10830,[1]人員授權表!D$3:G$249,4,0)</f>
        <v>有機</v>
      </c>
      <c r="O10830" s="70" t="str">
        <f>IF(J10830=[1]人員授權表!$C$85,"Casper李羿勳",IF(J10830=[1]人員授權表!$C$188,"Iring陳俊明",IF(J10830=[1]人員授權表!$C$189,"Brian陳泓霖",VLOOKUP(K10830,[1]人員授權表!D$2:E$249,2,FALSE))))</f>
        <v>Sara王淑玲</v>
      </c>
      <c r="P10830" s="67">
        <f t="shared" si="578"/>
        <v>44899</v>
      </c>
      <c r="Q10830" s="75" t="str">
        <f t="shared" si="580"/>
        <v>週日</v>
      </c>
      <c r="R10830" s="80">
        <v>44894</v>
      </c>
    </row>
    <row r="10831" spans="2:18">
      <c r="B10831" s="66">
        <v>44882</v>
      </c>
      <c r="D10831" s="68" t="s">
        <v>50</v>
      </c>
      <c r="E10831" s="70" t="s">
        <v>82</v>
      </c>
      <c r="F10831" s="70" t="s">
        <v>3907</v>
      </c>
      <c r="G10831" s="67">
        <v>44887</v>
      </c>
      <c r="H10831" s="67">
        <v>44901</v>
      </c>
      <c r="I10831" s="71">
        <f t="shared" si="579"/>
        <v>14</v>
      </c>
      <c r="J10831" s="72" t="s">
        <v>2263</v>
      </c>
      <c r="K10831" s="72" t="s">
        <v>182</v>
      </c>
      <c r="L10831" s="73">
        <v>1</v>
      </c>
      <c r="M10831" s="73" t="s">
        <v>108</v>
      </c>
      <c r="N10831" s="68" t="str">
        <f>VLOOKUP(K10831,[1]人員授權表!D$3:G$249,4,0)</f>
        <v>有機</v>
      </c>
      <c r="O10831" s="70" t="str">
        <f>IF(J10831=[1]人員授權表!$C$85,"Casper李羿勳",IF(J10831=[1]人員授權表!$C$188,"Iring陳俊明",IF(J10831=[1]人員授權表!$C$189,"Brian陳泓霖",VLOOKUP(K10831,[1]人員授權表!D$2:E$249,2,FALSE))))</f>
        <v>Sara王淑玲</v>
      </c>
      <c r="P10831" s="67">
        <f t="shared" si="578"/>
        <v>44899</v>
      </c>
      <c r="Q10831" s="75" t="str">
        <f t="shared" si="580"/>
        <v>週日</v>
      </c>
      <c r="R10831" s="80">
        <v>44894</v>
      </c>
    </row>
    <row r="10832" spans="2:18">
      <c r="B10832" s="66">
        <v>44882</v>
      </c>
      <c r="D10832" s="68" t="s">
        <v>50</v>
      </c>
      <c r="E10832" s="70" t="s">
        <v>82</v>
      </c>
      <c r="F10832" s="70" t="s">
        <v>3907</v>
      </c>
      <c r="G10832" s="67">
        <v>44887</v>
      </c>
      <c r="H10832" s="67">
        <v>44901</v>
      </c>
      <c r="I10832" s="71">
        <f t="shared" si="579"/>
        <v>14</v>
      </c>
      <c r="J10832" s="72" t="s">
        <v>1396</v>
      </c>
      <c r="K10832" s="72" t="s">
        <v>182</v>
      </c>
      <c r="L10832" s="73">
        <v>1</v>
      </c>
      <c r="M10832" s="73" t="s">
        <v>108</v>
      </c>
      <c r="N10832" s="68" t="str">
        <f>VLOOKUP(K10832,[1]人員授權表!D$3:G$249,4,0)</f>
        <v>有機</v>
      </c>
      <c r="O10832" s="70" t="str">
        <f>IF(J10832=[1]人員授權表!$C$85,"Casper李羿勳",IF(J10832=[1]人員授權表!$C$188,"Iring陳俊明",IF(J10832=[1]人員授權表!$C$189,"Brian陳泓霖",VLOOKUP(K10832,[1]人員授權表!D$2:E$249,2,FALSE))))</f>
        <v>Sara王淑玲</v>
      </c>
      <c r="P10832" s="67">
        <f t="shared" si="578"/>
        <v>44899</v>
      </c>
      <c r="Q10832" s="75" t="str">
        <f t="shared" si="580"/>
        <v>週日</v>
      </c>
      <c r="R10832" s="80">
        <v>44894</v>
      </c>
    </row>
    <row r="10833" spans="2:26">
      <c r="B10833" s="66">
        <v>44882</v>
      </c>
      <c r="D10833" s="68" t="s">
        <v>50</v>
      </c>
      <c r="E10833" s="70" t="s">
        <v>82</v>
      </c>
      <c r="F10833" s="70" t="s">
        <v>3907</v>
      </c>
      <c r="G10833" s="67">
        <v>44887</v>
      </c>
      <c r="H10833" s="67">
        <v>44901</v>
      </c>
      <c r="I10833" s="71">
        <f t="shared" si="579"/>
        <v>14</v>
      </c>
      <c r="J10833" s="72" t="s">
        <v>2264</v>
      </c>
      <c r="K10833" s="72" t="s">
        <v>182</v>
      </c>
      <c r="L10833" s="73">
        <v>1</v>
      </c>
      <c r="M10833" s="73" t="s">
        <v>108</v>
      </c>
      <c r="N10833" s="68" t="str">
        <f>VLOOKUP(K10833,[1]人員授權表!D$3:G$249,4,0)</f>
        <v>有機</v>
      </c>
      <c r="O10833" s="70" t="str">
        <f>IF(J10833=[1]人員授權表!$C$85,"Casper李羿勳",IF(J10833=[1]人員授權表!$C$188,"Iring陳俊明",IF(J10833=[1]人員授權表!$C$189,"Brian陳泓霖",VLOOKUP(K10833,[1]人員授權表!D$2:E$249,2,FALSE))))</f>
        <v>Sara王淑玲</v>
      </c>
      <c r="P10833" s="67">
        <f t="shared" si="578"/>
        <v>44899</v>
      </c>
      <c r="Q10833" s="75" t="str">
        <f t="shared" si="580"/>
        <v>週日</v>
      </c>
      <c r="R10833" s="80">
        <v>44894</v>
      </c>
    </row>
    <row r="10834" spans="2:26">
      <c r="B10834" s="66">
        <v>44882</v>
      </c>
      <c r="D10834" s="68" t="s">
        <v>50</v>
      </c>
      <c r="E10834" s="70" t="s">
        <v>82</v>
      </c>
      <c r="F10834" s="70" t="s">
        <v>3907</v>
      </c>
      <c r="G10834" s="67">
        <v>44887</v>
      </c>
      <c r="H10834" s="67">
        <v>44901</v>
      </c>
      <c r="I10834" s="71">
        <f t="shared" si="579"/>
        <v>14</v>
      </c>
      <c r="J10834" s="72" t="s">
        <v>614</v>
      </c>
      <c r="K10834" s="72" t="s">
        <v>182</v>
      </c>
      <c r="L10834" s="73">
        <v>1</v>
      </c>
      <c r="M10834" s="73" t="s">
        <v>108</v>
      </c>
      <c r="N10834" s="68" t="str">
        <f>VLOOKUP(K10834,[1]人員授權表!D$3:G$249,4,0)</f>
        <v>有機</v>
      </c>
      <c r="O10834" s="70" t="str">
        <f>IF(J10834=[1]人員授權表!$C$85,"Casper李羿勳",IF(J10834=[1]人員授權表!$C$188,"Iring陳俊明",IF(J10834=[1]人員授權表!$C$189,"Brian陳泓霖",VLOOKUP(K10834,[1]人員授權表!D$2:E$249,2,FALSE))))</f>
        <v>Sara王淑玲</v>
      </c>
      <c r="P10834" s="67">
        <f t="shared" si="578"/>
        <v>44899</v>
      </c>
      <c r="Q10834" s="75" t="str">
        <f t="shared" si="580"/>
        <v>週日</v>
      </c>
      <c r="R10834" s="80">
        <v>44894</v>
      </c>
    </row>
    <row r="10835" spans="2:26">
      <c r="B10835" s="66">
        <v>44882</v>
      </c>
      <c r="D10835" s="68" t="s">
        <v>50</v>
      </c>
      <c r="E10835" s="70" t="s">
        <v>82</v>
      </c>
      <c r="F10835" s="70" t="s">
        <v>3907</v>
      </c>
      <c r="G10835" s="67">
        <v>44887</v>
      </c>
      <c r="H10835" s="67">
        <v>44901</v>
      </c>
      <c r="I10835" s="71">
        <f t="shared" si="579"/>
        <v>14</v>
      </c>
      <c r="J10835" s="72" t="s">
        <v>367</v>
      </c>
      <c r="K10835" s="72" t="s">
        <v>182</v>
      </c>
      <c r="L10835" s="73">
        <v>1</v>
      </c>
      <c r="M10835" s="73" t="s">
        <v>108</v>
      </c>
      <c r="N10835" s="68" t="str">
        <f>VLOOKUP(K10835,[1]人員授權表!D$3:G$249,4,0)</f>
        <v>有機</v>
      </c>
      <c r="O10835" s="70" t="str">
        <f>IF(J10835=[1]人員授權表!$C$85,"Casper李羿勳",IF(J10835=[1]人員授權表!$C$188,"Iring陳俊明",IF(J10835=[1]人員授權表!$C$189,"Brian陳泓霖",VLOOKUP(K10835,[1]人員授權表!D$2:E$249,2,FALSE))))</f>
        <v>Sara王淑玲</v>
      </c>
      <c r="P10835" s="67">
        <f t="shared" si="578"/>
        <v>44899</v>
      </c>
      <c r="Q10835" s="75" t="str">
        <f t="shared" si="580"/>
        <v>週日</v>
      </c>
      <c r="R10835" s="80">
        <v>44894</v>
      </c>
    </row>
    <row r="10836" spans="2:26">
      <c r="B10836" s="66">
        <v>44882</v>
      </c>
      <c r="D10836" s="68" t="s">
        <v>50</v>
      </c>
      <c r="E10836" s="70" t="s">
        <v>82</v>
      </c>
      <c r="F10836" s="70" t="s">
        <v>3907</v>
      </c>
      <c r="G10836" s="67">
        <v>44887</v>
      </c>
      <c r="H10836" s="67">
        <v>44901</v>
      </c>
      <c r="I10836" s="71">
        <f t="shared" si="579"/>
        <v>14</v>
      </c>
      <c r="J10836" s="72" t="s">
        <v>1226</v>
      </c>
      <c r="K10836" s="72" t="s">
        <v>1227</v>
      </c>
      <c r="L10836" s="73">
        <v>1</v>
      </c>
      <c r="M10836" s="73" t="s">
        <v>108</v>
      </c>
      <c r="N10836" s="68" t="str">
        <f>VLOOKUP(K10836,[1]人員授權表!D$3:G$249,4,0)</f>
        <v>有機</v>
      </c>
      <c r="O10836" s="70" t="str">
        <f>IF(J10836=[1]人員授權表!$C$85,"Casper李羿勳",IF(J10836=[1]人員授權表!$C$188,"Iring陳俊明",IF(J10836=[1]人員授權表!$C$189,"Brian陳泓霖",VLOOKUP(K10836,[1]人員授權表!D$2:E$249,2,FALSE))))</f>
        <v>Marco陳鴻鈞</v>
      </c>
      <c r="P10836" s="67">
        <f t="shared" si="578"/>
        <v>44899</v>
      </c>
      <c r="Q10836" s="75" t="str">
        <f t="shared" si="580"/>
        <v>週日</v>
      </c>
      <c r="R10836" s="80">
        <v>44897</v>
      </c>
    </row>
    <row r="10837" spans="2:26">
      <c r="B10837" s="66">
        <v>44882</v>
      </c>
      <c r="D10837" s="68" t="s">
        <v>50</v>
      </c>
      <c r="E10837" s="70" t="s">
        <v>82</v>
      </c>
      <c r="F10837" s="70" t="s">
        <v>3907</v>
      </c>
      <c r="G10837" s="67">
        <v>44887</v>
      </c>
      <c r="H10837" s="67">
        <v>44901</v>
      </c>
      <c r="I10837" s="71">
        <f t="shared" si="579"/>
        <v>14</v>
      </c>
      <c r="J10837" s="72" t="s">
        <v>169</v>
      </c>
      <c r="K10837" s="72" t="s">
        <v>170</v>
      </c>
      <c r="L10837" s="73">
        <v>1</v>
      </c>
      <c r="M10837" s="73" t="s">
        <v>108</v>
      </c>
      <c r="N10837" s="68" t="str">
        <f>VLOOKUP(K10837,[1]人員授權表!D$3:G$249,4,0)</f>
        <v>有機</v>
      </c>
      <c r="O10837" s="70" t="str">
        <f>IF(J10837=[1]人員授權表!$C$85,"Casper李羿勳",IF(J10837=[1]人員授權表!$C$188,"Iring陳俊明",IF(J10837=[1]人員授權表!$C$189,"Brian陳泓霖",VLOOKUP(K10837,[1]人員授權表!D$2:E$249,2,FALSE))))</f>
        <v>Elle黃雅琪&amp;
Marco陳鴻鈞</v>
      </c>
      <c r="P10837" s="67">
        <f t="shared" si="578"/>
        <v>44899</v>
      </c>
      <c r="Q10837" s="75" t="str">
        <f t="shared" si="580"/>
        <v>週日</v>
      </c>
      <c r="R10837" s="80">
        <v>44895</v>
      </c>
    </row>
    <row r="10838" spans="2:26">
      <c r="B10838" s="66">
        <v>44900</v>
      </c>
      <c r="D10838" s="68" t="s">
        <v>50</v>
      </c>
      <c r="E10838" s="70" t="s">
        <v>51</v>
      </c>
      <c r="F10838" s="70" t="s">
        <v>328</v>
      </c>
      <c r="G10838" s="67">
        <v>44901</v>
      </c>
      <c r="H10838" s="67">
        <v>44901</v>
      </c>
      <c r="I10838" s="71">
        <f t="shared" si="579"/>
        <v>0</v>
      </c>
      <c r="J10838" s="72" t="s">
        <v>329</v>
      </c>
      <c r="K10838" s="72" t="s">
        <v>112</v>
      </c>
      <c r="L10838" s="73" t="s">
        <v>2068</v>
      </c>
      <c r="M10838" s="73" t="s">
        <v>508</v>
      </c>
      <c r="N10838" s="68" t="s">
        <v>245</v>
      </c>
      <c r="O10838" s="70" t="s">
        <v>1113</v>
      </c>
      <c r="P10838" s="67">
        <f>H10838-0</f>
        <v>44901</v>
      </c>
      <c r="Q10838" s="75" t="str">
        <f t="shared" si="580"/>
        <v>週二</v>
      </c>
      <c r="R10838" s="80">
        <v>44901</v>
      </c>
    </row>
    <row r="10839" spans="2:26">
      <c r="B10839" s="66">
        <v>44880</v>
      </c>
      <c r="C10839" s="67">
        <v>44888</v>
      </c>
      <c r="D10839" s="68" t="s">
        <v>50</v>
      </c>
      <c r="E10839" s="70" t="s">
        <v>82</v>
      </c>
      <c r="F10839" s="4" t="s">
        <v>3261</v>
      </c>
      <c r="G10839" s="67">
        <v>44888</v>
      </c>
      <c r="H10839" s="101">
        <v>44902</v>
      </c>
      <c r="I10839" s="71">
        <f t="shared" si="579"/>
        <v>14</v>
      </c>
      <c r="J10839" s="72" t="s">
        <v>139</v>
      </c>
      <c r="K10839" s="72" t="s">
        <v>140</v>
      </c>
      <c r="L10839" s="73">
        <v>3</v>
      </c>
      <c r="M10839" s="73" t="s">
        <v>91</v>
      </c>
      <c r="N10839" s="68" t="str">
        <f>VLOOKUP(K10839,[1]人員授權表!D$3:G$249,4,0)</f>
        <v>無機</v>
      </c>
      <c r="O10839" s="70" t="str">
        <f>IF(J10839=[1]人員授權表!$C$85,"Casper李羿勳",IF(J10839=[1]人員授權表!$C$188,"Iring陳俊明",IF(J10839=[1]人員授權表!$C$189,"Brian陳泓霖",VLOOKUP(K10839,[1]人員授權表!D$2:E$249,2,FALSE))))</f>
        <v>Brian陳泓霖</v>
      </c>
      <c r="P10839" s="67">
        <f t="shared" ref="P10839:P10902" si="581">H10839-2</f>
        <v>44900</v>
      </c>
      <c r="Q10839" s="75" t="str">
        <f t="shared" si="580"/>
        <v>週一</v>
      </c>
      <c r="R10839" s="80">
        <v>44895</v>
      </c>
      <c r="Z10839" s="79" t="s">
        <v>3910</v>
      </c>
    </row>
    <row r="10840" spans="2:26">
      <c r="B10840" s="66">
        <v>44880</v>
      </c>
      <c r="C10840" s="67">
        <v>44888</v>
      </c>
      <c r="D10840" s="68" t="s">
        <v>50</v>
      </c>
      <c r="E10840" s="70" t="s">
        <v>82</v>
      </c>
      <c r="F10840" s="4" t="s">
        <v>3261</v>
      </c>
      <c r="G10840" s="67">
        <v>44888</v>
      </c>
      <c r="H10840" s="101">
        <v>44902</v>
      </c>
      <c r="I10840" s="71">
        <f t="shared" si="579"/>
        <v>14</v>
      </c>
      <c r="J10840" s="72" t="s">
        <v>125</v>
      </c>
      <c r="K10840" s="72" t="s">
        <v>144</v>
      </c>
      <c r="L10840" s="73">
        <v>3</v>
      </c>
      <c r="M10840" s="73" t="s">
        <v>91</v>
      </c>
      <c r="N10840" s="68" t="str">
        <f>VLOOKUP(K10840,[1]人員授權表!D$3:G$249,4,0)</f>
        <v>有機</v>
      </c>
      <c r="O10840" s="70" t="str">
        <f>IF(J10840=[1]人員授權表!$C$85,"Casper李羿勳",IF(J10840=[1]人員授權表!$C$188,"Iring陳俊明",IF(J10840=[1]人員授權表!$C$189,"Brian陳泓霖",VLOOKUP(K10840,[1]人員授權表!D$2:E$249,2,FALSE))))</f>
        <v>Lucy黃詩婷</v>
      </c>
      <c r="P10840" s="67">
        <f t="shared" si="581"/>
        <v>44900</v>
      </c>
      <c r="Q10840" s="75" t="str">
        <f t="shared" si="580"/>
        <v>週一</v>
      </c>
      <c r="R10840" s="80">
        <v>44895</v>
      </c>
      <c r="Z10840" s="79" t="s">
        <v>3910</v>
      </c>
    </row>
    <row r="10841" spans="2:26">
      <c r="B10841" s="66">
        <v>44880</v>
      </c>
      <c r="C10841" s="67">
        <v>44888</v>
      </c>
      <c r="D10841" s="68" t="s">
        <v>50</v>
      </c>
      <c r="E10841" s="70" t="s">
        <v>82</v>
      </c>
      <c r="F10841" s="4" t="s">
        <v>3261</v>
      </c>
      <c r="G10841" s="67">
        <v>44888</v>
      </c>
      <c r="H10841" s="101">
        <v>44902</v>
      </c>
      <c r="I10841" s="71">
        <f t="shared" si="579"/>
        <v>14</v>
      </c>
      <c r="J10841" s="72" t="s">
        <v>137</v>
      </c>
      <c r="K10841" s="72" t="s">
        <v>138</v>
      </c>
      <c r="L10841" s="73">
        <v>3</v>
      </c>
      <c r="M10841" s="73" t="s">
        <v>91</v>
      </c>
      <c r="N10841" s="68" t="str">
        <f>VLOOKUP(K10841,[1]人員授權表!D$3:G$249,4,0)</f>
        <v>無機</v>
      </c>
      <c r="O10841" s="70" t="str">
        <f>IF(J10841=[1]人員授權表!$C$85,"Casper李羿勳",IF(J10841=[1]人員授權表!$C$188,"Iring陳俊明",IF(J10841=[1]人員授權表!$C$189,"Brian陳泓霖",VLOOKUP(K10841,[1]人員授權表!D$2:E$249,2,FALSE))))</f>
        <v>Jack劉念忻</v>
      </c>
      <c r="P10841" s="67">
        <f t="shared" si="581"/>
        <v>44900</v>
      </c>
      <c r="Q10841" s="75" t="str">
        <f t="shared" si="580"/>
        <v>週一</v>
      </c>
      <c r="R10841" s="80">
        <v>44898</v>
      </c>
      <c r="X10841" s="70">
        <v>1</v>
      </c>
      <c r="Y10841" s="78">
        <v>44900</v>
      </c>
      <c r="Z10841" s="79" t="s">
        <v>3911</v>
      </c>
    </row>
    <row r="10842" spans="2:26">
      <c r="B10842" s="66">
        <v>44880</v>
      </c>
      <c r="C10842" s="67">
        <v>44888</v>
      </c>
      <c r="D10842" s="68" t="s">
        <v>50</v>
      </c>
      <c r="E10842" s="70" t="s">
        <v>82</v>
      </c>
      <c r="F10842" s="4" t="s">
        <v>3261</v>
      </c>
      <c r="G10842" s="67">
        <v>44888</v>
      </c>
      <c r="H10842" s="101">
        <v>44902</v>
      </c>
      <c r="I10842" s="71">
        <f t="shared" si="579"/>
        <v>14</v>
      </c>
      <c r="J10842" s="72" t="s">
        <v>148</v>
      </c>
      <c r="K10842" s="72" t="s">
        <v>149</v>
      </c>
      <c r="L10842" s="73">
        <v>3</v>
      </c>
      <c r="M10842" s="73" t="s">
        <v>91</v>
      </c>
      <c r="N10842" s="68" t="str">
        <f>VLOOKUP(K10842,[1]人員授權表!D$3:G$249,4,0)</f>
        <v>無機</v>
      </c>
      <c r="O10842" s="70" t="str">
        <f>IF(J10842=[1]人員授權表!$C$85,"Casper李羿勳",IF(J10842=[1]人員授權表!$C$188,"Iring陳俊明",IF(J10842=[1]人員授權表!$C$189,"Brian陳泓霖",VLOOKUP(K10842,[1]人員授權表!D$2:E$249,2,FALSE))))</f>
        <v>Vicky游崴涵</v>
      </c>
      <c r="P10842" s="67">
        <f t="shared" si="581"/>
        <v>44900</v>
      </c>
      <c r="Q10842" s="75" t="str">
        <f t="shared" si="580"/>
        <v>週一</v>
      </c>
      <c r="R10842" s="80">
        <v>44895</v>
      </c>
      <c r="Z10842" s="79" t="s">
        <v>3910</v>
      </c>
    </row>
    <row r="10843" spans="2:26">
      <c r="B10843" s="66">
        <v>44880</v>
      </c>
      <c r="C10843" s="67">
        <v>44888</v>
      </c>
      <c r="D10843" s="68" t="s">
        <v>50</v>
      </c>
      <c r="E10843" s="70" t="s">
        <v>82</v>
      </c>
      <c r="F10843" s="4" t="s">
        <v>3263</v>
      </c>
      <c r="G10843" s="67">
        <v>44888</v>
      </c>
      <c r="H10843" s="101">
        <v>44902</v>
      </c>
      <c r="I10843" s="71">
        <f t="shared" si="579"/>
        <v>14</v>
      </c>
      <c r="J10843" s="72" t="s">
        <v>139</v>
      </c>
      <c r="K10843" s="72" t="s">
        <v>140</v>
      </c>
      <c r="L10843" s="73">
        <v>2</v>
      </c>
      <c r="M10843" s="73" t="s">
        <v>91</v>
      </c>
      <c r="N10843" s="68" t="str">
        <f>VLOOKUP(K10843,[1]人員授權表!D$3:G$249,4,0)</f>
        <v>無機</v>
      </c>
      <c r="O10843" s="70" t="str">
        <f>IF(J10843=[1]人員授權表!$C$85,"Casper李羿勳",IF(J10843=[1]人員授權表!$C$188,"Iring陳俊明",IF(J10843=[1]人員授權表!$C$189,"Brian陳泓霖",VLOOKUP(K10843,[1]人員授權表!D$2:E$249,2,FALSE))))</f>
        <v>Brian陳泓霖</v>
      </c>
      <c r="P10843" s="67">
        <f t="shared" si="581"/>
        <v>44900</v>
      </c>
      <c r="Q10843" s="75" t="str">
        <f t="shared" si="580"/>
        <v>週一</v>
      </c>
      <c r="R10843" s="80">
        <v>44895</v>
      </c>
      <c r="Z10843" s="79" t="s">
        <v>3910</v>
      </c>
    </row>
    <row r="10844" spans="2:26">
      <c r="B10844" s="66">
        <v>44880</v>
      </c>
      <c r="C10844" s="67">
        <v>44888</v>
      </c>
      <c r="D10844" s="68" t="s">
        <v>50</v>
      </c>
      <c r="E10844" s="70" t="s">
        <v>82</v>
      </c>
      <c r="F10844" s="4" t="s">
        <v>3263</v>
      </c>
      <c r="G10844" s="67">
        <v>44888</v>
      </c>
      <c r="H10844" s="101">
        <v>44902</v>
      </c>
      <c r="I10844" s="71">
        <f t="shared" si="579"/>
        <v>14</v>
      </c>
      <c r="J10844" s="72" t="s">
        <v>148</v>
      </c>
      <c r="K10844" s="72" t="s">
        <v>149</v>
      </c>
      <c r="L10844" s="73">
        <v>2</v>
      </c>
      <c r="M10844" s="73" t="s">
        <v>91</v>
      </c>
      <c r="N10844" s="68" t="str">
        <f>VLOOKUP(K10844,[1]人員授權表!D$3:G$249,4,0)</f>
        <v>無機</v>
      </c>
      <c r="O10844" s="70" t="str">
        <f>IF(J10844=[1]人員授權表!$C$85,"Casper李羿勳",IF(J10844=[1]人員授權表!$C$188,"Iring陳俊明",IF(J10844=[1]人員授權表!$C$189,"Brian陳泓霖",VLOOKUP(K10844,[1]人員授權表!D$2:E$249,2,FALSE))))</f>
        <v>Vicky游崴涵</v>
      </c>
      <c r="P10844" s="67">
        <f t="shared" si="581"/>
        <v>44900</v>
      </c>
      <c r="Q10844" s="75" t="str">
        <f t="shared" si="580"/>
        <v>週一</v>
      </c>
      <c r="R10844" s="80">
        <v>44895</v>
      </c>
      <c r="Z10844" s="79" t="s">
        <v>3910</v>
      </c>
    </row>
    <row r="10845" spans="2:26">
      <c r="B10845" s="66">
        <v>44882</v>
      </c>
      <c r="D10845" s="68" t="s">
        <v>50</v>
      </c>
      <c r="E10845" s="70" t="s">
        <v>51</v>
      </c>
      <c r="F10845" s="70" t="s">
        <v>3912</v>
      </c>
      <c r="G10845" s="67">
        <v>44889</v>
      </c>
      <c r="H10845" s="67">
        <v>44902</v>
      </c>
      <c r="I10845" s="71">
        <f t="shared" si="579"/>
        <v>13</v>
      </c>
      <c r="J10845" s="72" t="s">
        <v>125</v>
      </c>
      <c r="K10845" s="72" t="s">
        <v>144</v>
      </c>
      <c r="L10845" s="73">
        <v>6</v>
      </c>
      <c r="M10845" s="73" t="s">
        <v>79</v>
      </c>
      <c r="N10845" s="68" t="str">
        <f>VLOOKUP(K10845,[1]人員授權表!D$3:G$249,4,0)</f>
        <v>有機</v>
      </c>
      <c r="O10845" s="70" t="str">
        <f>IF(J10845=[1]人員授權表!$C$85,"Casper李羿勳",IF(J10845=[1]人員授權表!$C$188,"Iring陳俊明",IF(J10845=[1]人員授權表!$C$189,"Brian陳泓霖",VLOOKUP(K10845,[1]人員授權表!D$2:E$249,2,FALSE))))</f>
        <v>Lucy黃詩婷</v>
      </c>
      <c r="P10845" s="67">
        <f t="shared" si="581"/>
        <v>44900</v>
      </c>
      <c r="Q10845" s="75" t="str">
        <f t="shared" si="580"/>
        <v>週一</v>
      </c>
      <c r="R10845" s="80">
        <v>44895</v>
      </c>
    </row>
    <row r="10846" spans="2:26">
      <c r="B10846" s="66">
        <v>44882</v>
      </c>
      <c r="D10846" s="68" t="s">
        <v>50</v>
      </c>
      <c r="E10846" s="70" t="s">
        <v>51</v>
      </c>
      <c r="F10846" s="70" t="s">
        <v>3912</v>
      </c>
      <c r="G10846" s="67">
        <v>44889</v>
      </c>
      <c r="H10846" s="67">
        <v>44902</v>
      </c>
      <c r="I10846" s="71">
        <f t="shared" si="579"/>
        <v>13</v>
      </c>
      <c r="J10846" s="72" t="s">
        <v>139</v>
      </c>
      <c r="K10846" s="72" t="s">
        <v>140</v>
      </c>
      <c r="L10846" s="73">
        <v>6</v>
      </c>
      <c r="M10846" s="73" t="s">
        <v>79</v>
      </c>
      <c r="N10846" s="68" t="str">
        <f>VLOOKUP(K10846,[1]人員授權表!D$3:G$249,4,0)</f>
        <v>無機</v>
      </c>
      <c r="O10846" s="70" t="str">
        <f>IF(J10846=[1]人員授權表!$C$85,"Casper李羿勳",IF(J10846=[1]人員授權表!$C$188,"Iring陳俊明",IF(J10846=[1]人員授權表!$C$189,"Brian陳泓霖",VLOOKUP(K10846,[1]人員授權表!D$2:E$249,2,FALSE))))</f>
        <v>Brian陳泓霖</v>
      </c>
      <c r="P10846" s="67">
        <f t="shared" si="581"/>
        <v>44900</v>
      </c>
      <c r="Q10846" s="75" t="str">
        <f t="shared" si="580"/>
        <v>週一</v>
      </c>
      <c r="R10846" s="80">
        <v>44895</v>
      </c>
    </row>
    <row r="10847" spans="2:26">
      <c r="B10847" s="66">
        <v>44882</v>
      </c>
      <c r="D10847" s="68" t="s">
        <v>50</v>
      </c>
      <c r="E10847" s="70" t="s">
        <v>51</v>
      </c>
      <c r="F10847" s="70" t="s">
        <v>3912</v>
      </c>
      <c r="G10847" s="67">
        <v>44889</v>
      </c>
      <c r="H10847" s="67">
        <v>44902</v>
      </c>
      <c r="I10847" s="71">
        <f t="shared" si="579"/>
        <v>13</v>
      </c>
      <c r="J10847" s="72" t="s">
        <v>160</v>
      </c>
      <c r="K10847" s="72" t="s">
        <v>161</v>
      </c>
      <c r="L10847" s="73">
        <v>6</v>
      </c>
      <c r="M10847" s="73" t="s">
        <v>79</v>
      </c>
      <c r="N10847" s="68" t="str">
        <f>VLOOKUP(K10847,[1]人員授權表!D$3:G$249,4,0)</f>
        <v>無機</v>
      </c>
      <c r="O10847" s="70" t="str">
        <f>IF(J10847=[1]人員授權表!$C$85,"Casper李羿勳",IF(J10847=[1]人員授權表!$C$188,"Iring陳俊明",IF(J10847=[1]人員授權表!$C$189,"Brian陳泓霖",VLOOKUP(K10847,[1]人員授權表!D$2:E$249,2,FALSE))))</f>
        <v>Dennis陳汶宏</v>
      </c>
      <c r="P10847" s="67">
        <f t="shared" si="581"/>
        <v>44900</v>
      </c>
      <c r="Q10847" s="75" t="str">
        <f t="shared" si="580"/>
        <v>週一</v>
      </c>
      <c r="R10847" s="80">
        <v>44898</v>
      </c>
    </row>
    <row r="10848" spans="2:26">
      <c r="B10848" s="66">
        <v>44882</v>
      </c>
      <c r="D10848" s="68" t="s">
        <v>50</v>
      </c>
      <c r="E10848" s="70" t="s">
        <v>51</v>
      </c>
      <c r="F10848" s="70" t="s">
        <v>3912</v>
      </c>
      <c r="G10848" s="67">
        <v>44889</v>
      </c>
      <c r="H10848" s="67">
        <v>44902</v>
      </c>
      <c r="I10848" s="71">
        <f t="shared" si="579"/>
        <v>13</v>
      </c>
      <c r="J10848" s="72" t="s">
        <v>145</v>
      </c>
      <c r="K10848" s="72" t="s">
        <v>146</v>
      </c>
      <c r="L10848" s="73">
        <v>6</v>
      </c>
      <c r="M10848" s="73" t="s">
        <v>79</v>
      </c>
      <c r="N10848" s="68" t="str">
        <f>VLOOKUP(K10848,[1]人員授權表!D$3:G$249,4,0)</f>
        <v>無機</v>
      </c>
      <c r="O10848" s="70" t="str">
        <f>IF(J10848=[1]人員授權表!$C$85,"Casper李羿勳",IF(J10848=[1]人員授權表!$C$188,"Iring陳俊明",IF(J10848=[1]人員授權表!$C$189,"Brian陳泓霖",VLOOKUP(K10848,[1]人員授權表!D$2:E$249,2,FALSE))))</f>
        <v>Jack劉念忻</v>
      </c>
      <c r="P10848" s="67">
        <f t="shared" si="581"/>
        <v>44900</v>
      </c>
      <c r="Q10848" s="75" t="str">
        <f t="shared" si="580"/>
        <v>週一</v>
      </c>
      <c r="R10848" s="80">
        <v>44898</v>
      </c>
    </row>
    <row r="10849" spans="2:26">
      <c r="B10849" s="66">
        <v>44882</v>
      </c>
      <c r="D10849" s="68" t="s">
        <v>50</v>
      </c>
      <c r="E10849" s="70" t="s">
        <v>51</v>
      </c>
      <c r="F10849" s="70" t="s">
        <v>3912</v>
      </c>
      <c r="G10849" s="67">
        <v>44889</v>
      </c>
      <c r="H10849" s="67">
        <v>44902</v>
      </c>
      <c r="I10849" s="71">
        <f t="shared" si="579"/>
        <v>13</v>
      </c>
      <c r="J10849" s="72" t="s">
        <v>164</v>
      </c>
      <c r="K10849" s="72" t="s">
        <v>146</v>
      </c>
      <c r="L10849" s="73">
        <v>6</v>
      </c>
      <c r="M10849" s="73" t="s">
        <v>79</v>
      </c>
      <c r="N10849" s="68" t="str">
        <f>VLOOKUP(K10849,[1]人員授權表!D$3:G$249,4,0)</f>
        <v>無機</v>
      </c>
      <c r="O10849" s="70" t="str">
        <f>IF(J10849=[1]人員授權表!$C$85,"Casper李羿勳",IF(J10849=[1]人員授權表!$C$188,"Iring陳俊明",IF(J10849=[1]人員授權表!$C$189,"Brian陳泓霖",VLOOKUP(K10849,[1]人員授權表!D$2:E$249,2,FALSE))))</f>
        <v>Jack劉念忻</v>
      </c>
      <c r="P10849" s="67">
        <f t="shared" si="581"/>
        <v>44900</v>
      </c>
      <c r="Q10849" s="75" t="str">
        <f t="shared" si="580"/>
        <v>週一</v>
      </c>
      <c r="R10849" s="80">
        <v>44898</v>
      </c>
    </row>
    <row r="10850" spans="2:26">
      <c r="B10850" s="66">
        <v>44882</v>
      </c>
      <c r="D10850" s="68" t="s">
        <v>50</v>
      </c>
      <c r="E10850" s="70" t="s">
        <v>51</v>
      </c>
      <c r="F10850" s="70" t="s">
        <v>3912</v>
      </c>
      <c r="G10850" s="67">
        <v>44889</v>
      </c>
      <c r="H10850" s="67">
        <v>44902</v>
      </c>
      <c r="I10850" s="71">
        <f t="shared" si="579"/>
        <v>13</v>
      </c>
      <c r="J10850" s="72" t="s">
        <v>141</v>
      </c>
      <c r="K10850" s="72" t="s">
        <v>142</v>
      </c>
      <c r="L10850" s="73">
        <v>6</v>
      </c>
      <c r="M10850" s="73" t="s">
        <v>79</v>
      </c>
      <c r="N10850" s="68" t="str">
        <f>VLOOKUP(K10850,[1]人員授權表!D$3:G$249,4,0)</f>
        <v>無機</v>
      </c>
      <c r="O10850" s="70" t="str">
        <f>IF(J10850=[1]人員授權表!$C$85,"Casper李羿勳",IF(J10850=[1]人員授權表!$C$188,"Iring陳俊明",IF(J10850=[1]人員授權表!$C$189,"Brian陳泓霖",VLOOKUP(K10850,[1]人員授權表!D$2:E$249,2,FALSE))))</f>
        <v>Dennis陳汶宏</v>
      </c>
      <c r="P10850" s="67">
        <f t="shared" si="581"/>
        <v>44900</v>
      </c>
      <c r="Q10850" s="75" t="str">
        <f t="shared" si="580"/>
        <v>週一</v>
      </c>
      <c r="R10850" s="80">
        <v>44897</v>
      </c>
    </row>
    <row r="10851" spans="2:26">
      <c r="B10851" s="66">
        <v>44882</v>
      </c>
      <c r="D10851" s="68" t="s">
        <v>50</v>
      </c>
      <c r="E10851" s="70" t="s">
        <v>51</v>
      </c>
      <c r="F10851" s="70" t="s">
        <v>3912</v>
      </c>
      <c r="G10851" s="67">
        <v>44889</v>
      </c>
      <c r="H10851" s="67">
        <v>44902</v>
      </c>
      <c r="I10851" s="71">
        <f t="shared" si="579"/>
        <v>13</v>
      </c>
      <c r="J10851" s="72" t="s">
        <v>153</v>
      </c>
      <c r="K10851" s="72" t="s">
        <v>154</v>
      </c>
      <c r="L10851" s="73">
        <v>6</v>
      </c>
      <c r="M10851" s="73" t="s">
        <v>79</v>
      </c>
      <c r="N10851" s="68" t="str">
        <f>VLOOKUP(K10851,[1]人員授權表!D$3:G$249,4,0)</f>
        <v>無機</v>
      </c>
      <c r="O10851" s="70" t="str">
        <f>IF(J10851=[1]人員授權表!$C$85,"Casper李羿勳",IF(J10851=[1]人員授權表!$C$188,"Iring陳俊明",IF(J10851=[1]人員授權表!$C$189,"Brian陳泓霖",VLOOKUP(K10851,[1]人員授權表!D$2:E$249,2,FALSE))))</f>
        <v>Ken張智凱</v>
      </c>
      <c r="P10851" s="67">
        <f t="shared" si="581"/>
        <v>44900</v>
      </c>
      <c r="Q10851" s="75" t="str">
        <f t="shared" si="580"/>
        <v>週一</v>
      </c>
      <c r="R10851" s="80">
        <v>44897</v>
      </c>
    </row>
    <row r="10852" spans="2:26">
      <c r="B10852" s="66">
        <v>44882</v>
      </c>
      <c r="D10852" s="68" t="s">
        <v>50</v>
      </c>
      <c r="E10852" s="70" t="s">
        <v>51</v>
      </c>
      <c r="F10852" s="70" t="s">
        <v>3912</v>
      </c>
      <c r="G10852" s="67">
        <v>44889</v>
      </c>
      <c r="H10852" s="67">
        <v>44902</v>
      </c>
      <c r="I10852" s="71">
        <f t="shared" si="579"/>
        <v>13</v>
      </c>
      <c r="J10852" s="72" t="s">
        <v>137</v>
      </c>
      <c r="K10852" s="72" t="s">
        <v>138</v>
      </c>
      <c r="L10852" s="73">
        <v>6</v>
      </c>
      <c r="M10852" s="73" t="s">
        <v>79</v>
      </c>
      <c r="N10852" s="68" t="str">
        <f>VLOOKUP(K10852,[1]人員授權表!D$3:G$249,4,0)</f>
        <v>無機</v>
      </c>
      <c r="O10852" s="70" t="str">
        <f>IF(J10852=[1]人員授權表!$C$85,"Casper李羿勳",IF(J10852=[1]人員授權表!$C$188,"Iring陳俊明",IF(J10852=[1]人員授權表!$C$189,"Brian陳泓霖",VLOOKUP(K10852,[1]人員授權表!D$2:E$249,2,FALSE))))</f>
        <v>Jack劉念忻</v>
      </c>
      <c r="P10852" s="67">
        <f t="shared" si="581"/>
        <v>44900</v>
      </c>
      <c r="Q10852" s="75" t="str">
        <f t="shared" si="580"/>
        <v>週一</v>
      </c>
      <c r="R10852" s="80">
        <v>44898</v>
      </c>
      <c r="X10852" s="70">
        <v>1</v>
      </c>
      <c r="Y10852" s="78">
        <v>44900</v>
      </c>
      <c r="Z10852" s="79" t="s">
        <v>3881</v>
      </c>
    </row>
    <row r="10853" spans="2:26">
      <c r="B10853" s="66">
        <v>44882</v>
      </c>
      <c r="D10853" s="68" t="s">
        <v>50</v>
      </c>
      <c r="E10853" s="70" t="s">
        <v>51</v>
      </c>
      <c r="F10853" s="70" t="s">
        <v>3912</v>
      </c>
      <c r="G10853" s="67">
        <v>44889</v>
      </c>
      <c r="H10853" s="67">
        <v>44902</v>
      </c>
      <c r="I10853" s="71">
        <f t="shared" si="579"/>
        <v>13</v>
      </c>
      <c r="J10853" s="72" t="s">
        <v>148</v>
      </c>
      <c r="K10853" s="72" t="s">
        <v>149</v>
      </c>
      <c r="L10853" s="73">
        <v>6</v>
      </c>
      <c r="M10853" s="73" t="s">
        <v>79</v>
      </c>
      <c r="N10853" s="68" t="str">
        <f>VLOOKUP(K10853,[1]人員授權表!D$3:G$249,4,0)</f>
        <v>無機</v>
      </c>
      <c r="O10853" s="70" t="str">
        <f>IF(J10853=[1]人員授權表!$C$85,"Casper李羿勳",IF(J10853=[1]人員授權表!$C$188,"Iring陳俊明",IF(J10853=[1]人員授權表!$C$189,"Brian陳泓霖",VLOOKUP(K10853,[1]人員授權表!D$2:E$249,2,FALSE))))</f>
        <v>Vicky游崴涵</v>
      </c>
      <c r="P10853" s="67">
        <f t="shared" si="581"/>
        <v>44900</v>
      </c>
      <c r="Q10853" s="75" t="str">
        <f t="shared" si="580"/>
        <v>週一</v>
      </c>
      <c r="R10853" s="80">
        <v>44895</v>
      </c>
    </row>
    <row r="10854" spans="2:26">
      <c r="B10854" s="66">
        <v>44882</v>
      </c>
      <c r="D10854" s="68" t="s">
        <v>50</v>
      </c>
      <c r="E10854" s="70" t="s">
        <v>51</v>
      </c>
      <c r="F10854" s="70" t="s">
        <v>3912</v>
      </c>
      <c r="G10854" s="67">
        <v>44889</v>
      </c>
      <c r="H10854" s="67">
        <v>44902</v>
      </c>
      <c r="I10854" s="71">
        <f t="shared" si="579"/>
        <v>13</v>
      </c>
      <c r="J10854" s="72" t="s">
        <v>295</v>
      </c>
      <c r="K10854" s="72" t="s">
        <v>296</v>
      </c>
      <c r="L10854" s="73">
        <v>6</v>
      </c>
      <c r="M10854" s="73" t="s">
        <v>79</v>
      </c>
      <c r="N10854" s="68" t="str">
        <f>VLOOKUP(K10854,[1]人員授權表!D$3:G$249,4,0)</f>
        <v>無機</v>
      </c>
      <c r="O10854" s="70" t="str">
        <f>IF(J10854=[1]人員授權表!$C$85,"Casper李羿勳",IF(J10854=[1]人員授權表!$C$188,"Iring陳俊明",IF(J10854=[1]人員授權表!$C$189,"Brian陳泓霖",VLOOKUP(K10854,[1]人員授權表!D$2:E$249,2,FALSE))))</f>
        <v>Ken張智凱</v>
      </c>
      <c r="P10854" s="67">
        <f t="shared" si="581"/>
        <v>44900</v>
      </c>
      <c r="Q10854" s="75" t="str">
        <f t="shared" si="580"/>
        <v>週一</v>
      </c>
      <c r="R10854" s="80">
        <v>44893</v>
      </c>
    </row>
    <row r="10855" spans="2:26">
      <c r="B10855" s="66">
        <v>44882</v>
      </c>
      <c r="D10855" s="68" t="s">
        <v>50</v>
      </c>
      <c r="E10855" s="70" t="s">
        <v>51</v>
      </c>
      <c r="F10855" s="70" t="s">
        <v>3912</v>
      </c>
      <c r="G10855" s="67">
        <v>44889</v>
      </c>
      <c r="H10855" s="67">
        <v>44902</v>
      </c>
      <c r="I10855" s="71">
        <f t="shared" si="579"/>
        <v>13</v>
      </c>
      <c r="J10855" s="72" t="s">
        <v>167</v>
      </c>
      <c r="K10855" s="72" t="s">
        <v>168</v>
      </c>
      <c r="L10855" s="73">
        <v>6</v>
      </c>
      <c r="M10855" s="73" t="s">
        <v>79</v>
      </c>
      <c r="N10855" s="68" t="str">
        <f>VLOOKUP(K10855,[1]人員授權表!D$3:G$249,4,0)</f>
        <v>有機</v>
      </c>
      <c r="O10855" s="70" t="str">
        <f>IF(J10855=[1]人員授權表!$C$85,"Casper李羿勳",IF(J10855=[1]人員授權表!$C$188,"Iring陳俊明",IF(J10855=[1]人員授權表!$C$189,"Brian陳泓霖",VLOOKUP(K10855,[1]人員授權表!D$2:E$249,2,FALSE))))</f>
        <v>Una林庭瑄</v>
      </c>
      <c r="P10855" s="67">
        <f t="shared" si="581"/>
        <v>44900</v>
      </c>
      <c r="Q10855" s="75" t="str">
        <f t="shared" si="580"/>
        <v>週一</v>
      </c>
      <c r="R10855" s="80">
        <v>44897</v>
      </c>
    </row>
    <row r="10856" spans="2:26">
      <c r="B10856" s="66">
        <v>44861</v>
      </c>
      <c r="C10856" s="67">
        <v>44889</v>
      </c>
      <c r="D10856" s="68" t="s">
        <v>713</v>
      </c>
      <c r="E10856" s="89" t="s">
        <v>82</v>
      </c>
      <c r="F10856" s="90" t="s">
        <v>3913</v>
      </c>
      <c r="G10856" s="92">
        <v>44886</v>
      </c>
      <c r="H10856" s="92">
        <v>44902</v>
      </c>
      <c r="I10856" s="127">
        <f t="shared" si="579"/>
        <v>16</v>
      </c>
      <c r="J10856" s="106" t="s">
        <v>186</v>
      </c>
      <c r="K10856" s="106" t="s">
        <v>187</v>
      </c>
      <c r="L10856" s="100"/>
      <c r="M10856" s="73" t="s">
        <v>104</v>
      </c>
      <c r="N10856" s="94" t="str">
        <f>VLOOKUP(K10856,[1]人員授權表!D$3:G$249,4,0)</f>
        <v>無機</v>
      </c>
      <c r="O10856" s="89" t="str">
        <f>IF(J10856=[1]人員授權表!$C$85,"Casper李羿勳",IF(J10856=[1]人員授權表!$C$188,"Iring陳俊明",IF(J10856=[1]人員授權表!$C$189,"Brian陳泓霖",VLOOKUP(K10856,[1]人員授權表!D$2:E$249,2,FALSE))))</f>
        <v>Ruby黃家蓁</v>
      </c>
      <c r="P10856" s="92">
        <f t="shared" si="581"/>
        <v>44900</v>
      </c>
      <c r="Q10856" s="75" t="str">
        <f t="shared" si="580"/>
        <v>週一</v>
      </c>
      <c r="R10856" s="80" t="s">
        <v>713</v>
      </c>
    </row>
    <row r="10857" spans="2:26">
      <c r="B10857" s="66">
        <v>44861</v>
      </c>
      <c r="C10857" s="67">
        <v>44889</v>
      </c>
      <c r="D10857" s="68" t="s">
        <v>713</v>
      </c>
      <c r="E10857" s="89" t="s">
        <v>82</v>
      </c>
      <c r="F10857" s="90" t="s">
        <v>3913</v>
      </c>
      <c r="G10857" s="92">
        <v>44886</v>
      </c>
      <c r="H10857" s="92">
        <v>44902</v>
      </c>
      <c r="I10857" s="127">
        <f t="shared" si="579"/>
        <v>16</v>
      </c>
      <c r="J10857" s="106" t="s">
        <v>139</v>
      </c>
      <c r="K10857" s="106" t="s">
        <v>140</v>
      </c>
      <c r="L10857" s="100"/>
      <c r="M10857" s="73" t="s">
        <v>104</v>
      </c>
      <c r="N10857" s="94" t="str">
        <f>VLOOKUP(K10857,[1]人員授權表!D$3:G$249,4,0)</f>
        <v>無機</v>
      </c>
      <c r="O10857" s="89" t="str">
        <f>IF(J10857=[1]人員授權表!$C$85,"Casper李羿勳",IF(J10857=[1]人員授權表!$C$188,"Iring陳俊明",IF(J10857=[1]人員授權表!$C$189,"Brian陳泓霖",VLOOKUP(K10857,[1]人員授權表!D$2:E$249,2,FALSE))))</f>
        <v>Brian陳泓霖</v>
      </c>
      <c r="P10857" s="92">
        <f t="shared" si="581"/>
        <v>44900</v>
      </c>
      <c r="Q10857" s="75" t="str">
        <f t="shared" si="580"/>
        <v>週一</v>
      </c>
      <c r="R10857" s="80" t="s">
        <v>713</v>
      </c>
    </row>
    <row r="10858" spans="2:26">
      <c r="B10858" s="66">
        <v>44861</v>
      </c>
      <c r="C10858" s="67">
        <v>44889</v>
      </c>
      <c r="D10858" s="68" t="s">
        <v>713</v>
      </c>
      <c r="E10858" s="89" t="s">
        <v>82</v>
      </c>
      <c r="F10858" s="90" t="s">
        <v>3913</v>
      </c>
      <c r="G10858" s="92">
        <v>44886</v>
      </c>
      <c r="H10858" s="92">
        <v>44902</v>
      </c>
      <c r="I10858" s="127">
        <f t="shared" si="579"/>
        <v>16</v>
      </c>
      <c r="J10858" s="106" t="s">
        <v>269</v>
      </c>
      <c r="K10858" s="106" t="s">
        <v>270</v>
      </c>
      <c r="L10858" s="100"/>
      <c r="M10858" s="73" t="s">
        <v>104</v>
      </c>
      <c r="N10858" s="94" t="str">
        <f>VLOOKUP(K10858,[1]人員授權表!D$3:G$249,4,0)</f>
        <v>無機</v>
      </c>
      <c r="O10858" s="89" t="str">
        <f>IF(J10858=[1]人員授權表!$C$85,"Casper李羿勳",IF(J10858=[1]人員授權表!$C$188,"Iring陳俊明",IF(J10858=[1]人員授權表!$C$189,"Brian陳泓霖",VLOOKUP(K10858,[1]人員授權表!D$2:E$249,2,FALSE))))</f>
        <v>George陳志昇&amp;Vicky游崴涵</v>
      </c>
      <c r="P10858" s="92">
        <f t="shared" si="581"/>
        <v>44900</v>
      </c>
      <c r="Q10858" s="75" t="str">
        <f t="shared" si="580"/>
        <v>週一</v>
      </c>
      <c r="R10858" s="80" t="s">
        <v>713</v>
      </c>
    </row>
    <row r="10859" spans="2:26">
      <c r="B10859" s="66">
        <v>44861</v>
      </c>
      <c r="C10859" s="67">
        <v>44889</v>
      </c>
      <c r="D10859" s="68" t="s">
        <v>713</v>
      </c>
      <c r="E10859" s="89" t="s">
        <v>82</v>
      </c>
      <c r="F10859" s="90" t="s">
        <v>3913</v>
      </c>
      <c r="G10859" s="92">
        <v>44886</v>
      </c>
      <c r="H10859" s="92">
        <v>44902</v>
      </c>
      <c r="I10859" s="127">
        <f t="shared" si="579"/>
        <v>16</v>
      </c>
      <c r="J10859" s="106" t="s">
        <v>195</v>
      </c>
      <c r="K10859" s="106" t="s">
        <v>196</v>
      </c>
      <c r="L10859" s="100"/>
      <c r="M10859" s="73" t="s">
        <v>104</v>
      </c>
      <c r="N10859" s="94" t="str">
        <f>VLOOKUP(K10859,[1]人員授權表!D$3:G$249,4,0)</f>
        <v>無機</v>
      </c>
      <c r="O10859" s="89" t="str">
        <f>IF(J10859=[1]人員授權表!$C$85,"Casper李羿勳",IF(J10859=[1]人員授權表!$C$188,"Iring陳俊明",IF(J10859=[1]人員授權表!$C$189,"Brian陳泓霖",VLOOKUP(K10859,[1]人員授權表!D$2:E$249,2,FALSE))))</f>
        <v>Debby胡萱黛</v>
      </c>
      <c r="P10859" s="92">
        <f t="shared" si="581"/>
        <v>44900</v>
      </c>
      <c r="Q10859" s="75" t="str">
        <f t="shared" si="580"/>
        <v>週一</v>
      </c>
      <c r="R10859" s="80" t="s">
        <v>713</v>
      </c>
    </row>
    <row r="10860" spans="2:26">
      <c r="B10860" s="66">
        <v>44861</v>
      </c>
      <c r="C10860" s="67">
        <v>44889</v>
      </c>
      <c r="D10860" s="68" t="s">
        <v>713</v>
      </c>
      <c r="E10860" s="89" t="s">
        <v>82</v>
      </c>
      <c r="F10860" s="90" t="s">
        <v>3913</v>
      </c>
      <c r="G10860" s="92">
        <v>44886</v>
      </c>
      <c r="H10860" s="92">
        <v>44902</v>
      </c>
      <c r="I10860" s="127">
        <f t="shared" si="579"/>
        <v>16</v>
      </c>
      <c r="J10860" s="106" t="s">
        <v>204</v>
      </c>
      <c r="K10860" s="106" t="s">
        <v>915</v>
      </c>
      <c r="L10860" s="100"/>
      <c r="M10860" s="73" t="s">
        <v>104</v>
      </c>
      <c r="N10860" s="94" t="str">
        <f>VLOOKUP(K10860,[1]人員授權表!D$3:G$249,4,0)</f>
        <v>無機</v>
      </c>
      <c r="O10860" s="89" t="str">
        <f>IF(J10860=[1]人員授權表!$C$85,"Casper李羿勳",IF(J10860=[1]人員授權表!$C$188,"Iring陳俊明",IF(J10860=[1]人員授權表!$C$189,"Brian陳泓霖",VLOOKUP(K10860,[1]人員授權表!D$2:E$249,2,FALSE))))</f>
        <v>Iring陳俊明</v>
      </c>
      <c r="P10860" s="92">
        <f t="shared" si="581"/>
        <v>44900</v>
      </c>
      <c r="Q10860" s="75" t="str">
        <f t="shared" si="580"/>
        <v>週一</v>
      </c>
      <c r="R10860" s="80" t="s">
        <v>713</v>
      </c>
    </row>
    <row r="10861" spans="2:26">
      <c r="B10861" s="66">
        <v>44861</v>
      </c>
      <c r="C10861" s="67">
        <v>44889</v>
      </c>
      <c r="D10861" s="68" t="s">
        <v>713</v>
      </c>
      <c r="E10861" s="89" t="s">
        <v>82</v>
      </c>
      <c r="F10861" s="90" t="s">
        <v>3913</v>
      </c>
      <c r="G10861" s="92">
        <v>44886</v>
      </c>
      <c r="H10861" s="92">
        <v>44902</v>
      </c>
      <c r="I10861" s="127">
        <f t="shared" si="579"/>
        <v>16</v>
      </c>
      <c r="J10861" s="106" t="s">
        <v>151</v>
      </c>
      <c r="K10861" s="106" t="s">
        <v>152</v>
      </c>
      <c r="L10861" s="100"/>
      <c r="M10861" s="73" t="s">
        <v>104</v>
      </c>
      <c r="N10861" s="94" t="str">
        <f>VLOOKUP(K10861,[1]人員授權表!D$3:G$249,4,0)</f>
        <v>無機</v>
      </c>
      <c r="O10861" s="89" t="str">
        <f>IF(J10861=[1]人員授權表!$C$85,"Casper李羿勳",IF(J10861=[1]人員授權表!$C$188,"Iring陳俊明",IF(J10861=[1]人員授權表!$C$189,"Brian陳泓霖",VLOOKUP(K10861,[1]人員授權表!D$2:E$249,2,FALSE))))</f>
        <v>Vicky游崴涵</v>
      </c>
      <c r="P10861" s="92">
        <f t="shared" si="581"/>
        <v>44900</v>
      </c>
      <c r="Q10861" s="75" t="str">
        <f t="shared" si="580"/>
        <v>週一</v>
      </c>
      <c r="R10861" s="80" t="s">
        <v>713</v>
      </c>
    </row>
    <row r="10862" spans="2:26">
      <c r="B10862" s="66">
        <v>44861</v>
      </c>
      <c r="C10862" s="67">
        <v>44889</v>
      </c>
      <c r="D10862" s="68" t="s">
        <v>713</v>
      </c>
      <c r="E10862" s="89" t="s">
        <v>82</v>
      </c>
      <c r="F10862" s="90" t="s">
        <v>3913</v>
      </c>
      <c r="G10862" s="92">
        <v>44886</v>
      </c>
      <c r="H10862" s="92">
        <v>44902</v>
      </c>
      <c r="I10862" s="127">
        <f t="shared" si="579"/>
        <v>16</v>
      </c>
      <c r="J10862" s="106" t="s">
        <v>178</v>
      </c>
      <c r="K10862" s="106" t="s">
        <v>179</v>
      </c>
      <c r="L10862" s="100"/>
      <c r="M10862" s="73" t="s">
        <v>104</v>
      </c>
      <c r="N10862" s="94" t="str">
        <f>VLOOKUP(K10862,[1]人員授權表!D$3:G$249,4,0)</f>
        <v>無機</v>
      </c>
      <c r="O10862" s="89" t="str">
        <f>IF(J10862=[1]人員授權表!$C$85,"Casper李羿勳",IF(J10862=[1]人員授權表!$C$188,"Iring陳俊明",IF(J10862=[1]人員授權表!$C$189,"Brian陳泓霖",VLOOKUP(K10862,[1]人員授權表!D$2:E$249,2,FALSE))))</f>
        <v>Dennis陳汶宏</v>
      </c>
      <c r="P10862" s="92">
        <f t="shared" si="581"/>
        <v>44900</v>
      </c>
      <c r="Q10862" s="75" t="str">
        <f t="shared" si="580"/>
        <v>週一</v>
      </c>
      <c r="R10862" s="80" t="s">
        <v>713</v>
      </c>
    </row>
    <row r="10863" spans="2:26">
      <c r="B10863" s="66">
        <v>44861</v>
      </c>
      <c r="C10863" s="67">
        <v>44889</v>
      </c>
      <c r="D10863" s="68" t="s">
        <v>713</v>
      </c>
      <c r="E10863" s="89" t="s">
        <v>82</v>
      </c>
      <c r="F10863" s="90" t="s">
        <v>3913</v>
      </c>
      <c r="G10863" s="92">
        <v>44886</v>
      </c>
      <c r="H10863" s="92">
        <v>44902</v>
      </c>
      <c r="I10863" s="127">
        <f t="shared" si="579"/>
        <v>16</v>
      </c>
      <c r="J10863" s="106" t="s">
        <v>141</v>
      </c>
      <c r="K10863" s="106" t="s">
        <v>142</v>
      </c>
      <c r="L10863" s="100"/>
      <c r="M10863" s="73" t="s">
        <v>104</v>
      </c>
      <c r="N10863" s="94" t="str">
        <f>VLOOKUP(K10863,[1]人員授權表!D$3:G$249,4,0)</f>
        <v>無機</v>
      </c>
      <c r="O10863" s="89" t="str">
        <f>IF(J10863=[1]人員授權表!$C$85,"Casper李羿勳",IF(J10863=[1]人員授權表!$C$188,"Iring陳俊明",IF(J10863=[1]人員授權表!$C$189,"Brian陳泓霖",VLOOKUP(K10863,[1]人員授權表!D$2:E$249,2,FALSE))))</f>
        <v>Dennis陳汶宏</v>
      </c>
      <c r="P10863" s="92">
        <f t="shared" si="581"/>
        <v>44900</v>
      </c>
      <c r="Q10863" s="75" t="str">
        <f t="shared" si="580"/>
        <v>週一</v>
      </c>
      <c r="R10863" s="80" t="s">
        <v>713</v>
      </c>
    </row>
    <row r="10864" spans="2:26">
      <c r="B10864" s="66">
        <v>44861</v>
      </c>
      <c r="C10864" s="67">
        <v>44889</v>
      </c>
      <c r="D10864" s="68" t="s">
        <v>713</v>
      </c>
      <c r="E10864" s="89" t="s">
        <v>82</v>
      </c>
      <c r="F10864" s="90" t="s">
        <v>3913</v>
      </c>
      <c r="G10864" s="92">
        <v>44886</v>
      </c>
      <c r="H10864" s="92">
        <v>44902</v>
      </c>
      <c r="I10864" s="127">
        <f t="shared" si="579"/>
        <v>16</v>
      </c>
      <c r="J10864" s="106" t="s">
        <v>137</v>
      </c>
      <c r="K10864" s="106" t="s">
        <v>138</v>
      </c>
      <c r="L10864" s="100"/>
      <c r="M10864" s="73" t="s">
        <v>104</v>
      </c>
      <c r="N10864" s="94" t="str">
        <f>VLOOKUP(K10864,[1]人員授權表!D$3:G$249,4,0)</f>
        <v>無機</v>
      </c>
      <c r="O10864" s="89" t="str">
        <f>IF(J10864=[1]人員授權表!$C$85,"Casper李羿勳",IF(J10864=[1]人員授權表!$C$188,"Iring陳俊明",IF(J10864=[1]人員授權表!$C$189,"Brian陳泓霖",VLOOKUP(K10864,[1]人員授權表!D$2:E$249,2,FALSE))))</f>
        <v>Jack劉念忻</v>
      </c>
      <c r="P10864" s="92">
        <f t="shared" si="581"/>
        <v>44900</v>
      </c>
      <c r="Q10864" s="75" t="str">
        <f t="shared" si="580"/>
        <v>週一</v>
      </c>
      <c r="R10864" s="80" t="s">
        <v>713</v>
      </c>
    </row>
    <row r="10865" spans="2:28">
      <c r="B10865" s="66">
        <v>44861</v>
      </c>
      <c r="C10865" s="67">
        <v>44889</v>
      </c>
      <c r="D10865" s="68" t="s">
        <v>713</v>
      </c>
      <c r="E10865" s="89" t="s">
        <v>82</v>
      </c>
      <c r="F10865" s="90" t="s">
        <v>3913</v>
      </c>
      <c r="G10865" s="92">
        <v>44886</v>
      </c>
      <c r="H10865" s="92">
        <v>44902</v>
      </c>
      <c r="I10865" s="127">
        <f t="shared" si="579"/>
        <v>16</v>
      </c>
      <c r="J10865" s="106" t="s">
        <v>148</v>
      </c>
      <c r="K10865" s="106" t="s">
        <v>149</v>
      </c>
      <c r="L10865" s="100"/>
      <c r="M10865" s="73" t="s">
        <v>104</v>
      </c>
      <c r="N10865" s="94" t="str">
        <f>VLOOKUP(K10865,[1]人員授權表!D$3:G$249,4,0)</f>
        <v>無機</v>
      </c>
      <c r="O10865" s="89" t="str">
        <f>IF(J10865=[1]人員授權表!$C$85,"Casper李羿勳",IF(J10865=[1]人員授權表!$C$188,"Iring陳俊明",IF(J10865=[1]人員授權表!$C$189,"Brian陳泓霖",VLOOKUP(K10865,[1]人員授權表!D$2:E$249,2,FALSE))))</f>
        <v>Vicky游崴涵</v>
      </c>
      <c r="P10865" s="92">
        <f t="shared" si="581"/>
        <v>44900</v>
      </c>
      <c r="Q10865" s="75" t="str">
        <f t="shared" si="580"/>
        <v>週一</v>
      </c>
      <c r="R10865" s="80" t="s">
        <v>713</v>
      </c>
    </row>
    <row r="10866" spans="2:28">
      <c r="B10866" s="66">
        <v>44861</v>
      </c>
      <c r="C10866" s="67">
        <v>44889</v>
      </c>
      <c r="D10866" s="68" t="s">
        <v>713</v>
      </c>
      <c r="E10866" s="89" t="s">
        <v>82</v>
      </c>
      <c r="F10866" s="90" t="s">
        <v>3913</v>
      </c>
      <c r="G10866" s="92">
        <v>44886</v>
      </c>
      <c r="H10866" s="92">
        <v>44902</v>
      </c>
      <c r="I10866" s="127">
        <f t="shared" si="579"/>
        <v>16</v>
      </c>
      <c r="J10866" s="106" t="s">
        <v>153</v>
      </c>
      <c r="K10866" s="106" t="s">
        <v>154</v>
      </c>
      <c r="L10866" s="100"/>
      <c r="M10866" s="73" t="s">
        <v>104</v>
      </c>
      <c r="N10866" s="94" t="str">
        <f>VLOOKUP(K10866,[1]人員授權表!D$3:G$249,4,0)</f>
        <v>無機</v>
      </c>
      <c r="O10866" s="89" t="str">
        <f>IF(J10866=[1]人員授權表!$C$85,"Casper李羿勳",IF(J10866=[1]人員授權表!$C$188,"Iring陳俊明",IF(J10866=[1]人員授權表!$C$189,"Brian陳泓霖",VLOOKUP(K10866,[1]人員授權表!D$2:E$249,2,FALSE))))</f>
        <v>Ken張智凱</v>
      </c>
      <c r="P10866" s="92">
        <f t="shared" si="581"/>
        <v>44900</v>
      </c>
      <c r="Q10866" s="75" t="str">
        <f t="shared" si="580"/>
        <v>週一</v>
      </c>
      <c r="R10866" s="80" t="s">
        <v>713</v>
      </c>
    </row>
    <row r="10867" spans="2:28">
      <c r="B10867" s="66">
        <v>44861</v>
      </c>
      <c r="C10867" s="67">
        <v>44889</v>
      </c>
      <c r="D10867" s="68" t="s">
        <v>713</v>
      </c>
      <c r="E10867" s="89" t="s">
        <v>82</v>
      </c>
      <c r="F10867" s="90" t="s">
        <v>3913</v>
      </c>
      <c r="G10867" s="92">
        <v>44886</v>
      </c>
      <c r="H10867" s="92">
        <v>44902</v>
      </c>
      <c r="I10867" s="127">
        <f t="shared" si="579"/>
        <v>16</v>
      </c>
      <c r="J10867" s="106" t="s">
        <v>295</v>
      </c>
      <c r="K10867" s="106" t="s">
        <v>296</v>
      </c>
      <c r="L10867" s="100"/>
      <c r="M10867" s="73" t="s">
        <v>104</v>
      </c>
      <c r="N10867" s="94" t="str">
        <f>VLOOKUP(K10867,[1]人員授權表!D$3:G$249,4,0)</f>
        <v>無機</v>
      </c>
      <c r="O10867" s="89" t="str">
        <f>IF(J10867=[1]人員授權表!$C$85,"Casper李羿勳",IF(J10867=[1]人員授權表!$C$188,"Iring陳俊明",IF(J10867=[1]人員授權表!$C$189,"Brian陳泓霖",VLOOKUP(K10867,[1]人員授權表!D$2:E$249,2,FALSE))))</f>
        <v>Ken張智凱</v>
      </c>
      <c r="P10867" s="92">
        <f t="shared" si="581"/>
        <v>44900</v>
      </c>
      <c r="Q10867" s="75" t="str">
        <f t="shared" si="580"/>
        <v>週一</v>
      </c>
      <c r="R10867" s="80" t="s">
        <v>713</v>
      </c>
      <c r="Z10867" s="79" t="s">
        <v>3914</v>
      </c>
    </row>
    <row r="10868" spans="2:28">
      <c r="B10868" s="66">
        <v>44861</v>
      </c>
      <c r="C10868" s="67">
        <v>44889</v>
      </c>
      <c r="D10868" s="68" t="s">
        <v>713</v>
      </c>
      <c r="E10868" s="89" t="s">
        <v>82</v>
      </c>
      <c r="F10868" s="90" t="s">
        <v>3913</v>
      </c>
      <c r="G10868" s="92">
        <v>44886</v>
      </c>
      <c r="H10868" s="92">
        <v>44902</v>
      </c>
      <c r="I10868" s="127">
        <f t="shared" si="579"/>
        <v>16</v>
      </c>
      <c r="J10868" s="106" t="s">
        <v>303</v>
      </c>
      <c r="K10868" s="106" t="s">
        <v>210</v>
      </c>
      <c r="L10868" s="100"/>
      <c r="M10868" s="73" t="s">
        <v>104</v>
      </c>
      <c r="N10868" s="94" t="str">
        <f>VLOOKUP(K10868,[1]人員授權表!D$3:G$249,4,0)</f>
        <v>無機</v>
      </c>
      <c r="O10868" s="89" t="str">
        <f>IF(J10868=[1]人員授權表!$C$85,"Casper李羿勳",IF(J10868=[1]人員授權表!$C$188,"Iring陳俊明",IF(J10868=[1]人員授權表!$C$189,"Brian陳泓霖",VLOOKUP(K10868,[1]人員授權表!D$2:E$249,2,FALSE))))</f>
        <v>Vicky游崴涵</v>
      </c>
      <c r="P10868" s="92">
        <f t="shared" si="581"/>
        <v>44900</v>
      </c>
      <c r="Q10868" s="75" t="str">
        <f t="shared" si="580"/>
        <v>週一</v>
      </c>
      <c r="R10868" s="80" t="s">
        <v>713</v>
      </c>
    </row>
    <row r="10869" spans="2:28">
      <c r="B10869" s="66">
        <v>44861</v>
      </c>
      <c r="C10869" s="67">
        <v>44889</v>
      </c>
      <c r="D10869" s="68" t="s">
        <v>713</v>
      </c>
      <c r="E10869" s="89" t="s">
        <v>82</v>
      </c>
      <c r="F10869" s="90" t="s">
        <v>3913</v>
      </c>
      <c r="G10869" s="92">
        <v>44886</v>
      </c>
      <c r="H10869" s="92">
        <v>44902</v>
      </c>
      <c r="I10869" s="127">
        <f t="shared" si="579"/>
        <v>16</v>
      </c>
      <c r="J10869" s="106" t="s">
        <v>298</v>
      </c>
      <c r="K10869" s="106" t="s">
        <v>187</v>
      </c>
      <c r="L10869" s="100"/>
      <c r="M10869" s="73" t="s">
        <v>104</v>
      </c>
      <c r="N10869" s="94" t="str">
        <f>VLOOKUP(K10869,[1]人員授權表!D$3:G$249,4,0)</f>
        <v>無機</v>
      </c>
      <c r="O10869" s="89" t="str">
        <f>IF(J10869=[1]人員授權表!$C$85,"Casper李羿勳",IF(J10869=[1]人員授權表!$C$188,"Iring陳俊明",IF(J10869=[1]人員授權表!$C$189,"Brian陳泓霖",VLOOKUP(K10869,[1]人員授權表!D$2:E$249,2,FALSE))))</f>
        <v>Ruby黃家蓁</v>
      </c>
      <c r="P10869" s="92">
        <f t="shared" si="581"/>
        <v>44900</v>
      </c>
      <c r="Q10869" s="75" t="str">
        <f t="shared" si="580"/>
        <v>週一</v>
      </c>
      <c r="R10869" s="80" t="s">
        <v>713</v>
      </c>
    </row>
    <row r="10870" spans="2:28">
      <c r="B10870" s="66">
        <v>44861</v>
      </c>
      <c r="C10870" s="67">
        <v>44889</v>
      </c>
      <c r="D10870" s="68" t="s">
        <v>713</v>
      </c>
      <c r="E10870" s="89" t="s">
        <v>82</v>
      </c>
      <c r="F10870" s="90" t="s">
        <v>3913</v>
      </c>
      <c r="G10870" s="92">
        <v>44886</v>
      </c>
      <c r="H10870" s="92">
        <v>44902</v>
      </c>
      <c r="I10870" s="127">
        <f t="shared" ref="I10870:I10893" si="582">_xlfn.DAYS(H10870,G10870)</f>
        <v>16</v>
      </c>
      <c r="J10870" s="106" t="s">
        <v>366</v>
      </c>
      <c r="K10870" s="106" t="s">
        <v>182</v>
      </c>
      <c r="L10870" s="100"/>
      <c r="M10870" s="73" t="s">
        <v>104</v>
      </c>
      <c r="N10870" s="94" t="str">
        <f>VLOOKUP(K10870,[1]人員授權表!D$3:G$249,4,0)</f>
        <v>有機</v>
      </c>
      <c r="O10870" s="89" t="str">
        <f>IF(J10870=[1]人員授權表!$C$85,"Casper李羿勳",IF(J10870=[1]人員授權表!$C$188,"Iring陳俊明",IF(J10870=[1]人員授權表!$C$189,"Brian陳泓霖",VLOOKUP(K10870,[1]人員授權表!D$2:E$249,2,FALSE))))</f>
        <v>Sara王淑玲</v>
      </c>
      <c r="P10870" s="92">
        <f t="shared" si="581"/>
        <v>44900</v>
      </c>
      <c r="Q10870" s="75" t="str">
        <f t="shared" si="580"/>
        <v>週一</v>
      </c>
      <c r="R10870" s="80" t="s">
        <v>713</v>
      </c>
    </row>
    <row r="10871" spans="2:28">
      <c r="B10871" s="66">
        <v>44861</v>
      </c>
      <c r="C10871" s="67">
        <v>44889</v>
      </c>
      <c r="D10871" s="68" t="s">
        <v>713</v>
      </c>
      <c r="E10871" s="89" t="s">
        <v>82</v>
      </c>
      <c r="F10871" s="90" t="s">
        <v>3913</v>
      </c>
      <c r="G10871" s="92">
        <v>44886</v>
      </c>
      <c r="H10871" s="92">
        <v>44902</v>
      </c>
      <c r="I10871" s="127">
        <f t="shared" si="582"/>
        <v>16</v>
      </c>
      <c r="J10871" s="106" t="s">
        <v>792</v>
      </c>
      <c r="K10871" s="106" t="s">
        <v>182</v>
      </c>
      <c r="L10871" s="100"/>
      <c r="M10871" s="73" t="s">
        <v>104</v>
      </c>
      <c r="N10871" s="94" t="str">
        <f>VLOOKUP(K10871,[1]人員授權表!D$3:G$249,4,0)</f>
        <v>有機</v>
      </c>
      <c r="O10871" s="89" t="str">
        <f>IF(J10871=[1]人員授權表!$C$85,"Casper李羿勳",IF(J10871=[1]人員授權表!$C$188,"Iring陳俊明",IF(J10871=[1]人員授權表!$C$189,"Brian陳泓霖",VLOOKUP(K10871,[1]人員授權表!D$2:E$249,2,FALSE))))</f>
        <v>Sara王淑玲</v>
      </c>
      <c r="P10871" s="92">
        <f t="shared" si="581"/>
        <v>44900</v>
      </c>
      <c r="Q10871" s="75" t="str">
        <f t="shared" si="580"/>
        <v>週一</v>
      </c>
      <c r="R10871" s="80" t="s">
        <v>713</v>
      </c>
    </row>
    <row r="10872" spans="2:28">
      <c r="B10872" s="66">
        <v>44861</v>
      </c>
      <c r="C10872" s="67">
        <v>44889</v>
      </c>
      <c r="D10872" s="68" t="s">
        <v>713</v>
      </c>
      <c r="E10872" s="89" t="s">
        <v>82</v>
      </c>
      <c r="F10872" s="90" t="s">
        <v>3913</v>
      </c>
      <c r="G10872" s="92">
        <v>44886</v>
      </c>
      <c r="H10872" s="92">
        <v>44902</v>
      </c>
      <c r="I10872" s="127">
        <f t="shared" si="582"/>
        <v>16</v>
      </c>
      <c r="J10872" s="106" t="s">
        <v>285</v>
      </c>
      <c r="K10872" s="106" t="s">
        <v>187</v>
      </c>
      <c r="L10872" s="100"/>
      <c r="M10872" s="73" t="s">
        <v>104</v>
      </c>
      <c r="N10872" s="94" t="str">
        <f>VLOOKUP(K10872,[1]人員授權表!D$3:G$249,4,0)</f>
        <v>無機</v>
      </c>
      <c r="O10872" s="89" t="str">
        <f>IF(J10872=[1]人員授權表!$C$85,"Casper李羿勳",IF(J10872=[1]人員授權表!$C$188,"Iring陳俊明",IF(J10872=[1]人員授權表!$C$189,"Brian陳泓霖",VLOOKUP(K10872,[1]人員授權表!D$2:E$249,2,FALSE))))</f>
        <v>Ruby黃家蓁</v>
      </c>
      <c r="P10872" s="92">
        <f t="shared" si="581"/>
        <v>44900</v>
      </c>
      <c r="Q10872" s="75" t="str">
        <f t="shared" si="580"/>
        <v>週一</v>
      </c>
      <c r="R10872" s="80" t="s">
        <v>713</v>
      </c>
    </row>
    <row r="10873" spans="2:28">
      <c r="B10873" s="66">
        <v>44861</v>
      </c>
      <c r="C10873" s="67">
        <v>44889</v>
      </c>
      <c r="D10873" s="68" t="s">
        <v>713</v>
      </c>
      <c r="E10873" s="89" t="s">
        <v>82</v>
      </c>
      <c r="F10873" s="90" t="s">
        <v>3913</v>
      </c>
      <c r="G10873" s="92">
        <v>44886</v>
      </c>
      <c r="H10873" s="92">
        <v>44902</v>
      </c>
      <c r="I10873" s="127">
        <f t="shared" si="582"/>
        <v>16</v>
      </c>
      <c r="J10873" s="106" t="s">
        <v>286</v>
      </c>
      <c r="K10873" s="106" t="s">
        <v>187</v>
      </c>
      <c r="L10873" s="100"/>
      <c r="M10873" s="73" t="s">
        <v>104</v>
      </c>
      <c r="N10873" s="94" t="str">
        <f>VLOOKUP(K10873,[1]人員授權表!D$3:G$249,4,0)</f>
        <v>無機</v>
      </c>
      <c r="O10873" s="89" t="str">
        <f>IF(J10873=[1]人員授權表!$C$85,"Casper李羿勳",IF(J10873=[1]人員授權表!$C$188,"Iring陳俊明",IF(J10873=[1]人員授權表!$C$189,"Brian陳泓霖",VLOOKUP(K10873,[1]人員授權表!D$2:E$249,2,FALSE))))</f>
        <v>Ruby黃家蓁</v>
      </c>
      <c r="P10873" s="92">
        <f t="shared" si="581"/>
        <v>44900</v>
      </c>
      <c r="Q10873" s="75" t="str">
        <f t="shared" si="580"/>
        <v>週一</v>
      </c>
      <c r="R10873" s="80" t="s">
        <v>713</v>
      </c>
    </row>
    <row r="10874" spans="2:28">
      <c r="B10874" s="66">
        <v>44887</v>
      </c>
      <c r="D10874" s="68" t="s">
        <v>50</v>
      </c>
      <c r="E10874" s="70" t="s">
        <v>879</v>
      </c>
      <c r="F10874" s="4" t="s">
        <v>3915</v>
      </c>
      <c r="G10874" s="67">
        <v>44879</v>
      </c>
      <c r="H10874" s="67">
        <v>44902</v>
      </c>
      <c r="I10874" s="71">
        <f t="shared" si="582"/>
        <v>23</v>
      </c>
      <c r="J10874" s="72" t="s">
        <v>186</v>
      </c>
      <c r="K10874" s="72" t="s">
        <v>98</v>
      </c>
      <c r="L10874" s="73">
        <v>1</v>
      </c>
      <c r="M10874" s="73" t="s">
        <v>104</v>
      </c>
      <c r="N10874" s="68" t="str">
        <f>VLOOKUP(K10874,[1]人員授權表!D$3:G$249,4,0)</f>
        <v>無機</v>
      </c>
      <c r="O10874" s="70" t="str">
        <f>IF(J10874=[1]人員授權表!$C$85,"Casper李羿勳",IF(J10874=[1]人員授權表!$C$188,"Iring陳俊明",IF(J10874=[1]人員授權表!$C$189,"Brian陳泓霖",VLOOKUP(K10874,[1]人員授權表!D$2:E$249,2,FALSE))))</f>
        <v>Brian陳泓霖</v>
      </c>
      <c r="P10874" s="67">
        <f t="shared" si="581"/>
        <v>44900</v>
      </c>
      <c r="Q10874" s="75" t="str">
        <f t="shared" si="580"/>
        <v>週一</v>
      </c>
      <c r="R10874" s="80">
        <v>44893</v>
      </c>
      <c r="AA10874" s="102">
        <v>15</v>
      </c>
      <c r="AB10874" s="123" t="s">
        <v>2325</v>
      </c>
    </row>
    <row r="10875" spans="2:28">
      <c r="B10875" s="66">
        <v>44887</v>
      </c>
      <c r="D10875" s="68" t="s">
        <v>50</v>
      </c>
      <c r="E10875" s="70" t="s">
        <v>879</v>
      </c>
      <c r="F10875" s="4" t="s">
        <v>3916</v>
      </c>
      <c r="G10875" s="67">
        <v>44879</v>
      </c>
      <c r="H10875" s="67">
        <v>44902</v>
      </c>
      <c r="I10875" s="71">
        <f t="shared" si="582"/>
        <v>23</v>
      </c>
      <c r="J10875" s="72" t="s">
        <v>195</v>
      </c>
      <c r="K10875" s="72" t="s">
        <v>345</v>
      </c>
      <c r="L10875" s="73">
        <v>1</v>
      </c>
      <c r="M10875" s="73" t="s">
        <v>104</v>
      </c>
      <c r="N10875" s="68" t="str">
        <f>VLOOKUP(K10875,[1]人員授權表!D$3:G$249,4,0)</f>
        <v>無機</v>
      </c>
      <c r="O10875" s="70" t="str">
        <f>IF(J10875=[1]人員授權表!$C$85,"Casper李羿勳",IF(J10875=[1]人員授權表!$C$188,"Iring陳俊明",IF(J10875=[1]人員授權表!$C$189,"Brian陳泓霖",VLOOKUP(K10875,[1]人員授權表!D$2:E$249,2,FALSE))))</f>
        <v>Debby胡萱黛</v>
      </c>
      <c r="P10875" s="67">
        <f t="shared" si="581"/>
        <v>44900</v>
      </c>
      <c r="Q10875" s="75" t="str">
        <f t="shared" si="580"/>
        <v>週一</v>
      </c>
      <c r="R10875" s="80">
        <v>44893</v>
      </c>
      <c r="AA10875" s="102">
        <v>15</v>
      </c>
      <c r="AB10875" s="123" t="s">
        <v>2325</v>
      </c>
    </row>
    <row r="10876" spans="2:28">
      <c r="B10876" s="66">
        <v>44887</v>
      </c>
      <c r="D10876" s="68" t="s">
        <v>50</v>
      </c>
      <c r="E10876" s="70" t="s">
        <v>879</v>
      </c>
      <c r="F10876" s="4" t="s">
        <v>3915</v>
      </c>
      <c r="G10876" s="67">
        <v>44879</v>
      </c>
      <c r="H10876" s="67">
        <v>44902</v>
      </c>
      <c r="I10876" s="71">
        <f t="shared" si="582"/>
        <v>23</v>
      </c>
      <c r="J10876" s="72" t="s">
        <v>204</v>
      </c>
      <c r="K10876" s="72" t="s">
        <v>488</v>
      </c>
      <c r="L10876" s="73">
        <v>1</v>
      </c>
      <c r="M10876" s="73" t="s">
        <v>104</v>
      </c>
      <c r="N10876" s="68" t="str">
        <f>VLOOKUP(K10876,[1]人員授權表!D$3:G$249,4,0)</f>
        <v>無機</v>
      </c>
      <c r="O10876" s="70" t="str">
        <f>IF(J10876=[1]人員授權表!$C$85,"Casper李羿勳",IF(J10876=[1]人員授權表!$C$188,"Iring陳俊明",IF(J10876=[1]人員授權表!$C$189,"Brian陳泓霖",VLOOKUP(K10876,[1]人員授權表!D$2:E$249,2,FALSE))))</f>
        <v>Iring陳俊明</v>
      </c>
      <c r="P10876" s="67">
        <f t="shared" si="581"/>
        <v>44900</v>
      </c>
      <c r="Q10876" s="75" t="str">
        <f t="shared" si="580"/>
        <v>週一</v>
      </c>
      <c r="R10876" s="80">
        <v>44890</v>
      </c>
      <c r="AA10876" s="102">
        <v>15</v>
      </c>
      <c r="AB10876" s="123" t="s">
        <v>2325</v>
      </c>
    </row>
    <row r="10877" spans="2:28">
      <c r="B10877" s="66">
        <v>44887</v>
      </c>
      <c r="C10877" s="67">
        <v>44889</v>
      </c>
      <c r="D10877" s="68" t="s">
        <v>50</v>
      </c>
      <c r="E10877" s="70" t="s">
        <v>82</v>
      </c>
      <c r="F10877" s="4" t="s">
        <v>3917</v>
      </c>
      <c r="G10877" s="101">
        <v>44887</v>
      </c>
      <c r="H10877" s="101">
        <v>44902</v>
      </c>
      <c r="I10877" s="71">
        <f t="shared" si="582"/>
        <v>15</v>
      </c>
      <c r="J10877" s="72" t="s">
        <v>326</v>
      </c>
      <c r="K10877" s="72" t="s">
        <v>170</v>
      </c>
      <c r="L10877" s="73">
        <v>4</v>
      </c>
      <c r="M10877" s="73" t="s">
        <v>104</v>
      </c>
      <c r="N10877" s="68" t="str">
        <f>VLOOKUP(K10877,[1]人員授權表!D$3:G$249,4,0)</f>
        <v>有機</v>
      </c>
      <c r="O10877" s="70" t="str">
        <f>IF(J10877=[1]人員授權表!$C$85,"Casper李羿勳",IF(J10877=[1]人員授權表!$C$188,"Iring陳俊明",IF(J10877=[1]人員授權表!$C$189,"Brian陳泓霖",VLOOKUP(K10877,[1]人員授權表!D$2:E$249,2,FALSE))))</f>
        <v>Elle黃雅琪&amp;
Marco陳鴻鈞</v>
      </c>
      <c r="P10877" s="67">
        <f t="shared" si="581"/>
        <v>44900</v>
      </c>
      <c r="Q10877" s="75" t="str">
        <f t="shared" si="580"/>
        <v>週一</v>
      </c>
      <c r="R10877" s="80">
        <v>44895</v>
      </c>
    </row>
    <row r="10878" spans="2:28">
      <c r="B10878" s="66">
        <v>44887</v>
      </c>
      <c r="C10878" s="67">
        <v>44889</v>
      </c>
      <c r="D10878" s="68" t="s">
        <v>50</v>
      </c>
      <c r="E10878" s="70" t="s">
        <v>82</v>
      </c>
      <c r="F10878" s="4" t="s">
        <v>3918</v>
      </c>
      <c r="G10878" s="101">
        <v>44887</v>
      </c>
      <c r="H10878" s="101">
        <v>44902</v>
      </c>
      <c r="I10878" s="71">
        <f t="shared" si="582"/>
        <v>15</v>
      </c>
      <c r="J10878" s="72" t="s">
        <v>181</v>
      </c>
      <c r="K10878" s="72" t="s">
        <v>182</v>
      </c>
      <c r="L10878" s="73">
        <v>5</v>
      </c>
      <c r="M10878" s="73" t="s">
        <v>104</v>
      </c>
      <c r="N10878" s="68" t="str">
        <f>VLOOKUP(K10878,[1]人員授權表!D$3:G$249,4,0)</f>
        <v>有機</v>
      </c>
      <c r="O10878" s="70" t="str">
        <f>IF(J10878=[1]人員授權表!$C$85,"Casper李羿勳",IF(J10878=[1]人員授權表!$C$188,"Iring陳俊明",IF(J10878=[1]人員授權表!$C$189,"Brian陳泓霖",VLOOKUP(K10878,[1]人員授權表!D$2:E$249,2,FALSE))))</f>
        <v>Sara王淑玲</v>
      </c>
      <c r="P10878" s="67">
        <f t="shared" si="581"/>
        <v>44900</v>
      </c>
      <c r="Q10878" s="75" t="str">
        <f t="shared" si="580"/>
        <v>週一</v>
      </c>
      <c r="R10878" s="80">
        <v>44897</v>
      </c>
    </row>
    <row r="10879" spans="2:28">
      <c r="B10879" s="66">
        <v>44887</v>
      </c>
      <c r="C10879" s="67">
        <v>44889</v>
      </c>
      <c r="D10879" s="68" t="s">
        <v>50</v>
      </c>
      <c r="E10879" s="70" t="s">
        <v>82</v>
      </c>
      <c r="F10879" s="4" t="s">
        <v>3919</v>
      </c>
      <c r="G10879" s="101">
        <v>44887</v>
      </c>
      <c r="H10879" s="101">
        <v>44902</v>
      </c>
      <c r="I10879" s="71">
        <f t="shared" si="582"/>
        <v>15</v>
      </c>
      <c r="J10879" s="72" t="s">
        <v>326</v>
      </c>
      <c r="K10879" s="72" t="s">
        <v>170</v>
      </c>
      <c r="L10879" s="73">
        <v>4</v>
      </c>
      <c r="M10879" s="73" t="s">
        <v>104</v>
      </c>
      <c r="N10879" s="68" t="str">
        <f>VLOOKUP(K10879,[1]人員授權表!D$3:G$249,4,0)</f>
        <v>有機</v>
      </c>
      <c r="O10879" s="70" t="str">
        <f>IF(J10879=[1]人員授權表!$C$85,"Casper李羿勳",IF(J10879=[1]人員授權表!$C$188,"Iring陳俊明",IF(J10879=[1]人員授權表!$C$189,"Brian陳泓霖",VLOOKUP(K10879,[1]人員授權表!D$2:E$249,2,FALSE))))</f>
        <v>Elle黃雅琪&amp;
Marco陳鴻鈞</v>
      </c>
      <c r="P10879" s="67">
        <f t="shared" si="581"/>
        <v>44900</v>
      </c>
      <c r="Q10879" s="75" t="str">
        <f t="shared" si="580"/>
        <v>週一</v>
      </c>
      <c r="R10879" s="80">
        <v>44897</v>
      </c>
    </row>
    <row r="10880" spans="2:28">
      <c r="B10880" s="66">
        <v>44889</v>
      </c>
      <c r="D10880" s="68" t="s">
        <v>50</v>
      </c>
      <c r="E10880" s="70" t="s">
        <v>879</v>
      </c>
      <c r="F10880" s="4" t="s">
        <v>3920</v>
      </c>
      <c r="G10880" s="67">
        <v>44882</v>
      </c>
      <c r="H10880" s="67">
        <v>44902</v>
      </c>
      <c r="I10880" s="71">
        <f t="shared" si="582"/>
        <v>20</v>
      </c>
      <c r="J10880" s="72" t="s">
        <v>181</v>
      </c>
      <c r="K10880" s="72" t="s">
        <v>182</v>
      </c>
      <c r="L10880" s="73">
        <v>3</v>
      </c>
      <c r="M10880" s="73" t="s">
        <v>104</v>
      </c>
      <c r="N10880" s="68" t="str">
        <f>VLOOKUP(K10880,[1]人員授權表!D$3:G$249,4,0)</f>
        <v>有機</v>
      </c>
      <c r="O10880" s="70" t="str">
        <f>IF(J10880=[1]人員授權表!$C$85,"Casper李羿勳",IF(J10880=[1]人員授權表!$C$188,"Iring陳俊明",IF(J10880=[1]人員授權表!$C$189,"Brian陳泓霖",VLOOKUP(K10880,[1]人員授權表!D$2:E$249,2,FALSE))))</f>
        <v>Sara王淑玲</v>
      </c>
      <c r="P10880" s="67">
        <f t="shared" si="581"/>
        <v>44900</v>
      </c>
      <c r="Q10880" s="75" t="str">
        <f t="shared" si="580"/>
        <v>週一</v>
      </c>
      <c r="R10880" s="80">
        <v>44897</v>
      </c>
      <c r="AA10880" s="102">
        <v>15</v>
      </c>
      <c r="AB10880" s="123" t="s">
        <v>2325</v>
      </c>
    </row>
    <row r="10881" spans="2:28">
      <c r="B10881" s="66">
        <v>44889</v>
      </c>
      <c r="D10881" s="68" t="s">
        <v>50</v>
      </c>
      <c r="E10881" s="70" t="s">
        <v>879</v>
      </c>
      <c r="F10881" s="4" t="s">
        <v>3921</v>
      </c>
      <c r="G10881" s="67">
        <v>44883</v>
      </c>
      <c r="H10881" s="67">
        <v>44902</v>
      </c>
      <c r="I10881" s="71">
        <f t="shared" si="582"/>
        <v>19</v>
      </c>
      <c r="J10881" s="72" t="s">
        <v>181</v>
      </c>
      <c r="K10881" s="72" t="s">
        <v>182</v>
      </c>
      <c r="L10881" s="73">
        <v>3</v>
      </c>
      <c r="M10881" s="73" t="s">
        <v>104</v>
      </c>
      <c r="N10881" s="68" t="str">
        <f>VLOOKUP(K10881,[1]人員授權表!D$3:G$249,4,0)</f>
        <v>有機</v>
      </c>
      <c r="O10881" s="70" t="str">
        <f>IF(J10881=[1]人員授權表!$C$85,"Casper李羿勳",IF(J10881=[1]人員授權表!$C$188,"Iring陳俊明",IF(J10881=[1]人員授權表!$C$189,"Brian陳泓霖",VLOOKUP(K10881,[1]人員授權表!D$2:E$249,2,FALSE))))</f>
        <v>Sara王淑玲</v>
      </c>
      <c r="P10881" s="67">
        <f t="shared" si="581"/>
        <v>44900</v>
      </c>
      <c r="Q10881" s="75" t="str">
        <f t="shared" si="580"/>
        <v>週一</v>
      </c>
      <c r="R10881" s="80">
        <v>44897</v>
      </c>
      <c r="AA10881" s="102">
        <v>15</v>
      </c>
      <c r="AB10881" s="123" t="s">
        <v>2325</v>
      </c>
    </row>
    <row r="10882" spans="2:28">
      <c r="B10882" s="66">
        <v>44851</v>
      </c>
      <c r="D10882" s="68" t="s">
        <v>50</v>
      </c>
      <c r="E10882" s="70" t="s">
        <v>51</v>
      </c>
      <c r="F10882" s="70" t="s">
        <v>3922</v>
      </c>
      <c r="G10882" s="67">
        <v>44887</v>
      </c>
      <c r="H10882" s="67">
        <v>44903</v>
      </c>
      <c r="I10882" s="71">
        <f t="shared" si="582"/>
        <v>16</v>
      </c>
      <c r="J10882" s="72" t="s">
        <v>84</v>
      </c>
      <c r="K10882" s="72" t="s">
        <v>85</v>
      </c>
      <c r="L10882" s="73">
        <v>3</v>
      </c>
      <c r="M10882" s="73" t="s">
        <v>2273</v>
      </c>
      <c r="N10882" s="68" t="str">
        <f>VLOOKUP(K10882,[1]人員授權表!D$3:G$249,4,0)</f>
        <v>有機</v>
      </c>
      <c r="O10882" s="70" t="str">
        <f>IF(J10882=[1]人員授權表!$C$85,"Casper李羿勳",IF(J10882=[1]人員授權表!$C$188,"Iring陳俊明",IF(J10882=[1]人員授權表!$C$189,"Brian陳泓霖",VLOOKUP(K10882,[1]人員授權表!D$2:E$249,2,FALSE))))</f>
        <v>Lucy黃詩婷</v>
      </c>
      <c r="P10882" s="67">
        <f t="shared" si="581"/>
        <v>44901</v>
      </c>
      <c r="Q10882" s="75" t="str">
        <f t="shared" si="580"/>
        <v>週二</v>
      </c>
      <c r="R10882" s="80">
        <v>44890</v>
      </c>
      <c r="AA10882" s="1"/>
    </row>
    <row r="10883" spans="2:28">
      <c r="B10883" s="108">
        <v>44888</v>
      </c>
      <c r="C10883" s="67">
        <v>44889</v>
      </c>
      <c r="D10883" s="68" t="s">
        <v>50</v>
      </c>
      <c r="E10883" s="70" t="s">
        <v>51</v>
      </c>
      <c r="F10883" s="4" t="s">
        <v>3923</v>
      </c>
      <c r="G10883" s="67">
        <v>44886</v>
      </c>
      <c r="H10883" s="101">
        <v>44903</v>
      </c>
      <c r="I10883" s="71">
        <f t="shared" si="582"/>
        <v>17</v>
      </c>
      <c r="J10883" s="72" t="s">
        <v>934</v>
      </c>
      <c r="K10883" s="72" t="s">
        <v>935</v>
      </c>
      <c r="L10883" s="73">
        <v>1</v>
      </c>
      <c r="M10883" s="73" t="s">
        <v>324</v>
      </c>
      <c r="N10883" s="68" t="str">
        <f>VLOOKUP(K10883,[1]人員授權表!D$3:G$249,4,0)</f>
        <v>無機</v>
      </c>
      <c r="O10883" s="70" t="str">
        <f>IF(J10883=[1]人員授權表!$C$85,"Casper李羿勳",IF(J10883=[1]人員授權表!$C$188,"Iring陳俊明",IF(J10883=[1]人員授權表!$C$189,"Brian陳泓霖",VLOOKUP(K10883,[1]人員授權表!D$2:E$249,2,FALSE))))</f>
        <v>Ken張智凱</v>
      </c>
      <c r="P10883" s="67">
        <f t="shared" si="581"/>
        <v>44901</v>
      </c>
      <c r="Q10883" s="75" t="str">
        <f t="shared" si="580"/>
        <v>週二</v>
      </c>
      <c r="R10883" s="80">
        <v>44889</v>
      </c>
    </row>
    <row r="10884" spans="2:28">
      <c r="B10884" s="108">
        <v>44888</v>
      </c>
      <c r="C10884" s="67">
        <v>44889</v>
      </c>
      <c r="D10884" s="68" t="s">
        <v>50</v>
      </c>
      <c r="E10884" s="70" t="s">
        <v>51</v>
      </c>
      <c r="F10884" s="4" t="s">
        <v>3923</v>
      </c>
      <c r="G10884" s="67">
        <v>44886</v>
      </c>
      <c r="H10884" s="101">
        <v>44903</v>
      </c>
      <c r="I10884" s="71">
        <f t="shared" si="582"/>
        <v>17</v>
      </c>
      <c r="J10884" s="72" t="s">
        <v>936</v>
      </c>
      <c r="K10884" s="72" t="s">
        <v>935</v>
      </c>
      <c r="L10884" s="73">
        <v>1</v>
      </c>
      <c r="M10884" s="73" t="s">
        <v>324</v>
      </c>
      <c r="N10884" s="68" t="str">
        <f>VLOOKUP(K10884,[1]人員授權表!D$3:G$249,4,0)</f>
        <v>無機</v>
      </c>
      <c r="O10884" s="70" t="str">
        <f>IF(J10884=[1]人員授權表!$C$85,"Casper李羿勳",IF(J10884=[1]人員授權表!$C$188,"Iring陳俊明",IF(J10884=[1]人員授權表!$C$189,"Brian陳泓霖",VLOOKUP(K10884,[1]人員授權表!D$2:E$249,2,FALSE))))</f>
        <v>Ken張智凱</v>
      </c>
      <c r="P10884" s="67">
        <f t="shared" si="581"/>
        <v>44901</v>
      </c>
      <c r="Q10884" s="75" t="str">
        <f t="shared" si="580"/>
        <v>週二</v>
      </c>
      <c r="R10884" s="80">
        <v>44889</v>
      </c>
    </row>
    <row r="10885" spans="2:28">
      <c r="B10885" s="108">
        <v>44888</v>
      </c>
      <c r="C10885" s="67">
        <v>44889</v>
      </c>
      <c r="D10885" s="68" t="s">
        <v>50</v>
      </c>
      <c r="E10885" s="70" t="s">
        <v>51</v>
      </c>
      <c r="F10885" s="4" t="s">
        <v>3924</v>
      </c>
      <c r="G10885" s="67">
        <v>44886</v>
      </c>
      <c r="H10885" s="101">
        <v>44903</v>
      </c>
      <c r="I10885" s="71">
        <f t="shared" si="582"/>
        <v>17</v>
      </c>
      <c r="J10885" s="72" t="s">
        <v>934</v>
      </c>
      <c r="K10885" s="72" t="s">
        <v>935</v>
      </c>
      <c r="L10885" s="73">
        <v>1</v>
      </c>
      <c r="M10885" s="73" t="s">
        <v>324</v>
      </c>
      <c r="N10885" s="68" t="str">
        <f>VLOOKUP(K10885,[1]人員授權表!D$3:G$249,4,0)</f>
        <v>無機</v>
      </c>
      <c r="O10885" s="70" t="str">
        <f>IF(J10885=[1]人員授權表!$C$85,"Casper李羿勳",IF(J10885=[1]人員授權表!$C$188,"Iring陳俊明",IF(J10885=[1]人員授權表!$C$189,"Brian陳泓霖",VLOOKUP(K10885,[1]人員授權表!D$2:E$249,2,FALSE))))</f>
        <v>Ken張智凱</v>
      </c>
      <c r="P10885" s="67">
        <f t="shared" si="581"/>
        <v>44901</v>
      </c>
      <c r="Q10885" s="75" t="str">
        <f t="shared" si="580"/>
        <v>週二</v>
      </c>
      <c r="R10885" s="80">
        <v>44889</v>
      </c>
    </row>
    <row r="10886" spans="2:28">
      <c r="B10886" s="108">
        <v>44888</v>
      </c>
      <c r="C10886" s="67">
        <v>44889</v>
      </c>
      <c r="D10886" s="68" t="s">
        <v>50</v>
      </c>
      <c r="E10886" s="70" t="s">
        <v>51</v>
      </c>
      <c r="F10886" s="4" t="s">
        <v>3924</v>
      </c>
      <c r="G10886" s="67">
        <v>44886</v>
      </c>
      <c r="H10886" s="101">
        <v>44903</v>
      </c>
      <c r="I10886" s="71">
        <f t="shared" si="582"/>
        <v>17</v>
      </c>
      <c r="J10886" s="72" t="s">
        <v>936</v>
      </c>
      <c r="K10886" s="72" t="s">
        <v>935</v>
      </c>
      <c r="L10886" s="73">
        <v>1</v>
      </c>
      <c r="M10886" s="73" t="s">
        <v>324</v>
      </c>
      <c r="N10886" s="68" t="str">
        <f>VLOOKUP(K10886,[1]人員授權表!D$3:G$249,4,0)</f>
        <v>無機</v>
      </c>
      <c r="O10886" s="70" t="str">
        <f>IF(J10886=[1]人員授權表!$C$85,"Casper李羿勳",IF(J10886=[1]人員授權表!$C$188,"Iring陳俊明",IF(J10886=[1]人員授權表!$C$189,"Brian陳泓霖",VLOOKUP(K10886,[1]人員授權表!D$2:E$249,2,FALSE))))</f>
        <v>Ken張智凱</v>
      </c>
      <c r="P10886" s="67">
        <f t="shared" si="581"/>
        <v>44901</v>
      </c>
      <c r="Q10886" s="75" t="str">
        <f t="shared" si="580"/>
        <v>週二</v>
      </c>
      <c r="R10886" s="80">
        <v>44889</v>
      </c>
    </row>
    <row r="10887" spans="2:28">
      <c r="B10887" s="66">
        <v>44860</v>
      </c>
      <c r="D10887" s="68" t="s">
        <v>50</v>
      </c>
      <c r="E10887" s="70" t="s">
        <v>82</v>
      </c>
      <c r="F10887" s="70" t="s">
        <v>3925</v>
      </c>
      <c r="G10887" s="67">
        <v>44889</v>
      </c>
      <c r="H10887" s="67">
        <v>44903</v>
      </c>
      <c r="I10887" s="71">
        <f t="shared" si="582"/>
        <v>14</v>
      </c>
      <c r="J10887" s="72" t="s">
        <v>139</v>
      </c>
      <c r="K10887" s="72" t="s">
        <v>140</v>
      </c>
      <c r="L10887" s="73">
        <v>2</v>
      </c>
      <c r="M10887" s="73" t="s">
        <v>104</v>
      </c>
      <c r="N10887" s="68" t="str">
        <f>VLOOKUP(K10887,[1]人員授權表!D$3:G$249,4,0)</f>
        <v>無機</v>
      </c>
      <c r="O10887" s="70" t="str">
        <f>IF(J10887=[1]人員授權表!$C$85,"Casper李羿勳",IF(J10887=[1]人員授權表!$C$188,"Iring陳俊明",IF(J10887=[1]人員授權表!$C$189,"Brian陳泓霖",VLOOKUP(K10887,[1]人員授權表!D$2:E$249,2,FALSE))))</f>
        <v>Brian陳泓霖</v>
      </c>
      <c r="P10887" s="67">
        <f t="shared" si="581"/>
        <v>44901</v>
      </c>
      <c r="Q10887" s="75" t="str">
        <f t="shared" ref="Q10887:Q10950" si="583">TEXT(P10887,"aaa")</f>
        <v>週二</v>
      </c>
      <c r="R10887" s="80">
        <v>44895</v>
      </c>
    </row>
    <row r="10888" spans="2:28">
      <c r="B10888" s="66">
        <v>44860</v>
      </c>
      <c r="D10888" s="68" t="s">
        <v>50</v>
      </c>
      <c r="E10888" s="70" t="s">
        <v>82</v>
      </c>
      <c r="F10888" s="70" t="s">
        <v>3925</v>
      </c>
      <c r="G10888" s="67">
        <v>44889</v>
      </c>
      <c r="H10888" s="67">
        <v>44903</v>
      </c>
      <c r="I10888" s="71">
        <f t="shared" si="582"/>
        <v>14</v>
      </c>
      <c r="J10888" s="72" t="s">
        <v>137</v>
      </c>
      <c r="K10888" s="72" t="s">
        <v>138</v>
      </c>
      <c r="L10888" s="73">
        <v>2</v>
      </c>
      <c r="M10888" s="73" t="s">
        <v>104</v>
      </c>
      <c r="N10888" s="68" t="str">
        <f>VLOOKUP(K10888,[1]人員授權表!D$3:G$249,4,0)</f>
        <v>無機</v>
      </c>
      <c r="O10888" s="70" t="str">
        <f>IF(J10888=[1]人員授權表!$C$85,"Casper李羿勳",IF(J10888=[1]人員授權表!$C$188,"Iring陳俊明",IF(J10888=[1]人員授權表!$C$189,"Brian陳泓霖",VLOOKUP(K10888,[1]人員授權表!D$2:E$249,2,FALSE))))</f>
        <v>Jack劉念忻</v>
      </c>
      <c r="P10888" s="67">
        <f t="shared" si="581"/>
        <v>44901</v>
      </c>
      <c r="Q10888" s="75" t="str">
        <f t="shared" si="583"/>
        <v>週二</v>
      </c>
      <c r="R10888" s="80">
        <v>44898</v>
      </c>
      <c r="X10888" s="70">
        <v>1</v>
      </c>
      <c r="Y10888" s="78">
        <v>44900</v>
      </c>
      <c r="Z10888" s="79" t="s">
        <v>3881</v>
      </c>
    </row>
    <row r="10889" spans="2:28">
      <c r="B10889" s="66">
        <v>44860</v>
      </c>
      <c r="D10889" s="68" t="s">
        <v>50</v>
      </c>
      <c r="E10889" s="70" t="s">
        <v>82</v>
      </c>
      <c r="F10889" s="70" t="s">
        <v>3925</v>
      </c>
      <c r="G10889" s="67">
        <v>44889</v>
      </c>
      <c r="H10889" s="67">
        <v>44903</v>
      </c>
      <c r="I10889" s="71">
        <f t="shared" si="582"/>
        <v>14</v>
      </c>
      <c r="J10889" s="72" t="s">
        <v>148</v>
      </c>
      <c r="K10889" s="72" t="s">
        <v>149</v>
      </c>
      <c r="L10889" s="73">
        <v>2</v>
      </c>
      <c r="M10889" s="73" t="s">
        <v>104</v>
      </c>
      <c r="N10889" s="68" t="str">
        <f>VLOOKUP(K10889,[1]人員授權表!D$3:G$249,4,0)</f>
        <v>無機</v>
      </c>
      <c r="O10889" s="70" t="str">
        <f>IF(J10889=[1]人員授權表!$C$85,"Casper李羿勳",IF(J10889=[1]人員授權表!$C$188,"Iring陳俊明",IF(J10889=[1]人員授權表!$C$189,"Brian陳泓霖",VLOOKUP(K10889,[1]人員授權表!D$2:E$249,2,FALSE))))</f>
        <v>Vicky游崴涵</v>
      </c>
      <c r="P10889" s="67">
        <f t="shared" si="581"/>
        <v>44901</v>
      </c>
      <c r="Q10889" s="75" t="str">
        <f t="shared" si="583"/>
        <v>週二</v>
      </c>
      <c r="R10889" s="80">
        <v>44895</v>
      </c>
    </row>
    <row r="10890" spans="2:28">
      <c r="B10890" s="66">
        <v>44860</v>
      </c>
      <c r="D10890" s="68" t="s">
        <v>50</v>
      </c>
      <c r="E10890" s="70" t="s">
        <v>82</v>
      </c>
      <c r="F10890" s="70" t="s">
        <v>3925</v>
      </c>
      <c r="G10890" s="67">
        <v>44889</v>
      </c>
      <c r="H10890" s="67">
        <v>44903</v>
      </c>
      <c r="I10890" s="71">
        <f t="shared" si="582"/>
        <v>14</v>
      </c>
      <c r="J10890" s="72" t="s">
        <v>153</v>
      </c>
      <c r="K10890" s="72" t="s">
        <v>154</v>
      </c>
      <c r="L10890" s="73">
        <v>2</v>
      </c>
      <c r="M10890" s="73" t="s">
        <v>104</v>
      </c>
      <c r="N10890" s="68" t="str">
        <f>VLOOKUP(K10890,[1]人員授權表!D$3:G$249,4,0)</f>
        <v>無機</v>
      </c>
      <c r="O10890" s="70" t="str">
        <f>IF(J10890=[1]人員授權表!$C$85,"Casper李羿勳",IF(J10890=[1]人員授權表!$C$188,"Iring陳俊明",IF(J10890=[1]人員授權表!$C$189,"Brian陳泓霖",VLOOKUP(K10890,[1]人員授權表!D$2:E$249,2,FALSE))))</f>
        <v>Ken張智凱</v>
      </c>
      <c r="P10890" s="67">
        <f t="shared" si="581"/>
        <v>44901</v>
      </c>
      <c r="Q10890" s="75" t="str">
        <f t="shared" si="583"/>
        <v>週二</v>
      </c>
      <c r="R10890" s="80">
        <v>44897</v>
      </c>
    </row>
    <row r="10891" spans="2:28">
      <c r="B10891" s="66">
        <v>44860</v>
      </c>
      <c r="D10891" s="68" t="s">
        <v>50</v>
      </c>
      <c r="E10891" s="70" t="s">
        <v>82</v>
      </c>
      <c r="F10891" s="70" t="s">
        <v>3925</v>
      </c>
      <c r="G10891" s="67">
        <v>44889</v>
      </c>
      <c r="H10891" s="67">
        <v>44903</v>
      </c>
      <c r="I10891" s="71">
        <f t="shared" si="582"/>
        <v>14</v>
      </c>
      <c r="J10891" s="72" t="s">
        <v>125</v>
      </c>
      <c r="K10891" s="72" t="s">
        <v>144</v>
      </c>
      <c r="L10891" s="73">
        <v>2</v>
      </c>
      <c r="M10891" s="73" t="s">
        <v>104</v>
      </c>
      <c r="N10891" s="68" t="str">
        <f>VLOOKUP(K10891,[1]人員授權表!D$3:G$249,4,0)</f>
        <v>有機</v>
      </c>
      <c r="O10891" s="70" t="str">
        <f>IF(J10891=[1]人員授權表!$C$85,"Casper李羿勳",IF(J10891=[1]人員授權表!$C$188,"Iring陳俊明",IF(J10891=[1]人員授權表!$C$189,"Brian陳泓霖",VLOOKUP(K10891,[1]人員授權表!D$2:E$249,2,FALSE))))</f>
        <v>Lucy黃詩婷</v>
      </c>
      <c r="P10891" s="67">
        <f t="shared" si="581"/>
        <v>44901</v>
      </c>
      <c r="Q10891" s="75" t="str">
        <f t="shared" si="583"/>
        <v>週二</v>
      </c>
      <c r="R10891" s="80">
        <v>44895</v>
      </c>
    </row>
    <row r="10892" spans="2:28">
      <c r="B10892" s="66">
        <v>44881</v>
      </c>
      <c r="D10892" s="68" t="s">
        <v>50</v>
      </c>
      <c r="E10892" s="70" t="s">
        <v>82</v>
      </c>
      <c r="F10892" s="70" t="s">
        <v>3926</v>
      </c>
      <c r="G10892" s="67">
        <v>44887</v>
      </c>
      <c r="H10892" s="67">
        <v>44903</v>
      </c>
      <c r="I10892" s="71">
        <f t="shared" si="582"/>
        <v>16</v>
      </c>
      <c r="J10892" s="72" t="s">
        <v>139</v>
      </c>
      <c r="K10892" s="72" t="s">
        <v>140</v>
      </c>
      <c r="L10892" s="73">
        <v>2</v>
      </c>
      <c r="M10892" s="73" t="s">
        <v>104</v>
      </c>
      <c r="N10892" s="68" t="str">
        <f>VLOOKUP(K10892,[1]人員授權表!D$3:G$249,4,0)</f>
        <v>無機</v>
      </c>
      <c r="O10892" s="70" t="str">
        <f>IF(J10892=[1]人員授權表!$C$85,"Casper李羿勳",IF(J10892=[1]人員授權表!$C$188,"Iring陳俊明",IF(J10892=[1]人員授權表!$C$189,"Brian陳泓霖",VLOOKUP(K10892,[1]人員授權表!D$2:E$249,2,FALSE))))</f>
        <v>Brian陳泓霖</v>
      </c>
      <c r="P10892" s="67">
        <f t="shared" si="581"/>
        <v>44901</v>
      </c>
      <c r="Q10892" s="75" t="str">
        <f t="shared" si="583"/>
        <v>週二</v>
      </c>
      <c r="R10892" s="80">
        <v>44895</v>
      </c>
    </row>
    <row r="10893" spans="2:28">
      <c r="B10893" s="66">
        <v>44881</v>
      </c>
      <c r="D10893" s="68" t="s">
        <v>50</v>
      </c>
      <c r="E10893" s="70" t="s">
        <v>82</v>
      </c>
      <c r="F10893" s="70" t="s">
        <v>3926</v>
      </c>
      <c r="G10893" s="67">
        <v>44887</v>
      </c>
      <c r="H10893" s="67">
        <v>44903</v>
      </c>
      <c r="I10893" s="71">
        <f t="shared" si="582"/>
        <v>16</v>
      </c>
      <c r="J10893" s="72" t="s">
        <v>148</v>
      </c>
      <c r="K10893" s="72" t="s">
        <v>149</v>
      </c>
      <c r="L10893" s="73">
        <v>2</v>
      </c>
      <c r="M10893" s="73" t="s">
        <v>104</v>
      </c>
      <c r="N10893" s="68" t="str">
        <f>VLOOKUP(K10893,[1]人員授權表!D$3:G$249,4,0)</f>
        <v>無機</v>
      </c>
      <c r="O10893" s="70" t="str">
        <f>IF(J10893=[1]人員授權表!$C$85,"Casper李羿勳",IF(J10893=[1]人員授權表!$C$188,"Iring陳俊明",IF(J10893=[1]人員授權表!$C$189,"Brian陳泓霖",VLOOKUP(K10893,[1]人員授權表!D$2:E$249,2,FALSE))))</f>
        <v>Vicky游崴涵</v>
      </c>
      <c r="P10893" s="67">
        <f t="shared" si="581"/>
        <v>44901</v>
      </c>
      <c r="Q10893" s="75" t="str">
        <f t="shared" si="583"/>
        <v>週二</v>
      </c>
      <c r="R10893" s="80">
        <v>44895</v>
      </c>
    </row>
    <row r="10894" spans="2:28">
      <c r="B10894" s="66">
        <v>44881</v>
      </c>
      <c r="D10894" s="68" t="s">
        <v>50</v>
      </c>
      <c r="E10894" s="70" t="s">
        <v>82</v>
      </c>
      <c r="F10894" s="70" t="s">
        <v>3926</v>
      </c>
      <c r="G10894" s="67">
        <v>44887</v>
      </c>
      <c r="H10894" s="67">
        <v>44903</v>
      </c>
      <c r="I10894" s="71">
        <v>16</v>
      </c>
      <c r="J10894" s="72" t="s">
        <v>186</v>
      </c>
      <c r="K10894" s="72" t="s">
        <v>187</v>
      </c>
      <c r="L10894" s="73">
        <v>2</v>
      </c>
      <c r="M10894" s="73" t="s">
        <v>104</v>
      </c>
      <c r="N10894" s="68" t="str">
        <f>VLOOKUP(K10894,[1]人員授權表!D$3:G$249,4,0)</f>
        <v>無機</v>
      </c>
      <c r="O10894" s="70" t="str">
        <f>IF(J10894=[1]人員授權表!$C$85,"Casper李羿勳",IF(J10894=[1]人員授權表!$C$188,"Iring陳俊明",IF(J10894=[1]人員授權表!$C$189,"Brian陳泓霖",VLOOKUP(K10894,[1]人員授權表!D$2:E$249,2,FALSE))))</f>
        <v>Ruby黃家蓁</v>
      </c>
      <c r="P10894" s="67">
        <f t="shared" si="581"/>
        <v>44901</v>
      </c>
      <c r="Q10894" s="75" t="str">
        <f t="shared" si="583"/>
        <v>週二</v>
      </c>
      <c r="R10894" s="80">
        <v>44894</v>
      </c>
    </row>
    <row r="10895" spans="2:28">
      <c r="B10895" s="66">
        <v>44881</v>
      </c>
      <c r="D10895" s="68" t="s">
        <v>50</v>
      </c>
      <c r="E10895" s="70" t="s">
        <v>82</v>
      </c>
      <c r="F10895" s="70" t="s">
        <v>3926</v>
      </c>
      <c r="G10895" s="67">
        <v>44887</v>
      </c>
      <c r="H10895" s="67">
        <v>44903</v>
      </c>
      <c r="I10895" s="71">
        <f>_xlfn.DAYS(H10895,G10895)</f>
        <v>16</v>
      </c>
      <c r="J10895" s="72" t="s">
        <v>195</v>
      </c>
      <c r="K10895" s="72" t="s">
        <v>196</v>
      </c>
      <c r="L10895" s="73">
        <v>2</v>
      </c>
      <c r="M10895" s="73" t="s">
        <v>104</v>
      </c>
      <c r="N10895" s="68" t="str">
        <f>VLOOKUP(K10895,[1]人員授權表!D$3:G$249,4,0)</f>
        <v>無機</v>
      </c>
      <c r="O10895" s="70" t="str">
        <f>IF(J10895=[1]人員授權表!$C$85,"Casper李羿勳",IF(J10895=[1]人員授權表!$C$188,"Iring陳俊明",IF(J10895=[1]人員授權表!$C$189,"Brian陳泓霖",VLOOKUP(K10895,[1]人員授權表!D$2:E$249,2,FALSE))))</f>
        <v>Debby胡萱黛</v>
      </c>
      <c r="P10895" s="67">
        <f t="shared" si="581"/>
        <v>44901</v>
      </c>
      <c r="Q10895" s="75" t="str">
        <f t="shared" si="583"/>
        <v>週二</v>
      </c>
      <c r="R10895" s="80">
        <v>44901</v>
      </c>
    </row>
    <row r="10896" spans="2:28">
      <c r="B10896" s="66">
        <v>44881</v>
      </c>
      <c r="D10896" s="68" t="s">
        <v>50</v>
      </c>
      <c r="E10896" s="70" t="s">
        <v>82</v>
      </c>
      <c r="F10896" s="70" t="s">
        <v>3926</v>
      </c>
      <c r="G10896" s="67">
        <v>44887</v>
      </c>
      <c r="H10896" s="67">
        <v>44903</v>
      </c>
      <c r="I10896" s="71">
        <v>16</v>
      </c>
      <c r="J10896" s="72" t="s">
        <v>204</v>
      </c>
      <c r="K10896" s="72" t="s">
        <v>205</v>
      </c>
      <c r="L10896" s="73">
        <v>2</v>
      </c>
      <c r="M10896" s="73" t="s">
        <v>104</v>
      </c>
      <c r="N10896" s="68" t="str">
        <f>VLOOKUP(K10896,[1]人員授權表!D$3:G$249,4,0)</f>
        <v>無機</v>
      </c>
      <c r="O10896" s="70" t="str">
        <f>IF(J10896=[1]人員授權表!$C$85,"Casper李羿勳",IF(J10896=[1]人員授權表!$C$188,"Iring陳俊明",IF(J10896=[1]人員授權表!$C$189,"Brian陳泓霖",VLOOKUP(K10896,[1]人員授權表!D$2:E$249,2,FALSE))))</f>
        <v>Iring陳俊明</v>
      </c>
      <c r="P10896" s="67">
        <f t="shared" si="581"/>
        <v>44901</v>
      </c>
      <c r="Q10896" s="75" t="str">
        <f t="shared" si="583"/>
        <v>週二</v>
      </c>
      <c r="R10896" s="80">
        <v>44890</v>
      </c>
    </row>
    <row r="10897" spans="2:28">
      <c r="B10897" s="66">
        <v>44881</v>
      </c>
      <c r="D10897" s="68" t="s">
        <v>50</v>
      </c>
      <c r="E10897" s="70" t="s">
        <v>82</v>
      </c>
      <c r="F10897" s="70" t="s">
        <v>3927</v>
      </c>
      <c r="G10897" s="67">
        <v>44887</v>
      </c>
      <c r="H10897" s="67">
        <v>44903</v>
      </c>
      <c r="I10897" s="71">
        <f>_xlfn.DAYS(H10897,G10897)</f>
        <v>16</v>
      </c>
      <c r="J10897" s="72" t="s">
        <v>141</v>
      </c>
      <c r="K10897" s="72" t="s">
        <v>142</v>
      </c>
      <c r="L10897" s="73">
        <v>2</v>
      </c>
      <c r="M10897" s="73" t="s">
        <v>104</v>
      </c>
      <c r="N10897" s="68" t="str">
        <f>VLOOKUP(K10897,[1]人員授權表!D$3:G$249,4,0)</f>
        <v>無機</v>
      </c>
      <c r="O10897" s="70" t="str">
        <f>IF(J10897=[1]人員授權表!$C$85,"Casper李羿勳",IF(J10897=[1]人員授權表!$C$188,"Iring陳俊明",IF(J10897=[1]人員授權表!$C$189,"Brian陳泓霖",VLOOKUP(K10897,[1]人員授權表!D$2:E$249,2,FALSE))))</f>
        <v>Dennis陳汶宏</v>
      </c>
      <c r="P10897" s="67">
        <f t="shared" si="581"/>
        <v>44901</v>
      </c>
      <c r="Q10897" s="75" t="str">
        <f t="shared" si="583"/>
        <v>週二</v>
      </c>
      <c r="R10897" s="80">
        <v>44895</v>
      </c>
    </row>
    <row r="10898" spans="2:28">
      <c r="B10898" s="66">
        <v>44881</v>
      </c>
      <c r="D10898" s="68" t="s">
        <v>50</v>
      </c>
      <c r="E10898" s="70" t="s">
        <v>82</v>
      </c>
      <c r="F10898" s="70" t="s">
        <v>3926</v>
      </c>
      <c r="G10898" s="67">
        <v>44887</v>
      </c>
      <c r="H10898" s="67">
        <v>44903</v>
      </c>
      <c r="I10898" s="71">
        <v>16</v>
      </c>
      <c r="J10898" s="72" t="s">
        <v>178</v>
      </c>
      <c r="K10898" s="72" t="s">
        <v>179</v>
      </c>
      <c r="L10898" s="73">
        <v>2</v>
      </c>
      <c r="M10898" s="73" t="s">
        <v>104</v>
      </c>
      <c r="N10898" s="68" t="str">
        <f>VLOOKUP(K10898,[1]人員授權表!D$3:G$249,4,0)</f>
        <v>無機</v>
      </c>
      <c r="O10898" s="70" t="str">
        <f>IF(J10898=[1]人員授權表!$C$85,"Casper李羿勳",IF(J10898=[1]人員授權表!$C$188,"Iring陳俊明",IF(J10898=[1]人員授權表!$C$189,"Brian陳泓霖",VLOOKUP(K10898,[1]人員授權表!D$2:E$249,2,FALSE))))</f>
        <v>Dennis陳汶宏</v>
      </c>
      <c r="P10898" s="67">
        <f t="shared" si="581"/>
        <v>44901</v>
      </c>
      <c r="Q10898" s="75" t="str">
        <f t="shared" si="583"/>
        <v>週二</v>
      </c>
      <c r="R10898" s="80">
        <v>44890</v>
      </c>
    </row>
    <row r="10899" spans="2:28">
      <c r="B10899" s="66">
        <v>44881</v>
      </c>
      <c r="D10899" s="68" t="s">
        <v>50</v>
      </c>
      <c r="E10899" s="70" t="s">
        <v>82</v>
      </c>
      <c r="F10899" s="70" t="s">
        <v>3926</v>
      </c>
      <c r="G10899" s="67">
        <v>44887</v>
      </c>
      <c r="H10899" s="67">
        <v>44903</v>
      </c>
      <c r="I10899" s="71">
        <v>16</v>
      </c>
      <c r="J10899" s="72" t="s">
        <v>151</v>
      </c>
      <c r="K10899" s="72" t="s">
        <v>152</v>
      </c>
      <c r="L10899" s="73">
        <v>2</v>
      </c>
      <c r="M10899" s="73" t="s">
        <v>104</v>
      </c>
      <c r="N10899" s="68" t="str">
        <f>VLOOKUP(K10899,[1]人員授權表!D$3:G$249,4,0)</f>
        <v>無機</v>
      </c>
      <c r="O10899" s="70" t="str">
        <f>IF(J10899=[1]人員授權表!$C$85,"Casper李羿勳",IF(J10899=[1]人員授權表!$C$188,"Iring陳俊明",IF(J10899=[1]人員授權表!$C$189,"Brian陳泓霖",VLOOKUP(K10899,[1]人員授權表!D$2:E$249,2,FALSE))))</f>
        <v>Vicky游崴涵</v>
      </c>
      <c r="P10899" s="67">
        <f t="shared" si="581"/>
        <v>44901</v>
      </c>
      <c r="Q10899" s="75" t="str">
        <f t="shared" si="583"/>
        <v>週二</v>
      </c>
      <c r="R10899" s="80">
        <v>44893</v>
      </c>
    </row>
    <row r="10900" spans="2:28">
      <c r="B10900" s="66">
        <v>44881</v>
      </c>
      <c r="D10900" s="68" t="s">
        <v>50</v>
      </c>
      <c r="E10900" s="70" t="s">
        <v>82</v>
      </c>
      <c r="F10900" s="70" t="s">
        <v>3926</v>
      </c>
      <c r="G10900" s="67">
        <v>44887</v>
      </c>
      <c r="H10900" s="67">
        <v>44903</v>
      </c>
      <c r="I10900" s="71">
        <f>_xlfn.DAYS(H10900,G10900)</f>
        <v>16</v>
      </c>
      <c r="J10900" s="72" t="s">
        <v>288</v>
      </c>
      <c r="K10900" s="72" t="s">
        <v>289</v>
      </c>
      <c r="L10900" s="73">
        <v>2</v>
      </c>
      <c r="M10900" s="73" t="s">
        <v>104</v>
      </c>
      <c r="N10900" s="68" t="str">
        <f>VLOOKUP(K10900,[1]人員授權表!D$3:G$249,4,0)</f>
        <v>無機</v>
      </c>
      <c r="O10900" s="70" t="str">
        <f>IF(J10900=[1]人員授權表!$C$85,"Casper李羿勳",IF(J10900=[1]人員授權表!$C$188,"Iring陳俊明",IF(J10900=[1]人員授權表!$C$189,"Brian陳泓霖",VLOOKUP(K10900,[1]人員授權表!D$2:E$249,2,FALSE))))</f>
        <v>Jack劉念忻</v>
      </c>
      <c r="P10900" s="67">
        <f t="shared" si="581"/>
        <v>44901</v>
      </c>
      <c r="Q10900" s="75" t="str">
        <f t="shared" si="583"/>
        <v>週二</v>
      </c>
      <c r="R10900" s="80">
        <v>44897</v>
      </c>
    </row>
    <row r="10901" spans="2:28">
      <c r="B10901" s="66">
        <v>44881</v>
      </c>
      <c r="D10901" s="68" t="s">
        <v>50</v>
      </c>
      <c r="E10901" s="70" t="s">
        <v>82</v>
      </c>
      <c r="F10901" s="70" t="s">
        <v>3926</v>
      </c>
      <c r="G10901" s="67">
        <v>44887</v>
      </c>
      <c r="H10901" s="67">
        <v>44903</v>
      </c>
      <c r="I10901" s="71">
        <v>16</v>
      </c>
      <c r="J10901" s="72" t="s">
        <v>298</v>
      </c>
      <c r="K10901" s="72" t="s">
        <v>187</v>
      </c>
      <c r="L10901" s="73">
        <v>2</v>
      </c>
      <c r="M10901" s="73" t="s">
        <v>104</v>
      </c>
      <c r="N10901" s="68" t="str">
        <f>VLOOKUP(K10901,[1]人員授權表!D$3:G$249,4,0)</f>
        <v>無機</v>
      </c>
      <c r="O10901" s="70" t="str">
        <f>IF(J10901=[1]人員授權表!$C$85,"Casper李羿勳",IF(J10901=[1]人員授權表!$C$188,"Iring陳俊明",IF(J10901=[1]人員授權表!$C$189,"Brian陳泓霖",VLOOKUP(K10901,[1]人員授權表!D$2:E$249,2,FALSE))))</f>
        <v>Ruby黃家蓁</v>
      </c>
      <c r="P10901" s="67">
        <f t="shared" si="581"/>
        <v>44901</v>
      </c>
      <c r="Q10901" s="75" t="str">
        <f t="shared" si="583"/>
        <v>週二</v>
      </c>
      <c r="R10901" s="80">
        <v>44894</v>
      </c>
    </row>
    <row r="10902" spans="2:28">
      <c r="B10902" s="66">
        <v>44881</v>
      </c>
      <c r="D10902" s="68" t="s">
        <v>50</v>
      </c>
      <c r="E10902" s="70" t="s">
        <v>82</v>
      </c>
      <c r="F10902" s="70" t="s">
        <v>3926</v>
      </c>
      <c r="G10902" s="67">
        <v>44887</v>
      </c>
      <c r="H10902" s="67">
        <v>44903</v>
      </c>
      <c r="I10902" s="71">
        <v>16</v>
      </c>
      <c r="J10902" s="72" t="s">
        <v>295</v>
      </c>
      <c r="K10902" s="72" t="s">
        <v>296</v>
      </c>
      <c r="L10902" s="73">
        <v>2</v>
      </c>
      <c r="M10902" s="73" t="s">
        <v>104</v>
      </c>
      <c r="N10902" s="68" t="str">
        <f>VLOOKUP(K10902,[1]人員授權表!D$3:G$249,4,0)</f>
        <v>無機</v>
      </c>
      <c r="O10902" s="70" t="str">
        <f>IF(J10902=[1]人員授權表!$C$85,"Casper李羿勳",IF(J10902=[1]人員授權表!$C$188,"Iring陳俊明",IF(J10902=[1]人員授權表!$C$189,"Brian陳泓霖",VLOOKUP(K10902,[1]人員授權表!D$2:E$249,2,FALSE))))</f>
        <v>Ken張智凱</v>
      </c>
      <c r="P10902" s="67">
        <f t="shared" si="581"/>
        <v>44901</v>
      </c>
      <c r="Q10902" s="75" t="str">
        <f t="shared" si="583"/>
        <v>週二</v>
      </c>
      <c r="R10902" s="80">
        <v>44889</v>
      </c>
    </row>
    <row r="10903" spans="2:28">
      <c r="B10903" s="66">
        <v>44881</v>
      </c>
      <c r="D10903" s="68" t="s">
        <v>50</v>
      </c>
      <c r="E10903" s="70" t="s">
        <v>82</v>
      </c>
      <c r="F10903" s="70" t="s">
        <v>3926</v>
      </c>
      <c r="G10903" s="67">
        <v>44887</v>
      </c>
      <c r="H10903" s="67">
        <v>44903</v>
      </c>
      <c r="I10903" s="71">
        <v>16</v>
      </c>
      <c r="J10903" s="72" t="s">
        <v>153</v>
      </c>
      <c r="K10903" s="72" t="s">
        <v>154</v>
      </c>
      <c r="L10903" s="73">
        <v>2</v>
      </c>
      <c r="M10903" s="73" t="s">
        <v>104</v>
      </c>
      <c r="N10903" s="68" t="str">
        <f>VLOOKUP(K10903,[1]人員授權表!D$3:G$249,4,0)</f>
        <v>無機</v>
      </c>
      <c r="O10903" s="70" t="str">
        <f>IF(J10903=[1]人員授權表!$C$85,"Casper李羿勳",IF(J10903=[1]人員授權表!$C$188,"Iring陳俊明",IF(J10903=[1]人員授權表!$C$189,"Brian陳泓霖",VLOOKUP(K10903,[1]人員授權表!D$2:E$249,2,FALSE))))</f>
        <v>Ken張智凱</v>
      </c>
      <c r="P10903" s="67">
        <f t="shared" ref="P10903:P10966" si="584">H10903-2</f>
        <v>44901</v>
      </c>
      <c r="Q10903" s="75" t="str">
        <f t="shared" si="583"/>
        <v>週二</v>
      </c>
      <c r="R10903" s="80">
        <v>44889</v>
      </c>
    </row>
    <row r="10904" spans="2:28">
      <c r="B10904" s="66">
        <v>44889</v>
      </c>
      <c r="D10904" s="68" t="s">
        <v>50</v>
      </c>
      <c r="E10904" s="70" t="s">
        <v>82</v>
      </c>
      <c r="F10904" s="4" t="s">
        <v>3928</v>
      </c>
      <c r="G10904" s="67">
        <v>44889</v>
      </c>
      <c r="H10904" s="67">
        <v>44903</v>
      </c>
      <c r="I10904" s="71">
        <f>_xlfn.DAYS(H10904,G10904)</f>
        <v>14</v>
      </c>
      <c r="J10904" s="72" t="s">
        <v>181</v>
      </c>
      <c r="K10904" s="72" t="s">
        <v>182</v>
      </c>
      <c r="L10904" s="73">
        <v>1</v>
      </c>
      <c r="M10904" s="73" t="s">
        <v>104</v>
      </c>
      <c r="N10904" s="68" t="str">
        <f>VLOOKUP(K10904,[1]人員授權表!D$3:G$249,4,0)</f>
        <v>有機</v>
      </c>
      <c r="O10904" s="70" t="str">
        <f>IF(J10904=[1]人員授權表!$C$85,"Casper李羿勳",IF(J10904=[1]人員授權表!$C$188,"Iring陳俊明",IF(J10904=[1]人員授權表!$C$189,"Brian陳泓霖",VLOOKUP(K10904,[1]人員授權表!D$2:E$249,2,FALSE))))</f>
        <v>Sara王淑玲</v>
      </c>
      <c r="P10904" s="67">
        <f t="shared" si="584"/>
        <v>44901</v>
      </c>
      <c r="Q10904" s="75" t="str">
        <f t="shared" si="583"/>
        <v>週二</v>
      </c>
      <c r="R10904" s="80">
        <v>44897</v>
      </c>
    </row>
    <row r="10905" spans="2:28">
      <c r="B10905" s="66">
        <v>44889</v>
      </c>
      <c r="D10905" s="68" t="s">
        <v>50</v>
      </c>
      <c r="E10905" s="70" t="s">
        <v>82</v>
      </c>
      <c r="F10905" s="4" t="s">
        <v>3928</v>
      </c>
      <c r="G10905" s="67">
        <v>44889</v>
      </c>
      <c r="H10905" s="67">
        <v>44903</v>
      </c>
      <c r="I10905" s="71">
        <f>_xlfn.DAYS(H10905,G10905)</f>
        <v>14</v>
      </c>
      <c r="J10905" s="72" t="s">
        <v>169</v>
      </c>
      <c r="K10905" s="72" t="s">
        <v>170</v>
      </c>
      <c r="L10905" s="73">
        <v>1</v>
      </c>
      <c r="M10905" s="73" t="s">
        <v>104</v>
      </c>
      <c r="N10905" s="68" t="str">
        <f>VLOOKUP(K10905,[1]人員授權表!D$3:G$249,4,0)</f>
        <v>有機</v>
      </c>
      <c r="O10905" s="70" t="str">
        <f>IF(J10905=[1]人員授權表!$C$85,"Casper李羿勳",IF(J10905=[1]人員授權表!$C$188,"Iring陳俊明",IF(J10905=[1]人員授權表!$C$189,"Brian陳泓霖",VLOOKUP(K10905,[1]人員授權表!D$2:E$249,2,FALSE))))</f>
        <v>Elle黃雅琪&amp;
Marco陳鴻鈞</v>
      </c>
      <c r="P10905" s="67">
        <f t="shared" si="584"/>
        <v>44901</v>
      </c>
      <c r="Q10905" s="75" t="str">
        <f t="shared" si="583"/>
        <v>週二</v>
      </c>
      <c r="R10905" s="80">
        <v>44901</v>
      </c>
    </row>
    <row r="10906" spans="2:28">
      <c r="B10906" s="66">
        <v>44889</v>
      </c>
      <c r="D10906" s="68" t="s">
        <v>50</v>
      </c>
      <c r="E10906" s="70" t="s">
        <v>82</v>
      </c>
      <c r="F10906" s="4" t="s">
        <v>3928</v>
      </c>
      <c r="G10906" s="67">
        <v>44889</v>
      </c>
      <c r="H10906" s="67">
        <v>44903</v>
      </c>
      <c r="I10906" s="71">
        <f>_xlfn.DAYS(H10906,G10906)</f>
        <v>14</v>
      </c>
      <c r="J10906" s="72" t="s">
        <v>148</v>
      </c>
      <c r="K10906" s="72" t="s">
        <v>149</v>
      </c>
      <c r="L10906" s="73">
        <v>1</v>
      </c>
      <c r="M10906" s="73" t="s">
        <v>104</v>
      </c>
      <c r="N10906" s="68" t="str">
        <f>VLOOKUP(K10906,[1]人員授權表!D$3:G$249,4,0)</f>
        <v>無機</v>
      </c>
      <c r="O10906" s="70" t="str">
        <f>IF(J10906=[1]人員授權表!$C$85,"Casper李羿勳",IF(J10906=[1]人員授權表!$C$188,"Iring陳俊明",IF(J10906=[1]人員授權表!$C$189,"Brian陳泓霖",VLOOKUP(K10906,[1]人員授權表!D$2:E$249,2,FALSE))))</f>
        <v>Vicky游崴涵</v>
      </c>
      <c r="P10906" s="67">
        <f t="shared" si="584"/>
        <v>44901</v>
      </c>
      <c r="Q10906" s="75" t="str">
        <f t="shared" si="583"/>
        <v>週二</v>
      </c>
      <c r="R10906" s="80">
        <v>44895</v>
      </c>
    </row>
    <row r="10907" spans="2:28">
      <c r="B10907" s="66">
        <v>44889</v>
      </c>
      <c r="D10907" s="68" t="s">
        <v>50</v>
      </c>
      <c r="E10907" s="70" t="s">
        <v>82</v>
      </c>
      <c r="F10907" s="4" t="s">
        <v>3928</v>
      </c>
      <c r="G10907" s="67">
        <v>44889</v>
      </c>
      <c r="H10907" s="67">
        <v>44903</v>
      </c>
      <c r="I10907" s="71">
        <f>_xlfn.DAYS(H10907,G10907)</f>
        <v>14</v>
      </c>
      <c r="J10907" s="72" t="s">
        <v>139</v>
      </c>
      <c r="K10907" s="72" t="s">
        <v>140</v>
      </c>
      <c r="L10907" s="73">
        <v>1</v>
      </c>
      <c r="M10907" s="73" t="s">
        <v>104</v>
      </c>
      <c r="N10907" s="68" t="str">
        <f>VLOOKUP(K10907,[1]人員授權表!D$3:G$249,4,0)</f>
        <v>無機</v>
      </c>
      <c r="O10907" s="70" t="str">
        <f>IF(J10907=[1]人員授權表!$C$85,"Casper李羿勳",IF(J10907=[1]人員授權表!$C$188,"Iring陳俊明",IF(J10907=[1]人員授權表!$C$189,"Brian陳泓霖",VLOOKUP(K10907,[1]人員授權表!D$2:E$249,2,FALSE))))</f>
        <v>Brian陳泓霖</v>
      </c>
      <c r="P10907" s="67">
        <f t="shared" si="584"/>
        <v>44901</v>
      </c>
      <c r="Q10907" s="75" t="str">
        <f t="shared" si="583"/>
        <v>週二</v>
      </c>
      <c r="R10907" s="80">
        <v>44900</v>
      </c>
    </row>
    <row r="10908" spans="2:28">
      <c r="B10908" s="66">
        <v>44889</v>
      </c>
      <c r="D10908" s="68" t="s">
        <v>50</v>
      </c>
      <c r="E10908" s="70" t="s">
        <v>82</v>
      </c>
      <c r="F10908" s="4" t="s">
        <v>3928</v>
      </c>
      <c r="G10908" s="67">
        <v>44889</v>
      </c>
      <c r="H10908" s="67">
        <v>44903</v>
      </c>
      <c r="I10908" s="71">
        <f>_xlfn.DAYS(H10908,G10908)</f>
        <v>14</v>
      </c>
      <c r="J10908" s="72" t="s">
        <v>269</v>
      </c>
      <c r="K10908" s="72" t="s">
        <v>270</v>
      </c>
      <c r="L10908" s="73">
        <v>1</v>
      </c>
      <c r="M10908" s="73" t="s">
        <v>104</v>
      </c>
      <c r="N10908" s="68" t="str">
        <f>VLOOKUP(K10908,[1]人員授權表!D$3:G$249,4,0)</f>
        <v>無機</v>
      </c>
      <c r="O10908" s="70" t="str">
        <f>IF(J10908=[1]人員授權表!$C$85,"Casper李羿勳",IF(J10908=[1]人員授權表!$C$188,"Iring陳俊明",IF(J10908=[1]人員授權表!$C$189,"Brian陳泓霖",VLOOKUP(K10908,[1]人員授權表!D$2:E$249,2,FALSE))))</f>
        <v>George陳志昇&amp;Vicky游崴涵</v>
      </c>
      <c r="P10908" s="67">
        <f t="shared" si="584"/>
        <v>44901</v>
      </c>
      <c r="Q10908" s="75" t="str">
        <f t="shared" si="583"/>
        <v>週二</v>
      </c>
      <c r="R10908" s="80">
        <v>44897</v>
      </c>
    </row>
    <row r="10909" spans="2:28">
      <c r="B10909" s="66">
        <v>44897</v>
      </c>
      <c r="D10909" s="68" t="s">
        <v>50</v>
      </c>
      <c r="E10909" s="70" t="s">
        <v>879</v>
      </c>
      <c r="F10909" s="4" t="s">
        <v>3929</v>
      </c>
      <c r="G10909" s="67">
        <v>44889</v>
      </c>
      <c r="H10909" s="67">
        <v>44903</v>
      </c>
      <c r="I10909" s="71">
        <v>14</v>
      </c>
      <c r="J10909" s="72" t="s">
        <v>181</v>
      </c>
      <c r="K10909" s="72" t="s">
        <v>182</v>
      </c>
      <c r="L10909" s="73">
        <v>3</v>
      </c>
      <c r="M10909" s="73" t="s">
        <v>104</v>
      </c>
      <c r="N10909" s="68" t="str">
        <f>VLOOKUP(K10909,[1]人員授權表!D$3:G$249,4,0)</f>
        <v>有機</v>
      </c>
      <c r="O10909" s="70" t="s">
        <v>877</v>
      </c>
      <c r="P10909" s="67">
        <f t="shared" si="584"/>
        <v>44901</v>
      </c>
      <c r="Q10909" s="75" t="str">
        <f t="shared" si="583"/>
        <v>週二</v>
      </c>
      <c r="R10909" s="80">
        <v>44901</v>
      </c>
      <c r="AA10909" s="102">
        <v>15</v>
      </c>
      <c r="AB10909" s="123" t="s">
        <v>2325</v>
      </c>
    </row>
    <row r="10910" spans="2:28">
      <c r="B10910" s="66">
        <v>44880</v>
      </c>
      <c r="D10910" s="68" t="s">
        <v>17</v>
      </c>
      <c r="E10910" s="70" t="s">
        <v>51</v>
      </c>
      <c r="F10910" s="4" t="s">
        <v>3930</v>
      </c>
      <c r="G10910" s="67">
        <v>44886</v>
      </c>
      <c r="H10910" s="67">
        <v>44904</v>
      </c>
      <c r="I10910" s="71">
        <f t="shared" ref="I10910:I10973" si="585">_xlfn.DAYS(H10910,G10910)</f>
        <v>18</v>
      </c>
      <c r="J10910" s="72" t="s">
        <v>240</v>
      </c>
      <c r="K10910" s="72" t="s">
        <v>248</v>
      </c>
      <c r="L10910" s="73">
        <v>4</v>
      </c>
      <c r="M10910" s="73" t="s">
        <v>91</v>
      </c>
      <c r="N10910" s="68" t="str">
        <f>VLOOKUP(K10910,[1]人員授權表!D$3:G$249,4,0)</f>
        <v>有機</v>
      </c>
      <c r="O10910" s="70" t="str">
        <f>IF(J10910=[1]人員授權表!$C$85,"Casper李羿勳",IF(J10910=[1]人員授權表!$C$188,"Iring陳俊明",IF(J10910=[1]人員授權表!$C$189,"Brian陳泓霖",VLOOKUP(K10910,[1]人員授權表!D$2:E$249,2,FALSE))))</f>
        <v>Marco陳鴻鈞</v>
      </c>
      <c r="P10910" s="67">
        <f t="shared" si="584"/>
        <v>44902</v>
      </c>
      <c r="Q10910" s="75" t="str">
        <f t="shared" si="583"/>
        <v>週三</v>
      </c>
      <c r="R10910" s="80">
        <v>44897</v>
      </c>
    </row>
    <row r="10911" spans="2:28">
      <c r="B10911" s="66">
        <v>44880</v>
      </c>
      <c r="D10911" s="68" t="s">
        <v>17</v>
      </c>
      <c r="E10911" s="70" t="s">
        <v>51</v>
      </c>
      <c r="F10911" s="4" t="s">
        <v>3930</v>
      </c>
      <c r="G10911" s="67">
        <v>44886</v>
      </c>
      <c r="H10911" s="67">
        <v>44904</v>
      </c>
      <c r="I10911" s="71">
        <f t="shared" si="585"/>
        <v>18</v>
      </c>
      <c r="J10911" s="72" t="s">
        <v>261</v>
      </c>
      <c r="K10911" s="72" t="s">
        <v>248</v>
      </c>
      <c r="L10911" s="73">
        <v>4</v>
      </c>
      <c r="M10911" s="73" t="s">
        <v>91</v>
      </c>
      <c r="N10911" s="68" t="str">
        <f>VLOOKUP(K10911,[1]人員授權表!D$3:G$249,4,0)</f>
        <v>有機</v>
      </c>
      <c r="O10911" s="70" t="str">
        <f>IF(J10911=[1]人員授權表!$C$85,"Casper李羿勳",IF(J10911=[1]人員授權表!$C$188,"Iring陳俊明",IF(J10911=[1]人員授權表!$C$189,"Brian陳泓霖",VLOOKUP(K10911,[1]人員授權表!D$2:E$249,2,FALSE))))</f>
        <v>Marco陳鴻鈞</v>
      </c>
      <c r="P10911" s="67">
        <f t="shared" si="584"/>
        <v>44902</v>
      </c>
      <c r="Q10911" s="75" t="str">
        <f t="shared" si="583"/>
        <v>週三</v>
      </c>
      <c r="R10911" s="80">
        <v>44897</v>
      </c>
    </row>
    <row r="10912" spans="2:28">
      <c r="B10912" s="66">
        <v>44880</v>
      </c>
      <c r="D10912" s="68" t="s">
        <v>50</v>
      </c>
      <c r="E10912" s="70" t="s">
        <v>51</v>
      </c>
      <c r="F10912" s="4" t="s">
        <v>3930</v>
      </c>
      <c r="G10912" s="67">
        <v>44886</v>
      </c>
      <c r="H10912" s="67">
        <v>44904</v>
      </c>
      <c r="I10912" s="71">
        <f t="shared" si="585"/>
        <v>18</v>
      </c>
      <c r="J10912" s="72" t="s">
        <v>3230</v>
      </c>
      <c r="K10912" s="72" t="s">
        <v>241</v>
      </c>
      <c r="L10912" s="73">
        <v>4</v>
      </c>
      <c r="M10912" s="73" t="s">
        <v>91</v>
      </c>
      <c r="N10912" s="68" t="str">
        <f>VLOOKUP(K10912,[1]人員授權表!D$3:G$249,4,0)</f>
        <v>有機</v>
      </c>
      <c r="O10912" s="70" t="str">
        <f>IF(J10912=[1]人員授權表!$C$85,"Casper李羿勳",IF(J10912=[1]人員授權表!$C$188,"Iring陳俊明",IF(J10912=[1]人員授權表!$C$189,"Brian陳泓霖",VLOOKUP(K10912,[1]人員授權表!D$2:E$249,2,FALSE))))</f>
        <v>Casper李羿勳</v>
      </c>
      <c r="P10912" s="67">
        <f t="shared" si="584"/>
        <v>44902</v>
      </c>
      <c r="Q10912" s="75" t="str">
        <f t="shared" si="583"/>
        <v>週三</v>
      </c>
      <c r="R10912" s="80">
        <v>44902</v>
      </c>
    </row>
    <row r="10913" spans="2:26">
      <c r="B10913" s="66">
        <v>44880</v>
      </c>
      <c r="D10913" s="68" t="s">
        <v>50</v>
      </c>
      <c r="E10913" s="70" t="s">
        <v>51</v>
      </c>
      <c r="F10913" s="4" t="s">
        <v>3930</v>
      </c>
      <c r="G10913" s="67">
        <v>44886</v>
      </c>
      <c r="H10913" s="67">
        <v>44904</v>
      </c>
      <c r="I10913" s="71">
        <f t="shared" si="585"/>
        <v>18</v>
      </c>
      <c r="J10913" s="72" t="s">
        <v>246</v>
      </c>
      <c r="K10913" s="72" t="s">
        <v>241</v>
      </c>
      <c r="L10913" s="73">
        <v>4</v>
      </c>
      <c r="M10913" s="73" t="s">
        <v>91</v>
      </c>
      <c r="N10913" s="68" t="str">
        <f>VLOOKUP(K10913,[1]人員授權表!D$3:G$249,4,0)</f>
        <v>有機</v>
      </c>
      <c r="O10913" s="70" t="str">
        <f>IF(J10913=[1]人員授權表!$C$85,"Casper李羿勳",IF(J10913=[1]人員授權表!$C$188,"Iring陳俊明",IF(J10913=[1]人員授權表!$C$189,"Brian陳泓霖",VLOOKUP(K10913,[1]人員授權表!D$2:E$249,2,FALSE))))</f>
        <v>Casper李羿勳</v>
      </c>
      <c r="P10913" s="67">
        <f t="shared" si="584"/>
        <v>44902</v>
      </c>
      <c r="Q10913" s="75" t="str">
        <f t="shared" si="583"/>
        <v>週三</v>
      </c>
      <c r="R10913" s="80">
        <v>44902</v>
      </c>
    </row>
    <row r="10914" spans="2:26">
      <c r="B10914" s="66">
        <v>44880</v>
      </c>
      <c r="D10914" s="68" t="s">
        <v>50</v>
      </c>
      <c r="E10914" s="70" t="s">
        <v>51</v>
      </c>
      <c r="F10914" s="4" t="s">
        <v>3930</v>
      </c>
      <c r="G10914" s="67">
        <v>44886</v>
      </c>
      <c r="H10914" s="67">
        <v>44904</v>
      </c>
      <c r="I10914" s="71">
        <f t="shared" si="585"/>
        <v>18</v>
      </c>
      <c r="J10914" s="72" t="s">
        <v>74</v>
      </c>
      <c r="K10914" s="72" t="s">
        <v>75</v>
      </c>
      <c r="L10914" s="73">
        <v>4</v>
      </c>
      <c r="M10914" s="73" t="s">
        <v>91</v>
      </c>
      <c r="N10914" s="68" t="str">
        <f>VLOOKUP(K10914,[1]人員授權表!D$3:G$249,4,0)</f>
        <v>有機</v>
      </c>
      <c r="O10914" s="70" t="str">
        <f>IF(J10914=[1]人員授權表!$C$85,"Casper李羿勳",IF(J10914=[1]人員授權表!$C$188,"Iring陳俊明",IF(J10914=[1]人員授權表!$C$189,"Brian陳泓霖",VLOOKUP(K10914,[1]人員授權表!D$2:E$249,2,FALSE))))</f>
        <v>Casper李羿勳</v>
      </c>
      <c r="P10914" s="67">
        <f t="shared" si="584"/>
        <v>44902</v>
      </c>
      <c r="Q10914" s="75" t="str">
        <f t="shared" si="583"/>
        <v>週三</v>
      </c>
      <c r="R10914" s="80">
        <v>44902</v>
      </c>
    </row>
    <row r="10915" spans="2:26">
      <c r="B10915" s="66">
        <v>44880</v>
      </c>
      <c r="D10915" s="68" t="s">
        <v>50</v>
      </c>
      <c r="E10915" s="70" t="s">
        <v>51</v>
      </c>
      <c r="F10915" s="4" t="s">
        <v>3931</v>
      </c>
      <c r="G10915" s="67">
        <v>44886</v>
      </c>
      <c r="H10915" s="67">
        <v>44904</v>
      </c>
      <c r="I10915" s="71">
        <f t="shared" si="585"/>
        <v>18</v>
      </c>
      <c r="J10915" s="72" t="s">
        <v>240</v>
      </c>
      <c r="K10915" s="72" t="s">
        <v>241</v>
      </c>
      <c r="L10915" s="73">
        <v>1</v>
      </c>
      <c r="M10915" s="73" t="s">
        <v>91</v>
      </c>
      <c r="N10915" s="68" t="str">
        <f>VLOOKUP(K10915,[1]人員授權表!D$3:G$249,4,0)</f>
        <v>有機</v>
      </c>
      <c r="O10915" s="70" t="str">
        <f>IF(J10915=[1]人員授權表!$C$85,"Casper李羿勳",IF(J10915=[1]人員授權表!$C$188,"Iring陳俊明",IF(J10915=[1]人員授權表!$C$189,"Brian陳泓霖",VLOOKUP(K10915,[1]人員授權表!D$2:E$249,2,FALSE))))</f>
        <v>Casper李羿勳</v>
      </c>
      <c r="P10915" s="67">
        <f t="shared" si="584"/>
        <v>44902</v>
      </c>
      <c r="Q10915" s="75" t="str">
        <f t="shared" si="583"/>
        <v>週三</v>
      </c>
      <c r="R10915" s="80">
        <v>44902</v>
      </c>
    </row>
    <row r="10916" spans="2:26">
      <c r="B10916" s="66">
        <v>44880</v>
      </c>
      <c r="D10916" s="68" t="s">
        <v>50</v>
      </c>
      <c r="E10916" s="70" t="s">
        <v>51</v>
      </c>
      <c r="F10916" s="4" t="s">
        <v>3932</v>
      </c>
      <c r="G10916" s="67">
        <v>44886</v>
      </c>
      <c r="H10916" s="67">
        <v>44904</v>
      </c>
      <c r="I10916" s="71">
        <f t="shared" si="585"/>
        <v>18</v>
      </c>
      <c r="J10916" s="72" t="s">
        <v>69</v>
      </c>
      <c r="K10916" s="72" t="s">
        <v>70</v>
      </c>
      <c r="L10916" s="73">
        <v>1</v>
      </c>
      <c r="M10916" s="73" t="s">
        <v>91</v>
      </c>
      <c r="N10916" s="68" t="str">
        <f>VLOOKUP(K10916,[1]人員授權表!D$3:G$249,4,0)</f>
        <v>有機</v>
      </c>
      <c r="O10916" s="70" t="str">
        <f>IF(J10916=[1]人員授權表!$C$85,"Casper李羿勳",IF(J10916=[1]人員授權表!$C$188,"Iring陳俊明",IF(J10916=[1]人員授權表!$C$189,"Brian陳泓霖",VLOOKUP(K10916,[1]人員授權表!D$2:E$249,2,FALSE))))</f>
        <v>Casper李羿勳</v>
      </c>
      <c r="P10916" s="67">
        <f t="shared" si="584"/>
        <v>44902</v>
      </c>
      <c r="Q10916" s="75" t="str">
        <f t="shared" si="583"/>
        <v>週三</v>
      </c>
      <c r="R10916" s="80">
        <v>44902</v>
      </c>
    </row>
    <row r="10917" spans="2:26">
      <c r="B10917" s="66">
        <v>44880</v>
      </c>
      <c r="D10917" s="68" t="s">
        <v>50</v>
      </c>
      <c r="E10917" s="70" t="s">
        <v>51</v>
      </c>
      <c r="F10917" s="4" t="s">
        <v>3932</v>
      </c>
      <c r="G10917" s="67">
        <v>44886</v>
      </c>
      <c r="H10917" s="67">
        <v>44904</v>
      </c>
      <c r="I10917" s="71">
        <f t="shared" si="585"/>
        <v>18</v>
      </c>
      <c r="J10917" s="72" t="s">
        <v>66</v>
      </c>
      <c r="K10917" s="72" t="s">
        <v>64</v>
      </c>
      <c r="L10917" s="73">
        <v>1</v>
      </c>
      <c r="M10917" s="73" t="s">
        <v>91</v>
      </c>
      <c r="N10917" s="68" t="str">
        <f>VLOOKUP(K10917,[1]人員授權表!D$3:G$249,4,0)</f>
        <v>有機</v>
      </c>
      <c r="O10917" s="70" t="str">
        <f>IF(J10917=[1]人員授權表!$C$85,"Casper李羿勳",IF(J10917=[1]人員授權表!$C$188,"Iring陳俊明",IF(J10917=[1]人員授權表!$C$189,"Brian陳泓霖",VLOOKUP(K10917,[1]人員授權表!D$2:E$249,2,FALSE))))</f>
        <v>Casper李羿勳</v>
      </c>
      <c r="P10917" s="67">
        <f t="shared" si="584"/>
        <v>44902</v>
      </c>
      <c r="Q10917" s="75" t="str">
        <f t="shared" si="583"/>
        <v>週三</v>
      </c>
      <c r="R10917" s="80">
        <v>44902</v>
      </c>
    </row>
    <row r="10918" spans="2:26">
      <c r="B10918" s="66">
        <v>44880</v>
      </c>
      <c r="D10918" s="68" t="s">
        <v>50</v>
      </c>
      <c r="E10918" s="70" t="s">
        <v>51</v>
      </c>
      <c r="F10918" s="4" t="s">
        <v>3932</v>
      </c>
      <c r="G10918" s="67">
        <v>44886</v>
      </c>
      <c r="H10918" s="67">
        <v>44904</v>
      </c>
      <c r="I10918" s="71">
        <f t="shared" si="585"/>
        <v>18</v>
      </c>
      <c r="J10918" s="72" t="s">
        <v>242</v>
      </c>
      <c r="K10918" s="72" t="s">
        <v>241</v>
      </c>
      <c r="L10918" s="73">
        <v>1</v>
      </c>
      <c r="M10918" s="73" t="s">
        <v>91</v>
      </c>
      <c r="N10918" s="68" t="str">
        <f>VLOOKUP(K10918,[1]人員授權表!D$3:G$249,4,0)</f>
        <v>有機</v>
      </c>
      <c r="O10918" s="70" t="str">
        <f>IF(J10918=[1]人員授權表!$C$85,"Casper李羿勳",IF(J10918=[1]人員授權表!$C$188,"Iring陳俊明",IF(J10918=[1]人員授權表!$C$189,"Brian陳泓霖",VLOOKUP(K10918,[1]人員授權表!D$2:E$249,2,FALSE))))</f>
        <v>Casper李羿勳</v>
      </c>
      <c r="P10918" s="67">
        <f t="shared" si="584"/>
        <v>44902</v>
      </c>
      <c r="Q10918" s="75" t="str">
        <f t="shared" si="583"/>
        <v>週三</v>
      </c>
      <c r="R10918" s="80">
        <v>44902</v>
      </c>
    </row>
    <row r="10919" spans="2:26">
      <c r="B10919" s="66">
        <v>44880</v>
      </c>
      <c r="D10919" s="68" t="s">
        <v>50</v>
      </c>
      <c r="E10919" s="70" t="s">
        <v>51</v>
      </c>
      <c r="F10919" s="4" t="s">
        <v>3932</v>
      </c>
      <c r="G10919" s="67">
        <v>44886</v>
      </c>
      <c r="H10919" s="67">
        <v>44904</v>
      </c>
      <c r="I10919" s="71">
        <f t="shared" si="585"/>
        <v>18</v>
      </c>
      <c r="J10919" s="72" t="s">
        <v>350</v>
      </c>
      <c r="K10919" s="72" t="s">
        <v>1263</v>
      </c>
      <c r="L10919" s="73">
        <v>1</v>
      </c>
      <c r="M10919" s="73" t="s">
        <v>91</v>
      </c>
      <c r="N10919" s="68" t="str">
        <f>VLOOKUP(K10919,[1]人員授權表!D$3:G$249,4,0)</f>
        <v>有機</v>
      </c>
      <c r="O10919" s="70" t="str">
        <f>IF(J10919=[1]人員授權表!$C$85,"Casper李羿勳",IF(J10919=[1]人員授權表!$C$188,"Iring陳俊明",IF(J10919=[1]人員授權表!$C$189,"Brian陳泓霖",VLOOKUP(K10919,[1]人員授權表!D$2:E$249,2,FALSE))))</f>
        <v>Marco陳鴻鈞</v>
      </c>
      <c r="P10919" s="67">
        <f t="shared" si="584"/>
        <v>44902</v>
      </c>
      <c r="Q10919" s="75" t="str">
        <f t="shared" si="583"/>
        <v>週三</v>
      </c>
      <c r="R10919" s="80">
        <v>44901</v>
      </c>
      <c r="U10919" s="70">
        <v>1</v>
      </c>
      <c r="Y10919" s="78">
        <v>44902</v>
      </c>
      <c r="Z10919" s="79" t="s">
        <v>3933</v>
      </c>
    </row>
    <row r="10920" spans="2:26">
      <c r="B10920" s="66">
        <v>44880</v>
      </c>
      <c r="D10920" s="68" t="s">
        <v>50</v>
      </c>
      <c r="E10920" s="70" t="s">
        <v>51</v>
      </c>
      <c r="F10920" s="4" t="s">
        <v>3934</v>
      </c>
      <c r="G10920" s="67">
        <v>44887</v>
      </c>
      <c r="H10920" s="67">
        <v>44904</v>
      </c>
      <c r="I10920" s="71">
        <f t="shared" si="585"/>
        <v>17</v>
      </c>
      <c r="J10920" s="72" t="s">
        <v>53</v>
      </c>
      <c r="K10920" s="72" t="s">
        <v>54</v>
      </c>
      <c r="L10920" s="73">
        <v>2</v>
      </c>
      <c r="M10920" s="73" t="s">
        <v>91</v>
      </c>
      <c r="N10920" s="68" t="str">
        <f>VLOOKUP(K10920,[1]人員授權表!D$3:G$249,4,0)</f>
        <v>有機</v>
      </c>
      <c r="O10920" s="70" t="str">
        <f>IF(J10920=[1]人員授權表!$C$85,"Casper李羿勳",IF(J10920=[1]人員授權表!$C$188,"Iring陳俊明",IF(J10920=[1]人員授權表!$C$189,"Brian陳泓霖",VLOOKUP(K10920,[1]人員授權表!D$2:E$249,2,FALSE))))</f>
        <v>Marco陳鴻鈞</v>
      </c>
      <c r="P10920" s="67">
        <f t="shared" si="584"/>
        <v>44902</v>
      </c>
      <c r="Q10920" s="75" t="str">
        <f t="shared" si="583"/>
        <v>週三</v>
      </c>
      <c r="R10920" s="80">
        <v>44901</v>
      </c>
    </row>
    <row r="10921" spans="2:26">
      <c r="B10921" s="66">
        <v>44880</v>
      </c>
      <c r="D10921" s="68" t="s">
        <v>50</v>
      </c>
      <c r="E10921" s="70" t="s">
        <v>51</v>
      </c>
      <c r="F10921" s="4" t="s">
        <v>3934</v>
      </c>
      <c r="G10921" s="67">
        <v>44887</v>
      </c>
      <c r="H10921" s="67">
        <v>44904</v>
      </c>
      <c r="I10921" s="71">
        <f t="shared" si="585"/>
        <v>17</v>
      </c>
      <c r="J10921" s="72" t="s">
        <v>60</v>
      </c>
      <c r="K10921" s="72" t="s">
        <v>61</v>
      </c>
      <c r="L10921" s="73">
        <v>2</v>
      </c>
      <c r="M10921" s="73" t="s">
        <v>91</v>
      </c>
      <c r="N10921" s="68" t="str">
        <f>VLOOKUP(K10921,[1]人員授權表!D$3:G$249,4,0)</f>
        <v>有機</v>
      </c>
      <c r="O10921" s="70" t="str">
        <f>IF(J10921=[1]人員授權表!$C$85,"Casper李羿勳",IF(J10921=[1]人員授權表!$C$188,"Iring陳俊明",IF(J10921=[1]人員授權表!$C$189,"Brian陳泓霖",VLOOKUP(K10921,[1]人員授權表!D$2:E$249,2,FALSE))))</f>
        <v>Marco陳鴻鈞</v>
      </c>
      <c r="P10921" s="67">
        <f t="shared" si="584"/>
        <v>44902</v>
      </c>
      <c r="Q10921" s="75" t="str">
        <f t="shared" si="583"/>
        <v>週三</v>
      </c>
      <c r="R10921" s="80">
        <v>44901</v>
      </c>
    </row>
    <row r="10922" spans="2:26">
      <c r="B10922" s="66">
        <v>44880</v>
      </c>
      <c r="D10922" s="68" t="s">
        <v>50</v>
      </c>
      <c r="E10922" s="70" t="s">
        <v>51</v>
      </c>
      <c r="F10922" s="4" t="s">
        <v>3935</v>
      </c>
      <c r="G10922" s="67">
        <v>44887</v>
      </c>
      <c r="H10922" s="67">
        <v>44904</v>
      </c>
      <c r="I10922" s="71">
        <f t="shared" si="585"/>
        <v>17</v>
      </c>
      <c r="J10922" s="72" t="s">
        <v>243</v>
      </c>
      <c r="K10922" s="72" t="s">
        <v>241</v>
      </c>
      <c r="L10922" s="73">
        <v>3</v>
      </c>
      <c r="M10922" s="73" t="s">
        <v>91</v>
      </c>
      <c r="N10922" s="68" t="str">
        <f>VLOOKUP(K10922,[1]人員授權表!D$3:G$249,4,0)</f>
        <v>有機</v>
      </c>
      <c r="O10922" s="70" t="str">
        <f>IF(J10922=[1]人員授權表!$C$85,"Casper李羿勳",IF(J10922=[1]人員授權表!$C$188,"Iring陳俊明",IF(J10922=[1]人員授權表!$C$189,"Brian陳泓霖",VLOOKUP(K10922,[1]人員授權表!D$2:E$249,2,FALSE))))</f>
        <v>Casper李羿勳</v>
      </c>
      <c r="P10922" s="67">
        <f t="shared" si="584"/>
        <v>44902</v>
      </c>
      <c r="Q10922" s="75" t="str">
        <f t="shared" si="583"/>
        <v>週三</v>
      </c>
      <c r="R10922" s="80">
        <v>44902</v>
      </c>
    </row>
    <row r="10923" spans="2:26">
      <c r="B10923" s="66">
        <v>44880</v>
      </c>
      <c r="C10923" s="67">
        <v>44890</v>
      </c>
      <c r="D10923" s="68" t="s">
        <v>50</v>
      </c>
      <c r="E10923" s="70" t="s">
        <v>51</v>
      </c>
      <c r="F10923" s="4" t="s">
        <v>3936</v>
      </c>
      <c r="G10923" s="67">
        <v>44888</v>
      </c>
      <c r="H10923" s="101">
        <v>44904</v>
      </c>
      <c r="I10923" s="71">
        <f t="shared" si="585"/>
        <v>16</v>
      </c>
      <c r="J10923" s="72" t="s">
        <v>66</v>
      </c>
      <c r="K10923" s="72" t="s">
        <v>64</v>
      </c>
      <c r="L10923" s="73">
        <v>1</v>
      </c>
      <c r="M10923" s="73" t="s">
        <v>91</v>
      </c>
      <c r="N10923" s="68" t="str">
        <f>VLOOKUP(K10923,[1]人員授權表!D$3:G$249,4,0)</f>
        <v>有機</v>
      </c>
      <c r="O10923" s="70" t="str">
        <f>IF(J10923=[1]人員授權表!$C$85,"Casper李羿勳",IF(J10923=[1]人員授權表!$C$188,"Iring陳俊明",IF(J10923=[1]人員授權表!$C$189,"Brian陳泓霖",VLOOKUP(K10923,[1]人員授權表!D$2:E$249,2,FALSE))))</f>
        <v>Casper李羿勳</v>
      </c>
      <c r="P10923" s="67">
        <f t="shared" si="584"/>
        <v>44902</v>
      </c>
      <c r="Q10923" s="75" t="str">
        <f t="shared" si="583"/>
        <v>週三</v>
      </c>
      <c r="R10923" s="80">
        <v>44902</v>
      </c>
    </row>
    <row r="10924" spans="2:26">
      <c r="B10924" s="66">
        <v>44880</v>
      </c>
      <c r="C10924" s="67">
        <v>44890</v>
      </c>
      <c r="D10924" s="68" t="s">
        <v>50</v>
      </c>
      <c r="E10924" s="70" t="s">
        <v>51</v>
      </c>
      <c r="F10924" s="4" t="s">
        <v>3937</v>
      </c>
      <c r="G10924" s="67">
        <v>44888</v>
      </c>
      <c r="H10924" s="101">
        <v>44904</v>
      </c>
      <c r="I10924" s="71">
        <f t="shared" si="585"/>
        <v>16</v>
      </c>
      <c r="J10924" s="72" t="s">
        <v>60</v>
      </c>
      <c r="K10924" s="72" t="s">
        <v>61</v>
      </c>
      <c r="L10924" s="73">
        <v>1</v>
      </c>
      <c r="M10924" s="73" t="s">
        <v>91</v>
      </c>
      <c r="N10924" s="68" t="str">
        <f>VLOOKUP(K10924,[1]人員授權表!D$3:G$249,4,0)</f>
        <v>有機</v>
      </c>
      <c r="O10924" s="70" t="str">
        <f>IF(J10924=[1]人員授權表!$C$85,"Casper李羿勳",IF(J10924=[1]人員授權表!$C$188,"Iring陳俊明",IF(J10924=[1]人員授權表!$C$189,"Brian陳泓霖",VLOOKUP(K10924,[1]人員授權表!D$2:E$249,2,FALSE))))</f>
        <v>Marco陳鴻鈞</v>
      </c>
      <c r="P10924" s="67">
        <f t="shared" si="584"/>
        <v>44902</v>
      </c>
      <c r="Q10924" s="75" t="str">
        <f t="shared" si="583"/>
        <v>週三</v>
      </c>
      <c r="R10924" s="80">
        <v>44901</v>
      </c>
    </row>
    <row r="10925" spans="2:26">
      <c r="B10925" s="66">
        <v>44882</v>
      </c>
      <c r="D10925" s="68" t="s">
        <v>50</v>
      </c>
      <c r="E10925" s="70" t="s">
        <v>51</v>
      </c>
      <c r="F10925" s="4" t="s">
        <v>3938</v>
      </c>
      <c r="G10925" s="67">
        <v>44888</v>
      </c>
      <c r="H10925" s="67">
        <v>44904</v>
      </c>
      <c r="I10925" s="71">
        <f t="shared" si="585"/>
        <v>16</v>
      </c>
      <c r="J10925" s="72" t="s">
        <v>60</v>
      </c>
      <c r="K10925" s="72" t="s">
        <v>61</v>
      </c>
      <c r="L10925" s="73">
        <v>1</v>
      </c>
      <c r="M10925" s="73" t="s">
        <v>91</v>
      </c>
      <c r="N10925" s="68" t="str">
        <f>VLOOKUP(K10925,[1]人員授權表!D$3:G$249,4,0)</f>
        <v>有機</v>
      </c>
      <c r="O10925" s="70" t="str">
        <f>IF(J10925=[1]人員授權表!$C$85,"Casper李羿勳",IF(J10925=[1]人員授權表!$C$188,"Iring陳俊明",IF(J10925=[1]人員授權表!$C$189,"Brian陳泓霖",VLOOKUP(K10925,[1]人員授權表!D$2:E$249,2,FALSE))))</f>
        <v>Marco陳鴻鈞</v>
      </c>
      <c r="P10925" s="67">
        <f t="shared" si="584"/>
        <v>44902</v>
      </c>
      <c r="Q10925" s="75" t="str">
        <f t="shared" si="583"/>
        <v>週三</v>
      </c>
      <c r="R10925" s="80">
        <v>44897</v>
      </c>
    </row>
    <row r="10926" spans="2:26">
      <c r="B10926" s="66">
        <v>44882</v>
      </c>
      <c r="D10926" s="68" t="s">
        <v>50</v>
      </c>
      <c r="E10926" s="70" t="s">
        <v>51</v>
      </c>
      <c r="F10926" s="4" t="s">
        <v>3938</v>
      </c>
      <c r="G10926" s="67">
        <v>44888</v>
      </c>
      <c r="H10926" s="67">
        <v>44904</v>
      </c>
      <c r="I10926" s="71">
        <f t="shared" si="585"/>
        <v>16</v>
      </c>
      <c r="J10926" s="72" t="s">
        <v>240</v>
      </c>
      <c r="K10926" s="72" t="s">
        <v>248</v>
      </c>
      <c r="L10926" s="73">
        <v>1</v>
      </c>
      <c r="M10926" s="73" t="s">
        <v>91</v>
      </c>
      <c r="N10926" s="68" t="str">
        <f>VLOOKUP(K10926,[1]人員授權表!D$3:G$249,4,0)</f>
        <v>有機</v>
      </c>
      <c r="O10926" s="70" t="str">
        <f>IF(J10926=[1]人員授權表!$C$85,"Casper李羿勳",IF(J10926=[1]人員授權表!$C$188,"Iring陳俊明",IF(J10926=[1]人員授權表!$C$189,"Brian陳泓霖",VLOOKUP(K10926,[1]人員授權表!D$2:E$249,2,FALSE))))</f>
        <v>Marco陳鴻鈞</v>
      </c>
      <c r="P10926" s="67">
        <f t="shared" si="584"/>
        <v>44902</v>
      </c>
      <c r="Q10926" s="75" t="str">
        <f t="shared" si="583"/>
        <v>週三</v>
      </c>
      <c r="R10926" s="80">
        <v>44897</v>
      </c>
    </row>
    <row r="10927" spans="2:26">
      <c r="B10927" s="66">
        <v>44882</v>
      </c>
      <c r="D10927" s="68" t="s">
        <v>50</v>
      </c>
      <c r="E10927" s="70" t="s">
        <v>51</v>
      </c>
      <c r="F10927" s="4" t="s">
        <v>3938</v>
      </c>
      <c r="G10927" s="67">
        <v>44888</v>
      </c>
      <c r="H10927" s="67">
        <v>44904</v>
      </c>
      <c r="I10927" s="71">
        <f t="shared" si="585"/>
        <v>16</v>
      </c>
      <c r="J10927" s="72" t="s">
        <v>356</v>
      </c>
      <c r="K10927" s="72" t="s">
        <v>70</v>
      </c>
      <c r="L10927" s="73">
        <v>9</v>
      </c>
      <c r="M10927" s="73" t="s">
        <v>91</v>
      </c>
      <c r="N10927" s="68" t="str">
        <f>VLOOKUP(K10927,[1]人員授權表!D$3:G$249,4,0)</f>
        <v>有機</v>
      </c>
      <c r="O10927" s="70" t="str">
        <f>IF(J10927=[1]人員授權表!$C$85,"Casper李羿勳",IF(J10927=[1]人員授權表!$C$188,"Iring陳俊明",IF(J10927=[1]人員授權表!$C$189,"Brian陳泓霖",VLOOKUP(K10927,[1]人員授權表!D$2:E$249,2,FALSE))))</f>
        <v>Casper李羿勳</v>
      </c>
      <c r="P10927" s="67">
        <f t="shared" si="584"/>
        <v>44902</v>
      </c>
      <c r="Q10927" s="75" t="str">
        <f t="shared" si="583"/>
        <v>週三</v>
      </c>
      <c r="R10927" s="80">
        <v>44901</v>
      </c>
    </row>
    <row r="10928" spans="2:26">
      <c r="B10928" s="66">
        <v>44882</v>
      </c>
      <c r="D10928" s="68" t="s">
        <v>50</v>
      </c>
      <c r="E10928" s="70" t="s">
        <v>51</v>
      </c>
      <c r="F10928" s="4" t="s">
        <v>3938</v>
      </c>
      <c r="G10928" s="67">
        <v>44888</v>
      </c>
      <c r="H10928" s="67">
        <v>44904</v>
      </c>
      <c r="I10928" s="71">
        <f t="shared" si="585"/>
        <v>16</v>
      </c>
      <c r="J10928" s="72" t="s">
        <v>261</v>
      </c>
      <c r="K10928" s="72" t="s">
        <v>248</v>
      </c>
      <c r="L10928" s="73">
        <v>2</v>
      </c>
      <c r="M10928" s="73" t="s">
        <v>91</v>
      </c>
      <c r="N10928" s="68" t="str">
        <f>VLOOKUP(K10928,[1]人員授權表!D$3:G$249,4,0)</f>
        <v>有機</v>
      </c>
      <c r="O10928" s="70" t="str">
        <f>IF(J10928=[1]人員授權表!$C$85,"Casper李羿勳",IF(J10928=[1]人員授權表!$C$188,"Iring陳俊明",IF(J10928=[1]人員授權表!$C$189,"Brian陳泓霖",VLOOKUP(K10928,[1]人員授權表!D$2:E$249,2,FALSE))))</f>
        <v>Marco陳鴻鈞</v>
      </c>
      <c r="P10928" s="67">
        <f t="shared" si="584"/>
        <v>44902</v>
      </c>
      <c r="Q10928" s="75" t="str">
        <f t="shared" si="583"/>
        <v>週三</v>
      </c>
      <c r="R10928" s="80">
        <v>44897</v>
      </c>
    </row>
    <row r="10929" spans="2:28">
      <c r="B10929" s="66">
        <v>44882</v>
      </c>
      <c r="D10929" s="68" t="s">
        <v>50</v>
      </c>
      <c r="E10929" s="70" t="s">
        <v>51</v>
      </c>
      <c r="F10929" s="4" t="s">
        <v>3938</v>
      </c>
      <c r="G10929" s="67">
        <v>44888</v>
      </c>
      <c r="H10929" s="67">
        <v>44904</v>
      </c>
      <c r="I10929" s="71">
        <f t="shared" si="585"/>
        <v>16</v>
      </c>
      <c r="J10929" s="72" t="s">
        <v>540</v>
      </c>
      <c r="K10929" s="72" t="s">
        <v>541</v>
      </c>
      <c r="L10929" s="73">
        <v>1</v>
      </c>
      <c r="M10929" s="73" t="s">
        <v>91</v>
      </c>
      <c r="N10929" s="68" t="str">
        <f>VLOOKUP(K10929,[1]人員授權表!D$3:G$249,4,0)</f>
        <v>有機</v>
      </c>
      <c r="O10929" s="70" t="str">
        <f>IF(J10929=[1]人員授權表!$C$85,"Casper李羿勳",IF(J10929=[1]人員授權表!$C$188,"Iring陳俊明",IF(J10929=[1]人員授權表!$C$189,"Brian陳泓霖",VLOOKUP(K10929,[1]人員授權表!D$2:E$249,2,FALSE))))</f>
        <v>Casper李羿勳</v>
      </c>
      <c r="P10929" s="67">
        <f t="shared" si="584"/>
        <v>44902</v>
      </c>
      <c r="Q10929" s="75" t="str">
        <f t="shared" si="583"/>
        <v>週三</v>
      </c>
      <c r="R10929" s="80">
        <v>44901</v>
      </c>
    </row>
    <row r="10930" spans="2:28">
      <c r="B10930" s="66">
        <v>44882</v>
      </c>
      <c r="D10930" s="68" t="s">
        <v>50</v>
      </c>
      <c r="E10930" s="70" t="s">
        <v>51</v>
      </c>
      <c r="F10930" s="4" t="s">
        <v>3938</v>
      </c>
      <c r="G10930" s="67">
        <v>44888</v>
      </c>
      <c r="H10930" s="67">
        <v>44904</v>
      </c>
      <c r="I10930" s="71">
        <f t="shared" si="585"/>
        <v>16</v>
      </c>
      <c r="J10930" s="72" t="s">
        <v>238</v>
      </c>
      <c r="K10930" s="72" t="s">
        <v>239</v>
      </c>
      <c r="L10930" s="73">
        <v>2</v>
      </c>
      <c r="M10930" s="73" t="s">
        <v>91</v>
      </c>
      <c r="N10930" s="68" t="str">
        <f>VLOOKUP(K10930,[1]人員授權表!D$3:G$249,4,0)</f>
        <v>有機</v>
      </c>
      <c r="O10930" s="70" t="str">
        <f>IF(J10930=[1]人員授權表!$C$85,"Casper李羿勳",IF(J10930=[1]人員授權表!$C$188,"Iring陳俊明",IF(J10930=[1]人員授權表!$C$189,"Brian陳泓霖",VLOOKUP(K10930,[1]人員授權表!D$2:E$249,2,FALSE))))</f>
        <v>Casper李羿勳</v>
      </c>
      <c r="P10930" s="67">
        <f t="shared" si="584"/>
        <v>44902</v>
      </c>
      <c r="Q10930" s="75" t="str">
        <f t="shared" si="583"/>
        <v>週三</v>
      </c>
      <c r="R10930" s="80">
        <v>44902</v>
      </c>
    </row>
    <row r="10931" spans="2:28">
      <c r="B10931" s="66">
        <v>44882</v>
      </c>
      <c r="D10931" s="68" t="s">
        <v>50</v>
      </c>
      <c r="E10931" s="70" t="s">
        <v>51</v>
      </c>
      <c r="F10931" s="4" t="s">
        <v>3938</v>
      </c>
      <c r="G10931" s="67">
        <v>44888</v>
      </c>
      <c r="H10931" s="67">
        <v>44904</v>
      </c>
      <c r="I10931" s="71">
        <f t="shared" si="585"/>
        <v>16</v>
      </c>
      <c r="J10931" s="72" t="s">
        <v>244</v>
      </c>
      <c r="K10931" s="72" t="s">
        <v>241</v>
      </c>
      <c r="L10931" s="73">
        <v>1</v>
      </c>
      <c r="M10931" s="73" t="s">
        <v>91</v>
      </c>
      <c r="N10931" s="68" t="str">
        <f>VLOOKUP(K10931,[1]人員授權表!D$3:G$249,4,0)</f>
        <v>有機</v>
      </c>
      <c r="O10931" s="70" t="str">
        <f>IF(J10931=[1]人員授權表!$C$85,"Casper李羿勳",IF(J10931=[1]人員授權表!$C$188,"Iring陳俊明",IF(J10931=[1]人員授權表!$C$189,"Brian陳泓霖",VLOOKUP(K10931,[1]人員授權表!D$2:E$249,2,FALSE))))</f>
        <v>Casper李羿勳</v>
      </c>
      <c r="P10931" s="67">
        <f t="shared" si="584"/>
        <v>44902</v>
      </c>
      <c r="Q10931" s="75" t="str">
        <f t="shared" si="583"/>
        <v>週三</v>
      </c>
      <c r="R10931" s="80">
        <v>44902</v>
      </c>
    </row>
    <row r="10932" spans="2:28">
      <c r="B10932" s="66">
        <v>44882</v>
      </c>
      <c r="D10932" s="68" t="s">
        <v>50</v>
      </c>
      <c r="E10932" s="70" t="s">
        <v>51</v>
      </c>
      <c r="F10932" s="4" t="s">
        <v>3938</v>
      </c>
      <c r="G10932" s="67">
        <v>44888</v>
      </c>
      <c r="H10932" s="67">
        <v>44904</v>
      </c>
      <c r="I10932" s="71">
        <f t="shared" si="585"/>
        <v>16</v>
      </c>
      <c r="J10932" s="72" t="s">
        <v>542</v>
      </c>
      <c r="K10932" s="72" t="s">
        <v>543</v>
      </c>
      <c r="L10932" s="73">
        <v>1</v>
      </c>
      <c r="M10932" s="73" t="s">
        <v>91</v>
      </c>
      <c r="N10932" s="68" t="str">
        <f>VLOOKUP(K10932,[1]人員授權表!D$3:G$249,4,0)</f>
        <v>有機</v>
      </c>
      <c r="O10932" s="70" t="str">
        <f>IF(J10932=[1]人員授權表!$C$85,"Casper李羿勳",IF(J10932=[1]人員授權表!$C$188,"Iring陳俊明",IF(J10932=[1]人員授權表!$C$189,"Brian陳泓霖",VLOOKUP(K10932,[1]人員授權表!D$2:E$249,2,FALSE))))</f>
        <v>Marco陳鴻鈞</v>
      </c>
      <c r="P10932" s="67">
        <f t="shared" si="584"/>
        <v>44902</v>
      </c>
      <c r="Q10932" s="75" t="str">
        <f t="shared" si="583"/>
        <v>週三</v>
      </c>
      <c r="R10932" s="80">
        <v>44897</v>
      </c>
    </row>
    <row r="10933" spans="2:28">
      <c r="B10933" s="66">
        <v>44882</v>
      </c>
      <c r="D10933" s="68" t="s">
        <v>50</v>
      </c>
      <c r="E10933" s="70" t="s">
        <v>51</v>
      </c>
      <c r="F10933" s="4" t="s">
        <v>3938</v>
      </c>
      <c r="G10933" s="67">
        <v>44888</v>
      </c>
      <c r="H10933" s="67">
        <v>44904</v>
      </c>
      <c r="I10933" s="71">
        <f t="shared" si="585"/>
        <v>16</v>
      </c>
      <c r="J10933" s="72" t="s">
        <v>242</v>
      </c>
      <c r="K10933" s="72" t="s">
        <v>241</v>
      </c>
      <c r="L10933" s="73">
        <v>1</v>
      </c>
      <c r="M10933" s="73" t="s">
        <v>91</v>
      </c>
      <c r="N10933" s="68" t="str">
        <f>VLOOKUP(K10933,[1]人員授權表!D$3:G$249,4,0)</f>
        <v>有機</v>
      </c>
      <c r="O10933" s="70" t="str">
        <f>IF(J10933=[1]人員授權表!$C$85,"Casper李羿勳",IF(J10933=[1]人員授權表!$C$188,"Iring陳俊明",IF(J10933=[1]人員授權表!$C$189,"Brian陳泓霖",VLOOKUP(K10933,[1]人員授權表!D$2:E$249,2,FALSE))))</f>
        <v>Casper李羿勳</v>
      </c>
      <c r="P10933" s="67">
        <f t="shared" si="584"/>
        <v>44902</v>
      </c>
      <c r="Q10933" s="75" t="str">
        <f t="shared" si="583"/>
        <v>週三</v>
      </c>
      <c r="R10933" s="80">
        <v>44902</v>
      </c>
    </row>
    <row r="10934" spans="2:28">
      <c r="B10934" s="66">
        <v>44882</v>
      </c>
      <c r="D10934" s="68" t="s">
        <v>50</v>
      </c>
      <c r="E10934" s="70" t="s">
        <v>51</v>
      </c>
      <c r="F10934" s="4" t="s">
        <v>3938</v>
      </c>
      <c r="G10934" s="67">
        <v>44888</v>
      </c>
      <c r="H10934" s="67">
        <v>44904</v>
      </c>
      <c r="I10934" s="71">
        <f t="shared" si="585"/>
        <v>16</v>
      </c>
      <c r="J10934" s="72" t="s">
        <v>69</v>
      </c>
      <c r="K10934" s="72" t="s">
        <v>70</v>
      </c>
      <c r="L10934" s="73">
        <v>1</v>
      </c>
      <c r="M10934" s="73" t="s">
        <v>91</v>
      </c>
      <c r="N10934" s="68" t="str">
        <f>VLOOKUP(K10934,[1]人員授權表!D$3:G$249,4,0)</f>
        <v>有機</v>
      </c>
      <c r="O10934" s="70" t="str">
        <f>IF(J10934=[1]人員授權表!$C$85,"Casper李羿勳",IF(J10934=[1]人員授權表!$C$188,"Iring陳俊明",IF(J10934=[1]人員授權表!$C$189,"Brian陳泓霖",VLOOKUP(K10934,[1]人員授權表!D$2:E$249,2,FALSE))))</f>
        <v>Casper李羿勳</v>
      </c>
      <c r="P10934" s="67">
        <f t="shared" si="584"/>
        <v>44902</v>
      </c>
      <c r="Q10934" s="75" t="str">
        <f t="shared" si="583"/>
        <v>週三</v>
      </c>
      <c r="R10934" s="80">
        <v>44901</v>
      </c>
    </row>
    <row r="10935" spans="2:28">
      <c r="B10935" s="66">
        <v>44882</v>
      </c>
      <c r="D10935" s="68" t="s">
        <v>50</v>
      </c>
      <c r="E10935" s="70" t="s">
        <v>51</v>
      </c>
      <c r="F10935" s="4" t="s">
        <v>3938</v>
      </c>
      <c r="G10935" s="67">
        <v>44888</v>
      </c>
      <c r="H10935" s="67">
        <v>44904</v>
      </c>
      <c r="I10935" s="71">
        <f t="shared" si="585"/>
        <v>16</v>
      </c>
      <c r="J10935" s="72" t="s">
        <v>66</v>
      </c>
      <c r="K10935" s="72" t="s">
        <v>64</v>
      </c>
      <c r="L10935" s="73">
        <v>1</v>
      </c>
      <c r="M10935" s="73" t="s">
        <v>91</v>
      </c>
      <c r="N10935" s="68" t="str">
        <f>VLOOKUP(K10935,[1]人員授權表!D$3:G$249,4,0)</f>
        <v>有機</v>
      </c>
      <c r="O10935" s="70" t="str">
        <f>IF(J10935=[1]人員授權表!$C$85,"Casper李羿勳",IF(J10935=[1]人員授權表!$C$188,"Iring陳俊明",IF(J10935=[1]人員授權表!$C$189,"Brian陳泓霖",VLOOKUP(K10935,[1]人員授權表!D$2:E$249,2,FALSE))))</f>
        <v>Casper李羿勳</v>
      </c>
      <c r="P10935" s="67">
        <f t="shared" si="584"/>
        <v>44902</v>
      </c>
      <c r="Q10935" s="75" t="str">
        <f t="shared" si="583"/>
        <v>週三</v>
      </c>
      <c r="R10935" s="80">
        <v>44902</v>
      </c>
    </row>
    <row r="10936" spans="2:28">
      <c r="B10936" s="66">
        <v>44882</v>
      </c>
      <c r="D10936" s="68" t="s">
        <v>50</v>
      </c>
      <c r="E10936" s="70" t="s">
        <v>51</v>
      </c>
      <c r="F10936" s="4" t="s">
        <v>3938</v>
      </c>
      <c r="G10936" s="67">
        <v>44888</v>
      </c>
      <c r="H10936" s="67">
        <v>44904</v>
      </c>
      <c r="I10936" s="71">
        <f t="shared" si="585"/>
        <v>16</v>
      </c>
      <c r="J10936" s="72" t="s">
        <v>538</v>
      </c>
      <c r="K10936" s="72" t="s">
        <v>539</v>
      </c>
      <c r="L10936" s="73">
        <v>1</v>
      </c>
      <c r="M10936" s="73" t="s">
        <v>91</v>
      </c>
      <c r="N10936" s="68" t="str">
        <f>VLOOKUP(K10936,[1]人員授權表!D$3:G$249,4,0)</f>
        <v>有機</v>
      </c>
      <c r="O10936" s="70" t="str">
        <f>IF(J10936=[1]人員授權表!$C$85,"Casper李羿勳",IF(J10936=[1]人員授權表!$C$188,"Iring陳俊明",IF(J10936=[1]人員授權表!$C$189,"Brian陳泓霖",VLOOKUP(K10936,[1]人員授權表!D$2:E$249,2,FALSE))))</f>
        <v>Casper李羿勳</v>
      </c>
      <c r="P10936" s="67">
        <f t="shared" si="584"/>
        <v>44902</v>
      </c>
      <c r="Q10936" s="75" t="str">
        <f t="shared" si="583"/>
        <v>週三</v>
      </c>
      <c r="R10936" s="80">
        <v>44902</v>
      </c>
    </row>
    <row r="10937" spans="2:28">
      <c r="B10937" s="66">
        <v>44833</v>
      </c>
      <c r="D10937" s="68" t="s">
        <v>50</v>
      </c>
      <c r="E10937" s="70" t="s">
        <v>82</v>
      </c>
      <c r="F10937" s="70" t="s">
        <v>3939</v>
      </c>
      <c r="G10937" s="67">
        <v>44890</v>
      </c>
      <c r="H10937" s="67">
        <v>44904</v>
      </c>
      <c r="I10937" s="71">
        <f t="shared" si="585"/>
        <v>14</v>
      </c>
      <c r="J10937" s="72" t="s">
        <v>77</v>
      </c>
      <c r="K10937" s="72" t="s">
        <v>78</v>
      </c>
      <c r="L10937" s="73">
        <v>3</v>
      </c>
      <c r="M10937" s="73" t="s">
        <v>268</v>
      </c>
      <c r="N10937" s="68" t="str">
        <f>VLOOKUP(K10937,[1]人員授權表!D$3:G$249,4,0)</f>
        <v>無機</v>
      </c>
      <c r="O10937" s="70" t="str">
        <f>IF(J10937=[1]人員授權表!$C$85,"Casper李羿勳",IF(J10937=[1]人員授權表!$C$188,"Iring陳俊明",IF(J10937=[1]人員授權表!$C$189,"Brian陳泓霖",VLOOKUP(K10937,[1]人員授權表!D$2:E$249,2,FALSE))))</f>
        <v>Ken張智凱</v>
      </c>
      <c r="P10937" s="67">
        <f t="shared" si="584"/>
        <v>44902</v>
      </c>
      <c r="Q10937" s="75" t="str">
        <f t="shared" si="583"/>
        <v>週三</v>
      </c>
      <c r="R10937" s="80">
        <v>44895</v>
      </c>
      <c r="AA10937" s="1"/>
    </row>
    <row r="10938" spans="2:28">
      <c r="B10938" s="66">
        <v>44897</v>
      </c>
      <c r="D10938" s="68" t="s">
        <v>50</v>
      </c>
      <c r="E10938" s="70" t="s">
        <v>879</v>
      </c>
      <c r="F10938" s="4" t="s">
        <v>3940</v>
      </c>
      <c r="G10938" s="67">
        <v>44890</v>
      </c>
      <c r="H10938" s="67">
        <v>44904</v>
      </c>
      <c r="I10938" s="71">
        <f t="shared" si="585"/>
        <v>14</v>
      </c>
      <c r="J10938" s="72" t="s">
        <v>133</v>
      </c>
      <c r="K10938" s="72" t="s">
        <v>134</v>
      </c>
      <c r="L10938" s="73">
        <v>1</v>
      </c>
      <c r="M10938" s="73" t="s">
        <v>108</v>
      </c>
      <c r="N10938" s="68" t="str">
        <f>VLOOKUP(K10938,[1]人員授權表!D$3:G$249,4,0)</f>
        <v>無機</v>
      </c>
      <c r="O10938" s="70" t="str">
        <f>IF(J10938=[1]人員授權表!$C$85,"Casper李羿勳",IF(J10938=[1]人員授權表!$C$188,"Iring陳俊明",IF(J10938=[1]人員授權表!$C$189,"Brian陳泓霖",VLOOKUP(K10938,[1]人員授權表!D$2:E$249,2,FALSE))))</f>
        <v>Brian陳泓霖</v>
      </c>
      <c r="P10938" s="67">
        <f t="shared" si="584"/>
        <v>44902</v>
      </c>
      <c r="Q10938" s="75" t="str">
        <f t="shared" si="583"/>
        <v>週三</v>
      </c>
      <c r="R10938" s="80">
        <v>44897</v>
      </c>
      <c r="Z10938" s="79" t="s">
        <v>3854</v>
      </c>
      <c r="AA10938" s="102">
        <v>15</v>
      </c>
      <c r="AB10938" s="123" t="s">
        <v>2325</v>
      </c>
    </row>
    <row r="10939" spans="2:28">
      <c r="B10939" s="66">
        <v>44866</v>
      </c>
      <c r="D10939" s="68" t="s">
        <v>50</v>
      </c>
      <c r="E10939" s="70" t="s">
        <v>82</v>
      </c>
      <c r="F10939" s="70" t="s">
        <v>3941</v>
      </c>
      <c r="G10939" s="67">
        <v>44890</v>
      </c>
      <c r="H10939" s="67">
        <v>44904</v>
      </c>
      <c r="I10939" s="71">
        <f t="shared" si="585"/>
        <v>14</v>
      </c>
      <c r="J10939" s="72" t="s">
        <v>125</v>
      </c>
      <c r="K10939" s="72" t="s">
        <v>144</v>
      </c>
      <c r="L10939" s="73">
        <v>3</v>
      </c>
      <c r="M10939" s="73" t="s">
        <v>79</v>
      </c>
      <c r="N10939" s="68" t="str">
        <f>VLOOKUP(K10939,[1]人員授權表!D$3:G$249,4,0)</f>
        <v>有機</v>
      </c>
      <c r="O10939" s="70" t="str">
        <f>IF(J10939=[1]人員授權表!$C$85,"Casper李羿勳",IF(J10939=[1]人員授權表!$C$188,"Iring陳俊明",IF(J10939=[1]人員授權表!$C$189,"Brian陳泓霖",VLOOKUP(K10939,[1]人員授權表!D$2:E$249,2,FALSE))))</f>
        <v>Lucy黃詩婷</v>
      </c>
      <c r="P10939" s="67">
        <f t="shared" si="584"/>
        <v>44902</v>
      </c>
      <c r="Q10939" s="75" t="str">
        <f t="shared" si="583"/>
        <v>週三</v>
      </c>
      <c r="R10939" s="80">
        <v>44895</v>
      </c>
    </row>
    <row r="10940" spans="2:28">
      <c r="B10940" s="66">
        <v>44866</v>
      </c>
      <c r="D10940" s="68" t="s">
        <v>50</v>
      </c>
      <c r="E10940" s="70" t="s">
        <v>82</v>
      </c>
      <c r="F10940" s="70" t="s">
        <v>3941</v>
      </c>
      <c r="G10940" s="67">
        <v>44890</v>
      </c>
      <c r="H10940" s="67">
        <v>44904</v>
      </c>
      <c r="I10940" s="71">
        <f t="shared" si="585"/>
        <v>14</v>
      </c>
      <c r="J10940" s="72" t="s">
        <v>139</v>
      </c>
      <c r="K10940" s="72" t="s">
        <v>140</v>
      </c>
      <c r="L10940" s="73">
        <v>3</v>
      </c>
      <c r="M10940" s="73" t="s">
        <v>79</v>
      </c>
      <c r="N10940" s="68" t="str">
        <f>VLOOKUP(K10940,[1]人員授權表!D$3:G$249,4,0)</f>
        <v>無機</v>
      </c>
      <c r="O10940" s="70" t="str">
        <f>IF(J10940=[1]人員授權表!$C$85,"Casper李羿勳",IF(J10940=[1]人員授權表!$C$188,"Iring陳俊明",IF(J10940=[1]人員授權表!$C$189,"Brian陳泓霖",VLOOKUP(K10940,[1]人員授權表!D$2:E$249,2,FALSE))))</f>
        <v>Brian陳泓霖</v>
      </c>
      <c r="P10940" s="67">
        <f t="shared" si="584"/>
        <v>44902</v>
      </c>
      <c r="Q10940" s="75" t="str">
        <f t="shared" si="583"/>
        <v>週三</v>
      </c>
      <c r="R10940" s="80">
        <v>44895</v>
      </c>
    </row>
    <row r="10941" spans="2:28">
      <c r="B10941" s="66">
        <v>44866</v>
      </c>
      <c r="D10941" s="68" t="s">
        <v>50</v>
      </c>
      <c r="E10941" s="70" t="s">
        <v>82</v>
      </c>
      <c r="F10941" s="70" t="s">
        <v>3941</v>
      </c>
      <c r="G10941" s="67">
        <v>44890</v>
      </c>
      <c r="H10941" s="67">
        <v>44904</v>
      </c>
      <c r="I10941" s="71">
        <f t="shared" si="585"/>
        <v>14</v>
      </c>
      <c r="J10941" s="72" t="s">
        <v>137</v>
      </c>
      <c r="K10941" s="72" t="s">
        <v>138</v>
      </c>
      <c r="L10941" s="73">
        <v>3</v>
      </c>
      <c r="M10941" s="73" t="s">
        <v>79</v>
      </c>
      <c r="N10941" s="68" t="str">
        <f>VLOOKUP(K10941,[1]人員授權表!D$3:G$249,4,0)</f>
        <v>無機</v>
      </c>
      <c r="O10941" s="70" t="str">
        <f>IF(J10941=[1]人員授權表!$C$85,"Casper李羿勳",IF(J10941=[1]人員授權表!$C$188,"Iring陳俊明",IF(J10941=[1]人員授權表!$C$189,"Brian陳泓霖",VLOOKUP(K10941,[1]人員授權表!D$2:E$249,2,FALSE))))</f>
        <v>Jack劉念忻</v>
      </c>
      <c r="P10941" s="67">
        <f t="shared" si="584"/>
        <v>44902</v>
      </c>
      <c r="Q10941" s="75" t="str">
        <f t="shared" si="583"/>
        <v>週三</v>
      </c>
      <c r="R10941" s="80">
        <v>44898</v>
      </c>
      <c r="X10941" s="70">
        <v>1</v>
      </c>
      <c r="Y10941" s="78">
        <v>44900</v>
      </c>
      <c r="Z10941" s="79" t="s">
        <v>3881</v>
      </c>
    </row>
    <row r="10942" spans="2:28">
      <c r="B10942" s="66">
        <v>44882</v>
      </c>
      <c r="D10942" s="68" t="s">
        <v>50</v>
      </c>
      <c r="E10942" s="70" t="s">
        <v>82</v>
      </c>
      <c r="F10942" s="70" t="s">
        <v>3942</v>
      </c>
      <c r="G10942" s="67">
        <v>44890</v>
      </c>
      <c r="H10942" s="67">
        <v>44904</v>
      </c>
      <c r="I10942" s="71">
        <f t="shared" si="585"/>
        <v>14</v>
      </c>
      <c r="J10942" s="72" t="s">
        <v>139</v>
      </c>
      <c r="K10942" s="72" t="s">
        <v>140</v>
      </c>
      <c r="L10942" s="73">
        <v>2</v>
      </c>
      <c r="M10942" s="73" t="s">
        <v>104</v>
      </c>
      <c r="N10942" s="68" t="str">
        <f>VLOOKUP(K10942,[1]人員授權表!D$3:G$249,4,0)</f>
        <v>無機</v>
      </c>
      <c r="O10942" s="70" t="str">
        <f>IF(J10942=[1]人員授權表!$C$85,"Casper李羿勳",IF(J10942=[1]人員授權表!$C$188,"Iring陳俊明",IF(J10942=[1]人員授權表!$C$189,"Brian陳泓霖",VLOOKUP(K10942,[1]人員授權表!D$2:E$249,2,FALSE))))</f>
        <v>Brian陳泓霖</v>
      </c>
      <c r="P10942" s="67">
        <f t="shared" si="584"/>
        <v>44902</v>
      </c>
      <c r="Q10942" s="75" t="str">
        <f t="shared" si="583"/>
        <v>週三</v>
      </c>
      <c r="R10942" s="80">
        <v>44900</v>
      </c>
    </row>
    <row r="10943" spans="2:28">
      <c r="B10943" s="66">
        <v>44882</v>
      </c>
      <c r="D10943" s="68" t="s">
        <v>50</v>
      </c>
      <c r="E10943" s="70" t="s">
        <v>82</v>
      </c>
      <c r="F10943" s="70" t="s">
        <v>3942</v>
      </c>
      <c r="G10943" s="67">
        <v>44890</v>
      </c>
      <c r="H10943" s="67">
        <v>44904</v>
      </c>
      <c r="I10943" s="71">
        <f t="shared" si="585"/>
        <v>14</v>
      </c>
      <c r="J10943" s="72" t="s">
        <v>137</v>
      </c>
      <c r="K10943" s="72" t="s">
        <v>138</v>
      </c>
      <c r="L10943" s="73">
        <v>2</v>
      </c>
      <c r="M10943" s="73" t="s">
        <v>104</v>
      </c>
      <c r="N10943" s="68" t="str">
        <f>VLOOKUP(K10943,[1]人員授權表!D$3:G$249,4,0)</f>
        <v>無機</v>
      </c>
      <c r="O10943" s="70" t="str">
        <f>IF(J10943=[1]人員授權表!$C$85,"Casper李羿勳",IF(J10943=[1]人員授權表!$C$188,"Iring陳俊明",IF(J10943=[1]人員授權表!$C$189,"Brian陳泓霖",VLOOKUP(K10943,[1]人員授權表!D$2:E$249,2,FALSE))))</f>
        <v>Jack劉念忻</v>
      </c>
      <c r="P10943" s="67">
        <f t="shared" si="584"/>
        <v>44902</v>
      </c>
      <c r="Q10943" s="75" t="str">
        <f t="shared" si="583"/>
        <v>週三</v>
      </c>
      <c r="R10943" s="80">
        <v>44898</v>
      </c>
      <c r="X10943" s="70">
        <v>1</v>
      </c>
      <c r="Y10943" s="78">
        <v>44900</v>
      </c>
      <c r="Z10943" s="79" t="s">
        <v>3881</v>
      </c>
    </row>
    <row r="10944" spans="2:28">
      <c r="B10944" s="66">
        <v>44882</v>
      </c>
      <c r="D10944" s="68" t="s">
        <v>50</v>
      </c>
      <c r="E10944" s="70" t="s">
        <v>82</v>
      </c>
      <c r="F10944" s="70" t="s">
        <v>3942</v>
      </c>
      <c r="G10944" s="67">
        <v>44890</v>
      </c>
      <c r="H10944" s="67">
        <v>44904</v>
      </c>
      <c r="I10944" s="71">
        <f t="shared" si="585"/>
        <v>14</v>
      </c>
      <c r="J10944" s="72" t="s">
        <v>148</v>
      </c>
      <c r="K10944" s="72" t="s">
        <v>149</v>
      </c>
      <c r="L10944" s="73">
        <v>2</v>
      </c>
      <c r="M10944" s="73" t="s">
        <v>104</v>
      </c>
      <c r="N10944" s="68" t="str">
        <f>VLOOKUP(K10944,[1]人員授權表!D$3:G$249,4,0)</f>
        <v>無機</v>
      </c>
      <c r="O10944" s="70" t="str">
        <f>IF(J10944=[1]人員授權表!$C$85,"Casper李羿勳",IF(J10944=[1]人員授權表!$C$188,"Iring陳俊明",IF(J10944=[1]人員授權表!$C$189,"Brian陳泓霖",VLOOKUP(K10944,[1]人員授權表!D$2:E$249,2,FALSE))))</f>
        <v>Vicky游崴涵</v>
      </c>
      <c r="P10944" s="67">
        <f t="shared" si="584"/>
        <v>44902</v>
      </c>
      <c r="Q10944" s="75" t="str">
        <f t="shared" si="583"/>
        <v>週三</v>
      </c>
      <c r="R10944" s="80">
        <v>44895</v>
      </c>
    </row>
    <row r="10945" spans="2:18">
      <c r="B10945" s="66">
        <v>44882</v>
      </c>
      <c r="D10945" s="68" t="s">
        <v>50</v>
      </c>
      <c r="E10945" s="70" t="s">
        <v>82</v>
      </c>
      <c r="F10945" s="70" t="s">
        <v>3942</v>
      </c>
      <c r="G10945" s="67">
        <v>44890</v>
      </c>
      <c r="H10945" s="67">
        <v>44904</v>
      </c>
      <c r="I10945" s="71">
        <f t="shared" si="585"/>
        <v>14</v>
      </c>
      <c r="J10945" s="72" t="s">
        <v>153</v>
      </c>
      <c r="K10945" s="72" t="s">
        <v>154</v>
      </c>
      <c r="L10945" s="73">
        <v>2</v>
      </c>
      <c r="M10945" s="73" t="s">
        <v>104</v>
      </c>
      <c r="N10945" s="68" t="str">
        <f>VLOOKUP(K10945,[1]人員授權表!D$3:G$249,4,0)</f>
        <v>無機</v>
      </c>
      <c r="O10945" s="70" t="str">
        <f>IF(J10945=[1]人員授權表!$C$85,"Casper李羿勳",IF(J10945=[1]人員授權表!$C$188,"Iring陳俊明",IF(J10945=[1]人員授權表!$C$189,"Brian陳泓霖",VLOOKUP(K10945,[1]人員授權表!D$2:E$249,2,FALSE))))</f>
        <v>Ken張智凱</v>
      </c>
      <c r="P10945" s="67">
        <f t="shared" si="584"/>
        <v>44902</v>
      </c>
      <c r="Q10945" s="75" t="str">
        <f t="shared" si="583"/>
        <v>週三</v>
      </c>
      <c r="R10945" s="80">
        <v>44897</v>
      </c>
    </row>
    <row r="10946" spans="2:18">
      <c r="B10946" s="66">
        <v>44869</v>
      </c>
      <c r="C10946" s="67">
        <v>44872</v>
      </c>
      <c r="D10946" s="68" t="s">
        <v>50</v>
      </c>
      <c r="E10946" s="70" t="s">
        <v>51</v>
      </c>
      <c r="F10946" s="70" t="s">
        <v>3943</v>
      </c>
      <c r="G10946" s="67">
        <v>44894</v>
      </c>
      <c r="H10946" s="101">
        <v>44904</v>
      </c>
      <c r="I10946" s="71">
        <f t="shared" si="585"/>
        <v>10</v>
      </c>
      <c r="J10946" s="72" t="s">
        <v>125</v>
      </c>
      <c r="K10946" s="72" t="s">
        <v>144</v>
      </c>
      <c r="L10946" s="73">
        <v>6</v>
      </c>
      <c r="M10946" s="73" t="s">
        <v>79</v>
      </c>
      <c r="N10946" s="68" t="str">
        <f>VLOOKUP(K10946,[1]人員授權表!D$3:G$249,4,0)</f>
        <v>有機</v>
      </c>
      <c r="O10946" s="70" t="str">
        <f>IF(J10946=[1]人員授權表!$C$85,"Casper李羿勳",IF(J10946=[1]人員授權表!$C$188,"Iring陳俊明",IF(J10946=[1]人員授權表!$C$189,"Brian陳泓霖",VLOOKUP(K10946,[1]人員授權表!D$2:E$249,2,FALSE))))</f>
        <v>Lucy黃詩婷</v>
      </c>
      <c r="P10946" s="67">
        <f t="shared" si="584"/>
        <v>44902</v>
      </c>
      <c r="Q10946" s="75" t="str">
        <f t="shared" si="583"/>
        <v>週三</v>
      </c>
      <c r="R10946" s="80">
        <v>44902</v>
      </c>
    </row>
    <row r="10947" spans="2:18">
      <c r="B10947" s="66">
        <v>44869</v>
      </c>
      <c r="C10947" s="67">
        <v>44872</v>
      </c>
      <c r="D10947" s="68" t="s">
        <v>50</v>
      </c>
      <c r="E10947" s="70" t="s">
        <v>51</v>
      </c>
      <c r="F10947" s="70" t="s">
        <v>3943</v>
      </c>
      <c r="G10947" s="67">
        <v>44894</v>
      </c>
      <c r="H10947" s="101">
        <v>44904</v>
      </c>
      <c r="I10947" s="71">
        <f t="shared" si="585"/>
        <v>10</v>
      </c>
      <c r="J10947" s="72" t="s">
        <v>139</v>
      </c>
      <c r="K10947" s="72" t="s">
        <v>140</v>
      </c>
      <c r="L10947" s="73">
        <v>6</v>
      </c>
      <c r="M10947" s="73" t="s">
        <v>79</v>
      </c>
      <c r="N10947" s="68" t="str">
        <f>VLOOKUP(K10947,[1]人員授權表!D$3:G$249,4,0)</f>
        <v>無機</v>
      </c>
      <c r="O10947" s="70" t="str">
        <f>IF(J10947=[1]人員授權表!$C$85,"Casper李羿勳",IF(J10947=[1]人員授權表!$C$188,"Iring陳俊明",IF(J10947=[1]人員授權表!$C$189,"Brian陳泓霖",VLOOKUP(K10947,[1]人員授權表!D$2:E$249,2,FALSE))))</f>
        <v>Brian陳泓霖</v>
      </c>
      <c r="P10947" s="67">
        <f t="shared" si="584"/>
        <v>44902</v>
      </c>
      <c r="Q10947" s="75" t="str">
        <f t="shared" si="583"/>
        <v>週三</v>
      </c>
      <c r="R10947" s="80">
        <v>44900</v>
      </c>
    </row>
    <row r="10948" spans="2:18">
      <c r="B10948" s="66">
        <v>44869</v>
      </c>
      <c r="C10948" s="67">
        <v>44872</v>
      </c>
      <c r="D10948" s="68" t="s">
        <v>50</v>
      </c>
      <c r="E10948" s="70" t="s">
        <v>51</v>
      </c>
      <c r="F10948" s="70" t="s">
        <v>3943</v>
      </c>
      <c r="G10948" s="67">
        <v>44894</v>
      </c>
      <c r="H10948" s="101">
        <v>44904</v>
      </c>
      <c r="I10948" s="71">
        <f t="shared" si="585"/>
        <v>10</v>
      </c>
      <c r="J10948" s="72" t="s">
        <v>160</v>
      </c>
      <c r="K10948" s="72" t="s">
        <v>161</v>
      </c>
      <c r="L10948" s="73">
        <v>6</v>
      </c>
      <c r="M10948" s="73" t="s">
        <v>79</v>
      </c>
      <c r="N10948" s="68" t="str">
        <f>VLOOKUP(K10948,[1]人員授權表!D$3:G$249,4,0)</f>
        <v>無機</v>
      </c>
      <c r="O10948" s="70" t="str">
        <f>IF(J10948=[1]人員授權表!$C$85,"Casper李羿勳",IF(J10948=[1]人員授權表!$C$188,"Iring陳俊明",IF(J10948=[1]人員授權表!$C$189,"Brian陳泓霖",VLOOKUP(K10948,[1]人員授權表!D$2:E$249,2,FALSE))))</f>
        <v>Dennis陳汶宏</v>
      </c>
      <c r="P10948" s="67">
        <f t="shared" si="584"/>
        <v>44902</v>
      </c>
      <c r="Q10948" s="75" t="str">
        <f t="shared" si="583"/>
        <v>週三</v>
      </c>
      <c r="R10948" s="80">
        <v>44900</v>
      </c>
    </row>
    <row r="10949" spans="2:18">
      <c r="B10949" s="66">
        <v>44869</v>
      </c>
      <c r="C10949" s="67">
        <v>44872</v>
      </c>
      <c r="D10949" s="68" t="s">
        <v>50</v>
      </c>
      <c r="E10949" s="70" t="s">
        <v>51</v>
      </c>
      <c r="F10949" s="70" t="s">
        <v>3943</v>
      </c>
      <c r="G10949" s="67">
        <v>44894</v>
      </c>
      <c r="H10949" s="101">
        <v>44904</v>
      </c>
      <c r="I10949" s="71">
        <f t="shared" si="585"/>
        <v>10</v>
      </c>
      <c r="J10949" s="72" t="s">
        <v>145</v>
      </c>
      <c r="K10949" s="72" t="s">
        <v>146</v>
      </c>
      <c r="L10949" s="73">
        <v>6</v>
      </c>
      <c r="M10949" s="73" t="s">
        <v>79</v>
      </c>
      <c r="N10949" s="68" t="str">
        <f>VLOOKUP(K10949,[1]人員授權表!D$3:G$249,4,0)</f>
        <v>無機</v>
      </c>
      <c r="O10949" s="70" t="str">
        <f>IF(J10949=[1]人員授權表!$C$85,"Casper李羿勳",IF(J10949=[1]人員授權表!$C$188,"Iring陳俊明",IF(J10949=[1]人員授權表!$C$189,"Brian陳泓霖",VLOOKUP(K10949,[1]人員授權表!D$2:E$249,2,FALSE))))</f>
        <v>Jack劉念忻</v>
      </c>
      <c r="P10949" s="67">
        <f t="shared" si="584"/>
        <v>44902</v>
      </c>
      <c r="Q10949" s="75" t="str">
        <f t="shared" si="583"/>
        <v>週三</v>
      </c>
      <c r="R10949" s="80">
        <v>44902</v>
      </c>
    </row>
    <row r="10950" spans="2:18">
      <c r="B10950" s="66">
        <v>44869</v>
      </c>
      <c r="C10950" s="67">
        <v>44872</v>
      </c>
      <c r="D10950" s="68" t="s">
        <v>50</v>
      </c>
      <c r="E10950" s="70" t="s">
        <v>51</v>
      </c>
      <c r="F10950" s="70" t="s">
        <v>3943</v>
      </c>
      <c r="G10950" s="67">
        <v>44894</v>
      </c>
      <c r="H10950" s="101">
        <v>44904</v>
      </c>
      <c r="I10950" s="71">
        <f t="shared" si="585"/>
        <v>10</v>
      </c>
      <c r="J10950" s="72" t="s">
        <v>164</v>
      </c>
      <c r="K10950" s="72" t="s">
        <v>146</v>
      </c>
      <c r="L10950" s="73">
        <v>6</v>
      </c>
      <c r="M10950" s="73" t="s">
        <v>79</v>
      </c>
      <c r="N10950" s="68" t="str">
        <f>VLOOKUP(K10950,[1]人員授權表!D$3:G$249,4,0)</f>
        <v>無機</v>
      </c>
      <c r="O10950" s="70" t="str">
        <f>IF(J10950=[1]人員授權表!$C$85,"Casper李羿勳",IF(J10950=[1]人員授權表!$C$188,"Iring陳俊明",IF(J10950=[1]人員授權表!$C$189,"Brian陳泓霖",VLOOKUP(K10950,[1]人員授權表!D$2:E$249,2,FALSE))))</f>
        <v>Jack劉念忻</v>
      </c>
      <c r="P10950" s="67">
        <f t="shared" si="584"/>
        <v>44902</v>
      </c>
      <c r="Q10950" s="75" t="str">
        <f t="shared" si="583"/>
        <v>週三</v>
      </c>
      <c r="R10950" s="80">
        <v>44902</v>
      </c>
    </row>
    <row r="10951" spans="2:18">
      <c r="B10951" s="66">
        <v>44869</v>
      </c>
      <c r="C10951" s="67">
        <v>44872</v>
      </c>
      <c r="D10951" s="68" t="s">
        <v>50</v>
      </c>
      <c r="E10951" s="70" t="s">
        <v>51</v>
      </c>
      <c r="F10951" s="70" t="s">
        <v>3943</v>
      </c>
      <c r="G10951" s="67">
        <v>44894</v>
      </c>
      <c r="H10951" s="101">
        <v>44904</v>
      </c>
      <c r="I10951" s="71">
        <f t="shared" si="585"/>
        <v>10</v>
      </c>
      <c r="J10951" s="72" t="s">
        <v>141</v>
      </c>
      <c r="K10951" s="72" t="s">
        <v>142</v>
      </c>
      <c r="L10951" s="73">
        <v>6</v>
      </c>
      <c r="M10951" s="73" t="s">
        <v>79</v>
      </c>
      <c r="N10951" s="68" t="str">
        <f>VLOOKUP(K10951,[1]人員授權表!D$3:G$249,4,0)</f>
        <v>無機</v>
      </c>
      <c r="O10951" s="70" t="str">
        <f>IF(J10951=[1]人員授權表!$C$85,"Casper李羿勳",IF(J10951=[1]人員授權表!$C$188,"Iring陳俊明",IF(J10951=[1]人員授權表!$C$189,"Brian陳泓霖",VLOOKUP(K10951,[1]人員授權表!D$2:E$249,2,FALSE))))</f>
        <v>Dennis陳汶宏</v>
      </c>
      <c r="P10951" s="67">
        <f t="shared" si="584"/>
        <v>44902</v>
      </c>
      <c r="Q10951" s="75" t="str">
        <f t="shared" ref="Q10951:Q11014" si="586">TEXT(P10951,"aaa")</f>
        <v>週三</v>
      </c>
      <c r="R10951" s="80">
        <v>44900</v>
      </c>
    </row>
    <row r="10952" spans="2:18">
      <c r="B10952" s="66">
        <v>44869</v>
      </c>
      <c r="C10952" s="67">
        <v>44872</v>
      </c>
      <c r="D10952" s="68" t="s">
        <v>50</v>
      </c>
      <c r="E10952" s="70" t="s">
        <v>51</v>
      </c>
      <c r="F10952" s="70" t="s">
        <v>3943</v>
      </c>
      <c r="G10952" s="67">
        <v>44894</v>
      </c>
      <c r="H10952" s="101">
        <v>44904</v>
      </c>
      <c r="I10952" s="71">
        <f t="shared" si="585"/>
        <v>10</v>
      </c>
      <c r="J10952" s="72" t="s">
        <v>153</v>
      </c>
      <c r="K10952" s="72" t="s">
        <v>154</v>
      </c>
      <c r="L10952" s="73">
        <v>6</v>
      </c>
      <c r="M10952" s="73" t="s">
        <v>79</v>
      </c>
      <c r="N10952" s="68" t="str">
        <f>VLOOKUP(K10952,[1]人員授權表!D$3:G$249,4,0)</f>
        <v>無機</v>
      </c>
      <c r="O10952" s="70" t="str">
        <f>IF(J10952=[1]人員授權表!$C$85,"Casper李羿勳",IF(J10952=[1]人員授權表!$C$188,"Iring陳俊明",IF(J10952=[1]人員授權表!$C$189,"Brian陳泓霖",VLOOKUP(K10952,[1]人員授權表!D$2:E$249,2,FALSE))))</f>
        <v>Ken張智凱</v>
      </c>
      <c r="P10952" s="67">
        <f t="shared" si="584"/>
        <v>44902</v>
      </c>
      <c r="Q10952" s="75" t="str">
        <f t="shared" si="586"/>
        <v>週三</v>
      </c>
      <c r="R10952" s="80">
        <v>44897</v>
      </c>
    </row>
    <row r="10953" spans="2:18">
      <c r="B10953" s="66">
        <v>44869</v>
      </c>
      <c r="C10953" s="67">
        <v>44872</v>
      </c>
      <c r="D10953" s="68" t="s">
        <v>50</v>
      </c>
      <c r="E10953" s="70" t="s">
        <v>51</v>
      </c>
      <c r="F10953" s="70" t="s">
        <v>3943</v>
      </c>
      <c r="G10953" s="67">
        <v>44894</v>
      </c>
      <c r="H10953" s="101">
        <v>44904</v>
      </c>
      <c r="I10953" s="71">
        <f t="shared" si="585"/>
        <v>10</v>
      </c>
      <c r="J10953" s="72" t="s">
        <v>137</v>
      </c>
      <c r="K10953" s="72" t="s">
        <v>138</v>
      </c>
      <c r="L10953" s="73">
        <v>6</v>
      </c>
      <c r="M10953" s="73" t="s">
        <v>79</v>
      </c>
      <c r="N10953" s="68" t="str">
        <f>VLOOKUP(K10953,[1]人員授權表!D$3:G$249,4,0)</f>
        <v>無機</v>
      </c>
      <c r="O10953" s="70" t="str">
        <f>IF(J10953=[1]人員授權表!$C$85,"Casper李羿勳",IF(J10953=[1]人員授權表!$C$188,"Iring陳俊明",IF(J10953=[1]人員授權表!$C$189,"Brian陳泓霖",VLOOKUP(K10953,[1]人員授權表!D$2:E$249,2,FALSE))))</f>
        <v>Jack劉念忻</v>
      </c>
      <c r="P10953" s="67">
        <f t="shared" si="584"/>
        <v>44902</v>
      </c>
      <c r="Q10953" s="75" t="str">
        <f t="shared" si="586"/>
        <v>週三</v>
      </c>
      <c r="R10953" s="80">
        <v>44902</v>
      </c>
    </row>
    <row r="10954" spans="2:18">
      <c r="B10954" s="66">
        <v>44869</v>
      </c>
      <c r="C10954" s="67">
        <v>44872</v>
      </c>
      <c r="D10954" s="68" t="s">
        <v>50</v>
      </c>
      <c r="E10954" s="70" t="s">
        <v>51</v>
      </c>
      <c r="F10954" s="70" t="s">
        <v>3943</v>
      </c>
      <c r="G10954" s="67">
        <v>44894</v>
      </c>
      <c r="H10954" s="101">
        <v>44904</v>
      </c>
      <c r="I10954" s="71">
        <f t="shared" si="585"/>
        <v>10</v>
      </c>
      <c r="J10954" s="72" t="s">
        <v>148</v>
      </c>
      <c r="K10954" s="72" t="s">
        <v>149</v>
      </c>
      <c r="L10954" s="73">
        <v>6</v>
      </c>
      <c r="M10954" s="73" t="s">
        <v>79</v>
      </c>
      <c r="N10954" s="68" t="str">
        <f>VLOOKUP(K10954,[1]人員授權表!D$3:G$249,4,0)</f>
        <v>無機</v>
      </c>
      <c r="O10954" s="70" t="str">
        <f>IF(J10954=[1]人員授權表!$C$85,"Casper李羿勳",IF(J10954=[1]人員授權表!$C$188,"Iring陳俊明",IF(J10954=[1]人員授權表!$C$189,"Brian陳泓霖",VLOOKUP(K10954,[1]人員授權表!D$2:E$249,2,FALSE))))</f>
        <v>Vicky游崴涵</v>
      </c>
      <c r="P10954" s="67">
        <f t="shared" si="584"/>
        <v>44902</v>
      </c>
      <c r="Q10954" s="75" t="str">
        <f t="shared" si="586"/>
        <v>週三</v>
      </c>
      <c r="R10954" s="80">
        <v>44901</v>
      </c>
    </row>
    <row r="10955" spans="2:18">
      <c r="B10955" s="66">
        <v>44869</v>
      </c>
      <c r="C10955" s="67">
        <v>44872</v>
      </c>
      <c r="D10955" s="68" t="s">
        <v>50</v>
      </c>
      <c r="E10955" s="70" t="s">
        <v>51</v>
      </c>
      <c r="F10955" s="70" t="s">
        <v>3943</v>
      </c>
      <c r="G10955" s="67">
        <v>44894</v>
      </c>
      <c r="H10955" s="101">
        <v>44904</v>
      </c>
      <c r="I10955" s="71">
        <f t="shared" si="585"/>
        <v>10</v>
      </c>
      <c r="J10955" s="72" t="s">
        <v>295</v>
      </c>
      <c r="K10955" s="72" t="s">
        <v>296</v>
      </c>
      <c r="L10955" s="73">
        <v>6</v>
      </c>
      <c r="M10955" s="73" t="s">
        <v>79</v>
      </c>
      <c r="N10955" s="68" t="str">
        <f>VLOOKUP(K10955,[1]人員授權表!D$3:G$249,4,0)</f>
        <v>無機</v>
      </c>
      <c r="O10955" s="70" t="str">
        <f>IF(J10955=[1]人員授權表!$C$85,"Casper李羿勳",IF(J10955=[1]人員授權表!$C$188,"Iring陳俊明",IF(J10955=[1]人員授權表!$C$189,"Brian陳泓霖",VLOOKUP(K10955,[1]人員授權表!D$2:E$249,2,FALSE))))</f>
        <v>Ken張智凱</v>
      </c>
      <c r="P10955" s="67">
        <f t="shared" si="584"/>
        <v>44902</v>
      </c>
      <c r="Q10955" s="75" t="str">
        <f t="shared" si="586"/>
        <v>週三</v>
      </c>
      <c r="R10955" s="80">
        <v>44897</v>
      </c>
    </row>
    <row r="10956" spans="2:18">
      <c r="B10956" s="66">
        <v>44869</v>
      </c>
      <c r="C10956" s="67">
        <v>44872</v>
      </c>
      <c r="D10956" s="68" t="s">
        <v>50</v>
      </c>
      <c r="E10956" s="70" t="s">
        <v>51</v>
      </c>
      <c r="F10956" s="70" t="s">
        <v>3943</v>
      </c>
      <c r="G10956" s="67">
        <v>44894</v>
      </c>
      <c r="H10956" s="101">
        <v>44904</v>
      </c>
      <c r="I10956" s="71">
        <f t="shared" si="585"/>
        <v>10</v>
      </c>
      <c r="J10956" s="72" t="s">
        <v>167</v>
      </c>
      <c r="K10956" s="72" t="s">
        <v>168</v>
      </c>
      <c r="L10956" s="73">
        <v>6</v>
      </c>
      <c r="M10956" s="73" t="s">
        <v>79</v>
      </c>
      <c r="N10956" s="68" t="str">
        <f>VLOOKUP(K10956,[1]人員授權表!D$3:G$249,4,0)</f>
        <v>有機</v>
      </c>
      <c r="O10956" s="70" t="str">
        <f>IF(J10956=[1]人員授權表!$C$85,"Casper李羿勳",IF(J10956=[1]人員授權表!$C$188,"Iring陳俊明",IF(J10956=[1]人員授權表!$C$189,"Brian陳泓霖",VLOOKUP(K10956,[1]人員授權表!D$2:E$249,2,FALSE))))</f>
        <v>Una林庭瑄</v>
      </c>
      <c r="P10956" s="67">
        <f t="shared" si="584"/>
        <v>44902</v>
      </c>
      <c r="Q10956" s="75" t="str">
        <f t="shared" si="586"/>
        <v>週三</v>
      </c>
      <c r="R10956" s="80">
        <v>44901</v>
      </c>
    </row>
    <row r="10957" spans="2:18">
      <c r="B10957" s="66">
        <v>44888</v>
      </c>
      <c r="D10957" s="68" t="s">
        <v>50</v>
      </c>
      <c r="E10957" s="70" t="s">
        <v>51</v>
      </c>
      <c r="F10957" s="70" t="s">
        <v>3944</v>
      </c>
      <c r="G10957" s="67">
        <v>44894</v>
      </c>
      <c r="H10957" s="67">
        <v>44904</v>
      </c>
      <c r="I10957" s="71">
        <f t="shared" si="585"/>
        <v>10</v>
      </c>
      <c r="J10957" s="72" t="s">
        <v>125</v>
      </c>
      <c r="K10957" s="72" t="s">
        <v>144</v>
      </c>
      <c r="L10957" s="73">
        <v>5</v>
      </c>
      <c r="M10957" s="73" t="s">
        <v>79</v>
      </c>
      <c r="N10957" s="68" t="str">
        <f>VLOOKUP(K10957,[1]人員授權表!D$3:G$249,4,0)</f>
        <v>有機</v>
      </c>
      <c r="O10957" s="70" t="str">
        <f>IF(J10957=[1]人員授權表!$C$85,"Casper李羿勳",IF(J10957=[1]人員授權表!$C$188,"Iring陳俊明",IF(J10957=[1]人員授權表!$C$189,"Brian陳泓霖",VLOOKUP(K10957,[1]人員授權表!D$2:E$249,2,FALSE))))</f>
        <v>Lucy黃詩婷</v>
      </c>
      <c r="P10957" s="67">
        <f t="shared" si="584"/>
        <v>44902</v>
      </c>
      <c r="Q10957" s="75" t="str">
        <f t="shared" si="586"/>
        <v>週三</v>
      </c>
      <c r="R10957" s="80">
        <v>44902</v>
      </c>
    </row>
    <row r="10958" spans="2:18">
      <c r="B10958" s="66">
        <v>44888</v>
      </c>
      <c r="D10958" s="68" t="s">
        <v>50</v>
      </c>
      <c r="E10958" s="70" t="s">
        <v>51</v>
      </c>
      <c r="F10958" s="70" t="s">
        <v>3944</v>
      </c>
      <c r="G10958" s="67">
        <v>44894</v>
      </c>
      <c r="H10958" s="67">
        <v>44904</v>
      </c>
      <c r="I10958" s="71">
        <f t="shared" si="585"/>
        <v>10</v>
      </c>
      <c r="J10958" s="72" t="s">
        <v>139</v>
      </c>
      <c r="K10958" s="72" t="s">
        <v>140</v>
      </c>
      <c r="L10958" s="73">
        <v>5</v>
      </c>
      <c r="M10958" s="73" t="s">
        <v>79</v>
      </c>
      <c r="N10958" s="68" t="str">
        <f>VLOOKUP(K10958,[1]人員授權表!D$3:G$249,4,0)</f>
        <v>無機</v>
      </c>
      <c r="O10958" s="70" t="str">
        <f>IF(J10958=[1]人員授權表!$C$85,"Casper李羿勳",IF(J10958=[1]人員授權表!$C$188,"Iring陳俊明",IF(J10958=[1]人員授權表!$C$189,"Brian陳泓霖",VLOOKUP(K10958,[1]人員授權表!D$2:E$249,2,FALSE))))</f>
        <v>Brian陳泓霖</v>
      </c>
      <c r="P10958" s="67">
        <f t="shared" si="584"/>
        <v>44902</v>
      </c>
      <c r="Q10958" s="75" t="str">
        <f t="shared" si="586"/>
        <v>週三</v>
      </c>
      <c r="R10958" s="80">
        <v>44900</v>
      </c>
    </row>
    <row r="10959" spans="2:18">
      <c r="B10959" s="66">
        <v>44888</v>
      </c>
      <c r="D10959" s="68" t="s">
        <v>50</v>
      </c>
      <c r="E10959" s="70" t="s">
        <v>51</v>
      </c>
      <c r="F10959" s="70" t="s">
        <v>3944</v>
      </c>
      <c r="G10959" s="67">
        <v>44894</v>
      </c>
      <c r="H10959" s="67">
        <v>44904</v>
      </c>
      <c r="I10959" s="71">
        <f t="shared" si="585"/>
        <v>10</v>
      </c>
      <c r="J10959" s="72" t="s">
        <v>160</v>
      </c>
      <c r="K10959" s="72" t="s">
        <v>161</v>
      </c>
      <c r="L10959" s="73">
        <v>5</v>
      </c>
      <c r="M10959" s="73" t="s">
        <v>79</v>
      </c>
      <c r="N10959" s="68" t="str">
        <f>VLOOKUP(K10959,[1]人員授權表!D$3:G$249,4,0)</f>
        <v>無機</v>
      </c>
      <c r="O10959" s="70" t="str">
        <f>IF(J10959=[1]人員授權表!$C$85,"Casper李羿勳",IF(J10959=[1]人員授權表!$C$188,"Iring陳俊明",IF(J10959=[1]人員授權表!$C$189,"Brian陳泓霖",VLOOKUP(K10959,[1]人員授權表!D$2:E$249,2,FALSE))))</f>
        <v>Dennis陳汶宏</v>
      </c>
      <c r="P10959" s="67">
        <f t="shared" si="584"/>
        <v>44902</v>
      </c>
      <c r="Q10959" s="75" t="str">
        <f t="shared" si="586"/>
        <v>週三</v>
      </c>
      <c r="R10959" s="80">
        <v>44898</v>
      </c>
    </row>
    <row r="10960" spans="2:18">
      <c r="B10960" s="66">
        <v>44888</v>
      </c>
      <c r="D10960" s="68" t="s">
        <v>50</v>
      </c>
      <c r="E10960" s="70" t="s">
        <v>51</v>
      </c>
      <c r="F10960" s="70" t="s">
        <v>3944</v>
      </c>
      <c r="G10960" s="67">
        <v>44894</v>
      </c>
      <c r="H10960" s="67">
        <v>44904</v>
      </c>
      <c r="I10960" s="71">
        <f t="shared" si="585"/>
        <v>10</v>
      </c>
      <c r="J10960" s="72" t="s">
        <v>145</v>
      </c>
      <c r="K10960" s="72" t="s">
        <v>146</v>
      </c>
      <c r="L10960" s="73">
        <v>5</v>
      </c>
      <c r="M10960" s="73" t="s">
        <v>79</v>
      </c>
      <c r="N10960" s="68" t="str">
        <f>VLOOKUP(K10960,[1]人員授權表!D$3:G$249,4,0)</f>
        <v>無機</v>
      </c>
      <c r="O10960" s="70" t="str">
        <f>IF(J10960=[1]人員授權表!$C$85,"Casper李羿勳",IF(J10960=[1]人員授權表!$C$188,"Iring陳俊明",IF(J10960=[1]人員授權表!$C$189,"Brian陳泓霖",VLOOKUP(K10960,[1]人員授權表!D$2:E$249,2,FALSE))))</f>
        <v>Jack劉念忻</v>
      </c>
      <c r="P10960" s="67">
        <f t="shared" si="584"/>
        <v>44902</v>
      </c>
      <c r="Q10960" s="75" t="str">
        <f t="shared" si="586"/>
        <v>週三</v>
      </c>
      <c r="R10960" s="80">
        <v>44902</v>
      </c>
    </row>
    <row r="10961" spans="2:18">
      <c r="B10961" s="66">
        <v>44888</v>
      </c>
      <c r="D10961" s="68" t="s">
        <v>50</v>
      </c>
      <c r="E10961" s="70" t="s">
        <v>51</v>
      </c>
      <c r="F10961" s="70" t="s">
        <v>3944</v>
      </c>
      <c r="G10961" s="67">
        <v>44894</v>
      </c>
      <c r="H10961" s="67">
        <v>44904</v>
      </c>
      <c r="I10961" s="71">
        <f t="shared" si="585"/>
        <v>10</v>
      </c>
      <c r="J10961" s="72" t="s">
        <v>164</v>
      </c>
      <c r="K10961" s="72" t="s">
        <v>146</v>
      </c>
      <c r="L10961" s="73">
        <v>5</v>
      </c>
      <c r="M10961" s="73" t="s">
        <v>79</v>
      </c>
      <c r="N10961" s="68" t="str">
        <f>VLOOKUP(K10961,[1]人員授權表!D$3:G$249,4,0)</f>
        <v>無機</v>
      </c>
      <c r="O10961" s="70" t="str">
        <f>IF(J10961=[1]人員授權表!$C$85,"Casper李羿勳",IF(J10961=[1]人員授權表!$C$188,"Iring陳俊明",IF(J10961=[1]人員授權表!$C$189,"Brian陳泓霖",VLOOKUP(K10961,[1]人員授權表!D$2:E$249,2,FALSE))))</f>
        <v>Jack劉念忻</v>
      </c>
      <c r="P10961" s="67">
        <f t="shared" si="584"/>
        <v>44902</v>
      </c>
      <c r="Q10961" s="75" t="str">
        <f t="shared" si="586"/>
        <v>週三</v>
      </c>
      <c r="R10961" s="80">
        <v>44902</v>
      </c>
    </row>
    <row r="10962" spans="2:18">
      <c r="B10962" s="66">
        <v>44888</v>
      </c>
      <c r="D10962" s="68" t="s">
        <v>50</v>
      </c>
      <c r="E10962" s="70" t="s">
        <v>51</v>
      </c>
      <c r="F10962" s="70" t="s">
        <v>3944</v>
      </c>
      <c r="G10962" s="67">
        <v>44894</v>
      </c>
      <c r="H10962" s="67">
        <v>44904</v>
      </c>
      <c r="I10962" s="71">
        <f t="shared" si="585"/>
        <v>10</v>
      </c>
      <c r="J10962" s="72" t="s">
        <v>141</v>
      </c>
      <c r="K10962" s="72" t="s">
        <v>142</v>
      </c>
      <c r="L10962" s="73">
        <v>5</v>
      </c>
      <c r="M10962" s="73" t="s">
        <v>79</v>
      </c>
      <c r="N10962" s="68" t="str">
        <f>VLOOKUP(K10962,[1]人員授權表!D$3:G$249,4,0)</f>
        <v>無機</v>
      </c>
      <c r="O10962" s="70" t="str">
        <f>IF(J10962=[1]人員授權表!$C$85,"Casper李羿勳",IF(J10962=[1]人員授權表!$C$188,"Iring陳俊明",IF(J10962=[1]人員授權表!$C$189,"Brian陳泓霖",VLOOKUP(K10962,[1]人員授權表!D$2:E$249,2,FALSE))))</f>
        <v>Dennis陳汶宏</v>
      </c>
      <c r="P10962" s="67">
        <f t="shared" si="584"/>
        <v>44902</v>
      </c>
      <c r="Q10962" s="75" t="str">
        <f t="shared" si="586"/>
        <v>週三</v>
      </c>
      <c r="R10962" s="80">
        <v>44900</v>
      </c>
    </row>
    <row r="10963" spans="2:18">
      <c r="B10963" s="66">
        <v>44888</v>
      </c>
      <c r="D10963" s="68" t="s">
        <v>50</v>
      </c>
      <c r="E10963" s="70" t="s">
        <v>51</v>
      </c>
      <c r="F10963" s="70" t="s">
        <v>3944</v>
      </c>
      <c r="G10963" s="67">
        <v>44894</v>
      </c>
      <c r="H10963" s="67">
        <v>44904</v>
      </c>
      <c r="I10963" s="71">
        <f t="shared" si="585"/>
        <v>10</v>
      </c>
      <c r="J10963" s="72" t="s">
        <v>153</v>
      </c>
      <c r="K10963" s="72" t="s">
        <v>154</v>
      </c>
      <c r="L10963" s="73">
        <v>5</v>
      </c>
      <c r="M10963" s="73" t="s">
        <v>79</v>
      </c>
      <c r="N10963" s="68" t="str">
        <f>VLOOKUP(K10963,[1]人員授權表!D$3:G$249,4,0)</f>
        <v>無機</v>
      </c>
      <c r="O10963" s="70" t="str">
        <f>IF(J10963=[1]人員授權表!$C$85,"Casper李羿勳",IF(J10963=[1]人員授權表!$C$188,"Iring陳俊明",IF(J10963=[1]人員授權表!$C$189,"Brian陳泓霖",VLOOKUP(K10963,[1]人員授權表!D$2:E$249,2,FALSE))))</f>
        <v>Ken張智凱</v>
      </c>
      <c r="P10963" s="67">
        <f t="shared" si="584"/>
        <v>44902</v>
      </c>
      <c r="Q10963" s="75" t="str">
        <f t="shared" si="586"/>
        <v>週三</v>
      </c>
      <c r="R10963" s="80">
        <v>44897</v>
      </c>
    </row>
    <row r="10964" spans="2:18">
      <c r="B10964" s="66">
        <v>44888</v>
      </c>
      <c r="D10964" s="68" t="s">
        <v>50</v>
      </c>
      <c r="E10964" s="70" t="s">
        <v>51</v>
      </c>
      <c r="F10964" s="70" t="s">
        <v>3944</v>
      </c>
      <c r="G10964" s="67">
        <v>44894</v>
      </c>
      <c r="H10964" s="67">
        <v>44904</v>
      </c>
      <c r="I10964" s="71">
        <f t="shared" si="585"/>
        <v>10</v>
      </c>
      <c r="J10964" s="72" t="s">
        <v>137</v>
      </c>
      <c r="K10964" s="72" t="s">
        <v>138</v>
      </c>
      <c r="L10964" s="73">
        <v>5</v>
      </c>
      <c r="M10964" s="73" t="s">
        <v>79</v>
      </c>
      <c r="N10964" s="68" t="str">
        <f>VLOOKUP(K10964,[1]人員授權表!D$3:G$249,4,0)</f>
        <v>無機</v>
      </c>
      <c r="O10964" s="70" t="str">
        <f>IF(J10964=[1]人員授權表!$C$85,"Casper李羿勳",IF(J10964=[1]人員授權表!$C$188,"Iring陳俊明",IF(J10964=[1]人員授權表!$C$189,"Brian陳泓霖",VLOOKUP(K10964,[1]人員授權表!D$2:E$249,2,FALSE))))</f>
        <v>Jack劉念忻</v>
      </c>
      <c r="P10964" s="67">
        <f t="shared" si="584"/>
        <v>44902</v>
      </c>
      <c r="Q10964" s="75" t="str">
        <f t="shared" si="586"/>
        <v>週三</v>
      </c>
      <c r="R10964" s="80">
        <v>44902</v>
      </c>
    </row>
    <row r="10965" spans="2:18">
      <c r="B10965" s="66">
        <v>44888</v>
      </c>
      <c r="D10965" s="68" t="s">
        <v>50</v>
      </c>
      <c r="E10965" s="70" t="s">
        <v>51</v>
      </c>
      <c r="F10965" s="70" t="s">
        <v>3944</v>
      </c>
      <c r="G10965" s="67">
        <v>44894</v>
      </c>
      <c r="H10965" s="67">
        <v>44904</v>
      </c>
      <c r="I10965" s="71">
        <f t="shared" si="585"/>
        <v>10</v>
      </c>
      <c r="J10965" s="72" t="s">
        <v>148</v>
      </c>
      <c r="K10965" s="72" t="s">
        <v>149</v>
      </c>
      <c r="L10965" s="73">
        <v>5</v>
      </c>
      <c r="M10965" s="73" t="s">
        <v>79</v>
      </c>
      <c r="N10965" s="68" t="str">
        <f>VLOOKUP(K10965,[1]人員授權表!D$3:G$249,4,0)</f>
        <v>無機</v>
      </c>
      <c r="O10965" s="70" t="str">
        <f>IF(J10965=[1]人員授權表!$C$85,"Casper李羿勳",IF(J10965=[1]人員授權表!$C$188,"Iring陳俊明",IF(J10965=[1]人員授權表!$C$189,"Brian陳泓霖",VLOOKUP(K10965,[1]人員授權表!D$2:E$249,2,FALSE))))</f>
        <v>Vicky游崴涵</v>
      </c>
      <c r="P10965" s="67">
        <f t="shared" si="584"/>
        <v>44902</v>
      </c>
      <c r="Q10965" s="75" t="str">
        <f t="shared" si="586"/>
        <v>週三</v>
      </c>
      <c r="R10965" s="80">
        <v>44901</v>
      </c>
    </row>
    <row r="10966" spans="2:18">
      <c r="B10966" s="66">
        <v>44888</v>
      </c>
      <c r="D10966" s="68" t="s">
        <v>50</v>
      </c>
      <c r="E10966" s="70" t="s">
        <v>51</v>
      </c>
      <c r="F10966" s="70" t="s">
        <v>3944</v>
      </c>
      <c r="G10966" s="67">
        <v>44894</v>
      </c>
      <c r="H10966" s="67">
        <v>44904</v>
      </c>
      <c r="I10966" s="71">
        <f t="shared" si="585"/>
        <v>10</v>
      </c>
      <c r="J10966" s="72" t="s">
        <v>295</v>
      </c>
      <c r="K10966" s="72" t="s">
        <v>296</v>
      </c>
      <c r="L10966" s="73">
        <v>5</v>
      </c>
      <c r="M10966" s="73" t="s">
        <v>79</v>
      </c>
      <c r="N10966" s="68" t="str">
        <f>VLOOKUP(K10966,[1]人員授權表!D$3:G$249,4,0)</f>
        <v>無機</v>
      </c>
      <c r="O10966" s="70" t="str">
        <f>IF(J10966=[1]人員授權表!$C$85,"Casper李羿勳",IF(J10966=[1]人員授權表!$C$188,"Iring陳俊明",IF(J10966=[1]人員授權表!$C$189,"Brian陳泓霖",VLOOKUP(K10966,[1]人員授權表!D$2:E$249,2,FALSE))))</f>
        <v>Ken張智凱</v>
      </c>
      <c r="P10966" s="67">
        <f t="shared" si="584"/>
        <v>44902</v>
      </c>
      <c r="Q10966" s="75" t="str">
        <f t="shared" si="586"/>
        <v>週三</v>
      </c>
      <c r="R10966" s="80">
        <v>44897</v>
      </c>
    </row>
    <row r="10967" spans="2:18">
      <c r="B10967" s="66">
        <v>44888</v>
      </c>
      <c r="D10967" s="68" t="s">
        <v>50</v>
      </c>
      <c r="E10967" s="70" t="s">
        <v>51</v>
      </c>
      <c r="F10967" s="70" t="s">
        <v>3944</v>
      </c>
      <c r="G10967" s="67">
        <v>44894</v>
      </c>
      <c r="H10967" s="67">
        <v>44904</v>
      </c>
      <c r="I10967" s="71">
        <f t="shared" si="585"/>
        <v>10</v>
      </c>
      <c r="J10967" s="72" t="s">
        <v>167</v>
      </c>
      <c r="K10967" s="72" t="s">
        <v>168</v>
      </c>
      <c r="L10967" s="73">
        <v>5</v>
      </c>
      <c r="M10967" s="73" t="s">
        <v>79</v>
      </c>
      <c r="N10967" s="68" t="str">
        <f>VLOOKUP(K10967,[1]人員授權表!D$3:G$249,4,0)</f>
        <v>有機</v>
      </c>
      <c r="O10967" s="70" t="str">
        <f>IF(J10967=[1]人員授權表!$C$85,"Casper李羿勳",IF(J10967=[1]人員授權表!$C$188,"Iring陳俊明",IF(J10967=[1]人員授權表!$C$189,"Brian陳泓霖",VLOOKUP(K10967,[1]人員授權表!D$2:E$249,2,FALSE))))</f>
        <v>Una林庭瑄</v>
      </c>
      <c r="P10967" s="67">
        <f t="shared" ref="P10967:P11004" si="587">H10967-2</f>
        <v>44902</v>
      </c>
      <c r="Q10967" s="75" t="str">
        <f t="shared" si="586"/>
        <v>週三</v>
      </c>
      <c r="R10967" s="80">
        <v>44900</v>
      </c>
    </row>
    <row r="10968" spans="2:18">
      <c r="B10968" s="66">
        <v>44888</v>
      </c>
      <c r="C10968" s="67">
        <v>44896</v>
      </c>
      <c r="D10968" s="68" t="s">
        <v>50</v>
      </c>
      <c r="E10968" s="70" t="s">
        <v>1456</v>
      </c>
      <c r="F10968" s="70" t="s">
        <v>3945</v>
      </c>
      <c r="G10968" s="67">
        <v>44895</v>
      </c>
      <c r="H10968" s="67">
        <v>44904</v>
      </c>
      <c r="I10968" s="71">
        <f t="shared" si="585"/>
        <v>9</v>
      </c>
      <c r="J10968" s="72" t="s">
        <v>125</v>
      </c>
      <c r="K10968" s="72" t="s">
        <v>144</v>
      </c>
      <c r="L10968" s="73">
        <v>5</v>
      </c>
      <c r="M10968" s="73" t="s">
        <v>79</v>
      </c>
      <c r="N10968" s="68" t="str">
        <f>VLOOKUP(K10968,[1]人員授權表!D$3:G$249,4,0)</f>
        <v>有機</v>
      </c>
      <c r="O10968" s="70" t="str">
        <f>IF(J10968=[1]人員授權表!$C$85,"Casper李羿勳",IF(J10968=[1]人員授權表!$C$188,"Iring陳俊明",IF(J10968=[1]人員授權表!$C$189,"Brian陳泓霖",VLOOKUP(K10968,[1]人員授權表!D$2:E$249,2,FALSE))))</f>
        <v>Lucy黃詩婷</v>
      </c>
      <c r="P10968" s="67">
        <f t="shared" si="587"/>
        <v>44902</v>
      </c>
      <c r="Q10968" s="75" t="str">
        <f t="shared" si="586"/>
        <v>週三</v>
      </c>
      <c r="R10968" s="80">
        <v>44902</v>
      </c>
    </row>
    <row r="10969" spans="2:18">
      <c r="B10969" s="66">
        <v>44888</v>
      </c>
      <c r="C10969" s="67">
        <v>44896</v>
      </c>
      <c r="D10969" s="68" t="s">
        <v>50</v>
      </c>
      <c r="E10969" s="70" t="s">
        <v>1456</v>
      </c>
      <c r="F10969" s="70" t="s">
        <v>3945</v>
      </c>
      <c r="G10969" s="67">
        <v>44895</v>
      </c>
      <c r="H10969" s="67">
        <v>44904</v>
      </c>
      <c r="I10969" s="71">
        <f t="shared" si="585"/>
        <v>9</v>
      </c>
      <c r="J10969" s="72" t="s">
        <v>139</v>
      </c>
      <c r="K10969" s="72" t="s">
        <v>140</v>
      </c>
      <c r="L10969" s="73">
        <v>5</v>
      </c>
      <c r="M10969" s="73" t="s">
        <v>79</v>
      </c>
      <c r="N10969" s="68" t="str">
        <f>VLOOKUP(K10969,[1]人員授權表!D$3:G$249,4,0)</f>
        <v>無機</v>
      </c>
      <c r="O10969" s="70" t="str">
        <f>IF(J10969=[1]人員授權表!$C$85,"Casper李羿勳",IF(J10969=[1]人員授權表!$C$188,"Iring陳俊明",IF(J10969=[1]人員授權表!$C$189,"Brian陳泓霖",VLOOKUP(K10969,[1]人員授權表!D$2:E$249,2,FALSE))))</f>
        <v>Brian陳泓霖</v>
      </c>
      <c r="P10969" s="67">
        <f t="shared" si="587"/>
        <v>44902</v>
      </c>
      <c r="Q10969" s="75" t="str">
        <f t="shared" si="586"/>
        <v>週三</v>
      </c>
      <c r="R10969" s="80">
        <v>44900</v>
      </c>
    </row>
    <row r="10970" spans="2:18">
      <c r="B10970" s="66">
        <v>44888</v>
      </c>
      <c r="C10970" s="67">
        <v>44896</v>
      </c>
      <c r="D10970" s="68" t="s">
        <v>50</v>
      </c>
      <c r="E10970" s="70" t="s">
        <v>1456</v>
      </c>
      <c r="F10970" s="70" t="s">
        <v>3945</v>
      </c>
      <c r="G10970" s="67">
        <v>44895</v>
      </c>
      <c r="H10970" s="67">
        <v>44904</v>
      </c>
      <c r="I10970" s="71">
        <f t="shared" si="585"/>
        <v>9</v>
      </c>
      <c r="J10970" s="72" t="s">
        <v>160</v>
      </c>
      <c r="K10970" s="72" t="s">
        <v>161</v>
      </c>
      <c r="L10970" s="73">
        <v>5</v>
      </c>
      <c r="M10970" s="73" t="s">
        <v>79</v>
      </c>
      <c r="N10970" s="68" t="str">
        <f>VLOOKUP(K10970,[1]人員授權表!D$3:G$249,4,0)</f>
        <v>無機</v>
      </c>
      <c r="O10970" s="70" t="str">
        <f>IF(J10970=[1]人員授權表!$C$85,"Casper李羿勳",IF(J10970=[1]人員授權表!$C$188,"Iring陳俊明",IF(J10970=[1]人員授權表!$C$189,"Brian陳泓霖",VLOOKUP(K10970,[1]人員授權表!D$2:E$249,2,FALSE))))</f>
        <v>Dennis陳汶宏</v>
      </c>
      <c r="P10970" s="67">
        <f t="shared" si="587"/>
        <v>44902</v>
      </c>
      <c r="Q10970" s="75" t="str">
        <f t="shared" si="586"/>
        <v>週三</v>
      </c>
      <c r="R10970" s="80">
        <v>44900</v>
      </c>
    </row>
    <row r="10971" spans="2:18">
      <c r="B10971" s="66">
        <v>44888</v>
      </c>
      <c r="C10971" s="67">
        <v>44896</v>
      </c>
      <c r="D10971" s="68" t="s">
        <v>50</v>
      </c>
      <c r="E10971" s="70" t="s">
        <v>1456</v>
      </c>
      <c r="F10971" s="70" t="s">
        <v>3945</v>
      </c>
      <c r="G10971" s="67">
        <v>44895</v>
      </c>
      <c r="H10971" s="67">
        <v>44904</v>
      </c>
      <c r="I10971" s="71">
        <f t="shared" si="585"/>
        <v>9</v>
      </c>
      <c r="J10971" s="72" t="s">
        <v>145</v>
      </c>
      <c r="K10971" s="72" t="s">
        <v>146</v>
      </c>
      <c r="L10971" s="73">
        <v>5</v>
      </c>
      <c r="M10971" s="73" t="s">
        <v>79</v>
      </c>
      <c r="N10971" s="68" t="str">
        <f>VLOOKUP(K10971,[1]人員授權表!D$3:G$249,4,0)</f>
        <v>無機</v>
      </c>
      <c r="O10971" s="70" t="str">
        <f>IF(J10971=[1]人員授權表!$C$85,"Casper李羿勳",IF(J10971=[1]人員授權表!$C$188,"Iring陳俊明",IF(J10971=[1]人員授權表!$C$189,"Brian陳泓霖",VLOOKUP(K10971,[1]人員授權表!D$2:E$249,2,FALSE))))</f>
        <v>Jack劉念忻</v>
      </c>
      <c r="P10971" s="67">
        <f t="shared" si="587"/>
        <v>44902</v>
      </c>
      <c r="Q10971" s="75" t="str">
        <f t="shared" si="586"/>
        <v>週三</v>
      </c>
      <c r="R10971" s="80">
        <v>44902</v>
      </c>
    </row>
    <row r="10972" spans="2:18">
      <c r="B10972" s="66">
        <v>44888</v>
      </c>
      <c r="C10972" s="67">
        <v>44896</v>
      </c>
      <c r="D10972" s="68" t="s">
        <v>50</v>
      </c>
      <c r="E10972" s="70" t="s">
        <v>1456</v>
      </c>
      <c r="F10972" s="70" t="s">
        <v>3945</v>
      </c>
      <c r="G10972" s="67">
        <v>44895</v>
      </c>
      <c r="H10972" s="67">
        <v>44904</v>
      </c>
      <c r="I10972" s="71">
        <f t="shared" si="585"/>
        <v>9</v>
      </c>
      <c r="J10972" s="72" t="s">
        <v>164</v>
      </c>
      <c r="K10972" s="72" t="s">
        <v>146</v>
      </c>
      <c r="L10972" s="73">
        <v>5</v>
      </c>
      <c r="M10972" s="73" t="s">
        <v>79</v>
      </c>
      <c r="N10972" s="68" t="str">
        <f>VLOOKUP(K10972,[1]人員授權表!D$3:G$249,4,0)</f>
        <v>無機</v>
      </c>
      <c r="O10972" s="70" t="str">
        <f>IF(J10972=[1]人員授權表!$C$85,"Casper李羿勳",IF(J10972=[1]人員授權表!$C$188,"Iring陳俊明",IF(J10972=[1]人員授權表!$C$189,"Brian陳泓霖",VLOOKUP(K10972,[1]人員授權表!D$2:E$249,2,FALSE))))</f>
        <v>Jack劉念忻</v>
      </c>
      <c r="P10972" s="67">
        <f t="shared" si="587"/>
        <v>44902</v>
      </c>
      <c r="Q10972" s="75" t="str">
        <f t="shared" si="586"/>
        <v>週三</v>
      </c>
      <c r="R10972" s="80">
        <v>44902</v>
      </c>
    </row>
    <row r="10973" spans="2:18">
      <c r="B10973" s="66">
        <v>44888</v>
      </c>
      <c r="C10973" s="67">
        <v>44896</v>
      </c>
      <c r="D10973" s="68" t="s">
        <v>50</v>
      </c>
      <c r="E10973" s="70" t="s">
        <v>1456</v>
      </c>
      <c r="F10973" s="70" t="s">
        <v>3945</v>
      </c>
      <c r="G10973" s="67">
        <v>44895</v>
      </c>
      <c r="H10973" s="67">
        <v>44904</v>
      </c>
      <c r="I10973" s="71">
        <f t="shared" si="585"/>
        <v>9</v>
      </c>
      <c r="J10973" s="72" t="s">
        <v>141</v>
      </c>
      <c r="K10973" s="72" t="s">
        <v>142</v>
      </c>
      <c r="L10973" s="73">
        <v>5</v>
      </c>
      <c r="M10973" s="73" t="s">
        <v>79</v>
      </c>
      <c r="N10973" s="68" t="str">
        <f>VLOOKUP(K10973,[1]人員授權表!D$3:G$249,4,0)</f>
        <v>無機</v>
      </c>
      <c r="O10973" s="70" t="str">
        <f>IF(J10973=[1]人員授權表!$C$85,"Casper李羿勳",IF(J10973=[1]人員授權表!$C$188,"Iring陳俊明",IF(J10973=[1]人員授權表!$C$189,"Brian陳泓霖",VLOOKUP(K10973,[1]人員授權表!D$2:E$249,2,FALSE))))</f>
        <v>Dennis陳汶宏</v>
      </c>
      <c r="P10973" s="67">
        <f t="shared" si="587"/>
        <v>44902</v>
      </c>
      <c r="Q10973" s="75" t="str">
        <f t="shared" si="586"/>
        <v>週三</v>
      </c>
      <c r="R10973" s="80">
        <v>44900</v>
      </c>
    </row>
    <row r="10974" spans="2:18">
      <c r="B10974" s="66">
        <v>44888</v>
      </c>
      <c r="C10974" s="67">
        <v>44896</v>
      </c>
      <c r="D10974" s="68" t="s">
        <v>50</v>
      </c>
      <c r="E10974" s="70" t="s">
        <v>1456</v>
      </c>
      <c r="F10974" s="70" t="s">
        <v>3945</v>
      </c>
      <c r="G10974" s="67">
        <v>44895</v>
      </c>
      <c r="H10974" s="67">
        <v>44904</v>
      </c>
      <c r="I10974" s="71">
        <f t="shared" ref="I10974:I11002" si="588">_xlfn.DAYS(H10974,G10974)</f>
        <v>9</v>
      </c>
      <c r="J10974" s="72" t="s">
        <v>153</v>
      </c>
      <c r="K10974" s="72" t="s">
        <v>154</v>
      </c>
      <c r="L10974" s="73">
        <v>5</v>
      </c>
      <c r="M10974" s="73" t="s">
        <v>79</v>
      </c>
      <c r="N10974" s="68" t="str">
        <f>VLOOKUP(K10974,[1]人員授權表!D$3:G$249,4,0)</f>
        <v>無機</v>
      </c>
      <c r="O10974" s="70" t="str">
        <f>IF(J10974=[1]人員授權表!$C$85,"Casper李羿勳",IF(J10974=[1]人員授權表!$C$188,"Iring陳俊明",IF(J10974=[1]人員授權表!$C$189,"Brian陳泓霖",VLOOKUP(K10974,[1]人員授權表!D$2:E$249,2,FALSE))))</f>
        <v>Ken張智凱</v>
      </c>
      <c r="P10974" s="67">
        <f t="shared" si="587"/>
        <v>44902</v>
      </c>
      <c r="Q10974" s="75" t="str">
        <f t="shared" si="586"/>
        <v>週三</v>
      </c>
      <c r="R10974" s="80">
        <v>44897</v>
      </c>
    </row>
    <row r="10975" spans="2:18">
      <c r="B10975" s="66">
        <v>44888</v>
      </c>
      <c r="C10975" s="67">
        <v>44896</v>
      </c>
      <c r="D10975" s="68" t="s">
        <v>50</v>
      </c>
      <c r="E10975" s="70" t="s">
        <v>1456</v>
      </c>
      <c r="F10975" s="70" t="s">
        <v>3945</v>
      </c>
      <c r="G10975" s="67">
        <v>44895</v>
      </c>
      <c r="H10975" s="67">
        <v>44904</v>
      </c>
      <c r="I10975" s="71">
        <f t="shared" si="588"/>
        <v>9</v>
      </c>
      <c r="J10975" s="72" t="s">
        <v>137</v>
      </c>
      <c r="K10975" s="72" t="s">
        <v>138</v>
      </c>
      <c r="L10975" s="73">
        <v>5</v>
      </c>
      <c r="M10975" s="73" t="s">
        <v>79</v>
      </c>
      <c r="N10975" s="68" t="str">
        <f>VLOOKUP(K10975,[1]人員授權表!D$3:G$249,4,0)</f>
        <v>無機</v>
      </c>
      <c r="O10975" s="70" t="str">
        <f>IF(J10975=[1]人員授權表!$C$85,"Casper李羿勳",IF(J10975=[1]人員授權表!$C$188,"Iring陳俊明",IF(J10975=[1]人員授權表!$C$189,"Brian陳泓霖",VLOOKUP(K10975,[1]人員授權表!D$2:E$249,2,FALSE))))</f>
        <v>Jack劉念忻</v>
      </c>
      <c r="P10975" s="67">
        <f t="shared" si="587"/>
        <v>44902</v>
      </c>
      <c r="Q10975" s="75" t="str">
        <f t="shared" si="586"/>
        <v>週三</v>
      </c>
      <c r="R10975" s="80">
        <v>44902</v>
      </c>
    </row>
    <row r="10976" spans="2:18">
      <c r="B10976" s="66">
        <v>44888</v>
      </c>
      <c r="C10976" s="67">
        <v>44896</v>
      </c>
      <c r="D10976" s="68" t="s">
        <v>50</v>
      </c>
      <c r="E10976" s="70" t="s">
        <v>1456</v>
      </c>
      <c r="F10976" s="70" t="s">
        <v>3945</v>
      </c>
      <c r="G10976" s="67">
        <v>44895</v>
      </c>
      <c r="H10976" s="67">
        <v>44904</v>
      </c>
      <c r="I10976" s="71">
        <f t="shared" si="588"/>
        <v>9</v>
      </c>
      <c r="J10976" s="72" t="s">
        <v>148</v>
      </c>
      <c r="K10976" s="72" t="s">
        <v>149</v>
      </c>
      <c r="L10976" s="73">
        <v>5</v>
      </c>
      <c r="M10976" s="73" t="s">
        <v>79</v>
      </c>
      <c r="N10976" s="68" t="str">
        <f>VLOOKUP(K10976,[1]人員授權表!D$3:G$249,4,0)</f>
        <v>無機</v>
      </c>
      <c r="O10976" s="70" t="str">
        <f>IF(J10976=[1]人員授權表!$C$85,"Casper李羿勳",IF(J10976=[1]人員授權表!$C$188,"Iring陳俊明",IF(J10976=[1]人員授權表!$C$189,"Brian陳泓霖",VLOOKUP(K10976,[1]人員授權表!D$2:E$249,2,FALSE))))</f>
        <v>Vicky游崴涵</v>
      </c>
      <c r="P10976" s="67">
        <f t="shared" si="587"/>
        <v>44902</v>
      </c>
      <c r="Q10976" s="75" t="str">
        <f t="shared" si="586"/>
        <v>週三</v>
      </c>
      <c r="R10976" s="80">
        <v>44901</v>
      </c>
    </row>
    <row r="10977" spans="2:26">
      <c r="B10977" s="66">
        <v>44888</v>
      </c>
      <c r="C10977" s="67">
        <v>44896</v>
      </c>
      <c r="D10977" s="68" t="s">
        <v>50</v>
      </c>
      <c r="E10977" s="70" t="s">
        <v>1456</v>
      </c>
      <c r="F10977" s="70" t="s">
        <v>3946</v>
      </c>
      <c r="G10977" s="67">
        <v>44895</v>
      </c>
      <c r="H10977" s="67">
        <v>44904</v>
      </c>
      <c r="I10977" s="71">
        <f t="shared" si="588"/>
        <v>9</v>
      </c>
      <c r="J10977" s="72" t="s">
        <v>295</v>
      </c>
      <c r="K10977" s="72" t="s">
        <v>296</v>
      </c>
      <c r="L10977" s="73">
        <v>5</v>
      </c>
      <c r="M10977" s="73" t="s">
        <v>79</v>
      </c>
      <c r="N10977" s="68" t="str">
        <f>VLOOKUP(K10977,[1]人員授權表!D$3:G$249,4,0)</f>
        <v>無機</v>
      </c>
      <c r="O10977" s="70" t="str">
        <f>IF(J10977=[1]人員授權表!$C$85,"Casper李羿勳",IF(J10977=[1]人員授權表!$C$188,"Iring陳俊明",IF(J10977=[1]人員授權表!$C$189,"Brian陳泓霖",VLOOKUP(K10977,[1]人員授權表!D$2:E$249,2,FALSE))))</f>
        <v>Ken張智凱</v>
      </c>
      <c r="P10977" s="67">
        <f t="shared" si="587"/>
        <v>44902</v>
      </c>
      <c r="Q10977" s="75" t="str">
        <f t="shared" si="586"/>
        <v>週三</v>
      </c>
      <c r="R10977" s="80">
        <v>44897</v>
      </c>
    </row>
    <row r="10978" spans="2:26">
      <c r="B10978" s="66">
        <v>44888</v>
      </c>
      <c r="C10978" s="67">
        <v>44896</v>
      </c>
      <c r="D10978" s="68" t="s">
        <v>50</v>
      </c>
      <c r="E10978" s="70" t="s">
        <v>1456</v>
      </c>
      <c r="F10978" s="70" t="s">
        <v>3945</v>
      </c>
      <c r="G10978" s="67">
        <v>44895</v>
      </c>
      <c r="H10978" s="67">
        <v>44904</v>
      </c>
      <c r="I10978" s="71">
        <f t="shared" si="588"/>
        <v>9</v>
      </c>
      <c r="J10978" s="72" t="s">
        <v>167</v>
      </c>
      <c r="K10978" s="72" t="s">
        <v>168</v>
      </c>
      <c r="L10978" s="73">
        <v>5</v>
      </c>
      <c r="M10978" s="73" t="s">
        <v>79</v>
      </c>
      <c r="N10978" s="68" t="str">
        <f>VLOOKUP(K10978,[1]人員授權表!D$3:G$249,4,0)</f>
        <v>有機</v>
      </c>
      <c r="O10978" s="70" t="str">
        <f>IF(J10978=[1]人員授權表!$C$85,"Casper李羿勳",IF(J10978=[1]人員授權表!$C$188,"Iring陳俊明",IF(J10978=[1]人員授權表!$C$189,"Brian陳泓霖",VLOOKUP(K10978,[1]人員授權表!D$2:E$249,2,FALSE))))</f>
        <v>Una林庭瑄</v>
      </c>
      <c r="P10978" s="67">
        <f t="shared" si="587"/>
        <v>44902</v>
      </c>
      <c r="Q10978" s="75" t="str">
        <f t="shared" si="586"/>
        <v>週三</v>
      </c>
      <c r="R10978" s="80">
        <v>44901</v>
      </c>
    </row>
    <row r="10979" spans="2:26">
      <c r="B10979" s="66">
        <v>44890</v>
      </c>
      <c r="D10979" s="68" t="s">
        <v>50</v>
      </c>
      <c r="E10979" s="70" t="s">
        <v>1456</v>
      </c>
      <c r="F10979" s="70" t="s">
        <v>3947</v>
      </c>
      <c r="G10979" s="67">
        <v>44896</v>
      </c>
      <c r="H10979" s="67">
        <v>44904</v>
      </c>
      <c r="I10979" s="71">
        <f t="shared" si="588"/>
        <v>8</v>
      </c>
      <c r="J10979" s="72" t="s">
        <v>125</v>
      </c>
      <c r="K10979" s="72" t="s">
        <v>144</v>
      </c>
      <c r="L10979" s="73">
        <v>7</v>
      </c>
      <c r="M10979" s="73" t="s">
        <v>79</v>
      </c>
      <c r="N10979" s="68" t="str">
        <f>VLOOKUP(K10979,[1]人員授權表!D$3:G$249,4,0)</f>
        <v>有機</v>
      </c>
      <c r="O10979" s="70" t="str">
        <f>IF(J10979=[1]人員授權表!$C$85,"Casper李羿勳",IF(J10979=[1]人員授權表!$C$188,"Iring陳俊明",IF(J10979=[1]人員授權表!$C$189,"Brian陳泓霖",VLOOKUP(K10979,[1]人員授權表!D$2:E$249,2,FALSE))))</f>
        <v>Lucy黃詩婷</v>
      </c>
      <c r="P10979" s="67">
        <f t="shared" si="587"/>
        <v>44902</v>
      </c>
      <c r="Q10979" s="75" t="str">
        <f t="shared" si="586"/>
        <v>週三</v>
      </c>
      <c r="R10979" s="80">
        <v>44902</v>
      </c>
    </row>
    <row r="10980" spans="2:26">
      <c r="B10980" s="66">
        <v>44890</v>
      </c>
      <c r="D10980" s="68" t="s">
        <v>50</v>
      </c>
      <c r="E10980" s="70" t="s">
        <v>1456</v>
      </c>
      <c r="F10980" s="70" t="s">
        <v>3947</v>
      </c>
      <c r="G10980" s="67">
        <v>44896</v>
      </c>
      <c r="H10980" s="67">
        <v>44904</v>
      </c>
      <c r="I10980" s="71">
        <f t="shared" si="588"/>
        <v>8</v>
      </c>
      <c r="J10980" s="72" t="s">
        <v>139</v>
      </c>
      <c r="K10980" s="72" t="s">
        <v>140</v>
      </c>
      <c r="L10980" s="73">
        <v>7</v>
      </c>
      <c r="M10980" s="73" t="s">
        <v>79</v>
      </c>
      <c r="N10980" s="68" t="str">
        <f>VLOOKUP(K10980,[1]人員授權表!D$3:G$249,4,0)</f>
        <v>無機</v>
      </c>
      <c r="O10980" s="70" t="str">
        <f>IF(J10980=[1]人員授權表!$C$85,"Casper李羿勳",IF(J10980=[1]人員授權表!$C$188,"Iring陳俊明",IF(J10980=[1]人員授權表!$C$189,"Brian陳泓霖",VLOOKUP(K10980,[1]人員授權表!D$2:E$249,2,FALSE))))</f>
        <v>Brian陳泓霖</v>
      </c>
      <c r="P10980" s="67">
        <f t="shared" si="587"/>
        <v>44902</v>
      </c>
      <c r="Q10980" s="75" t="str">
        <f t="shared" si="586"/>
        <v>週三</v>
      </c>
      <c r="R10980" s="80">
        <v>44902</v>
      </c>
    </row>
    <row r="10981" spans="2:26">
      <c r="B10981" s="66">
        <v>44890</v>
      </c>
      <c r="D10981" s="68" t="s">
        <v>50</v>
      </c>
      <c r="E10981" s="70" t="s">
        <v>1456</v>
      </c>
      <c r="F10981" s="70" t="s">
        <v>3947</v>
      </c>
      <c r="G10981" s="67">
        <v>44896</v>
      </c>
      <c r="H10981" s="67">
        <v>44904</v>
      </c>
      <c r="I10981" s="71">
        <f t="shared" si="588"/>
        <v>8</v>
      </c>
      <c r="J10981" s="72" t="s">
        <v>160</v>
      </c>
      <c r="K10981" s="72" t="s">
        <v>161</v>
      </c>
      <c r="L10981" s="73">
        <v>7</v>
      </c>
      <c r="M10981" s="73" t="s">
        <v>79</v>
      </c>
      <c r="N10981" s="68" t="str">
        <f>VLOOKUP(K10981,[1]人員授權表!D$3:G$249,4,0)</f>
        <v>無機</v>
      </c>
      <c r="O10981" s="70" t="str">
        <f>IF(J10981=[1]人員授權表!$C$85,"Casper李羿勳",IF(J10981=[1]人員授權表!$C$188,"Iring陳俊明",IF(J10981=[1]人員授權表!$C$189,"Brian陳泓霖",VLOOKUP(K10981,[1]人員授權表!D$2:E$249,2,FALSE))))</f>
        <v>Dennis陳汶宏</v>
      </c>
      <c r="P10981" s="67">
        <f t="shared" si="587"/>
        <v>44902</v>
      </c>
      <c r="Q10981" s="75" t="str">
        <f t="shared" si="586"/>
        <v>週三</v>
      </c>
      <c r="R10981" s="80">
        <v>44902</v>
      </c>
    </row>
    <row r="10982" spans="2:26">
      <c r="B10982" s="66">
        <v>44890</v>
      </c>
      <c r="D10982" s="68" t="s">
        <v>50</v>
      </c>
      <c r="E10982" s="70" t="s">
        <v>1456</v>
      </c>
      <c r="F10982" s="70" t="s">
        <v>3947</v>
      </c>
      <c r="G10982" s="67">
        <v>44896</v>
      </c>
      <c r="H10982" s="67">
        <v>44904</v>
      </c>
      <c r="I10982" s="71">
        <f t="shared" si="588"/>
        <v>8</v>
      </c>
      <c r="J10982" s="72" t="s">
        <v>145</v>
      </c>
      <c r="K10982" s="72" t="s">
        <v>146</v>
      </c>
      <c r="L10982" s="73">
        <v>7</v>
      </c>
      <c r="M10982" s="73" t="s">
        <v>79</v>
      </c>
      <c r="N10982" s="68" t="str">
        <f>VLOOKUP(K10982,[1]人員授權表!D$3:G$249,4,0)</f>
        <v>無機</v>
      </c>
      <c r="O10982" s="70" t="str">
        <f>IF(J10982=[1]人員授權表!$C$85,"Casper李羿勳",IF(J10982=[1]人員授權表!$C$188,"Iring陳俊明",IF(J10982=[1]人員授權表!$C$189,"Brian陳泓霖",VLOOKUP(K10982,[1]人員授權表!D$2:E$249,2,FALSE))))</f>
        <v>Jack劉念忻</v>
      </c>
      <c r="P10982" s="67">
        <f t="shared" si="587"/>
        <v>44902</v>
      </c>
      <c r="Q10982" s="75" t="str">
        <f t="shared" si="586"/>
        <v>週三</v>
      </c>
      <c r="R10982" s="80">
        <v>44902</v>
      </c>
      <c r="U10982" s="70">
        <v>1</v>
      </c>
      <c r="Y10982" s="78" t="s">
        <v>3948</v>
      </c>
      <c r="Z10982" s="79" t="s">
        <v>3949</v>
      </c>
    </row>
    <row r="10983" spans="2:26">
      <c r="B10983" s="66">
        <v>44890</v>
      </c>
      <c r="D10983" s="68" t="s">
        <v>50</v>
      </c>
      <c r="E10983" s="70" t="s">
        <v>1456</v>
      </c>
      <c r="F10983" s="70" t="s">
        <v>3947</v>
      </c>
      <c r="G10983" s="67">
        <v>44896</v>
      </c>
      <c r="H10983" s="67">
        <v>44904</v>
      </c>
      <c r="I10983" s="71">
        <f t="shared" si="588"/>
        <v>8</v>
      </c>
      <c r="J10983" s="72" t="s">
        <v>164</v>
      </c>
      <c r="K10983" s="72" t="s">
        <v>146</v>
      </c>
      <c r="L10983" s="73">
        <v>7</v>
      </c>
      <c r="M10983" s="73" t="s">
        <v>79</v>
      </c>
      <c r="N10983" s="68" t="str">
        <f>VLOOKUP(K10983,[1]人員授權表!D$3:G$249,4,0)</f>
        <v>無機</v>
      </c>
      <c r="O10983" s="70" t="str">
        <f>IF(J10983=[1]人員授權表!$C$85,"Casper李羿勳",IF(J10983=[1]人員授權表!$C$188,"Iring陳俊明",IF(J10983=[1]人員授權表!$C$189,"Brian陳泓霖",VLOOKUP(K10983,[1]人員授權表!D$2:E$249,2,FALSE))))</f>
        <v>Jack劉念忻</v>
      </c>
      <c r="P10983" s="67">
        <f t="shared" si="587"/>
        <v>44902</v>
      </c>
      <c r="Q10983" s="75" t="str">
        <f t="shared" si="586"/>
        <v>週三</v>
      </c>
      <c r="R10983" s="80">
        <v>44902</v>
      </c>
    </row>
    <row r="10984" spans="2:26">
      <c r="B10984" s="66">
        <v>44890</v>
      </c>
      <c r="D10984" s="68" t="s">
        <v>50</v>
      </c>
      <c r="E10984" s="70" t="s">
        <v>1456</v>
      </c>
      <c r="F10984" s="70" t="s">
        <v>3947</v>
      </c>
      <c r="G10984" s="67">
        <v>44896</v>
      </c>
      <c r="H10984" s="67">
        <v>44904</v>
      </c>
      <c r="I10984" s="71">
        <f t="shared" si="588"/>
        <v>8</v>
      </c>
      <c r="J10984" s="72" t="s">
        <v>141</v>
      </c>
      <c r="K10984" s="72" t="s">
        <v>142</v>
      </c>
      <c r="L10984" s="73">
        <v>7</v>
      </c>
      <c r="M10984" s="73" t="s">
        <v>79</v>
      </c>
      <c r="N10984" s="68" t="str">
        <f>VLOOKUP(K10984,[1]人員授權表!D$3:G$249,4,0)</f>
        <v>無機</v>
      </c>
      <c r="O10984" s="70" t="str">
        <f>IF(J10984=[1]人員授權表!$C$85,"Casper李羿勳",IF(J10984=[1]人員授權表!$C$188,"Iring陳俊明",IF(J10984=[1]人員授權表!$C$189,"Brian陳泓霖",VLOOKUP(K10984,[1]人員授權表!D$2:E$249,2,FALSE))))</f>
        <v>Dennis陳汶宏</v>
      </c>
      <c r="P10984" s="67">
        <f t="shared" si="587"/>
        <v>44902</v>
      </c>
      <c r="Q10984" s="75" t="str">
        <f t="shared" si="586"/>
        <v>週三</v>
      </c>
      <c r="R10984" s="80">
        <v>44902</v>
      </c>
    </row>
    <row r="10985" spans="2:26">
      <c r="B10985" s="66">
        <v>44890</v>
      </c>
      <c r="D10985" s="68" t="s">
        <v>50</v>
      </c>
      <c r="E10985" s="70" t="s">
        <v>1456</v>
      </c>
      <c r="F10985" s="70" t="s">
        <v>3947</v>
      </c>
      <c r="G10985" s="67">
        <v>44896</v>
      </c>
      <c r="H10985" s="67">
        <v>44904</v>
      </c>
      <c r="I10985" s="71">
        <f t="shared" si="588"/>
        <v>8</v>
      </c>
      <c r="J10985" s="72" t="s">
        <v>153</v>
      </c>
      <c r="K10985" s="72" t="s">
        <v>154</v>
      </c>
      <c r="L10985" s="73">
        <v>7</v>
      </c>
      <c r="M10985" s="73" t="s">
        <v>79</v>
      </c>
      <c r="N10985" s="68" t="str">
        <f>VLOOKUP(K10985,[1]人員授權表!D$3:G$249,4,0)</f>
        <v>無機</v>
      </c>
      <c r="O10985" s="70" t="str">
        <f>IF(J10985=[1]人員授權表!$C$85,"Casper李羿勳",IF(J10985=[1]人員授權表!$C$188,"Iring陳俊明",IF(J10985=[1]人員授權表!$C$189,"Brian陳泓霖",VLOOKUP(K10985,[1]人員授權表!D$2:E$249,2,FALSE))))</f>
        <v>Ken張智凱</v>
      </c>
      <c r="P10985" s="67">
        <f t="shared" si="587"/>
        <v>44902</v>
      </c>
      <c r="Q10985" s="75" t="str">
        <f t="shared" si="586"/>
        <v>週三</v>
      </c>
      <c r="R10985" s="80">
        <v>44901</v>
      </c>
    </row>
    <row r="10986" spans="2:26">
      <c r="B10986" s="66">
        <v>44890</v>
      </c>
      <c r="D10986" s="68" t="s">
        <v>50</v>
      </c>
      <c r="E10986" s="70" t="s">
        <v>1456</v>
      </c>
      <c r="F10986" s="70" t="s">
        <v>3947</v>
      </c>
      <c r="G10986" s="67">
        <v>44896</v>
      </c>
      <c r="H10986" s="67">
        <v>44904</v>
      </c>
      <c r="I10986" s="71">
        <f t="shared" si="588"/>
        <v>8</v>
      </c>
      <c r="J10986" s="72" t="s">
        <v>137</v>
      </c>
      <c r="K10986" s="72" t="s">
        <v>138</v>
      </c>
      <c r="L10986" s="73">
        <v>7</v>
      </c>
      <c r="M10986" s="73" t="s">
        <v>79</v>
      </c>
      <c r="N10986" s="68" t="str">
        <f>VLOOKUP(K10986,[1]人員授權表!D$3:G$249,4,0)</f>
        <v>無機</v>
      </c>
      <c r="O10986" s="70" t="str">
        <f>IF(J10986=[1]人員授權表!$C$85,"Casper李羿勳",IF(J10986=[1]人員授權表!$C$188,"Iring陳俊明",IF(J10986=[1]人員授權表!$C$189,"Brian陳泓霖",VLOOKUP(K10986,[1]人員授權表!D$2:E$249,2,FALSE))))</f>
        <v>Jack劉念忻</v>
      </c>
      <c r="P10986" s="67">
        <f t="shared" si="587"/>
        <v>44902</v>
      </c>
      <c r="Q10986" s="75" t="str">
        <f t="shared" si="586"/>
        <v>週三</v>
      </c>
      <c r="R10986" s="80">
        <v>44902</v>
      </c>
    </row>
    <row r="10987" spans="2:26">
      <c r="B10987" s="66">
        <v>44890</v>
      </c>
      <c r="D10987" s="68" t="s">
        <v>50</v>
      </c>
      <c r="E10987" s="70" t="s">
        <v>1456</v>
      </c>
      <c r="F10987" s="70" t="s">
        <v>3947</v>
      </c>
      <c r="G10987" s="67">
        <v>44896</v>
      </c>
      <c r="H10987" s="67">
        <v>44904</v>
      </c>
      <c r="I10987" s="71">
        <f t="shared" si="588"/>
        <v>8</v>
      </c>
      <c r="J10987" s="72" t="s">
        <v>148</v>
      </c>
      <c r="K10987" s="72" t="s">
        <v>149</v>
      </c>
      <c r="L10987" s="73">
        <v>7</v>
      </c>
      <c r="M10987" s="73" t="s">
        <v>79</v>
      </c>
      <c r="N10987" s="68" t="str">
        <f>VLOOKUP(K10987,[1]人員授權表!D$3:G$249,4,0)</f>
        <v>無機</v>
      </c>
      <c r="O10987" s="70" t="str">
        <f>IF(J10987=[1]人員授權表!$C$85,"Casper李羿勳",IF(J10987=[1]人員授權表!$C$188,"Iring陳俊明",IF(J10987=[1]人員授權表!$C$189,"Brian陳泓霖",VLOOKUP(K10987,[1]人員授權表!D$2:E$249,2,FALSE))))</f>
        <v>Vicky游崴涵</v>
      </c>
      <c r="P10987" s="67">
        <f t="shared" si="587"/>
        <v>44902</v>
      </c>
      <c r="Q10987" s="75" t="str">
        <f t="shared" si="586"/>
        <v>週三</v>
      </c>
      <c r="R10987" s="80">
        <v>44902</v>
      </c>
    </row>
    <row r="10988" spans="2:26">
      <c r="B10988" s="66">
        <v>44890</v>
      </c>
      <c r="D10988" s="68" t="s">
        <v>50</v>
      </c>
      <c r="E10988" s="70" t="s">
        <v>1456</v>
      </c>
      <c r="F10988" s="70" t="s">
        <v>3950</v>
      </c>
      <c r="G10988" s="67">
        <v>44896</v>
      </c>
      <c r="H10988" s="67">
        <v>44904</v>
      </c>
      <c r="I10988" s="71">
        <f t="shared" si="588"/>
        <v>8</v>
      </c>
      <c r="J10988" s="72" t="s">
        <v>295</v>
      </c>
      <c r="K10988" s="72" t="s">
        <v>296</v>
      </c>
      <c r="L10988" s="73">
        <v>7</v>
      </c>
      <c r="M10988" s="73" t="s">
        <v>79</v>
      </c>
      <c r="N10988" s="68" t="str">
        <f>VLOOKUP(K10988,[1]人員授權表!D$3:G$249,4,0)</f>
        <v>無機</v>
      </c>
      <c r="O10988" s="70" t="str">
        <f>IF(J10988=[1]人員授權表!$C$85,"Casper李羿勳",IF(J10988=[1]人員授權表!$C$188,"Iring陳俊明",IF(J10988=[1]人員授權表!$C$189,"Brian陳泓霖",VLOOKUP(K10988,[1]人員授權表!D$2:E$249,2,FALSE))))</f>
        <v>Ken張智凱</v>
      </c>
      <c r="P10988" s="67">
        <f t="shared" si="587"/>
        <v>44902</v>
      </c>
      <c r="Q10988" s="75" t="str">
        <f t="shared" si="586"/>
        <v>週三</v>
      </c>
      <c r="R10988" s="80">
        <v>44897</v>
      </c>
    </row>
    <row r="10989" spans="2:26">
      <c r="B10989" s="66">
        <v>44890</v>
      </c>
      <c r="D10989" s="68" t="s">
        <v>50</v>
      </c>
      <c r="E10989" s="70" t="s">
        <v>1456</v>
      </c>
      <c r="F10989" s="70" t="s">
        <v>3947</v>
      </c>
      <c r="G10989" s="67">
        <v>44896</v>
      </c>
      <c r="H10989" s="67">
        <v>44904</v>
      </c>
      <c r="I10989" s="71">
        <f t="shared" si="588"/>
        <v>8</v>
      </c>
      <c r="J10989" s="72" t="s">
        <v>167</v>
      </c>
      <c r="K10989" s="72" t="s">
        <v>168</v>
      </c>
      <c r="L10989" s="73">
        <v>7</v>
      </c>
      <c r="M10989" s="73" t="s">
        <v>79</v>
      </c>
      <c r="N10989" s="68" t="str">
        <f>VLOOKUP(K10989,[1]人員授權表!D$3:G$249,4,0)</f>
        <v>有機</v>
      </c>
      <c r="O10989" s="70" t="str">
        <f>IF(J10989=[1]人員授權表!$C$85,"Casper李羿勳",IF(J10989=[1]人員授權表!$C$188,"Iring陳俊明",IF(J10989=[1]人員授權表!$C$189,"Brian陳泓霖",VLOOKUP(K10989,[1]人員授權表!D$2:E$249,2,FALSE))))</f>
        <v>Una林庭瑄</v>
      </c>
      <c r="P10989" s="67">
        <f t="shared" si="587"/>
        <v>44902</v>
      </c>
      <c r="Q10989" s="75" t="str">
        <f t="shared" si="586"/>
        <v>週三</v>
      </c>
      <c r="R10989" s="80">
        <v>44901</v>
      </c>
    </row>
    <row r="10990" spans="2:26">
      <c r="B10990" s="66">
        <v>44890</v>
      </c>
      <c r="D10990" s="68" t="s">
        <v>50</v>
      </c>
      <c r="E10990" s="70" t="s">
        <v>1456</v>
      </c>
      <c r="F10990" s="70" t="s">
        <v>3951</v>
      </c>
      <c r="G10990" s="67">
        <v>44896</v>
      </c>
      <c r="H10990" s="67">
        <v>44904</v>
      </c>
      <c r="I10990" s="71">
        <f t="shared" si="588"/>
        <v>8</v>
      </c>
      <c r="J10990" s="72" t="s">
        <v>125</v>
      </c>
      <c r="K10990" s="72" t="s">
        <v>144</v>
      </c>
      <c r="L10990" s="73">
        <v>7</v>
      </c>
      <c r="M10990" s="73" t="s">
        <v>79</v>
      </c>
      <c r="N10990" s="68" t="str">
        <f>VLOOKUP(K10990,[1]人員授權表!D$3:G$249,4,0)</f>
        <v>有機</v>
      </c>
      <c r="O10990" s="70" t="str">
        <f>IF(J10990=[1]人員授權表!$C$85,"Casper李羿勳",IF(J10990=[1]人員授權表!$C$188,"Iring陳俊明",IF(J10990=[1]人員授權表!$C$189,"Brian陳泓霖",VLOOKUP(K10990,[1]人員授權表!D$2:E$249,2,FALSE))))</f>
        <v>Lucy黃詩婷</v>
      </c>
      <c r="P10990" s="67">
        <f t="shared" si="587"/>
        <v>44902</v>
      </c>
      <c r="Q10990" s="75" t="str">
        <f t="shared" si="586"/>
        <v>週三</v>
      </c>
      <c r="R10990" s="80">
        <v>44902</v>
      </c>
    </row>
    <row r="10991" spans="2:26">
      <c r="B10991" s="66">
        <v>44890</v>
      </c>
      <c r="D10991" s="68" t="s">
        <v>50</v>
      </c>
      <c r="E10991" s="70" t="s">
        <v>1456</v>
      </c>
      <c r="F10991" s="70" t="s">
        <v>3951</v>
      </c>
      <c r="G10991" s="67">
        <v>44896</v>
      </c>
      <c r="H10991" s="67">
        <v>44904</v>
      </c>
      <c r="I10991" s="71">
        <f t="shared" si="588"/>
        <v>8</v>
      </c>
      <c r="J10991" s="72" t="s">
        <v>139</v>
      </c>
      <c r="K10991" s="72" t="s">
        <v>140</v>
      </c>
      <c r="L10991" s="73">
        <v>7</v>
      </c>
      <c r="M10991" s="73" t="s">
        <v>79</v>
      </c>
      <c r="N10991" s="68" t="str">
        <f>VLOOKUP(K10991,[1]人員授權表!D$3:G$249,4,0)</f>
        <v>無機</v>
      </c>
      <c r="O10991" s="70" t="str">
        <f>IF(J10991=[1]人員授權表!$C$85,"Casper李羿勳",IF(J10991=[1]人員授權表!$C$188,"Iring陳俊明",IF(J10991=[1]人員授權表!$C$189,"Brian陳泓霖",VLOOKUP(K10991,[1]人員授權表!D$2:E$249,2,FALSE))))</f>
        <v>Brian陳泓霖</v>
      </c>
      <c r="P10991" s="67">
        <f t="shared" si="587"/>
        <v>44902</v>
      </c>
      <c r="Q10991" s="75" t="str">
        <f t="shared" si="586"/>
        <v>週三</v>
      </c>
      <c r="R10991" s="80">
        <v>44902</v>
      </c>
    </row>
    <row r="10992" spans="2:26">
      <c r="B10992" s="66">
        <v>44890</v>
      </c>
      <c r="D10992" s="68" t="s">
        <v>50</v>
      </c>
      <c r="E10992" s="70" t="s">
        <v>1456</v>
      </c>
      <c r="F10992" s="70" t="s">
        <v>3951</v>
      </c>
      <c r="G10992" s="67">
        <v>44896</v>
      </c>
      <c r="H10992" s="67">
        <v>44904</v>
      </c>
      <c r="I10992" s="71">
        <f t="shared" si="588"/>
        <v>8</v>
      </c>
      <c r="J10992" s="72" t="s">
        <v>160</v>
      </c>
      <c r="K10992" s="72" t="s">
        <v>161</v>
      </c>
      <c r="L10992" s="73">
        <v>7</v>
      </c>
      <c r="M10992" s="73" t="s">
        <v>79</v>
      </c>
      <c r="N10992" s="68" t="str">
        <f>VLOOKUP(K10992,[1]人員授權表!D$3:G$249,4,0)</f>
        <v>無機</v>
      </c>
      <c r="O10992" s="70" t="str">
        <f>IF(J10992=[1]人員授權表!$C$85,"Casper李羿勳",IF(J10992=[1]人員授權表!$C$188,"Iring陳俊明",IF(J10992=[1]人員授權表!$C$189,"Brian陳泓霖",VLOOKUP(K10992,[1]人員授權表!D$2:E$249,2,FALSE))))</f>
        <v>Dennis陳汶宏</v>
      </c>
      <c r="P10992" s="67">
        <f t="shared" si="587"/>
        <v>44902</v>
      </c>
      <c r="Q10992" s="75" t="str">
        <f t="shared" si="586"/>
        <v>週三</v>
      </c>
      <c r="R10992" s="80">
        <v>44902</v>
      </c>
    </row>
    <row r="10993" spans="2:28">
      <c r="B10993" s="66">
        <v>44890</v>
      </c>
      <c r="D10993" s="68" t="s">
        <v>50</v>
      </c>
      <c r="E10993" s="70" t="s">
        <v>1456</v>
      </c>
      <c r="F10993" s="70" t="s">
        <v>3951</v>
      </c>
      <c r="G10993" s="67">
        <v>44896</v>
      </c>
      <c r="H10993" s="67">
        <v>44904</v>
      </c>
      <c r="I10993" s="71">
        <f t="shared" si="588"/>
        <v>8</v>
      </c>
      <c r="J10993" s="72" t="s">
        <v>145</v>
      </c>
      <c r="K10993" s="72" t="s">
        <v>146</v>
      </c>
      <c r="L10993" s="73">
        <v>7</v>
      </c>
      <c r="M10993" s="73" t="s">
        <v>79</v>
      </c>
      <c r="N10993" s="68" t="str">
        <f>VLOOKUP(K10993,[1]人員授權表!D$3:G$249,4,0)</f>
        <v>無機</v>
      </c>
      <c r="O10993" s="70" t="str">
        <f>IF(J10993=[1]人員授權表!$C$85,"Casper李羿勳",IF(J10993=[1]人員授權表!$C$188,"Iring陳俊明",IF(J10993=[1]人員授權表!$C$189,"Brian陳泓霖",VLOOKUP(K10993,[1]人員授權表!D$2:E$249,2,FALSE))))</f>
        <v>Jack劉念忻</v>
      </c>
      <c r="P10993" s="67">
        <f t="shared" si="587"/>
        <v>44902</v>
      </c>
      <c r="Q10993" s="75" t="str">
        <f t="shared" si="586"/>
        <v>週三</v>
      </c>
      <c r="R10993" s="80">
        <v>44902</v>
      </c>
    </row>
    <row r="10994" spans="2:28">
      <c r="B10994" s="66">
        <v>44890</v>
      </c>
      <c r="D10994" s="68" t="s">
        <v>50</v>
      </c>
      <c r="E10994" s="70" t="s">
        <v>1456</v>
      </c>
      <c r="F10994" s="70" t="s">
        <v>3951</v>
      </c>
      <c r="G10994" s="67">
        <v>44896</v>
      </c>
      <c r="H10994" s="67">
        <v>44904</v>
      </c>
      <c r="I10994" s="71">
        <f t="shared" si="588"/>
        <v>8</v>
      </c>
      <c r="J10994" s="72" t="s">
        <v>164</v>
      </c>
      <c r="K10994" s="72" t="s">
        <v>146</v>
      </c>
      <c r="L10994" s="73">
        <v>7</v>
      </c>
      <c r="M10994" s="73" t="s">
        <v>79</v>
      </c>
      <c r="N10994" s="68" t="str">
        <f>VLOOKUP(K10994,[1]人員授權表!D$3:G$249,4,0)</f>
        <v>無機</v>
      </c>
      <c r="O10994" s="70" t="str">
        <f>IF(J10994=[1]人員授權表!$C$85,"Casper李羿勳",IF(J10994=[1]人員授權表!$C$188,"Iring陳俊明",IF(J10994=[1]人員授權表!$C$189,"Brian陳泓霖",VLOOKUP(K10994,[1]人員授權表!D$2:E$249,2,FALSE))))</f>
        <v>Jack劉念忻</v>
      </c>
      <c r="P10994" s="67">
        <f t="shared" si="587"/>
        <v>44902</v>
      </c>
      <c r="Q10994" s="75" t="str">
        <f t="shared" si="586"/>
        <v>週三</v>
      </c>
      <c r="R10994" s="80">
        <v>44902</v>
      </c>
    </row>
    <row r="10995" spans="2:28">
      <c r="B10995" s="66">
        <v>44890</v>
      </c>
      <c r="D10995" s="68" t="s">
        <v>50</v>
      </c>
      <c r="E10995" s="70" t="s">
        <v>1456</v>
      </c>
      <c r="F10995" s="70" t="s">
        <v>3951</v>
      </c>
      <c r="G10995" s="67">
        <v>44896</v>
      </c>
      <c r="H10995" s="67">
        <v>44904</v>
      </c>
      <c r="I10995" s="71">
        <f t="shared" si="588"/>
        <v>8</v>
      </c>
      <c r="J10995" s="72" t="s">
        <v>141</v>
      </c>
      <c r="K10995" s="72" t="s">
        <v>142</v>
      </c>
      <c r="L10995" s="73">
        <v>7</v>
      </c>
      <c r="M10995" s="73" t="s">
        <v>79</v>
      </c>
      <c r="N10995" s="68" t="str">
        <f>VLOOKUP(K10995,[1]人員授權表!D$3:G$249,4,0)</f>
        <v>無機</v>
      </c>
      <c r="O10995" s="70" t="str">
        <f>IF(J10995=[1]人員授權表!$C$85,"Casper李羿勳",IF(J10995=[1]人員授權表!$C$188,"Iring陳俊明",IF(J10995=[1]人員授權表!$C$189,"Brian陳泓霖",VLOOKUP(K10995,[1]人員授權表!D$2:E$249,2,FALSE))))</f>
        <v>Dennis陳汶宏</v>
      </c>
      <c r="P10995" s="67">
        <f t="shared" si="587"/>
        <v>44902</v>
      </c>
      <c r="Q10995" s="75" t="str">
        <f t="shared" si="586"/>
        <v>週三</v>
      </c>
      <c r="R10995" s="80">
        <v>44902</v>
      </c>
    </row>
    <row r="10996" spans="2:28">
      <c r="B10996" s="66">
        <v>44890</v>
      </c>
      <c r="D10996" s="68" t="s">
        <v>50</v>
      </c>
      <c r="E10996" s="70" t="s">
        <v>1456</v>
      </c>
      <c r="F10996" s="70" t="s">
        <v>3951</v>
      </c>
      <c r="G10996" s="67">
        <v>44896</v>
      </c>
      <c r="H10996" s="67">
        <v>44904</v>
      </c>
      <c r="I10996" s="71">
        <f t="shared" si="588"/>
        <v>8</v>
      </c>
      <c r="J10996" s="72" t="s">
        <v>153</v>
      </c>
      <c r="K10996" s="72" t="s">
        <v>154</v>
      </c>
      <c r="L10996" s="73">
        <v>7</v>
      </c>
      <c r="M10996" s="73" t="s">
        <v>79</v>
      </c>
      <c r="N10996" s="68" t="str">
        <f>VLOOKUP(K10996,[1]人員授權表!D$3:G$249,4,0)</f>
        <v>無機</v>
      </c>
      <c r="O10996" s="70" t="str">
        <f>IF(J10996=[1]人員授權表!$C$85,"Casper李羿勳",IF(J10996=[1]人員授權表!$C$188,"Iring陳俊明",IF(J10996=[1]人員授權表!$C$189,"Brian陳泓霖",VLOOKUP(K10996,[1]人員授權表!D$2:E$249,2,FALSE))))</f>
        <v>Ken張智凱</v>
      </c>
      <c r="P10996" s="67">
        <f t="shared" si="587"/>
        <v>44902</v>
      </c>
      <c r="Q10996" s="75" t="str">
        <f t="shared" si="586"/>
        <v>週三</v>
      </c>
      <c r="R10996" s="80">
        <v>44901</v>
      </c>
    </row>
    <row r="10997" spans="2:28">
      <c r="B10997" s="66">
        <v>44890</v>
      </c>
      <c r="D10997" s="68" t="s">
        <v>50</v>
      </c>
      <c r="E10997" s="70" t="s">
        <v>1456</v>
      </c>
      <c r="F10997" s="70" t="s">
        <v>3951</v>
      </c>
      <c r="G10997" s="67">
        <v>44896</v>
      </c>
      <c r="H10997" s="67">
        <v>44904</v>
      </c>
      <c r="I10997" s="71">
        <f t="shared" si="588"/>
        <v>8</v>
      </c>
      <c r="J10997" s="72" t="s">
        <v>137</v>
      </c>
      <c r="K10997" s="72" t="s">
        <v>138</v>
      </c>
      <c r="L10997" s="73">
        <v>7</v>
      </c>
      <c r="M10997" s="73" t="s">
        <v>79</v>
      </c>
      <c r="N10997" s="68" t="str">
        <f>VLOOKUP(K10997,[1]人員授權表!D$3:G$249,4,0)</f>
        <v>無機</v>
      </c>
      <c r="O10997" s="70" t="str">
        <f>IF(J10997=[1]人員授權表!$C$85,"Casper李羿勳",IF(J10997=[1]人員授權表!$C$188,"Iring陳俊明",IF(J10997=[1]人員授權表!$C$189,"Brian陳泓霖",VLOOKUP(K10997,[1]人員授權表!D$2:E$249,2,FALSE))))</f>
        <v>Jack劉念忻</v>
      </c>
      <c r="P10997" s="67">
        <f t="shared" si="587"/>
        <v>44902</v>
      </c>
      <c r="Q10997" s="75" t="str">
        <f t="shared" si="586"/>
        <v>週三</v>
      </c>
      <c r="R10997" s="80">
        <v>44902</v>
      </c>
    </row>
    <row r="10998" spans="2:28">
      <c r="B10998" s="66">
        <v>44890</v>
      </c>
      <c r="D10998" s="68" t="s">
        <v>50</v>
      </c>
      <c r="E10998" s="70" t="s">
        <v>1456</v>
      </c>
      <c r="F10998" s="70" t="s">
        <v>3951</v>
      </c>
      <c r="G10998" s="67">
        <v>44896</v>
      </c>
      <c r="H10998" s="67">
        <v>44904</v>
      </c>
      <c r="I10998" s="71">
        <f t="shared" si="588"/>
        <v>8</v>
      </c>
      <c r="J10998" s="72" t="s">
        <v>148</v>
      </c>
      <c r="K10998" s="72" t="s">
        <v>149</v>
      </c>
      <c r="L10998" s="73">
        <v>7</v>
      </c>
      <c r="M10998" s="73" t="s">
        <v>79</v>
      </c>
      <c r="N10998" s="68" t="str">
        <f>VLOOKUP(K10998,[1]人員授權表!D$3:G$249,4,0)</f>
        <v>無機</v>
      </c>
      <c r="O10998" s="70" t="str">
        <f>IF(J10998=[1]人員授權表!$C$85,"Casper李羿勳",IF(J10998=[1]人員授權表!$C$188,"Iring陳俊明",IF(J10998=[1]人員授權表!$C$189,"Brian陳泓霖",VLOOKUP(K10998,[1]人員授權表!D$2:E$249,2,FALSE))))</f>
        <v>Vicky游崴涵</v>
      </c>
      <c r="P10998" s="67">
        <f t="shared" si="587"/>
        <v>44902</v>
      </c>
      <c r="Q10998" s="75" t="str">
        <f t="shared" si="586"/>
        <v>週三</v>
      </c>
      <c r="R10998" s="80">
        <v>44902</v>
      </c>
    </row>
    <row r="10999" spans="2:28">
      <c r="B10999" s="66">
        <v>44890</v>
      </c>
      <c r="D10999" s="68" t="s">
        <v>50</v>
      </c>
      <c r="E10999" s="70" t="s">
        <v>1456</v>
      </c>
      <c r="F10999" s="70" t="s">
        <v>3951</v>
      </c>
      <c r="G10999" s="67">
        <v>44896</v>
      </c>
      <c r="H10999" s="67">
        <v>44904</v>
      </c>
      <c r="I10999" s="71">
        <f t="shared" si="588"/>
        <v>8</v>
      </c>
      <c r="J10999" s="72" t="s">
        <v>295</v>
      </c>
      <c r="K10999" s="72" t="s">
        <v>296</v>
      </c>
      <c r="L10999" s="73">
        <v>7</v>
      </c>
      <c r="M10999" s="73" t="s">
        <v>79</v>
      </c>
      <c r="N10999" s="68" t="str">
        <f>VLOOKUP(K10999,[1]人員授權表!D$3:G$249,4,0)</f>
        <v>無機</v>
      </c>
      <c r="O10999" s="70" t="str">
        <f>IF(J10999=[1]人員授權表!$C$85,"Casper李羿勳",IF(J10999=[1]人員授權表!$C$188,"Iring陳俊明",IF(J10999=[1]人員授權表!$C$189,"Brian陳泓霖",VLOOKUP(K10999,[1]人員授權表!D$2:E$249,2,FALSE))))</f>
        <v>Ken張智凱</v>
      </c>
      <c r="P10999" s="67">
        <f t="shared" si="587"/>
        <v>44902</v>
      </c>
      <c r="Q10999" s="75" t="str">
        <f t="shared" si="586"/>
        <v>週三</v>
      </c>
      <c r="R10999" s="80">
        <v>44897</v>
      </c>
    </row>
    <row r="11000" spans="2:28">
      <c r="B11000" s="66">
        <v>44890</v>
      </c>
      <c r="D11000" s="68" t="s">
        <v>50</v>
      </c>
      <c r="E11000" s="70" t="s">
        <v>1456</v>
      </c>
      <c r="F11000" s="70" t="s">
        <v>3951</v>
      </c>
      <c r="G11000" s="67">
        <v>44896</v>
      </c>
      <c r="H11000" s="67">
        <v>44904</v>
      </c>
      <c r="I11000" s="71">
        <f t="shared" si="588"/>
        <v>8</v>
      </c>
      <c r="J11000" s="72" t="s">
        <v>167</v>
      </c>
      <c r="K11000" s="72" t="s">
        <v>168</v>
      </c>
      <c r="L11000" s="73">
        <v>7</v>
      </c>
      <c r="M11000" s="73" t="s">
        <v>79</v>
      </c>
      <c r="N11000" s="68" t="str">
        <f>VLOOKUP(K11000,[1]人員授權表!D$3:G$249,4,0)</f>
        <v>有機</v>
      </c>
      <c r="O11000" s="70" t="str">
        <f>IF(J11000=[1]人員授權表!$C$85,"Casper李羿勳",IF(J11000=[1]人員授權表!$C$188,"Iring陳俊明",IF(J11000=[1]人員授權表!$C$189,"Brian陳泓霖",VLOOKUP(K11000,[1]人員授權表!D$2:E$249,2,FALSE))))</f>
        <v>Una林庭瑄</v>
      </c>
      <c r="P11000" s="67">
        <f t="shared" si="587"/>
        <v>44902</v>
      </c>
      <c r="Q11000" s="75" t="str">
        <f t="shared" si="586"/>
        <v>週三</v>
      </c>
      <c r="R11000" s="80">
        <v>44901</v>
      </c>
    </row>
    <row r="11001" spans="2:28">
      <c r="B11001" s="66">
        <v>44846</v>
      </c>
      <c r="C11001" s="67">
        <v>44895</v>
      </c>
      <c r="D11001" s="126" t="s">
        <v>1854</v>
      </c>
      <c r="E11001" s="89" t="s">
        <v>51</v>
      </c>
      <c r="F11001" s="90" t="s">
        <v>3562</v>
      </c>
      <c r="G11001" s="92">
        <v>44890</v>
      </c>
      <c r="H11001" s="92">
        <v>44904</v>
      </c>
      <c r="I11001" s="127">
        <f t="shared" si="588"/>
        <v>14</v>
      </c>
      <c r="J11001" s="106" t="s">
        <v>453</v>
      </c>
      <c r="K11001" s="106" t="s">
        <v>332</v>
      </c>
      <c r="L11001" s="100"/>
      <c r="M11001" s="73" t="s">
        <v>2273</v>
      </c>
      <c r="N11001" s="94" t="str">
        <f>VLOOKUP(K11001,[1]人員授權表!D$3:G$249,4,0)</f>
        <v>有機</v>
      </c>
      <c r="O11001" s="89" t="str">
        <f>IF(J11001=[1]人員授權表!$C$85,"Casper李羿勳",IF(J11001=[1]人員授權表!$C$188,"Iring陳俊明",IF(J11001=[1]人員授權表!$C$189,"Brian陳泓霖",VLOOKUP(K11001,[1]人員授權表!D$2:E$249,2,FALSE))))</f>
        <v>Lucy黃詩婷</v>
      </c>
      <c r="P11001" s="92">
        <f t="shared" si="587"/>
        <v>44902</v>
      </c>
      <c r="Q11001" s="75" t="str">
        <f t="shared" si="586"/>
        <v>週三</v>
      </c>
      <c r="R11001" s="128" t="s">
        <v>1854</v>
      </c>
      <c r="Z11001" s="79" t="s">
        <v>3716</v>
      </c>
      <c r="AA11001" s="1"/>
    </row>
    <row r="11002" spans="2:28">
      <c r="B11002" s="66">
        <v>44846</v>
      </c>
      <c r="C11002" s="67">
        <v>44895</v>
      </c>
      <c r="D11002" s="126" t="s">
        <v>1854</v>
      </c>
      <c r="E11002" s="89" t="s">
        <v>51</v>
      </c>
      <c r="F11002" s="90" t="s">
        <v>3562</v>
      </c>
      <c r="G11002" s="92">
        <v>44890</v>
      </c>
      <c r="H11002" s="92">
        <v>44904</v>
      </c>
      <c r="I11002" s="127">
        <f t="shared" si="588"/>
        <v>14</v>
      </c>
      <c r="J11002" s="106" t="s">
        <v>125</v>
      </c>
      <c r="K11002" s="106" t="s">
        <v>126</v>
      </c>
      <c r="L11002" s="100"/>
      <c r="M11002" s="73" t="s">
        <v>2273</v>
      </c>
      <c r="N11002" s="94" t="str">
        <f>VLOOKUP(K11002,[1]人員授權表!D$3:G$249,4,0)</f>
        <v>有機</v>
      </c>
      <c r="O11002" s="89" t="str">
        <f>IF(J11002=[1]人員授權表!$C$85,"Casper李羿勳",IF(J11002=[1]人員授權表!$C$188,"Iring陳俊明",IF(J11002=[1]人員授權表!$C$189,"Brian陳泓霖",VLOOKUP(K11002,[1]人員授權表!D$2:E$249,2,FALSE))))</f>
        <v>Lucy黃詩婷</v>
      </c>
      <c r="P11002" s="92">
        <f t="shared" si="587"/>
        <v>44902</v>
      </c>
      <c r="Q11002" s="75" t="str">
        <f t="shared" si="586"/>
        <v>週三</v>
      </c>
      <c r="R11002" s="128" t="s">
        <v>1854</v>
      </c>
      <c r="Z11002" s="79" t="s">
        <v>3716</v>
      </c>
      <c r="AA11002" s="1"/>
    </row>
    <row r="11003" spans="2:28">
      <c r="B11003" s="66">
        <v>44876</v>
      </c>
      <c r="D11003" s="68" t="s">
        <v>50</v>
      </c>
      <c r="E11003" s="70" t="s">
        <v>879</v>
      </c>
      <c r="F11003" s="4" t="s">
        <v>3952</v>
      </c>
      <c r="G11003" s="67">
        <v>44881</v>
      </c>
      <c r="H11003" s="67">
        <v>44904</v>
      </c>
      <c r="I11003" s="71">
        <v>23</v>
      </c>
      <c r="J11003" s="72" t="s">
        <v>181</v>
      </c>
      <c r="K11003" s="72" t="s">
        <v>182</v>
      </c>
      <c r="L11003" s="73">
        <v>2</v>
      </c>
      <c r="M11003" s="73" t="s">
        <v>108</v>
      </c>
      <c r="N11003" s="68" t="str">
        <f>VLOOKUP(K11003,[1]人員授權表!D$3:G$249,4,0)</f>
        <v>有機</v>
      </c>
      <c r="O11003" s="70" t="str">
        <f>IF(J11003=[1]人員授權表!$C$85,"Casper李羿勳",IF(J11003=[1]人員授權表!$C$188,"Iring陳俊明",IF(J11003=[1]人員授權表!$C$189,"Brian陳泓霖",VLOOKUP(K11003,[1]人員授權表!D$2:E$249,2,FALSE))))</f>
        <v>Sara王淑玲</v>
      </c>
      <c r="P11003" s="67">
        <f t="shared" si="587"/>
        <v>44902</v>
      </c>
      <c r="Q11003" s="75" t="str">
        <f t="shared" si="586"/>
        <v>週三</v>
      </c>
      <c r="R11003" s="80">
        <v>44887</v>
      </c>
      <c r="AA11003" s="102">
        <v>15</v>
      </c>
      <c r="AB11003" s="123" t="s">
        <v>2325</v>
      </c>
    </row>
    <row r="11004" spans="2:28">
      <c r="B11004" s="66">
        <v>44876</v>
      </c>
      <c r="D11004" s="68" t="s">
        <v>50</v>
      </c>
      <c r="E11004" s="70" t="s">
        <v>879</v>
      </c>
      <c r="F11004" s="4" t="s">
        <v>3952</v>
      </c>
      <c r="G11004" s="67">
        <v>44881</v>
      </c>
      <c r="H11004" s="67">
        <v>44904</v>
      </c>
      <c r="I11004" s="71">
        <v>23</v>
      </c>
      <c r="J11004" s="72" t="s">
        <v>167</v>
      </c>
      <c r="K11004" s="72" t="s">
        <v>168</v>
      </c>
      <c r="L11004" s="73">
        <v>2</v>
      </c>
      <c r="M11004" s="73" t="s">
        <v>108</v>
      </c>
      <c r="N11004" s="68" t="str">
        <f>VLOOKUP(K11004,[1]人員授權表!D$3:G$249,4,0)</f>
        <v>有機</v>
      </c>
      <c r="O11004" s="70" t="str">
        <f>IF(J11004=[1]人員授權表!$C$85,"Casper李羿勳",IF(J11004=[1]人員授權表!$C$188,"Iring陳俊明",IF(J11004=[1]人員授權表!$C$189,"Brian陳泓霖",VLOOKUP(K11004,[1]人員授權表!D$2:E$249,2,FALSE))))</f>
        <v>Una林庭瑄</v>
      </c>
      <c r="P11004" s="67">
        <f t="shared" si="587"/>
        <v>44902</v>
      </c>
      <c r="Q11004" s="75" t="str">
        <f t="shared" si="586"/>
        <v>週三</v>
      </c>
      <c r="R11004" s="80">
        <v>44889</v>
      </c>
      <c r="AA11004" s="102">
        <v>15</v>
      </c>
      <c r="AB11004" s="123" t="s">
        <v>2325</v>
      </c>
    </row>
    <row r="11005" spans="2:28">
      <c r="B11005" s="66">
        <v>44900</v>
      </c>
      <c r="E11005" s="70" t="s">
        <v>51</v>
      </c>
      <c r="F11005" s="70" t="s">
        <v>417</v>
      </c>
      <c r="G11005" s="67">
        <v>44904</v>
      </c>
      <c r="H11005" s="67">
        <v>44904</v>
      </c>
      <c r="I11005" s="71">
        <f t="shared" ref="I11005:I11013" si="589">_xlfn.DAYS(H11005,G11005)</f>
        <v>0</v>
      </c>
      <c r="J11005" s="72" t="s">
        <v>418</v>
      </c>
      <c r="K11005" s="72" t="s">
        <v>112</v>
      </c>
      <c r="L11005" s="73" t="s">
        <v>2068</v>
      </c>
      <c r="M11005" s="73" t="s">
        <v>313</v>
      </c>
      <c r="N11005" s="68" t="s">
        <v>253</v>
      </c>
      <c r="O11005" s="70" t="s">
        <v>842</v>
      </c>
      <c r="P11005" s="67">
        <f>H11005-0</f>
        <v>44904</v>
      </c>
      <c r="Q11005" s="75" t="str">
        <f t="shared" si="586"/>
        <v>週五</v>
      </c>
    </row>
    <row r="11006" spans="2:28">
      <c r="B11006" s="66">
        <v>44900</v>
      </c>
      <c r="E11006" s="70" t="s">
        <v>51</v>
      </c>
      <c r="F11006" s="70" t="s">
        <v>496</v>
      </c>
      <c r="G11006" s="67">
        <v>44904</v>
      </c>
      <c r="H11006" s="67">
        <v>44904</v>
      </c>
      <c r="I11006" s="71">
        <f t="shared" si="589"/>
        <v>0</v>
      </c>
      <c r="J11006" s="72" t="s">
        <v>652</v>
      </c>
      <c r="K11006" s="72" t="s">
        <v>112</v>
      </c>
      <c r="L11006" s="73" t="s">
        <v>2068</v>
      </c>
      <c r="M11006" s="73" t="s">
        <v>498</v>
      </c>
      <c r="N11006" s="68" t="s">
        <v>245</v>
      </c>
      <c r="O11006" s="70" t="s">
        <v>1038</v>
      </c>
      <c r="P11006" s="67">
        <f>H11006-0</f>
        <v>44904</v>
      </c>
      <c r="Q11006" s="75" t="str">
        <f t="shared" si="586"/>
        <v>週五</v>
      </c>
    </row>
    <row r="11007" spans="2:28">
      <c r="B11007" s="66">
        <v>44900</v>
      </c>
      <c r="E11007" s="70" t="s">
        <v>51</v>
      </c>
      <c r="F11007" s="70" t="s">
        <v>653</v>
      </c>
      <c r="G11007" s="67">
        <v>44904</v>
      </c>
      <c r="H11007" s="67">
        <v>44904</v>
      </c>
      <c r="I11007" s="71">
        <f t="shared" si="589"/>
        <v>0</v>
      </c>
      <c r="J11007" s="72" t="s">
        <v>654</v>
      </c>
      <c r="K11007" s="72" t="s">
        <v>112</v>
      </c>
      <c r="L11007" s="73" t="s">
        <v>2068</v>
      </c>
      <c r="M11007" s="73" t="s">
        <v>2223</v>
      </c>
      <c r="N11007" s="68" t="s">
        <v>253</v>
      </c>
      <c r="O11007" s="70" t="s">
        <v>611</v>
      </c>
      <c r="P11007" s="67">
        <f>H11007-0</f>
        <v>44904</v>
      </c>
      <c r="Q11007" s="75" t="str">
        <f t="shared" si="586"/>
        <v>週五</v>
      </c>
    </row>
    <row r="11008" spans="2:28">
      <c r="B11008" s="66">
        <v>44900</v>
      </c>
      <c r="E11008" s="70" t="s">
        <v>51</v>
      </c>
      <c r="F11008" s="70" t="s">
        <v>655</v>
      </c>
      <c r="G11008" s="67">
        <v>44904</v>
      </c>
      <c r="H11008" s="67">
        <v>44904</v>
      </c>
      <c r="I11008" s="71">
        <f t="shared" si="589"/>
        <v>0</v>
      </c>
      <c r="J11008" s="72" t="s">
        <v>654</v>
      </c>
      <c r="K11008" s="72" t="s">
        <v>112</v>
      </c>
      <c r="L11008" s="73" t="s">
        <v>2068</v>
      </c>
      <c r="M11008" s="73" t="s">
        <v>2223</v>
      </c>
      <c r="N11008" s="68" t="s">
        <v>253</v>
      </c>
      <c r="O11008" s="70" t="s">
        <v>611</v>
      </c>
      <c r="P11008" s="67">
        <f>H11008-0</f>
        <v>44904</v>
      </c>
      <c r="Q11008" s="75" t="str">
        <f t="shared" si="586"/>
        <v>週五</v>
      </c>
    </row>
    <row r="11009" spans="2:28">
      <c r="B11009" s="66">
        <v>44900</v>
      </c>
      <c r="E11009" s="70" t="s">
        <v>51</v>
      </c>
      <c r="F11009" s="70" t="s">
        <v>419</v>
      </c>
      <c r="G11009" s="67">
        <v>44904</v>
      </c>
      <c r="H11009" s="67">
        <v>44904</v>
      </c>
      <c r="I11009" s="71">
        <f t="shared" si="589"/>
        <v>0</v>
      </c>
      <c r="J11009" s="72" t="s">
        <v>420</v>
      </c>
      <c r="K11009" s="72" t="s">
        <v>112</v>
      </c>
      <c r="L11009" s="73" t="s">
        <v>2068</v>
      </c>
      <c r="M11009" s="73" t="s">
        <v>313</v>
      </c>
      <c r="N11009" s="68" t="s">
        <v>253</v>
      </c>
      <c r="O11009" s="70" t="s">
        <v>842</v>
      </c>
      <c r="P11009" s="67">
        <f>H11009-0</f>
        <v>44904</v>
      </c>
      <c r="Q11009" s="75" t="str">
        <f t="shared" si="586"/>
        <v>週五</v>
      </c>
    </row>
    <row r="11010" spans="2:28">
      <c r="B11010" s="66">
        <v>44895</v>
      </c>
      <c r="D11010" s="68" t="s">
        <v>50</v>
      </c>
      <c r="E11010" s="70" t="s">
        <v>1418</v>
      </c>
      <c r="F11010" s="4" t="s">
        <v>3953</v>
      </c>
      <c r="G11010" s="67">
        <v>44893</v>
      </c>
      <c r="H11010" s="67">
        <v>44907</v>
      </c>
      <c r="I11010" s="71">
        <f t="shared" si="589"/>
        <v>14</v>
      </c>
      <c r="J11010" s="72" t="s">
        <v>133</v>
      </c>
      <c r="K11010" s="72" t="s">
        <v>134</v>
      </c>
      <c r="L11010" s="73">
        <v>1</v>
      </c>
      <c r="M11010" s="73" t="s">
        <v>108</v>
      </c>
      <c r="N11010" s="68" t="str">
        <f>VLOOKUP(K11010,[1]人員授權表!D$3:G$249,4,0)</f>
        <v>無機</v>
      </c>
      <c r="O11010" s="70" t="str">
        <f>IF(J11010=[1]人員授權表!$C$85,"Casper李羿勳",IF(J11010=[1]人員授權表!$C$188,"Iring陳俊明",IF(J11010=[1]人員授權表!$C$189,"Brian陳泓霖",VLOOKUP(K11010,[1]人員授權表!D$2:E$249,2,FALSE))))</f>
        <v>Brian陳泓霖</v>
      </c>
      <c r="P11010" s="67">
        <f>H11010-2</f>
        <v>44905</v>
      </c>
      <c r="Q11010" s="75" t="str">
        <f t="shared" si="586"/>
        <v>週六</v>
      </c>
      <c r="R11010" s="80">
        <v>44897</v>
      </c>
    </row>
    <row r="11011" spans="2:28">
      <c r="B11011" s="66">
        <v>44895</v>
      </c>
      <c r="D11011" s="68" t="s">
        <v>50</v>
      </c>
      <c r="E11011" s="70" t="s">
        <v>1418</v>
      </c>
      <c r="F11011" s="4" t="s">
        <v>3954</v>
      </c>
      <c r="G11011" s="67">
        <v>44893</v>
      </c>
      <c r="H11011" s="67">
        <v>44907</v>
      </c>
      <c r="I11011" s="71">
        <f t="shared" si="589"/>
        <v>14</v>
      </c>
      <c r="J11011" s="72" t="s">
        <v>133</v>
      </c>
      <c r="K11011" s="72" t="s">
        <v>134</v>
      </c>
      <c r="L11011" s="73">
        <v>1</v>
      </c>
      <c r="M11011" s="73" t="s">
        <v>108</v>
      </c>
      <c r="N11011" s="68" t="str">
        <f>VLOOKUP(K11011,[1]人員授權表!D$3:G$249,4,0)</f>
        <v>無機</v>
      </c>
      <c r="O11011" s="70" t="str">
        <f>IF(J11011=[1]人員授權表!$C$85,"Casper李羿勳",IF(J11011=[1]人員授權表!$C$188,"Iring陳俊明",IF(J11011=[1]人員授權表!$C$189,"Brian陳泓霖",VLOOKUP(K11011,[1]人員授權表!D$2:E$249,2,FALSE))))</f>
        <v>Brian陳泓霖</v>
      </c>
      <c r="P11011" s="67">
        <f>H11011-2</f>
        <v>44905</v>
      </c>
      <c r="Q11011" s="75" t="str">
        <f t="shared" si="586"/>
        <v>週六</v>
      </c>
      <c r="R11011" s="80">
        <v>44897</v>
      </c>
    </row>
    <row r="11012" spans="2:28">
      <c r="B11012" s="66">
        <v>44901</v>
      </c>
      <c r="E11012" s="70" t="s">
        <v>1418</v>
      </c>
      <c r="F11012" s="4" t="s">
        <v>3955</v>
      </c>
      <c r="G11012" s="67">
        <v>44900</v>
      </c>
      <c r="H11012" s="67">
        <v>44907</v>
      </c>
      <c r="I11012" s="71">
        <f t="shared" si="589"/>
        <v>7</v>
      </c>
      <c r="J11012" s="72" t="s">
        <v>102</v>
      </c>
      <c r="K11012" s="72" t="s">
        <v>103</v>
      </c>
      <c r="L11012" s="73">
        <v>1</v>
      </c>
      <c r="M11012" s="73" t="s">
        <v>108</v>
      </c>
      <c r="N11012" s="68" t="str">
        <f>VLOOKUP(K11012,[1]人員授權表!D$3:G$249,4,0)</f>
        <v>無機</v>
      </c>
      <c r="O11012" s="70" t="str">
        <f>IF(J11012=[1]人員授權表!$C$85,"Casper李羿勳",IF(J11012=[1]人員授權表!$C$188,"Iring陳俊明",IF(J11012=[1]人員授權表!$C$189,"Brian陳泓霖",VLOOKUP(K11012,[1]人員授權表!D$2:E$249,2,FALSE))))</f>
        <v>Brian陳泓霖</v>
      </c>
      <c r="P11012" s="67">
        <f>H11012-1</f>
        <v>44906</v>
      </c>
      <c r="Q11012" s="75" t="str">
        <f t="shared" si="586"/>
        <v>週日</v>
      </c>
    </row>
    <row r="11013" spans="2:28">
      <c r="B11013" s="66">
        <v>44901</v>
      </c>
      <c r="E11013" s="70" t="s">
        <v>1418</v>
      </c>
      <c r="F11013" s="4" t="s">
        <v>3956</v>
      </c>
      <c r="G11013" s="67">
        <v>44900</v>
      </c>
      <c r="H11013" s="67">
        <v>44907</v>
      </c>
      <c r="I11013" s="71">
        <f t="shared" si="589"/>
        <v>7</v>
      </c>
      <c r="J11013" s="72" t="s">
        <v>102</v>
      </c>
      <c r="K11013" s="72" t="s">
        <v>103</v>
      </c>
      <c r="L11013" s="73">
        <v>1</v>
      </c>
      <c r="M11013" s="73" t="s">
        <v>108</v>
      </c>
      <c r="N11013" s="68" t="str">
        <f>VLOOKUP(K11013,[1]人員授權表!D$3:G$249,4,0)</f>
        <v>無機</v>
      </c>
      <c r="O11013" s="70" t="str">
        <f>IF(J11013=[1]人員授權表!$C$85,"Casper李羿勳",IF(J11013=[1]人員授權表!$C$188,"Iring陳俊明",IF(J11013=[1]人員授權表!$C$189,"Brian陳泓霖",VLOOKUP(K11013,[1]人員授權表!D$2:E$249,2,FALSE))))</f>
        <v>Brian陳泓霖</v>
      </c>
      <c r="P11013" s="67">
        <f>H11013-1</f>
        <v>44906</v>
      </c>
      <c r="Q11013" s="75" t="str">
        <f t="shared" si="586"/>
        <v>週日</v>
      </c>
    </row>
    <row r="11014" spans="2:28">
      <c r="B11014" s="66">
        <v>44897</v>
      </c>
      <c r="D11014" s="68" t="s">
        <v>50</v>
      </c>
      <c r="E11014" s="70" t="s">
        <v>879</v>
      </c>
      <c r="F11014" s="4" t="s">
        <v>3957</v>
      </c>
      <c r="G11014" s="67">
        <v>44890</v>
      </c>
      <c r="H11014" s="67">
        <v>44907</v>
      </c>
      <c r="I11014" s="71">
        <v>17</v>
      </c>
      <c r="J11014" s="72" t="s">
        <v>102</v>
      </c>
      <c r="K11014" s="72" t="s">
        <v>103</v>
      </c>
      <c r="L11014" s="73">
        <v>5</v>
      </c>
      <c r="M11014" s="73" t="s">
        <v>104</v>
      </c>
      <c r="N11014" s="68" t="str">
        <f>VLOOKUP(K11014,[1]人員授權表!D$3:G$249,4,0)</f>
        <v>無機</v>
      </c>
      <c r="O11014" s="70" t="str">
        <f>IF(J11014=[1]人員授權表!$C$85,"Casper李羿勳",IF(J11014=[1]人員授權表!$C$188,"Iring陳俊明",IF(J11014=[1]人員授權表!$C$189,"Brian陳泓霖",VLOOKUP(K11014,[1]人員授權表!D$2:E$249,2,FALSE))))</f>
        <v>Brian陳泓霖</v>
      </c>
      <c r="P11014" s="67">
        <f t="shared" ref="P11014:P11077" si="590">H11014-2</f>
        <v>44905</v>
      </c>
      <c r="Q11014" s="75" t="str">
        <f t="shared" si="586"/>
        <v>週六</v>
      </c>
      <c r="R11014" s="80">
        <v>44897</v>
      </c>
      <c r="Z11014" s="79" t="s">
        <v>3854</v>
      </c>
      <c r="AA11014" s="102">
        <v>15</v>
      </c>
      <c r="AB11014" s="123" t="s">
        <v>2325</v>
      </c>
    </row>
    <row r="11015" spans="2:28">
      <c r="B11015" s="66">
        <v>44897</v>
      </c>
      <c r="D11015" s="68" t="s">
        <v>50</v>
      </c>
      <c r="E11015" s="70" t="s">
        <v>879</v>
      </c>
      <c r="F11015" s="4" t="s">
        <v>3958</v>
      </c>
      <c r="G11015" s="67">
        <v>44893</v>
      </c>
      <c r="H11015" s="67">
        <v>44907</v>
      </c>
      <c r="I11015" s="71">
        <v>14</v>
      </c>
      <c r="J11015" s="72" t="s">
        <v>102</v>
      </c>
      <c r="K11015" s="72" t="s">
        <v>103</v>
      </c>
      <c r="L11015" s="73">
        <v>1</v>
      </c>
      <c r="M11015" s="73" t="s">
        <v>104</v>
      </c>
      <c r="N11015" s="68" t="str">
        <f>VLOOKUP(K11015,[1]人員授權表!D$3:G$249,4,0)</f>
        <v>無機</v>
      </c>
      <c r="O11015" s="70" t="str">
        <f>IF(J11015=[1]人員授權表!$C$85,"Casper李羿勳",IF(J11015=[1]人員授權表!$C$188,"Iring陳俊明",IF(J11015=[1]人員授權表!$C$189,"Brian陳泓霖",VLOOKUP(K11015,[1]人員授權表!D$2:E$249,2,FALSE))))</f>
        <v>Brian陳泓霖</v>
      </c>
      <c r="P11015" s="67">
        <f t="shared" si="590"/>
        <v>44905</v>
      </c>
      <c r="Q11015" s="75" t="str">
        <f t="shared" ref="Q11015:Q11078" si="591">TEXT(P11015,"aaa")</f>
        <v>週六</v>
      </c>
      <c r="R11015" s="80">
        <v>44897</v>
      </c>
      <c r="Z11015" s="79" t="s">
        <v>3854</v>
      </c>
      <c r="AA11015" s="102">
        <v>15</v>
      </c>
      <c r="AB11015" s="123" t="s">
        <v>2325</v>
      </c>
    </row>
    <row r="11016" spans="2:28">
      <c r="B11016" s="66">
        <v>44882</v>
      </c>
      <c r="C11016" s="67">
        <v>44895</v>
      </c>
      <c r="E11016" s="70" t="s">
        <v>51</v>
      </c>
      <c r="F11016" s="4" t="s">
        <v>3959</v>
      </c>
      <c r="G11016" s="67">
        <v>44893</v>
      </c>
      <c r="H11016" s="101">
        <v>44907</v>
      </c>
      <c r="I11016" s="71">
        <f t="shared" ref="I11016:I11079" si="592">_xlfn.DAYS(H11016,G11016)</f>
        <v>14</v>
      </c>
      <c r="J11016" s="72" t="s">
        <v>173</v>
      </c>
      <c r="K11016" s="72" t="s">
        <v>386</v>
      </c>
      <c r="L11016" s="73">
        <v>3</v>
      </c>
      <c r="M11016" s="73" t="s">
        <v>104</v>
      </c>
      <c r="N11016" s="68" t="str">
        <f>VLOOKUP(K11016,[1]人員授權表!D$3:G$249,4,0)</f>
        <v>有機</v>
      </c>
      <c r="O11016" s="70" t="str">
        <f>IF(J11016=[1]人員授權表!$C$85,"Casper李羿勳",IF(J11016=[1]人員授權表!$C$188,"Iring陳俊明",IF(J11016=[1]人員授權表!$C$189,"Brian陳泓霖",VLOOKUP(K11016,[1]人員授權表!D$2:E$249,2,FALSE))))</f>
        <v>Una林庭瑄</v>
      </c>
      <c r="P11016" s="67">
        <f t="shared" si="590"/>
        <v>44905</v>
      </c>
      <c r="Q11016" s="75" t="str">
        <f t="shared" si="591"/>
        <v>週六</v>
      </c>
    </row>
    <row r="11017" spans="2:28">
      <c r="B11017" s="66">
        <v>44882</v>
      </c>
      <c r="E11017" s="70" t="s">
        <v>82</v>
      </c>
      <c r="F11017" s="70" t="s">
        <v>3960</v>
      </c>
      <c r="G11017" s="67">
        <v>44893</v>
      </c>
      <c r="H11017" s="67">
        <v>44907</v>
      </c>
      <c r="I11017" s="71">
        <f t="shared" si="592"/>
        <v>14</v>
      </c>
      <c r="J11017" s="72" t="s">
        <v>186</v>
      </c>
      <c r="K11017" s="72" t="s">
        <v>98</v>
      </c>
      <c r="L11017" s="73">
        <v>1</v>
      </c>
      <c r="M11017" s="73" t="s">
        <v>91</v>
      </c>
      <c r="N11017" s="68" t="str">
        <f>VLOOKUP(K11017,[1]人員授權表!D$3:G$249,4,0)</f>
        <v>無機</v>
      </c>
      <c r="O11017" s="70" t="str">
        <f>IF(J11017=[1]人員授權表!$C$85,"Casper李羿勳",IF(J11017=[1]人員授權表!$C$188,"Iring陳俊明",IF(J11017=[1]人員授權表!$C$189,"Brian陳泓霖",VLOOKUP(K11017,[1]人員授權表!D$2:E$249,2,FALSE))))</f>
        <v>Brian陳泓霖</v>
      </c>
      <c r="P11017" s="67">
        <f t="shared" si="590"/>
        <v>44905</v>
      </c>
      <c r="Q11017" s="75" t="str">
        <f t="shared" si="591"/>
        <v>週六</v>
      </c>
    </row>
    <row r="11018" spans="2:28">
      <c r="B11018" s="66">
        <v>44882</v>
      </c>
      <c r="E11018" s="70" t="s">
        <v>82</v>
      </c>
      <c r="F11018" s="70" t="s">
        <v>3960</v>
      </c>
      <c r="G11018" s="67">
        <v>44893</v>
      </c>
      <c r="H11018" s="67">
        <v>44907</v>
      </c>
      <c r="I11018" s="71">
        <f t="shared" si="592"/>
        <v>14</v>
      </c>
      <c r="J11018" s="72" t="s">
        <v>195</v>
      </c>
      <c r="K11018" s="72" t="s">
        <v>345</v>
      </c>
      <c r="L11018" s="73">
        <v>1</v>
      </c>
      <c r="M11018" s="73" t="s">
        <v>91</v>
      </c>
      <c r="N11018" s="68" t="str">
        <f>VLOOKUP(K11018,[1]人員授權表!D$3:G$249,4,0)</f>
        <v>無機</v>
      </c>
      <c r="O11018" s="70" t="str">
        <f>IF(J11018=[1]人員授權表!$C$85,"Casper李羿勳",IF(J11018=[1]人員授權表!$C$188,"Iring陳俊明",IF(J11018=[1]人員授權表!$C$189,"Brian陳泓霖",VLOOKUP(K11018,[1]人員授權表!D$2:E$249,2,FALSE))))</f>
        <v>Debby胡萱黛</v>
      </c>
      <c r="P11018" s="67">
        <f t="shared" si="590"/>
        <v>44905</v>
      </c>
      <c r="Q11018" s="75" t="str">
        <f t="shared" si="591"/>
        <v>週六</v>
      </c>
    </row>
    <row r="11019" spans="2:28">
      <c r="B11019" s="66">
        <v>44882</v>
      </c>
      <c r="E11019" s="70" t="s">
        <v>82</v>
      </c>
      <c r="F11019" s="70" t="s">
        <v>3960</v>
      </c>
      <c r="G11019" s="67">
        <v>44893</v>
      </c>
      <c r="H11019" s="67">
        <v>44907</v>
      </c>
      <c r="I11019" s="71">
        <f t="shared" si="592"/>
        <v>14</v>
      </c>
      <c r="J11019" s="72" t="s">
        <v>204</v>
      </c>
      <c r="K11019" s="72" t="s">
        <v>488</v>
      </c>
      <c r="L11019" s="73">
        <v>1</v>
      </c>
      <c r="M11019" s="73" t="s">
        <v>91</v>
      </c>
      <c r="N11019" s="68" t="str">
        <f>VLOOKUP(K11019,[1]人員授權表!D$3:G$249,4,0)</f>
        <v>無機</v>
      </c>
      <c r="O11019" s="70" t="str">
        <f>IF(J11019=[1]人員授權表!$C$85,"Casper李羿勳",IF(J11019=[1]人員授權表!$C$188,"Iring陳俊明",IF(J11019=[1]人員授權表!$C$189,"Brian陳泓霖",VLOOKUP(K11019,[1]人員授權表!D$2:E$249,2,FALSE))))</f>
        <v>Iring陳俊明</v>
      </c>
      <c r="P11019" s="67">
        <f t="shared" si="590"/>
        <v>44905</v>
      </c>
      <c r="Q11019" s="75" t="str">
        <f t="shared" si="591"/>
        <v>週六</v>
      </c>
    </row>
    <row r="11020" spans="2:28">
      <c r="B11020" s="66">
        <v>44888</v>
      </c>
      <c r="E11020" s="70" t="s">
        <v>82</v>
      </c>
      <c r="F11020" s="70" t="s">
        <v>3961</v>
      </c>
      <c r="G11020" s="67">
        <v>44893</v>
      </c>
      <c r="H11020" s="67">
        <v>44907</v>
      </c>
      <c r="I11020" s="71">
        <f t="shared" si="592"/>
        <v>14</v>
      </c>
      <c r="J11020" s="72" t="s">
        <v>204</v>
      </c>
      <c r="K11020" s="72" t="s">
        <v>488</v>
      </c>
      <c r="L11020" s="73">
        <v>3</v>
      </c>
      <c r="M11020" s="73" t="s">
        <v>108</v>
      </c>
      <c r="N11020" s="68" t="str">
        <f>VLOOKUP(K11020,[1]人員授權表!D$3:G$249,4,0)</f>
        <v>無機</v>
      </c>
      <c r="O11020" s="70" t="str">
        <f>IF(J11020=[1]人員授權表!$C$85,"Casper李羿勳",IF(J11020=[1]人員授權表!$C$188,"Iring陳俊明",IF(J11020=[1]人員授權表!$C$189,"Brian陳泓霖",VLOOKUP(K11020,[1]人員授權表!D$2:E$249,2,FALSE))))</f>
        <v>Iring陳俊明</v>
      </c>
      <c r="P11020" s="67">
        <f t="shared" si="590"/>
        <v>44905</v>
      </c>
      <c r="Q11020" s="75" t="str">
        <f t="shared" si="591"/>
        <v>週六</v>
      </c>
    </row>
    <row r="11021" spans="2:28">
      <c r="B11021" s="66">
        <v>44888</v>
      </c>
      <c r="E11021" s="70" t="s">
        <v>82</v>
      </c>
      <c r="F11021" s="70" t="s">
        <v>3961</v>
      </c>
      <c r="G11021" s="67">
        <v>44893</v>
      </c>
      <c r="H11021" s="67">
        <v>44907</v>
      </c>
      <c r="I11021" s="71">
        <f t="shared" si="592"/>
        <v>14</v>
      </c>
      <c r="J11021" s="72" t="s">
        <v>195</v>
      </c>
      <c r="K11021" s="72" t="s">
        <v>345</v>
      </c>
      <c r="L11021" s="73">
        <v>5</v>
      </c>
      <c r="M11021" s="73" t="s">
        <v>108</v>
      </c>
      <c r="N11021" s="68" t="str">
        <f>VLOOKUP(K11021,[1]人員授權表!D$3:G$249,4,0)</f>
        <v>無機</v>
      </c>
      <c r="O11021" s="70" t="str">
        <f>IF(J11021=[1]人員授權表!$C$85,"Casper李羿勳",IF(J11021=[1]人員授權表!$C$188,"Iring陳俊明",IF(J11021=[1]人員授權表!$C$189,"Brian陳泓霖",VLOOKUP(K11021,[1]人員授權表!D$2:E$249,2,FALSE))))</f>
        <v>Debby胡萱黛</v>
      </c>
      <c r="P11021" s="67">
        <f t="shared" si="590"/>
        <v>44905</v>
      </c>
      <c r="Q11021" s="75" t="str">
        <f t="shared" si="591"/>
        <v>週六</v>
      </c>
    </row>
    <row r="11022" spans="2:28">
      <c r="B11022" s="66">
        <v>44888</v>
      </c>
      <c r="E11022" s="70" t="s">
        <v>82</v>
      </c>
      <c r="F11022" s="70" t="s">
        <v>3961</v>
      </c>
      <c r="G11022" s="67">
        <v>44893</v>
      </c>
      <c r="H11022" s="67">
        <v>44907</v>
      </c>
      <c r="I11022" s="71">
        <f t="shared" si="592"/>
        <v>14</v>
      </c>
      <c r="J11022" s="72" t="s">
        <v>186</v>
      </c>
      <c r="K11022" s="72" t="s">
        <v>98</v>
      </c>
      <c r="L11022" s="73">
        <v>5</v>
      </c>
      <c r="M11022" s="73" t="s">
        <v>108</v>
      </c>
      <c r="N11022" s="68" t="str">
        <f>VLOOKUP(K11022,[1]人員授權表!D$3:G$249,4,0)</f>
        <v>無機</v>
      </c>
      <c r="O11022" s="70" t="str">
        <f>IF(J11022=[1]人員授權表!$C$85,"Casper李羿勳",IF(J11022=[1]人員授權表!$C$188,"Iring陳俊明",IF(J11022=[1]人員授權表!$C$189,"Brian陳泓霖",VLOOKUP(K11022,[1]人員授權表!D$2:E$249,2,FALSE))))</f>
        <v>Brian陳泓霖</v>
      </c>
      <c r="P11022" s="67">
        <f t="shared" si="590"/>
        <v>44905</v>
      </c>
      <c r="Q11022" s="75" t="str">
        <f t="shared" si="591"/>
        <v>週六</v>
      </c>
    </row>
    <row r="11023" spans="2:28">
      <c r="B11023" s="66">
        <v>44888</v>
      </c>
      <c r="D11023" s="68" t="s">
        <v>50</v>
      </c>
      <c r="E11023" s="70" t="s">
        <v>82</v>
      </c>
      <c r="F11023" s="70" t="s">
        <v>3962</v>
      </c>
      <c r="G11023" s="67">
        <v>44893</v>
      </c>
      <c r="H11023" s="67">
        <v>44907</v>
      </c>
      <c r="I11023" s="71">
        <f t="shared" si="592"/>
        <v>14</v>
      </c>
      <c r="J11023" s="72" t="s">
        <v>181</v>
      </c>
      <c r="K11023" s="72" t="s">
        <v>182</v>
      </c>
      <c r="L11023" s="73">
        <v>5</v>
      </c>
      <c r="M11023" s="73" t="s">
        <v>108</v>
      </c>
      <c r="N11023" s="68" t="str">
        <f>VLOOKUP(K11023,[1]人員授權表!D$3:G$249,4,0)</f>
        <v>有機</v>
      </c>
      <c r="O11023" s="70" t="str">
        <f>IF(J11023=[1]人員授權表!$C$85,"Casper李羿勳",IF(J11023=[1]人員授權表!$C$188,"Iring陳俊明",IF(J11023=[1]人員授權表!$C$189,"Brian陳泓霖",VLOOKUP(K11023,[1]人員授權表!D$2:E$249,2,FALSE))))</f>
        <v>Sara王淑玲</v>
      </c>
      <c r="P11023" s="67">
        <f t="shared" si="590"/>
        <v>44905</v>
      </c>
      <c r="Q11023" s="75" t="str">
        <f t="shared" si="591"/>
        <v>週六</v>
      </c>
      <c r="R11023" s="80">
        <v>44900</v>
      </c>
    </row>
    <row r="11024" spans="2:28">
      <c r="B11024" s="66">
        <v>44888</v>
      </c>
      <c r="E11024" s="70" t="s">
        <v>82</v>
      </c>
      <c r="F11024" s="70" t="s">
        <v>3962</v>
      </c>
      <c r="G11024" s="67">
        <v>44893</v>
      </c>
      <c r="H11024" s="67">
        <v>44907</v>
      </c>
      <c r="I11024" s="71">
        <f t="shared" si="592"/>
        <v>14</v>
      </c>
      <c r="J11024" s="72" t="s">
        <v>184</v>
      </c>
      <c r="K11024" s="72" t="s">
        <v>185</v>
      </c>
      <c r="L11024" s="73">
        <v>5</v>
      </c>
      <c r="M11024" s="73" t="s">
        <v>108</v>
      </c>
      <c r="N11024" s="68" t="str">
        <f>VLOOKUP(K11024,[1]人員授權表!D$3:G$249,4,0)</f>
        <v>有機</v>
      </c>
      <c r="O11024" s="70" t="str">
        <f>IF(J11024=[1]人員授權表!$C$85,"Casper李羿勳",IF(J11024=[1]人員授權表!$C$188,"Iring陳俊明",IF(J11024=[1]人員授權表!$C$189,"Brian陳泓霖",VLOOKUP(K11024,[1]人員授權表!D$2:E$249,2,FALSE))))</f>
        <v>Una林庭瑄</v>
      </c>
      <c r="P11024" s="67">
        <f t="shared" si="590"/>
        <v>44905</v>
      </c>
      <c r="Q11024" s="75" t="str">
        <f t="shared" si="591"/>
        <v>週六</v>
      </c>
    </row>
    <row r="11025" spans="2:26">
      <c r="B11025" s="66">
        <v>44888</v>
      </c>
      <c r="E11025" s="70" t="s">
        <v>82</v>
      </c>
      <c r="F11025" s="70" t="s">
        <v>3962</v>
      </c>
      <c r="G11025" s="67">
        <v>44893</v>
      </c>
      <c r="H11025" s="67">
        <v>44907</v>
      </c>
      <c r="I11025" s="71">
        <f t="shared" si="592"/>
        <v>14</v>
      </c>
      <c r="J11025" s="72" t="s">
        <v>186</v>
      </c>
      <c r="K11025" s="72" t="s">
        <v>187</v>
      </c>
      <c r="L11025" s="73">
        <v>5</v>
      </c>
      <c r="M11025" s="73" t="s">
        <v>108</v>
      </c>
      <c r="N11025" s="68" t="str">
        <f>VLOOKUP(K11025,[1]人員授權表!D$3:G$249,4,0)</f>
        <v>無機</v>
      </c>
      <c r="O11025" s="70" t="str">
        <f>IF(J11025=[1]人員授權表!$C$85,"Casper李羿勳",IF(J11025=[1]人員授權表!$C$188,"Iring陳俊明",IF(J11025=[1]人員授權表!$C$189,"Brian陳泓霖",VLOOKUP(K11025,[1]人員授權表!D$2:E$249,2,FALSE))))</f>
        <v>Ruby黃家蓁</v>
      </c>
      <c r="P11025" s="67">
        <f t="shared" si="590"/>
        <v>44905</v>
      </c>
      <c r="Q11025" s="75" t="str">
        <f t="shared" si="591"/>
        <v>週六</v>
      </c>
    </row>
    <row r="11026" spans="2:26">
      <c r="B11026" s="66">
        <v>44888</v>
      </c>
      <c r="D11026" s="68" t="s">
        <v>50</v>
      </c>
      <c r="E11026" s="70" t="s">
        <v>82</v>
      </c>
      <c r="F11026" s="70" t="s">
        <v>3962</v>
      </c>
      <c r="G11026" s="67">
        <v>44893</v>
      </c>
      <c r="H11026" s="67">
        <v>44907</v>
      </c>
      <c r="I11026" s="71">
        <f t="shared" si="592"/>
        <v>14</v>
      </c>
      <c r="J11026" s="72" t="s">
        <v>188</v>
      </c>
      <c r="K11026" s="72" t="s">
        <v>189</v>
      </c>
      <c r="L11026" s="73">
        <v>5</v>
      </c>
      <c r="M11026" s="73" t="s">
        <v>108</v>
      </c>
      <c r="N11026" s="68" t="str">
        <f>VLOOKUP(K11026,[1]人員授權表!D$3:G$249,4,0)</f>
        <v>無機</v>
      </c>
      <c r="O11026" s="70" t="str">
        <f>IF(J11026=[1]人員授權表!$C$85,"Casper李羿勳",IF(J11026=[1]人員授權表!$C$188,"Iring陳俊明",IF(J11026=[1]人員授權表!$C$189,"Brian陳泓霖",VLOOKUP(K11026,[1]人員授權表!D$2:E$249,2,FALSE))))</f>
        <v>Iring陳俊明</v>
      </c>
      <c r="P11026" s="67">
        <f t="shared" si="590"/>
        <v>44905</v>
      </c>
      <c r="Q11026" s="75" t="str">
        <f t="shared" si="591"/>
        <v>週六</v>
      </c>
      <c r="R11026" s="80">
        <v>44901</v>
      </c>
    </row>
    <row r="11027" spans="2:26">
      <c r="B11027" s="66">
        <v>44888</v>
      </c>
      <c r="D11027" s="68" t="s">
        <v>50</v>
      </c>
      <c r="E11027" s="70" t="s">
        <v>82</v>
      </c>
      <c r="F11027" s="70" t="s">
        <v>3962</v>
      </c>
      <c r="G11027" s="67">
        <v>44893</v>
      </c>
      <c r="H11027" s="67">
        <v>44907</v>
      </c>
      <c r="I11027" s="71">
        <f t="shared" si="592"/>
        <v>14</v>
      </c>
      <c r="J11027" s="72" t="s">
        <v>190</v>
      </c>
      <c r="K11027" s="72" t="s">
        <v>140</v>
      </c>
      <c r="L11027" s="73">
        <v>5</v>
      </c>
      <c r="M11027" s="73" t="s">
        <v>108</v>
      </c>
      <c r="N11027" s="68" t="str">
        <f>VLOOKUP(K11027,[1]人員授權表!D$3:G$249,4,0)</f>
        <v>無機</v>
      </c>
      <c r="O11027" s="70" t="str">
        <f>IF(J11027=[1]人員授權表!$C$85,"Casper李羿勳",IF(J11027=[1]人員授權表!$C$188,"Iring陳俊明",IF(J11027=[1]人員授權表!$C$189,"Brian陳泓霖",VLOOKUP(K11027,[1]人員授權表!D$2:E$249,2,FALSE))))</f>
        <v>Iring陳俊明</v>
      </c>
      <c r="P11027" s="67">
        <f t="shared" si="590"/>
        <v>44905</v>
      </c>
      <c r="Q11027" s="75" t="str">
        <f t="shared" si="591"/>
        <v>週六</v>
      </c>
      <c r="R11027" s="80">
        <v>44901</v>
      </c>
    </row>
    <row r="11028" spans="2:26">
      <c r="B11028" s="66">
        <v>44888</v>
      </c>
      <c r="E11028" s="70" t="s">
        <v>82</v>
      </c>
      <c r="F11028" s="70" t="s">
        <v>3962</v>
      </c>
      <c r="G11028" s="67">
        <v>44893</v>
      </c>
      <c r="H11028" s="67">
        <v>44907</v>
      </c>
      <c r="I11028" s="71">
        <f t="shared" si="592"/>
        <v>14</v>
      </c>
      <c r="J11028" s="72" t="s">
        <v>192</v>
      </c>
      <c r="K11028" s="72" t="s">
        <v>187</v>
      </c>
      <c r="L11028" s="73">
        <v>5</v>
      </c>
      <c r="M11028" s="73" t="s">
        <v>108</v>
      </c>
      <c r="N11028" s="68" t="str">
        <f>VLOOKUP(K11028,[1]人員授權表!D$3:G$249,4,0)</f>
        <v>無機</v>
      </c>
      <c r="O11028" s="70" t="str">
        <f>IF(J11028=[1]人員授權表!$C$85,"Casper李羿勳",IF(J11028=[1]人員授權表!$C$188,"Iring陳俊明",IF(J11028=[1]人員授權表!$C$189,"Brian陳泓霖",VLOOKUP(K11028,[1]人員授權表!D$2:E$249,2,FALSE))))</f>
        <v>Ruby黃家蓁</v>
      </c>
      <c r="P11028" s="67">
        <f t="shared" si="590"/>
        <v>44905</v>
      </c>
      <c r="Q11028" s="75" t="str">
        <f t="shared" si="591"/>
        <v>週六</v>
      </c>
    </row>
    <row r="11029" spans="2:26">
      <c r="B11029" s="66">
        <v>44888</v>
      </c>
      <c r="E11029" s="70" t="s">
        <v>82</v>
      </c>
      <c r="F11029" s="70" t="s">
        <v>3962</v>
      </c>
      <c r="G11029" s="67">
        <v>44893</v>
      </c>
      <c r="H11029" s="67">
        <v>44907</v>
      </c>
      <c r="I11029" s="71">
        <f t="shared" si="592"/>
        <v>14</v>
      </c>
      <c r="J11029" s="72" t="s">
        <v>193</v>
      </c>
      <c r="K11029" s="72" t="s">
        <v>187</v>
      </c>
      <c r="L11029" s="73">
        <v>5</v>
      </c>
      <c r="M11029" s="73" t="s">
        <v>108</v>
      </c>
      <c r="N11029" s="68" t="str">
        <f>VLOOKUP(K11029,[1]人員授權表!D$3:G$249,4,0)</f>
        <v>無機</v>
      </c>
      <c r="O11029" s="70" t="str">
        <f>IF(J11029=[1]人員授權表!$C$85,"Casper李羿勳",IF(J11029=[1]人員授權表!$C$188,"Iring陳俊明",IF(J11029=[1]人員授權表!$C$189,"Brian陳泓霖",VLOOKUP(K11029,[1]人員授權表!D$2:E$249,2,FALSE))))</f>
        <v>Ruby黃家蓁</v>
      </c>
      <c r="P11029" s="67">
        <f t="shared" si="590"/>
        <v>44905</v>
      </c>
      <c r="Q11029" s="75" t="str">
        <f t="shared" si="591"/>
        <v>週六</v>
      </c>
    </row>
    <row r="11030" spans="2:26">
      <c r="B11030" s="66">
        <v>44888</v>
      </c>
      <c r="E11030" s="70" t="s">
        <v>82</v>
      </c>
      <c r="F11030" s="70" t="s">
        <v>3962</v>
      </c>
      <c r="G11030" s="67">
        <v>44893</v>
      </c>
      <c r="H11030" s="67">
        <v>44907</v>
      </c>
      <c r="I11030" s="71">
        <f t="shared" si="592"/>
        <v>14</v>
      </c>
      <c r="J11030" s="72" t="s">
        <v>195</v>
      </c>
      <c r="K11030" s="72" t="s">
        <v>196</v>
      </c>
      <c r="L11030" s="73">
        <v>5</v>
      </c>
      <c r="M11030" s="73" t="s">
        <v>108</v>
      </c>
      <c r="N11030" s="68" t="str">
        <f>VLOOKUP(K11030,[1]人員授權表!D$3:G$249,4,0)</f>
        <v>無機</v>
      </c>
      <c r="O11030" s="70" t="str">
        <f>IF(J11030=[1]人員授權表!$C$85,"Casper李羿勳",IF(J11030=[1]人員授權表!$C$188,"Iring陳俊明",IF(J11030=[1]人員授權表!$C$189,"Brian陳泓霖",VLOOKUP(K11030,[1]人員授權表!D$2:E$249,2,FALSE))))</f>
        <v>Debby胡萱黛</v>
      </c>
      <c r="P11030" s="67">
        <f t="shared" si="590"/>
        <v>44905</v>
      </c>
      <c r="Q11030" s="75" t="str">
        <f t="shared" si="591"/>
        <v>週六</v>
      </c>
    </row>
    <row r="11031" spans="2:26">
      <c r="B11031" s="66">
        <v>44888</v>
      </c>
      <c r="D11031" s="68" t="s">
        <v>50</v>
      </c>
      <c r="E11031" s="70" t="s">
        <v>82</v>
      </c>
      <c r="F11031" s="70" t="s">
        <v>3962</v>
      </c>
      <c r="G11031" s="67">
        <v>44893</v>
      </c>
      <c r="H11031" s="67">
        <v>44907</v>
      </c>
      <c r="I11031" s="71">
        <f t="shared" si="592"/>
        <v>14</v>
      </c>
      <c r="J11031" s="72" t="s">
        <v>198</v>
      </c>
      <c r="K11031" s="72" t="s">
        <v>199</v>
      </c>
      <c r="L11031" s="73">
        <v>5</v>
      </c>
      <c r="M11031" s="73" t="s">
        <v>108</v>
      </c>
      <c r="N11031" s="68" t="str">
        <f>VLOOKUP(K11031,[1]人員授權表!D$3:G$249,4,0)</f>
        <v>無機</v>
      </c>
      <c r="O11031" s="70" t="str">
        <f>IF(J11031=[1]人員授權表!$C$85,"Casper李羿勳",IF(J11031=[1]人員授權表!$C$188,"Iring陳俊明",IF(J11031=[1]人員授權表!$C$189,"Brian陳泓霖",VLOOKUP(K11031,[1]人員授權表!D$2:E$249,2,FALSE))))</f>
        <v>Vicky游崴涵</v>
      </c>
      <c r="P11031" s="67">
        <f t="shared" si="590"/>
        <v>44905</v>
      </c>
      <c r="Q11031" s="75" t="str">
        <f t="shared" si="591"/>
        <v>週六</v>
      </c>
      <c r="R11031" s="80">
        <v>44897</v>
      </c>
    </row>
    <row r="11032" spans="2:26">
      <c r="B11032" s="66">
        <v>44888</v>
      </c>
      <c r="D11032" s="68" t="s">
        <v>50</v>
      </c>
      <c r="E11032" s="70" t="s">
        <v>82</v>
      </c>
      <c r="F11032" s="70" t="s">
        <v>3962</v>
      </c>
      <c r="G11032" s="67">
        <v>44893</v>
      </c>
      <c r="H11032" s="67">
        <v>44907</v>
      </c>
      <c r="I11032" s="71">
        <f t="shared" si="592"/>
        <v>14</v>
      </c>
      <c r="J11032" s="72" t="s">
        <v>151</v>
      </c>
      <c r="K11032" s="72" t="s">
        <v>152</v>
      </c>
      <c r="L11032" s="73">
        <v>5</v>
      </c>
      <c r="M11032" s="73" t="s">
        <v>108</v>
      </c>
      <c r="N11032" s="68" t="str">
        <f>VLOOKUP(K11032,[1]人員授權表!D$3:G$249,4,0)</f>
        <v>無機</v>
      </c>
      <c r="O11032" s="70" t="str">
        <f>IF(J11032=[1]人員授權表!$C$85,"Casper李羿勳",IF(J11032=[1]人員授權表!$C$188,"Iring陳俊明",IF(J11032=[1]人員授權表!$C$189,"Brian陳泓霖",VLOOKUP(K11032,[1]人員授權表!D$2:E$249,2,FALSE))))</f>
        <v>Vicky游崴涵</v>
      </c>
      <c r="P11032" s="67">
        <f t="shared" si="590"/>
        <v>44905</v>
      </c>
      <c r="Q11032" s="75" t="str">
        <f t="shared" si="591"/>
        <v>週六</v>
      </c>
      <c r="R11032" s="80">
        <v>44897</v>
      </c>
    </row>
    <row r="11033" spans="2:26">
      <c r="B11033" s="66">
        <v>44888</v>
      </c>
      <c r="D11033" s="68" t="s">
        <v>50</v>
      </c>
      <c r="E11033" s="70" t="s">
        <v>82</v>
      </c>
      <c r="F11033" s="70" t="s">
        <v>3962</v>
      </c>
      <c r="G11033" s="67">
        <v>44893</v>
      </c>
      <c r="H11033" s="67">
        <v>44907</v>
      </c>
      <c r="I11033" s="71">
        <f t="shared" si="592"/>
        <v>14</v>
      </c>
      <c r="J11033" s="72" t="s">
        <v>175</v>
      </c>
      <c r="K11033" s="72" t="s">
        <v>176</v>
      </c>
      <c r="L11033" s="73">
        <v>5</v>
      </c>
      <c r="M11033" s="73" t="s">
        <v>108</v>
      </c>
      <c r="N11033" s="68" t="str">
        <f>VLOOKUP(K11033,[1]人員授權表!D$3:G$249,4,0)</f>
        <v>無機</v>
      </c>
      <c r="O11033" s="70" t="str">
        <f>IF(J11033=[1]人員授權表!$C$85,"Casper李羿勳",IF(J11033=[1]人員授權表!$C$188,"Iring陳俊明",IF(J11033=[1]人員授權表!$C$189,"Brian陳泓霖",VLOOKUP(K11033,[1]人員授權表!D$2:E$249,2,FALSE))))</f>
        <v>Debby胡萱黛</v>
      </c>
      <c r="P11033" s="67">
        <f t="shared" si="590"/>
        <v>44905</v>
      </c>
      <c r="Q11033" s="75" t="str">
        <f t="shared" si="591"/>
        <v>週六</v>
      </c>
      <c r="R11033" s="80">
        <v>44901</v>
      </c>
    </row>
    <row r="11034" spans="2:26">
      <c r="B11034" s="66">
        <v>44888</v>
      </c>
      <c r="D11034" s="68" t="s">
        <v>50</v>
      </c>
      <c r="E11034" s="70" t="s">
        <v>82</v>
      </c>
      <c r="F11034" s="70" t="s">
        <v>3962</v>
      </c>
      <c r="G11034" s="67">
        <v>44893</v>
      </c>
      <c r="H11034" s="67">
        <v>44907</v>
      </c>
      <c r="I11034" s="71">
        <f t="shared" si="592"/>
        <v>14</v>
      </c>
      <c r="J11034" s="72" t="s">
        <v>204</v>
      </c>
      <c r="K11034" s="72" t="s">
        <v>205</v>
      </c>
      <c r="L11034" s="73">
        <v>5</v>
      </c>
      <c r="M11034" s="73" t="s">
        <v>108</v>
      </c>
      <c r="N11034" s="68" t="str">
        <f>VLOOKUP(K11034,[1]人員授權表!D$3:G$249,4,0)</f>
        <v>無機</v>
      </c>
      <c r="O11034" s="70" t="str">
        <f>IF(J11034=[1]人員授權表!$C$85,"Casper李羿勳",IF(J11034=[1]人員授權表!$C$188,"Iring陳俊明",IF(J11034=[1]人員授權表!$C$189,"Brian陳泓霖",VLOOKUP(K11034,[1]人員授權表!D$2:E$249,2,FALSE))))</f>
        <v>Iring陳俊明</v>
      </c>
      <c r="P11034" s="67">
        <f t="shared" si="590"/>
        <v>44905</v>
      </c>
      <c r="Q11034" s="75" t="str">
        <f t="shared" si="591"/>
        <v>週六</v>
      </c>
      <c r="R11034" s="80">
        <v>44902</v>
      </c>
    </row>
    <row r="11035" spans="2:26">
      <c r="B11035" s="66">
        <v>44888</v>
      </c>
      <c r="D11035" s="68" t="s">
        <v>50</v>
      </c>
      <c r="E11035" s="70" t="s">
        <v>82</v>
      </c>
      <c r="F11035" s="70" t="s">
        <v>3962</v>
      </c>
      <c r="G11035" s="67">
        <v>44893</v>
      </c>
      <c r="H11035" s="67">
        <v>44907</v>
      </c>
      <c r="I11035" s="71">
        <f t="shared" si="592"/>
        <v>14</v>
      </c>
      <c r="J11035" s="72" t="s">
        <v>206</v>
      </c>
      <c r="K11035" s="72" t="s">
        <v>179</v>
      </c>
      <c r="L11035" s="73">
        <v>5</v>
      </c>
      <c r="M11035" s="73" t="s">
        <v>108</v>
      </c>
      <c r="N11035" s="68" t="str">
        <f>VLOOKUP(K11035,[1]人員授權表!D$3:G$249,4,0)</f>
        <v>無機</v>
      </c>
      <c r="O11035" s="70" t="str">
        <f>IF(J11035=[1]人員授權表!$C$85,"Casper李羿勳",IF(J11035=[1]人員授權表!$C$188,"Iring陳俊明",IF(J11035=[1]人員授權表!$C$189,"Brian陳泓霖",VLOOKUP(K11035,[1]人員授權表!D$2:E$249,2,FALSE))))</f>
        <v>Dennis陳汶宏</v>
      </c>
      <c r="P11035" s="67">
        <f t="shared" si="590"/>
        <v>44905</v>
      </c>
      <c r="Q11035" s="75" t="str">
        <f t="shared" si="591"/>
        <v>週六</v>
      </c>
      <c r="R11035" s="80">
        <v>44897</v>
      </c>
    </row>
    <row r="11036" spans="2:26">
      <c r="B11036" s="66">
        <v>44888</v>
      </c>
      <c r="D11036" s="68" t="s">
        <v>50</v>
      </c>
      <c r="E11036" s="70" t="s">
        <v>82</v>
      </c>
      <c r="F11036" s="70" t="s">
        <v>3962</v>
      </c>
      <c r="G11036" s="67">
        <v>44893</v>
      </c>
      <c r="H11036" s="67">
        <v>44907</v>
      </c>
      <c r="I11036" s="71">
        <f t="shared" si="592"/>
        <v>14</v>
      </c>
      <c r="J11036" s="72" t="s">
        <v>178</v>
      </c>
      <c r="K11036" s="72" t="s">
        <v>179</v>
      </c>
      <c r="L11036" s="73">
        <v>5</v>
      </c>
      <c r="M11036" s="73" t="s">
        <v>108</v>
      </c>
      <c r="N11036" s="68" t="str">
        <f>VLOOKUP(K11036,[1]人員授權表!D$3:G$249,4,0)</f>
        <v>無機</v>
      </c>
      <c r="O11036" s="70" t="str">
        <f>IF(J11036=[1]人員授權表!$C$85,"Casper李羿勳",IF(J11036=[1]人員授權表!$C$188,"Iring陳俊明",IF(J11036=[1]人員授權表!$C$189,"Brian陳泓霖",VLOOKUP(K11036,[1]人員授權表!D$2:E$249,2,FALSE))))</f>
        <v>Dennis陳汶宏</v>
      </c>
      <c r="P11036" s="67">
        <f t="shared" si="590"/>
        <v>44905</v>
      </c>
      <c r="Q11036" s="75" t="str">
        <f t="shared" si="591"/>
        <v>週六</v>
      </c>
      <c r="R11036" s="80">
        <v>44897</v>
      </c>
    </row>
    <row r="11037" spans="2:26">
      <c r="B11037" s="66">
        <v>44888</v>
      </c>
      <c r="D11037" s="68" t="s">
        <v>50</v>
      </c>
      <c r="E11037" s="70" t="s">
        <v>82</v>
      </c>
      <c r="F11037" s="70" t="s">
        <v>3962</v>
      </c>
      <c r="G11037" s="67">
        <v>44893</v>
      </c>
      <c r="H11037" s="67">
        <v>44907</v>
      </c>
      <c r="I11037" s="71">
        <f t="shared" si="592"/>
        <v>14</v>
      </c>
      <c r="J11037" s="72" t="s">
        <v>141</v>
      </c>
      <c r="K11037" s="72" t="s">
        <v>142</v>
      </c>
      <c r="L11037" s="73">
        <v>5</v>
      </c>
      <c r="M11037" s="73" t="s">
        <v>108</v>
      </c>
      <c r="N11037" s="68" t="str">
        <f>VLOOKUP(K11037,[1]人員授權表!D$3:G$249,4,0)</f>
        <v>無機</v>
      </c>
      <c r="O11037" s="70" t="str">
        <f>IF(J11037=[1]人員授權表!$C$85,"Casper李羿勳",IF(J11037=[1]人員授權表!$C$188,"Iring陳俊明",IF(J11037=[1]人員授權表!$C$189,"Brian陳泓霖",VLOOKUP(K11037,[1]人員授權表!D$2:E$249,2,FALSE))))</f>
        <v>Dennis陳汶宏</v>
      </c>
      <c r="P11037" s="67">
        <f t="shared" si="590"/>
        <v>44905</v>
      </c>
      <c r="Q11037" s="75" t="str">
        <f t="shared" si="591"/>
        <v>週六</v>
      </c>
      <c r="R11037" s="80">
        <v>44900</v>
      </c>
    </row>
    <row r="11038" spans="2:26">
      <c r="B11038" s="66">
        <v>44888</v>
      </c>
      <c r="D11038" s="68" t="s">
        <v>50</v>
      </c>
      <c r="E11038" s="70" t="s">
        <v>82</v>
      </c>
      <c r="F11038" s="70" t="s">
        <v>3962</v>
      </c>
      <c r="G11038" s="67">
        <v>44893</v>
      </c>
      <c r="H11038" s="67">
        <v>44907</v>
      </c>
      <c r="I11038" s="71">
        <f t="shared" si="592"/>
        <v>14</v>
      </c>
      <c r="J11038" s="72" t="s">
        <v>167</v>
      </c>
      <c r="K11038" s="72" t="s">
        <v>168</v>
      </c>
      <c r="L11038" s="73">
        <v>5</v>
      </c>
      <c r="M11038" s="73" t="s">
        <v>108</v>
      </c>
      <c r="N11038" s="68" t="str">
        <f>VLOOKUP(K11038,[1]人員授權表!D$3:G$249,4,0)</f>
        <v>有機</v>
      </c>
      <c r="O11038" s="70" t="str">
        <f>IF(J11038=[1]人員授權表!$C$85,"Casper李羿勳",IF(J11038=[1]人員授權表!$C$188,"Iring陳俊明",IF(J11038=[1]人員授權表!$C$189,"Brian陳泓霖",VLOOKUP(K11038,[1]人員授權表!D$2:E$249,2,FALSE))))</f>
        <v>Una林庭瑄</v>
      </c>
      <c r="P11038" s="67">
        <f t="shared" si="590"/>
        <v>44905</v>
      </c>
      <c r="Q11038" s="75" t="str">
        <f t="shared" si="591"/>
        <v>週六</v>
      </c>
      <c r="R11038" s="80">
        <v>44900</v>
      </c>
    </row>
    <row r="11039" spans="2:26">
      <c r="B11039" s="66">
        <v>44887</v>
      </c>
      <c r="D11039" s="68" t="s">
        <v>50</v>
      </c>
      <c r="E11039" s="70" t="s">
        <v>82</v>
      </c>
      <c r="F11039" s="4" t="s">
        <v>3963</v>
      </c>
      <c r="G11039" s="67">
        <v>44890</v>
      </c>
      <c r="H11039" s="67">
        <v>44907</v>
      </c>
      <c r="I11039" s="71">
        <f t="shared" si="592"/>
        <v>17</v>
      </c>
      <c r="J11039" s="72" t="s">
        <v>181</v>
      </c>
      <c r="K11039" s="72" t="s">
        <v>182</v>
      </c>
      <c r="L11039" s="73">
        <v>25</v>
      </c>
      <c r="M11039" s="73" t="s">
        <v>104</v>
      </c>
      <c r="N11039" s="68" t="str">
        <f>VLOOKUP(K11039,[1]人員授權表!D$3:G$249,4,0)</f>
        <v>有機</v>
      </c>
      <c r="O11039" s="70" t="str">
        <f>IF(J11039=[1]人員授權表!$C$85,"Casper李羿勳",IF(J11039=[1]人員授權表!$C$188,"Iring陳俊明",IF(J11039=[1]人員授權表!$C$189,"Brian陳泓霖",VLOOKUP(K11039,[1]人員授權表!D$2:E$249,2,FALSE))))</f>
        <v>Sara王淑玲</v>
      </c>
      <c r="P11039" s="67">
        <f t="shared" si="590"/>
        <v>44905</v>
      </c>
      <c r="Q11039" s="75" t="str">
        <f t="shared" si="591"/>
        <v>週六</v>
      </c>
      <c r="R11039" s="80">
        <v>44901</v>
      </c>
    </row>
    <row r="11040" spans="2:26">
      <c r="B11040" s="66">
        <v>44893</v>
      </c>
      <c r="C11040" s="67">
        <v>44897</v>
      </c>
      <c r="D11040" s="68" t="s">
        <v>50</v>
      </c>
      <c r="E11040" s="15" t="s">
        <v>82</v>
      </c>
      <c r="F11040" s="4" t="s">
        <v>3964</v>
      </c>
      <c r="G11040" s="67">
        <v>44893</v>
      </c>
      <c r="H11040" s="101">
        <v>44907</v>
      </c>
      <c r="I11040" s="71">
        <f t="shared" si="592"/>
        <v>14</v>
      </c>
      <c r="J11040" s="72" t="s">
        <v>2262</v>
      </c>
      <c r="K11040" s="72" t="s">
        <v>182</v>
      </c>
      <c r="L11040" s="73">
        <v>3</v>
      </c>
      <c r="M11040" s="73" t="s">
        <v>104</v>
      </c>
      <c r="N11040" s="68" t="str">
        <f>VLOOKUP(K11040,[1]人員授權表!D$3:G$249,4,0)</f>
        <v>有機</v>
      </c>
      <c r="O11040" s="70" t="str">
        <f>IF(J11040=[1]人員授權表!$C$85,"Casper李羿勳",IF(J11040=[1]人員授權表!$C$188,"Iring陳俊明",IF(J11040=[1]人員授權表!$C$189,"Brian陳泓霖",VLOOKUP(K11040,[1]人員授權表!D$2:E$249,2,FALSE))))</f>
        <v>Sara王淑玲</v>
      </c>
      <c r="P11040" s="67">
        <f t="shared" si="590"/>
        <v>44905</v>
      </c>
      <c r="Q11040" s="75" t="str">
        <f t="shared" si="591"/>
        <v>週六</v>
      </c>
      <c r="R11040" s="80">
        <v>44901</v>
      </c>
      <c r="Z11040" s="79" t="s">
        <v>3965</v>
      </c>
    </row>
    <row r="11041" spans="2:26">
      <c r="B11041" s="66">
        <v>44893</v>
      </c>
      <c r="C11041" s="67">
        <v>44897</v>
      </c>
      <c r="D11041" s="68" t="s">
        <v>50</v>
      </c>
      <c r="E11041" s="15" t="s">
        <v>82</v>
      </c>
      <c r="F11041" s="4" t="s">
        <v>3964</v>
      </c>
      <c r="G11041" s="67">
        <v>44893</v>
      </c>
      <c r="H11041" s="101">
        <v>44907</v>
      </c>
      <c r="I11041" s="71">
        <f t="shared" si="592"/>
        <v>14</v>
      </c>
      <c r="J11041" s="72" t="s">
        <v>490</v>
      </c>
      <c r="K11041" s="72" t="s">
        <v>182</v>
      </c>
      <c r="L11041" s="73">
        <v>3</v>
      </c>
      <c r="M11041" s="73" t="s">
        <v>104</v>
      </c>
      <c r="N11041" s="68" t="str">
        <f>VLOOKUP(K11041,[1]人員授權表!D$3:G$249,4,0)</f>
        <v>有機</v>
      </c>
      <c r="O11041" s="70" t="str">
        <f>IF(J11041=[1]人員授權表!$C$85,"Casper李羿勳",IF(J11041=[1]人員授權表!$C$188,"Iring陳俊明",IF(J11041=[1]人員授權表!$C$189,"Brian陳泓霖",VLOOKUP(K11041,[1]人員授權表!D$2:E$249,2,FALSE))))</f>
        <v>Sara王淑玲</v>
      </c>
      <c r="P11041" s="67">
        <f t="shared" si="590"/>
        <v>44905</v>
      </c>
      <c r="Q11041" s="75" t="str">
        <f t="shared" si="591"/>
        <v>週六</v>
      </c>
      <c r="R11041" s="80">
        <v>44901</v>
      </c>
      <c r="Z11041" s="79" t="s">
        <v>3965</v>
      </c>
    </row>
    <row r="11042" spans="2:26">
      <c r="B11042" s="66">
        <v>44893</v>
      </c>
      <c r="C11042" s="67">
        <v>44897</v>
      </c>
      <c r="D11042" s="68" t="s">
        <v>50</v>
      </c>
      <c r="E11042" s="15" t="s">
        <v>82</v>
      </c>
      <c r="F11042" s="4" t="s">
        <v>3964</v>
      </c>
      <c r="G11042" s="67">
        <v>44893</v>
      </c>
      <c r="H11042" s="101">
        <v>44907</v>
      </c>
      <c r="I11042" s="71">
        <f t="shared" si="592"/>
        <v>14</v>
      </c>
      <c r="J11042" s="72" t="s">
        <v>367</v>
      </c>
      <c r="K11042" s="72" t="s">
        <v>182</v>
      </c>
      <c r="L11042" s="73">
        <v>3</v>
      </c>
      <c r="M11042" s="73" t="s">
        <v>104</v>
      </c>
      <c r="N11042" s="68" t="str">
        <f>VLOOKUP(K11042,[1]人員授權表!D$3:G$249,4,0)</f>
        <v>有機</v>
      </c>
      <c r="O11042" s="70" t="str">
        <f>IF(J11042=[1]人員授權表!$C$85,"Casper李羿勳",IF(J11042=[1]人員授權表!$C$188,"Iring陳俊明",IF(J11042=[1]人員授權表!$C$189,"Brian陳泓霖",VLOOKUP(K11042,[1]人員授權表!D$2:E$249,2,FALSE))))</f>
        <v>Sara王淑玲</v>
      </c>
      <c r="P11042" s="67">
        <f t="shared" si="590"/>
        <v>44905</v>
      </c>
      <c r="Q11042" s="75" t="str">
        <f t="shared" si="591"/>
        <v>週六</v>
      </c>
      <c r="R11042" s="80">
        <v>44901</v>
      </c>
      <c r="Z11042" s="79" t="s">
        <v>3965</v>
      </c>
    </row>
    <row r="11043" spans="2:26">
      <c r="B11043" s="66">
        <v>44893</v>
      </c>
      <c r="C11043" s="67">
        <v>44897</v>
      </c>
      <c r="D11043" s="68" t="s">
        <v>50</v>
      </c>
      <c r="E11043" s="15" t="s">
        <v>82</v>
      </c>
      <c r="F11043" s="4" t="s">
        <v>3964</v>
      </c>
      <c r="G11043" s="67">
        <v>44893</v>
      </c>
      <c r="H11043" s="101">
        <v>44907</v>
      </c>
      <c r="I11043" s="71">
        <f t="shared" si="592"/>
        <v>14</v>
      </c>
      <c r="J11043" s="72" t="s">
        <v>169</v>
      </c>
      <c r="K11043" s="72" t="s">
        <v>170</v>
      </c>
      <c r="L11043" s="73">
        <v>3</v>
      </c>
      <c r="M11043" s="73" t="s">
        <v>104</v>
      </c>
      <c r="N11043" s="68" t="str">
        <f>VLOOKUP(K11043,[1]人員授權表!D$3:G$249,4,0)</f>
        <v>有機</v>
      </c>
      <c r="O11043" s="70" t="str">
        <f>IF(J11043=[1]人員授權表!$C$85,"Casper李羿勳",IF(J11043=[1]人員授權表!$C$188,"Iring陳俊明",IF(J11043=[1]人員授權表!$C$189,"Brian陳泓霖",VLOOKUP(K11043,[1]人員授權表!D$2:E$249,2,FALSE))))</f>
        <v>Elle黃雅琪&amp;
Marco陳鴻鈞</v>
      </c>
      <c r="P11043" s="67">
        <f t="shared" si="590"/>
        <v>44905</v>
      </c>
      <c r="Q11043" s="75" t="str">
        <f t="shared" si="591"/>
        <v>週六</v>
      </c>
      <c r="R11043" s="80">
        <v>44897</v>
      </c>
      <c r="Z11043" s="79" t="s">
        <v>3965</v>
      </c>
    </row>
    <row r="11044" spans="2:26">
      <c r="B11044" s="66">
        <v>44862</v>
      </c>
      <c r="C11044" s="67">
        <v>44866</v>
      </c>
      <c r="D11044" s="68" t="s">
        <v>50</v>
      </c>
      <c r="E11044" s="70" t="s">
        <v>51</v>
      </c>
      <c r="F11044" s="70" t="s">
        <v>3966</v>
      </c>
      <c r="G11044" s="67">
        <v>44861</v>
      </c>
      <c r="H11044" s="101">
        <v>44908</v>
      </c>
      <c r="I11044" s="71">
        <f t="shared" si="592"/>
        <v>47</v>
      </c>
      <c r="J11044" s="72" t="s">
        <v>66</v>
      </c>
      <c r="K11044" s="72" t="s">
        <v>64</v>
      </c>
      <c r="L11044" s="73">
        <v>1</v>
      </c>
      <c r="M11044" s="73" t="s">
        <v>91</v>
      </c>
      <c r="N11044" s="68" t="str">
        <f>VLOOKUP(K11044,[1]人員授權表!D$3:G$249,4,0)</f>
        <v>有機</v>
      </c>
      <c r="O11044" s="70" t="str">
        <f>IF(J11044=[1]人員授權表!$C$85,"Casper李羿勳",IF(J11044=[1]人員授權表!$C$188,"Iring陳俊明",IF(J11044=[1]人員授權表!$C$189,"Brian陳泓霖",VLOOKUP(K11044,[1]人員授權表!D$2:E$249,2,FALSE))))</f>
        <v>Casper李羿勳</v>
      </c>
      <c r="P11044" s="67">
        <f t="shared" si="590"/>
        <v>44906</v>
      </c>
      <c r="Q11044" s="75" t="str">
        <f t="shared" si="591"/>
        <v>週日</v>
      </c>
      <c r="R11044" s="80">
        <v>44874</v>
      </c>
    </row>
    <row r="11045" spans="2:26">
      <c r="B11045" s="66">
        <v>44862</v>
      </c>
      <c r="C11045" s="67">
        <v>44866</v>
      </c>
      <c r="D11045" s="68" t="s">
        <v>1421</v>
      </c>
      <c r="E11045" s="70" t="s">
        <v>51</v>
      </c>
      <c r="F11045" s="70" t="s">
        <v>3966</v>
      </c>
      <c r="G11045" s="101">
        <v>44861</v>
      </c>
      <c r="H11045" s="101">
        <v>44908</v>
      </c>
      <c r="I11045" s="71">
        <f t="shared" si="592"/>
        <v>47</v>
      </c>
      <c r="J11045" s="72" t="s">
        <v>238</v>
      </c>
      <c r="K11045" s="72" t="s">
        <v>239</v>
      </c>
      <c r="L11045" s="110">
        <v>3</v>
      </c>
      <c r="M11045" s="73" t="s">
        <v>91</v>
      </c>
      <c r="N11045" s="68" t="str">
        <f>VLOOKUP(K11045,[1]人員授權表!D$3:G$249,4,0)</f>
        <v>有機</v>
      </c>
      <c r="O11045" s="70" t="str">
        <f>IF(J11045=[1]人員授權表!$C$85,"Casper李羿勳",IF(J11045=[1]人員授權表!$C$188,"Iring陳俊明",IF(J11045=[1]人員授權表!$C$189,"Brian陳泓霖",VLOOKUP(K11045,[1]人員授權表!D$2:E$249,2,FALSE))))</f>
        <v>Casper李羿勳</v>
      </c>
      <c r="P11045" s="67">
        <f t="shared" si="590"/>
        <v>44906</v>
      </c>
      <c r="Q11045" s="75" t="str">
        <f t="shared" si="591"/>
        <v>週日</v>
      </c>
    </row>
    <row r="11046" spans="2:26">
      <c r="B11046" s="66">
        <v>44862</v>
      </c>
      <c r="C11046" s="67">
        <v>44866</v>
      </c>
      <c r="D11046" s="68" t="s">
        <v>1421</v>
      </c>
      <c r="E11046" s="70" t="s">
        <v>51</v>
      </c>
      <c r="F11046" s="70" t="s">
        <v>3967</v>
      </c>
      <c r="G11046" s="101">
        <v>44861</v>
      </c>
      <c r="H11046" s="101">
        <v>44908</v>
      </c>
      <c r="I11046" s="71">
        <f t="shared" si="592"/>
        <v>47</v>
      </c>
      <c r="J11046" s="72" t="s">
        <v>242</v>
      </c>
      <c r="K11046" s="72" t="s">
        <v>241</v>
      </c>
      <c r="L11046" s="110">
        <v>2</v>
      </c>
      <c r="M11046" s="73" t="s">
        <v>91</v>
      </c>
      <c r="N11046" s="68" t="str">
        <f>VLOOKUP(K11046,[1]人員授權表!D$3:G$249,4,0)</f>
        <v>有機</v>
      </c>
      <c r="O11046" s="70" t="str">
        <f>IF(J11046=[1]人員授權表!$C$85,"Casper李羿勳",IF(J11046=[1]人員授權表!$C$188,"Iring陳俊明",IF(J11046=[1]人員授權表!$C$189,"Brian陳泓霖",VLOOKUP(K11046,[1]人員授權表!D$2:E$249,2,FALSE))))</f>
        <v>Casper李羿勳</v>
      </c>
      <c r="P11046" s="67">
        <f t="shared" si="590"/>
        <v>44906</v>
      </c>
      <c r="Q11046" s="75" t="str">
        <f t="shared" si="591"/>
        <v>週日</v>
      </c>
    </row>
    <row r="11047" spans="2:26">
      <c r="B11047" s="66">
        <v>44862</v>
      </c>
      <c r="C11047" s="67">
        <v>44866</v>
      </c>
      <c r="D11047" s="68" t="s">
        <v>50</v>
      </c>
      <c r="E11047" s="70" t="s">
        <v>51</v>
      </c>
      <c r="F11047" s="70" t="s">
        <v>3966</v>
      </c>
      <c r="G11047" s="101">
        <v>44861</v>
      </c>
      <c r="H11047" s="101">
        <v>44908</v>
      </c>
      <c r="I11047" s="71">
        <f t="shared" si="592"/>
        <v>47</v>
      </c>
      <c r="J11047" s="72" t="s">
        <v>927</v>
      </c>
      <c r="K11047" s="72" t="s">
        <v>248</v>
      </c>
      <c r="L11047" s="110">
        <v>2</v>
      </c>
      <c r="M11047" s="73" t="s">
        <v>91</v>
      </c>
      <c r="N11047" s="68" t="str">
        <f>VLOOKUP(K11047,[1]人員授權表!D$3:G$249,4,0)</f>
        <v>有機</v>
      </c>
      <c r="O11047" s="70" t="str">
        <f>IF(J11047=[1]人員授權表!$C$85,"Casper李羿勳",IF(J11047=[1]人員授權表!$C$188,"Iring陳俊明",IF(J11047=[1]人員授權表!$C$189,"Brian陳泓霖",VLOOKUP(K11047,[1]人員授權表!D$2:E$249,2,FALSE))))</f>
        <v>Marco陳鴻鈞</v>
      </c>
      <c r="P11047" s="67">
        <f t="shared" si="590"/>
        <v>44906</v>
      </c>
      <c r="Q11047" s="75" t="str">
        <f t="shared" si="591"/>
        <v>週日</v>
      </c>
      <c r="R11047" s="80">
        <v>44902</v>
      </c>
    </row>
    <row r="11048" spans="2:26">
      <c r="B11048" s="66">
        <v>44862</v>
      </c>
      <c r="C11048" s="67">
        <v>44866</v>
      </c>
      <c r="D11048" s="68" t="s">
        <v>1421</v>
      </c>
      <c r="E11048" s="70" t="s">
        <v>51</v>
      </c>
      <c r="F11048" s="70" t="s">
        <v>3967</v>
      </c>
      <c r="G11048" s="101">
        <v>44861</v>
      </c>
      <c r="H11048" s="101">
        <v>44908</v>
      </c>
      <c r="I11048" s="71">
        <f t="shared" si="592"/>
        <v>47</v>
      </c>
      <c r="J11048" s="72" t="s">
        <v>69</v>
      </c>
      <c r="K11048" s="72" t="s">
        <v>70</v>
      </c>
      <c r="L11048" s="110">
        <v>3</v>
      </c>
      <c r="M11048" s="73" t="s">
        <v>91</v>
      </c>
      <c r="N11048" s="68" t="str">
        <f>VLOOKUP(K11048,[1]人員授權表!D$3:G$249,4,0)</f>
        <v>有機</v>
      </c>
      <c r="O11048" s="70" t="str">
        <f>IF(J11048=[1]人員授權表!$C$85,"Casper李羿勳",IF(J11048=[1]人員授權表!$C$188,"Iring陳俊明",IF(J11048=[1]人員授權表!$C$189,"Brian陳泓霖",VLOOKUP(K11048,[1]人員授權表!D$2:E$249,2,FALSE))))</f>
        <v>Casper李羿勳</v>
      </c>
      <c r="P11048" s="67">
        <f t="shared" si="590"/>
        <v>44906</v>
      </c>
      <c r="Q11048" s="75" t="str">
        <f t="shared" si="591"/>
        <v>週日</v>
      </c>
    </row>
    <row r="11049" spans="2:26">
      <c r="B11049" s="66">
        <v>44862</v>
      </c>
      <c r="C11049" s="67">
        <v>44866</v>
      </c>
      <c r="D11049" s="68" t="s">
        <v>50</v>
      </c>
      <c r="E11049" s="70" t="s">
        <v>51</v>
      </c>
      <c r="F11049" s="70" t="s">
        <v>3967</v>
      </c>
      <c r="G11049" s="67">
        <v>44861</v>
      </c>
      <c r="H11049" s="101">
        <v>44908</v>
      </c>
      <c r="I11049" s="71">
        <f t="shared" si="592"/>
        <v>47</v>
      </c>
      <c r="J11049" s="72" t="s">
        <v>3968</v>
      </c>
      <c r="K11049" s="72" t="s">
        <v>75</v>
      </c>
      <c r="L11049" s="73">
        <v>1</v>
      </c>
      <c r="M11049" s="73" t="s">
        <v>91</v>
      </c>
      <c r="N11049" s="68" t="str">
        <f>VLOOKUP(K11049,[1]人員授權表!D$3:G$249,4,0)</f>
        <v>有機</v>
      </c>
      <c r="O11049" s="70" t="str">
        <f>IF(J11049=[1]人員授權表!$C$85,"Casper李羿勳",IF(J11049=[1]人員授權表!$C$188,"Iring陳俊明",IF(J11049=[1]人員授權表!$C$189,"Brian陳泓霖",VLOOKUP(K11049,[1]人員授權表!D$2:E$249,2,FALSE))))</f>
        <v>Casper李羿勳</v>
      </c>
      <c r="P11049" s="67">
        <f t="shared" si="590"/>
        <v>44906</v>
      </c>
      <c r="Q11049" s="75" t="str">
        <f t="shared" si="591"/>
        <v>週日</v>
      </c>
      <c r="R11049" s="80">
        <v>44876</v>
      </c>
    </row>
    <row r="11050" spans="2:26">
      <c r="B11050" s="66">
        <v>44862</v>
      </c>
      <c r="C11050" s="67">
        <v>44866</v>
      </c>
      <c r="E11050" s="70" t="s">
        <v>51</v>
      </c>
      <c r="F11050" s="70" t="s">
        <v>3967</v>
      </c>
      <c r="G11050" s="138">
        <v>44889</v>
      </c>
      <c r="H11050" s="101">
        <v>44908</v>
      </c>
      <c r="I11050" s="71">
        <f t="shared" si="592"/>
        <v>19</v>
      </c>
      <c r="J11050" s="72" t="s">
        <v>609</v>
      </c>
      <c r="K11050" s="72" t="s">
        <v>610</v>
      </c>
      <c r="L11050" s="73">
        <v>1</v>
      </c>
      <c r="M11050" s="73" t="s">
        <v>91</v>
      </c>
      <c r="N11050" s="68" t="str">
        <f>VLOOKUP(K11050,[1]人員授權表!D$3:G$249,4,0)</f>
        <v>有機</v>
      </c>
      <c r="O11050" s="70" t="str">
        <f>IF(J11050=[1]人員授權表!$C$85,"Casper李羿勳",IF(J11050=[1]人員授權表!$C$188,"Iring陳俊明",IF(J11050=[1]人員授權表!$C$189,"Brian陳泓霖",VLOOKUP(K11050,[1]人員授權表!D$2:E$249,2,FALSE))))</f>
        <v>Casper李羿勳</v>
      </c>
      <c r="P11050" s="67">
        <f t="shared" si="590"/>
        <v>44906</v>
      </c>
      <c r="Q11050" s="75" t="str">
        <f t="shared" si="591"/>
        <v>週日</v>
      </c>
    </row>
    <row r="11051" spans="2:26">
      <c r="B11051" s="66">
        <v>44880</v>
      </c>
      <c r="C11051" s="67">
        <v>44887</v>
      </c>
      <c r="D11051" s="68" t="s">
        <v>50</v>
      </c>
      <c r="E11051" s="70" t="s">
        <v>51</v>
      </c>
      <c r="F11051" s="4" t="s">
        <v>3969</v>
      </c>
      <c r="G11051" s="101">
        <v>44890</v>
      </c>
      <c r="H11051" s="67">
        <v>44908</v>
      </c>
      <c r="I11051" s="71">
        <f t="shared" si="592"/>
        <v>18</v>
      </c>
      <c r="J11051" s="72" t="s">
        <v>53</v>
      </c>
      <c r="K11051" s="72" t="s">
        <v>54</v>
      </c>
      <c r="L11051" s="110">
        <v>1</v>
      </c>
      <c r="M11051" s="73" t="s">
        <v>91</v>
      </c>
      <c r="N11051" s="68" t="str">
        <f>VLOOKUP(K11051,[1]人員授權表!D$3:G$249,4,0)</f>
        <v>有機</v>
      </c>
      <c r="O11051" s="70" t="str">
        <f>IF(J11051=[1]人員授權表!$C$85,"Casper李羿勳",IF(J11051=[1]人員授權表!$C$188,"Iring陳俊明",IF(J11051=[1]人員授權表!$C$189,"Brian陳泓霖",VLOOKUP(K11051,[1]人員授權表!D$2:E$249,2,FALSE))))</f>
        <v>Marco陳鴻鈞</v>
      </c>
      <c r="P11051" s="67">
        <f t="shared" si="590"/>
        <v>44906</v>
      </c>
      <c r="Q11051" s="75" t="str">
        <f t="shared" si="591"/>
        <v>週日</v>
      </c>
      <c r="R11051" s="80">
        <v>44901</v>
      </c>
    </row>
    <row r="11052" spans="2:26">
      <c r="B11052" s="66">
        <v>44880</v>
      </c>
      <c r="C11052" s="67">
        <v>44887</v>
      </c>
      <c r="E11052" s="70" t="s">
        <v>51</v>
      </c>
      <c r="F11052" s="4" t="s">
        <v>3969</v>
      </c>
      <c r="G11052" s="101">
        <v>44890</v>
      </c>
      <c r="H11052" s="67">
        <v>44908</v>
      </c>
      <c r="I11052" s="71">
        <f t="shared" si="592"/>
        <v>18</v>
      </c>
      <c r="J11052" s="72" t="s">
        <v>69</v>
      </c>
      <c r="K11052" s="72" t="s">
        <v>70</v>
      </c>
      <c r="L11052" s="73">
        <v>1</v>
      </c>
      <c r="M11052" s="73" t="s">
        <v>91</v>
      </c>
      <c r="N11052" s="68" t="str">
        <f>VLOOKUP(K11052,[1]人員授權表!D$3:G$249,4,0)</f>
        <v>有機</v>
      </c>
      <c r="O11052" s="70" t="str">
        <f>IF(J11052=[1]人員授權表!$C$85,"Casper李羿勳",IF(J11052=[1]人員授權表!$C$188,"Iring陳俊明",IF(J11052=[1]人員授權表!$C$189,"Brian陳泓霖",VLOOKUP(K11052,[1]人員授權表!D$2:E$249,2,FALSE))))</f>
        <v>Casper李羿勳</v>
      </c>
      <c r="P11052" s="67">
        <f t="shared" si="590"/>
        <v>44906</v>
      </c>
      <c r="Q11052" s="75" t="str">
        <f t="shared" si="591"/>
        <v>週日</v>
      </c>
    </row>
    <row r="11053" spans="2:26">
      <c r="B11053" s="66">
        <v>44880</v>
      </c>
      <c r="C11053" s="67">
        <v>44887</v>
      </c>
      <c r="E11053" s="70" t="s">
        <v>51</v>
      </c>
      <c r="F11053" s="4" t="s">
        <v>3969</v>
      </c>
      <c r="G11053" s="101">
        <v>44890</v>
      </c>
      <c r="H11053" s="67">
        <v>44908</v>
      </c>
      <c r="I11053" s="71">
        <f t="shared" si="592"/>
        <v>18</v>
      </c>
      <c r="J11053" s="72" t="s">
        <v>243</v>
      </c>
      <c r="K11053" s="72" t="s">
        <v>241</v>
      </c>
      <c r="L11053" s="73">
        <v>1</v>
      </c>
      <c r="M11053" s="73" t="s">
        <v>91</v>
      </c>
      <c r="N11053" s="68" t="str">
        <f>VLOOKUP(K11053,[1]人員授權表!D$3:G$249,4,0)</f>
        <v>有機</v>
      </c>
      <c r="O11053" s="70" t="str">
        <f>IF(J11053=[1]人員授權表!$C$85,"Casper李羿勳",IF(J11053=[1]人員授權表!$C$188,"Iring陳俊明",IF(J11053=[1]人員授權表!$C$189,"Brian陳泓霖",VLOOKUP(K11053,[1]人員授權表!D$2:E$249,2,FALSE))))</f>
        <v>Casper李羿勳</v>
      </c>
      <c r="P11053" s="67">
        <f t="shared" si="590"/>
        <v>44906</v>
      </c>
      <c r="Q11053" s="75" t="str">
        <f t="shared" si="591"/>
        <v>週日</v>
      </c>
    </row>
    <row r="11054" spans="2:26">
      <c r="B11054" s="66">
        <v>44880</v>
      </c>
      <c r="C11054" s="67">
        <v>44887</v>
      </c>
      <c r="D11054" s="68" t="s">
        <v>50</v>
      </c>
      <c r="E11054" s="70" t="s">
        <v>51</v>
      </c>
      <c r="F11054" s="4" t="s">
        <v>3969</v>
      </c>
      <c r="G11054" s="101">
        <v>44890</v>
      </c>
      <c r="H11054" s="67">
        <v>44908</v>
      </c>
      <c r="I11054" s="71">
        <f t="shared" si="592"/>
        <v>18</v>
      </c>
      <c r="J11054" s="72" t="s">
        <v>60</v>
      </c>
      <c r="K11054" s="72" t="s">
        <v>1488</v>
      </c>
      <c r="L11054" s="110">
        <v>1</v>
      </c>
      <c r="M11054" s="73" t="s">
        <v>91</v>
      </c>
      <c r="N11054" s="68" t="str">
        <f>VLOOKUP(K11054,[1]人員授權表!D$3:G$249,4,0)</f>
        <v>有機</v>
      </c>
      <c r="O11054" s="70" t="str">
        <f>IF(J11054=[1]人員授權表!$C$85,"Casper李羿勳",IF(J11054=[1]人員授權表!$C$188,"Iring陳俊明",IF(J11054=[1]人員授權表!$C$189,"Brian陳泓霖",VLOOKUP(K11054,[1]人員授權表!D$2:E$249,2,FALSE))))</f>
        <v>Marco陳鴻鈞</v>
      </c>
      <c r="P11054" s="67">
        <f t="shared" si="590"/>
        <v>44906</v>
      </c>
      <c r="Q11054" s="75" t="str">
        <f t="shared" si="591"/>
        <v>週日</v>
      </c>
      <c r="R11054" s="80">
        <v>44901</v>
      </c>
    </row>
    <row r="11055" spans="2:26">
      <c r="B11055" s="66">
        <v>44880</v>
      </c>
      <c r="C11055" s="67">
        <v>44887</v>
      </c>
      <c r="D11055" s="126" t="s">
        <v>1854</v>
      </c>
      <c r="E11055" s="89" t="s">
        <v>51</v>
      </c>
      <c r="F11055" s="115" t="s">
        <v>3969</v>
      </c>
      <c r="G11055" s="105">
        <v>44890</v>
      </c>
      <c r="H11055" s="105">
        <v>44908</v>
      </c>
      <c r="I11055" s="137">
        <f t="shared" si="592"/>
        <v>18</v>
      </c>
      <c r="J11055" s="106" t="s">
        <v>249</v>
      </c>
      <c r="K11055" s="106" t="s">
        <v>1263</v>
      </c>
      <c r="L11055" s="100"/>
      <c r="M11055" s="73" t="s">
        <v>91</v>
      </c>
      <c r="N11055" s="107" t="str">
        <f>VLOOKUP(K11055,[1]人員授權表!D$3:G$249,4,0)</f>
        <v>有機</v>
      </c>
      <c r="O11055" s="90" t="str">
        <f>IF(J11055=[1]人員授權表!$C$85,"Casper李羿勳",IF(J11055=[1]人員授權表!$C$188,"Iring陳俊明",IF(J11055=[1]人員授權表!$C$189,"Brian陳泓霖",VLOOKUP(K11055,[1]人員授權表!D$2:E$249,2,FALSE))))</f>
        <v>Marco陳鴻鈞</v>
      </c>
      <c r="P11055" s="92">
        <f t="shared" si="590"/>
        <v>44906</v>
      </c>
      <c r="Q11055" s="75" t="str">
        <f t="shared" si="591"/>
        <v>週日</v>
      </c>
      <c r="R11055" s="128" t="s">
        <v>1854</v>
      </c>
    </row>
    <row r="11056" spans="2:26">
      <c r="B11056" s="66">
        <v>44880</v>
      </c>
      <c r="D11056" s="68" t="s">
        <v>50</v>
      </c>
      <c r="E11056" s="70" t="s">
        <v>51</v>
      </c>
      <c r="F11056" s="4" t="s">
        <v>3970</v>
      </c>
      <c r="G11056" s="67">
        <v>44889</v>
      </c>
      <c r="H11056" s="67">
        <v>44908</v>
      </c>
      <c r="I11056" s="71">
        <f t="shared" si="592"/>
        <v>19</v>
      </c>
      <c r="J11056" s="72" t="s">
        <v>240</v>
      </c>
      <c r="K11056" s="72" t="s">
        <v>241</v>
      </c>
      <c r="L11056" s="73">
        <v>1</v>
      </c>
      <c r="M11056" s="73" t="s">
        <v>91</v>
      </c>
      <c r="N11056" s="68" t="str">
        <f>VLOOKUP(K11056,[1]人員授權表!D$3:G$249,4,0)</f>
        <v>有機</v>
      </c>
      <c r="O11056" s="70" t="str">
        <f>IF(J11056=[1]人員授權表!$C$85,"Casper李羿勳",IF(J11056=[1]人員授權表!$C$188,"Iring陳俊明",IF(J11056=[1]人員授權表!$C$189,"Brian陳泓霖",VLOOKUP(K11056,[1]人員授權表!D$2:E$249,2,FALSE))))</f>
        <v>Casper李羿勳</v>
      </c>
      <c r="P11056" s="67">
        <f t="shared" si="590"/>
        <v>44906</v>
      </c>
      <c r="Q11056" s="75" t="str">
        <f t="shared" si="591"/>
        <v>週日</v>
      </c>
      <c r="R11056" s="80">
        <v>44902</v>
      </c>
    </row>
    <row r="11057" spans="2:26">
      <c r="B11057" s="66">
        <v>44880</v>
      </c>
      <c r="D11057" s="68" t="s">
        <v>50</v>
      </c>
      <c r="E11057" s="70" t="s">
        <v>51</v>
      </c>
      <c r="F11057" s="4" t="s">
        <v>3970</v>
      </c>
      <c r="G11057" s="67">
        <v>44889</v>
      </c>
      <c r="H11057" s="67">
        <v>44908</v>
      </c>
      <c r="I11057" s="71">
        <f t="shared" si="592"/>
        <v>19</v>
      </c>
      <c r="J11057" s="72" t="s">
        <v>242</v>
      </c>
      <c r="K11057" s="72" t="s">
        <v>241</v>
      </c>
      <c r="L11057" s="73">
        <v>1</v>
      </c>
      <c r="M11057" s="73" t="s">
        <v>91</v>
      </c>
      <c r="N11057" s="68" t="str">
        <f>VLOOKUP(K11057,[1]人員授權表!D$3:G$249,4,0)</f>
        <v>有機</v>
      </c>
      <c r="O11057" s="70" t="str">
        <f>IF(J11057=[1]人員授權表!$C$85,"Casper李羿勳",IF(J11057=[1]人員授權表!$C$188,"Iring陳俊明",IF(J11057=[1]人員授權表!$C$189,"Brian陳泓霖",VLOOKUP(K11057,[1]人員授權表!D$2:E$249,2,FALSE))))</f>
        <v>Casper李羿勳</v>
      </c>
      <c r="P11057" s="67">
        <f t="shared" si="590"/>
        <v>44906</v>
      </c>
      <c r="Q11057" s="75" t="str">
        <f t="shared" si="591"/>
        <v>週日</v>
      </c>
      <c r="R11057" s="80">
        <v>44902</v>
      </c>
    </row>
    <row r="11058" spans="2:26">
      <c r="B11058" s="66">
        <v>44880</v>
      </c>
      <c r="D11058" s="68" t="s">
        <v>3971</v>
      </c>
      <c r="E11058" s="70" t="s">
        <v>51</v>
      </c>
      <c r="F11058" s="4" t="s">
        <v>3970</v>
      </c>
      <c r="G11058" s="67">
        <v>44889</v>
      </c>
      <c r="H11058" s="67">
        <v>44908</v>
      </c>
      <c r="I11058" s="71">
        <f t="shared" si="592"/>
        <v>19</v>
      </c>
      <c r="J11058" s="72" t="s">
        <v>350</v>
      </c>
      <c r="K11058" s="72" t="s">
        <v>250</v>
      </c>
      <c r="L11058" s="73">
        <v>2</v>
      </c>
      <c r="M11058" s="73" t="s">
        <v>91</v>
      </c>
      <c r="N11058" s="68" t="str">
        <f>VLOOKUP(K11058,[1]人員授權表!D$3:G$249,4,0)</f>
        <v>有機</v>
      </c>
      <c r="O11058" s="70" t="str">
        <f>IF(J11058=[1]人員授權表!$C$85,"Casper李羿勳",IF(J11058=[1]人員授權表!$C$188,"Iring陳俊明",IF(J11058=[1]人員授權表!$C$189,"Brian陳泓霖",VLOOKUP(K11058,[1]人員授權表!D$2:E$249,2,FALSE))))</f>
        <v>Marco陳鴻鈞</v>
      </c>
      <c r="P11058" s="67">
        <f t="shared" si="590"/>
        <v>44906</v>
      </c>
      <c r="Q11058" s="75" t="str">
        <f t="shared" si="591"/>
        <v>週日</v>
      </c>
      <c r="R11058" s="80">
        <v>44901</v>
      </c>
      <c r="U11058" s="70">
        <v>1</v>
      </c>
      <c r="Z11058" s="79" t="s">
        <v>3933</v>
      </c>
    </row>
    <row r="11059" spans="2:26">
      <c r="B11059" s="66">
        <v>44880</v>
      </c>
      <c r="D11059" s="68" t="s">
        <v>50</v>
      </c>
      <c r="E11059" s="70" t="s">
        <v>51</v>
      </c>
      <c r="F11059" s="4" t="s">
        <v>3970</v>
      </c>
      <c r="G11059" s="67">
        <v>44889</v>
      </c>
      <c r="H11059" s="67">
        <v>44908</v>
      </c>
      <c r="I11059" s="71">
        <f t="shared" si="592"/>
        <v>19</v>
      </c>
      <c r="J11059" s="72" t="s">
        <v>243</v>
      </c>
      <c r="K11059" s="72" t="s">
        <v>241</v>
      </c>
      <c r="L11059" s="73">
        <v>2</v>
      </c>
      <c r="M11059" s="73" t="s">
        <v>91</v>
      </c>
      <c r="N11059" s="68" t="str">
        <f>VLOOKUP(K11059,[1]人員授權表!D$3:G$249,4,0)</f>
        <v>有機</v>
      </c>
      <c r="O11059" s="70" t="str">
        <f>IF(J11059=[1]人員授權表!$C$85,"Casper李羿勳",IF(J11059=[1]人員授權表!$C$188,"Iring陳俊明",IF(J11059=[1]人員授權表!$C$189,"Brian陳泓霖",VLOOKUP(K11059,[1]人員授權表!D$2:E$249,2,FALSE))))</f>
        <v>Casper李羿勳</v>
      </c>
      <c r="P11059" s="67">
        <f t="shared" si="590"/>
        <v>44906</v>
      </c>
      <c r="Q11059" s="75" t="str">
        <f t="shared" si="591"/>
        <v>週日</v>
      </c>
      <c r="R11059" s="80">
        <v>44902</v>
      </c>
    </row>
    <row r="11060" spans="2:26">
      <c r="B11060" s="66">
        <v>44880</v>
      </c>
      <c r="D11060" s="68" t="s">
        <v>3971</v>
      </c>
      <c r="E11060" s="70" t="s">
        <v>51</v>
      </c>
      <c r="F11060" s="4" t="s">
        <v>3970</v>
      </c>
      <c r="G11060" s="67">
        <v>44889</v>
      </c>
      <c r="H11060" s="67">
        <v>44908</v>
      </c>
      <c r="I11060" s="71">
        <f t="shared" si="592"/>
        <v>19</v>
      </c>
      <c r="J11060" s="72" t="s">
        <v>249</v>
      </c>
      <c r="K11060" s="72" t="s">
        <v>250</v>
      </c>
      <c r="L11060" s="73">
        <v>2</v>
      </c>
      <c r="M11060" s="73" t="s">
        <v>91</v>
      </c>
      <c r="N11060" s="68" t="str">
        <f>VLOOKUP(K11060,[1]人員授權表!D$3:G$249,4,0)</f>
        <v>有機</v>
      </c>
      <c r="O11060" s="70" t="str">
        <f>IF(J11060=[1]人員授權表!$C$85,"Casper李羿勳",IF(J11060=[1]人員授權表!$C$188,"Iring陳俊明",IF(J11060=[1]人員授權表!$C$189,"Brian陳泓霖",VLOOKUP(K11060,[1]人員授權表!D$2:E$249,2,FALSE))))</f>
        <v>Marco陳鴻鈞</v>
      </c>
      <c r="P11060" s="67">
        <f t="shared" si="590"/>
        <v>44906</v>
      </c>
      <c r="Q11060" s="75" t="str">
        <f t="shared" si="591"/>
        <v>週日</v>
      </c>
      <c r="R11060" s="80">
        <v>44901</v>
      </c>
      <c r="U11060" s="70">
        <v>1</v>
      </c>
      <c r="Z11060" s="79" t="s">
        <v>3933</v>
      </c>
    </row>
    <row r="11061" spans="2:26">
      <c r="B11061" s="66">
        <v>44880</v>
      </c>
      <c r="D11061" s="68" t="s">
        <v>50</v>
      </c>
      <c r="E11061" s="70" t="s">
        <v>51</v>
      </c>
      <c r="F11061" s="4" t="s">
        <v>3970</v>
      </c>
      <c r="G11061" s="67">
        <v>44889</v>
      </c>
      <c r="H11061" s="67">
        <v>44908</v>
      </c>
      <c r="I11061" s="71">
        <f t="shared" si="592"/>
        <v>19</v>
      </c>
      <c r="J11061" s="72" t="s">
        <v>356</v>
      </c>
      <c r="K11061" s="72" t="s">
        <v>1412</v>
      </c>
      <c r="L11061" s="73">
        <v>1</v>
      </c>
      <c r="M11061" s="73" t="s">
        <v>91</v>
      </c>
      <c r="N11061" s="68" t="str">
        <f>VLOOKUP(K11061,[1]人員授權表!D$3:G$249,4,0)</f>
        <v>有機</v>
      </c>
      <c r="O11061" s="70" t="str">
        <f>IF(J11061=[1]人員授權表!$C$85,"Casper李羿勳",IF(J11061=[1]人員授權表!$C$188,"Iring陳俊明",IF(J11061=[1]人員授權表!$C$189,"Brian陳泓霖",VLOOKUP(K11061,[1]人員授權表!D$2:E$249,2,FALSE))))</f>
        <v>Casper李羿勳</v>
      </c>
      <c r="P11061" s="67">
        <f t="shared" si="590"/>
        <v>44906</v>
      </c>
      <c r="Q11061" s="75" t="str">
        <f t="shared" si="591"/>
        <v>週日</v>
      </c>
      <c r="R11061" s="80">
        <v>44902</v>
      </c>
    </row>
    <row r="11062" spans="2:26">
      <c r="B11062" s="66">
        <v>44880</v>
      </c>
      <c r="D11062" s="68" t="s">
        <v>50</v>
      </c>
      <c r="E11062" s="70" t="s">
        <v>51</v>
      </c>
      <c r="F11062" s="4" t="s">
        <v>3972</v>
      </c>
      <c r="G11062" s="67">
        <v>44889</v>
      </c>
      <c r="H11062" s="67">
        <v>44908</v>
      </c>
      <c r="I11062" s="71">
        <f t="shared" si="592"/>
        <v>19</v>
      </c>
      <c r="J11062" s="72" t="s">
        <v>261</v>
      </c>
      <c r="K11062" s="72" t="s">
        <v>248</v>
      </c>
      <c r="L11062" s="73">
        <v>1</v>
      </c>
      <c r="M11062" s="73" t="s">
        <v>91</v>
      </c>
      <c r="N11062" s="68" t="str">
        <f>VLOOKUP(K11062,[1]人員授權表!D$3:G$249,4,0)</f>
        <v>有機</v>
      </c>
      <c r="O11062" s="70" t="str">
        <f>IF(J11062=[1]人員授權表!$C$85,"Casper李羿勳",IF(J11062=[1]人員授權表!$C$188,"Iring陳俊明",IF(J11062=[1]人員授權表!$C$189,"Brian陳泓霖",VLOOKUP(K11062,[1]人員授權表!D$2:E$249,2,FALSE))))</f>
        <v>Marco陳鴻鈞</v>
      </c>
      <c r="P11062" s="67">
        <f t="shared" si="590"/>
        <v>44906</v>
      </c>
      <c r="Q11062" s="75" t="str">
        <f t="shared" si="591"/>
        <v>週日</v>
      </c>
      <c r="R11062" s="80">
        <v>44902</v>
      </c>
    </row>
    <row r="11063" spans="2:26">
      <c r="B11063" s="66">
        <v>44880</v>
      </c>
      <c r="E11063" s="70" t="s">
        <v>51</v>
      </c>
      <c r="F11063" s="4" t="s">
        <v>3972</v>
      </c>
      <c r="G11063" s="67">
        <v>44889</v>
      </c>
      <c r="H11063" s="67">
        <v>44908</v>
      </c>
      <c r="I11063" s="71">
        <f t="shared" si="592"/>
        <v>19</v>
      </c>
      <c r="J11063" s="72" t="s">
        <v>238</v>
      </c>
      <c r="K11063" s="72" t="s">
        <v>239</v>
      </c>
      <c r="L11063" s="73">
        <v>1</v>
      </c>
      <c r="M11063" s="73" t="s">
        <v>91</v>
      </c>
      <c r="N11063" s="68" t="str">
        <f>VLOOKUP(K11063,[1]人員授權表!D$3:G$249,4,0)</f>
        <v>有機</v>
      </c>
      <c r="O11063" s="70" t="str">
        <f>IF(J11063=[1]人員授權表!$C$85,"Casper李羿勳",IF(J11063=[1]人員授權表!$C$188,"Iring陳俊明",IF(J11063=[1]人員授權表!$C$189,"Brian陳泓霖",VLOOKUP(K11063,[1]人員授權表!D$2:E$249,2,FALSE))))</f>
        <v>Casper李羿勳</v>
      </c>
      <c r="P11063" s="67">
        <f t="shared" si="590"/>
        <v>44906</v>
      </c>
      <c r="Q11063" s="75" t="str">
        <f t="shared" si="591"/>
        <v>週日</v>
      </c>
    </row>
    <row r="11064" spans="2:26">
      <c r="B11064" s="66">
        <v>44880</v>
      </c>
      <c r="D11064" s="68" t="s">
        <v>50</v>
      </c>
      <c r="E11064" s="70" t="s">
        <v>51</v>
      </c>
      <c r="F11064" s="4" t="s">
        <v>3972</v>
      </c>
      <c r="G11064" s="67">
        <v>44889</v>
      </c>
      <c r="H11064" s="67">
        <v>44908</v>
      </c>
      <c r="I11064" s="71">
        <f t="shared" si="592"/>
        <v>19</v>
      </c>
      <c r="J11064" s="72" t="s">
        <v>66</v>
      </c>
      <c r="K11064" s="72" t="s">
        <v>64</v>
      </c>
      <c r="L11064" s="73">
        <v>1</v>
      </c>
      <c r="M11064" s="73" t="s">
        <v>91</v>
      </c>
      <c r="N11064" s="68" t="str">
        <f>VLOOKUP(K11064,[1]人員授權表!D$3:G$249,4,0)</f>
        <v>有機</v>
      </c>
      <c r="O11064" s="70" t="str">
        <f>IF(J11064=[1]人員授權表!$C$85,"Casper李羿勳",IF(J11064=[1]人員授權表!$C$188,"Iring陳俊明",IF(J11064=[1]人員授權表!$C$189,"Brian陳泓霖",VLOOKUP(K11064,[1]人員授權表!D$2:E$249,2,FALSE))))</f>
        <v>Casper李羿勳</v>
      </c>
      <c r="P11064" s="67">
        <f t="shared" si="590"/>
        <v>44906</v>
      </c>
      <c r="Q11064" s="75" t="str">
        <f t="shared" si="591"/>
        <v>週日</v>
      </c>
      <c r="R11064" s="80">
        <v>44902</v>
      </c>
    </row>
    <row r="11065" spans="2:26">
      <c r="B11065" s="66">
        <v>44880</v>
      </c>
      <c r="C11065" s="67">
        <v>44893</v>
      </c>
      <c r="D11065" s="126" t="s">
        <v>1854</v>
      </c>
      <c r="E11065" s="89" t="s">
        <v>51</v>
      </c>
      <c r="F11065" s="115" t="s">
        <v>3972</v>
      </c>
      <c r="G11065" s="92">
        <v>44889</v>
      </c>
      <c r="H11065" s="92">
        <v>44908</v>
      </c>
      <c r="I11065" s="127">
        <f t="shared" si="592"/>
        <v>19</v>
      </c>
      <c r="J11065" s="106" t="s">
        <v>350</v>
      </c>
      <c r="K11065" s="106" t="s">
        <v>250</v>
      </c>
      <c r="L11065" s="100"/>
      <c r="M11065" s="73" t="s">
        <v>91</v>
      </c>
      <c r="N11065" s="94" t="str">
        <f>VLOOKUP(K11065,[1]人員授權表!D$3:G$249,4,0)</f>
        <v>有機</v>
      </c>
      <c r="O11065" s="89" t="str">
        <f>IF(J11065=[1]人員授權表!$C$85,"Casper李羿勳",IF(J11065=[1]人員授權表!$C$188,"Iring陳俊明",IF(J11065=[1]人員授權表!$C$189,"Brian陳泓霖",VLOOKUP(K11065,[1]人員授權表!D$2:E$249,2,FALSE))))</f>
        <v>Marco陳鴻鈞</v>
      </c>
      <c r="P11065" s="92">
        <f t="shared" si="590"/>
        <v>44906</v>
      </c>
      <c r="Q11065" s="75" t="str">
        <f t="shared" si="591"/>
        <v>週日</v>
      </c>
      <c r="R11065" s="128" t="s">
        <v>1854</v>
      </c>
      <c r="Z11065" s="79" t="s">
        <v>3973</v>
      </c>
    </row>
    <row r="11066" spans="2:26">
      <c r="B11066" s="66">
        <v>44880</v>
      </c>
      <c r="D11066" s="68" t="s">
        <v>50</v>
      </c>
      <c r="E11066" s="70" t="s">
        <v>51</v>
      </c>
      <c r="F11066" s="4" t="s">
        <v>3972</v>
      </c>
      <c r="G11066" s="67">
        <v>44889</v>
      </c>
      <c r="H11066" s="67">
        <v>44908</v>
      </c>
      <c r="I11066" s="71">
        <f t="shared" si="592"/>
        <v>19</v>
      </c>
      <c r="J11066" s="72" t="s">
        <v>243</v>
      </c>
      <c r="K11066" s="72" t="s">
        <v>241</v>
      </c>
      <c r="L11066" s="73">
        <v>2</v>
      </c>
      <c r="M11066" s="73" t="s">
        <v>91</v>
      </c>
      <c r="N11066" s="68" t="str">
        <f>VLOOKUP(K11066,[1]人員授權表!D$3:G$249,4,0)</f>
        <v>有機</v>
      </c>
      <c r="O11066" s="70" t="str">
        <f>IF(J11066=[1]人員授權表!$C$85,"Casper李羿勳",IF(J11066=[1]人員授權表!$C$188,"Iring陳俊明",IF(J11066=[1]人員授權表!$C$189,"Brian陳泓霖",VLOOKUP(K11066,[1]人員授權表!D$2:E$249,2,FALSE))))</f>
        <v>Casper李羿勳</v>
      </c>
      <c r="P11066" s="67">
        <f t="shared" si="590"/>
        <v>44906</v>
      </c>
      <c r="Q11066" s="75" t="str">
        <f t="shared" si="591"/>
        <v>週日</v>
      </c>
      <c r="R11066" s="80">
        <v>44902</v>
      </c>
    </row>
    <row r="11067" spans="2:26">
      <c r="B11067" s="66">
        <v>44880</v>
      </c>
      <c r="C11067" s="67">
        <v>44893</v>
      </c>
      <c r="D11067" s="126" t="s">
        <v>1854</v>
      </c>
      <c r="E11067" s="89" t="s">
        <v>51</v>
      </c>
      <c r="F11067" s="115" t="s">
        <v>3972</v>
      </c>
      <c r="G11067" s="92">
        <v>44889</v>
      </c>
      <c r="H11067" s="92">
        <v>44908</v>
      </c>
      <c r="I11067" s="127">
        <f t="shared" si="592"/>
        <v>19</v>
      </c>
      <c r="J11067" s="106" t="s">
        <v>249</v>
      </c>
      <c r="K11067" s="106" t="s">
        <v>250</v>
      </c>
      <c r="L11067" s="100"/>
      <c r="M11067" s="73" t="s">
        <v>91</v>
      </c>
      <c r="N11067" s="94" t="str">
        <f>VLOOKUP(K11067,[1]人員授權表!D$3:G$249,4,0)</f>
        <v>有機</v>
      </c>
      <c r="O11067" s="89" t="str">
        <f>IF(J11067=[1]人員授權表!$C$85,"Casper李羿勳",IF(J11067=[1]人員授權表!$C$188,"Iring陳俊明",IF(J11067=[1]人員授權表!$C$189,"Brian陳泓霖",VLOOKUP(K11067,[1]人員授權表!D$2:E$249,2,FALSE))))</f>
        <v>Marco陳鴻鈞</v>
      </c>
      <c r="P11067" s="92">
        <f t="shared" si="590"/>
        <v>44906</v>
      </c>
      <c r="Q11067" s="75" t="str">
        <f t="shared" si="591"/>
        <v>週日</v>
      </c>
      <c r="R11067" s="128" t="s">
        <v>1854</v>
      </c>
      <c r="Z11067" s="79" t="s">
        <v>3973</v>
      </c>
    </row>
    <row r="11068" spans="2:26">
      <c r="B11068" s="66">
        <v>44881</v>
      </c>
      <c r="D11068" s="68" t="s">
        <v>50</v>
      </c>
      <c r="E11068" s="70" t="s">
        <v>51</v>
      </c>
      <c r="F11068" s="4" t="s">
        <v>3974</v>
      </c>
      <c r="G11068" s="67">
        <v>44890</v>
      </c>
      <c r="H11068" s="67">
        <v>44908</v>
      </c>
      <c r="I11068" s="71">
        <f t="shared" si="592"/>
        <v>18</v>
      </c>
      <c r="J11068" s="72" t="s">
        <v>53</v>
      </c>
      <c r="K11068" s="72" t="s">
        <v>54</v>
      </c>
      <c r="L11068" s="73">
        <v>2</v>
      </c>
      <c r="M11068" s="73" t="s">
        <v>91</v>
      </c>
      <c r="N11068" s="68" t="str">
        <f>VLOOKUP(K11068,[1]人員授權表!D$3:G$249,4,0)</f>
        <v>有機</v>
      </c>
      <c r="O11068" s="70" t="str">
        <f>IF(J11068=[1]人員授權表!$C$85,"Casper李羿勳",IF(J11068=[1]人員授權表!$C$188,"Iring陳俊明",IF(J11068=[1]人員授權表!$C$189,"Brian陳泓霖",VLOOKUP(K11068,[1]人員授權表!D$2:E$249,2,FALSE))))</f>
        <v>Marco陳鴻鈞</v>
      </c>
      <c r="P11068" s="67">
        <f t="shared" si="590"/>
        <v>44906</v>
      </c>
      <c r="Q11068" s="75" t="str">
        <f t="shared" si="591"/>
        <v>週日</v>
      </c>
      <c r="R11068" s="80">
        <v>44902</v>
      </c>
    </row>
    <row r="11069" spans="2:26">
      <c r="B11069" s="66">
        <v>44881</v>
      </c>
      <c r="D11069" s="68" t="s">
        <v>50</v>
      </c>
      <c r="E11069" s="70" t="s">
        <v>51</v>
      </c>
      <c r="F11069" s="4" t="s">
        <v>3974</v>
      </c>
      <c r="G11069" s="67">
        <v>44890</v>
      </c>
      <c r="H11069" s="67">
        <v>44908</v>
      </c>
      <c r="I11069" s="71">
        <f t="shared" si="592"/>
        <v>18</v>
      </c>
      <c r="J11069" s="72" t="s">
        <v>60</v>
      </c>
      <c r="K11069" s="72" t="s">
        <v>61</v>
      </c>
      <c r="L11069" s="73">
        <v>3</v>
      </c>
      <c r="M11069" s="73" t="s">
        <v>91</v>
      </c>
      <c r="N11069" s="68" t="str">
        <f>VLOOKUP(K11069,[1]人員授權表!D$3:G$249,4,0)</f>
        <v>有機</v>
      </c>
      <c r="O11069" s="70" t="str">
        <f>IF(J11069=[1]人員授權表!$C$85,"Casper李羿勳",IF(J11069=[1]人員授權表!$C$188,"Iring陳俊明",IF(J11069=[1]人員授權表!$C$189,"Brian陳泓霖",VLOOKUP(K11069,[1]人員授權表!D$2:E$249,2,FALSE))))</f>
        <v>Marco陳鴻鈞</v>
      </c>
      <c r="P11069" s="67">
        <f t="shared" si="590"/>
        <v>44906</v>
      </c>
      <c r="Q11069" s="75" t="str">
        <f t="shared" si="591"/>
        <v>週日</v>
      </c>
      <c r="R11069" s="80">
        <v>44902</v>
      </c>
    </row>
    <row r="11070" spans="2:26">
      <c r="B11070" s="66">
        <v>44881</v>
      </c>
      <c r="D11070" s="68" t="s">
        <v>50</v>
      </c>
      <c r="E11070" s="70" t="s">
        <v>51</v>
      </c>
      <c r="F11070" s="4" t="s">
        <v>3974</v>
      </c>
      <c r="G11070" s="67">
        <v>44890</v>
      </c>
      <c r="H11070" s="67">
        <v>44908</v>
      </c>
      <c r="I11070" s="71">
        <f t="shared" si="592"/>
        <v>18</v>
      </c>
      <c r="J11070" s="72" t="s">
        <v>66</v>
      </c>
      <c r="K11070" s="72" t="s">
        <v>64</v>
      </c>
      <c r="L11070" s="73">
        <v>1</v>
      </c>
      <c r="M11070" s="73" t="s">
        <v>91</v>
      </c>
      <c r="N11070" s="68" t="str">
        <f>VLOOKUP(K11070,[1]人員授權表!D$3:G$249,4,0)</f>
        <v>有機</v>
      </c>
      <c r="O11070" s="70" t="str">
        <f>IF(J11070=[1]人員授權表!$C$85,"Casper李羿勳",IF(J11070=[1]人員授權表!$C$188,"Iring陳俊明",IF(J11070=[1]人員授權表!$C$189,"Brian陳泓霖",VLOOKUP(K11070,[1]人員授權表!D$2:E$249,2,FALSE))))</f>
        <v>Casper李羿勳</v>
      </c>
      <c r="P11070" s="67">
        <f t="shared" si="590"/>
        <v>44906</v>
      </c>
      <c r="Q11070" s="75" t="str">
        <f t="shared" si="591"/>
        <v>週日</v>
      </c>
      <c r="R11070" s="80">
        <v>44902</v>
      </c>
    </row>
    <row r="11071" spans="2:26">
      <c r="B11071" s="66">
        <v>44881</v>
      </c>
      <c r="E11071" s="70" t="s">
        <v>51</v>
      </c>
      <c r="F11071" s="4" t="s">
        <v>3974</v>
      </c>
      <c r="G11071" s="67">
        <v>44890</v>
      </c>
      <c r="H11071" s="67">
        <v>44908</v>
      </c>
      <c r="I11071" s="71">
        <f t="shared" si="592"/>
        <v>18</v>
      </c>
      <c r="J11071" s="72" t="s">
        <v>425</v>
      </c>
      <c r="K11071" s="72" t="s">
        <v>426</v>
      </c>
      <c r="L11071" s="73">
        <v>2</v>
      </c>
      <c r="M11071" s="73" t="s">
        <v>91</v>
      </c>
      <c r="N11071" s="68" t="str">
        <f>VLOOKUP(K11071,[1]人員授權表!D$3:G$249,4,0)</f>
        <v>有機</v>
      </c>
      <c r="O11071" s="70" t="str">
        <f>IF(J11071=[1]人員授權表!$C$85,"Casper李羿勳",IF(J11071=[1]人員授權表!$C$188,"Iring陳俊明",IF(J11071=[1]人員授權表!$C$189,"Brian陳泓霖",VLOOKUP(K11071,[1]人員授權表!D$2:E$249,2,FALSE))))</f>
        <v>Mei林春美</v>
      </c>
      <c r="P11071" s="67">
        <f t="shared" si="590"/>
        <v>44906</v>
      </c>
      <c r="Q11071" s="75" t="str">
        <f t="shared" si="591"/>
        <v>週日</v>
      </c>
    </row>
    <row r="11072" spans="2:26">
      <c r="B11072" s="66">
        <v>44881</v>
      </c>
      <c r="E11072" s="70" t="s">
        <v>51</v>
      </c>
      <c r="F11072" s="4" t="s">
        <v>3974</v>
      </c>
      <c r="G11072" s="67">
        <v>44890</v>
      </c>
      <c r="H11072" s="67">
        <v>44908</v>
      </c>
      <c r="I11072" s="71">
        <f t="shared" si="592"/>
        <v>18</v>
      </c>
      <c r="J11072" s="72" t="s">
        <v>3975</v>
      </c>
      <c r="K11072" s="72" t="s">
        <v>426</v>
      </c>
      <c r="L11072" s="73">
        <v>1</v>
      </c>
      <c r="M11072" s="73" t="s">
        <v>91</v>
      </c>
      <c r="N11072" s="68" t="str">
        <f>VLOOKUP(K11072,[1]人員授權表!D$3:G$249,4,0)</f>
        <v>有機</v>
      </c>
      <c r="O11072" s="70" t="str">
        <f>IF(J11072=[1]人員授權表!$C$85,"Casper李羿勳",IF(J11072=[1]人員授權表!$C$188,"Iring陳俊明",IF(J11072=[1]人員授權表!$C$189,"Brian陳泓霖",VLOOKUP(K11072,[1]人員授權表!D$2:E$249,2,FALSE))))</f>
        <v>Mei林春美</v>
      </c>
      <c r="P11072" s="67">
        <f t="shared" si="590"/>
        <v>44906</v>
      </c>
      <c r="Q11072" s="75" t="str">
        <f t="shared" si="591"/>
        <v>週日</v>
      </c>
    </row>
    <row r="11073" spans="2:26">
      <c r="B11073" s="66">
        <v>44881</v>
      </c>
      <c r="E11073" s="70" t="s">
        <v>51</v>
      </c>
      <c r="F11073" s="4" t="s">
        <v>3976</v>
      </c>
      <c r="G11073" s="67">
        <v>44890</v>
      </c>
      <c r="H11073" s="67">
        <v>44908</v>
      </c>
      <c r="I11073" s="71">
        <f t="shared" si="592"/>
        <v>18</v>
      </c>
      <c r="J11073" s="72" t="s">
        <v>243</v>
      </c>
      <c r="K11073" s="72" t="s">
        <v>241</v>
      </c>
      <c r="L11073" s="73">
        <v>8</v>
      </c>
      <c r="M11073" s="73" t="s">
        <v>91</v>
      </c>
      <c r="N11073" s="68" t="str">
        <f>VLOOKUP(K11073,[1]人員授權表!D$3:G$249,4,0)</f>
        <v>有機</v>
      </c>
      <c r="O11073" s="70" t="str">
        <f>IF(J11073=[1]人員授權表!$C$85,"Casper李羿勳",IF(J11073=[1]人員授權表!$C$188,"Iring陳俊明",IF(J11073=[1]人員授權表!$C$189,"Brian陳泓霖",VLOOKUP(K11073,[1]人員授權表!D$2:E$249,2,FALSE))))</f>
        <v>Casper李羿勳</v>
      </c>
      <c r="P11073" s="67">
        <f t="shared" si="590"/>
        <v>44906</v>
      </c>
      <c r="Q11073" s="75" t="str">
        <f t="shared" si="591"/>
        <v>週日</v>
      </c>
    </row>
    <row r="11074" spans="2:26">
      <c r="B11074" s="66">
        <v>44881</v>
      </c>
      <c r="E11074" s="70" t="s">
        <v>51</v>
      </c>
      <c r="F11074" s="4" t="s">
        <v>3977</v>
      </c>
      <c r="G11074" s="67">
        <v>44890</v>
      </c>
      <c r="H11074" s="67">
        <v>44908</v>
      </c>
      <c r="I11074" s="71">
        <f t="shared" si="592"/>
        <v>18</v>
      </c>
      <c r="J11074" s="72" t="s">
        <v>243</v>
      </c>
      <c r="K11074" s="72" t="s">
        <v>241</v>
      </c>
      <c r="L11074" s="73">
        <v>1</v>
      </c>
      <c r="M11074" s="73" t="s">
        <v>91</v>
      </c>
      <c r="N11074" s="68" t="str">
        <f>VLOOKUP(K11074,[1]人員授權表!D$3:G$249,4,0)</f>
        <v>有機</v>
      </c>
      <c r="O11074" s="70" t="str">
        <f>IF(J11074=[1]人員授權表!$C$85,"Casper李羿勳",IF(J11074=[1]人員授權表!$C$188,"Iring陳俊明",IF(J11074=[1]人員授權表!$C$189,"Brian陳泓霖",VLOOKUP(K11074,[1]人員授權表!D$2:E$249,2,FALSE))))</f>
        <v>Casper李羿勳</v>
      </c>
      <c r="P11074" s="67">
        <f t="shared" si="590"/>
        <v>44906</v>
      </c>
      <c r="Q11074" s="75" t="str">
        <f t="shared" si="591"/>
        <v>週日</v>
      </c>
    </row>
    <row r="11075" spans="2:26">
      <c r="B11075" s="66">
        <v>44881</v>
      </c>
      <c r="D11075" s="68" t="s">
        <v>50</v>
      </c>
      <c r="E11075" s="70" t="s">
        <v>51</v>
      </c>
      <c r="F11075" s="4" t="s">
        <v>3978</v>
      </c>
      <c r="G11075" s="67">
        <v>44890</v>
      </c>
      <c r="H11075" s="67">
        <v>44908</v>
      </c>
      <c r="I11075" s="71">
        <f t="shared" si="592"/>
        <v>18</v>
      </c>
      <c r="J11075" s="72" t="s">
        <v>60</v>
      </c>
      <c r="K11075" s="72" t="s">
        <v>61</v>
      </c>
      <c r="L11075" s="73">
        <v>2</v>
      </c>
      <c r="M11075" s="73" t="s">
        <v>91</v>
      </c>
      <c r="N11075" s="68" t="str">
        <f>VLOOKUP(K11075,[1]人員授權表!D$3:G$249,4,0)</f>
        <v>有機</v>
      </c>
      <c r="O11075" s="70" t="str">
        <f>IF(J11075=[1]人員授權表!$C$85,"Casper李羿勳",IF(J11075=[1]人員授權表!$C$188,"Iring陳俊明",IF(J11075=[1]人員授權表!$C$189,"Brian陳泓霖",VLOOKUP(K11075,[1]人員授權表!D$2:E$249,2,FALSE))))</f>
        <v>Marco陳鴻鈞</v>
      </c>
      <c r="P11075" s="67">
        <f t="shared" si="590"/>
        <v>44906</v>
      </c>
      <c r="Q11075" s="75" t="str">
        <f t="shared" si="591"/>
        <v>週日</v>
      </c>
      <c r="R11075" s="80">
        <v>44902</v>
      </c>
    </row>
    <row r="11076" spans="2:26">
      <c r="B11076" s="66">
        <v>44881</v>
      </c>
      <c r="D11076" s="68" t="s">
        <v>50</v>
      </c>
      <c r="E11076" s="70" t="s">
        <v>51</v>
      </c>
      <c r="F11076" s="4" t="s">
        <v>3979</v>
      </c>
      <c r="G11076" s="67">
        <v>44890</v>
      </c>
      <c r="H11076" s="67">
        <v>44908</v>
      </c>
      <c r="I11076" s="71">
        <f t="shared" si="592"/>
        <v>18</v>
      </c>
      <c r="J11076" s="72" t="s">
        <v>72</v>
      </c>
      <c r="K11076" s="72" t="s">
        <v>64</v>
      </c>
      <c r="L11076" s="73">
        <v>2</v>
      </c>
      <c r="M11076" s="73" t="s">
        <v>91</v>
      </c>
      <c r="N11076" s="68" t="str">
        <f>VLOOKUP(K11076,[1]人員授權表!D$3:G$249,4,0)</f>
        <v>有機</v>
      </c>
      <c r="O11076" s="70" t="str">
        <f>IF(J11076=[1]人員授權表!$C$85,"Casper李羿勳",IF(J11076=[1]人員授權表!$C$188,"Iring陳俊明",IF(J11076=[1]人員授權表!$C$189,"Brian陳泓霖",VLOOKUP(K11076,[1]人員授權表!D$2:E$249,2,FALSE))))</f>
        <v>Casper李羿勳</v>
      </c>
      <c r="P11076" s="67">
        <f t="shared" si="590"/>
        <v>44906</v>
      </c>
      <c r="Q11076" s="75" t="str">
        <f t="shared" si="591"/>
        <v>週日</v>
      </c>
      <c r="R11076" s="80">
        <v>44902</v>
      </c>
    </row>
    <row r="11077" spans="2:26">
      <c r="B11077" s="66">
        <v>44887</v>
      </c>
      <c r="D11077" s="68" t="s">
        <v>50</v>
      </c>
      <c r="E11077" s="70" t="s">
        <v>51</v>
      </c>
      <c r="F11077" s="4" t="s">
        <v>3980</v>
      </c>
      <c r="G11077" s="67">
        <v>44888</v>
      </c>
      <c r="H11077" s="67">
        <v>44908</v>
      </c>
      <c r="I11077" s="71">
        <f t="shared" si="592"/>
        <v>20</v>
      </c>
      <c r="J11077" s="72" t="s">
        <v>53</v>
      </c>
      <c r="K11077" s="72" t="s">
        <v>54</v>
      </c>
      <c r="L11077" s="73">
        <v>3</v>
      </c>
      <c r="M11077" s="73" t="s">
        <v>91</v>
      </c>
      <c r="N11077" s="68" t="str">
        <f>VLOOKUP(K11077,[1]人員授權表!D$3:G$249,4,0)</f>
        <v>有機</v>
      </c>
      <c r="O11077" s="70" t="str">
        <f>IF(J11077=[1]人員授權表!$C$85,"Casper李羿勳",IF(J11077=[1]人員授權表!$C$188,"Iring陳俊明",IF(J11077=[1]人員授權表!$C$189,"Brian陳泓霖",VLOOKUP(K11077,[1]人員授權表!D$2:E$249,2,FALSE))))</f>
        <v>Marco陳鴻鈞</v>
      </c>
      <c r="P11077" s="67">
        <f t="shared" si="590"/>
        <v>44906</v>
      </c>
      <c r="Q11077" s="75" t="str">
        <f t="shared" si="591"/>
        <v>週日</v>
      </c>
      <c r="R11077" s="80">
        <v>44901</v>
      </c>
    </row>
    <row r="11078" spans="2:26">
      <c r="B11078" s="66">
        <v>44887</v>
      </c>
      <c r="D11078" s="68" t="s">
        <v>50</v>
      </c>
      <c r="E11078" s="70" t="s">
        <v>51</v>
      </c>
      <c r="F11078" s="4" t="s">
        <v>3980</v>
      </c>
      <c r="G11078" s="67">
        <v>44888</v>
      </c>
      <c r="H11078" s="67">
        <v>44908</v>
      </c>
      <c r="I11078" s="71">
        <f t="shared" si="592"/>
        <v>20</v>
      </c>
      <c r="J11078" s="72" t="s">
        <v>60</v>
      </c>
      <c r="K11078" s="72" t="s">
        <v>1488</v>
      </c>
      <c r="L11078" s="73">
        <v>3</v>
      </c>
      <c r="M11078" s="73" t="s">
        <v>91</v>
      </c>
      <c r="N11078" s="68" t="str">
        <f>VLOOKUP(K11078,[1]人員授權表!D$3:G$249,4,0)</f>
        <v>有機</v>
      </c>
      <c r="O11078" s="70" t="str">
        <f>IF(J11078=[1]人員授權表!$C$85,"Casper李羿勳",IF(J11078=[1]人員授權表!$C$188,"Iring陳俊明",IF(J11078=[1]人員授權表!$C$189,"Brian陳泓霖",VLOOKUP(K11078,[1]人員授權表!D$2:E$249,2,FALSE))))</f>
        <v>Marco陳鴻鈞</v>
      </c>
      <c r="P11078" s="67">
        <f t="shared" ref="P11078:P11141" si="593">H11078-2</f>
        <v>44906</v>
      </c>
      <c r="Q11078" s="75" t="str">
        <f t="shared" si="591"/>
        <v>週日</v>
      </c>
      <c r="R11078" s="80">
        <v>44901</v>
      </c>
    </row>
    <row r="11079" spans="2:26">
      <c r="B11079" s="66">
        <v>44887</v>
      </c>
      <c r="D11079" s="68" t="s">
        <v>3971</v>
      </c>
      <c r="E11079" s="70" t="s">
        <v>51</v>
      </c>
      <c r="F11079" s="4" t="s">
        <v>3980</v>
      </c>
      <c r="G11079" s="67">
        <v>44888</v>
      </c>
      <c r="H11079" s="67">
        <v>44908</v>
      </c>
      <c r="I11079" s="71">
        <f t="shared" si="592"/>
        <v>20</v>
      </c>
      <c r="J11079" s="72" t="s">
        <v>249</v>
      </c>
      <c r="K11079" s="72" t="s">
        <v>1263</v>
      </c>
      <c r="L11079" s="73">
        <v>1</v>
      </c>
      <c r="M11079" s="73" t="s">
        <v>91</v>
      </c>
      <c r="N11079" s="68" t="str">
        <f>VLOOKUP(K11079,[1]人員授權表!D$3:G$249,4,0)</f>
        <v>有機</v>
      </c>
      <c r="O11079" s="70" t="str">
        <f>IF(J11079=[1]人員授權表!$C$85,"Casper李羿勳",IF(J11079=[1]人員授權表!$C$188,"Iring陳俊明",IF(J11079=[1]人員授權表!$C$189,"Brian陳泓霖",VLOOKUP(K11079,[1]人員授權表!D$2:E$249,2,FALSE))))</f>
        <v>Marco陳鴻鈞</v>
      </c>
      <c r="P11079" s="67">
        <f t="shared" si="593"/>
        <v>44906</v>
      </c>
      <c r="Q11079" s="75" t="str">
        <f t="shared" ref="Q11079:Q11142" si="594">TEXT(P11079,"aaa")</f>
        <v>週日</v>
      </c>
      <c r="R11079" s="80">
        <v>44901</v>
      </c>
      <c r="U11079" s="70">
        <v>1</v>
      </c>
      <c r="Z11079" s="79" t="s">
        <v>3933</v>
      </c>
    </row>
    <row r="11080" spans="2:26">
      <c r="B11080" s="66">
        <v>44866</v>
      </c>
      <c r="D11080" s="68" t="s">
        <v>50</v>
      </c>
      <c r="E11080" s="70" t="s">
        <v>82</v>
      </c>
      <c r="F11080" s="70" t="s">
        <v>3981</v>
      </c>
      <c r="G11080" s="67">
        <v>44890</v>
      </c>
      <c r="H11080" s="67">
        <v>44908</v>
      </c>
      <c r="I11080" s="71">
        <f t="shared" ref="I11080" si="595">_xlfn.DAYS(H11080,G11080)</f>
        <v>18</v>
      </c>
      <c r="J11080" s="72" t="s">
        <v>120</v>
      </c>
      <c r="K11080" s="72" t="s">
        <v>121</v>
      </c>
      <c r="L11080" s="73">
        <v>3</v>
      </c>
      <c r="M11080" s="73" t="s">
        <v>79</v>
      </c>
      <c r="N11080" s="68" t="str">
        <f>VLOOKUP(K11080,[1]人員授權表!D$3:G$249,4,0)</f>
        <v>無機</v>
      </c>
      <c r="O11080" s="70" t="str">
        <f>IF(J11080=[1]人員授權表!$C$85,"Casper李羿勳",IF(J11080=[1]人員授權表!$C$188,"Iring陳俊明",IF(J11080=[1]人員授權表!$C$189,"Brian陳泓霖",VLOOKUP(K11080,[1]人員授權表!D$2:E$249,2,FALSE))))</f>
        <v>Ken張智凱</v>
      </c>
      <c r="P11080" s="67">
        <f t="shared" si="593"/>
        <v>44906</v>
      </c>
      <c r="Q11080" s="75" t="str">
        <f t="shared" si="594"/>
        <v>週日</v>
      </c>
      <c r="R11080" s="80">
        <v>44897</v>
      </c>
    </row>
    <row r="11081" spans="2:26">
      <c r="B11081" s="66">
        <v>44896</v>
      </c>
      <c r="D11081" s="68" t="s">
        <v>50</v>
      </c>
      <c r="E11081" s="70" t="s">
        <v>82</v>
      </c>
      <c r="F11081" s="4" t="s">
        <v>3982</v>
      </c>
      <c r="G11081" s="67">
        <v>44895</v>
      </c>
      <c r="H11081" s="67">
        <v>44908</v>
      </c>
      <c r="I11081" s="71">
        <v>13</v>
      </c>
      <c r="J11081" s="72" t="s">
        <v>139</v>
      </c>
      <c r="K11081" s="72" t="s">
        <v>140</v>
      </c>
      <c r="L11081" s="73">
        <v>24</v>
      </c>
      <c r="M11081" s="73" t="s">
        <v>104</v>
      </c>
      <c r="N11081" s="68" t="str">
        <f>VLOOKUP(K11081,[1]人員授權表!D$3:G$249,4,0)</f>
        <v>無機</v>
      </c>
      <c r="O11081" s="70" t="str">
        <f>IF(J11081=[1]人員授權表!$C$85,"Casper李羿勳",IF(J11081=[1]人員授權表!$C$188,"Iring陳俊明",IF(J11081=[1]人員授權表!$C$189,"Brian陳泓霖",VLOOKUP(K11081,[1]人員授權表!D$2:E$249,2,FALSE))))</f>
        <v>Brian陳泓霖</v>
      </c>
      <c r="P11081" s="67">
        <f t="shared" si="593"/>
        <v>44906</v>
      </c>
      <c r="Q11081" s="75" t="str">
        <f t="shared" si="594"/>
        <v>週日</v>
      </c>
      <c r="R11081" s="80">
        <v>44900</v>
      </c>
    </row>
    <row r="11082" spans="2:26">
      <c r="B11082" s="66">
        <v>44896</v>
      </c>
      <c r="E11082" s="70" t="s">
        <v>82</v>
      </c>
      <c r="F11082" s="4" t="s">
        <v>3982</v>
      </c>
      <c r="G11082" s="67">
        <v>44895</v>
      </c>
      <c r="H11082" s="67">
        <v>44908</v>
      </c>
      <c r="I11082" s="71">
        <v>13</v>
      </c>
      <c r="J11082" s="72" t="s">
        <v>137</v>
      </c>
      <c r="K11082" s="72" t="s">
        <v>138</v>
      </c>
      <c r="L11082" s="73">
        <v>24</v>
      </c>
      <c r="M11082" s="73" t="s">
        <v>104</v>
      </c>
      <c r="N11082" s="68" t="str">
        <f>VLOOKUP(K11082,[1]人員授權表!D$3:G$249,4,0)</f>
        <v>無機</v>
      </c>
      <c r="O11082" s="70" t="str">
        <f>IF(J11082=[1]人員授權表!$C$85,"Casper李羿勳",IF(J11082=[1]人員授權表!$C$188,"Iring陳俊明",IF(J11082=[1]人員授權表!$C$189,"Brian陳泓霖",VLOOKUP(K11082,[1]人員授權表!D$2:E$249,2,FALSE))))</f>
        <v>Jack劉念忻</v>
      </c>
      <c r="P11082" s="67">
        <f t="shared" si="593"/>
        <v>44906</v>
      </c>
      <c r="Q11082" s="75" t="str">
        <f t="shared" si="594"/>
        <v>週日</v>
      </c>
    </row>
    <row r="11083" spans="2:26">
      <c r="B11083" s="66">
        <v>44896</v>
      </c>
      <c r="D11083" s="68" t="s">
        <v>50</v>
      </c>
      <c r="E11083" s="70" t="s">
        <v>82</v>
      </c>
      <c r="F11083" s="4" t="s">
        <v>3982</v>
      </c>
      <c r="G11083" s="67">
        <v>44895</v>
      </c>
      <c r="H11083" s="67">
        <v>44908</v>
      </c>
      <c r="I11083" s="71">
        <v>13</v>
      </c>
      <c r="J11083" s="72" t="s">
        <v>148</v>
      </c>
      <c r="K11083" s="72" t="s">
        <v>149</v>
      </c>
      <c r="L11083" s="73">
        <v>24</v>
      </c>
      <c r="M11083" s="73" t="s">
        <v>104</v>
      </c>
      <c r="N11083" s="68" t="str">
        <f>VLOOKUP(K11083,[1]人員授權表!D$3:G$249,4,0)</f>
        <v>無機</v>
      </c>
      <c r="O11083" s="70" t="str">
        <f>IF(J11083=[1]人員授權表!$C$85,"Casper李羿勳",IF(J11083=[1]人員授權表!$C$188,"Iring陳俊明",IF(J11083=[1]人員授權表!$C$189,"Brian陳泓霖",VLOOKUP(K11083,[1]人員授權表!D$2:E$249,2,FALSE))))</f>
        <v>Vicky游崴涵</v>
      </c>
      <c r="P11083" s="67">
        <f t="shared" si="593"/>
        <v>44906</v>
      </c>
      <c r="Q11083" s="75" t="str">
        <f t="shared" si="594"/>
        <v>週日</v>
      </c>
      <c r="R11083" s="80">
        <v>44901</v>
      </c>
    </row>
    <row r="11084" spans="2:26">
      <c r="B11084" s="66">
        <v>44900</v>
      </c>
      <c r="E11084" s="70" t="s">
        <v>1418</v>
      </c>
      <c r="F11084" s="70" t="s">
        <v>3983</v>
      </c>
      <c r="G11084" s="67">
        <v>44901</v>
      </c>
      <c r="H11084" s="67">
        <v>44908</v>
      </c>
      <c r="I11084" s="71">
        <f t="shared" ref="I11084:I11108" si="596">_xlfn.DAYS(H11084,G11084)</f>
        <v>7</v>
      </c>
      <c r="J11084" s="72" t="s">
        <v>125</v>
      </c>
      <c r="K11084" s="72" t="s">
        <v>144</v>
      </c>
      <c r="L11084" s="73">
        <v>5</v>
      </c>
      <c r="M11084" s="73" t="s">
        <v>79</v>
      </c>
      <c r="N11084" s="68" t="s">
        <v>245</v>
      </c>
      <c r="O11084" s="70" t="str">
        <f>IF(J11084=[1]人員授權表!$C$85,"Casper李羿勳",IF(J11084=[1]人員授權表!$C$188,"Iring陳俊明",IF(J11084=[1]人員授權表!$C$189,"Brian陳泓霖",VLOOKUP(K11084,[1]人員授權表!D$2:E$249,2,FALSE))))</f>
        <v>Lucy黃詩婷</v>
      </c>
      <c r="P11084" s="67">
        <f t="shared" si="593"/>
        <v>44906</v>
      </c>
      <c r="Q11084" s="75" t="str">
        <f t="shared" si="594"/>
        <v>週日</v>
      </c>
    </row>
    <row r="11085" spans="2:26">
      <c r="B11085" s="66">
        <v>44900</v>
      </c>
      <c r="E11085" s="70" t="s">
        <v>1418</v>
      </c>
      <c r="F11085" s="70" t="s">
        <v>3983</v>
      </c>
      <c r="G11085" s="67">
        <v>44901</v>
      </c>
      <c r="H11085" s="67">
        <v>44908</v>
      </c>
      <c r="I11085" s="71">
        <f t="shared" si="596"/>
        <v>7</v>
      </c>
      <c r="J11085" s="72" t="s">
        <v>139</v>
      </c>
      <c r="K11085" s="72" t="s">
        <v>140</v>
      </c>
      <c r="L11085" s="73">
        <v>5</v>
      </c>
      <c r="M11085" s="73" t="s">
        <v>79</v>
      </c>
      <c r="N11085" s="68" t="s">
        <v>245</v>
      </c>
      <c r="O11085" s="70" t="str">
        <f>IF(J11085=[1]人員授權表!$C$85,"Casper李羿勳",IF(J11085=[1]人員授權表!$C$188,"Iring陳俊明",IF(J11085=[1]人員授權表!$C$189,"Brian陳泓霖",VLOOKUP(K11085,[1]人員授權表!D$2:E$249,2,FALSE))))</f>
        <v>Brian陳泓霖</v>
      </c>
      <c r="P11085" s="67">
        <f t="shared" si="593"/>
        <v>44906</v>
      </c>
      <c r="Q11085" s="75" t="str">
        <f t="shared" si="594"/>
        <v>週日</v>
      </c>
    </row>
    <row r="11086" spans="2:26">
      <c r="B11086" s="66">
        <v>44900</v>
      </c>
      <c r="E11086" s="70" t="s">
        <v>1418</v>
      </c>
      <c r="F11086" s="70" t="s">
        <v>3983</v>
      </c>
      <c r="G11086" s="67">
        <v>44901</v>
      </c>
      <c r="H11086" s="67">
        <v>44908</v>
      </c>
      <c r="I11086" s="71">
        <f t="shared" si="596"/>
        <v>7</v>
      </c>
      <c r="J11086" s="72" t="s">
        <v>160</v>
      </c>
      <c r="K11086" s="72" t="s">
        <v>161</v>
      </c>
      <c r="L11086" s="73">
        <v>5</v>
      </c>
      <c r="M11086" s="73" t="s">
        <v>79</v>
      </c>
      <c r="N11086" s="68" t="s">
        <v>245</v>
      </c>
      <c r="O11086" s="70" t="str">
        <f>IF(J11086=[1]人員授權表!$C$85,"Casper李羿勳",IF(J11086=[1]人員授權表!$C$188,"Iring陳俊明",IF(J11086=[1]人員授權表!$C$189,"Brian陳泓霖",VLOOKUP(K11086,[1]人員授權表!D$2:E$249,2,FALSE))))</f>
        <v>Dennis陳汶宏</v>
      </c>
      <c r="P11086" s="67">
        <f t="shared" si="593"/>
        <v>44906</v>
      </c>
      <c r="Q11086" s="75" t="str">
        <f t="shared" si="594"/>
        <v>週日</v>
      </c>
    </row>
    <row r="11087" spans="2:26">
      <c r="B11087" s="66">
        <v>44900</v>
      </c>
      <c r="E11087" s="70" t="s">
        <v>1418</v>
      </c>
      <c r="F11087" s="70" t="s">
        <v>3983</v>
      </c>
      <c r="G11087" s="67">
        <v>44901</v>
      </c>
      <c r="H11087" s="67">
        <v>44908</v>
      </c>
      <c r="I11087" s="71">
        <f t="shared" si="596"/>
        <v>7</v>
      </c>
      <c r="J11087" s="72" t="s">
        <v>145</v>
      </c>
      <c r="K11087" s="72" t="s">
        <v>146</v>
      </c>
      <c r="L11087" s="73">
        <v>5</v>
      </c>
      <c r="M11087" s="73" t="s">
        <v>79</v>
      </c>
      <c r="N11087" s="68" t="s">
        <v>245</v>
      </c>
      <c r="O11087" s="70" t="str">
        <f>IF(J11087=[1]人員授權表!$C$85,"Casper李羿勳",IF(J11087=[1]人員授權表!$C$188,"Iring陳俊明",IF(J11087=[1]人員授權表!$C$189,"Brian陳泓霖",VLOOKUP(K11087,[1]人員授權表!D$2:E$249,2,FALSE))))</f>
        <v>Jack劉念忻</v>
      </c>
      <c r="P11087" s="67">
        <f t="shared" si="593"/>
        <v>44906</v>
      </c>
      <c r="Q11087" s="75" t="str">
        <f t="shared" si="594"/>
        <v>週日</v>
      </c>
      <c r="S11087" s="85">
        <v>44907</v>
      </c>
    </row>
    <row r="11088" spans="2:26">
      <c r="B11088" s="66">
        <v>44900</v>
      </c>
      <c r="E11088" s="70" t="s">
        <v>1418</v>
      </c>
      <c r="F11088" s="70" t="s">
        <v>3983</v>
      </c>
      <c r="G11088" s="67">
        <v>44901</v>
      </c>
      <c r="H11088" s="67">
        <v>44908</v>
      </c>
      <c r="I11088" s="71">
        <f t="shared" si="596"/>
        <v>7</v>
      </c>
      <c r="J11088" s="72" t="s">
        <v>164</v>
      </c>
      <c r="K11088" s="72" t="s">
        <v>146</v>
      </c>
      <c r="L11088" s="73">
        <v>5</v>
      </c>
      <c r="M11088" s="73" t="s">
        <v>79</v>
      </c>
      <c r="N11088" s="68" t="s">
        <v>245</v>
      </c>
      <c r="O11088" s="70" t="str">
        <f>IF(J11088=[1]人員授權表!$C$85,"Casper李羿勳",IF(J11088=[1]人員授權表!$C$188,"Iring陳俊明",IF(J11088=[1]人員授權表!$C$189,"Brian陳泓霖",VLOOKUP(K11088,[1]人員授權表!D$2:E$249,2,FALSE))))</f>
        <v>Jack劉念忻</v>
      </c>
      <c r="P11088" s="67">
        <f t="shared" si="593"/>
        <v>44906</v>
      </c>
      <c r="Q11088" s="75" t="str">
        <f t="shared" si="594"/>
        <v>週日</v>
      </c>
      <c r="S11088" s="85">
        <v>44907</v>
      </c>
    </row>
    <row r="11089" spans="2:19">
      <c r="B11089" s="66">
        <v>44900</v>
      </c>
      <c r="E11089" s="70" t="s">
        <v>1418</v>
      </c>
      <c r="F11089" s="70" t="s">
        <v>3983</v>
      </c>
      <c r="G11089" s="67">
        <v>44901</v>
      </c>
      <c r="H11089" s="67">
        <v>44908</v>
      </c>
      <c r="I11089" s="71">
        <f t="shared" si="596"/>
        <v>7</v>
      </c>
      <c r="J11089" s="72" t="s">
        <v>141</v>
      </c>
      <c r="K11089" s="72" t="s">
        <v>142</v>
      </c>
      <c r="L11089" s="73">
        <v>5</v>
      </c>
      <c r="M11089" s="73" t="s">
        <v>79</v>
      </c>
      <c r="N11089" s="68" t="s">
        <v>245</v>
      </c>
      <c r="O11089" s="70" t="str">
        <f>IF(J11089=[1]人員授權表!$C$85,"Casper李羿勳",IF(J11089=[1]人員授權表!$C$188,"Iring陳俊明",IF(J11089=[1]人員授權表!$C$189,"Brian陳泓霖",VLOOKUP(K11089,[1]人員授權表!D$2:E$249,2,FALSE))))</f>
        <v>Dennis陳汶宏</v>
      </c>
      <c r="P11089" s="67">
        <f t="shared" si="593"/>
        <v>44906</v>
      </c>
      <c r="Q11089" s="75" t="str">
        <f t="shared" si="594"/>
        <v>週日</v>
      </c>
    </row>
    <row r="11090" spans="2:19">
      <c r="B11090" s="66">
        <v>44900</v>
      </c>
      <c r="D11090" s="68" t="s">
        <v>50</v>
      </c>
      <c r="E11090" s="70" t="s">
        <v>1418</v>
      </c>
      <c r="F11090" s="70" t="s">
        <v>3983</v>
      </c>
      <c r="G11090" s="67">
        <v>44901</v>
      </c>
      <c r="H11090" s="67">
        <v>44908</v>
      </c>
      <c r="I11090" s="71">
        <f t="shared" si="596"/>
        <v>7</v>
      </c>
      <c r="J11090" s="72" t="s">
        <v>153</v>
      </c>
      <c r="K11090" s="72" t="s">
        <v>154</v>
      </c>
      <c r="L11090" s="73">
        <v>5</v>
      </c>
      <c r="M11090" s="73" t="s">
        <v>79</v>
      </c>
      <c r="N11090" s="68" t="s">
        <v>245</v>
      </c>
      <c r="O11090" s="70" t="str">
        <f>IF(J11090=[1]人員授權表!$C$85,"Casper李羿勳",IF(J11090=[1]人員授權表!$C$188,"Iring陳俊明",IF(J11090=[1]人員授權表!$C$189,"Brian陳泓霖",VLOOKUP(K11090,[1]人員授權表!D$2:E$249,2,FALSE))))</f>
        <v>Ken張智凱</v>
      </c>
      <c r="P11090" s="67">
        <f t="shared" si="593"/>
        <v>44906</v>
      </c>
      <c r="Q11090" s="75" t="str">
        <f t="shared" si="594"/>
        <v>週日</v>
      </c>
      <c r="R11090" s="80">
        <v>44903</v>
      </c>
    </row>
    <row r="11091" spans="2:19">
      <c r="B11091" s="66">
        <v>44900</v>
      </c>
      <c r="E11091" s="70" t="s">
        <v>1418</v>
      </c>
      <c r="F11091" s="70" t="s">
        <v>3983</v>
      </c>
      <c r="G11091" s="67">
        <v>44901</v>
      </c>
      <c r="H11091" s="67">
        <v>44908</v>
      </c>
      <c r="I11091" s="71">
        <f t="shared" si="596"/>
        <v>7</v>
      </c>
      <c r="J11091" s="72" t="s">
        <v>137</v>
      </c>
      <c r="K11091" s="72" t="s">
        <v>138</v>
      </c>
      <c r="L11091" s="73">
        <v>5</v>
      </c>
      <c r="M11091" s="73" t="s">
        <v>79</v>
      </c>
      <c r="N11091" s="68" t="s">
        <v>245</v>
      </c>
      <c r="O11091" s="70" t="str">
        <f>IF(J11091=[1]人員授權表!$C$85,"Casper李羿勳",IF(J11091=[1]人員授權表!$C$188,"Iring陳俊明",IF(J11091=[1]人員授權表!$C$189,"Brian陳泓霖",VLOOKUP(K11091,[1]人員授權表!D$2:E$249,2,FALSE))))</f>
        <v>Jack劉念忻</v>
      </c>
      <c r="P11091" s="67">
        <f t="shared" si="593"/>
        <v>44906</v>
      </c>
      <c r="Q11091" s="75" t="str">
        <f t="shared" si="594"/>
        <v>週日</v>
      </c>
      <c r="S11091" s="85">
        <v>44907</v>
      </c>
    </row>
    <row r="11092" spans="2:19">
      <c r="B11092" s="66">
        <v>44900</v>
      </c>
      <c r="E11092" s="70" t="s">
        <v>1418</v>
      </c>
      <c r="F11092" s="70" t="s">
        <v>3983</v>
      </c>
      <c r="G11092" s="67">
        <v>44901</v>
      </c>
      <c r="H11092" s="67">
        <v>44908</v>
      </c>
      <c r="I11092" s="71">
        <f t="shared" si="596"/>
        <v>7</v>
      </c>
      <c r="J11092" s="72" t="s">
        <v>148</v>
      </c>
      <c r="K11092" s="72" t="s">
        <v>149</v>
      </c>
      <c r="L11092" s="73">
        <v>5</v>
      </c>
      <c r="M11092" s="73" t="s">
        <v>79</v>
      </c>
      <c r="N11092" s="68" t="s">
        <v>245</v>
      </c>
      <c r="O11092" s="70" t="str">
        <f>IF(J11092=[1]人員授權表!$C$85,"Casper李羿勳",IF(J11092=[1]人員授權表!$C$188,"Iring陳俊明",IF(J11092=[1]人員授權表!$C$189,"Brian陳泓霖",VLOOKUP(K11092,[1]人員授權表!D$2:E$249,2,FALSE))))</f>
        <v>Vicky游崴涵</v>
      </c>
      <c r="P11092" s="67">
        <f t="shared" si="593"/>
        <v>44906</v>
      </c>
      <c r="Q11092" s="75" t="str">
        <f t="shared" si="594"/>
        <v>週日</v>
      </c>
    </row>
    <row r="11093" spans="2:19" ht="16.5" customHeight="1">
      <c r="B11093" s="66">
        <v>44900</v>
      </c>
      <c r="D11093" s="68" t="s">
        <v>50</v>
      </c>
      <c r="E11093" s="70" t="s">
        <v>1418</v>
      </c>
      <c r="F11093" s="70" t="s">
        <v>3983</v>
      </c>
      <c r="G11093" s="67">
        <v>44901</v>
      </c>
      <c r="H11093" s="67">
        <v>44908</v>
      </c>
      <c r="I11093" s="71">
        <f t="shared" si="596"/>
        <v>7</v>
      </c>
      <c r="J11093" s="72" t="s">
        <v>295</v>
      </c>
      <c r="K11093" s="72" t="s">
        <v>296</v>
      </c>
      <c r="L11093" s="73">
        <v>5</v>
      </c>
      <c r="M11093" s="73" t="s">
        <v>79</v>
      </c>
      <c r="N11093" s="68" t="s">
        <v>245</v>
      </c>
      <c r="O11093" s="70" t="str">
        <f>IF(J11093=[1]人員授權表!$C$85,"Casper李羿勳",IF(J11093=[1]人員授權表!$C$188,"Iring陳俊明",IF(J11093=[1]人員授權表!$C$189,"Brian陳泓霖",VLOOKUP(K11093,[1]人員授權表!D$2:E$249,2,FALSE))))</f>
        <v>Ken張智凱</v>
      </c>
      <c r="P11093" s="67">
        <f t="shared" si="593"/>
        <v>44906</v>
      </c>
      <c r="Q11093" s="75" t="str">
        <f t="shared" si="594"/>
        <v>週日</v>
      </c>
      <c r="R11093" s="80">
        <v>44902</v>
      </c>
    </row>
    <row r="11094" spans="2:19">
      <c r="B11094" s="66">
        <v>44900</v>
      </c>
      <c r="E11094" s="70" t="s">
        <v>1418</v>
      </c>
      <c r="F11094" s="70" t="s">
        <v>3983</v>
      </c>
      <c r="G11094" s="67">
        <v>44901</v>
      </c>
      <c r="H11094" s="67">
        <v>44908</v>
      </c>
      <c r="I11094" s="71">
        <f t="shared" si="596"/>
        <v>7</v>
      </c>
      <c r="J11094" s="72" t="s">
        <v>167</v>
      </c>
      <c r="K11094" s="72" t="s">
        <v>168</v>
      </c>
      <c r="L11094" s="73">
        <v>5</v>
      </c>
      <c r="M11094" s="73" t="s">
        <v>79</v>
      </c>
      <c r="N11094" s="68" t="s">
        <v>245</v>
      </c>
      <c r="O11094" s="70" t="str">
        <f>IF(J11094=[1]人員授權表!$C$85,"Casper李羿勳",IF(J11094=[1]人員授權表!$C$188,"Iring陳俊明",IF(J11094=[1]人員授權表!$C$189,"Brian陳泓霖",VLOOKUP(K11094,[1]人員授權表!D$2:E$249,2,FALSE))))</f>
        <v>Una林庭瑄</v>
      </c>
      <c r="P11094" s="67">
        <f t="shared" si="593"/>
        <v>44906</v>
      </c>
      <c r="Q11094" s="75" t="str">
        <f t="shared" si="594"/>
        <v>週日</v>
      </c>
    </row>
    <row r="11095" spans="2:19">
      <c r="B11095" s="66">
        <v>44900</v>
      </c>
      <c r="E11095" s="70" t="s">
        <v>1418</v>
      </c>
      <c r="F11095" s="70" t="s">
        <v>3984</v>
      </c>
      <c r="G11095" s="67">
        <v>44901</v>
      </c>
      <c r="H11095" s="67">
        <v>44908</v>
      </c>
      <c r="I11095" s="71">
        <f t="shared" si="596"/>
        <v>7</v>
      </c>
      <c r="J11095" s="72" t="s">
        <v>125</v>
      </c>
      <c r="K11095" s="72" t="s">
        <v>144</v>
      </c>
      <c r="L11095" s="73">
        <v>5</v>
      </c>
      <c r="M11095" s="73" t="s">
        <v>79</v>
      </c>
      <c r="N11095" s="68" t="s">
        <v>245</v>
      </c>
      <c r="O11095" s="70" t="str">
        <f>IF(J11095=[1]人員授權表!$C$85,"Casper李羿勳",IF(J11095=[1]人員授權表!$C$188,"Iring陳俊明",IF(J11095=[1]人員授權表!$C$189,"Brian陳泓霖",VLOOKUP(K11095,[1]人員授權表!D$2:E$249,2,FALSE))))</f>
        <v>Lucy黃詩婷</v>
      </c>
      <c r="P11095" s="67">
        <f t="shared" si="593"/>
        <v>44906</v>
      </c>
      <c r="Q11095" s="75" t="str">
        <f t="shared" si="594"/>
        <v>週日</v>
      </c>
    </row>
    <row r="11096" spans="2:19">
      <c r="B11096" s="66">
        <v>44900</v>
      </c>
      <c r="E11096" s="70" t="s">
        <v>1418</v>
      </c>
      <c r="F11096" s="70" t="s">
        <v>3984</v>
      </c>
      <c r="G11096" s="67">
        <v>44901</v>
      </c>
      <c r="H11096" s="67">
        <v>44908</v>
      </c>
      <c r="I11096" s="71">
        <f t="shared" si="596"/>
        <v>7</v>
      </c>
      <c r="J11096" s="72" t="s">
        <v>139</v>
      </c>
      <c r="K11096" s="72" t="s">
        <v>140</v>
      </c>
      <c r="L11096" s="73">
        <v>5</v>
      </c>
      <c r="M11096" s="73" t="s">
        <v>79</v>
      </c>
      <c r="N11096" s="68" t="s">
        <v>245</v>
      </c>
      <c r="O11096" s="70" t="str">
        <f>IF(J11096=[1]人員授權表!$C$85,"Casper李羿勳",IF(J11096=[1]人員授權表!$C$188,"Iring陳俊明",IF(J11096=[1]人員授權表!$C$189,"Brian陳泓霖",VLOOKUP(K11096,[1]人員授權表!D$2:E$249,2,FALSE))))</f>
        <v>Brian陳泓霖</v>
      </c>
      <c r="P11096" s="67">
        <f t="shared" si="593"/>
        <v>44906</v>
      </c>
      <c r="Q11096" s="75" t="str">
        <f t="shared" si="594"/>
        <v>週日</v>
      </c>
    </row>
    <row r="11097" spans="2:19">
      <c r="B11097" s="66">
        <v>44900</v>
      </c>
      <c r="E11097" s="70" t="s">
        <v>1418</v>
      </c>
      <c r="F11097" s="70" t="s">
        <v>3984</v>
      </c>
      <c r="G11097" s="67">
        <v>44901</v>
      </c>
      <c r="H11097" s="67">
        <v>44908</v>
      </c>
      <c r="I11097" s="71">
        <f t="shared" si="596"/>
        <v>7</v>
      </c>
      <c r="J11097" s="72" t="s">
        <v>160</v>
      </c>
      <c r="K11097" s="72" t="s">
        <v>161</v>
      </c>
      <c r="L11097" s="73">
        <v>5</v>
      </c>
      <c r="M11097" s="73" t="s">
        <v>79</v>
      </c>
      <c r="N11097" s="68" t="s">
        <v>245</v>
      </c>
      <c r="O11097" s="70" t="str">
        <f>IF(J11097=[1]人員授權表!$C$85,"Casper李羿勳",IF(J11097=[1]人員授權表!$C$188,"Iring陳俊明",IF(J11097=[1]人員授權表!$C$189,"Brian陳泓霖",VLOOKUP(K11097,[1]人員授權表!D$2:E$249,2,FALSE))))</f>
        <v>Dennis陳汶宏</v>
      </c>
      <c r="P11097" s="67">
        <f t="shared" si="593"/>
        <v>44906</v>
      </c>
      <c r="Q11097" s="75" t="str">
        <f t="shared" si="594"/>
        <v>週日</v>
      </c>
    </row>
    <row r="11098" spans="2:19">
      <c r="B11098" s="66">
        <v>44900</v>
      </c>
      <c r="E11098" s="70" t="s">
        <v>1418</v>
      </c>
      <c r="F11098" s="70" t="s">
        <v>3984</v>
      </c>
      <c r="G11098" s="67">
        <v>44901</v>
      </c>
      <c r="H11098" s="67">
        <v>44908</v>
      </c>
      <c r="I11098" s="71">
        <f t="shared" si="596"/>
        <v>7</v>
      </c>
      <c r="J11098" s="72" t="s">
        <v>145</v>
      </c>
      <c r="K11098" s="72" t="s">
        <v>146</v>
      </c>
      <c r="L11098" s="73">
        <v>5</v>
      </c>
      <c r="M11098" s="73" t="s">
        <v>79</v>
      </c>
      <c r="N11098" s="68" t="s">
        <v>245</v>
      </c>
      <c r="O11098" s="70" t="str">
        <f>IF(J11098=[1]人員授權表!$C$85,"Casper李羿勳",IF(J11098=[1]人員授權表!$C$188,"Iring陳俊明",IF(J11098=[1]人員授權表!$C$189,"Brian陳泓霖",VLOOKUP(K11098,[1]人員授權表!D$2:E$249,2,FALSE))))</f>
        <v>Jack劉念忻</v>
      </c>
      <c r="P11098" s="67">
        <f t="shared" si="593"/>
        <v>44906</v>
      </c>
      <c r="Q11098" s="75" t="str">
        <f t="shared" si="594"/>
        <v>週日</v>
      </c>
      <c r="S11098" s="85">
        <v>44907</v>
      </c>
    </row>
    <row r="11099" spans="2:19">
      <c r="B11099" s="66">
        <v>44900</v>
      </c>
      <c r="E11099" s="70" t="s">
        <v>1418</v>
      </c>
      <c r="F11099" s="70" t="s">
        <v>3984</v>
      </c>
      <c r="G11099" s="67">
        <v>44901</v>
      </c>
      <c r="H11099" s="67">
        <v>44908</v>
      </c>
      <c r="I11099" s="71">
        <f t="shared" si="596"/>
        <v>7</v>
      </c>
      <c r="J11099" s="72" t="s">
        <v>164</v>
      </c>
      <c r="K11099" s="72" t="s">
        <v>146</v>
      </c>
      <c r="L11099" s="73">
        <v>5</v>
      </c>
      <c r="M11099" s="73" t="s">
        <v>79</v>
      </c>
      <c r="N11099" s="68" t="s">
        <v>245</v>
      </c>
      <c r="O11099" s="70" t="str">
        <f>IF(J11099=[1]人員授權表!$C$85,"Casper李羿勳",IF(J11099=[1]人員授權表!$C$188,"Iring陳俊明",IF(J11099=[1]人員授權表!$C$189,"Brian陳泓霖",VLOOKUP(K11099,[1]人員授權表!D$2:E$249,2,FALSE))))</f>
        <v>Jack劉念忻</v>
      </c>
      <c r="P11099" s="67">
        <f t="shared" si="593"/>
        <v>44906</v>
      </c>
      <c r="Q11099" s="75" t="str">
        <f t="shared" si="594"/>
        <v>週日</v>
      </c>
      <c r="S11099" s="85">
        <v>44907</v>
      </c>
    </row>
    <row r="11100" spans="2:19">
      <c r="B11100" s="66">
        <v>44900</v>
      </c>
      <c r="E11100" s="70" t="s">
        <v>1418</v>
      </c>
      <c r="F11100" s="70" t="s">
        <v>3984</v>
      </c>
      <c r="G11100" s="67">
        <v>44901</v>
      </c>
      <c r="H11100" s="67">
        <v>44908</v>
      </c>
      <c r="I11100" s="71">
        <f t="shared" si="596"/>
        <v>7</v>
      </c>
      <c r="J11100" s="72" t="s">
        <v>141</v>
      </c>
      <c r="K11100" s="72" t="s">
        <v>142</v>
      </c>
      <c r="L11100" s="73">
        <v>5</v>
      </c>
      <c r="M11100" s="73" t="s">
        <v>79</v>
      </c>
      <c r="N11100" s="68" t="s">
        <v>245</v>
      </c>
      <c r="O11100" s="70" t="str">
        <f>IF(J11100=[1]人員授權表!$C$85,"Casper李羿勳",IF(J11100=[1]人員授權表!$C$188,"Iring陳俊明",IF(J11100=[1]人員授權表!$C$189,"Brian陳泓霖",VLOOKUP(K11100,[1]人員授權表!D$2:E$249,2,FALSE))))</f>
        <v>Dennis陳汶宏</v>
      </c>
      <c r="P11100" s="67">
        <f t="shared" si="593"/>
        <v>44906</v>
      </c>
      <c r="Q11100" s="75" t="str">
        <f t="shared" si="594"/>
        <v>週日</v>
      </c>
    </row>
    <row r="11101" spans="2:19">
      <c r="B11101" s="66">
        <v>44900</v>
      </c>
      <c r="D11101" s="68" t="s">
        <v>50</v>
      </c>
      <c r="E11101" s="70" t="s">
        <v>1418</v>
      </c>
      <c r="F11101" s="70" t="s">
        <v>3984</v>
      </c>
      <c r="G11101" s="67">
        <v>44901</v>
      </c>
      <c r="H11101" s="67">
        <v>44908</v>
      </c>
      <c r="I11101" s="71">
        <f t="shared" si="596"/>
        <v>7</v>
      </c>
      <c r="J11101" s="72" t="s">
        <v>153</v>
      </c>
      <c r="K11101" s="72" t="s">
        <v>154</v>
      </c>
      <c r="L11101" s="73">
        <v>5</v>
      </c>
      <c r="M11101" s="73" t="s">
        <v>79</v>
      </c>
      <c r="N11101" s="68" t="s">
        <v>245</v>
      </c>
      <c r="O11101" s="70" t="str">
        <f>IF(J11101=[1]人員授權表!$C$85,"Casper李羿勳",IF(J11101=[1]人員授權表!$C$188,"Iring陳俊明",IF(J11101=[1]人員授權表!$C$189,"Brian陳泓霖",VLOOKUP(K11101,[1]人員授權表!D$2:E$249,2,FALSE))))</f>
        <v>Ken張智凱</v>
      </c>
      <c r="P11101" s="67">
        <f t="shared" si="593"/>
        <v>44906</v>
      </c>
      <c r="Q11101" s="75" t="str">
        <f t="shared" si="594"/>
        <v>週日</v>
      </c>
      <c r="R11101" s="80">
        <v>44903</v>
      </c>
    </row>
    <row r="11102" spans="2:19">
      <c r="B11102" s="66">
        <v>44900</v>
      </c>
      <c r="E11102" s="70" t="s">
        <v>1418</v>
      </c>
      <c r="F11102" s="70" t="s">
        <v>3984</v>
      </c>
      <c r="G11102" s="67">
        <v>44901</v>
      </c>
      <c r="H11102" s="67">
        <v>44908</v>
      </c>
      <c r="I11102" s="71">
        <f t="shared" si="596"/>
        <v>7</v>
      </c>
      <c r="J11102" s="72" t="s">
        <v>137</v>
      </c>
      <c r="K11102" s="72" t="s">
        <v>138</v>
      </c>
      <c r="L11102" s="73">
        <v>5</v>
      </c>
      <c r="M11102" s="73" t="s">
        <v>79</v>
      </c>
      <c r="N11102" s="68" t="s">
        <v>245</v>
      </c>
      <c r="O11102" s="70" t="str">
        <f>IF(J11102=[1]人員授權表!$C$85,"Casper李羿勳",IF(J11102=[1]人員授權表!$C$188,"Iring陳俊明",IF(J11102=[1]人員授權表!$C$189,"Brian陳泓霖",VLOOKUP(K11102,[1]人員授權表!D$2:E$249,2,FALSE))))</f>
        <v>Jack劉念忻</v>
      </c>
      <c r="P11102" s="67">
        <f t="shared" si="593"/>
        <v>44906</v>
      </c>
      <c r="Q11102" s="75" t="str">
        <f t="shared" si="594"/>
        <v>週日</v>
      </c>
      <c r="S11102" s="85">
        <v>44907</v>
      </c>
    </row>
    <row r="11103" spans="2:19">
      <c r="B11103" s="66">
        <v>44900</v>
      </c>
      <c r="E11103" s="70" t="s">
        <v>1418</v>
      </c>
      <c r="F11103" s="70" t="s">
        <v>3984</v>
      </c>
      <c r="G11103" s="67">
        <v>44901</v>
      </c>
      <c r="H11103" s="67">
        <v>44908</v>
      </c>
      <c r="I11103" s="71">
        <f t="shared" si="596"/>
        <v>7</v>
      </c>
      <c r="J11103" s="72" t="s">
        <v>148</v>
      </c>
      <c r="K11103" s="72" t="s">
        <v>149</v>
      </c>
      <c r="L11103" s="73">
        <v>5</v>
      </c>
      <c r="M11103" s="73" t="s">
        <v>79</v>
      </c>
      <c r="N11103" s="68" t="s">
        <v>245</v>
      </c>
      <c r="O11103" s="70" t="str">
        <f>IF(J11103=[1]人員授權表!$C$85,"Casper李羿勳",IF(J11103=[1]人員授權表!$C$188,"Iring陳俊明",IF(J11103=[1]人員授權表!$C$189,"Brian陳泓霖",VLOOKUP(K11103,[1]人員授權表!D$2:E$249,2,FALSE))))</f>
        <v>Vicky游崴涵</v>
      </c>
      <c r="P11103" s="67">
        <f t="shared" si="593"/>
        <v>44906</v>
      </c>
      <c r="Q11103" s="75" t="str">
        <f t="shared" si="594"/>
        <v>週日</v>
      </c>
    </row>
    <row r="11104" spans="2:19">
      <c r="B11104" s="66">
        <v>44900</v>
      </c>
      <c r="D11104" s="68" t="s">
        <v>50</v>
      </c>
      <c r="E11104" s="70" t="s">
        <v>1418</v>
      </c>
      <c r="F11104" s="70" t="s">
        <v>3984</v>
      </c>
      <c r="G11104" s="67">
        <v>44901</v>
      </c>
      <c r="H11104" s="67">
        <v>44908</v>
      </c>
      <c r="I11104" s="71">
        <f t="shared" si="596"/>
        <v>7</v>
      </c>
      <c r="J11104" s="72" t="s">
        <v>295</v>
      </c>
      <c r="K11104" s="72" t="s">
        <v>296</v>
      </c>
      <c r="L11104" s="73">
        <v>5</v>
      </c>
      <c r="M11104" s="73" t="s">
        <v>79</v>
      </c>
      <c r="N11104" s="68" t="s">
        <v>245</v>
      </c>
      <c r="O11104" s="70" t="str">
        <f>IF(J11104=[1]人員授權表!$C$85,"Casper李羿勳",IF(J11104=[1]人員授權表!$C$188,"Iring陳俊明",IF(J11104=[1]人員授權表!$C$189,"Brian陳泓霖",VLOOKUP(K11104,[1]人員授權表!D$2:E$249,2,FALSE))))</f>
        <v>Ken張智凱</v>
      </c>
      <c r="P11104" s="67">
        <f t="shared" si="593"/>
        <v>44906</v>
      </c>
      <c r="Q11104" s="75" t="str">
        <f t="shared" si="594"/>
        <v>週日</v>
      </c>
      <c r="R11104" s="80">
        <v>44902</v>
      </c>
    </row>
    <row r="11105" spans="2:28">
      <c r="B11105" s="66">
        <v>44900</v>
      </c>
      <c r="E11105" s="70" t="s">
        <v>1418</v>
      </c>
      <c r="F11105" s="70" t="s">
        <v>3984</v>
      </c>
      <c r="G11105" s="67">
        <v>44901</v>
      </c>
      <c r="H11105" s="67">
        <v>44908</v>
      </c>
      <c r="I11105" s="71">
        <f t="shared" si="596"/>
        <v>7</v>
      </c>
      <c r="J11105" s="72" t="s">
        <v>167</v>
      </c>
      <c r="K11105" s="72" t="s">
        <v>168</v>
      </c>
      <c r="L11105" s="73">
        <v>5</v>
      </c>
      <c r="M11105" s="73" t="s">
        <v>79</v>
      </c>
      <c r="N11105" s="68" t="s">
        <v>245</v>
      </c>
      <c r="O11105" s="70" t="str">
        <f>IF(J11105=[1]人員授權表!$C$85,"Casper李羿勳",IF(J11105=[1]人員授權表!$C$188,"Iring陳俊明",IF(J11105=[1]人員授權表!$C$189,"Brian陳泓霖",VLOOKUP(K11105,[1]人員授權表!D$2:E$249,2,FALSE))))</f>
        <v>Una林庭瑄</v>
      </c>
      <c r="P11105" s="67">
        <f t="shared" si="593"/>
        <v>44906</v>
      </c>
      <c r="Q11105" s="75" t="str">
        <f t="shared" si="594"/>
        <v>週日</v>
      </c>
    </row>
    <row r="11106" spans="2:28">
      <c r="B11106" s="66">
        <v>44869</v>
      </c>
      <c r="D11106" s="68" t="s">
        <v>50</v>
      </c>
      <c r="E11106" s="70" t="s">
        <v>82</v>
      </c>
      <c r="F11106" s="70" t="s">
        <v>3985</v>
      </c>
      <c r="G11106" s="67">
        <v>44894</v>
      </c>
      <c r="H11106" s="67">
        <v>44908</v>
      </c>
      <c r="I11106" s="71">
        <f t="shared" si="596"/>
        <v>14</v>
      </c>
      <c r="J11106" s="72" t="s">
        <v>181</v>
      </c>
      <c r="K11106" s="72" t="s">
        <v>182</v>
      </c>
      <c r="L11106" s="73">
        <v>4</v>
      </c>
      <c r="M11106" s="73" t="s">
        <v>104</v>
      </c>
      <c r="N11106" s="68" t="str">
        <f>VLOOKUP(K11106,[1]人員授權表!D$3:G$249,4,0)</f>
        <v>有機</v>
      </c>
      <c r="O11106" s="70" t="str">
        <f>IF(J11106=[1]人員授權表!$C$85,"Casper李羿勳",IF(J11106=[1]人員授權表!$C$188,"Iring陳俊明",IF(J11106=[1]人員授權表!$C$189,"Brian陳泓霖",VLOOKUP(K11106,[1]人員授權表!D$2:E$249,2,FALSE))))</f>
        <v>Sara王淑玲</v>
      </c>
      <c r="P11106" s="67">
        <f t="shared" si="593"/>
        <v>44906</v>
      </c>
      <c r="Q11106" s="75" t="str">
        <f t="shared" si="594"/>
        <v>週日</v>
      </c>
      <c r="R11106" s="80">
        <v>44901</v>
      </c>
    </row>
    <row r="11107" spans="2:28">
      <c r="B11107" s="108">
        <v>44895</v>
      </c>
      <c r="E11107" s="70" t="s">
        <v>879</v>
      </c>
      <c r="F11107" s="4" t="s">
        <v>3986</v>
      </c>
      <c r="G11107" s="67">
        <v>44894</v>
      </c>
      <c r="H11107" s="67">
        <v>44908</v>
      </c>
      <c r="I11107" s="71">
        <f t="shared" si="596"/>
        <v>14</v>
      </c>
      <c r="J11107" s="72" t="s">
        <v>525</v>
      </c>
      <c r="K11107" s="72" t="s">
        <v>1051</v>
      </c>
      <c r="L11107" s="73">
        <v>2</v>
      </c>
      <c r="M11107" s="73" t="s">
        <v>108</v>
      </c>
      <c r="N11107" s="68" t="str">
        <f>VLOOKUP(K11107,[1]人員授權表!D$3:G$249,4,0)</f>
        <v>有機</v>
      </c>
      <c r="O11107" s="70" t="str">
        <f>IF(J11107=[1]人員授權表!$C$85,"Casper李羿勳",IF(J11107=[1]人員授權表!$C$188,"Iring陳俊明",IF(J11107=[1]人員授權表!$C$189,"Brian陳泓霖",VLOOKUP(K11107,[1]人員授權表!D$2:E$249,2,FALSE))))</f>
        <v>Sara王淑玲</v>
      </c>
      <c r="P11107" s="67">
        <f t="shared" si="593"/>
        <v>44906</v>
      </c>
      <c r="Q11107" s="75" t="str">
        <f t="shared" si="594"/>
        <v>週日</v>
      </c>
      <c r="AA11107" s="102">
        <v>15</v>
      </c>
      <c r="AB11107" s="123" t="s">
        <v>2325</v>
      </c>
    </row>
    <row r="11108" spans="2:28">
      <c r="B11108" s="66">
        <v>44887</v>
      </c>
      <c r="D11108" s="68" t="s">
        <v>50</v>
      </c>
      <c r="E11108" s="70" t="s">
        <v>82</v>
      </c>
      <c r="F11108" s="70" t="s">
        <v>3987</v>
      </c>
      <c r="G11108" s="67">
        <v>44887</v>
      </c>
      <c r="H11108" s="67">
        <v>44908</v>
      </c>
      <c r="I11108" s="71">
        <f t="shared" si="596"/>
        <v>21</v>
      </c>
      <c r="J11108" s="72" t="s">
        <v>190</v>
      </c>
      <c r="K11108" s="72" t="s">
        <v>140</v>
      </c>
      <c r="L11108" s="73">
        <v>1</v>
      </c>
      <c r="M11108" s="73" t="s">
        <v>108</v>
      </c>
      <c r="N11108" s="68" t="str">
        <f>VLOOKUP(K11108,[1]人員授權表!D$3:G$249,4,0)</f>
        <v>無機</v>
      </c>
      <c r="O11108" s="70" t="str">
        <f>IF(J11108=[1]人員授權表!$C$85,"Casper李羿勳",IF(J11108=[1]人員授權表!$C$188,"Iring陳俊明",IF(J11108=[1]人員授權表!$C$189,"Brian陳泓霖",VLOOKUP(K11108,[1]人員授權表!D$2:E$249,2,FALSE))))</f>
        <v>Iring陳俊明</v>
      </c>
      <c r="P11108" s="67">
        <f t="shared" si="593"/>
        <v>44906</v>
      </c>
      <c r="Q11108" s="75" t="str">
        <f t="shared" si="594"/>
        <v>週日</v>
      </c>
      <c r="R11108" s="80">
        <v>44897</v>
      </c>
    </row>
    <row r="11109" spans="2:28">
      <c r="B11109" s="66">
        <v>44887</v>
      </c>
      <c r="D11109" s="68" t="s">
        <v>50</v>
      </c>
      <c r="E11109" s="70" t="s">
        <v>82</v>
      </c>
      <c r="F11109" s="70" t="s">
        <v>3987</v>
      </c>
      <c r="G11109" s="67">
        <v>44887</v>
      </c>
      <c r="H11109" s="67">
        <v>44908</v>
      </c>
      <c r="I11109" s="71">
        <v>21</v>
      </c>
      <c r="J11109" s="72" t="s">
        <v>188</v>
      </c>
      <c r="K11109" s="72" t="s">
        <v>189</v>
      </c>
      <c r="L11109" s="73">
        <v>1</v>
      </c>
      <c r="M11109" s="73" t="s">
        <v>108</v>
      </c>
      <c r="N11109" s="68" t="str">
        <f>VLOOKUP(K11109,[1]人員授權表!D$3:G$249,4,0)</f>
        <v>無機</v>
      </c>
      <c r="O11109" s="70" t="str">
        <f>IF(J11109=[1]人員授權表!$C$85,"Casper李羿勳",IF(J11109=[1]人員授權表!$C$188,"Iring陳俊明",IF(J11109=[1]人員授權表!$C$189,"Brian陳泓霖",VLOOKUP(K11109,[1]人員授權表!D$2:E$249,2,FALSE))))</f>
        <v>Iring陳俊明</v>
      </c>
      <c r="P11109" s="67">
        <f t="shared" si="593"/>
        <v>44906</v>
      </c>
      <c r="Q11109" s="75" t="str">
        <f t="shared" si="594"/>
        <v>週日</v>
      </c>
      <c r="R11109" s="80">
        <v>44893</v>
      </c>
    </row>
    <row r="11110" spans="2:28">
      <c r="B11110" s="66">
        <v>44887</v>
      </c>
      <c r="D11110" s="68" t="s">
        <v>50</v>
      </c>
      <c r="E11110" s="70" t="s">
        <v>82</v>
      </c>
      <c r="F11110" s="70" t="s">
        <v>3987</v>
      </c>
      <c r="G11110" s="67">
        <v>44887</v>
      </c>
      <c r="H11110" s="67">
        <v>44908</v>
      </c>
      <c r="I11110" s="71">
        <f>_xlfn.DAYS(H11110,G11110)</f>
        <v>21</v>
      </c>
      <c r="J11110" s="72" t="s">
        <v>198</v>
      </c>
      <c r="K11110" s="72" t="s">
        <v>199</v>
      </c>
      <c r="L11110" s="73">
        <v>1</v>
      </c>
      <c r="M11110" s="73" t="s">
        <v>108</v>
      </c>
      <c r="N11110" s="68" t="str">
        <f>VLOOKUP(K11110,[1]人員授權表!D$3:G$249,4,0)</f>
        <v>無機</v>
      </c>
      <c r="O11110" s="70" t="str">
        <f>IF(J11110=[1]人員授權表!$C$85,"Casper李羿勳",IF(J11110=[1]人員授權表!$C$188,"Iring陳俊明",IF(J11110=[1]人員授權表!$C$189,"Brian陳泓霖",VLOOKUP(K11110,[1]人員授權表!D$2:E$249,2,FALSE))))</f>
        <v>Vicky游崴涵</v>
      </c>
      <c r="P11110" s="67">
        <f t="shared" si="593"/>
        <v>44906</v>
      </c>
      <c r="Q11110" s="75" t="str">
        <f t="shared" si="594"/>
        <v>週日</v>
      </c>
      <c r="R11110" s="80">
        <v>44897</v>
      </c>
    </row>
    <row r="11111" spans="2:28">
      <c r="B11111" s="66">
        <v>44887</v>
      </c>
      <c r="D11111" s="68" t="s">
        <v>50</v>
      </c>
      <c r="E11111" s="70" t="s">
        <v>82</v>
      </c>
      <c r="F11111" s="70" t="s">
        <v>3987</v>
      </c>
      <c r="G11111" s="67">
        <v>44887</v>
      </c>
      <c r="H11111" s="67">
        <v>44908</v>
      </c>
      <c r="I11111" s="71">
        <f>_xlfn.DAYS(H11111,G11111)</f>
        <v>21</v>
      </c>
      <c r="J11111" s="72" t="s">
        <v>175</v>
      </c>
      <c r="K11111" s="72" t="s">
        <v>176</v>
      </c>
      <c r="L11111" s="73">
        <v>1</v>
      </c>
      <c r="M11111" s="73" t="s">
        <v>108</v>
      </c>
      <c r="N11111" s="68" t="str">
        <f>VLOOKUP(K11111,[1]人員授權表!D$3:G$249,4,0)</f>
        <v>無機</v>
      </c>
      <c r="O11111" s="70" t="str">
        <f>IF(J11111=[1]人員授權表!$C$85,"Casper李羿勳",IF(J11111=[1]人員授權表!$C$188,"Iring陳俊明",IF(J11111=[1]人員授權表!$C$189,"Brian陳泓霖",VLOOKUP(K11111,[1]人員授權表!D$2:E$249,2,FALSE))))</f>
        <v>Debby胡萱黛</v>
      </c>
      <c r="P11111" s="67">
        <f t="shared" si="593"/>
        <v>44906</v>
      </c>
      <c r="Q11111" s="75" t="str">
        <f t="shared" si="594"/>
        <v>週日</v>
      </c>
      <c r="R11111" s="80">
        <v>44897</v>
      </c>
    </row>
    <row r="11112" spans="2:28">
      <c r="B11112" s="108">
        <v>44887</v>
      </c>
      <c r="D11112" s="68" t="s">
        <v>50</v>
      </c>
      <c r="E11112" s="70" t="s">
        <v>82</v>
      </c>
      <c r="F11112" s="70" t="s">
        <v>3987</v>
      </c>
      <c r="G11112" s="67">
        <v>44887</v>
      </c>
      <c r="H11112" s="67">
        <v>44908</v>
      </c>
      <c r="I11112" s="71">
        <f>_xlfn.DAYS(H11112,G11112)</f>
        <v>21</v>
      </c>
      <c r="J11112" s="72" t="s">
        <v>141</v>
      </c>
      <c r="K11112" s="72" t="s">
        <v>142</v>
      </c>
      <c r="L11112" s="73">
        <v>1</v>
      </c>
      <c r="M11112" s="73" t="s">
        <v>108</v>
      </c>
      <c r="N11112" s="68" t="str">
        <f>VLOOKUP(K11112,[1]人員授權表!D$3:G$249,4,0)</f>
        <v>無機</v>
      </c>
      <c r="O11112" s="70" t="str">
        <f>IF(J11112=[1]人員授權表!$C$85,"Casper李羿勳",IF(J11112=[1]人員授權表!$C$188,"Iring陳俊明",IF(J11112=[1]人員授權表!$C$189,"Brian陳泓霖",VLOOKUP(K11112,[1]人員授權表!D$2:E$249,2,FALSE))))</f>
        <v>Dennis陳汶宏</v>
      </c>
      <c r="P11112" s="67">
        <f t="shared" si="593"/>
        <v>44906</v>
      </c>
      <c r="Q11112" s="75" t="str">
        <f t="shared" si="594"/>
        <v>週日</v>
      </c>
      <c r="R11112" s="80">
        <v>44895</v>
      </c>
    </row>
    <row r="11113" spans="2:28">
      <c r="B11113" s="66">
        <v>44887</v>
      </c>
      <c r="D11113" s="68" t="s">
        <v>50</v>
      </c>
      <c r="E11113" s="70" t="s">
        <v>82</v>
      </c>
      <c r="F11113" s="70" t="s">
        <v>3987</v>
      </c>
      <c r="G11113" s="67">
        <v>44887</v>
      </c>
      <c r="H11113" s="67">
        <v>44908</v>
      </c>
      <c r="I11113" s="71">
        <v>21</v>
      </c>
      <c r="J11113" s="72" t="s">
        <v>206</v>
      </c>
      <c r="K11113" s="72" t="s">
        <v>2253</v>
      </c>
      <c r="L11113" s="73">
        <v>1</v>
      </c>
      <c r="M11113" s="73" t="s">
        <v>108</v>
      </c>
      <c r="N11113" s="68" t="str">
        <f>VLOOKUP(K11113,[1]人員授權表!D$3:G$249,4,0)</f>
        <v>無機</v>
      </c>
      <c r="O11113" s="70" t="str">
        <f>IF(J11113=[1]人員授權表!$C$85,"Casper李羿勳",IF(J11113=[1]人員授權表!$C$188,"Iring陳俊明",IF(J11113=[1]人員授權表!$C$189,"Brian陳泓霖",VLOOKUP(K11113,[1]人員授權表!D$2:E$249,2,FALSE))))</f>
        <v>Dennis陳汶宏</v>
      </c>
      <c r="P11113" s="67">
        <f t="shared" si="593"/>
        <v>44906</v>
      </c>
      <c r="Q11113" s="75" t="str">
        <f t="shared" si="594"/>
        <v>週日</v>
      </c>
      <c r="R11113" s="80">
        <v>44890</v>
      </c>
    </row>
    <row r="11114" spans="2:28">
      <c r="B11114" s="66">
        <v>44887</v>
      </c>
      <c r="D11114" s="68" t="s">
        <v>50</v>
      </c>
      <c r="E11114" s="70" t="s">
        <v>82</v>
      </c>
      <c r="F11114" s="70" t="s">
        <v>3987</v>
      </c>
      <c r="G11114" s="67">
        <v>44887</v>
      </c>
      <c r="H11114" s="67">
        <v>44908</v>
      </c>
      <c r="I11114" s="71">
        <v>21</v>
      </c>
      <c r="J11114" s="72" t="s">
        <v>178</v>
      </c>
      <c r="K11114" s="72" t="s">
        <v>179</v>
      </c>
      <c r="L11114" s="73">
        <v>1</v>
      </c>
      <c r="M11114" s="73" t="s">
        <v>108</v>
      </c>
      <c r="N11114" s="68" t="str">
        <f>VLOOKUP(K11114,[1]人員授權表!D$3:G$249,4,0)</f>
        <v>無機</v>
      </c>
      <c r="O11114" s="70" t="str">
        <f>IF(J11114=[1]人員授權表!$C$85,"Casper李羿勳",IF(J11114=[1]人員授權表!$C$188,"Iring陳俊明",IF(J11114=[1]人員授權表!$C$189,"Brian陳泓霖",VLOOKUP(K11114,[1]人員授權表!D$2:E$249,2,FALSE))))</f>
        <v>Dennis陳汶宏</v>
      </c>
      <c r="P11114" s="67">
        <f t="shared" si="593"/>
        <v>44906</v>
      </c>
      <c r="Q11114" s="75" t="str">
        <f t="shared" si="594"/>
        <v>週日</v>
      </c>
      <c r="R11114" s="80">
        <v>44890</v>
      </c>
    </row>
    <row r="11115" spans="2:28">
      <c r="B11115" s="66">
        <v>44887</v>
      </c>
      <c r="D11115" s="68" t="s">
        <v>50</v>
      </c>
      <c r="E11115" s="70" t="s">
        <v>82</v>
      </c>
      <c r="F11115" s="70" t="s">
        <v>3987</v>
      </c>
      <c r="G11115" s="67">
        <v>44887</v>
      </c>
      <c r="H11115" s="67">
        <v>44908</v>
      </c>
      <c r="I11115" s="71">
        <v>21</v>
      </c>
      <c r="J11115" s="72" t="s">
        <v>151</v>
      </c>
      <c r="K11115" s="72" t="s">
        <v>152</v>
      </c>
      <c r="L11115" s="73">
        <v>1</v>
      </c>
      <c r="M11115" s="73" t="s">
        <v>108</v>
      </c>
      <c r="N11115" s="68" t="str">
        <f>VLOOKUP(K11115,[1]人員授權表!D$3:G$249,4,0)</f>
        <v>無機</v>
      </c>
      <c r="O11115" s="70" t="str">
        <f>IF(J11115=[1]人員授權表!$C$85,"Casper李羿勳",IF(J11115=[1]人員授權表!$C$188,"Iring陳俊明",IF(J11115=[1]人員授權表!$C$189,"Brian陳泓霖",VLOOKUP(K11115,[1]人員授權表!D$2:E$249,2,FALSE))))</f>
        <v>Vicky游崴涵</v>
      </c>
      <c r="P11115" s="67">
        <f t="shared" si="593"/>
        <v>44906</v>
      </c>
      <c r="Q11115" s="75" t="str">
        <f t="shared" si="594"/>
        <v>週日</v>
      </c>
      <c r="R11115" s="80">
        <v>44893</v>
      </c>
    </row>
    <row r="11116" spans="2:28">
      <c r="B11116" s="66">
        <v>44887</v>
      </c>
      <c r="D11116" s="68" t="s">
        <v>50</v>
      </c>
      <c r="E11116" s="70" t="s">
        <v>82</v>
      </c>
      <c r="F11116" s="70" t="s">
        <v>3987</v>
      </c>
      <c r="G11116" s="67">
        <v>44887</v>
      </c>
      <c r="H11116" s="67">
        <v>44908</v>
      </c>
      <c r="I11116" s="71">
        <v>21</v>
      </c>
      <c r="J11116" s="72" t="s">
        <v>919</v>
      </c>
      <c r="K11116" s="72" t="s">
        <v>187</v>
      </c>
      <c r="L11116" s="73">
        <v>1</v>
      </c>
      <c r="M11116" s="73" t="s">
        <v>108</v>
      </c>
      <c r="N11116" s="68" t="str">
        <f>VLOOKUP(K11116,[1]人員授權表!D$3:G$249,4,0)</f>
        <v>無機</v>
      </c>
      <c r="O11116" s="70" t="str">
        <f>IF(J11116=[1]人員授權表!$C$85,"Casper李羿勳",IF(J11116=[1]人員授權表!$C$188,"Iring陳俊明",IF(J11116=[1]人員授權表!$C$189,"Brian陳泓霖",VLOOKUP(K11116,[1]人員授權表!D$2:E$249,2,FALSE))))</f>
        <v>Ruby黃家蓁</v>
      </c>
      <c r="P11116" s="67">
        <f t="shared" si="593"/>
        <v>44906</v>
      </c>
      <c r="Q11116" s="75" t="str">
        <f t="shared" si="594"/>
        <v>週日</v>
      </c>
      <c r="R11116" s="80">
        <v>44891</v>
      </c>
    </row>
    <row r="11117" spans="2:28">
      <c r="B11117" s="66">
        <v>44887</v>
      </c>
      <c r="D11117" s="68" t="s">
        <v>50</v>
      </c>
      <c r="E11117" s="70" t="s">
        <v>82</v>
      </c>
      <c r="F11117" s="70" t="s">
        <v>3987</v>
      </c>
      <c r="G11117" s="67">
        <v>44887</v>
      </c>
      <c r="H11117" s="67">
        <v>44908</v>
      </c>
      <c r="I11117" s="71">
        <f>_xlfn.DAYS(H11117,G11117)</f>
        <v>21</v>
      </c>
      <c r="J11117" s="72" t="s">
        <v>195</v>
      </c>
      <c r="K11117" s="72" t="s">
        <v>196</v>
      </c>
      <c r="L11117" s="73">
        <v>1</v>
      </c>
      <c r="M11117" s="73" t="s">
        <v>108</v>
      </c>
      <c r="N11117" s="68" t="str">
        <f>VLOOKUP(K11117,[1]人員授權表!D$3:G$249,4,0)</f>
        <v>無機</v>
      </c>
      <c r="O11117" s="70" t="str">
        <f>IF(J11117=[1]人員授權表!$C$85,"Casper李羿勳",IF(J11117=[1]人員授權表!$C$188,"Iring陳俊明",IF(J11117=[1]人員授權表!$C$189,"Brian陳泓霖",VLOOKUP(K11117,[1]人員授權表!D$2:E$249,2,FALSE))))</f>
        <v>Debby胡萱黛</v>
      </c>
      <c r="P11117" s="67">
        <f t="shared" si="593"/>
        <v>44906</v>
      </c>
      <c r="Q11117" s="75" t="str">
        <f t="shared" si="594"/>
        <v>週日</v>
      </c>
      <c r="R11117" s="80">
        <v>44897</v>
      </c>
    </row>
    <row r="11118" spans="2:28">
      <c r="B11118" s="66">
        <v>44887</v>
      </c>
      <c r="D11118" s="68" t="s">
        <v>50</v>
      </c>
      <c r="E11118" s="70" t="s">
        <v>82</v>
      </c>
      <c r="F11118" s="70" t="s">
        <v>3987</v>
      </c>
      <c r="G11118" s="67">
        <v>44887</v>
      </c>
      <c r="H11118" s="67">
        <v>44908</v>
      </c>
      <c r="I11118" s="71">
        <v>21</v>
      </c>
      <c r="J11118" s="72" t="s">
        <v>204</v>
      </c>
      <c r="K11118" s="72" t="s">
        <v>205</v>
      </c>
      <c r="L11118" s="73">
        <v>1</v>
      </c>
      <c r="M11118" s="73" t="s">
        <v>108</v>
      </c>
      <c r="N11118" s="68" t="str">
        <f>VLOOKUP(K11118,[1]人員授權表!D$3:G$249,4,0)</f>
        <v>無機</v>
      </c>
      <c r="O11118" s="70" t="str">
        <f>IF(J11118=[1]人員授權表!$C$85,"Casper李羿勳",IF(J11118=[1]人員授權表!$C$188,"Iring陳俊明",IF(J11118=[1]人員授權表!$C$189,"Brian陳泓霖",VLOOKUP(K11118,[1]人員授權表!D$2:E$249,2,FALSE))))</f>
        <v>Iring陳俊明</v>
      </c>
      <c r="P11118" s="67">
        <f t="shared" si="593"/>
        <v>44906</v>
      </c>
      <c r="Q11118" s="75" t="str">
        <f t="shared" si="594"/>
        <v>週日</v>
      </c>
      <c r="R11118" s="80">
        <v>44890</v>
      </c>
    </row>
    <row r="11119" spans="2:28">
      <c r="B11119" s="66">
        <v>44887</v>
      </c>
      <c r="D11119" s="68" t="s">
        <v>50</v>
      </c>
      <c r="E11119" s="70" t="s">
        <v>82</v>
      </c>
      <c r="F11119" s="70" t="s">
        <v>3987</v>
      </c>
      <c r="G11119" s="67">
        <v>44887</v>
      </c>
      <c r="H11119" s="67">
        <v>44908</v>
      </c>
      <c r="I11119" s="71">
        <v>21</v>
      </c>
      <c r="J11119" s="72" t="s">
        <v>475</v>
      </c>
      <c r="K11119" s="72" t="s">
        <v>187</v>
      </c>
      <c r="L11119" s="73">
        <v>1</v>
      </c>
      <c r="M11119" s="73" t="s">
        <v>108</v>
      </c>
      <c r="N11119" s="68" t="str">
        <f>VLOOKUP(K11119,[1]人員授權表!D$3:G$249,4,0)</f>
        <v>無機</v>
      </c>
      <c r="O11119" s="70" t="str">
        <f>IF(J11119=[1]人員授權表!$C$85,"Casper李羿勳",IF(J11119=[1]人員授權表!$C$188,"Iring陳俊明",IF(J11119=[1]人員授權表!$C$189,"Brian陳泓霖",VLOOKUP(K11119,[1]人員授權表!D$2:E$249,2,FALSE))))</f>
        <v>Ruby黃家蓁</v>
      </c>
      <c r="P11119" s="67">
        <f t="shared" si="593"/>
        <v>44906</v>
      </c>
      <c r="Q11119" s="75" t="str">
        <f t="shared" si="594"/>
        <v>週日</v>
      </c>
      <c r="R11119" s="80">
        <v>44891</v>
      </c>
    </row>
    <row r="11120" spans="2:28">
      <c r="B11120" s="66">
        <v>44887</v>
      </c>
      <c r="D11120" s="68" t="s">
        <v>50</v>
      </c>
      <c r="E11120" s="70" t="s">
        <v>82</v>
      </c>
      <c r="F11120" s="70" t="s">
        <v>3987</v>
      </c>
      <c r="G11120" s="67">
        <v>44887</v>
      </c>
      <c r="H11120" s="67">
        <v>44908</v>
      </c>
      <c r="I11120" s="71">
        <v>21</v>
      </c>
      <c r="J11120" s="72" t="s">
        <v>194</v>
      </c>
      <c r="K11120" s="72" t="s">
        <v>187</v>
      </c>
      <c r="L11120" s="73">
        <v>1</v>
      </c>
      <c r="M11120" s="73" t="s">
        <v>108</v>
      </c>
      <c r="N11120" s="68" t="str">
        <f>VLOOKUP(K11120,[1]人員授權表!D$3:G$249,4,0)</f>
        <v>無機</v>
      </c>
      <c r="O11120" s="70" t="str">
        <f>IF(J11120=[1]人員授權表!$C$85,"Casper李羿勳",IF(J11120=[1]人員授權表!$C$188,"Iring陳俊明",IF(J11120=[1]人員授權表!$C$189,"Brian陳泓霖",VLOOKUP(K11120,[1]人員授權表!D$2:E$249,2,FALSE))))</f>
        <v>Ruby黃家蓁</v>
      </c>
      <c r="P11120" s="67">
        <f t="shared" si="593"/>
        <v>44906</v>
      </c>
      <c r="Q11120" s="75" t="str">
        <f t="shared" si="594"/>
        <v>週日</v>
      </c>
      <c r="R11120" s="80">
        <v>44891</v>
      </c>
    </row>
    <row r="11121" spans="2:28">
      <c r="B11121" s="66">
        <v>44887</v>
      </c>
      <c r="D11121" s="68" t="s">
        <v>50</v>
      </c>
      <c r="E11121" s="70" t="s">
        <v>82</v>
      </c>
      <c r="F11121" s="70" t="s">
        <v>3987</v>
      </c>
      <c r="G11121" s="67">
        <v>44887</v>
      </c>
      <c r="H11121" s="67">
        <v>44908</v>
      </c>
      <c r="I11121" s="71">
        <v>21</v>
      </c>
      <c r="J11121" s="72" t="s">
        <v>167</v>
      </c>
      <c r="K11121" s="72" t="s">
        <v>1470</v>
      </c>
      <c r="L11121" s="73">
        <v>1</v>
      </c>
      <c r="M11121" s="73" t="s">
        <v>108</v>
      </c>
      <c r="N11121" s="68" t="str">
        <f>VLOOKUP(K11121,[1]人員授權表!D$3:G$249,4,0)</f>
        <v>有機</v>
      </c>
      <c r="O11121" s="70" t="str">
        <f>IF(J11121=[1]人員授權表!$C$85,"Casper李羿勳",IF(J11121=[1]人員授權表!$C$188,"Iring陳俊明",IF(J11121=[1]人員授權表!$C$189,"Brian陳泓霖",VLOOKUP(K11121,[1]人員授權表!D$2:E$249,2,FALSE))))</f>
        <v>Una林庭瑄</v>
      </c>
      <c r="P11121" s="67">
        <f t="shared" si="593"/>
        <v>44906</v>
      </c>
      <c r="Q11121" s="75" t="str">
        <f t="shared" si="594"/>
        <v>週日</v>
      </c>
      <c r="R11121" s="80">
        <v>44893</v>
      </c>
    </row>
    <row r="11122" spans="2:28">
      <c r="B11122" s="66">
        <v>44887</v>
      </c>
      <c r="D11122" s="68" t="s">
        <v>50</v>
      </c>
      <c r="E11122" s="70" t="s">
        <v>82</v>
      </c>
      <c r="F11122" s="70" t="s">
        <v>3987</v>
      </c>
      <c r="G11122" s="67">
        <v>44887</v>
      </c>
      <c r="H11122" s="67">
        <v>44908</v>
      </c>
      <c r="I11122" s="71">
        <v>21</v>
      </c>
      <c r="J11122" s="72" t="s">
        <v>209</v>
      </c>
      <c r="K11122" s="72" t="s">
        <v>210</v>
      </c>
      <c r="L11122" s="73">
        <v>1</v>
      </c>
      <c r="M11122" s="73" t="s">
        <v>108</v>
      </c>
      <c r="N11122" s="68" t="str">
        <f>VLOOKUP(K11122,[1]人員授權表!D$3:G$249,4,0)</f>
        <v>無機</v>
      </c>
      <c r="O11122" s="70" t="str">
        <f>IF(J11122=[1]人員授權表!$C$85,"Casper李羿勳",IF(J11122=[1]人員授權表!$C$188,"Iring陳俊明",IF(J11122=[1]人員授權表!$C$189,"Brian陳泓霖",VLOOKUP(K11122,[1]人員授權表!D$2:E$249,2,FALSE))))</f>
        <v>Vicky游崴涵</v>
      </c>
      <c r="P11122" s="67">
        <f t="shared" si="593"/>
        <v>44906</v>
      </c>
      <c r="Q11122" s="75" t="str">
        <f t="shared" si="594"/>
        <v>週日</v>
      </c>
      <c r="R11122" s="80">
        <v>44893</v>
      </c>
    </row>
    <row r="11123" spans="2:28">
      <c r="B11123" s="66">
        <v>44887</v>
      </c>
      <c r="D11123" s="68" t="s">
        <v>50</v>
      </c>
      <c r="E11123" s="70" t="s">
        <v>82</v>
      </c>
      <c r="F11123" s="70" t="s">
        <v>3987</v>
      </c>
      <c r="G11123" s="67">
        <v>44887</v>
      </c>
      <c r="H11123" s="67">
        <v>44908</v>
      </c>
      <c r="I11123" s="71">
        <v>21</v>
      </c>
      <c r="J11123" s="72" t="s">
        <v>184</v>
      </c>
      <c r="K11123" s="72" t="s">
        <v>185</v>
      </c>
      <c r="L11123" s="73">
        <v>1</v>
      </c>
      <c r="M11123" s="73" t="s">
        <v>108</v>
      </c>
      <c r="N11123" s="68" t="str">
        <f>VLOOKUP(K11123,[1]人員授權表!D$3:G$249,4,0)</f>
        <v>有機</v>
      </c>
      <c r="O11123" s="70" t="str">
        <f>IF(J11123=[1]人員授權表!$C$85,"Casper李羿勳",IF(J11123=[1]人員授權表!$C$188,"Iring陳俊明",IF(J11123=[1]人員授權表!$C$189,"Brian陳泓霖",VLOOKUP(K11123,[1]人員授權表!D$2:E$249,2,FALSE))))</f>
        <v>Una林庭瑄</v>
      </c>
      <c r="P11123" s="67">
        <f t="shared" si="593"/>
        <v>44906</v>
      </c>
      <c r="Q11123" s="75" t="str">
        <f t="shared" si="594"/>
        <v>週日</v>
      </c>
      <c r="R11123" s="80">
        <v>44893</v>
      </c>
    </row>
    <row r="11124" spans="2:28">
      <c r="B11124" s="66">
        <v>44887</v>
      </c>
      <c r="D11124" s="68" t="s">
        <v>50</v>
      </c>
      <c r="E11124" s="70" t="s">
        <v>82</v>
      </c>
      <c r="F11124" s="70" t="s">
        <v>3987</v>
      </c>
      <c r="G11124" s="67">
        <v>44887</v>
      </c>
      <c r="H11124" s="67">
        <v>44908</v>
      </c>
      <c r="I11124" s="71">
        <v>21</v>
      </c>
      <c r="J11124" s="72" t="s">
        <v>181</v>
      </c>
      <c r="K11124" s="72" t="s">
        <v>182</v>
      </c>
      <c r="L11124" s="73">
        <v>1</v>
      </c>
      <c r="M11124" s="73" t="s">
        <v>108</v>
      </c>
      <c r="N11124" s="68" t="str">
        <f>VLOOKUP(K11124,[1]人員授權表!D$3:G$249,4,0)</f>
        <v>有機</v>
      </c>
      <c r="O11124" s="70" t="str">
        <f>IF(J11124=[1]人員授權表!$C$85,"Casper李羿勳",IF(J11124=[1]人員授權表!$C$188,"Iring陳俊明",IF(J11124=[1]人員授權表!$C$189,"Brian陳泓霖",VLOOKUP(K11124,[1]人員授權表!D$2:E$249,2,FALSE))))</f>
        <v>Sara王淑玲</v>
      </c>
      <c r="P11124" s="67">
        <f t="shared" si="593"/>
        <v>44906</v>
      </c>
      <c r="Q11124" s="75" t="str">
        <f t="shared" si="594"/>
        <v>週日</v>
      </c>
      <c r="R11124" s="80">
        <v>44890</v>
      </c>
    </row>
    <row r="11125" spans="2:28">
      <c r="B11125" s="66">
        <v>44887</v>
      </c>
      <c r="D11125" s="68" t="s">
        <v>50</v>
      </c>
      <c r="E11125" s="70" t="s">
        <v>82</v>
      </c>
      <c r="F11125" s="70" t="s">
        <v>3987</v>
      </c>
      <c r="G11125" s="67">
        <v>44887</v>
      </c>
      <c r="H11125" s="67">
        <v>44908</v>
      </c>
      <c r="I11125" s="71">
        <f>_xlfn.DAYS(H11125,G11125)</f>
        <v>21</v>
      </c>
      <c r="J11125" s="72" t="s">
        <v>169</v>
      </c>
      <c r="K11125" s="72" t="s">
        <v>170</v>
      </c>
      <c r="L11125" s="73">
        <v>1</v>
      </c>
      <c r="M11125" s="73" t="s">
        <v>108</v>
      </c>
      <c r="N11125" s="68" t="str">
        <f>VLOOKUP(K11125,[1]人員授權表!D$3:G$249,4,0)</f>
        <v>有機</v>
      </c>
      <c r="O11125" s="70" t="str">
        <f>IF(J11125=[1]人員授權表!$C$85,"Casper李羿勳",IF(J11125=[1]人員授權表!$C$188,"Iring陳俊明",IF(J11125=[1]人員授權表!$C$189,"Brian陳泓霖",VLOOKUP(K11125,[1]人員授權表!D$2:E$249,2,FALSE))))</f>
        <v>Elle黃雅琪&amp;
Marco陳鴻鈞</v>
      </c>
      <c r="P11125" s="67">
        <f t="shared" si="593"/>
        <v>44906</v>
      </c>
      <c r="Q11125" s="75" t="str">
        <f t="shared" si="594"/>
        <v>週日</v>
      </c>
      <c r="R11125" s="80">
        <v>44895</v>
      </c>
    </row>
    <row r="11126" spans="2:28">
      <c r="B11126" s="66">
        <v>44887</v>
      </c>
      <c r="D11126" s="68" t="s">
        <v>50</v>
      </c>
      <c r="E11126" s="70" t="s">
        <v>82</v>
      </c>
      <c r="F11126" s="70" t="s">
        <v>3987</v>
      </c>
      <c r="G11126" s="67">
        <v>44887</v>
      </c>
      <c r="H11126" s="67">
        <v>44908</v>
      </c>
      <c r="I11126" s="71">
        <v>21</v>
      </c>
      <c r="J11126" s="72" t="s">
        <v>200</v>
      </c>
      <c r="K11126" s="72" t="s">
        <v>201</v>
      </c>
      <c r="L11126" s="73">
        <v>1</v>
      </c>
      <c r="M11126" s="73" t="s">
        <v>108</v>
      </c>
      <c r="N11126" s="68" t="str">
        <f>VLOOKUP(K11126,[1]人員授權表!D$3:G$249,4,0)</f>
        <v>無機</v>
      </c>
      <c r="O11126" s="70" t="str">
        <f>IF(J11126=[1]人員授權表!$C$85,"Casper李羿勳",IF(J11126=[1]人員授權表!$C$188,"Iring陳俊明",IF(J11126=[1]人員授權表!$C$189,"Brian陳泓霖",VLOOKUP(K11126,[1]人員授權表!D$2:E$249,2,FALSE))))</f>
        <v>Ruby黃家蓁</v>
      </c>
      <c r="P11126" s="67">
        <f t="shared" si="593"/>
        <v>44906</v>
      </c>
      <c r="Q11126" s="75" t="str">
        <f t="shared" si="594"/>
        <v>週日</v>
      </c>
      <c r="R11126" s="80">
        <v>44890</v>
      </c>
    </row>
    <row r="11127" spans="2:28">
      <c r="B11127" s="66">
        <v>44887</v>
      </c>
      <c r="D11127" s="68" t="s">
        <v>50</v>
      </c>
      <c r="E11127" s="70" t="s">
        <v>82</v>
      </c>
      <c r="F11127" s="70" t="s">
        <v>3987</v>
      </c>
      <c r="G11127" s="67">
        <v>44887</v>
      </c>
      <c r="H11127" s="67">
        <v>44908</v>
      </c>
      <c r="I11127" s="71">
        <f>_xlfn.DAYS(H11127,G11127)</f>
        <v>21</v>
      </c>
      <c r="J11127" s="72" t="s">
        <v>290</v>
      </c>
      <c r="K11127" s="72" t="s">
        <v>291</v>
      </c>
      <c r="L11127" s="73">
        <v>1</v>
      </c>
      <c r="M11127" s="73" t="s">
        <v>108</v>
      </c>
      <c r="N11127" s="68" t="str">
        <f>VLOOKUP(K11127,[1]人員授權表!D$3:G$249,4,0)</f>
        <v>無機</v>
      </c>
      <c r="O11127" s="70" t="str">
        <f>IF(J11127=[1]人員授權表!$C$85,"Casper李羿勳",IF(J11127=[1]人員授權表!$C$188,"Iring陳俊明",IF(J11127=[1]人員授權表!$C$189,"Brian陳泓霖",VLOOKUP(K11127,[1]人員授權表!D$2:E$249,2,FALSE))))</f>
        <v>George陳志昇</v>
      </c>
      <c r="P11127" s="67">
        <f t="shared" si="593"/>
        <v>44906</v>
      </c>
      <c r="Q11127" s="75" t="str">
        <f t="shared" si="594"/>
        <v>週日</v>
      </c>
      <c r="R11127" s="80">
        <v>44897</v>
      </c>
    </row>
    <row r="11128" spans="2:28">
      <c r="B11128" s="66">
        <v>44887</v>
      </c>
      <c r="D11128" s="68" t="s">
        <v>50</v>
      </c>
      <c r="E11128" s="70" t="s">
        <v>82</v>
      </c>
      <c r="F11128" s="70" t="s">
        <v>3987</v>
      </c>
      <c r="G11128" s="67">
        <v>44887</v>
      </c>
      <c r="H11128" s="67">
        <v>44908</v>
      </c>
      <c r="I11128" s="71">
        <v>21</v>
      </c>
      <c r="J11128" s="72" t="s">
        <v>1222</v>
      </c>
      <c r="K11128" s="72" t="s">
        <v>1326</v>
      </c>
      <c r="L11128" s="73">
        <v>1</v>
      </c>
      <c r="M11128" s="73" t="s">
        <v>108</v>
      </c>
      <c r="N11128" s="68" t="str">
        <f>VLOOKUP(K11128,[1]人員授權表!D$3:G$249,4,0)</f>
        <v>無機</v>
      </c>
      <c r="O11128" s="70" t="str">
        <f>IF(J11128=[1]人員授權表!$C$85,"Casper李羿勳",IF(J11128=[1]人員授權表!$C$188,"Iring陳俊明",IF(J11128=[1]人員授權表!$C$189,"Brian陳泓霖",VLOOKUP(K11128,[1]人員授權表!D$2:E$249,2,FALSE))))</f>
        <v>Dennis陳汶宏</v>
      </c>
      <c r="P11128" s="67">
        <f t="shared" si="593"/>
        <v>44906</v>
      </c>
      <c r="Q11128" s="75" t="str">
        <f t="shared" si="594"/>
        <v>週日</v>
      </c>
      <c r="R11128" s="80">
        <v>44893</v>
      </c>
      <c r="U11128" s="70">
        <v>1</v>
      </c>
      <c r="Y11128" s="78">
        <v>44893</v>
      </c>
      <c r="Z11128" s="79" t="s">
        <v>3909</v>
      </c>
    </row>
    <row r="11129" spans="2:28">
      <c r="B11129" s="66">
        <v>44887</v>
      </c>
      <c r="D11129" s="68" t="s">
        <v>50</v>
      </c>
      <c r="E11129" s="70" t="s">
        <v>82</v>
      </c>
      <c r="F11129" s="70" t="s">
        <v>3987</v>
      </c>
      <c r="G11129" s="67">
        <v>44887</v>
      </c>
      <c r="H11129" s="67">
        <v>44908</v>
      </c>
      <c r="I11129" s="71">
        <v>21</v>
      </c>
      <c r="J11129" s="72" t="s">
        <v>160</v>
      </c>
      <c r="K11129" s="72" t="s">
        <v>3076</v>
      </c>
      <c r="L11129" s="73">
        <v>1</v>
      </c>
      <c r="M11129" s="73" t="s">
        <v>108</v>
      </c>
      <c r="N11129" s="68" t="str">
        <f>VLOOKUP(K11129,[1]人員授權表!D$3:G$249,4,0)</f>
        <v>無機</v>
      </c>
      <c r="O11129" s="70" t="str">
        <f>IF(J11129=[1]人員授權表!$C$85,"Casper李羿勳",IF(J11129=[1]人員授權表!$C$188,"Iring陳俊明",IF(J11129=[1]人員授權表!$C$189,"Brian陳泓霖",VLOOKUP(K11129,[1]人員授權表!D$2:E$249,2,FALSE))))</f>
        <v>Dennis陳汶宏</v>
      </c>
      <c r="P11129" s="67">
        <f t="shared" si="593"/>
        <v>44906</v>
      </c>
      <c r="Q11129" s="75" t="str">
        <f t="shared" si="594"/>
        <v>週日</v>
      </c>
      <c r="R11129" s="80">
        <v>44893</v>
      </c>
    </row>
    <row r="11130" spans="2:28">
      <c r="B11130" s="66">
        <v>44887</v>
      </c>
      <c r="D11130" s="68" t="s">
        <v>50</v>
      </c>
      <c r="E11130" s="70" t="s">
        <v>82</v>
      </c>
      <c r="F11130" s="70" t="s">
        <v>3987</v>
      </c>
      <c r="G11130" s="67">
        <v>44887</v>
      </c>
      <c r="H11130" s="67">
        <v>44908</v>
      </c>
      <c r="I11130" s="71">
        <f t="shared" ref="I11130:I11175" si="597">_xlfn.DAYS(H11130,G11130)</f>
        <v>21</v>
      </c>
      <c r="J11130" s="72" t="s">
        <v>966</v>
      </c>
      <c r="K11130" s="72" t="s">
        <v>154</v>
      </c>
      <c r="L11130" s="73">
        <v>1</v>
      </c>
      <c r="M11130" s="73" t="s">
        <v>108</v>
      </c>
      <c r="N11130" s="68" t="str">
        <f>VLOOKUP(K11130,[1]人員授權表!D$3:G$249,4,0)</f>
        <v>無機</v>
      </c>
      <c r="O11130" s="70" t="str">
        <f>IF(J11130=[1]人員授權表!$C$85,"Casper李羿勳",IF(J11130=[1]人員授權表!$C$188,"Iring陳俊明",IF(J11130=[1]人員授權表!$C$189,"Brian陳泓霖",VLOOKUP(K11130,[1]人員授權表!D$2:E$249,2,FALSE))))</f>
        <v>Ken張智凱</v>
      </c>
      <c r="P11130" s="67">
        <f t="shared" si="593"/>
        <v>44906</v>
      </c>
      <c r="Q11130" s="75" t="str">
        <f t="shared" si="594"/>
        <v>週日</v>
      </c>
      <c r="R11130" s="80">
        <v>44897</v>
      </c>
    </row>
    <row r="11131" spans="2:28">
      <c r="B11131" s="66">
        <v>44887</v>
      </c>
      <c r="D11131" s="68" t="s">
        <v>50</v>
      </c>
      <c r="E11131" s="70" t="s">
        <v>82</v>
      </c>
      <c r="F11131" s="70" t="s">
        <v>3987</v>
      </c>
      <c r="G11131" s="67">
        <v>44887</v>
      </c>
      <c r="H11131" s="67">
        <v>44908</v>
      </c>
      <c r="I11131" s="71">
        <f t="shared" si="597"/>
        <v>21</v>
      </c>
      <c r="J11131" s="72" t="s">
        <v>1226</v>
      </c>
      <c r="K11131" s="72" t="s">
        <v>1227</v>
      </c>
      <c r="L11131" s="73">
        <v>1</v>
      </c>
      <c r="M11131" s="73" t="s">
        <v>108</v>
      </c>
      <c r="N11131" s="68" t="str">
        <f>VLOOKUP(K11131,[1]人員授權表!D$3:G$249,4,0)</f>
        <v>有機</v>
      </c>
      <c r="O11131" s="70" t="str">
        <f>IF(J11131=[1]人員授權表!$C$85,"Casper李羿勳",IF(J11131=[1]人員授權表!$C$188,"Iring陳俊明",IF(J11131=[1]人員授權表!$C$189,"Brian陳泓霖",VLOOKUP(K11131,[1]人員授權表!D$2:E$249,2,FALSE))))</f>
        <v>Marco陳鴻鈞</v>
      </c>
      <c r="P11131" s="67">
        <f t="shared" si="593"/>
        <v>44906</v>
      </c>
      <c r="Q11131" s="75" t="str">
        <f t="shared" si="594"/>
        <v>週日</v>
      </c>
      <c r="R11131" s="80">
        <v>44897</v>
      </c>
    </row>
    <row r="11132" spans="2:28">
      <c r="B11132" s="66">
        <v>44887</v>
      </c>
      <c r="D11132" s="68" t="s">
        <v>50</v>
      </c>
      <c r="E11132" s="70" t="s">
        <v>82</v>
      </c>
      <c r="F11132" s="70" t="s">
        <v>3987</v>
      </c>
      <c r="G11132" s="67">
        <v>44887</v>
      </c>
      <c r="H11132" s="67">
        <v>44908</v>
      </c>
      <c r="I11132" s="71">
        <f t="shared" si="597"/>
        <v>21</v>
      </c>
      <c r="J11132" s="72" t="s">
        <v>257</v>
      </c>
      <c r="K11132" s="72" t="s">
        <v>1225</v>
      </c>
      <c r="L11132" s="73">
        <v>1</v>
      </c>
      <c r="M11132" s="73" t="s">
        <v>108</v>
      </c>
      <c r="N11132" s="68" t="str">
        <f>VLOOKUP(K11132,[1]人員授權表!D$3:G$249,4,0)</f>
        <v>有機</v>
      </c>
      <c r="O11132" s="70" t="str">
        <f>IF(J11132=[1]人員授權表!$C$85,"Casper李羿勳",IF(J11132=[1]人員授權表!$C$188,"Iring陳俊明",IF(J11132=[1]人員授權表!$C$189,"Brian陳泓霖",VLOOKUP(K11132,[1]人員授權表!D$2:E$249,2,FALSE))))</f>
        <v>Casper李羿勳</v>
      </c>
      <c r="P11132" s="67">
        <f t="shared" si="593"/>
        <v>44906</v>
      </c>
      <c r="Q11132" s="75" t="str">
        <f t="shared" si="594"/>
        <v>週日</v>
      </c>
      <c r="R11132" s="80">
        <v>44897</v>
      </c>
    </row>
    <row r="11133" spans="2:28">
      <c r="B11133" s="66">
        <v>44862</v>
      </c>
      <c r="C11133" s="67">
        <v>44866</v>
      </c>
      <c r="D11133" s="68" t="s">
        <v>50</v>
      </c>
      <c r="E11133" s="70" t="s">
        <v>82</v>
      </c>
      <c r="F11133" s="70" t="s">
        <v>3988</v>
      </c>
      <c r="G11133" s="67">
        <v>44872</v>
      </c>
      <c r="H11133" s="101">
        <v>44909</v>
      </c>
      <c r="I11133" s="71">
        <f t="shared" si="597"/>
        <v>37</v>
      </c>
      <c r="J11133" s="72" t="s">
        <v>125</v>
      </c>
      <c r="K11133" s="72" t="s">
        <v>126</v>
      </c>
      <c r="L11133" s="73">
        <v>11</v>
      </c>
      <c r="M11133" s="73" t="s">
        <v>268</v>
      </c>
      <c r="N11133" s="68" t="str">
        <f>VLOOKUP(K11133,[1]人員授權表!D$3:G$249,4,0)</f>
        <v>有機</v>
      </c>
      <c r="O11133" s="70" t="str">
        <f>IF(J11133=[1]人員授權表!$C$85,"Casper李羿勳",IF(J11133=[1]人員授權表!$C$188,"Iring陳俊明",IF(J11133=[1]人員授權表!$C$189,"Brian陳泓霖",VLOOKUP(K11133,[1]人員授權表!D$2:E$249,2,FALSE))))</f>
        <v>Lucy黃詩婷</v>
      </c>
      <c r="P11133" s="67">
        <f t="shared" si="593"/>
        <v>44907</v>
      </c>
      <c r="Q11133" s="75" t="str">
        <f t="shared" si="594"/>
        <v>週一</v>
      </c>
      <c r="R11133" s="80">
        <v>44883</v>
      </c>
    </row>
    <row r="11134" spans="2:28">
      <c r="B11134" s="66">
        <v>44862</v>
      </c>
      <c r="C11134" s="67">
        <v>44866</v>
      </c>
      <c r="D11134" s="68" t="s">
        <v>50</v>
      </c>
      <c r="E11134" s="70" t="s">
        <v>82</v>
      </c>
      <c r="F11134" s="70" t="s">
        <v>3989</v>
      </c>
      <c r="G11134" s="67">
        <v>44873</v>
      </c>
      <c r="H11134" s="101">
        <v>44909</v>
      </c>
      <c r="I11134" s="71">
        <f t="shared" si="597"/>
        <v>36</v>
      </c>
      <c r="J11134" s="72" t="s">
        <v>125</v>
      </c>
      <c r="K11134" s="72" t="s">
        <v>126</v>
      </c>
      <c r="L11134" s="110">
        <v>11</v>
      </c>
      <c r="M11134" s="73" t="s">
        <v>268</v>
      </c>
      <c r="N11134" s="68" t="str">
        <f>VLOOKUP(K11134,[1]人員授權表!D$3:G$249,4,0)</f>
        <v>有機</v>
      </c>
      <c r="O11134" s="70" t="str">
        <f>IF(J11134=[1]人員授權表!$C$85,"Casper李羿勳",IF(J11134=[1]人員授權表!$C$188,"Iring陳俊明",IF(J11134=[1]人員授權表!$C$189,"Brian陳泓霖",VLOOKUP(K11134,[1]人員授權表!D$2:E$249,2,FALSE))))</f>
        <v>Lucy黃詩婷</v>
      </c>
      <c r="P11134" s="67">
        <f t="shared" si="593"/>
        <v>44907</v>
      </c>
      <c r="Q11134" s="75" t="str">
        <f t="shared" si="594"/>
        <v>週一</v>
      </c>
      <c r="R11134" s="80">
        <v>44883</v>
      </c>
      <c r="Z11134" s="79" t="s">
        <v>3990</v>
      </c>
      <c r="AA11134" s="102">
        <v>5</v>
      </c>
      <c r="AB11134" s="123" t="s">
        <v>2471</v>
      </c>
    </row>
    <row r="11135" spans="2:28">
      <c r="B11135" s="66">
        <v>44862</v>
      </c>
      <c r="C11135" s="67">
        <v>44866</v>
      </c>
      <c r="D11135" s="68" t="s">
        <v>50</v>
      </c>
      <c r="E11135" s="70" t="s">
        <v>82</v>
      </c>
      <c r="F11135" s="70" t="s">
        <v>3991</v>
      </c>
      <c r="G11135" s="101">
        <v>44895</v>
      </c>
      <c r="H11135" s="101">
        <v>44909</v>
      </c>
      <c r="I11135" s="71">
        <f t="shared" si="597"/>
        <v>14</v>
      </c>
      <c r="J11135" s="72" t="s">
        <v>125</v>
      </c>
      <c r="K11135" s="72" t="s">
        <v>126</v>
      </c>
      <c r="L11135" s="73">
        <v>11</v>
      </c>
      <c r="M11135" s="73" t="s">
        <v>268</v>
      </c>
      <c r="N11135" s="68" t="str">
        <f>VLOOKUP(K11135,[1]人員授權表!D$3:G$249,4,0)</f>
        <v>有機</v>
      </c>
      <c r="O11135" s="70" t="str">
        <f>IF(J11135=[1]人員授權表!$C$85,"Casper李羿勳",IF(J11135=[1]人員授權表!$C$188,"Iring陳俊明",IF(J11135=[1]人員授權表!$C$189,"Brian陳泓霖",VLOOKUP(K11135,[1]人員授權表!D$2:E$249,2,FALSE))))</f>
        <v>Lucy黃詩婷</v>
      </c>
      <c r="P11135" s="67">
        <f t="shared" si="593"/>
        <v>44907</v>
      </c>
      <c r="Q11135" s="75" t="str">
        <f t="shared" si="594"/>
        <v>週一</v>
      </c>
      <c r="R11135" s="80">
        <v>44902</v>
      </c>
    </row>
    <row r="11136" spans="2:28">
      <c r="B11136" s="66">
        <v>44862</v>
      </c>
      <c r="C11136" s="67">
        <v>44866</v>
      </c>
      <c r="D11136" s="68" t="s">
        <v>50</v>
      </c>
      <c r="E11136" s="70" t="s">
        <v>82</v>
      </c>
      <c r="F11136" s="70" t="s">
        <v>3992</v>
      </c>
      <c r="G11136" s="101">
        <v>44882</v>
      </c>
      <c r="H11136" s="101">
        <v>44909</v>
      </c>
      <c r="I11136" s="71">
        <f t="shared" si="597"/>
        <v>27</v>
      </c>
      <c r="J11136" s="72" t="s">
        <v>125</v>
      </c>
      <c r="K11136" s="72" t="s">
        <v>126</v>
      </c>
      <c r="L11136" s="73">
        <v>10</v>
      </c>
      <c r="M11136" s="73" t="s">
        <v>268</v>
      </c>
      <c r="N11136" s="68" t="str">
        <f>VLOOKUP(K11136,[1]人員授權表!D$3:G$249,4,0)</f>
        <v>有機</v>
      </c>
      <c r="O11136" s="70" t="str">
        <f>IF(J11136=[1]人員授權表!$C$85,"Casper李羿勳",IF(J11136=[1]人員授權表!$C$188,"Iring陳俊明",IF(J11136=[1]人員授權表!$C$189,"Brian陳泓霖",VLOOKUP(K11136,[1]人員授權表!D$2:E$249,2,FALSE))))</f>
        <v>Lucy黃詩婷</v>
      </c>
      <c r="P11136" s="67">
        <f t="shared" si="593"/>
        <v>44907</v>
      </c>
      <c r="Q11136" s="75" t="str">
        <f t="shared" si="594"/>
        <v>週一</v>
      </c>
      <c r="R11136" s="80">
        <v>44890</v>
      </c>
    </row>
    <row r="11137" spans="2:28">
      <c r="B11137" s="66">
        <v>44862</v>
      </c>
      <c r="C11137" s="67">
        <v>44866</v>
      </c>
      <c r="D11137" s="68" t="s">
        <v>50</v>
      </c>
      <c r="E11137" s="70" t="s">
        <v>82</v>
      </c>
      <c r="F11137" s="70" t="s">
        <v>3993</v>
      </c>
      <c r="G11137" s="67">
        <v>44882</v>
      </c>
      <c r="H11137" s="101">
        <v>44909</v>
      </c>
      <c r="I11137" s="71">
        <f t="shared" si="597"/>
        <v>27</v>
      </c>
      <c r="J11137" s="72" t="s">
        <v>125</v>
      </c>
      <c r="K11137" s="72" t="s">
        <v>126</v>
      </c>
      <c r="L11137" s="73">
        <v>5</v>
      </c>
      <c r="M11137" s="73" t="s">
        <v>268</v>
      </c>
      <c r="N11137" s="68" t="str">
        <f>VLOOKUP(K11137,[1]人員授權表!D$3:G$249,4,0)</f>
        <v>有機</v>
      </c>
      <c r="O11137" s="70" t="str">
        <f>IF(J11137=[1]人員授權表!$C$85,"Casper李羿勳",IF(J11137=[1]人員授權表!$C$188,"Iring陳俊明",IF(J11137=[1]人員授權表!$C$189,"Brian陳泓霖",VLOOKUP(K11137,[1]人員授權表!D$2:E$249,2,FALSE))))</f>
        <v>Lucy黃詩婷</v>
      </c>
      <c r="P11137" s="67">
        <f t="shared" si="593"/>
        <v>44907</v>
      </c>
      <c r="Q11137" s="75" t="str">
        <f t="shared" si="594"/>
        <v>週一</v>
      </c>
      <c r="R11137" s="80">
        <v>44890</v>
      </c>
    </row>
    <row r="11138" spans="2:28">
      <c r="B11138" s="66">
        <v>44862</v>
      </c>
      <c r="C11138" s="67">
        <v>44866</v>
      </c>
      <c r="D11138" s="68" t="s">
        <v>50</v>
      </c>
      <c r="E11138" s="70" t="s">
        <v>82</v>
      </c>
      <c r="F11138" s="70" t="s">
        <v>3994</v>
      </c>
      <c r="G11138" s="67">
        <v>44882</v>
      </c>
      <c r="H11138" s="101">
        <v>44909</v>
      </c>
      <c r="I11138" s="71">
        <f t="shared" si="597"/>
        <v>27</v>
      </c>
      <c r="J11138" s="72" t="s">
        <v>125</v>
      </c>
      <c r="K11138" s="72" t="s">
        <v>126</v>
      </c>
      <c r="L11138" s="73">
        <v>3</v>
      </c>
      <c r="M11138" s="73" t="s">
        <v>268</v>
      </c>
      <c r="N11138" s="68" t="str">
        <f>VLOOKUP(K11138,[1]人員授權表!D$3:G$249,4,0)</f>
        <v>有機</v>
      </c>
      <c r="O11138" s="70" t="str">
        <f>IF(J11138=[1]人員授權表!$C$85,"Casper李羿勳",IF(J11138=[1]人員授權表!$C$188,"Iring陳俊明",IF(J11138=[1]人員授權表!$C$189,"Brian陳泓霖",VLOOKUP(K11138,[1]人員授權表!D$2:E$249,2,FALSE))))</f>
        <v>Lucy黃詩婷</v>
      </c>
      <c r="P11138" s="67">
        <f t="shared" si="593"/>
        <v>44907</v>
      </c>
      <c r="Q11138" s="75" t="str">
        <f t="shared" si="594"/>
        <v>週一</v>
      </c>
      <c r="R11138" s="80">
        <v>44890</v>
      </c>
    </row>
    <row r="11139" spans="2:28">
      <c r="B11139" s="66">
        <v>44862</v>
      </c>
      <c r="C11139" s="67">
        <v>44866</v>
      </c>
      <c r="D11139" s="68" t="s">
        <v>50</v>
      </c>
      <c r="E11139" s="70" t="s">
        <v>82</v>
      </c>
      <c r="F11139" s="70" t="s">
        <v>3995</v>
      </c>
      <c r="G11139" s="67">
        <v>44887</v>
      </c>
      <c r="H11139" s="101">
        <v>44909</v>
      </c>
      <c r="I11139" s="71">
        <f t="shared" si="597"/>
        <v>22</v>
      </c>
      <c r="J11139" s="72" t="s">
        <v>125</v>
      </c>
      <c r="K11139" s="72" t="s">
        <v>126</v>
      </c>
      <c r="L11139" s="73">
        <v>8</v>
      </c>
      <c r="M11139" s="73" t="s">
        <v>268</v>
      </c>
      <c r="N11139" s="68" t="str">
        <f>VLOOKUP(K11139,[1]人員授權表!D$3:G$249,4,0)</f>
        <v>有機</v>
      </c>
      <c r="O11139" s="70" t="str">
        <f>IF(J11139=[1]人員授權表!$C$85,"Casper李羿勳",IF(J11139=[1]人員授權表!$C$188,"Iring陳俊明",IF(J11139=[1]人員授權表!$C$189,"Brian陳泓霖",VLOOKUP(K11139,[1]人員授權表!D$2:E$249,2,FALSE))))</f>
        <v>Lucy黃詩婷</v>
      </c>
      <c r="P11139" s="67">
        <f t="shared" si="593"/>
        <v>44907</v>
      </c>
      <c r="Q11139" s="75" t="str">
        <f t="shared" si="594"/>
        <v>週一</v>
      </c>
      <c r="R11139" s="80">
        <v>44895</v>
      </c>
    </row>
    <row r="11140" spans="2:28">
      <c r="B11140" s="66">
        <v>44901</v>
      </c>
      <c r="E11140" s="70" t="s">
        <v>879</v>
      </c>
      <c r="F11140" s="4" t="s">
        <v>3996</v>
      </c>
      <c r="G11140" s="67">
        <v>44896</v>
      </c>
      <c r="H11140" s="67">
        <v>44909</v>
      </c>
      <c r="I11140" s="71">
        <f t="shared" si="597"/>
        <v>13</v>
      </c>
      <c r="J11140" s="72" t="s">
        <v>89</v>
      </c>
      <c r="K11140" s="72" t="s">
        <v>337</v>
      </c>
      <c r="L11140" s="73">
        <v>1</v>
      </c>
      <c r="M11140" s="73" t="s">
        <v>91</v>
      </c>
      <c r="N11140" s="68" t="str">
        <f>VLOOKUP(K11140,[1]人員授權表!D$3:G$249,4,0)</f>
        <v>無機</v>
      </c>
      <c r="O11140" s="70" t="str">
        <f>IF(J11140=[1]人員授權表!$C$85,"Casper李羿勳",IF(J11140=[1]人員授權表!$C$188,"Iring陳俊明",IF(J11140=[1]人員授權表!$C$189,"Brian陳泓霖",VLOOKUP(K11140,[1]人員授權表!D$2:E$249,2,FALSE))))</f>
        <v>Iring陳俊明</v>
      </c>
      <c r="P11140" s="67">
        <f t="shared" si="593"/>
        <v>44907</v>
      </c>
      <c r="Q11140" s="75" t="str">
        <f t="shared" si="594"/>
        <v>週一</v>
      </c>
      <c r="AA11140" s="102">
        <v>15</v>
      </c>
      <c r="AB11140" s="123" t="s">
        <v>2325</v>
      </c>
    </row>
    <row r="11141" spans="2:28">
      <c r="B11141" s="66">
        <v>44901</v>
      </c>
      <c r="E11141" s="70" t="s">
        <v>879</v>
      </c>
      <c r="F11141" s="4" t="s">
        <v>3996</v>
      </c>
      <c r="G11141" s="67">
        <v>44896</v>
      </c>
      <c r="H11141" s="67">
        <v>44909</v>
      </c>
      <c r="I11141" s="71">
        <f t="shared" si="597"/>
        <v>13</v>
      </c>
      <c r="J11141" s="72" t="s">
        <v>93</v>
      </c>
      <c r="K11141" s="72" t="s">
        <v>436</v>
      </c>
      <c r="L11141" s="73">
        <v>1</v>
      </c>
      <c r="M11141" s="73" t="s">
        <v>91</v>
      </c>
      <c r="N11141" s="68" t="str">
        <f>VLOOKUP(K11141,[1]人員授權表!D$3:G$249,4,0)</f>
        <v>無機</v>
      </c>
      <c r="O11141" s="70" t="str">
        <f>IF(J11141=[1]人員授權表!$C$85,"Casper李羿勳",IF(J11141=[1]人員授權表!$C$188,"Iring陳俊明",IF(J11141=[1]人員授權表!$C$189,"Brian陳泓霖",VLOOKUP(K11141,[1]人員授權表!D$2:E$249,2,FALSE))))</f>
        <v>Dennis陳汶宏</v>
      </c>
      <c r="P11141" s="67">
        <f t="shared" si="593"/>
        <v>44907</v>
      </c>
      <c r="Q11141" s="75" t="str">
        <f t="shared" si="594"/>
        <v>週一</v>
      </c>
      <c r="AA11141" s="102">
        <v>15</v>
      </c>
      <c r="AB11141" s="123" t="s">
        <v>2325</v>
      </c>
    </row>
    <row r="11142" spans="2:28">
      <c r="B11142" s="66">
        <v>44901</v>
      </c>
      <c r="E11142" s="70" t="s">
        <v>879</v>
      </c>
      <c r="F11142" s="4" t="s">
        <v>3996</v>
      </c>
      <c r="G11142" s="67">
        <v>44896</v>
      </c>
      <c r="H11142" s="67">
        <v>44909</v>
      </c>
      <c r="I11142" s="71">
        <f t="shared" si="597"/>
        <v>13</v>
      </c>
      <c r="J11142" s="72" t="s">
        <v>2637</v>
      </c>
      <c r="K11142" s="72" t="s">
        <v>2701</v>
      </c>
      <c r="L11142" s="73">
        <v>1</v>
      </c>
      <c r="M11142" s="73" t="s">
        <v>91</v>
      </c>
      <c r="N11142" s="68" t="str">
        <f>VLOOKUP(K11142,[1]人員授權表!D$3:G$249,4,0)</f>
        <v>無機</v>
      </c>
      <c r="O11142" s="70" t="str">
        <f>IF(J11142=[1]人員授權表!$C$85,"Casper李羿勳",IF(J11142=[1]人員授權表!$C$188,"Iring陳俊明",IF(J11142=[1]人員授權表!$C$189,"Brian陳泓霖",VLOOKUP(K11142,[1]人員授權表!D$2:E$249,2,FALSE))))</f>
        <v>Debby胡萱黛&amp;Brian陳泓霖</v>
      </c>
      <c r="P11142" s="67">
        <f t="shared" ref="P11142:P11197" si="598">H11142-2</f>
        <v>44907</v>
      </c>
      <c r="Q11142" s="75" t="str">
        <f t="shared" si="594"/>
        <v>週一</v>
      </c>
      <c r="AA11142" s="102">
        <v>15</v>
      </c>
      <c r="AB11142" s="123" t="s">
        <v>2325</v>
      </c>
    </row>
    <row r="11143" spans="2:28">
      <c r="B11143" s="66">
        <v>44888</v>
      </c>
      <c r="D11143" s="68" t="s">
        <v>50</v>
      </c>
      <c r="E11143" s="70" t="s">
        <v>11</v>
      </c>
      <c r="F11143" s="4" t="s">
        <v>3997</v>
      </c>
      <c r="G11143" s="67">
        <v>44896</v>
      </c>
      <c r="H11143" s="67">
        <v>44909</v>
      </c>
      <c r="I11143" s="71">
        <f t="shared" si="597"/>
        <v>13</v>
      </c>
      <c r="J11143" s="72" t="s">
        <v>139</v>
      </c>
      <c r="K11143" s="72" t="s">
        <v>140</v>
      </c>
      <c r="L11143" s="73">
        <v>2</v>
      </c>
      <c r="M11143" s="73" t="s">
        <v>91</v>
      </c>
      <c r="N11143" s="68" t="str">
        <f>VLOOKUP(K11143,[1]人員授權表!D$3:G$249,4,0)</f>
        <v>無機</v>
      </c>
      <c r="O11143" s="70" t="str">
        <f>IF(J11143=[1]人員授權表!$C$85,"Casper李羿勳",IF(J11143=[1]人員授權表!$C$188,"Iring陳俊明",IF(J11143=[1]人員授權表!$C$189,"Brian陳泓霖",VLOOKUP(K11143,[1]人員授權表!D$2:E$249,2,FALSE))))</f>
        <v>Brian陳泓霖</v>
      </c>
      <c r="P11143" s="67">
        <f t="shared" si="598"/>
        <v>44907</v>
      </c>
      <c r="Q11143" s="75" t="str">
        <f t="shared" ref="Q11143:Q11206" si="599">TEXT(P11143,"aaa")</f>
        <v>週一</v>
      </c>
      <c r="R11143" s="80">
        <v>44902</v>
      </c>
    </row>
    <row r="11144" spans="2:28">
      <c r="B11144" s="66">
        <v>44888</v>
      </c>
      <c r="D11144" s="68" t="s">
        <v>50</v>
      </c>
      <c r="E11144" s="70" t="s">
        <v>11</v>
      </c>
      <c r="F11144" s="4" t="s">
        <v>3997</v>
      </c>
      <c r="G11144" s="67">
        <v>44896</v>
      </c>
      <c r="H11144" s="67">
        <v>44909</v>
      </c>
      <c r="I11144" s="71">
        <f t="shared" si="597"/>
        <v>13</v>
      </c>
      <c r="J11144" s="72" t="s">
        <v>137</v>
      </c>
      <c r="K11144" s="72" t="s">
        <v>1049</v>
      </c>
      <c r="L11144" s="73">
        <v>2</v>
      </c>
      <c r="M11144" s="73" t="s">
        <v>91</v>
      </c>
      <c r="N11144" s="68" t="str">
        <f>VLOOKUP(K11144,[1]人員授權表!D$3:G$249,4,0)</f>
        <v>無機</v>
      </c>
      <c r="O11144" s="70" t="str">
        <f>IF(J11144=[1]人員授權表!$C$85,"Casper李羿勳",IF(J11144=[1]人員授權表!$C$188,"Iring陳俊明",IF(J11144=[1]人員授權表!$C$189,"Brian陳泓霖",VLOOKUP(K11144,[1]人員授權表!D$2:E$249,2,FALSE))))</f>
        <v>Jack劉念忻</v>
      </c>
      <c r="P11144" s="67">
        <f t="shared" si="598"/>
        <v>44907</v>
      </c>
      <c r="Q11144" s="75" t="str">
        <f t="shared" si="599"/>
        <v>週一</v>
      </c>
      <c r="R11144" s="80">
        <v>44902</v>
      </c>
    </row>
    <row r="11145" spans="2:28">
      <c r="B11145" s="66">
        <v>44888</v>
      </c>
      <c r="D11145" s="68" t="s">
        <v>50</v>
      </c>
      <c r="E11145" s="70" t="s">
        <v>11</v>
      </c>
      <c r="F11145" s="4" t="s">
        <v>3997</v>
      </c>
      <c r="G11145" s="67">
        <v>44896</v>
      </c>
      <c r="H11145" s="67">
        <v>44909</v>
      </c>
      <c r="I11145" s="71">
        <f t="shared" si="597"/>
        <v>13</v>
      </c>
      <c r="J11145" s="72" t="s">
        <v>148</v>
      </c>
      <c r="K11145" s="72" t="s">
        <v>1525</v>
      </c>
      <c r="L11145" s="73">
        <v>2</v>
      </c>
      <c r="M11145" s="73" t="s">
        <v>91</v>
      </c>
      <c r="N11145" s="68" t="str">
        <f>VLOOKUP(K11145,[1]人員授權表!D$3:G$249,4,0)</f>
        <v>無機</v>
      </c>
      <c r="O11145" s="70" t="str">
        <f>IF(J11145=[1]人員授權表!$C$85,"Casper李羿勳",IF(J11145=[1]人員授權表!$C$188,"Iring陳俊明",IF(J11145=[1]人員授權表!$C$189,"Brian陳泓霖",VLOOKUP(K11145,[1]人員授權表!D$2:E$249,2,FALSE))))</f>
        <v>Vicky游崴涵</v>
      </c>
      <c r="P11145" s="67">
        <f t="shared" si="598"/>
        <v>44907</v>
      </c>
      <c r="Q11145" s="75" t="str">
        <f t="shared" si="599"/>
        <v>週一</v>
      </c>
      <c r="R11145" s="80">
        <v>44901</v>
      </c>
    </row>
    <row r="11146" spans="2:28">
      <c r="B11146" s="66">
        <v>44888</v>
      </c>
      <c r="D11146" s="68" t="s">
        <v>50</v>
      </c>
      <c r="E11146" s="70" t="s">
        <v>11</v>
      </c>
      <c r="F11146" s="4" t="s">
        <v>3997</v>
      </c>
      <c r="G11146" s="67">
        <v>44896</v>
      </c>
      <c r="H11146" s="67">
        <v>44909</v>
      </c>
      <c r="I11146" s="71">
        <f t="shared" si="597"/>
        <v>13</v>
      </c>
      <c r="J11146" s="72" t="s">
        <v>141</v>
      </c>
      <c r="K11146" s="72" t="s">
        <v>142</v>
      </c>
      <c r="L11146" s="73">
        <v>2</v>
      </c>
      <c r="M11146" s="73" t="s">
        <v>91</v>
      </c>
      <c r="N11146" s="68" t="str">
        <f>VLOOKUP(K11146,[1]人員授權表!D$3:G$249,4,0)</f>
        <v>無機</v>
      </c>
      <c r="O11146" s="70" t="str">
        <f>IF(J11146=[1]人員授權表!$C$85,"Casper李羿勳",IF(J11146=[1]人員授權表!$C$188,"Iring陳俊明",IF(J11146=[1]人員授權表!$C$189,"Brian陳泓霖",VLOOKUP(K11146,[1]人員授權表!D$2:E$249,2,FALSE))))</f>
        <v>Dennis陳汶宏</v>
      </c>
      <c r="P11146" s="67">
        <f t="shared" si="598"/>
        <v>44907</v>
      </c>
      <c r="Q11146" s="75" t="str">
        <f t="shared" si="599"/>
        <v>週一</v>
      </c>
      <c r="R11146" s="80">
        <v>44900</v>
      </c>
    </row>
    <row r="11147" spans="2:28">
      <c r="B11147" s="66">
        <v>44888</v>
      </c>
      <c r="D11147" s="68" t="s">
        <v>50</v>
      </c>
      <c r="E11147" s="70" t="s">
        <v>11</v>
      </c>
      <c r="F11147" s="4" t="s">
        <v>3997</v>
      </c>
      <c r="G11147" s="67">
        <v>44896</v>
      </c>
      <c r="H11147" s="67">
        <v>44909</v>
      </c>
      <c r="I11147" s="71">
        <f t="shared" si="597"/>
        <v>13</v>
      </c>
      <c r="J11147" s="72" t="s">
        <v>966</v>
      </c>
      <c r="K11147" s="72" t="s">
        <v>154</v>
      </c>
      <c r="L11147" s="73">
        <v>2</v>
      </c>
      <c r="M11147" s="73" t="s">
        <v>91</v>
      </c>
      <c r="N11147" s="68" t="str">
        <f>VLOOKUP(K11147,[1]人員授權表!D$3:G$249,4,0)</f>
        <v>無機</v>
      </c>
      <c r="O11147" s="70" t="str">
        <f>IF(J11147=[1]人員授權表!$C$85,"Casper李羿勳",IF(J11147=[1]人員授權表!$C$188,"Iring陳俊明",IF(J11147=[1]人員授權表!$C$189,"Brian陳泓霖",VLOOKUP(K11147,[1]人員授權表!D$2:E$249,2,FALSE))))</f>
        <v>Ken張智凱</v>
      </c>
      <c r="P11147" s="67">
        <f t="shared" si="598"/>
        <v>44907</v>
      </c>
      <c r="Q11147" s="75" t="str">
        <f t="shared" si="599"/>
        <v>週一</v>
      </c>
      <c r="R11147" s="80">
        <v>44901</v>
      </c>
    </row>
    <row r="11148" spans="2:28">
      <c r="B11148" s="66">
        <v>44888</v>
      </c>
      <c r="D11148" s="68" t="s">
        <v>50</v>
      </c>
      <c r="E11148" s="70" t="s">
        <v>11</v>
      </c>
      <c r="F11148" s="4" t="s">
        <v>3998</v>
      </c>
      <c r="G11148" s="67">
        <v>44896</v>
      </c>
      <c r="H11148" s="67">
        <v>44909</v>
      </c>
      <c r="I11148" s="71">
        <f t="shared" si="597"/>
        <v>13</v>
      </c>
      <c r="J11148" s="72" t="s">
        <v>137</v>
      </c>
      <c r="K11148" s="72" t="s">
        <v>138</v>
      </c>
      <c r="L11148" s="73">
        <v>1</v>
      </c>
      <c r="M11148" s="73" t="s">
        <v>91</v>
      </c>
      <c r="N11148" s="68" t="str">
        <f>VLOOKUP(K11148,[1]人員授權表!D$3:G$249,4,0)</f>
        <v>無機</v>
      </c>
      <c r="O11148" s="70" t="str">
        <f>IF(J11148=[1]人員授權表!$C$85,"Casper李羿勳",IF(J11148=[1]人員授權表!$C$188,"Iring陳俊明",IF(J11148=[1]人員授權表!$C$189,"Brian陳泓霖",VLOOKUP(K11148,[1]人員授權表!D$2:E$249,2,FALSE))))</f>
        <v>Jack劉念忻</v>
      </c>
      <c r="P11148" s="67">
        <f t="shared" si="598"/>
        <v>44907</v>
      </c>
      <c r="Q11148" s="75" t="str">
        <f t="shared" si="599"/>
        <v>週一</v>
      </c>
      <c r="R11148" s="80">
        <v>44902</v>
      </c>
    </row>
    <row r="11149" spans="2:28">
      <c r="B11149" s="66">
        <v>44888</v>
      </c>
      <c r="D11149" s="68" t="s">
        <v>50</v>
      </c>
      <c r="E11149" s="70" t="s">
        <v>11</v>
      </c>
      <c r="F11149" s="4" t="s">
        <v>3998</v>
      </c>
      <c r="G11149" s="67">
        <v>44896</v>
      </c>
      <c r="H11149" s="67">
        <v>44909</v>
      </c>
      <c r="I11149" s="71">
        <f t="shared" si="597"/>
        <v>13</v>
      </c>
      <c r="J11149" s="72" t="s">
        <v>148</v>
      </c>
      <c r="K11149" s="72" t="s">
        <v>149</v>
      </c>
      <c r="L11149" s="73">
        <v>1</v>
      </c>
      <c r="M11149" s="73" t="s">
        <v>91</v>
      </c>
      <c r="N11149" s="68" t="str">
        <f>VLOOKUP(K11149,[1]人員授權表!D$3:G$249,4,0)</f>
        <v>無機</v>
      </c>
      <c r="O11149" s="70" t="str">
        <f>IF(J11149=[1]人員授權表!$C$85,"Casper李羿勳",IF(J11149=[1]人員授權表!$C$188,"Iring陳俊明",IF(J11149=[1]人員授權表!$C$189,"Brian陳泓霖",VLOOKUP(K11149,[1]人員授權表!D$2:E$249,2,FALSE))))</f>
        <v>Vicky游崴涵</v>
      </c>
      <c r="P11149" s="67">
        <f t="shared" si="598"/>
        <v>44907</v>
      </c>
      <c r="Q11149" s="75" t="str">
        <f t="shared" si="599"/>
        <v>週一</v>
      </c>
      <c r="R11149" s="80">
        <v>44901</v>
      </c>
    </row>
    <row r="11150" spans="2:28">
      <c r="B11150" s="66">
        <v>44888</v>
      </c>
      <c r="D11150" s="68" t="s">
        <v>50</v>
      </c>
      <c r="E11150" s="70" t="s">
        <v>11</v>
      </c>
      <c r="F11150" s="4" t="s">
        <v>3998</v>
      </c>
      <c r="G11150" s="67">
        <v>44896</v>
      </c>
      <c r="H11150" s="67">
        <v>44909</v>
      </c>
      <c r="I11150" s="71">
        <f t="shared" si="597"/>
        <v>13</v>
      </c>
      <c r="J11150" s="72" t="s">
        <v>139</v>
      </c>
      <c r="K11150" s="72" t="s">
        <v>140</v>
      </c>
      <c r="L11150" s="73">
        <v>1</v>
      </c>
      <c r="M11150" s="73" t="s">
        <v>91</v>
      </c>
      <c r="N11150" s="68" t="str">
        <f>VLOOKUP(K11150,[1]人員授權表!D$3:G$249,4,0)</f>
        <v>無機</v>
      </c>
      <c r="O11150" s="70" t="str">
        <f>IF(J11150=[1]人員授權表!$C$85,"Casper李羿勳",IF(J11150=[1]人員授權表!$C$188,"Iring陳俊明",IF(J11150=[1]人員授權表!$C$189,"Brian陳泓霖",VLOOKUP(K11150,[1]人員授權表!D$2:E$249,2,FALSE))))</f>
        <v>Brian陳泓霖</v>
      </c>
      <c r="P11150" s="67">
        <f t="shared" si="598"/>
        <v>44907</v>
      </c>
      <c r="Q11150" s="75" t="str">
        <f t="shared" si="599"/>
        <v>週一</v>
      </c>
      <c r="R11150" s="80">
        <v>44902</v>
      </c>
    </row>
    <row r="11151" spans="2:28">
      <c r="B11151" s="66">
        <v>44888</v>
      </c>
      <c r="D11151" s="68" t="s">
        <v>50</v>
      </c>
      <c r="E11151" s="70" t="s">
        <v>11</v>
      </c>
      <c r="F11151" s="4" t="s">
        <v>3998</v>
      </c>
      <c r="G11151" s="67">
        <v>44896</v>
      </c>
      <c r="H11151" s="67">
        <v>44909</v>
      </c>
      <c r="I11151" s="71">
        <f t="shared" si="597"/>
        <v>13</v>
      </c>
      <c r="J11151" s="72" t="s">
        <v>153</v>
      </c>
      <c r="K11151" s="72" t="s">
        <v>154</v>
      </c>
      <c r="L11151" s="73">
        <v>1</v>
      </c>
      <c r="M11151" s="73" t="s">
        <v>91</v>
      </c>
      <c r="N11151" s="68" t="str">
        <f>VLOOKUP(K11151,[1]人員授權表!D$3:G$249,4,0)</f>
        <v>無機</v>
      </c>
      <c r="O11151" s="70" t="str">
        <f>IF(J11151=[1]人員授權表!$C$85,"Casper李羿勳",IF(J11151=[1]人員授權表!$C$188,"Iring陳俊明",IF(J11151=[1]人員授權表!$C$189,"Brian陳泓霖",VLOOKUP(K11151,[1]人員授權表!D$2:E$249,2,FALSE))))</f>
        <v>Ken張智凱</v>
      </c>
      <c r="P11151" s="67">
        <f t="shared" si="598"/>
        <v>44907</v>
      </c>
      <c r="Q11151" s="75" t="str">
        <f t="shared" si="599"/>
        <v>週一</v>
      </c>
      <c r="R11151" s="80">
        <v>44901</v>
      </c>
    </row>
    <row r="11152" spans="2:28">
      <c r="B11152" s="66">
        <v>44888</v>
      </c>
      <c r="D11152" s="68" t="s">
        <v>50</v>
      </c>
      <c r="E11152" s="70" t="s">
        <v>11</v>
      </c>
      <c r="F11152" s="4" t="s">
        <v>3998</v>
      </c>
      <c r="G11152" s="67">
        <v>44896</v>
      </c>
      <c r="H11152" s="67">
        <v>44909</v>
      </c>
      <c r="I11152" s="71">
        <f t="shared" si="597"/>
        <v>13</v>
      </c>
      <c r="J11152" s="72" t="s">
        <v>164</v>
      </c>
      <c r="K11152" s="72" t="s">
        <v>146</v>
      </c>
      <c r="L11152" s="73">
        <v>1</v>
      </c>
      <c r="M11152" s="73" t="s">
        <v>91</v>
      </c>
      <c r="N11152" s="68" t="str">
        <f>VLOOKUP(K11152,[1]人員授權表!D$3:G$249,4,0)</f>
        <v>無機</v>
      </c>
      <c r="O11152" s="70" t="str">
        <f>IF(J11152=[1]人員授權表!$C$85,"Casper李羿勳",IF(J11152=[1]人員授權表!$C$188,"Iring陳俊明",IF(J11152=[1]人員授權表!$C$189,"Brian陳泓霖",VLOOKUP(K11152,[1]人員授權表!D$2:E$249,2,FALSE))))</f>
        <v>Jack劉念忻</v>
      </c>
      <c r="P11152" s="67">
        <f t="shared" si="598"/>
        <v>44907</v>
      </c>
      <c r="Q11152" s="75" t="str">
        <f t="shared" si="599"/>
        <v>週一</v>
      </c>
      <c r="R11152" s="80">
        <v>44902</v>
      </c>
    </row>
    <row r="11153" spans="2:26">
      <c r="B11153" s="66">
        <v>44888</v>
      </c>
      <c r="D11153" s="68" t="s">
        <v>50</v>
      </c>
      <c r="E11153" s="70" t="s">
        <v>11</v>
      </c>
      <c r="F11153" s="4" t="s">
        <v>3998</v>
      </c>
      <c r="G11153" s="67">
        <v>44896</v>
      </c>
      <c r="H11153" s="67">
        <v>44909</v>
      </c>
      <c r="I11153" s="71">
        <f t="shared" si="597"/>
        <v>13</v>
      </c>
      <c r="J11153" s="72" t="s">
        <v>125</v>
      </c>
      <c r="K11153" s="72" t="s">
        <v>144</v>
      </c>
      <c r="L11153" s="73">
        <v>1</v>
      </c>
      <c r="M11153" s="73" t="s">
        <v>91</v>
      </c>
      <c r="N11153" s="68" t="str">
        <f>VLOOKUP(K11153,[1]人員授權表!D$3:G$249,4,0)</f>
        <v>有機</v>
      </c>
      <c r="O11153" s="70" t="str">
        <f>IF(J11153=[1]人員授權表!$C$85,"Casper李羿勳",IF(J11153=[1]人員授權表!$C$188,"Iring陳俊明",IF(J11153=[1]人員授權表!$C$189,"Brian陳泓霖",VLOOKUP(K11153,[1]人員授權表!D$2:E$249,2,FALSE))))</f>
        <v>Lucy黃詩婷</v>
      </c>
      <c r="P11153" s="67">
        <f t="shared" si="598"/>
        <v>44907</v>
      </c>
      <c r="Q11153" s="75" t="str">
        <f t="shared" si="599"/>
        <v>週一</v>
      </c>
      <c r="R11153" s="80">
        <v>44902</v>
      </c>
    </row>
    <row r="11154" spans="2:26">
      <c r="B11154" s="66">
        <v>44888</v>
      </c>
      <c r="E11154" s="70" t="s">
        <v>11</v>
      </c>
      <c r="F11154" s="4" t="s">
        <v>3998</v>
      </c>
      <c r="G11154" s="67">
        <v>44896</v>
      </c>
      <c r="H11154" s="67">
        <v>44909</v>
      </c>
      <c r="I11154" s="71">
        <f t="shared" si="597"/>
        <v>13</v>
      </c>
      <c r="J11154" s="72" t="s">
        <v>141</v>
      </c>
      <c r="K11154" s="72" t="s">
        <v>142</v>
      </c>
      <c r="L11154" s="73">
        <v>1</v>
      </c>
      <c r="M11154" s="73" t="s">
        <v>91</v>
      </c>
      <c r="N11154" s="68" t="str">
        <f>VLOOKUP(K11154,[1]人員授權表!D$3:G$249,4,0)</f>
        <v>無機</v>
      </c>
      <c r="O11154" s="70" t="str">
        <f>IF(J11154=[1]人員授權表!$C$85,"Casper李羿勳",IF(J11154=[1]人員授權表!$C$188,"Iring陳俊明",IF(J11154=[1]人員授權表!$C$189,"Brian陳泓霖",VLOOKUP(K11154,[1]人員授權表!D$2:E$249,2,FALSE))))</f>
        <v>Dennis陳汶宏</v>
      </c>
      <c r="P11154" s="67">
        <f t="shared" si="598"/>
        <v>44907</v>
      </c>
      <c r="Q11154" s="75" t="str">
        <f t="shared" si="599"/>
        <v>週一</v>
      </c>
    </row>
    <row r="11155" spans="2:26">
      <c r="B11155" s="66">
        <v>44888</v>
      </c>
      <c r="D11155" s="68" t="s">
        <v>50</v>
      </c>
      <c r="E11155" s="70" t="s">
        <v>11</v>
      </c>
      <c r="F11155" s="4" t="s">
        <v>3998</v>
      </c>
      <c r="G11155" s="67">
        <v>44896</v>
      </c>
      <c r="H11155" s="67">
        <v>44909</v>
      </c>
      <c r="I11155" s="71">
        <f t="shared" si="597"/>
        <v>13</v>
      </c>
      <c r="J11155" s="72" t="s">
        <v>178</v>
      </c>
      <c r="K11155" s="72" t="s">
        <v>179</v>
      </c>
      <c r="L11155" s="73">
        <v>1</v>
      </c>
      <c r="M11155" s="73" t="s">
        <v>91</v>
      </c>
      <c r="N11155" s="68" t="str">
        <f>VLOOKUP(K11155,[1]人員授權表!D$3:G$249,4,0)</f>
        <v>無機</v>
      </c>
      <c r="O11155" s="70" t="str">
        <f>IF(J11155=[1]人員授權表!$C$85,"Casper李羿勳",IF(J11155=[1]人員授權表!$C$188,"Iring陳俊明",IF(J11155=[1]人員授權表!$C$189,"Brian陳泓霖",VLOOKUP(K11155,[1]人員授權表!D$2:E$249,2,FALSE))))</f>
        <v>Dennis陳汶宏</v>
      </c>
      <c r="P11155" s="67">
        <f t="shared" si="598"/>
        <v>44907</v>
      </c>
      <c r="Q11155" s="75" t="str">
        <f t="shared" si="599"/>
        <v>週一</v>
      </c>
      <c r="R11155" s="80">
        <v>44900</v>
      </c>
    </row>
    <row r="11156" spans="2:26">
      <c r="B11156" s="66">
        <v>44888</v>
      </c>
      <c r="D11156" s="68" t="s">
        <v>50</v>
      </c>
      <c r="E11156" s="70" t="s">
        <v>11</v>
      </c>
      <c r="F11156" s="4" t="s">
        <v>3999</v>
      </c>
      <c r="G11156" s="67">
        <v>44896</v>
      </c>
      <c r="H11156" s="67">
        <v>44909</v>
      </c>
      <c r="I11156" s="71">
        <f t="shared" si="597"/>
        <v>13</v>
      </c>
      <c r="J11156" s="72" t="s">
        <v>137</v>
      </c>
      <c r="K11156" s="72" t="s">
        <v>138</v>
      </c>
      <c r="L11156" s="73">
        <v>1</v>
      </c>
      <c r="M11156" s="73" t="s">
        <v>91</v>
      </c>
      <c r="N11156" s="68" t="str">
        <f>VLOOKUP(K11156,[1]人員授權表!D$3:G$249,4,0)</f>
        <v>無機</v>
      </c>
      <c r="O11156" s="70" t="str">
        <f>IF(J11156=[1]人員授權表!$C$85,"Casper李羿勳",IF(J11156=[1]人員授權表!$C$188,"Iring陳俊明",IF(J11156=[1]人員授權表!$C$189,"Brian陳泓霖",VLOOKUP(K11156,[1]人員授權表!D$2:E$249,2,FALSE))))</f>
        <v>Jack劉念忻</v>
      </c>
      <c r="P11156" s="67">
        <f t="shared" si="598"/>
        <v>44907</v>
      </c>
      <c r="Q11156" s="75" t="str">
        <f t="shared" si="599"/>
        <v>週一</v>
      </c>
      <c r="R11156" s="80">
        <v>44902</v>
      </c>
    </row>
    <row r="11157" spans="2:26">
      <c r="B11157" s="66">
        <v>44888</v>
      </c>
      <c r="D11157" s="68" t="s">
        <v>50</v>
      </c>
      <c r="E11157" s="70" t="s">
        <v>11</v>
      </c>
      <c r="F11157" s="4" t="s">
        <v>3999</v>
      </c>
      <c r="G11157" s="67">
        <v>44896</v>
      </c>
      <c r="H11157" s="67">
        <v>44909</v>
      </c>
      <c r="I11157" s="71">
        <f t="shared" si="597"/>
        <v>13</v>
      </c>
      <c r="J11157" s="72" t="s">
        <v>139</v>
      </c>
      <c r="K11157" s="72" t="s">
        <v>140</v>
      </c>
      <c r="L11157" s="73">
        <v>1</v>
      </c>
      <c r="M11157" s="73" t="s">
        <v>91</v>
      </c>
      <c r="N11157" s="68" t="str">
        <f>VLOOKUP(K11157,[1]人員授權表!D$3:G$249,4,0)</f>
        <v>無機</v>
      </c>
      <c r="O11157" s="70" t="str">
        <f>IF(J11157=[1]人員授權表!$C$85,"Casper李羿勳",IF(J11157=[1]人員授權表!$C$188,"Iring陳俊明",IF(J11157=[1]人員授權表!$C$189,"Brian陳泓霖",VLOOKUP(K11157,[1]人員授權表!D$2:E$249,2,FALSE))))</f>
        <v>Brian陳泓霖</v>
      </c>
      <c r="P11157" s="67">
        <f t="shared" si="598"/>
        <v>44907</v>
      </c>
      <c r="Q11157" s="75" t="str">
        <f t="shared" si="599"/>
        <v>週一</v>
      </c>
      <c r="R11157" s="80">
        <v>44902</v>
      </c>
    </row>
    <row r="11158" spans="2:26">
      <c r="B11158" s="66">
        <v>44888</v>
      </c>
      <c r="D11158" s="68" t="s">
        <v>50</v>
      </c>
      <c r="E11158" s="70" t="s">
        <v>11</v>
      </c>
      <c r="F11158" s="4" t="s">
        <v>3999</v>
      </c>
      <c r="G11158" s="67">
        <v>44896</v>
      </c>
      <c r="H11158" s="67">
        <v>44909</v>
      </c>
      <c r="I11158" s="71">
        <f t="shared" si="597"/>
        <v>13</v>
      </c>
      <c r="J11158" s="72" t="s">
        <v>125</v>
      </c>
      <c r="K11158" s="72" t="s">
        <v>144</v>
      </c>
      <c r="L11158" s="73">
        <v>1</v>
      </c>
      <c r="M11158" s="73" t="s">
        <v>91</v>
      </c>
      <c r="N11158" s="68" t="str">
        <f>VLOOKUP(K11158,[1]人員授權表!D$3:G$249,4,0)</f>
        <v>有機</v>
      </c>
      <c r="O11158" s="70" t="str">
        <f>IF(J11158=[1]人員授權表!$C$85,"Casper李羿勳",IF(J11158=[1]人員授權表!$C$188,"Iring陳俊明",IF(J11158=[1]人員授權表!$C$189,"Brian陳泓霖",VLOOKUP(K11158,[1]人員授權表!D$2:E$249,2,FALSE))))</f>
        <v>Lucy黃詩婷</v>
      </c>
      <c r="P11158" s="67">
        <f t="shared" si="598"/>
        <v>44907</v>
      </c>
      <c r="Q11158" s="75" t="str">
        <f t="shared" si="599"/>
        <v>週一</v>
      </c>
      <c r="R11158" s="80">
        <v>44902</v>
      </c>
    </row>
    <row r="11159" spans="2:26">
      <c r="B11159" s="66">
        <v>44890</v>
      </c>
      <c r="C11159" s="67">
        <v>44896</v>
      </c>
      <c r="D11159" s="126" t="s">
        <v>1854</v>
      </c>
      <c r="E11159" s="89" t="s">
        <v>82</v>
      </c>
      <c r="F11159" s="115" t="s">
        <v>4000</v>
      </c>
      <c r="G11159" s="92">
        <v>44896</v>
      </c>
      <c r="H11159" s="92">
        <v>44909</v>
      </c>
      <c r="I11159" s="127">
        <f t="shared" si="597"/>
        <v>13</v>
      </c>
      <c r="J11159" s="106" t="s">
        <v>139</v>
      </c>
      <c r="K11159" s="106" t="s">
        <v>140</v>
      </c>
      <c r="L11159" s="100"/>
      <c r="M11159" s="73" t="s">
        <v>91</v>
      </c>
      <c r="N11159" s="94" t="str">
        <f>VLOOKUP(K11159,[1]人員授權表!D$3:G$249,4,0)</f>
        <v>無機</v>
      </c>
      <c r="O11159" s="89" t="str">
        <f>IF(J11159=[1]人員授權表!$C$85,"Casper李羿勳",IF(J11159=[1]人員授權表!$C$188,"Iring陳俊明",IF(J11159=[1]人員授權表!$C$189,"Brian陳泓霖",VLOOKUP(K11159,[1]人員授權表!D$2:E$249,2,FALSE))))</f>
        <v>Brian陳泓霖</v>
      </c>
      <c r="P11159" s="92">
        <f t="shared" si="598"/>
        <v>44907</v>
      </c>
      <c r="Q11159" s="139" t="str">
        <f t="shared" si="599"/>
        <v>週一</v>
      </c>
      <c r="R11159" s="128" t="s">
        <v>1854</v>
      </c>
      <c r="Z11159" s="79" t="s">
        <v>4001</v>
      </c>
    </row>
    <row r="11160" spans="2:26">
      <c r="B11160" s="66">
        <v>44890</v>
      </c>
      <c r="C11160" s="67">
        <v>44896</v>
      </c>
      <c r="D11160" s="126" t="s">
        <v>1854</v>
      </c>
      <c r="E11160" s="89" t="s">
        <v>82</v>
      </c>
      <c r="F11160" s="115" t="s">
        <v>4000</v>
      </c>
      <c r="G11160" s="92">
        <v>44896</v>
      </c>
      <c r="H11160" s="92">
        <v>44909</v>
      </c>
      <c r="I11160" s="127">
        <f t="shared" si="597"/>
        <v>13</v>
      </c>
      <c r="J11160" s="106" t="s">
        <v>277</v>
      </c>
      <c r="K11160" s="106" t="s">
        <v>154</v>
      </c>
      <c r="L11160" s="100"/>
      <c r="M11160" s="73" t="s">
        <v>91</v>
      </c>
      <c r="N11160" s="94" t="str">
        <f>VLOOKUP(K11160,[1]人員授權表!D$3:G$249,4,0)</f>
        <v>無機</v>
      </c>
      <c r="O11160" s="89" t="str">
        <f>IF(J11160=[1]人員授權表!$C$85,"Casper李羿勳",IF(J11160=[1]人員授權表!$C$188,"Iring陳俊明",IF(J11160=[1]人員授權表!$C$189,"Brian陳泓霖",VLOOKUP(K11160,[1]人員授權表!D$2:E$249,2,FALSE))))</f>
        <v>Ken張智凱</v>
      </c>
      <c r="P11160" s="92">
        <f t="shared" si="598"/>
        <v>44907</v>
      </c>
      <c r="Q11160" s="139" t="str">
        <f t="shared" si="599"/>
        <v>週一</v>
      </c>
      <c r="R11160" s="128" t="s">
        <v>1854</v>
      </c>
      <c r="Z11160" s="79" t="s">
        <v>4001</v>
      </c>
    </row>
    <row r="11161" spans="2:26">
      <c r="B11161" s="66">
        <v>44890</v>
      </c>
      <c r="C11161" s="67">
        <v>44896</v>
      </c>
      <c r="D11161" s="126" t="s">
        <v>1854</v>
      </c>
      <c r="E11161" s="89" t="s">
        <v>82</v>
      </c>
      <c r="F11161" s="115" t="s">
        <v>4000</v>
      </c>
      <c r="G11161" s="92">
        <v>44896</v>
      </c>
      <c r="H11161" s="92">
        <v>44909</v>
      </c>
      <c r="I11161" s="127">
        <f t="shared" si="597"/>
        <v>13</v>
      </c>
      <c r="J11161" s="106" t="s">
        <v>137</v>
      </c>
      <c r="K11161" s="106" t="s">
        <v>138</v>
      </c>
      <c r="L11161" s="100"/>
      <c r="M11161" s="73" t="s">
        <v>91</v>
      </c>
      <c r="N11161" s="94" t="str">
        <f>VLOOKUP(K11161,[1]人員授權表!D$3:G$249,4,0)</f>
        <v>無機</v>
      </c>
      <c r="O11161" s="89" t="str">
        <f>IF(J11161=[1]人員授權表!$C$85,"Casper李羿勳",IF(J11161=[1]人員授權表!$C$188,"Iring陳俊明",IF(J11161=[1]人員授權表!$C$189,"Brian陳泓霖",VLOOKUP(K11161,[1]人員授權表!D$2:E$249,2,FALSE))))</f>
        <v>Jack劉念忻</v>
      </c>
      <c r="P11161" s="92">
        <f t="shared" si="598"/>
        <v>44907</v>
      </c>
      <c r="Q11161" s="139" t="str">
        <f t="shared" si="599"/>
        <v>週一</v>
      </c>
      <c r="R11161" s="128" t="s">
        <v>1854</v>
      </c>
      <c r="Z11161" s="79" t="s">
        <v>4001</v>
      </c>
    </row>
    <row r="11162" spans="2:26">
      <c r="B11162" s="66">
        <v>44890</v>
      </c>
      <c r="C11162" s="67">
        <v>44896</v>
      </c>
      <c r="D11162" s="126" t="s">
        <v>1854</v>
      </c>
      <c r="E11162" s="89" t="s">
        <v>82</v>
      </c>
      <c r="F11162" s="115" t="s">
        <v>4000</v>
      </c>
      <c r="G11162" s="92">
        <v>44896</v>
      </c>
      <c r="H11162" s="92">
        <v>44909</v>
      </c>
      <c r="I11162" s="127">
        <f t="shared" si="597"/>
        <v>13</v>
      </c>
      <c r="J11162" s="106" t="s">
        <v>148</v>
      </c>
      <c r="K11162" s="106" t="s">
        <v>149</v>
      </c>
      <c r="L11162" s="100"/>
      <c r="M11162" s="73" t="s">
        <v>91</v>
      </c>
      <c r="N11162" s="94" t="str">
        <f>VLOOKUP(K11162,[1]人員授權表!D$3:G$249,4,0)</f>
        <v>無機</v>
      </c>
      <c r="O11162" s="89" t="str">
        <f>IF(J11162=[1]人員授權表!$C$85,"Casper李羿勳",IF(J11162=[1]人員授權表!$C$188,"Iring陳俊明",IF(J11162=[1]人員授權表!$C$189,"Brian陳泓霖",VLOOKUP(K11162,[1]人員授權表!D$2:E$249,2,FALSE))))</f>
        <v>Vicky游崴涵</v>
      </c>
      <c r="P11162" s="92">
        <f t="shared" si="598"/>
        <v>44907</v>
      </c>
      <c r="Q11162" s="139" t="str">
        <f t="shared" si="599"/>
        <v>週一</v>
      </c>
      <c r="R11162" s="128" t="s">
        <v>1854</v>
      </c>
      <c r="Z11162" s="79" t="s">
        <v>4001</v>
      </c>
    </row>
    <row r="11163" spans="2:26">
      <c r="B11163" s="66">
        <v>44890</v>
      </c>
      <c r="C11163" s="67">
        <v>44896</v>
      </c>
      <c r="D11163" s="126" t="s">
        <v>1854</v>
      </c>
      <c r="E11163" s="89" t="s">
        <v>82</v>
      </c>
      <c r="F11163" s="115" t="s">
        <v>4002</v>
      </c>
      <c r="G11163" s="92">
        <v>44896</v>
      </c>
      <c r="H11163" s="92">
        <v>44909</v>
      </c>
      <c r="I11163" s="127">
        <f t="shared" si="597"/>
        <v>13</v>
      </c>
      <c r="J11163" s="106" t="s">
        <v>139</v>
      </c>
      <c r="K11163" s="106" t="s">
        <v>140</v>
      </c>
      <c r="L11163" s="100"/>
      <c r="M11163" s="73" t="s">
        <v>91</v>
      </c>
      <c r="N11163" s="94" t="str">
        <f>VLOOKUP(K11163,[1]人員授權表!D$3:G$249,4,0)</f>
        <v>無機</v>
      </c>
      <c r="O11163" s="89" t="str">
        <f>IF(J11163=[1]人員授權表!$C$85,"Casper李羿勳",IF(J11163=[1]人員授權表!$C$188,"Iring陳俊明",IF(J11163=[1]人員授權表!$C$189,"Brian陳泓霖",VLOOKUP(K11163,[1]人員授權表!D$2:E$249,2,FALSE))))</f>
        <v>Brian陳泓霖</v>
      </c>
      <c r="P11163" s="92">
        <f t="shared" si="598"/>
        <v>44907</v>
      </c>
      <c r="Q11163" s="139" t="str">
        <f t="shared" si="599"/>
        <v>週一</v>
      </c>
      <c r="R11163" s="128" t="s">
        <v>1854</v>
      </c>
      <c r="Z11163" s="79" t="s">
        <v>4001</v>
      </c>
    </row>
    <row r="11164" spans="2:26">
      <c r="B11164" s="66">
        <v>44890</v>
      </c>
      <c r="C11164" s="67">
        <v>44896</v>
      </c>
      <c r="D11164" s="126" t="s">
        <v>1854</v>
      </c>
      <c r="E11164" s="89" t="s">
        <v>82</v>
      </c>
      <c r="F11164" s="115" t="s">
        <v>4002</v>
      </c>
      <c r="G11164" s="92">
        <v>44896</v>
      </c>
      <c r="H11164" s="92">
        <v>44909</v>
      </c>
      <c r="I11164" s="127">
        <f t="shared" si="597"/>
        <v>13</v>
      </c>
      <c r="J11164" s="106" t="s">
        <v>277</v>
      </c>
      <c r="K11164" s="106" t="s">
        <v>154</v>
      </c>
      <c r="L11164" s="100"/>
      <c r="M11164" s="73" t="s">
        <v>91</v>
      </c>
      <c r="N11164" s="94" t="str">
        <f>VLOOKUP(K11164,[1]人員授權表!D$3:G$249,4,0)</f>
        <v>無機</v>
      </c>
      <c r="O11164" s="89" t="str">
        <f>IF(J11164=[1]人員授權表!$C$85,"Casper李羿勳",IF(J11164=[1]人員授權表!$C$188,"Iring陳俊明",IF(J11164=[1]人員授權表!$C$189,"Brian陳泓霖",VLOOKUP(K11164,[1]人員授權表!D$2:E$249,2,FALSE))))</f>
        <v>Ken張智凱</v>
      </c>
      <c r="P11164" s="92">
        <f t="shared" si="598"/>
        <v>44907</v>
      </c>
      <c r="Q11164" s="139" t="str">
        <f t="shared" si="599"/>
        <v>週一</v>
      </c>
      <c r="R11164" s="128" t="s">
        <v>1854</v>
      </c>
      <c r="Z11164" s="79" t="s">
        <v>4001</v>
      </c>
    </row>
    <row r="11165" spans="2:26">
      <c r="B11165" s="66">
        <v>44890</v>
      </c>
      <c r="C11165" s="67">
        <v>44896</v>
      </c>
      <c r="D11165" s="126" t="s">
        <v>1854</v>
      </c>
      <c r="E11165" s="89" t="s">
        <v>82</v>
      </c>
      <c r="F11165" s="115" t="s">
        <v>4002</v>
      </c>
      <c r="G11165" s="92">
        <v>44896</v>
      </c>
      <c r="H11165" s="92">
        <v>44909</v>
      </c>
      <c r="I11165" s="127">
        <f t="shared" si="597"/>
        <v>13</v>
      </c>
      <c r="J11165" s="106" t="s">
        <v>137</v>
      </c>
      <c r="K11165" s="106" t="s">
        <v>138</v>
      </c>
      <c r="L11165" s="100"/>
      <c r="M11165" s="73" t="s">
        <v>91</v>
      </c>
      <c r="N11165" s="94" t="str">
        <f>VLOOKUP(K11165,[1]人員授權表!D$3:G$249,4,0)</f>
        <v>無機</v>
      </c>
      <c r="O11165" s="89" t="str">
        <f>IF(J11165=[1]人員授權表!$C$85,"Casper李羿勳",IF(J11165=[1]人員授權表!$C$188,"Iring陳俊明",IF(J11165=[1]人員授權表!$C$189,"Brian陳泓霖",VLOOKUP(K11165,[1]人員授權表!D$2:E$249,2,FALSE))))</f>
        <v>Jack劉念忻</v>
      </c>
      <c r="P11165" s="92">
        <f t="shared" si="598"/>
        <v>44907</v>
      </c>
      <c r="Q11165" s="139" t="str">
        <f t="shared" si="599"/>
        <v>週一</v>
      </c>
      <c r="R11165" s="128" t="s">
        <v>1854</v>
      </c>
      <c r="Z11165" s="79" t="s">
        <v>4001</v>
      </c>
    </row>
    <row r="11166" spans="2:26">
      <c r="B11166" s="66">
        <v>44890</v>
      </c>
      <c r="C11166" s="67">
        <v>44896</v>
      </c>
      <c r="D11166" s="126" t="s">
        <v>1854</v>
      </c>
      <c r="E11166" s="89" t="s">
        <v>82</v>
      </c>
      <c r="F11166" s="115" t="s">
        <v>4002</v>
      </c>
      <c r="G11166" s="92">
        <v>44896</v>
      </c>
      <c r="H11166" s="92">
        <v>44909</v>
      </c>
      <c r="I11166" s="127">
        <f t="shared" si="597"/>
        <v>13</v>
      </c>
      <c r="J11166" s="106" t="s">
        <v>148</v>
      </c>
      <c r="K11166" s="106" t="s">
        <v>149</v>
      </c>
      <c r="L11166" s="100"/>
      <c r="M11166" s="73" t="s">
        <v>91</v>
      </c>
      <c r="N11166" s="94" t="str">
        <f>VLOOKUP(K11166,[1]人員授權表!D$3:G$249,4,0)</f>
        <v>無機</v>
      </c>
      <c r="O11166" s="89" t="str">
        <f>IF(J11166=[1]人員授權表!$C$85,"Casper李羿勳",IF(J11166=[1]人員授權表!$C$188,"Iring陳俊明",IF(J11166=[1]人員授權表!$C$189,"Brian陳泓霖",VLOOKUP(K11166,[1]人員授權表!D$2:E$249,2,FALSE))))</f>
        <v>Vicky游崴涵</v>
      </c>
      <c r="P11166" s="92">
        <f t="shared" si="598"/>
        <v>44907</v>
      </c>
      <c r="Q11166" s="139" t="str">
        <f t="shared" si="599"/>
        <v>週一</v>
      </c>
      <c r="R11166" s="128" t="s">
        <v>1854</v>
      </c>
      <c r="Z11166" s="79" t="s">
        <v>4001</v>
      </c>
    </row>
    <row r="11167" spans="2:26">
      <c r="B11167" s="66">
        <v>44890</v>
      </c>
      <c r="C11167" s="67">
        <v>44896</v>
      </c>
      <c r="D11167" s="126" t="s">
        <v>1854</v>
      </c>
      <c r="E11167" s="89" t="s">
        <v>82</v>
      </c>
      <c r="F11167" s="115" t="s">
        <v>4003</v>
      </c>
      <c r="G11167" s="92">
        <v>44896</v>
      </c>
      <c r="H11167" s="92">
        <v>44909</v>
      </c>
      <c r="I11167" s="127">
        <f t="shared" si="597"/>
        <v>13</v>
      </c>
      <c r="J11167" s="106" t="s">
        <v>139</v>
      </c>
      <c r="K11167" s="106" t="s">
        <v>140</v>
      </c>
      <c r="L11167" s="100"/>
      <c r="M11167" s="73" t="s">
        <v>91</v>
      </c>
      <c r="N11167" s="94" t="str">
        <f>VLOOKUP(K11167,[1]人員授權表!D$3:G$249,4,0)</f>
        <v>無機</v>
      </c>
      <c r="O11167" s="89" t="str">
        <f>IF(J11167=[1]人員授權表!$C$85,"Casper李羿勳",IF(J11167=[1]人員授權表!$C$188,"Iring陳俊明",IF(J11167=[1]人員授權表!$C$189,"Brian陳泓霖",VLOOKUP(K11167,[1]人員授權表!D$2:E$249,2,FALSE))))</f>
        <v>Brian陳泓霖</v>
      </c>
      <c r="P11167" s="92">
        <f t="shared" si="598"/>
        <v>44907</v>
      </c>
      <c r="Q11167" s="139" t="str">
        <f t="shared" si="599"/>
        <v>週一</v>
      </c>
      <c r="R11167" s="128" t="s">
        <v>1854</v>
      </c>
      <c r="Z11167" s="79" t="s">
        <v>4001</v>
      </c>
    </row>
    <row r="11168" spans="2:26">
      <c r="B11168" s="66">
        <v>44890</v>
      </c>
      <c r="C11168" s="67">
        <v>44896</v>
      </c>
      <c r="D11168" s="126" t="s">
        <v>1854</v>
      </c>
      <c r="E11168" s="89" t="s">
        <v>82</v>
      </c>
      <c r="F11168" s="115" t="s">
        <v>4003</v>
      </c>
      <c r="G11168" s="92">
        <v>44896</v>
      </c>
      <c r="H11168" s="92">
        <v>44909</v>
      </c>
      <c r="I11168" s="127">
        <f t="shared" si="597"/>
        <v>13</v>
      </c>
      <c r="J11168" s="106" t="s">
        <v>277</v>
      </c>
      <c r="K11168" s="106" t="s">
        <v>154</v>
      </c>
      <c r="L11168" s="100"/>
      <c r="M11168" s="73" t="s">
        <v>91</v>
      </c>
      <c r="N11168" s="94" t="str">
        <f>VLOOKUP(K11168,[1]人員授權表!D$3:G$249,4,0)</f>
        <v>無機</v>
      </c>
      <c r="O11168" s="89" t="str">
        <f>IF(J11168=[1]人員授權表!$C$85,"Casper李羿勳",IF(J11168=[1]人員授權表!$C$188,"Iring陳俊明",IF(J11168=[1]人員授權表!$C$189,"Brian陳泓霖",VLOOKUP(K11168,[1]人員授權表!D$2:E$249,2,FALSE))))</f>
        <v>Ken張智凱</v>
      </c>
      <c r="P11168" s="92">
        <f t="shared" si="598"/>
        <v>44907</v>
      </c>
      <c r="Q11168" s="139" t="str">
        <f t="shared" si="599"/>
        <v>週一</v>
      </c>
      <c r="R11168" s="128" t="s">
        <v>1854</v>
      </c>
      <c r="Z11168" s="79" t="s">
        <v>4001</v>
      </c>
    </row>
    <row r="11169" spans="2:28">
      <c r="B11169" s="66">
        <v>44890</v>
      </c>
      <c r="C11169" s="67">
        <v>44896</v>
      </c>
      <c r="D11169" s="126" t="s">
        <v>1854</v>
      </c>
      <c r="E11169" s="89" t="s">
        <v>82</v>
      </c>
      <c r="F11169" s="115" t="s">
        <v>4003</v>
      </c>
      <c r="G11169" s="92">
        <v>44896</v>
      </c>
      <c r="H11169" s="92">
        <v>44909</v>
      </c>
      <c r="I11169" s="127">
        <f t="shared" si="597"/>
        <v>13</v>
      </c>
      <c r="J11169" s="106" t="s">
        <v>137</v>
      </c>
      <c r="K11169" s="106" t="s">
        <v>138</v>
      </c>
      <c r="L11169" s="100"/>
      <c r="M11169" s="73" t="s">
        <v>91</v>
      </c>
      <c r="N11169" s="94" t="str">
        <f>VLOOKUP(K11169,[1]人員授權表!D$3:G$249,4,0)</f>
        <v>無機</v>
      </c>
      <c r="O11169" s="89" t="str">
        <f>IF(J11169=[1]人員授權表!$C$85,"Casper李羿勳",IF(J11169=[1]人員授權表!$C$188,"Iring陳俊明",IF(J11169=[1]人員授權表!$C$189,"Brian陳泓霖",VLOOKUP(K11169,[1]人員授權表!D$2:E$249,2,FALSE))))</f>
        <v>Jack劉念忻</v>
      </c>
      <c r="P11169" s="92">
        <f t="shared" si="598"/>
        <v>44907</v>
      </c>
      <c r="Q11169" s="139" t="str">
        <f t="shared" si="599"/>
        <v>週一</v>
      </c>
      <c r="R11169" s="128" t="s">
        <v>1854</v>
      </c>
      <c r="Z11169" s="79" t="s">
        <v>4001</v>
      </c>
    </row>
    <row r="11170" spans="2:28">
      <c r="B11170" s="66">
        <v>44890</v>
      </c>
      <c r="C11170" s="67">
        <v>44896</v>
      </c>
      <c r="D11170" s="126" t="s">
        <v>1854</v>
      </c>
      <c r="E11170" s="89" t="s">
        <v>82</v>
      </c>
      <c r="F11170" s="115" t="s">
        <v>4003</v>
      </c>
      <c r="G11170" s="92">
        <v>44896</v>
      </c>
      <c r="H11170" s="92">
        <v>44909</v>
      </c>
      <c r="I11170" s="127">
        <f t="shared" si="597"/>
        <v>13</v>
      </c>
      <c r="J11170" s="106" t="s">
        <v>148</v>
      </c>
      <c r="K11170" s="106" t="s">
        <v>149</v>
      </c>
      <c r="L11170" s="100"/>
      <c r="M11170" s="73" t="s">
        <v>91</v>
      </c>
      <c r="N11170" s="94" t="str">
        <f>VLOOKUP(K11170,[1]人員授權表!D$3:G$249,4,0)</f>
        <v>無機</v>
      </c>
      <c r="O11170" s="89" t="str">
        <f>IF(J11170=[1]人員授權表!$C$85,"Casper李羿勳",IF(J11170=[1]人員授權表!$C$188,"Iring陳俊明",IF(J11170=[1]人員授權表!$C$189,"Brian陳泓霖",VLOOKUP(K11170,[1]人員授權表!D$2:E$249,2,FALSE))))</f>
        <v>Vicky游崴涵</v>
      </c>
      <c r="P11170" s="92">
        <f t="shared" si="598"/>
        <v>44907</v>
      </c>
      <c r="Q11170" s="139" t="str">
        <f t="shared" si="599"/>
        <v>週一</v>
      </c>
      <c r="R11170" s="128" t="s">
        <v>1854</v>
      </c>
      <c r="Z11170" s="79" t="s">
        <v>4001</v>
      </c>
    </row>
    <row r="11171" spans="2:28">
      <c r="B11171" s="66">
        <v>44890</v>
      </c>
      <c r="C11171" s="67">
        <v>44896</v>
      </c>
      <c r="D11171" s="126" t="s">
        <v>1854</v>
      </c>
      <c r="E11171" s="89" t="s">
        <v>82</v>
      </c>
      <c r="F11171" s="115" t="s">
        <v>4004</v>
      </c>
      <c r="G11171" s="92">
        <v>44896</v>
      </c>
      <c r="H11171" s="92">
        <v>44909</v>
      </c>
      <c r="I11171" s="127">
        <f t="shared" si="597"/>
        <v>13</v>
      </c>
      <c r="J11171" s="106" t="s">
        <v>139</v>
      </c>
      <c r="K11171" s="106" t="s">
        <v>140</v>
      </c>
      <c r="L11171" s="100"/>
      <c r="M11171" s="73" t="s">
        <v>91</v>
      </c>
      <c r="N11171" s="94" t="str">
        <f>VLOOKUP(K11171,[1]人員授權表!D$3:G$249,4,0)</f>
        <v>無機</v>
      </c>
      <c r="O11171" s="89" t="str">
        <f>IF(J11171=[1]人員授權表!$C$85,"Casper李羿勳",IF(J11171=[1]人員授權表!$C$188,"Iring陳俊明",IF(J11171=[1]人員授權表!$C$189,"Brian陳泓霖",VLOOKUP(K11171,[1]人員授權表!D$2:E$249,2,FALSE))))</f>
        <v>Brian陳泓霖</v>
      </c>
      <c r="P11171" s="92">
        <f t="shared" si="598"/>
        <v>44907</v>
      </c>
      <c r="Q11171" s="139" t="str">
        <f t="shared" si="599"/>
        <v>週一</v>
      </c>
      <c r="R11171" s="128" t="s">
        <v>1854</v>
      </c>
      <c r="Z11171" s="79" t="s">
        <v>4001</v>
      </c>
    </row>
    <row r="11172" spans="2:28">
      <c r="B11172" s="66">
        <v>44890</v>
      </c>
      <c r="C11172" s="67">
        <v>44896</v>
      </c>
      <c r="D11172" s="126" t="s">
        <v>1854</v>
      </c>
      <c r="E11172" s="89" t="s">
        <v>82</v>
      </c>
      <c r="F11172" s="115" t="s">
        <v>4004</v>
      </c>
      <c r="G11172" s="92">
        <v>44896</v>
      </c>
      <c r="H11172" s="92">
        <v>44909</v>
      </c>
      <c r="I11172" s="127">
        <f t="shared" si="597"/>
        <v>13</v>
      </c>
      <c r="J11172" s="106" t="s">
        <v>277</v>
      </c>
      <c r="K11172" s="106" t="s">
        <v>154</v>
      </c>
      <c r="L11172" s="100"/>
      <c r="M11172" s="73" t="s">
        <v>91</v>
      </c>
      <c r="N11172" s="94" t="str">
        <f>VLOOKUP(K11172,[1]人員授權表!D$3:G$249,4,0)</f>
        <v>無機</v>
      </c>
      <c r="O11172" s="89" t="str">
        <f>IF(J11172=[1]人員授權表!$C$85,"Casper李羿勳",IF(J11172=[1]人員授權表!$C$188,"Iring陳俊明",IF(J11172=[1]人員授權表!$C$189,"Brian陳泓霖",VLOOKUP(K11172,[1]人員授權表!D$2:E$249,2,FALSE))))</f>
        <v>Ken張智凱</v>
      </c>
      <c r="P11172" s="92">
        <f t="shared" si="598"/>
        <v>44907</v>
      </c>
      <c r="Q11172" s="139" t="str">
        <f t="shared" si="599"/>
        <v>週一</v>
      </c>
      <c r="R11172" s="128" t="s">
        <v>1854</v>
      </c>
      <c r="Z11172" s="79" t="s">
        <v>4001</v>
      </c>
    </row>
    <row r="11173" spans="2:28">
      <c r="B11173" s="66">
        <v>44890</v>
      </c>
      <c r="C11173" s="67">
        <v>44896</v>
      </c>
      <c r="D11173" s="126" t="s">
        <v>1854</v>
      </c>
      <c r="E11173" s="89" t="s">
        <v>82</v>
      </c>
      <c r="F11173" s="115" t="s">
        <v>4004</v>
      </c>
      <c r="G11173" s="92">
        <v>44896</v>
      </c>
      <c r="H11173" s="92">
        <v>44909</v>
      </c>
      <c r="I11173" s="127">
        <f t="shared" si="597"/>
        <v>13</v>
      </c>
      <c r="J11173" s="106" t="s">
        <v>137</v>
      </c>
      <c r="K11173" s="106" t="s">
        <v>138</v>
      </c>
      <c r="L11173" s="100"/>
      <c r="M11173" s="73" t="s">
        <v>91</v>
      </c>
      <c r="N11173" s="94" t="str">
        <f>VLOOKUP(K11173,[1]人員授權表!D$3:G$249,4,0)</f>
        <v>無機</v>
      </c>
      <c r="O11173" s="89" t="str">
        <f>IF(J11173=[1]人員授權表!$C$85,"Casper李羿勳",IF(J11173=[1]人員授權表!$C$188,"Iring陳俊明",IF(J11173=[1]人員授權表!$C$189,"Brian陳泓霖",VLOOKUP(K11173,[1]人員授權表!D$2:E$249,2,FALSE))))</f>
        <v>Jack劉念忻</v>
      </c>
      <c r="P11173" s="92">
        <f t="shared" si="598"/>
        <v>44907</v>
      </c>
      <c r="Q11173" s="139" t="str">
        <f t="shared" si="599"/>
        <v>週一</v>
      </c>
      <c r="R11173" s="128" t="s">
        <v>1854</v>
      </c>
      <c r="Z11173" s="79" t="s">
        <v>4001</v>
      </c>
    </row>
    <row r="11174" spans="2:28">
      <c r="B11174" s="66">
        <v>44890</v>
      </c>
      <c r="C11174" s="67">
        <v>44896</v>
      </c>
      <c r="D11174" s="126" t="s">
        <v>1854</v>
      </c>
      <c r="E11174" s="89" t="s">
        <v>82</v>
      </c>
      <c r="F11174" s="115" t="s">
        <v>4004</v>
      </c>
      <c r="G11174" s="92">
        <v>44896</v>
      </c>
      <c r="H11174" s="92">
        <v>44909</v>
      </c>
      <c r="I11174" s="127">
        <f t="shared" si="597"/>
        <v>13</v>
      </c>
      <c r="J11174" s="106" t="s">
        <v>148</v>
      </c>
      <c r="K11174" s="106" t="s">
        <v>149</v>
      </c>
      <c r="L11174" s="100"/>
      <c r="M11174" s="73" t="s">
        <v>91</v>
      </c>
      <c r="N11174" s="94" t="str">
        <f>VLOOKUP(K11174,[1]人員授權表!D$3:G$249,4,0)</f>
        <v>無機</v>
      </c>
      <c r="O11174" s="89" t="str">
        <f>IF(J11174=[1]人員授權表!$C$85,"Casper李羿勳",IF(J11174=[1]人員授權表!$C$188,"Iring陳俊明",IF(J11174=[1]人員授權表!$C$189,"Brian陳泓霖",VLOOKUP(K11174,[1]人員授權表!D$2:E$249,2,FALSE))))</f>
        <v>Vicky游崴涵</v>
      </c>
      <c r="P11174" s="92">
        <f t="shared" si="598"/>
        <v>44907</v>
      </c>
      <c r="Q11174" s="139" t="str">
        <f t="shared" si="599"/>
        <v>週一</v>
      </c>
      <c r="R11174" s="128" t="s">
        <v>1854</v>
      </c>
      <c r="Z11174" s="79" t="s">
        <v>4001</v>
      </c>
    </row>
    <row r="11175" spans="2:28">
      <c r="B11175" s="66">
        <v>44901</v>
      </c>
      <c r="D11175" s="68" t="s">
        <v>50</v>
      </c>
      <c r="E11175" s="70" t="s">
        <v>879</v>
      </c>
      <c r="F11175" s="70" t="s">
        <v>4005</v>
      </c>
      <c r="G11175" s="67">
        <v>44895</v>
      </c>
      <c r="H11175" s="67">
        <v>44909</v>
      </c>
      <c r="I11175" s="71">
        <f t="shared" si="597"/>
        <v>14</v>
      </c>
      <c r="J11175" s="72" t="s">
        <v>148</v>
      </c>
      <c r="K11175" s="72" t="s">
        <v>149</v>
      </c>
      <c r="L11175" s="73">
        <v>3</v>
      </c>
      <c r="M11175" s="73" t="s">
        <v>104</v>
      </c>
      <c r="N11175" s="68" t="str">
        <f>VLOOKUP(K11175,[1]人員授權表!D$3:G$249,4,0)</f>
        <v>無機</v>
      </c>
      <c r="O11175" s="70" t="str">
        <f>IF(J11175=[1]人員授權表!$C$85,"Casper李羿勳",IF(J11175=[1]人員授權表!$C$188,"Iring陳俊明",IF(J11175=[1]人員授權表!$C$189,"Brian陳泓霖",VLOOKUP(K11175,[1]人員授權表!D$2:E$249,2,FALSE))))</f>
        <v>Vicky游崴涵</v>
      </c>
      <c r="P11175" s="67">
        <f t="shared" si="598"/>
        <v>44907</v>
      </c>
      <c r="Q11175" s="75" t="str">
        <f t="shared" si="599"/>
        <v>週一</v>
      </c>
      <c r="R11175" s="80">
        <v>44901</v>
      </c>
      <c r="Z11175" s="79" t="s">
        <v>4006</v>
      </c>
      <c r="AA11175" s="102">
        <v>12</v>
      </c>
      <c r="AB11175" s="123" t="s">
        <v>2380</v>
      </c>
    </row>
    <row r="11176" spans="2:28">
      <c r="B11176" s="66">
        <v>44896</v>
      </c>
      <c r="E11176" s="70" t="s">
        <v>82</v>
      </c>
      <c r="F11176" s="4" t="s">
        <v>4007</v>
      </c>
      <c r="G11176" s="67">
        <v>44894</v>
      </c>
      <c r="H11176" s="67">
        <v>44909</v>
      </c>
      <c r="I11176" s="71">
        <v>15</v>
      </c>
      <c r="J11176" s="72" t="s">
        <v>4008</v>
      </c>
      <c r="K11176" s="72" t="s">
        <v>4009</v>
      </c>
      <c r="L11176" s="73">
        <v>3</v>
      </c>
      <c r="M11176" s="73" t="s">
        <v>108</v>
      </c>
      <c r="N11176" s="68" t="s">
        <v>253</v>
      </c>
      <c r="O11176" s="70" t="s">
        <v>1449</v>
      </c>
      <c r="P11176" s="67">
        <f t="shared" si="598"/>
        <v>44907</v>
      </c>
      <c r="Q11176" s="75" t="str">
        <f t="shared" si="599"/>
        <v>週一</v>
      </c>
    </row>
    <row r="11177" spans="2:28">
      <c r="B11177" s="66">
        <v>44888</v>
      </c>
      <c r="D11177" s="68" t="s">
        <v>50</v>
      </c>
      <c r="E11177" s="70" t="s">
        <v>11</v>
      </c>
      <c r="F11177" s="4" t="s">
        <v>4010</v>
      </c>
      <c r="G11177" s="67">
        <v>44896</v>
      </c>
      <c r="H11177" s="67">
        <v>44909</v>
      </c>
      <c r="I11177" s="71">
        <f t="shared" ref="I11177:I11207" si="600">_xlfn.DAYS(H11177,G11177)</f>
        <v>13</v>
      </c>
      <c r="J11177" s="72" t="s">
        <v>148</v>
      </c>
      <c r="K11177" s="72" t="s">
        <v>149</v>
      </c>
      <c r="L11177" s="73">
        <v>1</v>
      </c>
      <c r="M11177" s="73" t="s">
        <v>91</v>
      </c>
      <c r="N11177" s="68" t="str">
        <f>VLOOKUP(K11177,[1]人員授權表!D$3:G$249,4,0)</f>
        <v>無機</v>
      </c>
      <c r="O11177" s="70" t="str">
        <f>IF(J11177=[1]人員授權表!$C$85,"Casper李羿勳",IF(J11177=[1]人員授權表!$C$188,"Iring陳俊明",IF(J11177=[1]人員授權表!$C$189,"Brian陳泓霖",VLOOKUP(K11177,[1]人員授權表!D$2:E$249,2,FALSE))))</f>
        <v>Vicky游崴涵</v>
      </c>
      <c r="P11177" s="67">
        <f t="shared" si="598"/>
        <v>44907</v>
      </c>
      <c r="Q11177" s="75" t="str">
        <f t="shared" si="599"/>
        <v>週一</v>
      </c>
      <c r="R11177" s="80">
        <v>44901</v>
      </c>
    </row>
    <row r="11178" spans="2:28">
      <c r="B11178" s="66">
        <v>44888</v>
      </c>
      <c r="D11178" s="68" t="s">
        <v>50</v>
      </c>
      <c r="E11178" s="70" t="s">
        <v>11</v>
      </c>
      <c r="F11178" s="4" t="s">
        <v>4010</v>
      </c>
      <c r="G11178" s="67">
        <v>44896</v>
      </c>
      <c r="H11178" s="67">
        <v>44909</v>
      </c>
      <c r="I11178" s="71">
        <f t="shared" si="600"/>
        <v>13</v>
      </c>
      <c r="J11178" s="72" t="s">
        <v>141</v>
      </c>
      <c r="K11178" s="72" t="s">
        <v>142</v>
      </c>
      <c r="L11178" s="73">
        <v>1</v>
      </c>
      <c r="M11178" s="73" t="s">
        <v>91</v>
      </c>
      <c r="N11178" s="68" t="str">
        <f>VLOOKUP(K11178,[1]人員授權表!D$3:G$249,4,0)</f>
        <v>無機</v>
      </c>
      <c r="O11178" s="70" t="str">
        <f>IF(J11178=[1]人員授權表!$C$85,"Casper李羿勳",IF(J11178=[1]人員授權表!$C$188,"Iring陳俊明",IF(J11178=[1]人員授權表!$C$189,"Brian陳泓霖",VLOOKUP(K11178,[1]人員授權表!D$2:E$249,2,FALSE))))</f>
        <v>Dennis陳汶宏</v>
      </c>
      <c r="P11178" s="67">
        <f t="shared" si="598"/>
        <v>44907</v>
      </c>
      <c r="Q11178" s="75" t="str">
        <f t="shared" si="599"/>
        <v>週一</v>
      </c>
      <c r="R11178" s="80">
        <v>44902</v>
      </c>
      <c r="U11178" s="70">
        <v>1</v>
      </c>
      <c r="Y11178" s="78">
        <v>44902</v>
      </c>
      <c r="Z11178" s="79" t="s">
        <v>4011</v>
      </c>
    </row>
    <row r="11179" spans="2:28">
      <c r="B11179" s="66">
        <v>44888</v>
      </c>
      <c r="D11179" s="68" t="s">
        <v>50</v>
      </c>
      <c r="E11179" s="70" t="s">
        <v>82</v>
      </c>
      <c r="F11179" s="4" t="s">
        <v>4012</v>
      </c>
      <c r="G11179" s="67">
        <v>44896</v>
      </c>
      <c r="H11179" s="67">
        <v>44909</v>
      </c>
      <c r="I11179" s="71">
        <f t="shared" si="600"/>
        <v>13</v>
      </c>
      <c r="J11179" s="72" t="s">
        <v>139</v>
      </c>
      <c r="K11179" s="72" t="s">
        <v>140</v>
      </c>
      <c r="L11179" s="73">
        <v>1</v>
      </c>
      <c r="M11179" s="73" t="s">
        <v>91</v>
      </c>
      <c r="N11179" s="68" t="str">
        <f>VLOOKUP(K11179,[1]人員授權表!D$3:G$249,4,0)</f>
        <v>無機</v>
      </c>
      <c r="O11179" s="70" t="str">
        <f>IF(J11179=[1]人員授權表!$C$85,"Casper李羿勳",IF(J11179=[1]人員授權表!$C$188,"Iring陳俊明",IF(J11179=[1]人員授權表!$C$189,"Brian陳泓霖",VLOOKUP(K11179,[1]人員授權表!D$2:E$249,2,FALSE))))</f>
        <v>Brian陳泓霖</v>
      </c>
      <c r="P11179" s="67">
        <f t="shared" si="598"/>
        <v>44907</v>
      </c>
      <c r="Q11179" s="75" t="str">
        <f t="shared" si="599"/>
        <v>週一</v>
      </c>
      <c r="R11179" s="80">
        <v>44902</v>
      </c>
    </row>
    <row r="11180" spans="2:28">
      <c r="B11180" s="66">
        <v>44888</v>
      </c>
      <c r="E11180" s="70" t="s">
        <v>82</v>
      </c>
      <c r="F11180" s="4" t="s">
        <v>4012</v>
      </c>
      <c r="G11180" s="67">
        <v>44896</v>
      </c>
      <c r="H11180" s="67">
        <v>44909</v>
      </c>
      <c r="I11180" s="71">
        <f t="shared" si="600"/>
        <v>13</v>
      </c>
      <c r="J11180" s="72" t="s">
        <v>175</v>
      </c>
      <c r="K11180" s="72" t="s">
        <v>176</v>
      </c>
      <c r="L11180" s="73">
        <v>1</v>
      </c>
      <c r="M11180" s="73" t="s">
        <v>91</v>
      </c>
      <c r="N11180" s="68" t="str">
        <f>VLOOKUP(K11180,[1]人員授權表!D$3:G$249,4,0)</f>
        <v>無機</v>
      </c>
      <c r="O11180" s="70" t="str">
        <f>IF(J11180=[1]人員授權表!$C$85,"Casper李羿勳",IF(J11180=[1]人員授權表!$C$188,"Iring陳俊明",IF(J11180=[1]人員授權表!$C$189,"Brian陳泓霖",VLOOKUP(K11180,[1]人員授權表!D$2:E$249,2,FALSE))))</f>
        <v>Debby胡萱黛</v>
      </c>
      <c r="P11180" s="67">
        <f t="shared" si="598"/>
        <v>44907</v>
      </c>
      <c r="Q11180" s="75" t="str">
        <f t="shared" si="599"/>
        <v>週一</v>
      </c>
    </row>
    <row r="11181" spans="2:28">
      <c r="B11181" s="66">
        <v>44888</v>
      </c>
      <c r="D11181" s="68" t="s">
        <v>50</v>
      </c>
      <c r="E11181" s="70" t="s">
        <v>82</v>
      </c>
      <c r="F11181" s="4" t="s">
        <v>4012</v>
      </c>
      <c r="G11181" s="67">
        <v>44896</v>
      </c>
      <c r="H11181" s="67">
        <v>44909</v>
      </c>
      <c r="I11181" s="71">
        <f t="shared" si="600"/>
        <v>13</v>
      </c>
      <c r="J11181" s="72" t="s">
        <v>141</v>
      </c>
      <c r="K11181" s="72" t="s">
        <v>142</v>
      </c>
      <c r="L11181" s="73">
        <v>1</v>
      </c>
      <c r="M11181" s="73" t="s">
        <v>91</v>
      </c>
      <c r="N11181" s="68" t="str">
        <f>VLOOKUP(K11181,[1]人員授權表!D$3:G$249,4,0)</f>
        <v>無機</v>
      </c>
      <c r="O11181" s="70" t="str">
        <f>IF(J11181=[1]人員授權表!$C$85,"Casper李羿勳",IF(J11181=[1]人員授權表!$C$188,"Iring陳俊明",IF(J11181=[1]人員授權表!$C$189,"Brian陳泓霖",VLOOKUP(K11181,[1]人員授權表!D$2:E$249,2,FALSE))))</f>
        <v>Dennis陳汶宏</v>
      </c>
      <c r="P11181" s="67">
        <f t="shared" si="598"/>
        <v>44907</v>
      </c>
      <c r="Q11181" s="75" t="str">
        <f t="shared" si="599"/>
        <v>週一</v>
      </c>
      <c r="R11181" s="80">
        <v>44902</v>
      </c>
    </row>
    <row r="11182" spans="2:28">
      <c r="B11182" s="66">
        <v>44888</v>
      </c>
      <c r="D11182" s="68" t="s">
        <v>50</v>
      </c>
      <c r="E11182" s="70" t="s">
        <v>82</v>
      </c>
      <c r="F11182" s="4" t="s">
        <v>4012</v>
      </c>
      <c r="G11182" s="67">
        <v>44896</v>
      </c>
      <c r="H11182" s="67">
        <v>44909</v>
      </c>
      <c r="I11182" s="71">
        <f t="shared" si="600"/>
        <v>13</v>
      </c>
      <c r="J11182" s="72" t="s">
        <v>178</v>
      </c>
      <c r="K11182" s="72" t="s">
        <v>179</v>
      </c>
      <c r="L11182" s="73">
        <v>1</v>
      </c>
      <c r="M11182" s="73" t="s">
        <v>91</v>
      </c>
      <c r="N11182" s="68" t="str">
        <f>VLOOKUP(K11182,[1]人員授權表!D$3:G$249,4,0)</f>
        <v>無機</v>
      </c>
      <c r="O11182" s="70" t="str">
        <f>IF(J11182=[1]人員授權表!$C$85,"Casper李羿勳",IF(J11182=[1]人員授權表!$C$188,"Iring陳俊明",IF(J11182=[1]人員授權表!$C$189,"Brian陳泓霖",VLOOKUP(K11182,[1]人員授權表!D$2:E$249,2,FALSE))))</f>
        <v>Dennis陳汶宏</v>
      </c>
      <c r="P11182" s="67">
        <f t="shared" si="598"/>
        <v>44907</v>
      </c>
      <c r="Q11182" s="75" t="str">
        <f t="shared" si="599"/>
        <v>週一</v>
      </c>
      <c r="R11182" s="80">
        <v>44900</v>
      </c>
    </row>
    <row r="11183" spans="2:28">
      <c r="B11183" s="66">
        <v>44888</v>
      </c>
      <c r="D11183" s="68" t="s">
        <v>50</v>
      </c>
      <c r="E11183" s="70" t="s">
        <v>82</v>
      </c>
      <c r="F11183" s="4" t="s">
        <v>4012</v>
      </c>
      <c r="G11183" s="67">
        <v>44896</v>
      </c>
      <c r="H11183" s="67">
        <v>44909</v>
      </c>
      <c r="I11183" s="71">
        <f t="shared" si="600"/>
        <v>13</v>
      </c>
      <c r="J11183" s="72" t="s">
        <v>188</v>
      </c>
      <c r="K11183" s="72" t="s">
        <v>189</v>
      </c>
      <c r="L11183" s="73">
        <v>1</v>
      </c>
      <c r="M11183" s="73" t="s">
        <v>91</v>
      </c>
      <c r="N11183" s="68" t="str">
        <f>VLOOKUP(K11183,[1]人員授權表!D$3:G$249,4,0)</f>
        <v>無機</v>
      </c>
      <c r="O11183" s="70" t="str">
        <f>IF(J11183=[1]人員授權表!$C$85,"Casper李羿勳",IF(J11183=[1]人員授權表!$C$188,"Iring陳俊明",IF(J11183=[1]人員授權表!$C$189,"Brian陳泓霖",VLOOKUP(K11183,[1]人員授權表!D$2:E$249,2,FALSE))))</f>
        <v>Iring陳俊明</v>
      </c>
      <c r="P11183" s="67">
        <f t="shared" si="598"/>
        <v>44907</v>
      </c>
      <c r="Q11183" s="140" t="str">
        <f t="shared" si="599"/>
        <v>週一</v>
      </c>
      <c r="R11183" s="80">
        <v>44901</v>
      </c>
    </row>
    <row r="11184" spans="2:28">
      <c r="B11184" s="66">
        <v>44888</v>
      </c>
      <c r="E11184" s="70" t="s">
        <v>82</v>
      </c>
      <c r="F11184" s="4" t="s">
        <v>4012</v>
      </c>
      <c r="G11184" s="67">
        <v>44896</v>
      </c>
      <c r="H11184" s="67">
        <v>44909</v>
      </c>
      <c r="I11184" s="71">
        <f t="shared" si="600"/>
        <v>13</v>
      </c>
      <c r="J11184" s="72" t="s">
        <v>167</v>
      </c>
      <c r="K11184" s="72" t="s">
        <v>168</v>
      </c>
      <c r="L11184" s="73">
        <v>1</v>
      </c>
      <c r="M11184" s="73" t="s">
        <v>91</v>
      </c>
      <c r="N11184" s="68" t="str">
        <f>VLOOKUP(K11184,[1]人員授權表!D$3:G$249,4,0)</f>
        <v>有機</v>
      </c>
      <c r="O11184" s="70" t="str">
        <f>IF(J11184=[1]人員授權表!$C$85,"Casper李羿勳",IF(J11184=[1]人員授權表!$C$188,"Iring陳俊明",IF(J11184=[1]人員授權表!$C$189,"Brian陳泓霖",VLOOKUP(K11184,[1]人員授權表!D$2:E$249,2,FALSE))))</f>
        <v>Una林庭瑄</v>
      </c>
      <c r="P11184" s="67">
        <f t="shared" si="598"/>
        <v>44907</v>
      </c>
      <c r="Q11184" s="140" t="str">
        <f t="shared" si="599"/>
        <v>週一</v>
      </c>
    </row>
    <row r="11185" spans="2:28">
      <c r="B11185" s="66">
        <v>44888</v>
      </c>
      <c r="D11185" s="68" t="s">
        <v>50</v>
      </c>
      <c r="E11185" s="70" t="s">
        <v>82</v>
      </c>
      <c r="F11185" s="4" t="s">
        <v>4012</v>
      </c>
      <c r="G11185" s="67">
        <v>44896</v>
      </c>
      <c r="H11185" s="67">
        <v>44909</v>
      </c>
      <c r="I11185" s="71">
        <f t="shared" si="600"/>
        <v>13</v>
      </c>
      <c r="J11185" s="72" t="s">
        <v>125</v>
      </c>
      <c r="K11185" s="72" t="s">
        <v>144</v>
      </c>
      <c r="L11185" s="73">
        <v>1</v>
      </c>
      <c r="M11185" s="73" t="s">
        <v>91</v>
      </c>
      <c r="N11185" s="68" t="str">
        <f>VLOOKUP(K11185,[1]人員授權表!D$3:G$249,4,0)</f>
        <v>有機</v>
      </c>
      <c r="O11185" s="70" t="str">
        <f>IF(J11185=[1]人員授權表!$C$85,"Casper李羿勳",IF(J11185=[1]人員授權表!$C$188,"Iring陳俊明",IF(J11185=[1]人員授權表!$C$189,"Brian陳泓霖",VLOOKUP(K11185,[1]人員授權表!D$2:E$249,2,FALSE))))</f>
        <v>Lucy黃詩婷</v>
      </c>
      <c r="P11185" s="67">
        <f t="shared" si="598"/>
        <v>44907</v>
      </c>
      <c r="Q11185" s="75" t="str">
        <f t="shared" si="599"/>
        <v>週一</v>
      </c>
      <c r="R11185" s="80">
        <v>44902</v>
      </c>
    </row>
    <row r="11186" spans="2:28">
      <c r="B11186" s="66">
        <v>44888</v>
      </c>
      <c r="E11186" s="70" t="s">
        <v>82</v>
      </c>
      <c r="F11186" s="4" t="s">
        <v>4012</v>
      </c>
      <c r="G11186" s="67">
        <v>44896</v>
      </c>
      <c r="H11186" s="67">
        <v>44909</v>
      </c>
      <c r="I11186" s="71">
        <f t="shared" si="600"/>
        <v>13</v>
      </c>
      <c r="J11186" s="72" t="s">
        <v>190</v>
      </c>
      <c r="K11186" s="72" t="s">
        <v>140</v>
      </c>
      <c r="L11186" s="73">
        <v>1</v>
      </c>
      <c r="M11186" s="73" t="s">
        <v>91</v>
      </c>
      <c r="N11186" s="68" t="str">
        <f>VLOOKUP(K11186,[1]人員授權表!D$3:G$249,4,0)</f>
        <v>無機</v>
      </c>
      <c r="O11186" s="70" t="str">
        <f>IF(J11186=[1]人員授權表!$C$85,"Casper李羿勳",IF(J11186=[1]人員授權表!$C$188,"Iring陳俊明",IF(J11186=[1]人員授權表!$C$189,"Brian陳泓霖",VLOOKUP(K11186,[1]人員授權表!D$2:E$249,2,FALSE))))</f>
        <v>Iring陳俊明</v>
      </c>
      <c r="P11186" s="67">
        <f t="shared" si="598"/>
        <v>44907</v>
      </c>
      <c r="Q11186" s="75" t="str">
        <f t="shared" si="599"/>
        <v>週一</v>
      </c>
    </row>
    <row r="11187" spans="2:28">
      <c r="B11187" s="66">
        <v>44893</v>
      </c>
      <c r="D11187" s="68" t="s">
        <v>1421</v>
      </c>
      <c r="E11187" s="70" t="s">
        <v>82</v>
      </c>
      <c r="F11187" s="4" t="s">
        <v>4013</v>
      </c>
      <c r="G11187" s="67">
        <v>44895</v>
      </c>
      <c r="H11187" s="67">
        <v>44909</v>
      </c>
      <c r="I11187" s="71">
        <f t="shared" si="600"/>
        <v>14</v>
      </c>
      <c r="J11187" s="72" t="s">
        <v>181</v>
      </c>
      <c r="K11187" s="72" t="s">
        <v>182</v>
      </c>
      <c r="L11187" s="73">
        <v>11</v>
      </c>
      <c r="M11187" s="73" t="s">
        <v>104</v>
      </c>
      <c r="N11187" s="68" t="str">
        <f>VLOOKUP(K11187,[1]人員授權表!D$3:G$249,4,0)</f>
        <v>有機</v>
      </c>
      <c r="O11187" s="70" t="str">
        <f>IF(J11187=[1]人員授權表!$C$85,"Casper李羿勳",IF(J11187=[1]人員授權表!$C$188,"Iring陳俊明",IF(J11187=[1]人員授權表!$C$189,"Brian陳泓霖",VLOOKUP(K11187,[1]人員授權表!D$2:E$249,2,FALSE))))</f>
        <v>Sara王淑玲</v>
      </c>
      <c r="P11187" s="67">
        <f t="shared" si="598"/>
        <v>44907</v>
      </c>
      <c r="Q11187" s="75" t="str">
        <f t="shared" si="599"/>
        <v>週一</v>
      </c>
    </row>
    <row r="11188" spans="2:28">
      <c r="B11188" s="66">
        <v>44893</v>
      </c>
      <c r="D11188" s="68" t="s">
        <v>50</v>
      </c>
      <c r="E11188" s="70" t="s">
        <v>82</v>
      </c>
      <c r="F11188" s="4" t="s">
        <v>4013</v>
      </c>
      <c r="G11188" s="67">
        <v>44895</v>
      </c>
      <c r="H11188" s="67">
        <v>44909</v>
      </c>
      <c r="I11188" s="71">
        <f t="shared" si="600"/>
        <v>14</v>
      </c>
      <c r="J11188" s="72" t="s">
        <v>204</v>
      </c>
      <c r="K11188" s="72" t="s">
        <v>205</v>
      </c>
      <c r="L11188" s="73">
        <v>11</v>
      </c>
      <c r="M11188" s="73" t="s">
        <v>104</v>
      </c>
      <c r="N11188" s="68" t="str">
        <f>VLOOKUP(K11188,[1]人員授權表!D$3:G$249,4,0)</f>
        <v>無機</v>
      </c>
      <c r="O11188" s="70" t="str">
        <f>IF(J11188=[1]人員授權表!$C$85,"Casper李羿勳",IF(J11188=[1]人員授權表!$C$188,"Iring陳俊明",IF(J11188=[1]人員授權表!$C$189,"Brian陳泓霖",VLOOKUP(K11188,[1]人員授權表!D$2:E$249,2,FALSE))))</f>
        <v>Iring陳俊明</v>
      </c>
      <c r="P11188" s="67">
        <f t="shared" si="598"/>
        <v>44907</v>
      </c>
      <c r="Q11188" s="75" t="str">
        <f t="shared" si="599"/>
        <v>週一</v>
      </c>
      <c r="R11188" s="80">
        <v>44902</v>
      </c>
    </row>
    <row r="11189" spans="2:28">
      <c r="B11189" s="66">
        <v>44893</v>
      </c>
      <c r="D11189" s="68" t="s">
        <v>1421</v>
      </c>
      <c r="E11189" s="70" t="s">
        <v>82</v>
      </c>
      <c r="F11189" s="4" t="s">
        <v>4013</v>
      </c>
      <c r="G11189" s="67">
        <v>44895</v>
      </c>
      <c r="H11189" s="67">
        <v>44909</v>
      </c>
      <c r="I11189" s="71">
        <f t="shared" si="600"/>
        <v>14</v>
      </c>
      <c r="J11189" s="72" t="s">
        <v>326</v>
      </c>
      <c r="K11189" s="72" t="s">
        <v>170</v>
      </c>
      <c r="L11189" s="73">
        <v>11</v>
      </c>
      <c r="M11189" s="73" t="s">
        <v>104</v>
      </c>
      <c r="N11189" s="68" t="str">
        <f>VLOOKUP(K11189,[1]人員授權表!D$3:G$249,4,0)</f>
        <v>有機</v>
      </c>
      <c r="O11189" s="70" t="str">
        <f>IF(J11189=[1]人員授權表!$C$85,"Casper李羿勳",IF(J11189=[1]人員授權表!$C$188,"Iring陳俊明",IF(J11189=[1]人員授權表!$C$189,"Brian陳泓霖",VLOOKUP(K11189,[1]人員授權表!D$2:E$249,2,FALSE))))</f>
        <v>Elle黃雅琪&amp;
Marco陳鴻鈞</v>
      </c>
      <c r="P11189" s="67">
        <f t="shared" si="598"/>
        <v>44907</v>
      </c>
      <c r="Q11189" s="75" t="str">
        <f t="shared" si="599"/>
        <v>週一</v>
      </c>
    </row>
    <row r="11190" spans="2:28">
      <c r="B11190" s="66">
        <v>44895</v>
      </c>
      <c r="D11190" s="68" t="s">
        <v>50</v>
      </c>
      <c r="E11190" s="70" t="s">
        <v>879</v>
      </c>
      <c r="F11190" s="4" t="s">
        <v>4014</v>
      </c>
      <c r="G11190" s="67">
        <v>44893</v>
      </c>
      <c r="H11190" s="67">
        <v>44909</v>
      </c>
      <c r="I11190" s="71">
        <f t="shared" si="600"/>
        <v>16</v>
      </c>
      <c r="J11190" s="72" t="s">
        <v>181</v>
      </c>
      <c r="K11190" s="72" t="s">
        <v>182</v>
      </c>
      <c r="L11190" s="73">
        <v>3</v>
      </c>
      <c r="M11190" s="73" t="s">
        <v>108</v>
      </c>
      <c r="N11190" s="68" t="str">
        <f>VLOOKUP(K11190,[1]人員授權表!D$3:G$249,4,0)</f>
        <v>有機</v>
      </c>
      <c r="O11190" s="70" t="str">
        <f>IF(J11190=[1]人員授權表!$C$85,"Casper李羿勳",IF(J11190=[1]人員授權表!$C$188,"Iring陳俊明",IF(J11190=[1]人員授權表!$C$189,"Brian陳泓霖",VLOOKUP(K11190,[1]人員授權表!D$2:E$249,2,FALSE))))</f>
        <v>Sara王淑玲</v>
      </c>
      <c r="P11190" s="67">
        <f t="shared" si="598"/>
        <v>44907</v>
      </c>
      <c r="Q11190" s="75" t="str">
        <f t="shared" si="599"/>
        <v>週一</v>
      </c>
      <c r="R11190" s="80">
        <v>44901</v>
      </c>
      <c r="AA11190" s="102">
        <v>15</v>
      </c>
      <c r="AB11190" s="123" t="s">
        <v>2325</v>
      </c>
    </row>
    <row r="11191" spans="2:28">
      <c r="B11191" s="66">
        <v>44882</v>
      </c>
      <c r="D11191" s="68" t="s">
        <v>50</v>
      </c>
      <c r="E11191" s="70" t="s">
        <v>82</v>
      </c>
      <c r="F11191" s="70" t="s">
        <v>4015</v>
      </c>
      <c r="G11191" s="67">
        <v>44895</v>
      </c>
      <c r="H11191" s="67">
        <v>44909</v>
      </c>
      <c r="I11191" s="71">
        <f t="shared" si="600"/>
        <v>14</v>
      </c>
      <c r="J11191" s="72" t="s">
        <v>137</v>
      </c>
      <c r="K11191" s="72" t="s">
        <v>138</v>
      </c>
      <c r="L11191" s="73">
        <v>5</v>
      </c>
      <c r="M11191" s="73" t="s">
        <v>108</v>
      </c>
      <c r="N11191" s="68" t="str">
        <f>VLOOKUP(K11191,[1]人員授權表!D$3:G$249,4,0)</f>
        <v>無機</v>
      </c>
      <c r="O11191" s="70" t="str">
        <f>IF(J11191=[1]人員授權表!$C$85,"Casper李羿勳",IF(J11191=[1]人員授權表!$C$188,"Iring陳俊明",IF(J11191=[1]人員授權表!$C$189,"Brian陳泓霖",VLOOKUP(K11191,[1]人員授權表!D$2:E$249,2,FALSE))))</f>
        <v>Jack劉念忻</v>
      </c>
      <c r="P11191" s="67">
        <f t="shared" si="598"/>
        <v>44907</v>
      </c>
      <c r="Q11191" s="75" t="str">
        <f t="shared" si="599"/>
        <v>週一</v>
      </c>
      <c r="R11191" s="80">
        <v>44902</v>
      </c>
    </row>
    <row r="11192" spans="2:28">
      <c r="B11192" s="66">
        <v>44882</v>
      </c>
      <c r="D11192" s="68" t="s">
        <v>50</v>
      </c>
      <c r="E11192" s="70" t="s">
        <v>82</v>
      </c>
      <c r="F11192" s="70" t="s">
        <v>4015</v>
      </c>
      <c r="G11192" s="67">
        <v>44895</v>
      </c>
      <c r="H11192" s="67">
        <v>44909</v>
      </c>
      <c r="I11192" s="71">
        <f t="shared" si="600"/>
        <v>14</v>
      </c>
      <c r="J11192" s="72" t="s">
        <v>148</v>
      </c>
      <c r="K11192" s="72" t="s">
        <v>1525</v>
      </c>
      <c r="L11192" s="73">
        <v>5</v>
      </c>
      <c r="M11192" s="73" t="s">
        <v>108</v>
      </c>
      <c r="N11192" s="68" t="str">
        <f>VLOOKUP(K11192,[1]人員授權表!D$3:G$249,4,0)</f>
        <v>無機</v>
      </c>
      <c r="O11192" s="70" t="str">
        <f>IF(J11192=[1]人員授權表!$C$85,"Casper李羿勳",IF(J11192=[1]人員授權表!$C$188,"Iring陳俊明",IF(J11192=[1]人員授權表!$C$189,"Brian陳泓霖",VLOOKUP(K11192,[1]人員授權表!D$2:E$249,2,FALSE))))</f>
        <v>Vicky游崴涵</v>
      </c>
      <c r="P11192" s="67">
        <f t="shared" si="598"/>
        <v>44907</v>
      </c>
      <c r="Q11192" s="75" t="str">
        <f t="shared" si="599"/>
        <v>週一</v>
      </c>
      <c r="R11192" s="80">
        <v>44902</v>
      </c>
    </row>
    <row r="11193" spans="2:28">
      <c r="B11193" s="66">
        <v>44882</v>
      </c>
      <c r="D11193" s="68" t="s">
        <v>50</v>
      </c>
      <c r="E11193" s="70" t="s">
        <v>82</v>
      </c>
      <c r="F11193" s="70" t="s">
        <v>4015</v>
      </c>
      <c r="G11193" s="67">
        <v>44895</v>
      </c>
      <c r="H11193" s="67">
        <v>44909</v>
      </c>
      <c r="I11193" s="71">
        <f t="shared" si="600"/>
        <v>14</v>
      </c>
      <c r="J11193" s="72" t="s">
        <v>139</v>
      </c>
      <c r="K11193" s="72" t="s">
        <v>1048</v>
      </c>
      <c r="L11193" s="73">
        <v>5</v>
      </c>
      <c r="M11193" s="73" t="s">
        <v>108</v>
      </c>
      <c r="N11193" s="68" t="str">
        <f>VLOOKUP(K11193,[1]人員授權表!D$3:G$249,4,0)</f>
        <v>無機</v>
      </c>
      <c r="O11193" s="70" t="str">
        <f>IF(J11193=[1]人員授權表!$C$85,"Casper李羿勳",IF(J11193=[1]人員授權表!$C$188,"Iring陳俊明",IF(J11193=[1]人員授權表!$C$189,"Brian陳泓霖",VLOOKUP(K11193,[1]人員授權表!D$2:E$249,2,FALSE))))</f>
        <v>Brian陳泓霖</v>
      </c>
      <c r="P11193" s="67">
        <f t="shared" si="598"/>
        <v>44907</v>
      </c>
      <c r="Q11193" s="75" t="str">
        <f t="shared" si="599"/>
        <v>週一</v>
      </c>
      <c r="R11193" s="80">
        <v>44900</v>
      </c>
      <c r="U11193" s="70">
        <v>1</v>
      </c>
      <c r="Y11193" s="78">
        <v>44900</v>
      </c>
      <c r="Z11193" s="79" t="s">
        <v>4016</v>
      </c>
    </row>
    <row r="11194" spans="2:28">
      <c r="B11194" s="66">
        <v>44882</v>
      </c>
      <c r="D11194" s="68" t="s">
        <v>50</v>
      </c>
      <c r="E11194" s="70" t="s">
        <v>82</v>
      </c>
      <c r="F11194" s="70" t="s">
        <v>4015</v>
      </c>
      <c r="G11194" s="67">
        <v>44895</v>
      </c>
      <c r="H11194" s="67">
        <v>44909</v>
      </c>
      <c r="I11194" s="71">
        <f t="shared" si="600"/>
        <v>14</v>
      </c>
      <c r="J11194" s="72" t="s">
        <v>141</v>
      </c>
      <c r="K11194" s="72" t="s">
        <v>142</v>
      </c>
      <c r="L11194" s="73">
        <v>5</v>
      </c>
      <c r="M11194" s="73" t="s">
        <v>108</v>
      </c>
      <c r="N11194" s="68" t="str">
        <f>VLOOKUP(K11194,[1]人員授權表!D$3:G$249,4,0)</f>
        <v>無機</v>
      </c>
      <c r="O11194" s="70" t="str">
        <f>IF(J11194=[1]人員授權表!$C$85,"Casper李羿勳",IF(J11194=[1]人員授權表!$C$188,"Iring陳俊明",IF(J11194=[1]人員授權表!$C$189,"Brian陳泓霖",VLOOKUP(K11194,[1]人員授權表!D$2:E$249,2,FALSE))))</f>
        <v>Dennis陳汶宏</v>
      </c>
      <c r="P11194" s="67">
        <f t="shared" si="598"/>
        <v>44907</v>
      </c>
      <c r="Q11194" s="75" t="str">
        <f t="shared" si="599"/>
        <v>週一</v>
      </c>
      <c r="R11194" s="80">
        <v>44900</v>
      </c>
    </row>
    <row r="11195" spans="2:28">
      <c r="B11195" s="66">
        <v>44882</v>
      </c>
      <c r="D11195" s="68" t="s">
        <v>50</v>
      </c>
      <c r="E11195" s="70" t="s">
        <v>82</v>
      </c>
      <c r="F11195" s="70" t="s">
        <v>4015</v>
      </c>
      <c r="G11195" s="67">
        <v>44895</v>
      </c>
      <c r="H11195" s="67">
        <v>44909</v>
      </c>
      <c r="I11195" s="71">
        <f t="shared" si="600"/>
        <v>14</v>
      </c>
      <c r="J11195" s="72" t="s">
        <v>178</v>
      </c>
      <c r="K11195" s="72" t="s">
        <v>2253</v>
      </c>
      <c r="L11195" s="73">
        <v>5</v>
      </c>
      <c r="M11195" s="73" t="s">
        <v>108</v>
      </c>
      <c r="N11195" s="68" t="str">
        <f>VLOOKUP(K11195,[1]人員授權表!D$3:G$249,4,0)</f>
        <v>無機</v>
      </c>
      <c r="O11195" s="70" t="str">
        <f>IF(J11195=[1]人員授權表!$C$85,"Casper李羿勳",IF(J11195=[1]人員授權表!$C$188,"Iring陳俊明",IF(J11195=[1]人員授權表!$C$189,"Brian陳泓霖",VLOOKUP(K11195,[1]人員授權表!D$2:E$249,2,FALSE))))</f>
        <v>Dennis陳汶宏</v>
      </c>
      <c r="P11195" s="67">
        <f t="shared" si="598"/>
        <v>44907</v>
      </c>
      <c r="Q11195" s="75" t="str">
        <f t="shared" si="599"/>
        <v>週一</v>
      </c>
      <c r="R11195" s="80">
        <v>44900</v>
      </c>
    </row>
    <row r="11196" spans="2:28">
      <c r="B11196" s="66">
        <v>44881</v>
      </c>
      <c r="D11196" s="68" t="s">
        <v>1421</v>
      </c>
      <c r="E11196" s="70" t="s">
        <v>82</v>
      </c>
      <c r="F11196" s="70" t="s">
        <v>4017</v>
      </c>
      <c r="G11196" s="67">
        <v>44895</v>
      </c>
      <c r="H11196" s="67">
        <v>44909</v>
      </c>
      <c r="I11196" s="71">
        <f t="shared" si="600"/>
        <v>14</v>
      </c>
      <c r="J11196" s="72" t="s">
        <v>525</v>
      </c>
      <c r="K11196" s="72" t="s">
        <v>1051</v>
      </c>
      <c r="L11196" s="73">
        <v>63</v>
      </c>
      <c r="M11196" s="73" t="s">
        <v>108</v>
      </c>
      <c r="N11196" s="68" t="str">
        <f>VLOOKUP(K11196,[1]人員授權表!D$3:G$249,4,0)</f>
        <v>有機</v>
      </c>
      <c r="O11196" s="70" t="str">
        <f>IF(J11196=[1]人員授權表!$C$85,"Casper李羿勳",IF(J11196=[1]人員授權表!$C$188,"Iring陳俊明",IF(J11196=[1]人員授權表!$C$189,"Brian陳泓霖",VLOOKUP(K11196,[1]人員授權表!D$2:E$249,2,FALSE))))</f>
        <v>Sara王淑玲</v>
      </c>
      <c r="P11196" s="67">
        <f t="shared" si="598"/>
        <v>44907</v>
      </c>
      <c r="Q11196" s="75" t="str">
        <f t="shared" si="599"/>
        <v>週一</v>
      </c>
      <c r="Z11196" s="79" t="s">
        <v>4018</v>
      </c>
    </row>
    <row r="11197" spans="2:28">
      <c r="B11197" s="66">
        <v>44881</v>
      </c>
      <c r="D11197" s="68" t="s">
        <v>50</v>
      </c>
      <c r="E11197" s="70" t="s">
        <v>82</v>
      </c>
      <c r="F11197" s="70" t="s">
        <v>4019</v>
      </c>
      <c r="G11197" s="67">
        <v>44895</v>
      </c>
      <c r="H11197" s="67">
        <v>44909</v>
      </c>
      <c r="I11197" s="71">
        <f t="shared" si="600"/>
        <v>14</v>
      </c>
      <c r="J11197" s="72" t="s">
        <v>169</v>
      </c>
      <c r="K11197" s="72" t="s">
        <v>170</v>
      </c>
      <c r="L11197" s="73">
        <v>1</v>
      </c>
      <c r="M11197" s="73" t="s">
        <v>108</v>
      </c>
      <c r="N11197" s="68" t="str">
        <f>VLOOKUP(K11197,[1]人員授權表!D$3:G$249,4,0)</f>
        <v>有機</v>
      </c>
      <c r="O11197" s="70" t="str">
        <f>IF(J11197=[1]人員授權表!$C$85,"Casper李羿勳",IF(J11197=[1]人員授權表!$C$188,"Iring陳俊明",IF(J11197=[1]人員授權表!$C$189,"Brian陳泓霖",VLOOKUP(K11197,[1]人員授權表!D$2:E$249,2,FALSE))))</f>
        <v>Elle黃雅琪&amp;
Marco陳鴻鈞</v>
      </c>
      <c r="P11197" s="67">
        <f t="shared" si="598"/>
        <v>44907</v>
      </c>
      <c r="Q11197" s="75" t="str">
        <f t="shared" si="599"/>
        <v>週一</v>
      </c>
      <c r="R11197" s="80">
        <v>44895</v>
      </c>
    </row>
    <row r="11198" spans="2:28">
      <c r="B11198" s="66">
        <v>44900</v>
      </c>
      <c r="E11198" s="70" t="s">
        <v>51</v>
      </c>
      <c r="F11198" s="70" t="s">
        <v>496</v>
      </c>
      <c r="G11198" s="67">
        <v>44909</v>
      </c>
      <c r="H11198" s="67">
        <v>44909</v>
      </c>
      <c r="I11198" s="71">
        <f t="shared" si="600"/>
        <v>0</v>
      </c>
      <c r="J11198" s="72" t="s">
        <v>497</v>
      </c>
      <c r="K11198" s="72" t="s">
        <v>112</v>
      </c>
      <c r="L11198" s="73" t="s">
        <v>2068</v>
      </c>
      <c r="M11198" s="73" t="s">
        <v>498</v>
      </c>
      <c r="N11198" s="68" t="s">
        <v>245</v>
      </c>
      <c r="O11198" s="70" t="s">
        <v>1038</v>
      </c>
      <c r="P11198" s="67">
        <f>H11198-0</f>
        <v>44909</v>
      </c>
      <c r="Q11198" s="75" t="str">
        <f t="shared" si="599"/>
        <v>週三</v>
      </c>
    </row>
    <row r="11199" spans="2:28">
      <c r="B11199" s="66">
        <v>44895</v>
      </c>
      <c r="E11199" s="70" t="s">
        <v>82</v>
      </c>
      <c r="F11199" s="70" t="s">
        <v>4020</v>
      </c>
      <c r="G11199" s="67">
        <v>44895</v>
      </c>
      <c r="H11199" s="67">
        <v>44909</v>
      </c>
      <c r="I11199" s="71">
        <f t="shared" si="600"/>
        <v>14</v>
      </c>
      <c r="J11199" s="72" t="s">
        <v>195</v>
      </c>
      <c r="K11199" s="72" t="s">
        <v>2505</v>
      </c>
      <c r="L11199" s="73">
        <v>3</v>
      </c>
      <c r="M11199" s="73" t="s">
        <v>108</v>
      </c>
      <c r="N11199" s="68" t="str">
        <f>VLOOKUP(K11199,[1]人員授權表!D$3:G$249,4,0)</f>
        <v>無機</v>
      </c>
      <c r="O11199" s="70" t="str">
        <f>IF(J11199=[1]人員授權表!$C$85,"Casper李羿勳",IF(J11199=[1]人員授權表!$C$188,"Iring陳俊明",IF(J11199=[1]人員授權表!$C$189,"Brian陳泓霖",VLOOKUP(K11199,[1]人員授權表!D$2:E$249,2,FALSE))))</f>
        <v>Debby胡萱黛</v>
      </c>
      <c r="P11199" s="67">
        <f t="shared" ref="P11199:P11262" si="601">H11199-2</f>
        <v>44907</v>
      </c>
      <c r="Q11199" s="75" t="str">
        <f t="shared" si="599"/>
        <v>週一</v>
      </c>
    </row>
    <row r="11200" spans="2:28">
      <c r="B11200" s="66">
        <v>44895</v>
      </c>
      <c r="E11200" s="70" t="s">
        <v>82</v>
      </c>
      <c r="F11200" s="70" t="s">
        <v>4020</v>
      </c>
      <c r="G11200" s="67">
        <v>44895</v>
      </c>
      <c r="H11200" s="67">
        <v>44909</v>
      </c>
      <c r="I11200" s="71">
        <f t="shared" si="600"/>
        <v>14</v>
      </c>
      <c r="J11200" s="72" t="s">
        <v>204</v>
      </c>
      <c r="K11200" s="72" t="s">
        <v>488</v>
      </c>
      <c r="L11200" s="73">
        <v>3</v>
      </c>
      <c r="M11200" s="73" t="s">
        <v>108</v>
      </c>
      <c r="N11200" s="68" t="str">
        <f>VLOOKUP(K11200,[1]人員授權表!D$3:G$249,4,0)</f>
        <v>無機</v>
      </c>
      <c r="O11200" s="70" t="str">
        <f>IF(J11200=[1]人員授權表!$C$85,"Casper李羿勳",IF(J11200=[1]人員授權表!$C$188,"Iring陳俊明",IF(J11200=[1]人員授權表!$C$189,"Brian陳泓霖",VLOOKUP(K11200,[1]人員授權表!D$2:E$249,2,FALSE))))</f>
        <v>Iring陳俊明</v>
      </c>
      <c r="P11200" s="67">
        <f t="shared" si="601"/>
        <v>44907</v>
      </c>
      <c r="Q11200" s="75" t="str">
        <f t="shared" si="599"/>
        <v>週一</v>
      </c>
    </row>
    <row r="11201" spans="2:18">
      <c r="B11201" s="66">
        <v>44895</v>
      </c>
      <c r="E11201" s="70" t="s">
        <v>82</v>
      </c>
      <c r="F11201" s="70" t="s">
        <v>4020</v>
      </c>
      <c r="G11201" s="67">
        <v>44895</v>
      </c>
      <c r="H11201" s="67">
        <v>44909</v>
      </c>
      <c r="I11201" s="71">
        <f t="shared" si="600"/>
        <v>14</v>
      </c>
      <c r="J11201" s="72" t="s">
        <v>2718</v>
      </c>
      <c r="K11201" s="72" t="s">
        <v>98</v>
      </c>
      <c r="L11201" s="73">
        <v>3</v>
      </c>
      <c r="M11201" s="73" t="s">
        <v>108</v>
      </c>
      <c r="N11201" s="68" t="str">
        <f>VLOOKUP(K11201,[1]人員授權表!D$3:G$249,4,0)</f>
        <v>無機</v>
      </c>
      <c r="O11201" s="70" t="str">
        <f>IF(J11201=[1]人員授權表!$C$85,"Casper李羿勳",IF(J11201=[1]人員授權表!$C$188,"Iring陳俊明",IF(J11201=[1]人員授權表!$C$189,"Brian陳泓霖",VLOOKUP(K11201,[1]人員授權表!D$2:E$249,2,FALSE))))</f>
        <v>Brian陳泓霖</v>
      </c>
      <c r="P11201" s="67">
        <f t="shared" si="601"/>
        <v>44907</v>
      </c>
      <c r="Q11201" s="75" t="str">
        <f t="shared" si="599"/>
        <v>週一</v>
      </c>
    </row>
    <row r="11202" spans="2:18">
      <c r="B11202" s="66">
        <v>44895</v>
      </c>
      <c r="D11202" s="68" t="s">
        <v>50</v>
      </c>
      <c r="E11202" s="70" t="s">
        <v>82</v>
      </c>
      <c r="F11202" s="70" t="s">
        <v>4020</v>
      </c>
      <c r="G11202" s="67">
        <v>44895</v>
      </c>
      <c r="H11202" s="67">
        <v>44909</v>
      </c>
      <c r="I11202" s="71">
        <f t="shared" si="600"/>
        <v>14</v>
      </c>
      <c r="J11202" s="72" t="s">
        <v>521</v>
      </c>
      <c r="K11202" s="72" t="s">
        <v>874</v>
      </c>
      <c r="L11202" s="73">
        <v>3</v>
      </c>
      <c r="M11202" s="73" t="s">
        <v>108</v>
      </c>
      <c r="N11202" s="68" t="str">
        <f>VLOOKUP(K11202,[1]人員授權表!D$3:G$249,4,0)</f>
        <v>有機</v>
      </c>
      <c r="O11202" s="70" t="str">
        <f>IF(J11202=[1]人員授權表!$C$85,"Casper李羿勳",IF(J11202=[1]人員授權表!$C$188,"Iring陳俊明",IF(J11202=[1]人員授權表!$C$189,"Brian陳泓霖",VLOOKUP(K11202,[1]人員授權表!D$2:E$249,2,FALSE))))</f>
        <v>Elle黃雅琪</v>
      </c>
      <c r="P11202" s="67">
        <f t="shared" si="601"/>
        <v>44907</v>
      </c>
      <c r="Q11202" s="75" t="str">
        <f t="shared" si="599"/>
        <v>週一</v>
      </c>
      <c r="R11202" s="80">
        <v>44903</v>
      </c>
    </row>
    <row r="11203" spans="2:18">
      <c r="B11203" s="66">
        <v>44895</v>
      </c>
      <c r="D11203" s="68" t="s">
        <v>50</v>
      </c>
      <c r="E11203" s="70" t="s">
        <v>82</v>
      </c>
      <c r="F11203" s="70" t="s">
        <v>4020</v>
      </c>
      <c r="G11203" s="67">
        <v>44895</v>
      </c>
      <c r="H11203" s="67">
        <v>44909</v>
      </c>
      <c r="I11203" s="71">
        <f t="shared" si="600"/>
        <v>14</v>
      </c>
      <c r="J11203" s="72" t="s">
        <v>2820</v>
      </c>
      <c r="K11203" s="72" t="s">
        <v>1166</v>
      </c>
      <c r="L11203" s="73">
        <v>3</v>
      </c>
      <c r="M11203" s="73" t="s">
        <v>108</v>
      </c>
      <c r="N11203" s="68" t="str">
        <f>VLOOKUP(K11203,[1]人員授權表!D$3:G$249,4,0)</f>
        <v>有機</v>
      </c>
      <c r="O11203" s="70" t="str">
        <f>IF(J11203=[1]人員授權表!$C$85,"Casper李羿勳",IF(J11203=[1]人員授權表!$C$188,"Iring陳俊明",IF(J11203=[1]人員授權表!$C$189,"Brian陳泓霖",VLOOKUP(K11203,[1]人員授權表!D$2:E$249,2,FALSE))))</f>
        <v>Elle黃雅琪&amp;
Marco陳鴻鈞</v>
      </c>
      <c r="P11203" s="67">
        <f t="shared" si="601"/>
        <v>44907</v>
      </c>
      <c r="Q11203" s="75" t="str">
        <f t="shared" si="599"/>
        <v>週一</v>
      </c>
      <c r="R11203" s="80">
        <v>44903</v>
      </c>
    </row>
    <row r="11204" spans="2:18">
      <c r="B11204" s="66">
        <v>44887</v>
      </c>
      <c r="D11204" s="68" t="s">
        <v>50</v>
      </c>
      <c r="E11204" s="70" t="s">
        <v>51</v>
      </c>
      <c r="F11204" s="70" t="s">
        <v>4021</v>
      </c>
      <c r="G11204" s="67">
        <v>44896</v>
      </c>
      <c r="H11204" s="67">
        <v>44910</v>
      </c>
      <c r="I11204" s="71">
        <f t="shared" si="600"/>
        <v>14</v>
      </c>
      <c r="J11204" s="72" t="s">
        <v>453</v>
      </c>
      <c r="K11204" s="72" t="s">
        <v>332</v>
      </c>
      <c r="L11204" s="73">
        <v>1</v>
      </c>
      <c r="M11204" s="73" t="s">
        <v>2273</v>
      </c>
      <c r="N11204" s="68" t="str">
        <f>VLOOKUP(K11204,[1]人員授權表!D$3:G$249,4,0)</f>
        <v>有機</v>
      </c>
      <c r="O11204" s="70" t="str">
        <f>IF(J11204=[1]人員授權表!$C$85,"Casper李羿勳",IF(J11204=[1]人員授權表!$C$188,"Iring陳俊明",IF(J11204=[1]人員授權表!$C$189,"Brian陳泓霖",VLOOKUP(K11204,[1]人員授權表!D$2:E$249,2,FALSE))))</f>
        <v>Lucy黃詩婷</v>
      </c>
      <c r="P11204" s="67">
        <f t="shared" si="601"/>
        <v>44908</v>
      </c>
      <c r="Q11204" s="75" t="str">
        <f t="shared" si="599"/>
        <v>週二</v>
      </c>
      <c r="R11204" s="80">
        <v>44902</v>
      </c>
    </row>
    <row r="11205" spans="2:18">
      <c r="B11205" s="66">
        <v>44887</v>
      </c>
      <c r="D11205" s="68" t="s">
        <v>50</v>
      </c>
      <c r="E11205" s="70" t="s">
        <v>51</v>
      </c>
      <c r="F11205" s="70" t="s">
        <v>4021</v>
      </c>
      <c r="G11205" s="67">
        <v>44896</v>
      </c>
      <c r="H11205" s="67">
        <v>44910</v>
      </c>
      <c r="I11205" s="71">
        <f t="shared" si="600"/>
        <v>14</v>
      </c>
      <c r="J11205" s="72" t="s">
        <v>125</v>
      </c>
      <c r="K11205" s="72" t="s">
        <v>126</v>
      </c>
      <c r="L11205" s="73">
        <v>1</v>
      </c>
      <c r="M11205" s="73" t="s">
        <v>2273</v>
      </c>
      <c r="N11205" s="68" t="str">
        <f>VLOOKUP(K11205,[1]人員授權表!D$3:G$249,4,0)</f>
        <v>有機</v>
      </c>
      <c r="O11205" s="70" t="str">
        <f>IF(J11205=[1]人員授權表!$C$85,"Casper李羿勳",IF(J11205=[1]人員授權表!$C$188,"Iring陳俊明",IF(J11205=[1]人員授權表!$C$189,"Brian陳泓霖",VLOOKUP(K11205,[1]人員授權表!D$2:E$249,2,FALSE))))</f>
        <v>Lucy黃詩婷</v>
      </c>
      <c r="P11205" s="67">
        <f t="shared" si="601"/>
        <v>44908</v>
      </c>
      <c r="Q11205" s="75" t="str">
        <f t="shared" si="599"/>
        <v>週二</v>
      </c>
      <c r="R11205" s="80">
        <v>44902</v>
      </c>
    </row>
    <row r="11206" spans="2:18">
      <c r="B11206" s="66">
        <v>44887</v>
      </c>
      <c r="E11206" s="70" t="s">
        <v>51</v>
      </c>
      <c r="F11206" s="70" t="s">
        <v>4022</v>
      </c>
      <c r="G11206" s="67">
        <v>44896</v>
      </c>
      <c r="H11206" s="67">
        <v>44910</v>
      </c>
      <c r="I11206" s="71">
        <f t="shared" si="600"/>
        <v>14</v>
      </c>
      <c r="J11206" s="72" t="s">
        <v>453</v>
      </c>
      <c r="K11206" s="72" t="s">
        <v>332</v>
      </c>
      <c r="L11206" s="73">
        <v>1</v>
      </c>
      <c r="M11206" s="73" t="s">
        <v>2273</v>
      </c>
      <c r="N11206" s="68" t="str">
        <f>VLOOKUP(K11206,[1]人員授權表!D$3:G$249,4,0)</f>
        <v>有機</v>
      </c>
      <c r="O11206" s="70" t="str">
        <f>IF(J11206=[1]人員授權表!$C$85,"Casper李羿勳",IF(J11206=[1]人員授權表!$C$188,"Iring陳俊明",IF(J11206=[1]人員授權表!$C$189,"Brian陳泓霖",VLOOKUP(K11206,[1]人員授權表!D$2:E$249,2,FALSE))))</f>
        <v>Lucy黃詩婷</v>
      </c>
      <c r="P11206" s="67">
        <f t="shared" si="601"/>
        <v>44908</v>
      </c>
      <c r="Q11206" s="75" t="str">
        <f t="shared" si="599"/>
        <v>週二</v>
      </c>
    </row>
    <row r="11207" spans="2:18">
      <c r="B11207" s="66">
        <v>44887</v>
      </c>
      <c r="E11207" s="70" t="s">
        <v>51</v>
      </c>
      <c r="F11207" s="70" t="s">
        <v>4022</v>
      </c>
      <c r="G11207" s="67">
        <v>44896</v>
      </c>
      <c r="H11207" s="67">
        <v>44910</v>
      </c>
      <c r="I11207" s="71">
        <f t="shared" si="600"/>
        <v>14</v>
      </c>
      <c r="J11207" s="72" t="s">
        <v>125</v>
      </c>
      <c r="K11207" s="72" t="s">
        <v>126</v>
      </c>
      <c r="L11207" s="73">
        <v>1</v>
      </c>
      <c r="M11207" s="73" t="s">
        <v>2273</v>
      </c>
      <c r="N11207" s="68" t="str">
        <f>VLOOKUP(K11207,[1]人員授權表!D$3:G$249,4,0)</f>
        <v>有機</v>
      </c>
      <c r="O11207" s="70" t="str">
        <f>IF(J11207=[1]人員授權表!$C$85,"Casper李羿勳",IF(J11207=[1]人員授權表!$C$188,"Iring陳俊明",IF(J11207=[1]人員授權表!$C$189,"Brian陳泓霖",VLOOKUP(K11207,[1]人員授權表!D$2:E$249,2,FALSE))))</f>
        <v>Lucy黃詩婷</v>
      </c>
      <c r="P11207" s="67">
        <f t="shared" si="601"/>
        <v>44908</v>
      </c>
      <c r="Q11207" s="75" t="str">
        <f t="shared" ref="Q11207:Q11270" si="602">TEXT(P11207,"aaa")</f>
        <v>週二</v>
      </c>
    </row>
    <row r="11208" spans="2:18">
      <c r="B11208" s="108">
        <v>44896</v>
      </c>
      <c r="D11208" s="68" t="s">
        <v>50</v>
      </c>
      <c r="E11208" s="70" t="s">
        <v>51</v>
      </c>
      <c r="F11208" s="4" t="s">
        <v>4023</v>
      </c>
      <c r="G11208" s="67">
        <v>44895</v>
      </c>
      <c r="H11208" s="67">
        <v>44910</v>
      </c>
      <c r="I11208" s="71">
        <v>15</v>
      </c>
      <c r="J11208" s="72" t="s">
        <v>934</v>
      </c>
      <c r="K11208" s="72" t="s">
        <v>935</v>
      </c>
      <c r="L11208" s="73">
        <v>1</v>
      </c>
      <c r="M11208" s="73" t="s">
        <v>324</v>
      </c>
      <c r="N11208" s="68" t="str">
        <f>VLOOKUP(K11208,[1]人員授權表!D$3:G$249,4,0)</f>
        <v>無機</v>
      </c>
      <c r="O11208" s="70" t="str">
        <f>IF(J11208=[1]人員授權表!$C$85,"Casper李羿勳",IF(J11208=[1]人員授權表!$C$188,"Iring陳俊明",IF(J11208=[1]人員授權表!$C$189,"Brian陳泓霖",VLOOKUP(K11208,[1]人員授權表!D$2:E$249,2,FALSE))))</f>
        <v>Ken張智凱</v>
      </c>
      <c r="P11208" s="67">
        <f t="shared" si="601"/>
        <v>44908</v>
      </c>
      <c r="Q11208" s="75" t="str">
        <f t="shared" si="602"/>
        <v>週二</v>
      </c>
      <c r="R11208" s="80">
        <v>44897</v>
      </c>
    </row>
    <row r="11209" spans="2:18">
      <c r="B11209" s="108">
        <v>44896</v>
      </c>
      <c r="D11209" s="68" t="s">
        <v>50</v>
      </c>
      <c r="E11209" s="70" t="s">
        <v>51</v>
      </c>
      <c r="F11209" s="4" t="s">
        <v>4023</v>
      </c>
      <c r="G11209" s="67">
        <v>44895</v>
      </c>
      <c r="H11209" s="67">
        <v>44910</v>
      </c>
      <c r="I11209" s="71">
        <v>15</v>
      </c>
      <c r="J11209" s="72" t="s">
        <v>936</v>
      </c>
      <c r="K11209" s="72" t="s">
        <v>935</v>
      </c>
      <c r="L11209" s="73">
        <v>1</v>
      </c>
      <c r="M11209" s="73" t="s">
        <v>324</v>
      </c>
      <c r="N11209" s="68" t="str">
        <f>VLOOKUP(K11209,[1]人員授權表!D$3:G$249,4,0)</f>
        <v>無機</v>
      </c>
      <c r="O11209" s="70" t="str">
        <f>IF(J11209=[1]人員授權表!$C$85,"Casper李羿勳",IF(J11209=[1]人員授權表!$C$188,"Iring陳俊明",IF(J11209=[1]人員授權表!$C$189,"Brian陳泓霖",VLOOKUP(K11209,[1]人員授權表!D$2:E$249,2,FALSE))))</f>
        <v>Ken張智凱</v>
      </c>
      <c r="P11209" s="67">
        <f t="shared" si="601"/>
        <v>44908</v>
      </c>
      <c r="Q11209" s="75" t="str">
        <f t="shared" si="602"/>
        <v>週二</v>
      </c>
      <c r="R11209" s="80">
        <v>44897</v>
      </c>
    </row>
    <row r="11210" spans="2:18">
      <c r="B11210" s="108">
        <v>44896</v>
      </c>
      <c r="D11210" s="68" t="s">
        <v>50</v>
      </c>
      <c r="E11210" s="70" t="s">
        <v>51</v>
      </c>
      <c r="F11210" s="4" t="s">
        <v>4024</v>
      </c>
      <c r="G11210" s="67">
        <v>44895</v>
      </c>
      <c r="H11210" s="67">
        <v>44910</v>
      </c>
      <c r="I11210" s="71">
        <v>15</v>
      </c>
      <c r="J11210" s="72" t="s">
        <v>934</v>
      </c>
      <c r="K11210" s="72" t="s">
        <v>935</v>
      </c>
      <c r="L11210" s="73">
        <v>1</v>
      </c>
      <c r="M11210" s="73" t="s">
        <v>324</v>
      </c>
      <c r="N11210" s="68" t="str">
        <f>VLOOKUP(K11210,[1]人員授權表!D$3:G$249,4,0)</f>
        <v>無機</v>
      </c>
      <c r="O11210" s="70" t="str">
        <f>IF(J11210=[1]人員授權表!$C$85,"Casper李羿勳",IF(J11210=[1]人員授權表!$C$188,"Iring陳俊明",IF(J11210=[1]人員授權表!$C$189,"Brian陳泓霖",VLOOKUP(K11210,[1]人員授權表!D$2:E$249,2,FALSE))))</f>
        <v>Ken張智凱</v>
      </c>
      <c r="P11210" s="67">
        <f t="shared" si="601"/>
        <v>44908</v>
      </c>
      <c r="Q11210" s="75" t="str">
        <f t="shared" si="602"/>
        <v>週二</v>
      </c>
      <c r="R11210" s="80">
        <v>44897</v>
      </c>
    </row>
    <row r="11211" spans="2:18">
      <c r="B11211" s="108">
        <v>44896</v>
      </c>
      <c r="D11211" s="68" t="s">
        <v>50</v>
      </c>
      <c r="E11211" s="70" t="s">
        <v>51</v>
      </c>
      <c r="F11211" s="4" t="s">
        <v>4024</v>
      </c>
      <c r="G11211" s="67">
        <v>44895</v>
      </c>
      <c r="H11211" s="67">
        <v>44910</v>
      </c>
      <c r="I11211" s="71">
        <v>15</v>
      </c>
      <c r="J11211" s="72" t="s">
        <v>938</v>
      </c>
      <c r="K11211" s="72" t="s">
        <v>935</v>
      </c>
      <c r="L11211" s="73">
        <v>1</v>
      </c>
      <c r="M11211" s="73" t="s">
        <v>324</v>
      </c>
      <c r="N11211" s="68" t="str">
        <f>VLOOKUP(K11211,[1]人員授權表!D$3:G$249,4,0)</f>
        <v>無機</v>
      </c>
      <c r="O11211" s="70" t="str">
        <f>IF(J11211=[1]人員授權表!$C$85,"Casper李羿勳",IF(J11211=[1]人員授權表!$C$188,"Iring陳俊明",IF(J11211=[1]人員授權表!$C$189,"Brian陳泓霖",VLOOKUP(K11211,[1]人員授權表!D$2:E$249,2,FALSE))))</f>
        <v>Ken張智凱</v>
      </c>
      <c r="P11211" s="67">
        <f t="shared" si="601"/>
        <v>44908</v>
      </c>
      <c r="Q11211" s="75" t="str">
        <f t="shared" si="602"/>
        <v>週二</v>
      </c>
      <c r="R11211" s="80">
        <v>44897</v>
      </c>
    </row>
    <row r="11212" spans="2:18">
      <c r="B11212" s="66">
        <v>44882</v>
      </c>
      <c r="E11212" s="70" t="s">
        <v>82</v>
      </c>
      <c r="F11212" s="70" t="s">
        <v>4025</v>
      </c>
      <c r="G11212" s="67">
        <v>44896</v>
      </c>
      <c r="H11212" s="67">
        <v>44910</v>
      </c>
      <c r="I11212" s="71">
        <f t="shared" ref="I11212:I11219" si="603">_xlfn.DAYS(H11212,G11212)</f>
        <v>14</v>
      </c>
      <c r="J11212" s="72" t="s">
        <v>583</v>
      </c>
      <c r="K11212" s="72" t="s">
        <v>337</v>
      </c>
      <c r="L11212" s="73">
        <v>1</v>
      </c>
      <c r="M11212" s="73" t="s">
        <v>104</v>
      </c>
      <c r="N11212" s="68" t="str">
        <f>VLOOKUP(K11212,[1]人員授權表!D$3:G$249,4,0)</f>
        <v>無機</v>
      </c>
      <c r="O11212" s="70" t="str">
        <f>IF(J11212=[1]人員授權表!$C$85,"Casper李羿勳",IF(J11212=[1]人員授權表!$C$188,"Iring陳俊明",IF(J11212=[1]人員授權表!$C$189,"Brian陳泓霖",VLOOKUP(K11212,[1]人員授權表!D$2:E$249,2,FALSE))))</f>
        <v>Iring陳俊明</v>
      </c>
      <c r="P11212" s="67">
        <f t="shared" si="601"/>
        <v>44908</v>
      </c>
      <c r="Q11212" s="75" t="str">
        <f t="shared" si="602"/>
        <v>週二</v>
      </c>
    </row>
    <row r="11213" spans="2:18">
      <c r="B11213" s="66">
        <v>44882</v>
      </c>
      <c r="E11213" s="70" t="s">
        <v>82</v>
      </c>
      <c r="F11213" s="70" t="s">
        <v>4025</v>
      </c>
      <c r="G11213" s="67">
        <v>44896</v>
      </c>
      <c r="H11213" s="67">
        <v>44910</v>
      </c>
      <c r="I11213" s="71">
        <f t="shared" si="603"/>
        <v>14</v>
      </c>
      <c r="J11213" s="72" t="s">
        <v>547</v>
      </c>
      <c r="K11213" s="72" t="s">
        <v>337</v>
      </c>
      <c r="L11213" s="73">
        <v>1</v>
      </c>
      <c r="M11213" s="73" t="s">
        <v>104</v>
      </c>
      <c r="N11213" s="68" t="str">
        <f>VLOOKUP(K11213,[1]人員授權表!D$3:G$249,4,0)</f>
        <v>無機</v>
      </c>
      <c r="O11213" s="70" t="str">
        <f>IF(J11213=[1]人員授權表!$C$85,"Casper李羿勳",IF(J11213=[1]人員授權表!$C$188,"Iring陳俊明",IF(J11213=[1]人員授權表!$C$189,"Brian陳泓霖",VLOOKUP(K11213,[1]人員授權表!D$2:E$249,2,FALSE))))</f>
        <v>Iring陳俊明</v>
      </c>
      <c r="P11213" s="67">
        <f t="shared" si="601"/>
        <v>44908</v>
      </c>
      <c r="Q11213" s="75" t="str">
        <f t="shared" si="602"/>
        <v>週二</v>
      </c>
    </row>
    <row r="11214" spans="2:18">
      <c r="B11214" s="66">
        <v>44882</v>
      </c>
      <c r="E11214" s="70" t="s">
        <v>82</v>
      </c>
      <c r="F11214" s="70" t="s">
        <v>4025</v>
      </c>
      <c r="G11214" s="67">
        <v>44896</v>
      </c>
      <c r="H11214" s="67">
        <v>44910</v>
      </c>
      <c r="I11214" s="71">
        <f t="shared" si="603"/>
        <v>14</v>
      </c>
      <c r="J11214" s="72" t="s">
        <v>585</v>
      </c>
      <c r="K11214" s="72" t="s">
        <v>337</v>
      </c>
      <c r="L11214" s="73">
        <v>1</v>
      </c>
      <c r="M11214" s="73" t="s">
        <v>104</v>
      </c>
      <c r="N11214" s="68" t="str">
        <f>VLOOKUP(K11214,[1]人員授權表!D$3:G$249,4,0)</f>
        <v>無機</v>
      </c>
      <c r="O11214" s="70" t="str">
        <f>IF(J11214=[1]人員授權表!$C$85,"Casper李羿勳",IF(J11214=[1]人員授權表!$C$188,"Iring陳俊明",IF(J11214=[1]人員授權表!$C$189,"Brian陳泓霖",VLOOKUP(K11214,[1]人員授權表!D$2:E$249,2,FALSE))))</f>
        <v>Iring陳俊明</v>
      </c>
      <c r="P11214" s="67">
        <f t="shared" si="601"/>
        <v>44908</v>
      </c>
      <c r="Q11214" s="75" t="str">
        <f t="shared" si="602"/>
        <v>週二</v>
      </c>
    </row>
    <row r="11215" spans="2:18">
      <c r="B11215" s="66">
        <v>44882</v>
      </c>
      <c r="E11215" s="70" t="s">
        <v>82</v>
      </c>
      <c r="F11215" s="70" t="s">
        <v>4025</v>
      </c>
      <c r="G11215" s="67">
        <v>44896</v>
      </c>
      <c r="H11215" s="67">
        <v>44910</v>
      </c>
      <c r="I11215" s="71">
        <f t="shared" si="603"/>
        <v>14</v>
      </c>
      <c r="J11215" s="72" t="s">
        <v>586</v>
      </c>
      <c r="K11215" s="72" t="s">
        <v>337</v>
      </c>
      <c r="L11215" s="73">
        <v>1</v>
      </c>
      <c r="M11215" s="73" t="s">
        <v>104</v>
      </c>
      <c r="N11215" s="68" t="str">
        <f>VLOOKUP(K11215,[1]人員授權表!D$3:G$249,4,0)</f>
        <v>無機</v>
      </c>
      <c r="O11215" s="70" t="str">
        <f>IF(J11215=[1]人員授權表!$C$85,"Casper李羿勳",IF(J11215=[1]人員授權表!$C$188,"Iring陳俊明",IF(J11215=[1]人員授權表!$C$189,"Brian陳泓霖",VLOOKUP(K11215,[1]人員授權表!D$2:E$249,2,FALSE))))</f>
        <v>Iring陳俊明</v>
      </c>
      <c r="P11215" s="67">
        <f t="shared" si="601"/>
        <v>44908</v>
      </c>
      <c r="Q11215" s="75" t="str">
        <f t="shared" si="602"/>
        <v>週二</v>
      </c>
    </row>
    <row r="11216" spans="2:18">
      <c r="B11216" s="66">
        <v>44882</v>
      </c>
      <c r="E11216" s="70" t="s">
        <v>82</v>
      </c>
      <c r="F11216" s="70" t="s">
        <v>4025</v>
      </c>
      <c r="G11216" s="67">
        <v>44896</v>
      </c>
      <c r="H11216" s="67">
        <v>44910</v>
      </c>
      <c r="I11216" s="71">
        <f t="shared" si="603"/>
        <v>14</v>
      </c>
      <c r="J11216" s="72" t="s">
        <v>587</v>
      </c>
      <c r="K11216" s="72" t="s">
        <v>337</v>
      </c>
      <c r="L11216" s="73">
        <v>1</v>
      </c>
      <c r="M11216" s="73" t="s">
        <v>104</v>
      </c>
      <c r="N11216" s="68" t="str">
        <f>VLOOKUP(K11216,[1]人員授權表!D$3:G$249,4,0)</f>
        <v>無機</v>
      </c>
      <c r="O11216" s="70" t="str">
        <f>IF(J11216=[1]人員授權表!$C$85,"Casper李羿勳",IF(J11216=[1]人員授權表!$C$188,"Iring陳俊明",IF(J11216=[1]人員授權表!$C$189,"Brian陳泓霖",VLOOKUP(K11216,[1]人員授權表!D$2:E$249,2,FALSE))))</f>
        <v>Iring陳俊明</v>
      </c>
      <c r="P11216" s="67">
        <f t="shared" si="601"/>
        <v>44908</v>
      </c>
      <c r="Q11216" s="75" t="str">
        <f t="shared" si="602"/>
        <v>週二</v>
      </c>
    </row>
    <row r="11217" spans="2:28">
      <c r="B11217" s="66">
        <v>44882</v>
      </c>
      <c r="E11217" s="70" t="s">
        <v>82</v>
      </c>
      <c r="F11217" s="70" t="s">
        <v>4025</v>
      </c>
      <c r="G11217" s="67">
        <v>44896</v>
      </c>
      <c r="H11217" s="67">
        <v>44910</v>
      </c>
      <c r="I11217" s="71">
        <f t="shared" si="603"/>
        <v>14</v>
      </c>
      <c r="J11217" s="72" t="s">
        <v>100</v>
      </c>
      <c r="K11217" s="72" t="s">
        <v>337</v>
      </c>
      <c r="L11217" s="73">
        <v>1</v>
      </c>
      <c r="M11217" s="73" t="s">
        <v>104</v>
      </c>
      <c r="N11217" s="68" t="str">
        <f>VLOOKUP(K11217,[1]人員授權表!D$3:G$249,4,0)</f>
        <v>無機</v>
      </c>
      <c r="O11217" s="70" t="str">
        <f>IF(J11217=[1]人員授權表!$C$85,"Casper李羿勳",IF(J11217=[1]人員授權表!$C$188,"Iring陳俊明",IF(J11217=[1]人員授權表!$C$189,"Brian陳泓霖",VLOOKUP(K11217,[1]人員授權表!D$2:E$249,2,FALSE))))</f>
        <v>Iring陳俊明</v>
      </c>
      <c r="P11217" s="67">
        <f t="shared" si="601"/>
        <v>44908</v>
      </c>
      <c r="Q11217" s="75" t="str">
        <f t="shared" si="602"/>
        <v>週二</v>
      </c>
    </row>
    <row r="11218" spans="2:28">
      <c r="B11218" s="66">
        <v>44882</v>
      </c>
      <c r="E11218" s="70" t="s">
        <v>82</v>
      </c>
      <c r="F11218" s="70" t="s">
        <v>4025</v>
      </c>
      <c r="G11218" s="67">
        <v>44896</v>
      </c>
      <c r="H11218" s="67">
        <v>44910</v>
      </c>
      <c r="I11218" s="71">
        <f t="shared" si="603"/>
        <v>14</v>
      </c>
      <c r="J11218" s="72" t="s">
        <v>485</v>
      </c>
      <c r="K11218" s="72" t="s">
        <v>337</v>
      </c>
      <c r="L11218" s="73">
        <v>1</v>
      </c>
      <c r="M11218" s="73" t="s">
        <v>104</v>
      </c>
      <c r="N11218" s="68" t="str">
        <f>VLOOKUP(K11218,[1]人員授權表!D$3:G$249,4,0)</f>
        <v>無機</v>
      </c>
      <c r="O11218" s="70" t="str">
        <f>IF(J11218=[1]人員授權表!$C$85,"Casper李羿勳",IF(J11218=[1]人員授權表!$C$188,"Iring陳俊明",IF(J11218=[1]人員授權表!$C$189,"Brian陳泓霖",VLOOKUP(K11218,[1]人員授權表!D$2:E$249,2,FALSE))))</f>
        <v>Iring陳俊明</v>
      </c>
      <c r="P11218" s="67">
        <f t="shared" si="601"/>
        <v>44908</v>
      </c>
      <c r="Q11218" s="75" t="str">
        <f t="shared" si="602"/>
        <v>週二</v>
      </c>
    </row>
    <row r="11219" spans="2:28">
      <c r="B11219" s="66">
        <v>44882</v>
      </c>
      <c r="E11219" s="70" t="s">
        <v>82</v>
      </c>
      <c r="F11219" s="70" t="s">
        <v>4025</v>
      </c>
      <c r="G11219" s="67">
        <v>44896</v>
      </c>
      <c r="H11219" s="67">
        <v>44910</v>
      </c>
      <c r="I11219" s="71">
        <f t="shared" si="603"/>
        <v>14</v>
      </c>
      <c r="J11219" s="72" t="s">
        <v>2637</v>
      </c>
      <c r="K11219" s="72" t="s">
        <v>2701</v>
      </c>
      <c r="L11219" s="73">
        <v>1</v>
      </c>
      <c r="M11219" s="73" t="s">
        <v>104</v>
      </c>
      <c r="N11219" s="68" t="str">
        <f>VLOOKUP(K11219,[1]人員授權表!D$3:G$249,4,0)</f>
        <v>無機</v>
      </c>
      <c r="O11219" s="70" t="str">
        <f>IF(J11219=[1]人員授權表!$C$85,"Casper李羿勳",IF(J11219=[1]人員授權表!$C$188,"Iring陳俊明",IF(J11219=[1]人員授權表!$C$189,"Brian陳泓霖",VLOOKUP(K11219,[1]人員授權表!D$2:E$249,2,FALSE))))</f>
        <v>Debby胡萱黛&amp;Brian陳泓霖</v>
      </c>
      <c r="P11219" s="67">
        <f t="shared" si="601"/>
        <v>44908</v>
      </c>
      <c r="Q11219" s="75" t="str">
        <f t="shared" si="602"/>
        <v>週二</v>
      </c>
    </row>
    <row r="11220" spans="2:28">
      <c r="B11220" s="66">
        <v>44897</v>
      </c>
      <c r="E11220" s="70" t="s">
        <v>879</v>
      </c>
      <c r="F11220" s="4" t="s">
        <v>4026</v>
      </c>
      <c r="G11220" s="67">
        <v>44896</v>
      </c>
      <c r="H11220" s="67">
        <v>44910</v>
      </c>
      <c r="I11220" s="71">
        <v>14</v>
      </c>
      <c r="J11220" s="72" t="s">
        <v>181</v>
      </c>
      <c r="K11220" s="72" t="s">
        <v>182</v>
      </c>
      <c r="L11220" s="73">
        <v>1</v>
      </c>
      <c r="M11220" s="73" t="s">
        <v>104</v>
      </c>
      <c r="N11220" s="68" t="str">
        <f>VLOOKUP(K11220,[1]人員授權表!D$3:G$249,4,0)</f>
        <v>有機</v>
      </c>
      <c r="O11220" s="70" t="str">
        <f>IF(J11220=[1]人員授權表!$C$85,"Casper李羿勳",IF(J11220=[1]人員授權表!$C$188,"Iring陳俊明",IF(J11220=[1]人員授權表!$C$189,"Brian陳泓霖",VLOOKUP(K11220,[1]人員授權表!D$2:E$249,2,FALSE))))</f>
        <v>Sara王淑玲</v>
      </c>
      <c r="P11220" s="67">
        <f t="shared" si="601"/>
        <v>44908</v>
      </c>
      <c r="Q11220" s="75" t="str">
        <f t="shared" si="602"/>
        <v>週二</v>
      </c>
      <c r="AA11220" s="102">
        <v>15</v>
      </c>
      <c r="AB11220" s="123" t="s">
        <v>2325</v>
      </c>
    </row>
    <row r="11221" spans="2:28">
      <c r="B11221" s="66">
        <v>44897</v>
      </c>
      <c r="D11221" s="68" t="s">
        <v>50</v>
      </c>
      <c r="E11221" s="70" t="s">
        <v>879</v>
      </c>
      <c r="F11221" s="4" t="s">
        <v>4026</v>
      </c>
      <c r="G11221" s="67">
        <v>44896</v>
      </c>
      <c r="H11221" s="67">
        <v>44910</v>
      </c>
      <c r="I11221" s="71">
        <v>14</v>
      </c>
      <c r="J11221" s="72" t="s">
        <v>169</v>
      </c>
      <c r="K11221" s="72" t="s">
        <v>170</v>
      </c>
      <c r="L11221" s="73">
        <v>1</v>
      </c>
      <c r="M11221" s="73" t="s">
        <v>104</v>
      </c>
      <c r="N11221" s="68" t="str">
        <f>VLOOKUP(K11221,[1]人員授權表!D$3:G$249,4,0)</f>
        <v>有機</v>
      </c>
      <c r="O11221" s="70" t="str">
        <f>IF(J11221=[1]人員授權表!$C$85,"Casper李羿勳",IF(J11221=[1]人員授權表!$C$188,"Iring陳俊明",IF(J11221=[1]人員授權表!$C$189,"Brian陳泓霖",VLOOKUP(K11221,[1]人員授權表!D$2:E$249,2,FALSE))))</f>
        <v>Elle黃雅琪&amp;
Marco陳鴻鈞</v>
      </c>
      <c r="P11221" s="67">
        <f t="shared" si="601"/>
        <v>44908</v>
      </c>
      <c r="Q11221" s="75" t="str">
        <f t="shared" si="602"/>
        <v>週二</v>
      </c>
      <c r="R11221" s="80">
        <v>44901</v>
      </c>
      <c r="AA11221" s="102">
        <v>15</v>
      </c>
      <c r="AB11221" s="123" t="s">
        <v>2325</v>
      </c>
    </row>
    <row r="11222" spans="2:28">
      <c r="B11222" s="66">
        <v>44897</v>
      </c>
      <c r="D11222" s="68" t="s">
        <v>50</v>
      </c>
      <c r="E11222" s="70" t="s">
        <v>879</v>
      </c>
      <c r="F11222" s="4" t="s">
        <v>4026</v>
      </c>
      <c r="G11222" s="67">
        <v>44896</v>
      </c>
      <c r="H11222" s="67">
        <v>44910</v>
      </c>
      <c r="I11222" s="71">
        <v>14</v>
      </c>
      <c r="J11222" s="72" t="s">
        <v>148</v>
      </c>
      <c r="K11222" s="72" t="s">
        <v>149</v>
      </c>
      <c r="L11222" s="73">
        <v>1</v>
      </c>
      <c r="M11222" s="73" t="s">
        <v>104</v>
      </c>
      <c r="N11222" s="68" t="str">
        <f>VLOOKUP(K11222,[1]人員授權表!D$3:G$249,4,0)</f>
        <v>無機</v>
      </c>
      <c r="O11222" s="70" t="str">
        <f>IF(J11222=[1]人員授權表!$C$85,"Casper李羿勳",IF(J11222=[1]人員授權表!$C$188,"Iring陳俊明",IF(J11222=[1]人員授權表!$C$189,"Brian陳泓霖",VLOOKUP(K11222,[1]人員授權表!D$2:E$249,2,FALSE))))</f>
        <v>Vicky游崴涵</v>
      </c>
      <c r="P11222" s="67">
        <f t="shared" si="601"/>
        <v>44908</v>
      </c>
      <c r="Q11222" s="75" t="str">
        <f t="shared" si="602"/>
        <v>週二</v>
      </c>
      <c r="R11222" s="80">
        <v>44902</v>
      </c>
      <c r="AA11222" s="102">
        <v>15</v>
      </c>
      <c r="AB11222" s="123" t="s">
        <v>2325</v>
      </c>
    </row>
    <row r="11223" spans="2:28">
      <c r="B11223" s="66">
        <v>44897</v>
      </c>
      <c r="D11223" s="68" t="s">
        <v>50</v>
      </c>
      <c r="E11223" s="70" t="s">
        <v>879</v>
      </c>
      <c r="F11223" s="4" t="s">
        <v>4026</v>
      </c>
      <c r="G11223" s="67">
        <v>44896</v>
      </c>
      <c r="H11223" s="67">
        <v>44910</v>
      </c>
      <c r="I11223" s="71">
        <v>14</v>
      </c>
      <c r="J11223" s="72" t="s">
        <v>139</v>
      </c>
      <c r="K11223" s="72" t="s">
        <v>140</v>
      </c>
      <c r="L11223" s="73">
        <v>1</v>
      </c>
      <c r="M11223" s="73" t="s">
        <v>104</v>
      </c>
      <c r="N11223" s="68" t="str">
        <f>VLOOKUP(K11223,[1]人員授權表!D$3:G$249,4,0)</f>
        <v>無機</v>
      </c>
      <c r="O11223" s="70" t="str">
        <f>IF(J11223=[1]人員授權表!$C$85,"Casper李羿勳",IF(J11223=[1]人員授權表!$C$188,"Iring陳俊明",IF(J11223=[1]人員授權表!$C$189,"Brian陳泓霖",VLOOKUP(K11223,[1]人員授權表!D$2:E$249,2,FALSE))))</f>
        <v>Brian陳泓霖</v>
      </c>
      <c r="P11223" s="67">
        <f t="shared" si="601"/>
        <v>44908</v>
      </c>
      <c r="Q11223" s="75" t="str">
        <f t="shared" si="602"/>
        <v>週二</v>
      </c>
      <c r="R11223" s="80">
        <v>44902</v>
      </c>
      <c r="AA11223" s="102">
        <v>15</v>
      </c>
      <c r="AB11223" s="123" t="s">
        <v>2325</v>
      </c>
    </row>
    <row r="11224" spans="2:28">
      <c r="B11224" s="66">
        <v>44897</v>
      </c>
      <c r="D11224" s="68" t="s">
        <v>50</v>
      </c>
      <c r="E11224" s="70" t="s">
        <v>879</v>
      </c>
      <c r="F11224" s="4" t="s">
        <v>4026</v>
      </c>
      <c r="G11224" s="67">
        <v>44896</v>
      </c>
      <c r="H11224" s="67">
        <v>44910</v>
      </c>
      <c r="I11224" s="71">
        <v>14</v>
      </c>
      <c r="J11224" s="72" t="s">
        <v>269</v>
      </c>
      <c r="K11224" s="72" t="s">
        <v>270</v>
      </c>
      <c r="L11224" s="73">
        <v>1</v>
      </c>
      <c r="M11224" s="73" t="s">
        <v>104</v>
      </c>
      <c r="N11224" s="68" t="str">
        <f>VLOOKUP(K11224,[1]人員授權表!D$3:G$249,4,0)</f>
        <v>無機</v>
      </c>
      <c r="O11224" s="70" t="str">
        <f>IF(J11224=[1]人員授權表!$C$85,"Casper李羿勳",IF(J11224=[1]人員授權表!$C$188,"Iring陳俊明",IF(J11224=[1]人員授權表!$C$189,"Brian陳泓霖",VLOOKUP(K11224,[1]人員授權表!D$2:E$249,2,FALSE))))</f>
        <v>George陳志昇&amp;Vicky游崴涵</v>
      </c>
      <c r="P11224" s="67">
        <f t="shared" si="601"/>
        <v>44908</v>
      </c>
      <c r="Q11224" s="75" t="str">
        <f t="shared" si="602"/>
        <v>週二</v>
      </c>
      <c r="R11224" s="80">
        <v>44901</v>
      </c>
      <c r="AA11224" s="102">
        <v>15</v>
      </c>
      <c r="AB11224" s="123" t="s">
        <v>2325</v>
      </c>
    </row>
    <row r="11225" spans="2:28">
      <c r="B11225" s="66">
        <v>44887</v>
      </c>
      <c r="D11225" s="68" t="s">
        <v>50</v>
      </c>
      <c r="E11225" s="70" t="s">
        <v>51</v>
      </c>
      <c r="F11225" s="70" t="s">
        <v>4027</v>
      </c>
      <c r="G11225" s="67">
        <v>44896</v>
      </c>
      <c r="H11225" s="67">
        <v>44910</v>
      </c>
      <c r="I11225" s="71">
        <f t="shared" ref="I11225:I11274" si="604">_xlfn.DAYS(H11225,G11225)</f>
        <v>14</v>
      </c>
      <c r="J11225" s="72" t="s">
        <v>453</v>
      </c>
      <c r="K11225" s="72" t="s">
        <v>332</v>
      </c>
      <c r="L11225" s="73">
        <v>2</v>
      </c>
      <c r="M11225" s="73" t="s">
        <v>2273</v>
      </c>
      <c r="N11225" s="68" t="str">
        <f>VLOOKUP(K11225,[1]人員授權表!D$3:G$249,4,0)</f>
        <v>有機</v>
      </c>
      <c r="O11225" s="70" t="str">
        <f>IF(J11225=[1]人員授權表!$C$85,"Casper李羿勳",IF(J11225=[1]人員授權表!$C$188,"Iring陳俊明",IF(J11225=[1]人員授權表!$C$189,"Brian陳泓霖",VLOOKUP(K11225,[1]人員授權表!D$2:E$249,2,FALSE))))</f>
        <v>Lucy黃詩婷</v>
      </c>
      <c r="P11225" s="67">
        <f t="shared" si="601"/>
        <v>44908</v>
      </c>
      <c r="Q11225" s="75" t="str">
        <f t="shared" si="602"/>
        <v>週二</v>
      </c>
      <c r="R11225" s="80">
        <v>44902</v>
      </c>
    </row>
    <row r="11226" spans="2:28">
      <c r="B11226" s="66">
        <v>44887</v>
      </c>
      <c r="D11226" s="68" t="s">
        <v>50</v>
      </c>
      <c r="E11226" s="70" t="s">
        <v>51</v>
      </c>
      <c r="F11226" s="70" t="s">
        <v>4027</v>
      </c>
      <c r="G11226" s="67">
        <v>44896</v>
      </c>
      <c r="H11226" s="67">
        <v>44910</v>
      </c>
      <c r="I11226" s="71">
        <f t="shared" si="604"/>
        <v>14</v>
      </c>
      <c r="J11226" s="72" t="s">
        <v>125</v>
      </c>
      <c r="K11226" s="72" t="s">
        <v>126</v>
      </c>
      <c r="L11226" s="73">
        <v>2</v>
      </c>
      <c r="M11226" s="73" t="s">
        <v>2273</v>
      </c>
      <c r="N11226" s="68" t="str">
        <f>VLOOKUP(K11226,[1]人員授權表!D$3:G$249,4,0)</f>
        <v>有機</v>
      </c>
      <c r="O11226" s="70" t="str">
        <f>IF(J11226=[1]人員授權表!$C$85,"Casper李羿勳",IF(J11226=[1]人員授權表!$C$188,"Iring陳俊明",IF(J11226=[1]人員授權表!$C$189,"Brian陳泓霖",VLOOKUP(K11226,[1]人員授權表!D$2:E$249,2,FALSE))))</f>
        <v>Lucy黃詩婷</v>
      </c>
      <c r="P11226" s="67">
        <f t="shared" si="601"/>
        <v>44908</v>
      </c>
      <c r="Q11226" s="75" t="str">
        <f t="shared" si="602"/>
        <v>週二</v>
      </c>
      <c r="R11226" s="80">
        <v>44902</v>
      </c>
    </row>
    <row r="11227" spans="2:28">
      <c r="B11227" s="66">
        <v>44887</v>
      </c>
      <c r="E11227" s="70" t="s">
        <v>51</v>
      </c>
      <c r="F11227" s="70" t="s">
        <v>4028</v>
      </c>
      <c r="G11227" s="67">
        <v>44896</v>
      </c>
      <c r="H11227" s="67">
        <v>44910</v>
      </c>
      <c r="I11227" s="71">
        <f t="shared" si="604"/>
        <v>14</v>
      </c>
      <c r="J11227" s="72" t="s">
        <v>453</v>
      </c>
      <c r="K11227" s="72" t="s">
        <v>332</v>
      </c>
      <c r="L11227" s="73">
        <v>2</v>
      </c>
      <c r="M11227" s="73" t="s">
        <v>2273</v>
      </c>
      <c r="N11227" s="68" t="str">
        <f>VLOOKUP(K11227,[1]人員授權表!D$3:G$249,4,0)</f>
        <v>有機</v>
      </c>
      <c r="O11227" s="70" t="str">
        <f>IF(J11227=[1]人員授權表!$C$85,"Casper李羿勳",IF(J11227=[1]人員授權表!$C$188,"Iring陳俊明",IF(J11227=[1]人員授權表!$C$189,"Brian陳泓霖",VLOOKUP(K11227,[1]人員授權表!D$2:E$249,2,FALSE))))</f>
        <v>Lucy黃詩婷</v>
      </c>
      <c r="P11227" s="67">
        <f t="shared" si="601"/>
        <v>44908</v>
      </c>
      <c r="Q11227" s="75" t="str">
        <f t="shared" si="602"/>
        <v>週二</v>
      </c>
    </row>
    <row r="11228" spans="2:28">
      <c r="B11228" s="66">
        <v>44887</v>
      </c>
      <c r="E11228" s="70" t="s">
        <v>51</v>
      </c>
      <c r="F11228" s="70" t="s">
        <v>4028</v>
      </c>
      <c r="G11228" s="67">
        <v>44896</v>
      </c>
      <c r="H11228" s="67">
        <v>44910</v>
      </c>
      <c r="I11228" s="71">
        <f t="shared" si="604"/>
        <v>14</v>
      </c>
      <c r="J11228" s="72" t="s">
        <v>125</v>
      </c>
      <c r="K11228" s="72" t="s">
        <v>126</v>
      </c>
      <c r="L11228" s="73">
        <v>2</v>
      </c>
      <c r="M11228" s="73" t="s">
        <v>2273</v>
      </c>
      <c r="N11228" s="68" t="str">
        <f>VLOOKUP(K11228,[1]人員授權表!D$3:G$249,4,0)</f>
        <v>有機</v>
      </c>
      <c r="O11228" s="70" t="str">
        <f>IF(J11228=[1]人員授權表!$C$85,"Casper李羿勳",IF(J11228=[1]人員授權表!$C$188,"Iring陳俊明",IF(J11228=[1]人員授權表!$C$189,"Brian陳泓霖",VLOOKUP(K11228,[1]人員授權表!D$2:E$249,2,FALSE))))</f>
        <v>Lucy黃詩婷</v>
      </c>
      <c r="P11228" s="67">
        <f t="shared" si="601"/>
        <v>44908</v>
      </c>
      <c r="Q11228" s="75" t="str">
        <f t="shared" si="602"/>
        <v>週二</v>
      </c>
    </row>
    <row r="11229" spans="2:28">
      <c r="B11229" s="66">
        <v>44880</v>
      </c>
      <c r="C11229" s="67">
        <v>44888</v>
      </c>
      <c r="D11229" s="68" t="s">
        <v>50</v>
      </c>
      <c r="E11229" s="70" t="s">
        <v>51</v>
      </c>
      <c r="F11229" s="4" t="s">
        <v>4029</v>
      </c>
      <c r="G11229" s="101">
        <v>44893</v>
      </c>
      <c r="H11229" s="101">
        <v>44911</v>
      </c>
      <c r="I11229" s="71">
        <f t="shared" si="604"/>
        <v>18</v>
      </c>
      <c r="J11229" s="72" t="s">
        <v>240</v>
      </c>
      <c r="K11229" s="72" t="s">
        <v>248</v>
      </c>
      <c r="L11229" s="73">
        <v>1</v>
      </c>
      <c r="M11229" s="73" t="s">
        <v>91</v>
      </c>
      <c r="N11229" s="68" t="str">
        <f>VLOOKUP(K11229,[1]人員授權表!D$3:G$249,4,0)</f>
        <v>有機</v>
      </c>
      <c r="O11229" s="70" t="str">
        <f>IF(J11229=[1]人員授權表!$C$85,"Casper李羿勳",IF(J11229=[1]人員授權表!$C$188,"Iring陳俊明",IF(J11229=[1]人員授權表!$C$189,"Brian陳泓霖",VLOOKUP(K11229,[1]人員授權表!D$2:E$249,2,FALSE))))</f>
        <v>Marco陳鴻鈞</v>
      </c>
      <c r="P11229" s="67">
        <f t="shared" si="601"/>
        <v>44909</v>
      </c>
      <c r="Q11229" s="75" t="str">
        <f t="shared" si="602"/>
        <v>週三</v>
      </c>
      <c r="R11229" s="80">
        <v>44902</v>
      </c>
    </row>
    <row r="11230" spans="2:28">
      <c r="B11230" s="66">
        <v>44880</v>
      </c>
      <c r="C11230" s="67">
        <v>44888</v>
      </c>
      <c r="D11230" s="68" t="s">
        <v>50</v>
      </c>
      <c r="E11230" s="70" t="s">
        <v>51</v>
      </c>
      <c r="F11230" s="4" t="s">
        <v>4029</v>
      </c>
      <c r="G11230" s="101">
        <v>44893</v>
      </c>
      <c r="H11230" s="101">
        <v>44911</v>
      </c>
      <c r="I11230" s="71">
        <f t="shared" si="604"/>
        <v>18</v>
      </c>
      <c r="J11230" s="72" t="s">
        <v>469</v>
      </c>
      <c r="K11230" s="72" t="s">
        <v>248</v>
      </c>
      <c r="L11230" s="73">
        <v>1</v>
      </c>
      <c r="M11230" s="73" t="s">
        <v>91</v>
      </c>
      <c r="N11230" s="68" t="str">
        <f>VLOOKUP(K11230,[1]人員授權表!D$3:G$249,4,0)</f>
        <v>有機</v>
      </c>
      <c r="O11230" s="70" t="str">
        <f>IF(J11230=[1]人員授權表!$C$85,"Casper李羿勳",IF(J11230=[1]人員授權表!$C$188,"Iring陳俊明",IF(J11230=[1]人員授權表!$C$189,"Brian陳泓霖",VLOOKUP(K11230,[1]人員授權表!D$2:E$249,2,FALSE))))</f>
        <v>Marco陳鴻鈞</v>
      </c>
      <c r="P11230" s="67">
        <f t="shared" si="601"/>
        <v>44909</v>
      </c>
      <c r="Q11230" s="75" t="str">
        <f t="shared" si="602"/>
        <v>週三</v>
      </c>
      <c r="R11230" s="80">
        <v>44902</v>
      </c>
    </row>
    <row r="11231" spans="2:28">
      <c r="B11231" s="66">
        <v>44880</v>
      </c>
      <c r="C11231" s="67">
        <v>44888</v>
      </c>
      <c r="E11231" s="70" t="s">
        <v>51</v>
      </c>
      <c r="F11231" s="4" t="s">
        <v>4029</v>
      </c>
      <c r="G11231" s="101">
        <v>44893</v>
      </c>
      <c r="H11231" s="101">
        <v>44911</v>
      </c>
      <c r="I11231" s="71">
        <f t="shared" si="604"/>
        <v>18</v>
      </c>
      <c r="J11231" s="72" t="s">
        <v>244</v>
      </c>
      <c r="K11231" s="72" t="s">
        <v>241</v>
      </c>
      <c r="L11231" s="73">
        <v>1</v>
      </c>
      <c r="M11231" s="73" t="s">
        <v>91</v>
      </c>
      <c r="N11231" s="68" t="str">
        <f>VLOOKUP(K11231,[1]人員授權表!D$3:G$249,4,0)</f>
        <v>有機</v>
      </c>
      <c r="O11231" s="70" t="str">
        <f>IF(J11231=[1]人員授權表!$C$85,"Casper李羿勳",IF(J11231=[1]人員授權表!$C$188,"Iring陳俊明",IF(J11231=[1]人員授權表!$C$189,"Brian陳泓霖",VLOOKUP(K11231,[1]人員授權表!D$2:E$249,2,FALSE))))</f>
        <v>Casper李羿勳</v>
      </c>
      <c r="P11231" s="67">
        <f t="shared" si="601"/>
        <v>44909</v>
      </c>
      <c r="Q11231" s="75" t="str">
        <f t="shared" si="602"/>
        <v>週三</v>
      </c>
    </row>
    <row r="11232" spans="2:28">
      <c r="B11232" s="66">
        <v>44880</v>
      </c>
      <c r="C11232" s="67">
        <v>44888</v>
      </c>
      <c r="D11232" s="68" t="s">
        <v>50</v>
      </c>
      <c r="E11232" s="70" t="s">
        <v>51</v>
      </c>
      <c r="F11232" s="4" t="s">
        <v>4030</v>
      </c>
      <c r="G11232" s="101">
        <v>44893</v>
      </c>
      <c r="H11232" s="101">
        <v>44911</v>
      </c>
      <c r="I11232" s="71">
        <f t="shared" si="604"/>
        <v>18</v>
      </c>
      <c r="J11232" s="72" t="s">
        <v>240</v>
      </c>
      <c r="K11232" s="72" t="s">
        <v>248</v>
      </c>
      <c r="L11232" s="73">
        <v>2</v>
      </c>
      <c r="M11232" s="73" t="s">
        <v>91</v>
      </c>
      <c r="N11232" s="68" t="str">
        <f>VLOOKUP(K11232,[1]人員授權表!D$3:G$249,4,0)</f>
        <v>有機</v>
      </c>
      <c r="O11232" s="70" t="str">
        <f>IF(J11232=[1]人員授權表!$C$85,"Casper李羿勳",IF(J11232=[1]人員授權表!$C$188,"Iring陳俊明",IF(J11232=[1]人員授權表!$C$189,"Brian陳泓霖",VLOOKUP(K11232,[1]人員授權表!D$2:E$249,2,FALSE))))</f>
        <v>Marco陳鴻鈞</v>
      </c>
      <c r="P11232" s="67">
        <f t="shared" si="601"/>
        <v>44909</v>
      </c>
      <c r="Q11232" s="75" t="str">
        <f t="shared" si="602"/>
        <v>週三</v>
      </c>
      <c r="R11232" s="80">
        <v>44902</v>
      </c>
    </row>
    <row r="11233" spans="2:28">
      <c r="B11233" s="66">
        <v>44880</v>
      </c>
      <c r="C11233" s="67">
        <v>44888</v>
      </c>
      <c r="D11233" s="68" t="s">
        <v>50</v>
      </c>
      <c r="E11233" s="70" t="s">
        <v>51</v>
      </c>
      <c r="F11233" s="4" t="s">
        <v>4030</v>
      </c>
      <c r="G11233" s="101">
        <v>44893</v>
      </c>
      <c r="H11233" s="101">
        <v>44911</v>
      </c>
      <c r="I11233" s="71">
        <f t="shared" si="604"/>
        <v>18</v>
      </c>
      <c r="J11233" s="72" t="s">
        <v>469</v>
      </c>
      <c r="K11233" s="72" t="s">
        <v>248</v>
      </c>
      <c r="L11233" s="73">
        <v>2</v>
      </c>
      <c r="M11233" s="73" t="s">
        <v>91</v>
      </c>
      <c r="N11233" s="68" t="str">
        <f>VLOOKUP(K11233,[1]人員授權表!D$3:G$249,4,0)</f>
        <v>有機</v>
      </c>
      <c r="O11233" s="70" t="str">
        <f>IF(J11233=[1]人員授權表!$C$85,"Casper李羿勳",IF(J11233=[1]人員授權表!$C$188,"Iring陳俊明",IF(J11233=[1]人員授權表!$C$189,"Brian陳泓霖",VLOOKUP(K11233,[1]人員授權表!D$2:E$249,2,FALSE))))</f>
        <v>Marco陳鴻鈞</v>
      </c>
      <c r="P11233" s="67">
        <f t="shared" si="601"/>
        <v>44909</v>
      </c>
      <c r="Q11233" s="75" t="str">
        <f t="shared" si="602"/>
        <v>週三</v>
      </c>
      <c r="R11233" s="80">
        <v>44902</v>
      </c>
    </row>
    <row r="11234" spans="2:28">
      <c r="B11234" s="66">
        <v>44880</v>
      </c>
      <c r="C11234" s="67">
        <v>44888</v>
      </c>
      <c r="E11234" s="70" t="s">
        <v>51</v>
      </c>
      <c r="F11234" s="4" t="s">
        <v>4030</v>
      </c>
      <c r="G11234" s="101">
        <v>44893</v>
      </c>
      <c r="H11234" s="101">
        <v>44911</v>
      </c>
      <c r="I11234" s="71">
        <f t="shared" si="604"/>
        <v>18</v>
      </c>
      <c r="J11234" s="72" t="s">
        <v>244</v>
      </c>
      <c r="K11234" s="72" t="s">
        <v>241</v>
      </c>
      <c r="L11234" s="73">
        <v>1</v>
      </c>
      <c r="M11234" s="73" t="s">
        <v>91</v>
      </c>
      <c r="N11234" s="68" t="str">
        <f>VLOOKUP(K11234,[1]人員授權表!D$3:G$249,4,0)</f>
        <v>有機</v>
      </c>
      <c r="O11234" s="70" t="str">
        <f>IF(J11234=[1]人員授權表!$C$85,"Casper李羿勳",IF(J11234=[1]人員授權表!$C$188,"Iring陳俊明",IF(J11234=[1]人員授權表!$C$189,"Brian陳泓霖",VLOOKUP(K11234,[1]人員授權表!D$2:E$249,2,FALSE))))</f>
        <v>Casper李羿勳</v>
      </c>
      <c r="P11234" s="67">
        <f t="shared" si="601"/>
        <v>44909</v>
      </c>
      <c r="Q11234" s="75" t="str">
        <f t="shared" si="602"/>
        <v>週三</v>
      </c>
    </row>
    <row r="11235" spans="2:28">
      <c r="B11235" s="66">
        <v>44880</v>
      </c>
      <c r="C11235" s="67">
        <v>44888</v>
      </c>
      <c r="E11235" s="70" t="s">
        <v>51</v>
      </c>
      <c r="F11235" s="4" t="s">
        <v>4030</v>
      </c>
      <c r="G11235" s="101">
        <v>44893</v>
      </c>
      <c r="H11235" s="101">
        <v>44911</v>
      </c>
      <c r="I11235" s="71">
        <f t="shared" si="604"/>
        <v>18</v>
      </c>
      <c r="J11235" s="72" t="s">
        <v>53</v>
      </c>
      <c r="K11235" s="72" t="s">
        <v>54</v>
      </c>
      <c r="L11235" s="73">
        <v>2</v>
      </c>
      <c r="M11235" s="73" t="s">
        <v>91</v>
      </c>
      <c r="N11235" s="68" t="str">
        <f>VLOOKUP(K11235,[1]人員授權表!D$3:G$249,4,0)</f>
        <v>有機</v>
      </c>
      <c r="O11235" s="70" t="str">
        <f>IF(J11235=[1]人員授權表!$C$85,"Casper李羿勳",IF(J11235=[1]人員授權表!$C$188,"Iring陳俊明",IF(J11235=[1]人員授權表!$C$189,"Brian陳泓霖",VLOOKUP(K11235,[1]人員授權表!D$2:E$249,2,FALSE))))</f>
        <v>Marco陳鴻鈞</v>
      </c>
      <c r="P11235" s="67">
        <f t="shared" si="601"/>
        <v>44909</v>
      </c>
      <c r="Q11235" s="75" t="str">
        <f t="shared" si="602"/>
        <v>週三</v>
      </c>
    </row>
    <row r="11236" spans="2:28">
      <c r="B11236" s="66">
        <v>44880</v>
      </c>
      <c r="C11236" s="67">
        <v>44888</v>
      </c>
      <c r="E11236" s="70" t="s">
        <v>51</v>
      </c>
      <c r="F11236" s="4" t="s">
        <v>4030</v>
      </c>
      <c r="G11236" s="101">
        <v>44893</v>
      </c>
      <c r="H11236" s="101">
        <v>44911</v>
      </c>
      <c r="I11236" s="71">
        <f t="shared" si="604"/>
        <v>18</v>
      </c>
      <c r="J11236" s="72" t="s">
        <v>69</v>
      </c>
      <c r="K11236" s="72" t="s">
        <v>70</v>
      </c>
      <c r="L11236" s="73">
        <v>1</v>
      </c>
      <c r="M11236" s="73" t="s">
        <v>91</v>
      </c>
      <c r="N11236" s="68" t="str">
        <f>VLOOKUP(K11236,[1]人員授權表!D$3:G$249,4,0)</f>
        <v>有機</v>
      </c>
      <c r="O11236" s="70" t="str">
        <f>IF(J11236=[1]人員授權表!$C$85,"Casper李羿勳",IF(J11236=[1]人員授權表!$C$188,"Iring陳俊明",IF(J11236=[1]人員授權表!$C$189,"Brian陳泓霖",VLOOKUP(K11236,[1]人員授權表!D$2:E$249,2,FALSE))))</f>
        <v>Casper李羿勳</v>
      </c>
      <c r="P11236" s="67">
        <f t="shared" si="601"/>
        <v>44909</v>
      </c>
      <c r="Q11236" s="75" t="str">
        <f t="shared" si="602"/>
        <v>週三</v>
      </c>
    </row>
    <row r="11237" spans="2:28">
      <c r="B11237" s="66">
        <v>44880</v>
      </c>
      <c r="C11237" s="67">
        <v>44888</v>
      </c>
      <c r="E11237" s="70" t="s">
        <v>51</v>
      </c>
      <c r="F11237" s="4" t="s">
        <v>4030</v>
      </c>
      <c r="G11237" s="101">
        <v>44893</v>
      </c>
      <c r="H11237" s="101">
        <v>44911</v>
      </c>
      <c r="I11237" s="71">
        <f t="shared" si="604"/>
        <v>18</v>
      </c>
      <c r="J11237" s="72" t="s">
        <v>238</v>
      </c>
      <c r="K11237" s="72" t="s">
        <v>239</v>
      </c>
      <c r="L11237" s="73">
        <v>1</v>
      </c>
      <c r="M11237" s="73" t="s">
        <v>91</v>
      </c>
      <c r="N11237" s="68" t="str">
        <f>VLOOKUP(K11237,[1]人員授權表!D$3:G$249,4,0)</f>
        <v>有機</v>
      </c>
      <c r="O11237" s="70" t="str">
        <f>IF(J11237=[1]人員授權表!$C$85,"Casper李羿勳",IF(J11237=[1]人員授權表!$C$188,"Iring陳俊明",IF(J11237=[1]人員授權表!$C$189,"Brian陳泓霖",VLOOKUP(K11237,[1]人員授權表!D$2:E$249,2,FALSE))))</f>
        <v>Casper李羿勳</v>
      </c>
      <c r="P11237" s="67">
        <f t="shared" si="601"/>
        <v>44909</v>
      </c>
      <c r="Q11237" s="75" t="str">
        <f t="shared" si="602"/>
        <v>週三</v>
      </c>
    </row>
    <row r="11238" spans="2:28">
      <c r="B11238" s="66">
        <v>44880</v>
      </c>
      <c r="C11238" s="67">
        <v>44888</v>
      </c>
      <c r="E11238" s="70" t="s">
        <v>51</v>
      </c>
      <c r="F11238" s="4" t="s">
        <v>4030</v>
      </c>
      <c r="G11238" s="101">
        <v>44893</v>
      </c>
      <c r="H11238" s="101">
        <v>44911</v>
      </c>
      <c r="I11238" s="71">
        <f t="shared" si="604"/>
        <v>18</v>
      </c>
      <c r="J11238" s="72" t="s">
        <v>4031</v>
      </c>
      <c r="K11238" s="72" t="s">
        <v>470</v>
      </c>
      <c r="L11238" s="73">
        <v>1</v>
      </c>
      <c r="M11238" s="73" t="s">
        <v>91</v>
      </c>
      <c r="N11238" s="68" t="str">
        <f>VLOOKUP(K11238,[1]人員授權表!D$3:G$249,4,0)</f>
        <v>無機</v>
      </c>
      <c r="O11238" s="70" t="str">
        <f>IF(J11238=[1]人員授權表!$C$85,"Casper李羿勳",IF(J11238=[1]人員授權表!$C$188,"Iring陳俊明",IF(J11238=[1]人員授權表!$C$189,"Brian陳泓霖",VLOOKUP(K11238,[1]人員授權表!D$2:E$249,2,FALSE))))</f>
        <v>Iring陳俊明</v>
      </c>
      <c r="P11238" s="67">
        <f t="shared" si="601"/>
        <v>44909</v>
      </c>
      <c r="Q11238" s="75" t="str">
        <f t="shared" si="602"/>
        <v>週三</v>
      </c>
    </row>
    <row r="11239" spans="2:28">
      <c r="B11239" s="66">
        <v>44888</v>
      </c>
      <c r="E11239" s="70" t="s">
        <v>51</v>
      </c>
      <c r="F11239" s="4" t="s">
        <v>4032</v>
      </c>
      <c r="G11239" s="67">
        <v>44893</v>
      </c>
      <c r="H11239" s="67">
        <v>44911</v>
      </c>
      <c r="I11239" s="71">
        <f t="shared" si="604"/>
        <v>18</v>
      </c>
      <c r="J11239" s="72" t="s">
        <v>238</v>
      </c>
      <c r="K11239" s="72" t="s">
        <v>239</v>
      </c>
      <c r="L11239" s="73">
        <v>1</v>
      </c>
      <c r="M11239" s="73" t="s">
        <v>91</v>
      </c>
      <c r="N11239" s="68" t="str">
        <f>VLOOKUP(K11239,[1]人員授權表!D$3:G$249,4,0)</f>
        <v>有機</v>
      </c>
      <c r="O11239" s="70" t="str">
        <f>IF(J11239=[1]人員授權表!$C$85,"Casper李羿勳",IF(J11239=[1]人員授權表!$C$188,"Iring陳俊明",IF(J11239=[1]人員授權表!$C$189,"Brian陳泓霖",VLOOKUP(K11239,[1]人員授權表!D$2:E$249,2,FALSE))))</f>
        <v>Casper李羿勳</v>
      </c>
      <c r="P11239" s="67">
        <f t="shared" si="601"/>
        <v>44909</v>
      </c>
      <c r="Q11239" s="75" t="str">
        <f t="shared" si="602"/>
        <v>週三</v>
      </c>
    </row>
    <row r="11240" spans="2:28">
      <c r="B11240" s="66">
        <v>44888</v>
      </c>
      <c r="E11240" s="70" t="s">
        <v>51</v>
      </c>
      <c r="F11240" s="4" t="s">
        <v>4032</v>
      </c>
      <c r="G11240" s="67">
        <v>44893</v>
      </c>
      <c r="H11240" s="67">
        <v>44911</v>
      </c>
      <c r="I11240" s="71">
        <f t="shared" si="604"/>
        <v>18</v>
      </c>
      <c r="J11240" s="72" t="s">
        <v>242</v>
      </c>
      <c r="K11240" s="72" t="s">
        <v>925</v>
      </c>
      <c r="L11240" s="73">
        <v>2</v>
      </c>
      <c r="M11240" s="73" t="s">
        <v>91</v>
      </c>
      <c r="N11240" s="68" t="str">
        <f>VLOOKUP(K11240,[1]人員授權表!D$3:G$249,4,0)</f>
        <v>有機</v>
      </c>
      <c r="O11240" s="70" t="str">
        <f>IF(J11240=[1]人員授權表!$C$85,"Casper李羿勳",IF(J11240=[1]人員授權表!$C$188,"Iring陳俊明",IF(J11240=[1]人員授權表!$C$189,"Brian陳泓霖",VLOOKUP(K11240,[1]人員授權表!D$2:E$249,2,FALSE))))</f>
        <v>Casper李羿勳</v>
      </c>
      <c r="P11240" s="67">
        <f t="shared" si="601"/>
        <v>44909</v>
      </c>
      <c r="Q11240" s="75" t="str">
        <f t="shared" si="602"/>
        <v>週三</v>
      </c>
    </row>
    <row r="11241" spans="2:28">
      <c r="B11241" s="66">
        <v>44888</v>
      </c>
      <c r="E11241" s="70" t="s">
        <v>51</v>
      </c>
      <c r="F11241" s="4" t="s">
        <v>4032</v>
      </c>
      <c r="G11241" s="67">
        <v>44893</v>
      </c>
      <c r="H11241" s="67">
        <v>44911</v>
      </c>
      <c r="I11241" s="71">
        <f t="shared" si="604"/>
        <v>18</v>
      </c>
      <c r="J11241" s="72" t="s">
        <v>477</v>
      </c>
      <c r="K11241" s="72" t="s">
        <v>478</v>
      </c>
      <c r="L11241" s="73">
        <v>1</v>
      </c>
      <c r="M11241" s="73" t="s">
        <v>91</v>
      </c>
      <c r="N11241" s="68" t="str">
        <f>VLOOKUP(K11241,[1]人員授權表!D$3:G$249,4,0)</f>
        <v>有機</v>
      </c>
      <c r="O11241" s="70" t="str">
        <f>IF(J11241=[1]人員授權表!$C$85,"Casper李羿勳",IF(J11241=[1]人員授權表!$C$188,"Iring陳俊明",IF(J11241=[1]人員授權表!$C$189,"Brian陳泓霖",VLOOKUP(K11241,[1]人員授權表!D$2:E$249,2,FALSE))))</f>
        <v>Casper李羿勳</v>
      </c>
      <c r="P11241" s="67">
        <f t="shared" si="601"/>
        <v>44909</v>
      </c>
      <c r="Q11241" s="75" t="str">
        <f t="shared" si="602"/>
        <v>週三</v>
      </c>
    </row>
    <row r="11242" spans="2:28">
      <c r="B11242" s="66">
        <v>44888</v>
      </c>
      <c r="C11242" s="67">
        <v>44896</v>
      </c>
      <c r="E11242" s="70" t="s">
        <v>51</v>
      </c>
      <c r="F11242" s="4" t="s">
        <v>4033</v>
      </c>
      <c r="G11242" s="67">
        <v>44894</v>
      </c>
      <c r="H11242" s="67">
        <v>44911</v>
      </c>
      <c r="I11242" s="71">
        <f t="shared" si="604"/>
        <v>17</v>
      </c>
      <c r="J11242" s="72" t="s">
        <v>60</v>
      </c>
      <c r="K11242" s="72" t="s">
        <v>61</v>
      </c>
      <c r="L11242" s="110">
        <v>2</v>
      </c>
      <c r="M11242" s="73" t="s">
        <v>91</v>
      </c>
      <c r="N11242" s="68" t="str">
        <f>VLOOKUP(K11242,[1]人員授權表!D$3:G$249,4,0)</f>
        <v>有機</v>
      </c>
      <c r="O11242" s="70" t="str">
        <f>IF(J11242=[1]人員授權表!$C$85,"Casper李羿勳",IF(J11242=[1]人員授權表!$C$188,"Iring陳俊明",IF(J11242=[1]人員授權表!$C$189,"Brian陳泓霖",VLOOKUP(K11242,[1]人員授權表!D$2:E$249,2,FALSE))))</f>
        <v>Marco陳鴻鈞</v>
      </c>
      <c r="P11242" s="67">
        <f t="shared" si="601"/>
        <v>44909</v>
      </c>
      <c r="Q11242" s="75" t="str">
        <f t="shared" si="602"/>
        <v>週三</v>
      </c>
    </row>
    <row r="11243" spans="2:28">
      <c r="B11243" s="66">
        <v>44888</v>
      </c>
      <c r="C11243" s="67">
        <v>44896</v>
      </c>
      <c r="E11243" s="70" t="s">
        <v>51</v>
      </c>
      <c r="F11243" s="4" t="s">
        <v>4033</v>
      </c>
      <c r="G11243" s="67">
        <v>44894</v>
      </c>
      <c r="H11243" s="67">
        <v>44911</v>
      </c>
      <c r="I11243" s="71">
        <f t="shared" si="604"/>
        <v>17</v>
      </c>
      <c r="J11243" s="72" t="s">
        <v>53</v>
      </c>
      <c r="K11243" s="72" t="s">
        <v>54</v>
      </c>
      <c r="L11243" s="110">
        <v>2</v>
      </c>
      <c r="M11243" s="73" t="s">
        <v>91</v>
      </c>
      <c r="N11243" s="68" t="str">
        <f>VLOOKUP(K11243,[1]人員授權表!D$3:G$249,4,0)</f>
        <v>有機</v>
      </c>
      <c r="O11243" s="70" t="str">
        <f>IF(J11243=[1]人員授權表!$C$85,"Casper李羿勳",IF(J11243=[1]人員授權表!$C$188,"Iring陳俊明",IF(J11243=[1]人員授權表!$C$189,"Brian陳泓霖",VLOOKUP(K11243,[1]人員授權表!D$2:E$249,2,FALSE))))</f>
        <v>Marco陳鴻鈞</v>
      </c>
      <c r="P11243" s="67">
        <f t="shared" si="601"/>
        <v>44909</v>
      </c>
      <c r="Q11243" s="75" t="str">
        <f t="shared" si="602"/>
        <v>週三</v>
      </c>
    </row>
    <row r="11244" spans="2:28">
      <c r="B11244" s="66">
        <v>44888</v>
      </c>
      <c r="D11244" s="68" t="s">
        <v>50</v>
      </c>
      <c r="E11244" s="70" t="s">
        <v>51</v>
      </c>
      <c r="F11244" s="4" t="s">
        <v>4034</v>
      </c>
      <c r="G11244" s="67">
        <v>44894</v>
      </c>
      <c r="H11244" s="67">
        <v>44911</v>
      </c>
      <c r="I11244" s="71">
        <f t="shared" si="604"/>
        <v>17</v>
      </c>
      <c r="J11244" s="72" t="s">
        <v>60</v>
      </c>
      <c r="K11244" s="72" t="s">
        <v>61</v>
      </c>
      <c r="L11244" s="73">
        <v>2</v>
      </c>
      <c r="M11244" s="73" t="s">
        <v>91</v>
      </c>
      <c r="N11244" s="68" t="str">
        <f>VLOOKUP(K11244,[1]人員授權表!D$3:G$249,4,0)</f>
        <v>有機</v>
      </c>
      <c r="O11244" s="70" t="str">
        <f>IF(J11244=[1]人員授權表!$C$85,"Casper李羿勳",IF(J11244=[1]人員授權表!$C$188,"Iring陳俊明",IF(J11244=[1]人員授權表!$C$189,"Brian陳泓霖",VLOOKUP(K11244,[1]人員授權表!D$2:E$249,2,FALSE))))</f>
        <v>Marco陳鴻鈞</v>
      </c>
      <c r="P11244" s="67">
        <f t="shared" si="601"/>
        <v>44909</v>
      </c>
      <c r="Q11244" s="75" t="str">
        <f t="shared" si="602"/>
        <v>週三</v>
      </c>
      <c r="R11244" s="80">
        <v>44902</v>
      </c>
    </row>
    <row r="11245" spans="2:28">
      <c r="B11245" s="66">
        <v>44888</v>
      </c>
      <c r="D11245" s="68" t="s">
        <v>50</v>
      </c>
      <c r="E11245" s="70" t="s">
        <v>51</v>
      </c>
      <c r="F11245" s="4" t="s">
        <v>4034</v>
      </c>
      <c r="G11245" s="67">
        <v>44894</v>
      </c>
      <c r="H11245" s="67">
        <v>44911</v>
      </c>
      <c r="I11245" s="71">
        <f t="shared" si="604"/>
        <v>17</v>
      </c>
      <c r="J11245" s="72" t="s">
        <v>53</v>
      </c>
      <c r="K11245" s="72" t="s">
        <v>54</v>
      </c>
      <c r="L11245" s="73">
        <v>2</v>
      </c>
      <c r="M11245" s="73" t="s">
        <v>91</v>
      </c>
      <c r="N11245" s="68" t="str">
        <f>VLOOKUP(K11245,[1]人員授權表!D$3:G$249,4,0)</f>
        <v>有機</v>
      </c>
      <c r="O11245" s="70" t="str">
        <f>IF(J11245=[1]人員授權表!$C$85,"Casper李羿勳",IF(J11245=[1]人員授權表!$C$188,"Iring陳俊明",IF(J11245=[1]人員授權表!$C$189,"Brian陳泓霖",VLOOKUP(K11245,[1]人員授權表!D$2:E$249,2,FALSE))))</f>
        <v>Marco陳鴻鈞</v>
      </c>
      <c r="P11245" s="67">
        <f t="shared" si="601"/>
        <v>44909</v>
      </c>
      <c r="Q11245" s="75" t="str">
        <f t="shared" si="602"/>
        <v>週三</v>
      </c>
      <c r="R11245" s="80">
        <v>44902</v>
      </c>
    </row>
    <row r="11246" spans="2:28">
      <c r="B11246" s="66">
        <v>44888</v>
      </c>
      <c r="E11246" s="70" t="s">
        <v>51</v>
      </c>
      <c r="F11246" s="4" t="s">
        <v>4034</v>
      </c>
      <c r="G11246" s="67">
        <v>44894</v>
      </c>
      <c r="H11246" s="67">
        <v>44911</v>
      </c>
      <c r="I11246" s="71">
        <f t="shared" si="604"/>
        <v>17</v>
      </c>
      <c r="J11246" s="72" t="s">
        <v>66</v>
      </c>
      <c r="K11246" s="72" t="s">
        <v>64</v>
      </c>
      <c r="L11246" s="73">
        <v>1</v>
      </c>
      <c r="M11246" s="73" t="s">
        <v>91</v>
      </c>
      <c r="N11246" s="68" t="str">
        <f>VLOOKUP(K11246,[1]人員授權表!D$3:G$249,4,0)</f>
        <v>有機</v>
      </c>
      <c r="O11246" s="70" t="str">
        <f>IF(J11246=[1]人員授權表!$C$85,"Casper李羿勳",IF(J11246=[1]人員授權表!$C$188,"Iring陳俊明",IF(J11246=[1]人員授權表!$C$189,"Brian陳泓霖",VLOOKUP(K11246,[1]人員授權表!D$2:E$249,2,FALSE))))</f>
        <v>Casper李羿勳</v>
      </c>
      <c r="P11246" s="67">
        <f t="shared" si="601"/>
        <v>44909</v>
      </c>
      <c r="Q11246" s="75" t="str">
        <f t="shared" si="602"/>
        <v>週三</v>
      </c>
    </row>
    <row r="11247" spans="2:28">
      <c r="B11247" s="66">
        <v>44888</v>
      </c>
      <c r="E11247" s="70" t="s">
        <v>51</v>
      </c>
      <c r="F11247" s="4" t="s">
        <v>4034</v>
      </c>
      <c r="G11247" s="67">
        <v>44894</v>
      </c>
      <c r="H11247" s="67">
        <v>44911</v>
      </c>
      <c r="I11247" s="71">
        <f t="shared" si="604"/>
        <v>17</v>
      </c>
      <c r="J11247" s="72" t="s">
        <v>353</v>
      </c>
      <c r="K11247" s="72" t="s">
        <v>64</v>
      </c>
      <c r="L11247" s="73">
        <v>1</v>
      </c>
      <c r="M11247" s="73" t="s">
        <v>91</v>
      </c>
      <c r="N11247" s="68" t="str">
        <f>VLOOKUP(K11247,[1]人員授權表!D$3:G$249,4,0)</f>
        <v>有機</v>
      </c>
      <c r="O11247" s="70" t="str">
        <f>IF(J11247=[1]人員授權表!$C$85,"Casper李羿勳",IF(J11247=[1]人員授權表!$C$188,"Iring陳俊明",IF(J11247=[1]人員授權表!$C$189,"Brian陳泓霖",VLOOKUP(K11247,[1]人員授權表!D$2:E$249,2,FALSE))))</f>
        <v>Casper李羿勳</v>
      </c>
      <c r="P11247" s="67">
        <f t="shared" si="601"/>
        <v>44909</v>
      </c>
      <c r="Q11247" s="75" t="str">
        <f t="shared" si="602"/>
        <v>週三</v>
      </c>
    </row>
    <row r="11248" spans="2:28">
      <c r="B11248" s="66">
        <v>44895</v>
      </c>
      <c r="C11248" s="67">
        <v>44895</v>
      </c>
      <c r="E11248" s="70" t="s">
        <v>879</v>
      </c>
      <c r="F11248" s="4" t="s">
        <v>4035</v>
      </c>
      <c r="G11248" s="67">
        <v>44893</v>
      </c>
      <c r="H11248" s="101">
        <v>44911</v>
      </c>
      <c r="I11248" s="71">
        <f t="shared" si="604"/>
        <v>18</v>
      </c>
      <c r="J11248" s="72" t="s">
        <v>53</v>
      </c>
      <c r="K11248" s="72" t="s">
        <v>54</v>
      </c>
      <c r="L11248" s="73">
        <v>3</v>
      </c>
      <c r="M11248" s="73" t="s">
        <v>91</v>
      </c>
      <c r="N11248" s="68" t="str">
        <f>VLOOKUP(K11248,[1]人員授權表!D$3:G$249,4,0)</f>
        <v>有機</v>
      </c>
      <c r="O11248" s="70" t="str">
        <f>IF(J11248=[1]人員授權表!$C$85,"Casper李羿勳",IF(J11248=[1]人員授權表!$C$188,"Iring陳俊明",IF(J11248=[1]人員授權表!$C$189,"Brian陳泓霖",VLOOKUP(K11248,[1]人員授權表!D$2:E$249,2,FALSE))))</f>
        <v>Marco陳鴻鈞</v>
      </c>
      <c r="P11248" s="67">
        <f t="shared" si="601"/>
        <v>44909</v>
      </c>
      <c r="Q11248" s="75" t="str">
        <f t="shared" si="602"/>
        <v>週三</v>
      </c>
      <c r="AA11248" s="102">
        <v>15</v>
      </c>
      <c r="AB11248" s="123" t="s">
        <v>2325</v>
      </c>
    </row>
    <row r="11249" spans="2:28">
      <c r="B11249" s="66">
        <v>44895</v>
      </c>
      <c r="C11249" s="67">
        <v>44895</v>
      </c>
      <c r="E11249" s="70" t="s">
        <v>879</v>
      </c>
      <c r="F11249" s="4" t="s">
        <v>4035</v>
      </c>
      <c r="G11249" s="67">
        <v>44893</v>
      </c>
      <c r="H11249" s="101">
        <v>44911</v>
      </c>
      <c r="I11249" s="71">
        <f t="shared" si="604"/>
        <v>18</v>
      </c>
      <c r="J11249" s="72" t="s">
        <v>60</v>
      </c>
      <c r="K11249" s="72" t="s">
        <v>61</v>
      </c>
      <c r="L11249" s="73">
        <v>3</v>
      </c>
      <c r="M11249" s="73" t="s">
        <v>91</v>
      </c>
      <c r="N11249" s="68" t="str">
        <f>VLOOKUP(K11249,[1]人員授權表!D$3:G$249,4,0)</f>
        <v>有機</v>
      </c>
      <c r="O11249" s="70" t="str">
        <f>IF(J11249=[1]人員授權表!$C$85,"Casper李羿勳",IF(J11249=[1]人員授權表!$C$188,"Iring陳俊明",IF(J11249=[1]人員授權表!$C$189,"Brian陳泓霖",VLOOKUP(K11249,[1]人員授權表!D$2:E$249,2,FALSE))))</f>
        <v>Marco陳鴻鈞</v>
      </c>
      <c r="P11249" s="67">
        <f t="shared" si="601"/>
        <v>44909</v>
      </c>
      <c r="Q11249" s="75" t="str">
        <f t="shared" si="602"/>
        <v>週三</v>
      </c>
      <c r="AA11249" s="102">
        <v>15</v>
      </c>
      <c r="AB11249" s="123" t="s">
        <v>2325</v>
      </c>
    </row>
    <row r="11250" spans="2:28">
      <c r="B11250" s="66">
        <v>44888</v>
      </c>
      <c r="C11250" s="67">
        <v>44896</v>
      </c>
      <c r="E11250" s="70" t="s">
        <v>51</v>
      </c>
      <c r="F11250" s="4" t="s">
        <v>4036</v>
      </c>
      <c r="G11250" s="67">
        <v>44895</v>
      </c>
      <c r="H11250" s="101">
        <v>44911</v>
      </c>
      <c r="I11250" s="71">
        <f t="shared" si="604"/>
        <v>16</v>
      </c>
      <c r="J11250" s="72" t="s">
        <v>4037</v>
      </c>
      <c r="K11250" s="72" t="s">
        <v>241</v>
      </c>
      <c r="L11250" s="73">
        <v>1</v>
      </c>
      <c r="M11250" s="73" t="s">
        <v>91</v>
      </c>
      <c r="N11250" s="68" t="str">
        <f>VLOOKUP(K11250,[1]人員授權表!D$3:G$249,4,0)</f>
        <v>有機</v>
      </c>
      <c r="O11250" s="70" t="str">
        <f>IF(J11250=[1]人員授權表!$C$85,"Casper李羿勳",IF(J11250=[1]人員授權表!$C$188,"Iring陳俊明",IF(J11250=[1]人員授權表!$C$189,"Brian陳泓霖",VLOOKUP(K11250,[1]人員授權表!D$2:E$249,2,FALSE))))</f>
        <v>Casper李羿勳</v>
      </c>
      <c r="P11250" s="67">
        <f t="shared" si="601"/>
        <v>44909</v>
      </c>
      <c r="Q11250" s="75" t="str">
        <f t="shared" si="602"/>
        <v>週三</v>
      </c>
    </row>
    <row r="11251" spans="2:28">
      <c r="B11251" s="66">
        <v>44888</v>
      </c>
      <c r="C11251" s="67">
        <v>44896</v>
      </c>
      <c r="E11251" s="70" t="s">
        <v>51</v>
      </c>
      <c r="F11251" s="4" t="s">
        <v>4036</v>
      </c>
      <c r="G11251" s="67">
        <v>44895</v>
      </c>
      <c r="H11251" s="101">
        <v>44911</v>
      </c>
      <c r="I11251" s="71">
        <f t="shared" si="604"/>
        <v>16</v>
      </c>
      <c r="J11251" s="72" t="s">
        <v>246</v>
      </c>
      <c r="K11251" s="72" t="s">
        <v>241</v>
      </c>
      <c r="L11251" s="73">
        <v>1</v>
      </c>
      <c r="M11251" s="73" t="s">
        <v>91</v>
      </c>
      <c r="N11251" s="68" t="str">
        <f>VLOOKUP(K11251,[1]人員授權表!D$3:G$249,4,0)</f>
        <v>有機</v>
      </c>
      <c r="O11251" s="70" t="str">
        <f>IF(J11251=[1]人員授權表!$C$85,"Casper李羿勳",IF(J11251=[1]人員授權表!$C$188,"Iring陳俊明",IF(J11251=[1]人員授權表!$C$189,"Brian陳泓霖",VLOOKUP(K11251,[1]人員授權表!D$2:E$249,2,FALSE))))</f>
        <v>Casper李羿勳</v>
      </c>
      <c r="P11251" s="67">
        <f t="shared" si="601"/>
        <v>44909</v>
      </c>
      <c r="Q11251" s="75" t="str">
        <f t="shared" si="602"/>
        <v>週三</v>
      </c>
    </row>
    <row r="11252" spans="2:28">
      <c r="B11252" s="66">
        <v>44888</v>
      </c>
      <c r="C11252" s="67">
        <v>44896</v>
      </c>
      <c r="E11252" s="70" t="s">
        <v>51</v>
      </c>
      <c r="F11252" s="4" t="s">
        <v>4036</v>
      </c>
      <c r="G11252" s="67">
        <v>44895</v>
      </c>
      <c r="H11252" s="101">
        <v>44911</v>
      </c>
      <c r="I11252" s="71">
        <f t="shared" si="604"/>
        <v>16</v>
      </c>
      <c r="J11252" s="72" t="s">
        <v>69</v>
      </c>
      <c r="K11252" s="72" t="s">
        <v>70</v>
      </c>
      <c r="L11252" s="73">
        <v>1</v>
      </c>
      <c r="M11252" s="73" t="s">
        <v>91</v>
      </c>
      <c r="N11252" s="68" t="str">
        <f>VLOOKUP(K11252,[1]人員授權表!D$3:G$249,4,0)</f>
        <v>有機</v>
      </c>
      <c r="O11252" s="70" t="str">
        <f>IF(J11252=[1]人員授權表!$C$85,"Casper李羿勳",IF(J11252=[1]人員授權表!$C$188,"Iring陳俊明",IF(J11252=[1]人員授權表!$C$189,"Brian陳泓霖",VLOOKUP(K11252,[1]人員授權表!D$2:E$249,2,FALSE))))</f>
        <v>Casper李羿勳</v>
      </c>
      <c r="P11252" s="67">
        <f t="shared" si="601"/>
        <v>44909</v>
      </c>
      <c r="Q11252" s="75" t="str">
        <f t="shared" si="602"/>
        <v>週三</v>
      </c>
    </row>
    <row r="11253" spans="2:28">
      <c r="B11253" s="66">
        <v>44888</v>
      </c>
      <c r="C11253" s="67">
        <v>44897</v>
      </c>
      <c r="E11253" s="70" t="s">
        <v>51</v>
      </c>
      <c r="F11253" s="4" t="s">
        <v>4038</v>
      </c>
      <c r="G11253" s="67">
        <v>44896</v>
      </c>
      <c r="H11253" s="101">
        <v>44911</v>
      </c>
      <c r="I11253" s="71">
        <f t="shared" si="604"/>
        <v>15</v>
      </c>
      <c r="J11253" s="72" t="s">
        <v>53</v>
      </c>
      <c r="K11253" s="72" t="s">
        <v>54</v>
      </c>
      <c r="L11253" s="73">
        <v>2</v>
      </c>
      <c r="M11253" s="73" t="s">
        <v>91</v>
      </c>
      <c r="N11253" s="68" t="str">
        <f>VLOOKUP(K11253,[1]人員授權表!D$3:G$249,4,0)</f>
        <v>有機</v>
      </c>
      <c r="O11253" s="70" t="str">
        <f>IF(J11253=[1]人員授權表!$C$85,"Casper李羿勳",IF(J11253=[1]人員授權表!$C$188,"Iring陳俊明",IF(J11253=[1]人員授權表!$C$189,"Brian陳泓霖",VLOOKUP(K11253,[1]人員授權表!D$2:E$249,2,FALSE))))</f>
        <v>Marco陳鴻鈞</v>
      </c>
      <c r="P11253" s="67">
        <f t="shared" si="601"/>
        <v>44909</v>
      </c>
      <c r="Q11253" s="75" t="str">
        <f t="shared" si="602"/>
        <v>週三</v>
      </c>
    </row>
    <row r="11254" spans="2:28">
      <c r="B11254" s="66">
        <v>44888</v>
      </c>
      <c r="C11254" s="67">
        <v>44897</v>
      </c>
      <c r="E11254" s="70" t="s">
        <v>51</v>
      </c>
      <c r="F11254" s="4" t="s">
        <v>4038</v>
      </c>
      <c r="G11254" s="67">
        <v>44896</v>
      </c>
      <c r="H11254" s="101">
        <v>44911</v>
      </c>
      <c r="I11254" s="71">
        <f t="shared" si="604"/>
        <v>15</v>
      </c>
      <c r="J11254" s="72" t="s">
        <v>60</v>
      </c>
      <c r="K11254" s="72" t="s">
        <v>61</v>
      </c>
      <c r="L11254" s="73">
        <v>2</v>
      </c>
      <c r="M11254" s="73" t="s">
        <v>91</v>
      </c>
      <c r="N11254" s="68" t="str">
        <f>VLOOKUP(K11254,[1]人員授權表!D$3:G$249,4,0)</f>
        <v>有機</v>
      </c>
      <c r="O11254" s="70" t="str">
        <f>IF(J11254=[1]人員授權表!$C$85,"Casper李羿勳",IF(J11254=[1]人員授權表!$C$188,"Iring陳俊明",IF(J11254=[1]人員授權表!$C$189,"Brian陳泓霖",VLOOKUP(K11254,[1]人員授權表!D$2:E$249,2,FALSE))))</f>
        <v>Marco陳鴻鈞</v>
      </c>
      <c r="P11254" s="67">
        <f t="shared" si="601"/>
        <v>44909</v>
      </c>
      <c r="Q11254" s="75" t="str">
        <f t="shared" si="602"/>
        <v>週三</v>
      </c>
    </row>
    <row r="11255" spans="2:28">
      <c r="B11255" s="66">
        <v>44888</v>
      </c>
      <c r="C11255" s="67">
        <v>44897</v>
      </c>
      <c r="E11255" s="70" t="s">
        <v>51</v>
      </c>
      <c r="F11255" s="4" t="s">
        <v>4038</v>
      </c>
      <c r="G11255" s="67">
        <v>44896</v>
      </c>
      <c r="H11255" s="101">
        <v>44911</v>
      </c>
      <c r="I11255" s="71">
        <f t="shared" si="604"/>
        <v>15</v>
      </c>
      <c r="J11255" s="72" t="s">
        <v>66</v>
      </c>
      <c r="K11255" s="72" t="s">
        <v>64</v>
      </c>
      <c r="L11255" s="73">
        <v>1</v>
      </c>
      <c r="M11255" s="73" t="s">
        <v>91</v>
      </c>
      <c r="N11255" s="68" t="str">
        <f>VLOOKUP(K11255,[1]人員授權表!D$3:G$249,4,0)</f>
        <v>有機</v>
      </c>
      <c r="O11255" s="70" t="str">
        <f>IF(J11255=[1]人員授權表!$C$85,"Casper李羿勳",IF(J11255=[1]人員授權表!$C$188,"Iring陳俊明",IF(J11255=[1]人員授權表!$C$189,"Brian陳泓霖",VLOOKUP(K11255,[1]人員授權表!D$2:E$249,2,FALSE))))</f>
        <v>Casper李羿勳</v>
      </c>
      <c r="P11255" s="67">
        <f t="shared" si="601"/>
        <v>44909</v>
      </c>
      <c r="Q11255" s="75" t="str">
        <f t="shared" si="602"/>
        <v>週三</v>
      </c>
    </row>
    <row r="11256" spans="2:28">
      <c r="B11256" s="66">
        <v>44888</v>
      </c>
      <c r="C11256" s="67">
        <v>44897</v>
      </c>
      <c r="E11256" s="70" t="s">
        <v>51</v>
      </c>
      <c r="F11256" s="4" t="s">
        <v>4038</v>
      </c>
      <c r="G11256" s="67">
        <v>44896</v>
      </c>
      <c r="H11256" s="101">
        <v>44911</v>
      </c>
      <c r="I11256" s="71">
        <f t="shared" si="604"/>
        <v>15</v>
      </c>
      <c r="J11256" s="72" t="s">
        <v>353</v>
      </c>
      <c r="K11256" s="72" t="s">
        <v>64</v>
      </c>
      <c r="L11256" s="73">
        <v>2</v>
      </c>
      <c r="M11256" s="73" t="s">
        <v>91</v>
      </c>
      <c r="N11256" s="68" t="str">
        <f>VLOOKUP(K11256,[1]人員授權表!D$3:G$249,4,0)</f>
        <v>有機</v>
      </c>
      <c r="O11256" s="70" t="str">
        <f>IF(J11256=[1]人員授權表!$C$85,"Casper李羿勳",IF(J11256=[1]人員授權表!$C$188,"Iring陳俊明",IF(J11256=[1]人員授權表!$C$189,"Brian陳泓霖",VLOOKUP(K11256,[1]人員授權表!D$2:E$249,2,FALSE))))</f>
        <v>Casper李羿勳</v>
      </c>
      <c r="P11256" s="67">
        <f t="shared" si="601"/>
        <v>44909</v>
      </c>
      <c r="Q11256" s="75" t="str">
        <f t="shared" si="602"/>
        <v>週三</v>
      </c>
    </row>
    <row r="11257" spans="2:28">
      <c r="B11257" s="66">
        <v>44888</v>
      </c>
      <c r="C11257" s="67">
        <v>44897</v>
      </c>
      <c r="E11257" s="70" t="s">
        <v>51</v>
      </c>
      <c r="F11257" s="4" t="s">
        <v>4038</v>
      </c>
      <c r="G11257" s="67">
        <v>44896</v>
      </c>
      <c r="H11257" s="101">
        <v>44911</v>
      </c>
      <c r="I11257" s="71">
        <f t="shared" si="604"/>
        <v>15</v>
      </c>
      <c r="J11257" s="72" t="s">
        <v>63</v>
      </c>
      <c r="K11257" s="72" t="s">
        <v>64</v>
      </c>
      <c r="L11257" s="73">
        <v>3</v>
      </c>
      <c r="M11257" s="73" t="s">
        <v>91</v>
      </c>
      <c r="N11257" s="68" t="str">
        <f>VLOOKUP(K11257,[1]人員授權表!D$3:G$249,4,0)</f>
        <v>有機</v>
      </c>
      <c r="O11257" s="70" t="str">
        <f>IF(J11257=[1]人員授權表!$C$85,"Casper李羿勳",IF(J11257=[1]人員授權表!$C$188,"Iring陳俊明",IF(J11257=[1]人員授權表!$C$189,"Brian陳泓霖",VLOOKUP(K11257,[1]人員授權表!D$2:E$249,2,FALSE))))</f>
        <v>Casper李羿勳</v>
      </c>
      <c r="P11257" s="67">
        <f t="shared" si="601"/>
        <v>44909</v>
      </c>
      <c r="Q11257" s="75" t="str">
        <f t="shared" si="602"/>
        <v>週三</v>
      </c>
    </row>
    <row r="11258" spans="2:28">
      <c r="B11258" s="66">
        <v>44888</v>
      </c>
      <c r="C11258" s="67">
        <v>44897</v>
      </c>
      <c r="E11258" s="70" t="s">
        <v>51</v>
      </c>
      <c r="F11258" s="4" t="s">
        <v>4038</v>
      </c>
      <c r="G11258" s="67">
        <v>44896</v>
      </c>
      <c r="H11258" s="101">
        <v>44911</v>
      </c>
      <c r="I11258" s="71">
        <f t="shared" si="604"/>
        <v>15</v>
      </c>
      <c r="J11258" s="72" t="s">
        <v>67</v>
      </c>
      <c r="K11258" s="72" t="s">
        <v>64</v>
      </c>
      <c r="L11258" s="73">
        <v>1</v>
      </c>
      <c r="M11258" s="73" t="s">
        <v>91</v>
      </c>
      <c r="N11258" s="68" t="str">
        <f>VLOOKUP(K11258,[1]人員授權表!D$3:G$249,4,0)</f>
        <v>有機</v>
      </c>
      <c r="O11258" s="70" t="str">
        <f>IF(J11258=[1]人員授權表!$C$85,"Casper李羿勳",IF(J11258=[1]人員授權表!$C$188,"Iring陳俊明",IF(J11258=[1]人員授權表!$C$189,"Brian陳泓霖",VLOOKUP(K11258,[1]人員授權表!D$2:E$249,2,FALSE))))</f>
        <v>Casper李羿勳</v>
      </c>
      <c r="P11258" s="67">
        <f t="shared" si="601"/>
        <v>44909</v>
      </c>
      <c r="Q11258" s="75" t="str">
        <f t="shared" si="602"/>
        <v>週三</v>
      </c>
    </row>
    <row r="11259" spans="2:28">
      <c r="B11259" s="66">
        <v>44888</v>
      </c>
      <c r="C11259" s="67">
        <v>44897</v>
      </c>
      <c r="E11259" s="70" t="s">
        <v>51</v>
      </c>
      <c r="F11259" s="4" t="s">
        <v>4038</v>
      </c>
      <c r="G11259" s="67">
        <v>44896</v>
      </c>
      <c r="H11259" s="101">
        <v>44911</v>
      </c>
      <c r="I11259" s="71">
        <f t="shared" si="604"/>
        <v>15</v>
      </c>
      <c r="J11259" s="72" t="s">
        <v>474</v>
      </c>
      <c r="K11259" s="72" t="s">
        <v>470</v>
      </c>
      <c r="L11259" s="73">
        <v>1</v>
      </c>
      <c r="M11259" s="73" t="s">
        <v>91</v>
      </c>
      <c r="N11259" s="68" t="str">
        <f>VLOOKUP(K11259,[1]人員授權表!D$3:G$249,4,0)</f>
        <v>無機</v>
      </c>
      <c r="O11259" s="70" t="str">
        <f>IF(J11259=[1]人員授權表!$C$85,"Casper李羿勳",IF(J11259=[1]人員授權表!$C$188,"Iring陳俊明",IF(J11259=[1]人員授權表!$C$189,"Brian陳泓霖",VLOOKUP(K11259,[1]人員授權表!D$2:E$249,2,FALSE))))</f>
        <v>Iring陳俊明</v>
      </c>
      <c r="P11259" s="67">
        <f t="shared" si="601"/>
        <v>44909</v>
      </c>
      <c r="Q11259" s="75" t="str">
        <f t="shared" si="602"/>
        <v>週三</v>
      </c>
    </row>
    <row r="11260" spans="2:28">
      <c r="B11260" s="66">
        <v>44888</v>
      </c>
      <c r="C11260" s="67">
        <v>44897</v>
      </c>
      <c r="E11260" s="70" t="s">
        <v>51</v>
      </c>
      <c r="F11260" s="4" t="s">
        <v>4038</v>
      </c>
      <c r="G11260" s="67">
        <v>44896</v>
      </c>
      <c r="H11260" s="101">
        <v>44911</v>
      </c>
      <c r="I11260" s="71">
        <f t="shared" si="604"/>
        <v>15</v>
      </c>
      <c r="J11260" s="72" t="s">
        <v>475</v>
      </c>
      <c r="K11260" s="72" t="s">
        <v>470</v>
      </c>
      <c r="L11260" s="73">
        <v>3</v>
      </c>
      <c r="M11260" s="73" t="s">
        <v>91</v>
      </c>
      <c r="N11260" s="68" t="str">
        <f>VLOOKUP(K11260,[1]人員授權表!D$3:G$249,4,0)</f>
        <v>無機</v>
      </c>
      <c r="O11260" s="70" t="str">
        <f>IF(J11260=[1]人員授權表!$C$85,"Casper李羿勳",IF(J11260=[1]人員授權表!$C$188,"Iring陳俊明",IF(J11260=[1]人員授權表!$C$189,"Brian陳泓霖",VLOOKUP(K11260,[1]人員授權表!D$2:E$249,2,FALSE))))</f>
        <v>Iring陳俊明</v>
      </c>
      <c r="P11260" s="67">
        <f t="shared" si="601"/>
        <v>44909</v>
      </c>
      <c r="Q11260" s="75" t="str">
        <f t="shared" si="602"/>
        <v>週三</v>
      </c>
    </row>
    <row r="11261" spans="2:28">
      <c r="B11261" s="66">
        <v>44895</v>
      </c>
      <c r="E11261" s="70" t="s">
        <v>51</v>
      </c>
      <c r="F11261" s="4" t="s">
        <v>4039</v>
      </c>
      <c r="G11261" s="67">
        <v>44896</v>
      </c>
      <c r="H11261" s="67">
        <v>44911</v>
      </c>
      <c r="I11261" s="71">
        <f t="shared" si="604"/>
        <v>15</v>
      </c>
      <c r="J11261" s="72" t="s">
        <v>60</v>
      </c>
      <c r="K11261" s="72" t="s">
        <v>61</v>
      </c>
      <c r="L11261" s="73">
        <v>1</v>
      </c>
      <c r="M11261" s="73" t="s">
        <v>91</v>
      </c>
      <c r="N11261" s="68" t="str">
        <f>VLOOKUP(K11261,[1]人員授權表!D$3:G$249,4,0)</f>
        <v>有機</v>
      </c>
      <c r="O11261" s="70" t="str">
        <f>IF(J11261=[1]人員授權表!$C$85,"Casper李羿勳",IF(J11261=[1]人員授權表!$C$188,"Iring陳俊明",IF(J11261=[1]人員授權表!$C$189,"Brian陳泓霖",VLOOKUP(K11261,[1]人員授權表!D$2:E$249,2,FALSE))))</f>
        <v>Marco陳鴻鈞</v>
      </c>
      <c r="P11261" s="67">
        <f t="shared" si="601"/>
        <v>44909</v>
      </c>
      <c r="Q11261" s="75" t="str">
        <f t="shared" si="602"/>
        <v>週三</v>
      </c>
    </row>
    <row r="11262" spans="2:28">
      <c r="B11262" s="66">
        <v>44895</v>
      </c>
      <c r="E11262" s="70" t="s">
        <v>51</v>
      </c>
      <c r="F11262" s="4" t="s">
        <v>4039</v>
      </c>
      <c r="G11262" s="67">
        <v>44896</v>
      </c>
      <c r="H11262" s="67">
        <v>44911</v>
      </c>
      <c r="I11262" s="71">
        <f t="shared" si="604"/>
        <v>15</v>
      </c>
      <c r="J11262" s="72" t="s">
        <v>53</v>
      </c>
      <c r="K11262" s="72" t="s">
        <v>54</v>
      </c>
      <c r="L11262" s="73">
        <v>1</v>
      </c>
      <c r="M11262" s="73" t="s">
        <v>91</v>
      </c>
      <c r="N11262" s="68" t="str">
        <f>VLOOKUP(K11262,[1]人員授權表!D$3:G$249,4,0)</f>
        <v>有機</v>
      </c>
      <c r="O11262" s="70" t="str">
        <f>IF(J11262=[1]人員授權表!$C$85,"Casper李羿勳",IF(J11262=[1]人員授權表!$C$188,"Iring陳俊明",IF(J11262=[1]人員授權表!$C$189,"Brian陳泓霖",VLOOKUP(K11262,[1]人員授權表!D$2:E$249,2,FALSE))))</f>
        <v>Marco陳鴻鈞</v>
      </c>
      <c r="P11262" s="67">
        <f t="shared" si="601"/>
        <v>44909</v>
      </c>
      <c r="Q11262" s="75" t="str">
        <f t="shared" si="602"/>
        <v>週三</v>
      </c>
    </row>
    <row r="11263" spans="2:28">
      <c r="B11263" s="66">
        <v>44895</v>
      </c>
      <c r="E11263" s="70" t="s">
        <v>51</v>
      </c>
      <c r="F11263" s="4" t="s">
        <v>4039</v>
      </c>
      <c r="G11263" s="67">
        <v>44896</v>
      </c>
      <c r="H11263" s="67">
        <v>44911</v>
      </c>
      <c r="I11263" s="71">
        <f t="shared" si="604"/>
        <v>15</v>
      </c>
      <c r="J11263" s="72" t="s">
        <v>240</v>
      </c>
      <c r="K11263" s="72" t="s">
        <v>248</v>
      </c>
      <c r="L11263" s="73">
        <v>4</v>
      </c>
      <c r="M11263" s="73" t="s">
        <v>91</v>
      </c>
      <c r="N11263" s="68" t="str">
        <f>VLOOKUP(K11263,[1]人員授權表!D$3:G$249,4,0)</f>
        <v>有機</v>
      </c>
      <c r="O11263" s="70" t="str">
        <f>IF(J11263=[1]人員授權表!$C$85,"Casper李羿勳",IF(J11263=[1]人員授權表!$C$188,"Iring陳俊明",IF(J11263=[1]人員授權表!$C$189,"Brian陳泓霖",VLOOKUP(K11263,[1]人員授權表!D$2:E$249,2,FALSE))))</f>
        <v>Marco陳鴻鈞</v>
      </c>
      <c r="P11263" s="67">
        <f t="shared" ref="P11263:P11320" si="605">H11263-2</f>
        <v>44909</v>
      </c>
      <c r="Q11263" s="75" t="str">
        <f t="shared" si="602"/>
        <v>週三</v>
      </c>
    </row>
    <row r="11264" spans="2:28">
      <c r="B11264" s="66">
        <v>44895</v>
      </c>
      <c r="E11264" s="70" t="s">
        <v>51</v>
      </c>
      <c r="F11264" s="4" t="s">
        <v>4039</v>
      </c>
      <c r="G11264" s="67">
        <v>44896</v>
      </c>
      <c r="H11264" s="67">
        <v>44911</v>
      </c>
      <c r="I11264" s="71">
        <f t="shared" si="604"/>
        <v>15</v>
      </c>
      <c r="J11264" s="72" t="s">
        <v>261</v>
      </c>
      <c r="K11264" s="72" t="s">
        <v>248</v>
      </c>
      <c r="L11264" s="73">
        <v>6</v>
      </c>
      <c r="M11264" s="73" t="s">
        <v>91</v>
      </c>
      <c r="N11264" s="68" t="str">
        <f>VLOOKUP(K11264,[1]人員授權表!D$3:G$249,4,0)</f>
        <v>有機</v>
      </c>
      <c r="O11264" s="70" t="str">
        <f>IF(J11264=[1]人員授權表!$C$85,"Casper李羿勳",IF(J11264=[1]人員授權表!$C$188,"Iring陳俊明",IF(J11264=[1]人員授權表!$C$189,"Brian陳泓霖",VLOOKUP(K11264,[1]人員授權表!D$2:E$249,2,FALSE))))</f>
        <v>Marco陳鴻鈞</v>
      </c>
      <c r="P11264" s="67">
        <f t="shared" si="605"/>
        <v>44909</v>
      </c>
      <c r="Q11264" s="75" t="str">
        <f t="shared" si="602"/>
        <v>週三</v>
      </c>
    </row>
    <row r="11265" spans="2:18">
      <c r="B11265" s="66">
        <v>44895</v>
      </c>
      <c r="E11265" s="70" t="s">
        <v>51</v>
      </c>
      <c r="F11265" s="4" t="s">
        <v>4039</v>
      </c>
      <c r="G11265" s="67">
        <v>44896</v>
      </c>
      <c r="H11265" s="67">
        <v>44911</v>
      </c>
      <c r="I11265" s="71">
        <f t="shared" si="604"/>
        <v>15</v>
      </c>
      <c r="J11265" s="72" t="s">
        <v>1367</v>
      </c>
      <c r="K11265" s="72" t="s">
        <v>75</v>
      </c>
      <c r="L11265" s="73">
        <v>3</v>
      </c>
      <c r="M11265" s="73" t="s">
        <v>91</v>
      </c>
      <c r="N11265" s="68" t="str">
        <f>VLOOKUP(K11265,[1]人員授權表!D$3:G$249,4,0)</f>
        <v>有機</v>
      </c>
      <c r="O11265" s="70" t="str">
        <f>IF(J11265=[1]人員授權表!$C$85,"Casper李羿勳",IF(J11265=[1]人員授權表!$C$188,"Iring陳俊明",IF(J11265=[1]人員授權表!$C$189,"Brian陳泓霖",VLOOKUP(K11265,[1]人員授權表!D$2:E$249,2,FALSE))))</f>
        <v>Casper李羿勳</v>
      </c>
      <c r="P11265" s="67">
        <f t="shared" si="605"/>
        <v>44909</v>
      </c>
      <c r="Q11265" s="75" t="str">
        <f t="shared" si="602"/>
        <v>週三</v>
      </c>
    </row>
    <row r="11266" spans="2:18">
      <c r="B11266" s="66">
        <v>44895</v>
      </c>
      <c r="E11266" s="70" t="s">
        <v>51</v>
      </c>
      <c r="F11266" s="4" t="s">
        <v>4039</v>
      </c>
      <c r="G11266" s="67">
        <v>44896</v>
      </c>
      <c r="H11266" s="67">
        <v>44911</v>
      </c>
      <c r="I11266" s="71">
        <f t="shared" si="604"/>
        <v>15</v>
      </c>
      <c r="J11266" s="72" t="s">
        <v>262</v>
      </c>
      <c r="K11266" s="72" t="s">
        <v>75</v>
      </c>
      <c r="L11266" s="73">
        <v>1</v>
      </c>
      <c r="M11266" s="73" t="s">
        <v>91</v>
      </c>
      <c r="N11266" s="68" t="str">
        <f>VLOOKUP(K11266,[1]人員授權表!D$3:G$249,4,0)</f>
        <v>有機</v>
      </c>
      <c r="O11266" s="70" t="str">
        <f>IF(J11266=[1]人員授權表!$C$85,"Casper李羿勳",IF(J11266=[1]人員授權表!$C$188,"Iring陳俊明",IF(J11266=[1]人員授權表!$C$189,"Brian陳泓霖",VLOOKUP(K11266,[1]人員授權表!D$2:E$249,2,FALSE))))</f>
        <v>Casper李羿勳</v>
      </c>
      <c r="P11266" s="67">
        <f t="shared" si="605"/>
        <v>44909</v>
      </c>
      <c r="Q11266" s="75" t="str">
        <f t="shared" si="602"/>
        <v>週三</v>
      </c>
    </row>
    <row r="11267" spans="2:18">
      <c r="B11267" s="66">
        <v>44895</v>
      </c>
      <c r="E11267" s="70" t="s">
        <v>51</v>
      </c>
      <c r="F11267" s="4" t="s">
        <v>4039</v>
      </c>
      <c r="G11267" s="67">
        <v>44896</v>
      </c>
      <c r="H11267" s="67">
        <v>44911</v>
      </c>
      <c r="I11267" s="71">
        <f t="shared" si="604"/>
        <v>15</v>
      </c>
      <c r="J11267" s="72" t="s">
        <v>612</v>
      </c>
      <c r="K11267" s="72" t="s">
        <v>613</v>
      </c>
      <c r="L11267" s="73">
        <v>6</v>
      </c>
      <c r="M11267" s="73" t="s">
        <v>91</v>
      </c>
      <c r="N11267" s="68" t="str">
        <f>VLOOKUP(K11267,[1]人員授權表!D$3:G$249,4,0)</f>
        <v>有機</v>
      </c>
      <c r="O11267" s="70" t="str">
        <f>IF(J11267=[1]人員授權表!$C$85,"Casper李羿勳",IF(J11267=[1]人員授權表!$C$188,"Iring陳俊明",IF(J11267=[1]人員授權表!$C$189,"Brian陳泓霖",VLOOKUP(K11267,[1]人員授權表!D$2:E$249,2,FALSE))))</f>
        <v>Casper李羿勳</v>
      </c>
      <c r="P11267" s="67">
        <f t="shared" si="605"/>
        <v>44909</v>
      </c>
      <c r="Q11267" s="75" t="str">
        <f t="shared" si="602"/>
        <v>週三</v>
      </c>
    </row>
    <row r="11268" spans="2:18">
      <c r="B11268" s="66">
        <v>44895</v>
      </c>
      <c r="E11268" s="70" t="s">
        <v>51</v>
      </c>
      <c r="F11268" s="4" t="s">
        <v>4039</v>
      </c>
      <c r="G11268" s="67">
        <v>44896</v>
      </c>
      <c r="H11268" s="67">
        <v>44911</v>
      </c>
      <c r="I11268" s="71">
        <f t="shared" si="604"/>
        <v>15</v>
      </c>
      <c r="J11268" s="72" t="s">
        <v>616</v>
      </c>
      <c r="K11268" s="72" t="s">
        <v>617</v>
      </c>
      <c r="L11268" s="73">
        <v>2</v>
      </c>
      <c r="M11268" s="73" t="s">
        <v>91</v>
      </c>
      <c r="N11268" s="68" t="str">
        <f>VLOOKUP(K11268,[1]人員授權表!D$3:G$249,4,0)</f>
        <v>有機</v>
      </c>
      <c r="O11268" s="70" t="str">
        <f>IF(J11268=[1]人員授權表!$C$85,"Casper李羿勳",IF(J11268=[1]人員授權表!$C$188,"Iring陳俊明",IF(J11268=[1]人員授權表!$C$189,"Brian陳泓霖",VLOOKUP(K11268,[1]人員授權表!D$2:E$249,2,FALSE))))</f>
        <v>Casper李羿勳</v>
      </c>
      <c r="P11268" s="67">
        <f t="shared" si="605"/>
        <v>44909</v>
      </c>
      <c r="Q11268" s="75" t="str">
        <f t="shared" si="602"/>
        <v>週三</v>
      </c>
    </row>
    <row r="11269" spans="2:18">
      <c r="B11269" s="66">
        <v>44895</v>
      </c>
      <c r="E11269" s="70" t="s">
        <v>51</v>
      </c>
      <c r="F11269" s="4" t="s">
        <v>4039</v>
      </c>
      <c r="G11269" s="67">
        <v>44896</v>
      </c>
      <c r="H11269" s="67">
        <v>44911</v>
      </c>
      <c r="I11269" s="71">
        <f t="shared" si="604"/>
        <v>15</v>
      </c>
      <c r="J11269" s="72" t="s">
        <v>66</v>
      </c>
      <c r="K11269" s="72" t="s">
        <v>64</v>
      </c>
      <c r="L11269" s="73">
        <v>1</v>
      </c>
      <c r="M11269" s="73" t="s">
        <v>91</v>
      </c>
      <c r="N11269" s="68" t="str">
        <f>VLOOKUP(K11269,[1]人員授權表!D$3:G$249,4,0)</f>
        <v>有機</v>
      </c>
      <c r="O11269" s="70" t="str">
        <f>IF(J11269=[1]人員授權表!$C$85,"Casper李羿勳",IF(J11269=[1]人員授權表!$C$188,"Iring陳俊明",IF(J11269=[1]人員授權表!$C$189,"Brian陳泓霖",VLOOKUP(K11269,[1]人員授權表!D$2:E$249,2,FALSE))))</f>
        <v>Casper李羿勳</v>
      </c>
      <c r="P11269" s="67">
        <f t="shared" si="605"/>
        <v>44909</v>
      </c>
      <c r="Q11269" s="75" t="str">
        <f t="shared" si="602"/>
        <v>週三</v>
      </c>
    </row>
    <row r="11270" spans="2:18">
      <c r="B11270" s="66">
        <v>44895</v>
      </c>
      <c r="E11270" s="70" t="s">
        <v>51</v>
      </c>
      <c r="F11270" s="4" t="s">
        <v>4039</v>
      </c>
      <c r="G11270" s="67">
        <v>44896</v>
      </c>
      <c r="H11270" s="67">
        <v>44911</v>
      </c>
      <c r="I11270" s="71">
        <f t="shared" si="604"/>
        <v>15</v>
      </c>
      <c r="J11270" s="72" t="s">
        <v>238</v>
      </c>
      <c r="K11270" s="72" t="s">
        <v>239</v>
      </c>
      <c r="L11270" s="73">
        <v>1</v>
      </c>
      <c r="M11270" s="73" t="s">
        <v>91</v>
      </c>
      <c r="N11270" s="68" t="str">
        <f>VLOOKUP(K11270,[1]人員授權表!D$3:G$249,4,0)</f>
        <v>有機</v>
      </c>
      <c r="O11270" s="70" t="str">
        <f>IF(J11270=[1]人員授權表!$C$85,"Casper李羿勳",IF(J11270=[1]人員授權表!$C$188,"Iring陳俊明",IF(J11270=[1]人員授權表!$C$189,"Brian陳泓霖",VLOOKUP(K11270,[1]人員授權表!D$2:E$249,2,FALSE))))</f>
        <v>Casper李羿勳</v>
      </c>
      <c r="P11270" s="67">
        <f t="shared" si="605"/>
        <v>44909</v>
      </c>
      <c r="Q11270" s="75" t="str">
        <f t="shared" si="602"/>
        <v>週三</v>
      </c>
    </row>
    <row r="11271" spans="2:18">
      <c r="B11271" s="66">
        <v>44895</v>
      </c>
      <c r="E11271" s="70" t="s">
        <v>51</v>
      </c>
      <c r="F11271" s="4" t="s">
        <v>4039</v>
      </c>
      <c r="G11271" s="67">
        <v>44896</v>
      </c>
      <c r="H11271" s="67">
        <v>44911</v>
      </c>
      <c r="I11271" s="71">
        <f t="shared" si="604"/>
        <v>15</v>
      </c>
      <c r="J11271" s="72" t="s">
        <v>242</v>
      </c>
      <c r="K11271" s="72" t="s">
        <v>925</v>
      </c>
      <c r="L11271" s="73">
        <v>1</v>
      </c>
      <c r="M11271" s="73" t="s">
        <v>91</v>
      </c>
      <c r="N11271" s="68" t="str">
        <f>VLOOKUP(K11271,[1]人員授權表!D$3:G$249,4,0)</f>
        <v>有機</v>
      </c>
      <c r="O11271" s="70" t="str">
        <f>IF(J11271=[1]人員授權表!$C$85,"Casper李羿勳",IF(J11271=[1]人員授權表!$C$188,"Iring陳俊明",IF(J11271=[1]人員授權表!$C$189,"Brian陳泓霖",VLOOKUP(K11271,[1]人員授權表!D$2:E$249,2,FALSE))))</f>
        <v>Casper李羿勳</v>
      </c>
      <c r="P11271" s="67">
        <f t="shared" si="605"/>
        <v>44909</v>
      </c>
      <c r="Q11271" s="75" t="str">
        <f t="shared" ref="Q11271:Q11334" si="606">TEXT(P11271,"aaa")</f>
        <v>週三</v>
      </c>
    </row>
    <row r="11272" spans="2:18">
      <c r="B11272" s="66">
        <v>44895</v>
      </c>
      <c r="E11272" s="70" t="s">
        <v>51</v>
      </c>
      <c r="F11272" s="4" t="s">
        <v>4039</v>
      </c>
      <c r="G11272" s="67">
        <v>44896</v>
      </c>
      <c r="H11272" s="67">
        <v>44911</v>
      </c>
      <c r="I11272" s="71">
        <f t="shared" si="604"/>
        <v>15</v>
      </c>
      <c r="J11272" s="72" t="s">
        <v>244</v>
      </c>
      <c r="K11272" s="72" t="s">
        <v>241</v>
      </c>
      <c r="L11272" s="73">
        <v>2</v>
      </c>
      <c r="M11272" s="73" t="s">
        <v>91</v>
      </c>
      <c r="N11272" s="68" t="str">
        <f>VLOOKUP(K11272,[1]人員授權表!D$3:G$249,4,0)</f>
        <v>有機</v>
      </c>
      <c r="O11272" s="70" t="str">
        <f>IF(J11272=[1]人員授權表!$C$85,"Casper李羿勳",IF(J11272=[1]人員授權表!$C$188,"Iring陳俊明",IF(J11272=[1]人員授權表!$C$189,"Brian陳泓霖",VLOOKUP(K11272,[1]人員授權表!D$2:E$249,2,FALSE))))</f>
        <v>Casper李羿勳</v>
      </c>
      <c r="P11272" s="67">
        <f t="shared" si="605"/>
        <v>44909</v>
      </c>
      <c r="Q11272" s="75" t="str">
        <f t="shared" si="606"/>
        <v>週三</v>
      </c>
    </row>
    <row r="11273" spans="2:18">
      <c r="B11273" s="66">
        <v>44895</v>
      </c>
      <c r="C11273" s="67">
        <v>44897</v>
      </c>
      <c r="E11273" s="70" t="s">
        <v>51</v>
      </c>
      <c r="F11273" s="4" t="s">
        <v>4039</v>
      </c>
      <c r="G11273" s="67">
        <v>44896</v>
      </c>
      <c r="H11273" s="67">
        <v>44911</v>
      </c>
      <c r="I11273" s="71">
        <f t="shared" si="604"/>
        <v>15</v>
      </c>
      <c r="J11273" s="72" t="s">
        <v>69</v>
      </c>
      <c r="K11273" s="72" t="s">
        <v>70</v>
      </c>
      <c r="L11273" s="110">
        <v>3</v>
      </c>
      <c r="M11273" s="73" t="s">
        <v>91</v>
      </c>
      <c r="N11273" s="68" t="str">
        <f>VLOOKUP(K11273,[1]人員授權表!D$3:G$249,4,0)</f>
        <v>有機</v>
      </c>
      <c r="O11273" s="70" t="str">
        <f>IF(J11273=[1]人員授權表!$C$85,"Casper李羿勳",IF(J11273=[1]人員授權表!$C$188,"Iring陳俊明",IF(J11273=[1]人員授權表!$C$189,"Brian陳泓霖",VLOOKUP(K11273,[1]人員授權表!D$2:E$249,2,FALSE))))</f>
        <v>Casper李羿勳</v>
      </c>
      <c r="P11273" s="67">
        <f t="shared" si="605"/>
        <v>44909</v>
      </c>
      <c r="Q11273" s="75" t="str">
        <f t="shared" si="606"/>
        <v>週三</v>
      </c>
    </row>
    <row r="11274" spans="2:18">
      <c r="B11274" s="66">
        <v>44895</v>
      </c>
      <c r="E11274" s="70" t="s">
        <v>51</v>
      </c>
      <c r="F11274" s="4" t="s">
        <v>4039</v>
      </c>
      <c r="G11274" s="67">
        <v>44896</v>
      </c>
      <c r="H11274" s="67">
        <v>44911</v>
      </c>
      <c r="I11274" s="71">
        <f t="shared" si="604"/>
        <v>15</v>
      </c>
      <c r="J11274" s="72" t="s">
        <v>350</v>
      </c>
      <c r="K11274" s="72" t="s">
        <v>250</v>
      </c>
      <c r="L11274" s="73">
        <v>1</v>
      </c>
      <c r="M11274" s="73" t="s">
        <v>91</v>
      </c>
      <c r="N11274" s="68" t="str">
        <f>VLOOKUP(K11274,[1]人員授權表!D$3:G$249,4,0)</f>
        <v>有機</v>
      </c>
      <c r="O11274" s="70" t="str">
        <f>IF(J11274=[1]人員授權表!$C$85,"Casper李羿勳",IF(J11274=[1]人員授權表!$C$188,"Iring陳俊明",IF(J11274=[1]人員授權表!$C$189,"Brian陳泓霖",VLOOKUP(K11274,[1]人員授權表!D$2:E$249,2,FALSE))))</f>
        <v>Marco陳鴻鈞</v>
      </c>
      <c r="P11274" s="67">
        <f t="shared" si="605"/>
        <v>44909</v>
      </c>
      <c r="Q11274" s="75" t="str">
        <f t="shared" si="606"/>
        <v>週三</v>
      </c>
    </row>
    <row r="11275" spans="2:18">
      <c r="B11275" s="66">
        <v>44896</v>
      </c>
      <c r="E11275" s="70" t="s">
        <v>51</v>
      </c>
      <c r="F11275" s="4" t="s">
        <v>4040</v>
      </c>
      <c r="G11275" s="67">
        <v>44895</v>
      </c>
      <c r="H11275" s="67">
        <v>44911</v>
      </c>
      <c r="I11275" s="71">
        <v>16</v>
      </c>
      <c r="J11275" s="72" t="s">
        <v>350</v>
      </c>
      <c r="K11275" s="72" t="s">
        <v>250</v>
      </c>
      <c r="L11275" s="73">
        <v>1</v>
      </c>
      <c r="M11275" s="73" t="s">
        <v>91</v>
      </c>
      <c r="N11275" s="68" t="str">
        <f>VLOOKUP(K11275,[1]人員授權表!D$3:G$249,4,0)</f>
        <v>有機</v>
      </c>
      <c r="O11275" s="70" t="str">
        <f>IF(J11275=[1]人員授權表!$C$85,"Casper李羿勳",IF(J11275=[1]人員授權表!$C$188,"Iring陳俊明",IF(J11275=[1]人員授權表!$C$189,"Brian陳泓霖",VLOOKUP(K11275,[1]人員授權表!D$2:E$249,2,FALSE))))</f>
        <v>Marco陳鴻鈞</v>
      </c>
      <c r="P11275" s="67">
        <f t="shared" si="605"/>
        <v>44909</v>
      </c>
      <c r="Q11275" s="75" t="str">
        <f t="shared" si="606"/>
        <v>週三</v>
      </c>
    </row>
    <row r="11276" spans="2:18">
      <c r="B11276" s="66">
        <v>44896</v>
      </c>
      <c r="E11276" s="70" t="s">
        <v>51</v>
      </c>
      <c r="F11276" s="4" t="s">
        <v>4040</v>
      </c>
      <c r="G11276" s="67">
        <v>44895</v>
      </c>
      <c r="H11276" s="67">
        <v>44911</v>
      </c>
      <c r="I11276" s="71">
        <v>16</v>
      </c>
      <c r="J11276" s="72" t="s">
        <v>249</v>
      </c>
      <c r="K11276" s="72" t="s">
        <v>250</v>
      </c>
      <c r="L11276" s="73">
        <v>1</v>
      </c>
      <c r="M11276" s="73" t="s">
        <v>91</v>
      </c>
      <c r="N11276" s="68" t="str">
        <f>VLOOKUP(K11276,[1]人員授權表!D$3:G$249,4,0)</f>
        <v>有機</v>
      </c>
      <c r="O11276" s="70" t="str">
        <f>IF(J11276=[1]人員授權表!$C$85,"Casper李羿勳",IF(J11276=[1]人員授權表!$C$188,"Iring陳俊明",IF(J11276=[1]人員授權表!$C$189,"Brian陳泓霖",VLOOKUP(K11276,[1]人員授權表!D$2:E$249,2,FALSE))))</f>
        <v>Marco陳鴻鈞</v>
      </c>
      <c r="P11276" s="67">
        <f t="shared" si="605"/>
        <v>44909</v>
      </c>
      <c r="Q11276" s="75" t="str">
        <f t="shared" si="606"/>
        <v>週三</v>
      </c>
    </row>
    <row r="11277" spans="2:18">
      <c r="B11277" s="66">
        <v>44896</v>
      </c>
      <c r="D11277" s="68" t="s">
        <v>50</v>
      </c>
      <c r="E11277" s="70" t="s">
        <v>51</v>
      </c>
      <c r="F11277" s="70" t="s">
        <v>4041</v>
      </c>
      <c r="G11277" s="67">
        <v>44897</v>
      </c>
      <c r="H11277" s="67">
        <v>44911</v>
      </c>
      <c r="I11277" s="71">
        <v>14</v>
      </c>
      <c r="J11277" s="72" t="s">
        <v>118</v>
      </c>
      <c r="K11277" s="72" t="s">
        <v>119</v>
      </c>
      <c r="L11277" s="73">
        <v>4</v>
      </c>
      <c r="M11277" s="73" t="s">
        <v>79</v>
      </c>
      <c r="N11277" s="68" t="str">
        <f>VLOOKUP(K11277,[1]人員授權表!D$3:G$249,4,0)</f>
        <v>無機</v>
      </c>
      <c r="O11277" s="70" t="str">
        <f>IF(J11277=[1]人員授權表!$C$85,"Casper李羿勳",IF(J11277=[1]人員授權表!$C$188,"Iring陳俊明",IF(J11277=[1]人員授權表!$C$189,"Brian陳泓霖",VLOOKUP(K11277,[1]人員授權表!D$2:E$249,2,FALSE))))</f>
        <v>Ken張智凱</v>
      </c>
      <c r="P11277" s="67">
        <f t="shared" si="605"/>
        <v>44909</v>
      </c>
      <c r="Q11277" s="75" t="str">
        <f t="shared" si="606"/>
        <v>週三</v>
      </c>
      <c r="R11277" s="80">
        <v>44903</v>
      </c>
    </row>
    <row r="11278" spans="2:18">
      <c r="B11278" s="66">
        <v>44893</v>
      </c>
      <c r="E11278" s="70" t="s">
        <v>82</v>
      </c>
      <c r="F11278" s="70" t="s">
        <v>4042</v>
      </c>
      <c r="G11278" s="67">
        <v>44897</v>
      </c>
      <c r="H11278" s="67">
        <v>44911</v>
      </c>
      <c r="I11278" s="71">
        <f t="shared" ref="I11278:I11341" si="607">_xlfn.DAYS(H11278,G11278)</f>
        <v>14</v>
      </c>
      <c r="J11278" s="72" t="s">
        <v>516</v>
      </c>
      <c r="K11278" s="72" t="s">
        <v>332</v>
      </c>
      <c r="L11278" s="73">
        <v>1</v>
      </c>
      <c r="M11278" s="73" t="s">
        <v>79</v>
      </c>
      <c r="N11278" s="68" t="str">
        <f>VLOOKUP(K11278,[1]人員授權表!D$3:G$249,4,0)</f>
        <v>有機</v>
      </c>
      <c r="O11278" s="70" t="str">
        <f>IF(J11278=[1]人員授權表!$C$85,"Casper李羿勳",IF(J11278=[1]人員授權表!$C$188,"Iring陳俊明",IF(J11278=[1]人員授權表!$C$189,"Brian陳泓霖",VLOOKUP(K11278,[1]人員授權表!D$2:E$249,2,FALSE))))</f>
        <v>Lucy黃詩婷</v>
      </c>
      <c r="P11278" s="67">
        <f t="shared" si="605"/>
        <v>44909</v>
      </c>
      <c r="Q11278" s="75" t="str">
        <f t="shared" si="606"/>
        <v>週三</v>
      </c>
    </row>
    <row r="11279" spans="2:18">
      <c r="B11279" s="66">
        <v>44893</v>
      </c>
      <c r="E11279" s="70" t="s">
        <v>82</v>
      </c>
      <c r="F11279" s="70" t="s">
        <v>4042</v>
      </c>
      <c r="G11279" s="67">
        <v>44897</v>
      </c>
      <c r="H11279" s="67">
        <v>44911</v>
      </c>
      <c r="I11279" s="71">
        <f t="shared" si="607"/>
        <v>14</v>
      </c>
      <c r="J11279" s="72" t="s">
        <v>125</v>
      </c>
      <c r="K11279" s="72" t="s">
        <v>126</v>
      </c>
      <c r="L11279" s="73">
        <v>1</v>
      </c>
      <c r="M11279" s="73" t="s">
        <v>79</v>
      </c>
      <c r="N11279" s="68" t="str">
        <f>VLOOKUP(K11279,[1]人員授權表!D$3:G$249,4,0)</f>
        <v>有機</v>
      </c>
      <c r="O11279" s="70" t="str">
        <f>IF(J11279=[1]人員授權表!$C$85,"Casper李羿勳",IF(J11279=[1]人員授權表!$C$188,"Iring陳俊明",IF(J11279=[1]人員授權表!$C$189,"Brian陳泓霖",VLOOKUP(K11279,[1]人員授權表!D$2:E$249,2,FALSE))))</f>
        <v>Lucy黃詩婷</v>
      </c>
      <c r="P11279" s="67">
        <f t="shared" si="605"/>
        <v>44909</v>
      </c>
      <c r="Q11279" s="75" t="str">
        <f t="shared" si="606"/>
        <v>週三</v>
      </c>
    </row>
    <row r="11280" spans="2:18">
      <c r="B11280" s="66">
        <v>44887</v>
      </c>
      <c r="E11280" s="70" t="s">
        <v>51</v>
      </c>
      <c r="F11280" s="70" t="s">
        <v>4043</v>
      </c>
      <c r="G11280" s="67">
        <v>44897</v>
      </c>
      <c r="H11280" s="67">
        <v>44911</v>
      </c>
      <c r="I11280" s="71">
        <f t="shared" si="607"/>
        <v>14</v>
      </c>
      <c r="J11280" s="72" t="s">
        <v>453</v>
      </c>
      <c r="K11280" s="72" t="s">
        <v>332</v>
      </c>
      <c r="L11280" s="73">
        <v>1</v>
      </c>
      <c r="M11280" s="73" t="s">
        <v>2273</v>
      </c>
      <c r="N11280" s="68" t="str">
        <f>VLOOKUP(K11280,[1]人員授權表!D$3:G$249,4,0)</f>
        <v>有機</v>
      </c>
      <c r="O11280" s="70" t="str">
        <f>IF(J11280=[1]人員授權表!$C$85,"Casper李羿勳",IF(J11280=[1]人員授權表!$C$188,"Iring陳俊明",IF(J11280=[1]人員授權表!$C$189,"Brian陳泓霖",VLOOKUP(K11280,[1]人員授權表!D$2:E$249,2,FALSE))))</f>
        <v>Lucy黃詩婷</v>
      </c>
      <c r="P11280" s="67">
        <f t="shared" si="605"/>
        <v>44909</v>
      </c>
      <c r="Q11280" s="75" t="str">
        <f t="shared" si="606"/>
        <v>週三</v>
      </c>
    </row>
    <row r="11281" spans="2:18">
      <c r="B11281" s="66">
        <v>44887</v>
      </c>
      <c r="E11281" s="70" t="s">
        <v>51</v>
      </c>
      <c r="F11281" s="70" t="s">
        <v>4043</v>
      </c>
      <c r="G11281" s="67">
        <v>44897</v>
      </c>
      <c r="H11281" s="67">
        <v>44911</v>
      </c>
      <c r="I11281" s="71">
        <f t="shared" si="607"/>
        <v>14</v>
      </c>
      <c r="J11281" s="72" t="s">
        <v>125</v>
      </c>
      <c r="K11281" s="72" t="s">
        <v>126</v>
      </c>
      <c r="L11281" s="73">
        <v>1</v>
      </c>
      <c r="M11281" s="73" t="s">
        <v>2273</v>
      </c>
      <c r="N11281" s="68" t="str">
        <f>VLOOKUP(K11281,[1]人員授權表!D$3:G$249,4,0)</f>
        <v>有機</v>
      </c>
      <c r="O11281" s="70" t="str">
        <f>IF(J11281=[1]人員授權表!$C$85,"Casper李羿勳",IF(J11281=[1]人員授權表!$C$188,"Iring陳俊明",IF(J11281=[1]人員授權表!$C$189,"Brian陳泓霖",VLOOKUP(K11281,[1]人員授權表!D$2:E$249,2,FALSE))))</f>
        <v>Lucy黃詩婷</v>
      </c>
      <c r="P11281" s="67">
        <f t="shared" si="605"/>
        <v>44909</v>
      </c>
      <c r="Q11281" s="75" t="str">
        <f t="shared" si="606"/>
        <v>週三</v>
      </c>
    </row>
    <row r="11282" spans="2:18">
      <c r="B11282" s="66">
        <v>44888</v>
      </c>
      <c r="D11282" s="68" t="s">
        <v>50</v>
      </c>
      <c r="E11282" s="70" t="s">
        <v>51</v>
      </c>
      <c r="F11282" s="70" t="s">
        <v>4044</v>
      </c>
      <c r="G11282" s="67">
        <v>44897</v>
      </c>
      <c r="H11282" s="67">
        <v>44911</v>
      </c>
      <c r="I11282" s="71">
        <f t="shared" si="607"/>
        <v>14</v>
      </c>
      <c r="J11282" s="72" t="s">
        <v>334</v>
      </c>
      <c r="K11282" s="72" t="s">
        <v>144</v>
      </c>
      <c r="L11282" s="73">
        <v>3</v>
      </c>
      <c r="M11282" s="73" t="s">
        <v>324</v>
      </c>
      <c r="N11282" s="68" t="str">
        <f>VLOOKUP(K11282,[1]人員授權表!D$3:G$249,4,0)</f>
        <v>有機</v>
      </c>
      <c r="O11282" s="70" t="str">
        <f>IF(J11282=[1]人員授權表!$C$85,"Casper李羿勳",IF(J11282=[1]人員授權表!$C$188,"Iring陳俊明",IF(J11282=[1]人員授權表!$C$189,"Brian陳泓霖",VLOOKUP(K11282,[1]人員授權表!D$2:E$249,2,FALSE))))</f>
        <v>Lucy黃詩婷</v>
      </c>
      <c r="P11282" s="67">
        <f t="shared" si="605"/>
        <v>44909</v>
      </c>
      <c r="Q11282" s="75" t="str">
        <f t="shared" si="606"/>
        <v>週三</v>
      </c>
      <c r="R11282" s="80">
        <v>44902</v>
      </c>
    </row>
    <row r="11283" spans="2:18">
      <c r="B11283" s="66">
        <v>44888</v>
      </c>
      <c r="D11283" s="68" t="s">
        <v>50</v>
      </c>
      <c r="E11283" s="70" t="s">
        <v>51</v>
      </c>
      <c r="F11283" s="70" t="s">
        <v>4044</v>
      </c>
      <c r="G11283" s="67">
        <v>44897</v>
      </c>
      <c r="H11283" s="67">
        <v>44911</v>
      </c>
      <c r="I11283" s="71">
        <f t="shared" si="607"/>
        <v>14</v>
      </c>
      <c r="J11283" s="72" t="s">
        <v>139</v>
      </c>
      <c r="K11283" s="72" t="s">
        <v>140</v>
      </c>
      <c r="L11283" s="73">
        <v>3</v>
      </c>
      <c r="M11283" s="73" t="s">
        <v>324</v>
      </c>
      <c r="N11283" s="68" t="str">
        <f>VLOOKUP(K11283,[1]人員授權表!D$3:G$249,4,0)</f>
        <v>無機</v>
      </c>
      <c r="O11283" s="70" t="str">
        <f>IF(J11283=[1]人員授權表!$C$85,"Casper李羿勳",IF(J11283=[1]人員授權表!$C$188,"Iring陳俊明",IF(J11283=[1]人員授權表!$C$189,"Brian陳泓霖",VLOOKUP(K11283,[1]人員授權表!D$2:E$249,2,FALSE))))</f>
        <v>Brian陳泓霖</v>
      </c>
      <c r="P11283" s="67">
        <f t="shared" si="605"/>
        <v>44909</v>
      </c>
      <c r="Q11283" s="75" t="str">
        <f t="shared" si="606"/>
        <v>週三</v>
      </c>
      <c r="R11283" s="80">
        <v>44902</v>
      </c>
    </row>
    <row r="11284" spans="2:18">
      <c r="B11284" s="66">
        <v>44888</v>
      </c>
      <c r="E11284" s="70" t="s">
        <v>51</v>
      </c>
      <c r="F11284" s="70" t="s">
        <v>4044</v>
      </c>
      <c r="G11284" s="67">
        <v>44897</v>
      </c>
      <c r="H11284" s="67">
        <v>44911</v>
      </c>
      <c r="I11284" s="71">
        <f t="shared" si="607"/>
        <v>14</v>
      </c>
      <c r="J11284" s="72" t="s">
        <v>198</v>
      </c>
      <c r="K11284" s="72" t="s">
        <v>199</v>
      </c>
      <c r="L11284" s="73">
        <v>3</v>
      </c>
      <c r="M11284" s="73" t="s">
        <v>324</v>
      </c>
      <c r="N11284" s="68" t="str">
        <f>VLOOKUP(K11284,[1]人員授權表!D$3:G$249,4,0)</f>
        <v>無機</v>
      </c>
      <c r="O11284" s="70" t="str">
        <f>IF(J11284=[1]人員授權表!$C$85,"Casper李羿勳",IF(J11284=[1]人員授權表!$C$188,"Iring陳俊明",IF(J11284=[1]人員授權表!$C$189,"Brian陳泓霖",VLOOKUP(K11284,[1]人員授權表!D$2:E$249,2,FALSE))))</f>
        <v>Vicky游崴涵</v>
      </c>
      <c r="P11284" s="67">
        <f t="shared" si="605"/>
        <v>44909</v>
      </c>
      <c r="Q11284" s="75" t="str">
        <f t="shared" si="606"/>
        <v>週三</v>
      </c>
    </row>
    <row r="11285" spans="2:18">
      <c r="B11285" s="66">
        <v>44888</v>
      </c>
      <c r="E11285" s="70" t="s">
        <v>51</v>
      </c>
      <c r="F11285" s="70" t="s">
        <v>4044</v>
      </c>
      <c r="G11285" s="67">
        <v>44897</v>
      </c>
      <c r="H11285" s="67">
        <v>44911</v>
      </c>
      <c r="I11285" s="71">
        <f t="shared" si="607"/>
        <v>14</v>
      </c>
      <c r="J11285" s="72" t="s">
        <v>2078</v>
      </c>
      <c r="K11285" s="72" t="s">
        <v>146</v>
      </c>
      <c r="L11285" s="73">
        <v>3</v>
      </c>
      <c r="M11285" s="73" t="s">
        <v>324</v>
      </c>
      <c r="N11285" s="68" t="str">
        <f>VLOOKUP(K11285,[1]人員授權表!D$3:G$249,4,0)</f>
        <v>無機</v>
      </c>
      <c r="O11285" s="70" t="str">
        <f>IF(J11285=[1]人員授權表!$C$85,"Casper李羿勳",IF(J11285=[1]人員授權表!$C$188,"Iring陳俊明",IF(J11285=[1]人員授權表!$C$189,"Brian陳泓霖",VLOOKUP(K11285,[1]人員授權表!D$2:E$249,2,FALSE))))</f>
        <v>Jack劉念忻</v>
      </c>
      <c r="P11285" s="67">
        <f t="shared" si="605"/>
        <v>44909</v>
      </c>
      <c r="Q11285" s="75" t="str">
        <f t="shared" si="606"/>
        <v>週三</v>
      </c>
    </row>
    <row r="11286" spans="2:18">
      <c r="B11286" s="66">
        <v>44888</v>
      </c>
      <c r="E11286" s="70" t="s">
        <v>51</v>
      </c>
      <c r="F11286" s="70" t="s">
        <v>4044</v>
      </c>
      <c r="G11286" s="67">
        <v>44897</v>
      </c>
      <c r="H11286" s="67">
        <v>44911</v>
      </c>
      <c r="I11286" s="71">
        <f t="shared" si="607"/>
        <v>14</v>
      </c>
      <c r="J11286" s="72" t="s">
        <v>178</v>
      </c>
      <c r="K11286" s="72" t="s">
        <v>179</v>
      </c>
      <c r="L11286" s="73">
        <v>3</v>
      </c>
      <c r="M11286" s="73" t="s">
        <v>324</v>
      </c>
      <c r="N11286" s="68" t="str">
        <f>VLOOKUP(K11286,[1]人員授權表!D$3:G$249,4,0)</f>
        <v>無機</v>
      </c>
      <c r="O11286" s="70" t="str">
        <f>IF(J11286=[1]人員授權表!$C$85,"Casper李羿勳",IF(J11286=[1]人員授權表!$C$188,"Iring陳俊明",IF(J11286=[1]人員授權表!$C$189,"Brian陳泓霖",VLOOKUP(K11286,[1]人員授權表!D$2:E$249,2,FALSE))))</f>
        <v>Dennis陳汶宏</v>
      </c>
      <c r="P11286" s="67">
        <f t="shared" si="605"/>
        <v>44909</v>
      </c>
      <c r="Q11286" s="75" t="str">
        <f t="shared" si="606"/>
        <v>週三</v>
      </c>
    </row>
    <row r="11287" spans="2:18">
      <c r="B11287" s="66">
        <v>44888</v>
      </c>
      <c r="D11287" s="68" t="s">
        <v>50</v>
      </c>
      <c r="E11287" s="70" t="s">
        <v>51</v>
      </c>
      <c r="F11287" s="70" t="s">
        <v>4044</v>
      </c>
      <c r="G11287" s="67">
        <v>44897</v>
      </c>
      <c r="H11287" s="67">
        <v>44911</v>
      </c>
      <c r="I11287" s="71">
        <f t="shared" si="607"/>
        <v>14</v>
      </c>
      <c r="J11287" s="72" t="s">
        <v>2985</v>
      </c>
      <c r="K11287" s="72" t="s">
        <v>142</v>
      </c>
      <c r="L11287" s="73">
        <v>3</v>
      </c>
      <c r="M11287" s="73" t="s">
        <v>324</v>
      </c>
      <c r="N11287" s="68" t="str">
        <f>VLOOKUP(K11287,[1]人員授權表!D$3:G$249,4,0)</f>
        <v>無機</v>
      </c>
      <c r="O11287" s="70" t="str">
        <f>IF(J11287=[1]人員授權表!$C$85,"Casper李羿勳",IF(J11287=[1]人員授權表!$C$188,"Iring陳俊明",IF(J11287=[1]人員授權表!$C$189,"Brian陳泓霖",VLOOKUP(K11287,[1]人員授權表!D$2:E$249,2,FALSE))))</f>
        <v>Dennis陳汶宏</v>
      </c>
      <c r="P11287" s="67">
        <f t="shared" si="605"/>
        <v>44909</v>
      </c>
      <c r="Q11287" s="75" t="str">
        <f t="shared" si="606"/>
        <v>週三</v>
      </c>
      <c r="R11287" s="80">
        <v>44902</v>
      </c>
    </row>
    <row r="11288" spans="2:18">
      <c r="B11288" s="66">
        <v>44888</v>
      </c>
      <c r="E11288" s="70" t="s">
        <v>51</v>
      </c>
      <c r="F11288" s="70" t="s">
        <v>4044</v>
      </c>
      <c r="G11288" s="67">
        <v>44897</v>
      </c>
      <c r="H11288" s="67">
        <v>44911</v>
      </c>
      <c r="I11288" s="71">
        <f t="shared" si="607"/>
        <v>14</v>
      </c>
      <c r="J11288" s="72" t="s">
        <v>137</v>
      </c>
      <c r="K11288" s="72" t="s">
        <v>138</v>
      </c>
      <c r="L11288" s="73">
        <v>3</v>
      </c>
      <c r="M11288" s="73" t="s">
        <v>324</v>
      </c>
      <c r="N11288" s="68" t="str">
        <f>VLOOKUP(K11288,[1]人員授權表!D$3:G$249,4,0)</f>
        <v>無機</v>
      </c>
      <c r="O11288" s="70" t="str">
        <f>IF(J11288=[1]人員授權表!$C$85,"Casper李羿勳",IF(J11288=[1]人員授權表!$C$188,"Iring陳俊明",IF(J11288=[1]人員授權表!$C$189,"Brian陳泓霖",VLOOKUP(K11288,[1]人員授權表!D$2:E$249,2,FALSE))))</f>
        <v>Jack劉念忻</v>
      </c>
      <c r="P11288" s="67">
        <f t="shared" si="605"/>
        <v>44909</v>
      </c>
      <c r="Q11288" s="75" t="str">
        <f t="shared" si="606"/>
        <v>週三</v>
      </c>
    </row>
    <row r="11289" spans="2:18">
      <c r="B11289" s="66">
        <v>44888</v>
      </c>
      <c r="D11289" s="68" t="s">
        <v>50</v>
      </c>
      <c r="E11289" s="70" t="s">
        <v>51</v>
      </c>
      <c r="F11289" s="70" t="s">
        <v>4045</v>
      </c>
      <c r="G11289" s="67">
        <v>44897</v>
      </c>
      <c r="H11289" s="67">
        <v>44911</v>
      </c>
      <c r="I11289" s="71">
        <f t="shared" si="607"/>
        <v>14</v>
      </c>
      <c r="J11289" s="72" t="s">
        <v>125</v>
      </c>
      <c r="K11289" s="72" t="s">
        <v>144</v>
      </c>
      <c r="L11289" s="73">
        <v>3</v>
      </c>
      <c r="M11289" s="73" t="s">
        <v>324</v>
      </c>
      <c r="N11289" s="68" t="str">
        <f>VLOOKUP(K11289,[1]人員授權表!D$3:G$249,4,0)</f>
        <v>有機</v>
      </c>
      <c r="O11289" s="70" t="str">
        <f>IF(J11289=[1]人員授權表!$C$85,"Casper李羿勳",IF(J11289=[1]人員授權表!$C$188,"Iring陳俊明",IF(J11289=[1]人員授權表!$C$189,"Brian陳泓霖",VLOOKUP(K11289,[1]人員授權表!D$2:E$249,2,FALSE))))</f>
        <v>Lucy黃詩婷</v>
      </c>
      <c r="P11289" s="67">
        <f t="shared" si="605"/>
        <v>44909</v>
      </c>
      <c r="Q11289" s="75" t="str">
        <f t="shared" si="606"/>
        <v>週三</v>
      </c>
      <c r="R11289" s="80">
        <v>44902</v>
      </c>
    </row>
    <row r="11290" spans="2:18">
      <c r="B11290" s="66">
        <v>44888</v>
      </c>
      <c r="D11290" s="68" t="s">
        <v>50</v>
      </c>
      <c r="E11290" s="70" t="s">
        <v>51</v>
      </c>
      <c r="F11290" s="70" t="s">
        <v>4045</v>
      </c>
      <c r="G11290" s="67">
        <v>44897</v>
      </c>
      <c r="H11290" s="67">
        <v>44911</v>
      </c>
      <c r="I11290" s="71">
        <f t="shared" si="607"/>
        <v>14</v>
      </c>
      <c r="J11290" s="72" t="s">
        <v>139</v>
      </c>
      <c r="K11290" s="72" t="s">
        <v>140</v>
      </c>
      <c r="L11290" s="73">
        <v>3</v>
      </c>
      <c r="M11290" s="73" t="s">
        <v>324</v>
      </c>
      <c r="N11290" s="68" t="str">
        <f>VLOOKUP(K11290,[1]人員授權表!D$3:G$249,4,0)</f>
        <v>無機</v>
      </c>
      <c r="O11290" s="70" t="str">
        <f>IF(J11290=[1]人員授權表!$C$85,"Casper李羿勳",IF(J11290=[1]人員授權表!$C$188,"Iring陳俊明",IF(J11290=[1]人員授權表!$C$189,"Brian陳泓霖",VLOOKUP(K11290,[1]人員授權表!D$2:E$249,2,FALSE))))</f>
        <v>Brian陳泓霖</v>
      </c>
      <c r="P11290" s="67">
        <f t="shared" si="605"/>
        <v>44909</v>
      </c>
      <c r="Q11290" s="75" t="str">
        <f t="shared" si="606"/>
        <v>週三</v>
      </c>
      <c r="R11290" s="80">
        <v>44902</v>
      </c>
    </row>
    <row r="11291" spans="2:18">
      <c r="B11291" s="66">
        <v>44888</v>
      </c>
      <c r="D11291" s="68" t="s">
        <v>50</v>
      </c>
      <c r="E11291" s="70" t="s">
        <v>51</v>
      </c>
      <c r="F11291" s="70" t="s">
        <v>4045</v>
      </c>
      <c r="G11291" s="67">
        <v>44897</v>
      </c>
      <c r="H11291" s="67">
        <v>44911</v>
      </c>
      <c r="I11291" s="71">
        <f t="shared" si="607"/>
        <v>14</v>
      </c>
      <c r="J11291" s="72" t="s">
        <v>97</v>
      </c>
      <c r="K11291" s="72" t="s">
        <v>187</v>
      </c>
      <c r="L11291" s="73">
        <v>3</v>
      </c>
      <c r="M11291" s="73" t="s">
        <v>324</v>
      </c>
      <c r="N11291" s="68" t="str">
        <f>VLOOKUP(K11291,[1]人員授權表!D$3:G$249,4,0)</f>
        <v>無機</v>
      </c>
      <c r="O11291" s="70" t="str">
        <f>IF(J11291=[1]人員授權表!$C$85,"Casper李羿勳",IF(J11291=[1]人員授權表!$C$188,"Iring陳俊明",IF(J11291=[1]人員授權表!$C$189,"Brian陳泓霖",VLOOKUP(K11291,[1]人員授權表!D$2:E$249,2,FALSE))))</f>
        <v>Ruby黃家蓁</v>
      </c>
      <c r="P11291" s="67">
        <f t="shared" si="605"/>
        <v>44909</v>
      </c>
      <c r="Q11291" s="75" t="str">
        <f t="shared" si="606"/>
        <v>週三</v>
      </c>
      <c r="R11291" s="80">
        <v>44903</v>
      </c>
    </row>
    <row r="11292" spans="2:18">
      <c r="B11292" s="66">
        <v>44888</v>
      </c>
      <c r="D11292" s="68" t="s">
        <v>50</v>
      </c>
      <c r="E11292" s="70" t="s">
        <v>51</v>
      </c>
      <c r="F11292" s="70" t="s">
        <v>4045</v>
      </c>
      <c r="G11292" s="67">
        <v>44897</v>
      </c>
      <c r="H11292" s="67">
        <v>44911</v>
      </c>
      <c r="I11292" s="71">
        <f t="shared" si="607"/>
        <v>14</v>
      </c>
      <c r="J11292" s="72" t="s">
        <v>343</v>
      </c>
      <c r="K11292" s="72" t="s">
        <v>187</v>
      </c>
      <c r="L11292" s="73">
        <v>3</v>
      </c>
      <c r="M11292" s="73" t="s">
        <v>324</v>
      </c>
      <c r="N11292" s="68" t="str">
        <f>VLOOKUP(K11292,[1]人員授權表!D$3:G$249,4,0)</f>
        <v>無機</v>
      </c>
      <c r="O11292" s="70" t="str">
        <f>IF(J11292=[1]人員授權表!$C$85,"Casper李羿勳",IF(J11292=[1]人員授權表!$C$188,"Iring陳俊明",IF(J11292=[1]人員授權表!$C$189,"Brian陳泓霖",VLOOKUP(K11292,[1]人員授權表!D$2:E$249,2,FALSE))))</f>
        <v>Ruby黃家蓁</v>
      </c>
      <c r="P11292" s="67">
        <f t="shared" si="605"/>
        <v>44909</v>
      </c>
      <c r="Q11292" s="75" t="str">
        <f t="shared" si="606"/>
        <v>週三</v>
      </c>
      <c r="R11292" s="80">
        <v>44903</v>
      </c>
    </row>
    <row r="11293" spans="2:18">
      <c r="B11293" s="66">
        <v>44888</v>
      </c>
      <c r="D11293" s="68" t="s">
        <v>50</v>
      </c>
      <c r="E11293" s="70" t="s">
        <v>51</v>
      </c>
      <c r="F11293" s="70" t="s">
        <v>4045</v>
      </c>
      <c r="G11293" s="67">
        <v>44897</v>
      </c>
      <c r="H11293" s="67">
        <v>44911</v>
      </c>
      <c r="I11293" s="71">
        <f t="shared" si="607"/>
        <v>14</v>
      </c>
      <c r="J11293" s="72" t="s">
        <v>133</v>
      </c>
      <c r="K11293" s="72" t="s">
        <v>187</v>
      </c>
      <c r="L11293" s="73">
        <v>3</v>
      </c>
      <c r="M11293" s="73" t="s">
        <v>324</v>
      </c>
      <c r="N11293" s="68" t="str">
        <f>VLOOKUP(K11293,[1]人員授權表!D$3:G$249,4,0)</f>
        <v>無機</v>
      </c>
      <c r="O11293" s="70" t="str">
        <f>IF(J11293=[1]人員授權表!$C$85,"Casper李羿勳",IF(J11293=[1]人員授權表!$C$188,"Iring陳俊明",IF(J11293=[1]人員授權表!$C$189,"Brian陳泓霖",VLOOKUP(K11293,[1]人員授權表!D$2:E$249,2,FALSE))))</f>
        <v>Ruby黃家蓁</v>
      </c>
      <c r="P11293" s="67">
        <f t="shared" si="605"/>
        <v>44909</v>
      </c>
      <c r="Q11293" s="75" t="str">
        <f t="shared" si="606"/>
        <v>週三</v>
      </c>
      <c r="R11293" s="80">
        <v>44903</v>
      </c>
    </row>
    <row r="11294" spans="2:18">
      <c r="B11294" s="66">
        <v>44888</v>
      </c>
      <c r="D11294" s="68" t="s">
        <v>50</v>
      </c>
      <c r="E11294" s="70" t="s">
        <v>51</v>
      </c>
      <c r="F11294" s="70" t="s">
        <v>4045</v>
      </c>
      <c r="G11294" s="67">
        <v>44897</v>
      </c>
      <c r="H11294" s="67">
        <v>44911</v>
      </c>
      <c r="I11294" s="71">
        <f t="shared" si="607"/>
        <v>14</v>
      </c>
      <c r="J11294" s="72" t="s">
        <v>342</v>
      </c>
      <c r="K11294" s="72" t="s">
        <v>187</v>
      </c>
      <c r="L11294" s="73">
        <v>3</v>
      </c>
      <c r="M11294" s="73" t="s">
        <v>324</v>
      </c>
      <c r="N11294" s="68" t="str">
        <f>VLOOKUP(K11294,[1]人員授權表!D$3:G$249,4,0)</f>
        <v>無機</v>
      </c>
      <c r="O11294" s="70" t="str">
        <f>IF(J11294=[1]人員授權表!$C$85,"Casper李羿勳",IF(J11294=[1]人員授權表!$C$188,"Iring陳俊明",IF(J11294=[1]人員授權表!$C$189,"Brian陳泓霖",VLOOKUP(K11294,[1]人員授權表!D$2:E$249,2,FALSE))))</f>
        <v>Ruby黃家蓁</v>
      </c>
      <c r="P11294" s="67">
        <f t="shared" si="605"/>
        <v>44909</v>
      </c>
      <c r="Q11294" s="75" t="str">
        <f t="shared" si="606"/>
        <v>週三</v>
      </c>
      <c r="R11294" s="80">
        <v>44903</v>
      </c>
    </row>
    <row r="11295" spans="2:18">
      <c r="B11295" s="66">
        <v>44888</v>
      </c>
      <c r="D11295" s="68" t="s">
        <v>50</v>
      </c>
      <c r="E11295" s="70" t="s">
        <v>51</v>
      </c>
      <c r="F11295" s="70" t="s">
        <v>4045</v>
      </c>
      <c r="G11295" s="67">
        <v>44897</v>
      </c>
      <c r="H11295" s="67">
        <v>44911</v>
      </c>
      <c r="I11295" s="71">
        <f t="shared" si="607"/>
        <v>14</v>
      </c>
      <c r="J11295" s="72" t="s">
        <v>340</v>
      </c>
      <c r="K11295" s="72" t="s">
        <v>187</v>
      </c>
      <c r="L11295" s="73">
        <v>3</v>
      </c>
      <c r="M11295" s="73" t="s">
        <v>324</v>
      </c>
      <c r="N11295" s="68" t="str">
        <f>VLOOKUP(K11295,[1]人員授權表!D$3:G$249,4,0)</f>
        <v>無機</v>
      </c>
      <c r="O11295" s="70" t="str">
        <f>IF(J11295=[1]人員授權表!$C$85,"Casper李羿勳",IF(J11295=[1]人員授權表!$C$188,"Iring陳俊明",IF(J11295=[1]人員授權表!$C$189,"Brian陳泓霖",VLOOKUP(K11295,[1]人員授權表!D$2:E$249,2,FALSE))))</f>
        <v>Ruby黃家蓁</v>
      </c>
      <c r="P11295" s="67">
        <f t="shared" si="605"/>
        <v>44909</v>
      </c>
      <c r="Q11295" s="75" t="str">
        <f t="shared" si="606"/>
        <v>週三</v>
      </c>
      <c r="R11295" s="80">
        <v>44903</v>
      </c>
    </row>
    <row r="11296" spans="2:18">
      <c r="B11296" s="66">
        <v>44888</v>
      </c>
      <c r="D11296" s="68" t="s">
        <v>50</v>
      </c>
      <c r="E11296" s="70" t="s">
        <v>51</v>
      </c>
      <c r="F11296" s="70" t="s">
        <v>4045</v>
      </c>
      <c r="G11296" s="67">
        <v>44897</v>
      </c>
      <c r="H11296" s="67">
        <v>44911</v>
      </c>
      <c r="I11296" s="71">
        <f t="shared" si="607"/>
        <v>14</v>
      </c>
      <c r="J11296" s="72" t="s">
        <v>299</v>
      </c>
      <c r="K11296" s="72" t="s">
        <v>187</v>
      </c>
      <c r="L11296" s="73">
        <v>3</v>
      </c>
      <c r="M11296" s="73" t="s">
        <v>324</v>
      </c>
      <c r="N11296" s="68" t="str">
        <f>VLOOKUP(K11296,[1]人員授權表!D$3:G$249,4,0)</f>
        <v>無機</v>
      </c>
      <c r="O11296" s="70" t="str">
        <f>IF(J11296=[1]人員授權表!$C$85,"Casper李羿勳",IF(J11296=[1]人員授權表!$C$188,"Iring陳俊明",IF(J11296=[1]人員授權表!$C$189,"Brian陳泓霖",VLOOKUP(K11296,[1]人員授權表!D$2:E$249,2,FALSE))))</f>
        <v>Ruby黃家蓁</v>
      </c>
      <c r="P11296" s="67">
        <f t="shared" si="605"/>
        <v>44909</v>
      </c>
      <c r="Q11296" s="75" t="str">
        <f t="shared" si="606"/>
        <v>週三</v>
      </c>
      <c r="R11296" s="80">
        <v>44903</v>
      </c>
    </row>
    <row r="11297" spans="2:18">
      <c r="B11297" s="66">
        <v>44888</v>
      </c>
      <c r="D11297" s="68" t="s">
        <v>50</v>
      </c>
      <c r="E11297" s="70" t="s">
        <v>51</v>
      </c>
      <c r="F11297" s="70" t="s">
        <v>4045</v>
      </c>
      <c r="G11297" s="67">
        <v>44897</v>
      </c>
      <c r="H11297" s="67">
        <v>44911</v>
      </c>
      <c r="I11297" s="71">
        <f t="shared" si="607"/>
        <v>14</v>
      </c>
      <c r="J11297" s="72" t="s">
        <v>341</v>
      </c>
      <c r="K11297" s="72" t="s">
        <v>187</v>
      </c>
      <c r="L11297" s="73">
        <v>3</v>
      </c>
      <c r="M11297" s="73" t="s">
        <v>324</v>
      </c>
      <c r="N11297" s="68" t="str">
        <f>VLOOKUP(K11297,[1]人員授權表!D$3:G$249,4,0)</f>
        <v>無機</v>
      </c>
      <c r="O11297" s="70" t="str">
        <f>IF(J11297=[1]人員授權表!$C$85,"Casper李羿勳",IF(J11297=[1]人員授權表!$C$188,"Iring陳俊明",IF(J11297=[1]人員授權表!$C$189,"Brian陳泓霖",VLOOKUP(K11297,[1]人員授權表!D$2:E$249,2,FALSE))))</f>
        <v>Ruby黃家蓁</v>
      </c>
      <c r="P11297" s="67">
        <f t="shared" si="605"/>
        <v>44909</v>
      </c>
      <c r="Q11297" s="75" t="str">
        <f t="shared" si="606"/>
        <v>週三</v>
      </c>
      <c r="R11297" s="80">
        <v>44903</v>
      </c>
    </row>
    <row r="11298" spans="2:18">
      <c r="B11298" s="66">
        <v>44888</v>
      </c>
      <c r="E11298" s="70" t="s">
        <v>51</v>
      </c>
      <c r="F11298" s="70" t="s">
        <v>4045</v>
      </c>
      <c r="G11298" s="67">
        <v>44897</v>
      </c>
      <c r="H11298" s="67">
        <v>44911</v>
      </c>
      <c r="I11298" s="71">
        <f t="shared" si="607"/>
        <v>14</v>
      </c>
      <c r="J11298" s="72" t="s">
        <v>195</v>
      </c>
      <c r="K11298" s="72" t="s">
        <v>196</v>
      </c>
      <c r="L11298" s="73">
        <v>3</v>
      </c>
      <c r="M11298" s="73" t="s">
        <v>324</v>
      </c>
      <c r="N11298" s="68" t="str">
        <f>VLOOKUP(K11298,[1]人員授權表!D$3:G$249,4,0)</f>
        <v>無機</v>
      </c>
      <c r="O11298" s="70" t="str">
        <f>IF(J11298=[1]人員授權表!$C$85,"Casper李羿勳",IF(J11298=[1]人員授權表!$C$188,"Iring陳俊明",IF(J11298=[1]人員授權表!$C$189,"Brian陳泓霖",VLOOKUP(K11298,[1]人員授權表!D$2:E$249,2,FALSE))))</f>
        <v>Debby胡萱黛</v>
      </c>
      <c r="P11298" s="67">
        <f t="shared" si="605"/>
        <v>44909</v>
      </c>
      <c r="Q11298" s="75" t="str">
        <f t="shared" si="606"/>
        <v>週三</v>
      </c>
    </row>
    <row r="11299" spans="2:18">
      <c r="B11299" s="66">
        <v>44888</v>
      </c>
      <c r="E11299" s="70" t="s">
        <v>51</v>
      </c>
      <c r="F11299" s="70" t="s">
        <v>4045</v>
      </c>
      <c r="G11299" s="67">
        <v>44897</v>
      </c>
      <c r="H11299" s="67">
        <v>44911</v>
      </c>
      <c r="I11299" s="71">
        <f t="shared" si="607"/>
        <v>14</v>
      </c>
      <c r="J11299" s="72" t="s">
        <v>198</v>
      </c>
      <c r="K11299" s="72" t="s">
        <v>199</v>
      </c>
      <c r="L11299" s="73">
        <v>3</v>
      </c>
      <c r="M11299" s="73" t="s">
        <v>324</v>
      </c>
      <c r="N11299" s="68" t="str">
        <f>VLOOKUP(K11299,[1]人員授權表!D$3:G$249,4,0)</f>
        <v>無機</v>
      </c>
      <c r="O11299" s="70" t="str">
        <f>IF(J11299=[1]人員授權表!$C$85,"Casper李羿勳",IF(J11299=[1]人員授權表!$C$188,"Iring陳俊明",IF(J11299=[1]人員授權表!$C$189,"Brian陳泓霖",VLOOKUP(K11299,[1]人員授權表!D$2:E$249,2,FALSE))))</f>
        <v>Vicky游崴涵</v>
      </c>
      <c r="P11299" s="67">
        <f t="shared" si="605"/>
        <v>44909</v>
      </c>
      <c r="Q11299" s="75" t="str">
        <f t="shared" si="606"/>
        <v>週三</v>
      </c>
    </row>
    <row r="11300" spans="2:18">
      <c r="B11300" s="66">
        <v>44888</v>
      </c>
      <c r="E11300" s="70" t="s">
        <v>51</v>
      </c>
      <c r="F11300" s="70" t="s">
        <v>4045</v>
      </c>
      <c r="G11300" s="67">
        <v>44897</v>
      </c>
      <c r="H11300" s="67">
        <v>44911</v>
      </c>
      <c r="I11300" s="71">
        <f t="shared" si="607"/>
        <v>14</v>
      </c>
      <c r="J11300" s="72" t="s">
        <v>164</v>
      </c>
      <c r="K11300" s="72" t="s">
        <v>146</v>
      </c>
      <c r="L11300" s="73">
        <v>3</v>
      </c>
      <c r="M11300" s="73" t="s">
        <v>324</v>
      </c>
      <c r="N11300" s="68" t="str">
        <f>VLOOKUP(K11300,[1]人員授權表!D$3:G$249,4,0)</f>
        <v>無機</v>
      </c>
      <c r="O11300" s="70" t="str">
        <f>IF(J11300=[1]人員授權表!$C$85,"Casper李羿勳",IF(J11300=[1]人員授權表!$C$188,"Iring陳俊明",IF(J11300=[1]人員授權表!$C$189,"Brian陳泓霖",VLOOKUP(K11300,[1]人員授權表!D$2:E$249,2,FALSE))))</f>
        <v>Jack劉念忻</v>
      </c>
      <c r="P11300" s="67">
        <f t="shared" si="605"/>
        <v>44909</v>
      </c>
      <c r="Q11300" s="75" t="str">
        <f t="shared" si="606"/>
        <v>週三</v>
      </c>
    </row>
    <row r="11301" spans="2:18">
      <c r="B11301" s="66">
        <v>44888</v>
      </c>
      <c r="E11301" s="70" t="s">
        <v>51</v>
      </c>
      <c r="F11301" s="70" t="s">
        <v>4045</v>
      </c>
      <c r="G11301" s="67">
        <v>44897</v>
      </c>
      <c r="H11301" s="67">
        <v>44911</v>
      </c>
      <c r="I11301" s="71">
        <f t="shared" si="607"/>
        <v>14</v>
      </c>
      <c r="J11301" s="72" t="s">
        <v>204</v>
      </c>
      <c r="K11301" s="72" t="s">
        <v>205</v>
      </c>
      <c r="L11301" s="73">
        <v>3</v>
      </c>
      <c r="M11301" s="73" t="s">
        <v>324</v>
      </c>
      <c r="N11301" s="68" t="str">
        <f>VLOOKUP(K11301,[1]人員授權表!D$3:G$249,4,0)</f>
        <v>無機</v>
      </c>
      <c r="O11301" s="70" t="str">
        <f>IF(J11301=[1]人員授權表!$C$85,"Casper李羿勳",IF(J11301=[1]人員授權表!$C$188,"Iring陳俊明",IF(J11301=[1]人員授權表!$C$189,"Brian陳泓霖",VLOOKUP(K11301,[1]人員授權表!D$2:E$249,2,FALSE))))</f>
        <v>Iring陳俊明</v>
      </c>
      <c r="P11301" s="67">
        <f t="shared" si="605"/>
        <v>44909</v>
      </c>
      <c r="Q11301" s="75" t="str">
        <f t="shared" si="606"/>
        <v>週三</v>
      </c>
    </row>
    <row r="11302" spans="2:18">
      <c r="B11302" s="66">
        <v>44888</v>
      </c>
      <c r="E11302" s="70" t="s">
        <v>51</v>
      </c>
      <c r="F11302" s="70" t="s">
        <v>4045</v>
      </c>
      <c r="G11302" s="67">
        <v>44897</v>
      </c>
      <c r="H11302" s="67">
        <v>44911</v>
      </c>
      <c r="I11302" s="71">
        <f t="shared" si="607"/>
        <v>14</v>
      </c>
      <c r="J11302" s="72" t="s">
        <v>178</v>
      </c>
      <c r="K11302" s="72" t="s">
        <v>179</v>
      </c>
      <c r="L11302" s="73">
        <v>3</v>
      </c>
      <c r="M11302" s="73" t="s">
        <v>324</v>
      </c>
      <c r="N11302" s="68" t="str">
        <f>VLOOKUP(K11302,[1]人員授權表!D$3:G$249,4,0)</f>
        <v>無機</v>
      </c>
      <c r="O11302" s="70" t="str">
        <f>IF(J11302=[1]人員授權表!$C$85,"Casper李羿勳",IF(J11302=[1]人員授權表!$C$188,"Iring陳俊明",IF(J11302=[1]人員授權表!$C$189,"Brian陳泓霖",VLOOKUP(K11302,[1]人員授權表!D$2:E$249,2,FALSE))))</f>
        <v>Dennis陳汶宏</v>
      </c>
      <c r="P11302" s="67">
        <f t="shared" si="605"/>
        <v>44909</v>
      </c>
      <c r="Q11302" s="75" t="str">
        <f t="shared" si="606"/>
        <v>週三</v>
      </c>
    </row>
    <row r="11303" spans="2:18">
      <c r="B11303" s="66">
        <v>44888</v>
      </c>
      <c r="D11303" s="68" t="s">
        <v>50</v>
      </c>
      <c r="E11303" s="70" t="s">
        <v>51</v>
      </c>
      <c r="F11303" s="70" t="s">
        <v>4045</v>
      </c>
      <c r="G11303" s="67">
        <v>44897</v>
      </c>
      <c r="H11303" s="67">
        <v>44911</v>
      </c>
      <c r="I11303" s="71">
        <f t="shared" si="607"/>
        <v>14</v>
      </c>
      <c r="J11303" s="72" t="s">
        <v>141</v>
      </c>
      <c r="K11303" s="72" t="s">
        <v>142</v>
      </c>
      <c r="L11303" s="73">
        <v>3</v>
      </c>
      <c r="M11303" s="73" t="s">
        <v>324</v>
      </c>
      <c r="N11303" s="68" t="str">
        <f>VLOOKUP(K11303,[1]人員授權表!D$3:G$249,4,0)</f>
        <v>無機</v>
      </c>
      <c r="O11303" s="70" t="str">
        <f>IF(J11303=[1]人員授權表!$C$85,"Casper李羿勳",IF(J11303=[1]人員授權表!$C$188,"Iring陳俊明",IF(J11303=[1]人員授權表!$C$189,"Brian陳泓霖",VLOOKUP(K11303,[1]人員授權表!D$2:E$249,2,FALSE))))</f>
        <v>Dennis陳汶宏</v>
      </c>
      <c r="P11303" s="67">
        <f t="shared" si="605"/>
        <v>44909</v>
      </c>
      <c r="Q11303" s="75" t="str">
        <f t="shared" si="606"/>
        <v>週三</v>
      </c>
      <c r="R11303" s="80">
        <v>44902</v>
      </c>
    </row>
    <row r="11304" spans="2:18">
      <c r="B11304" s="66">
        <v>44888</v>
      </c>
      <c r="E11304" s="70" t="s">
        <v>51</v>
      </c>
      <c r="F11304" s="70" t="s">
        <v>4045</v>
      </c>
      <c r="G11304" s="67">
        <v>44897</v>
      </c>
      <c r="H11304" s="67">
        <v>44911</v>
      </c>
      <c r="I11304" s="71">
        <f t="shared" si="607"/>
        <v>14</v>
      </c>
      <c r="J11304" s="72" t="s">
        <v>137</v>
      </c>
      <c r="K11304" s="72" t="s">
        <v>138</v>
      </c>
      <c r="L11304" s="73">
        <v>3</v>
      </c>
      <c r="M11304" s="73" t="s">
        <v>324</v>
      </c>
      <c r="N11304" s="68" t="str">
        <f>VLOOKUP(K11304,[1]人員授權表!D$3:G$249,4,0)</f>
        <v>無機</v>
      </c>
      <c r="O11304" s="70" t="str">
        <f>IF(J11304=[1]人員授權表!$C$85,"Casper李羿勳",IF(J11304=[1]人員授權表!$C$188,"Iring陳俊明",IF(J11304=[1]人員授權表!$C$189,"Brian陳泓霖",VLOOKUP(K11304,[1]人員授權表!D$2:E$249,2,FALSE))))</f>
        <v>Jack劉念忻</v>
      </c>
      <c r="P11304" s="67">
        <f t="shared" si="605"/>
        <v>44909</v>
      </c>
      <c r="Q11304" s="75" t="str">
        <f t="shared" si="606"/>
        <v>週三</v>
      </c>
    </row>
    <row r="11305" spans="2:18">
      <c r="B11305" s="66">
        <v>44888</v>
      </c>
      <c r="E11305" s="70" t="s">
        <v>51</v>
      </c>
      <c r="F11305" s="70" t="s">
        <v>4045</v>
      </c>
      <c r="G11305" s="67">
        <v>44897</v>
      </c>
      <c r="H11305" s="67">
        <v>44911</v>
      </c>
      <c r="I11305" s="71">
        <f t="shared" si="607"/>
        <v>14</v>
      </c>
      <c r="J11305" s="72" t="s">
        <v>293</v>
      </c>
      <c r="K11305" s="72" t="s">
        <v>1508</v>
      </c>
      <c r="L11305" s="73">
        <v>3</v>
      </c>
      <c r="M11305" s="73" t="s">
        <v>324</v>
      </c>
      <c r="N11305" s="68" t="str">
        <f>VLOOKUP(K11305,[1]人員授權表!D$3:G$249,4,0)</f>
        <v>無機</v>
      </c>
      <c r="O11305" s="70" t="str">
        <f>IF(J11305=[1]人員授權表!$C$85,"Casper李羿勳",IF(J11305=[1]人員授權表!$C$188,"Iring陳俊明",IF(J11305=[1]人員授權表!$C$189,"Brian陳泓霖",VLOOKUP(K11305,[1]人員授權表!D$2:E$249,2,FALSE))))</f>
        <v>Vicky游崴涵</v>
      </c>
      <c r="P11305" s="67">
        <f t="shared" si="605"/>
        <v>44909</v>
      </c>
      <c r="Q11305" s="75" t="str">
        <f t="shared" si="606"/>
        <v>週三</v>
      </c>
    </row>
    <row r="11306" spans="2:18">
      <c r="B11306" s="66">
        <v>44888</v>
      </c>
      <c r="D11306" s="68" t="s">
        <v>50</v>
      </c>
      <c r="E11306" s="70" t="s">
        <v>51</v>
      </c>
      <c r="F11306" s="70" t="s">
        <v>4046</v>
      </c>
      <c r="G11306" s="67">
        <v>44897</v>
      </c>
      <c r="H11306" s="67">
        <v>44911</v>
      </c>
      <c r="I11306" s="71">
        <f t="shared" si="607"/>
        <v>14</v>
      </c>
      <c r="J11306" s="72" t="s">
        <v>139</v>
      </c>
      <c r="K11306" s="72" t="s">
        <v>140</v>
      </c>
      <c r="L11306" s="73">
        <v>1</v>
      </c>
      <c r="M11306" s="73" t="s">
        <v>324</v>
      </c>
      <c r="N11306" s="68" t="str">
        <f>VLOOKUP(K11306,[1]人員授權表!D$3:G$249,4,0)</f>
        <v>無機</v>
      </c>
      <c r="O11306" s="70" t="str">
        <f>IF(J11306=[1]人員授權表!$C$85,"Casper李羿勳",IF(J11306=[1]人員授權表!$C$188,"Iring陳俊明",IF(J11306=[1]人員授權表!$C$189,"Brian陳泓霖",VLOOKUP(K11306,[1]人員授權表!D$2:E$249,2,FALSE))))</f>
        <v>Brian陳泓霖</v>
      </c>
      <c r="P11306" s="67">
        <f t="shared" si="605"/>
        <v>44909</v>
      </c>
      <c r="Q11306" s="75" t="str">
        <f t="shared" si="606"/>
        <v>週三</v>
      </c>
      <c r="R11306" s="80">
        <v>44902</v>
      </c>
    </row>
    <row r="11307" spans="2:18">
      <c r="B11307" s="66">
        <v>44888</v>
      </c>
      <c r="E11307" s="70" t="s">
        <v>51</v>
      </c>
      <c r="F11307" s="70" t="s">
        <v>4046</v>
      </c>
      <c r="G11307" s="67">
        <v>44897</v>
      </c>
      <c r="H11307" s="67">
        <v>44911</v>
      </c>
      <c r="I11307" s="71">
        <f t="shared" si="607"/>
        <v>14</v>
      </c>
      <c r="J11307" s="72" t="s">
        <v>137</v>
      </c>
      <c r="K11307" s="72" t="s">
        <v>138</v>
      </c>
      <c r="L11307" s="73">
        <v>1</v>
      </c>
      <c r="M11307" s="73" t="s">
        <v>324</v>
      </c>
      <c r="N11307" s="68" t="str">
        <f>VLOOKUP(K11307,[1]人員授權表!D$3:G$249,4,0)</f>
        <v>無機</v>
      </c>
      <c r="O11307" s="70" t="str">
        <f>IF(J11307=[1]人員授權表!$C$85,"Casper李羿勳",IF(J11307=[1]人員授權表!$C$188,"Iring陳俊明",IF(J11307=[1]人員授權表!$C$189,"Brian陳泓霖",VLOOKUP(K11307,[1]人員授權表!D$2:E$249,2,FALSE))))</f>
        <v>Jack劉念忻</v>
      </c>
      <c r="P11307" s="67">
        <f t="shared" si="605"/>
        <v>44909</v>
      </c>
      <c r="Q11307" s="75" t="str">
        <f t="shared" si="606"/>
        <v>週三</v>
      </c>
    </row>
    <row r="11308" spans="2:18">
      <c r="B11308" s="66">
        <v>44888</v>
      </c>
      <c r="D11308" s="68" t="s">
        <v>50</v>
      </c>
      <c r="E11308" s="70" t="s">
        <v>51</v>
      </c>
      <c r="F11308" s="70" t="s">
        <v>4046</v>
      </c>
      <c r="G11308" s="67">
        <v>44897</v>
      </c>
      <c r="H11308" s="67">
        <v>44911</v>
      </c>
      <c r="I11308" s="71">
        <f t="shared" si="607"/>
        <v>14</v>
      </c>
      <c r="J11308" s="72" t="s">
        <v>148</v>
      </c>
      <c r="K11308" s="72" t="s">
        <v>149</v>
      </c>
      <c r="L11308" s="73">
        <v>1</v>
      </c>
      <c r="M11308" s="73" t="s">
        <v>324</v>
      </c>
      <c r="N11308" s="68" t="str">
        <f>VLOOKUP(K11308,[1]人員授權表!D$3:G$249,4,0)</f>
        <v>無機</v>
      </c>
      <c r="O11308" s="70" t="str">
        <f>IF(J11308=[1]人員授權表!$C$85,"Casper李羿勳",IF(J11308=[1]人員授權表!$C$188,"Iring陳俊明",IF(J11308=[1]人員授權表!$C$189,"Brian陳泓霖",VLOOKUP(K11308,[1]人員授權表!D$2:E$249,2,FALSE))))</f>
        <v>Vicky游崴涵</v>
      </c>
      <c r="P11308" s="67">
        <f t="shared" si="605"/>
        <v>44909</v>
      </c>
      <c r="Q11308" s="75" t="str">
        <f t="shared" si="606"/>
        <v>週三</v>
      </c>
      <c r="R11308" s="80">
        <v>44902</v>
      </c>
    </row>
    <row r="11309" spans="2:18">
      <c r="B11309" s="66">
        <v>44888</v>
      </c>
      <c r="D11309" s="68" t="s">
        <v>50</v>
      </c>
      <c r="E11309" s="70" t="s">
        <v>51</v>
      </c>
      <c r="F11309" s="70" t="s">
        <v>4046</v>
      </c>
      <c r="G11309" s="67">
        <v>44897</v>
      </c>
      <c r="H11309" s="67">
        <v>44911</v>
      </c>
      <c r="I11309" s="71">
        <f t="shared" si="607"/>
        <v>14</v>
      </c>
      <c r="J11309" s="72" t="s">
        <v>966</v>
      </c>
      <c r="K11309" s="72" t="s">
        <v>154</v>
      </c>
      <c r="L11309" s="73">
        <v>1</v>
      </c>
      <c r="M11309" s="73" t="s">
        <v>324</v>
      </c>
      <c r="N11309" s="68" t="str">
        <f>VLOOKUP(K11309,[1]人員授權表!D$3:G$249,4,0)</f>
        <v>無機</v>
      </c>
      <c r="O11309" s="70" t="str">
        <f>IF(J11309=[1]人員授權表!$C$85,"Casper李羿勳",IF(J11309=[1]人員授權表!$C$188,"Iring陳俊明",IF(J11309=[1]人員授權表!$C$189,"Brian陳泓霖",VLOOKUP(K11309,[1]人員授權表!D$2:E$249,2,FALSE))))</f>
        <v>Ken張智凱</v>
      </c>
      <c r="P11309" s="67">
        <f t="shared" si="605"/>
        <v>44909</v>
      </c>
      <c r="Q11309" s="75" t="str">
        <f t="shared" si="606"/>
        <v>週三</v>
      </c>
      <c r="R11309" s="80">
        <v>44903</v>
      </c>
    </row>
    <row r="11310" spans="2:18">
      <c r="B11310" s="66">
        <v>44887</v>
      </c>
      <c r="E11310" s="70" t="s">
        <v>51</v>
      </c>
      <c r="F11310" s="70" t="s">
        <v>4047</v>
      </c>
      <c r="G11310" s="67">
        <v>44897</v>
      </c>
      <c r="H11310" s="67">
        <v>44911</v>
      </c>
      <c r="I11310" s="71">
        <f t="shared" si="607"/>
        <v>14</v>
      </c>
      <c r="J11310" s="72" t="s">
        <v>453</v>
      </c>
      <c r="K11310" s="72" t="s">
        <v>332</v>
      </c>
      <c r="L11310" s="73">
        <v>2</v>
      </c>
      <c r="M11310" s="73" t="s">
        <v>2273</v>
      </c>
      <c r="N11310" s="68" t="str">
        <f>VLOOKUP(K11310,[1]人員授權表!D$3:G$249,4,0)</f>
        <v>有機</v>
      </c>
      <c r="O11310" s="70" t="str">
        <f>IF(J11310=[1]人員授權表!$C$85,"Casper李羿勳",IF(J11310=[1]人員授權表!$C$188,"Iring陳俊明",IF(J11310=[1]人員授權表!$C$189,"Brian陳泓霖",VLOOKUP(K11310,[1]人員授權表!D$2:E$249,2,FALSE))))</f>
        <v>Lucy黃詩婷</v>
      </c>
      <c r="P11310" s="67">
        <f t="shared" si="605"/>
        <v>44909</v>
      </c>
      <c r="Q11310" s="75" t="str">
        <f t="shared" si="606"/>
        <v>週三</v>
      </c>
    </row>
    <row r="11311" spans="2:18">
      <c r="B11311" s="66">
        <v>44887</v>
      </c>
      <c r="E11311" s="70" t="s">
        <v>51</v>
      </c>
      <c r="F11311" s="70" t="s">
        <v>4047</v>
      </c>
      <c r="G11311" s="67">
        <v>44897</v>
      </c>
      <c r="H11311" s="67">
        <v>44911</v>
      </c>
      <c r="I11311" s="71">
        <f t="shared" si="607"/>
        <v>14</v>
      </c>
      <c r="J11311" s="72" t="s">
        <v>125</v>
      </c>
      <c r="K11311" s="72" t="s">
        <v>126</v>
      </c>
      <c r="L11311" s="73">
        <v>2</v>
      </c>
      <c r="M11311" s="73" t="s">
        <v>2273</v>
      </c>
      <c r="N11311" s="68" t="str">
        <f>VLOOKUP(K11311,[1]人員授權表!D$3:G$249,4,0)</f>
        <v>有機</v>
      </c>
      <c r="O11311" s="70" t="str">
        <f>IF(J11311=[1]人員授權表!$C$85,"Casper李羿勳",IF(J11311=[1]人員授權表!$C$188,"Iring陳俊明",IF(J11311=[1]人員授權表!$C$189,"Brian陳泓霖",VLOOKUP(K11311,[1]人員授權表!D$2:E$249,2,FALSE))))</f>
        <v>Lucy黃詩婷</v>
      </c>
      <c r="P11311" s="67">
        <f t="shared" si="605"/>
        <v>44909</v>
      </c>
      <c r="Q11311" s="75" t="str">
        <f t="shared" si="606"/>
        <v>週三</v>
      </c>
    </row>
    <row r="11312" spans="2:18">
      <c r="B11312" s="66">
        <v>44890</v>
      </c>
      <c r="D11312" s="68" t="s">
        <v>50</v>
      </c>
      <c r="E11312" s="70" t="s">
        <v>82</v>
      </c>
      <c r="F11312" s="70" t="s">
        <v>4048</v>
      </c>
      <c r="G11312" s="67">
        <v>44897</v>
      </c>
      <c r="H11312" s="67">
        <v>44911</v>
      </c>
      <c r="I11312" s="71">
        <f t="shared" si="607"/>
        <v>14</v>
      </c>
      <c r="J11312" s="72" t="s">
        <v>125</v>
      </c>
      <c r="K11312" s="72" t="s">
        <v>144</v>
      </c>
      <c r="L11312" s="73">
        <v>2</v>
      </c>
      <c r="M11312" s="73" t="s">
        <v>127</v>
      </c>
      <c r="N11312" s="68" t="str">
        <f>VLOOKUP(K11312,[1]人員授權表!D$3:G$249,4,0)</f>
        <v>有機</v>
      </c>
      <c r="O11312" s="70" t="str">
        <f>IF(J11312=[1]人員授權表!$C$85,"Casper李羿勳",IF(J11312=[1]人員授權表!$C$188,"Iring陳俊明",IF(J11312=[1]人員授權表!$C$189,"Brian陳泓霖",VLOOKUP(K11312,[1]人員授權表!D$2:E$249,2,FALSE))))</f>
        <v>Lucy黃詩婷</v>
      </c>
      <c r="P11312" s="67">
        <f t="shared" si="605"/>
        <v>44909</v>
      </c>
      <c r="Q11312" s="75" t="str">
        <f t="shared" si="606"/>
        <v>週三</v>
      </c>
      <c r="R11312" s="80">
        <v>44902</v>
      </c>
    </row>
    <row r="11313" spans="2:18">
      <c r="B11313" s="66">
        <v>44890</v>
      </c>
      <c r="D11313" s="68" t="s">
        <v>50</v>
      </c>
      <c r="E11313" s="70" t="s">
        <v>82</v>
      </c>
      <c r="F11313" s="70" t="s">
        <v>4048</v>
      </c>
      <c r="G11313" s="67">
        <v>44897</v>
      </c>
      <c r="H11313" s="67">
        <v>44911</v>
      </c>
      <c r="I11313" s="71">
        <f t="shared" si="607"/>
        <v>14</v>
      </c>
      <c r="J11313" s="72" t="s">
        <v>139</v>
      </c>
      <c r="K11313" s="72" t="s">
        <v>140</v>
      </c>
      <c r="L11313" s="73">
        <v>2</v>
      </c>
      <c r="M11313" s="73" t="s">
        <v>127</v>
      </c>
      <c r="N11313" s="68" t="str">
        <f>VLOOKUP(K11313,[1]人員授權表!D$3:G$249,4,0)</f>
        <v>無機</v>
      </c>
      <c r="O11313" s="70" t="str">
        <f>IF(J11313=[1]人員授權表!$C$85,"Casper李羿勳",IF(J11313=[1]人員授權表!$C$188,"Iring陳俊明",IF(J11313=[1]人員授權表!$C$189,"Brian陳泓霖",VLOOKUP(K11313,[1]人員授權表!D$2:E$249,2,FALSE))))</f>
        <v>Brian陳泓霖</v>
      </c>
      <c r="P11313" s="67">
        <f t="shared" si="605"/>
        <v>44909</v>
      </c>
      <c r="Q11313" s="75" t="str">
        <f t="shared" si="606"/>
        <v>週三</v>
      </c>
      <c r="R11313" s="80">
        <v>44902</v>
      </c>
    </row>
    <row r="11314" spans="2:18">
      <c r="B11314" s="66">
        <v>44890</v>
      </c>
      <c r="D11314" s="68" t="s">
        <v>50</v>
      </c>
      <c r="E11314" s="70" t="s">
        <v>82</v>
      </c>
      <c r="F11314" s="70" t="s">
        <v>4048</v>
      </c>
      <c r="G11314" s="67">
        <v>44897</v>
      </c>
      <c r="H11314" s="67">
        <v>44911</v>
      </c>
      <c r="I11314" s="71">
        <f t="shared" si="607"/>
        <v>14</v>
      </c>
      <c r="J11314" s="72" t="s">
        <v>192</v>
      </c>
      <c r="K11314" s="72" t="s">
        <v>187</v>
      </c>
      <c r="L11314" s="73">
        <v>2</v>
      </c>
      <c r="M11314" s="73" t="s">
        <v>127</v>
      </c>
      <c r="N11314" s="68" t="str">
        <f>VLOOKUP(K11314,[1]人員授權表!D$3:G$249,4,0)</f>
        <v>無機</v>
      </c>
      <c r="O11314" s="70" t="str">
        <f>IF(J11314=[1]人員授權表!$C$85,"Casper李羿勳",IF(J11314=[1]人員授權表!$C$188,"Iring陳俊明",IF(J11314=[1]人員授權表!$C$189,"Brian陳泓霖",VLOOKUP(K11314,[1]人員授權表!D$2:E$249,2,FALSE))))</f>
        <v>Ruby黃家蓁</v>
      </c>
      <c r="P11314" s="67">
        <f t="shared" si="605"/>
        <v>44909</v>
      </c>
      <c r="Q11314" s="75" t="str">
        <f t="shared" si="606"/>
        <v>週三</v>
      </c>
      <c r="R11314" s="80">
        <v>44903</v>
      </c>
    </row>
    <row r="11315" spans="2:18">
      <c r="B11315" s="66">
        <v>44890</v>
      </c>
      <c r="D11315" s="68" t="s">
        <v>50</v>
      </c>
      <c r="E11315" s="70" t="s">
        <v>82</v>
      </c>
      <c r="F11315" s="70" t="s">
        <v>4048</v>
      </c>
      <c r="G11315" s="67">
        <v>44897</v>
      </c>
      <c r="H11315" s="67">
        <v>44911</v>
      </c>
      <c r="I11315" s="71">
        <f t="shared" si="607"/>
        <v>14</v>
      </c>
      <c r="J11315" s="72" t="s">
        <v>193</v>
      </c>
      <c r="K11315" s="72" t="s">
        <v>187</v>
      </c>
      <c r="L11315" s="73">
        <v>2</v>
      </c>
      <c r="M11315" s="73" t="s">
        <v>127</v>
      </c>
      <c r="N11315" s="68" t="str">
        <f>VLOOKUP(K11315,[1]人員授權表!D$3:G$249,4,0)</f>
        <v>無機</v>
      </c>
      <c r="O11315" s="70" t="str">
        <f>IF(J11315=[1]人員授權表!$C$85,"Casper李羿勳",IF(J11315=[1]人員授權表!$C$188,"Iring陳俊明",IF(J11315=[1]人員授權表!$C$189,"Brian陳泓霖",VLOOKUP(K11315,[1]人員授權表!D$2:E$249,2,FALSE))))</f>
        <v>Ruby黃家蓁</v>
      </c>
      <c r="P11315" s="67">
        <f t="shared" si="605"/>
        <v>44909</v>
      </c>
      <c r="Q11315" s="75" t="str">
        <f t="shared" si="606"/>
        <v>週三</v>
      </c>
      <c r="R11315" s="80">
        <v>44903</v>
      </c>
    </row>
    <row r="11316" spans="2:18">
      <c r="B11316" s="66">
        <v>44890</v>
      </c>
      <c r="D11316" s="68" t="s">
        <v>50</v>
      </c>
      <c r="E11316" s="70" t="s">
        <v>82</v>
      </c>
      <c r="F11316" s="70" t="s">
        <v>4048</v>
      </c>
      <c r="G11316" s="67">
        <v>44897</v>
      </c>
      <c r="H11316" s="67">
        <v>44911</v>
      </c>
      <c r="I11316" s="71">
        <f t="shared" si="607"/>
        <v>14</v>
      </c>
      <c r="J11316" s="72" t="s">
        <v>198</v>
      </c>
      <c r="K11316" s="72" t="s">
        <v>199</v>
      </c>
      <c r="L11316" s="73">
        <v>2</v>
      </c>
      <c r="M11316" s="73" t="s">
        <v>127</v>
      </c>
      <c r="N11316" s="68" t="str">
        <f>VLOOKUP(K11316,[1]人員授權表!D$3:G$249,4,0)</f>
        <v>無機</v>
      </c>
      <c r="O11316" s="70" t="str">
        <f>IF(J11316=[1]人員授權表!$C$85,"Casper李羿勳",IF(J11316=[1]人員授權表!$C$188,"Iring陳俊明",IF(J11316=[1]人員授權表!$C$189,"Brian陳泓霖",VLOOKUP(K11316,[1]人員授權表!D$2:E$249,2,FALSE))))</f>
        <v>Vicky游崴涵</v>
      </c>
      <c r="P11316" s="67">
        <f t="shared" si="605"/>
        <v>44909</v>
      </c>
      <c r="Q11316" s="75" t="str">
        <f t="shared" si="606"/>
        <v>週三</v>
      </c>
      <c r="R11316" s="80">
        <v>44901</v>
      </c>
    </row>
    <row r="11317" spans="2:18">
      <c r="B11317" s="66">
        <v>44890</v>
      </c>
      <c r="E11317" s="70" t="s">
        <v>82</v>
      </c>
      <c r="F11317" s="70" t="s">
        <v>4048</v>
      </c>
      <c r="G11317" s="67">
        <v>44897</v>
      </c>
      <c r="H11317" s="67">
        <v>44911</v>
      </c>
      <c r="I11317" s="71">
        <f t="shared" si="607"/>
        <v>14</v>
      </c>
      <c r="J11317" s="72" t="s">
        <v>175</v>
      </c>
      <c r="K11317" s="72" t="s">
        <v>176</v>
      </c>
      <c r="L11317" s="73">
        <v>2</v>
      </c>
      <c r="M11317" s="73" t="s">
        <v>127</v>
      </c>
      <c r="N11317" s="68" t="str">
        <f>VLOOKUP(K11317,[1]人員授權表!D$3:G$249,4,0)</f>
        <v>無機</v>
      </c>
      <c r="O11317" s="70" t="str">
        <f>IF(J11317=[1]人員授權表!$C$85,"Casper李羿勳",IF(J11317=[1]人員授權表!$C$188,"Iring陳俊明",IF(J11317=[1]人員授權表!$C$189,"Brian陳泓霖",VLOOKUP(K11317,[1]人員授權表!D$2:E$249,2,FALSE))))</f>
        <v>Debby胡萱黛</v>
      </c>
      <c r="P11317" s="67">
        <f t="shared" si="605"/>
        <v>44909</v>
      </c>
      <c r="Q11317" s="75" t="str">
        <f t="shared" si="606"/>
        <v>週三</v>
      </c>
    </row>
    <row r="11318" spans="2:18">
      <c r="B11318" s="66">
        <v>44890</v>
      </c>
      <c r="D11318" s="68" t="s">
        <v>50</v>
      </c>
      <c r="E11318" s="70" t="s">
        <v>82</v>
      </c>
      <c r="F11318" s="70" t="s">
        <v>4048</v>
      </c>
      <c r="G11318" s="67">
        <v>44897</v>
      </c>
      <c r="H11318" s="67">
        <v>44911</v>
      </c>
      <c r="I11318" s="71">
        <f t="shared" si="607"/>
        <v>14</v>
      </c>
      <c r="J11318" s="72" t="s">
        <v>178</v>
      </c>
      <c r="K11318" s="72" t="s">
        <v>179</v>
      </c>
      <c r="L11318" s="73">
        <v>2</v>
      </c>
      <c r="M11318" s="73" t="s">
        <v>127</v>
      </c>
      <c r="N11318" s="68" t="str">
        <f>VLOOKUP(K11318,[1]人員授權表!D$3:G$249,4,0)</f>
        <v>無機</v>
      </c>
      <c r="O11318" s="70" t="str">
        <f>IF(J11318=[1]人員授權表!$C$85,"Casper李羿勳",IF(J11318=[1]人員授權表!$C$188,"Iring陳俊明",IF(J11318=[1]人員授權表!$C$189,"Brian陳泓霖",VLOOKUP(K11318,[1]人員授權表!D$2:E$249,2,FALSE))))</f>
        <v>Dennis陳汶宏</v>
      </c>
      <c r="P11318" s="67">
        <f t="shared" si="605"/>
        <v>44909</v>
      </c>
      <c r="Q11318" s="75" t="str">
        <f t="shared" si="606"/>
        <v>週三</v>
      </c>
      <c r="R11318" s="80">
        <v>44900</v>
      </c>
    </row>
    <row r="11319" spans="2:18">
      <c r="B11319" s="66">
        <v>44890</v>
      </c>
      <c r="D11319" s="68" t="s">
        <v>50</v>
      </c>
      <c r="E11319" s="70" t="s">
        <v>82</v>
      </c>
      <c r="F11319" s="70" t="s">
        <v>4048</v>
      </c>
      <c r="G11319" s="67">
        <v>44897</v>
      </c>
      <c r="H11319" s="67">
        <v>44911</v>
      </c>
      <c r="I11319" s="71">
        <f t="shared" si="607"/>
        <v>14</v>
      </c>
      <c r="J11319" s="72" t="s">
        <v>141</v>
      </c>
      <c r="K11319" s="72" t="s">
        <v>142</v>
      </c>
      <c r="L11319" s="73">
        <v>2</v>
      </c>
      <c r="M11319" s="73" t="s">
        <v>127</v>
      </c>
      <c r="N11319" s="68" t="str">
        <f>VLOOKUP(K11319,[1]人員授權表!D$3:G$249,4,0)</f>
        <v>無機</v>
      </c>
      <c r="O11319" s="70" t="str">
        <f>IF(J11319=[1]人員授權表!$C$85,"Casper李羿勳",IF(J11319=[1]人員授權表!$C$188,"Iring陳俊明",IF(J11319=[1]人員授權表!$C$189,"Brian陳泓霖",VLOOKUP(K11319,[1]人員授權表!D$2:E$249,2,FALSE))))</f>
        <v>Dennis陳汶宏</v>
      </c>
      <c r="P11319" s="67">
        <f t="shared" si="605"/>
        <v>44909</v>
      </c>
      <c r="Q11319" s="75" t="str">
        <f t="shared" si="606"/>
        <v>週三</v>
      </c>
      <c r="R11319" s="80">
        <v>44902</v>
      </c>
    </row>
    <row r="11320" spans="2:18">
      <c r="B11320" s="66">
        <v>44890</v>
      </c>
      <c r="E11320" s="70" t="s">
        <v>82</v>
      </c>
      <c r="F11320" s="70" t="s">
        <v>4048</v>
      </c>
      <c r="G11320" s="67">
        <v>44897</v>
      </c>
      <c r="H11320" s="67">
        <v>44911</v>
      </c>
      <c r="I11320" s="71">
        <f t="shared" si="607"/>
        <v>14</v>
      </c>
      <c r="J11320" s="72" t="s">
        <v>137</v>
      </c>
      <c r="K11320" s="72" t="s">
        <v>138</v>
      </c>
      <c r="L11320" s="73">
        <v>2</v>
      </c>
      <c r="M11320" s="73" t="s">
        <v>127</v>
      </c>
      <c r="N11320" s="68" t="str">
        <f>VLOOKUP(K11320,[1]人員授權表!D$3:G$249,4,0)</f>
        <v>無機</v>
      </c>
      <c r="O11320" s="70" t="str">
        <f>IF(J11320=[1]人員授權表!$C$85,"Casper李羿勳",IF(J11320=[1]人員授權表!$C$188,"Iring陳俊明",IF(J11320=[1]人員授權表!$C$189,"Brian陳泓霖",VLOOKUP(K11320,[1]人員授權表!D$2:E$249,2,FALSE))))</f>
        <v>Jack劉念忻</v>
      </c>
      <c r="P11320" s="67">
        <f t="shared" si="605"/>
        <v>44909</v>
      </c>
      <c r="Q11320" s="75" t="str">
        <f t="shared" si="606"/>
        <v>週三</v>
      </c>
    </row>
    <row r="11321" spans="2:18">
      <c r="B11321" s="66">
        <v>44900</v>
      </c>
      <c r="E11321" s="70" t="s">
        <v>51</v>
      </c>
      <c r="F11321" s="70" t="s">
        <v>211</v>
      </c>
      <c r="G11321" s="67">
        <v>44911</v>
      </c>
      <c r="H11321" s="67">
        <v>44911</v>
      </c>
      <c r="I11321" s="71">
        <f t="shared" si="607"/>
        <v>0</v>
      </c>
      <c r="J11321" s="72" t="s">
        <v>212</v>
      </c>
      <c r="K11321" s="72" t="s">
        <v>112</v>
      </c>
      <c r="L11321" s="73" t="s">
        <v>2068</v>
      </c>
      <c r="M11321" s="73" t="s">
        <v>605</v>
      </c>
      <c r="N11321" s="68" t="s">
        <v>253</v>
      </c>
      <c r="O11321" s="70" t="s">
        <v>615</v>
      </c>
      <c r="P11321" s="67">
        <f t="shared" ref="P11321:P11328" si="608">H11321-0</f>
        <v>44911</v>
      </c>
      <c r="Q11321" s="75" t="str">
        <f t="shared" si="606"/>
        <v>週五</v>
      </c>
    </row>
    <row r="11322" spans="2:18">
      <c r="B11322" s="66">
        <v>44900</v>
      </c>
      <c r="E11322" s="70" t="s">
        <v>51</v>
      </c>
      <c r="F11322" s="70" t="s">
        <v>215</v>
      </c>
      <c r="G11322" s="67">
        <v>44911</v>
      </c>
      <c r="H11322" s="67">
        <v>44911</v>
      </c>
      <c r="I11322" s="71">
        <f t="shared" si="607"/>
        <v>0</v>
      </c>
      <c r="J11322" s="72" t="s">
        <v>216</v>
      </c>
      <c r="K11322" s="72" t="s">
        <v>112</v>
      </c>
      <c r="L11322" s="73" t="s">
        <v>2068</v>
      </c>
      <c r="M11322" s="73" t="s">
        <v>605</v>
      </c>
      <c r="N11322" s="68" t="s">
        <v>253</v>
      </c>
      <c r="O11322" s="70" t="s">
        <v>615</v>
      </c>
      <c r="P11322" s="67">
        <f t="shared" si="608"/>
        <v>44911</v>
      </c>
      <c r="Q11322" s="75" t="str">
        <f t="shared" si="606"/>
        <v>週五</v>
      </c>
    </row>
    <row r="11323" spans="2:18">
      <c r="B11323" s="66">
        <v>44900</v>
      </c>
      <c r="E11323" s="70" t="s">
        <v>51</v>
      </c>
      <c r="F11323" s="70" t="s">
        <v>217</v>
      </c>
      <c r="G11323" s="67">
        <v>44911</v>
      </c>
      <c r="H11323" s="67">
        <v>44911</v>
      </c>
      <c r="I11323" s="71">
        <f t="shared" si="607"/>
        <v>0</v>
      </c>
      <c r="J11323" s="72" t="s">
        <v>218</v>
      </c>
      <c r="K11323" s="72" t="s">
        <v>112</v>
      </c>
      <c r="L11323" s="73" t="s">
        <v>2068</v>
      </c>
      <c r="M11323" s="73" t="s">
        <v>605</v>
      </c>
      <c r="N11323" s="68" t="s">
        <v>253</v>
      </c>
      <c r="O11323" s="70" t="s">
        <v>615</v>
      </c>
      <c r="P11323" s="67">
        <f t="shared" si="608"/>
        <v>44911</v>
      </c>
      <c r="Q11323" s="75" t="str">
        <f t="shared" si="606"/>
        <v>週五</v>
      </c>
    </row>
    <row r="11324" spans="2:18">
      <c r="B11324" s="66">
        <v>44900</v>
      </c>
      <c r="E11324" s="70" t="s">
        <v>51</v>
      </c>
      <c r="F11324" s="70" t="s">
        <v>219</v>
      </c>
      <c r="G11324" s="67">
        <v>44911</v>
      </c>
      <c r="H11324" s="67">
        <v>44911</v>
      </c>
      <c r="I11324" s="71">
        <f t="shared" si="607"/>
        <v>0</v>
      </c>
      <c r="J11324" s="72" t="s">
        <v>212</v>
      </c>
      <c r="K11324" s="72" t="s">
        <v>112</v>
      </c>
      <c r="L11324" s="73" t="s">
        <v>2068</v>
      </c>
      <c r="M11324" s="73" t="s">
        <v>605</v>
      </c>
      <c r="N11324" s="68" t="s">
        <v>253</v>
      </c>
      <c r="O11324" s="70" t="s">
        <v>615</v>
      </c>
      <c r="P11324" s="67">
        <f t="shared" si="608"/>
        <v>44911</v>
      </c>
      <c r="Q11324" s="75" t="str">
        <f t="shared" si="606"/>
        <v>週五</v>
      </c>
    </row>
    <row r="11325" spans="2:18">
      <c r="B11325" s="66">
        <v>44900</v>
      </c>
      <c r="E11325" s="70" t="s">
        <v>51</v>
      </c>
      <c r="F11325" s="70" t="s">
        <v>225</v>
      </c>
      <c r="G11325" s="67">
        <v>44911</v>
      </c>
      <c r="H11325" s="67">
        <v>44911</v>
      </c>
      <c r="I11325" s="71">
        <f t="shared" si="607"/>
        <v>0</v>
      </c>
      <c r="J11325" s="72" t="s">
        <v>212</v>
      </c>
      <c r="K11325" s="72" t="s">
        <v>112</v>
      </c>
      <c r="L11325" s="73" t="s">
        <v>2068</v>
      </c>
      <c r="M11325" s="73" t="s">
        <v>605</v>
      </c>
      <c r="N11325" s="68" t="s">
        <v>253</v>
      </c>
      <c r="O11325" s="70" t="s">
        <v>615</v>
      </c>
      <c r="P11325" s="67">
        <f t="shared" si="608"/>
        <v>44911</v>
      </c>
      <c r="Q11325" s="75" t="str">
        <f t="shared" si="606"/>
        <v>週五</v>
      </c>
    </row>
    <row r="11326" spans="2:18">
      <c r="B11326" s="66">
        <v>44900</v>
      </c>
      <c r="E11326" s="70" t="s">
        <v>51</v>
      </c>
      <c r="F11326" s="70" t="s">
        <v>230</v>
      </c>
      <c r="G11326" s="67">
        <v>44911</v>
      </c>
      <c r="H11326" s="67">
        <v>44911</v>
      </c>
      <c r="I11326" s="71">
        <f t="shared" si="607"/>
        <v>0</v>
      </c>
      <c r="J11326" s="72" t="s">
        <v>212</v>
      </c>
      <c r="K11326" s="72" t="s">
        <v>112</v>
      </c>
      <c r="L11326" s="73" t="s">
        <v>2068</v>
      </c>
      <c r="M11326" s="73" t="s">
        <v>605</v>
      </c>
      <c r="N11326" s="68" t="s">
        <v>253</v>
      </c>
      <c r="O11326" s="70" t="s">
        <v>615</v>
      </c>
      <c r="P11326" s="67">
        <f t="shared" si="608"/>
        <v>44911</v>
      </c>
      <c r="Q11326" s="75" t="str">
        <f t="shared" si="606"/>
        <v>週五</v>
      </c>
    </row>
    <row r="11327" spans="2:18">
      <c r="B11327" s="66">
        <v>44900</v>
      </c>
      <c r="E11327" s="70" t="s">
        <v>51</v>
      </c>
      <c r="F11327" s="70" t="s">
        <v>231</v>
      </c>
      <c r="G11327" s="67">
        <v>44911</v>
      </c>
      <c r="H11327" s="67">
        <v>44911</v>
      </c>
      <c r="I11327" s="71">
        <f t="shared" si="607"/>
        <v>0</v>
      </c>
      <c r="J11327" s="72" t="s">
        <v>212</v>
      </c>
      <c r="K11327" s="72" t="s">
        <v>112</v>
      </c>
      <c r="L11327" s="73" t="s">
        <v>2068</v>
      </c>
      <c r="M11327" s="73" t="s">
        <v>605</v>
      </c>
      <c r="N11327" s="68" t="s">
        <v>253</v>
      </c>
      <c r="O11327" s="70" t="s">
        <v>615</v>
      </c>
      <c r="P11327" s="67">
        <f t="shared" si="608"/>
        <v>44911</v>
      </c>
      <c r="Q11327" s="75" t="str">
        <f t="shared" si="606"/>
        <v>週五</v>
      </c>
    </row>
    <row r="11328" spans="2:18">
      <c r="B11328" s="66">
        <v>44900</v>
      </c>
      <c r="E11328" s="70" t="s">
        <v>51</v>
      </c>
      <c r="F11328" s="70" t="s">
        <v>232</v>
      </c>
      <c r="G11328" s="67">
        <v>44911</v>
      </c>
      <c r="H11328" s="67">
        <v>44911</v>
      </c>
      <c r="I11328" s="71">
        <f t="shared" si="607"/>
        <v>0</v>
      </c>
      <c r="J11328" s="72" t="s">
        <v>233</v>
      </c>
      <c r="K11328" s="72" t="s">
        <v>112</v>
      </c>
      <c r="L11328" s="73" t="s">
        <v>2068</v>
      </c>
      <c r="M11328" s="73" t="s">
        <v>605</v>
      </c>
      <c r="N11328" s="68" t="s">
        <v>253</v>
      </c>
      <c r="O11328" s="70" t="s">
        <v>615</v>
      </c>
      <c r="P11328" s="67">
        <f t="shared" si="608"/>
        <v>44911</v>
      </c>
      <c r="Q11328" s="75" t="str">
        <f t="shared" si="606"/>
        <v>週五</v>
      </c>
    </row>
    <row r="11329" spans="2:28">
      <c r="B11329" s="66">
        <v>44901</v>
      </c>
      <c r="E11329" s="70" t="s">
        <v>1418</v>
      </c>
      <c r="F11329" s="4" t="s">
        <v>3955</v>
      </c>
      <c r="G11329" s="67">
        <v>44900</v>
      </c>
      <c r="H11329" s="67">
        <v>44914</v>
      </c>
      <c r="I11329" s="71">
        <f t="shared" si="607"/>
        <v>14</v>
      </c>
      <c r="J11329" s="72" t="s">
        <v>133</v>
      </c>
      <c r="K11329" s="72" t="s">
        <v>134</v>
      </c>
      <c r="L11329" s="73">
        <v>1</v>
      </c>
      <c r="M11329" s="73" t="s">
        <v>108</v>
      </c>
      <c r="N11329" s="68" t="str">
        <f>VLOOKUP(K11329,[1]人員授權表!D$3:G$249,4,0)</f>
        <v>無機</v>
      </c>
      <c r="O11329" s="70" t="str">
        <f>IF(J11329=[1]人員授權表!$C$85,"Casper李羿勳",IF(J11329=[1]人員授權表!$C$188,"Iring陳俊明",IF(J11329=[1]人員授權表!$C$189,"Brian陳泓霖",VLOOKUP(K11329,[1]人員授權表!D$2:E$249,2,FALSE))))</f>
        <v>Brian陳泓霖</v>
      </c>
      <c r="P11329" s="67">
        <f t="shared" ref="P11329:P11362" si="609">H11329-2</f>
        <v>44912</v>
      </c>
      <c r="Q11329" s="75" t="str">
        <f t="shared" si="606"/>
        <v>週六</v>
      </c>
    </row>
    <row r="11330" spans="2:28">
      <c r="B11330" s="66">
        <v>44901</v>
      </c>
      <c r="E11330" s="70" t="s">
        <v>1418</v>
      </c>
      <c r="F11330" s="4" t="s">
        <v>3956</v>
      </c>
      <c r="G11330" s="67">
        <v>44900</v>
      </c>
      <c r="H11330" s="67">
        <v>44914</v>
      </c>
      <c r="I11330" s="71">
        <f t="shared" si="607"/>
        <v>14</v>
      </c>
      <c r="J11330" s="72" t="s">
        <v>133</v>
      </c>
      <c r="K11330" s="72" t="s">
        <v>134</v>
      </c>
      <c r="L11330" s="73">
        <v>1</v>
      </c>
      <c r="M11330" s="73" t="s">
        <v>108</v>
      </c>
      <c r="N11330" s="68" t="str">
        <f>VLOOKUP(K11330,[1]人員授權表!D$3:G$249,4,0)</f>
        <v>無機</v>
      </c>
      <c r="O11330" s="70" t="str">
        <f>IF(J11330=[1]人員授權表!$C$85,"Casper李羿勳",IF(J11330=[1]人員授權表!$C$188,"Iring陳俊明",IF(J11330=[1]人員授權表!$C$189,"Brian陳泓霖",VLOOKUP(K11330,[1]人員授權表!D$2:E$249,2,FALSE))))</f>
        <v>Brian陳泓霖</v>
      </c>
      <c r="P11330" s="67">
        <f t="shared" si="609"/>
        <v>44912</v>
      </c>
      <c r="Q11330" s="75" t="str">
        <f t="shared" si="606"/>
        <v>週六</v>
      </c>
    </row>
    <row r="11331" spans="2:28">
      <c r="B11331" s="66">
        <v>44901</v>
      </c>
      <c r="E11331" s="70" t="s">
        <v>879</v>
      </c>
      <c r="F11331" s="4" t="s">
        <v>4049</v>
      </c>
      <c r="G11331" s="67">
        <v>44896</v>
      </c>
      <c r="H11331" s="67">
        <v>44914</v>
      </c>
      <c r="I11331" s="71">
        <f t="shared" si="607"/>
        <v>18</v>
      </c>
      <c r="J11331" s="72" t="s">
        <v>89</v>
      </c>
      <c r="K11331" s="72" t="s">
        <v>337</v>
      </c>
      <c r="L11331" s="73">
        <v>1</v>
      </c>
      <c r="M11331" s="73" t="s">
        <v>91</v>
      </c>
      <c r="N11331" s="68" t="str">
        <f>VLOOKUP(K11331,[1]人員授權表!D$3:G$249,4,0)</f>
        <v>無機</v>
      </c>
      <c r="O11331" s="70" t="str">
        <f>IF(J11331=[1]人員授權表!$C$85,"Casper李羿勳",IF(J11331=[1]人員授權表!$C$188,"Iring陳俊明",IF(J11331=[1]人員授權表!$C$189,"Brian陳泓霖",VLOOKUP(K11331,[1]人員授權表!D$2:E$249,2,FALSE))))</f>
        <v>Iring陳俊明</v>
      </c>
      <c r="P11331" s="67">
        <f t="shared" si="609"/>
        <v>44912</v>
      </c>
      <c r="Q11331" s="75" t="str">
        <f t="shared" si="606"/>
        <v>週六</v>
      </c>
      <c r="AA11331" s="102">
        <v>15</v>
      </c>
      <c r="AB11331" s="123" t="s">
        <v>2325</v>
      </c>
    </row>
    <row r="11332" spans="2:28">
      <c r="B11332" s="66">
        <v>44901</v>
      </c>
      <c r="E11332" s="70" t="s">
        <v>879</v>
      </c>
      <c r="F11332" s="4" t="s">
        <v>4049</v>
      </c>
      <c r="G11332" s="67">
        <v>44896</v>
      </c>
      <c r="H11332" s="67">
        <v>44914</v>
      </c>
      <c r="I11332" s="71">
        <f t="shared" si="607"/>
        <v>18</v>
      </c>
      <c r="J11332" s="72" t="s">
        <v>93</v>
      </c>
      <c r="K11332" s="72" t="s">
        <v>436</v>
      </c>
      <c r="L11332" s="73">
        <v>1</v>
      </c>
      <c r="M11332" s="73" t="s">
        <v>91</v>
      </c>
      <c r="N11332" s="68" t="str">
        <f>VLOOKUP(K11332,[1]人員授權表!D$3:G$249,4,0)</f>
        <v>無機</v>
      </c>
      <c r="O11332" s="70" t="str">
        <f>IF(J11332=[1]人員授權表!$C$85,"Casper李羿勳",IF(J11332=[1]人員授權表!$C$188,"Iring陳俊明",IF(J11332=[1]人員授權表!$C$189,"Brian陳泓霖",VLOOKUP(K11332,[1]人員授權表!D$2:E$249,2,FALSE))))</f>
        <v>Dennis陳汶宏</v>
      </c>
      <c r="P11332" s="67">
        <f t="shared" si="609"/>
        <v>44912</v>
      </c>
      <c r="Q11332" s="75" t="str">
        <f t="shared" si="606"/>
        <v>週六</v>
      </c>
      <c r="AA11332" s="102">
        <v>15</v>
      </c>
      <c r="AB11332" s="123" t="s">
        <v>2325</v>
      </c>
    </row>
    <row r="11333" spans="2:28">
      <c r="B11333" s="66">
        <v>44901</v>
      </c>
      <c r="E11333" s="70" t="s">
        <v>879</v>
      </c>
      <c r="F11333" s="4" t="s">
        <v>4049</v>
      </c>
      <c r="G11333" s="67">
        <v>44896</v>
      </c>
      <c r="H11333" s="67">
        <v>44914</v>
      </c>
      <c r="I11333" s="71">
        <f t="shared" si="607"/>
        <v>18</v>
      </c>
      <c r="J11333" s="72" t="s">
        <v>2637</v>
      </c>
      <c r="K11333" s="72" t="s">
        <v>2701</v>
      </c>
      <c r="L11333" s="73">
        <v>1</v>
      </c>
      <c r="M11333" s="73" t="s">
        <v>91</v>
      </c>
      <c r="N11333" s="68" t="str">
        <f>VLOOKUP(K11333,[1]人員授權表!D$3:G$249,4,0)</f>
        <v>無機</v>
      </c>
      <c r="O11333" s="70" t="str">
        <f>IF(J11333=[1]人員授權表!$C$85,"Casper李羿勳",IF(J11333=[1]人員授權表!$C$188,"Iring陳俊明",IF(J11333=[1]人員授權表!$C$189,"Brian陳泓霖",VLOOKUP(K11333,[1]人員授權表!D$2:E$249,2,FALSE))))</f>
        <v>Debby胡萱黛&amp;Brian陳泓霖</v>
      </c>
      <c r="P11333" s="67">
        <f t="shared" si="609"/>
        <v>44912</v>
      </c>
      <c r="Q11333" s="75" t="str">
        <f t="shared" si="606"/>
        <v>週六</v>
      </c>
      <c r="AA11333" s="102">
        <v>15</v>
      </c>
      <c r="AB11333" s="123" t="s">
        <v>2325</v>
      </c>
    </row>
    <row r="11334" spans="2:28">
      <c r="B11334" s="66">
        <v>44901</v>
      </c>
      <c r="E11334" s="70" t="s">
        <v>879</v>
      </c>
      <c r="F11334" s="4" t="s">
        <v>4049</v>
      </c>
      <c r="G11334" s="67">
        <v>44896</v>
      </c>
      <c r="H11334" s="67">
        <v>44914</v>
      </c>
      <c r="I11334" s="71">
        <f t="shared" si="607"/>
        <v>18</v>
      </c>
      <c r="J11334" s="72" t="s">
        <v>102</v>
      </c>
      <c r="K11334" s="72" t="s">
        <v>103</v>
      </c>
      <c r="L11334" s="73">
        <v>1</v>
      </c>
      <c r="M11334" s="73" t="s">
        <v>91</v>
      </c>
      <c r="N11334" s="68" t="str">
        <f>VLOOKUP(K11334,[1]人員授權表!D$3:G$249,4,0)</f>
        <v>無機</v>
      </c>
      <c r="O11334" s="70" t="str">
        <f>IF(J11334=[1]人員授權表!$C$85,"Casper李羿勳",IF(J11334=[1]人員授權表!$C$188,"Iring陳俊明",IF(J11334=[1]人員授權表!$C$189,"Brian陳泓霖",VLOOKUP(K11334,[1]人員授權表!D$2:E$249,2,FALSE))))</f>
        <v>Brian陳泓霖</v>
      </c>
      <c r="P11334" s="67">
        <f t="shared" si="609"/>
        <v>44912</v>
      </c>
      <c r="Q11334" s="75" t="str">
        <f t="shared" si="606"/>
        <v>週六</v>
      </c>
      <c r="AA11334" s="102">
        <v>15</v>
      </c>
      <c r="AB11334" s="123" t="s">
        <v>2325</v>
      </c>
    </row>
    <row r="11335" spans="2:28">
      <c r="B11335" s="66">
        <v>44901</v>
      </c>
      <c r="E11335" s="70" t="s">
        <v>879</v>
      </c>
      <c r="F11335" s="4" t="s">
        <v>4049</v>
      </c>
      <c r="G11335" s="67">
        <v>44896</v>
      </c>
      <c r="H11335" s="67">
        <v>44914</v>
      </c>
      <c r="I11335" s="71">
        <f t="shared" si="607"/>
        <v>18</v>
      </c>
      <c r="J11335" s="72" t="s">
        <v>2698</v>
      </c>
      <c r="K11335" s="72" t="s">
        <v>2699</v>
      </c>
      <c r="L11335" s="73">
        <v>1</v>
      </c>
      <c r="M11335" s="73" t="s">
        <v>91</v>
      </c>
      <c r="N11335" s="68" t="str">
        <f>VLOOKUP(K11335,[1]人員授權表!D$3:G$249,4,0)</f>
        <v>無機</v>
      </c>
      <c r="O11335" s="70" t="str">
        <f>IF(J11335=[1]人員授權表!$C$85,"Casper李羿勳",IF(J11335=[1]人員授權表!$C$188,"Iring陳俊明",IF(J11335=[1]人員授權表!$C$189,"Brian陳泓霖",VLOOKUP(K11335,[1]人員授權表!D$2:E$249,2,FALSE))))</f>
        <v>Iring陳俊明</v>
      </c>
      <c r="P11335" s="67">
        <f t="shared" si="609"/>
        <v>44912</v>
      </c>
      <c r="Q11335" s="75" t="str">
        <f t="shared" ref="Q11335:Q11398" si="610">TEXT(P11335,"aaa")</f>
        <v>週六</v>
      </c>
      <c r="AA11335" s="102">
        <v>15</v>
      </c>
      <c r="AB11335" s="123" t="s">
        <v>2325</v>
      </c>
    </row>
    <row r="11336" spans="2:28">
      <c r="B11336" s="66">
        <v>44901</v>
      </c>
      <c r="E11336" s="70" t="s">
        <v>879</v>
      </c>
      <c r="F11336" s="4" t="s">
        <v>4049</v>
      </c>
      <c r="G11336" s="67">
        <v>44896</v>
      </c>
      <c r="H11336" s="67">
        <v>44914</v>
      </c>
      <c r="I11336" s="71">
        <f t="shared" si="607"/>
        <v>18</v>
      </c>
      <c r="J11336" s="72" t="s">
        <v>316</v>
      </c>
      <c r="K11336" s="72" t="s">
        <v>317</v>
      </c>
      <c r="L11336" s="73">
        <v>1</v>
      </c>
      <c r="M11336" s="73" t="s">
        <v>91</v>
      </c>
      <c r="N11336" s="68" t="str">
        <f>VLOOKUP(K11336,[1]人員授權表!D$3:G$249,4,0)</f>
        <v>無機</v>
      </c>
      <c r="O11336" s="70" t="str">
        <f>IF(J11336=[1]人員授權表!$C$85,"Casper李羿勳",IF(J11336=[1]人員授權表!$C$188,"Iring陳俊明",IF(J11336=[1]人員授權表!$C$189,"Brian陳泓霖",VLOOKUP(K11336,[1]人員授權表!D$2:E$249,2,FALSE))))</f>
        <v>Brian陳泓霖</v>
      </c>
      <c r="P11336" s="67">
        <f t="shared" si="609"/>
        <v>44912</v>
      </c>
      <c r="Q11336" s="75" t="str">
        <f t="shared" si="610"/>
        <v>週六</v>
      </c>
      <c r="AA11336" s="102">
        <v>15</v>
      </c>
      <c r="AB11336" s="123" t="s">
        <v>2325</v>
      </c>
    </row>
    <row r="11337" spans="2:28">
      <c r="B11337" s="66">
        <v>44901</v>
      </c>
      <c r="E11337" s="70" t="s">
        <v>879</v>
      </c>
      <c r="F11337" s="4" t="s">
        <v>4050</v>
      </c>
      <c r="G11337" s="67">
        <v>44900</v>
      </c>
      <c r="H11337" s="67">
        <v>44914</v>
      </c>
      <c r="I11337" s="71">
        <f t="shared" si="607"/>
        <v>14</v>
      </c>
      <c r="J11337" s="72" t="s">
        <v>89</v>
      </c>
      <c r="K11337" s="72" t="s">
        <v>337</v>
      </c>
      <c r="L11337" s="73">
        <v>1</v>
      </c>
      <c r="M11337" s="73" t="s">
        <v>91</v>
      </c>
      <c r="N11337" s="68" t="str">
        <f>VLOOKUP(K11337,[1]人員授權表!D$3:G$249,4,0)</f>
        <v>無機</v>
      </c>
      <c r="O11337" s="70" t="str">
        <f>IF(J11337=[1]人員授權表!$C$85,"Casper李羿勳",IF(J11337=[1]人員授權表!$C$188,"Iring陳俊明",IF(J11337=[1]人員授權表!$C$189,"Brian陳泓霖",VLOOKUP(K11337,[1]人員授權表!D$2:E$249,2,FALSE))))</f>
        <v>Iring陳俊明</v>
      </c>
      <c r="P11337" s="67">
        <f t="shared" si="609"/>
        <v>44912</v>
      </c>
      <c r="Q11337" s="75" t="str">
        <f t="shared" si="610"/>
        <v>週六</v>
      </c>
      <c r="AA11337" s="102">
        <v>15</v>
      </c>
      <c r="AB11337" s="123" t="s">
        <v>2325</v>
      </c>
    </row>
    <row r="11338" spans="2:28">
      <c r="B11338" s="66">
        <v>44901</v>
      </c>
      <c r="E11338" s="70" t="s">
        <v>879</v>
      </c>
      <c r="F11338" s="4" t="s">
        <v>4050</v>
      </c>
      <c r="G11338" s="67">
        <v>44900</v>
      </c>
      <c r="H11338" s="67">
        <v>44914</v>
      </c>
      <c r="I11338" s="71">
        <f t="shared" si="607"/>
        <v>14</v>
      </c>
      <c r="J11338" s="72" t="s">
        <v>93</v>
      </c>
      <c r="K11338" s="72" t="s">
        <v>436</v>
      </c>
      <c r="L11338" s="73">
        <v>1</v>
      </c>
      <c r="M11338" s="73" t="s">
        <v>91</v>
      </c>
      <c r="N11338" s="68" t="str">
        <f>VLOOKUP(K11338,[1]人員授權表!D$3:G$249,4,0)</f>
        <v>無機</v>
      </c>
      <c r="O11338" s="70" t="str">
        <f>IF(J11338=[1]人員授權表!$C$85,"Casper李羿勳",IF(J11338=[1]人員授權表!$C$188,"Iring陳俊明",IF(J11338=[1]人員授權表!$C$189,"Brian陳泓霖",VLOOKUP(K11338,[1]人員授權表!D$2:E$249,2,FALSE))))</f>
        <v>Dennis陳汶宏</v>
      </c>
      <c r="P11338" s="67">
        <f t="shared" si="609"/>
        <v>44912</v>
      </c>
      <c r="Q11338" s="75" t="str">
        <f t="shared" si="610"/>
        <v>週六</v>
      </c>
      <c r="AA11338" s="102">
        <v>15</v>
      </c>
      <c r="AB11338" s="123" t="s">
        <v>2325</v>
      </c>
    </row>
    <row r="11339" spans="2:28">
      <c r="B11339" s="66">
        <v>44901</v>
      </c>
      <c r="E11339" s="70" t="s">
        <v>879</v>
      </c>
      <c r="F11339" s="4" t="s">
        <v>4050</v>
      </c>
      <c r="G11339" s="67">
        <v>44900</v>
      </c>
      <c r="H11339" s="67">
        <v>44914</v>
      </c>
      <c r="I11339" s="71">
        <f t="shared" si="607"/>
        <v>14</v>
      </c>
      <c r="J11339" s="72" t="s">
        <v>2637</v>
      </c>
      <c r="K11339" s="72" t="s">
        <v>2701</v>
      </c>
      <c r="L11339" s="73">
        <v>1</v>
      </c>
      <c r="M11339" s="73" t="s">
        <v>91</v>
      </c>
      <c r="N11339" s="68" t="str">
        <f>VLOOKUP(K11339,[1]人員授權表!D$3:G$249,4,0)</f>
        <v>無機</v>
      </c>
      <c r="O11339" s="70" t="str">
        <f>IF(J11339=[1]人員授權表!$C$85,"Casper李羿勳",IF(J11339=[1]人員授權表!$C$188,"Iring陳俊明",IF(J11339=[1]人員授權表!$C$189,"Brian陳泓霖",VLOOKUP(K11339,[1]人員授權表!D$2:E$249,2,FALSE))))</f>
        <v>Debby胡萱黛&amp;Brian陳泓霖</v>
      </c>
      <c r="P11339" s="67">
        <f t="shared" si="609"/>
        <v>44912</v>
      </c>
      <c r="Q11339" s="75" t="str">
        <f t="shared" si="610"/>
        <v>週六</v>
      </c>
      <c r="AA11339" s="102">
        <v>15</v>
      </c>
      <c r="AB11339" s="123" t="s">
        <v>2325</v>
      </c>
    </row>
    <row r="11340" spans="2:28">
      <c r="B11340" s="66">
        <v>44901</v>
      </c>
      <c r="E11340" s="70" t="s">
        <v>879</v>
      </c>
      <c r="F11340" s="4" t="s">
        <v>4050</v>
      </c>
      <c r="G11340" s="67">
        <v>44900</v>
      </c>
      <c r="H11340" s="67">
        <v>44914</v>
      </c>
      <c r="I11340" s="71">
        <f t="shared" si="607"/>
        <v>14</v>
      </c>
      <c r="J11340" s="72" t="s">
        <v>102</v>
      </c>
      <c r="K11340" s="72" t="s">
        <v>103</v>
      </c>
      <c r="L11340" s="73">
        <v>1</v>
      </c>
      <c r="M11340" s="73" t="s">
        <v>91</v>
      </c>
      <c r="N11340" s="68" t="str">
        <f>VLOOKUP(K11340,[1]人員授權表!D$3:G$249,4,0)</f>
        <v>無機</v>
      </c>
      <c r="O11340" s="70" t="str">
        <f>IF(J11340=[1]人員授權表!$C$85,"Casper李羿勳",IF(J11340=[1]人員授權表!$C$188,"Iring陳俊明",IF(J11340=[1]人員授權表!$C$189,"Brian陳泓霖",VLOOKUP(K11340,[1]人員授權表!D$2:E$249,2,FALSE))))</f>
        <v>Brian陳泓霖</v>
      </c>
      <c r="P11340" s="67">
        <f t="shared" si="609"/>
        <v>44912</v>
      </c>
      <c r="Q11340" s="75" t="str">
        <f t="shared" si="610"/>
        <v>週六</v>
      </c>
      <c r="AA11340" s="102">
        <v>15</v>
      </c>
      <c r="AB11340" s="123" t="s">
        <v>2325</v>
      </c>
    </row>
    <row r="11341" spans="2:28">
      <c r="B11341" s="66">
        <v>44901</v>
      </c>
      <c r="E11341" s="70" t="s">
        <v>879</v>
      </c>
      <c r="F11341" s="4" t="s">
        <v>4050</v>
      </c>
      <c r="G11341" s="67">
        <v>44900</v>
      </c>
      <c r="H11341" s="67">
        <v>44914</v>
      </c>
      <c r="I11341" s="71">
        <f t="shared" si="607"/>
        <v>14</v>
      </c>
      <c r="J11341" s="72" t="s">
        <v>2698</v>
      </c>
      <c r="K11341" s="72" t="s">
        <v>2699</v>
      </c>
      <c r="L11341" s="73">
        <v>1</v>
      </c>
      <c r="M11341" s="73" t="s">
        <v>91</v>
      </c>
      <c r="N11341" s="68" t="str">
        <f>VLOOKUP(K11341,[1]人員授權表!D$3:G$249,4,0)</f>
        <v>無機</v>
      </c>
      <c r="O11341" s="70" t="str">
        <f>IF(J11341=[1]人員授權表!$C$85,"Casper李羿勳",IF(J11341=[1]人員授權表!$C$188,"Iring陳俊明",IF(J11341=[1]人員授權表!$C$189,"Brian陳泓霖",VLOOKUP(K11341,[1]人員授權表!D$2:E$249,2,FALSE))))</f>
        <v>Iring陳俊明</v>
      </c>
      <c r="P11341" s="67">
        <f t="shared" si="609"/>
        <v>44912</v>
      </c>
      <c r="Q11341" s="75" t="str">
        <f t="shared" si="610"/>
        <v>週六</v>
      </c>
      <c r="AA11341" s="102">
        <v>15</v>
      </c>
      <c r="AB11341" s="123" t="s">
        <v>2325</v>
      </c>
    </row>
    <row r="11342" spans="2:28">
      <c r="B11342" s="66">
        <v>44882</v>
      </c>
      <c r="D11342" s="68" t="s">
        <v>50</v>
      </c>
      <c r="E11342" s="70" t="s">
        <v>51</v>
      </c>
      <c r="F11342" s="70" t="s">
        <v>4051</v>
      </c>
      <c r="G11342" s="67">
        <v>44896</v>
      </c>
      <c r="H11342" s="67">
        <v>44914</v>
      </c>
      <c r="I11342" s="71">
        <f t="shared" ref="I11342:I11364" si="611">_xlfn.DAYS(H11342,G11342)</f>
        <v>18</v>
      </c>
      <c r="J11342" s="72" t="s">
        <v>186</v>
      </c>
      <c r="K11342" s="72" t="s">
        <v>187</v>
      </c>
      <c r="L11342" s="73">
        <v>2</v>
      </c>
      <c r="M11342" s="73" t="s">
        <v>104</v>
      </c>
      <c r="N11342" s="68" t="str">
        <f>VLOOKUP(K11342,[1]人員授權表!D$3:G$249,4,0)</f>
        <v>無機</v>
      </c>
      <c r="O11342" s="70" t="str">
        <f>IF(J11342=[1]人員授權表!$C$85,"Casper李羿勳",IF(J11342=[1]人員授權表!$C$188,"Iring陳俊明",IF(J11342=[1]人員授權表!$C$189,"Brian陳泓霖",VLOOKUP(K11342,[1]人員授權表!D$2:E$249,2,FALSE))))</f>
        <v>Ruby黃家蓁</v>
      </c>
      <c r="P11342" s="67">
        <f t="shared" si="609"/>
        <v>44912</v>
      </c>
      <c r="Q11342" s="75" t="str">
        <f t="shared" si="610"/>
        <v>週六</v>
      </c>
      <c r="R11342" s="80">
        <v>44903</v>
      </c>
    </row>
    <row r="11343" spans="2:28">
      <c r="B11343" s="66">
        <v>44882</v>
      </c>
      <c r="E11343" s="70" t="s">
        <v>51</v>
      </c>
      <c r="F11343" s="70" t="s">
        <v>4051</v>
      </c>
      <c r="G11343" s="67">
        <v>44896</v>
      </c>
      <c r="H11343" s="67">
        <v>44914</v>
      </c>
      <c r="I11343" s="71">
        <f t="shared" si="611"/>
        <v>18</v>
      </c>
      <c r="J11343" s="72" t="s">
        <v>195</v>
      </c>
      <c r="K11343" s="72" t="s">
        <v>196</v>
      </c>
      <c r="L11343" s="73">
        <v>2</v>
      </c>
      <c r="M11343" s="73" t="s">
        <v>104</v>
      </c>
      <c r="N11343" s="68" t="str">
        <f>VLOOKUP(K11343,[1]人員授權表!D$3:G$249,4,0)</f>
        <v>無機</v>
      </c>
      <c r="O11343" s="70" t="str">
        <f>IF(J11343=[1]人員授權表!$C$85,"Casper李羿勳",IF(J11343=[1]人員授權表!$C$188,"Iring陳俊明",IF(J11343=[1]人員授權表!$C$189,"Brian陳泓霖",VLOOKUP(K11343,[1]人員授權表!D$2:E$249,2,FALSE))))</f>
        <v>Debby胡萱黛</v>
      </c>
      <c r="P11343" s="67">
        <f t="shared" si="609"/>
        <v>44912</v>
      </c>
      <c r="Q11343" s="75" t="str">
        <f t="shared" si="610"/>
        <v>週六</v>
      </c>
    </row>
    <row r="11344" spans="2:28">
      <c r="B11344" s="66">
        <v>44882</v>
      </c>
      <c r="E11344" s="70" t="s">
        <v>51</v>
      </c>
      <c r="F11344" s="70" t="s">
        <v>4051</v>
      </c>
      <c r="G11344" s="67">
        <v>44896</v>
      </c>
      <c r="H11344" s="67">
        <v>44914</v>
      </c>
      <c r="I11344" s="71">
        <f t="shared" si="611"/>
        <v>18</v>
      </c>
      <c r="J11344" s="72" t="s">
        <v>204</v>
      </c>
      <c r="K11344" s="72" t="s">
        <v>205</v>
      </c>
      <c r="L11344" s="73">
        <v>2</v>
      </c>
      <c r="M11344" s="73" t="s">
        <v>104</v>
      </c>
      <c r="N11344" s="68" t="str">
        <f>VLOOKUP(K11344,[1]人員授權表!D$3:G$249,4,0)</f>
        <v>無機</v>
      </c>
      <c r="O11344" s="70" t="str">
        <f>IF(J11344=[1]人員授權表!$C$85,"Casper李羿勳",IF(J11344=[1]人員授權表!$C$188,"Iring陳俊明",IF(J11344=[1]人員授權表!$C$189,"Brian陳泓霖",VLOOKUP(K11344,[1]人員授權表!D$2:E$249,2,FALSE))))</f>
        <v>Iring陳俊明</v>
      </c>
      <c r="P11344" s="67">
        <f t="shared" si="609"/>
        <v>44912</v>
      </c>
      <c r="Q11344" s="75" t="str">
        <f t="shared" si="610"/>
        <v>週六</v>
      </c>
    </row>
    <row r="11345" spans="2:28">
      <c r="B11345" s="66">
        <v>44882</v>
      </c>
      <c r="D11345" s="68" t="s">
        <v>50</v>
      </c>
      <c r="E11345" s="70" t="s">
        <v>51</v>
      </c>
      <c r="F11345" s="70" t="s">
        <v>4051</v>
      </c>
      <c r="G11345" s="67">
        <v>44896</v>
      </c>
      <c r="H11345" s="67">
        <v>44914</v>
      </c>
      <c r="I11345" s="71">
        <f t="shared" si="611"/>
        <v>18</v>
      </c>
      <c r="J11345" s="72" t="s">
        <v>148</v>
      </c>
      <c r="K11345" s="72" t="s">
        <v>149</v>
      </c>
      <c r="L11345" s="73">
        <v>2</v>
      </c>
      <c r="M11345" s="73" t="s">
        <v>104</v>
      </c>
      <c r="N11345" s="68" t="str">
        <f>VLOOKUP(K11345,[1]人員授權表!D$3:G$249,4,0)</f>
        <v>無機</v>
      </c>
      <c r="O11345" s="70" t="str">
        <f>IF(J11345=[1]人員授權表!$C$85,"Casper李羿勳",IF(J11345=[1]人員授權表!$C$188,"Iring陳俊明",IF(J11345=[1]人員授權表!$C$189,"Brian陳泓霖",VLOOKUP(K11345,[1]人員授權表!D$2:E$249,2,FALSE))))</f>
        <v>Vicky游崴涵</v>
      </c>
      <c r="P11345" s="67">
        <f t="shared" si="609"/>
        <v>44912</v>
      </c>
      <c r="Q11345" s="75" t="str">
        <f t="shared" si="610"/>
        <v>週六</v>
      </c>
      <c r="R11345" s="80">
        <v>44902</v>
      </c>
    </row>
    <row r="11346" spans="2:28">
      <c r="B11346" s="66">
        <v>44882</v>
      </c>
      <c r="E11346" s="70" t="s">
        <v>51</v>
      </c>
      <c r="F11346" s="70" t="s">
        <v>4051</v>
      </c>
      <c r="G11346" s="67">
        <v>44896</v>
      </c>
      <c r="H11346" s="67">
        <v>44914</v>
      </c>
      <c r="I11346" s="71">
        <f t="shared" si="611"/>
        <v>18</v>
      </c>
      <c r="J11346" s="72" t="s">
        <v>137</v>
      </c>
      <c r="K11346" s="72" t="s">
        <v>138</v>
      </c>
      <c r="L11346" s="73">
        <v>2</v>
      </c>
      <c r="M11346" s="73" t="s">
        <v>104</v>
      </c>
      <c r="N11346" s="68" t="str">
        <f>VLOOKUP(K11346,[1]人員授權表!D$3:G$249,4,0)</f>
        <v>無機</v>
      </c>
      <c r="O11346" s="70" t="str">
        <f>IF(J11346=[1]人員授權表!$C$85,"Casper李羿勳",IF(J11346=[1]人員授權表!$C$188,"Iring陳俊明",IF(J11346=[1]人員授權表!$C$189,"Brian陳泓霖",VLOOKUP(K11346,[1]人員授權表!D$2:E$249,2,FALSE))))</f>
        <v>Jack劉念忻</v>
      </c>
      <c r="P11346" s="67">
        <f t="shared" si="609"/>
        <v>44912</v>
      </c>
      <c r="Q11346" s="75" t="str">
        <f t="shared" si="610"/>
        <v>週六</v>
      </c>
    </row>
    <row r="11347" spans="2:28">
      <c r="B11347" s="66">
        <v>44882</v>
      </c>
      <c r="D11347" s="68" t="s">
        <v>50</v>
      </c>
      <c r="E11347" s="70" t="s">
        <v>51</v>
      </c>
      <c r="F11347" s="70" t="s">
        <v>4051</v>
      </c>
      <c r="G11347" s="67">
        <v>44896</v>
      </c>
      <c r="H11347" s="67">
        <v>44914</v>
      </c>
      <c r="I11347" s="71">
        <f t="shared" si="611"/>
        <v>18</v>
      </c>
      <c r="J11347" s="72" t="s">
        <v>139</v>
      </c>
      <c r="K11347" s="72" t="s">
        <v>140</v>
      </c>
      <c r="L11347" s="73">
        <v>2</v>
      </c>
      <c r="M11347" s="73" t="s">
        <v>104</v>
      </c>
      <c r="N11347" s="68" t="str">
        <f>VLOOKUP(K11347,[1]人員授權表!D$3:G$249,4,0)</f>
        <v>無機</v>
      </c>
      <c r="O11347" s="70" t="str">
        <f>IF(J11347=[1]人員授權表!$C$85,"Casper李羿勳",IF(J11347=[1]人員授權表!$C$188,"Iring陳俊明",IF(J11347=[1]人員授權表!$C$189,"Brian陳泓霖",VLOOKUP(K11347,[1]人員授權表!D$2:E$249,2,FALSE))))</f>
        <v>Brian陳泓霖</v>
      </c>
      <c r="P11347" s="67">
        <f t="shared" si="609"/>
        <v>44912</v>
      </c>
      <c r="Q11347" s="75" t="str">
        <f t="shared" si="610"/>
        <v>週六</v>
      </c>
      <c r="R11347" s="80">
        <v>44902</v>
      </c>
    </row>
    <row r="11348" spans="2:28">
      <c r="B11348" s="66">
        <v>44882</v>
      </c>
      <c r="D11348" s="68" t="s">
        <v>50</v>
      </c>
      <c r="E11348" s="70" t="s">
        <v>51</v>
      </c>
      <c r="F11348" s="70" t="s">
        <v>4051</v>
      </c>
      <c r="G11348" s="67">
        <v>44896</v>
      </c>
      <c r="H11348" s="67">
        <v>44914</v>
      </c>
      <c r="I11348" s="71">
        <f t="shared" si="611"/>
        <v>18</v>
      </c>
      <c r="J11348" s="72" t="s">
        <v>125</v>
      </c>
      <c r="K11348" s="72" t="s">
        <v>144</v>
      </c>
      <c r="L11348" s="73">
        <v>2</v>
      </c>
      <c r="M11348" s="73" t="s">
        <v>104</v>
      </c>
      <c r="N11348" s="68" t="str">
        <f>VLOOKUP(K11348,[1]人員授權表!D$3:G$249,4,0)</f>
        <v>有機</v>
      </c>
      <c r="O11348" s="70" t="str">
        <f>IF(J11348=[1]人員授權表!$C$85,"Casper李羿勳",IF(J11348=[1]人員授權表!$C$188,"Iring陳俊明",IF(J11348=[1]人員授權表!$C$189,"Brian陳泓霖",VLOOKUP(K11348,[1]人員授權表!D$2:E$249,2,FALSE))))</f>
        <v>Lucy黃詩婷</v>
      </c>
      <c r="P11348" s="67">
        <f t="shared" si="609"/>
        <v>44912</v>
      </c>
      <c r="Q11348" s="75" t="str">
        <f t="shared" si="610"/>
        <v>週六</v>
      </c>
      <c r="R11348" s="80">
        <v>44902</v>
      </c>
    </row>
    <row r="11349" spans="2:28">
      <c r="B11349" s="66">
        <v>44882</v>
      </c>
      <c r="E11349" s="70" t="s">
        <v>51</v>
      </c>
      <c r="F11349" s="70" t="s">
        <v>4051</v>
      </c>
      <c r="G11349" s="67">
        <v>44896</v>
      </c>
      <c r="H11349" s="67">
        <v>44914</v>
      </c>
      <c r="I11349" s="71">
        <f t="shared" si="611"/>
        <v>18</v>
      </c>
      <c r="J11349" s="72" t="s">
        <v>206</v>
      </c>
      <c r="K11349" s="72" t="s">
        <v>179</v>
      </c>
      <c r="L11349" s="73">
        <v>2</v>
      </c>
      <c r="M11349" s="73" t="s">
        <v>104</v>
      </c>
      <c r="N11349" s="68" t="str">
        <f>VLOOKUP(K11349,[1]人員授權表!D$3:G$249,4,0)</f>
        <v>無機</v>
      </c>
      <c r="O11349" s="70" t="str">
        <f>IF(J11349=[1]人員授權表!$C$85,"Casper李羿勳",IF(J11349=[1]人員授權表!$C$188,"Iring陳俊明",IF(J11349=[1]人員授權表!$C$189,"Brian陳泓霖",VLOOKUP(K11349,[1]人員授權表!D$2:E$249,2,FALSE))))</f>
        <v>Dennis陳汶宏</v>
      </c>
      <c r="P11349" s="67">
        <f t="shared" si="609"/>
        <v>44912</v>
      </c>
      <c r="Q11349" s="75" t="str">
        <f t="shared" si="610"/>
        <v>週六</v>
      </c>
    </row>
    <row r="11350" spans="2:28">
      <c r="B11350" s="66">
        <v>44882</v>
      </c>
      <c r="E11350" s="70" t="s">
        <v>51</v>
      </c>
      <c r="F11350" s="70" t="s">
        <v>4051</v>
      </c>
      <c r="G11350" s="67">
        <v>44896</v>
      </c>
      <c r="H11350" s="67">
        <v>44914</v>
      </c>
      <c r="I11350" s="71">
        <f t="shared" si="611"/>
        <v>18</v>
      </c>
      <c r="J11350" s="72" t="s">
        <v>178</v>
      </c>
      <c r="K11350" s="72" t="s">
        <v>179</v>
      </c>
      <c r="L11350" s="73">
        <v>2</v>
      </c>
      <c r="M11350" s="73" t="s">
        <v>104</v>
      </c>
      <c r="N11350" s="68" t="str">
        <f>VLOOKUP(K11350,[1]人員授權表!D$3:G$249,4,0)</f>
        <v>無機</v>
      </c>
      <c r="O11350" s="70" t="str">
        <f>IF(J11350=[1]人員授權表!$C$85,"Casper李羿勳",IF(J11350=[1]人員授權表!$C$188,"Iring陳俊明",IF(J11350=[1]人員授權表!$C$189,"Brian陳泓霖",VLOOKUP(K11350,[1]人員授權表!D$2:E$249,2,FALSE))))</f>
        <v>Dennis陳汶宏</v>
      </c>
      <c r="P11350" s="67">
        <f t="shared" si="609"/>
        <v>44912</v>
      </c>
      <c r="Q11350" s="75" t="str">
        <f t="shared" si="610"/>
        <v>週六</v>
      </c>
    </row>
    <row r="11351" spans="2:28">
      <c r="B11351" s="66">
        <v>44882</v>
      </c>
      <c r="D11351" s="68" t="s">
        <v>50</v>
      </c>
      <c r="E11351" s="70" t="s">
        <v>51</v>
      </c>
      <c r="F11351" s="70" t="s">
        <v>4051</v>
      </c>
      <c r="G11351" s="67">
        <v>44896</v>
      </c>
      <c r="H11351" s="67">
        <v>44914</v>
      </c>
      <c r="I11351" s="71">
        <f t="shared" si="611"/>
        <v>18</v>
      </c>
      <c r="J11351" s="72" t="s">
        <v>164</v>
      </c>
      <c r="K11351" s="72" t="s">
        <v>146</v>
      </c>
      <c r="L11351" s="73">
        <v>2</v>
      </c>
      <c r="M11351" s="73" t="s">
        <v>104</v>
      </c>
      <c r="N11351" s="68" t="str">
        <f>VLOOKUP(K11351,[1]人員授權表!D$3:G$249,4,0)</f>
        <v>無機</v>
      </c>
      <c r="O11351" s="70" t="str">
        <f>IF(J11351=[1]人員授權表!$C$85,"Casper李羿勳",IF(J11351=[1]人員授權表!$C$188,"Iring陳俊明",IF(J11351=[1]人員授權表!$C$189,"Brian陳泓霖",VLOOKUP(K11351,[1]人員授權表!D$2:E$249,2,FALSE))))</f>
        <v>Jack劉念忻</v>
      </c>
      <c r="P11351" s="67">
        <f t="shared" si="609"/>
        <v>44912</v>
      </c>
      <c r="Q11351" s="75" t="str">
        <f t="shared" si="610"/>
        <v>週六</v>
      </c>
      <c r="R11351" s="80">
        <v>44902</v>
      </c>
    </row>
    <row r="11352" spans="2:28">
      <c r="B11352" s="66">
        <v>44882</v>
      </c>
      <c r="D11352" s="68" t="s">
        <v>50</v>
      </c>
      <c r="E11352" s="70" t="s">
        <v>51</v>
      </c>
      <c r="F11352" s="70" t="s">
        <v>4051</v>
      </c>
      <c r="G11352" s="67">
        <v>44896</v>
      </c>
      <c r="H11352" s="67">
        <v>44914</v>
      </c>
      <c r="I11352" s="71">
        <f t="shared" si="611"/>
        <v>18</v>
      </c>
      <c r="J11352" s="72" t="s">
        <v>153</v>
      </c>
      <c r="K11352" s="72" t="s">
        <v>154</v>
      </c>
      <c r="L11352" s="73">
        <v>2</v>
      </c>
      <c r="M11352" s="73" t="s">
        <v>104</v>
      </c>
      <c r="N11352" s="68" t="str">
        <f>VLOOKUP(K11352,[1]人員授權表!D$3:G$249,4,0)</f>
        <v>無機</v>
      </c>
      <c r="O11352" s="70" t="str">
        <f>IF(J11352=[1]人員授權表!$C$85,"Casper李羿勳",IF(J11352=[1]人員授權表!$C$188,"Iring陳俊明",IF(J11352=[1]人員授權表!$C$189,"Brian陳泓霖",VLOOKUP(K11352,[1]人員授權表!D$2:E$249,2,FALSE))))</f>
        <v>Ken張智凱</v>
      </c>
      <c r="P11352" s="67">
        <f t="shared" si="609"/>
        <v>44912</v>
      </c>
      <c r="Q11352" s="75" t="str">
        <f t="shared" si="610"/>
        <v>週六</v>
      </c>
      <c r="R11352" s="80">
        <v>44901</v>
      </c>
    </row>
    <row r="11353" spans="2:28">
      <c r="B11353" s="66">
        <v>44882</v>
      </c>
      <c r="D11353" s="68" t="s">
        <v>50</v>
      </c>
      <c r="E11353" s="70" t="s">
        <v>51</v>
      </c>
      <c r="F11353" s="70" t="s">
        <v>4051</v>
      </c>
      <c r="G11353" s="67">
        <v>44896</v>
      </c>
      <c r="H11353" s="67">
        <v>44914</v>
      </c>
      <c r="I11353" s="71">
        <f t="shared" si="611"/>
        <v>18</v>
      </c>
      <c r="J11353" s="72" t="s">
        <v>1026</v>
      </c>
      <c r="K11353" s="72" t="s">
        <v>210</v>
      </c>
      <c r="L11353" s="73">
        <v>2</v>
      </c>
      <c r="M11353" s="73" t="s">
        <v>104</v>
      </c>
      <c r="N11353" s="68" t="str">
        <f>VLOOKUP(K11353,[1]人員授權表!D$3:G$249,4,0)</f>
        <v>無機</v>
      </c>
      <c r="O11353" s="70" t="str">
        <f>IF(J11353=[1]人員授權表!$C$85,"Casper李羿勳",IF(J11353=[1]人員授權表!$C$188,"Iring陳俊明",IF(J11353=[1]人員授權表!$C$189,"Brian陳泓霖",VLOOKUP(K11353,[1]人員授權表!D$2:E$249,2,FALSE))))</f>
        <v>Vicky游崴涵</v>
      </c>
      <c r="P11353" s="67">
        <f t="shared" si="609"/>
        <v>44912</v>
      </c>
      <c r="Q11353" s="75" t="str">
        <f t="shared" si="610"/>
        <v>週六</v>
      </c>
      <c r="R11353" s="80">
        <v>44901</v>
      </c>
    </row>
    <row r="11354" spans="2:28">
      <c r="B11354" s="66">
        <v>44882</v>
      </c>
      <c r="E11354" s="70" t="s">
        <v>51</v>
      </c>
      <c r="F11354" s="70" t="s">
        <v>4051</v>
      </c>
      <c r="G11354" s="67">
        <v>44896</v>
      </c>
      <c r="H11354" s="67">
        <v>44914</v>
      </c>
      <c r="I11354" s="71">
        <f t="shared" si="611"/>
        <v>18</v>
      </c>
      <c r="J11354" s="72" t="s">
        <v>371</v>
      </c>
      <c r="K11354" s="72" t="s">
        <v>372</v>
      </c>
      <c r="L11354" s="73">
        <v>2</v>
      </c>
      <c r="M11354" s="73" t="s">
        <v>104</v>
      </c>
      <c r="N11354" s="68" t="str">
        <f>VLOOKUP(K11354,[1]人員授權表!D$3:G$249,4,0)</f>
        <v>無機</v>
      </c>
      <c r="O11354" s="70" t="str">
        <f>IF(J11354=[1]人員授權表!$C$85,"Casper李羿勳",IF(J11354=[1]人員授權表!$C$188,"Iring陳俊明",IF(J11354=[1]人員授權表!$C$189,"Brian陳泓霖",VLOOKUP(K11354,[1]人員授權表!D$2:E$249,2,FALSE))))</f>
        <v>Dennis陳汶宏</v>
      </c>
      <c r="P11354" s="67">
        <f t="shared" si="609"/>
        <v>44912</v>
      </c>
      <c r="Q11354" s="75" t="str">
        <f t="shared" si="610"/>
        <v>週六</v>
      </c>
    </row>
    <row r="11355" spans="2:28">
      <c r="B11355" s="66">
        <v>44882</v>
      </c>
      <c r="D11355" s="68" t="s">
        <v>50</v>
      </c>
      <c r="E11355" s="70" t="s">
        <v>51</v>
      </c>
      <c r="F11355" s="70" t="s">
        <v>4051</v>
      </c>
      <c r="G11355" s="67">
        <v>44896</v>
      </c>
      <c r="H11355" s="67">
        <v>44914</v>
      </c>
      <c r="I11355" s="71">
        <f t="shared" si="611"/>
        <v>18</v>
      </c>
      <c r="J11355" s="72" t="s">
        <v>141</v>
      </c>
      <c r="K11355" s="72" t="s">
        <v>142</v>
      </c>
      <c r="L11355" s="73">
        <v>2</v>
      </c>
      <c r="M11355" s="73" t="s">
        <v>104</v>
      </c>
      <c r="N11355" s="68" t="str">
        <f>VLOOKUP(K11355,[1]人員授權表!D$3:G$249,4,0)</f>
        <v>無機</v>
      </c>
      <c r="O11355" s="70" t="str">
        <f>IF(J11355=[1]人員授權表!$C$85,"Casper李羿勳",IF(J11355=[1]人員授權表!$C$188,"Iring陳俊明",IF(J11355=[1]人員授權表!$C$189,"Brian陳泓霖",VLOOKUP(K11355,[1]人員授權表!D$2:E$249,2,FALSE))))</f>
        <v>Dennis陳汶宏</v>
      </c>
      <c r="P11355" s="67">
        <f t="shared" si="609"/>
        <v>44912</v>
      </c>
      <c r="Q11355" s="75" t="str">
        <f t="shared" si="610"/>
        <v>週六</v>
      </c>
      <c r="R11355" s="80">
        <v>44902</v>
      </c>
    </row>
    <row r="11356" spans="2:28">
      <c r="B11356" s="66">
        <v>44882</v>
      </c>
      <c r="D11356" s="68" t="s">
        <v>50</v>
      </c>
      <c r="E11356" s="70" t="s">
        <v>51</v>
      </c>
      <c r="F11356" s="70" t="s">
        <v>4051</v>
      </c>
      <c r="G11356" s="67">
        <v>44896</v>
      </c>
      <c r="H11356" s="67">
        <v>44914</v>
      </c>
      <c r="I11356" s="71">
        <f t="shared" si="611"/>
        <v>18</v>
      </c>
      <c r="J11356" s="72" t="s">
        <v>160</v>
      </c>
      <c r="K11356" s="72" t="s">
        <v>161</v>
      </c>
      <c r="L11356" s="73">
        <v>2</v>
      </c>
      <c r="M11356" s="73" t="s">
        <v>104</v>
      </c>
      <c r="N11356" s="68" t="str">
        <f>VLOOKUP(K11356,[1]人員授權表!D$3:G$249,4,0)</f>
        <v>無機</v>
      </c>
      <c r="O11356" s="70" t="str">
        <f>IF(J11356=[1]人員授權表!$C$85,"Casper李羿勳",IF(J11356=[1]人員授權表!$C$188,"Iring陳俊明",IF(J11356=[1]人員授權表!$C$189,"Brian陳泓霖",VLOOKUP(K11356,[1]人員授權表!D$2:E$249,2,FALSE))))</f>
        <v>Dennis陳汶宏</v>
      </c>
      <c r="P11356" s="67">
        <f t="shared" si="609"/>
        <v>44912</v>
      </c>
      <c r="Q11356" s="75" t="str">
        <f t="shared" si="610"/>
        <v>週六</v>
      </c>
      <c r="R11356" s="80">
        <v>44902</v>
      </c>
    </row>
    <row r="11357" spans="2:28">
      <c r="B11357" s="66">
        <v>44900</v>
      </c>
      <c r="E11357" s="70" t="s">
        <v>82</v>
      </c>
      <c r="F11357" s="70" t="s">
        <v>4052</v>
      </c>
      <c r="G11357" s="67">
        <v>44900</v>
      </c>
      <c r="H11357" s="67">
        <v>44914</v>
      </c>
      <c r="I11357" s="71">
        <f t="shared" si="611"/>
        <v>14</v>
      </c>
      <c r="J11357" s="72" t="s">
        <v>4053</v>
      </c>
      <c r="K11357" s="72" t="s">
        <v>374</v>
      </c>
      <c r="L11357" s="73">
        <v>8</v>
      </c>
      <c r="M11357" s="73" t="s">
        <v>127</v>
      </c>
      <c r="N11357" s="68" t="str">
        <f>VLOOKUP(K11357,[1]人員授權表!D$3:G$249,4,0)</f>
        <v>無機</v>
      </c>
      <c r="O11357" s="70" t="str">
        <f>IF(J11357=[1]人員授權表!$C$85,"Casper李羿勳",IF(J11357=[1]人員授權表!$C$188,"Iring陳俊明",IF(J11357=[1]人員授權表!$C$189,"Brian陳泓霖",VLOOKUP(K11357,[1]人員授權表!D$2:E$249,2,FALSE))))</f>
        <v>Ruby黃家蓁</v>
      </c>
      <c r="P11357" s="67">
        <f t="shared" si="609"/>
        <v>44912</v>
      </c>
      <c r="Q11357" s="75" t="str">
        <f t="shared" si="610"/>
        <v>週六</v>
      </c>
    </row>
    <row r="11358" spans="2:28">
      <c r="B11358" s="66">
        <v>44901</v>
      </c>
      <c r="E11358" s="70" t="s">
        <v>879</v>
      </c>
      <c r="F11358" s="4" t="s">
        <v>4054</v>
      </c>
      <c r="G11358" s="67">
        <v>44889</v>
      </c>
      <c r="H11358" s="67">
        <v>44914</v>
      </c>
      <c r="I11358" s="71">
        <f t="shared" si="611"/>
        <v>25</v>
      </c>
      <c r="J11358" s="72" t="s">
        <v>987</v>
      </c>
      <c r="K11358" s="72" t="s">
        <v>988</v>
      </c>
      <c r="L11358" s="73">
        <v>1</v>
      </c>
      <c r="M11358" s="73" t="s">
        <v>91</v>
      </c>
      <c r="N11358" s="68" t="str">
        <f>VLOOKUP(K11358,[1]人員授權表!D$3:G$249,4,0)</f>
        <v>無機</v>
      </c>
      <c r="O11358" s="70" t="str">
        <f>IF(J11358=[1]人員授權表!$C$85,"Casper李羿勳",IF(J11358=[1]人員授權表!$C$188,"Iring陳俊明",IF(J11358=[1]人員授權表!$C$189,"Brian陳泓霖",VLOOKUP(K11358,[1]人員授權表!D$2:E$249,2,FALSE))))</f>
        <v>George陳志昇</v>
      </c>
      <c r="P11358" s="67">
        <f t="shared" si="609"/>
        <v>44912</v>
      </c>
      <c r="Q11358" s="75" t="str">
        <f t="shared" si="610"/>
        <v>週六</v>
      </c>
      <c r="AA11358" s="102">
        <v>15</v>
      </c>
      <c r="AB11358" s="123" t="s">
        <v>2325</v>
      </c>
    </row>
    <row r="11359" spans="2:28">
      <c r="B11359" s="66">
        <v>44901</v>
      </c>
      <c r="E11359" s="70" t="s">
        <v>879</v>
      </c>
      <c r="F11359" s="4" t="s">
        <v>4054</v>
      </c>
      <c r="G11359" s="67">
        <v>44889</v>
      </c>
      <c r="H11359" s="67">
        <v>44914</v>
      </c>
      <c r="I11359" s="71">
        <f t="shared" si="611"/>
        <v>25</v>
      </c>
      <c r="J11359" s="72" t="s">
        <v>1861</v>
      </c>
      <c r="K11359" s="72" t="s">
        <v>3333</v>
      </c>
      <c r="L11359" s="73">
        <v>1</v>
      </c>
      <c r="M11359" s="73" t="s">
        <v>91</v>
      </c>
      <c r="N11359" s="68" t="s">
        <v>245</v>
      </c>
      <c r="O11359" s="70" t="s">
        <v>829</v>
      </c>
      <c r="P11359" s="67">
        <f t="shared" si="609"/>
        <v>44912</v>
      </c>
      <c r="Q11359" s="75" t="str">
        <f t="shared" si="610"/>
        <v>週六</v>
      </c>
      <c r="AA11359" s="102">
        <v>15</v>
      </c>
      <c r="AB11359" s="123" t="s">
        <v>2325</v>
      </c>
    </row>
    <row r="11360" spans="2:28">
      <c r="B11360" s="66">
        <v>44874</v>
      </c>
      <c r="C11360" s="67">
        <v>44881</v>
      </c>
      <c r="E11360" s="70" t="s">
        <v>82</v>
      </c>
      <c r="F11360" s="70" t="s">
        <v>4055</v>
      </c>
      <c r="G11360" s="101">
        <v>44900</v>
      </c>
      <c r="H11360" s="101">
        <v>44914</v>
      </c>
      <c r="I11360" s="71">
        <f t="shared" si="611"/>
        <v>14</v>
      </c>
      <c r="J11360" s="72" t="s">
        <v>169</v>
      </c>
      <c r="K11360" s="72" t="s">
        <v>170</v>
      </c>
      <c r="L11360" s="73">
        <v>10</v>
      </c>
      <c r="M11360" s="73" t="s">
        <v>108</v>
      </c>
      <c r="N11360" s="68" t="str">
        <f>VLOOKUP(K11360,[1]人員授權表!D$3:G$249,4,0)</f>
        <v>有機</v>
      </c>
      <c r="O11360" s="70" t="str">
        <f>IF(J11360=[1]人員授權表!$C$85,"Casper李羿勳",IF(J11360=[1]人員授權表!$C$188,"Iring陳俊明",IF(J11360=[1]人員授權表!$C$189,"Brian陳泓霖",VLOOKUP(K11360,[1]人員授權表!D$2:E$249,2,FALSE))))</f>
        <v>Elle黃雅琪&amp;
Marco陳鴻鈞</v>
      </c>
      <c r="P11360" s="67">
        <f t="shared" si="609"/>
        <v>44912</v>
      </c>
      <c r="Q11360" s="75" t="str">
        <f t="shared" si="610"/>
        <v>週六</v>
      </c>
    </row>
    <row r="11361" spans="2:28">
      <c r="B11361" s="66">
        <v>44888</v>
      </c>
      <c r="D11361" s="68" t="s">
        <v>50</v>
      </c>
      <c r="E11361" s="70" t="s">
        <v>82</v>
      </c>
      <c r="F11361" s="70" t="s">
        <v>4056</v>
      </c>
      <c r="G11361" s="67">
        <v>44890</v>
      </c>
      <c r="H11361" s="67">
        <v>44914</v>
      </c>
      <c r="I11361" s="71">
        <f t="shared" si="611"/>
        <v>24</v>
      </c>
      <c r="J11361" s="72" t="s">
        <v>181</v>
      </c>
      <c r="K11361" s="72" t="s">
        <v>182</v>
      </c>
      <c r="L11361" s="73">
        <v>6</v>
      </c>
      <c r="M11361" s="73" t="s">
        <v>108</v>
      </c>
      <c r="N11361" s="68" t="str">
        <f>VLOOKUP(K11361,[1]人員授權表!D$3:G$249,4,0)</f>
        <v>有機</v>
      </c>
      <c r="O11361" s="70" t="str">
        <f>IF(J11361=[1]人員授權表!$C$85,"Casper李羿勳",IF(J11361=[1]人員授權表!$C$188,"Iring陳俊明",IF(J11361=[1]人員授權表!$C$189,"Brian陳泓霖",VLOOKUP(K11361,[1]人員授權表!D$2:E$249,2,FALSE))))</f>
        <v>Sara王淑玲</v>
      </c>
      <c r="P11361" s="67">
        <f t="shared" si="609"/>
        <v>44912</v>
      </c>
      <c r="Q11361" s="75" t="str">
        <f t="shared" si="610"/>
        <v>週六</v>
      </c>
      <c r="R11361" s="80">
        <v>44901</v>
      </c>
    </row>
    <row r="11362" spans="2:28">
      <c r="B11362" s="66">
        <v>44888</v>
      </c>
      <c r="D11362" s="68" t="s">
        <v>50</v>
      </c>
      <c r="E11362" s="70" t="s">
        <v>82</v>
      </c>
      <c r="F11362" s="70" t="s">
        <v>4057</v>
      </c>
      <c r="G11362" s="67">
        <v>44890</v>
      </c>
      <c r="H11362" s="67">
        <v>44914</v>
      </c>
      <c r="I11362" s="71">
        <f t="shared" si="611"/>
        <v>24</v>
      </c>
      <c r="J11362" s="72" t="s">
        <v>167</v>
      </c>
      <c r="K11362" s="72" t="s">
        <v>168</v>
      </c>
      <c r="L11362" s="73">
        <v>6</v>
      </c>
      <c r="M11362" s="73" t="s">
        <v>108</v>
      </c>
      <c r="N11362" s="68" t="str">
        <f>VLOOKUP(K11362,[1]人員授權表!D$3:G$249,4,0)</f>
        <v>有機</v>
      </c>
      <c r="O11362" s="70" t="str">
        <f>IF(J11362=[1]人員授權表!$C$85,"Casper李羿勳",IF(J11362=[1]人員授權表!$C$188,"Iring陳俊明",IF(J11362=[1]人員授權表!$C$189,"Brian陳泓霖",VLOOKUP(K11362,[1]人員授權表!D$2:E$249,2,FALSE))))</f>
        <v>Una林庭瑄</v>
      </c>
      <c r="P11362" s="67">
        <f t="shared" si="609"/>
        <v>44912</v>
      </c>
      <c r="Q11362" s="75" t="str">
        <f t="shared" si="610"/>
        <v>週六</v>
      </c>
      <c r="R11362" s="80">
        <v>44897</v>
      </c>
    </row>
    <row r="11363" spans="2:28">
      <c r="B11363" s="66">
        <v>44900</v>
      </c>
      <c r="E11363" s="70" t="s">
        <v>51</v>
      </c>
      <c r="F11363" s="70" t="s">
        <v>603</v>
      </c>
      <c r="G11363" s="67">
        <v>44914</v>
      </c>
      <c r="H11363" s="67">
        <v>44914</v>
      </c>
      <c r="I11363" s="71">
        <f t="shared" si="611"/>
        <v>0</v>
      </c>
      <c r="J11363" s="72" t="s">
        <v>604</v>
      </c>
      <c r="K11363" s="72" t="s">
        <v>112</v>
      </c>
      <c r="L11363" s="73" t="s">
        <v>2068</v>
      </c>
      <c r="M11363" s="73" t="s">
        <v>406</v>
      </c>
      <c r="N11363" s="68" t="s">
        <v>245</v>
      </c>
      <c r="O11363" s="70" t="s">
        <v>318</v>
      </c>
      <c r="P11363" s="67">
        <f>H11363-0</f>
        <v>44914</v>
      </c>
      <c r="Q11363" s="75" t="str">
        <f t="shared" si="610"/>
        <v>週一</v>
      </c>
    </row>
    <row r="11364" spans="2:28">
      <c r="B11364" s="66">
        <v>44900</v>
      </c>
      <c r="E11364" s="70" t="s">
        <v>51</v>
      </c>
      <c r="F11364" s="70" t="s">
        <v>606</v>
      </c>
      <c r="G11364" s="67">
        <v>44914</v>
      </c>
      <c r="H11364" s="67">
        <v>44914</v>
      </c>
      <c r="I11364" s="71">
        <f t="shared" si="611"/>
        <v>0</v>
      </c>
      <c r="J11364" s="72" t="s">
        <v>607</v>
      </c>
      <c r="K11364" s="72" t="s">
        <v>112</v>
      </c>
      <c r="L11364" s="73" t="s">
        <v>2068</v>
      </c>
      <c r="M11364" s="73" t="s">
        <v>406</v>
      </c>
      <c r="N11364" s="68" t="s">
        <v>245</v>
      </c>
      <c r="O11364" s="70" t="s">
        <v>318</v>
      </c>
      <c r="P11364" s="67">
        <f>H11364-0</f>
        <v>44914</v>
      </c>
      <c r="Q11364" s="75" t="str">
        <f t="shared" si="610"/>
        <v>週一</v>
      </c>
    </row>
    <row r="11365" spans="2:28">
      <c r="B11365" s="66">
        <v>44888</v>
      </c>
      <c r="C11365" s="67">
        <v>44893</v>
      </c>
      <c r="D11365" s="126" t="s">
        <v>1854</v>
      </c>
      <c r="E11365" s="89" t="s">
        <v>51</v>
      </c>
      <c r="F11365" s="115" t="s">
        <v>4035</v>
      </c>
      <c r="G11365" s="92">
        <v>44895</v>
      </c>
      <c r="H11365" s="92">
        <v>44915</v>
      </c>
      <c r="I11365" s="127">
        <v>20</v>
      </c>
      <c r="J11365" s="106" t="s">
        <v>60</v>
      </c>
      <c r="K11365" s="106" t="s">
        <v>61</v>
      </c>
      <c r="L11365" s="100"/>
      <c r="M11365" s="73" t="s">
        <v>91</v>
      </c>
      <c r="N11365" s="94" t="str">
        <f>VLOOKUP(K11365,[1]人員授權表!D$3:G$249,4,0)</f>
        <v>有機</v>
      </c>
      <c r="O11365" s="89" t="str">
        <f>IF(J11365=[1]人員授權表!$C$85,"Casper李羿勳",IF(J11365=[1]人員授權表!$C$188,"Iring陳俊明",IF(J11365=[1]人員授權表!$C$189,"Brian陳泓霖",VLOOKUP(K11365,[1]人員授權表!D$2:E$249,2,FALSE))))</f>
        <v>Marco陳鴻鈞</v>
      </c>
      <c r="P11365" s="92">
        <f t="shared" ref="P11365:P11428" si="612">H11365-2</f>
        <v>44913</v>
      </c>
      <c r="Q11365" s="75" t="str">
        <f t="shared" si="610"/>
        <v>週日</v>
      </c>
      <c r="R11365" s="128" t="s">
        <v>1854</v>
      </c>
      <c r="Z11365" s="79" t="s">
        <v>4058</v>
      </c>
    </row>
    <row r="11366" spans="2:28">
      <c r="B11366" s="66">
        <v>44888</v>
      </c>
      <c r="C11366" s="67">
        <v>44893</v>
      </c>
      <c r="D11366" s="126" t="s">
        <v>1854</v>
      </c>
      <c r="E11366" s="89" t="s">
        <v>51</v>
      </c>
      <c r="F11366" s="115" t="s">
        <v>4035</v>
      </c>
      <c r="G11366" s="92">
        <v>44895</v>
      </c>
      <c r="H11366" s="92">
        <v>44915</v>
      </c>
      <c r="I11366" s="127">
        <v>20</v>
      </c>
      <c r="J11366" s="106" t="s">
        <v>53</v>
      </c>
      <c r="K11366" s="106" t="s">
        <v>54</v>
      </c>
      <c r="L11366" s="100"/>
      <c r="M11366" s="73" t="s">
        <v>91</v>
      </c>
      <c r="N11366" s="94" t="str">
        <f>VLOOKUP(K11366,[1]人員授權表!D$3:G$249,4,0)</f>
        <v>有機</v>
      </c>
      <c r="O11366" s="89" t="str">
        <f>IF(J11366=[1]人員授權表!$C$85,"Casper李羿勳",IF(J11366=[1]人員授權表!$C$188,"Iring陳俊明",IF(J11366=[1]人員授權表!$C$189,"Brian陳泓霖",VLOOKUP(K11366,[1]人員授權表!D$2:E$249,2,FALSE))))</f>
        <v>Marco陳鴻鈞</v>
      </c>
      <c r="P11366" s="92">
        <f t="shared" si="612"/>
        <v>44913</v>
      </c>
      <c r="Q11366" s="75" t="str">
        <f t="shared" si="610"/>
        <v>週日</v>
      </c>
      <c r="R11366" s="128" t="s">
        <v>1854</v>
      </c>
      <c r="Z11366" s="79" t="s">
        <v>4058</v>
      </c>
    </row>
    <row r="11367" spans="2:28">
      <c r="B11367" s="66">
        <v>44888</v>
      </c>
      <c r="C11367" s="67">
        <v>44893</v>
      </c>
      <c r="D11367" s="126" t="s">
        <v>1854</v>
      </c>
      <c r="E11367" s="89" t="s">
        <v>51</v>
      </c>
      <c r="F11367" s="115" t="s">
        <v>4035</v>
      </c>
      <c r="G11367" s="92">
        <v>44895</v>
      </c>
      <c r="H11367" s="92">
        <v>44915</v>
      </c>
      <c r="I11367" s="127">
        <v>20</v>
      </c>
      <c r="J11367" s="106" t="s">
        <v>66</v>
      </c>
      <c r="K11367" s="106" t="s">
        <v>64</v>
      </c>
      <c r="L11367" s="100"/>
      <c r="M11367" s="73" t="s">
        <v>91</v>
      </c>
      <c r="N11367" s="94" t="str">
        <f>VLOOKUP(K11367,[1]人員授權表!D$3:G$249,4,0)</f>
        <v>有機</v>
      </c>
      <c r="O11367" s="89" t="str">
        <f>IF(J11367=[1]人員授權表!$C$85,"Casper李羿勳",IF(J11367=[1]人員授權表!$C$188,"Iring陳俊明",IF(J11367=[1]人員授權表!$C$189,"Brian陳泓霖",VLOOKUP(K11367,[1]人員授權表!D$2:E$249,2,FALSE))))</f>
        <v>Casper李羿勳</v>
      </c>
      <c r="P11367" s="92">
        <f t="shared" si="612"/>
        <v>44913</v>
      </c>
      <c r="Q11367" s="75" t="str">
        <f t="shared" si="610"/>
        <v>週日</v>
      </c>
      <c r="R11367" s="128" t="s">
        <v>1854</v>
      </c>
      <c r="Z11367" s="79" t="s">
        <v>4058</v>
      </c>
    </row>
    <row r="11368" spans="2:28">
      <c r="B11368" s="66">
        <v>44888</v>
      </c>
      <c r="C11368" s="67">
        <v>44893</v>
      </c>
      <c r="D11368" s="126" t="s">
        <v>1854</v>
      </c>
      <c r="E11368" s="89" t="s">
        <v>51</v>
      </c>
      <c r="F11368" s="115" t="s">
        <v>4035</v>
      </c>
      <c r="G11368" s="92">
        <v>44895</v>
      </c>
      <c r="H11368" s="92">
        <v>44915</v>
      </c>
      <c r="I11368" s="127">
        <v>20</v>
      </c>
      <c r="J11368" s="106" t="s">
        <v>425</v>
      </c>
      <c r="K11368" s="106" t="s">
        <v>426</v>
      </c>
      <c r="L11368" s="100"/>
      <c r="M11368" s="73" t="s">
        <v>91</v>
      </c>
      <c r="N11368" s="94" t="str">
        <f>VLOOKUP(K11368,[1]人員授權表!D$3:G$249,4,0)</f>
        <v>有機</v>
      </c>
      <c r="O11368" s="89" t="str">
        <f>IF(J11368=[1]人員授權表!$C$85,"Casper李羿勳",IF(J11368=[1]人員授權表!$C$188,"Iring陳俊明",IF(J11368=[1]人員授權表!$C$189,"Brian陳泓霖",VLOOKUP(K11368,[1]人員授權表!D$2:E$249,2,FALSE))))</f>
        <v>Mei林春美</v>
      </c>
      <c r="P11368" s="92">
        <f t="shared" si="612"/>
        <v>44913</v>
      </c>
      <c r="Q11368" s="75" t="str">
        <f t="shared" si="610"/>
        <v>週日</v>
      </c>
      <c r="R11368" s="128" t="s">
        <v>1854</v>
      </c>
      <c r="Z11368" s="79" t="s">
        <v>4058</v>
      </c>
    </row>
    <row r="11369" spans="2:28">
      <c r="B11369" s="66">
        <v>44888</v>
      </c>
      <c r="C11369" s="67">
        <v>44893</v>
      </c>
      <c r="D11369" s="126" t="s">
        <v>1854</v>
      </c>
      <c r="E11369" s="89" t="s">
        <v>51</v>
      </c>
      <c r="F11369" s="115" t="s">
        <v>4035</v>
      </c>
      <c r="G11369" s="92">
        <v>44895</v>
      </c>
      <c r="H11369" s="92">
        <v>44915</v>
      </c>
      <c r="I11369" s="127">
        <v>20</v>
      </c>
      <c r="J11369" s="106" t="s">
        <v>999</v>
      </c>
      <c r="K11369" s="106" t="s">
        <v>1000</v>
      </c>
      <c r="L11369" s="100"/>
      <c r="M11369" s="73" t="s">
        <v>91</v>
      </c>
      <c r="N11369" s="94" t="str">
        <f>VLOOKUP(K11369,[1]人員授權表!D$3:G$249,4,0)</f>
        <v>有機</v>
      </c>
      <c r="O11369" s="89" t="str">
        <f>IF(J11369=[1]人員授權表!$C$85,"Casper李羿勳",IF(J11369=[1]人員授權表!$C$188,"Iring陳俊明",IF(J11369=[1]人員授權表!$C$189,"Brian陳泓霖",VLOOKUP(K11369,[1]人員授權表!D$2:E$249,2,FALSE))))</f>
        <v>Mei林春美</v>
      </c>
      <c r="P11369" s="92">
        <f t="shared" si="612"/>
        <v>44913</v>
      </c>
      <c r="Q11369" s="75" t="str">
        <f t="shared" si="610"/>
        <v>週日</v>
      </c>
      <c r="R11369" s="128" t="s">
        <v>1854</v>
      </c>
      <c r="Z11369" s="79" t="s">
        <v>4058</v>
      </c>
    </row>
    <row r="11370" spans="2:28">
      <c r="B11370" s="66">
        <v>44901</v>
      </c>
      <c r="E11370" s="70" t="s">
        <v>879</v>
      </c>
      <c r="F11370" s="4" t="s">
        <v>4059</v>
      </c>
      <c r="G11370" s="67">
        <v>44896</v>
      </c>
      <c r="H11370" s="67">
        <v>44915</v>
      </c>
      <c r="I11370" s="71">
        <f>_xlfn.DAYS(H11370,G11370)</f>
        <v>19</v>
      </c>
      <c r="J11370" s="72" t="s">
        <v>66</v>
      </c>
      <c r="K11370" s="72" t="s">
        <v>64</v>
      </c>
      <c r="L11370" s="73">
        <v>1</v>
      </c>
      <c r="M11370" s="73" t="s">
        <v>91</v>
      </c>
      <c r="N11370" s="68" t="str">
        <f>VLOOKUP(K11370,[1]人員授權表!D$3:G$249,4,0)</f>
        <v>有機</v>
      </c>
      <c r="O11370" s="70" t="str">
        <f>IF(J11370=[1]人員授權表!$C$85,"Casper李羿勳",IF(J11370=[1]人員授權表!$C$188,"Iring陳俊明",IF(J11370=[1]人員授權表!$C$189,"Brian陳泓霖",VLOOKUP(K11370,[1]人員授權表!D$2:E$249,2,FALSE))))</f>
        <v>Casper李羿勳</v>
      </c>
      <c r="P11370" s="67">
        <f t="shared" si="612"/>
        <v>44913</v>
      </c>
      <c r="Q11370" s="75" t="str">
        <f t="shared" si="610"/>
        <v>週日</v>
      </c>
      <c r="AA11370" s="102">
        <v>15</v>
      </c>
      <c r="AB11370" s="123" t="s">
        <v>2325</v>
      </c>
    </row>
    <row r="11371" spans="2:28">
      <c r="B11371" s="66">
        <v>44901</v>
      </c>
      <c r="E11371" s="70" t="s">
        <v>879</v>
      </c>
      <c r="F11371" s="4" t="s">
        <v>4060</v>
      </c>
      <c r="G11371" s="67">
        <v>44900</v>
      </c>
      <c r="H11371" s="67">
        <v>44915</v>
      </c>
      <c r="I11371" s="71">
        <f>_xlfn.DAYS(H11371,G11371)</f>
        <v>15</v>
      </c>
      <c r="J11371" s="72" t="s">
        <v>125</v>
      </c>
      <c r="K11371" s="72" t="s">
        <v>126</v>
      </c>
      <c r="L11371" s="73">
        <v>1</v>
      </c>
      <c r="M11371" s="73" t="s">
        <v>108</v>
      </c>
      <c r="N11371" s="68" t="str">
        <f>VLOOKUP(K11371,[1]人員授權表!D$3:G$249,4,0)</f>
        <v>有機</v>
      </c>
      <c r="O11371" s="70" t="str">
        <f>IF(J11371=[1]人員授權表!$C$85,"Casper李羿勳",IF(J11371=[1]人員授權表!$C$188,"Iring陳俊明",IF(J11371=[1]人員授權表!$C$189,"Brian陳泓霖",VLOOKUP(K11371,[1]人員授權表!D$2:E$249,2,FALSE))))</f>
        <v>Lucy黃詩婷</v>
      </c>
      <c r="P11371" s="67">
        <f t="shared" si="612"/>
        <v>44913</v>
      </c>
      <c r="Q11371" s="75" t="str">
        <f t="shared" si="610"/>
        <v>週日</v>
      </c>
      <c r="AA11371" s="102">
        <v>15</v>
      </c>
      <c r="AB11371" s="123" t="s">
        <v>2325</v>
      </c>
    </row>
    <row r="11372" spans="2:28">
      <c r="B11372" s="66">
        <v>44901</v>
      </c>
      <c r="E11372" s="70" t="s">
        <v>879</v>
      </c>
      <c r="F11372" s="4" t="s">
        <v>4060</v>
      </c>
      <c r="G11372" s="67">
        <v>44900</v>
      </c>
      <c r="H11372" s="67">
        <v>44915</v>
      </c>
      <c r="I11372" s="71">
        <f>_xlfn.DAYS(H11372,G11372)</f>
        <v>15</v>
      </c>
      <c r="J11372" s="72" t="s">
        <v>516</v>
      </c>
      <c r="K11372" s="72" t="s">
        <v>332</v>
      </c>
      <c r="L11372" s="73">
        <v>1</v>
      </c>
      <c r="M11372" s="73" t="s">
        <v>108</v>
      </c>
      <c r="N11372" s="68" t="str">
        <f>VLOOKUP(K11372,[1]人員授權表!D$3:G$249,4,0)</f>
        <v>有機</v>
      </c>
      <c r="O11372" s="70" t="str">
        <f>IF(J11372=[1]人員授權表!$C$85,"Casper李羿勳",IF(J11372=[1]人員授權表!$C$188,"Iring陳俊明",IF(J11372=[1]人員授權表!$C$189,"Brian陳泓霖",VLOOKUP(K11372,[1]人員授權表!D$2:E$249,2,FALSE))))</f>
        <v>Lucy黃詩婷</v>
      </c>
      <c r="P11372" s="67">
        <f t="shared" si="612"/>
        <v>44913</v>
      </c>
      <c r="Q11372" s="75" t="str">
        <f t="shared" si="610"/>
        <v>週日</v>
      </c>
      <c r="AA11372" s="102">
        <v>15</v>
      </c>
      <c r="AB11372" s="123" t="s">
        <v>2325</v>
      </c>
    </row>
    <row r="11373" spans="2:28">
      <c r="B11373" s="66">
        <v>44901</v>
      </c>
      <c r="E11373" s="70" t="s">
        <v>879</v>
      </c>
      <c r="F11373" s="4" t="s">
        <v>4061</v>
      </c>
      <c r="G11373" s="67">
        <v>44900</v>
      </c>
      <c r="H11373" s="67">
        <v>44915</v>
      </c>
      <c r="I11373" s="71">
        <f>_xlfn.DAYS(H11373,G11373)</f>
        <v>15</v>
      </c>
      <c r="J11373" s="72" t="s">
        <v>125</v>
      </c>
      <c r="K11373" s="72" t="s">
        <v>126</v>
      </c>
      <c r="L11373" s="73">
        <v>2</v>
      </c>
      <c r="M11373" s="73" t="s">
        <v>108</v>
      </c>
      <c r="N11373" s="68" t="str">
        <f>VLOOKUP(K11373,[1]人員授權表!D$3:G$249,4,0)</f>
        <v>有機</v>
      </c>
      <c r="O11373" s="70" t="str">
        <f>IF(J11373=[1]人員授權表!$C$85,"Casper李羿勳",IF(J11373=[1]人員授權表!$C$188,"Iring陳俊明",IF(J11373=[1]人員授權表!$C$189,"Brian陳泓霖",VLOOKUP(K11373,[1]人員授權表!D$2:E$249,2,FALSE))))</f>
        <v>Lucy黃詩婷</v>
      </c>
      <c r="P11373" s="67">
        <f t="shared" si="612"/>
        <v>44913</v>
      </c>
      <c r="Q11373" s="75" t="str">
        <f t="shared" si="610"/>
        <v>週日</v>
      </c>
      <c r="AA11373" s="102">
        <v>15</v>
      </c>
      <c r="AB11373" s="123" t="s">
        <v>2325</v>
      </c>
    </row>
    <row r="11374" spans="2:28">
      <c r="B11374" s="66">
        <v>44901</v>
      </c>
      <c r="E11374" s="70" t="s">
        <v>879</v>
      </c>
      <c r="F11374" s="4" t="s">
        <v>4061</v>
      </c>
      <c r="G11374" s="67">
        <v>44900</v>
      </c>
      <c r="H11374" s="67">
        <v>44915</v>
      </c>
      <c r="I11374" s="71">
        <f>_xlfn.DAYS(H11374,G11374)</f>
        <v>15</v>
      </c>
      <c r="J11374" s="72" t="s">
        <v>516</v>
      </c>
      <c r="K11374" s="72" t="s">
        <v>332</v>
      </c>
      <c r="L11374" s="73">
        <v>2</v>
      </c>
      <c r="M11374" s="73" t="s">
        <v>108</v>
      </c>
      <c r="N11374" s="68" t="str">
        <f>VLOOKUP(K11374,[1]人員授權表!D$3:G$249,4,0)</f>
        <v>有機</v>
      </c>
      <c r="O11374" s="70" t="str">
        <f>IF(J11374=[1]人員授權表!$C$85,"Casper李羿勳",IF(J11374=[1]人員授權表!$C$188,"Iring陳俊明",IF(J11374=[1]人員授權表!$C$189,"Brian陳泓霖",VLOOKUP(K11374,[1]人員授權表!D$2:E$249,2,FALSE))))</f>
        <v>Lucy黃詩婷</v>
      </c>
      <c r="P11374" s="67">
        <f t="shared" si="612"/>
        <v>44913</v>
      </c>
      <c r="Q11374" s="75" t="str">
        <f t="shared" si="610"/>
        <v>週日</v>
      </c>
      <c r="AA11374" s="102">
        <v>15</v>
      </c>
      <c r="AB11374" s="123" t="s">
        <v>2325</v>
      </c>
    </row>
    <row r="11375" spans="2:28">
      <c r="B11375" s="66">
        <v>44896</v>
      </c>
      <c r="E11375" s="70" t="s">
        <v>82</v>
      </c>
      <c r="F11375" s="70" t="s">
        <v>4062</v>
      </c>
      <c r="G11375" s="67">
        <v>44901</v>
      </c>
      <c r="H11375" s="67">
        <v>44915</v>
      </c>
      <c r="I11375" s="71">
        <v>14</v>
      </c>
      <c r="J11375" s="72" t="s">
        <v>139</v>
      </c>
      <c r="K11375" s="72" t="s">
        <v>140</v>
      </c>
      <c r="L11375" s="73">
        <v>3</v>
      </c>
      <c r="M11375" s="73" t="s">
        <v>268</v>
      </c>
      <c r="N11375" s="68" t="str">
        <f>VLOOKUP(K11375,[1]人員授權表!D$3:G$249,4,0)</f>
        <v>無機</v>
      </c>
      <c r="O11375" s="70" t="str">
        <f>IF(J11375=[1]人員授權表!$C$85,"Casper李羿勳",IF(J11375=[1]人員授權表!$C$188,"Iring陳俊明",IF(J11375=[1]人員授權表!$C$189,"Brian陳泓霖",VLOOKUP(K11375,[1]人員授權表!D$2:E$249,2,FALSE))))</f>
        <v>Brian陳泓霖</v>
      </c>
      <c r="P11375" s="67">
        <f t="shared" si="612"/>
        <v>44913</v>
      </c>
      <c r="Q11375" s="75" t="str">
        <f t="shared" si="610"/>
        <v>週日</v>
      </c>
    </row>
    <row r="11376" spans="2:28">
      <c r="B11376" s="66">
        <v>44896</v>
      </c>
      <c r="E11376" s="70" t="s">
        <v>82</v>
      </c>
      <c r="F11376" s="70" t="s">
        <v>4062</v>
      </c>
      <c r="G11376" s="67">
        <v>44901</v>
      </c>
      <c r="H11376" s="67">
        <v>44915</v>
      </c>
      <c r="I11376" s="71">
        <v>14</v>
      </c>
      <c r="J11376" s="72" t="s">
        <v>153</v>
      </c>
      <c r="K11376" s="72" t="s">
        <v>154</v>
      </c>
      <c r="L11376" s="73">
        <v>3</v>
      </c>
      <c r="M11376" s="73" t="s">
        <v>268</v>
      </c>
      <c r="N11376" s="68" t="str">
        <f>VLOOKUP(K11376,[1]人員授權表!D$3:G$249,4,0)</f>
        <v>無機</v>
      </c>
      <c r="O11376" s="70" t="str">
        <f>IF(J11376=[1]人員授權表!$C$85,"Casper李羿勳",IF(J11376=[1]人員授權表!$C$188,"Iring陳俊明",IF(J11376=[1]人員授權表!$C$189,"Brian陳泓霖",VLOOKUP(K11376,[1]人員授權表!D$2:E$249,2,FALSE))))</f>
        <v>Ken張智凱</v>
      </c>
      <c r="P11376" s="67">
        <f t="shared" si="612"/>
        <v>44913</v>
      </c>
      <c r="Q11376" s="75" t="str">
        <f t="shared" si="610"/>
        <v>週日</v>
      </c>
    </row>
    <row r="11377" spans="2:28">
      <c r="B11377" s="66">
        <v>44896</v>
      </c>
      <c r="E11377" s="70" t="s">
        <v>82</v>
      </c>
      <c r="F11377" s="70" t="s">
        <v>4062</v>
      </c>
      <c r="G11377" s="67">
        <v>44901</v>
      </c>
      <c r="H11377" s="67">
        <v>44915</v>
      </c>
      <c r="I11377" s="71">
        <v>14</v>
      </c>
      <c r="J11377" s="72" t="s">
        <v>148</v>
      </c>
      <c r="K11377" s="72" t="s">
        <v>149</v>
      </c>
      <c r="L11377" s="73">
        <v>3</v>
      </c>
      <c r="M11377" s="73" t="s">
        <v>268</v>
      </c>
      <c r="N11377" s="68" t="str">
        <f>VLOOKUP(K11377,[1]人員授權表!D$3:G$249,4,0)</f>
        <v>無機</v>
      </c>
      <c r="O11377" s="70" t="str">
        <f>IF(J11377=[1]人員授權表!$C$85,"Casper李羿勳",IF(J11377=[1]人員授權表!$C$188,"Iring陳俊明",IF(J11377=[1]人員授權表!$C$189,"Brian陳泓霖",VLOOKUP(K11377,[1]人員授權表!D$2:E$249,2,FALSE))))</f>
        <v>Vicky游崴涵</v>
      </c>
      <c r="P11377" s="67">
        <f t="shared" si="612"/>
        <v>44913</v>
      </c>
      <c r="Q11377" s="75" t="str">
        <f t="shared" si="610"/>
        <v>週日</v>
      </c>
    </row>
    <row r="11378" spans="2:28">
      <c r="B11378" s="66">
        <v>44896</v>
      </c>
      <c r="E11378" s="70" t="s">
        <v>82</v>
      </c>
      <c r="F11378" s="70" t="s">
        <v>4062</v>
      </c>
      <c r="G11378" s="67">
        <v>44901</v>
      </c>
      <c r="H11378" s="67">
        <v>44915</v>
      </c>
      <c r="I11378" s="71">
        <v>14</v>
      </c>
      <c r="J11378" s="72" t="s">
        <v>137</v>
      </c>
      <c r="K11378" s="72" t="s">
        <v>138</v>
      </c>
      <c r="L11378" s="73">
        <v>3</v>
      </c>
      <c r="M11378" s="73" t="s">
        <v>268</v>
      </c>
      <c r="N11378" s="68" t="str">
        <f>VLOOKUP(K11378,[1]人員授權表!D$3:G$249,4,0)</f>
        <v>無機</v>
      </c>
      <c r="O11378" s="70" t="str">
        <f>IF(J11378=[1]人員授權表!$C$85,"Casper李羿勳",IF(J11378=[1]人員授權表!$C$188,"Iring陳俊明",IF(J11378=[1]人員授權表!$C$189,"Brian陳泓霖",VLOOKUP(K11378,[1]人員授權表!D$2:E$249,2,FALSE))))</f>
        <v>Jack劉念忻</v>
      </c>
      <c r="P11378" s="67">
        <f t="shared" si="612"/>
        <v>44913</v>
      </c>
      <c r="Q11378" s="75" t="str">
        <f t="shared" si="610"/>
        <v>週日</v>
      </c>
    </row>
    <row r="11379" spans="2:28">
      <c r="B11379" s="66">
        <v>44887</v>
      </c>
      <c r="C11379" s="67">
        <v>44896</v>
      </c>
      <c r="E11379" s="70" t="s">
        <v>82</v>
      </c>
      <c r="F11379" s="4" t="s">
        <v>4063</v>
      </c>
      <c r="G11379" s="101">
        <v>44902</v>
      </c>
      <c r="H11379" s="101">
        <v>44915</v>
      </c>
      <c r="I11379" s="71">
        <f t="shared" ref="I11379:I11414" si="613">_xlfn.DAYS(H11379,G11379)</f>
        <v>13</v>
      </c>
      <c r="J11379" s="72" t="s">
        <v>148</v>
      </c>
      <c r="K11379" s="72" t="s">
        <v>149</v>
      </c>
      <c r="L11379" s="73">
        <v>2</v>
      </c>
      <c r="M11379" s="73" t="s">
        <v>91</v>
      </c>
      <c r="N11379" s="68" t="str">
        <f>VLOOKUP(K11379,[1]人員授權表!D$3:G$249,4,0)</f>
        <v>無機</v>
      </c>
      <c r="O11379" s="70" t="str">
        <f>IF(J11379=[1]人員授權表!$C$85,"Casper李羿勳",IF(J11379=[1]人員授權表!$C$188,"Iring陳俊明",IF(J11379=[1]人員授權表!$C$189,"Brian陳泓霖",VLOOKUP(K11379,[1]人員授權表!D$2:E$249,2,FALSE))))</f>
        <v>Vicky游崴涵</v>
      </c>
      <c r="P11379" s="67">
        <f t="shared" si="612"/>
        <v>44913</v>
      </c>
      <c r="Q11379" s="75" t="str">
        <f t="shared" si="610"/>
        <v>週日</v>
      </c>
    </row>
    <row r="11380" spans="2:28">
      <c r="B11380" s="66">
        <v>44887</v>
      </c>
      <c r="C11380" s="67">
        <v>44896</v>
      </c>
      <c r="E11380" s="70" t="s">
        <v>82</v>
      </c>
      <c r="F11380" s="4" t="s">
        <v>4063</v>
      </c>
      <c r="G11380" s="101">
        <v>44902</v>
      </c>
      <c r="H11380" s="101">
        <v>44915</v>
      </c>
      <c r="I11380" s="71">
        <f t="shared" si="613"/>
        <v>13</v>
      </c>
      <c r="J11380" s="72" t="s">
        <v>139</v>
      </c>
      <c r="K11380" s="72" t="s">
        <v>140</v>
      </c>
      <c r="L11380" s="73">
        <v>2</v>
      </c>
      <c r="M11380" s="73" t="s">
        <v>91</v>
      </c>
      <c r="N11380" s="68" t="str">
        <f>VLOOKUP(K11380,[1]人員授權表!D$3:G$249,4,0)</f>
        <v>無機</v>
      </c>
      <c r="O11380" s="70" t="str">
        <f>IF(J11380=[1]人員授權表!$C$85,"Casper李羿勳",IF(J11380=[1]人員授權表!$C$188,"Iring陳俊明",IF(J11380=[1]人員授權表!$C$189,"Brian陳泓霖",VLOOKUP(K11380,[1]人員授權表!D$2:E$249,2,FALSE))))</f>
        <v>Brian陳泓霖</v>
      </c>
      <c r="P11380" s="67">
        <f t="shared" si="612"/>
        <v>44913</v>
      </c>
      <c r="Q11380" s="75" t="str">
        <f t="shared" si="610"/>
        <v>週日</v>
      </c>
    </row>
    <row r="11381" spans="2:28">
      <c r="B11381" s="66">
        <v>44887</v>
      </c>
      <c r="C11381" s="67">
        <v>44896</v>
      </c>
      <c r="E11381" s="70" t="s">
        <v>82</v>
      </c>
      <c r="F11381" s="4" t="s">
        <v>4063</v>
      </c>
      <c r="G11381" s="101">
        <v>44902</v>
      </c>
      <c r="H11381" s="101">
        <v>44915</v>
      </c>
      <c r="I11381" s="71">
        <f t="shared" si="613"/>
        <v>13</v>
      </c>
      <c r="J11381" s="72" t="s">
        <v>137</v>
      </c>
      <c r="K11381" s="72" t="s">
        <v>138</v>
      </c>
      <c r="L11381" s="73">
        <v>2</v>
      </c>
      <c r="M11381" s="73" t="s">
        <v>91</v>
      </c>
      <c r="N11381" s="68" t="str">
        <f>VLOOKUP(K11381,[1]人員授權表!D$3:G$249,4,0)</f>
        <v>無機</v>
      </c>
      <c r="O11381" s="70" t="str">
        <f>IF(J11381=[1]人員授權表!$C$85,"Casper李羿勳",IF(J11381=[1]人員授權表!$C$188,"Iring陳俊明",IF(J11381=[1]人員授權表!$C$189,"Brian陳泓霖",VLOOKUP(K11381,[1]人員授權表!D$2:E$249,2,FALSE))))</f>
        <v>Jack劉念忻</v>
      </c>
      <c r="P11381" s="67">
        <f t="shared" si="612"/>
        <v>44913</v>
      </c>
      <c r="Q11381" s="75" t="str">
        <f t="shared" si="610"/>
        <v>週日</v>
      </c>
    </row>
    <row r="11382" spans="2:28">
      <c r="B11382" s="66">
        <v>44901</v>
      </c>
      <c r="C11382" s="67">
        <v>44902</v>
      </c>
      <c r="E11382" s="70" t="s">
        <v>879</v>
      </c>
      <c r="F11382" s="4" t="s">
        <v>4064</v>
      </c>
      <c r="G11382" s="101">
        <v>44901</v>
      </c>
      <c r="H11382" s="101">
        <v>44915</v>
      </c>
      <c r="I11382" s="71">
        <f t="shared" si="613"/>
        <v>14</v>
      </c>
      <c r="J11382" s="72" t="s">
        <v>137</v>
      </c>
      <c r="K11382" s="72" t="s">
        <v>138</v>
      </c>
      <c r="L11382" s="73">
        <v>1</v>
      </c>
      <c r="M11382" s="73" t="s">
        <v>104</v>
      </c>
      <c r="N11382" s="68" t="str">
        <f>VLOOKUP(K11382,[1]人員授權表!D$3:G$249,4,0)</f>
        <v>無機</v>
      </c>
      <c r="O11382" s="70" t="str">
        <f>IF(J11382=[1]人員授權表!$C$85,"Casper李羿勳",IF(J11382=[1]人員授權表!$C$188,"Iring陳俊明",IF(J11382=[1]人員授權表!$C$189,"Brian陳泓霖",VLOOKUP(K11382,[1]人員授權表!D$2:E$249,2,FALSE))))</f>
        <v>Jack劉念忻</v>
      </c>
      <c r="P11382" s="67">
        <f t="shared" si="612"/>
        <v>44913</v>
      </c>
      <c r="Q11382" s="75" t="str">
        <f t="shared" si="610"/>
        <v>週日</v>
      </c>
      <c r="AA11382" s="102">
        <v>15</v>
      </c>
      <c r="AB11382" s="123" t="s">
        <v>2325</v>
      </c>
    </row>
    <row r="11383" spans="2:28">
      <c r="B11383" s="66">
        <v>44901</v>
      </c>
      <c r="C11383" s="67">
        <v>44902</v>
      </c>
      <c r="E11383" s="70" t="s">
        <v>879</v>
      </c>
      <c r="F11383" s="4" t="s">
        <v>4065</v>
      </c>
      <c r="G11383" s="101">
        <v>44901</v>
      </c>
      <c r="H11383" s="101">
        <v>44915</v>
      </c>
      <c r="I11383" s="71">
        <f t="shared" si="613"/>
        <v>14</v>
      </c>
      <c r="J11383" s="72" t="s">
        <v>137</v>
      </c>
      <c r="K11383" s="72" t="s">
        <v>138</v>
      </c>
      <c r="L11383" s="73">
        <v>1</v>
      </c>
      <c r="M11383" s="73" t="s">
        <v>104</v>
      </c>
      <c r="N11383" s="68" t="str">
        <f>VLOOKUP(K11383,[1]人員授權表!D$3:G$249,4,0)</f>
        <v>無機</v>
      </c>
      <c r="O11383" s="70" t="str">
        <f>IF(J11383=[1]人員授權表!$C$85,"Casper李羿勳",IF(J11383=[1]人員授權表!$C$188,"Iring陳俊明",IF(J11383=[1]人員授權表!$C$189,"Brian陳泓霖",VLOOKUP(K11383,[1]人員授權表!D$2:E$249,2,FALSE))))</f>
        <v>Jack劉念忻</v>
      </c>
      <c r="P11383" s="67">
        <f t="shared" si="612"/>
        <v>44913</v>
      </c>
      <c r="Q11383" s="75" t="str">
        <f t="shared" si="610"/>
        <v>週日</v>
      </c>
      <c r="AA11383" s="102">
        <v>15</v>
      </c>
      <c r="AB11383" s="123" t="s">
        <v>2325</v>
      </c>
    </row>
    <row r="11384" spans="2:28">
      <c r="B11384" s="66">
        <v>44901</v>
      </c>
      <c r="C11384" s="67">
        <v>44902</v>
      </c>
      <c r="E11384" s="70" t="s">
        <v>879</v>
      </c>
      <c r="F11384" s="4" t="s">
        <v>4066</v>
      </c>
      <c r="G11384" s="101">
        <v>44900</v>
      </c>
      <c r="H11384" s="101">
        <v>44915</v>
      </c>
      <c r="I11384" s="71">
        <f t="shared" si="613"/>
        <v>15</v>
      </c>
      <c r="J11384" s="72" t="s">
        <v>137</v>
      </c>
      <c r="K11384" s="72" t="s">
        <v>138</v>
      </c>
      <c r="L11384" s="73">
        <v>2</v>
      </c>
      <c r="M11384" s="73" t="s">
        <v>104</v>
      </c>
      <c r="N11384" s="68" t="str">
        <f>VLOOKUP(K11384,[1]人員授權表!D$3:G$249,4,0)</f>
        <v>無機</v>
      </c>
      <c r="O11384" s="70" t="str">
        <f>IF(J11384=[1]人員授權表!$C$85,"Casper李羿勳",IF(J11384=[1]人員授權表!$C$188,"Iring陳俊明",IF(J11384=[1]人員授權表!$C$189,"Brian陳泓霖",VLOOKUP(K11384,[1]人員授權表!D$2:E$249,2,FALSE))))</f>
        <v>Jack劉念忻</v>
      </c>
      <c r="P11384" s="67">
        <f t="shared" si="612"/>
        <v>44913</v>
      </c>
      <c r="Q11384" s="75" t="str">
        <f t="shared" si="610"/>
        <v>週日</v>
      </c>
      <c r="AA11384" s="102">
        <v>15</v>
      </c>
      <c r="AB11384" s="123" t="s">
        <v>2325</v>
      </c>
    </row>
    <row r="11385" spans="2:28">
      <c r="B11385" s="66">
        <v>44901</v>
      </c>
      <c r="C11385" s="67">
        <v>44902</v>
      </c>
      <c r="E11385" s="70" t="s">
        <v>879</v>
      </c>
      <c r="F11385" s="4" t="s">
        <v>4066</v>
      </c>
      <c r="G11385" s="101">
        <v>44900</v>
      </c>
      <c r="H11385" s="101">
        <v>44915</v>
      </c>
      <c r="I11385" s="71">
        <f t="shared" si="613"/>
        <v>15</v>
      </c>
      <c r="J11385" s="72" t="s">
        <v>178</v>
      </c>
      <c r="K11385" s="72" t="s">
        <v>179</v>
      </c>
      <c r="L11385" s="73">
        <v>2</v>
      </c>
      <c r="M11385" s="73" t="s">
        <v>104</v>
      </c>
      <c r="N11385" s="68" t="str">
        <f>VLOOKUP(K11385,[1]人員授權表!D$3:G$249,4,0)</f>
        <v>無機</v>
      </c>
      <c r="O11385" s="70" t="str">
        <f>IF(J11385=[1]人員授權表!$C$85,"Casper李羿勳",IF(J11385=[1]人員授權表!$C$188,"Iring陳俊明",IF(J11385=[1]人員授權表!$C$189,"Brian陳泓霖",VLOOKUP(K11385,[1]人員授權表!D$2:E$249,2,FALSE))))</f>
        <v>Dennis陳汶宏</v>
      </c>
      <c r="P11385" s="67">
        <f t="shared" si="612"/>
        <v>44913</v>
      </c>
      <c r="Q11385" s="75" t="str">
        <f t="shared" si="610"/>
        <v>週日</v>
      </c>
      <c r="AA11385" s="102">
        <v>15</v>
      </c>
      <c r="AB11385" s="123" t="s">
        <v>2325</v>
      </c>
    </row>
    <row r="11386" spans="2:28">
      <c r="B11386" s="66">
        <v>44901</v>
      </c>
      <c r="C11386" s="67">
        <v>44902</v>
      </c>
      <c r="E11386" s="70" t="s">
        <v>879</v>
      </c>
      <c r="F11386" s="4" t="s">
        <v>4066</v>
      </c>
      <c r="G11386" s="101">
        <v>44900</v>
      </c>
      <c r="H11386" s="101">
        <v>44915</v>
      </c>
      <c r="I11386" s="71">
        <f t="shared" si="613"/>
        <v>15</v>
      </c>
      <c r="J11386" s="72" t="s">
        <v>206</v>
      </c>
      <c r="K11386" s="72" t="s">
        <v>179</v>
      </c>
      <c r="L11386" s="73">
        <v>2</v>
      </c>
      <c r="M11386" s="73" t="s">
        <v>104</v>
      </c>
      <c r="N11386" s="68" t="str">
        <f>VLOOKUP(K11386,[1]人員授權表!D$3:G$249,4,0)</f>
        <v>無機</v>
      </c>
      <c r="O11386" s="70" t="str">
        <f>IF(J11386=[1]人員授權表!$C$85,"Casper李羿勳",IF(J11386=[1]人員授權表!$C$188,"Iring陳俊明",IF(J11386=[1]人員授權表!$C$189,"Brian陳泓霖",VLOOKUP(K11386,[1]人員授權表!D$2:E$249,2,FALSE))))</f>
        <v>Dennis陳汶宏</v>
      </c>
      <c r="P11386" s="67">
        <f t="shared" si="612"/>
        <v>44913</v>
      </c>
      <c r="Q11386" s="75" t="str">
        <f t="shared" si="610"/>
        <v>週日</v>
      </c>
      <c r="AA11386" s="102">
        <v>15</v>
      </c>
      <c r="AB11386" s="123" t="s">
        <v>2325</v>
      </c>
    </row>
    <row r="11387" spans="2:28">
      <c r="B11387" s="66">
        <v>44901</v>
      </c>
      <c r="C11387" s="67">
        <v>44902</v>
      </c>
      <c r="E11387" s="70" t="s">
        <v>879</v>
      </c>
      <c r="F11387" s="4" t="s">
        <v>4066</v>
      </c>
      <c r="G11387" s="101">
        <v>44900</v>
      </c>
      <c r="H11387" s="101">
        <v>44915</v>
      </c>
      <c r="I11387" s="71">
        <f t="shared" si="613"/>
        <v>15</v>
      </c>
      <c r="J11387" s="72" t="s">
        <v>371</v>
      </c>
      <c r="K11387" s="72" t="s">
        <v>372</v>
      </c>
      <c r="L11387" s="73">
        <v>2</v>
      </c>
      <c r="M11387" s="73" t="s">
        <v>104</v>
      </c>
      <c r="N11387" s="68" t="str">
        <f>VLOOKUP(K11387,[1]人員授權表!D$3:G$249,4,0)</f>
        <v>無機</v>
      </c>
      <c r="O11387" s="70" t="str">
        <f>IF(J11387=[1]人員授權表!$C$85,"Casper李羿勳",IF(J11387=[1]人員授權表!$C$188,"Iring陳俊明",IF(J11387=[1]人員授權表!$C$189,"Brian陳泓霖",VLOOKUP(K11387,[1]人員授權表!D$2:E$249,2,FALSE))))</f>
        <v>Dennis陳汶宏</v>
      </c>
      <c r="P11387" s="67">
        <f t="shared" si="612"/>
        <v>44913</v>
      </c>
      <c r="Q11387" s="75" t="str">
        <f t="shared" si="610"/>
        <v>週日</v>
      </c>
      <c r="AA11387" s="102">
        <v>15</v>
      </c>
      <c r="AB11387" s="123" t="s">
        <v>2325</v>
      </c>
    </row>
    <row r="11388" spans="2:28">
      <c r="B11388" s="66">
        <v>44901</v>
      </c>
      <c r="C11388" s="67">
        <v>44902</v>
      </c>
      <c r="E11388" s="70" t="s">
        <v>879</v>
      </c>
      <c r="F11388" s="4" t="s">
        <v>4066</v>
      </c>
      <c r="G11388" s="101">
        <v>44900</v>
      </c>
      <c r="H11388" s="101">
        <v>44915</v>
      </c>
      <c r="I11388" s="71">
        <f t="shared" si="613"/>
        <v>15</v>
      </c>
      <c r="J11388" s="72" t="s">
        <v>160</v>
      </c>
      <c r="K11388" s="72" t="s">
        <v>161</v>
      </c>
      <c r="L11388" s="73">
        <v>2</v>
      </c>
      <c r="M11388" s="73" t="s">
        <v>104</v>
      </c>
      <c r="N11388" s="68" t="str">
        <f>VLOOKUP(K11388,[1]人員授權表!D$3:G$249,4,0)</f>
        <v>無機</v>
      </c>
      <c r="O11388" s="70" t="str">
        <f>IF(J11388=[1]人員授權表!$C$85,"Casper李羿勳",IF(J11388=[1]人員授權表!$C$188,"Iring陳俊明",IF(J11388=[1]人員授權表!$C$189,"Brian陳泓霖",VLOOKUP(K11388,[1]人員授權表!D$2:E$249,2,FALSE))))</f>
        <v>Dennis陳汶宏</v>
      </c>
      <c r="P11388" s="67">
        <f t="shared" si="612"/>
        <v>44913</v>
      </c>
      <c r="Q11388" s="75" t="str">
        <f t="shared" si="610"/>
        <v>週日</v>
      </c>
      <c r="AA11388" s="102">
        <v>15</v>
      </c>
      <c r="AB11388" s="123" t="s">
        <v>2325</v>
      </c>
    </row>
    <row r="11389" spans="2:28">
      <c r="B11389" s="66">
        <v>44901</v>
      </c>
      <c r="C11389" s="67">
        <v>44902</v>
      </c>
      <c r="E11389" s="70" t="s">
        <v>879</v>
      </c>
      <c r="F11389" s="4" t="s">
        <v>4066</v>
      </c>
      <c r="G11389" s="101">
        <v>44900</v>
      </c>
      <c r="H11389" s="101">
        <v>44915</v>
      </c>
      <c r="I11389" s="71">
        <f t="shared" si="613"/>
        <v>15</v>
      </c>
      <c r="J11389" s="72" t="s">
        <v>141</v>
      </c>
      <c r="K11389" s="72" t="s">
        <v>142</v>
      </c>
      <c r="L11389" s="73">
        <v>2</v>
      </c>
      <c r="M11389" s="73" t="s">
        <v>104</v>
      </c>
      <c r="N11389" s="68" t="str">
        <f>VLOOKUP(K11389,[1]人員授權表!D$3:G$249,4,0)</f>
        <v>無機</v>
      </c>
      <c r="O11389" s="70" t="str">
        <f>IF(J11389=[1]人員授權表!$C$85,"Casper李羿勳",IF(J11389=[1]人員授權表!$C$188,"Iring陳俊明",IF(J11389=[1]人員授權表!$C$189,"Brian陳泓霖",VLOOKUP(K11389,[1]人員授權表!D$2:E$249,2,FALSE))))</f>
        <v>Dennis陳汶宏</v>
      </c>
      <c r="P11389" s="67">
        <f t="shared" si="612"/>
        <v>44913</v>
      </c>
      <c r="Q11389" s="75" t="str">
        <f t="shared" si="610"/>
        <v>週日</v>
      </c>
      <c r="AA11389" s="102">
        <v>15</v>
      </c>
      <c r="AB11389" s="123" t="s">
        <v>2325</v>
      </c>
    </row>
    <row r="11390" spans="2:28">
      <c r="B11390" s="66">
        <v>44901</v>
      </c>
      <c r="C11390" s="67">
        <v>44902</v>
      </c>
      <c r="E11390" s="70" t="s">
        <v>879</v>
      </c>
      <c r="F11390" s="4" t="s">
        <v>4066</v>
      </c>
      <c r="G11390" s="101">
        <v>44900</v>
      </c>
      <c r="H11390" s="101">
        <v>44915</v>
      </c>
      <c r="I11390" s="71">
        <f t="shared" si="613"/>
        <v>15</v>
      </c>
      <c r="J11390" s="72" t="s">
        <v>164</v>
      </c>
      <c r="K11390" s="72" t="s">
        <v>146</v>
      </c>
      <c r="L11390" s="73">
        <v>2</v>
      </c>
      <c r="M11390" s="73" t="s">
        <v>104</v>
      </c>
      <c r="N11390" s="68" t="str">
        <f>VLOOKUP(K11390,[1]人員授權表!D$3:G$249,4,0)</f>
        <v>無機</v>
      </c>
      <c r="O11390" s="70" t="str">
        <f>IF(J11390=[1]人員授權表!$C$85,"Casper李羿勳",IF(J11390=[1]人員授權表!$C$188,"Iring陳俊明",IF(J11390=[1]人員授權表!$C$189,"Brian陳泓霖",VLOOKUP(K11390,[1]人員授權表!D$2:E$249,2,FALSE))))</f>
        <v>Jack劉念忻</v>
      </c>
      <c r="P11390" s="67">
        <f t="shared" si="612"/>
        <v>44913</v>
      </c>
      <c r="Q11390" s="75" t="str">
        <f t="shared" si="610"/>
        <v>週日</v>
      </c>
      <c r="AA11390" s="102">
        <v>15</v>
      </c>
      <c r="AB11390" s="123" t="s">
        <v>2325</v>
      </c>
    </row>
    <row r="11391" spans="2:28">
      <c r="B11391" s="66">
        <v>44889</v>
      </c>
      <c r="E11391" s="70" t="s">
        <v>82</v>
      </c>
      <c r="F11391" s="70" t="s">
        <v>4067</v>
      </c>
      <c r="G11391" s="67">
        <v>44901</v>
      </c>
      <c r="H11391" s="67">
        <v>44915</v>
      </c>
      <c r="I11391" s="71">
        <f t="shared" si="613"/>
        <v>14</v>
      </c>
      <c r="J11391" s="72" t="s">
        <v>139</v>
      </c>
      <c r="K11391" s="72" t="s">
        <v>140</v>
      </c>
      <c r="L11391" s="73">
        <v>1</v>
      </c>
      <c r="M11391" s="73" t="s">
        <v>2273</v>
      </c>
      <c r="N11391" s="68" t="str">
        <f>VLOOKUP(K11391,[1]人員授權表!D$3:G$249,4,0)</f>
        <v>無機</v>
      </c>
      <c r="O11391" s="70" t="str">
        <f>IF(J11391=[1]人員授權表!$C$85,"Casper李羿勳",IF(J11391=[1]人員授權表!$C$188,"Iring陳俊明",IF(J11391=[1]人員授權表!$C$189,"Brian陳泓霖",VLOOKUP(K11391,[1]人員授權表!D$2:E$249,2,FALSE))))</f>
        <v>Brian陳泓霖</v>
      </c>
      <c r="P11391" s="67">
        <f t="shared" si="612"/>
        <v>44913</v>
      </c>
      <c r="Q11391" s="75" t="str">
        <f t="shared" si="610"/>
        <v>週日</v>
      </c>
    </row>
    <row r="11392" spans="2:28">
      <c r="B11392" s="66">
        <v>44889</v>
      </c>
      <c r="E11392" s="70" t="s">
        <v>82</v>
      </c>
      <c r="F11392" s="70" t="s">
        <v>4067</v>
      </c>
      <c r="G11392" s="67">
        <v>44901</v>
      </c>
      <c r="H11392" s="67">
        <v>44915</v>
      </c>
      <c r="I11392" s="71">
        <f t="shared" si="613"/>
        <v>14</v>
      </c>
      <c r="J11392" s="72" t="s">
        <v>269</v>
      </c>
      <c r="K11392" s="72" t="s">
        <v>270</v>
      </c>
      <c r="L11392" s="73">
        <v>1</v>
      </c>
      <c r="M11392" s="73" t="s">
        <v>2273</v>
      </c>
      <c r="N11392" s="68" t="str">
        <f>VLOOKUP(K11392,[1]人員授權表!D$3:G$249,4,0)</f>
        <v>無機</v>
      </c>
      <c r="O11392" s="70" t="str">
        <f>IF(J11392=[1]人員授權表!$C$85,"Casper李羿勳",IF(J11392=[1]人員授權表!$C$188,"Iring陳俊明",IF(J11392=[1]人員授權表!$C$189,"Brian陳泓霖",VLOOKUP(K11392,[1]人員授權表!D$2:E$249,2,FALSE))))</f>
        <v>George陳志昇&amp;Vicky游崴涵</v>
      </c>
      <c r="P11392" s="67">
        <f t="shared" si="612"/>
        <v>44913</v>
      </c>
      <c r="Q11392" s="75" t="str">
        <f t="shared" si="610"/>
        <v>週日</v>
      </c>
    </row>
    <row r="11393" spans="2:18">
      <c r="B11393" s="66">
        <v>44889</v>
      </c>
      <c r="E11393" s="70" t="s">
        <v>82</v>
      </c>
      <c r="F11393" s="70" t="s">
        <v>4067</v>
      </c>
      <c r="G11393" s="67">
        <v>44901</v>
      </c>
      <c r="H11393" s="67">
        <v>44915</v>
      </c>
      <c r="I11393" s="71">
        <f t="shared" si="613"/>
        <v>14</v>
      </c>
      <c r="J11393" s="72" t="s">
        <v>137</v>
      </c>
      <c r="K11393" s="72" t="s">
        <v>138</v>
      </c>
      <c r="L11393" s="73">
        <v>1</v>
      </c>
      <c r="M11393" s="73" t="s">
        <v>2273</v>
      </c>
      <c r="N11393" s="68" t="str">
        <f>VLOOKUP(K11393,[1]人員授權表!D$3:G$249,4,0)</f>
        <v>無機</v>
      </c>
      <c r="O11393" s="70" t="str">
        <f>IF(J11393=[1]人員授權表!$C$85,"Casper李羿勳",IF(J11393=[1]人員授權表!$C$188,"Iring陳俊明",IF(J11393=[1]人員授權表!$C$189,"Brian陳泓霖",VLOOKUP(K11393,[1]人員授權表!D$2:E$249,2,FALSE))))</f>
        <v>Jack劉念忻</v>
      </c>
      <c r="P11393" s="67">
        <f t="shared" si="612"/>
        <v>44913</v>
      </c>
      <c r="Q11393" s="75" t="str">
        <f t="shared" si="610"/>
        <v>週日</v>
      </c>
    </row>
    <row r="11394" spans="2:18">
      <c r="B11394" s="66">
        <v>44893</v>
      </c>
      <c r="D11394" s="68" t="s">
        <v>50</v>
      </c>
      <c r="E11394" s="70" t="s">
        <v>82</v>
      </c>
      <c r="F11394" s="70" t="s">
        <v>4068</v>
      </c>
      <c r="G11394" s="67">
        <v>44897</v>
      </c>
      <c r="H11394" s="67">
        <v>44915</v>
      </c>
      <c r="I11394" s="71">
        <f t="shared" si="613"/>
        <v>18</v>
      </c>
      <c r="J11394" s="72" t="s">
        <v>186</v>
      </c>
      <c r="K11394" s="72" t="s">
        <v>187</v>
      </c>
      <c r="L11394" s="73">
        <v>2</v>
      </c>
      <c r="M11394" s="73" t="s">
        <v>104</v>
      </c>
      <c r="N11394" s="68" t="str">
        <f>VLOOKUP(K11394,[1]人員授權表!D$3:G$249,4,0)</f>
        <v>無機</v>
      </c>
      <c r="O11394" s="70" t="str">
        <f>IF(J11394=[1]人員授權表!$C$85,"Casper李羿勳",IF(J11394=[1]人員授權表!$C$188,"Iring陳俊明",IF(J11394=[1]人員授權表!$C$189,"Brian陳泓霖",VLOOKUP(K11394,[1]人員授權表!D$2:E$249,2,FALSE))))</f>
        <v>Ruby黃家蓁</v>
      </c>
      <c r="P11394" s="67">
        <f t="shared" si="612"/>
        <v>44913</v>
      </c>
      <c r="Q11394" s="75" t="str">
        <f t="shared" si="610"/>
        <v>週日</v>
      </c>
      <c r="R11394" s="80">
        <v>44903</v>
      </c>
    </row>
    <row r="11395" spans="2:18">
      <c r="B11395" s="66">
        <v>44893</v>
      </c>
      <c r="D11395" s="68" t="s">
        <v>50</v>
      </c>
      <c r="E11395" s="70" t="s">
        <v>82</v>
      </c>
      <c r="F11395" s="70" t="s">
        <v>4068</v>
      </c>
      <c r="G11395" s="67">
        <v>44897</v>
      </c>
      <c r="H11395" s="67">
        <v>44915</v>
      </c>
      <c r="I11395" s="71">
        <f t="shared" si="613"/>
        <v>18</v>
      </c>
      <c r="J11395" s="72" t="s">
        <v>139</v>
      </c>
      <c r="K11395" s="72" t="s">
        <v>140</v>
      </c>
      <c r="L11395" s="73">
        <v>2</v>
      </c>
      <c r="M11395" s="73" t="s">
        <v>104</v>
      </c>
      <c r="N11395" s="68" t="str">
        <f>VLOOKUP(K11395,[1]人員授權表!D$3:G$249,4,0)</f>
        <v>無機</v>
      </c>
      <c r="O11395" s="70" t="str">
        <f>IF(J11395=[1]人員授權表!$C$85,"Casper李羿勳",IF(J11395=[1]人員授權表!$C$188,"Iring陳俊明",IF(J11395=[1]人員授權表!$C$189,"Brian陳泓霖",VLOOKUP(K11395,[1]人員授權表!D$2:E$249,2,FALSE))))</f>
        <v>Brian陳泓霖</v>
      </c>
      <c r="P11395" s="67">
        <f t="shared" si="612"/>
        <v>44913</v>
      </c>
      <c r="Q11395" s="75" t="str">
        <f t="shared" si="610"/>
        <v>週日</v>
      </c>
      <c r="R11395" s="80">
        <v>44902</v>
      </c>
    </row>
    <row r="11396" spans="2:18">
      <c r="B11396" s="66">
        <v>44893</v>
      </c>
      <c r="E11396" s="70" t="s">
        <v>82</v>
      </c>
      <c r="F11396" s="70" t="s">
        <v>4068</v>
      </c>
      <c r="G11396" s="67">
        <v>44897</v>
      </c>
      <c r="H11396" s="67">
        <v>44915</v>
      </c>
      <c r="I11396" s="71">
        <f t="shared" si="613"/>
        <v>18</v>
      </c>
      <c r="J11396" s="72" t="s">
        <v>269</v>
      </c>
      <c r="K11396" s="72" t="s">
        <v>270</v>
      </c>
      <c r="L11396" s="73">
        <v>2</v>
      </c>
      <c r="M11396" s="73" t="s">
        <v>104</v>
      </c>
      <c r="N11396" s="68" t="str">
        <f>VLOOKUP(K11396,[1]人員授權表!D$3:G$249,4,0)</f>
        <v>無機</v>
      </c>
      <c r="O11396" s="70" t="str">
        <f>IF(J11396=[1]人員授權表!$C$85,"Casper李羿勳",IF(J11396=[1]人員授權表!$C$188,"Iring陳俊明",IF(J11396=[1]人員授權表!$C$189,"Brian陳泓霖",VLOOKUP(K11396,[1]人員授權表!D$2:E$249,2,FALSE))))</f>
        <v>George陳志昇&amp;Vicky游崴涵</v>
      </c>
      <c r="P11396" s="67">
        <f t="shared" si="612"/>
        <v>44913</v>
      </c>
      <c r="Q11396" s="75" t="str">
        <f t="shared" si="610"/>
        <v>週日</v>
      </c>
    </row>
    <row r="11397" spans="2:18">
      <c r="B11397" s="66">
        <v>44893</v>
      </c>
      <c r="E11397" s="70" t="s">
        <v>82</v>
      </c>
      <c r="F11397" s="70" t="s">
        <v>4068</v>
      </c>
      <c r="G11397" s="67">
        <v>44897</v>
      </c>
      <c r="H11397" s="67">
        <v>44915</v>
      </c>
      <c r="I11397" s="71">
        <f t="shared" si="613"/>
        <v>18</v>
      </c>
      <c r="J11397" s="72" t="s">
        <v>195</v>
      </c>
      <c r="K11397" s="72" t="s">
        <v>196</v>
      </c>
      <c r="L11397" s="73">
        <v>2</v>
      </c>
      <c r="M11397" s="73" t="s">
        <v>104</v>
      </c>
      <c r="N11397" s="68" t="str">
        <f>VLOOKUP(K11397,[1]人員授權表!D$3:G$249,4,0)</f>
        <v>無機</v>
      </c>
      <c r="O11397" s="70" t="str">
        <f>IF(J11397=[1]人員授權表!$C$85,"Casper李羿勳",IF(J11397=[1]人員授權表!$C$188,"Iring陳俊明",IF(J11397=[1]人員授權表!$C$189,"Brian陳泓霖",VLOOKUP(K11397,[1]人員授權表!D$2:E$249,2,FALSE))))</f>
        <v>Debby胡萱黛</v>
      </c>
      <c r="P11397" s="67">
        <f t="shared" si="612"/>
        <v>44913</v>
      </c>
      <c r="Q11397" s="75" t="str">
        <f t="shared" si="610"/>
        <v>週日</v>
      </c>
    </row>
    <row r="11398" spans="2:18">
      <c r="B11398" s="66">
        <v>44893</v>
      </c>
      <c r="E11398" s="70" t="s">
        <v>82</v>
      </c>
      <c r="F11398" s="70" t="s">
        <v>4068</v>
      </c>
      <c r="G11398" s="67">
        <v>44897</v>
      </c>
      <c r="H11398" s="67">
        <v>44915</v>
      </c>
      <c r="I11398" s="71">
        <f t="shared" si="613"/>
        <v>18</v>
      </c>
      <c r="J11398" s="72" t="s">
        <v>204</v>
      </c>
      <c r="K11398" s="72" t="s">
        <v>915</v>
      </c>
      <c r="L11398" s="73">
        <v>2</v>
      </c>
      <c r="M11398" s="73" t="s">
        <v>104</v>
      </c>
      <c r="N11398" s="68" t="str">
        <f>VLOOKUP(K11398,[1]人員授權表!D$3:G$249,4,0)</f>
        <v>無機</v>
      </c>
      <c r="O11398" s="70" t="str">
        <f>IF(J11398=[1]人員授權表!$C$85,"Casper李羿勳",IF(J11398=[1]人員授權表!$C$188,"Iring陳俊明",IF(J11398=[1]人員授權表!$C$189,"Brian陳泓霖",VLOOKUP(K11398,[1]人員授權表!D$2:E$249,2,FALSE))))</f>
        <v>Iring陳俊明</v>
      </c>
      <c r="P11398" s="67">
        <f t="shared" si="612"/>
        <v>44913</v>
      </c>
      <c r="Q11398" s="75" t="str">
        <f t="shared" si="610"/>
        <v>週日</v>
      </c>
    </row>
    <row r="11399" spans="2:18">
      <c r="B11399" s="66">
        <v>44893</v>
      </c>
      <c r="E11399" s="70" t="s">
        <v>82</v>
      </c>
      <c r="F11399" s="70" t="s">
        <v>4068</v>
      </c>
      <c r="G11399" s="67">
        <v>44897</v>
      </c>
      <c r="H11399" s="67">
        <v>44915</v>
      </c>
      <c r="I11399" s="71">
        <f t="shared" si="613"/>
        <v>18</v>
      </c>
      <c r="J11399" s="72" t="s">
        <v>151</v>
      </c>
      <c r="K11399" s="72" t="s">
        <v>152</v>
      </c>
      <c r="L11399" s="73">
        <v>2</v>
      </c>
      <c r="M11399" s="73" t="s">
        <v>104</v>
      </c>
      <c r="N11399" s="68" t="str">
        <f>VLOOKUP(K11399,[1]人員授權表!D$3:G$249,4,0)</f>
        <v>無機</v>
      </c>
      <c r="O11399" s="70" t="str">
        <f>IF(J11399=[1]人員授權表!$C$85,"Casper李羿勳",IF(J11399=[1]人員授權表!$C$188,"Iring陳俊明",IF(J11399=[1]人員授權表!$C$189,"Brian陳泓霖",VLOOKUP(K11399,[1]人員授權表!D$2:E$249,2,FALSE))))</f>
        <v>Vicky游崴涵</v>
      </c>
      <c r="P11399" s="67">
        <f t="shared" si="612"/>
        <v>44913</v>
      </c>
      <c r="Q11399" s="75" t="str">
        <f t="shared" ref="Q11399:Q11462" si="614">TEXT(P11399,"aaa")</f>
        <v>週日</v>
      </c>
    </row>
    <row r="11400" spans="2:18">
      <c r="B11400" s="66">
        <v>44893</v>
      </c>
      <c r="E11400" s="70" t="s">
        <v>82</v>
      </c>
      <c r="F11400" s="70" t="s">
        <v>4068</v>
      </c>
      <c r="G11400" s="67">
        <v>44897</v>
      </c>
      <c r="H11400" s="67">
        <v>44915</v>
      </c>
      <c r="I11400" s="71">
        <f t="shared" si="613"/>
        <v>18</v>
      </c>
      <c r="J11400" s="72" t="s">
        <v>178</v>
      </c>
      <c r="K11400" s="72" t="s">
        <v>179</v>
      </c>
      <c r="L11400" s="73">
        <v>2</v>
      </c>
      <c r="M11400" s="73" t="s">
        <v>104</v>
      </c>
      <c r="N11400" s="68" t="str">
        <f>VLOOKUP(K11400,[1]人員授權表!D$3:G$249,4,0)</f>
        <v>無機</v>
      </c>
      <c r="O11400" s="70" t="str">
        <f>IF(J11400=[1]人員授權表!$C$85,"Casper李羿勳",IF(J11400=[1]人員授權表!$C$188,"Iring陳俊明",IF(J11400=[1]人員授權表!$C$189,"Brian陳泓霖",VLOOKUP(K11400,[1]人員授權表!D$2:E$249,2,FALSE))))</f>
        <v>Dennis陳汶宏</v>
      </c>
      <c r="P11400" s="67">
        <f t="shared" si="612"/>
        <v>44913</v>
      </c>
      <c r="Q11400" s="75" t="str">
        <f t="shared" si="614"/>
        <v>週日</v>
      </c>
    </row>
    <row r="11401" spans="2:18">
      <c r="B11401" s="66">
        <v>44893</v>
      </c>
      <c r="E11401" s="70" t="s">
        <v>82</v>
      </c>
      <c r="F11401" s="70" t="s">
        <v>4068</v>
      </c>
      <c r="G11401" s="67">
        <v>44897</v>
      </c>
      <c r="H11401" s="67">
        <v>44915</v>
      </c>
      <c r="I11401" s="71">
        <f t="shared" si="613"/>
        <v>18</v>
      </c>
      <c r="J11401" s="72" t="s">
        <v>141</v>
      </c>
      <c r="K11401" s="72" t="s">
        <v>142</v>
      </c>
      <c r="L11401" s="73">
        <v>2</v>
      </c>
      <c r="M11401" s="73" t="s">
        <v>104</v>
      </c>
      <c r="N11401" s="68" t="str">
        <f>VLOOKUP(K11401,[1]人員授權表!D$3:G$249,4,0)</f>
        <v>無機</v>
      </c>
      <c r="O11401" s="70" t="str">
        <f>IF(J11401=[1]人員授權表!$C$85,"Casper李羿勳",IF(J11401=[1]人員授權表!$C$188,"Iring陳俊明",IF(J11401=[1]人員授權表!$C$189,"Brian陳泓霖",VLOOKUP(K11401,[1]人員授權表!D$2:E$249,2,FALSE))))</f>
        <v>Dennis陳汶宏</v>
      </c>
      <c r="P11401" s="67">
        <f t="shared" si="612"/>
        <v>44913</v>
      </c>
      <c r="Q11401" s="75" t="str">
        <f t="shared" si="614"/>
        <v>週日</v>
      </c>
    </row>
    <row r="11402" spans="2:18">
      <c r="B11402" s="66">
        <v>44893</v>
      </c>
      <c r="E11402" s="70" t="s">
        <v>82</v>
      </c>
      <c r="F11402" s="70" t="s">
        <v>4068</v>
      </c>
      <c r="G11402" s="67">
        <v>44897</v>
      </c>
      <c r="H11402" s="67">
        <v>44915</v>
      </c>
      <c r="I11402" s="71">
        <f t="shared" si="613"/>
        <v>18</v>
      </c>
      <c r="J11402" s="72" t="s">
        <v>137</v>
      </c>
      <c r="K11402" s="72" t="s">
        <v>138</v>
      </c>
      <c r="L11402" s="73">
        <v>2</v>
      </c>
      <c r="M11402" s="73" t="s">
        <v>104</v>
      </c>
      <c r="N11402" s="68" t="str">
        <f>VLOOKUP(K11402,[1]人員授權表!D$3:G$249,4,0)</f>
        <v>無機</v>
      </c>
      <c r="O11402" s="70" t="str">
        <f>IF(J11402=[1]人員授權表!$C$85,"Casper李羿勳",IF(J11402=[1]人員授權表!$C$188,"Iring陳俊明",IF(J11402=[1]人員授權表!$C$189,"Brian陳泓霖",VLOOKUP(K11402,[1]人員授權表!D$2:E$249,2,FALSE))))</f>
        <v>Jack劉念忻</v>
      </c>
      <c r="P11402" s="67">
        <f t="shared" si="612"/>
        <v>44913</v>
      </c>
      <c r="Q11402" s="75" t="str">
        <f t="shared" si="614"/>
        <v>週日</v>
      </c>
    </row>
    <row r="11403" spans="2:18">
      <c r="B11403" s="66">
        <v>44893</v>
      </c>
      <c r="E11403" s="70" t="s">
        <v>82</v>
      </c>
      <c r="F11403" s="70" t="s">
        <v>4068</v>
      </c>
      <c r="G11403" s="67">
        <v>44897</v>
      </c>
      <c r="H11403" s="67">
        <v>44915</v>
      </c>
      <c r="I11403" s="71">
        <f t="shared" si="613"/>
        <v>18</v>
      </c>
      <c r="J11403" s="72" t="s">
        <v>148</v>
      </c>
      <c r="K11403" s="72" t="s">
        <v>149</v>
      </c>
      <c r="L11403" s="73">
        <v>2</v>
      </c>
      <c r="M11403" s="73" t="s">
        <v>104</v>
      </c>
      <c r="N11403" s="68" t="str">
        <f>VLOOKUP(K11403,[1]人員授權表!D$3:G$249,4,0)</f>
        <v>無機</v>
      </c>
      <c r="O11403" s="70" t="str">
        <f>IF(J11403=[1]人員授權表!$C$85,"Casper李羿勳",IF(J11403=[1]人員授權表!$C$188,"Iring陳俊明",IF(J11403=[1]人員授權表!$C$189,"Brian陳泓霖",VLOOKUP(K11403,[1]人員授權表!D$2:E$249,2,FALSE))))</f>
        <v>Vicky游崴涵</v>
      </c>
      <c r="P11403" s="67">
        <f t="shared" si="612"/>
        <v>44913</v>
      </c>
      <c r="Q11403" s="75" t="str">
        <f t="shared" si="614"/>
        <v>週日</v>
      </c>
    </row>
    <row r="11404" spans="2:18">
      <c r="B11404" s="66">
        <v>44893</v>
      </c>
      <c r="D11404" s="68" t="s">
        <v>50</v>
      </c>
      <c r="E11404" s="70" t="s">
        <v>82</v>
      </c>
      <c r="F11404" s="70" t="s">
        <v>4068</v>
      </c>
      <c r="G11404" s="67">
        <v>44897</v>
      </c>
      <c r="H11404" s="67">
        <v>44915</v>
      </c>
      <c r="I11404" s="71">
        <f t="shared" si="613"/>
        <v>18</v>
      </c>
      <c r="J11404" s="72" t="s">
        <v>153</v>
      </c>
      <c r="K11404" s="72" t="s">
        <v>154</v>
      </c>
      <c r="L11404" s="73">
        <v>2</v>
      </c>
      <c r="M11404" s="73" t="s">
        <v>104</v>
      </c>
      <c r="N11404" s="68" t="str">
        <f>VLOOKUP(K11404,[1]人員授權表!D$3:G$249,4,0)</f>
        <v>無機</v>
      </c>
      <c r="O11404" s="70" t="str">
        <f>IF(J11404=[1]人員授權表!$C$85,"Casper李羿勳",IF(J11404=[1]人員授權表!$C$188,"Iring陳俊明",IF(J11404=[1]人員授權表!$C$189,"Brian陳泓霖",VLOOKUP(K11404,[1]人員授權表!D$2:E$249,2,FALSE))))</f>
        <v>Ken張智凱</v>
      </c>
      <c r="P11404" s="67">
        <f t="shared" si="612"/>
        <v>44913</v>
      </c>
      <c r="Q11404" s="75" t="str">
        <f t="shared" si="614"/>
        <v>週日</v>
      </c>
      <c r="R11404" s="80">
        <v>44903</v>
      </c>
    </row>
    <row r="11405" spans="2:18">
      <c r="B11405" s="66">
        <v>44893</v>
      </c>
      <c r="D11405" s="68" t="s">
        <v>50</v>
      </c>
      <c r="E11405" s="70" t="s">
        <v>82</v>
      </c>
      <c r="F11405" s="70" t="s">
        <v>4068</v>
      </c>
      <c r="G11405" s="67">
        <v>44897</v>
      </c>
      <c r="H11405" s="67">
        <v>44915</v>
      </c>
      <c r="I11405" s="71">
        <f t="shared" si="613"/>
        <v>18</v>
      </c>
      <c r="J11405" s="72" t="s">
        <v>295</v>
      </c>
      <c r="K11405" s="72" t="s">
        <v>296</v>
      </c>
      <c r="L11405" s="73">
        <v>2</v>
      </c>
      <c r="M11405" s="73" t="s">
        <v>104</v>
      </c>
      <c r="N11405" s="68" t="str">
        <f>VLOOKUP(K11405,[1]人員授權表!D$3:G$249,4,0)</f>
        <v>無機</v>
      </c>
      <c r="O11405" s="70" t="str">
        <f>IF(J11405=[1]人員授權表!$C$85,"Casper李羿勳",IF(J11405=[1]人員授權表!$C$188,"Iring陳俊明",IF(J11405=[1]人員授權表!$C$189,"Brian陳泓霖",VLOOKUP(K11405,[1]人員授權表!D$2:E$249,2,FALSE))))</f>
        <v>Ken張智凱</v>
      </c>
      <c r="P11405" s="67">
        <f t="shared" si="612"/>
        <v>44913</v>
      </c>
      <c r="Q11405" s="75" t="str">
        <f t="shared" si="614"/>
        <v>週日</v>
      </c>
      <c r="R11405" s="80">
        <v>44901</v>
      </c>
    </row>
    <row r="11406" spans="2:18">
      <c r="B11406" s="66">
        <v>44893</v>
      </c>
      <c r="E11406" s="70" t="s">
        <v>82</v>
      </c>
      <c r="F11406" s="70" t="s">
        <v>4068</v>
      </c>
      <c r="G11406" s="67">
        <v>44897</v>
      </c>
      <c r="H11406" s="67">
        <v>44915</v>
      </c>
      <c r="I11406" s="71">
        <f t="shared" si="613"/>
        <v>18</v>
      </c>
      <c r="J11406" s="72" t="s">
        <v>303</v>
      </c>
      <c r="K11406" s="72" t="s">
        <v>210</v>
      </c>
      <c r="L11406" s="73">
        <v>2</v>
      </c>
      <c r="M11406" s="73" t="s">
        <v>104</v>
      </c>
      <c r="N11406" s="68" t="str">
        <f>VLOOKUP(K11406,[1]人員授權表!D$3:G$249,4,0)</f>
        <v>無機</v>
      </c>
      <c r="O11406" s="70" t="str">
        <f>IF(J11406=[1]人員授權表!$C$85,"Casper李羿勳",IF(J11406=[1]人員授權表!$C$188,"Iring陳俊明",IF(J11406=[1]人員授權表!$C$189,"Brian陳泓霖",VLOOKUP(K11406,[1]人員授權表!D$2:E$249,2,FALSE))))</f>
        <v>Vicky游崴涵</v>
      </c>
      <c r="P11406" s="67">
        <f t="shared" si="612"/>
        <v>44913</v>
      </c>
      <c r="Q11406" s="75" t="str">
        <f t="shared" si="614"/>
        <v>週日</v>
      </c>
    </row>
    <row r="11407" spans="2:18">
      <c r="B11407" s="66">
        <v>44893</v>
      </c>
      <c r="D11407" s="68" t="s">
        <v>50</v>
      </c>
      <c r="E11407" s="70" t="s">
        <v>82</v>
      </c>
      <c r="F11407" s="70" t="s">
        <v>4068</v>
      </c>
      <c r="G11407" s="67">
        <v>44897</v>
      </c>
      <c r="H11407" s="67">
        <v>44915</v>
      </c>
      <c r="I11407" s="71">
        <f t="shared" si="613"/>
        <v>18</v>
      </c>
      <c r="J11407" s="72" t="s">
        <v>298</v>
      </c>
      <c r="K11407" s="72" t="s">
        <v>187</v>
      </c>
      <c r="L11407" s="73">
        <v>2</v>
      </c>
      <c r="M11407" s="73" t="s">
        <v>104</v>
      </c>
      <c r="N11407" s="68" t="str">
        <f>VLOOKUP(K11407,[1]人員授權表!D$3:G$249,4,0)</f>
        <v>無機</v>
      </c>
      <c r="O11407" s="70" t="str">
        <f>IF(J11407=[1]人員授權表!$C$85,"Casper李羿勳",IF(J11407=[1]人員授權表!$C$188,"Iring陳俊明",IF(J11407=[1]人員授權表!$C$189,"Brian陳泓霖",VLOOKUP(K11407,[1]人員授權表!D$2:E$249,2,FALSE))))</f>
        <v>Ruby黃家蓁</v>
      </c>
      <c r="P11407" s="67">
        <f t="shared" si="612"/>
        <v>44913</v>
      </c>
      <c r="Q11407" s="75" t="str">
        <f t="shared" si="614"/>
        <v>週日</v>
      </c>
      <c r="R11407" s="80">
        <v>44903</v>
      </c>
    </row>
    <row r="11408" spans="2:18">
      <c r="B11408" s="66">
        <v>44893</v>
      </c>
      <c r="E11408" s="70" t="s">
        <v>82</v>
      </c>
      <c r="F11408" s="70" t="s">
        <v>4068</v>
      </c>
      <c r="G11408" s="67">
        <v>44897</v>
      </c>
      <c r="H11408" s="67">
        <v>44915</v>
      </c>
      <c r="I11408" s="71">
        <f t="shared" si="613"/>
        <v>18</v>
      </c>
      <c r="J11408" s="72" t="s">
        <v>366</v>
      </c>
      <c r="K11408" s="72" t="s">
        <v>182</v>
      </c>
      <c r="L11408" s="73">
        <v>2</v>
      </c>
      <c r="M11408" s="73" t="s">
        <v>104</v>
      </c>
      <c r="N11408" s="68" t="str">
        <f>VLOOKUP(K11408,[1]人員授權表!D$3:G$249,4,0)</f>
        <v>有機</v>
      </c>
      <c r="O11408" s="70" t="str">
        <f>IF(J11408=[1]人員授權表!$C$85,"Casper李羿勳",IF(J11408=[1]人員授權表!$C$188,"Iring陳俊明",IF(J11408=[1]人員授權表!$C$189,"Brian陳泓霖",VLOOKUP(K11408,[1]人員授權表!D$2:E$249,2,FALSE))))</f>
        <v>Sara王淑玲</v>
      </c>
      <c r="P11408" s="67">
        <f t="shared" si="612"/>
        <v>44913</v>
      </c>
      <c r="Q11408" s="75" t="str">
        <f t="shared" si="614"/>
        <v>週日</v>
      </c>
    </row>
    <row r="11409" spans="2:28">
      <c r="B11409" s="66">
        <v>44893</v>
      </c>
      <c r="E11409" s="70" t="s">
        <v>82</v>
      </c>
      <c r="F11409" s="70" t="s">
        <v>4068</v>
      </c>
      <c r="G11409" s="67">
        <v>44897</v>
      </c>
      <c r="H11409" s="67">
        <v>44915</v>
      </c>
      <c r="I11409" s="71">
        <f t="shared" si="613"/>
        <v>18</v>
      </c>
      <c r="J11409" s="72" t="s">
        <v>792</v>
      </c>
      <c r="K11409" s="72" t="s">
        <v>182</v>
      </c>
      <c r="L11409" s="73">
        <v>2</v>
      </c>
      <c r="M11409" s="73" t="s">
        <v>104</v>
      </c>
      <c r="N11409" s="68" t="str">
        <f>VLOOKUP(K11409,[1]人員授權表!D$3:G$249,4,0)</f>
        <v>有機</v>
      </c>
      <c r="O11409" s="70" t="str">
        <f>IF(J11409=[1]人員授權表!$C$85,"Casper李羿勳",IF(J11409=[1]人員授權表!$C$188,"Iring陳俊明",IF(J11409=[1]人員授權表!$C$189,"Brian陳泓霖",VLOOKUP(K11409,[1]人員授權表!D$2:E$249,2,FALSE))))</f>
        <v>Sara王淑玲</v>
      </c>
      <c r="P11409" s="67">
        <f t="shared" si="612"/>
        <v>44913</v>
      </c>
      <c r="Q11409" s="75" t="str">
        <f t="shared" si="614"/>
        <v>週日</v>
      </c>
    </row>
    <row r="11410" spans="2:28">
      <c r="B11410" s="66">
        <v>44893</v>
      </c>
      <c r="D11410" s="68" t="s">
        <v>50</v>
      </c>
      <c r="E11410" s="70" t="s">
        <v>82</v>
      </c>
      <c r="F11410" s="70" t="s">
        <v>4068</v>
      </c>
      <c r="G11410" s="67">
        <v>44897</v>
      </c>
      <c r="H11410" s="67">
        <v>44915</v>
      </c>
      <c r="I11410" s="71">
        <f t="shared" si="613"/>
        <v>18</v>
      </c>
      <c r="J11410" s="72" t="s">
        <v>285</v>
      </c>
      <c r="K11410" s="72" t="s">
        <v>187</v>
      </c>
      <c r="L11410" s="73">
        <v>2</v>
      </c>
      <c r="M11410" s="73" t="s">
        <v>104</v>
      </c>
      <c r="N11410" s="68" t="str">
        <f>VLOOKUP(K11410,[1]人員授權表!D$3:G$249,4,0)</f>
        <v>無機</v>
      </c>
      <c r="O11410" s="70" t="str">
        <f>IF(J11410=[1]人員授權表!$C$85,"Casper李羿勳",IF(J11410=[1]人員授權表!$C$188,"Iring陳俊明",IF(J11410=[1]人員授權表!$C$189,"Brian陳泓霖",VLOOKUP(K11410,[1]人員授權表!D$2:E$249,2,FALSE))))</f>
        <v>Ruby黃家蓁</v>
      </c>
      <c r="P11410" s="67">
        <f t="shared" si="612"/>
        <v>44913</v>
      </c>
      <c r="Q11410" s="75" t="str">
        <f t="shared" si="614"/>
        <v>週日</v>
      </c>
      <c r="R11410" s="80">
        <v>44903</v>
      </c>
    </row>
    <row r="11411" spans="2:28">
      <c r="B11411" s="66">
        <v>44893</v>
      </c>
      <c r="D11411" s="68" t="s">
        <v>50</v>
      </c>
      <c r="E11411" s="70" t="s">
        <v>82</v>
      </c>
      <c r="F11411" s="70" t="s">
        <v>4068</v>
      </c>
      <c r="G11411" s="67">
        <v>44897</v>
      </c>
      <c r="H11411" s="67">
        <v>44915</v>
      </c>
      <c r="I11411" s="71">
        <f t="shared" si="613"/>
        <v>18</v>
      </c>
      <c r="J11411" s="72" t="s">
        <v>286</v>
      </c>
      <c r="K11411" s="72" t="s">
        <v>187</v>
      </c>
      <c r="L11411" s="73">
        <v>2</v>
      </c>
      <c r="M11411" s="73" t="s">
        <v>104</v>
      </c>
      <c r="N11411" s="68" t="str">
        <f>VLOOKUP(K11411,[1]人員授權表!D$3:G$249,4,0)</f>
        <v>無機</v>
      </c>
      <c r="O11411" s="70" t="str">
        <f>IF(J11411=[1]人員授權表!$C$85,"Casper李羿勳",IF(J11411=[1]人員授權表!$C$188,"Iring陳俊明",IF(J11411=[1]人員授權表!$C$189,"Brian陳泓霖",VLOOKUP(K11411,[1]人員授權表!D$2:E$249,2,FALSE))))</f>
        <v>Ruby黃家蓁</v>
      </c>
      <c r="P11411" s="67">
        <f t="shared" si="612"/>
        <v>44913</v>
      </c>
      <c r="Q11411" s="75" t="str">
        <f t="shared" si="614"/>
        <v>週日</v>
      </c>
      <c r="R11411" s="80">
        <v>44903</v>
      </c>
    </row>
    <row r="11412" spans="2:28">
      <c r="B11412" s="66">
        <v>44894</v>
      </c>
      <c r="E11412" s="70" t="s">
        <v>82</v>
      </c>
      <c r="F11412" s="4" t="s">
        <v>4069</v>
      </c>
      <c r="G11412" s="67">
        <v>44898</v>
      </c>
      <c r="H11412" s="67">
        <v>44915</v>
      </c>
      <c r="I11412" s="71">
        <f t="shared" si="613"/>
        <v>17</v>
      </c>
      <c r="J11412" s="72" t="s">
        <v>195</v>
      </c>
      <c r="K11412" s="72" t="s">
        <v>345</v>
      </c>
      <c r="L11412" s="73">
        <v>22</v>
      </c>
      <c r="M11412" s="73" t="s">
        <v>108</v>
      </c>
      <c r="N11412" s="68" t="str">
        <f>VLOOKUP(K11412,[1]人員授權表!D$3:G$249,4,0)</f>
        <v>無機</v>
      </c>
      <c r="O11412" s="70" t="str">
        <f>IF(J11412=[1]人員授權表!$C$85,"Casper李羿勳",IF(J11412=[1]人員授權表!$C$188,"Iring陳俊明",IF(J11412=[1]人員授權表!$C$189,"Brian陳泓霖",VLOOKUP(K11412,[1]人員授權表!D$2:E$249,2,FALSE))))</f>
        <v>Debby胡萱黛</v>
      </c>
      <c r="P11412" s="67">
        <f t="shared" si="612"/>
        <v>44913</v>
      </c>
      <c r="Q11412" s="75" t="str">
        <f t="shared" si="614"/>
        <v>週日</v>
      </c>
    </row>
    <row r="11413" spans="2:28">
      <c r="B11413" s="66">
        <v>44894</v>
      </c>
      <c r="E11413" s="70" t="s">
        <v>82</v>
      </c>
      <c r="F11413" s="4" t="s">
        <v>4069</v>
      </c>
      <c r="G11413" s="67">
        <v>44898</v>
      </c>
      <c r="H11413" s="67">
        <v>44915</v>
      </c>
      <c r="I11413" s="71">
        <f t="shared" si="613"/>
        <v>17</v>
      </c>
      <c r="J11413" s="72" t="s">
        <v>521</v>
      </c>
      <c r="K11413" s="72" t="s">
        <v>874</v>
      </c>
      <c r="L11413" s="73">
        <v>22</v>
      </c>
      <c r="M11413" s="73" t="s">
        <v>108</v>
      </c>
      <c r="N11413" s="68" t="str">
        <f>VLOOKUP(K11413,[1]人員授權表!D$3:G$249,4,0)</f>
        <v>有機</v>
      </c>
      <c r="O11413" s="70" t="str">
        <f>IF(J11413=[1]人員授權表!$C$85,"Casper李羿勳",IF(J11413=[1]人員授權表!$C$188,"Iring陳俊明",IF(J11413=[1]人員授權表!$C$189,"Brian陳泓霖",VLOOKUP(K11413,[1]人員授權表!D$2:E$249,2,FALSE))))</f>
        <v>Elle黃雅琪</v>
      </c>
      <c r="P11413" s="67">
        <f t="shared" si="612"/>
        <v>44913</v>
      </c>
      <c r="Q11413" s="75" t="str">
        <f t="shared" si="614"/>
        <v>週日</v>
      </c>
    </row>
    <row r="11414" spans="2:28">
      <c r="B11414" s="66">
        <v>44894</v>
      </c>
      <c r="E11414" s="70" t="s">
        <v>82</v>
      </c>
      <c r="F11414" s="4" t="s">
        <v>4070</v>
      </c>
      <c r="G11414" s="67">
        <v>44898</v>
      </c>
      <c r="H11414" s="67">
        <v>44915</v>
      </c>
      <c r="I11414" s="71">
        <f t="shared" si="613"/>
        <v>17</v>
      </c>
      <c r="J11414" s="72" t="s">
        <v>195</v>
      </c>
      <c r="K11414" s="72" t="s">
        <v>345</v>
      </c>
      <c r="L11414" s="73">
        <v>10</v>
      </c>
      <c r="M11414" s="73" t="s">
        <v>108</v>
      </c>
      <c r="N11414" s="68" t="str">
        <f>VLOOKUP(K11414,[1]人員授權表!D$3:G$249,4,0)</f>
        <v>無機</v>
      </c>
      <c r="O11414" s="70" t="str">
        <f>IF(J11414=[1]人員授權表!$C$85,"Casper李羿勳",IF(J11414=[1]人員授權表!$C$188,"Iring陳俊明",IF(J11414=[1]人員授權表!$C$189,"Brian陳泓霖",VLOOKUP(K11414,[1]人員授權表!D$2:E$249,2,FALSE))))</f>
        <v>Debby胡萱黛</v>
      </c>
      <c r="P11414" s="67">
        <f t="shared" si="612"/>
        <v>44913</v>
      </c>
      <c r="Q11414" s="75" t="str">
        <f t="shared" si="614"/>
        <v>週日</v>
      </c>
    </row>
    <row r="11415" spans="2:28">
      <c r="B11415" s="66">
        <v>44897</v>
      </c>
      <c r="C11415" s="67">
        <v>44902</v>
      </c>
      <c r="E11415" s="70" t="s">
        <v>51</v>
      </c>
      <c r="F11415" s="4" t="s">
        <v>4071</v>
      </c>
      <c r="G11415" s="67">
        <v>44901</v>
      </c>
      <c r="H11415" s="101">
        <v>44915</v>
      </c>
      <c r="I11415" s="71">
        <v>13</v>
      </c>
      <c r="J11415" s="72" t="s">
        <v>2629</v>
      </c>
      <c r="K11415" s="72" t="s">
        <v>182</v>
      </c>
      <c r="L11415" s="73">
        <v>6</v>
      </c>
      <c r="M11415" s="73" t="s">
        <v>104</v>
      </c>
      <c r="N11415" s="68" t="str">
        <f>VLOOKUP(K11415,[1]人員授權表!D$3:G$249,4,0)</f>
        <v>有機</v>
      </c>
      <c r="O11415" s="70" t="str">
        <f>IF(J11415=[1]人員授權表!$C$85,"Casper李羿勳",IF(J11415=[1]人員授權表!$C$188,"Iring陳俊明",IF(J11415=[1]人員授權表!$C$189,"Brian陳泓霖",VLOOKUP(K11415,[1]人員授權表!D$2:E$249,2,FALSE))))</f>
        <v>Sara王淑玲</v>
      </c>
      <c r="P11415" s="67">
        <f t="shared" si="612"/>
        <v>44913</v>
      </c>
      <c r="Q11415" s="75" t="str">
        <f t="shared" si="614"/>
        <v>週日</v>
      </c>
    </row>
    <row r="11416" spans="2:28">
      <c r="B11416" s="66">
        <v>44897</v>
      </c>
      <c r="C11416" s="67">
        <v>44902</v>
      </c>
      <c r="E11416" s="70" t="s">
        <v>51</v>
      </c>
      <c r="F11416" s="4" t="s">
        <v>4071</v>
      </c>
      <c r="G11416" s="67">
        <v>44901</v>
      </c>
      <c r="H11416" s="101">
        <v>44915</v>
      </c>
      <c r="I11416" s="71">
        <v>13</v>
      </c>
      <c r="J11416" s="72" t="s">
        <v>167</v>
      </c>
      <c r="K11416" s="72" t="s">
        <v>168</v>
      </c>
      <c r="L11416" s="73">
        <v>6</v>
      </c>
      <c r="M11416" s="73" t="s">
        <v>104</v>
      </c>
      <c r="N11416" s="68" t="str">
        <f>VLOOKUP(K11416,[1]人員授權表!D$3:G$249,4,0)</f>
        <v>有機</v>
      </c>
      <c r="O11416" s="70" t="str">
        <f>IF(J11416=[1]人員授權表!$C$85,"Casper李羿勳",IF(J11416=[1]人員授權表!$C$188,"Iring陳俊明",IF(J11416=[1]人員授權表!$C$189,"Brian陳泓霖",VLOOKUP(K11416,[1]人員授權表!D$2:E$249,2,FALSE))))</f>
        <v>Una林庭瑄</v>
      </c>
      <c r="P11416" s="67">
        <f t="shared" si="612"/>
        <v>44913</v>
      </c>
      <c r="Q11416" s="75" t="str">
        <f t="shared" si="614"/>
        <v>週日</v>
      </c>
    </row>
    <row r="11417" spans="2:28">
      <c r="B11417" s="66">
        <v>44897</v>
      </c>
      <c r="C11417" s="67">
        <v>44902</v>
      </c>
      <c r="E11417" s="70" t="s">
        <v>51</v>
      </c>
      <c r="F11417" s="4" t="s">
        <v>4071</v>
      </c>
      <c r="G11417" s="67">
        <v>44901</v>
      </c>
      <c r="H11417" s="101">
        <v>44915</v>
      </c>
      <c r="I11417" s="71">
        <v>13</v>
      </c>
      <c r="J11417" s="72" t="s">
        <v>178</v>
      </c>
      <c r="K11417" s="72" t="s">
        <v>179</v>
      </c>
      <c r="L11417" s="73">
        <v>6</v>
      </c>
      <c r="M11417" s="73" t="s">
        <v>104</v>
      </c>
      <c r="N11417" s="68" t="str">
        <f>VLOOKUP(K11417,[1]人員授權表!D$3:G$249,4,0)</f>
        <v>無機</v>
      </c>
      <c r="O11417" s="70" t="str">
        <f>IF(J11417=[1]人員授權表!$C$85,"Casper李羿勳",IF(J11417=[1]人員授權表!$C$188,"Iring陳俊明",IF(J11417=[1]人員授權表!$C$189,"Brian陳泓霖",VLOOKUP(K11417,[1]人員授權表!D$2:E$249,2,FALSE))))</f>
        <v>Dennis陳汶宏</v>
      </c>
      <c r="P11417" s="67">
        <f t="shared" si="612"/>
        <v>44913</v>
      </c>
      <c r="Q11417" s="75" t="str">
        <f t="shared" si="614"/>
        <v>週日</v>
      </c>
    </row>
    <row r="11418" spans="2:28">
      <c r="B11418" s="66">
        <v>44897</v>
      </c>
      <c r="C11418" s="67">
        <v>44902</v>
      </c>
      <c r="E11418" s="70" t="s">
        <v>51</v>
      </c>
      <c r="F11418" s="4" t="s">
        <v>4071</v>
      </c>
      <c r="G11418" s="67">
        <v>44901</v>
      </c>
      <c r="H11418" s="101">
        <v>44915</v>
      </c>
      <c r="I11418" s="71">
        <v>13</v>
      </c>
      <c r="J11418" s="72" t="s">
        <v>175</v>
      </c>
      <c r="K11418" s="72" t="s">
        <v>168</v>
      </c>
      <c r="L11418" s="73">
        <v>6</v>
      </c>
      <c r="M11418" s="73" t="s">
        <v>104</v>
      </c>
      <c r="N11418" s="68" t="str">
        <f>VLOOKUP(K11418,[1]人員授權表!D$3:G$249,4,0)</f>
        <v>有機</v>
      </c>
      <c r="O11418" s="70" t="str">
        <f>IF(J11418=[1]人員授權表!$C$85,"Casper李羿勳",IF(J11418=[1]人員授權表!$C$188,"Iring陳俊明",IF(J11418=[1]人員授權表!$C$189,"Brian陳泓霖",VLOOKUP(K11418,[1]人員授權表!D$2:E$249,2,FALSE))))</f>
        <v>Una林庭瑄</v>
      </c>
      <c r="P11418" s="67">
        <f t="shared" si="612"/>
        <v>44913</v>
      </c>
      <c r="Q11418" s="75" t="str">
        <f t="shared" si="614"/>
        <v>週日</v>
      </c>
    </row>
    <row r="11419" spans="2:28">
      <c r="B11419" s="66">
        <v>44897</v>
      </c>
      <c r="C11419" s="67">
        <v>44902</v>
      </c>
      <c r="E11419" s="70" t="s">
        <v>51</v>
      </c>
      <c r="F11419" s="4" t="s">
        <v>4072</v>
      </c>
      <c r="G11419" s="101">
        <v>44901</v>
      </c>
      <c r="H11419" s="67">
        <v>44915</v>
      </c>
      <c r="I11419" s="71">
        <v>13</v>
      </c>
      <c r="J11419" s="72" t="s">
        <v>2629</v>
      </c>
      <c r="K11419" s="72" t="s">
        <v>182</v>
      </c>
      <c r="L11419" s="110">
        <v>9</v>
      </c>
      <c r="M11419" s="73" t="s">
        <v>104</v>
      </c>
      <c r="N11419" s="68" t="str">
        <f>VLOOKUP(K11419,[1]人員授權表!D$3:G$249,4,0)</f>
        <v>有機</v>
      </c>
      <c r="O11419" s="70" t="str">
        <f>IF(J11419=[1]人員授權表!$C$85,"Casper李羿勳",IF(J11419=[1]人員授權表!$C$188,"Iring陳俊明",IF(J11419=[1]人員授權表!$C$189,"Brian陳泓霖",VLOOKUP(K11419,[1]人員授權表!D$2:E$249,2,FALSE))))</f>
        <v>Sara王淑玲</v>
      </c>
      <c r="P11419" s="67">
        <f t="shared" si="612"/>
        <v>44913</v>
      </c>
      <c r="Q11419" s="75" t="str">
        <f t="shared" si="614"/>
        <v>週日</v>
      </c>
    </row>
    <row r="11420" spans="2:28">
      <c r="B11420" s="66">
        <v>44897</v>
      </c>
      <c r="C11420" s="67">
        <v>44902</v>
      </c>
      <c r="E11420" s="70" t="s">
        <v>51</v>
      </c>
      <c r="F11420" s="4" t="s">
        <v>4072</v>
      </c>
      <c r="G11420" s="101">
        <v>44901</v>
      </c>
      <c r="H11420" s="67">
        <v>44915</v>
      </c>
      <c r="I11420" s="71">
        <v>13</v>
      </c>
      <c r="J11420" s="72" t="s">
        <v>167</v>
      </c>
      <c r="K11420" s="72" t="s">
        <v>168</v>
      </c>
      <c r="L11420" s="110">
        <v>9</v>
      </c>
      <c r="M11420" s="73" t="s">
        <v>104</v>
      </c>
      <c r="N11420" s="68" t="str">
        <f>VLOOKUP(K11420,[1]人員授權表!D$3:G$249,4,0)</f>
        <v>有機</v>
      </c>
      <c r="O11420" s="70" t="str">
        <f>IF(J11420=[1]人員授權表!$C$85,"Casper李羿勳",IF(J11420=[1]人員授權表!$C$188,"Iring陳俊明",IF(J11420=[1]人員授權表!$C$189,"Brian陳泓霖",VLOOKUP(K11420,[1]人員授權表!D$2:E$249,2,FALSE))))</f>
        <v>Una林庭瑄</v>
      </c>
      <c r="P11420" s="67">
        <f t="shared" si="612"/>
        <v>44913</v>
      </c>
      <c r="Q11420" s="75" t="str">
        <f t="shared" si="614"/>
        <v>週日</v>
      </c>
    </row>
    <row r="11421" spans="2:28">
      <c r="B11421" s="66">
        <v>44897</v>
      </c>
      <c r="C11421" s="67">
        <v>44902</v>
      </c>
      <c r="D11421" s="68" t="s">
        <v>1421</v>
      </c>
      <c r="E11421" s="70" t="s">
        <v>51</v>
      </c>
      <c r="F11421" s="4" t="s">
        <v>4072</v>
      </c>
      <c r="G11421" s="101">
        <v>44901</v>
      </c>
      <c r="H11421" s="67">
        <v>44915</v>
      </c>
      <c r="I11421" s="71">
        <v>13</v>
      </c>
      <c r="J11421" s="72" t="s">
        <v>178</v>
      </c>
      <c r="K11421" s="72" t="s">
        <v>179</v>
      </c>
      <c r="L11421" s="110">
        <v>9</v>
      </c>
      <c r="M11421" s="73" t="s">
        <v>104</v>
      </c>
      <c r="N11421" s="68" t="str">
        <f>VLOOKUP(K11421,[1]人員授權表!D$3:G$249,4,0)</f>
        <v>無機</v>
      </c>
      <c r="O11421" s="70" t="str">
        <f>IF(J11421=[1]人員授權表!$C$85,"Casper李羿勳",IF(J11421=[1]人員授權表!$C$188,"Iring陳俊明",IF(J11421=[1]人員授權表!$C$189,"Brian陳泓霖",VLOOKUP(K11421,[1]人員授權表!D$2:E$249,2,FALSE))))</f>
        <v>Dennis陳汶宏</v>
      </c>
      <c r="P11421" s="67">
        <f t="shared" si="612"/>
        <v>44913</v>
      </c>
      <c r="Q11421" s="75" t="str">
        <f t="shared" si="614"/>
        <v>週日</v>
      </c>
    </row>
    <row r="11422" spans="2:28">
      <c r="B11422" s="66">
        <v>44897</v>
      </c>
      <c r="C11422" s="67">
        <v>44902</v>
      </c>
      <c r="E11422" s="70" t="s">
        <v>51</v>
      </c>
      <c r="F11422" s="4" t="s">
        <v>4072</v>
      </c>
      <c r="G11422" s="101">
        <v>44901</v>
      </c>
      <c r="H11422" s="67">
        <v>44915</v>
      </c>
      <c r="I11422" s="71">
        <v>13</v>
      </c>
      <c r="J11422" s="72" t="s">
        <v>175</v>
      </c>
      <c r="K11422" s="72" t="s">
        <v>168</v>
      </c>
      <c r="L11422" s="110">
        <v>9</v>
      </c>
      <c r="M11422" s="73" t="s">
        <v>104</v>
      </c>
      <c r="N11422" s="68" t="str">
        <f>VLOOKUP(K11422,[1]人員授權表!D$3:G$249,4,0)</f>
        <v>有機</v>
      </c>
      <c r="O11422" s="70" t="str">
        <f>IF(J11422=[1]人員授權表!$C$85,"Casper李羿勳",IF(J11422=[1]人員授權表!$C$188,"Iring陳俊明",IF(J11422=[1]人員授權表!$C$189,"Brian陳泓霖",VLOOKUP(K11422,[1]人員授權表!D$2:E$249,2,FALSE))))</f>
        <v>Una林庭瑄</v>
      </c>
      <c r="P11422" s="67">
        <f t="shared" si="612"/>
        <v>44913</v>
      </c>
      <c r="Q11422" s="75" t="str">
        <f t="shared" si="614"/>
        <v>週日</v>
      </c>
    </row>
    <row r="11423" spans="2:28">
      <c r="B11423" s="66">
        <v>44902</v>
      </c>
      <c r="E11423" s="70" t="s">
        <v>879</v>
      </c>
      <c r="F11423" s="4" t="s">
        <v>4073</v>
      </c>
      <c r="G11423" s="67">
        <v>44901</v>
      </c>
      <c r="H11423" s="67">
        <v>44915</v>
      </c>
      <c r="I11423" s="71">
        <v>14</v>
      </c>
      <c r="J11423" s="72" t="s">
        <v>181</v>
      </c>
      <c r="K11423" s="72" t="s">
        <v>182</v>
      </c>
      <c r="L11423" s="73">
        <v>4</v>
      </c>
      <c r="M11423" s="73" t="s">
        <v>104</v>
      </c>
      <c r="N11423" s="68" t="str">
        <f>VLOOKUP(K11423,[1]人員授權表!D$3:G$249,4,0)</f>
        <v>有機</v>
      </c>
      <c r="O11423" s="70" t="str">
        <f>IF(J11423=[1]人員授權表!$C$85,"Casper李羿勳",IF(J11423=[1]人員授權表!$C$188,"Iring陳俊明",IF(J11423=[1]人員授權表!$C$189,"Brian陳泓霖",VLOOKUP(K11423,[1]人員授權表!D$2:E$249,2,FALSE))))</f>
        <v>Sara王淑玲</v>
      </c>
      <c r="P11423" s="67">
        <f t="shared" si="612"/>
        <v>44913</v>
      </c>
      <c r="Q11423" s="75" t="str">
        <f t="shared" si="614"/>
        <v>週日</v>
      </c>
      <c r="AA11423" s="102">
        <v>15</v>
      </c>
      <c r="AB11423" s="123" t="s">
        <v>2325</v>
      </c>
    </row>
    <row r="11424" spans="2:28">
      <c r="B11424" s="66">
        <v>44895</v>
      </c>
      <c r="C11424" s="67">
        <v>44901</v>
      </c>
      <c r="E11424" s="70" t="s">
        <v>51</v>
      </c>
      <c r="F11424" s="4" t="s">
        <v>4074</v>
      </c>
      <c r="G11424" s="67">
        <v>44900</v>
      </c>
      <c r="H11424" s="101">
        <v>44916</v>
      </c>
      <c r="I11424" s="71">
        <f t="shared" ref="I11424:I11447" si="615">_xlfn.DAYS(H11424,G11424)</f>
        <v>16</v>
      </c>
      <c r="J11424" s="72" t="s">
        <v>240</v>
      </c>
      <c r="K11424" s="72" t="s">
        <v>248</v>
      </c>
      <c r="L11424" s="73">
        <v>1</v>
      </c>
      <c r="M11424" s="73" t="s">
        <v>91</v>
      </c>
      <c r="N11424" s="68" t="str">
        <f>VLOOKUP(K11424,[1]人員授權表!D$3:G$249,4,0)</f>
        <v>有機</v>
      </c>
      <c r="O11424" s="70" t="str">
        <f>IF(J11424=[1]人員授權表!$C$85,"Casper李羿勳",IF(J11424=[1]人員授權表!$C$188,"Iring陳俊明",IF(J11424=[1]人員授權表!$C$189,"Brian陳泓霖",VLOOKUP(K11424,[1]人員授權表!D$2:E$249,2,FALSE))))</f>
        <v>Marco陳鴻鈞</v>
      </c>
      <c r="P11424" s="67">
        <f t="shared" si="612"/>
        <v>44914</v>
      </c>
      <c r="Q11424" s="75" t="str">
        <f t="shared" si="614"/>
        <v>週一</v>
      </c>
    </row>
    <row r="11425" spans="2:17">
      <c r="B11425" s="66">
        <v>44895</v>
      </c>
      <c r="C11425" s="67">
        <v>44901</v>
      </c>
      <c r="E11425" s="70" t="s">
        <v>51</v>
      </c>
      <c r="F11425" s="4" t="s">
        <v>4074</v>
      </c>
      <c r="G11425" s="67">
        <v>44900</v>
      </c>
      <c r="H11425" s="101">
        <v>44916</v>
      </c>
      <c r="I11425" s="71">
        <f t="shared" si="615"/>
        <v>16</v>
      </c>
      <c r="J11425" s="72" t="s">
        <v>261</v>
      </c>
      <c r="K11425" s="72" t="s">
        <v>248</v>
      </c>
      <c r="L11425" s="73">
        <v>1</v>
      </c>
      <c r="M11425" s="73" t="s">
        <v>91</v>
      </c>
      <c r="N11425" s="68" t="str">
        <f>VLOOKUP(K11425,[1]人員授權表!D$3:G$249,4,0)</f>
        <v>有機</v>
      </c>
      <c r="O11425" s="70" t="str">
        <f>IF(J11425=[1]人員授權表!$C$85,"Casper李羿勳",IF(J11425=[1]人員授權表!$C$188,"Iring陳俊明",IF(J11425=[1]人員授權表!$C$189,"Brian陳泓霖",VLOOKUP(K11425,[1]人員授權表!D$2:E$249,2,FALSE))))</f>
        <v>Marco陳鴻鈞</v>
      </c>
      <c r="P11425" s="67">
        <f t="shared" si="612"/>
        <v>44914</v>
      </c>
      <c r="Q11425" s="75" t="str">
        <f t="shared" si="614"/>
        <v>週一</v>
      </c>
    </row>
    <row r="11426" spans="2:17">
      <c r="B11426" s="66">
        <v>44895</v>
      </c>
      <c r="C11426" s="67">
        <v>44901</v>
      </c>
      <c r="E11426" s="70" t="s">
        <v>51</v>
      </c>
      <c r="F11426" s="4" t="s">
        <v>4074</v>
      </c>
      <c r="G11426" s="67">
        <v>44900</v>
      </c>
      <c r="H11426" s="101">
        <v>44916</v>
      </c>
      <c r="I11426" s="71">
        <f t="shared" si="615"/>
        <v>16</v>
      </c>
      <c r="J11426" s="72" t="s">
        <v>238</v>
      </c>
      <c r="K11426" s="72" t="s">
        <v>239</v>
      </c>
      <c r="L11426" s="73">
        <v>1</v>
      </c>
      <c r="M11426" s="73" t="s">
        <v>91</v>
      </c>
      <c r="N11426" s="68" t="str">
        <f>VLOOKUP(K11426,[1]人員授權表!D$3:G$249,4,0)</f>
        <v>有機</v>
      </c>
      <c r="O11426" s="70" t="str">
        <f>IF(J11426=[1]人員授權表!$C$85,"Casper李羿勳",IF(J11426=[1]人員授權表!$C$188,"Iring陳俊明",IF(J11426=[1]人員授權表!$C$189,"Brian陳泓霖",VLOOKUP(K11426,[1]人員授權表!D$2:E$249,2,FALSE))))</f>
        <v>Casper李羿勳</v>
      </c>
      <c r="P11426" s="67">
        <f t="shared" si="612"/>
        <v>44914</v>
      </c>
      <c r="Q11426" s="75" t="str">
        <f t="shared" si="614"/>
        <v>週一</v>
      </c>
    </row>
    <row r="11427" spans="2:17">
      <c r="B11427" s="66">
        <v>44895</v>
      </c>
      <c r="C11427" s="67">
        <v>44901</v>
      </c>
      <c r="E11427" s="70" t="s">
        <v>51</v>
      </c>
      <c r="F11427" s="4" t="s">
        <v>4074</v>
      </c>
      <c r="G11427" s="67">
        <v>44900</v>
      </c>
      <c r="H11427" s="101">
        <v>44916</v>
      </c>
      <c r="I11427" s="71">
        <f t="shared" si="615"/>
        <v>16</v>
      </c>
      <c r="J11427" s="72" t="s">
        <v>53</v>
      </c>
      <c r="K11427" s="72" t="s">
        <v>54</v>
      </c>
      <c r="L11427" s="73">
        <v>2</v>
      </c>
      <c r="M11427" s="73" t="s">
        <v>91</v>
      </c>
      <c r="N11427" s="68" t="str">
        <f>VLOOKUP(K11427,[1]人員授權表!D$3:G$249,4,0)</f>
        <v>有機</v>
      </c>
      <c r="O11427" s="70" t="str">
        <f>IF(J11427=[1]人員授權表!$C$85,"Casper李羿勳",IF(J11427=[1]人員授權表!$C$188,"Iring陳俊明",IF(J11427=[1]人員授權表!$C$189,"Brian陳泓霖",VLOOKUP(K11427,[1]人員授權表!D$2:E$249,2,FALSE))))</f>
        <v>Marco陳鴻鈞</v>
      </c>
      <c r="P11427" s="67">
        <f t="shared" si="612"/>
        <v>44914</v>
      </c>
      <c r="Q11427" s="75" t="str">
        <f t="shared" si="614"/>
        <v>週一</v>
      </c>
    </row>
    <row r="11428" spans="2:17">
      <c r="B11428" s="66">
        <v>44895</v>
      </c>
      <c r="C11428" s="67">
        <v>44901</v>
      </c>
      <c r="E11428" s="70" t="s">
        <v>51</v>
      </c>
      <c r="F11428" s="4" t="s">
        <v>4074</v>
      </c>
      <c r="G11428" s="67">
        <v>44900</v>
      </c>
      <c r="H11428" s="101">
        <v>44916</v>
      </c>
      <c r="I11428" s="71">
        <f t="shared" si="615"/>
        <v>16</v>
      </c>
      <c r="J11428" s="72" t="s">
        <v>60</v>
      </c>
      <c r="K11428" s="72" t="s">
        <v>61</v>
      </c>
      <c r="L11428" s="73">
        <v>2</v>
      </c>
      <c r="M11428" s="73" t="s">
        <v>91</v>
      </c>
      <c r="N11428" s="68" t="str">
        <f>VLOOKUP(K11428,[1]人員授權表!D$3:G$249,4,0)</f>
        <v>有機</v>
      </c>
      <c r="O11428" s="70" t="str">
        <f>IF(J11428=[1]人員授權表!$C$85,"Casper李羿勳",IF(J11428=[1]人員授權表!$C$188,"Iring陳俊明",IF(J11428=[1]人員授權表!$C$189,"Brian陳泓霖",VLOOKUP(K11428,[1]人員授權表!D$2:E$249,2,FALSE))))</f>
        <v>Marco陳鴻鈞</v>
      </c>
      <c r="P11428" s="67">
        <f t="shared" si="612"/>
        <v>44914</v>
      </c>
      <c r="Q11428" s="75" t="str">
        <f t="shared" si="614"/>
        <v>週一</v>
      </c>
    </row>
    <row r="11429" spans="2:17">
      <c r="B11429" s="66">
        <v>44889</v>
      </c>
      <c r="E11429" s="70" t="s">
        <v>82</v>
      </c>
      <c r="F11429" s="70" t="s">
        <v>4075</v>
      </c>
      <c r="G11429" s="67">
        <v>44902</v>
      </c>
      <c r="H11429" s="67">
        <v>44916</v>
      </c>
      <c r="I11429" s="71">
        <f t="shared" si="615"/>
        <v>14</v>
      </c>
      <c r="J11429" s="72" t="s">
        <v>77</v>
      </c>
      <c r="K11429" s="72" t="s">
        <v>78</v>
      </c>
      <c r="L11429" s="73">
        <v>2</v>
      </c>
      <c r="M11429" s="73" t="s">
        <v>2273</v>
      </c>
      <c r="N11429" s="68" t="str">
        <f>VLOOKUP(K11429,[1]人員授權表!D$3:G$249,4,0)</f>
        <v>無機</v>
      </c>
      <c r="O11429" s="70" t="str">
        <f>IF(J11429=[1]人員授權表!$C$85,"Casper李羿勳",IF(J11429=[1]人員授權表!$C$188,"Iring陳俊明",IF(J11429=[1]人員授權表!$C$189,"Brian陳泓霖",VLOOKUP(K11429,[1]人員授權表!D$2:E$249,2,FALSE))))</f>
        <v>Ken張智凱</v>
      </c>
      <c r="P11429" s="67">
        <f t="shared" ref="P11429:P11492" si="616">H11429-2</f>
        <v>44914</v>
      </c>
      <c r="Q11429" s="75" t="str">
        <f t="shared" si="614"/>
        <v>週一</v>
      </c>
    </row>
    <row r="11430" spans="2:17">
      <c r="B11430" s="66">
        <v>44897</v>
      </c>
      <c r="E11430" s="70" t="s">
        <v>82</v>
      </c>
      <c r="F11430" s="4" t="s">
        <v>4076</v>
      </c>
      <c r="G11430" s="67">
        <v>44902</v>
      </c>
      <c r="H11430" s="67">
        <v>44916</v>
      </c>
      <c r="I11430" s="71">
        <f t="shared" si="615"/>
        <v>14</v>
      </c>
      <c r="J11430" s="72" t="s">
        <v>528</v>
      </c>
      <c r="K11430" s="72" t="s">
        <v>126</v>
      </c>
      <c r="L11430" s="73">
        <v>1</v>
      </c>
      <c r="M11430" s="73" t="s">
        <v>91</v>
      </c>
      <c r="N11430" s="68" t="str">
        <f>VLOOKUP(K11430,[1]人員授權表!D$3:G$249,4,0)</f>
        <v>有機</v>
      </c>
      <c r="O11430" s="70" t="str">
        <f>IF(J11430=[1]人員授權表!$C$85,"Casper李羿勳",IF(J11430=[1]人員授權表!$C$188,"Iring陳俊明",IF(J11430=[1]人員授權表!$C$189,"Brian陳泓霖",VLOOKUP(K11430,[1]人員授權表!D$2:E$249,2,FALSE))))</f>
        <v>Lucy黃詩婷</v>
      </c>
      <c r="P11430" s="67">
        <f t="shared" si="616"/>
        <v>44914</v>
      </c>
      <c r="Q11430" s="75" t="str">
        <f t="shared" si="614"/>
        <v>週一</v>
      </c>
    </row>
    <row r="11431" spans="2:17">
      <c r="B11431" s="66">
        <v>44897</v>
      </c>
      <c r="E11431" s="70" t="s">
        <v>82</v>
      </c>
      <c r="F11431" s="4" t="s">
        <v>4077</v>
      </c>
      <c r="G11431" s="67">
        <v>44902</v>
      </c>
      <c r="H11431" s="67">
        <v>44916</v>
      </c>
      <c r="I11431" s="71">
        <f t="shared" si="615"/>
        <v>14</v>
      </c>
      <c r="J11431" s="72" t="s">
        <v>528</v>
      </c>
      <c r="K11431" s="72" t="s">
        <v>126</v>
      </c>
      <c r="L11431" s="73">
        <v>1</v>
      </c>
      <c r="M11431" s="73" t="s">
        <v>91</v>
      </c>
      <c r="N11431" s="68" t="str">
        <f>VLOOKUP(K11431,[1]人員授權表!D$3:G$249,4,0)</f>
        <v>有機</v>
      </c>
      <c r="O11431" s="70" t="str">
        <f>IF(J11431=[1]人員授權表!$C$85,"Casper李羿勳",IF(J11431=[1]人員授權表!$C$188,"Iring陳俊明",IF(J11431=[1]人員授權表!$C$189,"Brian陳泓霖",VLOOKUP(K11431,[1]人員授權表!D$2:E$249,2,FALSE))))</f>
        <v>Lucy黃詩婷</v>
      </c>
      <c r="P11431" s="67">
        <f t="shared" si="616"/>
        <v>44914</v>
      </c>
      <c r="Q11431" s="75" t="str">
        <f t="shared" si="614"/>
        <v>週一</v>
      </c>
    </row>
    <row r="11432" spans="2:17">
      <c r="B11432" s="66">
        <v>44897</v>
      </c>
      <c r="E11432" s="70" t="s">
        <v>82</v>
      </c>
      <c r="F11432" s="4" t="s">
        <v>4078</v>
      </c>
      <c r="G11432" s="67">
        <v>44902</v>
      </c>
      <c r="H11432" s="67">
        <v>44916</v>
      </c>
      <c r="I11432" s="71">
        <f t="shared" si="615"/>
        <v>14</v>
      </c>
      <c r="J11432" s="72" t="s">
        <v>528</v>
      </c>
      <c r="K11432" s="72" t="s">
        <v>126</v>
      </c>
      <c r="L11432" s="73">
        <v>1</v>
      </c>
      <c r="M11432" s="73" t="s">
        <v>91</v>
      </c>
      <c r="N11432" s="68" t="str">
        <f>VLOOKUP(K11432,[1]人員授權表!D$3:G$249,4,0)</f>
        <v>有機</v>
      </c>
      <c r="O11432" s="70" t="str">
        <f>IF(J11432=[1]人員授權表!$C$85,"Casper李羿勳",IF(J11432=[1]人員授權表!$C$188,"Iring陳俊明",IF(J11432=[1]人員授權表!$C$189,"Brian陳泓霖",VLOOKUP(K11432,[1]人員授權表!D$2:E$249,2,FALSE))))</f>
        <v>Lucy黃詩婷</v>
      </c>
      <c r="P11432" s="67">
        <f t="shared" si="616"/>
        <v>44914</v>
      </c>
      <c r="Q11432" s="75" t="str">
        <f t="shared" si="614"/>
        <v>週一</v>
      </c>
    </row>
    <row r="11433" spans="2:17">
      <c r="B11433" s="66">
        <v>44897</v>
      </c>
      <c r="E11433" s="70" t="s">
        <v>82</v>
      </c>
      <c r="F11433" s="4" t="s">
        <v>4079</v>
      </c>
      <c r="G11433" s="67">
        <v>44902</v>
      </c>
      <c r="H11433" s="67">
        <v>44916</v>
      </c>
      <c r="I11433" s="71">
        <f t="shared" si="615"/>
        <v>14</v>
      </c>
      <c r="J11433" s="72" t="s">
        <v>528</v>
      </c>
      <c r="K11433" s="72" t="s">
        <v>126</v>
      </c>
      <c r="L11433" s="73">
        <v>1</v>
      </c>
      <c r="M11433" s="73" t="s">
        <v>91</v>
      </c>
      <c r="N11433" s="68" t="str">
        <f>VLOOKUP(K11433,[1]人員授權表!D$3:G$249,4,0)</f>
        <v>有機</v>
      </c>
      <c r="O11433" s="70" t="str">
        <f>IF(J11433=[1]人員授權表!$C$85,"Casper李羿勳",IF(J11433=[1]人員授權表!$C$188,"Iring陳俊明",IF(J11433=[1]人員授權表!$C$189,"Brian陳泓霖",VLOOKUP(K11433,[1]人員授權表!D$2:E$249,2,FALSE))))</f>
        <v>Lucy黃詩婷</v>
      </c>
      <c r="P11433" s="67">
        <f t="shared" si="616"/>
        <v>44914</v>
      </c>
      <c r="Q11433" s="75" t="str">
        <f t="shared" si="614"/>
        <v>週一</v>
      </c>
    </row>
    <row r="11434" spans="2:17">
      <c r="B11434" s="66">
        <v>44897</v>
      </c>
      <c r="E11434" s="70" t="s">
        <v>82</v>
      </c>
      <c r="F11434" s="4" t="s">
        <v>4080</v>
      </c>
      <c r="G11434" s="67">
        <v>44902</v>
      </c>
      <c r="H11434" s="67">
        <v>44916</v>
      </c>
      <c r="I11434" s="71">
        <f t="shared" si="615"/>
        <v>14</v>
      </c>
      <c r="J11434" s="72" t="s">
        <v>528</v>
      </c>
      <c r="K11434" s="72" t="s">
        <v>126</v>
      </c>
      <c r="L11434" s="73">
        <v>1</v>
      </c>
      <c r="M11434" s="73" t="s">
        <v>91</v>
      </c>
      <c r="N11434" s="68" t="str">
        <f>VLOOKUP(K11434,[1]人員授權表!D$3:G$249,4,0)</f>
        <v>有機</v>
      </c>
      <c r="O11434" s="70" t="str">
        <f>IF(J11434=[1]人員授權表!$C$85,"Casper李羿勳",IF(J11434=[1]人員授權表!$C$188,"Iring陳俊明",IF(J11434=[1]人員授權表!$C$189,"Brian陳泓霖",VLOOKUP(K11434,[1]人員授權表!D$2:E$249,2,FALSE))))</f>
        <v>Lucy黃詩婷</v>
      </c>
      <c r="P11434" s="67">
        <f t="shared" si="616"/>
        <v>44914</v>
      </c>
      <c r="Q11434" s="75" t="str">
        <f t="shared" si="614"/>
        <v>週一</v>
      </c>
    </row>
    <row r="11435" spans="2:17">
      <c r="B11435" s="66">
        <v>44897</v>
      </c>
      <c r="E11435" s="70" t="s">
        <v>82</v>
      </c>
      <c r="F11435" s="4" t="s">
        <v>4081</v>
      </c>
      <c r="G11435" s="67">
        <v>44902</v>
      </c>
      <c r="H11435" s="67">
        <v>44916</v>
      </c>
      <c r="I11435" s="71">
        <f t="shared" si="615"/>
        <v>14</v>
      </c>
      <c r="J11435" s="72" t="s">
        <v>528</v>
      </c>
      <c r="K11435" s="72" t="s">
        <v>126</v>
      </c>
      <c r="L11435" s="73">
        <v>1</v>
      </c>
      <c r="M11435" s="73" t="s">
        <v>91</v>
      </c>
      <c r="N11435" s="68" t="str">
        <f>VLOOKUP(K11435,[1]人員授權表!D$3:G$249,4,0)</f>
        <v>有機</v>
      </c>
      <c r="O11435" s="70" t="str">
        <f>IF(J11435=[1]人員授權表!$C$85,"Casper李羿勳",IF(J11435=[1]人員授權表!$C$188,"Iring陳俊明",IF(J11435=[1]人員授權表!$C$189,"Brian陳泓霖",VLOOKUP(K11435,[1]人員授權表!D$2:E$249,2,FALSE))))</f>
        <v>Lucy黃詩婷</v>
      </c>
      <c r="P11435" s="67">
        <f t="shared" si="616"/>
        <v>44914</v>
      </c>
      <c r="Q11435" s="75" t="str">
        <f t="shared" si="614"/>
        <v>週一</v>
      </c>
    </row>
    <row r="11436" spans="2:17">
      <c r="B11436" s="66">
        <v>44897</v>
      </c>
      <c r="E11436" s="70" t="s">
        <v>82</v>
      </c>
      <c r="F11436" s="4" t="s">
        <v>4082</v>
      </c>
      <c r="G11436" s="67">
        <v>44902</v>
      </c>
      <c r="H11436" s="67">
        <v>44916</v>
      </c>
      <c r="I11436" s="71">
        <f t="shared" si="615"/>
        <v>14</v>
      </c>
      <c r="J11436" s="72" t="s">
        <v>528</v>
      </c>
      <c r="K11436" s="72" t="s">
        <v>126</v>
      </c>
      <c r="L11436" s="73">
        <v>1</v>
      </c>
      <c r="M11436" s="73" t="s">
        <v>91</v>
      </c>
      <c r="N11436" s="68" t="str">
        <f>VLOOKUP(K11436,[1]人員授權表!D$3:G$249,4,0)</f>
        <v>有機</v>
      </c>
      <c r="O11436" s="70" t="str">
        <f>IF(J11436=[1]人員授權表!$C$85,"Casper李羿勳",IF(J11436=[1]人員授權表!$C$188,"Iring陳俊明",IF(J11436=[1]人員授權表!$C$189,"Brian陳泓霖",VLOOKUP(K11436,[1]人員授權表!D$2:E$249,2,FALSE))))</f>
        <v>Lucy黃詩婷</v>
      </c>
      <c r="P11436" s="67">
        <f t="shared" si="616"/>
        <v>44914</v>
      </c>
      <c r="Q11436" s="75" t="str">
        <f t="shared" si="614"/>
        <v>週一</v>
      </c>
    </row>
    <row r="11437" spans="2:17">
      <c r="B11437" s="66">
        <v>44897</v>
      </c>
      <c r="E11437" s="70" t="s">
        <v>82</v>
      </c>
      <c r="F11437" s="4" t="s">
        <v>4083</v>
      </c>
      <c r="G11437" s="67">
        <v>44902</v>
      </c>
      <c r="H11437" s="67">
        <v>44916</v>
      </c>
      <c r="I11437" s="71">
        <f t="shared" si="615"/>
        <v>14</v>
      </c>
      <c r="J11437" s="72" t="s">
        <v>528</v>
      </c>
      <c r="K11437" s="72" t="s">
        <v>126</v>
      </c>
      <c r="L11437" s="73">
        <v>1</v>
      </c>
      <c r="M11437" s="73" t="s">
        <v>91</v>
      </c>
      <c r="N11437" s="68" t="str">
        <f>VLOOKUP(K11437,[1]人員授權表!D$3:G$249,4,0)</f>
        <v>有機</v>
      </c>
      <c r="O11437" s="70" t="str">
        <f>IF(J11437=[1]人員授權表!$C$85,"Casper李羿勳",IF(J11437=[1]人員授權表!$C$188,"Iring陳俊明",IF(J11437=[1]人員授權表!$C$189,"Brian陳泓霖",VLOOKUP(K11437,[1]人員授權表!D$2:E$249,2,FALSE))))</f>
        <v>Lucy黃詩婷</v>
      </c>
      <c r="P11437" s="67">
        <f t="shared" si="616"/>
        <v>44914</v>
      </c>
      <c r="Q11437" s="75" t="str">
        <f t="shared" si="614"/>
        <v>週一</v>
      </c>
    </row>
    <row r="11438" spans="2:17">
      <c r="B11438" s="66">
        <v>44897</v>
      </c>
      <c r="E11438" s="70" t="s">
        <v>82</v>
      </c>
      <c r="F11438" s="4" t="s">
        <v>4084</v>
      </c>
      <c r="G11438" s="67">
        <v>44902</v>
      </c>
      <c r="H11438" s="67">
        <v>44916</v>
      </c>
      <c r="I11438" s="71">
        <f t="shared" si="615"/>
        <v>14</v>
      </c>
      <c r="J11438" s="72" t="s">
        <v>528</v>
      </c>
      <c r="K11438" s="72" t="s">
        <v>126</v>
      </c>
      <c r="L11438" s="73">
        <v>1</v>
      </c>
      <c r="M11438" s="73" t="s">
        <v>91</v>
      </c>
      <c r="N11438" s="68" t="str">
        <f>VLOOKUP(K11438,[1]人員授權表!D$3:G$249,4,0)</f>
        <v>有機</v>
      </c>
      <c r="O11438" s="70" t="str">
        <f>IF(J11438=[1]人員授權表!$C$85,"Casper李羿勳",IF(J11438=[1]人員授權表!$C$188,"Iring陳俊明",IF(J11438=[1]人員授權表!$C$189,"Brian陳泓霖",VLOOKUP(K11438,[1]人員授權表!D$2:E$249,2,FALSE))))</f>
        <v>Lucy黃詩婷</v>
      </c>
      <c r="P11438" s="67">
        <f t="shared" si="616"/>
        <v>44914</v>
      </c>
      <c r="Q11438" s="75" t="str">
        <f t="shared" si="614"/>
        <v>週一</v>
      </c>
    </row>
    <row r="11439" spans="2:17">
      <c r="B11439" s="66">
        <v>44897</v>
      </c>
      <c r="E11439" s="70" t="s">
        <v>82</v>
      </c>
      <c r="F11439" s="4" t="s">
        <v>4085</v>
      </c>
      <c r="G11439" s="67">
        <v>44902</v>
      </c>
      <c r="H11439" s="67">
        <v>44916</v>
      </c>
      <c r="I11439" s="71">
        <f t="shared" si="615"/>
        <v>14</v>
      </c>
      <c r="J11439" s="72" t="s">
        <v>528</v>
      </c>
      <c r="K11439" s="72" t="s">
        <v>126</v>
      </c>
      <c r="L11439" s="73">
        <v>1</v>
      </c>
      <c r="M11439" s="73" t="s">
        <v>91</v>
      </c>
      <c r="N11439" s="68" t="str">
        <f>VLOOKUP(K11439,[1]人員授權表!D$3:G$249,4,0)</f>
        <v>有機</v>
      </c>
      <c r="O11439" s="70" t="str">
        <f>IF(J11439=[1]人員授權表!$C$85,"Casper李羿勳",IF(J11439=[1]人員授權表!$C$188,"Iring陳俊明",IF(J11439=[1]人員授權表!$C$189,"Brian陳泓霖",VLOOKUP(K11439,[1]人員授權表!D$2:E$249,2,FALSE))))</f>
        <v>Lucy黃詩婷</v>
      </c>
      <c r="P11439" s="67">
        <f t="shared" si="616"/>
        <v>44914</v>
      </c>
      <c r="Q11439" s="75" t="str">
        <f t="shared" si="614"/>
        <v>週一</v>
      </c>
    </row>
    <row r="11440" spans="2:17">
      <c r="B11440" s="66">
        <v>44895</v>
      </c>
      <c r="C11440" s="67">
        <v>44900</v>
      </c>
      <c r="E11440" s="70" t="s">
        <v>82</v>
      </c>
      <c r="F11440" s="70" t="s">
        <v>4086</v>
      </c>
      <c r="G11440" s="101">
        <v>44902</v>
      </c>
      <c r="H11440" s="101">
        <v>44916</v>
      </c>
      <c r="I11440" s="71">
        <f t="shared" si="615"/>
        <v>14</v>
      </c>
      <c r="J11440" s="72" t="s">
        <v>139</v>
      </c>
      <c r="K11440" s="72" t="s">
        <v>140</v>
      </c>
      <c r="L11440" s="73">
        <v>1</v>
      </c>
      <c r="M11440" s="73" t="s">
        <v>322</v>
      </c>
      <c r="N11440" s="68" t="str">
        <f>VLOOKUP(K11440,[1]人員授權表!D$3:G$249,4,0)</f>
        <v>無機</v>
      </c>
      <c r="O11440" s="70" t="str">
        <f>IF(J11440=[1]人員授權表!$C$85,"Casper李羿勳",IF(J11440=[1]人員授權表!$C$188,"Iring陳俊明",IF(J11440=[1]人員授權表!$C$189,"Brian陳泓霖",VLOOKUP(K11440,[1]人員授權表!D$2:E$249,2,FALSE))))</f>
        <v>Brian陳泓霖</v>
      </c>
      <c r="P11440" s="67">
        <f t="shared" si="616"/>
        <v>44914</v>
      </c>
      <c r="Q11440" s="75" t="str">
        <f t="shared" si="614"/>
        <v>週一</v>
      </c>
    </row>
    <row r="11441" spans="2:18">
      <c r="B11441" s="66">
        <v>44895</v>
      </c>
      <c r="C11441" s="67">
        <v>44900</v>
      </c>
      <c r="E11441" s="70" t="s">
        <v>82</v>
      </c>
      <c r="F11441" s="70" t="s">
        <v>4086</v>
      </c>
      <c r="G11441" s="101">
        <v>44902</v>
      </c>
      <c r="H11441" s="101">
        <v>44916</v>
      </c>
      <c r="I11441" s="71">
        <f t="shared" si="615"/>
        <v>14</v>
      </c>
      <c r="J11441" s="72" t="s">
        <v>269</v>
      </c>
      <c r="K11441" s="72" t="s">
        <v>270</v>
      </c>
      <c r="L11441" s="73">
        <v>1</v>
      </c>
      <c r="M11441" s="73" t="s">
        <v>322</v>
      </c>
      <c r="N11441" s="68" t="str">
        <f>VLOOKUP(K11441,[1]人員授權表!D$3:G$249,4,0)</f>
        <v>無機</v>
      </c>
      <c r="O11441" s="70" t="str">
        <f>IF(J11441=[1]人員授權表!$C$85,"Casper李羿勳",IF(J11441=[1]人員授權表!$C$188,"Iring陳俊明",IF(J11441=[1]人員授權表!$C$189,"Brian陳泓霖",VLOOKUP(K11441,[1]人員授權表!D$2:E$249,2,FALSE))))</f>
        <v>George陳志昇&amp;Vicky游崴涵</v>
      </c>
      <c r="P11441" s="67">
        <f t="shared" si="616"/>
        <v>44914</v>
      </c>
      <c r="Q11441" s="75" t="str">
        <f t="shared" si="614"/>
        <v>週一</v>
      </c>
    </row>
    <row r="11442" spans="2:18">
      <c r="B11442" s="66">
        <v>44895</v>
      </c>
      <c r="C11442" s="67">
        <v>44900</v>
      </c>
      <c r="E11442" s="70" t="s">
        <v>82</v>
      </c>
      <c r="F11442" s="70" t="s">
        <v>4086</v>
      </c>
      <c r="G11442" s="101">
        <v>44902</v>
      </c>
      <c r="H11442" s="101">
        <v>44916</v>
      </c>
      <c r="I11442" s="71">
        <f t="shared" si="615"/>
        <v>14</v>
      </c>
      <c r="J11442" s="72" t="s">
        <v>137</v>
      </c>
      <c r="K11442" s="72" t="s">
        <v>138</v>
      </c>
      <c r="L11442" s="73">
        <v>1</v>
      </c>
      <c r="M11442" s="73" t="s">
        <v>322</v>
      </c>
      <c r="N11442" s="68" t="str">
        <f>VLOOKUP(K11442,[1]人員授權表!D$3:G$249,4,0)</f>
        <v>無機</v>
      </c>
      <c r="O11442" s="70" t="str">
        <f>IF(J11442=[1]人員授權表!$C$85,"Casper李羿勳",IF(J11442=[1]人員授權表!$C$188,"Iring陳俊明",IF(J11442=[1]人員授權表!$C$189,"Brian陳泓霖",VLOOKUP(K11442,[1]人員授權表!D$2:E$249,2,FALSE))))</f>
        <v>Jack劉念忻</v>
      </c>
      <c r="P11442" s="67">
        <f t="shared" si="616"/>
        <v>44914</v>
      </c>
      <c r="Q11442" s="75" t="str">
        <f t="shared" si="614"/>
        <v>週一</v>
      </c>
    </row>
    <row r="11443" spans="2:18">
      <c r="B11443" s="66">
        <v>44895</v>
      </c>
      <c r="C11443" s="67">
        <v>44900</v>
      </c>
      <c r="E11443" s="70" t="s">
        <v>82</v>
      </c>
      <c r="F11443" s="70" t="s">
        <v>4086</v>
      </c>
      <c r="G11443" s="101">
        <v>44902</v>
      </c>
      <c r="H11443" s="101">
        <v>44916</v>
      </c>
      <c r="I11443" s="71">
        <f t="shared" si="615"/>
        <v>14</v>
      </c>
      <c r="J11443" s="72" t="s">
        <v>148</v>
      </c>
      <c r="K11443" s="72" t="s">
        <v>149</v>
      </c>
      <c r="L11443" s="73">
        <v>1</v>
      </c>
      <c r="M11443" s="73" t="s">
        <v>322</v>
      </c>
      <c r="N11443" s="68" t="str">
        <f>VLOOKUP(K11443,[1]人員授權表!D$3:G$249,4,0)</f>
        <v>無機</v>
      </c>
      <c r="O11443" s="70" t="str">
        <f>IF(J11443=[1]人員授權表!$C$85,"Casper李羿勳",IF(J11443=[1]人員授權表!$C$188,"Iring陳俊明",IF(J11443=[1]人員授權表!$C$189,"Brian陳泓霖",VLOOKUP(K11443,[1]人員授權表!D$2:E$249,2,FALSE))))</f>
        <v>Vicky游崴涵</v>
      </c>
      <c r="P11443" s="67">
        <f t="shared" si="616"/>
        <v>44914</v>
      </c>
      <c r="Q11443" s="75" t="str">
        <f t="shared" si="614"/>
        <v>週一</v>
      </c>
    </row>
    <row r="11444" spans="2:18">
      <c r="B11444" s="66">
        <v>44890</v>
      </c>
      <c r="E11444" s="70" t="s">
        <v>82</v>
      </c>
      <c r="F11444" s="70" t="s">
        <v>4087</v>
      </c>
      <c r="G11444" s="67">
        <v>44902</v>
      </c>
      <c r="H11444" s="67">
        <v>44916</v>
      </c>
      <c r="I11444" s="71">
        <f t="shared" si="615"/>
        <v>14</v>
      </c>
      <c r="J11444" s="72" t="s">
        <v>139</v>
      </c>
      <c r="K11444" s="72" t="s">
        <v>140</v>
      </c>
      <c r="L11444" s="73">
        <v>1</v>
      </c>
      <c r="M11444" s="73" t="s">
        <v>127</v>
      </c>
      <c r="N11444" s="68" t="str">
        <f>VLOOKUP(K11444,[1]人員授權表!D$3:G$249,4,0)</f>
        <v>無機</v>
      </c>
      <c r="O11444" s="70" t="str">
        <f>IF(J11444=[1]人員授權表!$C$85,"Casper李羿勳",IF(J11444=[1]人員授權表!$C$188,"Iring陳俊明",IF(J11444=[1]人員授權表!$C$189,"Brian陳泓霖",VLOOKUP(K11444,[1]人員授權表!D$2:E$249,2,FALSE))))</f>
        <v>Brian陳泓霖</v>
      </c>
      <c r="P11444" s="67">
        <f t="shared" si="616"/>
        <v>44914</v>
      </c>
      <c r="Q11444" s="75" t="str">
        <f t="shared" si="614"/>
        <v>週一</v>
      </c>
    </row>
    <row r="11445" spans="2:18">
      <c r="B11445" s="66">
        <v>44890</v>
      </c>
      <c r="E11445" s="70" t="s">
        <v>82</v>
      </c>
      <c r="F11445" s="70" t="s">
        <v>4087</v>
      </c>
      <c r="G11445" s="67">
        <v>44902</v>
      </c>
      <c r="H11445" s="67">
        <v>44916</v>
      </c>
      <c r="I11445" s="71">
        <f t="shared" si="615"/>
        <v>14</v>
      </c>
      <c r="J11445" s="72" t="s">
        <v>269</v>
      </c>
      <c r="K11445" s="72" t="s">
        <v>270</v>
      </c>
      <c r="L11445" s="73">
        <v>1</v>
      </c>
      <c r="M11445" s="73" t="s">
        <v>127</v>
      </c>
      <c r="N11445" s="68" t="str">
        <f>VLOOKUP(K11445,[1]人員授權表!D$3:G$249,4,0)</f>
        <v>無機</v>
      </c>
      <c r="O11445" s="70" t="str">
        <f>IF(J11445=[1]人員授權表!$C$85,"Casper李羿勳",IF(J11445=[1]人員授權表!$C$188,"Iring陳俊明",IF(J11445=[1]人員授權表!$C$189,"Brian陳泓霖",VLOOKUP(K11445,[1]人員授權表!D$2:E$249,2,FALSE))))</f>
        <v>George陳志昇&amp;Vicky游崴涵</v>
      </c>
      <c r="P11445" s="67">
        <f t="shared" si="616"/>
        <v>44914</v>
      </c>
      <c r="Q11445" s="75" t="str">
        <f t="shared" si="614"/>
        <v>週一</v>
      </c>
    </row>
    <row r="11446" spans="2:18">
      <c r="B11446" s="66">
        <v>44890</v>
      </c>
      <c r="E11446" s="70" t="s">
        <v>82</v>
      </c>
      <c r="F11446" s="70" t="s">
        <v>4087</v>
      </c>
      <c r="G11446" s="67">
        <v>44902</v>
      </c>
      <c r="H11446" s="67">
        <v>44916</v>
      </c>
      <c r="I11446" s="71">
        <f t="shared" si="615"/>
        <v>14</v>
      </c>
      <c r="J11446" s="72" t="s">
        <v>137</v>
      </c>
      <c r="K11446" s="72" t="s">
        <v>138</v>
      </c>
      <c r="L11446" s="73">
        <v>1</v>
      </c>
      <c r="M11446" s="73" t="s">
        <v>127</v>
      </c>
      <c r="N11446" s="68" t="str">
        <f>VLOOKUP(K11446,[1]人員授權表!D$3:G$249,4,0)</f>
        <v>無機</v>
      </c>
      <c r="O11446" s="70" t="str">
        <f>IF(J11446=[1]人員授權表!$C$85,"Casper李羿勳",IF(J11446=[1]人員授權表!$C$188,"Iring陳俊明",IF(J11446=[1]人員授權表!$C$189,"Brian陳泓霖",VLOOKUP(K11446,[1]人員授權表!D$2:E$249,2,FALSE))))</f>
        <v>Jack劉念忻</v>
      </c>
      <c r="P11446" s="67">
        <f t="shared" si="616"/>
        <v>44914</v>
      </c>
      <c r="Q11446" s="75" t="str">
        <f t="shared" si="614"/>
        <v>週一</v>
      </c>
    </row>
    <row r="11447" spans="2:18">
      <c r="B11447" s="66">
        <v>44890</v>
      </c>
      <c r="D11447" s="68" t="s">
        <v>50</v>
      </c>
      <c r="E11447" s="70" t="s">
        <v>82</v>
      </c>
      <c r="F11447" s="70" t="s">
        <v>4087</v>
      </c>
      <c r="G11447" s="67">
        <v>44902</v>
      </c>
      <c r="H11447" s="67">
        <v>44916</v>
      </c>
      <c r="I11447" s="71">
        <f t="shared" si="615"/>
        <v>14</v>
      </c>
      <c r="J11447" s="72" t="s">
        <v>148</v>
      </c>
      <c r="K11447" s="72" t="s">
        <v>149</v>
      </c>
      <c r="L11447" s="73">
        <v>1</v>
      </c>
      <c r="M11447" s="73" t="s">
        <v>127</v>
      </c>
      <c r="N11447" s="68" t="str">
        <f>VLOOKUP(K11447,[1]人員授權表!D$3:G$249,4,0)</f>
        <v>無機</v>
      </c>
      <c r="O11447" s="70" t="str">
        <f>IF(J11447=[1]人員授權表!$C$85,"Casper李羿勳",IF(J11447=[1]人員授權表!$C$188,"Iring陳俊明",IF(J11447=[1]人員授權表!$C$189,"Brian陳泓霖",VLOOKUP(K11447,[1]人員授權表!D$2:E$249,2,FALSE))))</f>
        <v>Vicky游崴涵</v>
      </c>
      <c r="P11447" s="67">
        <f t="shared" si="616"/>
        <v>44914</v>
      </c>
      <c r="Q11447" s="75" t="str">
        <f t="shared" si="614"/>
        <v>週一</v>
      </c>
      <c r="R11447" s="80">
        <v>44902</v>
      </c>
    </row>
    <row r="11448" spans="2:18">
      <c r="B11448" s="66">
        <v>44902</v>
      </c>
      <c r="E11448" s="70" t="s">
        <v>82</v>
      </c>
      <c r="F11448" s="4" t="s">
        <v>4088</v>
      </c>
      <c r="G11448" s="67">
        <v>44902</v>
      </c>
      <c r="H11448" s="67">
        <v>44916</v>
      </c>
      <c r="I11448" s="71">
        <v>14</v>
      </c>
      <c r="J11448" s="72" t="s">
        <v>181</v>
      </c>
      <c r="K11448" s="72" t="s">
        <v>182</v>
      </c>
      <c r="L11448" s="73">
        <v>1</v>
      </c>
      <c r="M11448" s="73" t="s">
        <v>104</v>
      </c>
      <c r="N11448" s="68" t="str">
        <f>VLOOKUP(K11448,[1]人員授權表!D$3:G$249,4,0)</f>
        <v>有機</v>
      </c>
      <c r="O11448" s="70" t="str">
        <f>IF(J11448=[1]人員授權表!$C$85,"Casper李羿勳",IF(J11448=[1]人員授權表!$C$188,"Iring陳俊明",IF(J11448=[1]人員授權表!$C$189,"Brian陳泓霖",VLOOKUP(K11448,[1]人員授權表!D$2:E$249,2,FALSE))))</f>
        <v>Sara王淑玲</v>
      </c>
      <c r="P11448" s="67">
        <f t="shared" si="616"/>
        <v>44914</v>
      </c>
      <c r="Q11448" s="75" t="str">
        <f t="shared" si="614"/>
        <v>週一</v>
      </c>
    </row>
    <row r="11449" spans="2:18">
      <c r="B11449" s="66">
        <v>44902</v>
      </c>
      <c r="E11449" s="70" t="s">
        <v>82</v>
      </c>
      <c r="F11449" s="4" t="s">
        <v>4088</v>
      </c>
      <c r="G11449" s="67">
        <v>44902</v>
      </c>
      <c r="H11449" s="67">
        <v>44916</v>
      </c>
      <c r="I11449" s="71">
        <v>14</v>
      </c>
      <c r="J11449" s="72" t="s">
        <v>169</v>
      </c>
      <c r="K11449" s="72" t="s">
        <v>170</v>
      </c>
      <c r="L11449" s="73">
        <v>1</v>
      </c>
      <c r="M11449" s="73" t="s">
        <v>104</v>
      </c>
      <c r="N11449" s="68" t="str">
        <f>VLOOKUP(K11449,[1]人員授權表!D$3:G$249,4,0)</f>
        <v>有機</v>
      </c>
      <c r="O11449" s="70" t="str">
        <f>IF(J11449=[1]人員授權表!$C$85,"Casper李羿勳",IF(J11449=[1]人員授權表!$C$188,"Iring陳俊明",IF(J11449=[1]人員授權表!$C$189,"Brian陳泓霖",VLOOKUP(K11449,[1]人員授權表!D$2:E$249,2,FALSE))))</f>
        <v>Elle黃雅琪&amp;
Marco陳鴻鈞</v>
      </c>
      <c r="P11449" s="67">
        <f t="shared" si="616"/>
        <v>44914</v>
      </c>
      <c r="Q11449" s="75" t="str">
        <f t="shared" si="614"/>
        <v>週一</v>
      </c>
    </row>
    <row r="11450" spans="2:18">
      <c r="B11450" s="66">
        <v>44902</v>
      </c>
      <c r="E11450" s="70" t="s">
        <v>82</v>
      </c>
      <c r="F11450" s="4" t="s">
        <v>4088</v>
      </c>
      <c r="G11450" s="67">
        <v>44902</v>
      </c>
      <c r="H11450" s="67">
        <v>44916</v>
      </c>
      <c r="I11450" s="71">
        <v>14</v>
      </c>
      <c r="J11450" s="72" t="s">
        <v>148</v>
      </c>
      <c r="K11450" s="72" t="s">
        <v>149</v>
      </c>
      <c r="L11450" s="73">
        <v>1</v>
      </c>
      <c r="M11450" s="73" t="s">
        <v>104</v>
      </c>
      <c r="N11450" s="68" t="str">
        <f>VLOOKUP(K11450,[1]人員授權表!D$3:G$249,4,0)</f>
        <v>無機</v>
      </c>
      <c r="O11450" s="70" t="str">
        <f>IF(J11450=[1]人員授權表!$C$85,"Casper李羿勳",IF(J11450=[1]人員授權表!$C$188,"Iring陳俊明",IF(J11450=[1]人員授權表!$C$189,"Brian陳泓霖",VLOOKUP(K11450,[1]人員授權表!D$2:E$249,2,FALSE))))</f>
        <v>Vicky游崴涵</v>
      </c>
      <c r="P11450" s="67">
        <f t="shared" si="616"/>
        <v>44914</v>
      </c>
      <c r="Q11450" s="75" t="str">
        <f t="shared" si="614"/>
        <v>週一</v>
      </c>
    </row>
    <row r="11451" spans="2:18">
      <c r="B11451" s="66">
        <v>44902</v>
      </c>
      <c r="E11451" s="70" t="s">
        <v>82</v>
      </c>
      <c r="F11451" s="4" t="s">
        <v>4088</v>
      </c>
      <c r="G11451" s="67">
        <v>44902</v>
      </c>
      <c r="H11451" s="67">
        <v>44916</v>
      </c>
      <c r="I11451" s="71">
        <v>14</v>
      </c>
      <c r="J11451" s="72" t="s">
        <v>139</v>
      </c>
      <c r="K11451" s="72" t="s">
        <v>140</v>
      </c>
      <c r="L11451" s="73">
        <v>1</v>
      </c>
      <c r="M11451" s="73" t="s">
        <v>104</v>
      </c>
      <c r="N11451" s="68" t="str">
        <f>VLOOKUP(K11451,[1]人員授權表!D$3:G$249,4,0)</f>
        <v>無機</v>
      </c>
      <c r="O11451" s="70" t="str">
        <f>IF(J11451=[1]人員授權表!$C$85,"Casper李羿勳",IF(J11451=[1]人員授權表!$C$188,"Iring陳俊明",IF(J11451=[1]人員授權表!$C$189,"Brian陳泓霖",VLOOKUP(K11451,[1]人員授權表!D$2:E$249,2,FALSE))))</f>
        <v>Brian陳泓霖</v>
      </c>
      <c r="P11451" s="67">
        <f t="shared" si="616"/>
        <v>44914</v>
      </c>
      <c r="Q11451" s="75" t="str">
        <f t="shared" si="614"/>
        <v>週一</v>
      </c>
    </row>
    <row r="11452" spans="2:18">
      <c r="B11452" s="66">
        <v>44902</v>
      </c>
      <c r="E11452" s="70" t="s">
        <v>82</v>
      </c>
      <c r="F11452" s="4" t="s">
        <v>4088</v>
      </c>
      <c r="G11452" s="67">
        <v>44902</v>
      </c>
      <c r="H11452" s="67">
        <v>44916</v>
      </c>
      <c r="I11452" s="71">
        <v>14</v>
      </c>
      <c r="J11452" s="72" t="s">
        <v>269</v>
      </c>
      <c r="K11452" s="72" t="s">
        <v>270</v>
      </c>
      <c r="L11452" s="73">
        <v>1</v>
      </c>
      <c r="M11452" s="73" t="s">
        <v>104</v>
      </c>
      <c r="N11452" s="68" t="str">
        <f>VLOOKUP(K11452,[1]人員授權表!D$3:G$249,4,0)</f>
        <v>無機</v>
      </c>
      <c r="O11452" s="70" t="str">
        <f>IF(J11452=[1]人員授權表!$C$85,"Casper李羿勳",IF(J11452=[1]人員授權表!$C$188,"Iring陳俊明",IF(J11452=[1]人員授權表!$C$189,"Brian陳泓霖",VLOOKUP(K11452,[1]人員授權表!D$2:E$249,2,FALSE))))</f>
        <v>George陳志昇&amp;Vicky游崴涵</v>
      </c>
      <c r="P11452" s="67">
        <f t="shared" si="616"/>
        <v>44914</v>
      </c>
      <c r="Q11452" s="75" t="str">
        <f t="shared" si="614"/>
        <v>週一</v>
      </c>
    </row>
    <row r="11453" spans="2:18">
      <c r="B11453" s="66">
        <v>44880</v>
      </c>
      <c r="E11453" s="70" t="s">
        <v>51</v>
      </c>
      <c r="F11453" s="70" t="s">
        <v>4089</v>
      </c>
      <c r="G11453" s="67">
        <v>44902</v>
      </c>
      <c r="H11453" s="67">
        <v>44916</v>
      </c>
      <c r="I11453" s="71">
        <f t="shared" ref="I11453:I11516" si="617">_xlfn.DAYS(H11453,G11453)</f>
        <v>14</v>
      </c>
      <c r="J11453" s="72" t="s">
        <v>490</v>
      </c>
      <c r="K11453" s="72" t="s">
        <v>182</v>
      </c>
      <c r="L11453" s="73">
        <v>4</v>
      </c>
      <c r="M11453" s="73" t="s">
        <v>104</v>
      </c>
      <c r="N11453" s="68" t="str">
        <f>VLOOKUP(K11453,[1]人員授權表!D$3:G$249,4,0)</f>
        <v>有機</v>
      </c>
      <c r="O11453" s="70" t="str">
        <f>IF(J11453=[1]人員授權表!$C$85,"Casper李羿勳",IF(J11453=[1]人員授權表!$C$188,"Iring陳俊明",IF(J11453=[1]人員授權表!$C$189,"Brian陳泓霖",VLOOKUP(K11453,[1]人員授權表!D$2:E$249,2,FALSE))))</f>
        <v>Sara王淑玲</v>
      </c>
      <c r="P11453" s="67">
        <f t="shared" si="616"/>
        <v>44914</v>
      </c>
      <c r="Q11453" s="75" t="str">
        <f t="shared" si="614"/>
        <v>週一</v>
      </c>
    </row>
    <row r="11454" spans="2:18">
      <c r="B11454" s="66">
        <v>44880</v>
      </c>
      <c r="E11454" s="70" t="s">
        <v>51</v>
      </c>
      <c r="F11454" s="70" t="s">
        <v>4089</v>
      </c>
      <c r="G11454" s="67">
        <v>44902</v>
      </c>
      <c r="H11454" s="67">
        <v>44916</v>
      </c>
      <c r="I11454" s="71">
        <f t="shared" si="617"/>
        <v>14</v>
      </c>
      <c r="J11454" s="72" t="s">
        <v>139</v>
      </c>
      <c r="K11454" s="72" t="s">
        <v>140</v>
      </c>
      <c r="L11454" s="73">
        <v>4</v>
      </c>
      <c r="M11454" s="73" t="s">
        <v>104</v>
      </c>
      <c r="N11454" s="68" t="str">
        <f>VLOOKUP(K11454,[1]人員授權表!D$3:G$249,4,0)</f>
        <v>無機</v>
      </c>
      <c r="O11454" s="70" t="str">
        <f>IF(J11454=[1]人員授權表!$C$85,"Casper李羿勳",IF(J11454=[1]人員授權表!$C$188,"Iring陳俊明",IF(J11454=[1]人員授權表!$C$189,"Brian陳泓霖",VLOOKUP(K11454,[1]人員授權表!D$2:E$249,2,FALSE))))</f>
        <v>Brian陳泓霖</v>
      </c>
      <c r="P11454" s="67">
        <f t="shared" si="616"/>
        <v>44914</v>
      </c>
      <c r="Q11454" s="75" t="str">
        <f t="shared" si="614"/>
        <v>週一</v>
      </c>
    </row>
    <row r="11455" spans="2:18">
      <c r="B11455" s="66">
        <v>44880</v>
      </c>
      <c r="E11455" s="70" t="s">
        <v>51</v>
      </c>
      <c r="F11455" s="70" t="s">
        <v>4089</v>
      </c>
      <c r="G11455" s="67">
        <v>44902</v>
      </c>
      <c r="H11455" s="67">
        <v>44916</v>
      </c>
      <c r="I11455" s="71">
        <f t="shared" si="617"/>
        <v>14</v>
      </c>
      <c r="J11455" s="72" t="s">
        <v>491</v>
      </c>
      <c r="K11455" s="72" t="s">
        <v>187</v>
      </c>
      <c r="L11455" s="73">
        <v>2</v>
      </c>
      <c r="M11455" s="73" t="s">
        <v>104</v>
      </c>
      <c r="N11455" s="68" t="str">
        <f>VLOOKUP(K11455,[1]人員授權表!D$3:G$249,4,0)</f>
        <v>無機</v>
      </c>
      <c r="O11455" s="70" t="str">
        <f>IF(J11455=[1]人員授權表!$C$85,"Casper李羿勳",IF(J11455=[1]人員授權表!$C$188,"Iring陳俊明",IF(J11455=[1]人員授權表!$C$189,"Brian陳泓霖",VLOOKUP(K11455,[1]人員授權表!D$2:E$249,2,FALSE))))</f>
        <v>Ruby黃家蓁</v>
      </c>
      <c r="P11455" s="67">
        <f t="shared" si="616"/>
        <v>44914</v>
      </c>
      <c r="Q11455" s="75" t="str">
        <f t="shared" si="614"/>
        <v>週一</v>
      </c>
    </row>
    <row r="11456" spans="2:18">
      <c r="B11456" s="66">
        <v>44880</v>
      </c>
      <c r="E11456" s="70" t="s">
        <v>51</v>
      </c>
      <c r="F11456" s="70" t="s">
        <v>4089</v>
      </c>
      <c r="G11456" s="67">
        <v>44902</v>
      </c>
      <c r="H11456" s="67">
        <v>44916</v>
      </c>
      <c r="I11456" s="71">
        <f t="shared" si="617"/>
        <v>14</v>
      </c>
      <c r="J11456" s="72" t="s">
        <v>97</v>
      </c>
      <c r="K11456" s="72" t="s">
        <v>187</v>
      </c>
      <c r="L11456" s="73">
        <v>4</v>
      </c>
      <c r="M11456" s="73" t="s">
        <v>104</v>
      </c>
      <c r="N11456" s="68" t="str">
        <f>VLOOKUP(K11456,[1]人員授權表!D$3:G$249,4,0)</f>
        <v>無機</v>
      </c>
      <c r="O11456" s="70" t="str">
        <f>IF(J11456=[1]人員授權表!$C$85,"Casper李羿勳",IF(J11456=[1]人員授權表!$C$188,"Iring陳俊明",IF(J11456=[1]人員授權表!$C$189,"Brian陳泓霖",VLOOKUP(K11456,[1]人員授權表!D$2:E$249,2,FALSE))))</f>
        <v>Ruby黃家蓁</v>
      </c>
      <c r="P11456" s="67">
        <f t="shared" si="616"/>
        <v>44914</v>
      </c>
      <c r="Q11456" s="75" t="str">
        <f t="shared" si="614"/>
        <v>週一</v>
      </c>
    </row>
    <row r="11457" spans="2:17">
      <c r="B11457" s="66">
        <v>44880</v>
      </c>
      <c r="E11457" s="70" t="s">
        <v>51</v>
      </c>
      <c r="F11457" s="70" t="s">
        <v>4089</v>
      </c>
      <c r="G11457" s="67">
        <v>44902</v>
      </c>
      <c r="H11457" s="67">
        <v>44916</v>
      </c>
      <c r="I11457" s="71">
        <f t="shared" si="617"/>
        <v>14</v>
      </c>
      <c r="J11457" s="72" t="s">
        <v>492</v>
      </c>
      <c r="K11457" s="72" t="s">
        <v>187</v>
      </c>
      <c r="L11457" s="73">
        <v>4</v>
      </c>
      <c r="M11457" s="73" t="s">
        <v>104</v>
      </c>
      <c r="N11457" s="68" t="str">
        <f>VLOOKUP(K11457,[1]人員授權表!D$3:G$249,4,0)</f>
        <v>無機</v>
      </c>
      <c r="O11457" s="70" t="str">
        <f>IF(J11457=[1]人員授權表!$C$85,"Casper李羿勳",IF(J11457=[1]人員授權表!$C$188,"Iring陳俊明",IF(J11457=[1]人員授權表!$C$189,"Brian陳泓霖",VLOOKUP(K11457,[1]人員授權表!D$2:E$249,2,FALSE))))</f>
        <v>Ruby黃家蓁</v>
      </c>
      <c r="P11457" s="67">
        <f t="shared" si="616"/>
        <v>44914</v>
      </c>
      <c r="Q11457" s="75" t="str">
        <f t="shared" si="614"/>
        <v>週一</v>
      </c>
    </row>
    <row r="11458" spans="2:17">
      <c r="B11458" s="66">
        <v>44880</v>
      </c>
      <c r="E11458" s="70" t="s">
        <v>51</v>
      </c>
      <c r="F11458" s="70" t="s">
        <v>4089</v>
      </c>
      <c r="G11458" s="67">
        <v>44902</v>
      </c>
      <c r="H11458" s="67">
        <v>44916</v>
      </c>
      <c r="I11458" s="71">
        <f t="shared" si="617"/>
        <v>14</v>
      </c>
      <c r="J11458" s="72" t="s">
        <v>133</v>
      </c>
      <c r="K11458" s="72" t="s">
        <v>187</v>
      </c>
      <c r="L11458" s="73">
        <v>4</v>
      </c>
      <c r="M11458" s="73" t="s">
        <v>104</v>
      </c>
      <c r="N11458" s="68" t="str">
        <f>VLOOKUP(K11458,[1]人員授權表!D$3:G$249,4,0)</f>
        <v>無機</v>
      </c>
      <c r="O11458" s="70" t="str">
        <f>IF(J11458=[1]人員授權表!$C$85,"Casper李羿勳",IF(J11458=[1]人員授權表!$C$188,"Iring陳俊明",IF(J11458=[1]人員授權表!$C$189,"Brian陳泓霖",VLOOKUP(K11458,[1]人員授權表!D$2:E$249,2,FALSE))))</f>
        <v>Ruby黃家蓁</v>
      </c>
      <c r="P11458" s="67">
        <f t="shared" si="616"/>
        <v>44914</v>
      </c>
      <c r="Q11458" s="75" t="str">
        <f t="shared" si="614"/>
        <v>週一</v>
      </c>
    </row>
    <row r="11459" spans="2:17">
      <c r="B11459" s="66">
        <v>44880</v>
      </c>
      <c r="E11459" s="70" t="s">
        <v>51</v>
      </c>
      <c r="F11459" s="70" t="s">
        <v>4089</v>
      </c>
      <c r="G11459" s="67">
        <v>44902</v>
      </c>
      <c r="H11459" s="67">
        <v>44916</v>
      </c>
      <c r="I11459" s="71">
        <f t="shared" si="617"/>
        <v>14</v>
      </c>
      <c r="J11459" s="72" t="s">
        <v>192</v>
      </c>
      <c r="K11459" s="72" t="s">
        <v>187</v>
      </c>
      <c r="L11459" s="73">
        <v>4</v>
      </c>
      <c r="M11459" s="73" t="s">
        <v>104</v>
      </c>
      <c r="N11459" s="68" t="str">
        <f>VLOOKUP(K11459,[1]人員授權表!D$3:G$249,4,0)</f>
        <v>無機</v>
      </c>
      <c r="O11459" s="70" t="str">
        <f>IF(J11459=[1]人員授權表!$C$85,"Casper李羿勳",IF(J11459=[1]人員授權表!$C$188,"Iring陳俊明",IF(J11459=[1]人員授權表!$C$189,"Brian陳泓霖",VLOOKUP(K11459,[1]人員授權表!D$2:E$249,2,FALSE))))</f>
        <v>Ruby黃家蓁</v>
      </c>
      <c r="P11459" s="67">
        <f t="shared" si="616"/>
        <v>44914</v>
      </c>
      <c r="Q11459" s="75" t="str">
        <f t="shared" si="614"/>
        <v>週一</v>
      </c>
    </row>
    <row r="11460" spans="2:17">
      <c r="B11460" s="66">
        <v>44880</v>
      </c>
      <c r="E11460" s="70" t="s">
        <v>51</v>
      </c>
      <c r="F11460" s="70" t="s">
        <v>4089</v>
      </c>
      <c r="G11460" s="67">
        <v>44902</v>
      </c>
      <c r="H11460" s="67">
        <v>44916</v>
      </c>
      <c r="I11460" s="71">
        <f t="shared" si="617"/>
        <v>14</v>
      </c>
      <c r="J11460" s="72" t="s">
        <v>340</v>
      </c>
      <c r="K11460" s="72" t="s">
        <v>187</v>
      </c>
      <c r="L11460" s="73">
        <v>4</v>
      </c>
      <c r="M11460" s="73" t="s">
        <v>104</v>
      </c>
      <c r="N11460" s="68" t="str">
        <f>VLOOKUP(K11460,[1]人員授權表!D$3:G$249,4,0)</f>
        <v>無機</v>
      </c>
      <c r="O11460" s="70" t="str">
        <f>IF(J11460=[1]人員授權表!$C$85,"Casper李羿勳",IF(J11460=[1]人員授權表!$C$188,"Iring陳俊明",IF(J11460=[1]人員授權表!$C$189,"Brian陳泓霖",VLOOKUP(K11460,[1]人員授權表!D$2:E$249,2,FALSE))))</f>
        <v>Ruby黃家蓁</v>
      </c>
      <c r="P11460" s="67">
        <f t="shared" si="616"/>
        <v>44914</v>
      </c>
      <c r="Q11460" s="75" t="str">
        <f t="shared" si="614"/>
        <v>週一</v>
      </c>
    </row>
    <row r="11461" spans="2:17">
      <c r="B11461" s="66">
        <v>44880</v>
      </c>
      <c r="E11461" s="70" t="s">
        <v>51</v>
      </c>
      <c r="F11461" s="70" t="s">
        <v>4089</v>
      </c>
      <c r="G11461" s="67">
        <v>44902</v>
      </c>
      <c r="H11461" s="67">
        <v>44916</v>
      </c>
      <c r="I11461" s="71">
        <f t="shared" si="617"/>
        <v>14</v>
      </c>
      <c r="J11461" s="72" t="s">
        <v>299</v>
      </c>
      <c r="K11461" s="72" t="s">
        <v>187</v>
      </c>
      <c r="L11461" s="73">
        <v>2</v>
      </c>
      <c r="M11461" s="73" t="s">
        <v>104</v>
      </c>
      <c r="N11461" s="68" t="str">
        <f>VLOOKUP(K11461,[1]人員授權表!D$3:G$249,4,0)</f>
        <v>無機</v>
      </c>
      <c r="O11461" s="70" t="str">
        <f>IF(J11461=[1]人員授權表!$C$85,"Casper李羿勳",IF(J11461=[1]人員授權表!$C$188,"Iring陳俊明",IF(J11461=[1]人員授權表!$C$189,"Brian陳泓霖",VLOOKUP(K11461,[1]人員授權表!D$2:E$249,2,FALSE))))</f>
        <v>Ruby黃家蓁</v>
      </c>
      <c r="P11461" s="67">
        <f t="shared" si="616"/>
        <v>44914</v>
      </c>
      <c r="Q11461" s="75" t="str">
        <f t="shared" si="614"/>
        <v>週一</v>
      </c>
    </row>
    <row r="11462" spans="2:17">
      <c r="B11462" s="66">
        <v>44880</v>
      </c>
      <c r="E11462" s="70" t="s">
        <v>51</v>
      </c>
      <c r="F11462" s="70" t="s">
        <v>4089</v>
      </c>
      <c r="G11462" s="67">
        <v>44902</v>
      </c>
      <c r="H11462" s="67">
        <v>44916</v>
      </c>
      <c r="I11462" s="71">
        <f t="shared" si="617"/>
        <v>14</v>
      </c>
      <c r="J11462" s="72" t="s">
        <v>341</v>
      </c>
      <c r="K11462" s="72" t="s">
        <v>187</v>
      </c>
      <c r="L11462" s="73">
        <v>4</v>
      </c>
      <c r="M11462" s="73" t="s">
        <v>104</v>
      </c>
      <c r="N11462" s="68" t="str">
        <f>VLOOKUP(K11462,[1]人員授權表!D$3:G$249,4,0)</f>
        <v>無機</v>
      </c>
      <c r="O11462" s="70" t="str">
        <f>IF(J11462=[1]人員授權表!$C$85,"Casper李羿勳",IF(J11462=[1]人員授權表!$C$188,"Iring陳俊明",IF(J11462=[1]人員授權表!$C$189,"Brian陳泓霖",VLOOKUP(K11462,[1]人員授權表!D$2:E$249,2,FALSE))))</f>
        <v>Ruby黃家蓁</v>
      </c>
      <c r="P11462" s="67">
        <f t="shared" si="616"/>
        <v>44914</v>
      </c>
      <c r="Q11462" s="75" t="str">
        <f t="shared" si="614"/>
        <v>週一</v>
      </c>
    </row>
    <row r="11463" spans="2:17">
      <c r="B11463" s="66">
        <v>44880</v>
      </c>
      <c r="E11463" s="70" t="s">
        <v>51</v>
      </c>
      <c r="F11463" s="70" t="s">
        <v>4089</v>
      </c>
      <c r="G11463" s="67">
        <v>44902</v>
      </c>
      <c r="H11463" s="67">
        <v>44916</v>
      </c>
      <c r="I11463" s="71">
        <f t="shared" si="617"/>
        <v>14</v>
      </c>
      <c r="J11463" s="72" t="s">
        <v>288</v>
      </c>
      <c r="K11463" s="72" t="s">
        <v>289</v>
      </c>
      <c r="L11463" s="73">
        <v>4</v>
      </c>
      <c r="M11463" s="73" t="s">
        <v>104</v>
      </c>
      <c r="N11463" s="68" t="str">
        <f>VLOOKUP(K11463,[1]人員授權表!D$3:G$249,4,0)</f>
        <v>無機</v>
      </c>
      <c r="O11463" s="70" t="str">
        <f>IF(J11463=[1]人員授權表!$C$85,"Casper李羿勳",IF(J11463=[1]人員授權表!$C$188,"Iring陳俊明",IF(J11463=[1]人員授權表!$C$189,"Brian陳泓霖",VLOOKUP(K11463,[1]人員授權表!D$2:E$249,2,FALSE))))</f>
        <v>Jack劉念忻</v>
      </c>
      <c r="P11463" s="67">
        <f t="shared" si="616"/>
        <v>44914</v>
      </c>
      <c r="Q11463" s="75" t="str">
        <f t="shared" ref="Q11463:Q11526" si="618">TEXT(P11463,"aaa")</f>
        <v>週一</v>
      </c>
    </row>
    <row r="11464" spans="2:17">
      <c r="B11464" s="66">
        <v>44880</v>
      </c>
      <c r="E11464" s="70" t="s">
        <v>51</v>
      </c>
      <c r="F11464" s="70" t="s">
        <v>4089</v>
      </c>
      <c r="G11464" s="67">
        <v>44902</v>
      </c>
      <c r="H11464" s="67">
        <v>44916</v>
      </c>
      <c r="I11464" s="71">
        <f t="shared" si="617"/>
        <v>14</v>
      </c>
      <c r="J11464" s="72" t="s">
        <v>195</v>
      </c>
      <c r="K11464" s="72" t="s">
        <v>196</v>
      </c>
      <c r="L11464" s="73">
        <v>4</v>
      </c>
      <c r="M11464" s="73" t="s">
        <v>104</v>
      </c>
      <c r="N11464" s="68" t="str">
        <f>VLOOKUP(K11464,[1]人員授權表!D$3:G$249,4,0)</f>
        <v>無機</v>
      </c>
      <c r="O11464" s="70" t="str">
        <f>IF(J11464=[1]人員授權表!$C$85,"Casper李羿勳",IF(J11464=[1]人員授權表!$C$188,"Iring陳俊明",IF(J11464=[1]人員授權表!$C$189,"Brian陳泓霖",VLOOKUP(K11464,[1]人員授權表!D$2:E$249,2,FALSE))))</f>
        <v>Debby胡萱黛</v>
      </c>
      <c r="P11464" s="67">
        <f t="shared" si="616"/>
        <v>44914</v>
      </c>
      <c r="Q11464" s="75" t="str">
        <f t="shared" si="618"/>
        <v>週一</v>
      </c>
    </row>
    <row r="11465" spans="2:17">
      <c r="B11465" s="66">
        <v>44880</v>
      </c>
      <c r="E11465" s="70" t="s">
        <v>51</v>
      </c>
      <c r="F11465" s="70" t="s">
        <v>4089</v>
      </c>
      <c r="G11465" s="67">
        <v>44902</v>
      </c>
      <c r="H11465" s="67">
        <v>44916</v>
      </c>
      <c r="I11465" s="71">
        <f t="shared" si="617"/>
        <v>14</v>
      </c>
      <c r="J11465" s="72" t="s">
        <v>198</v>
      </c>
      <c r="K11465" s="72" t="s">
        <v>199</v>
      </c>
      <c r="L11465" s="73">
        <v>4</v>
      </c>
      <c r="M11465" s="73" t="s">
        <v>104</v>
      </c>
      <c r="N11465" s="68" t="str">
        <f>VLOOKUP(K11465,[1]人員授權表!D$3:G$249,4,0)</f>
        <v>無機</v>
      </c>
      <c r="O11465" s="70" t="str">
        <f>IF(J11465=[1]人員授權表!$C$85,"Casper李羿勳",IF(J11465=[1]人員授權表!$C$188,"Iring陳俊明",IF(J11465=[1]人員授權表!$C$189,"Brian陳泓霖",VLOOKUP(K11465,[1]人員授權表!D$2:E$249,2,FALSE))))</f>
        <v>Vicky游崴涵</v>
      </c>
      <c r="P11465" s="67">
        <f t="shared" si="616"/>
        <v>44914</v>
      </c>
      <c r="Q11465" s="75" t="str">
        <f t="shared" si="618"/>
        <v>週一</v>
      </c>
    </row>
    <row r="11466" spans="2:17">
      <c r="B11466" s="66">
        <v>44880</v>
      </c>
      <c r="E11466" s="70" t="s">
        <v>51</v>
      </c>
      <c r="F11466" s="70" t="s">
        <v>4089</v>
      </c>
      <c r="G11466" s="67">
        <v>44902</v>
      </c>
      <c r="H11466" s="67">
        <v>44916</v>
      </c>
      <c r="I11466" s="71">
        <f t="shared" si="617"/>
        <v>14</v>
      </c>
      <c r="J11466" s="72" t="s">
        <v>175</v>
      </c>
      <c r="K11466" s="72" t="s">
        <v>176</v>
      </c>
      <c r="L11466" s="73">
        <v>4</v>
      </c>
      <c r="M11466" s="73" t="s">
        <v>104</v>
      </c>
      <c r="N11466" s="68" t="str">
        <f>VLOOKUP(K11466,[1]人員授權表!D$3:G$249,4,0)</f>
        <v>無機</v>
      </c>
      <c r="O11466" s="70" t="str">
        <f>IF(J11466=[1]人員授權表!$C$85,"Casper李羿勳",IF(J11466=[1]人員授權表!$C$188,"Iring陳俊明",IF(J11466=[1]人員授權表!$C$189,"Brian陳泓霖",VLOOKUP(K11466,[1]人員授權表!D$2:E$249,2,FALSE))))</f>
        <v>Debby胡萱黛</v>
      </c>
      <c r="P11466" s="67">
        <f t="shared" si="616"/>
        <v>44914</v>
      </c>
      <c r="Q11466" s="75" t="str">
        <f t="shared" si="618"/>
        <v>週一</v>
      </c>
    </row>
    <row r="11467" spans="2:17">
      <c r="B11467" s="66">
        <v>44880</v>
      </c>
      <c r="E11467" s="70" t="s">
        <v>51</v>
      </c>
      <c r="F11467" s="70" t="s">
        <v>4089</v>
      </c>
      <c r="G11467" s="67">
        <v>44902</v>
      </c>
      <c r="H11467" s="67">
        <v>44916</v>
      </c>
      <c r="I11467" s="71">
        <f t="shared" si="617"/>
        <v>14</v>
      </c>
      <c r="J11467" s="72" t="s">
        <v>204</v>
      </c>
      <c r="K11467" s="72" t="s">
        <v>205</v>
      </c>
      <c r="L11467" s="73">
        <v>4</v>
      </c>
      <c r="M11467" s="73" t="s">
        <v>104</v>
      </c>
      <c r="N11467" s="68" t="str">
        <f>VLOOKUP(K11467,[1]人員授權表!D$3:G$249,4,0)</f>
        <v>無機</v>
      </c>
      <c r="O11467" s="70" t="str">
        <f>IF(J11467=[1]人員授權表!$C$85,"Casper李羿勳",IF(J11467=[1]人員授權表!$C$188,"Iring陳俊明",IF(J11467=[1]人員授權表!$C$189,"Brian陳泓霖",VLOOKUP(K11467,[1]人員授權表!D$2:E$249,2,FALSE))))</f>
        <v>Iring陳俊明</v>
      </c>
      <c r="P11467" s="67">
        <f t="shared" si="616"/>
        <v>44914</v>
      </c>
      <c r="Q11467" s="75" t="str">
        <f t="shared" si="618"/>
        <v>週一</v>
      </c>
    </row>
    <row r="11468" spans="2:17">
      <c r="B11468" s="66">
        <v>44880</v>
      </c>
      <c r="E11468" s="70" t="s">
        <v>51</v>
      </c>
      <c r="F11468" s="70" t="s">
        <v>4089</v>
      </c>
      <c r="G11468" s="67">
        <v>44902</v>
      </c>
      <c r="H11468" s="67">
        <v>44916</v>
      </c>
      <c r="I11468" s="71">
        <f t="shared" si="617"/>
        <v>14</v>
      </c>
      <c r="J11468" s="72" t="s">
        <v>141</v>
      </c>
      <c r="K11468" s="72" t="s">
        <v>142</v>
      </c>
      <c r="L11468" s="73">
        <v>4</v>
      </c>
      <c r="M11468" s="73" t="s">
        <v>104</v>
      </c>
      <c r="N11468" s="68" t="str">
        <f>VLOOKUP(K11468,[1]人員授權表!D$3:G$249,4,0)</f>
        <v>無機</v>
      </c>
      <c r="O11468" s="70" t="str">
        <f>IF(J11468=[1]人員授權表!$C$85,"Casper李羿勳",IF(J11468=[1]人員授權表!$C$188,"Iring陳俊明",IF(J11468=[1]人員授權表!$C$189,"Brian陳泓霖",VLOOKUP(K11468,[1]人員授權表!D$2:E$249,2,FALSE))))</f>
        <v>Dennis陳汶宏</v>
      </c>
      <c r="P11468" s="67">
        <f t="shared" si="616"/>
        <v>44914</v>
      </c>
      <c r="Q11468" s="75" t="str">
        <f t="shared" si="618"/>
        <v>週一</v>
      </c>
    </row>
    <row r="11469" spans="2:17">
      <c r="B11469" s="66">
        <v>44880</v>
      </c>
      <c r="E11469" s="70" t="s">
        <v>51</v>
      </c>
      <c r="F11469" s="70" t="s">
        <v>4089</v>
      </c>
      <c r="G11469" s="67">
        <v>44902</v>
      </c>
      <c r="H11469" s="67">
        <v>44916</v>
      </c>
      <c r="I11469" s="71">
        <f t="shared" si="617"/>
        <v>14</v>
      </c>
      <c r="J11469" s="72" t="s">
        <v>148</v>
      </c>
      <c r="K11469" s="72" t="s">
        <v>149</v>
      </c>
      <c r="L11469" s="73">
        <v>4</v>
      </c>
      <c r="M11469" s="73" t="s">
        <v>104</v>
      </c>
      <c r="N11469" s="68" t="str">
        <f>VLOOKUP(K11469,[1]人員授權表!D$3:G$249,4,0)</f>
        <v>無機</v>
      </c>
      <c r="O11469" s="70" t="str">
        <f>IF(J11469=[1]人員授權表!$C$85,"Casper李羿勳",IF(J11469=[1]人員授權表!$C$188,"Iring陳俊明",IF(J11469=[1]人員授權表!$C$189,"Brian陳泓霖",VLOOKUP(K11469,[1]人員授權表!D$2:E$249,2,FALSE))))</f>
        <v>Vicky游崴涵</v>
      </c>
      <c r="P11469" s="67">
        <f t="shared" si="616"/>
        <v>44914</v>
      </c>
      <c r="Q11469" s="75" t="str">
        <f t="shared" si="618"/>
        <v>週一</v>
      </c>
    </row>
    <row r="11470" spans="2:17">
      <c r="B11470" s="66">
        <v>44880</v>
      </c>
      <c r="E11470" s="70" t="s">
        <v>51</v>
      </c>
      <c r="F11470" s="70" t="s">
        <v>4089</v>
      </c>
      <c r="G11470" s="67">
        <v>44902</v>
      </c>
      <c r="H11470" s="67">
        <v>44916</v>
      </c>
      <c r="I11470" s="71">
        <f t="shared" si="617"/>
        <v>14</v>
      </c>
      <c r="J11470" s="72" t="s">
        <v>167</v>
      </c>
      <c r="K11470" s="72" t="s">
        <v>168</v>
      </c>
      <c r="L11470" s="73">
        <v>4</v>
      </c>
      <c r="M11470" s="73" t="s">
        <v>104</v>
      </c>
      <c r="N11470" s="68" t="str">
        <f>VLOOKUP(K11470,[1]人員授權表!D$3:G$249,4,0)</f>
        <v>有機</v>
      </c>
      <c r="O11470" s="70" t="str">
        <f>IF(J11470=[1]人員授權表!$C$85,"Casper李羿勳",IF(J11470=[1]人員授權表!$C$188,"Iring陳俊明",IF(J11470=[1]人員授權表!$C$189,"Brian陳泓霖",VLOOKUP(K11470,[1]人員授權表!D$2:E$249,2,FALSE))))</f>
        <v>Una林庭瑄</v>
      </c>
      <c r="P11470" s="67">
        <f t="shared" si="616"/>
        <v>44914</v>
      </c>
      <c r="Q11470" s="75" t="str">
        <f t="shared" si="618"/>
        <v>週一</v>
      </c>
    </row>
    <row r="11471" spans="2:17">
      <c r="B11471" s="66">
        <v>44895</v>
      </c>
      <c r="C11471" s="67">
        <v>44902</v>
      </c>
      <c r="E11471" s="70" t="s">
        <v>51</v>
      </c>
      <c r="F11471" s="4" t="s">
        <v>4090</v>
      </c>
      <c r="G11471" s="67">
        <v>44900</v>
      </c>
      <c r="H11471" s="101">
        <v>44917</v>
      </c>
      <c r="I11471" s="71">
        <f t="shared" si="617"/>
        <v>17</v>
      </c>
      <c r="J11471" s="72" t="s">
        <v>240</v>
      </c>
      <c r="K11471" s="72" t="s">
        <v>248</v>
      </c>
      <c r="L11471" s="73">
        <v>1</v>
      </c>
      <c r="M11471" s="73" t="s">
        <v>91</v>
      </c>
      <c r="N11471" s="68" t="str">
        <f>VLOOKUP(K11471,[1]人員授權表!D$3:G$249,4,0)</f>
        <v>有機</v>
      </c>
      <c r="O11471" s="70" t="str">
        <f>IF(J11471=[1]人員授權表!$C$85,"Casper李羿勳",IF(J11471=[1]人員授權表!$C$188,"Iring陳俊明",IF(J11471=[1]人員授權表!$C$189,"Brian陳泓霖",VLOOKUP(K11471,[1]人員授權表!D$2:E$249,2,FALSE))))</f>
        <v>Marco陳鴻鈞</v>
      </c>
      <c r="P11471" s="67">
        <f t="shared" si="616"/>
        <v>44915</v>
      </c>
      <c r="Q11471" s="75" t="str">
        <f t="shared" si="618"/>
        <v>週二</v>
      </c>
    </row>
    <row r="11472" spans="2:17">
      <c r="B11472" s="66">
        <v>44895</v>
      </c>
      <c r="C11472" s="67">
        <v>44902</v>
      </c>
      <c r="E11472" s="70" t="s">
        <v>51</v>
      </c>
      <c r="F11472" s="4" t="s">
        <v>4091</v>
      </c>
      <c r="G11472" s="67">
        <v>44901</v>
      </c>
      <c r="H11472" s="101">
        <v>44917</v>
      </c>
      <c r="I11472" s="71">
        <f t="shared" si="617"/>
        <v>16</v>
      </c>
      <c r="J11472" s="72" t="s">
        <v>240</v>
      </c>
      <c r="K11472" s="72" t="s">
        <v>248</v>
      </c>
      <c r="L11472" s="73">
        <v>1</v>
      </c>
      <c r="M11472" s="73" t="s">
        <v>91</v>
      </c>
      <c r="N11472" s="68" t="str">
        <f>VLOOKUP(K11472,[1]人員授權表!D$3:G$249,4,0)</f>
        <v>有機</v>
      </c>
      <c r="O11472" s="70" t="str">
        <f>IF(J11472=[1]人員授權表!$C$85,"Casper李羿勳",IF(J11472=[1]人員授權表!$C$188,"Iring陳俊明",IF(J11472=[1]人員授權表!$C$189,"Brian陳泓霖",VLOOKUP(K11472,[1]人員授權表!D$2:E$249,2,FALSE))))</f>
        <v>Marco陳鴻鈞</v>
      </c>
      <c r="P11472" s="67">
        <f t="shared" si="616"/>
        <v>44915</v>
      </c>
      <c r="Q11472" s="75" t="str">
        <f t="shared" si="618"/>
        <v>週二</v>
      </c>
    </row>
    <row r="11473" spans="2:17">
      <c r="B11473" s="66">
        <v>44895</v>
      </c>
      <c r="C11473" s="67">
        <v>44902</v>
      </c>
      <c r="E11473" s="70" t="s">
        <v>51</v>
      </c>
      <c r="F11473" s="4" t="s">
        <v>4091</v>
      </c>
      <c r="G11473" s="67">
        <v>44901</v>
      </c>
      <c r="H11473" s="101">
        <v>44917</v>
      </c>
      <c r="I11473" s="71">
        <f t="shared" si="617"/>
        <v>16</v>
      </c>
      <c r="J11473" s="72" t="s">
        <v>261</v>
      </c>
      <c r="K11473" s="72" t="s">
        <v>248</v>
      </c>
      <c r="L11473" s="73">
        <v>1</v>
      </c>
      <c r="M11473" s="73" t="s">
        <v>91</v>
      </c>
      <c r="N11473" s="68" t="str">
        <f>VLOOKUP(K11473,[1]人員授權表!D$3:G$249,4,0)</f>
        <v>有機</v>
      </c>
      <c r="O11473" s="70" t="str">
        <f>IF(J11473=[1]人員授權表!$C$85,"Casper李羿勳",IF(J11473=[1]人員授權表!$C$188,"Iring陳俊明",IF(J11473=[1]人員授權表!$C$189,"Brian陳泓霖",VLOOKUP(K11473,[1]人員授權表!D$2:E$249,2,FALSE))))</f>
        <v>Marco陳鴻鈞</v>
      </c>
      <c r="P11473" s="67">
        <f t="shared" si="616"/>
        <v>44915</v>
      </c>
      <c r="Q11473" s="75" t="str">
        <f t="shared" si="618"/>
        <v>週二</v>
      </c>
    </row>
    <row r="11474" spans="2:17">
      <c r="B11474" s="66">
        <v>44895</v>
      </c>
      <c r="C11474" s="67">
        <v>44902</v>
      </c>
      <c r="E11474" s="70" t="s">
        <v>51</v>
      </c>
      <c r="F11474" s="4" t="s">
        <v>4091</v>
      </c>
      <c r="G11474" s="67">
        <v>44901</v>
      </c>
      <c r="H11474" s="101">
        <v>44917</v>
      </c>
      <c r="I11474" s="71">
        <f t="shared" si="617"/>
        <v>16</v>
      </c>
      <c r="J11474" s="72" t="s">
        <v>366</v>
      </c>
      <c r="K11474" s="72" t="s">
        <v>248</v>
      </c>
      <c r="L11474" s="73">
        <v>1</v>
      </c>
      <c r="M11474" s="73" t="s">
        <v>91</v>
      </c>
      <c r="N11474" s="68" t="str">
        <f>VLOOKUP(K11474,[1]人員授權表!D$3:G$249,4,0)</f>
        <v>有機</v>
      </c>
      <c r="O11474" s="70" t="str">
        <f>IF(J11474=[1]人員授權表!$C$85,"Casper李羿勳",IF(J11474=[1]人員授權表!$C$188,"Iring陳俊明",IF(J11474=[1]人員授權表!$C$189,"Brian陳泓霖",VLOOKUP(K11474,[1]人員授權表!D$2:E$249,2,FALSE))))</f>
        <v>Marco陳鴻鈞</v>
      </c>
      <c r="P11474" s="67">
        <f t="shared" si="616"/>
        <v>44915</v>
      </c>
      <c r="Q11474" s="75" t="str">
        <f t="shared" si="618"/>
        <v>週二</v>
      </c>
    </row>
    <row r="11475" spans="2:17">
      <c r="B11475" s="66">
        <v>44895</v>
      </c>
      <c r="C11475" s="67">
        <v>44902</v>
      </c>
      <c r="E11475" s="70" t="s">
        <v>51</v>
      </c>
      <c r="F11475" s="4" t="s">
        <v>4091</v>
      </c>
      <c r="G11475" s="67">
        <v>44901</v>
      </c>
      <c r="H11475" s="101">
        <v>44917</v>
      </c>
      <c r="I11475" s="71">
        <f t="shared" si="617"/>
        <v>16</v>
      </c>
      <c r="J11475" s="72" t="s">
        <v>792</v>
      </c>
      <c r="K11475" s="72" t="s">
        <v>793</v>
      </c>
      <c r="L11475" s="73">
        <v>1</v>
      </c>
      <c r="M11475" s="73" t="s">
        <v>91</v>
      </c>
      <c r="N11475" s="68" t="str">
        <f>VLOOKUP(K11475,[1]人員授權表!D$3:G$249,4,0)</f>
        <v>有機</v>
      </c>
      <c r="O11475" s="70" t="str">
        <f>IF(J11475=[1]人員授權表!$C$85,"Casper李羿勳",IF(J11475=[1]人員授權表!$C$188,"Iring陳俊明",IF(J11475=[1]人員授權表!$C$189,"Brian陳泓霖",VLOOKUP(K11475,[1]人員授權表!D$2:E$249,2,FALSE))))</f>
        <v>Marco陳鴻鈞</v>
      </c>
      <c r="P11475" s="67">
        <f t="shared" si="616"/>
        <v>44915</v>
      </c>
      <c r="Q11475" s="75" t="str">
        <f t="shared" si="618"/>
        <v>週二</v>
      </c>
    </row>
    <row r="11476" spans="2:17">
      <c r="B11476" s="66">
        <v>44895</v>
      </c>
      <c r="C11476" s="67">
        <v>44902</v>
      </c>
      <c r="E11476" s="70" t="s">
        <v>51</v>
      </c>
      <c r="F11476" s="4" t="s">
        <v>4091</v>
      </c>
      <c r="G11476" s="67">
        <v>44901</v>
      </c>
      <c r="H11476" s="101">
        <v>44917</v>
      </c>
      <c r="I11476" s="71">
        <f t="shared" si="617"/>
        <v>16</v>
      </c>
      <c r="J11476" s="72" t="s">
        <v>350</v>
      </c>
      <c r="K11476" s="72" t="s">
        <v>250</v>
      </c>
      <c r="L11476" s="73">
        <v>1</v>
      </c>
      <c r="M11476" s="73" t="s">
        <v>91</v>
      </c>
      <c r="N11476" s="68" t="str">
        <f>VLOOKUP(K11476,[1]人員授權表!D$3:G$249,4,0)</f>
        <v>有機</v>
      </c>
      <c r="O11476" s="70" t="str">
        <f>IF(J11476=[1]人員授權表!$C$85,"Casper李羿勳",IF(J11476=[1]人員授權表!$C$188,"Iring陳俊明",IF(J11476=[1]人員授權表!$C$189,"Brian陳泓霖",VLOOKUP(K11476,[1]人員授權表!D$2:E$249,2,FALSE))))</f>
        <v>Marco陳鴻鈞</v>
      </c>
      <c r="P11476" s="67">
        <f t="shared" si="616"/>
        <v>44915</v>
      </c>
      <c r="Q11476" s="75" t="str">
        <f t="shared" si="618"/>
        <v>週二</v>
      </c>
    </row>
    <row r="11477" spans="2:17">
      <c r="B11477" s="66">
        <v>44895</v>
      </c>
      <c r="C11477" s="67">
        <v>44902</v>
      </c>
      <c r="E11477" s="70" t="s">
        <v>51</v>
      </c>
      <c r="F11477" s="4" t="s">
        <v>4091</v>
      </c>
      <c r="G11477" s="67">
        <v>44901</v>
      </c>
      <c r="H11477" s="101">
        <v>44917</v>
      </c>
      <c r="I11477" s="71">
        <f t="shared" si="617"/>
        <v>16</v>
      </c>
      <c r="J11477" s="72" t="s">
        <v>356</v>
      </c>
      <c r="K11477" s="72" t="s">
        <v>70</v>
      </c>
      <c r="L11477" s="73">
        <v>1</v>
      </c>
      <c r="M11477" s="73" t="s">
        <v>91</v>
      </c>
      <c r="N11477" s="68" t="str">
        <f>VLOOKUP(K11477,[1]人員授權表!D$3:G$249,4,0)</f>
        <v>有機</v>
      </c>
      <c r="O11477" s="70" t="str">
        <f>IF(J11477=[1]人員授權表!$C$85,"Casper李羿勳",IF(J11477=[1]人員授權表!$C$188,"Iring陳俊明",IF(J11477=[1]人員授權表!$C$189,"Brian陳泓霖",VLOOKUP(K11477,[1]人員授權表!D$2:E$249,2,FALSE))))</f>
        <v>Casper李羿勳</v>
      </c>
      <c r="P11477" s="67">
        <f t="shared" si="616"/>
        <v>44915</v>
      </c>
      <c r="Q11477" s="75" t="str">
        <f t="shared" si="618"/>
        <v>週二</v>
      </c>
    </row>
    <row r="11478" spans="2:17">
      <c r="B11478" s="66">
        <v>44893</v>
      </c>
      <c r="E11478" s="70" t="s">
        <v>82</v>
      </c>
      <c r="F11478" s="70" t="s">
        <v>4092</v>
      </c>
      <c r="G11478" s="67">
        <v>44901</v>
      </c>
      <c r="H11478" s="67">
        <v>44917</v>
      </c>
      <c r="I11478" s="71">
        <f t="shared" si="617"/>
        <v>16</v>
      </c>
      <c r="J11478" s="72" t="s">
        <v>785</v>
      </c>
      <c r="K11478" s="72" t="s">
        <v>395</v>
      </c>
      <c r="L11478" s="73">
        <v>1</v>
      </c>
      <c r="M11478" s="73" t="s">
        <v>79</v>
      </c>
      <c r="N11478" s="68" t="str">
        <f>VLOOKUP(K11478,[1]人員授權表!D$3:G$249,4,0)</f>
        <v>無機</v>
      </c>
      <c r="O11478" s="70" t="str">
        <f>IF(J11478=[1]人員授權表!$C$85,"Casper李羿勳",IF(J11478=[1]人員授權表!$C$188,"Iring陳俊明",IF(J11478=[1]人員授權表!$C$189,"Brian陳泓霖",VLOOKUP(K11478,[1]人員授權表!D$2:E$249,2,FALSE))))</f>
        <v>Ken張智凱</v>
      </c>
      <c r="P11478" s="67">
        <f t="shared" si="616"/>
        <v>44915</v>
      </c>
      <c r="Q11478" s="75" t="str">
        <f t="shared" si="618"/>
        <v>週二</v>
      </c>
    </row>
    <row r="11479" spans="2:17">
      <c r="B11479" s="66">
        <v>44887</v>
      </c>
      <c r="E11479" s="70" t="s">
        <v>51</v>
      </c>
      <c r="F11479" s="70" t="s">
        <v>4093</v>
      </c>
      <c r="G11479" s="67">
        <v>44903</v>
      </c>
      <c r="H11479" s="67">
        <v>44917</v>
      </c>
      <c r="I11479" s="71">
        <f t="shared" si="617"/>
        <v>14</v>
      </c>
      <c r="J11479" s="72" t="s">
        <v>453</v>
      </c>
      <c r="K11479" s="72" t="s">
        <v>332</v>
      </c>
      <c r="L11479" s="73">
        <v>1</v>
      </c>
      <c r="M11479" s="73" t="s">
        <v>2273</v>
      </c>
      <c r="N11479" s="68" t="str">
        <f>VLOOKUP(K11479,[1]人員授權表!D$3:G$249,4,0)</f>
        <v>有機</v>
      </c>
      <c r="O11479" s="70" t="str">
        <f>IF(J11479=[1]人員授權表!$C$85,"Casper李羿勳",IF(J11479=[1]人員授權表!$C$188,"Iring陳俊明",IF(J11479=[1]人員授權表!$C$189,"Brian陳泓霖",VLOOKUP(K11479,[1]人員授權表!D$2:E$249,2,FALSE))))</f>
        <v>Lucy黃詩婷</v>
      </c>
      <c r="P11479" s="67">
        <f t="shared" si="616"/>
        <v>44915</v>
      </c>
      <c r="Q11479" s="75" t="str">
        <f t="shared" si="618"/>
        <v>週二</v>
      </c>
    </row>
    <row r="11480" spans="2:17">
      <c r="B11480" s="66">
        <v>44887</v>
      </c>
      <c r="E11480" s="70" t="s">
        <v>51</v>
      </c>
      <c r="F11480" s="70" t="s">
        <v>4093</v>
      </c>
      <c r="G11480" s="67">
        <v>44903</v>
      </c>
      <c r="H11480" s="67">
        <v>44917</v>
      </c>
      <c r="I11480" s="71">
        <f t="shared" si="617"/>
        <v>14</v>
      </c>
      <c r="J11480" s="72" t="s">
        <v>125</v>
      </c>
      <c r="K11480" s="72" t="s">
        <v>126</v>
      </c>
      <c r="L11480" s="73">
        <v>1</v>
      </c>
      <c r="M11480" s="73" t="s">
        <v>2273</v>
      </c>
      <c r="N11480" s="68" t="str">
        <f>VLOOKUP(K11480,[1]人員授權表!D$3:G$249,4,0)</f>
        <v>有機</v>
      </c>
      <c r="O11480" s="70" t="str">
        <f>IF(J11480=[1]人員授權表!$C$85,"Casper李羿勳",IF(J11480=[1]人員授權表!$C$188,"Iring陳俊明",IF(J11480=[1]人員授權表!$C$189,"Brian陳泓霖",VLOOKUP(K11480,[1]人員授權表!D$2:E$249,2,FALSE))))</f>
        <v>Lucy黃詩婷</v>
      </c>
      <c r="P11480" s="67">
        <f t="shared" si="616"/>
        <v>44915</v>
      </c>
      <c r="Q11480" s="75" t="str">
        <f t="shared" si="618"/>
        <v>週二</v>
      </c>
    </row>
    <row r="11481" spans="2:17">
      <c r="B11481" s="66">
        <v>44887</v>
      </c>
      <c r="E11481" s="70" t="s">
        <v>51</v>
      </c>
      <c r="F11481" s="70" t="s">
        <v>4094</v>
      </c>
      <c r="G11481" s="67">
        <v>44903</v>
      </c>
      <c r="H11481" s="67">
        <v>44917</v>
      </c>
      <c r="I11481" s="71">
        <f t="shared" si="617"/>
        <v>14</v>
      </c>
      <c r="J11481" s="72" t="s">
        <v>453</v>
      </c>
      <c r="K11481" s="72" t="s">
        <v>332</v>
      </c>
      <c r="L11481" s="73">
        <v>1</v>
      </c>
      <c r="M11481" s="73" t="s">
        <v>2273</v>
      </c>
      <c r="N11481" s="68" t="str">
        <f>VLOOKUP(K11481,[1]人員授權表!D$3:G$249,4,0)</f>
        <v>有機</v>
      </c>
      <c r="O11481" s="70" t="str">
        <f>IF(J11481=[1]人員授權表!$C$85,"Casper李羿勳",IF(J11481=[1]人員授權表!$C$188,"Iring陳俊明",IF(J11481=[1]人員授權表!$C$189,"Brian陳泓霖",VLOOKUP(K11481,[1]人員授權表!D$2:E$249,2,FALSE))))</f>
        <v>Lucy黃詩婷</v>
      </c>
      <c r="P11481" s="67">
        <f t="shared" si="616"/>
        <v>44915</v>
      </c>
      <c r="Q11481" s="75" t="str">
        <f t="shared" si="618"/>
        <v>週二</v>
      </c>
    </row>
    <row r="11482" spans="2:17">
      <c r="B11482" s="66">
        <v>44887</v>
      </c>
      <c r="E11482" s="70" t="s">
        <v>51</v>
      </c>
      <c r="F11482" s="70" t="s">
        <v>4094</v>
      </c>
      <c r="G11482" s="67">
        <v>44903</v>
      </c>
      <c r="H11482" s="67">
        <v>44917</v>
      </c>
      <c r="I11482" s="71">
        <f t="shared" si="617"/>
        <v>14</v>
      </c>
      <c r="J11482" s="72" t="s">
        <v>125</v>
      </c>
      <c r="K11482" s="72" t="s">
        <v>126</v>
      </c>
      <c r="L11482" s="73">
        <v>1</v>
      </c>
      <c r="M11482" s="73" t="s">
        <v>2273</v>
      </c>
      <c r="N11482" s="68" t="str">
        <f>VLOOKUP(K11482,[1]人員授權表!D$3:G$249,4,0)</f>
        <v>有機</v>
      </c>
      <c r="O11482" s="70" t="str">
        <f>IF(J11482=[1]人員授權表!$C$85,"Casper李羿勳",IF(J11482=[1]人員授權表!$C$188,"Iring陳俊明",IF(J11482=[1]人員授權表!$C$189,"Brian陳泓霖",VLOOKUP(K11482,[1]人員授權表!D$2:E$249,2,FALSE))))</f>
        <v>Lucy黃詩婷</v>
      </c>
      <c r="P11482" s="67">
        <f t="shared" si="616"/>
        <v>44915</v>
      </c>
      <c r="Q11482" s="75" t="str">
        <f t="shared" si="618"/>
        <v>週二</v>
      </c>
    </row>
    <row r="11483" spans="2:17">
      <c r="B11483" s="66">
        <v>44887</v>
      </c>
      <c r="E11483" s="70" t="s">
        <v>51</v>
      </c>
      <c r="F11483" s="70" t="s">
        <v>4095</v>
      </c>
      <c r="G11483" s="67">
        <v>44903</v>
      </c>
      <c r="H11483" s="67">
        <v>44917</v>
      </c>
      <c r="I11483" s="71">
        <f t="shared" si="617"/>
        <v>14</v>
      </c>
      <c r="J11483" s="72" t="s">
        <v>453</v>
      </c>
      <c r="K11483" s="72" t="s">
        <v>332</v>
      </c>
      <c r="L11483" s="73">
        <v>1</v>
      </c>
      <c r="M11483" s="73" t="s">
        <v>2273</v>
      </c>
      <c r="N11483" s="68" t="str">
        <f>VLOOKUP(K11483,[1]人員授權表!D$3:G$249,4,0)</f>
        <v>有機</v>
      </c>
      <c r="O11483" s="70" t="str">
        <f>IF(J11483=[1]人員授權表!$C$85,"Casper李羿勳",IF(J11483=[1]人員授權表!$C$188,"Iring陳俊明",IF(J11483=[1]人員授權表!$C$189,"Brian陳泓霖",VLOOKUP(K11483,[1]人員授權表!D$2:E$249,2,FALSE))))</f>
        <v>Lucy黃詩婷</v>
      </c>
      <c r="P11483" s="67">
        <f t="shared" si="616"/>
        <v>44915</v>
      </c>
      <c r="Q11483" s="75" t="str">
        <f t="shared" si="618"/>
        <v>週二</v>
      </c>
    </row>
    <row r="11484" spans="2:17">
      <c r="B11484" s="66">
        <v>44887</v>
      </c>
      <c r="E11484" s="70" t="s">
        <v>51</v>
      </c>
      <c r="F11484" s="70" t="s">
        <v>4095</v>
      </c>
      <c r="G11484" s="67">
        <v>44903</v>
      </c>
      <c r="H11484" s="67">
        <v>44917</v>
      </c>
      <c r="I11484" s="71">
        <f t="shared" si="617"/>
        <v>14</v>
      </c>
      <c r="J11484" s="72" t="s">
        <v>125</v>
      </c>
      <c r="K11484" s="72" t="s">
        <v>126</v>
      </c>
      <c r="L11484" s="73">
        <v>1</v>
      </c>
      <c r="M11484" s="73" t="s">
        <v>2273</v>
      </c>
      <c r="N11484" s="68" t="str">
        <f>VLOOKUP(K11484,[1]人員授權表!D$3:G$249,4,0)</f>
        <v>有機</v>
      </c>
      <c r="O11484" s="70" t="str">
        <f>IF(J11484=[1]人員授權表!$C$85,"Casper李羿勳",IF(J11484=[1]人員授權表!$C$188,"Iring陳俊明",IF(J11484=[1]人員授權表!$C$189,"Brian陳泓霖",VLOOKUP(K11484,[1]人員授權表!D$2:E$249,2,FALSE))))</f>
        <v>Lucy黃詩婷</v>
      </c>
      <c r="P11484" s="67">
        <f t="shared" si="616"/>
        <v>44915</v>
      </c>
      <c r="Q11484" s="75" t="str">
        <f t="shared" si="618"/>
        <v>週二</v>
      </c>
    </row>
    <row r="11485" spans="2:17">
      <c r="B11485" s="66">
        <v>44887</v>
      </c>
      <c r="E11485" s="70" t="s">
        <v>51</v>
      </c>
      <c r="F11485" s="70" t="s">
        <v>4096</v>
      </c>
      <c r="G11485" s="67">
        <v>44903</v>
      </c>
      <c r="H11485" s="67">
        <v>44917</v>
      </c>
      <c r="I11485" s="71">
        <f t="shared" si="617"/>
        <v>14</v>
      </c>
      <c r="J11485" s="72" t="s">
        <v>453</v>
      </c>
      <c r="K11485" s="72" t="s">
        <v>332</v>
      </c>
      <c r="L11485" s="73">
        <v>1</v>
      </c>
      <c r="M11485" s="73" t="s">
        <v>2273</v>
      </c>
      <c r="N11485" s="68" t="str">
        <f>VLOOKUP(K11485,[1]人員授權表!D$3:G$249,4,0)</f>
        <v>有機</v>
      </c>
      <c r="O11485" s="70" t="str">
        <f>IF(J11485=[1]人員授權表!$C$85,"Casper李羿勳",IF(J11485=[1]人員授權表!$C$188,"Iring陳俊明",IF(J11485=[1]人員授權表!$C$189,"Brian陳泓霖",VLOOKUP(K11485,[1]人員授權表!D$2:E$249,2,FALSE))))</f>
        <v>Lucy黃詩婷</v>
      </c>
      <c r="P11485" s="67">
        <f t="shared" si="616"/>
        <v>44915</v>
      </c>
      <c r="Q11485" s="75" t="str">
        <f t="shared" si="618"/>
        <v>週二</v>
      </c>
    </row>
    <row r="11486" spans="2:17">
      <c r="B11486" s="66">
        <v>44887</v>
      </c>
      <c r="E11486" s="70" t="s">
        <v>51</v>
      </c>
      <c r="F11486" s="70" t="s">
        <v>4096</v>
      </c>
      <c r="G11486" s="67">
        <v>44903</v>
      </c>
      <c r="H11486" s="67">
        <v>44917</v>
      </c>
      <c r="I11486" s="71">
        <f t="shared" si="617"/>
        <v>14</v>
      </c>
      <c r="J11486" s="72" t="s">
        <v>125</v>
      </c>
      <c r="K11486" s="72" t="s">
        <v>126</v>
      </c>
      <c r="L11486" s="73">
        <v>1</v>
      </c>
      <c r="M11486" s="73" t="s">
        <v>2273</v>
      </c>
      <c r="N11486" s="68" t="str">
        <f>VLOOKUP(K11486,[1]人員授權表!D$3:G$249,4,0)</f>
        <v>有機</v>
      </c>
      <c r="O11486" s="70" t="str">
        <f>IF(J11486=[1]人員授權表!$C$85,"Casper李羿勳",IF(J11486=[1]人員授權表!$C$188,"Iring陳俊明",IF(J11486=[1]人員授權表!$C$189,"Brian陳泓霖",VLOOKUP(K11486,[1]人員授權表!D$2:E$249,2,FALSE))))</f>
        <v>Lucy黃詩婷</v>
      </c>
      <c r="P11486" s="67">
        <f t="shared" si="616"/>
        <v>44915</v>
      </c>
      <c r="Q11486" s="75" t="str">
        <f t="shared" si="618"/>
        <v>週二</v>
      </c>
    </row>
    <row r="11487" spans="2:17">
      <c r="B11487" s="66">
        <v>44893</v>
      </c>
      <c r="E11487" s="70" t="s">
        <v>82</v>
      </c>
      <c r="F11487" s="70" t="s">
        <v>4097</v>
      </c>
      <c r="G11487" s="67">
        <v>44903</v>
      </c>
      <c r="H11487" s="67">
        <v>44917</v>
      </c>
      <c r="I11487" s="71">
        <f t="shared" si="617"/>
        <v>14</v>
      </c>
      <c r="J11487" s="72" t="s">
        <v>139</v>
      </c>
      <c r="K11487" s="72" t="s">
        <v>140</v>
      </c>
      <c r="L11487" s="73">
        <v>1</v>
      </c>
      <c r="M11487" s="73" t="s">
        <v>268</v>
      </c>
      <c r="N11487" s="68" t="str">
        <f>VLOOKUP(K11487,[1]人員授權表!D$3:G$249,4,0)</f>
        <v>無機</v>
      </c>
      <c r="O11487" s="70" t="str">
        <f>IF(J11487=[1]人員授權表!$C$85,"Casper李羿勳",IF(J11487=[1]人員授權表!$C$188,"Iring陳俊明",IF(J11487=[1]人員授權表!$C$189,"Brian陳泓霖",VLOOKUP(K11487,[1]人員授權表!D$2:E$249,2,FALSE))))</f>
        <v>Brian陳泓霖</v>
      </c>
      <c r="P11487" s="67">
        <f t="shared" si="616"/>
        <v>44915</v>
      </c>
      <c r="Q11487" s="75" t="str">
        <f t="shared" si="618"/>
        <v>週二</v>
      </c>
    </row>
    <row r="11488" spans="2:17">
      <c r="B11488" s="66">
        <v>44893</v>
      </c>
      <c r="E11488" s="70" t="s">
        <v>82</v>
      </c>
      <c r="F11488" s="70" t="s">
        <v>4097</v>
      </c>
      <c r="G11488" s="67">
        <v>44903</v>
      </c>
      <c r="H11488" s="67">
        <v>44917</v>
      </c>
      <c r="I11488" s="71">
        <f t="shared" si="617"/>
        <v>14</v>
      </c>
      <c r="J11488" s="72" t="s">
        <v>137</v>
      </c>
      <c r="K11488" s="72" t="s">
        <v>138</v>
      </c>
      <c r="L11488" s="73">
        <v>1</v>
      </c>
      <c r="M11488" s="73" t="s">
        <v>268</v>
      </c>
      <c r="N11488" s="68" t="str">
        <f>VLOOKUP(K11488,[1]人員授權表!D$3:G$249,4,0)</f>
        <v>無機</v>
      </c>
      <c r="O11488" s="70" t="str">
        <f>IF(J11488=[1]人員授權表!$C$85,"Casper李羿勳",IF(J11488=[1]人員授權表!$C$188,"Iring陳俊明",IF(J11488=[1]人員授權表!$C$189,"Brian陳泓霖",VLOOKUP(K11488,[1]人員授權表!D$2:E$249,2,FALSE))))</f>
        <v>Jack劉念忻</v>
      </c>
      <c r="P11488" s="67">
        <f t="shared" si="616"/>
        <v>44915</v>
      </c>
      <c r="Q11488" s="75" t="str">
        <f t="shared" si="618"/>
        <v>週二</v>
      </c>
    </row>
    <row r="11489" spans="2:17">
      <c r="B11489" s="66">
        <v>44887</v>
      </c>
      <c r="E11489" s="70" t="s">
        <v>51</v>
      </c>
      <c r="F11489" s="70" t="s">
        <v>4098</v>
      </c>
      <c r="G11489" s="67">
        <v>44903</v>
      </c>
      <c r="H11489" s="67">
        <v>44917</v>
      </c>
      <c r="I11489" s="71">
        <f t="shared" si="617"/>
        <v>14</v>
      </c>
      <c r="J11489" s="72" t="s">
        <v>453</v>
      </c>
      <c r="K11489" s="72" t="s">
        <v>332</v>
      </c>
      <c r="L11489" s="73">
        <v>2</v>
      </c>
      <c r="M11489" s="73" t="s">
        <v>2273</v>
      </c>
      <c r="N11489" s="68" t="str">
        <f>VLOOKUP(K11489,[1]人員授權表!D$3:G$249,4,0)</f>
        <v>有機</v>
      </c>
      <c r="O11489" s="70" t="str">
        <f>IF(J11489=[1]人員授權表!$C$85,"Casper李羿勳",IF(J11489=[1]人員授權表!$C$188,"Iring陳俊明",IF(J11489=[1]人員授權表!$C$189,"Brian陳泓霖",VLOOKUP(K11489,[1]人員授權表!D$2:E$249,2,FALSE))))</f>
        <v>Lucy黃詩婷</v>
      </c>
      <c r="P11489" s="67">
        <f t="shared" si="616"/>
        <v>44915</v>
      </c>
      <c r="Q11489" s="75" t="str">
        <f t="shared" si="618"/>
        <v>週二</v>
      </c>
    </row>
    <row r="11490" spans="2:17">
      <c r="B11490" s="66">
        <v>44887</v>
      </c>
      <c r="E11490" s="70" t="s">
        <v>51</v>
      </c>
      <c r="F11490" s="70" t="s">
        <v>4098</v>
      </c>
      <c r="G11490" s="67">
        <v>44903</v>
      </c>
      <c r="H11490" s="67">
        <v>44917</v>
      </c>
      <c r="I11490" s="71">
        <f t="shared" si="617"/>
        <v>14</v>
      </c>
      <c r="J11490" s="72" t="s">
        <v>125</v>
      </c>
      <c r="K11490" s="72" t="s">
        <v>126</v>
      </c>
      <c r="L11490" s="73">
        <v>2</v>
      </c>
      <c r="M11490" s="73" t="s">
        <v>2273</v>
      </c>
      <c r="N11490" s="68" t="str">
        <f>VLOOKUP(K11490,[1]人員授權表!D$3:G$249,4,0)</f>
        <v>有機</v>
      </c>
      <c r="O11490" s="70" t="str">
        <f>IF(J11490=[1]人員授權表!$C$85,"Casper李羿勳",IF(J11490=[1]人員授權表!$C$188,"Iring陳俊明",IF(J11490=[1]人員授權表!$C$189,"Brian陳泓霖",VLOOKUP(K11490,[1]人員授權表!D$2:E$249,2,FALSE))))</f>
        <v>Lucy黃詩婷</v>
      </c>
      <c r="P11490" s="67">
        <f t="shared" si="616"/>
        <v>44915</v>
      </c>
      <c r="Q11490" s="75" t="str">
        <f t="shared" si="618"/>
        <v>週二</v>
      </c>
    </row>
    <row r="11491" spans="2:17">
      <c r="B11491" s="66">
        <v>44887</v>
      </c>
      <c r="E11491" s="70" t="s">
        <v>51</v>
      </c>
      <c r="F11491" s="70" t="s">
        <v>4099</v>
      </c>
      <c r="G11491" s="67">
        <v>44903</v>
      </c>
      <c r="H11491" s="67">
        <v>44917</v>
      </c>
      <c r="I11491" s="71">
        <f t="shared" si="617"/>
        <v>14</v>
      </c>
      <c r="J11491" s="72" t="s">
        <v>453</v>
      </c>
      <c r="K11491" s="72" t="s">
        <v>332</v>
      </c>
      <c r="L11491" s="73">
        <v>2</v>
      </c>
      <c r="M11491" s="73" t="s">
        <v>2273</v>
      </c>
      <c r="N11491" s="68" t="str">
        <f>VLOOKUP(K11491,[1]人員授權表!D$3:G$249,4,0)</f>
        <v>有機</v>
      </c>
      <c r="O11491" s="70" t="str">
        <f>IF(J11491=[1]人員授權表!$C$85,"Casper李羿勳",IF(J11491=[1]人員授權表!$C$188,"Iring陳俊明",IF(J11491=[1]人員授權表!$C$189,"Brian陳泓霖",VLOOKUP(K11491,[1]人員授權表!D$2:E$249,2,FALSE))))</f>
        <v>Lucy黃詩婷</v>
      </c>
      <c r="P11491" s="67">
        <f t="shared" si="616"/>
        <v>44915</v>
      </c>
      <c r="Q11491" s="75" t="str">
        <f t="shared" si="618"/>
        <v>週二</v>
      </c>
    </row>
    <row r="11492" spans="2:17">
      <c r="B11492" s="66">
        <v>44887</v>
      </c>
      <c r="E11492" s="70" t="s">
        <v>51</v>
      </c>
      <c r="F11492" s="70" t="s">
        <v>4099</v>
      </c>
      <c r="G11492" s="67">
        <v>44903</v>
      </c>
      <c r="H11492" s="67">
        <v>44917</v>
      </c>
      <c r="I11492" s="71">
        <f t="shared" si="617"/>
        <v>14</v>
      </c>
      <c r="J11492" s="72" t="s">
        <v>125</v>
      </c>
      <c r="K11492" s="72" t="s">
        <v>126</v>
      </c>
      <c r="L11492" s="73">
        <v>2</v>
      </c>
      <c r="M11492" s="73" t="s">
        <v>2273</v>
      </c>
      <c r="N11492" s="68" t="str">
        <f>VLOOKUP(K11492,[1]人員授權表!D$3:G$249,4,0)</f>
        <v>有機</v>
      </c>
      <c r="O11492" s="70" t="str">
        <f>IF(J11492=[1]人員授權表!$C$85,"Casper李羿勳",IF(J11492=[1]人員授權表!$C$188,"Iring陳俊明",IF(J11492=[1]人員授權表!$C$189,"Brian陳泓霖",VLOOKUP(K11492,[1]人員授權表!D$2:E$249,2,FALSE))))</f>
        <v>Lucy黃詩婷</v>
      </c>
      <c r="P11492" s="67">
        <f t="shared" si="616"/>
        <v>44915</v>
      </c>
      <c r="Q11492" s="75" t="str">
        <f t="shared" si="618"/>
        <v>週二</v>
      </c>
    </row>
    <row r="11493" spans="2:17">
      <c r="B11493" s="66">
        <v>44887</v>
      </c>
      <c r="E11493" s="70" t="s">
        <v>51</v>
      </c>
      <c r="F11493" s="70" t="s">
        <v>4100</v>
      </c>
      <c r="G11493" s="67">
        <v>44903</v>
      </c>
      <c r="H11493" s="67">
        <v>44917</v>
      </c>
      <c r="I11493" s="71">
        <f t="shared" si="617"/>
        <v>14</v>
      </c>
      <c r="J11493" s="72" t="s">
        <v>453</v>
      </c>
      <c r="K11493" s="72" t="s">
        <v>332</v>
      </c>
      <c r="L11493" s="73">
        <v>2</v>
      </c>
      <c r="M11493" s="73" t="s">
        <v>2273</v>
      </c>
      <c r="N11493" s="68" t="str">
        <f>VLOOKUP(K11493,[1]人員授權表!D$3:G$249,4,0)</f>
        <v>有機</v>
      </c>
      <c r="O11493" s="70" t="str">
        <f>IF(J11493=[1]人員授權表!$C$85,"Casper李羿勳",IF(J11493=[1]人員授權表!$C$188,"Iring陳俊明",IF(J11493=[1]人員授權表!$C$189,"Brian陳泓霖",VLOOKUP(K11493,[1]人員授權表!D$2:E$249,2,FALSE))))</f>
        <v>Lucy黃詩婷</v>
      </c>
      <c r="P11493" s="67">
        <f t="shared" ref="P11493:P11508" si="619">H11493-2</f>
        <v>44915</v>
      </c>
      <c r="Q11493" s="75" t="str">
        <f t="shared" si="618"/>
        <v>週二</v>
      </c>
    </row>
    <row r="11494" spans="2:17">
      <c r="B11494" s="66">
        <v>44887</v>
      </c>
      <c r="E11494" s="70" t="s">
        <v>51</v>
      </c>
      <c r="F11494" s="70" t="s">
        <v>4100</v>
      </c>
      <c r="G11494" s="67">
        <v>44903</v>
      </c>
      <c r="H11494" s="67">
        <v>44917</v>
      </c>
      <c r="I11494" s="71">
        <f t="shared" si="617"/>
        <v>14</v>
      </c>
      <c r="J11494" s="72" t="s">
        <v>125</v>
      </c>
      <c r="K11494" s="72" t="s">
        <v>126</v>
      </c>
      <c r="L11494" s="73">
        <v>2</v>
      </c>
      <c r="M11494" s="73" t="s">
        <v>2273</v>
      </c>
      <c r="N11494" s="68" t="str">
        <f>VLOOKUP(K11494,[1]人員授權表!D$3:G$249,4,0)</f>
        <v>有機</v>
      </c>
      <c r="O11494" s="70" t="str">
        <f>IF(J11494=[1]人員授權表!$C$85,"Casper李羿勳",IF(J11494=[1]人員授權表!$C$188,"Iring陳俊明",IF(J11494=[1]人員授權表!$C$189,"Brian陳泓霖",VLOOKUP(K11494,[1]人員授權表!D$2:E$249,2,FALSE))))</f>
        <v>Lucy黃詩婷</v>
      </c>
      <c r="P11494" s="67">
        <f t="shared" si="619"/>
        <v>44915</v>
      </c>
      <c r="Q11494" s="75" t="str">
        <f t="shared" si="618"/>
        <v>週二</v>
      </c>
    </row>
    <row r="11495" spans="2:17">
      <c r="B11495" s="66">
        <v>44887</v>
      </c>
      <c r="E11495" s="70" t="s">
        <v>51</v>
      </c>
      <c r="F11495" s="70" t="s">
        <v>4101</v>
      </c>
      <c r="G11495" s="67">
        <v>44903</v>
      </c>
      <c r="H11495" s="67">
        <v>44917</v>
      </c>
      <c r="I11495" s="71">
        <f t="shared" si="617"/>
        <v>14</v>
      </c>
      <c r="J11495" s="72" t="s">
        <v>453</v>
      </c>
      <c r="K11495" s="72" t="s">
        <v>332</v>
      </c>
      <c r="L11495" s="73">
        <v>2</v>
      </c>
      <c r="M11495" s="73" t="s">
        <v>2273</v>
      </c>
      <c r="N11495" s="68" t="str">
        <f>VLOOKUP(K11495,[1]人員授權表!D$3:G$249,4,0)</f>
        <v>有機</v>
      </c>
      <c r="O11495" s="70" t="str">
        <f>IF(J11495=[1]人員授權表!$C$85,"Casper李羿勳",IF(J11495=[1]人員授權表!$C$188,"Iring陳俊明",IF(J11495=[1]人員授權表!$C$189,"Brian陳泓霖",VLOOKUP(K11495,[1]人員授權表!D$2:E$249,2,FALSE))))</f>
        <v>Lucy黃詩婷</v>
      </c>
      <c r="P11495" s="67">
        <f t="shared" si="619"/>
        <v>44915</v>
      </c>
      <c r="Q11495" s="75" t="str">
        <f t="shared" si="618"/>
        <v>週二</v>
      </c>
    </row>
    <row r="11496" spans="2:17">
      <c r="B11496" s="66">
        <v>44887</v>
      </c>
      <c r="E11496" s="70" t="s">
        <v>51</v>
      </c>
      <c r="F11496" s="70" t="s">
        <v>4101</v>
      </c>
      <c r="G11496" s="67">
        <v>44903</v>
      </c>
      <c r="H11496" s="67">
        <v>44917</v>
      </c>
      <c r="I11496" s="71">
        <f t="shared" si="617"/>
        <v>14</v>
      </c>
      <c r="J11496" s="72" t="s">
        <v>125</v>
      </c>
      <c r="K11496" s="72" t="s">
        <v>126</v>
      </c>
      <c r="L11496" s="73">
        <v>2</v>
      </c>
      <c r="M11496" s="73" t="s">
        <v>2273</v>
      </c>
      <c r="N11496" s="68" t="str">
        <f>VLOOKUP(K11496,[1]人員授權表!D$3:G$249,4,0)</f>
        <v>有機</v>
      </c>
      <c r="O11496" s="70" t="str">
        <f>IF(J11496=[1]人員授權表!$C$85,"Casper李羿勳",IF(J11496=[1]人員授權表!$C$188,"Iring陳俊明",IF(J11496=[1]人員授權表!$C$189,"Brian陳泓霖",VLOOKUP(K11496,[1]人員授權表!D$2:E$249,2,FALSE))))</f>
        <v>Lucy黃詩婷</v>
      </c>
      <c r="P11496" s="67">
        <f t="shared" si="619"/>
        <v>44915</v>
      </c>
      <c r="Q11496" s="75" t="str">
        <f t="shared" si="618"/>
        <v>週二</v>
      </c>
    </row>
    <row r="11497" spans="2:17">
      <c r="B11497" s="66">
        <v>44887</v>
      </c>
      <c r="E11497" s="70" t="s">
        <v>51</v>
      </c>
      <c r="F11497" s="70" t="s">
        <v>4102</v>
      </c>
      <c r="G11497" s="67">
        <v>44903</v>
      </c>
      <c r="H11497" s="67">
        <v>44917</v>
      </c>
      <c r="I11497" s="71">
        <f t="shared" si="617"/>
        <v>14</v>
      </c>
      <c r="J11497" s="72" t="s">
        <v>453</v>
      </c>
      <c r="K11497" s="72" t="s">
        <v>332</v>
      </c>
      <c r="L11497" s="73">
        <v>4</v>
      </c>
      <c r="M11497" s="73" t="s">
        <v>2273</v>
      </c>
      <c r="N11497" s="68" t="str">
        <f>VLOOKUP(K11497,[1]人員授權表!D$3:G$249,4,0)</f>
        <v>有機</v>
      </c>
      <c r="O11497" s="70" t="str">
        <f>IF(J11497=[1]人員授權表!$C$85,"Casper李羿勳",IF(J11497=[1]人員授權表!$C$188,"Iring陳俊明",IF(J11497=[1]人員授權表!$C$189,"Brian陳泓霖",VLOOKUP(K11497,[1]人員授權表!D$2:E$249,2,FALSE))))</f>
        <v>Lucy黃詩婷</v>
      </c>
      <c r="P11497" s="67">
        <f t="shared" si="619"/>
        <v>44915</v>
      </c>
      <c r="Q11497" s="75" t="str">
        <f t="shared" si="618"/>
        <v>週二</v>
      </c>
    </row>
    <row r="11498" spans="2:17">
      <c r="B11498" s="66">
        <v>44887</v>
      </c>
      <c r="E11498" s="70" t="s">
        <v>51</v>
      </c>
      <c r="F11498" s="70" t="s">
        <v>4102</v>
      </c>
      <c r="G11498" s="67">
        <v>44903</v>
      </c>
      <c r="H11498" s="67">
        <v>44917</v>
      </c>
      <c r="I11498" s="71">
        <f t="shared" si="617"/>
        <v>14</v>
      </c>
      <c r="J11498" s="72" t="s">
        <v>125</v>
      </c>
      <c r="K11498" s="72" t="s">
        <v>126</v>
      </c>
      <c r="L11498" s="73">
        <v>4</v>
      </c>
      <c r="M11498" s="73" t="s">
        <v>2273</v>
      </c>
      <c r="N11498" s="68" t="str">
        <f>VLOOKUP(K11498,[1]人員授權表!D$3:G$249,4,0)</f>
        <v>有機</v>
      </c>
      <c r="O11498" s="70" t="str">
        <f>IF(J11498=[1]人員授權表!$C$85,"Casper李羿勳",IF(J11498=[1]人員授權表!$C$188,"Iring陳俊明",IF(J11498=[1]人員授權表!$C$189,"Brian陳泓霖",VLOOKUP(K11498,[1]人員授權表!D$2:E$249,2,FALSE))))</f>
        <v>Lucy黃詩婷</v>
      </c>
      <c r="P11498" s="67">
        <f t="shared" si="619"/>
        <v>44915</v>
      </c>
      <c r="Q11498" s="75" t="str">
        <f t="shared" si="618"/>
        <v>週二</v>
      </c>
    </row>
    <row r="11499" spans="2:17">
      <c r="B11499" s="66">
        <v>44887</v>
      </c>
      <c r="E11499" s="70" t="s">
        <v>51</v>
      </c>
      <c r="F11499" s="70" t="s">
        <v>4103</v>
      </c>
      <c r="G11499" s="67">
        <v>44903</v>
      </c>
      <c r="H11499" s="67">
        <v>44917</v>
      </c>
      <c r="I11499" s="71">
        <f t="shared" si="617"/>
        <v>14</v>
      </c>
      <c r="J11499" s="72" t="s">
        <v>453</v>
      </c>
      <c r="K11499" s="72" t="s">
        <v>332</v>
      </c>
      <c r="L11499" s="73">
        <v>6</v>
      </c>
      <c r="M11499" s="73" t="s">
        <v>2273</v>
      </c>
      <c r="N11499" s="68" t="str">
        <f>VLOOKUP(K11499,[1]人員授權表!D$3:G$249,4,0)</f>
        <v>有機</v>
      </c>
      <c r="O11499" s="70" t="str">
        <f>IF(J11499=[1]人員授權表!$C$85,"Casper李羿勳",IF(J11499=[1]人員授權表!$C$188,"Iring陳俊明",IF(J11499=[1]人員授權表!$C$189,"Brian陳泓霖",VLOOKUP(K11499,[1]人員授權表!D$2:E$249,2,FALSE))))</f>
        <v>Lucy黃詩婷</v>
      </c>
      <c r="P11499" s="67">
        <f t="shared" si="619"/>
        <v>44915</v>
      </c>
      <c r="Q11499" s="75" t="str">
        <f t="shared" si="618"/>
        <v>週二</v>
      </c>
    </row>
    <row r="11500" spans="2:17">
      <c r="B11500" s="66">
        <v>44887</v>
      </c>
      <c r="E11500" s="70" t="s">
        <v>51</v>
      </c>
      <c r="F11500" s="70" t="s">
        <v>4103</v>
      </c>
      <c r="G11500" s="67">
        <v>44903</v>
      </c>
      <c r="H11500" s="67">
        <v>44917</v>
      </c>
      <c r="I11500" s="71">
        <f t="shared" si="617"/>
        <v>14</v>
      </c>
      <c r="J11500" s="72" t="s">
        <v>125</v>
      </c>
      <c r="K11500" s="72" t="s">
        <v>126</v>
      </c>
      <c r="L11500" s="73">
        <v>6</v>
      </c>
      <c r="M11500" s="73" t="s">
        <v>2273</v>
      </c>
      <c r="N11500" s="68" t="str">
        <f>VLOOKUP(K11500,[1]人員授權表!D$3:G$249,4,0)</f>
        <v>有機</v>
      </c>
      <c r="O11500" s="70" t="str">
        <f>IF(J11500=[1]人員授權表!$C$85,"Casper李羿勳",IF(J11500=[1]人員授權表!$C$188,"Iring陳俊明",IF(J11500=[1]人員授權表!$C$189,"Brian陳泓霖",VLOOKUP(K11500,[1]人員授權表!D$2:E$249,2,FALSE))))</f>
        <v>Lucy黃詩婷</v>
      </c>
      <c r="P11500" s="67">
        <f t="shared" si="619"/>
        <v>44915</v>
      </c>
      <c r="Q11500" s="75" t="str">
        <f t="shared" si="618"/>
        <v>週二</v>
      </c>
    </row>
    <row r="11501" spans="2:17">
      <c r="B11501" s="66">
        <v>44887</v>
      </c>
      <c r="E11501" s="70" t="s">
        <v>51</v>
      </c>
      <c r="F11501" s="70" t="s">
        <v>4104</v>
      </c>
      <c r="G11501" s="67">
        <v>44903</v>
      </c>
      <c r="H11501" s="67">
        <v>44917</v>
      </c>
      <c r="I11501" s="71">
        <f t="shared" si="617"/>
        <v>14</v>
      </c>
      <c r="J11501" s="72" t="s">
        <v>453</v>
      </c>
      <c r="K11501" s="72" t="s">
        <v>332</v>
      </c>
      <c r="L11501" s="73">
        <v>2</v>
      </c>
      <c r="M11501" s="73" t="s">
        <v>2273</v>
      </c>
      <c r="N11501" s="68" t="str">
        <f>VLOOKUP(K11501,[1]人員授權表!D$3:G$249,4,0)</f>
        <v>有機</v>
      </c>
      <c r="O11501" s="70" t="str">
        <f>IF(J11501=[1]人員授權表!$C$85,"Casper李羿勳",IF(J11501=[1]人員授權表!$C$188,"Iring陳俊明",IF(J11501=[1]人員授權表!$C$189,"Brian陳泓霖",VLOOKUP(K11501,[1]人員授權表!D$2:E$249,2,FALSE))))</f>
        <v>Lucy黃詩婷</v>
      </c>
      <c r="P11501" s="67">
        <f t="shared" si="619"/>
        <v>44915</v>
      </c>
      <c r="Q11501" s="75" t="str">
        <f t="shared" si="618"/>
        <v>週二</v>
      </c>
    </row>
    <row r="11502" spans="2:17">
      <c r="B11502" s="66">
        <v>44887</v>
      </c>
      <c r="E11502" s="70" t="s">
        <v>51</v>
      </c>
      <c r="F11502" s="70" t="s">
        <v>4104</v>
      </c>
      <c r="G11502" s="67">
        <v>44903</v>
      </c>
      <c r="H11502" s="67">
        <v>44917</v>
      </c>
      <c r="I11502" s="71">
        <f t="shared" si="617"/>
        <v>14</v>
      </c>
      <c r="J11502" s="72" t="s">
        <v>125</v>
      </c>
      <c r="K11502" s="72" t="s">
        <v>126</v>
      </c>
      <c r="L11502" s="73">
        <v>2</v>
      </c>
      <c r="M11502" s="73" t="s">
        <v>2273</v>
      </c>
      <c r="N11502" s="68" t="str">
        <f>VLOOKUP(K11502,[1]人員授權表!D$3:G$249,4,0)</f>
        <v>有機</v>
      </c>
      <c r="O11502" s="70" t="str">
        <f>IF(J11502=[1]人員授權表!$C$85,"Casper李羿勳",IF(J11502=[1]人員授權表!$C$188,"Iring陳俊明",IF(J11502=[1]人員授權表!$C$189,"Brian陳泓霖",VLOOKUP(K11502,[1]人員授權表!D$2:E$249,2,FALSE))))</f>
        <v>Lucy黃詩婷</v>
      </c>
      <c r="P11502" s="67">
        <f t="shared" si="619"/>
        <v>44915</v>
      </c>
      <c r="Q11502" s="75" t="str">
        <f t="shared" si="618"/>
        <v>週二</v>
      </c>
    </row>
    <row r="11503" spans="2:17">
      <c r="B11503" s="66">
        <v>44887</v>
      </c>
      <c r="E11503" s="70" t="s">
        <v>51</v>
      </c>
      <c r="F11503" s="70" t="s">
        <v>4105</v>
      </c>
      <c r="G11503" s="67">
        <v>44903</v>
      </c>
      <c r="H11503" s="67">
        <v>44917</v>
      </c>
      <c r="I11503" s="71">
        <f t="shared" si="617"/>
        <v>14</v>
      </c>
      <c r="J11503" s="72" t="s">
        <v>453</v>
      </c>
      <c r="K11503" s="72" t="s">
        <v>332</v>
      </c>
      <c r="L11503" s="73">
        <v>2</v>
      </c>
      <c r="M11503" s="73" t="s">
        <v>2273</v>
      </c>
      <c r="N11503" s="68" t="str">
        <f>VLOOKUP(K11503,[1]人員授權表!D$3:G$249,4,0)</f>
        <v>有機</v>
      </c>
      <c r="O11503" s="70" t="str">
        <f>IF(J11503=[1]人員授權表!$C$85,"Casper李羿勳",IF(J11503=[1]人員授權表!$C$188,"Iring陳俊明",IF(J11503=[1]人員授權表!$C$189,"Brian陳泓霖",VLOOKUP(K11503,[1]人員授權表!D$2:E$249,2,FALSE))))</f>
        <v>Lucy黃詩婷</v>
      </c>
      <c r="P11503" s="67">
        <f t="shared" si="619"/>
        <v>44915</v>
      </c>
      <c r="Q11503" s="75" t="str">
        <f t="shared" si="618"/>
        <v>週二</v>
      </c>
    </row>
    <row r="11504" spans="2:17">
      <c r="B11504" s="66">
        <v>44887</v>
      </c>
      <c r="E11504" s="70" t="s">
        <v>51</v>
      </c>
      <c r="F11504" s="70" t="s">
        <v>4105</v>
      </c>
      <c r="G11504" s="67">
        <v>44903</v>
      </c>
      <c r="H11504" s="67">
        <v>44917</v>
      </c>
      <c r="I11504" s="71">
        <f t="shared" si="617"/>
        <v>14</v>
      </c>
      <c r="J11504" s="72" t="s">
        <v>125</v>
      </c>
      <c r="K11504" s="72" t="s">
        <v>126</v>
      </c>
      <c r="L11504" s="73">
        <v>2</v>
      </c>
      <c r="M11504" s="73" t="s">
        <v>2273</v>
      </c>
      <c r="N11504" s="68" t="str">
        <f>VLOOKUP(K11504,[1]人員授權表!D$3:G$249,4,0)</f>
        <v>有機</v>
      </c>
      <c r="O11504" s="70" t="str">
        <f>IF(J11504=[1]人員授權表!$C$85,"Casper李羿勳",IF(J11504=[1]人員授權表!$C$188,"Iring陳俊明",IF(J11504=[1]人員授權表!$C$189,"Brian陳泓霖",VLOOKUP(K11504,[1]人員授權表!D$2:E$249,2,FALSE))))</f>
        <v>Lucy黃詩婷</v>
      </c>
      <c r="P11504" s="67">
        <f t="shared" si="619"/>
        <v>44915</v>
      </c>
      <c r="Q11504" s="75" t="str">
        <f t="shared" si="618"/>
        <v>週二</v>
      </c>
    </row>
    <row r="11505" spans="2:28">
      <c r="B11505" s="66">
        <v>44887</v>
      </c>
      <c r="E11505" s="70" t="s">
        <v>51</v>
      </c>
      <c r="F11505" s="70" t="s">
        <v>4106</v>
      </c>
      <c r="G11505" s="67">
        <v>44903</v>
      </c>
      <c r="H11505" s="67">
        <v>44917</v>
      </c>
      <c r="I11505" s="71">
        <f t="shared" si="617"/>
        <v>14</v>
      </c>
      <c r="J11505" s="72" t="s">
        <v>453</v>
      </c>
      <c r="K11505" s="72" t="s">
        <v>332</v>
      </c>
      <c r="L11505" s="73">
        <v>3</v>
      </c>
      <c r="M11505" s="73" t="s">
        <v>2273</v>
      </c>
      <c r="N11505" s="68" t="str">
        <f>VLOOKUP(K11505,[1]人員授權表!D$3:G$249,4,0)</f>
        <v>有機</v>
      </c>
      <c r="O11505" s="70" t="str">
        <f>IF(J11505=[1]人員授權表!$C$85,"Casper李羿勳",IF(J11505=[1]人員授權表!$C$188,"Iring陳俊明",IF(J11505=[1]人員授權表!$C$189,"Brian陳泓霖",VLOOKUP(K11505,[1]人員授權表!D$2:E$249,2,FALSE))))</f>
        <v>Lucy黃詩婷</v>
      </c>
      <c r="P11505" s="67">
        <f t="shared" si="619"/>
        <v>44915</v>
      </c>
      <c r="Q11505" s="75" t="str">
        <f t="shared" si="618"/>
        <v>週二</v>
      </c>
    </row>
    <row r="11506" spans="2:28">
      <c r="B11506" s="66">
        <v>44887</v>
      </c>
      <c r="E11506" s="70" t="s">
        <v>51</v>
      </c>
      <c r="F11506" s="70" t="s">
        <v>4106</v>
      </c>
      <c r="G11506" s="67">
        <v>44903</v>
      </c>
      <c r="H11506" s="67">
        <v>44917</v>
      </c>
      <c r="I11506" s="71">
        <f t="shared" si="617"/>
        <v>14</v>
      </c>
      <c r="J11506" s="72" t="s">
        <v>125</v>
      </c>
      <c r="K11506" s="72" t="s">
        <v>126</v>
      </c>
      <c r="L11506" s="73">
        <v>3</v>
      </c>
      <c r="M11506" s="73" t="s">
        <v>2273</v>
      </c>
      <c r="N11506" s="68" t="str">
        <f>VLOOKUP(K11506,[1]人員授權表!D$3:G$249,4,0)</f>
        <v>有機</v>
      </c>
      <c r="O11506" s="70" t="str">
        <f>IF(J11506=[1]人員授權表!$C$85,"Casper李羿勳",IF(J11506=[1]人員授權表!$C$188,"Iring陳俊明",IF(J11506=[1]人員授權表!$C$189,"Brian陳泓霖",VLOOKUP(K11506,[1]人員授權表!D$2:E$249,2,FALSE))))</f>
        <v>Lucy黃詩婷</v>
      </c>
      <c r="P11506" s="67">
        <f t="shared" si="619"/>
        <v>44915</v>
      </c>
      <c r="Q11506" s="75" t="str">
        <f t="shared" si="618"/>
        <v>週二</v>
      </c>
    </row>
    <row r="11507" spans="2:28">
      <c r="B11507" s="66">
        <v>44887</v>
      </c>
      <c r="E11507" s="70" t="s">
        <v>51</v>
      </c>
      <c r="F11507" s="70" t="s">
        <v>4107</v>
      </c>
      <c r="G11507" s="67">
        <v>44903</v>
      </c>
      <c r="H11507" s="67">
        <v>44917</v>
      </c>
      <c r="I11507" s="71">
        <f t="shared" si="617"/>
        <v>14</v>
      </c>
      <c r="J11507" s="72" t="s">
        <v>453</v>
      </c>
      <c r="K11507" s="72" t="s">
        <v>332</v>
      </c>
      <c r="L11507" s="73">
        <v>5</v>
      </c>
      <c r="M11507" s="73" t="s">
        <v>2273</v>
      </c>
      <c r="N11507" s="68" t="str">
        <f>VLOOKUP(K11507,[1]人員授權表!D$3:G$249,4,0)</f>
        <v>有機</v>
      </c>
      <c r="O11507" s="70" t="str">
        <f>IF(J11507=[1]人員授權表!$C$85,"Casper李羿勳",IF(J11507=[1]人員授權表!$C$188,"Iring陳俊明",IF(J11507=[1]人員授權表!$C$189,"Brian陳泓霖",VLOOKUP(K11507,[1]人員授權表!D$2:E$249,2,FALSE))))</f>
        <v>Lucy黃詩婷</v>
      </c>
      <c r="P11507" s="67">
        <f t="shared" si="619"/>
        <v>44915</v>
      </c>
      <c r="Q11507" s="75" t="str">
        <f t="shared" si="618"/>
        <v>週二</v>
      </c>
    </row>
    <row r="11508" spans="2:28">
      <c r="B11508" s="66">
        <v>44887</v>
      </c>
      <c r="E11508" s="70" t="s">
        <v>51</v>
      </c>
      <c r="F11508" s="70" t="s">
        <v>4107</v>
      </c>
      <c r="G11508" s="67">
        <v>44903</v>
      </c>
      <c r="H11508" s="67">
        <v>44917</v>
      </c>
      <c r="I11508" s="71">
        <f t="shared" si="617"/>
        <v>14</v>
      </c>
      <c r="J11508" s="72" t="s">
        <v>125</v>
      </c>
      <c r="K11508" s="72" t="s">
        <v>126</v>
      </c>
      <c r="L11508" s="73">
        <v>5</v>
      </c>
      <c r="M11508" s="73" t="s">
        <v>2273</v>
      </c>
      <c r="N11508" s="68" t="str">
        <f>VLOOKUP(K11508,[1]人員授權表!D$3:G$249,4,0)</f>
        <v>有機</v>
      </c>
      <c r="O11508" s="70" t="str">
        <f>IF(J11508=[1]人員授權表!$C$85,"Casper李羿勳",IF(J11508=[1]人員授權表!$C$188,"Iring陳俊明",IF(J11508=[1]人員授權表!$C$189,"Brian陳泓霖",VLOOKUP(K11508,[1]人員授權表!D$2:E$249,2,FALSE))))</f>
        <v>Lucy黃詩婷</v>
      </c>
      <c r="P11508" s="67">
        <f t="shared" si="619"/>
        <v>44915</v>
      </c>
      <c r="Q11508" s="75" t="str">
        <f t="shared" si="618"/>
        <v>週二</v>
      </c>
    </row>
    <row r="11509" spans="2:28">
      <c r="B11509" s="66">
        <v>44900</v>
      </c>
      <c r="E11509" s="70" t="s">
        <v>51</v>
      </c>
      <c r="F11509" s="70" t="s">
        <v>113</v>
      </c>
      <c r="G11509" s="67">
        <v>44918</v>
      </c>
      <c r="H11509" s="67">
        <v>44918</v>
      </c>
      <c r="I11509" s="71">
        <f t="shared" si="617"/>
        <v>0</v>
      </c>
      <c r="J11509" s="72" t="s">
        <v>4108</v>
      </c>
      <c r="K11509" s="72" t="s">
        <v>112</v>
      </c>
      <c r="L11509" s="73" t="s">
        <v>2068</v>
      </c>
      <c r="M11509" s="73" t="s">
        <v>406</v>
      </c>
      <c r="N11509" s="68" t="s">
        <v>245</v>
      </c>
      <c r="O11509" s="70" t="s">
        <v>318</v>
      </c>
      <c r="P11509" s="67">
        <f>H11509-0</f>
        <v>44918</v>
      </c>
      <c r="Q11509" s="75" t="str">
        <f t="shared" si="618"/>
        <v>週五</v>
      </c>
    </row>
    <row r="11510" spans="2:28">
      <c r="B11510" s="66">
        <v>44901</v>
      </c>
      <c r="E11510" s="70" t="s">
        <v>879</v>
      </c>
      <c r="F11510" s="4" t="s">
        <v>4109</v>
      </c>
      <c r="G11510" s="67">
        <v>44901</v>
      </c>
      <c r="H11510" s="67">
        <v>44918</v>
      </c>
      <c r="I11510" s="71">
        <f t="shared" si="617"/>
        <v>17</v>
      </c>
      <c r="J11510" s="72" t="s">
        <v>53</v>
      </c>
      <c r="K11510" s="72" t="s">
        <v>1713</v>
      </c>
      <c r="L11510" s="73">
        <v>2</v>
      </c>
      <c r="M11510" s="73" t="s">
        <v>91</v>
      </c>
      <c r="N11510" s="68" t="str">
        <f>VLOOKUP(K11510,[1]人員授權表!D$3:G$249,4,0)</f>
        <v>有機</v>
      </c>
      <c r="O11510" s="70" t="str">
        <f>IF(J11510=[1]人員授權表!$C$85,"Casper李羿勳",IF(J11510=[1]人員授權表!$C$188,"Iring陳俊明",IF(J11510=[1]人員授權表!$C$189,"Brian陳泓霖",VLOOKUP(K11510,[1]人員授權表!D$2:E$249,2,FALSE))))</f>
        <v>Marco陳鴻鈞</v>
      </c>
      <c r="P11510" s="67">
        <f t="shared" ref="P11510:P11573" si="620">H11510-2</f>
        <v>44916</v>
      </c>
      <c r="Q11510" s="75" t="str">
        <f t="shared" si="618"/>
        <v>週三</v>
      </c>
      <c r="AA11510" s="102">
        <v>15</v>
      </c>
      <c r="AB11510" s="123" t="s">
        <v>2325</v>
      </c>
    </row>
    <row r="11511" spans="2:28">
      <c r="B11511" s="66">
        <v>44901</v>
      </c>
      <c r="E11511" s="70" t="s">
        <v>879</v>
      </c>
      <c r="F11511" s="4" t="s">
        <v>4109</v>
      </c>
      <c r="G11511" s="67">
        <v>44901</v>
      </c>
      <c r="H11511" s="67">
        <v>44918</v>
      </c>
      <c r="I11511" s="71">
        <f t="shared" si="617"/>
        <v>17</v>
      </c>
      <c r="J11511" s="72" t="s">
        <v>60</v>
      </c>
      <c r="K11511" s="72" t="s">
        <v>61</v>
      </c>
      <c r="L11511" s="73">
        <v>2</v>
      </c>
      <c r="M11511" s="73" t="s">
        <v>91</v>
      </c>
      <c r="N11511" s="68" t="str">
        <f>VLOOKUP(K11511,[1]人員授權表!D$3:G$249,4,0)</f>
        <v>有機</v>
      </c>
      <c r="O11511" s="70" t="str">
        <f>IF(J11511=[1]人員授權表!$C$85,"Casper李羿勳",IF(J11511=[1]人員授權表!$C$188,"Iring陳俊明",IF(J11511=[1]人員授權表!$C$189,"Brian陳泓霖",VLOOKUP(K11511,[1]人員授權表!D$2:E$249,2,FALSE))))</f>
        <v>Marco陳鴻鈞</v>
      </c>
      <c r="P11511" s="67">
        <f t="shared" si="620"/>
        <v>44916</v>
      </c>
      <c r="Q11511" s="75" t="str">
        <f t="shared" si="618"/>
        <v>週三</v>
      </c>
      <c r="AA11511" s="102">
        <v>15</v>
      </c>
      <c r="AB11511" s="123" t="s">
        <v>2325</v>
      </c>
    </row>
    <row r="11512" spans="2:28">
      <c r="B11512" s="66">
        <v>44901</v>
      </c>
      <c r="E11512" s="70" t="s">
        <v>879</v>
      </c>
      <c r="F11512" s="4" t="s">
        <v>4109</v>
      </c>
      <c r="G11512" s="67">
        <v>44901</v>
      </c>
      <c r="H11512" s="67">
        <v>44918</v>
      </c>
      <c r="I11512" s="71">
        <f t="shared" si="617"/>
        <v>17</v>
      </c>
      <c r="J11512" s="72" t="s">
        <v>69</v>
      </c>
      <c r="K11512" s="72" t="s">
        <v>70</v>
      </c>
      <c r="L11512" s="73">
        <v>1</v>
      </c>
      <c r="M11512" s="73" t="s">
        <v>91</v>
      </c>
      <c r="N11512" s="68" t="str">
        <f>VLOOKUP(K11512,[1]人員授權表!D$3:G$249,4,0)</f>
        <v>有機</v>
      </c>
      <c r="O11512" s="70" t="str">
        <f>IF(J11512=[1]人員授權表!$C$85,"Casper李羿勳",IF(J11512=[1]人員授權表!$C$188,"Iring陳俊明",IF(J11512=[1]人員授權表!$C$189,"Brian陳泓霖",VLOOKUP(K11512,[1]人員授權表!D$2:E$249,2,FALSE))))</f>
        <v>Casper李羿勳</v>
      </c>
      <c r="P11512" s="67">
        <f t="shared" si="620"/>
        <v>44916</v>
      </c>
      <c r="Q11512" s="75" t="str">
        <f t="shared" si="618"/>
        <v>週三</v>
      </c>
      <c r="AA11512" s="102">
        <v>15</v>
      </c>
      <c r="AB11512" s="123" t="s">
        <v>2325</v>
      </c>
    </row>
    <row r="11513" spans="2:28">
      <c r="B11513" s="66">
        <v>44901</v>
      </c>
      <c r="E11513" s="70" t="s">
        <v>879</v>
      </c>
      <c r="F11513" s="4" t="s">
        <v>4109</v>
      </c>
      <c r="G11513" s="67">
        <v>44901</v>
      </c>
      <c r="H11513" s="67">
        <v>44918</v>
      </c>
      <c r="I11513" s="71">
        <f t="shared" si="617"/>
        <v>17</v>
      </c>
      <c r="J11513" s="72" t="s">
        <v>244</v>
      </c>
      <c r="K11513" s="72" t="s">
        <v>241</v>
      </c>
      <c r="L11513" s="73">
        <v>1</v>
      </c>
      <c r="M11513" s="73" t="s">
        <v>91</v>
      </c>
      <c r="N11513" s="68" t="str">
        <f>VLOOKUP(K11513,[1]人員授權表!D$3:G$249,4,0)</f>
        <v>有機</v>
      </c>
      <c r="O11513" s="70" t="str">
        <f>IF(J11513=[1]人員授權表!$C$85,"Casper李羿勳",IF(J11513=[1]人員授權表!$C$188,"Iring陳俊明",IF(J11513=[1]人員授權表!$C$189,"Brian陳泓霖",VLOOKUP(K11513,[1]人員授權表!D$2:E$249,2,FALSE))))</f>
        <v>Casper李羿勳</v>
      </c>
      <c r="P11513" s="67">
        <f t="shared" si="620"/>
        <v>44916</v>
      </c>
      <c r="Q11513" s="75" t="str">
        <f t="shared" si="618"/>
        <v>週三</v>
      </c>
      <c r="AA11513" s="102">
        <v>15</v>
      </c>
      <c r="AB11513" s="123" t="s">
        <v>2325</v>
      </c>
    </row>
    <row r="11514" spans="2:28">
      <c r="B11514" s="66">
        <v>44901</v>
      </c>
      <c r="E11514" s="70" t="s">
        <v>879</v>
      </c>
      <c r="F11514" s="4" t="s">
        <v>4109</v>
      </c>
      <c r="G11514" s="67">
        <v>44901</v>
      </c>
      <c r="H11514" s="67">
        <v>44918</v>
      </c>
      <c r="I11514" s="71">
        <f t="shared" si="617"/>
        <v>17</v>
      </c>
      <c r="J11514" s="72" t="s">
        <v>246</v>
      </c>
      <c r="K11514" s="72" t="s">
        <v>241</v>
      </c>
      <c r="L11514" s="73">
        <v>1</v>
      </c>
      <c r="M11514" s="73" t="s">
        <v>91</v>
      </c>
      <c r="N11514" s="68" t="str">
        <f>VLOOKUP(K11514,[1]人員授權表!D$3:G$249,4,0)</f>
        <v>有機</v>
      </c>
      <c r="O11514" s="70" t="str">
        <f>IF(J11514=[1]人員授權表!$C$85,"Casper李羿勳",IF(J11514=[1]人員授權表!$C$188,"Iring陳俊明",IF(J11514=[1]人員授權表!$C$189,"Brian陳泓霖",VLOOKUP(K11514,[1]人員授權表!D$2:E$249,2,FALSE))))</f>
        <v>Casper李羿勳</v>
      </c>
      <c r="P11514" s="67">
        <f t="shared" si="620"/>
        <v>44916</v>
      </c>
      <c r="Q11514" s="75" t="str">
        <f t="shared" si="618"/>
        <v>週三</v>
      </c>
      <c r="AA11514" s="102">
        <v>15</v>
      </c>
      <c r="AB11514" s="123" t="s">
        <v>2325</v>
      </c>
    </row>
    <row r="11515" spans="2:28">
      <c r="B11515" s="66">
        <v>44901</v>
      </c>
      <c r="E11515" s="70" t="s">
        <v>879</v>
      </c>
      <c r="F11515" s="4" t="s">
        <v>4109</v>
      </c>
      <c r="G11515" s="67">
        <v>44901</v>
      </c>
      <c r="H11515" s="67">
        <v>44918</v>
      </c>
      <c r="I11515" s="71">
        <f t="shared" si="617"/>
        <v>17</v>
      </c>
      <c r="J11515" s="72" t="s">
        <v>2232</v>
      </c>
      <c r="K11515" s="72" t="s">
        <v>248</v>
      </c>
      <c r="L11515" s="73">
        <v>1</v>
      </c>
      <c r="M11515" s="73" t="s">
        <v>91</v>
      </c>
      <c r="N11515" s="68" t="str">
        <f>VLOOKUP(K11515,[1]人員授權表!D$3:G$249,4,0)</f>
        <v>有機</v>
      </c>
      <c r="O11515" s="70" t="str">
        <f>IF(J11515=[1]人員授權表!$C$85,"Casper李羿勳",IF(J11515=[1]人員授權表!$C$188,"Iring陳俊明",IF(J11515=[1]人員授權表!$C$189,"Brian陳泓霖",VLOOKUP(K11515,[1]人員授權表!D$2:E$249,2,FALSE))))</f>
        <v>Marco陳鴻鈞</v>
      </c>
      <c r="P11515" s="67">
        <f t="shared" si="620"/>
        <v>44916</v>
      </c>
      <c r="Q11515" s="75" t="str">
        <f t="shared" si="618"/>
        <v>週三</v>
      </c>
      <c r="AA11515" s="102">
        <v>15</v>
      </c>
      <c r="AB11515" s="123" t="s">
        <v>2325</v>
      </c>
    </row>
    <row r="11516" spans="2:28">
      <c r="B11516" s="66">
        <v>44890</v>
      </c>
      <c r="E11516" s="70" t="s">
        <v>82</v>
      </c>
      <c r="F11516" s="70" t="s">
        <v>4110</v>
      </c>
      <c r="G11516" s="67">
        <v>44902</v>
      </c>
      <c r="H11516" s="67">
        <v>44918</v>
      </c>
      <c r="I11516" s="71">
        <f t="shared" si="617"/>
        <v>16</v>
      </c>
      <c r="J11516" s="72" t="s">
        <v>120</v>
      </c>
      <c r="K11516" s="72" t="s">
        <v>121</v>
      </c>
      <c r="L11516" s="73">
        <v>3</v>
      </c>
      <c r="M11516" s="73" t="s">
        <v>127</v>
      </c>
      <c r="N11516" s="68" t="str">
        <f>VLOOKUP(K11516,[1]人員授權表!D$3:G$249,4,0)</f>
        <v>無機</v>
      </c>
      <c r="O11516" s="70" t="str">
        <f>IF(J11516=[1]人員授權表!$C$85,"Casper李羿勳",IF(J11516=[1]人員授權表!$C$188,"Iring陳俊明",IF(J11516=[1]人員授權表!$C$189,"Brian陳泓霖",VLOOKUP(K11516,[1]人員授權表!D$2:E$249,2,FALSE))))</f>
        <v>Ken張智凱</v>
      </c>
      <c r="P11516" s="67">
        <f t="shared" si="620"/>
        <v>44916</v>
      </c>
      <c r="Q11516" s="75" t="str">
        <f t="shared" si="618"/>
        <v>週三</v>
      </c>
    </row>
    <row r="11517" spans="2:28">
      <c r="B11517" s="66">
        <v>44890</v>
      </c>
      <c r="E11517" s="70" t="s">
        <v>82</v>
      </c>
      <c r="F11517" s="70" t="s">
        <v>4111</v>
      </c>
      <c r="G11517" s="67">
        <v>44901</v>
      </c>
      <c r="H11517" s="67">
        <v>44918</v>
      </c>
      <c r="I11517" s="71">
        <f t="shared" ref="I11517:I11580" si="621">_xlfn.DAYS(H11517,G11517)</f>
        <v>17</v>
      </c>
      <c r="J11517" s="72" t="s">
        <v>120</v>
      </c>
      <c r="K11517" s="72" t="s">
        <v>121</v>
      </c>
      <c r="L11517" s="73">
        <v>3</v>
      </c>
      <c r="M11517" s="73" t="s">
        <v>127</v>
      </c>
      <c r="N11517" s="68" t="str">
        <f>VLOOKUP(K11517,[1]人員授權表!D$3:G$249,4,0)</f>
        <v>無機</v>
      </c>
      <c r="O11517" s="70" t="str">
        <f>IF(J11517=[1]人員授權表!$C$85,"Casper李羿勳",IF(J11517=[1]人員授權表!$C$188,"Iring陳俊明",IF(J11517=[1]人員授權表!$C$189,"Brian陳泓霖",VLOOKUP(K11517,[1]人員授權表!D$2:E$249,2,FALSE))))</f>
        <v>Ken張智凱</v>
      </c>
      <c r="P11517" s="67">
        <f t="shared" si="620"/>
        <v>44916</v>
      </c>
      <c r="Q11517" s="75" t="str">
        <f t="shared" si="618"/>
        <v>週三</v>
      </c>
    </row>
    <row r="11518" spans="2:28">
      <c r="B11518" s="66">
        <v>44893</v>
      </c>
      <c r="C11518" s="67">
        <v>44896</v>
      </c>
      <c r="E11518" s="70" t="s">
        <v>82</v>
      </c>
      <c r="F11518" s="70" t="s">
        <v>4112</v>
      </c>
      <c r="G11518" s="101">
        <v>44903</v>
      </c>
      <c r="H11518" s="101">
        <v>44918</v>
      </c>
      <c r="I11518" s="71">
        <f t="shared" si="621"/>
        <v>15</v>
      </c>
      <c r="J11518" s="72" t="s">
        <v>125</v>
      </c>
      <c r="K11518" s="72" t="s">
        <v>126</v>
      </c>
      <c r="L11518" s="73">
        <v>12</v>
      </c>
      <c r="M11518" s="73" t="s">
        <v>268</v>
      </c>
      <c r="N11518" s="68" t="str">
        <f>VLOOKUP(K11518,[1]人員授權表!D$3:G$249,4,0)</f>
        <v>有機</v>
      </c>
      <c r="O11518" s="70" t="str">
        <f>IF(J11518=[1]人員授權表!$C$85,"Casper李羿勳",IF(J11518=[1]人員授權表!$C$188,"Iring陳俊明",IF(J11518=[1]人員授權表!$C$189,"Brian陳泓霖",VLOOKUP(K11518,[1]人員授權表!D$2:E$249,2,FALSE))))</f>
        <v>Lucy黃詩婷</v>
      </c>
      <c r="P11518" s="67">
        <f t="shared" si="620"/>
        <v>44916</v>
      </c>
      <c r="Q11518" s="75" t="str">
        <f t="shared" si="618"/>
        <v>週三</v>
      </c>
    </row>
    <row r="11519" spans="2:28">
      <c r="B11519" s="66">
        <v>44893</v>
      </c>
      <c r="C11519" s="67">
        <v>44896</v>
      </c>
      <c r="E11519" s="70" t="s">
        <v>82</v>
      </c>
      <c r="F11519" s="70" t="s">
        <v>4112</v>
      </c>
      <c r="G11519" s="101">
        <v>44903</v>
      </c>
      <c r="H11519" s="101">
        <v>44918</v>
      </c>
      <c r="I11519" s="71">
        <f t="shared" si="621"/>
        <v>15</v>
      </c>
      <c r="J11519" s="72" t="s">
        <v>125</v>
      </c>
      <c r="K11519" s="72" t="s">
        <v>126</v>
      </c>
      <c r="L11519" s="73">
        <v>14</v>
      </c>
      <c r="M11519" s="73" t="s">
        <v>268</v>
      </c>
      <c r="N11519" s="68" t="str">
        <f>VLOOKUP(K11519,[1]人員授權表!D$3:G$249,4,0)</f>
        <v>有機</v>
      </c>
      <c r="O11519" s="70" t="str">
        <f>IF(J11519=[1]人員授權表!$C$85,"Casper李羿勳",IF(J11519=[1]人員授權表!$C$188,"Iring陳俊明",IF(J11519=[1]人員授權表!$C$189,"Brian陳泓霖",VLOOKUP(K11519,[1]人員授權表!D$2:E$249,2,FALSE))))</f>
        <v>Lucy黃詩婷</v>
      </c>
      <c r="P11519" s="67">
        <f t="shared" si="620"/>
        <v>44916</v>
      </c>
      <c r="Q11519" s="75" t="str">
        <f t="shared" si="618"/>
        <v>週三</v>
      </c>
    </row>
    <row r="11520" spans="2:28">
      <c r="B11520" s="66">
        <v>44893</v>
      </c>
      <c r="C11520" s="67">
        <v>44896</v>
      </c>
      <c r="E11520" s="70" t="s">
        <v>82</v>
      </c>
      <c r="F11520" s="70" t="s">
        <v>4112</v>
      </c>
      <c r="G11520" s="101">
        <v>44904</v>
      </c>
      <c r="H11520" s="101">
        <v>44918</v>
      </c>
      <c r="I11520" s="71">
        <f t="shared" si="621"/>
        <v>14</v>
      </c>
      <c r="J11520" s="72" t="s">
        <v>125</v>
      </c>
      <c r="K11520" s="72" t="s">
        <v>126</v>
      </c>
      <c r="L11520" s="73">
        <v>11</v>
      </c>
      <c r="M11520" s="73" t="s">
        <v>268</v>
      </c>
      <c r="N11520" s="68" t="str">
        <f>VLOOKUP(K11520,[1]人員授權表!D$3:G$249,4,0)</f>
        <v>有機</v>
      </c>
      <c r="O11520" s="70" t="str">
        <f>IF(J11520=[1]人員授權表!$C$85,"Casper李羿勳",IF(J11520=[1]人員授權表!$C$188,"Iring陳俊明",IF(J11520=[1]人員授權表!$C$189,"Brian陳泓霖",VLOOKUP(K11520,[1]人員授權表!D$2:E$249,2,FALSE))))</f>
        <v>Lucy黃詩婷</v>
      </c>
      <c r="P11520" s="67">
        <f t="shared" si="620"/>
        <v>44916</v>
      </c>
      <c r="Q11520" s="75" t="str">
        <f t="shared" si="618"/>
        <v>週三</v>
      </c>
    </row>
    <row r="11521" spans="2:17">
      <c r="B11521" s="66">
        <v>44887</v>
      </c>
      <c r="E11521" s="70" t="s">
        <v>51</v>
      </c>
      <c r="F11521" s="70" t="s">
        <v>4113</v>
      </c>
      <c r="G11521" s="67">
        <v>44904</v>
      </c>
      <c r="H11521" s="67">
        <v>44918</v>
      </c>
      <c r="I11521" s="71">
        <f t="shared" si="621"/>
        <v>14</v>
      </c>
      <c r="J11521" s="72" t="s">
        <v>453</v>
      </c>
      <c r="K11521" s="72" t="s">
        <v>332</v>
      </c>
      <c r="L11521" s="73">
        <v>1</v>
      </c>
      <c r="M11521" s="73" t="s">
        <v>2273</v>
      </c>
      <c r="N11521" s="68" t="str">
        <f>VLOOKUP(K11521,[1]人員授權表!D$3:G$249,4,0)</f>
        <v>有機</v>
      </c>
      <c r="O11521" s="70" t="str">
        <f>IF(J11521=[1]人員授權表!$C$85,"Casper李羿勳",IF(J11521=[1]人員授權表!$C$188,"Iring陳俊明",IF(J11521=[1]人員授權表!$C$189,"Brian陳泓霖",VLOOKUP(K11521,[1]人員授權表!D$2:E$249,2,FALSE))))</f>
        <v>Lucy黃詩婷</v>
      </c>
      <c r="P11521" s="67">
        <f t="shared" si="620"/>
        <v>44916</v>
      </c>
      <c r="Q11521" s="75" t="str">
        <f t="shared" si="618"/>
        <v>週三</v>
      </c>
    </row>
    <row r="11522" spans="2:17">
      <c r="B11522" s="66">
        <v>44887</v>
      </c>
      <c r="E11522" s="70" t="s">
        <v>51</v>
      </c>
      <c r="F11522" s="70" t="s">
        <v>4113</v>
      </c>
      <c r="G11522" s="67">
        <v>44904</v>
      </c>
      <c r="H11522" s="67">
        <v>44918</v>
      </c>
      <c r="I11522" s="71">
        <f t="shared" si="621"/>
        <v>14</v>
      </c>
      <c r="J11522" s="72" t="s">
        <v>125</v>
      </c>
      <c r="K11522" s="72" t="s">
        <v>126</v>
      </c>
      <c r="L11522" s="73">
        <v>1</v>
      </c>
      <c r="M11522" s="73" t="s">
        <v>2273</v>
      </c>
      <c r="N11522" s="68" t="str">
        <f>VLOOKUP(K11522,[1]人員授權表!D$3:G$249,4,0)</f>
        <v>有機</v>
      </c>
      <c r="O11522" s="70" t="str">
        <f>IF(J11522=[1]人員授權表!$C$85,"Casper李羿勳",IF(J11522=[1]人員授權表!$C$188,"Iring陳俊明",IF(J11522=[1]人員授權表!$C$189,"Brian陳泓霖",VLOOKUP(K11522,[1]人員授權表!D$2:E$249,2,FALSE))))</f>
        <v>Lucy黃詩婷</v>
      </c>
      <c r="P11522" s="67">
        <f t="shared" si="620"/>
        <v>44916</v>
      </c>
      <c r="Q11522" s="75" t="str">
        <f t="shared" si="618"/>
        <v>週三</v>
      </c>
    </row>
    <row r="11523" spans="2:17">
      <c r="B11523" s="66">
        <v>44880</v>
      </c>
      <c r="E11523" s="70" t="s">
        <v>51</v>
      </c>
      <c r="F11523" s="70" t="s">
        <v>4114</v>
      </c>
      <c r="G11523" s="67">
        <v>44902</v>
      </c>
      <c r="H11523" s="67">
        <v>44918</v>
      </c>
      <c r="I11523" s="71">
        <f t="shared" si="621"/>
        <v>16</v>
      </c>
      <c r="J11523" s="72" t="s">
        <v>3553</v>
      </c>
      <c r="K11523" s="72" t="s">
        <v>2699</v>
      </c>
      <c r="L11523" s="73">
        <v>1</v>
      </c>
      <c r="M11523" s="73" t="s">
        <v>104</v>
      </c>
      <c r="N11523" s="68" t="str">
        <f>VLOOKUP(K11523,[1]人員授權表!D$3:G$249,4,0)</f>
        <v>無機</v>
      </c>
      <c r="O11523" s="70" t="str">
        <f>IF(J11523=[1]人員授權表!$C$85,"Casper李羿勳",IF(J11523=[1]人員授權表!$C$188,"Iring陳俊明",IF(J11523=[1]人員授權表!$C$189,"Brian陳泓霖",VLOOKUP(K11523,[1]人員授權表!D$2:E$249,2,FALSE))))</f>
        <v>Iring陳俊明</v>
      </c>
      <c r="P11523" s="67">
        <f t="shared" si="620"/>
        <v>44916</v>
      </c>
      <c r="Q11523" s="75" t="str">
        <f t="shared" si="618"/>
        <v>週三</v>
      </c>
    </row>
    <row r="11524" spans="2:17">
      <c r="B11524" s="66">
        <v>44880</v>
      </c>
      <c r="E11524" s="70" t="s">
        <v>51</v>
      </c>
      <c r="F11524" s="70" t="s">
        <v>4114</v>
      </c>
      <c r="G11524" s="67">
        <v>44902</v>
      </c>
      <c r="H11524" s="67">
        <v>44918</v>
      </c>
      <c r="I11524" s="71">
        <f t="shared" si="621"/>
        <v>16</v>
      </c>
      <c r="J11524" s="72" t="s">
        <v>546</v>
      </c>
      <c r="K11524" s="72" t="s">
        <v>337</v>
      </c>
      <c r="L11524" s="73">
        <v>1</v>
      </c>
      <c r="M11524" s="73" t="s">
        <v>104</v>
      </c>
      <c r="N11524" s="68" t="str">
        <f>VLOOKUP(K11524,[1]人員授權表!D$3:G$249,4,0)</f>
        <v>無機</v>
      </c>
      <c r="O11524" s="70" t="str">
        <f>IF(J11524=[1]人員授權表!$C$85,"Casper李羿勳",IF(J11524=[1]人員授權表!$C$188,"Iring陳俊明",IF(J11524=[1]人員授權表!$C$189,"Brian陳泓霖",VLOOKUP(K11524,[1]人員授權表!D$2:E$249,2,FALSE))))</f>
        <v>Iring陳俊明</v>
      </c>
      <c r="P11524" s="67">
        <f t="shared" si="620"/>
        <v>44916</v>
      </c>
      <c r="Q11524" s="75" t="str">
        <f t="shared" si="618"/>
        <v>週三</v>
      </c>
    </row>
    <row r="11525" spans="2:17">
      <c r="B11525" s="66">
        <v>44880</v>
      </c>
      <c r="E11525" s="70" t="s">
        <v>51</v>
      </c>
      <c r="F11525" s="70" t="s">
        <v>4114</v>
      </c>
      <c r="G11525" s="67">
        <v>44902</v>
      </c>
      <c r="H11525" s="67">
        <v>44918</v>
      </c>
      <c r="I11525" s="71">
        <f t="shared" si="621"/>
        <v>16</v>
      </c>
      <c r="J11525" s="72" t="s">
        <v>547</v>
      </c>
      <c r="K11525" s="72" t="s">
        <v>337</v>
      </c>
      <c r="L11525" s="73">
        <v>1</v>
      </c>
      <c r="M11525" s="73" t="s">
        <v>104</v>
      </c>
      <c r="N11525" s="68" t="str">
        <f>VLOOKUP(K11525,[1]人員授權表!D$3:G$249,4,0)</f>
        <v>無機</v>
      </c>
      <c r="O11525" s="70" t="str">
        <f>IF(J11525=[1]人員授權表!$C$85,"Casper李羿勳",IF(J11525=[1]人員授權表!$C$188,"Iring陳俊明",IF(J11525=[1]人員授權表!$C$189,"Brian陳泓霖",VLOOKUP(K11525,[1]人員授權表!D$2:E$249,2,FALSE))))</f>
        <v>Iring陳俊明</v>
      </c>
      <c r="P11525" s="67">
        <f t="shared" si="620"/>
        <v>44916</v>
      </c>
      <c r="Q11525" s="75" t="str">
        <f t="shared" si="618"/>
        <v>週三</v>
      </c>
    </row>
    <row r="11526" spans="2:17">
      <c r="B11526" s="66">
        <v>44880</v>
      </c>
      <c r="E11526" s="70" t="s">
        <v>51</v>
      </c>
      <c r="F11526" s="70" t="s">
        <v>4114</v>
      </c>
      <c r="G11526" s="67">
        <v>44902</v>
      </c>
      <c r="H11526" s="67">
        <v>44918</v>
      </c>
      <c r="I11526" s="71">
        <f t="shared" si="621"/>
        <v>16</v>
      </c>
      <c r="J11526" s="72" t="s">
        <v>548</v>
      </c>
      <c r="K11526" s="72" t="s">
        <v>337</v>
      </c>
      <c r="L11526" s="73">
        <v>1</v>
      </c>
      <c r="M11526" s="73" t="s">
        <v>104</v>
      </c>
      <c r="N11526" s="68" t="str">
        <f>VLOOKUP(K11526,[1]人員授權表!D$3:G$249,4,0)</f>
        <v>無機</v>
      </c>
      <c r="O11526" s="70" t="str">
        <f>IF(J11526=[1]人員授權表!$C$85,"Casper李羿勳",IF(J11526=[1]人員授權表!$C$188,"Iring陳俊明",IF(J11526=[1]人員授權表!$C$189,"Brian陳泓霖",VLOOKUP(K11526,[1]人員授權表!D$2:E$249,2,FALSE))))</f>
        <v>Iring陳俊明</v>
      </c>
      <c r="P11526" s="67">
        <f t="shared" si="620"/>
        <v>44916</v>
      </c>
      <c r="Q11526" s="75" t="str">
        <f t="shared" si="618"/>
        <v>週三</v>
      </c>
    </row>
    <row r="11527" spans="2:17">
      <c r="B11527" s="66">
        <v>44880</v>
      </c>
      <c r="E11527" s="70" t="s">
        <v>51</v>
      </c>
      <c r="F11527" s="70" t="s">
        <v>4114</v>
      </c>
      <c r="G11527" s="67">
        <v>44902</v>
      </c>
      <c r="H11527" s="67">
        <v>44918</v>
      </c>
      <c r="I11527" s="71">
        <f t="shared" si="621"/>
        <v>16</v>
      </c>
      <c r="J11527" s="72" t="s">
        <v>549</v>
      </c>
      <c r="K11527" s="72" t="s">
        <v>337</v>
      </c>
      <c r="L11527" s="73">
        <v>1</v>
      </c>
      <c r="M11527" s="73" t="s">
        <v>104</v>
      </c>
      <c r="N11527" s="68" t="str">
        <f>VLOOKUP(K11527,[1]人員授權表!D$3:G$249,4,0)</f>
        <v>無機</v>
      </c>
      <c r="O11527" s="70" t="str">
        <f>IF(J11527=[1]人員授權表!$C$85,"Casper李羿勳",IF(J11527=[1]人員授權表!$C$188,"Iring陳俊明",IF(J11527=[1]人員授權表!$C$189,"Brian陳泓霖",VLOOKUP(K11527,[1]人員授權表!D$2:E$249,2,FALSE))))</f>
        <v>Iring陳俊明</v>
      </c>
      <c r="P11527" s="67">
        <f t="shared" si="620"/>
        <v>44916</v>
      </c>
      <c r="Q11527" s="75" t="str">
        <f t="shared" ref="Q11527:Q11590" si="622">TEXT(P11527,"aaa")</f>
        <v>週三</v>
      </c>
    </row>
    <row r="11528" spans="2:17">
      <c r="B11528" s="66">
        <v>44880</v>
      </c>
      <c r="E11528" s="70" t="s">
        <v>51</v>
      </c>
      <c r="F11528" s="70" t="s">
        <v>4114</v>
      </c>
      <c r="G11528" s="67">
        <v>44902</v>
      </c>
      <c r="H11528" s="67">
        <v>44918</v>
      </c>
      <c r="I11528" s="71">
        <f t="shared" si="621"/>
        <v>16</v>
      </c>
      <c r="J11528" s="72" t="s">
        <v>550</v>
      </c>
      <c r="K11528" s="72" t="s">
        <v>337</v>
      </c>
      <c r="L11528" s="73">
        <v>1</v>
      </c>
      <c r="M11528" s="73" t="s">
        <v>104</v>
      </c>
      <c r="N11528" s="68" t="str">
        <f>VLOOKUP(K11528,[1]人員授權表!D$3:G$249,4,0)</f>
        <v>無機</v>
      </c>
      <c r="O11528" s="70" t="str">
        <f>IF(J11528=[1]人員授權表!$C$85,"Casper李羿勳",IF(J11528=[1]人員授權表!$C$188,"Iring陳俊明",IF(J11528=[1]人員授權表!$C$189,"Brian陳泓霖",VLOOKUP(K11528,[1]人員授權表!D$2:E$249,2,FALSE))))</f>
        <v>Iring陳俊明</v>
      </c>
      <c r="P11528" s="67">
        <f t="shared" si="620"/>
        <v>44916</v>
      </c>
      <c r="Q11528" s="75" t="str">
        <f t="shared" si="622"/>
        <v>週三</v>
      </c>
    </row>
    <row r="11529" spans="2:17">
      <c r="B11529" s="66">
        <v>44880</v>
      </c>
      <c r="E11529" s="70" t="s">
        <v>51</v>
      </c>
      <c r="F11529" s="70" t="s">
        <v>4114</v>
      </c>
      <c r="G11529" s="67">
        <v>44902</v>
      </c>
      <c r="H11529" s="67">
        <v>44918</v>
      </c>
      <c r="I11529" s="71">
        <f t="shared" si="621"/>
        <v>16</v>
      </c>
      <c r="J11529" s="72" t="s">
        <v>551</v>
      </c>
      <c r="K11529" s="72" t="s">
        <v>337</v>
      </c>
      <c r="L11529" s="73">
        <v>1</v>
      </c>
      <c r="M11529" s="73" t="s">
        <v>104</v>
      </c>
      <c r="N11529" s="68" t="str">
        <f>VLOOKUP(K11529,[1]人員授權表!D$3:G$249,4,0)</f>
        <v>無機</v>
      </c>
      <c r="O11529" s="70" t="str">
        <f>IF(J11529=[1]人員授權表!$C$85,"Casper李羿勳",IF(J11529=[1]人員授權表!$C$188,"Iring陳俊明",IF(J11529=[1]人員授權表!$C$189,"Brian陳泓霖",VLOOKUP(K11529,[1]人員授權表!D$2:E$249,2,FALSE))))</f>
        <v>Iring陳俊明</v>
      </c>
      <c r="P11529" s="67">
        <f t="shared" si="620"/>
        <v>44916</v>
      </c>
      <c r="Q11529" s="75" t="str">
        <f t="shared" si="622"/>
        <v>週三</v>
      </c>
    </row>
    <row r="11530" spans="2:17">
      <c r="B11530" s="66">
        <v>44880</v>
      </c>
      <c r="E11530" s="70" t="s">
        <v>51</v>
      </c>
      <c r="F11530" s="70" t="s">
        <v>4114</v>
      </c>
      <c r="G11530" s="67">
        <v>44902</v>
      </c>
      <c r="H11530" s="67">
        <v>44918</v>
      </c>
      <c r="I11530" s="71">
        <f t="shared" si="621"/>
        <v>16</v>
      </c>
      <c r="J11530" s="72" t="s">
        <v>552</v>
      </c>
      <c r="K11530" s="72" t="s">
        <v>337</v>
      </c>
      <c r="L11530" s="73">
        <v>1</v>
      </c>
      <c r="M11530" s="73" t="s">
        <v>104</v>
      </c>
      <c r="N11530" s="68" t="str">
        <f>VLOOKUP(K11530,[1]人員授權表!D$3:G$249,4,0)</f>
        <v>無機</v>
      </c>
      <c r="O11530" s="70" t="str">
        <f>IF(J11530=[1]人員授權表!$C$85,"Casper李羿勳",IF(J11530=[1]人員授權表!$C$188,"Iring陳俊明",IF(J11530=[1]人員授權表!$C$189,"Brian陳泓霖",VLOOKUP(K11530,[1]人員授權表!D$2:E$249,2,FALSE))))</f>
        <v>Iring陳俊明</v>
      </c>
      <c r="P11530" s="67">
        <f t="shared" si="620"/>
        <v>44916</v>
      </c>
      <c r="Q11530" s="75" t="str">
        <f t="shared" si="622"/>
        <v>週三</v>
      </c>
    </row>
    <row r="11531" spans="2:17">
      <c r="B11531" s="66">
        <v>44880</v>
      </c>
      <c r="E11531" s="70" t="s">
        <v>51</v>
      </c>
      <c r="F11531" s="70" t="s">
        <v>4114</v>
      </c>
      <c r="G11531" s="67">
        <v>44902</v>
      </c>
      <c r="H11531" s="67">
        <v>44918</v>
      </c>
      <c r="I11531" s="71">
        <f t="shared" si="621"/>
        <v>16</v>
      </c>
      <c r="J11531" s="72" t="s">
        <v>553</v>
      </c>
      <c r="K11531" s="72" t="s">
        <v>337</v>
      </c>
      <c r="L11531" s="73">
        <v>1</v>
      </c>
      <c r="M11531" s="73" t="s">
        <v>104</v>
      </c>
      <c r="N11531" s="68" t="str">
        <f>VLOOKUP(K11531,[1]人員授權表!D$3:G$249,4,0)</f>
        <v>無機</v>
      </c>
      <c r="O11531" s="70" t="str">
        <f>IF(J11531=[1]人員授權表!$C$85,"Casper李羿勳",IF(J11531=[1]人員授權表!$C$188,"Iring陳俊明",IF(J11531=[1]人員授權表!$C$189,"Brian陳泓霖",VLOOKUP(K11531,[1]人員授權表!D$2:E$249,2,FALSE))))</f>
        <v>Iring陳俊明</v>
      </c>
      <c r="P11531" s="67">
        <f t="shared" si="620"/>
        <v>44916</v>
      </c>
      <c r="Q11531" s="75" t="str">
        <f t="shared" si="622"/>
        <v>週三</v>
      </c>
    </row>
    <row r="11532" spans="2:17">
      <c r="B11532" s="66">
        <v>44880</v>
      </c>
      <c r="E11532" s="70" t="s">
        <v>51</v>
      </c>
      <c r="F11532" s="70" t="s">
        <v>4114</v>
      </c>
      <c r="G11532" s="67">
        <v>44902</v>
      </c>
      <c r="H11532" s="67">
        <v>44918</v>
      </c>
      <c r="I11532" s="71">
        <f t="shared" si="621"/>
        <v>16</v>
      </c>
      <c r="J11532" s="72" t="s">
        <v>554</v>
      </c>
      <c r="K11532" s="72" t="s">
        <v>436</v>
      </c>
      <c r="L11532" s="73">
        <v>1</v>
      </c>
      <c r="M11532" s="73" t="s">
        <v>104</v>
      </c>
      <c r="N11532" s="68" t="str">
        <f>VLOOKUP(K11532,[1]人員授權表!D$3:G$249,4,0)</f>
        <v>無機</v>
      </c>
      <c r="O11532" s="70" t="str">
        <f>IF(J11532=[1]人員授權表!$C$85,"Casper李羿勳",IF(J11532=[1]人員授權表!$C$188,"Iring陳俊明",IF(J11532=[1]人員授權表!$C$189,"Brian陳泓霖",VLOOKUP(K11532,[1]人員授權表!D$2:E$249,2,FALSE))))</f>
        <v>Dennis陳汶宏</v>
      </c>
      <c r="P11532" s="67">
        <f t="shared" si="620"/>
        <v>44916</v>
      </c>
      <c r="Q11532" s="75" t="str">
        <f t="shared" si="622"/>
        <v>週三</v>
      </c>
    </row>
    <row r="11533" spans="2:17">
      <c r="B11533" s="66">
        <v>44880</v>
      </c>
      <c r="E11533" s="70" t="s">
        <v>51</v>
      </c>
      <c r="F11533" s="70" t="s">
        <v>4114</v>
      </c>
      <c r="G11533" s="67">
        <v>44902</v>
      </c>
      <c r="H11533" s="67">
        <v>44918</v>
      </c>
      <c r="I11533" s="71">
        <f t="shared" si="621"/>
        <v>16</v>
      </c>
      <c r="J11533" s="72" t="s">
        <v>2980</v>
      </c>
      <c r="K11533" s="72" t="s">
        <v>2701</v>
      </c>
      <c r="L11533" s="73">
        <v>1</v>
      </c>
      <c r="M11533" s="73" t="s">
        <v>104</v>
      </c>
      <c r="N11533" s="68" t="str">
        <f>VLOOKUP(K11533,[1]人員授權表!D$3:G$249,4,0)</f>
        <v>無機</v>
      </c>
      <c r="O11533" s="70" t="str">
        <f>IF(J11533=[1]人員授權表!$C$85,"Casper李羿勳",IF(J11533=[1]人員授權表!$C$188,"Iring陳俊明",IF(J11533=[1]人員授權表!$C$189,"Brian陳泓霖",VLOOKUP(K11533,[1]人員授權表!D$2:E$249,2,FALSE))))</f>
        <v>Debby胡萱黛&amp;Brian陳泓霖</v>
      </c>
      <c r="P11533" s="67">
        <f t="shared" si="620"/>
        <v>44916</v>
      </c>
      <c r="Q11533" s="75" t="str">
        <f t="shared" si="622"/>
        <v>週三</v>
      </c>
    </row>
    <row r="11534" spans="2:17">
      <c r="B11534" s="66">
        <v>44880</v>
      </c>
      <c r="E11534" s="70" t="s">
        <v>51</v>
      </c>
      <c r="F11534" s="70" t="s">
        <v>4115</v>
      </c>
      <c r="G11534" s="67">
        <v>44902</v>
      </c>
      <c r="H11534" s="67">
        <v>44918</v>
      </c>
      <c r="I11534" s="71">
        <f t="shared" si="621"/>
        <v>16</v>
      </c>
      <c r="J11534" s="72" t="s">
        <v>529</v>
      </c>
      <c r="K11534" s="72" t="s">
        <v>140</v>
      </c>
      <c r="L11534" s="73">
        <v>2</v>
      </c>
      <c r="M11534" s="73" t="s">
        <v>104</v>
      </c>
      <c r="N11534" s="68" t="str">
        <f>VLOOKUP(K11534,[1]人員授權表!D$3:G$249,4,0)</f>
        <v>無機</v>
      </c>
      <c r="O11534" s="70" t="str">
        <f>IF(J11534=[1]人員授權表!$C$85,"Casper李羿勳",IF(J11534=[1]人員授權表!$C$188,"Iring陳俊明",IF(J11534=[1]人員授權表!$C$189,"Brian陳泓霖",VLOOKUP(K11534,[1]人員授權表!D$2:E$249,2,FALSE))))</f>
        <v>Iring陳俊明</v>
      </c>
      <c r="P11534" s="67">
        <f t="shared" si="620"/>
        <v>44916</v>
      </c>
      <c r="Q11534" s="75" t="str">
        <f t="shared" si="622"/>
        <v>週三</v>
      </c>
    </row>
    <row r="11535" spans="2:17">
      <c r="B11535" s="66">
        <v>44880</v>
      </c>
      <c r="E11535" s="70" t="s">
        <v>51</v>
      </c>
      <c r="F11535" s="70" t="s">
        <v>4115</v>
      </c>
      <c r="G11535" s="67">
        <v>44902</v>
      </c>
      <c r="H11535" s="67">
        <v>44918</v>
      </c>
      <c r="I11535" s="71">
        <f t="shared" si="621"/>
        <v>16</v>
      </c>
      <c r="J11535" s="72" t="s">
        <v>97</v>
      </c>
      <c r="K11535" s="72" t="s">
        <v>187</v>
      </c>
      <c r="L11535" s="73">
        <v>2</v>
      </c>
      <c r="M11535" s="73" t="s">
        <v>104</v>
      </c>
      <c r="N11535" s="68" t="str">
        <f>VLOOKUP(K11535,[1]人員授權表!D$3:G$249,4,0)</f>
        <v>無機</v>
      </c>
      <c r="O11535" s="70" t="str">
        <f>IF(J11535=[1]人員授權表!$C$85,"Casper李羿勳",IF(J11535=[1]人員授權表!$C$188,"Iring陳俊明",IF(J11535=[1]人員授權表!$C$189,"Brian陳泓霖",VLOOKUP(K11535,[1]人員授權表!D$2:E$249,2,FALSE))))</f>
        <v>Ruby黃家蓁</v>
      </c>
      <c r="P11535" s="67">
        <f t="shared" si="620"/>
        <v>44916</v>
      </c>
      <c r="Q11535" s="75" t="str">
        <f t="shared" si="622"/>
        <v>週三</v>
      </c>
    </row>
    <row r="11536" spans="2:17">
      <c r="B11536" s="66">
        <v>44880</v>
      </c>
      <c r="E11536" s="70" t="s">
        <v>51</v>
      </c>
      <c r="F11536" s="70" t="s">
        <v>4115</v>
      </c>
      <c r="G11536" s="67">
        <v>44902</v>
      </c>
      <c r="H11536" s="67">
        <v>44918</v>
      </c>
      <c r="I11536" s="71">
        <f t="shared" si="621"/>
        <v>16</v>
      </c>
      <c r="J11536" s="72" t="s">
        <v>343</v>
      </c>
      <c r="K11536" s="72" t="s">
        <v>187</v>
      </c>
      <c r="L11536" s="73">
        <v>2</v>
      </c>
      <c r="M11536" s="73" t="s">
        <v>104</v>
      </c>
      <c r="N11536" s="68" t="str">
        <f>VLOOKUP(K11536,[1]人員授權表!D$3:G$249,4,0)</f>
        <v>無機</v>
      </c>
      <c r="O11536" s="70" t="str">
        <f>IF(J11536=[1]人員授權表!$C$85,"Casper李羿勳",IF(J11536=[1]人員授權表!$C$188,"Iring陳俊明",IF(J11536=[1]人員授權表!$C$189,"Brian陳泓霖",VLOOKUP(K11536,[1]人員授權表!D$2:E$249,2,FALSE))))</f>
        <v>Ruby黃家蓁</v>
      </c>
      <c r="P11536" s="67">
        <f t="shared" si="620"/>
        <v>44916</v>
      </c>
      <c r="Q11536" s="75" t="str">
        <f t="shared" si="622"/>
        <v>週三</v>
      </c>
    </row>
    <row r="11537" spans="2:17">
      <c r="B11537" s="66">
        <v>44880</v>
      </c>
      <c r="E11537" s="70" t="s">
        <v>51</v>
      </c>
      <c r="F11537" s="70" t="s">
        <v>4115</v>
      </c>
      <c r="G11537" s="67">
        <v>44902</v>
      </c>
      <c r="H11537" s="67">
        <v>44918</v>
      </c>
      <c r="I11537" s="71">
        <f t="shared" si="621"/>
        <v>16</v>
      </c>
      <c r="J11537" s="72" t="s">
        <v>133</v>
      </c>
      <c r="K11537" s="72" t="s">
        <v>187</v>
      </c>
      <c r="L11537" s="73">
        <v>2</v>
      </c>
      <c r="M11537" s="73" t="s">
        <v>104</v>
      </c>
      <c r="N11537" s="68" t="str">
        <f>VLOOKUP(K11537,[1]人員授權表!D$3:G$249,4,0)</f>
        <v>無機</v>
      </c>
      <c r="O11537" s="70" t="str">
        <f>IF(J11537=[1]人員授權表!$C$85,"Casper李羿勳",IF(J11537=[1]人員授權表!$C$188,"Iring陳俊明",IF(J11537=[1]人員授權表!$C$189,"Brian陳泓霖",VLOOKUP(K11537,[1]人員授權表!D$2:E$249,2,FALSE))))</f>
        <v>Ruby黃家蓁</v>
      </c>
      <c r="P11537" s="67">
        <f t="shared" si="620"/>
        <v>44916</v>
      </c>
      <c r="Q11537" s="75" t="str">
        <f t="shared" si="622"/>
        <v>週三</v>
      </c>
    </row>
    <row r="11538" spans="2:17">
      <c r="B11538" s="66">
        <v>44880</v>
      </c>
      <c r="E11538" s="70" t="s">
        <v>51</v>
      </c>
      <c r="F11538" s="70" t="s">
        <v>4115</v>
      </c>
      <c r="G11538" s="67">
        <v>44902</v>
      </c>
      <c r="H11538" s="67">
        <v>44918</v>
      </c>
      <c r="I11538" s="71">
        <f t="shared" si="621"/>
        <v>16</v>
      </c>
      <c r="J11538" s="72" t="s">
        <v>340</v>
      </c>
      <c r="K11538" s="72" t="s">
        <v>187</v>
      </c>
      <c r="L11538" s="73">
        <v>2</v>
      </c>
      <c r="M11538" s="73" t="s">
        <v>104</v>
      </c>
      <c r="N11538" s="68" t="str">
        <f>VLOOKUP(K11538,[1]人員授權表!D$3:G$249,4,0)</f>
        <v>無機</v>
      </c>
      <c r="O11538" s="70" t="str">
        <f>IF(J11538=[1]人員授權表!$C$85,"Casper李羿勳",IF(J11538=[1]人員授權表!$C$188,"Iring陳俊明",IF(J11538=[1]人員授權表!$C$189,"Brian陳泓霖",VLOOKUP(K11538,[1]人員授權表!D$2:E$249,2,FALSE))))</f>
        <v>Ruby黃家蓁</v>
      </c>
      <c r="P11538" s="67">
        <f t="shared" si="620"/>
        <v>44916</v>
      </c>
      <c r="Q11538" s="75" t="str">
        <f t="shared" si="622"/>
        <v>週三</v>
      </c>
    </row>
    <row r="11539" spans="2:17">
      <c r="B11539" s="66">
        <v>44880</v>
      </c>
      <c r="E11539" s="70" t="s">
        <v>51</v>
      </c>
      <c r="F11539" s="70" t="s">
        <v>4115</v>
      </c>
      <c r="G11539" s="67">
        <v>44902</v>
      </c>
      <c r="H11539" s="67">
        <v>44918</v>
      </c>
      <c r="I11539" s="71">
        <f t="shared" si="621"/>
        <v>16</v>
      </c>
      <c r="J11539" s="72" t="s">
        <v>299</v>
      </c>
      <c r="K11539" s="72" t="s">
        <v>187</v>
      </c>
      <c r="L11539" s="73">
        <v>2</v>
      </c>
      <c r="M11539" s="73" t="s">
        <v>104</v>
      </c>
      <c r="N11539" s="68" t="str">
        <f>VLOOKUP(K11539,[1]人員授權表!D$3:G$249,4,0)</f>
        <v>無機</v>
      </c>
      <c r="O11539" s="70" t="str">
        <f>IF(J11539=[1]人員授權表!$C$85,"Casper李羿勳",IF(J11539=[1]人員授權表!$C$188,"Iring陳俊明",IF(J11539=[1]人員授權表!$C$189,"Brian陳泓霖",VLOOKUP(K11539,[1]人員授權表!D$2:E$249,2,FALSE))))</f>
        <v>Ruby黃家蓁</v>
      </c>
      <c r="P11539" s="67">
        <f t="shared" si="620"/>
        <v>44916</v>
      </c>
      <c r="Q11539" s="75" t="str">
        <f t="shared" si="622"/>
        <v>週三</v>
      </c>
    </row>
    <row r="11540" spans="2:17">
      <c r="B11540" s="66">
        <v>44880</v>
      </c>
      <c r="E11540" s="70" t="s">
        <v>51</v>
      </c>
      <c r="F11540" s="70" t="s">
        <v>4115</v>
      </c>
      <c r="G11540" s="67">
        <v>44902</v>
      </c>
      <c r="H11540" s="67">
        <v>44918</v>
      </c>
      <c r="I11540" s="71">
        <f t="shared" si="621"/>
        <v>16</v>
      </c>
      <c r="J11540" s="72" t="s">
        <v>341</v>
      </c>
      <c r="K11540" s="72" t="s">
        <v>187</v>
      </c>
      <c r="L11540" s="73">
        <v>2</v>
      </c>
      <c r="M11540" s="73" t="s">
        <v>104</v>
      </c>
      <c r="N11540" s="68" t="str">
        <f>VLOOKUP(K11540,[1]人員授權表!D$3:G$249,4,0)</f>
        <v>無機</v>
      </c>
      <c r="O11540" s="70" t="str">
        <f>IF(J11540=[1]人員授權表!$C$85,"Casper李羿勳",IF(J11540=[1]人員授權表!$C$188,"Iring陳俊明",IF(J11540=[1]人員授權表!$C$189,"Brian陳泓霖",VLOOKUP(K11540,[1]人員授權表!D$2:E$249,2,FALSE))))</f>
        <v>Ruby黃家蓁</v>
      </c>
      <c r="P11540" s="67">
        <f t="shared" si="620"/>
        <v>44916</v>
      </c>
      <c r="Q11540" s="75" t="str">
        <f t="shared" si="622"/>
        <v>週三</v>
      </c>
    </row>
    <row r="11541" spans="2:17">
      <c r="B11541" s="66">
        <v>44880</v>
      </c>
      <c r="E11541" s="70" t="s">
        <v>51</v>
      </c>
      <c r="F11541" s="70" t="s">
        <v>4115</v>
      </c>
      <c r="G11541" s="67">
        <v>44902</v>
      </c>
      <c r="H11541" s="67">
        <v>44918</v>
      </c>
      <c r="I11541" s="71">
        <f t="shared" si="621"/>
        <v>16</v>
      </c>
      <c r="J11541" s="72" t="s">
        <v>288</v>
      </c>
      <c r="K11541" s="72" t="s">
        <v>289</v>
      </c>
      <c r="L11541" s="73">
        <v>2</v>
      </c>
      <c r="M11541" s="73" t="s">
        <v>104</v>
      </c>
      <c r="N11541" s="68" t="str">
        <f>VLOOKUP(K11541,[1]人員授權表!D$3:G$249,4,0)</f>
        <v>無機</v>
      </c>
      <c r="O11541" s="70" t="str">
        <f>IF(J11541=[1]人員授權表!$C$85,"Casper李羿勳",IF(J11541=[1]人員授權表!$C$188,"Iring陳俊明",IF(J11541=[1]人員授權表!$C$189,"Brian陳泓霖",VLOOKUP(K11541,[1]人員授權表!D$2:E$249,2,FALSE))))</f>
        <v>Jack劉念忻</v>
      </c>
      <c r="P11541" s="67">
        <f t="shared" si="620"/>
        <v>44916</v>
      </c>
      <c r="Q11541" s="75" t="str">
        <f t="shared" si="622"/>
        <v>週三</v>
      </c>
    </row>
    <row r="11542" spans="2:17">
      <c r="B11542" s="66">
        <v>44880</v>
      </c>
      <c r="E11542" s="70" t="s">
        <v>51</v>
      </c>
      <c r="F11542" s="70" t="s">
        <v>4115</v>
      </c>
      <c r="G11542" s="67">
        <v>44902</v>
      </c>
      <c r="H11542" s="67">
        <v>44918</v>
      </c>
      <c r="I11542" s="71">
        <f t="shared" si="621"/>
        <v>16</v>
      </c>
      <c r="J11542" s="72" t="s">
        <v>195</v>
      </c>
      <c r="K11542" s="72" t="s">
        <v>196</v>
      </c>
      <c r="L11542" s="73">
        <v>2</v>
      </c>
      <c r="M11542" s="73" t="s">
        <v>104</v>
      </c>
      <c r="N11542" s="68" t="str">
        <f>VLOOKUP(K11542,[1]人員授權表!D$3:G$249,4,0)</f>
        <v>無機</v>
      </c>
      <c r="O11542" s="70" t="str">
        <f>IF(J11542=[1]人員授權表!$C$85,"Casper李羿勳",IF(J11542=[1]人員授權表!$C$188,"Iring陳俊明",IF(J11542=[1]人員授權表!$C$189,"Brian陳泓霖",VLOOKUP(K11542,[1]人員授權表!D$2:E$249,2,FALSE))))</f>
        <v>Debby胡萱黛</v>
      </c>
      <c r="P11542" s="67">
        <f t="shared" si="620"/>
        <v>44916</v>
      </c>
      <c r="Q11542" s="75" t="str">
        <f t="shared" si="622"/>
        <v>週三</v>
      </c>
    </row>
    <row r="11543" spans="2:17">
      <c r="B11543" s="66">
        <v>44880</v>
      </c>
      <c r="E11543" s="70" t="s">
        <v>51</v>
      </c>
      <c r="F11543" s="70" t="s">
        <v>4115</v>
      </c>
      <c r="G11543" s="67">
        <v>44902</v>
      </c>
      <c r="H11543" s="67">
        <v>44918</v>
      </c>
      <c r="I11543" s="71">
        <f t="shared" si="621"/>
        <v>16</v>
      </c>
      <c r="J11543" s="72" t="s">
        <v>204</v>
      </c>
      <c r="K11543" s="72" t="s">
        <v>205</v>
      </c>
      <c r="L11543" s="73">
        <v>2</v>
      </c>
      <c r="M11543" s="73" t="s">
        <v>104</v>
      </c>
      <c r="N11543" s="68" t="str">
        <f>VLOOKUP(K11543,[1]人員授權表!D$3:G$249,4,0)</f>
        <v>無機</v>
      </c>
      <c r="O11543" s="70" t="str">
        <f>IF(J11543=[1]人員授權表!$C$85,"Casper李羿勳",IF(J11543=[1]人員授權表!$C$188,"Iring陳俊明",IF(J11543=[1]人員授權表!$C$189,"Brian陳泓霖",VLOOKUP(K11543,[1]人員授權表!D$2:E$249,2,FALSE))))</f>
        <v>Iring陳俊明</v>
      </c>
      <c r="P11543" s="67">
        <f t="shared" si="620"/>
        <v>44916</v>
      </c>
      <c r="Q11543" s="75" t="str">
        <f t="shared" si="622"/>
        <v>週三</v>
      </c>
    </row>
    <row r="11544" spans="2:17">
      <c r="B11544" s="66">
        <v>44880</v>
      </c>
      <c r="E11544" s="70" t="s">
        <v>51</v>
      </c>
      <c r="F11544" s="70" t="s">
        <v>4115</v>
      </c>
      <c r="G11544" s="67">
        <v>44902</v>
      </c>
      <c r="H11544" s="67">
        <v>44918</v>
      </c>
      <c r="I11544" s="71">
        <f t="shared" si="621"/>
        <v>16</v>
      </c>
      <c r="J11544" s="72" t="s">
        <v>141</v>
      </c>
      <c r="K11544" s="72" t="s">
        <v>142</v>
      </c>
      <c r="L11544" s="73">
        <v>2</v>
      </c>
      <c r="M11544" s="73" t="s">
        <v>104</v>
      </c>
      <c r="N11544" s="68" t="str">
        <f>VLOOKUP(K11544,[1]人員授權表!D$3:G$249,4,0)</f>
        <v>無機</v>
      </c>
      <c r="O11544" s="70" t="str">
        <f>IF(J11544=[1]人員授權表!$C$85,"Casper李羿勳",IF(J11544=[1]人員授權表!$C$188,"Iring陳俊明",IF(J11544=[1]人員授權表!$C$189,"Brian陳泓霖",VLOOKUP(K11544,[1]人員授權表!D$2:E$249,2,FALSE))))</f>
        <v>Dennis陳汶宏</v>
      </c>
      <c r="P11544" s="67">
        <f t="shared" si="620"/>
        <v>44916</v>
      </c>
      <c r="Q11544" s="75" t="str">
        <f t="shared" si="622"/>
        <v>週三</v>
      </c>
    </row>
    <row r="11545" spans="2:17">
      <c r="B11545" s="66">
        <v>44880</v>
      </c>
      <c r="E11545" s="70" t="s">
        <v>51</v>
      </c>
      <c r="F11545" s="70" t="s">
        <v>4115</v>
      </c>
      <c r="G11545" s="67">
        <v>44902</v>
      </c>
      <c r="H11545" s="67">
        <v>44918</v>
      </c>
      <c r="I11545" s="71">
        <f t="shared" si="621"/>
        <v>16</v>
      </c>
      <c r="J11545" s="72" t="s">
        <v>137</v>
      </c>
      <c r="K11545" s="72" t="s">
        <v>138</v>
      </c>
      <c r="L11545" s="73">
        <v>2</v>
      </c>
      <c r="M11545" s="73" t="s">
        <v>104</v>
      </c>
      <c r="N11545" s="68" t="str">
        <f>VLOOKUP(K11545,[1]人員授權表!D$3:G$249,4,0)</f>
        <v>無機</v>
      </c>
      <c r="O11545" s="70" t="str">
        <f>IF(J11545=[1]人員授權表!$C$85,"Casper李羿勳",IF(J11545=[1]人員授權表!$C$188,"Iring陳俊明",IF(J11545=[1]人員授權表!$C$189,"Brian陳泓霖",VLOOKUP(K11545,[1]人員授權表!D$2:E$249,2,FALSE))))</f>
        <v>Jack劉念忻</v>
      </c>
      <c r="P11545" s="67">
        <f t="shared" si="620"/>
        <v>44916</v>
      </c>
      <c r="Q11545" s="75" t="str">
        <f t="shared" si="622"/>
        <v>週三</v>
      </c>
    </row>
    <row r="11546" spans="2:17">
      <c r="B11546" s="66">
        <v>44880</v>
      </c>
      <c r="E11546" s="70" t="s">
        <v>51</v>
      </c>
      <c r="F11546" s="70" t="s">
        <v>4115</v>
      </c>
      <c r="G11546" s="67">
        <v>44902</v>
      </c>
      <c r="H11546" s="67">
        <v>44918</v>
      </c>
      <c r="I11546" s="71">
        <f t="shared" si="621"/>
        <v>16</v>
      </c>
      <c r="J11546" s="72" t="s">
        <v>557</v>
      </c>
      <c r="K11546" s="72" t="s">
        <v>1508</v>
      </c>
      <c r="L11546" s="73">
        <v>2</v>
      </c>
      <c r="M11546" s="73" t="s">
        <v>104</v>
      </c>
      <c r="N11546" s="68" t="str">
        <f>VLOOKUP(K11546,[1]人員授權表!D$3:G$249,4,0)</f>
        <v>無機</v>
      </c>
      <c r="O11546" s="70" t="str">
        <f>IF(J11546=[1]人員授權表!$C$85,"Casper李羿勳",IF(J11546=[1]人員授權表!$C$188,"Iring陳俊明",IF(J11546=[1]人員授權表!$C$189,"Brian陳泓霖",VLOOKUP(K11546,[1]人員授權表!D$2:E$249,2,FALSE))))</f>
        <v>Vicky游崴涵</v>
      </c>
      <c r="P11546" s="67">
        <f t="shared" si="620"/>
        <v>44916</v>
      </c>
      <c r="Q11546" s="75" t="str">
        <f t="shared" si="622"/>
        <v>週三</v>
      </c>
    </row>
    <row r="11547" spans="2:17">
      <c r="B11547" s="66">
        <v>44880</v>
      </c>
      <c r="E11547" s="70" t="s">
        <v>51</v>
      </c>
      <c r="F11547" s="70" t="s">
        <v>4115</v>
      </c>
      <c r="G11547" s="67">
        <v>44902</v>
      </c>
      <c r="H11547" s="67">
        <v>44918</v>
      </c>
      <c r="I11547" s="71">
        <f t="shared" si="621"/>
        <v>16</v>
      </c>
      <c r="J11547" s="72" t="s">
        <v>558</v>
      </c>
      <c r="K11547" s="72" t="s">
        <v>168</v>
      </c>
      <c r="L11547" s="73">
        <v>2</v>
      </c>
      <c r="M11547" s="73" t="s">
        <v>104</v>
      </c>
      <c r="N11547" s="68" t="str">
        <f>VLOOKUP(K11547,[1]人員授權表!D$3:G$249,4,0)</f>
        <v>有機</v>
      </c>
      <c r="O11547" s="70" t="str">
        <f>IF(J11547=[1]人員授權表!$C$85,"Casper李羿勳",IF(J11547=[1]人員授權表!$C$188,"Iring陳俊明",IF(J11547=[1]人員授權表!$C$189,"Brian陳泓霖",VLOOKUP(K11547,[1]人員授權表!D$2:E$249,2,FALSE))))</f>
        <v>Una林庭瑄</v>
      </c>
      <c r="P11547" s="67">
        <f t="shared" si="620"/>
        <v>44916</v>
      </c>
      <c r="Q11547" s="75" t="str">
        <f t="shared" si="622"/>
        <v>週三</v>
      </c>
    </row>
    <row r="11548" spans="2:17">
      <c r="B11548" s="66">
        <v>44900</v>
      </c>
      <c r="E11548" s="70" t="s">
        <v>82</v>
      </c>
      <c r="F11548" s="70" t="s">
        <v>4116</v>
      </c>
      <c r="G11548" s="67">
        <v>44904</v>
      </c>
      <c r="H11548" s="67">
        <v>44918</v>
      </c>
      <c r="I11548" s="71">
        <f t="shared" si="621"/>
        <v>14</v>
      </c>
      <c r="J11548" s="72" t="s">
        <v>181</v>
      </c>
      <c r="K11548" s="72" t="s">
        <v>182</v>
      </c>
      <c r="L11548" s="73">
        <v>1</v>
      </c>
      <c r="M11548" s="73" t="s">
        <v>79</v>
      </c>
      <c r="N11548" s="68" t="str">
        <f>VLOOKUP(K11548,[1]人員授權表!D$3:G$249,4,0)</f>
        <v>有機</v>
      </c>
      <c r="O11548" s="70" t="str">
        <f>IF(J11548=[1]人員授權表!$C$85,"Casper李羿勳",IF(J11548=[1]人員授權表!$C$188,"Iring陳俊明",IF(J11548=[1]人員授權表!$C$189,"Brian陳泓霖",VLOOKUP(K11548,[1]人員授權表!D$2:E$249,2,FALSE))))</f>
        <v>Sara王淑玲</v>
      </c>
      <c r="P11548" s="67">
        <f t="shared" si="620"/>
        <v>44916</v>
      </c>
      <c r="Q11548" s="75" t="str">
        <f t="shared" si="622"/>
        <v>週三</v>
      </c>
    </row>
    <row r="11549" spans="2:17">
      <c r="B11549" s="66">
        <v>44900</v>
      </c>
      <c r="E11549" s="70" t="s">
        <v>82</v>
      </c>
      <c r="F11549" s="70" t="s">
        <v>4116</v>
      </c>
      <c r="G11549" s="67">
        <v>44904</v>
      </c>
      <c r="H11549" s="67">
        <v>44918</v>
      </c>
      <c r="I11549" s="71">
        <f t="shared" si="621"/>
        <v>14</v>
      </c>
      <c r="J11549" s="72" t="s">
        <v>139</v>
      </c>
      <c r="K11549" s="72" t="s">
        <v>140</v>
      </c>
      <c r="L11549" s="73">
        <v>1</v>
      </c>
      <c r="M11549" s="73" t="s">
        <v>79</v>
      </c>
      <c r="N11549" s="68" t="str">
        <f>VLOOKUP(K11549,[1]人員授權表!D$3:G$249,4,0)</f>
        <v>無機</v>
      </c>
      <c r="O11549" s="70" t="str">
        <f>IF(J11549=[1]人員授權表!$C$85,"Casper李羿勳",IF(J11549=[1]人員授權表!$C$188,"Iring陳俊明",IF(J11549=[1]人員授權表!$C$189,"Brian陳泓霖",VLOOKUP(K11549,[1]人員授權表!D$2:E$249,2,FALSE))))</f>
        <v>Brian陳泓霖</v>
      </c>
      <c r="P11549" s="67">
        <f t="shared" si="620"/>
        <v>44916</v>
      </c>
      <c r="Q11549" s="75" t="str">
        <f t="shared" si="622"/>
        <v>週三</v>
      </c>
    </row>
    <row r="11550" spans="2:17">
      <c r="B11550" s="66">
        <v>44900</v>
      </c>
      <c r="E11550" s="70" t="s">
        <v>82</v>
      </c>
      <c r="F11550" s="70" t="s">
        <v>4116</v>
      </c>
      <c r="G11550" s="67">
        <v>44904</v>
      </c>
      <c r="H11550" s="67">
        <v>44918</v>
      </c>
      <c r="I11550" s="71">
        <f t="shared" si="621"/>
        <v>14</v>
      </c>
      <c r="J11550" s="72" t="s">
        <v>137</v>
      </c>
      <c r="K11550" s="72" t="s">
        <v>138</v>
      </c>
      <c r="L11550" s="73">
        <v>1</v>
      </c>
      <c r="M11550" s="73" t="s">
        <v>79</v>
      </c>
      <c r="N11550" s="68" t="str">
        <f>VLOOKUP(K11550,[1]人員授權表!D$3:G$249,4,0)</f>
        <v>無機</v>
      </c>
      <c r="O11550" s="70" t="str">
        <f>IF(J11550=[1]人員授權表!$C$85,"Casper李羿勳",IF(J11550=[1]人員授權表!$C$188,"Iring陳俊明",IF(J11550=[1]人員授權表!$C$189,"Brian陳泓霖",VLOOKUP(K11550,[1]人員授權表!D$2:E$249,2,FALSE))))</f>
        <v>Jack劉念忻</v>
      </c>
      <c r="P11550" s="67">
        <f t="shared" si="620"/>
        <v>44916</v>
      </c>
      <c r="Q11550" s="75" t="str">
        <f t="shared" si="622"/>
        <v>週三</v>
      </c>
    </row>
    <row r="11551" spans="2:17">
      <c r="B11551" s="66">
        <v>44900</v>
      </c>
      <c r="E11551" s="70" t="s">
        <v>82</v>
      </c>
      <c r="F11551" s="70" t="s">
        <v>4116</v>
      </c>
      <c r="G11551" s="67">
        <v>44904</v>
      </c>
      <c r="H11551" s="67">
        <v>44918</v>
      </c>
      <c r="I11551" s="71">
        <f t="shared" si="621"/>
        <v>14</v>
      </c>
      <c r="J11551" s="72" t="s">
        <v>148</v>
      </c>
      <c r="K11551" s="72" t="s">
        <v>149</v>
      </c>
      <c r="L11551" s="73">
        <v>1</v>
      </c>
      <c r="M11551" s="73" t="s">
        <v>79</v>
      </c>
      <c r="N11551" s="68" t="str">
        <f>VLOOKUP(K11551,[1]人員授權表!D$3:G$249,4,0)</f>
        <v>無機</v>
      </c>
      <c r="O11551" s="70" t="str">
        <f>IF(J11551=[1]人員授權表!$C$85,"Casper李羿勳",IF(J11551=[1]人員授權表!$C$188,"Iring陳俊明",IF(J11551=[1]人員授權表!$C$189,"Brian陳泓霖",VLOOKUP(K11551,[1]人員授權表!D$2:E$249,2,FALSE))))</f>
        <v>Vicky游崴涵</v>
      </c>
      <c r="P11551" s="67">
        <f t="shared" si="620"/>
        <v>44916</v>
      </c>
      <c r="Q11551" s="75" t="str">
        <f t="shared" si="622"/>
        <v>週三</v>
      </c>
    </row>
    <row r="11552" spans="2:17">
      <c r="B11552" s="66">
        <v>44887</v>
      </c>
      <c r="E11552" s="70" t="s">
        <v>51</v>
      </c>
      <c r="F11552" s="70" t="s">
        <v>4117</v>
      </c>
      <c r="G11552" s="67">
        <v>44904</v>
      </c>
      <c r="H11552" s="67">
        <v>44918</v>
      </c>
      <c r="I11552" s="71">
        <f t="shared" si="621"/>
        <v>14</v>
      </c>
      <c r="J11552" s="72" t="s">
        <v>453</v>
      </c>
      <c r="K11552" s="72" t="s">
        <v>332</v>
      </c>
      <c r="L11552" s="73">
        <v>2</v>
      </c>
      <c r="M11552" s="73" t="s">
        <v>2273</v>
      </c>
      <c r="N11552" s="68" t="str">
        <f>VLOOKUP(K11552,[1]人員授權表!D$3:G$249,4,0)</f>
        <v>有機</v>
      </c>
      <c r="O11552" s="70" t="str">
        <f>IF(J11552=[1]人員授權表!$C$85,"Casper李羿勳",IF(J11552=[1]人員授權表!$C$188,"Iring陳俊明",IF(J11552=[1]人員授權表!$C$189,"Brian陳泓霖",VLOOKUP(K11552,[1]人員授權表!D$2:E$249,2,FALSE))))</f>
        <v>Lucy黃詩婷</v>
      </c>
      <c r="P11552" s="67">
        <f t="shared" si="620"/>
        <v>44916</v>
      </c>
      <c r="Q11552" s="75" t="str">
        <f t="shared" si="622"/>
        <v>週三</v>
      </c>
    </row>
    <row r="11553" spans="2:18">
      <c r="B11553" s="66">
        <v>44887</v>
      </c>
      <c r="E11553" s="70" t="s">
        <v>51</v>
      </c>
      <c r="F11553" s="70" t="s">
        <v>4117</v>
      </c>
      <c r="G11553" s="67">
        <v>44904</v>
      </c>
      <c r="H11553" s="67">
        <v>44918</v>
      </c>
      <c r="I11553" s="71">
        <f t="shared" si="621"/>
        <v>14</v>
      </c>
      <c r="J11553" s="72" t="s">
        <v>125</v>
      </c>
      <c r="K11553" s="72" t="s">
        <v>126</v>
      </c>
      <c r="L11553" s="73">
        <v>2</v>
      </c>
      <c r="M11553" s="73" t="s">
        <v>2273</v>
      </c>
      <c r="N11553" s="68" t="str">
        <f>VLOOKUP(K11553,[1]人員授權表!D$3:G$249,4,0)</f>
        <v>有機</v>
      </c>
      <c r="O11553" s="70" t="str">
        <f>IF(J11553=[1]人員授權表!$C$85,"Casper李羿勳",IF(J11553=[1]人員授權表!$C$188,"Iring陳俊明",IF(J11553=[1]人員授權表!$C$189,"Brian陳泓霖",VLOOKUP(K11553,[1]人員授權表!D$2:E$249,2,FALSE))))</f>
        <v>Lucy黃詩婷</v>
      </c>
      <c r="P11553" s="67">
        <f t="shared" si="620"/>
        <v>44916</v>
      </c>
      <c r="Q11553" s="75" t="str">
        <f t="shared" si="622"/>
        <v>週三</v>
      </c>
    </row>
    <row r="11554" spans="2:18">
      <c r="B11554" s="66">
        <v>44887</v>
      </c>
      <c r="E11554" s="70" t="s">
        <v>51</v>
      </c>
      <c r="F11554" s="70" t="s">
        <v>4118</v>
      </c>
      <c r="G11554" s="67">
        <v>44904</v>
      </c>
      <c r="H11554" s="67">
        <v>44918</v>
      </c>
      <c r="I11554" s="71">
        <f t="shared" si="621"/>
        <v>14</v>
      </c>
      <c r="J11554" s="72" t="s">
        <v>453</v>
      </c>
      <c r="K11554" s="72" t="s">
        <v>332</v>
      </c>
      <c r="L11554" s="73">
        <v>2</v>
      </c>
      <c r="M11554" s="73" t="s">
        <v>2273</v>
      </c>
      <c r="N11554" s="68" t="str">
        <f>VLOOKUP(K11554,[1]人員授權表!D$3:G$249,4,0)</f>
        <v>有機</v>
      </c>
      <c r="O11554" s="70" t="str">
        <f>IF(J11554=[1]人員授權表!$C$85,"Casper李羿勳",IF(J11554=[1]人員授權表!$C$188,"Iring陳俊明",IF(J11554=[1]人員授權表!$C$189,"Brian陳泓霖",VLOOKUP(K11554,[1]人員授權表!D$2:E$249,2,FALSE))))</f>
        <v>Lucy黃詩婷</v>
      </c>
      <c r="P11554" s="67">
        <f t="shared" si="620"/>
        <v>44916</v>
      </c>
      <c r="Q11554" s="75" t="str">
        <f t="shared" si="622"/>
        <v>週三</v>
      </c>
    </row>
    <row r="11555" spans="2:18">
      <c r="B11555" s="66">
        <v>44887</v>
      </c>
      <c r="E11555" s="70" t="s">
        <v>51</v>
      </c>
      <c r="F11555" s="70" t="s">
        <v>4118</v>
      </c>
      <c r="G11555" s="67">
        <v>44904</v>
      </c>
      <c r="H11555" s="67">
        <v>44918</v>
      </c>
      <c r="I11555" s="71">
        <f t="shared" si="621"/>
        <v>14</v>
      </c>
      <c r="J11555" s="72" t="s">
        <v>125</v>
      </c>
      <c r="K11555" s="72" t="s">
        <v>126</v>
      </c>
      <c r="L11555" s="73">
        <v>2</v>
      </c>
      <c r="M11555" s="73" t="s">
        <v>2273</v>
      </c>
      <c r="N11555" s="68" t="str">
        <f>VLOOKUP(K11555,[1]人員授權表!D$3:G$249,4,0)</f>
        <v>有機</v>
      </c>
      <c r="O11555" s="70" t="str">
        <f>IF(J11555=[1]人員授權表!$C$85,"Casper李羿勳",IF(J11555=[1]人員授權表!$C$188,"Iring陳俊明",IF(J11555=[1]人員授權表!$C$189,"Brian陳泓霖",VLOOKUP(K11555,[1]人員授權表!D$2:E$249,2,FALSE))))</f>
        <v>Lucy黃詩婷</v>
      </c>
      <c r="P11555" s="67">
        <f t="shared" si="620"/>
        <v>44916</v>
      </c>
      <c r="Q11555" s="75" t="str">
        <f t="shared" si="622"/>
        <v>週三</v>
      </c>
    </row>
    <row r="11556" spans="2:18">
      <c r="B11556" s="66">
        <v>44887</v>
      </c>
      <c r="E11556" s="70" t="s">
        <v>51</v>
      </c>
      <c r="F11556" s="70" t="s">
        <v>4119</v>
      </c>
      <c r="G11556" s="67">
        <v>44904</v>
      </c>
      <c r="H11556" s="67">
        <v>44918</v>
      </c>
      <c r="I11556" s="71">
        <f t="shared" si="621"/>
        <v>14</v>
      </c>
      <c r="J11556" s="72" t="s">
        <v>453</v>
      </c>
      <c r="K11556" s="72" t="s">
        <v>332</v>
      </c>
      <c r="L11556" s="73">
        <v>2</v>
      </c>
      <c r="M11556" s="73" t="s">
        <v>2273</v>
      </c>
      <c r="N11556" s="68" t="str">
        <f>VLOOKUP(K11556,[1]人員授權表!D$3:G$249,4,0)</f>
        <v>有機</v>
      </c>
      <c r="O11556" s="70" t="str">
        <f>IF(J11556=[1]人員授權表!$C$85,"Casper李羿勳",IF(J11556=[1]人員授權表!$C$188,"Iring陳俊明",IF(J11556=[1]人員授權表!$C$189,"Brian陳泓霖",VLOOKUP(K11556,[1]人員授權表!D$2:E$249,2,FALSE))))</f>
        <v>Lucy黃詩婷</v>
      </c>
      <c r="P11556" s="67">
        <f t="shared" si="620"/>
        <v>44916</v>
      </c>
      <c r="Q11556" s="75" t="str">
        <f t="shared" si="622"/>
        <v>週三</v>
      </c>
    </row>
    <row r="11557" spans="2:18">
      <c r="B11557" s="66">
        <v>44887</v>
      </c>
      <c r="E11557" s="70" t="s">
        <v>51</v>
      </c>
      <c r="F11557" s="70" t="s">
        <v>4119</v>
      </c>
      <c r="G11557" s="67">
        <v>44904</v>
      </c>
      <c r="H11557" s="67">
        <v>44918</v>
      </c>
      <c r="I11557" s="71">
        <f t="shared" si="621"/>
        <v>14</v>
      </c>
      <c r="J11557" s="72" t="s">
        <v>125</v>
      </c>
      <c r="K11557" s="72" t="s">
        <v>126</v>
      </c>
      <c r="L11557" s="73">
        <v>2</v>
      </c>
      <c r="M11557" s="73" t="s">
        <v>2273</v>
      </c>
      <c r="N11557" s="68" t="str">
        <f>VLOOKUP(K11557,[1]人員授權表!D$3:G$249,4,0)</f>
        <v>有機</v>
      </c>
      <c r="O11557" s="70" t="str">
        <f>IF(J11557=[1]人員授權表!$C$85,"Casper李羿勳",IF(J11557=[1]人員授權表!$C$188,"Iring陳俊明",IF(J11557=[1]人員授權表!$C$189,"Brian陳泓霖",VLOOKUP(K11557,[1]人員授權表!D$2:E$249,2,FALSE))))</f>
        <v>Lucy黃詩婷</v>
      </c>
      <c r="P11557" s="67">
        <f t="shared" si="620"/>
        <v>44916</v>
      </c>
      <c r="Q11557" s="75" t="str">
        <f t="shared" si="622"/>
        <v>週三</v>
      </c>
    </row>
    <row r="11558" spans="2:18">
      <c r="B11558" s="66">
        <v>44887</v>
      </c>
      <c r="E11558" s="70" t="s">
        <v>51</v>
      </c>
      <c r="F11558" s="70" t="s">
        <v>4120</v>
      </c>
      <c r="G11558" s="67">
        <v>44904</v>
      </c>
      <c r="H11558" s="67">
        <v>44918</v>
      </c>
      <c r="I11558" s="71">
        <f t="shared" si="621"/>
        <v>14</v>
      </c>
      <c r="J11558" s="72" t="s">
        <v>453</v>
      </c>
      <c r="K11558" s="72" t="s">
        <v>332</v>
      </c>
      <c r="L11558" s="73">
        <v>2</v>
      </c>
      <c r="M11558" s="73" t="s">
        <v>2273</v>
      </c>
      <c r="N11558" s="68" t="str">
        <f>VLOOKUP(K11558,[1]人員授權表!D$3:G$249,4,0)</f>
        <v>有機</v>
      </c>
      <c r="O11558" s="70" t="str">
        <f>IF(J11558=[1]人員授權表!$C$85,"Casper李羿勳",IF(J11558=[1]人員授權表!$C$188,"Iring陳俊明",IF(J11558=[1]人員授權表!$C$189,"Brian陳泓霖",VLOOKUP(K11558,[1]人員授權表!D$2:E$249,2,FALSE))))</f>
        <v>Lucy黃詩婷</v>
      </c>
      <c r="P11558" s="67">
        <f t="shared" si="620"/>
        <v>44916</v>
      </c>
      <c r="Q11558" s="75" t="str">
        <f t="shared" si="622"/>
        <v>週三</v>
      </c>
    </row>
    <row r="11559" spans="2:18">
      <c r="B11559" s="66">
        <v>44887</v>
      </c>
      <c r="E11559" s="70" t="s">
        <v>51</v>
      </c>
      <c r="F11559" s="70" t="s">
        <v>4120</v>
      </c>
      <c r="G11559" s="67">
        <v>44904</v>
      </c>
      <c r="H11559" s="67">
        <v>44918</v>
      </c>
      <c r="I11559" s="71">
        <f t="shared" si="621"/>
        <v>14</v>
      </c>
      <c r="J11559" s="72" t="s">
        <v>125</v>
      </c>
      <c r="K11559" s="72" t="s">
        <v>126</v>
      </c>
      <c r="L11559" s="73">
        <v>2</v>
      </c>
      <c r="M11559" s="73" t="s">
        <v>2273</v>
      </c>
      <c r="N11559" s="68" t="str">
        <f>VLOOKUP(K11559,[1]人員授權表!D$3:G$249,4,0)</f>
        <v>有機</v>
      </c>
      <c r="O11559" s="70" t="str">
        <f>IF(J11559=[1]人員授權表!$C$85,"Casper李羿勳",IF(J11559=[1]人員授權表!$C$188,"Iring陳俊明",IF(J11559=[1]人員授權表!$C$189,"Brian陳泓霖",VLOOKUP(K11559,[1]人員授權表!D$2:E$249,2,FALSE))))</f>
        <v>Lucy黃詩婷</v>
      </c>
      <c r="P11559" s="67">
        <f t="shared" si="620"/>
        <v>44916</v>
      </c>
      <c r="Q11559" s="75" t="str">
        <f t="shared" si="622"/>
        <v>週三</v>
      </c>
    </row>
    <row r="11560" spans="2:18">
      <c r="B11560" s="66">
        <v>44887</v>
      </c>
      <c r="E11560" s="70" t="s">
        <v>51</v>
      </c>
      <c r="F11560" s="70" t="s">
        <v>4121</v>
      </c>
      <c r="G11560" s="67">
        <v>44904</v>
      </c>
      <c r="H11560" s="67">
        <v>44918</v>
      </c>
      <c r="I11560" s="71">
        <f t="shared" si="621"/>
        <v>14</v>
      </c>
      <c r="J11560" s="72" t="s">
        <v>453</v>
      </c>
      <c r="K11560" s="72" t="s">
        <v>332</v>
      </c>
      <c r="L11560" s="73">
        <v>2</v>
      </c>
      <c r="M11560" s="73" t="s">
        <v>2273</v>
      </c>
      <c r="N11560" s="68" t="str">
        <f>VLOOKUP(K11560,[1]人員授權表!D$3:G$249,4,0)</f>
        <v>有機</v>
      </c>
      <c r="O11560" s="70" t="str">
        <f>IF(J11560=[1]人員授權表!$C$85,"Casper李羿勳",IF(J11560=[1]人員授權表!$C$188,"Iring陳俊明",IF(J11560=[1]人員授權表!$C$189,"Brian陳泓霖",VLOOKUP(K11560,[1]人員授權表!D$2:E$249,2,FALSE))))</f>
        <v>Lucy黃詩婷</v>
      </c>
      <c r="P11560" s="67">
        <f t="shared" si="620"/>
        <v>44916</v>
      </c>
      <c r="Q11560" s="75" t="str">
        <f t="shared" si="622"/>
        <v>週三</v>
      </c>
    </row>
    <row r="11561" spans="2:18">
      <c r="B11561" s="66">
        <v>44887</v>
      </c>
      <c r="E11561" s="70" t="s">
        <v>51</v>
      </c>
      <c r="F11561" s="70" t="s">
        <v>4121</v>
      </c>
      <c r="G11561" s="67">
        <v>44904</v>
      </c>
      <c r="H11561" s="67">
        <v>44918</v>
      </c>
      <c r="I11561" s="71">
        <f t="shared" si="621"/>
        <v>14</v>
      </c>
      <c r="J11561" s="72" t="s">
        <v>125</v>
      </c>
      <c r="K11561" s="72" t="s">
        <v>126</v>
      </c>
      <c r="L11561" s="73">
        <v>2</v>
      </c>
      <c r="M11561" s="73" t="s">
        <v>2273</v>
      </c>
      <c r="N11561" s="68" t="str">
        <f>VLOOKUP(K11561,[1]人員授權表!D$3:G$249,4,0)</f>
        <v>有機</v>
      </c>
      <c r="O11561" s="70" t="str">
        <f>IF(J11561=[1]人員授權表!$C$85,"Casper李羿勳",IF(J11561=[1]人員授權表!$C$188,"Iring陳俊明",IF(J11561=[1]人員授權表!$C$189,"Brian陳泓霖",VLOOKUP(K11561,[1]人員授權表!D$2:E$249,2,FALSE))))</f>
        <v>Lucy黃詩婷</v>
      </c>
      <c r="P11561" s="67">
        <f t="shared" si="620"/>
        <v>44916</v>
      </c>
      <c r="Q11561" s="75" t="str">
        <f t="shared" si="622"/>
        <v>週三</v>
      </c>
    </row>
    <row r="11562" spans="2:18">
      <c r="B11562" s="66">
        <v>44887</v>
      </c>
      <c r="E11562" s="70" t="s">
        <v>51</v>
      </c>
      <c r="F11562" s="70" t="s">
        <v>4122</v>
      </c>
      <c r="G11562" s="67">
        <v>44904</v>
      </c>
      <c r="H11562" s="67">
        <v>44918</v>
      </c>
      <c r="I11562" s="71">
        <f t="shared" si="621"/>
        <v>14</v>
      </c>
      <c r="J11562" s="72" t="s">
        <v>453</v>
      </c>
      <c r="K11562" s="72" t="s">
        <v>332</v>
      </c>
      <c r="L11562" s="73">
        <v>3</v>
      </c>
      <c r="M11562" s="73" t="s">
        <v>2273</v>
      </c>
      <c r="N11562" s="68" t="str">
        <f>VLOOKUP(K11562,[1]人員授權表!D$3:G$249,4,0)</f>
        <v>有機</v>
      </c>
      <c r="O11562" s="70" t="str">
        <f>IF(J11562=[1]人員授權表!$C$85,"Casper李羿勳",IF(J11562=[1]人員授權表!$C$188,"Iring陳俊明",IF(J11562=[1]人員授權表!$C$189,"Brian陳泓霖",VLOOKUP(K11562,[1]人員授權表!D$2:E$249,2,FALSE))))</f>
        <v>Lucy黃詩婷</v>
      </c>
      <c r="P11562" s="67">
        <f t="shared" si="620"/>
        <v>44916</v>
      </c>
      <c r="Q11562" s="75" t="str">
        <f t="shared" si="622"/>
        <v>週三</v>
      </c>
    </row>
    <row r="11563" spans="2:18">
      <c r="B11563" s="66">
        <v>44887</v>
      </c>
      <c r="E11563" s="70" t="s">
        <v>51</v>
      </c>
      <c r="F11563" s="70" t="s">
        <v>4122</v>
      </c>
      <c r="G11563" s="67">
        <v>44904</v>
      </c>
      <c r="H11563" s="67">
        <v>44918</v>
      </c>
      <c r="I11563" s="71">
        <f t="shared" si="621"/>
        <v>14</v>
      </c>
      <c r="J11563" s="72" t="s">
        <v>125</v>
      </c>
      <c r="K11563" s="72" t="s">
        <v>126</v>
      </c>
      <c r="L11563" s="73">
        <v>3</v>
      </c>
      <c r="M11563" s="73" t="s">
        <v>2273</v>
      </c>
      <c r="N11563" s="68" t="str">
        <f>VLOOKUP(K11563,[1]人員授權表!D$3:G$249,4,0)</f>
        <v>有機</v>
      </c>
      <c r="O11563" s="70" t="str">
        <f>IF(J11563=[1]人員授權表!$C$85,"Casper李羿勳",IF(J11563=[1]人員授權表!$C$188,"Iring陳俊明",IF(J11563=[1]人員授權表!$C$189,"Brian陳泓霖",VLOOKUP(K11563,[1]人員授權表!D$2:E$249,2,FALSE))))</f>
        <v>Lucy黃詩婷</v>
      </c>
      <c r="P11563" s="67">
        <f t="shared" si="620"/>
        <v>44916</v>
      </c>
      <c r="Q11563" s="75" t="str">
        <f t="shared" si="622"/>
        <v>週三</v>
      </c>
    </row>
    <row r="11564" spans="2:18">
      <c r="B11564" s="66">
        <v>44890</v>
      </c>
      <c r="D11564" s="68" t="s">
        <v>50</v>
      </c>
      <c r="E11564" s="70" t="s">
        <v>82</v>
      </c>
      <c r="F11564" s="4" t="s">
        <v>4123</v>
      </c>
      <c r="G11564" s="67">
        <v>44895</v>
      </c>
      <c r="H11564" s="67">
        <v>44918</v>
      </c>
      <c r="I11564" s="71">
        <f t="shared" si="621"/>
        <v>23</v>
      </c>
      <c r="J11564" s="72" t="s">
        <v>181</v>
      </c>
      <c r="K11564" s="72" t="s">
        <v>182</v>
      </c>
      <c r="L11564" s="73">
        <v>2</v>
      </c>
      <c r="M11564" s="73" t="s">
        <v>108</v>
      </c>
      <c r="N11564" s="68" t="str">
        <f>VLOOKUP(K11564,[1]人員授權表!D$3:G$249,4,0)</f>
        <v>有機</v>
      </c>
      <c r="O11564" s="70" t="str">
        <f>IF(J11564=[1]人員授權表!$C$85,"Casper李羿勳",IF(J11564=[1]人員授權表!$C$188,"Iring陳俊明",IF(J11564=[1]人員授權表!$C$189,"Brian陳泓霖",VLOOKUP(K11564,[1]人員授權表!D$2:E$249,2,FALSE))))</f>
        <v>Sara王淑玲</v>
      </c>
      <c r="P11564" s="67">
        <f t="shared" si="620"/>
        <v>44916</v>
      </c>
      <c r="Q11564" s="75" t="str">
        <f t="shared" si="622"/>
        <v>週三</v>
      </c>
      <c r="R11564" s="80">
        <v>44900</v>
      </c>
    </row>
    <row r="11565" spans="2:18">
      <c r="B11565" s="66">
        <v>44890</v>
      </c>
      <c r="E11565" s="70" t="s">
        <v>82</v>
      </c>
      <c r="F11565" s="4" t="s">
        <v>4123</v>
      </c>
      <c r="G11565" s="67">
        <v>44895</v>
      </c>
      <c r="H11565" s="67">
        <v>44918</v>
      </c>
      <c r="I11565" s="71">
        <f t="shared" si="621"/>
        <v>23</v>
      </c>
      <c r="J11565" s="72" t="s">
        <v>167</v>
      </c>
      <c r="K11565" s="72" t="s">
        <v>168</v>
      </c>
      <c r="L11565" s="73">
        <v>2</v>
      </c>
      <c r="M11565" s="73" t="s">
        <v>108</v>
      </c>
      <c r="N11565" s="68" t="str">
        <f>VLOOKUP(K11565,[1]人員授權表!D$3:G$249,4,0)</f>
        <v>有機</v>
      </c>
      <c r="O11565" s="70" t="str">
        <f>IF(J11565=[1]人員授權表!$C$85,"Casper李羿勳",IF(J11565=[1]人員授權表!$C$188,"Iring陳俊明",IF(J11565=[1]人員授權表!$C$189,"Brian陳泓霖",VLOOKUP(K11565,[1]人員授權表!D$2:E$249,2,FALSE))))</f>
        <v>Una林庭瑄</v>
      </c>
      <c r="P11565" s="67">
        <f t="shared" si="620"/>
        <v>44916</v>
      </c>
      <c r="Q11565" s="75" t="str">
        <f t="shared" si="622"/>
        <v>週三</v>
      </c>
    </row>
    <row r="11566" spans="2:18">
      <c r="B11566" s="66">
        <v>44893</v>
      </c>
      <c r="E11566" s="70" t="s">
        <v>82</v>
      </c>
      <c r="F11566" s="70" t="s">
        <v>4123</v>
      </c>
      <c r="G11566" s="67">
        <v>44895</v>
      </c>
      <c r="H11566" s="67">
        <v>44918</v>
      </c>
      <c r="I11566" s="71">
        <f t="shared" si="621"/>
        <v>23</v>
      </c>
      <c r="J11566" s="72" t="s">
        <v>181</v>
      </c>
      <c r="K11566" s="72" t="s">
        <v>182</v>
      </c>
      <c r="L11566" s="73">
        <v>2</v>
      </c>
      <c r="M11566" s="73" t="s">
        <v>108</v>
      </c>
      <c r="N11566" s="68" t="str">
        <f>VLOOKUP(K11566,[1]人員授權表!D$3:G$249,4,0)</f>
        <v>有機</v>
      </c>
      <c r="O11566" s="70" t="str">
        <f>IF(J11566=[1]人員授權表!$C$85,"Casper李羿勳",IF(J11566=[1]人員授權表!$C$188,"Iring陳俊明",IF(J11566=[1]人員授權表!$C$189,"Brian陳泓霖",VLOOKUP(K11566,[1]人員授權表!D$2:E$249,2,FALSE))))</f>
        <v>Sara王淑玲</v>
      </c>
      <c r="P11566" s="67">
        <f t="shared" si="620"/>
        <v>44916</v>
      </c>
      <c r="Q11566" s="75" t="str">
        <f t="shared" si="622"/>
        <v>週三</v>
      </c>
    </row>
    <row r="11567" spans="2:18">
      <c r="B11567" s="66">
        <v>44893</v>
      </c>
      <c r="E11567" s="70" t="s">
        <v>82</v>
      </c>
      <c r="F11567" s="70" t="s">
        <v>4123</v>
      </c>
      <c r="G11567" s="67">
        <v>44895</v>
      </c>
      <c r="H11567" s="67">
        <v>44918</v>
      </c>
      <c r="I11567" s="71">
        <f t="shared" si="621"/>
        <v>23</v>
      </c>
      <c r="J11567" s="72" t="s">
        <v>167</v>
      </c>
      <c r="K11567" s="72" t="s">
        <v>168</v>
      </c>
      <c r="L11567" s="73">
        <v>2</v>
      </c>
      <c r="M11567" s="73" t="s">
        <v>108</v>
      </c>
      <c r="N11567" s="68" t="str">
        <f>VLOOKUP(K11567,[1]人員授權表!D$3:G$249,4,0)</f>
        <v>有機</v>
      </c>
      <c r="O11567" s="70" t="str">
        <f>IF(J11567=[1]人員授權表!$C$85,"Casper李羿勳",IF(J11567=[1]人員授權表!$C$188,"Iring陳俊明",IF(J11567=[1]人員授權表!$C$189,"Brian陳泓霖",VLOOKUP(K11567,[1]人員授權表!D$2:E$249,2,FALSE))))</f>
        <v>Una林庭瑄</v>
      </c>
      <c r="P11567" s="67">
        <f t="shared" si="620"/>
        <v>44916</v>
      </c>
      <c r="Q11567" s="75" t="str">
        <f t="shared" si="622"/>
        <v>週三</v>
      </c>
    </row>
    <row r="11568" spans="2:18">
      <c r="B11568" s="66">
        <v>44895</v>
      </c>
      <c r="E11568" s="70" t="s">
        <v>82</v>
      </c>
      <c r="F11568" s="4" t="s">
        <v>4123</v>
      </c>
      <c r="G11568" s="67">
        <v>44895</v>
      </c>
      <c r="H11568" s="67">
        <v>44918</v>
      </c>
      <c r="I11568" s="71">
        <f t="shared" si="621"/>
        <v>23</v>
      </c>
      <c r="J11568" s="72" t="s">
        <v>181</v>
      </c>
      <c r="K11568" s="72" t="s">
        <v>182</v>
      </c>
      <c r="L11568" s="73">
        <v>2</v>
      </c>
      <c r="M11568" s="73" t="s">
        <v>108</v>
      </c>
      <c r="N11568" s="68" t="str">
        <f>VLOOKUP(K11568,[1]人員授權表!D$3:G$249,4,0)</f>
        <v>有機</v>
      </c>
      <c r="O11568" s="70" t="str">
        <f>IF(J11568=[1]人員授權表!$C$85,"Casper李羿勳",IF(J11568=[1]人員授權表!$C$188,"Iring陳俊明",IF(J11568=[1]人員授權表!$C$189,"Brian陳泓霖",VLOOKUP(K11568,[1]人員授權表!D$2:E$249,2,FALSE))))</f>
        <v>Sara王淑玲</v>
      </c>
      <c r="P11568" s="67">
        <f t="shared" si="620"/>
        <v>44916</v>
      </c>
      <c r="Q11568" s="75" t="str">
        <f t="shared" si="622"/>
        <v>週三</v>
      </c>
    </row>
    <row r="11569" spans="2:17">
      <c r="B11569" s="66">
        <v>44895</v>
      </c>
      <c r="E11569" s="70" t="s">
        <v>82</v>
      </c>
      <c r="F11569" s="4" t="s">
        <v>4123</v>
      </c>
      <c r="G11569" s="67">
        <v>44895</v>
      </c>
      <c r="H11569" s="67">
        <v>44918</v>
      </c>
      <c r="I11569" s="71">
        <f t="shared" si="621"/>
        <v>23</v>
      </c>
      <c r="J11569" s="72" t="s">
        <v>167</v>
      </c>
      <c r="K11569" s="72" t="s">
        <v>168</v>
      </c>
      <c r="L11569" s="73">
        <v>2</v>
      </c>
      <c r="M11569" s="73" t="s">
        <v>108</v>
      </c>
      <c r="N11569" s="68" t="str">
        <f>VLOOKUP(K11569,[1]人員授權表!D$3:G$249,4,0)</f>
        <v>有機</v>
      </c>
      <c r="O11569" s="70" t="str">
        <f>IF(J11569=[1]人員授權表!$C$85,"Casper李羿勳",IF(J11569=[1]人員授權表!$C$188,"Iring陳俊明",IF(J11569=[1]人員授權表!$C$189,"Brian陳泓霖",VLOOKUP(K11569,[1]人員授權表!D$2:E$249,2,FALSE))))</f>
        <v>Una林庭瑄</v>
      </c>
      <c r="P11569" s="67">
        <f t="shared" si="620"/>
        <v>44916</v>
      </c>
      <c r="Q11569" s="75" t="str">
        <f t="shared" si="622"/>
        <v>週三</v>
      </c>
    </row>
    <row r="11570" spans="2:17">
      <c r="B11570" s="66">
        <v>44895</v>
      </c>
      <c r="E11570" s="70" t="s">
        <v>82</v>
      </c>
      <c r="F11570" s="4" t="s">
        <v>4124</v>
      </c>
      <c r="G11570" s="67">
        <v>44907</v>
      </c>
      <c r="H11570" s="67">
        <v>44921</v>
      </c>
      <c r="I11570" s="71">
        <f t="shared" si="621"/>
        <v>14</v>
      </c>
      <c r="J11570" s="72" t="s">
        <v>120</v>
      </c>
      <c r="K11570" s="72" t="s">
        <v>3567</v>
      </c>
      <c r="L11570" s="73">
        <v>1</v>
      </c>
      <c r="M11570" s="73" t="s">
        <v>108</v>
      </c>
      <c r="N11570" s="68" t="str">
        <f>VLOOKUP(K11570,[1]人員授權表!D$3:G$249,4,0)</f>
        <v>無機</v>
      </c>
      <c r="O11570" s="70" t="str">
        <f>IF(J11570=[1]人員授權表!$C$85,"Casper李羿勳",IF(J11570=[1]人員授權表!$C$188,"Iring陳俊明",IF(J11570=[1]人員授權表!$C$189,"Brian陳泓霖",VLOOKUP(K11570,[1]人員授權表!D$2:E$249,2,FALSE))))</f>
        <v>Ken張智凱</v>
      </c>
      <c r="P11570" s="67">
        <f t="shared" si="620"/>
        <v>44919</v>
      </c>
      <c r="Q11570" s="75" t="str">
        <f t="shared" si="622"/>
        <v>週六</v>
      </c>
    </row>
    <row r="11571" spans="2:17">
      <c r="B11571" s="66">
        <v>44887</v>
      </c>
      <c r="E11571" s="70" t="s">
        <v>82</v>
      </c>
      <c r="F11571" s="70" t="s">
        <v>4125</v>
      </c>
      <c r="G11571" s="67">
        <v>44901</v>
      </c>
      <c r="H11571" s="67">
        <v>44921</v>
      </c>
      <c r="I11571" s="71">
        <f t="shared" si="621"/>
        <v>20</v>
      </c>
      <c r="J11571" s="72" t="s">
        <v>120</v>
      </c>
      <c r="K11571" s="72" t="s">
        <v>121</v>
      </c>
      <c r="L11571" s="73">
        <v>1</v>
      </c>
      <c r="M11571" s="73" t="s">
        <v>268</v>
      </c>
      <c r="N11571" s="68" t="str">
        <f>VLOOKUP(K11571,[1]人員授權表!D$3:G$249,4,0)</f>
        <v>無機</v>
      </c>
      <c r="O11571" s="70" t="str">
        <f>IF(J11571=[1]人員授權表!$C$85,"Casper李羿勳",IF(J11571=[1]人員授權表!$C$188,"Iring陳俊明",IF(J11571=[1]人員授權表!$C$189,"Brian陳泓霖",VLOOKUP(K11571,[1]人員授權表!D$2:E$249,2,FALSE))))</f>
        <v>Ken張智凱</v>
      </c>
      <c r="P11571" s="67">
        <f t="shared" si="620"/>
        <v>44919</v>
      </c>
      <c r="Q11571" s="75" t="str">
        <f t="shared" si="622"/>
        <v>週六</v>
      </c>
    </row>
    <row r="11572" spans="2:17">
      <c r="B11572" s="66">
        <v>44895</v>
      </c>
      <c r="C11572" s="67">
        <v>44900</v>
      </c>
      <c r="E11572" s="70" t="s">
        <v>82</v>
      </c>
      <c r="F11572" s="70" t="s">
        <v>4126</v>
      </c>
      <c r="G11572" s="101">
        <v>44907</v>
      </c>
      <c r="H11572" s="101">
        <v>44921</v>
      </c>
      <c r="I11572" s="71">
        <f t="shared" si="621"/>
        <v>14</v>
      </c>
      <c r="J11572" s="72" t="s">
        <v>139</v>
      </c>
      <c r="K11572" s="72" t="s">
        <v>140</v>
      </c>
      <c r="L11572" s="73">
        <v>1</v>
      </c>
      <c r="M11572" s="73" t="s">
        <v>322</v>
      </c>
      <c r="N11572" s="68" t="str">
        <f>VLOOKUP(K11572,[1]人員授權表!D$3:G$249,4,0)</f>
        <v>無機</v>
      </c>
      <c r="O11572" s="70" t="str">
        <f>IF(J11572=[1]人員授權表!$C$85,"Casper李羿勳",IF(J11572=[1]人員授權表!$C$188,"Iring陳俊明",IF(J11572=[1]人員授權表!$C$189,"Brian陳泓霖",VLOOKUP(K11572,[1]人員授權表!D$2:E$249,2,FALSE))))</f>
        <v>Brian陳泓霖</v>
      </c>
      <c r="P11572" s="67">
        <f t="shared" si="620"/>
        <v>44919</v>
      </c>
      <c r="Q11572" s="75" t="str">
        <f t="shared" si="622"/>
        <v>週六</v>
      </c>
    </row>
    <row r="11573" spans="2:17">
      <c r="B11573" s="66">
        <v>44895</v>
      </c>
      <c r="C11573" s="67">
        <v>44900</v>
      </c>
      <c r="E11573" s="70" t="s">
        <v>82</v>
      </c>
      <c r="F11573" s="70" t="s">
        <v>4126</v>
      </c>
      <c r="G11573" s="101">
        <v>44907</v>
      </c>
      <c r="H11573" s="101">
        <v>44921</v>
      </c>
      <c r="I11573" s="71">
        <f t="shared" si="621"/>
        <v>14</v>
      </c>
      <c r="J11573" s="72" t="s">
        <v>269</v>
      </c>
      <c r="K11573" s="72" t="s">
        <v>270</v>
      </c>
      <c r="L11573" s="73">
        <v>1</v>
      </c>
      <c r="M11573" s="73" t="s">
        <v>322</v>
      </c>
      <c r="N11573" s="68" t="str">
        <f>VLOOKUP(K11573,[1]人員授權表!D$3:G$249,4,0)</f>
        <v>無機</v>
      </c>
      <c r="O11573" s="70" t="str">
        <f>IF(J11573=[1]人員授權表!$C$85,"Casper李羿勳",IF(J11573=[1]人員授權表!$C$188,"Iring陳俊明",IF(J11573=[1]人員授權表!$C$189,"Brian陳泓霖",VLOOKUP(K11573,[1]人員授權表!D$2:E$249,2,FALSE))))</f>
        <v>George陳志昇&amp;Vicky游崴涵</v>
      </c>
      <c r="P11573" s="67">
        <f t="shared" si="620"/>
        <v>44919</v>
      </c>
      <c r="Q11573" s="75" t="str">
        <f t="shared" si="622"/>
        <v>週六</v>
      </c>
    </row>
    <row r="11574" spans="2:17">
      <c r="B11574" s="66">
        <v>44895</v>
      </c>
      <c r="C11574" s="67">
        <v>44900</v>
      </c>
      <c r="E11574" s="70" t="s">
        <v>82</v>
      </c>
      <c r="F11574" s="70" t="s">
        <v>4126</v>
      </c>
      <c r="G11574" s="101">
        <v>44907</v>
      </c>
      <c r="H11574" s="101">
        <v>44921</v>
      </c>
      <c r="I11574" s="71">
        <f t="shared" si="621"/>
        <v>14</v>
      </c>
      <c r="J11574" s="72" t="s">
        <v>137</v>
      </c>
      <c r="K11574" s="72" t="s">
        <v>138</v>
      </c>
      <c r="L11574" s="73">
        <v>1</v>
      </c>
      <c r="M11574" s="73" t="s">
        <v>322</v>
      </c>
      <c r="N11574" s="68" t="str">
        <f>VLOOKUP(K11574,[1]人員授權表!D$3:G$249,4,0)</f>
        <v>無機</v>
      </c>
      <c r="O11574" s="70" t="str">
        <f>IF(J11574=[1]人員授權表!$C$85,"Casper李羿勳",IF(J11574=[1]人員授權表!$C$188,"Iring陳俊明",IF(J11574=[1]人員授權表!$C$189,"Brian陳泓霖",VLOOKUP(K11574,[1]人員授權表!D$2:E$249,2,FALSE))))</f>
        <v>Jack劉念忻</v>
      </c>
      <c r="P11574" s="67">
        <f t="shared" ref="P11574:P11637" si="623">H11574-2</f>
        <v>44919</v>
      </c>
      <c r="Q11574" s="75" t="str">
        <f t="shared" si="622"/>
        <v>週六</v>
      </c>
    </row>
    <row r="11575" spans="2:17">
      <c r="B11575" s="66">
        <v>44895</v>
      </c>
      <c r="C11575" s="67">
        <v>44900</v>
      </c>
      <c r="E11575" s="70" t="s">
        <v>82</v>
      </c>
      <c r="F11575" s="70" t="s">
        <v>4126</v>
      </c>
      <c r="G11575" s="101">
        <v>44907</v>
      </c>
      <c r="H11575" s="101">
        <v>44921</v>
      </c>
      <c r="I11575" s="71">
        <f t="shared" si="621"/>
        <v>14</v>
      </c>
      <c r="J11575" s="72" t="s">
        <v>148</v>
      </c>
      <c r="K11575" s="72" t="s">
        <v>1525</v>
      </c>
      <c r="L11575" s="73">
        <v>1</v>
      </c>
      <c r="M11575" s="73" t="s">
        <v>322</v>
      </c>
      <c r="N11575" s="68" t="str">
        <f>VLOOKUP(K11575,[1]人員授權表!D$3:G$249,4,0)</f>
        <v>無機</v>
      </c>
      <c r="O11575" s="70" t="str">
        <f>IF(J11575=[1]人員授權表!$C$85,"Casper李羿勳",IF(J11575=[1]人員授權表!$C$188,"Iring陳俊明",IF(J11575=[1]人員授權表!$C$189,"Brian陳泓霖",VLOOKUP(K11575,[1]人員授權表!D$2:E$249,2,FALSE))))</f>
        <v>Vicky游崴涵</v>
      </c>
      <c r="P11575" s="67">
        <f t="shared" si="623"/>
        <v>44919</v>
      </c>
      <c r="Q11575" s="75" t="str">
        <f t="shared" si="622"/>
        <v>週六</v>
      </c>
    </row>
    <row r="11576" spans="2:17">
      <c r="B11576" s="66">
        <v>44890</v>
      </c>
      <c r="E11576" s="70" t="s">
        <v>82</v>
      </c>
      <c r="F11576" s="70" t="s">
        <v>4127</v>
      </c>
      <c r="G11576" s="67">
        <v>44907</v>
      </c>
      <c r="H11576" s="67">
        <v>44921</v>
      </c>
      <c r="I11576" s="71">
        <f t="shared" si="621"/>
        <v>14</v>
      </c>
      <c r="J11576" s="72" t="s">
        <v>139</v>
      </c>
      <c r="K11576" s="72" t="s">
        <v>140</v>
      </c>
      <c r="L11576" s="73">
        <v>3</v>
      </c>
      <c r="M11576" s="73" t="s">
        <v>127</v>
      </c>
      <c r="N11576" s="68" t="str">
        <f>VLOOKUP(K11576,[1]人員授權表!D$3:G$249,4,0)</f>
        <v>無機</v>
      </c>
      <c r="O11576" s="70" t="str">
        <f>IF(J11576=[1]人員授權表!$C$85,"Casper李羿勳",IF(J11576=[1]人員授權表!$C$188,"Iring陳俊明",IF(J11576=[1]人員授權表!$C$189,"Brian陳泓霖",VLOOKUP(K11576,[1]人員授權表!D$2:E$249,2,FALSE))))</f>
        <v>Brian陳泓霖</v>
      </c>
      <c r="P11576" s="67">
        <f t="shared" si="623"/>
        <v>44919</v>
      </c>
      <c r="Q11576" s="75" t="str">
        <f t="shared" si="622"/>
        <v>週六</v>
      </c>
    </row>
    <row r="11577" spans="2:17">
      <c r="B11577" s="66">
        <v>44890</v>
      </c>
      <c r="E11577" s="70" t="s">
        <v>82</v>
      </c>
      <c r="F11577" s="70" t="s">
        <v>4127</v>
      </c>
      <c r="G11577" s="67">
        <v>44907</v>
      </c>
      <c r="H11577" s="67">
        <v>44921</v>
      </c>
      <c r="I11577" s="71">
        <f t="shared" si="621"/>
        <v>14</v>
      </c>
      <c r="J11577" s="72" t="s">
        <v>148</v>
      </c>
      <c r="K11577" s="72" t="s">
        <v>149</v>
      </c>
      <c r="L11577" s="73">
        <v>3</v>
      </c>
      <c r="M11577" s="73" t="s">
        <v>127</v>
      </c>
      <c r="N11577" s="68" t="str">
        <f>VLOOKUP(K11577,[1]人員授權表!D$3:G$249,4,0)</f>
        <v>無機</v>
      </c>
      <c r="O11577" s="70" t="str">
        <f>IF(J11577=[1]人員授權表!$C$85,"Casper李羿勳",IF(J11577=[1]人員授權表!$C$188,"Iring陳俊明",IF(J11577=[1]人員授權表!$C$189,"Brian陳泓霖",VLOOKUP(K11577,[1]人員授權表!D$2:E$249,2,FALSE))))</f>
        <v>Vicky游崴涵</v>
      </c>
      <c r="P11577" s="67">
        <f t="shared" si="623"/>
        <v>44919</v>
      </c>
      <c r="Q11577" s="75" t="str">
        <f t="shared" si="622"/>
        <v>週六</v>
      </c>
    </row>
    <row r="11578" spans="2:17">
      <c r="B11578" s="66">
        <v>44890</v>
      </c>
      <c r="E11578" s="70" t="s">
        <v>82</v>
      </c>
      <c r="F11578" s="70" t="s">
        <v>4127</v>
      </c>
      <c r="G11578" s="67">
        <v>44907</v>
      </c>
      <c r="H11578" s="67">
        <v>44921</v>
      </c>
      <c r="I11578" s="71">
        <f t="shared" si="621"/>
        <v>14</v>
      </c>
      <c r="J11578" s="72" t="s">
        <v>137</v>
      </c>
      <c r="K11578" s="72" t="s">
        <v>138</v>
      </c>
      <c r="L11578" s="73">
        <v>3</v>
      </c>
      <c r="M11578" s="73" t="s">
        <v>127</v>
      </c>
      <c r="N11578" s="68" t="str">
        <f>VLOOKUP(K11578,[1]人員授權表!D$3:G$249,4,0)</f>
        <v>無機</v>
      </c>
      <c r="O11578" s="70" t="str">
        <f>IF(J11578=[1]人員授權表!$C$85,"Casper李羿勳",IF(J11578=[1]人員授權表!$C$188,"Iring陳俊明",IF(J11578=[1]人員授權表!$C$189,"Brian陳泓霖",VLOOKUP(K11578,[1]人員授權表!D$2:E$249,2,FALSE))))</f>
        <v>Jack劉念忻</v>
      </c>
      <c r="P11578" s="67">
        <f t="shared" si="623"/>
        <v>44919</v>
      </c>
      <c r="Q11578" s="75" t="str">
        <f t="shared" si="622"/>
        <v>週六</v>
      </c>
    </row>
    <row r="11579" spans="2:17">
      <c r="B11579" s="66">
        <v>44890</v>
      </c>
      <c r="E11579" s="70" t="s">
        <v>82</v>
      </c>
      <c r="F11579" s="70" t="s">
        <v>4127</v>
      </c>
      <c r="G11579" s="67">
        <v>44907</v>
      </c>
      <c r="H11579" s="67">
        <v>44921</v>
      </c>
      <c r="I11579" s="71">
        <f t="shared" si="621"/>
        <v>14</v>
      </c>
      <c r="J11579" s="72" t="s">
        <v>141</v>
      </c>
      <c r="K11579" s="72" t="s">
        <v>142</v>
      </c>
      <c r="L11579" s="73">
        <v>3</v>
      </c>
      <c r="M11579" s="73" t="s">
        <v>127</v>
      </c>
      <c r="N11579" s="68" t="str">
        <f>VLOOKUP(K11579,[1]人員授權表!D$3:G$249,4,0)</f>
        <v>無機</v>
      </c>
      <c r="O11579" s="70" t="str">
        <f>IF(J11579=[1]人員授權表!$C$85,"Casper李羿勳",IF(J11579=[1]人員授權表!$C$188,"Iring陳俊明",IF(J11579=[1]人員授權表!$C$189,"Brian陳泓霖",VLOOKUP(K11579,[1]人員授權表!D$2:E$249,2,FALSE))))</f>
        <v>Dennis陳汶宏</v>
      </c>
      <c r="P11579" s="67">
        <f t="shared" si="623"/>
        <v>44919</v>
      </c>
      <c r="Q11579" s="75" t="str">
        <f t="shared" si="622"/>
        <v>週六</v>
      </c>
    </row>
    <row r="11580" spans="2:17">
      <c r="B11580" s="66">
        <v>44890</v>
      </c>
      <c r="E11580" s="70" t="s">
        <v>82</v>
      </c>
      <c r="F11580" s="70" t="s">
        <v>4127</v>
      </c>
      <c r="G11580" s="67">
        <v>44907</v>
      </c>
      <c r="H11580" s="67">
        <v>44921</v>
      </c>
      <c r="I11580" s="71">
        <f t="shared" si="621"/>
        <v>14</v>
      </c>
      <c r="J11580" s="72" t="s">
        <v>125</v>
      </c>
      <c r="K11580" s="72" t="s">
        <v>1791</v>
      </c>
      <c r="L11580" s="73">
        <v>3</v>
      </c>
      <c r="M11580" s="73" t="s">
        <v>127</v>
      </c>
      <c r="N11580" s="68" t="str">
        <f>VLOOKUP(K11580,[1]人員授權表!D$3:G$249,4,0)</f>
        <v>有機</v>
      </c>
      <c r="O11580" s="70" t="str">
        <f>IF(J11580=[1]人員授權表!$C$85,"Casper李羿勳",IF(J11580=[1]人員授權表!$C$188,"Iring陳俊明",IF(J11580=[1]人員授權表!$C$189,"Brian陳泓霖",VLOOKUP(K11580,[1]人員授權表!D$2:E$249,2,FALSE))))</f>
        <v>Lucy黃詩婷</v>
      </c>
      <c r="P11580" s="67">
        <f t="shared" si="623"/>
        <v>44919</v>
      </c>
      <c r="Q11580" s="75" t="str">
        <f t="shared" si="622"/>
        <v>週六</v>
      </c>
    </row>
    <row r="11581" spans="2:17">
      <c r="B11581" s="66">
        <v>44890</v>
      </c>
      <c r="E11581" s="70" t="s">
        <v>82</v>
      </c>
      <c r="F11581" s="70" t="s">
        <v>4127</v>
      </c>
      <c r="G11581" s="67">
        <v>44907</v>
      </c>
      <c r="H11581" s="67">
        <v>44921</v>
      </c>
      <c r="I11581" s="71">
        <f t="shared" ref="I11581:I11641" si="624">_xlfn.DAYS(H11581,G11581)</f>
        <v>14</v>
      </c>
      <c r="J11581" s="72" t="s">
        <v>164</v>
      </c>
      <c r="K11581" s="72" t="s">
        <v>1795</v>
      </c>
      <c r="L11581" s="73">
        <v>3</v>
      </c>
      <c r="M11581" s="73" t="s">
        <v>127</v>
      </c>
      <c r="N11581" s="68" t="str">
        <f>VLOOKUP(K11581,[1]人員授權表!D$3:G$249,4,0)</f>
        <v>無機</v>
      </c>
      <c r="O11581" s="70" t="str">
        <f>IF(J11581=[1]人員授權表!$C$85,"Casper李羿勳",IF(J11581=[1]人員授權表!$C$188,"Iring陳俊明",IF(J11581=[1]人員授權表!$C$189,"Brian陳泓霖",VLOOKUP(K11581,[1]人員授權表!D$2:E$249,2,FALSE))))</f>
        <v>Jack劉念忻</v>
      </c>
      <c r="P11581" s="67">
        <f t="shared" si="623"/>
        <v>44919</v>
      </c>
      <c r="Q11581" s="75" t="str">
        <f t="shared" si="622"/>
        <v>週六</v>
      </c>
    </row>
    <row r="11582" spans="2:17">
      <c r="B11582" s="66">
        <v>44890</v>
      </c>
      <c r="E11582" s="70" t="s">
        <v>82</v>
      </c>
      <c r="F11582" s="70" t="s">
        <v>4127</v>
      </c>
      <c r="G11582" s="67">
        <v>44907</v>
      </c>
      <c r="H11582" s="67">
        <v>44921</v>
      </c>
      <c r="I11582" s="71">
        <f t="shared" si="624"/>
        <v>14</v>
      </c>
      <c r="J11582" s="72" t="s">
        <v>198</v>
      </c>
      <c r="K11582" s="72" t="s">
        <v>199</v>
      </c>
      <c r="L11582" s="73">
        <v>3</v>
      </c>
      <c r="M11582" s="73" t="s">
        <v>127</v>
      </c>
      <c r="N11582" s="68" t="str">
        <f>VLOOKUP(K11582,[1]人員授權表!D$3:G$249,4,0)</f>
        <v>無機</v>
      </c>
      <c r="O11582" s="70" t="str">
        <f>IF(J11582=[1]人員授權表!$C$85,"Casper李羿勳",IF(J11582=[1]人員授權表!$C$188,"Iring陳俊明",IF(J11582=[1]人員授權表!$C$189,"Brian陳泓霖",VLOOKUP(K11582,[1]人員授權表!D$2:E$249,2,FALSE))))</f>
        <v>Vicky游崴涵</v>
      </c>
      <c r="P11582" s="67">
        <f t="shared" si="623"/>
        <v>44919</v>
      </c>
      <c r="Q11582" s="75" t="str">
        <f t="shared" si="622"/>
        <v>週六</v>
      </c>
    </row>
    <row r="11583" spans="2:17">
      <c r="B11583" s="66">
        <v>44890</v>
      </c>
      <c r="E11583" s="70" t="s">
        <v>82</v>
      </c>
      <c r="F11583" s="70" t="s">
        <v>4128</v>
      </c>
      <c r="G11583" s="67">
        <v>44907</v>
      </c>
      <c r="H11583" s="67">
        <v>44921</v>
      </c>
      <c r="I11583" s="71">
        <f t="shared" si="624"/>
        <v>14</v>
      </c>
      <c r="J11583" s="72" t="s">
        <v>139</v>
      </c>
      <c r="K11583" s="72" t="s">
        <v>140</v>
      </c>
      <c r="L11583" s="73">
        <v>1</v>
      </c>
      <c r="M11583" s="73" t="s">
        <v>127</v>
      </c>
      <c r="N11583" s="68" t="str">
        <f>VLOOKUP(K11583,[1]人員授權表!D$3:G$249,4,0)</f>
        <v>無機</v>
      </c>
      <c r="O11583" s="70" t="str">
        <f>IF(J11583=[1]人員授權表!$C$85,"Casper李羿勳",IF(J11583=[1]人員授權表!$C$188,"Iring陳俊明",IF(J11583=[1]人員授權表!$C$189,"Brian陳泓霖",VLOOKUP(K11583,[1]人員授權表!D$2:E$249,2,FALSE))))</f>
        <v>Brian陳泓霖</v>
      </c>
      <c r="P11583" s="67">
        <f t="shared" si="623"/>
        <v>44919</v>
      </c>
      <c r="Q11583" s="75" t="str">
        <f t="shared" si="622"/>
        <v>週六</v>
      </c>
    </row>
    <row r="11584" spans="2:17">
      <c r="B11584" s="66">
        <v>44890</v>
      </c>
      <c r="E11584" s="70" t="s">
        <v>82</v>
      </c>
      <c r="F11584" s="70" t="s">
        <v>4128</v>
      </c>
      <c r="G11584" s="67">
        <v>44907</v>
      </c>
      <c r="H11584" s="67">
        <v>44921</v>
      </c>
      <c r="I11584" s="71">
        <f t="shared" si="624"/>
        <v>14</v>
      </c>
      <c r="J11584" s="72" t="s">
        <v>148</v>
      </c>
      <c r="K11584" s="72" t="s">
        <v>149</v>
      </c>
      <c r="L11584" s="73">
        <v>1</v>
      </c>
      <c r="M11584" s="73" t="s">
        <v>127</v>
      </c>
      <c r="N11584" s="68" t="str">
        <f>VLOOKUP(K11584,[1]人員授權表!D$3:G$249,4,0)</f>
        <v>無機</v>
      </c>
      <c r="O11584" s="70" t="str">
        <f>IF(J11584=[1]人員授權表!$C$85,"Casper李羿勳",IF(J11584=[1]人員授權表!$C$188,"Iring陳俊明",IF(J11584=[1]人員授權表!$C$189,"Brian陳泓霖",VLOOKUP(K11584,[1]人員授權表!D$2:E$249,2,FALSE))))</f>
        <v>Vicky游崴涵</v>
      </c>
      <c r="P11584" s="67">
        <f t="shared" si="623"/>
        <v>44919</v>
      </c>
      <c r="Q11584" s="75" t="str">
        <f t="shared" si="622"/>
        <v>週六</v>
      </c>
    </row>
    <row r="11585" spans="2:17">
      <c r="B11585" s="66">
        <v>44890</v>
      </c>
      <c r="E11585" s="70" t="s">
        <v>82</v>
      </c>
      <c r="F11585" s="70" t="s">
        <v>4128</v>
      </c>
      <c r="G11585" s="67">
        <v>44907</v>
      </c>
      <c r="H11585" s="67">
        <v>44921</v>
      </c>
      <c r="I11585" s="71">
        <f t="shared" si="624"/>
        <v>14</v>
      </c>
      <c r="J11585" s="72" t="s">
        <v>137</v>
      </c>
      <c r="K11585" s="72" t="s">
        <v>138</v>
      </c>
      <c r="L11585" s="73">
        <v>1</v>
      </c>
      <c r="M11585" s="73" t="s">
        <v>127</v>
      </c>
      <c r="N11585" s="68" t="str">
        <f>VLOOKUP(K11585,[1]人員授權表!D$3:G$249,4,0)</f>
        <v>無機</v>
      </c>
      <c r="O11585" s="70" t="str">
        <f>IF(J11585=[1]人員授權表!$C$85,"Casper李羿勳",IF(J11585=[1]人員授權表!$C$188,"Iring陳俊明",IF(J11585=[1]人員授權表!$C$189,"Brian陳泓霖",VLOOKUP(K11585,[1]人員授權表!D$2:E$249,2,FALSE))))</f>
        <v>Jack劉念忻</v>
      </c>
      <c r="P11585" s="67">
        <f t="shared" si="623"/>
        <v>44919</v>
      </c>
      <c r="Q11585" s="75" t="str">
        <f t="shared" si="622"/>
        <v>週六</v>
      </c>
    </row>
    <row r="11586" spans="2:17">
      <c r="B11586" s="66">
        <v>44890</v>
      </c>
      <c r="E11586" s="70" t="s">
        <v>82</v>
      </c>
      <c r="F11586" s="70" t="s">
        <v>4128</v>
      </c>
      <c r="G11586" s="67">
        <v>44907</v>
      </c>
      <c r="H11586" s="67">
        <v>44921</v>
      </c>
      <c r="I11586" s="71">
        <f t="shared" si="624"/>
        <v>14</v>
      </c>
      <c r="J11586" s="72" t="s">
        <v>141</v>
      </c>
      <c r="K11586" s="72" t="s">
        <v>142</v>
      </c>
      <c r="L11586" s="73">
        <v>1</v>
      </c>
      <c r="M11586" s="73" t="s">
        <v>127</v>
      </c>
      <c r="N11586" s="68" t="str">
        <f>VLOOKUP(K11586,[1]人員授權表!D$3:G$249,4,0)</f>
        <v>無機</v>
      </c>
      <c r="O11586" s="70" t="str">
        <f>IF(J11586=[1]人員授權表!$C$85,"Casper李羿勳",IF(J11586=[1]人員授權表!$C$188,"Iring陳俊明",IF(J11586=[1]人員授權表!$C$189,"Brian陳泓霖",VLOOKUP(K11586,[1]人員授權表!D$2:E$249,2,FALSE))))</f>
        <v>Dennis陳汶宏</v>
      </c>
      <c r="P11586" s="67">
        <f t="shared" si="623"/>
        <v>44919</v>
      </c>
      <c r="Q11586" s="75" t="str">
        <f t="shared" si="622"/>
        <v>週六</v>
      </c>
    </row>
    <row r="11587" spans="2:17">
      <c r="B11587" s="66">
        <v>44890</v>
      </c>
      <c r="E11587" s="70" t="s">
        <v>82</v>
      </c>
      <c r="F11587" s="70" t="s">
        <v>4128</v>
      </c>
      <c r="G11587" s="67">
        <v>44907</v>
      </c>
      <c r="H11587" s="67">
        <v>44921</v>
      </c>
      <c r="I11587" s="71">
        <f t="shared" si="624"/>
        <v>14</v>
      </c>
      <c r="J11587" s="72" t="s">
        <v>125</v>
      </c>
      <c r="K11587" s="72" t="s">
        <v>144</v>
      </c>
      <c r="L11587" s="73">
        <v>1</v>
      </c>
      <c r="M11587" s="73" t="s">
        <v>127</v>
      </c>
      <c r="N11587" s="68" t="str">
        <f>VLOOKUP(K11587,[1]人員授權表!D$3:G$249,4,0)</f>
        <v>有機</v>
      </c>
      <c r="O11587" s="70" t="str">
        <f>IF(J11587=[1]人員授權表!$C$85,"Casper李羿勳",IF(J11587=[1]人員授權表!$C$188,"Iring陳俊明",IF(J11587=[1]人員授權表!$C$189,"Brian陳泓霖",VLOOKUP(K11587,[1]人員授權表!D$2:E$249,2,FALSE))))</f>
        <v>Lucy黃詩婷</v>
      </c>
      <c r="P11587" s="67">
        <f t="shared" si="623"/>
        <v>44919</v>
      </c>
      <c r="Q11587" s="75" t="str">
        <f t="shared" si="622"/>
        <v>週六</v>
      </c>
    </row>
    <row r="11588" spans="2:17">
      <c r="B11588" s="66">
        <v>44890</v>
      </c>
      <c r="E11588" s="70" t="s">
        <v>82</v>
      </c>
      <c r="F11588" s="70" t="s">
        <v>4128</v>
      </c>
      <c r="G11588" s="67">
        <v>44907</v>
      </c>
      <c r="H11588" s="67">
        <v>44921</v>
      </c>
      <c r="I11588" s="71">
        <f t="shared" si="624"/>
        <v>14</v>
      </c>
      <c r="J11588" s="72" t="s">
        <v>164</v>
      </c>
      <c r="K11588" s="72" t="s">
        <v>146</v>
      </c>
      <c r="L11588" s="73">
        <v>1</v>
      </c>
      <c r="M11588" s="73" t="s">
        <v>127</v>
      </c>
      <c r="N11588" s="68" t="str">
        <f>VLOOKUP(K11588,[1]人員授權表!D$3:G$249,4,0)</f>
        <v>無機</v>
      </c>
      <c r="O11588" s="70" t="str">
        <f>IF(J11588=[1]人員授權表!$C$85,"Casper李羿勳",IF(J11588=[1]人員授權表!$C$188,"Iring陳俊明",IF(J11588=[1]人員授權表!$C$189,"Brian陳泓霖",VLOOKUP(K11588,[1]人員授權表!D$2:E$249,2,FALSE))))</f>
        <v>Jack劉念忻</v>
      </c>
      <c r="P11588" s="67">
        <f t="shared" si="623"/>
        <v>44919</v>
      </c>
      <c r="Q11588" s="75" t="str">
        <f t="shared" si="622"/>
        <v>週六</v>
      </c>
    </row>
    <row r="11589" spans="2:17">
      <c r="B11589" s="66">
        <v>44890</v>
      </c>
      <c r="E11589" s="70" t="s">
        <v>82</v>
      </c>
      <c r="F11589" s="70" t="s">
        <v>4128</v>
      </c>
      <c r="G11589" s="67">
        <v>44907</v>
      </c>
      <c r="H11589" s="67">
        <v>44921</v>
      </c>
      <c r="I11589" s="71">
        <f t="shared" si="624"/>
        <v>14</v>
      </c>
      <c r="J11589" s="72" t="s">
        <v>198</v>
      </c>
      <c r="K11589" s="72" t="s">
        <v>199</v>
      </c>
      <c r="L11589" s="73">
        <v>1</v>
      </c>
      <c r="M11589" s="73" t="s">
        <v>127</v>
      </c>
      <c r="N11589" s="68" t="str">
        <f>VLOOKUP(K11589,[1]人員授權表!D$3:G$249,4,0)</f>
        <v>無機</v>
      </c>
      <c r="O11589" s="70" t="str">
        <f>IF(J11589=[1]人員授權表!$C$85,"Casper李羿勳",IF(J11589=[1]人員授權表!$C$188,"Iring陳俊明",IF(J11589=[1]人員授權表!$C$189,"Brian陳泓霖",VLOOKUP(K11589,[1]人員授權表!D$2:E$249,2,FALSE))))</f>
        <v>Vicky游崴涵</v>
      </c>
      <c r="P11589" s="67">
        <f t="shared" si="623"/>
        <v>44919</v>
      </c>
      <c r="Q11589" s="75" t="str">
        <f t="shared" si="622"/>
        <v>週六</v>
      </c>
    </row>
    <row r="11590" spans="2:17">
      <c r="B11590" s="66">
        <v>44897</v>
      </c>
      <c r="E11590" s="70" t="s">
        <v>82</v>
      </c>
      <c r="F11590" s="4" t="s">
        <v>4129</v>
      </c>
      <c r="G11590" s="67">
        <v>44907</v>
      </c>
      <c r="H11590" s="67">
        <v>44921</v>
      </c>
      <c r="I11590" s="71">
        <f t="shared" si="624"/>
        <v>14</v>
      </c>
      <c r="J11590" s="72" t="s">
        <v>125</v>
      </c>
      <c r="K11590" s="72" t="s">
        <v>144</v>
      </c>
      <c r="L11590" s="73">
        <v>1</v>
      </c>
      <c r="M11590" s="73" t="s">
        <v>91</v>
      </c>
      <c r="N11590" s="68" t="str">
        <f>VLOOKUP(K11590,[1]人員授權表!D$3:G$249,4,0)</f>
        <v>有機</v>
      </c>
      <c r="O11590" s="70" t="str">
        <f>IF(J11590=[1]人員授權表!$C$85,"Casper李羿勳",IF(J11590=[1]人員授權表!$C$188,"Iring陳俊明",IF(J11590=[1]人員授權表!$C$189,"Brian陳泓霖",VLOOKUP(K11590,[1]人員授權表!D$2:E$249,2,FALSE))))</f>
        <v>Lucy黃詩婷</v>
      </c>
      <c r="P11590" s="67">
        <f t="shared" si="623"/>
        <v>44919</v>
      </c>
      <c r="Q11590" s="75" t="str">
        <f t="shared" si="622"/>
        <v>週六</v>
      </c>
    </row>
    <row r="11591" spans="2:17">
      <c r="B11591" s="66">
        <v>44897</v>
      </c>
      <c r="E11591" s="70" t="s">
        <v>82</v>
      </c>
      <c r="F11591" s="4" t="s">
        <v>4129</v>
      </c>
      <c r="G11591" s="67">
        <v>44907</v>
      </c>
      <c r="H11591" s="67">
        <v>44921</v>
      </c>
      <c r="I11591" s="71">
        <f t="shared" si="624"/>
        <v>14</v>
      </c>
      <c r="J11591" s="72" t="s">
        <v>453</v>
      </c>
      <c r="K11591" s="72" t="s">
        <v>332</v>
      </c>
      <c r="L11591" s="73">
        <v>1</v>
      </c>
      <c r="M11591" s="73" t="s">
        <v>91</v>
      </c>
      <c r="N11591" s="68" t="str">
        <f>VLOOKUP(K11591,[1]人員授權表!D$3:G$249,4,0)</f>
        <v>有機</v>
      </c>
      <c r="O11591" s="70" t="str">
        <f>IF(J11591=[1]人員授權表!$C$85,"Casper李羿勳",IF(J11591=[1]人員授權表!$C$188,"Iring陳俊明",IF(J11591=[1]人員授權表!$C$189,"Brian陳泓霖",VLOOKUP(K11591,[1]人員授權表!D$2:E$249,2,FALSE))))</f>
        <v>Lucy黃詩婷</v>
      </c>
      <c r="P11591" s="67">
        <f t="shared" si="623"/>
        <v>44919</v>
      </c>
      <c r="Q11591" s="75" t="str">
        <f t="shared" ref="Q11591:Q11654" si="625">TEXT(P11591,"aaa")</f>
        <v>週六</v>
      </c>
    </row>
    <row r="11592" spans="2:17">
      <c r="B11592" s="66">
        <v>44897</v>
      </c>
      <c r="E11592" s="70" t="s">
        <v>82</v>
      </c>
      <c r="F11592" s="4" t="s">
        <v>4130</v>
      </c>
      <c r="G11592" s="67">
        <v>44907</v>
      </c>
      <c r="H11592" s="67">
        <v>44921</v>
      </c>
      <c r="I11592" s="71">
        <f t="shared" si="624"/>
        <v>14</v>
      </c>
      <c r="J11592" s="72" t="s">
        <v>125</v>
      </c>
      <c r="K11592" s="72" t="s">
        <v>144</v>
      </c>
      <c r="L11592" s="73">
        <v>1</v>
      </c>
      <c r="M11592" s="73" t="s">
        <v>91</v>
      </c>
      <c r="N11592" s="68" t="str">
        <f>VLOOKUP(K11592,[1]人員授權表!D$3:G$249,4,0)</f>
        <v>有機</v>
      </c>
      <c r="O11592" s="70" t="str">
        <f>IF(J11592=[1]人員授權表!$C$85,"Casper李羿勳",IF(J11592=[1]人員授權表!$C$188,"Iring陳俊明",IF(J11592=[1]人員授權表!$C$189,"Brian陳泓霖",VLOOKUP(K11592,[1]人員授權表!D$2:E$249,2,FALSE))))</f>
        <v>Lucy黃詩婷</v>
      </c>
      <c r="P11592" s="67">
        <f t="shared" si="623"/>
        <v>44919</v>
      </c>
      <c r="Q11592" s="75" t="str">
        <f t="shared" si="625"/>
        <v>週六</v>
      </c>
    </row>
    <row r="11593" spans="2:17">
      <c r="B11593" s="66">
        <v>44897</v>
      </c>
      <c r="E11593" s="70" t="s">
        <v>82</v>
      </c>
      <c r="F11593" s="4" t="s">
        <v>4130</v>
      </c>
      <c r="G11593" s="67">
        <v>44907</v>
      </c>
      <c r="H11593" s="67">
        <v>44921</v>
      </c>
      <c r="I11593" s="71">
        <f t="shared" si="624"/>
        <v>14</v>
      </c>
      <c r="J11593" s="72" t="s">
        <v>453</v>
      </c>
      <c r="K11593" s="72" t="s">
        <v>332</v>
      </c>
      <c r="L11593" s="73">
        <v>1</v>
      </c>
      <c r="M11593" s="73" t="s">
        <v>91</v>
      </c>
      <c r="N11593" s="68" t="str">
        <f>VLOOKUP(K11593,[1]人員授權表!D$3:G$249,4,0)</f>
        <v>有機</v>
      </c>
      <c r="O11593" s="70" t="str">
        <f>IF(J11593=[1]人員授權表!$C$85,"Casper李羿勳",IF(J11593=[1]人員授權表!$C$188,"Iring陳俊明",IF(J11593=[1]人員授權表!$C$189,"Brian陳泓霖",VLOOKUP(K11593,[1]人員授權表!D$2:E$249,2,FALSE))))</f>
        <v>Lucy黃詩婷</v>
      </c>
      <c r="P11593" s="67">
        <f t="shared" si="623"/>
        <v>44919</v>
      </c>
      <c r="Q11593" s="75" t="str">
        <f t="shared" si="625"/>
        <v>週六</v>
      </c>
    </row>
    <row r="11594" spans="2:17">
      <c r="B11594" s="66">
        <v>44897</v>
      </c>
      <c r="E11594" s="70" t="s">
        <v>82</v>
      </c>
      <c r="F11594" s="4" t="s">
        <v>4131</v>
      </c>
      <c r="G11594" s="67">
        <v>44907</v>
      </c>
      <c r="H11594" s="67">
        <v>44921</v>
      </c>
      <c r="I11594" s="71">
        <f t="shared" si="624"/>
        <v>14</v>
      </c>
      <c r="J11594" s="72" t="s">
        <v>125</v>
      </c>
      <c r="K11594" s="72" t="s">
        <v>144</v>
      </c>
      <c r="L11594" s="73">
        <v>1</v>
      </c>
      <c r="M11594" s="73" t="s">
        <v>91</v>
      </c>
      <c r="N11594" s="68" t="str">
        <f>VLOOKUP(K11594,[1]人員授權表!D$3:G$249,4,0)</f>
        <v>有機</v>
      </c>
      <c r="O11594" s="70" t="str">
        <f>IF(J11594=[1]人員授權表!$C$85,"Casper李羿勳",IF(J11594=[1]人員授權表!$C$188,"Iring陳俊明",IF(J11594=[1]人員授權表!$C$189,"Brian陳泓霖",VLOOKUP(K11594,[1]人員授權表!D$2:E$249,2,FALSE))))</f>
        <v>Lucy黃詩婷</v>
      </c>
      <c r="P11594" s="67">
        <f t="shared" si="623"/>
        <v>44919</v>
      </c>
      <c r="Q11594" s="75" t="str">
        <f t="shared" si="625"/>
        <v>週六</v>
      </c>
    </row>
    <row r="11595" spans="2:17">
      <c r="B11595" s="66">
        <v>44897</v>
      </c>
      <c r="E11595" s="70" t="s">
        <v>82</v>
      </c>
      <c r="F11595" s="4" t="s">
        <v>4131</v>
      </c>
      <c r="G11595" s="67">
        <v>44907</v>
      </c>
      <c r="H11595" s="67">
        <v>44921</v>
      </c>
      <c r="I11595" s="71">
        <f t="shared" si="624"/>
        <v>14</v>
      </c>
      <c r="J11595" s="72" t="s">
        <v>453</v>
      </c>
      <c r="K11595" s="72" t="s">
        <v>332</v>
      </c>
      <c r="L11595" s="73">
        <v>1</v>
      </c>
      <c r="M11595" s="73" t="s">
        <v>91</v>
      </c>
      <c r="N11595" s="68" t="str">
        <f>VLOOKUP(K11595,[1]人員授權表!D$3:G$249,4,0)</f>
        <v>有機</v>
      </c>
      <c r="O11595" s="70" t="str">
        <f>IF(J11595=[1]人員授權表!$C$85,"Casper李羿勳",IF(J11595=[1]人員授權表!$C$188,"Iring陳俊明",IF(J11595=[1]人員授權表!$C$189,"Brian陳泓霖",VLOOKUP(K11595,[1]人員授權表!D$2:E$249,2,FALSE))))</f>
        <v>Lucy黃詩婷</v>
      </c>
      <c r="P11595" s="67">
        <f t="shared" si="623"/>
        <v>44919</v>
      </c>
      <c r="Q11595" s="75" t="str">
        <f t="shared" si="625"/>
        <v>週六</v>
      </c>
    </row>
    <row r="11596" spans="2:17">
      <c r="B11596" s="66">
        <v>44897</v>
      </c>
      <c r="E11596" s="70" t="s">
        <v>82</v>
      </c>
      <c r="F11596" s="4" t="s">
        <v>4132</v>
      </c>
      <c r="G11596" s="67">
        <v>44907</v>
      </c>
      <c r="H11596" s="67">
        <v>44921</v>
      </c>
      <c r="I11596" s="71">
        <f t="shared" si="624"/>
        <v>14</v>
      </c>
      <c r="J11596" s="72" t="s">
        <v>125</v>
      </c>
      <c r="K11596" s="72" t="s">
        <v>144</v>
      </c>
      <c r="L11596" s="73">
        <v>1</v>
      </c>
      <c r="M11596" s="73" t="s">
        <v>91</v>
      </c>
      <c r="N11596" s="68" t="str">
        <f>VLOOKUP(K11596,[1]人員授權表!D$3:G$249,4,0)</f>
        <v>有機</v>
      </c>
      <c r="O11596" s="70" t="str">
        <f>IF(J11596=[1]人員授權表!$C$85,"Casper李羿勳",IF(J11596=[1]人員授權表!$C$188,"Iring陳俊明",IF(J11596=[1]人員授權表!$C$189,"Brian陳泓霖",VLOOKUP(K11596,[1]人員授權表!D$2:E$249,2,FALSE))))</f>
        <v>Lucy黃詩婷</v>
      </c>
      <c r="P11596" s="67">
        <f t="shared" si="623"/>
        <v>44919</v>
      </c>
      <c r="Q11596" s="75" t="str">
        <f t="shared" si="625"/>
        <v>週六</v>
      </c>
    </row>
    <row r="11597" spans="2:17">
      <c r="B11597" s="66">
        <v>44897</v>
      </c>
      <c r="E11597" s="70" t="s">
        <v>82</v>
      </c>
      <c r="F11597" s="4" t="s">
        <v>4132</v>
      </c>
      <c r="G11597" s="67">
        <v>44907</v>
      </c>
      <c r="H11597" s="67">
        <v>44921</v>
      </c>
      <c r="I11597" s="71">
        <f t="shared" si="624"/>
        <v>14</v>
      </c>
      <c r="J11597" s="72" t="s">
        <v>453</v>
      </c>
      <c r="K11597" s="72" t="s">
        <v>332</v>
      </c>
      <c r="L11597" s="73">
        <v>1</v>
      </c>
      <c r="M11597" s="73" t="s">
        <v>91</v>
      </c>
      <c r="N11597" s="68" t="str">
        <f>VLOOKUP(K11597,[1]人員授權表!D$3:G$249,4,0)</f>
        <v>有機</v>
      </c>
      <c r="O11597" s="70" t="str">
        <f>IF(J11597=[1]人員授權表!$C$85,"Casper李羿勳",IF(J11597=[1]人員授權表!$C$188,"Iring陳俊明",IF(J11597=[1]人員授權表!$C$189,"Brian陳泓霖",VLOOKUP(K11597,[1]人員授權表!D$2:E$249,2,FALSE))))</f>
        <v>Lucy黃詩婷</v>
      </c>
      <c r="P11597" s="67">
        <f t="shared" si="623"/>
        <v>44919</v>
      </c>
      <c r="Q11597" s="75" t="str">
        <f t="shared" si="625"/>
        <v>週六</v>
      </c>
    </row>
    <row r="11598" spans="2:17">
      <c r="B11598" s="66">
        <v>44897</v>
      </c>
      <c r="E11598" s="70" t="s">
        <v>82</v>
      </c>
      <c r="F11598" s="4" t="s">
        <v>4133</v>
      </c>
      <c r="G11598" s="67">
        <v>44907</v>
      </c>
      <c r="H11598" s="67">
        <v>44921</v>
      </c>
      <c r="I11598" s="71">
        <f t="shared" si="624"/>
        <v>14</v>
      </c>
      <c r="J11598" s="72" t="s">
        <v>125</v>
      </c>
      <c r="K11598" s="72" t="s">
        <v>144</v>
      </c>
      <c r="L11598" s="73">
        <v>1</v>
      </c>
      <c r="M11598" s="73" t="s">
        <v>91</v>
      </c>
      <c r="N11598" s="68" t="str">
        <f>VLOOKUP(K11598,[1]人員授權表!D$3:G$249,4,0)</f>
        <v>有機</v>
      </c>
      <c r="O11598" s="70" t="str">
        <f>IF(J11598=[1]人員授權表!$C$85,"Casper李羿勳",IF(J11598=[1]人員授權表!$C$188,"Iring陳俊明",IF(J11598=[1]人員授權表!$C$189,"Brian陳泓霖",VLOOKUP(K11598,[1]人員授權表!D$2:E$249,2,FALSE))))</f>
        <v>Lucy黃詩婷</v>
      </c>
      <c r="P11598" s="67">
        <f t="shared" si="623"/>
        <v>44919</v>
      </c>
      <c r="Q11598" s="75" t="str">
        <f t="shared" si="625"/>
        <v>週六</v>
      </c>
    </row>
    <row r="11599" spans="2:17">
      <c r="B11599" s="66">
        <v>44897</v>
      </c>
      <c r="E11599" s="70" t="s">
        <v>82</v>
      </c>
      <c r="F11599" s="4" t="s">
        <v>4133</v>
      </c>
      <c r="G11599" s="67">
        <v>44907</v>
      </c>
      <c r="H11599" s="67">
        <v>44921</v>
      </c>
      <c r="I11599" s="71">
        <f t="shared" si="624"/>
        <v>14</v>
      </c>
      <c r="J11599" s="72" t="s">
        <v>453</v>
      </c>
      <c r="K11599" s="72" t="s">
        <v>332</v>
      </c>
      <c r="L11599" s="73">
        <v>1</v>
      </c>
      <c r="M11599" s="73" t="s">
        <v>91</v>
      </c>
      <c r="N11599" s="68" t="str">
        <f>VLOOKUP(K11599,[1]人員授權表!D$3:G$249,4,0)</f>
        <v>有機</v>
      </c>
      <c r="O11599" s="70" t="str">
        <f>IF(J11599=[1]人員授權表!$C$85,"Casper李羿勳",IF(J11599=[1]人員授權表!$C$188,"Iring陳俊明",IF(J11599=[1]人員授權表!$C$189,"Brian陳泓霖",VLOOKUP(K11599,[1]人員授權表!D$2:E$249,2,FALSE))))</f>
        <v>Lucy黃詩婷</v>
      </c>
      <c r="P11599" s="67">
        <f t="shared" si="623"/>
        <v>44919</v>
      </c>
      <c r="Q11599" s="75" t="str">
        <f t="shared" si="625"/>
        <v>週六</v>
      </c>
    </row>
    <row r="11600" spans="2:17">
      <c r="B11600" s="66">
        <v>44897</v>
      </c>
      <c r="E11600" s="70" t="s">
        <v>82</v>
      </c>
      <c r="F11600" s="4" t="s">
        <v>4134</v>
      </c>
      <c r="G11600" s="67">
        <v>44907</v>
      </c>
      <c r="H11600" s="67">
        <v>44921</v>
      </c>
      <c r="I11600" s="71">
        <f t="shared" si="624"/>
        <v>14</v>
      </c>
      <c r="J11600" s="72" t="s">
        <v>125</v>
      </c>
      <c r="K11600" s="72" t="s">
        <v>144</v>
      </c>
      <c r="L11600" s="73">
        <v>1</v>
      </c>
      <c r="M11600" s="73" t="s">
        <v>91</v>
      </c>
      <c r="N11600" s="68" t="str">
        <f>VLOOKUP(K11600,[1]人員授權表!D$3:G$249,4,0)</f>
        <v>有機</v>
      </c>
      <c r="O11600" s="70" t="str">
        <f>IF(J11600=[1]人員授權表!$C$85,"Casper李羿勳",IF(J11600=[1]人員授權表!$C$188,"Iring陳俊明",IF(J11600=[1]人員授權表!$C$189,"Brian陳泓霖",VLOOKUP(K11600,[1]人員授權表!D$2:E$249,2,FALSE))))</f>
        <v>Lucy黃詩婷</v>
      </c>
      <c r="P11600" s="67">
        <f t="shared" si="623"/>
        <v>44919</v>
      </c>
      <c r="Q11600" s="75" t="str">
        <f t="shared" si="625"/>
        <v>週六</v>
      </c>
    </row>
    <row r="11601" spans="2:17">
      <c r="B11601" s="66">
        <v>44897</v>
      </c>
      <c r="E11601" s="70" t="s">
        <v>82</v>
      </c>
      <c r="F11601" s="4" t="s">
        <v>4134</v>
      </c>
      <c r="G11601" s="67">
        <v>44907</v>
      </c>
      <c r="H11601" s="67">
        <v>44921</v>
      </c>
      <c r="I11601" s="71">
        <f t="shared" si="624"/>
        <v>14</v>
      </c>
      <c r="J11601" s="72" t="s">
        <v>453</v>
      </c>
      <c r="K11601" s="72" t="s">
        <v>332</v>
      </c>
      <c r="L11601" s="73">
        <v>1</v>
      </c>
      <c r="M11601" s="73" t="s">
        <v>91</v>
      </c>
      <c r="N11601" s="68" t="str">
        <f>VLOOKUP(K11601,[1]人員授權表!D$3:G$249,4,0)</f>
        <v>有機</v>
      </c>
      <c r="O11601" s="70" t="str">
        <f>IF(J11601=[1]人員授權表!$C$85,"Casper李羿勳",IF(J11601=[1]人員授權表!$C$188,"Iring陳俊明",IF(J11601=[1]人員授權表!$C$189,"Brian陳泓霖",VLOOKUP(K11601,[1]人員授權表!D$2:E$249,2,FALSE))))</f>
        <v>Lucy黃詩婷</v>
      </c>
      <c r="P11601" s="67">
        <f t="shared" si="623"/>
        <v>44919</v>
      </c>
      <c r="Q11601" s="75" t="str">
        <f t="shared" si="625"/>
        <v>週六</v>
      </c>
    </row>
    <row r="11602" spans="2:17">
      <c r="B11602" s="66">
        <v>44897</v>
      </c>
      <c r="E11602" s="70" t="s">
        <v>82</v>
      </c>
      <c r="F11602" s="4" t="s">
        <v>4135</v>
      </c>
      <c r="G11602" s="67">
        <v>44907</v>
      </c>
      <c r="H11602" s="67">
        <v>44921</v>
      </c>
      <c r="I11602" s="71">
        <f t="shared" si="624"/>
        <v>14</v>
      </c>
      <c r="J11602" s="72" t="s">
        <v>125</v>
      </c>
      <c r="K11602" s="72" t="s">
        <v>144</v>
      </c>
      <c r="L11602" s="73">
        <v>1</v>
      </c>
      <c r="M11602" s="73" t="s">
        <v>91</v>
      </c>
      <c r="N11602" s="68" t="str">
        <f>VLOOKUP(K11602,[1]人員授權表!D$3:G$249,4,0)</f>
        <v>有機</v>
      </c>
      <c r="O11602" s="70" t="str">
        <f>IF(J11602=[1]人員授權表!$C$85,"Casper李羿勳",IF(J11602=[1]人員授權表!$C$188,"Iring陳俊明",IF(J11602=[1]人員授權表!$C$189,"Brian陳泓霖",VLOOKUP(K11602,[1]人員授權表!D$2:E$249,2,FALSE))))</f>
        <v>Lucy黃詩婷</v>
      </c>
      <c r="P11602" s="67">
        <f t="shared" si="623"/>
        <v>44919</v>
      </c>
      <c r="Q11602" s="75" t="str">
        <f t="shared" si="625"/>
        <v>週六</v>
      </c>
    </row>
    <row r="11603" spans="2:17">
      <c r="B11603" s="66">
        <v>44897</v>
      </c>
      <c r="E11603" s="70" t="s">
        <v>82</v>
      </c>
      <c r="F11603" s="4" t="s">
        <v>4135</v>
      </c>
      <c r="G11603" s="67">
        <v>44907</v>
      </c>
      <c r="H11603" s="67">
        <v>44921</v>
      </c>
      <c r="I11603" s="71">
        <f t="shared" si="624"/>
        <v>14</v>
      </c>
      <c r="J11603" s="72" t="s">
        <v>453</v>
      </c>
      <c r="K11603" s="72" t="s">
        <v>332</v>
      </c>
      <c r="L11603" s="73">
        <v>1</v>
      </c>
      <c r="M11603" s="73" t="s">
        <v>91</v>
      </c>
      <c r="N11603" s="68" t="str">
        <f>VLOOKUP(K11603,[1]人員授權表!D$3:G$249,4,0)</f>
        <v>有機</v>
      </c>
      <c r="O11603" s="70" t="str">
        <f>IF(J11603=[1]人員授權表!$C$85,"Casper李羿勳",IF(J11603=[1]人員授權表!$C$188,"Iring陳俊明",IF(J11603=[1]人員授權表!$C$189,"Brian陳泓霖",VLOOKUP(K11603,[1]人員授權表!D$2:E$249,2,FALSE))))</f>
        <v>Lucy黃詩婷</v>
      </c>
      <c r="P11603" s="67">
        <f t="shared" si="623"/>
        <v>44919</v>
      </c>
      <c r="Q11603" s="75" t="str">
        <f t="shared" si="625"/>
        <v>週六</v>
      </c>
    </row>
    <row r="11604" spans="2:17">
      <c r="B11604" s="66">
        <v>44897</v>
      </c>
      <c r="E11604" s="70" t="s">
        <v>82</v>
      </c>
      <c r="F11604" s="4" t="s">
        <v>4136</v>
      </c>
      <c r="G11604" s="67">
        <v>44907</v>
      </c>
      <c r="H11604" s="67">
        <v>44921</v>
      </c>
      <c r="I11604" s="71">
        <f t="shared" si="624"/>
        <v>14</v>
      </c>
      <c r="J11604" s="72" t="s">
        <v>125</v>
      </c>
      <c r="K11604" s="72" t="s">
        <v>144</v>
      </c>
      <c r="L11604" s="73">
        <v>1</v>
      </c>
      <c r="M11604" s="73" t="s">
        <v>91</v>
      </c>
      <c r="N11604" s="68" t="str">
        <f>VLOOKUP(K11604,[1]人員授權表!D$3:G$249,4,0)</f>
        <v>有機</v>
      </c>
      <c r="O11604" s="70" t="str">
        <f>IF(J11604=[1]人員授權表!$C$85,"Casper李羿勳",IF(J11604=[1]人員授權表!$C$188,"Iring陳俊明",IF(J11604=[1]人員授權表!$C$189,"Brian陳泓霖",VLOOKUP(K11604,[1]人員授權表!D$2:E$249,2,FALSE))))</f>
        <v>Lucy黃詩婷</v>
      </c>
      <c r="P11604" s="67">
        <f t="shared" si="623"/>
        <v>44919</v>
      </c>
      <c r="Q11604" s="75" t="str">
        <f t="shared" si="625"/>
        <v>週六</v>
      </c>
    </row>
    <row r="11605" spans="2:17">
      <c r="B11605" s="66">
        <v>44897</v>
      </c>
      <c r="E11605" s="70" t="s">
        <v>82</v>
      </c>
      <c r="F11605" s="4" t="s">
        <v>4136</v>
      </c>
      <c r="G11605" s="67">
        <v>44907</v>
      </c>
      <c r="H11605" s="67">
        <v>44921</v>
      </c>
      <c r="I11605" s="71">
        <f t="shared" si="624"/>
        <v>14</v>
      </c>
      <c r="J11605" s="72" t="s">
        <v>453</v>
      </c>
      <c r="K11605" s="72" t="s">
        <v>332</v>
      </c>
      <c r="L11605" s="73">
        <v>1</v>
      </c>
      <c r="M11605" s="73" t="s">
        <v>91</v>
      </c>
      <c r="N11605" s="68" t="str">
        <f>VLOOKUP(K11605,[1]人員授權表!D$3:G$249,4,0)</f>
        <v>有機</v>
      </c>
      <c r="O11605" s="70" t="str">
        <f>IF(J11605=[1]人員授權表!$C$85,"Casper李羿勳",IF(J11605=[1]人員授權表!$C$188,"Iring陳俊明",IF(J11605=[1]人員授權表!$C$189,"Brian陳泓霖",VLOOKUP(K11605,[1]人員授權表!D$2:E$249,2,FALSE))))</f>
        <v>Lucy黃詩婷</v>
      </c>
      <c r="P11605" s="67">
        <f t="shared" si="623"/>
        <v>44919</v>
      </c>
      <c r="Q11605" s="75" t="str">
        <f t="shared" si="625"/>
        <v>週六</v>
      </c>
    </row>
    <row r="11606" spans="2:17">
      <c r="B11606" s="66">
        <v>44897</v>
      </c>
      <c r="E11606" s="70" t="s">
        <v>82</v>
      </c>
      <c r="F11606" s="4" t="s">
        <v>4137</v>
      </c>
      <c r="G11606" s="67">
        <v>44907</v>
      </c>
      <c r="H11606" s="67">
        <v>44921</v>
      </c>
      <c r="I11606" s="71">
        <f t="shared" si="624"/>
        <v>14</v>
      </c>
      <c r="J11606" s="72" t="s">
        <v>125</v>
      </c>
      <c r="K11606" s="72" t="s">
        <v>144</v>
      </c>
      <c r="L11606" s="73">
        <v>1</v>
      </c>
      <c r="M11606" s="73" t="s">
        <v>91</v>
      </c>
      <c r="N11606" s="68" t="str">
        <f>VLOOKUP(K11606,[1]人員授權表!D$3:G$249,4,0)</f>
        <v>有機</v>
      </c>
      <c r="O11606" s="70" t="str">
        <f>IF(J11606=[1]人員授權表!$C$85,"Casper李羿勳",IF(J11606=[1]人員授權表!$C$188,"Iring陳俊明",IF(J11606=[1]人員授權表!$C$189,"Brian陳泓霖",VLOOKUP(K11606,[1]人員授權表!D$2:E$249,2,FALSE))))</f>
        <v>Lucy黃詩婷</v>
      </c>
      <c r="P11606" s="67">
        <f t="shared" si="623"/>
        <v>44919</v>
      </c>
      <c r="Q11606" s="75" t="str">
        <f t="shared" si="625"/>
        <v>週六</v>
      </c>
    </row>
    <row r="11607" spans="2:17">
      <c r="B11607" s="66">
        <v>44897</v>
      </c>
      <c r="E11607" s="70" t="s">
        <v>82</v>
      </c>
      <c r="F11607" s="4" t="s">
        <v>4137</v>
      </c>
      <c r="G11607" s="67">
        <v>44907</v>
      </c>
      <c r="H11607" s="67">
        <v>44921</v>
      </c>
      <c r="I11607" s="71">
        <f t="shared" si="624"/>
        <v>14</v>
      </c>
      <c r="J11607" s="72" t="s">
        <v>453</v>
      </c>
      <c r="K11607" s="72" t="s">
        <v>332</v>
      </c>
      <c r="L11607" s="73">
        <v>1</v>
      </c>
      <c r="M11607" s="73" t="s">
        <v>91</v>
      </c>
      <c r="N11607" s="68" t="str">
        <f>VLOOKUP(K11607,[1]人員授權表!D$3:G$249,4,0)</f>
        <v>有機</v>
      </c>
      <c r="O11607" s="70" t="str">
        <f>IF(J11607=[1]人員授權表!$C$85,"Casper李羿勳",IF(J11607=[1]人員授權表!$C$188,"Iring陳俊明",IF(J11607=[1]人員授權表!$C$189,"Brian陳泓霖",VLOOKUP(K11607,[1]人員授權表!D$2:E$249,2,FALSE))))</f>
        <v>Lucy黃詩婷</v>
      </c>
      <c r="P11607" s="67">
        <f t="shared" si="623"/>
        <v>44919</v>
      </c>
      <c r="Q11607" s="75" t="str">
        <f t="shared" si="625"/>
        <v>週六</v>
      </c>
    </row>
    <row r="11608" spans="2:17">
      <c r="B11608" s="66">
        <v>44897</v>
      </c>
      <c r="E11608" s="70" t="s">
        <v>82</v>
      </c>
      <c r="F11608" s="4" t="s">
        <v>4138</v>
      </c>
      <c r="G11608" s="67">
        <v>44907</v>
      </c>
      <c r="H11608" s="67">
        <v>44921</v>
      </c>
      <c r="I11608" s="71">
        <f t="shared" si="624"/>
        <v>14</v>
      </c>
      <c r="J11608" s="72" t="s">
        <v>125</v>
      </c>
      <c r="K11608" s="72" t="s">
        <v>144</v>
      </c>
      <c r="L11608" s="73">
        <v>1</v>
      </c>
      <c r="M11608" s="73" t="s">
        <v>91</v>
      </c>
      <c r="N11608" s="68" t="str">
        <f>VLOOKUP(K11608,[1]人員授權表!D$3:G$249,4,0)</f>
        <v>有機</v>
      </c>
      <c r="O11608" s="70" t="str">
        <f>IF(J11608=[1]人員授權表!$C$85,"Casper李羿勳",IF(J11608=[1]人員授權表!$C$188,"Iring陳俊明",IF(J11608=[1]人員授權表!$C$189,"Brian陳泓霖",VLOOKUP(K11608,[1]人員授權表!D$2:E$249,2,FALSE))))</f>
        <v>Lucy黃詩婷</v>
      </c>
      <c r="P11608" s="67">
        <f t="shared" si="623"/>
        <v>44919</v>
      </c>
      <c r="Q11608" s="75" t="str">
        <f t="shared" si="625"/>
        <v>週六</v>
      </c>
    </row>
    <row r="11609" spans="2:17">
      <c r="B11609" s="66">
        <v>44897</v>
      </c>
      <c r="E11609" s="70" t="s">
        <v>82</v>
      </c>
      <c r="F11609" s="4" t="s">
        <v>4138</v>
      </c>
      <c r="G11609" s="67">
        <v>44907</v>
      </c>
      <c r="H11609" s="67">
        <v>44921</v>
      </c>
      <c r="I11609" s="71">
        <f t="shared" si="624"/>
        <v>14</v>
      </c>
      <c r="J11609" s="72" t="s">
        <v>453</v>
      </c>
      <c r="K11609" s="72" t="s">
        <v>332</v>
      </c>
      <c r="L11609" s="73">
        <v>1</v>
      </c>
      <c r="M11609" s="73" t="s">
        <v>91</v>
      </c>
      <c r="N11609" s="68" t="str">
        <f>VLOOKUP(K11609,[1]人員授權表!D$3:G$249,4,0)</f>
        <v>有機</v>
      </c>
      <c r="O11609" s="70" t="str">
        <f>IF(J11609=[1]人員授權表!$C$85,"Casper李羿勳",IF(J11609=[1]人員授權表!$C$188,"Iring陳俊明",IF(J11609=[1]人員授權表!$C$189,"Brian陳泓霖",VLOOKUP(K11609,[1]人員授權表!D$2:E$249,2,FALSE))))</f>
        <v>Lucy黃詩婷</v>
      </c>
      <c r="P11609" s="67">
        <f t="shared" si="623"/>
        <v>44919</v>
      </c>
      <c r="Q11609" s="75" t="str">
        <f t="shared" si="625"/>
        <v>週六</v>
      </c>
    </row>
    <row r="11610" spans="2:17">
      <c r="B11610" s="66">
        <v>44897</v>
      </c>
      <c r="E11610" s="70" t="s">
        <v>82</v>
      </c>
      <c r="F11610" s="4" t="s">
        <v>4139</v>
      </c>
      <c r="G11610" s="67">
        <v>44907</v>
      </c>
      <c r="H11610" s="67">
        <v>44921</v>
      </c>
      <c r="I11610" s="71">
        <f t="shared" si="624"/>
        <v>14</v>
      </c>
      <c r="J11610" s="72" t="s">
        <v>125</v>
      </c>
      <c r="K11610" s="72" t="s">
        <v>144</v>
      </c>
      <c r="L11610" s="73">
        <v>1</v>
      </c>
      <c r="M11610" s="73" t="s">
        <v>91</v>
      </c>
      <c r="N11610" s="68" t="str">
        <f>VLOOKUP(K11610,[1]人員授權表!D$3:G$249,4,0)</f>
        <v>有機</v>
      </c>
      <c r="O11610" s="70" t="str">
        <f>IF(J11610=[1]人員授權表!$C$85,"Casper李羿勳",IF(J11610=[1]人員授權表!$C$188,"Iring陳俊明",IF(J11610=[1]人員授權表!$C$189,"Brian陳泓霖",VLOOKUP(K11610,[1]人員授權表!D$2:E$249,2,FALSE))))</f>
        <v>Lucy黃詩婷</v>
      </c>
      <c r="P11610" s="67">
        <f t="shared" si="623"/>
        <v>44919</v>
      </c>
      <c r="Q11610" s="75" t="str">
        <f t="shared" si="625"/>
        <v>週六</v>
      </c>
    </row>
    <row r="11611" spans="2:17">
      <c r="B11611" s="66">
        <v>44897</v>
      </c>
      <c r="E11611" s="70" t="s">
        <v>82</v>
      </c>
      <c r="F11611" s="4" t="s">
        <v>4139</v>
      </c>
      <c r="G11611" s="67">
        <v>44907</v>
      </c>
      <c r="H11611" s="67">
        <v>44921</v>
      </c>
      <c r="I11611" s="71">
        <f t="shared" si="624"/>
        <v>14</v>
      </c>
      <c r="J11611" s="72" t="s">
        <v>453</v>
      </c>
      <c r="K11611" s="72" t="s">
        <v>332</v>
      </c>
      <c r="L11611" s="73">
        <v>1</v>
      </c>
      <c r="M11611" s="73" t="s">
        <v>91</v>
      </c>
      <c r="N11611" s="68" t="str">
        <f>VLOOKUP(K11611,[1]人員授權表!D$3:G$249,4,0)</f>
        <v>有機</v>
      </c>
      <c r="O11611" s="70" t="str">
        <f>IF(J11611=[1]人員授權表!$C$85,"Casper李羿勳",IF(J11611=[1]人員授權表!$C$188,"Iring陳俊明",IF(J11611=[1]人員授權表!$C$189,"Brian陳泓霖",VLOOKUP(K11611,[1]人員授權表!D$2:E$249,2,FALSE))))</f>
        <v>Lucy黃詩婷</v>
      </c>
      <c r="P11611" s="67">
        <f t="shared" si="623"/>
        <v>44919</v>
      </c>
      <c r="Q11611" s="75" t="str">
        <f t="shared" si="625"/>
        <v>週六</v>
      </c>
    </row>
    <row r="11612" spans="2:17">
      <c r="B11612" s="66">
        <v>44893</v>
      </c>
      <c r="E11612" s="70" t="s">
        <v>82</v>
      </c>
      <c r="F11612" s="70" t="s">
        <v>4140</v>
      </c>
      <c r="G11612" s="67">
        <v>44907</v>
      </c>
      <c r="H11612" s="67">
        <v>44921</v>
      </c>
      <c r="I11612" s="71">
        <f t="shared" si="624"/>
        <v>14</v>
      </c>
      <c r="J11612" s="72" t="s">
        <v>139</v>
      </c>
      <c r="K11612" s="72" t="s">
        <v>140</v>
      </c>
      <c r="L11612" s="73">
        <v>2</v>
      </c>
      <c r="M11612" s="73" t="s">
        <v>268</v>
      </c>
      <c r="N11612" s="68" t="str">
        <f>VLOOKUP(K11612,[1]人員授權表!D$3:G$249,4,0)</f>
        <v>無機</v>
      </c>
      <c r="O11612" s="70" t="str">
        <f>IF(J11612=[1]人員授權表!$C$85,"Casper李羿勳",IF(J11612=[1]人員授權表!$C$188,"Iring陳俊明",IF(J11612=[1]人員授權表!$C$189,"Brian陳泓霖",VLOOKUP(K11612,[1]人員授權表!D$2:E$249,2,FALSE))))</f>
        <v>Brian陳泓霖</v>
      </c>
      <c r="P11612" s="67">
        <f t="shared" si="623"/>
        <v>44919</v>
      </c>
      <c r="Q11612" s="75" t="str">
        <f t="shared" si="625"/>
        <v>週六</v>
      </c>
    </row>
    <row r="11613" spans="2:17">
      <c r="B11613" s="66">
        <v>44893</v>
      </c>
      <c r="E11613" s="70" t="s">
        <v>82</v>
      </c>
      <c r="F11613" s="70" t="s">
        <v>4140</v>
      </c>
      <c r="G11613" s="67">
        <v>44907</v>
      </c>
      <c r="H11613" s="67">
        <v>44921</v>
      </c>
      <c r="I11613" s="71">
        <f t="shared" si="624"/>
        <v>14</v>
      </c>
      <c r="J11613" s="72" t="s">
        <v>164</v>
      </c>
      <c r="K11613" s="72" t="s">
        <v>146</v>
      </c>
      <c r="L11613" s="73">
        <v>2</v>
      </c>
      <c r="M11613" s="73" t="s">
        <v>268</v>
      </c>
      <c r="N11613" s="68" t="str">
        <f>VLOOKUP(K11613,[1]人員授權表!D$3:G$249,4,0)</f>
        <v>無機</v>
      </c>
      <c r="O11613" s="70" t="str">
        <f>IF(J11613=[1]人員授權表!$C$85,"Casper李羿勳",IF(J11613=[1]人員授權表!$C$188,"Iring陳俊明",IF(J11613=[1]人員授權表!$C$189,"Brian陳泓霖",VLOOKUP(K11613,[1]人員授權表!D$2:E$249,2,FALSE))))</f>
        <v>Jack劉念忻</v>
      </c>
      <c r="P11613" s="67">
        <f t="shared" si="623"/>
        <v>44919</v>
      </c>
      <c r="Q11613" s="75" t="str">
        <f t="shared" si="625"/>
        <v>週六</v>
      </c>
    </row>
    <row r="11614" spans="2:17">
      <c r="B11614" s="66">
        <v>44893</v>
      </c>
      <c r="E11614" s="70" t="s">
        <v>82</v>
      </c>
      <c r="F11614" s="70" t="s">
        <v>4140</v>
      </c>
      <c r="G11614" s="67">
        <v>44907</v>
      </c>
      <c r="H11614" s="67">
        <v>44921</v>
      </c>
      <c r="I11614" s="71">
        <f t="shared" si="624"/>
        <v>14</v>
      </c>
      <c r="J11614" s="72" t="s">
        <v>141</v>
      </c>
      <c r="K11614" s="72" t="s">
        <v>142</v>
      </c>
      <c r="L11614" s="73">
        <v>2</v>
      </c>
      <c r="M11614" s="73" t="s">
        <v>268</v>
      </c>
      <c r="N11614" s="68" t="str">
        <f>VLOOKUP(K11614,[1]人員授權表!D$3:G$249,4,0)</f>
        <v>無機</v>
      </c>
      <c r="O11614" s="70" t="str">
        <f>IF(J11614=[1]人員授權表!$C$85,"Casper李羿勳",IF(J11614=[1]人員授權表!$C$188,"Iring陳俊明",IF(J11614=[1]人員授權表!$C$189,"Brian陳泓霖",VLOOKUP(K11614,[1]人員授權表!D$2:E$249,2,FALSE))))</f>
        <v>Dennis陳汶宏</v>
      </c>
      <c r="P11614" s="67">
        <f t="shared" si="623"/>
        <v>44919</v>
      </c>
      <c r="Q11614" s="75" t="str">
        <f t="shared" si="625"/>
        <v>週六</v>
      </c>
    </row>
    <row r="11615" spans="2:17">
      <c r="B11615" s="66">
        <v>44893</v>
      </c>
      <c r="E11615" s="70" t="s">
        <v>82</v>
      </c>
      <c r="F11615" s="70" t="s">
        <v>4140</v>
      </c>
      <c r="G11615" s="67">
        <v>44907</v>
      </c>
      <c r="H11615" s="67">
        <v>44921</v>
      </c>
      <c r="I11615" s="71">
        <f t="shared" si="624"/>
        <v>14</v>
      </c>
      <c r="J11615" s="72" t="s">
        <v>153</v>
      </c>
      <c r="K11615" s="72" t="s">
        <v>154</v>
      </c>
      <c r="L11615" s="73">
        <v>2</v>
      </c>
      <c r="M11615" s="73" t="s">
        <v>268</v>
      </c>
      <c r="N11615" s="68" t="str">
        <f>VLOOKUP(K11615,[1]人員授權表!D$3:G$249,4,0)</f>
        <v>無機</v>
      </c>
      <c r="O11615" s="70" t="str">
        <f>IF(J11615=[1]人員授權表!$C$85,"Casper李羿勳",IF(J11615=[1]人員授權表!$C$188,"Iring陳俊明",IF(J11615=[1]人員授權表!$C$189,"Brian陳泓霖",VLOOKUP(K11615,[1]人員授權表!D$2:E$249,2,FALSE))))</f>
        <v>Ken張智凱</v>
      </c>
      <c r="P11615" s="67">
        <f t="shared" si="623"/>
        <v>44919</v>
      </c>
      <c r="Q11615" s="75" t="str">
        <f t="shared" si="625"/>
        <v>週六</v>
      </c>
    </row>
    <row r="11616" spans="2:17">
      <c r="B11616" s="66">
        <v>44893</v>
      </c>
      <c r="E11616" s="70" t="s">
        <v>82</v>
      </c>
      <c r="F11616" s="70" t="s">
        <v>4140</v>
      </c>
      <c r="G11616" s="67">
        <v>44907</v>
      </c>
      <c r="H11616" s="67">
        <v>44921</v>
      </c>
      <c r="I11616" s="71">
        <f t="shared" si="624"/>
        <v>14</v>
      </c>
      <c r="J11616" s="72" t="s">
        <v>137</v>
      </c>
      <c r="K11616" s="72" t="s">
        <v>1049</v>
      </c>
      <c r="L11616" s="73">
        <v>2</v>
      </c>
      <c r="M11616" s="73" t="s">
        <v>268</v>
      </c>
      <c r="N11616" s="68" t="str">
        <f>VLOOKUP(K11616,[1]人員授權表!D$3:G$249,4,0)</f>
        <v>無機</v>
      </c>
      <c r="O11616" s="70" t="str">
        <f>IF(J11616=[1]人員授權表!$C$85,"Casper李羿勳",IF(J11616=[1]人員授權表!$C$188,"Iring陳俊明",IF(J11616=[1]人員授權表!$C$189,"Brian陳泓霖",VLOOKUP(K11616,[1]人員授權表!D$2:E$249,2,FALSE))))</f>
        <v>Jack劉念忻</v>
      </c>
      <c r="P11616" s="67">
        <f t="shared" si="623"/>
        <v>44919</v>
      </c>
      <c r="Q11616" s="75" t="str">
        <f t="shared" si="625"/>
        <v>週六</v>
      </c>
    </row>
    <row r="11617" spans="2:17">
      <c r="B11617" s="66">
        <v>44893</v>
      </c>
      <c r="E11617" s="70" t="s">
        <v>82</v>
      </c>
      <c r="F11617" s="70" t="s">
        <v>4141</v>
      </c>
      <c r="G11617" s="67">
        <v>44907</v>
      </c>
      <c r="H11617" s="67">
        <v>44921</v>
      </c>
      <c r="I11617" s="71">
        <f t="shared" si="624"/>
        <v>14</v>
      </c>
      <c r="J11617" s="72" t="s">
        <v>148</v>
      </c>
      <c r="K11617" s="72" t="s">
        <v>149</v>
      </c>
      <c r="L11617" s="73">
        <v>2</v>
      </c>
      <c r="M11617" s="73" t="s">
        <v>268</v>
      </c>
      <c r="N11617" s="68" t="str">
        <f>VLOOKUP(K11617,[1]人員授權表!D$3:G$249,4,0)</f>
        <v>無機</v>
      </c>
      <c r="O11617" s="70" t="str">
        <f>IF(J11617=[1]人員授權表!$C$85,"Casper李羿勳",IF(J11617=[1]人員授權表!$C$188,"Iring陳俊明",IF(J11617=[1]人員授權表!$C$189,"Brian陳泓霖",VLOOKUP(K11617,[1]人員授權表!D$2:E$249,2,FALSE))))</f>
        <v>Vicky游崴涵</v>
      </c>
      <c r="P11617" s="67">
        <f t="shared" si="623"/>
        <v>44919</v>
      </c>
      <c r="Q11617" s="75" t="str">
        <f t="shared" si="625"/>
        <v>週六</v>
      </c>
    </row>
    <row r="11618" spans="2:17">
      <c r="B11618" s="66">
        <v>44893</v>
      </c>
      <c r="E11618" s="70" t="s">
        <v>82</v>
      </c>
      <c r="F11618" s="70" t="s">
        <v>4141</v>
      </c>
      <c r="G11618" s="67">
        <v>44907</v>
      </c>
      <c r="H11618" s="67">
        <v>44921</v>
      </c>
      <c r="I11618" s="71">
        <f t="shared" si="624"/>
        <v>14</v>
      </c>
      <c r="J11618" s="72" t="s">
        <v>137</v>
      </c>
      <c r="K11618" s="72" t="s">
        <v>1049</v>
      </c>
      <c r="L11618" s="73">
        <v>2</v>
      </c>
      <c r="M11618" s="73" t="s">
        <v>268</v>
      </c>
      <c r="N11618" s="68" t="str">
        <f>VLOOKUP(K11618,[1]人員授權表!D$3:G$249,4,0)</f>
        <v>無機</v>
      </c>
      <c r="O11618" s="70" t="str">
        <f>IF(J11618=[1]人員授權表!$C$85,"Casper李羿勳",IF(J11618=[1]人員授權表!$C$188,"Iring陳俊明",IF(J11618=[1]人員授權表!$C$189,"Brian陳泓霖",VLOOKUP(K11618,[1]人員授權表!D$2:E$249,2,FALSE))))</f>
        <v>Jack劉念忻</v>
      </c>
      <c r="P11618" s="67">
        <f t="shared" si="623"/>
        <v>44919</v>
      </c>
      <c r="Q11618" s="75" t="str">
        <f t="shared" si="625"/>
        <v>週六</v>
      </c>
    </row>
    <row r="11619" spans="2:17">
      <c r="B11619" s="66">
        <v>44893</v>
      </c>
      <c r="E11619" s="70" t="s">
        <v>82</v>
      </c>
      <c r="F11619" s="70" t="s">
        <v>4141</v>
      </c>
      <c r="G11619" s="67">
        <v>44907</v>
      </c>
      <c r="H11619" s="67">
        <v>44921</v>
      </c>
      <c r="I11619" s="71">
        <f t="shared" si="624"/>
        <v>14</v>
      </c>
      <c r="J11619" s="72" t="s">
        <v>139</v>
      </c>
      <c r="K11619" s="72" t="s">
        <v>140</v>
      </c>
      <c r="L11619" s="73">
        <v>2</v>
      </c>
      <c r="M11619" s="73" t="s">
        <v>268</v>
      </c>
      <c r="N11619" s="68" t="str">
        <f>VLOOKUP(K11619,[1]人員授權表!D$3:G$249,4,0)</f>
        <v>無機</v>
      </c>
      <c r="O11619" s="70" t="str">
        <f>IF(J11619=[1]人員授權表!$C$85,"Casper李羿勳",IF(J11619=[1]人員授權表!$C$188,"Iring陳俊明",IF(J11619=[1]人員授權表!$C$189,"Brian陳泓霖",VLOOKUP(K11619,[1]人員授權表!D$2:E$249,2,FALSE))))</f>
        <v>Brian陳泓霖</v>
      </c>
      <c r="P11619" s="67">
        <f t="shared" si="623"/>
        <v>44919</v>
      </c>
      <c r="Q11619" s="75" t="str">
        <f t="shared" si="625"/>
        <v>週六</v>
      </c>
    </row>
    <row r="11620" spans="2:17">
      <c r="B11620" s="66">
        <v>44893</v>
      </c>
      <c r="E11620" s="70" t="s">
        <v>82</v>
      </c>
      <c r="F11620" s="70" t="s">
        <v>4141</v>
      </c>
      <c r="G11620" s="67">
        <v>44907</v>
      </c>
      <c r="H11620" s="67">
        <v>44921</v>
      </c>
      <c r="I11620" s="71">
        <f t="shared" si="624"/>
        <v>14</v>
      </c>
      <c r="J11620" s="72" t="s">
        <v>269</v>
      </c>
      <c r="K11620" s="72" t="s">
        <v>270</v>
      </c>
      <c r="L11620" s="73">
        <v>2</v>
      </c>
      <c r="M11620" s="73" t="s">
        <v>268</v>
      </c>
      <c r="N11620" s="68" t="str">
        <f>VLOOKUP(K11620,[1]人員授權表!D$3:G$249,4,0)</f>
        <v>無機</v>
      </c>
      <c r="O11620" s="70" t="str">
        <f>IF(J11620=[1]人員授權表!$C$85,"Casper李羿勳",IF(J11620=[1]人員授權表!$C$188,"Iring陳俊明",IF(J11620=[1]人員授權表!$C$189,"Brian陳泓霖",VLOOKUP(K11620,[1]人員授權表!D$2:E$249,2,FALSE))))</f>
        <v>George陳志昇&amp;Vicky游崴涵</v>
      </c>
      <c r="P11620" s="67">
        <f t="shared" si="623"/>
        <v>44919</v>
      </c>
      <c r="Q11620" s="75" t="str">
        <f t="shared" si="625"/>
        <v>週六</v>
      </c>
    </row>
    <row r="11621" spans="2:17">
      <c r="B11621" s="66">
        <v>44895</v>
      </c>
      <c r="E11621" s="70" t="s">
        <v>51</v>
      </c>
      <c r="F11621" s="4" t="s">
        <v>4142</v>
      </c>
      <c r="G11621" s="67">
        <v>44902</v>
      </c>
      <c r="H11621" s="67">
        <v>44922</v>
      </c>
      <c r="I11621" s="71">
        <f t="shared" si="624"/>
        <v>20</v>
      </c>
      <c r="J11621" s="72" t="s">
        <v>60</v>
      </c>
      <c r="K11621" s="72" t="s">
        <v>61</v>
      </c>
      <c r="L11621" s="73">
        <v>1</v>
      </c>
      <c r="M11621" s="73" t="s">
        <v>91</v>
      </c>
      <c r="N11621" s="68" t="str">
        <f>VLOOKUP(K11621,[1]人員授權表!D$3:G$249,4,0)</f>
        <v>有機</v>
      </c>
      <c r="O11621" s="70" t="str">
        <f>IF(J11621=[1]人員授權表!$C$85,"Casper李羿勳",IF(J11621=[1]人員授權表!$C$188,"Iring陳俊明",IF(J11621=[1]人員授權表!$C$189,"Brian陳泓霖",VLOOKUP(K11621,[1]人員授權表!D$2:E$249,2,FALSE))))</f>
        <v>Marco陳鴻鈞</v>
      </c>
      <c r="P11621" s="67">
        <f t="shared" si="623"/>
        <v>44920</v>
      </c>
      <c r="Q11621" s="75" t="str">
        <f t="shared" si="625"/>
        <v>週日</v>
      </c>
    </row>
    <row r="11622" spans="2:17">
      <c r="B11622" s="66">
        <v>44895</v>
      </c>
      <c r="E11622" s="70" t="s">
        <v>51</v>
      </c>
      <c r="F11622" s="4" t="s">
        <v>4143</v>
      </c>
      <c r="G11622" s="67">
        <v>44902</v>
      </c>
      <c r="H11622" s="67">
        <v>44922</v>
      </c>
      <c r="I11622" s="71">
        <f t="shared" si="624"/>
        <v>20</v>
      </c>
      <c r="J11622" s="72" t="s">
        <v>69</v>
      </c>
      <c r="K11622" s="72" t="s">
        <v>70</v>
      </c>
      <c r="L11622" s="73">
        <v>2</v>
      </c>
      <c r="M11622" s="73" t="s">
        <v>91</v>
      </c>
      <c r="N11622" s="68" t="str">
        <f>VLOOKUP(K11622,[1]人員授權表!D$3:G$249,4,0)</f>
        <v>有機</v>
      </c>
      <c r="O11622" s="70" t="str">
        <f>IF(J11622=[1]人員授權表!$C$85,"Casper李羿勳",IF(J11622=[1]人員授權表!$C$188,"Iring陳俊明",IF(J11622=[1]人員授權表!$C$189,"Brian陳泓霖",VLOOKUP(K11622,[1]人員授權表!D$2:E$249,2,FALSE))))</f>
        <v>Casper李羿勳</v>
      </c>
      <c r="P11622" s="67">
        <f t="shared" si="623"/>
        <v>44920</v>
      </c>
      <c r="Q11622" s="75" t="str">
        <f t="shared" si="625"/>
        <v>週日</v>
      </c>
    </row>
    <row r="11623" spans="2:17">
      <c r="B11623" s="66">
        <v>44895</v>
      </c>
      <c r="E11623" s="70" t="s">
        <v>51</v>
      </c>
      <c r="F11623" s="4" t="s">
        <v>4143</v>
      </c>
      <c r="G11623" s="67">
        <v>44902</v>
      </c>
      <c r="H11623" s="67">
        <v>44922</v>
      </c>
      <c r="I11623" s="71">
        <f t="shared" si="624"/>
        <v>20</v>
      </c>
      <c r="J11623" s="72" t="s">
        <v>340</v>
      </c>
      <c r="K11623" s="72" t="s">
        <v>470</v>
      </c>
      <c r="L11623" s="73">
        <v>2</v>
      </c>
      <c r="M11623" s="73" t="s">
        <v>91</v>
      </c>
      <c r="N11623" s="68" t="str">
        <f>VLOOKUP(K11623,[1]人員授權表!D$3:G$249,4,0)</f>
        <v>無機</v>
      </c>
      <c r="O11623" s="70" t="str">
        <f>IF(J11623=[1]人員授權表!$C$85,"Casper李羿勳",IF(J11623=[1]人員授權表!$C$188,"Iring陳俊明",IF(J11623=[1]人員授權表!$C$189,"Brian陳泓霖",VLOOKUP(K11623,[1]人員授權表!D$2:E$249,2,FALSE))))</f>
        <v>Iring陳俊明</v>
      </c>
      <c r="P11623" s="67">
        <f t="shared" si="623"/>
        <v>44920</v>
      </c>
      <c r="Q11623" s="75" t="str">
        <f t="shared" si="625"/>
        <v>週日</v>
      </c>
    </row>
    <row r="11624" spans="2:17">
      <c r="B11624" s="66">
        <v>44895</v>
      </c>
      <c r="E11624" s="70" t="s">
        <v>51</v>
      </c>
      <c r="F11624" s="4" t="s">
        <v>4144</v>
      </c>
      <c r="G11624" s="67">
        <v>44903</v>
      </c>
      <c r="H11624" s="67">
        <v>44922</v>
      </c>
      <c r="I11624" s="71">
        <f t="shared" si="624"/>
        <v>19</v>
      </c>
      <c r="J11624" s="72" t="s">
        <v>240</v>
      </c>
      <c r="K11624" s="72" t="s">
        <v>241</v>
      </c>
      <c r="L11624" s="73">
        <v>2</v>
      </c>
      <c r="M11624" s="73" t="s">
        <v>91</v>
      </c>
      <c r="N11624" s="68" t="str">
        <f>VLOOKUP(K11624,[1]人員授權表!D$3:G$249,4,0)</f>
        <v>有機</v>
      </c>
      <c r="O11624" s="70" t="str">
        <f>IF(J11624=[1]人員授權表!$C$85,"Casper李羿勳",IF(J11624=[1]人員授權表!$C$188,"Iring陳俊明",IF(J11624=[1]人員授權表!$C$189,"Brian陳泓霖",VLOOKUP(K11624,[1]人員授權表!D$2:E$249,2,FALSE))))</f>
        <v>Casper李羿勳</v>
      </c>
      <c r="P11624" s="67">
        <f t="shared" si="623"/>
        <v>44920</v>
      </c>
      <c r="Q11624" s="75" t="str">
        <f t="shared" si="625"/>
        <v>週日</v>
      </c>
    </row>
    <row r="11625" spans="2:17">
      <c r="B11625" s="66">
        <v>44895</v>
      </c>
      <c r="E11625" s="70" t="s">
        <v>51</v>
      </c>
      <c r="F11625" s="4" t="s">
        <v>4144</v>
      </c>
      <c r="G11625" s="67">
        <v>44903</v>
      </c>
      <c r="H11625" s="67">
        <v>44922</v>
      </c>
      <c r="I11625" s="71">
        <f t="shared" si="624"/>
        <v>19</v>
      </c>
      <c r="J11625" s="72" t="s">
        <v>69</v>
      </c>
      <c r="K11625" s="72" t="s">
        <v>70</v>
      </c>
      <c r="L11625" s="73">
        <v>1</v>
      </c>
      <c r="M11625" s="73" t="s">
        <v>91</v>
      </c>
      <c r="N11625" s="68" t="str">
        <f>VLOOKUP(K11625,[1]人員授權表!D$3:G$249,4,0)</f>
        <v>有機</v>
      </c>
      <c r="O11625" s="70" t="str">
        <f>IF(J11625=[1]人員授權表!$C$85,"Casper李羿勳",IF(J11625=[1]人員授權表!$C$188,"Iring陳俊明",IF(J11625=[1]人員授權表!$C$189,"Brian陳泓霖",VLOOKUP(K11625,[1]人員授權表!D$2:E$249,2,FALSE))))</f>
        <v>Casper李羿勳</v>
      </c>
      <c r="P11625" s="67">
        <f t="shared" si="623"/>
        <v>44920</v>
      </c>
      <c r="Q11625" s="75" t="str">
        <f t="shared" si="625"/>
        <v>週日</v>
      </c>
    </row>
    <row r="11626" spans="2:17">
      <c r="B11626" s="66">
        <v>44895</v>
      </c>
      <c r="E11626" s="70" t="s">
        <v>51</v>
      </c>
      <c r="F11626" s="4" t="s">
        <v>4144</v>
      </c>
      <c r="G11626" s="67">
        <v>44903</v>
      </c>
      <c r="H11626" s="67">
        <v>44922</v>
      </c>
      <c r="I11626" s="71">
        <f t="shared" si="624"/>
        <v>19</v>
      </c>
      <c r="J11626" s="72" t="s">
        <v>66</v>
      </c>
      <c r="K11626" s="72" t="s">
        <v>64</v>
      </c>
      <c r="L11626" s="73">
        <v>2</v>
      </c>
      <c r="M11626" s="73" t="s">
        <v>91</v>
      </c>
      <c r="N11626" s="68" t="str">
        <f>VLOOKUP(K11626,[1]人員授權表!D$3:G$249,4,0)</f>
        <v>有機</v>
      </c>
      <c r="O11626" s="70" t="str">
        <f>IF(J11626=[1]人員授權表!$C$85,"Casper李羿勳",IF(J11626=[1]人員授權表!$C$188,"Iring陳俊明",IF(J11626=[1]人員授權表!$C$189,"Brian陳泓霖",VLOOKUP(K11626,[1]人員授權表!D$2:E$249,2,FALSE))))</f>
        <v>Casper李羿勳</v>
      </c>
      <c r="P11626" s="67">
        <f t="shared" si="623"/>
        <v>44920</v>
      </c>
      <c r="Q11626" s="75" t="str">
        <f t="shared" si="625"/>
        <v>週日</v>
      </c>
    </row>
    <row r="11627" spans="2:17">
      <c r="B11627" s="66">
        <v>44895</v>
      </c>
      <c r="E11627" s="70" t="s">
        <v>51</v>
      </c>
      <c r="F11627" s="4" t="s">
        <v>4144</v>
      </c>
      <c r="G11627" s="67">
        <v>44903</v>
      </c>
      <c r="H11627" s="67">
        <v>44922</v>
      </c>
      <c r="I11627" s="71">
        <f t="shared" si="624"/>
        <v>19</v>
      </c>
      <c r="J11627" s="72" t="s">
        <v>246</v>
      </c>
      <c r="K11627" s="72" t="s">
        <v>241</v>
      </c>
      <c r="L11627" s="73">
        <v>1</v>
      </c>
      <c r="M11627" s="73" t="s">
        <v>91</v>
      </c>
      <c r="N11627" s="68" t="str">
        <f>VLOOKUP(K11627,[1]人員授權表!D$3:G$249,4,0)</f>
        <v>有機</v>
      </c>
      <c r="O11627" s="70" t="str">
        <f>IF(J11627=[1]人員授權表!$C$85,"Casper李羿勳",IF(J11627=[1]人員授權表!$C$188,"Iring陳俊明",IF(J11627=[1]人員授權表!$C$189,"Brian陳泓霖",VLOOKUP(K11627,[1]人員授權表!D$2:E$249,2,FALSE))))</f>
        <v>Casper李羿勳</v>
      </c>
      <c r="P11627" s="67">
        <f t="shared" si="623"/>
        <v>44920</v>
      </c>
      <c r="Q11627" s="75" t="str">
        <f t="shared" si="625"/>
        <v>週日</v>
      </c>
    </row>
    <row r="11628" spans="2:17">
      <c r="B11628" s="66">
        <v>44895</v>
      </c>
      <c r="E11628" s="70" t="s">
        <v>51</v>
      </c>
      <c r="F11628" s="4" t="s">
        <v>4145</v>
      </c>
      <c r="G11628" s="67">
        <v>44903</v>
      </c>
      <c r="H11628" s="67">
        <v>44922</v>
      </c>
      <c r="I11628" s="71">
        <f t="shared" si="624"/>
        <v>19</v>
      </c>
      <c r="J11628" s="72" t="s">
        <v>53</v>
      </c>
      <c r="K11628" s="72" t="s">
        <v>54</v>
      </c>
      <c r="L11628" s="73">
        <v>1</v>
      </c>
      <c r="M11628" s="73" t="s">
        <v>91</v>
      </c>
      <c r="N11628" s="68" t="str">
        <f>VLOOKUP(K11628,[1]人員授權表!D$3:G$249,4,0)</f>
        <v>有機</v>
      </c>
      <c r="O11628" s="70" t="str">
        <f>IF(J11628=[1]人員授權表!$C$85,"Casper李羿勳",IF(J11628=[1]人員授權表!$C$188,"Iring陳俊明",IF(J11628=[1]人員授權表!$C$189,"Brian陳泓霖",VLOOKUP(K11628,[1]人員授權表!D$2:E$249,2,FALSE))))</f>
        <v>Marco陳鴻鈞</v>
      </c>
      <c r="P11628" s="67">
        <f t="shared" si="623"/>
        <v>44920</v>
      </c>
      <c r="Q11628" s="75" t="str">
        <f t="shared" si="625"/>
        <v>週日</v>
      </c>
    </row>
    <row r="11629" spans="2:17">
      <c r="B11629" s="66">
        <v>44895</v>
      </c>
      <c r="E11629" s="70" t="s">
        <v>51</v>
      </c>
      <c r="F11629" s="4" t="s">
        <v>4145</v>
      </c>
      <c r="G11629" s="67">
        <v>44903</v>
      </c>
      <c r="H11629" s="67">
        <v>44922</v>
      </c>
      <c r="I11629" s="71">
        <f t="shared" si="624"/>
        <v>19</v>
      </c>
      <c r="J11629" s="72" t="s">
        <v>60</v>
      </c>
      <c r="K11629" s="72" t="s">
        <v>61</v>
      </c>
      <c r="L11629" s="73">
        <v>1</v>
      </c>
      <c r="M11629" s="73" t="s">
        <v>91</v>
      </c>
      <c r="N11629" s="68" t="str">
        <f>VLOOKUP(K11629,[1]人員授權表!D$3:G$249,4,0)</f>
        <v>有機</v>
      </c>
      <c r="O11629" s="70" t="str">
        <f>IF(J11629=[1]人員授權表!$C$85,"Casper李羿勳",IF(J11629=[1]人員授權表!$C$188,"Iring陳俊明",IF(J11629=[1]人員授權表!$C$189,"Brian陳泓霖",VLOOKUP(K11629,[1]人員授權表!D$2:E$249,2,FALSE))))</f>
        <v>Marco陳鴻鈞</v>
      </c>
      <c r="P11629" s="67">
        <f t="shared" si="623"/>
        <v>44920</v>
      </c>
      <c r="Q11629" s="75" t="str">
        <f t="shared" si="625"/>
        <v>週日</v>
      </c>
    </row>
    <row r="11630" spans="2:17">
      <c r="B11630" s="66">
        <v>44895</v>
      </c>
      <c r="E11630" s="70" t="s">
        <v>51</v>
      </c>
      <c r="F11630" s="4" t="s">
        <v>4145</v>
      </c>
      <c r="G11630" s="67">
        <v>44903</v>
      </c>
      <c r="H11630" s="67">
        <v>44922</v>
      </c>
      <c r="I11630" s="71">
        <f t="shared" si="624"/>
        <v>19</v>
      </c>
      <c r="J11630" s="72" t="s">
        <v>4031</v>
      </c>
      <c r="K11630" s="72" t="s">
        <v>470</v>
      </c>
      <c r="L11630" s="73">
        <v>1</v>
      </c>
      <c r="M11630" s="73" t="s">
        <v>91</v>
      </c>
      <c r="N11630" s="68" t="str">
        <f>VLOOKUP(K11630,[1]人員授權表!D$3:G$249,4,0)</f>
        <v>無機</v>
      </c>
      <c r="O11630" s="70" t="str">
        <f>IF(J11630=[1]人員授權表!$C$85,"Casper李羿勳",IF(J11630=[1]人員授權表!$C$188,"Iring陳俊明",IF(J11630=[1]人員授權表!$C$189,"Brian陳泓霖",VLOOKUP(K11630,[1]人員授權表!D$2:E$249,2,FALSE))))</f>
        <v>Iring陳俊明</v>
      </c>
      <c r="P11630" s="67">
        <f t="shared" si="623"/>
        <v>44920</v>
      </c>
      <c r="Q11630" s="75" t="str">
        <f t="shared" si="625"/>
        <v>週日</v>
      </c>
    </row>
    <row r="11631" spans="2:17">
      <c r="B11631" s="66">
        <v>44895</v>
      </c>
      <c r="E11631" s="70" t="s">
        <v>51</v>
      </c>
      <c r="F11631" s="4" t="s">
        <v>4146</v>
      </c>
      <c r="G11631" s="67">
        <v>44903</v>
      </c>
      <c r="H11631" s="67">
        <v>44922</v>
      </c>
      <c r="I11631" s="71">
        <f t="shared" si="624"/>
        <v>19</v>
      </c>
      <c r="J11631" s="72" t="s">
        <v>356</v>
      </c>
      <c r="K11631" s="72" t="s">
        <v>70</v>
      </c>
      <c r="L11631" s="73">
        <v>5</v>
      </c>
      <c r="M11631" s="73" t="s">
        <v>91</v>
      </c>
      <c r="N11631" s="68" t="str">
        <f>VLOOKUP(K11631,[1]人員授權表!D$3:G$249,4,0)</f>
        <v>有機</v>
      </c>
      <c r="O11631" s="70" t="str">
        <f>IF(J11631=[1]人員授權表!$C$85,"Casper李羿勳",IF(J11631=[1]人員授權表!$C$188,"Iring陳俊明",IF(J11631=[1]人員授權表!$C$189,"Brian陳泓霖",VLOOKUP(K11631,[1]人員授權表!D$2:E$249,2,FALSE))))</f>
        <v>Casper李羿勳</v>
      </c>
      <c r="P11631" s="67">
        <f t="shared" si="623"/>
        <v>44920</v>
      </c>
      <c r="Q11631" s="75" t="str">
        <f t="shared" si="625"/>
        <v>週日</v>
      </c>
    </row>
    <row r="11632" spans="2:17">
      <c r="B11632" s="66">
        <v>44895</v>
      </c>
      <c r="E11632" s="70" t="s">
        <v>51</v>
      </c>
      <c r="F11632" s="4" t="s">
        <v>4146</v>
      </c>
      <c r="G11632" s="67">
        <v>44903</v>
      </c>
      <c r="H11632" s="67">
        <v>44922</v>
      </c>
      <c r="I11632" s="71">
        <f t="shared" si="624"/>
        <v>19</v>
      </c>
      <c r="J11632" s="72" t="s">
        <v>69</v>
      </c>
      <c r="K11632" s="72" t="s">
        <v>70</v>
      </c>
      <c r="L11632" s="73">
        <v>4</v>
      </c>
      <c r="M11632" s="73" t="s">
        <v>91</v>
      </c>
      <c r="N11632" s="68" t="str">
        <f>VLOOKUP(K11632,[1]人員授權表!D$3:G$249,4,0)</f>
        <v>有機</v>
      </c>
      <c r="O11632" s="70" t="str">
        <f>IF(J11632=[1]人員授權表!$C$85,"Casper李羿勳",IF(J11632=[1]人員授權表!$C$188,"Iring陳俊明",IF(J11632=[1]人員授權表!$C$189,"Brian陳泓霖",VLOOKUP(K11632,[1]人員授權表!D$2:E$249,2,FALSE))))</f>
        <v>Casper李羿勳</v>
      </c>
      <c r="P11632" s="67">
        <f t="shared" si="623"/>
        <v>44920</v>
      </c>
      <c r="Q11632" s="75" t="str">
        <f t="shared" si="625"/>
        <v>週日</v>
      </c>
    </row>
    <row r="11633" spans="2:17">
      <c r="B11633" s="66">
        <v>44895</v>
      </c>
      <c r="E11633" s="70" t="s">
        <v>51</v>
      </c>
      <c r="F11633" s="4" t="s">
        <v>4146</v>
      </c>
      <c r="G11633" s="67">
        <v>44903</v>
      </c>
      <c r="H11633" s="67">
        <v>44922</v>
      </c>
      <c r="I11633" s="71">
        <f t="shared" si="624"/>
        <v>19</v>
      </c>
      <c r="J11633" s="72" t="s">
        <v>66</v>
      </c>
      <c r="K11633" s="72" t="s">
        <v>922</v>
      </c>
      <c r="L11633" s="73">
        <v>1</v>
      </c>
      <c r="M11633" s="73" t="s">
        <v>91</v>
      </c>
      <c r="N11633" s="68" t="str">
        <f>VLOOKUP(K11633,[1]人員授權表!D$3:G$249,4,0)</f>
        <v>有機</v>
      </c>
      <c r="O11633" s="70" t="str">
        <f>IF(J11633=[1]人員授權表!$C$85,"Casper李羿勳",IF(J11633=[1]人員授權表!$C$188,"Iring陳俊明",IF(J11633=[1]人員授權表!$C$189,"Brian陳泓霖",VLOOKUP(K11633,[1]人員授權表!D$2:E$249,2,FALSE))))</f>
        <v>Casper李羿勳</v>
      </c>
      <c r="P11633" s="67">
        <f t="shared" si="623"/>
        <v>44920</v>
      </c>
      <c r="Q11633" s="75" t="str">
        <f t="shared" si="625"/>
        <v>週日</v>
      </c>
    </row>
    <row r="11634" spans="2:17">
      <c r="B11634" s="66">
        <v>44895</v>
      </c>
      <c r="E11634" s="70" t="s">
        <v>51</v>
      </c>
      <c r="F11634" s="4" t="s">
        <v>4146</v>
      </c>
      <c r="G11634" s="67">
        <v>44903</v>
      </c>
      <c r="H11634" s="67">
        <v>44922</v>
      </c>
      <c r="I11634" s="71">
        <f t="shared" si="624"/>
        <v>19</v>
      </c>
      <c r="J11634" s="72" t="s">
        <v>425</v>
      </c>
      <c r="K11634" s="72" t="s">
        <v>426</v>
      </c>
      <c r="L11634" s="73">
        <v>1</v>
      </c>
      <c r="M11634" s="73" t="s">
        <v>91</v>
      </c>
      <c r="N11634" s="68" t="str">
        <f>VLOOKUP(K11634,[1]人員授權表!D$3:G$249,4,0)</f>
        <v>有機</v>
      </c>
      <c r="O11634" s="70" t="str">
        <f>IF(J11634=[1]人員授權表!$C$85,"Casper李羿勳",IF(J11634=[1]人員授權表!$C$188,"Iring陳俊明",IF(J11634=[1]人員授權表!$C$189,"Brian陳泓霖",VLOOKUP(K11634,[1]人員授權表!D$2:E$249,2,FALSE))))</f>
        <v>Mei林春美</v>
      </c>
      <c r="P11634" s="67">
        <f t="shared" si="623"/>
        <v>44920</v>
      </c>
      <c r="Q11634" s="75" t="str">
        <f t="shared" si="625"/>
        <v>週日</v>
      </c>
    </row>
    <row r="11635" spans="2:17">
      <c r="B11635" s="66">
        <v>44895</v>
      </c>
      <c r="E11635" s="70" t="s">
        <v>51</v>
      </c>
      <c r="F11635" s="4" t="s">
        <v>4147</v>
      </c>
      <c r="G11635" s="67">
        <v>44903</v>
      </c>
      <c r="H11635" s="67">
        <v>44922</v>
      </c>
      <c r="I11635" s="71">
        <f t="shared" si="624"/>
        <v>19</v>
      </c>
      <c r="J11635" s="72" t="s">
        <v>673</v>
      </c>
      <c r="K11635" s="72" t="s">
        <v>470</v>
      </c>
      <c r="L11635" s="73">
        <v>1</v>
      </c>
      <c r="M11635" s="73" t="s">
        <v>91</v>
      </c>
      <c r="N11635" s="68" t="str">
        <f>VLOOKUP(K11635,[1]人員授權表!D$3:G$249,4,0)</f>
        <v>無機</v>
      </c>
      <c r="O11635" s="70" t="str">
        <f>IF(J11635=[1]人員授權表!$C$85,"Casper李羿勳",IF(J11635=[1]人員授權表!$C$188,"Iring陳俊明",IF(J11635=[1]人員授權表!$C$189,"Brian陳泓霖",VLOOKUP(K11635,[1]人員授權表!D$2:E$249,2,FALSE))))</f>
        <v>Iring陳俊明</v>
      </c>
      <c r="P11635" s="67">
        <f t="shared" si="623"/>
        <v>44920</v>
      </c>
      <c r="Q11635" s="75" t="str">
        <f t="shared" si="625"/>
        <v>週日</v>
      </c>
    </row>
    <row r="11636" spans="2:17">
      <c r="B11636" s="66">
        <v>44895</v>
      </c>
      <c r="E11636" s="70" t="s">
        <v>51</v>
      </c>
      <c r="F11636" s="4" t="s">
        <v>4148</v>
      </c>
      <c r="G11636" s="67">
        <v>44904</v>
      </c>
      <c r="H11636" s="67">
        <v>44922</v>
      </c>
      <c r="I11636" s="71">
        <f t="shared" si="624"/>
        <v>18</v>
      </c>
      <c r="J11636" s="72" t="s">
        <v>261</v>
      </c>
      <c r="K11636" s="72" t="s">
        <v>248</v>
      </c>
      <c r="L11636" s="73">
        <v>1</v>
      </c>
      <c r="M11636" s="73" t="s">
        <v>91</v>
      </c>
      <c r="N11636" s="68" t="str">
        <f>VLOOKUP(K11636,[1]人員授權表!D$3:G$249,4,0)</f>
        <v>有機</v>
      </c>
      <c r="O11636" s="70" t="str">
        <f>IF(J11636=[1]人員授權表!$C$85,"Casper李羿勳",IF(J11636=[1]人員授權表!$C$188,"Iring陳俊明",IF(J11636=[1]人員授權表!$C$189,"Brian陳泓霖",VLOOKUP(K11636,[1]人員授權表!D$2:E$249,2,FALSE))))</f>
        <v>Marco陳鴻鈞</v>
      </c>
      <c r="P11636" s="67">
        <f t="shared" si="623"/>
        <v>44920</v>
      </c>
      <c r="Q11636" s="75" t="str">
        <f t="shared" si="625"/>
        <v>週日</v>
      </c>
    </row>
    <row r="11637" spans="2:17">
      <c r="B11637" s="66">
        <v>44895</v>
      </c>
      <c r="E11637" s="70" t="s">
        <v>51</v>
      </c>
      <c r="F11637" s="4" t="s">
        <v>4148</v>
      </c>
      <c r="G11637" s="67">
        <v>44904</v>
      </c>
      <c r="H11637" s="67">
        <v>44922</v>
      </c>
      <c r="I11637" s="71">
        <f t="shared" si="624"/>
        <v>18</v>
      </c>
      <c r="J11637" s="72" t="s">
        <v>244</v>
      </c>
      <c r="K11637" s="72" t="s">
        <v>241</v>
      </c>
      <c r="L11637" s="73">
        <v>1</v>
      </c>
      <c r="M11637" s="73" t="s">
        <v>91</v>
      </c>
      <c r="N11637" s="68" t="str">
        <f>VLOOKUP(K11637,[1]人員授權表!D$3:G$249,4,0)</f>
        <v>有機</v>
      </c>
      <c r="O11637" s="70" t="str">
        <f>IF(J11637=[1]人員授權表!$C$85,"Casper李羿勳",IF(J11637=[1]人員授權表!$C$188,"Iring陳俊明",IF(J11637=[1]人員授權表!$C$189,"Brian陳泓霖",VLOOKUP(K11637,[1]人員授權表!D$2:E$249,2,FALSE))))</f>
        <v>Casper李羿勳</v>
      </c>
      <c r="P11637" s="67">
        <f t="shared" si="623"/>
        <v>44920</v>
      </c>
      <c r="Q11637" s="75" t="str">
        <f t="shared" si="625"/>
        <v>週日</v>
      </c>
    </row>
    <row r="11638" spans="2:17">
      <c r="B11638" s="66">
        <v>44895</v>
      </c>
      <c r="E11638" s="70" t="s">
        <v>51</v>
      </c>
      <c r="F11638" s="4" t="s">
        <v>4148</v>
      </c>
      <c r="G11638" s="67">
        <v>44904</v>
      </c>
      <c r="H11638" s="67">
        <v>44922</v>
      </c>
      <c r="I11638" s="71">
        <f t="shared" si="624"/>
        <v>18</v>
      </c>
      <c r="J11638" s="72" t="s">
        <v>246</v>
      </c>
      <c r="K11638" s="72" t="s">
        <v>241</v>
      </c>
      <c r="L11638" s="73">
        <v>1</v>
      </c>
      <c r="M11638" s="73" t="s">
        <v>91</v>
      </c>
      <c r="N11638" s="68" t="str">
        <f>VLOOKUP(K11638,[1]人員授權表!D$3:G$249,4,0)</f>
        <v>有機</v>
      </c>
      <c r="O11638" s="70" t="str">
        <f>IF(J11638=[1]人員授權表!$C$85,"Casper李羿勳",IF(J11638=[1]人員授權表!$C$188,"Iring陳俊明",IF(J11638=[1]人員授權表!$C$189,"Brian陳泓霖",VLOOKUP(K11638,[1]人員授權表!D$2:E$249,2,FALSE))))</f>
        <v>Casper李羿勳</v>
      </c>
      <c r="P11638" s="67">
        <f t="shared" ref="P11638:P11701" si="626">H11638-2</f>
        <v>44920</v>
      </c>
      <c r="Q11638" s="75" t="str">
        <f t="shared" si="625"/>
        <v>週日</v>
      </c>
    </row>
    <row r="11639" spans="2:17">
      <c r="B11639" s="66">
        <v>44895</v>
      </c>
      <c r="E11639" s="70" t="s">
        <v>51</v>
      </c>
      <c r="F11639" s="4" t="s">
        <v>4149</v>
      </c>
      <c r="G11639" s="67">
        <v>44904</v>
      </c>
      <c r="H11639" s="67">
        <v>44922</v>
      </c>
      <c r="I11639" s="71">
        <f t="shared" si="624"/>
        <v>18</v>
      </c>
      <c r="J11639" s="72" t="s">
        <v>53</v>
      </c>
      <c r="K11639" s="72" t="s">
        <v>54</v>
      </c>
      <c r="L11639" s="73">
        <v>1</v>
      </c>
      <c r="M11639" s="73" t="s">
        <v>91</v>
      </c>
      <c r="N11639" s="68" t="str">
        <f>VLOOKUP(K11639,[1]人員授權表!D$3:G$249,4,0)</f>
        <v>有機</v>
      </c>
      <c r="O11639" s="70" t="str">
        <f>IF(J11639=[1]人員授權表!$C$85,"Casper李羿勳",IF(J11639=[1]人員授權表!$C$188,"Iring陳俊明",IF(J11639=[1]人員授權表!$C$189,"Brian陳泓霖",VLOOKUP(K11639,[1]人員授權表!D$2:E$249,2,FALSE))))</f>
        <v>Marco陳鴻鈞</v>
      </c>
      <c r="P11639" s="67">
        <f t="shared" si="626"/>
        <v>44920</v>
      </c>
      <c r="Q11639" s="75" t="str">
        <f t="shared" si="625"/>
        <v>週日</v>
      </c>
    </row>
    <row r="11640" spans="2:17">
      <c r="B11640" s="66">
        <v>44895</v>
      </c>
      <c r="E11640" s="70" t="s">
        <v>51</v>
      </c>
      <c r="F11640" s="4" t="s">
        <v>4150</v>
      </c>
      <c r="G11640" s="67">
        <v>44904</v>
      </c>
      <c r="H11640" s="67">
        <v>44922</v>
      </c>
      <c r="I11640" s="71">
        <f t="shared" si="624"/>
        <v>18</v>
      </c>
      <c r="J11640" s="72" t="s">
        <v>60</v>
      </c>
      <c r="K11640" s="72" t="s">
        <v>61</v>
      </c>
      <c r="L11640" s="73">
        <v>1</v>
      </c>
      <c r="M11640" s="73" t="s">
        <v>91</v>
      </c>
      <c r="N11640" s="68" t="str">
        <f>VLOOKUP(K11640,[1]人員授權表!D$3:G$249,4,0)</f>
        <v>有機</v>
      </c>
      <c r="O11640" s="70" t="str">
        <f>IF(J11640=[1]人員授權表!$C$85,"Casper李羿勳",IF(J11640=[1]人員授權表!$C$188,"Iring陳俊明",IF(J11640=[1]人員授權表!$C$189,"Brian陳泓霖",VLOOKUP(K11640,[1]人員授權表!D$2:E$249,2,FALSE))))</f>
        <v>Marco陳鴻鈞</v>
      </c>
      <c r="P11640" s="67">
        <f t="shared" si="626"/>
        <v>44920</v>
      </c>
      <c r="Q11640" s="75" t="str">
        <f t="shared" si="625"/>
        <v>週日</v>
      </c>
    </row>
    <row r="11641" spans="2:17">
      <c r="B11641" s="66">
        <v>44895</v>
      </c>
      <c r="E11641" s="70" t="s">
        <v>51</v>
      </c>
      <c r="F11641" s="4" t="s">
        <v>4150</v>
      </c>
      <c r="G11641" s="67">
        <v>44904</v>
      </c>
      <c r="H11641" s="67">
        <v>44922</v>
      </c>
      <c r="I11641" s="71">
        <f t="shared" si="624"/>
        <v>18</v>
      </c>
      <c r="J11641" s="72" t="s">
        <v>53</v>
      </c>
      <c r="K11641" s="72" t="s">
        <v>54</v>
      </c>
      <c r="L11641" s="73">
        <v>1</v>
      </c>
      <c r="M11641" s="73" t="s">
        <v>91</v>
      </c>
      <c r="N11641" s="68" t="str">
        <f>VLOOKUP(K11641,[1]人員授權表!D$3:G$249,4,0)</f>
        <v>有機</v>
      </c>
      <c r="O11641" s="70" t="str">
        <f>IF(J11641=[1]人員授權表!$C$85,"Casper李羿勳",IF(J11641=[1]人員授權表!$C$188,"Iring陳俊明",IF(J11641=[1]人員授權表!$C$189,"Brian陳泓霖",VLOOKUP(K11641,[1]人員授權表!D$2:E$249,2,FALSE))))</f>
        <v>Marco陳鴻鈞</v>
      </c>
      <c r="P11641" s="67">
        <f t="shared" si="626"/>
        <v>44920</v>
      </c>
      <c r="Q11641" s="75" t="str">
        <f t="shared" si="625"/>
        <v>週日</v>
      </c>
    </row>
    <row r="11642" spans="2:17">
      <c r="B11642" s="66">
        <v>44901</v>
      </c>
      <c r="E11642" s="70" t="s">
        <v>51</v>
      </c>
      <c r="F11642" s="4" t="s">
        <v>4151</v>
      </c>
      <c r="G11642" s="67">
        <v>44904</v>
      </c>
      <c r="H11642" s="67">
        <v>44922</v>
      </c>
      <c r="I11642" s="71">
        <v>18</v>
      </c>
      <c r="J11642" s="72" t="s">
        <v>353</v>
      </c>
      <c r="K11642" s="72" t="s">
        <v>64</v>
      </c>
      <c r="L11642" s="73">
        <v>2</v>
      </c>
      <c r="M11642" s="73" t="s">
        <v>91</v>
      </c>
      <c r="N11642" s="68" t="str">
        <f>VLOOKUP(K11642,[1]人員授權表!D$3:G$249,4,0)</f>
        <v>有機</v>
      </c>
      <c r="O11642" s="70" t="str">
        <f>IF(J11642=[1]人員授權表!$C$85,"Casper李羿勳",IF(J11642=[1]人員授權表!$C$188,"Iring陳俊明",IF(J11642=[1]人員授權表!$C$189,"Brian陳泓霖",VLOOKUP(K11642,[1]人員授權表!D$2:E$249,2,FALSE))))</f>
        <v>Casper李羿勳</v>
      </c>
      <c r="P11642" s="67">
        <f t="shared" si="626"/>
        <v>44920</v>
      </c>
      <c r="Q11642" s="75" t="str">
        <f t="shared" si="625"/>
        <v>週日</v>
      </c>
    </row>
    <row r="11643" spans="2:17">
      <c r="B11643" s="66">
        <v>44902</v>
      </c>
      <c r="E11643" s="70" t="s">
        <v>82</v>
      </c>
      <c r="F11643" s="4" t="s">
        <v>4152</v>
      </c>
      <c r="G11643" s="67">
        <v>44908</v>
      </c>
      <c r="H11643" s="67">
        <v>44922</v>
      </c>
      <c r="I11643" s="71">
        <f>_xlfn.DAYS(H11643,G11643)</f>
        <v>14</v>
      </c>
      <c r="J11643" s="72" t="s">
        <v>120</v>
      </c>
      <c r="K11643" s="72" t="s">
        <v>121</v>
      </c>
      <c r="L11643" s="73">
        <v>1</v>
      </c>
      <c r="M11643" s="73" t="s">
        <v>91</v>
      </c>
      <c r="N11643" s="68" t="str">
        <f>VLOOKUP(K11643,[1]人員授權表!D$3:G$249,4,0)</f>
        <v>無機</v>
      </c>
      <c r="O11643" s="70" t="str">
        <f>IF(J11643=[1]人員授權表!$C$85,"Casper李羿勳",IF(J11643=[1]人員授權表!$C$188,"Iring陳俊明",IF(J11643=[1]人員授權表!$C$189,"Brian陳泓霖",VLOOKUP(K11643,[1]人員授權表!D$2:E$249,2,FALSE))))</f>
        <v>Ken張智凱</v>
      </c>
      <c r="P11643" s="67">
        <f t="shared" si="626"/>
        <v>44920</v>
      </c>
      <c r="Q11643" s="75" t="str">
        <f t="shared" si="625"/>
        <v>週日</v>
      </c>
    </row>
    <row r="11644" spans="2:17">
      <c r="B11644" s="66">
        <v>44893</v>
      </c>
      <c r="E11644" s="70" t="s">
        <v>82</v>
      </c>
      <c r="F11644" s="70" t="s">
        <v>4153</v>
      </c>
      <c r="G11644" s="67">
        <v>44904</v>
      </c>
      <c r="H11644" s="67">
        <v>44922</v>
      </c>
      <c r="I11644" s="71">
        <f>_xlfn.DAYS(H11644,G11644)</f>
        <v>18</v>
      </c>
      <c r="J11644" s="72" t="s">
        <v>4154</v>
      </c>
      <c r="K11644" s="72" t="s">
        <v>395</v>
      </c>
      <c r="L11644" s="73">
        <v>1</v>
      </c>
      <c r="M11644" s="73" t="s">
        <v>268</v>
      </c>
      <c r="N11644" s="68" t="str">
        <f>VLOOKUP(K11644,[1]人員授權表!D$3:G$249,4,0)</f>
        <v>無機</v>
      </c>
      <c r="O11644" s="70" t="str">
        <f>IF(J11644=[1]人員授權表!$C$85,"Casper李羿勳",IF(J11644=[1]人員授權表!$C$188,"Iring陳俊明",IF(J11644=[1]人員授權表!$C$189,"Brian陳泓霖",VLOOKUP(K11644,[1]人員授權表!D$2:E$249,2,FALSE))))</f>
        <v>Ken張智凱</v>
      </c>
      <c r="P11644" s="67">
        <f t="shared" si="626"/>
        <v>44920</v>
      </c>
      <c r="Q11644" s="75" t="str">
        <f t="shared" si="625"/>
        <v>週日</v>
      </c>
    </row>
    <row r="11645" spans="2:17">
      <c r="B11645" s="66">
        <v>44896</v>
      </c>
      <c r="E11645" s="70" t="s">
        <v>82</v>
      </c>
      <c r="F11645" s="70" t="s">
        <v>4155</v>
      </c>
      <c r="G11645" s="67">
        <v>44904</v>
      </c>
      <c r="H11645" s="67">
        <v>44922</v>
      </c>
      <c r="I11645" s="71">
        <v>18</v>
      </c>
      <c r="J11645" s="72" t="s">
        <v>89</v>
      </c>
      <c r="K11645" s="72" t="s">
        <v>337</v>
      </c>
      <c r="L11645" s="73">
        <v>1</v>
      </c>
      <c r="M11645" s="73" t="s">
        <v>104</v>
      </c>
      <c r="N11645" s="68" t="str">
        <f>VLOOKUP(K11645,[1]人員授權表!D$3:G$249,4,0)</f>
        <v>無機</v>
      </c>
      <c r="O11645" s="70" t="str">
        <f>IF(J11645=[1]人員授權表!$C$85,"Casper李羿勳",IF(J11645=[1]人員授權表!$C$188,"Iring陳俊明",IF(J11645=[1]人員授權表!$C$189,"Brian陳泓霖",VLOOKUP(K11645,[1]人員授權表!D$2:E$249,2,FALSE))))</f>
        <v>Iring陳俊明</v>
      </c>
      <c r="P11645" s="67">
        <f t="shared" si="626"/>
        <v>44920</v>
      </c>
      <c r="Q11645" s="75" t="str">
        <f t="shared" si="625"/>
        <v>週日</v>
      </c>
    </row>
    <row r="11646" spans="2:17">
      <c r="B11646" s="66">
        <v>44896</v>
      </c>
      <c r="E11646" s="70" t="s">
        <v>82</v>
      </c>
      <c r="F11646" s="70" t="s">
        <v>4155</v>
      </c>
      <c r="G11646" s="67">
        <v>44904</v>
      </c>
      <c r="H11646" s="67">
        <v>44922</v>
      </c>
      <c r="I11646" s="71">
        <v>18</v>
      </c>
      <c r="J11646" s="72" t="s">
        <v>1020</v>
      </c>
      <c r="K11646" s="72" t="s">
        <v>1021</v>
      </c>
      <c r="L11646" s="73">
        <v>1</v>
      </c>
      <c r="M11646" s="73" t="s">
        <v>104</v>
      </c>
      <c r="N11646" s="68" t="str">
        <f>VLOOKUP(K11646,[1]人員授權表!D$3:G$249,4,0)</f>
        <v>無機</v>
      </c>
      <c r="O11646" s="70" t="str">
        <f>IF(J11646=[1]人員授權表!$C$85,"Casper李羿勳",IF(J11646=[1]人員授權表!$C$188,"Iring陳俊明",IF(J11646=[1]人員授權表!$C$189,"Brian陳泓霖",VLOOKUP(K11646,[1]人員授權表!D$2:E$249,2,FALSE))))</f>
        <v>Elle黃雅琪</v>
      </c>
      <c r="P11646" s="67">
        <f t="shared" si="626"/>
        <v>44920</v>
      </c>
      <c r="Q11646" s="75" t="str">
        <f t="shared" si="625"/>
        <v>週日</v>
      </c>
    </row>
    <row r="11647" spans="2:17">
      <c r="B11647" s="66">
        <v>44896</v>
      </c>
      <c r="E11647" s="70" t="s">
        <v>82</v>
      </c>
      <c r="F11647" s="70" t="s">
        <v>4155</v>
      </c>
      <c r="G11647" s="67">
        <v>44904</v>
      </c>
      <c r="H11647" s="67">
        <v>44922</v>
      </c>
      <c r="I11647" s="71">
        <v>18</v>
      </c>
      <c r="J11647" s="72" t="s">
        <v>1022</v>
      </c>
      <c r="K11647" s="72" t="s">
        <v>1021</v>
      </c>
      <c r="L11647" s="73">
        <v>1</v>
      </c>
      <c r="M11647" s="73" t="s">
        <v>104</v>
      </c>
      <c r="N11647" s="68" t="str">
        <f>VLOOKUP(K11647,[1]人員授權表!D$3:G$249,4,0)</f>
        <v>無機</v>
      </c>
      <c r="O11647" s="70" t="str">
        <f>IF(J11647=[1]人員授權表!$C$85,"Casper李羿勳",IF(J11647=[1]人員授權表!$C$188,"Iring陳俊明",IF(J11647=[1]人員授權表!$C$189,"Brian陳泓霖",VLOOKUP(K11647,[1]人員授權表!D$2:E$249,2,FALSE))))</f>
        <v>Elle黃雅琪</v>
      </c>
      <c r="P11647" s="67">
        <f t="shared" si="626"/>
        <v>44920</v>
      </c>
      <c r="Q11647" s="75" t="str">
        <f t="shared" si="625"/>
        <v>週日</v>
      </c>
    </row>
    <row r="11648" spans="2:17">
      <c r="B11648" s="66">
        <v>44896</v>
      </c>
      <c r="E11648" s="70" t="s">
        <v>82</v>
      </c>
      <c r="F11648" s="70" t="s">
        <v>4155</v>
      </c>
      <c r="G11648" s="67">
        <v>44904</v>
      </c>
      <c r="H11648" s="67">
        <v>44922</v>
      </c>
      <c r="I11648" s="71">
        <v>18</v>
      </c>
      <c r="J11648" s="72" t="s">
        <v>2637</v>
      </c>
      <c r="K11648" s="72" t="s">
        <v>2701</v>
      </c>
      <c r="L11648" s="73">
        <v>1</v>
      </c>
      <c r="M11648" s="73" t="s">
        <v>104</v>
      </c>
      <c r="N11648" s="68" t="str">
        <f>VLOOKUP(K11648,[1]人員授權表!D$3:G$249,4,0)</f>
        <v>無機</v>
      </c>
      <c r="O11648" s="70" t="str">
        <f>IF(J11648=[1]人員授權表!$C$85,"Casper李羿勳",IF(J11648=[1]人員授權表!$C$188,"Iring陳俊明",IF(J11648=[1]人員授權表!$C$189,"Brian陳泓霖",VLOOKUP(K11648,[1]人員授權表!D$2:E$249,2,FALSE))))</f>
        <v>Debby胡萱黛&amp;Brian陳泓霖</v>
      </c>
      <c r="P11648" s="67">
        <f t="shared" si="626"/>
        <v>44920</v>
      </c>
      <c r="Q11648" s="75" t="str">
        <f t="shared" si="625"/>
        <v>週日</v>
      </c>
    </row>
    <row r="11649" spans="2:17">
      <c r="B11649" s="66">
        <v>44896</v>
      </c>
      <c r="E11649" s="70" t="s">
        <v>82</v>
      </c>
      <c r="F11649" s="70" t="s">
        <v>4155</v>
      </c>
      <c r="G11649" s="67">
        <v>44904</v>
      </c>
      <c r="H11649" s="67">
        <v>44922</v>
      </c>
      <c r="I11649" s="71">
        <v>18</v>
      </c>
      <c r="J11649" s="72" t="s">
        <v>93</v>
      </c>
      <c r="K11649" s="72" t="s">
        <v>436</v>
      </c>
      <c r="L11649" s="73">
        <v>1</v>
      </c>
      <c r="M11649" s="73" t="s">
        <v>104</v>
      </c>
      <c r="N11649" s="68" t="str">
        <f>VLOOKUP(K11649,[1]人員授權表!D$3:G$249,4,0)</f>
        <v>無機</v>
      </c>
      <c r="O11649" s="70" t="str">
        <f>IF(J11649=[1]人員授權表!$C$85,"Casper李羿勳",IF(J11649=[1]人員授權表!$C$188,"Iring陳俊明",IF(J11649=[1]人員授權表!$C$189,"Brian陳泓霖",VLOOKUP(K11649,[1]人員授權表!D$2:E$249,2,FALSE))))</f>
        <v>Dennis陳汶宏</v>
      </c>
      <c r="P11649" s="67">
        <f t="shared" si="626"/>
        <v>44920</v>
      </c>
      <c r="Q11649" s="75" t="str">
        <f t="shared" si="625"/>
        <v>週日</v>
      </c>
    </row>
    <row r="11650" spans="2:17">
      <c r="B11650" s="66">
        <v>44887</v>
      </c>
      <c r="E11650" s="70" t="s">
        <v>51</v>
      </c>
      <c r="F11650" s="70" t="s">
        <v>4156</v>
      </c>
      <c r="G11650" s="67">
        <v>44908</v>
      </c>
      <c r="H11650" s="67">
        <v>44922</v>
      </c>
      <c r="I11650" s="71">
        <f t="shared" ref="I11650:I11677" si="627">_xlfn.DAYS(H11650,G11650)</f>
        <v>14</v>
      </c>
      <c r="J11650" s="72" t="s">
        <v>453</v>
      </c>
      <c r="K11650" s="72" t="s">
        <v>332</v>
      </c>
      <c r="L11650" s="73">
        <v>2</v>
      </c>
      <c r="M11650" s="73" t="s">
        <v>2273</v>
      </c>
      <c r="N11650" s="68" t="str">
        <f>VLOOKUP(K11650,[1]人員授權表!D$3:G$249,4,0)</f>
        <v>有機</v>
      </c>
      <c r="O11650" s="70" t="str">
        <f>IF(J11650=[1]人員授權表!$C$85,"Casper李羿勳",IF(J11650=[1]人員授權表!$C$188,"Iring陳俊明",IF(J11650=[1]人員授權表!$C$189,"Brian陳泓霖",VLOOKUP(K11650,[1]人員授權表!D$2:E$249,2,FALSE))))</f>
        <v>Lucy黃詩婷</v>
      </c>
      <c r="P11650" s="67">
        <f t="shared" si="626"/>
        <v>44920</v>
      </c>
      <c r="Q11650" s="75" t="str">
        <f t="shared" si="625"/>
        <v>週日</v>
      </c>
    </row>
    <row r="11651" spans="2:17">
      <c r="B11651" s="66">
        <v>44887</v>
      </c>
      <c r="E11651" s="70" t="s">
        <v>51</v>
      </c>
      <c r="F11651" s="70" t="s">
        <v>4156</v>
      </c>
      <c r="G11651" s="67">
        <v>44908</v>
      </c>
      <c r="H11651" s="67">
        <v>44922</v>
      </c>
      <c r="I11651" s="71">
        <f t="shared" si="627"/>
        <v>14</v>
      </c>
      <c r="J11651" s="72" t="s">
        <v>125</v>
      </c>
      <c r="K11651" s="72" t="s">
        <v>126</v>
      </c>
      <c r="L11651" s="73">
        <v>2</v>
      </c>
      <c r="M11651" s="73" t="s">
        <v>2273</v>
      </c>
      <c r="N11651" s="68" t="str">
        <f>VLOOKUP(K11651,[1]人員授權表!D$3:G$249,4,0)</f>
        <v>有機</v>
      </c>
      <c r="O11651" s="70" t="str">
        <f>IF(J11651=[1]人員授權表!$C$85,"Casper李羿勳",IF(J11651=[1]人員授權表!$C$188,"Iring陳俊明",IF(J11651=[1]人員授權表!$C$189,"Brian陳泓霖",VLOOKUP(K11651,[1]人員授權表!D$2:E$249,2,FALSE))))</f>
        <v>Lucy黃詩婷</v>
      </c>
      <c r="P11651" s="67">
        <f t="shared" si="626"/>
        <v>44920</v>
      </c>
      <c r="Q11651" s="75" t="str">
        <f t="shared" si="625"/>
        <v>週日</v>
      </c>
    </row>
    <row r="11652" spans="2:17">
      <c r="B11652" s="66">
        <v>44887</v>
      </c>
      <c r="E11652" s="70" t="s">
        <v>51</v>
      </c>
      <c r="F11652" s="70" t="s">
        <v>4157</v>
      </c>
      <c r="G11652" s="67">
        <v>44908</v>
      </c>
      <c r="H11652" s="67">
        <v>44922</v>
      </c>
      <c r="I11652" s="71">
        <f t="shared" si="627"/>
        <v>14</v>
      </c>
      <c r="J11652" s="72" t="s">
        <v>453</v>
      </c>
      <c r="K11652" s="72" t="s">
        <v>332</v>
      </c>
      <c r="L11652" s="73">
        <v>3</v>
      </c>
      <c r="M11652" s="73" t="s">
        <v>2273</v>
      </c>
      <c r="N11652" s="68" t="str">
        <f>VLOOKUP(K11652,[1]人員授權表!D$3:G$249,4,0)</f>
        <v>有機</v>
      </c>
      <c r="O11652" s="70" t="str">
        <f>IF(J11652=[1]人員授權表!$C$85,"Casper李羿勳",IF(J11652=[1]人員授權表!$C$188,"Iring陳俊明",IF(J11652=[1]人員授權表!$C$189,"Brian陳泓霖",VLOOKUP(K11652,[1]人員授權表!D$2:E$249,2,FALSE))))</f>
        <v>Lucy黃詩婷</v>
      </c>
      <c r="P11652" s="67">
        <f t="shared" si="626"/>
        <v>44920</v>
      </c>
      <c r="Q11652" s="75" t="str">
        <f t="shared" si="625"/>
        <v>週日</v>
      </c>
    </row>
    <row r="11653" spans="2:17">
      <c r="B11653" s="66">
        <v>44887</v>
      </c>
      <c r="E11653" s="70" t="s">
        <v>51</v>
      </c>
      <c r="F11653" s="70" t="s">
        <v>4157</v>
      </c>
      <c r="G11653" s="67">
        <v>44908</v>
      </c>
      <c r="H11653" s="67">
        <v>44922</v>
      </c>
      <c r="I11653" s="71">
        <f t="shared" si="627"/>
        <v>14</v>
      </c>
      <c r="J11653" s="72" t="s">
        <v>125</v>
      </c>
      <c r="K11653" s="72" t="s">
        <v>126</v>
      </c>
      <c r="L11653" s="73">
        <v>3</v>
      </c>
      <c r="M11653" s="73" t="s">
        <v>2273</v>
      </c>
      <c r="N11653" s="68" t="str">
        <f>VLOOKUP(K11653,[1]人員授權表!D$3:G$249,4,0)</f>
        <v>有機</v>
      </c>
      <c r="O11653" s="70" t="str">
        <f>IF(J11653=[1]人員授權表!$C$85,"Casper李羿勳",IF(J11653=[1]人員授權表!$C$188,"Iring陳俊明",IF(J11653=[1]人員授權表!$C$189,"Brian陳泓霖",VLOOKUP(K11653,[1]人員授權表!D$2:E$249,2,FALSE))))</f>
        <v>Lucy黃詩婷</v>
      </c>
      <c r="P11653" s="67">
        <f t="shared" si="626"/>
        <v>44920</v>
      </c>
      <c r="Q11653" s="75" t="str">
        <f t="shared" si="625"/>
        <v>週日</v>
      </c>
    </row>
    <row r="11654" spans="2:17">
      <c r="B11654" s="66">
        <v>44887</v>
      </c>
      <c r="E11654" s="70" t="s">
        <v>51</v>
      </c>
      <c r="F11654" s="70" t="s">
        <v>4158</v>
      </c>
      <c r="G11654" s="67">
        <v>44908</v>
      </c>
      <c r="H11654" s="67">
        <v>44922</v>
      </c>
      <c r="I11654" s="71">
        <f t="shared" si="627"/>
        <v>14</v>
      </c>
      <c r="J11654" s="72" t="s">
        <v>453</v>
      </c>
      <c r="K11654" s="72" t="s">
        <v>332</v>
      </c>
      <c r="L11654" s="73">
        <v>3</v>
      </c>
      <c r="M11654" s="73" t="s">
        <v>2273</v>
      </c>
      <c r="N11654" s="68" t="str">
        <f>VLOOKUP(K11654,[1]人員授權表!D$3:G$249,4,0)</f>
        <v>有機</v>
      </c>
      <c r="O11654" s="70" t="str">
        <f>IF(J11654=[1]人員授權表!$C$85,"Casper李羿勳",IF(J11654=[1]人員授權表!$C$188,"Iring陳俊明",IF(J11654=[1]人員授權表!$C$189,"Brian陳泓霖",VLOOKUP(K11654,[1]人員授權表!D$2:E$249,2,FALSE))))</f>
        <v>Lucy黃詩婷</v>
      </c>
      <c r="P11654" s="67">
        <f t="shared" si="626"/>
        <v>44920</v>
      </c>
      <c r="Q11654" s="75" t="str">
        <f t="shared" si="625"/>
        <v>週日</v>
      </c>
    </row>
    <row r="11655" spans="2:17">
      <c r="B11655" s="66">
        <v>44887</v>
      </c>
      <c r="E11655" s="70" t="s">
        <v>51</v>
      </c>
      <c r="F11655" s="70" t="s">
        <v>4158</v>
      </c>
      <c r="G11655" s="67">
        <v>44908</v>
      </c>
      <c r="H11655" s="67">
        <v>44922</v>
      </c>
      <c r="I11655" s="71">
        <f t="shared" si="627"/>
        <v>14</v>
      </c>
      <c r="J11655" s="72" t="s">
        <v>125</v>
      </c>
      <c r="K11655" s="72" t="s">
        <v>126</v>
      </c>
      <c r="L11655" s="73">
        <v>3</v>
      </c>
      <c r="M11655" s="73" t="s">
        <v>2273</v>
      </c>
      <c r="N11655" s="68" t="str">
        <f>VLOOKUP(K11655,[1]人員授權表!D$3:G$249,4,0)</f>
        <v>有機</v>
      </c>
      <c r="O11655" s="70" t="str">
        <f>IF(J11655=[1]人員授權表!$C$85,"Casper李羿勳",IF(J11655=[1]人員授權表!$C$188,"Iring陳俊明",IF(J11655=[1]人員授權表!$C$189,"Brian陳泓霖",VLOOKUP(K11655,[1]人員授權表!D$2:E$249,2,FALSE))))</f>
        <v>Lucy黃詩婷</v>
      </c>
      <c r="P11655" s="67">
        <f t="shared" si="626"/>
        <v>44920</v>
      </c>
      <c r="Q11655" s="75" t="str">
        <f t="shared" ref="Q11655:Q11718" si="628">TEXT(P11655,"aaa")</f>
        <v>週日</v>
      </c>
    </row>
    <row r="11656" spans="2:17">
      <c r="B11656" s="66">
        <v>44887</v>
      </c>
      <c r="E11656" s="70" t="s">
        <v>51</v>
      </c>
      <c r="F11656" s="70" t="s">
        <v>4159</v>
      </c>
      <c r="G11656" s="67">
        <v>44908</v>
      </c>
      <c r="H11656" s="67">
        <v>44922</v>
      </c>
      <c r="I11656" s="71">
        <f t="shared" si="627"/>
        <v>14</v>
      </c>
      <c r="J11656" s="72" t="s">
        <v>453</v>
      </c>
      <c r="K11656" s="72" t="s">
        <v>332</v>
      </c>
      <c r="L11656" s="73">
        <v>3</v>
      </c>
      <c r="M11656" s="73" t="s">
        <v>2273</v>
      </c>
      <c r="N11656" s="68" t="str">
        <f>VLOOKUP(K11656,[1]人員授權表!D$3:G$249,4,0)</f>
        <v>有機</v>
      </c>
      <c r="O11656" s="70" t="str">
        <f>IF(J11656=[1]人員授權表!$C$85,"Casper李羿勳",IF(J11656=[1]人員授權表!$C$188,"Iring陳俊明",IF(J11656=[1]人員授權表!$C$189,"Brian陳泓霖",VLOOKUP(K11656,[1]人員授權表!D$2:E$249,2,FALSE))))</f>
        <v>Lucy黃詩婷</v>
      </c>
      <c r="P11656" s="67">
        <f t="shared" si="626"/>
        <v>44920</v>
      </c>
      <c r="Q11656" s="75" t="str">
        <f t="shared" si="628"/>
        <v>週日</v>
      </c>
    </row>
    <row r="11657" spans="2:17">
      <c r="B11657" s="66">
        <v>44887</v>
      </c>
      <c r="E11657" s="70" t="s">
        <v>51</v>
      </c>
      <c r="F11657" s="70" t="s">
        <v>4159</v>
      </c>
      <c r="G11657" s="67">
        <v>44908</v>
      </c>
      <c r="H11657" s="67">
        <v>44922</v>
      </c>
      <c r="I11657" s="71">
        <f t="shared" si="627"/>
        <v>14</v>
      </c>
      <c r="J11657" s="72" t="s">
        <v>125</v>
      </c>
      <c r="K11657" s="72" t="s">
        <v>126</v>
      </c>
      <c r="L11657" s="73">
        <v>3</v>
      </c>
      <c r="M11657" s="73" t="s">
        <v>2273</v>
      </c>
      <c r="N11657" s="68" t="str">
        <f>VLOOKUP(K11657,[1]人員授權表!D$3:G$249,4,0)</f>
        <v>有機</v>
      </c>
      <c r="O11657" s="70" t="str">
        <f>IF(J11657=[1]人員授權表!$C$85,"Casper李羿勳",IF(J11657=[1]人員授權表!$C$188,"Iring陳俊明",IF(J11657=[1]人員授權表!$C$189,"Brian陳泓霖",VLOOKUP(K11657,[1]人員授權表!D$2:E$249,2,FALSE))))</f>
        <v>Lucy黃詩婷</v>
      </c>
      <c r="P11657" s="67">
        <f t="shared" si="626"/>
        <v>44920</v>
      </c>
      <c r="Q11657" s="75" t="str">
        <f t="shared" si="628"/>
        <v>週日</v>
      </c>
    </row>
    <row r="11658" spans="2:17">
      <c r="B11658" s="66">
        <v>44887</v>
      </c>
      <c r="E11658" s="70" t="s">
        <v>51</v>
      </c>
      <c r="F11658" s="70" t="s">
        <v>4160</v>
      </c>
      <c r="G11658" s="67">
        <v>44908</v>
      </c>
      <c r="H11658" s="67">
        <v>44922</v>
      </c>
      <c r="I11658" s="71">
        <f t="shared" si="627"/>
        <v>14</v>
      </c>
      <c r="J11658" s="72" t="s">
        <v>453</v>
      </c>
      <c r="K11658" s="72" t="s">
        <v>332</v>
      </c>
      <c r="L11658" s="73">
        <v>2</v>
      </c>
      <c r="M11658" s="73" t="s">
        <v>2273</v>
      </c>
      <c r="N11658" s="68" t="str">
        <f>VLOOKUP(K11658,[1]人員授權表!D$3:G$249,4,0)</f>
        <v>有機</v>
      </c>
      <c r="O11658" s="70" t="str">
        <f>IF(J11658=[1]人員授權表!$C$85,"Casper李羿勳",IF(J11658=[1]人員授權表!$C$188,"Iring陳俊明",IF(J11658=[1]人員授權表!$C$189,"Brian陳泓霖",VLOOKUP(K11658,[1]人員授權表!D$2:E$249,2,FALSE))))</f>
        <v>Lucy黃詩婷</v>
      </c>
      <c r="P11658" s="67">
        <f t="shared" si="626"/>
        <v>44920</v>
      </c>
      <c r="Q11658" s="75" t="str">
        <f t="shared" si="628"/>
        <v>週日</v>
      </c>
    </row>
    <row r="11659" spans="2:17">
      <c r="B11659" s="66">
        <v>44887</v>
      </c>
      <c r="E11659" s="70" t="s">
        <v>51</v>
      </c>
      <c r="F11659" s="70" t="s">
        <v>4160</v>
      </c>
      <c r="G11659" s="67">
        <v>44908</v>
      </c>
      <c r="H11659" s="67">
        <v>44922</v>
      </c>
      <c r="I11659" s="71">
        <f t="shared" si="627"/>
        <v>14</v>
      </c>
      <c r="J11659" s="72" t="s">
        <v>125</v>
      </c>
      <c r="K11659" s="72" t="s">
        <v>126</v>
      </c>
      <c r="L11659" s="73">
        <v>2</v>
      </c>
      <c r="M11659" s="73" t="s">
        <v>2273</v>
      </c>
      <c r="N11659" s="68" t="str">
        <f>VLOOKUP(K11659,[1]人員授權表!D$3:G$249,4,0)</f>
        <v>有機</v>
      </c>
      <c r="O11659" s="70" t="str">
        <f>IF(J11659=[1]人員授權表!$C$85,"Casper李羿勳",IF(J11659=[1]人員授權表!$C$188,"Iring陳俊明",IF(J11659=[1]人員授權表!$C$189,"Brian陳泓霖",VLOOKUP(K11659,[1]人員授權表!D$2:E$249,2,FALSE))))</f>
        <v>Lucy黃詩婷</v>
      </c>
      <c r="P11659" s="67">
        <f t="shared" si="626"/>
        <v>44920</v>
      </c>
      <c r="Q11659" s="75" t="str">
        <f t="shared" si="628"/>
        <v>週日</v>
      </c>
    </row>
    <row r="11660" spans="2:17">
      <c r="B11660" s="66">
        <v>44887</v>
      </c>
      <c r="E11660" s="70" t="s">
        <v>51</v>
      </c>
      <c r="F11660" s="70" t="s">
        <v>4161</v>
      </c>
      <c r="G11660" s="67">
        <v>44908</v>
      </c>
      <c r="H11660" s="67">
        <v>44922</v>
      </c>
      <c r="I11660" s="71">
        <f t="shared" si="627"/>
        <v>14</v>
      </c>
      <c r="J11660" s="72" t="s">
        <v>453</v>
      </c>
      <c r="K11660" s="72" t="s">
        <v>332</v>
      </c>
      <c r="L11660" s="73">
        <v>4</v>
      </c>
      <c r="M11660" s="73" t="s">
        <v>2273</v>
      </c>
      <c r="N11660" s="68" t="str">
        <f>VLOOKUP(K11660,[1]人員授權表!D$3:G$249,4,0)</f>
        <v>有機</v>
      </c>
      <c r="O11660" s="70" t="str">
        <f>IF(J11660=[1]人員授權表!$C$85,"Casper李羿勳",IF(J11660=[1]人員授權表!$C$188,"Iring陳俊明",IF(J11660=[1]人員授權表!$C$189,"Brian陳泓霖",VLOOKUP(K11660,[1]人員授權表!D$2:E$249,2,FALSE))))</f>
        <v>Lucy黃詩婷</v>
      </c>
      <c r="P11660" s="67">
        <f t="shared" si="626"/>
        <v>44920</v>
      </c>
      <c r="Q11660" s="75" t="str">
        <f t="shared" si="628"/>
        <v>週日</v>
      </c>
    </row>
    <row r="11661" spans="2:17">
      <c r="B11661" s="66">
        <v>44887</v>
      </c>
      <c r="E11661" s="70" t="s">
        <v>51</v>
      </c>
      <c r="F11661" s="70" t="s">
        <v>4161</v>
      </c>
      <c r="G11661" s="67">
        <v>44908</v>
      </c>
      <c r="H11661" s="67">
        <v>44922</v>
      </c>
      <c r="I11661" s="71">
        <f t="shared" si="627"/>
        <v>14</v>
      </c>
      <c r="J11661" s="72" t="s">
        <v>125</v>
      </c>
      <c r="K11661" s="72" t="s">
        <v>126</v>
      </c>
      <c r="L11661" s="73">
        <v>4</v>
      </c>
      <c r="M11661" s="73" t="s">
        <v>2273</v>
      </c>
      <c r="N11661" s="68" t="str">
        <f>VLOOKUP(K11661,[1]人員授權表!D$3:G$249,4,0)</f>
        <v>有機</v>
      </c>
      <c r="O11661" s="70" t="str">
        <f>IF(J11661=[1]人員授權表!$C$85,"Casper李羿勳",IF(J11661=[1]人員授權表!$C$188,"Iring陳俊明",IF(J11661=[1]人員授權表!$C$189,"Brian陳泓霖",VLOOKUP(K11661,[1]人員授權表!D$2:E$249,2,FALSE))))</f>
        <v>Lucy黃詩婷</v>
      </c>
      <c r="P11661" s="67">
        <f t="shared" si="626"/>
        <v>44920</v>
      </c>
      <c r="Q11661" s="75" t="str">
        <f t="shared" si="628"/>
        <v>週日</v>
      </c>
    </row>
    <row r="11662" spans="2:17">
      <c r="B11662" s="66">
        <v>44887</v>
      </c>
      <c r="E11662" s="70" t="s">
        <v>51</v>
      </c>
      <c r="F11662" s="70" t="s">
        <v>4162</v>
      </c>
      <c r="G11662" s="67">
        <v>44908</v>
      </c>
      <c r="H11662" s="67">
        <v>44922</v>
      </c>
      <c r="I11662" s="71">
        <f t="shared" si="627"/>
        <v>14</v>
      </c>
      <c r="J11662" s="72" t="s">
        <v>453</v>
      </c>
      <c r="K11662" s="72" t="s">
        <v>332</v>
      </c>
      <c r="L11662" s="73">
        <v>3</v>
      </c>
      <c r="M11662" s="73" t="s">
        <v>2273</v>
      </c>
      <c r="N11662" s="68" t="str">
        <f>VLOOKUP(K11662,[1]人員授權表!D$3:G$249,4,0)</f>
        <v>有機</v>
      </c>
      <c r="O11662" s="70" t="str">
        <f>IF(J11662=[1]人員授權表!$C$85,"Casper李羿勳",IF(J11662=[1]人員授權表!$C$188,"Iring陳俊明",IF(J11662=[1]人員授權表!$C$189,"Brian陳泓霖",VLOOKUP(K11662,[1]人員授權表!D$2:E$249,2,FALSE))))</f>
        <v>Lucy黃詩婷</v>
      </c>
      <c r="P11662" s="67">
        <f t="shared" si="626"/>
        <v>44920</v>
      </c>
      <c r="Q11662" s="75" t="str">
        <f t="shared" si="628"/>
        <v>週日</v>
      </c>
    </row>
    <row r="11663" spans="2:17">
      <c r="B11663" s="66">
        <v>44887</v>
      </c>
      <c r="E11663" s="70" t="s">
        <v>51</v>
      </c>
      <c r="F11663" s="70" t="s">
        <v>4162</v>
      </c>
      <c r="G11663" s="67">
        <v>44908</v>
      </c>
      <c r="H11663" s="67">
        <v>44922</v>
      </c>
      <c r="I11663" s="71">
        <f t="shared" si="627"/>
        <v>14</v>
      </c>
      <c r="J11663" s="72" t="s">
        <v>125</v>
      </c>
      <c r="K11663" s="72" t="s">
        <v>126</v>
      </c>
      <c r="L11663" s="73">
        <v>3</v>
      </c>
      <c r="M11663" s="73" t="s">
        <v>2273</v>
      </c>
      <c r="N11663" s="68" t="str">
        <f>VLOOKUP(K11663,[1]人員授權表!D$3:G$249,4,0)</f>
        <v>有機</v>
      </c>
      <c r="O11663" s="70" t="str">
        <f>IF(J11663=[1]人員授權表!$C$85,"Casper李羿勳",IF(J11663=[1]人員授權表!$C$188,"Iring陳俊明",IF(J11663=[1]人員授權表!$C$189,"Brian陳泓霖",VLOOKUP(K11663,[1]人員授權表!D$2:E$249,2,FALSE))))</f>
        <v>Lucy黃詩婷</v>
      </c>
      <c r="P11663" s="67">
        <f t="shared" si="626"/>
        <v>44920</v>
      </c>
      <c r="Q11663" s="75" t="str">
        <f t="shared" si="628"/>
        <v>週日</v>
      </c>
    </row>
    <row r="11664" spans="2:17">
      <c r="B11664" s="66">
        <v>44887</v>
      </c>
      <c r="E11664" s="70" t="s">
        <v>51</v>
      </c>
      <c r="F11664" s="70" t="s">
        <v>4163</v>
      </c>
      <c r="G11664" s="67">
        <v>44908</v>
      </c>
      <c r="H11664" s="67">
        <v>44922</v>
      </c>
      <c r="I11664" s="71">
        <f t="shared" si="627"/>
        <v>14</v>
      </c>
      <c r="J11664" s="72" t="s">
        <v>453</v>
      </c>
      <c r="K11664" s="72" t="s">
        <v>332</v>
      </c>
      <c r="L11664" s="73">
        <v>2</v>
      </c>
      <c r="M11664" s="73" t="s">
        <v>2273</v>
      </c>
      <c r="N11664" s="68" t="str">
        <f>VLOOKUP(K11664,[1]人員授權表!D$3:G$249,4,0)</f>
        <v>有機</v>
      </c>
      <c r="O11664" s="70" t="str">
        <f>IF(J11664=[1]人員授權表!$C$85,"Casper李羿勳",IF(J11664=[1]人員授權表!$C$188,"Iring陳俊明",IF(J11664=[1]人員授權表!$C$189,"Brian陳泓霖",VLOOKUP(K11664,[1]人員授權表!D$2:E$249,2,FALSE))))</f>
        <v>Lucy黃詩婷</v>
      </c>
      <c r="P11664" s="67">
        <f t="shared" si="626"/>
        <v>44920</v>
      </c>
      <c r="Q11664" s="75" t="str">
        <f t="shared" si="628"/>
        <v>週日</v>
      </c>
    </row>
    <row r="11665" spans="2:17">
      <c r="B11665" s="66">
        <v>44887</v>
      </c>
      <c r="E11665" s="70" t="s">
        <v>51</v>
      </c>
      <c r="F11665" s="70" t="s">
        <v>4163</v>
      </c>
      <c r="G11665" s="67">
        <v>44908</v>
      </c>
      <c r="H11665" s="67">
        <v>44922</v>
      </c>
      <c r="I11665" s="71">
        <f t="shared" si="627"/>
        <v>14</v>
      </c>
      <c r="J11665" s="72" t="s">
        <v>125</v>
      </c>
      <c r="K11665" s="72" t="s">
        <v>126</v>
      </c>
      <c r="L11665" s="73">
        <v>2</v>
      </c>
      <c r="M11665" s="73" t="s">
        <v>2273</v>
      </c>
      <c r="N11665" s="68" t="str">
        <f>VLOOKUP(K11665,[1]人員授權表!D$3:G$249,4,0)</f>
        <v>有機</v>
      </c>
      <c r="O11665" s="70" t="str">
        <f>IF(J11665=[1]人員授權表!$C$85,"Casper李羿勳",IF(J11665=[1]人員授權表!$C$188,"Iring陳俊明",IF(J11665=[1]人員授權表!$C$189,"Brian陳泓霖",VLOOKUP(K11665,[1]人員授權表!D$2:E$249,2,FALSE))))</f>
        <v>Lucy黃詩婷</v>
      </c>
      <c r="P11665" s="67">
        <f t="shared" si="626"/>
        <v>44920</v>
      </c>
      <c r="Q11665" s="75" t="str">
        <f t="shared" si="628"/>
        <v>週日</v>
      </c>
    </row>
    <row r="11666" spans="2:17">
      <c r="B11666" s="66">
        <v>44893</v>
      </c>
      <c r="E11666" s="70" t="s">
        <v>82</v>
      </c>
      <c r="F11666" s="70" t="s">
        <v>4164</v>
      </c>
      <c r="G11666" s="67">
        <v>44908</v>
      </c>
      <c r="H11666" s="67">
        <v>44922</v>
      </c>
      <c r="I11666" s="71">
        <f t="shared" si="627"/>
        <v>14</v>
      </c>
      <c r="J11666" s="72" t="s">
        <v>186</v>
      </c>
      <c r="K11666" s="72" t="s">
        <v>98</v>
      </c>
      <c r="L11666" s="73">
        <v>4</v>
      </c>
      <c r="M11666" s="73" t="s">
        <v>268</v>
      </c>
      <c r="N11666" s="68" t="str">
        <f>VLOOKUP(K11666,[1]人員授權表!D$3:G$249,4,0)</f>
        <v>無機</v>
      </c>
      <c r="O11666" s="70" t="str">
        <f>IF(J11666=[1]人員授權表!$C$85,"Casper李羿勳",IF(J11666=[1]人員授權表!$C$188,"Iring陳俊明",IF(J11666=[1]人員授權表!$C$189,"Brian陳泓霖",VLOOKUP(K11666,[1]人員授權表!D$2:E$249,2,FALSE))))</f>
        <v>Brian陳泓霖</v>
      </c>
      <c r="P11666" s="67">
        <f t="shared" si="626"/>
        <v>44920</v>
      </c>
      <c r="Q11666" s="75" t="str">
        <f t="shared" si="628"/>
        <v>週日</v>
      </c>
    </row>
    <row r="11667" spans="2:17">
      <c r="B11667" s="66">
        <v>44893</v>
      </c>
      <c r="E11667" s="70" t="s">
        <v>82</v>
      </c>
      <c r="F11667" s="70" t="s">
        <v>4164</v>
      </c>
      <c r="G11667" s="67">
        <v>44908</v>
      </c>
      <c r="H11667" s="67">
        <v>44922</v>
      </c>
      <c r="I11667" s="71">
        <f t="shared" si="627"/>
        <v>14</v>
      </c>
      <c r="J11667" s="72" t="s">
        <v>195</v>
      </c>
      <c r="K11667" s="72" t="s">
        <v>345</v>
      </c>
      <c r="L11667" s="73">
        <v>4</v>
      </c>
      <c r="M11667" s="73" t="s">
        <v>268</v>
      </c>
      <c r="N11667" s="68" t="str">
        <f>VLOOKUP(K11667,[1]人員授權表!D$3:G$249,4,0)</f>
        <v>無機</v>
      </c>
      <c r="O11667" s="70" t="str">
        <f>IF(J11667=[1]人員授權表!$C$85,"Casper李羿勳",IF(J11667=[1]人員授權表!$C$188,"Iring陳俊明",IF(J11667=[1]人員授權表!$C$189,"Brian陳泓霖",VLOOKUP(K11667,[1]人員授權表!D$2:E$249,2,FALSE))))</f>
        <v>Debby胡萱黛</v>
      </c>
      <c r="P11667" s="67">
        <f t="shared" si="626"/>
        <v>44920</v>
      </c>
      <c r="Q11667" s="75" t="str">
        <f t="shared" si="628"/>
        <v>週日</v>
      </c>
    </row>
    <row r="11668" spans="2:17">
      <c r="B11668" s="66">
        <v>44893</v>
      </c>
      <c r="E11668" s="70" t="s">
        <v>82</v>
      </c>
      <c r="F11668" s="70" t="s">
        <v>4164</v>
      </c>
      <c r="G11668" s="67">
        <v>44908</v>
      </c>
      <c r="H11668" s="67">
        <v>44922</v>
      </c>
      <c r="I11668" s="71">
        <f t="shared" si="627"/>
        <v>14</v>
      </c>
      <c r="J11668" s="72" t="s">
        <v>204</v>
      </c>
      <c r="K11668" s="72" t="s">
        <v>488</v>
      </c>
      <c r="L11668" s="73">
        <v>4</v>
      </c>
      <c r="M11668" s="73" t="s">
        <v>268</v>
      </c>
      <c r="N11668" s="68" t="str">
        <f>VLOOKUP(K11668,[1]人員授權表!D$3:G$249,4,0)</f>
        <v>無機</v>
      </c>
      <c r="O11668" s="70" t="str">
        <f>IF(J11668=[1]人員授權表!$C$85,"Casper李羿勳",IF(J11668=[1]人員授權表!$C$188,"Iring陳俊明",IF(J11668=[1]人員授權表!$C$189,"Brian陳泓霖",VLOOKUP(K11668,[1]人員授權表!D$2:E$249,2,FALSE))))</f>
        <v>Iring陳俊明</v>
      </c>
      <c r="P11668" s="67">
        <f t="shared" si="626"/>
        <v>44920</v>
      </c>
      <c r="Q11668" s="75" t="str">
        <f t="shared" si="628"/>
        <v>週日</v>
      </c>
    </row>
    <row r="11669" spans="2:17">
      <c r="B11669" s="66">
        <v>44893</v>
      </c>
      <c r="E11669" s="70" t="s">
        <v>82</v>
      </c>
      <c r="F11669" s="70" t="s">
        <v>4164</v>
      </c>
      <c r="G11669" s="67">
        <v>44908</v>
      </c>
      <c r="H11669" s="67">
        <v>44922</v>
      </c>
      <c r="I11669" s="71">
        <f t="shared" si="627"/>
        <v>14</v>
      </c>
      <c r="J11669" s="72" t="s">
        <v>987</v>
      </c>
      <c r="K11669" s="72" t="s">
        <v>988</v>
      </c>
      <c r="L11669" s="73">
        <v>4</v>
      </c>
      <c r="M11669" s="73" t="s">
        <v>268</v>
      </c>
      <c r="N11669" s="68" t="str">
        <f>VLOOKUP(K11669,[1]人員授權表!D$3:G$249,4,0)</f>
        <v>無機</v>
      </c>
      <c r="O11669" s="70" t="str">
        <f>IF(J11669=[1]人員授權表!$C$85,"Casper李羿勳",IF(J11669=[1]人員授權表!$C$188,"Iring陳俊明",IF(J11669=[1]人員授權表!$C$189,"Brian陳泓霖",VLOOKUP(K11669,[1]人員授權表!D$2:E$249,2,FALSE))))</f>
        <v>George陳志昇</v>
      </c>
      <c r="P11669" s="67">
        <f t="shared" si="626"/>
        <v>44920</v>
      </c>
      <c r="Q11669" s="75" t="str">
        <f t="shared" si="628"/>
        <v>週日</v>
      </c>
    </row>
    <row r="11670" spans="2:17">
      <c r="B11670" s="66">
        <v>44893</v>
      </c>
      <c r="E11670" s="70" t="s">
        <v>82</v>
      </c>
      <c r="F11670" s="70" t="s">
        <v>4165</v>
      </c>
      <c r="G11670" s="67">
        <v>44908</v>
      </c>
      <c r="H11670" s="67">
        <v>44922</v>
      </c>
      <c r="I11670" s="71">
        <f t="shared" si="627"/>
        <v>14</v>
      </c>
      <c r="J11670" s="72" t="s">
        <v>188</v>
      </c>
      <c r="K11670" s="72" t="s">
        <v>189</v>
      </c>
      <c r="L11670" s="73">
        <v>2</v>
      </c>
      <c r="M11670" s="73" t="s">
        <v>268</v>
      </c>
      <c r="N11670" s="68" t="str">
        <f>VLOOKUP(K11670,[1]人員授權表!D$3:G$249,4,0)</f>
        <v>無機</v>
      </c>
      <c r="O11670" s="70" t="str">
        <f>IF(J11670=[1]人員授權表!$C$85,"Casper李羿勳",IF(J11670=[1]人員授權表!$C$188,"Iring陳俊明",IF(J11670=[1]人員授權表!$C$189,"Brian陳泓霖",VLOOKUP(K11670,[1]人員授權表!D$2:E$249,2,FALSE))))</f>
        <v>Iring陳俊明</v>
      </c>
      <c r="P11670" s="67">
        <f t="shared" si="626"/>
        <v>44920</v>
      </c>
      <c r="Q11670" s="75" t="str">
        <f t="shared" si="628"/>
        <v>週日</v>
      </c>
    </row>
    <row r="11671" spans="2:17">
      <c r="B11671" s="66">
        <v>44893</v>
      </c>
      <c r="E11671" s="70" t="s">
        <v>82</v>
      </c>
      <c r="F11671" s="70" t="s">
        <v>4165</v>
      </c>
      <c r="G11671" s="67">
        <v>44908</v>
      </c>
      <c r="H11671" s="67">
        <v>44922</v>
      </c>
      <c r="I11671" s="71">
        <f t="shared" si="627"/>
        <v>14</v>
      </c>
      <c r="J11671" s="72" t="s">
        <v>190</v>
      </c>
      <c r="K11671" s="72" t="s">
        <v>140</v>
      </c>
      <c r="L11671" s="73">
        <v>2</v>
      </c>
      <c r="M11671" s="73" t="s">
        <v>268</v>
      </c>
      <c r="N11671" s="68" t="str">
        <f>VLOOKUP(K11671,[1]人員授權表!D$3:G$249,4,0)</f>
        <v>無機</v>
      </c>
      <c r="O11671" s="70" t="str">
        <f>IF(J11671=[1]人員授權表!$C$85,"Casper李羿勳",IF(J11671=[1]人員授權表!$C$188,"Iring陳俊明",IF(J11671=[1]人員授權表!$C$189,"Brian陳泓霖",VLOOKUP(K11671,[1]人員授權表!D$2:E$249,2,FALSE))))</f>
        <v>Iring陳俊明</v>
      </c>
      <c r="P11671" s="67">
        <f t="shared" si="626"/>
        <v>44920</v>
      </c>
      <c r="Q11671" s="75" t="str">
        <f t="shared" si="628"/>
        <v>週日</v>
      </c>
    </row>
    <row r="11672" spans="2:17">
      <c r="B11672" s="66">
        <v>44893</v>
      </c>
      <c r="E11672" s="70" t="s">
        <v>82</v>
      </c>
      <c r="F11672" s="70" t="s">
        <v>4165</v>
      </c>
      <c r="G11672" s="67">
        <v>44908</v>
      </c>
      <c r="H11672" s="67">
        <v>44922</v>
      </c>
      <c r="I11672" s="71">
        <f t="shared" si="627"/>
        <v>14</v>
      </c>
      <c r="J11672" s="72" t="s">
        <v>133</v>
      </c>
      <c r="K11672" s="72" t="s">
        <v>187</v>
      </c>
      <c r="L11672" s="73">
        <v>2</v>
      </c>
      <c r="M11672" s="73" t="s">
        <v>268</v>
      </c>
      <c r="N11672" s="68" t="str">
        <f>VLOOKUP(K11672,[1]人員授權表!D$3:G$249,4,0)</f>
        <v>無機</v>
      </c>
      <c r="O11672" s="70" t="str">
        <f>IF(J11672=[1]人員授權表!$C$85,"Casper李羿勳",IF(J11672=[1]人員授權表!$C$188,"Iring陳俊明",IF(J11672=[1]人員授權表!$C$189,"Brian陳泓霖",VLOOKUP(K11672,[1]人員授權表!D$2:E$249,2,FALSE))))</f>
        <v>Ruby黃家蓁</v>
      </c>
      <c r="P11672" s="67">
        <f t="shared" si="626"/>
        <v>44920</v>
      </c>
      <c r="Q11672" s="75" t="str">
        <f t="shared" si="628"/>
        <v>週日</v>
      </c>
    </row>
    <row r="11673" spans="2:17">
      <c r="B11673" s="66">
        <v>44893</v>
      </c>
      <c r="E11673" s="70" t="s">
        <v>82</v>
      </c>
      <c r="F11673" s="70" t="s">
        <v>4165</v>
      </c>
      <c r="G11673" s="67">
        <v>44908</v>
      </c>
      <c r="H11673" s="67">
        <v>44922</v>
      </c>
      <c r="I11673" s="71">
        <f t="shared" si="627"/>
        <v>14</v>
      </c>
      <c r="J11673" s="72" t="s">
        <v>192</v>
      </c>
      <c r="K11673" s="72" t="s">
        <v>187</v>
      </c>
      <c r="L11673" s="73">
        <v>2</v>
      </c>
      <c r="M11673" s="73" t="s">
        <v>268</v>
      </c>
      <c r="N11673" s="68" t="str">
        <f>VLOOKUP(K11673,[1]人員授權表!D$3:G$249,4,0)</f>
        <v>無機</v>
      </c>
      <c r="O11673" s="70" t="str">
        <f>IF(J11673=[1]人員授權表!$C$85,"Casper李羿勳",IF(J11673=[1]人員授權表!$C$188,"Iring陳俊明",IF(J11673=[1]人員授權表!$C$189,"Brian陳泓霖",VLOOKUP(K11673,[1]人員授權表!D$2:E$249,2,FALSE))))</f>
        <v>Ruby黃家蓁</v>
      </c>
      <c r="P11673" s="67">
        <f t="shared" si="626"/>
        <v>44920</v>
      </c>
      <c r="Q11673" s="75" t="str">
        <f t="shared" si="628"/>
        <v>週日</v>
      </c>
    </row>
    <row r="11674" spans="2:17">
      <c r="B11674" s="66">
        <v>44893</v>
      </c>
      <c r="E11674" s="70" t="s">
        <v>82</v>
      </c>
      <c r="F11674" s="70" t="s">
        <v>4165</v>
      </c>
      <c r="G11674" s="67">
        <v>44908</v>
      </c>
      <c r="H11674" s="67">
        <v>44922</v>
      </c>
      <c r="I11674" s="71">
        <f t="shared" si="627"/>
        <v>14</v>
      </c>
      <c r="J11674" s="72" t="s">
        <v>193</v>
      </c>
      <c r="K11674" s="72" t="s">
        <v>187</v>
      </c>
      <c r="L11674" s="73">
        <v>2</v>
      </c>
      <c r="M11674" s="73" t="s">
        <v>268</v>
      </c>
      <c r="N11674" s="68" t="str">
        <f>VLOOKUP(K11674,[1]人員授權表!D$3:G$249,4,0)</f>
        <v>無機</v>
      </c>
      <c r="O11674" s="70" t="str">
        <f>IF(J11674=[1]人員授權表!$C$85,"Casper李羿勳",IF(J11674=[1]人員授權表!$C$188,"Iring陳俊明",IF(J11674=[1]人員授權表!$C$189,"Brian陳泓霖",VLOOKUP(K11674,[1]人員授權表!D$2:E$249,2,FALSE))))</f>
        <v>Ruby黃家蓁</v>
      </c>
      <c r="P11674" s="67">
        <f t="shared" si="626"/>
        <v>44920</v>
      </c>
      <c r="Q11674" s="75" t="str">
        <f t="shared" si="628"/>
        <v>週日</v>
      </c>
    </row>
    <row r="11675" spans="2:17">
      <c r="B11675" s="66">
        <v>44893</v>
      </c>
      <c r="E11675" s="70" t="s">
        <v>82</v>
      </c>
      <c r="F11675" s="70" t="s">
        <v>4165</v>
      </c>
      <c r="G11675" s="67">
        <v>44908</v>
      </c>
      <c r="H11675" s="67">
        <v>44922</v>
      </c>
      <c r="I11675" s="71">
        <f t="shared" si="627"/>
        <v>14</v>
      </c>
      <c r="J11675" s="72" t="s">
        <v>341</v>
      </c>
      <c r="K11675" s="72" t="s">
        <v>187</v>
      </c>
      <c r="L11675" s="73">
        <v>2</v>
      </c>
      <c r="M11675" s="73" t="s">
        <v>268</v>
      </c>
      <c r="N11675" s="68" t="str">
        <f>VLOOKUP(K11675,[1]人員授權表!D$3:G$249,4,0)</f>
        <v>無機</v>
      </c>
      <c r="O11675" s="70" t="str">
        <f>IF(J11675=[1]人員授權表!$C$85,"Casper李羿勳",IF(J11675=[1]人員授權表!$C$188,"Iring陳俊明",IF(J11675=[1]人員授權表!$C$189,"Brian陳泓霖",VLOOKUP(K11675,[1]人員授權表!D$2:E$249,2,FALSE))))</f>
        <v>Ruby黃家蓁</v>
      </c>
      <c r="P11675" s="67">
        <f t="shared" si="626"/>
        <v>44920</v>
      </c>
      <c r="Q11675" s="75" t="str">
        <f t="shared" si="628"/>
        <v>週日</v>
      </c>
    </row>
    <row r="11676" spans="2:17">
      <c r="B11676" s="66">
        <v>44893</v>
      </c>
      <c r="E11676" s="70" t="s">
        <v>82</v>
      </c>
      <c r="F11676" s="70" t="s">
        <v>4165</v>
      </c>
      <c r="G11676" s="67">
        <v>44908</v>
      </c>
      <c r="H11676" s="67">
        <v>44922</v>
      </c>
      <c r="I11676" s="71">
        <f t="shared" si="627"/>
        <v>14</v>
      </c>
      <c r="J11676" s="72" t="s">
        <v>178</v>
      </c>
      <c r="K11676" s="72" t="s">
        <v>179</v>
      </c>
      <c r="L11676" s="73">
        <v>2</v>
      </c>
      <c r="M11676" s="73" t="s">
        <v>268</v>
      </c>
      <c r="N11676" s="68" t="str">
        <f>VLOOKUP(K11676,[1]人員授權表!D$3:G$249,4,0)</f>
        <v>無機</v>
      </c>
      <c r="O11676" s="70" t="str">
        <f>IF(J11676=[1]人員授權表!$C$85,"Casper李羿勳",IF(J11676=[1]人員授權表!$C$188,"Iring陳俊明",IF(J11676=[1]人員授權表!$C$189,"Brian陳泓霖",VLOOKUP(K11676,[1]人員授權表!D$2:E$249,2,FALSE))))</f>
        <v>Dennis陳汶宏</v>
      </c>
      <c r="P11676" s="67">
        <f t="shared" si="626"/>
        <v>44920</v>
      </c>
      <c r="Q11676" s="75" t="str">
        <f t="shared" si="628"/>
        <v>週日</v>
      </c>
    </row>
    <row r="11677" spans="2:17">
      <c r="B11677" s="66">
        <v>44902</v>
      </c>
      <c r="E11677" s="70" t="s">
        <v>82</v>
      </c>
      <c r="F11677" s="4" t="s">
        <v>4166</v>
      </c>
      <c r="G11677" s="67">
        <v>44909</v>
      </c>
      <c r="H11677" s="67">
        <v>44923</v>
      </c>
      <c r="I11677" s="71">
        <f t="shared" si="627"/>
        <v>14</v>
      </c>
      <c r="J11677" s="72" t="s">
        <v>120</v>
      </c>
      <c r="K11677" s="72" t="s">
        <v>121</v>
      </c>
      <c r="L11677" s="73">
        <v>1</v>
      </c>
      <c r="M11677" s="73" t="s">
        <v>91</v>
      </c>
      <c r="N11677" s="68" t="str">
        <f>VLOOKUP(K11677,[1]人員授權表!D$3:G$249,4,0)</f>
        <v>無機</v>
      </c>
      <c r="O11677" s="70" t="str">
        <f>IF(J11677=[1]人員授權表!$C$85,"Casper李羿勳",IF(J11677=[1]人員授權表!$C$188,"Iring陳俊明",IF(J11677=[1]人員授權表!$C$189,"Brian陳泓霖",VLOOKUP(K11677,[1]人員授權表!D$2:E$249,2,FALSE))))</f>
        <v>Ken張智凱</v>
      </c>
      <c r="P11677" s="67">
        <f t="shared" si="626"/>
        <v>44921</v>
      </c>
      <c r="Q11677" s="75" t="str">
        <f t="shared" si="628"/>
        <v>週一</v>
      </c>
    </row>
    <row r="11678" spans="2:17">
      <c r="B11678" s="66">
        <v>44902</v>
      </c>
      <c r="E11678" s="70" t="s">
        <v>82</v>
      </c>
      <c r="F11678" s="4" t="s">
        <v>4000</v>
      </c>
      <c r="G11678" s="67">
        <v>44909</v>
      </c>
      <c r="H11678" s="67">
        <v>44923</v>
      </c>
      <c r="I11678" s="71">
        <v>14</v>
      </c>
      <c r="J11678" s="72" t="s">
        <v>139</v>
      </c>
      <c r="K11678" s="72" t="s">
        <v>140</v>
      </c>
      <c r="L11678" s="73">
        <v>3</v>
      </c>
      <c r="M11678" s="73" t="s">
        <v>91</v>
      </c>
      <c r="N11678" s="68" t="str">
        <f>VLOOKUP(K11678,[1]人員授權表!D$3:G$249,4,0)</f>
        <v>無機</v>
      </c>
      <c r="O11678" s="70" t="str">
        <f>IF(J11678=[1]人員授權表!$C$85,"Casper李羿勳",IF(J11678=[1]人員授權表!$C$188,"Iring陳俊明",IF(J11678=[1]人員授權表!$C$189,"Brian陳泓霖",VLOOKUP(K11678,[1]人員授權表!D$2:E$249,2,FALSE))))</f>
        <v>Brian陳泓霖</v>
      </c>
      <c r="P11678" s="67">
        <f t="shared" si="626"/>
        <v>44921</v>
      </c>
      <c r="Q11678" s="75" t="str">
        <f t="shared" si="628"/>
        <v>週一</v>
      </c>
    </row>
    <row r="11679" spans="2:17">
      <c r="B11679" s="66">
        <v>44902</v>
      </c>
      <c r="E11679" s="70" t="s">
        <v>82</v>
      </c>
      <c r="F11679" s="4" t="s">
        <v>4000</v>
      </c>
      <c r="G11679" s="67">
        <v>44909</v>
      </c>
      <c r="H11679" s="67">
        <v>44923</v>
      </c>
      <c r="I11679" s="71">
        <v>14</v>
      </c>
      <c r="J11679" s="72" t="s">
        <v>277</v>
      </c>
      <c r="K11679" s="72" t="s">
        <v>154</v>
      </c>
      <c r="L11679" s="73">
        <v>3</v>
      </c>
      <c r="M11679" s="73" t="s">
        <v>91</v>
      </c>
      <c r="N11679" s="68" t="str">
        <f>VLOOKUP(K11679,[1]人員授權表!D$3:G$249,4,0)</f>
        <v>無機</v>
      </c>
      <c r="O11679" s="70" t="str">
        <f>IF(J11679=[1]人員授權表!$C$85,"Casper李羿勳",IF(J11679=[1]人員授權表!$C$188,"Iring陳俊明",IF(J11679=[1]人員授權表!$C$189,"Brian陳泓霖",VLOOKUP(K11679,[1]人員授權表!D$2:E$249,2,FALSE))))</f>
        <v>Ken張智凱</v>
      </c>
      <c r="P11679" s="67">
        <f t="shared" si="626"/>
        <v>44921</v>
      </c>
      <c r="Q11679" s="75" t="str">
        <f t="shared" si="628"/>
        <v>週一</v>
      </c>
    </row>
    <row r="11680" spans="2:17">
      <c r="B11680" s="66">
        <v>44902</v>
      </c>
      <c r="E11680" s="70" t="s">
        <v>82</v>
      </c>
      <c r="F11680" s="4" t="s">
        <v>4000</v>
      </c>
      <c r="G11680" s="67">
        <v>44909</v>
      </c>
      <c r="H11680" s="67">
        <v>44923</v>
      </c>
      <c r="I11680" s="71">
        <v>14</v>
      </c>
      <c r="J11680" s="72" t="s">
        <v>137</v>
      </c>
      <c r="K11680" s="72" t="s">
        <v>138</v>
      </c>
      <c r="L11680" s="73">
        <v>3</v>
      </c>
      <c r="M11680" s="73" t="s">
        <v>91</v>
      </c>
      <c r="N11680" s="68" t="str">
        <f>VLOOKUP(K11680,[1]人員授權表!D$3:G$249,4,0)</f>
        <v>無機</v>
      </c>
      <c r="O11680" s="70" t="str">
        <f>IF(J11680=[1]人員授權表!$C$85,"Casper李羿勳",IF(J11680=[1]人員授權表!$C$188,"Iring陳俊明",IF(J11680=[1]人員授權表!$C$189,"Brian陳泓霖",VLOOKUP(K11680,[1]人員授權表!D$2:E$249,2,FALSE))))</f>
        <v>Jack劉念忻</v>
      </c>
      <c r="P11680" s="67">
        <f t="shared" si="626"/>
        <v>44921</v>
      </c>
      <c r="Q11680" s="75" t="str">
        <f t="shared" si="628"/>
        <v>週一</v>
      </c>
    </row>
    <row r="11681" spans="2:17">
      <c r="B11681" s="66">
        <v>44902</v>
      </c>
      <c r="E11681" s="70" t="s">
        <v>82</v>
      </c>
      <c r="F11681" s="4" t="s">
        <v>4000</v>
      </c>
      <c r="G11681" s="67">
        <v>44909</v>
      </c>
      <c r="H11681" s="67">
        <v>44923</v>
      </c>
      <c r="I11681" s="71">
        <v>14</v>
      </c>
      <c r="J11681" s="72" t="s">
        <v>148</v>
      </c>
      <c r="K11681" s="72" t="s">
        <v>149</v>
      </c>
      <c r="L11681" s="73">
        <v>3</v>
      </c>
      <c r="M11681" s="73" t="s">
        <v>91</v>
      </c>
      <c r="N11681" s="68" t="str">
        <f>VLOOKUP(K11681,[1]人員授權表!D$3:G$249,4,0)</f>
        <v>無機</v>
      </c>
      <c r="O11681" s="70" t="str">
        <f>IF(J11681=[1]人員授權表!$C$85,"Casper李羿勳",IF(J11681=[1]人員授權表!$C$188,"Iring陳俊明",IF(J11681=[1]人員授權表!$C$189,"Brian陳泓霖",VLOOKUP(K11681,[1]人員授權表!D$2:E$249,2,FALSE))))</f>
        <v>Vicky游崴涵</v>
      </c>
      <c r="P11681" s="67">
        <f t="shared" si="626"/>
        <v>44921</v>
      </c>
      <c r="Q11681" s="75" t="str">
        <f t="shared" si="628"/>
        <v>週一</v>
      </c>
    </row>
    <row r="11682" spans="2:17">
      <c r="B11682" s="66">
        <v>44897</v>
      </c>
      <c r="E11682" s="70" t="s">
        <v>82</v>
      </c>
      <c r="F11682" s="4" t="s">
        <v>4167</v>
      </c>
      <c r="G11682" s="67">
        <v>44909</v>
      </c>
      <c r="H11682" s="67">
        <v>44923</v>
      </c>
      <c r="I11682" s="71">
        <f t="shared" ref="I11682:I11745" si="629">_xlfn.DAYS(H11682,G11682)</f>
        <v>14</v>
      </c>
      <c r="J11682" s="72" t="s">
        <v>125</v>
      </c>
      <c r="K11682" s="72" t="s">
        <v>144</v>
      </c>
      <c r="L11682" s="73">
        <v>1</v>
      </c>
      <c r="M11682" s="73" t="s">
        <v>91</v>
      </c>
      <c r="N11682" s="68" t="str">
        <f>VLOOKUP(K11682,[1]人員授權表!D$3:G$249,4,0)</f>
        <v>有機</v>
      </c>
      <c r="O11682" s="70" t="str">
        <f>IF(J11682=[1]人員授權表!$C$85,"Casper李羿勳",IF(J11682=[1]人員授權表!$C$188,"Iring陳俊明",IF(J11682=[1]人員授權表!$C$189,"Brian陳泓霖",VLOOKUP(K11682,[1]人員授權表!D$2:E$249,2,FALSE))))</f>
        <v>Lucy黃詩婷</v>
      </c>
      <c r="P11682" s="67">
        <f t="shared" si="626"/>
        <v>44921</v>
      </c>
      <c r="Q11682" s="75" t="str">
        <f t="shared" si="628"/>
        <v>週一</v>
      </c>
    </row>
    <row r="11683" spans="2:17">
      <c r="B11683" s="66">
        <v>44897</v>
      </c>
      <c r="E11683" s="70" t="s">
        <v>82</v>
      </c>
      <c r="F11683" s="4" t="s">
        <v>4167</v>
      </c>
      <c r="G11683" s="67">
        <v>44909</v>
      </c>
      <c r="H11683" s="67">
        <v>44923</v>
      </c>
      <c r="I11683" s="71">
        <f t="shared" si="629"/>
        <v>14</v>
      </c>
      <c r="J11683" s="72" t="s">
        <v>453</v>
      </c>
      <c r="K11683" s="72" t="s">
        <v>332</v>
      </c>
      <c r="L11683" s="73">
        <v>1</v>
      </c>
      <c r="M11683" s="73" t="s">
        <v>91</v>
      </c>
      <c r="N11683" s="68" t="str">
        <f>VLOOKUP(K11683,[1]人員授權表!D$3:G$249,4,0)</f>
        <v>有機</v>
      </c>
      <c r="O11683" s="70" t="str">
        <f>IF(J11683=[1]人員授權表!$C$85,"Casper李羿勳",IF(J11683=[1]人員授權表!$C$188,"Iring陳俊明",IF(J11683=[1]人員授權表!$C$189,"Brian陳泓霖",VLOOKUP(K11683,[1]人員授權表!D$2:E$249,2,FALSE))))</f>
        <v>Lucy黃詩婷</v>
      </c>
      <c r="P11683" s="67">
        <f t="shared" si="626"/>
        <v>44921</v>
      </c>
      <c r="Q11683" s="75" t="str">
        <f t="shared" si="628"/>
        <v>週一</v>
      </c>
    </row>
    <row r="11684" spans="2:17">
      <c r="B11684" s="66">
        <v>44897</v>
      </c>
      <c r="E11684" s="70" t="s">
        <v>82</v>
      </c>
      <c r="F11684" s="4" t="s">
        <v>4168</v>
      </c>
      <c r="G11684" s="67">
        <v>44909</v>
      </c>
      <c r="H11684" s="67">
        <v>44923</v>
      </c>
      <c r="I11684" s="71">
        <f t="shared" si="629"/>
        <v>14</v>
      </c>
      <c r="J11684" s="72" t="s">
        <v>125</v>
      </c>
      <c r="K11684" s="72" t="s">
        <v>144</v>
      </c>
      <c r="L11684" s="73">
        <v>1</v>
      </c>
      <c r="M11684" s="73" t="s">
        <v>91</v>
      </c>
      <c r="N11684" s="68" t="str">
        <f>VLOOKUP(K11684,[1]人員授權表!D$3:G$249,4,0)</f>
        <v>有機</v>
      </c>
      <c r="O11684" s="70" t="str">
        <f>IF(J11684=[1]人員授權表!$C$85,"Casper李羿勳",IF(J11684=[1]人員授權表!$C$188,"Iring陳俊明",IF(J11684=[1]人員授權表!$C$189,"Brian陳泓霖",VLOOKUP(K11684,[1]人員授權表!D$2:E$249,2,FALSE))))</f>
        <v>Lucy黃詩婷</v>
      </c>
      <c r="P11684" s="67">
        <f t="shared" si="626"/>
        <v>44921</v>
      </c>
      <c r="Q11684" s="75" t="str">
        <f t="shared" si="628"/>
        <v>週一</v>
      </c>
    </row>
    <row r="11685" spans="2:17">
      <c r="B11685" s="66">
        <v>44897</v>
      </c>
      <c r="E11685" s="70" t="s">
        <v>82</v>
      </c>
      <c r="F11685" s="4" t="s">
        <v>4168</v>
      </c>
      <c r="G11685" s="67">
        <v>44909</v>
      </c>
      <c r="H11685" s="67">
        <v>44923</v>
      </c>
      <c r="I11685" s="71">
        <f t="shared" si="629"/>
        <v>14</v>
      </c>
      <c r="J11685" s="72" t="s">
        <v>453</v>
      </c>
      <c r="K11685" s="72" t="s">
        <v>332</v>
      </c>
      <c r="L11685" s="73">
        <v>1</v>
      </c>
      <c r="M11685" s="73" t="s">
        <v>91</v>
      </c>
      <c r="N11685" s="68" t="str">
        <f>VLOOKUP(K11685,[1]人員授權表!D$3:G$249,4,0)</f>
        <v>有機</v>
      </c>
      <c r="O11685" s="70" t="str">
        <f>IF(J11685=[1]人員授權表!$C$85,"Casper李羿勳",IF(J11685=[1]人員授權表!$C$188,"Iring陳俊明",IF(J11685=[1]人員授權表!$C$189,"Brian陳泓霖",VLOOKUP(K11685,[1]人員授權表!D$2:E$249,2,FALSE))))</f>
        <v>Lucy黃詩婷</v>
      </c>
      <c r="P11685" s="67">
        <f t="shared" si="626"/>
        <v>44921</v>
      </c>
      <c r="Q11685" s="75" t="str">
        <f t="shared" si="628"/>
        <v>週一</v>
      </c>
    </row>
    <row r="11686" spans="2:17">
      <c r="B11686" s="66">
        <v>44897</v>
      </c>
      <c r="E11686" s="70" t="s">
        <v>82</v>
      </c>
      <c r="F11686" s="4" t="s">
        <v>4169</v>
      </c>
      <c r="G11686" s="67">
        <v>44909</v>
      </c>
      <c r="H11686" s="67">
        <v>44923</v>
      </c>
      <c r="I11686" s="71">
        <f t="shared" si="629"/>
        <v>14</v>
      </c>
      <c r="J11686" s="72" t="s">
        <v>125</v>
      </c>
      <c r="K11686" s="72" t="s">
        <v>144</v>
      </c>
      <c r="L11686" s="73">
        <v>1</v>
      </c>
      <c r="M11686" s="73" t="s">
        <v>91</v>
      </c>
      <c r="N11686" s="68" t="str">
        <f>VLOOKUP(K11686,[1]人員授權表!D$3:G$249,4,0)</f>
        <v>有機</v>
      </c>
      <c r="O11686" s="70" t="str">
        <f>IF(J11686=[1]人員授權表!$C$85,"Casper李羿勳",IF(J11686=[1]人員授權表!$C$188,"Iring陳俊明",IF(J11686=[1]人員授權表!$C$189,"Brian陳泓霖",VLOOKUP(K11686,[1]人員授權表!D$2:E$249,2,FALSE))))</f>
        <v>Lucy黃詩婷</v>
      </c>
      <c r="P11686" s="67">
        <f t="shared" si="626"/>
        <v>44921</v>
      </c>
      <c r="Q11686" s="75" t="str">
        <f t="shared" si="628"/>
        <v>週一</v>
      </c>
    </row>
    <row r="11687" spans="2:17">
      <c r="B11687" s="66">
        <v>44897</v>
      </c>
      <c r="E11687" s="70" t="s">
        <v>82</v>
      </c>
      <c r="F11687" s="4" t="s">
        <v>4169</v>
      </c>
      <c r="G11687" s="67">
        <v>44909</v>
      </c>
      <c r="H11687" s="67">
        <v>44923</v>
      </c>
      <c r="I11687" s="71">
        <f t="shared" si="629"/>
        <v>14</v>
      </c>
      <c r="J11687" s="72" t="s">
        <v>453</v>
      </c>
      <c r="K11687" s="72" t="s">
        <v>332</v>
      </c>
      <c r="L11687" s="73">
        <v>1</v>
      </c>
      <c r="M11687" s="73" t="s">
        <v>91</v>
      </c>
      <c r="N11687" s="68" t="str">
        <f>VLOOKUP(K11687,[1]人員授權表!D$3:G$249,4,0)</f>
        <v>有機</v>
      </c>
      <c r="O11687" s="70" t="str">
        <f>IF(J11687=[1]人員授權表!$C$85,"Casper李羿勳",IF(J11687=[1]人員授權表!$C$188,"Iring陳俊明",IF(J11687=[1]人員授權表!$C$189,"Brian陳泓霖",VLOOKUP(K11687,[1]人員授權表!D$2:E$249,2,FALSE))))</f>
        <v>Lucy黃詩婷</v>
      </c>
      <c r="P11687" s="67">
        <f t="shared" si="626"/>
        <v>44921</v>
      </c>
      <c r="Q11687" s="75" t="str">
        <f t="shared" si="628"/>
        <v>週一</v>
      </c>
    </row>
    <row r="11688" spans="2:17">
      <c r="B11688" s="66">
        <v>44897</v>
      </c>
      <c r="E11688" s="70" t="s">
        <v>82</v>
      </c>
      <c r="F11688" s="4" t="s">
        <v>4170</v>
      </c>
      <c r="G11688" s="67">
        <v>44909</v>
      </c>
      <c r="H11688" s="67">
        <v>44923</v>
      </c>
      <c r="I11688" s="71">
        <f t="shared" si="629"/>
        <v>14</v>
      </c>
      <c r="J11688" s="72" t="s">
        <v>125</v>
      </c>
      <c r="K11688" s="72" t="s">
        <v>144</v>
      </c>
      <c r="L11688" s="73">
        <v>1</v>
      </c>
      <c r="M11688" s="73" t="s">
        <v>91</v>
      </c>
      <c r="N11688" s="68" t="str">
        <f>VLOOKUP(K11688,[1]人員授權表!D$3:G$249,4,0)</f>
        <v>有機</v>
      </c>
      <c r="O11688" s="70" t="str">
        <f>IF(J11688=[1]人員授權表!$C$85,"Casper李羿勳",IF(J11688=[1]人員授權表!$C$188,"Iring陳俊明",IF(J11688=[1]人員授權表!$C$189,"Brian陳泓霖",VLOOKUP(K11688,[1]人員授權表!D$2:E$249,2,FALSE))))</f>
        <v>Lucy黃詩婷</v>
      </c>
      <c r="P11688" s="67">
        <f t="shared" si="626"/>
        <v>44921</v>
      </c>
      <c r="Q11688" s="75" t="str">
        <f t="shared" si="628"/>
        <v>週一</v>
      </c>
    </row>
    <row r="11689" spans="2:17">
      <c r="B11689" s="66">
        <v>44897</v>
      </c>
      <c r="E11689" s="70" t="s">
        <v>82</v>
      </c>
      <c r="F11689" s="4" t="s">
        <v>4170</v>
      </c>
      <c r="G11689" s="67">
        <v>44909</v>
      </c>
      <c r="H11689" s="67">
        <v>44923</v>
      </c>
      <c r="I11689" s="71">
        <f t="shared" si="629"/>
        <v>14</v>
      </c>
      <c r="J11689" s="72" t="s">
        <v>453</v>
      </c>
      <c r="K11689" s="72" t="s">
        <v>332</v>
      </c>
      <c r="L11689" s="73">
        <v>1</v>
      </c>
      <c r="M11689" s="73" t="s">
        <v>91</v>
      </c>
      <c r="N11689" s="68" t="str">
        <f>VLOOKUP(K11689,[1]人員授權表!D$3:G$249,4,0)</f>
        <v>有機</v>
      </c>
      <c r="O11689" s="70" t="str">
        <f>IF(J11689=[1]人員授權表!$C$85,"Casper李羿勳",IF(J11689=[1]人員授權表!$C$188,"Iring陳俊明",IF(J11689=[1]人員授權表!$C$189,"Brian陳泓霖",VLOOKUP(K11689,[1]人員授權表!D$2:E$249,2,FALSE))))</f>
        <v>Lucy黃詩婷</v>
      </c>
      <c r="P11689" s="67">
        <f t="shared" si="626"/>
        <v>44921</v>
      </c>
      <c r="Q11689" s="75" t="str">
        <f t="shared" si="628"/>
        <v>週一</v>
      </c>
    </row>
    <row r="11690" spans="2:17">
      <c r="B11690" s="66">
        <v>44893</v>
      </c>
      <c r="E11690" s="70" t="s">
        <v>82</v>
      </c>
      <c r="F11690" s="70" t="s">
        <v>4171</v>
      </c>
      <c r="G11690" s="67">
        <v>44903</v>
      </c>
      <c r="H11690" s="67">
        <v>44923</v>
      </c>
      <c r="I11690" s="71">
        <f t="shared" si="629"/>
        <v>20</v>
      </c>
      <c r="J11690" s="72" t="s">
        <v>186</v>
      </c>
      <c r="K11690" s="72" t="s">
        <v>187</v>
      </c>
      <c r="L11690" s="73">
        <v>2</v>
      </c>
      <c r="M11690" s="73" t="s">
        <v>91</v>
      </c>
      <c r="N11690" s="68" t="str">
        <f>VLOOKUP(K11690,[1]人員授權表!D$3:G$249,4,0)</f>
        <v>無機</v>
      </c>
      <c r="O11690" s="70" t="str">
        <f>IF(J11690=[1]人員授權表!$C$85,"Casper李羿勳",IF(J11690=[1]人員授權表!$C$188,"Iring陳俊明",IF(J11690=[1]人員授權表!$C$189,"Brian陳泓霖",VLOOKUP(K11690,[1]人員授權表!D$2:E$249,2,FALSE))))</f>
        <v>Ruby黃家蓁</v>
      </c>
      <c r="P11690" s="67">
        <f t="shared" si="626"/>
        <v>44921</v>
      </c>
      <c r="Q11690" s="75" t="str">
        <f t="shared" si="628"/>
        <v>週一</v>
      </c>
    </row>
    <row r="11691" spans="2:17">
      <c r="B11691" s="66">
        <v>44893</v>
      </c>
      <c r="E11691" s="70" t="s">
        <v>82</v>
      </c>
      <c r="F11691" s="70" t="s">
        <v>4171</v>
      </c>
      <c r="G11691" s="67">
        <v>44903</v>
      </c>
      <c r="H11691" s="67">
        <v>44923</v>
      </c>
      <c r="I11691" s="71">
        <f t="shared" si="629"/>
        <v>20</v>
      </c>
      <c r="J11691" s="72" t="s">
        <v>195</v>
      </c>
      <c r="K11691" s="72" t="s">
        <v>914</v>
      </c>
      <c r="L11691" s="73">
        <v>2</v>
      </c>
      <c r="M11691" s="73" t="s">
        <v>91</v>
      </c>
      <c r="N11691" s="68" t="str">
        <f>VLOOKUP(K11691,[1]人員授權表!D$3:G$249,4,0)</f>
        <v>無機</v>
      </c>
      <c r="O11691" s="70" t="str">
        <f>IF(J11691=[1]人員授權表!$C$85,"Casper李羿勳",IF(J11691=[1]人員授權表!$C$188,"Iring陳俊明",IF(J11691=[1]人員授權表!$C$189,"Brian陳泓霖",VLOOKUP(K11691,[1]人員授權表!D$2:E$249,2,FALSE))))</f>
        <v>Debby胡萱黛</v>
      </c>
      <c r="P11691" s="67">
        <f t="shared" si="626"/>
        <v>44921</v>
      </c>
      <c r="Q11691" s="75" t="str">
        <f t="shared" si="628"/>
        <v>週一</v>
      </c>
    </row>
    <row r="11692" spans="2:17">
      <c r="B11692" s="66">
        <v>44893</v>
      </c>
      <c r="E11692" s="70" t="s">
        <v>82</v>
      </c>
      <c r="F11692" s="70" t="s">
        <v>4171</v>
      </c>
      <c r="G11692" s="67">
        <v>44903</v>
      </c>
      <c r="H11692" s="67">
        <v>44923</v>
      </c>
      <c r="I11692" s="71">
        <f t="shared" si="629"/>
        <v>20</v>
      </c>
      <c r="J11692" s="72" t="s">
        <v>204</v>
      </c>
      <c r="K11692" s="72" t="s">
        <v>205</v>
      </c>
      <c r="L11692" s="73">
        <v>2</v>
      </c>
      <c r="M11692" s="73" t="s">
        <v>91</v>
      </c>
      <c r="N11692" s="68" t="str">
        <f>VLOOKUP(K11692,[1]人員授權表!D$3:G$249,4,0)</f>
        <v>無機</v>
      </c>
      <c r="O11692" s="70" t="str">
        <f>IF(J11692=[1]人員授權表!$C$85,"Casper李羿勳",IF(J11692=[1]人員授權表!$C$188,"Iring陳俊明",IF(J11692=[1]人員授權表!$C$189,"Brian陳泓霖",VLOOKUP(K11692,[1]人員授權表!D$2:E$249,2,FALSE))))</f>
        <v>Iring陳俊明</v>
      </c>
      <c r="P11692" s="67">
        <f t="shared" si="626"/>
        <v>44921</v>
      </c>
      <c r="Q11692" s="75" t="str">
        <f t="shared" si="628"/>
        <v>週一</v>
      </c>
    </row>
    <row r="11693" spans="2:17">
      <c r="B11693" s="66">
        <v>44893</v>
      </c>
      <c r="E11693" s="70" t="s">
        <v>82</v>
      </c>
      <c r="F11693" s="70" t="s">
        <v>4171</v>
      </c>
      <c r="G11693" s="67">
        <v>44903</v>
      </c>
      <c r="H11693" s="67">
        <v>44923</v>
      </c>
      <c r="I11693" s="71">
        <f t="shared" si="629"/>
        <v>20</v>
      </c>
      <c r="J11693" s="72" t="s">
        <v>141</v>
      </c>
      <c r="K11693" s="72" t="s">
        <v>1469</v>
      </c>
      <c r="L11693" s="73">
        <v>2</v>
      </c>
      <c r="M11693" s="73" t="s">
        <v>91</v>
      </c>
      <c r="N11693" s="68" t="str">
        <f>VLOOKUP(K11693,[1]人員授權表!D$3:G$249,4,0)</f>
        <v>無機</v>
      </c>
      <c r="O11693" s="70" t="str">
        <f>IF(J11693=[1]人員授權表!$C$85,"Casper李羿勳",IF(J11693=[1]人員授權表!$C$188,"Iring陳俊明",IF(J11693=[1]人員授權表!$C$189,"Brian陳泓霖",VLOOKUP(K11693,[1]人員授權表!D$2:E$249,2,FALSE))))</f>
        <v>Dennis陳汶宏</v>
      </c>
      <c r="P11693" s="67">
        <f t="shared" si="626"/>
        <v>44921</v>
      </c>
      <c r="Q11693" s="75" t="str">
        <f t="shared" si="628"/>
        <v>週一</v>
      </c>
    </row>
    <row r="11694" spans="2:17">
      <c r="B11694" s="66">
        <v>44893</v>
      </c>
      <c r="E11694" s="70" t="s">
        <v>82</v>
      </c>
      <c r="F11694" s="70" t="s">
        <v>4171</v>
      </c>
      <c r="G11694" s="67">
        <v>44903</v>
      </c>
      <c r="H11694" s="67">
        <v>44923</v>
      </c>
      <c r="I11694" s="71">
        <f t="shared" si="629"/>
        <v>20</v>
      </c>
      <c r="J11694" s="72" t="s">
        <v>151</v>
      </c>
      <c r="K11694" s="72" t="s">
        <v>152</v>
      </c>
      <c r="L11694" s="73">
        <v>2</v>
      </c>
      <c r="M11694" s="73" t="s">
        <v>91</v>
      </c>
      <c r="N11694" s="68" t="str">
        <f>VLOOKUP(K11694,[1]人員授權表!D$3:G$249,4,0)</f>
        <v>無機</v>
      </c>
      <c r="O11694" s="70" t="str">
        <f>IF(J11694=[1]人員授權表!$C$85,"Casper李羿勳",IF(J11694=[1]人員授權表!$C$188,"Iring陳俊明",IF(J11694=[1]人員授權表!$C$189,"Brian陳泓霖",VLOOKUP(K11694,[1]人員授權表!D$2:E$249,2,FALSE))))</f>
        <v>Vicky游崴涵</v>
      </c>
      <c r="P11694" s="67">
        <f t="shared" si="626"/>
        <v>44921</v>
      </c>
      <c r="Q11694" s="75" t="str">
        <f t="shared" si="628"/>
        <v>週一</v>
      </c>
    </row>
    <row r="11695" spans="2:17">
      <c r="B11695" s="66">
        <v>44893</v>
      </c>
      <c r="E11695" s="70" t="s">
        <v>82</v>
      </c>
      <c r="F11695" s="70" t="s">
        <v>4171</v>
      </c>
      <c r="G11695" s="67">
        <v>44903</v>
      </c>
      <c r="H11695" s="67">
        <v>44923</v>
      </c>
      <c r="I11695" s="71">
        <f t="shared" si="629"/>
        <v>20</v>
      </c>
      <c r="J11695" s="72" t="s">
        <v>148</v>
      </c>
      <c r="K11695" s="72" t="s">
        <v>149</v>
      </c>
      <c r="L11695" s="73">
        <v>2</v>
      </c>
      <c r="M11695" s="73" t="s">
        <v>91</v>
      </c>
      <c r="N11695" s="68" t="str">
        <f>VLOOKUP(K11695,[1]人員授權表!D$3:G$249,4,0)</f>
        <v>無機</v>
      </c>
      <c r="O11695" s="70" t="str">
        <f>IF(J11695=[1]人員授權表!$C$85,"Casper李羿勳",IF(J11695=[1]人員授權表!$C$188,"Iring陳俊明",IF(J11695=[1]人員授權表!$C$189,"Brian陳泓霖",VLOOKUP(K11695,[1]人員授權表!D$2:E$249,2,FALSE))))</f>
        <v>Vicky游崴涵</v>
      </c>
      <c r="P11695" s="67">
        <f t="shared" si="626"/>
        <v>44921</v>
      </c>
      <c r="Q11695" s="75" t="str">
        <f t="shared" si="628"/>
        <v>週一</v>
      </c>
    </row>
    <row r="11696" spans="2:17">
      <c r="B11696" s="66">
        <v>44893</v>
      </c>
      <c r="E11696" s="70" t="s">
        <v>82</v>
      </c>
      <c r="F11696" s="70" t="s">
        <v>4171</v>
      </c>
      <c r="G11696" s="67">
        <v>44903</v>
      </c>
      <c r="H11696" s="67">
        <v>44923</v>
      </c>
      <c r="I11696" s="71">
        <f t="shared" si="629"/>
        <v>20</v>
      </c>
      <c r="J11696" s="72" t="s">
        <v>139</v>
      </c>
      <c r="K11696" s="72" t="s">
        <v>140</v>
      </c>
      <c r="L11696" s="73">
        <v>2</v>
      </c>
      <c r="M11696" s="73" t="s">
        <v>91</v>
      </c>
      <c r="N11696" s="68" t="str">
        <f>VLOOKUP(K11696,[1]人員授權表!D$3:G$249,4,0)</f>
        <v>無機</v>
      </c>
      <c r="O11696" s="70" t="str">
        <f>IF(J11696=[1]人員授權表!$C$85,"Casper李羿勳",IF(J11696=[1]人員授權表!$C$188,"Iring陳俊明",IF(J11696=[1]人員授權表!$C$189,"Brian陳泓霖",VLOOKUP(K11696,[1]人員授權表!D$2:E$249,2,FALSE))))</f>
        <v>Brian陳泓霖</v>
      </c>
      <c r="P11696" s="67">
        <f t="shared" si="626"/>
        <v>44921</v>
      </c>
      <c r="Q11696" s="75" t="str">
        <f t="shared" si="628"/>
        <v>週一</v>
      </c>
    </row>
    <row r="11697" spans="2:17">
      <c r="B11697" s="66">
        <v>44893</v>
      </c>
      <c r="E11697" s="70" t="s">
        <v>82</v>
      </c>
      <c r="F11697" s="70" t="s">
        <v>4171</v>
      </c>
      <c r="G11697" s="67">
        <v>44903</v>
      </c>
      <c r="H11697" s="67">
        <v>44923</v>
      </c>
      <c r="I11697" s="71">
        <f t="shared" si="629"/>
        <v>20</v>
      </c>
      <c r="J11697" s="72" t="s">
        <v>178</v>
      </c>
      <c r="K11697" s="72" t="s">
        <v>179</v>
      </c>
      <c r="L11697" s="73">
        <v>2</v>
      </c>
      <c r="M11697" s="73" t="s">
        <v>91</v>
      </c>
      <c r="N11697" s="68" t="str">
        <f>VLOOKUP(K11697,[1]人員授權表!D$3:G$249,4,0)</f>
        <v>無機</v>
      </c>
      <c r="O11697" s="70" t="str">
        <f>IF(J11697=[1]人員授權表!$C$85,"Casper李羿勳",IF(J11697=[1]人員授權表!$C$188,"Iring陳俊明",IF(J11697=[1]人員授權表!$C$189,"Brian陳泓霖",VLOOKUP(K11697,[1]人員授權表!D$2:E$249,2,FALSE))))</f>
        <v>Dennis陳汶宏</v>
      </c>
      <c r="P11697" s="67">
        <f t="shared" si="626"/>
        <v>44921</v>
      </c>
      <c r="Q11697" s="75" t="str">
        <f t="shared" si="628"/>
        <v>週一</v>
      </c>
    </row>
    <row r="11698" spans="2:17">
      <c r="B11698" s="66">
        <v>44893</v>
      </c>
      <c r="E11698" s="70" t="s">
        <v>82</v>
      </c>
      <c r="F11698" s="70" t="s">
        <v>4171</v>
      </c>
      <c r="G11698" s="67">
        <v>44903</v>
      </c>
      <c r="H11698" s="67">
        <v>44923</v>
      </c>
      <c r="I11698" s="71">
        <f t="shared" si="629"/>
        <v>20</v>
      </c>
      <c r="J11698" s="72" t="s">
        <v>288</v>
      </c>
      <c r="K11698" s="72" t="s">
        <v>4172</v>
      </c>
      <c r="L11698" s="73">
        <v>2</v>
      </c>
      <c r="M11698" s="73" t="s">
        <v>91</v>
      </c>
      <c r="N11698" s="68" t="str">
        <f>VLOOKUP(K11698,[1]人員授權表!D$3:G$249,4,0)</f>
        <v>無機</v>
      </c>
      <c r="O11698" s="70" t="str">
        <f>IF(J11698=[1]人員授權表!$C$85,"Casper李羿勳",IF(J11698=[1]人員授權表!$C$188,"Iring陳俊明",IF(J11698=[1]人員授權表!$C$189,"Brian陳泓霖",VLOOKUP(K11698,[1]人員授權表!D$2:E$249,2,FALSE))))</f>
        <v>Jack劉念忻</v>
      </c>
      <c r="P11698" s="67">
        <f t="shared" si="626"/>
        <v>44921</v>
      </c>
      <c r="Q11698" s="75" t="str">
        <f t="shared" si="628"/>
        <v>週一</v>
      </c>
    </row>
    <row r="11699" spans="2:17">
      <c r="B11699" s="66">
        <v>44893</v>
      </c>
      <c r="E11699" s="70" t="s">
        <v>82</v>
      </c>
      <c r="F11699" s="70" t="s">
        <v>4171</v>
      </c>
      <c r="G11699" s="67">
        <v>44903</v>
      </c>
      <c r="H11699" s="67">
        <v>44923</v>
      </c>
      <c r="I11699" s="71">
        <f t="shared" si="629"/>
        <v>20</v>
      </c>
      <c r="J11699" s="72" t="s">
        <v>298</v>
      </c>
      <c r="K11699" s="72" t="s">
        <v>187</v>
      </c>
      <c r="L11699" s="73">
        <v>2</v>
      </c>
      <c r="M11699" s="73" t="s">
        <v>91</v>
      </c>
      <c r="N11699" s="68" t="str">
        <f>VLOOKUP(K11699,[1]人員授權表!D$3:G$249,4,0)</f>
        <v>無機</v>
      </c>
      <c r="O11699" s="70" t="str">
        <f>IF(J11699=[1]人員授權表!$C$85,"Casper李羿勳",IF(J11699=[1]人員授權表!$C$188,"Iring陳俊明",IF(J11699=[1]人員授權表!$C$189,"Brian陳泓霖",VLOOKUP(K11699,[1]人員授權表!D$2:E$249,2,FALSE))))</f>
        <v>Ruby黃家蓁</v>
      </c>
      <c r="P11699" s="67">
        <f t="shared" si="626"/>
        <v>44921</v>
      </c>
      <c r="Q11699" s="75" t="str">
        <f t="shared" si="628"/>
        <v>週一</v>
      </c>
    </row>
    <row r="11700" spans="2:17">
      <c r="B11700" s="66">
        <v>44887</v>
      </c>
      <c r="E11700" s="70" t="s">
        <v>51</v>
      </c>
      <c r="F11700" s="70" t="s">
        <v>4173</v>
      </c>
      <c r="G11700" s="67">
        <v>44909</v>
      </c>
      <c r="H11700" s="67">
        <v>44923</v>
      </c>
      <c r="I11700" s="71">
        <f t="shared" si="629"/>
        <v>14</v>
      </c>
      <c r="J11700" s="72" t="s">
        <v>453</v>
      </c>
      <c r="K11700" s="72" t="s">
        <v>332</v>
      </c>
      <c r="L11700" s="73">
        <v>2</v>
      </c>
      <c r="M11700" s="73" t="s">
        <v>2273</v>
      </c>
      <c r="N11700" s="68" t="str">
        <f>VLOOKUP(K11700,[1]人員授權表!D$3:G$249,4,0)</f>
        <v>有機</v>
      </c>
      <c r="O11700" s="70" t="str">
        <f>IF(J11700=[1]人員授權表!$C$85,"Casper李羿勳",IF(J11700=[1]人員授權表!$C$188,"Iring陳俊明",IF(J11700=[1]人員授權表!$C$189,"Brian陳泓霖",VLOOKUP(K11700,[1]人員授權表!D$2:E$249,2,FALSE))))</f>
        <v>Lucy黃詩婷</v>
      </c>
      <c r="P11700" s="67">
        <f t="shared" si="626"/>
        <v>44921</v>
      </c>
      <c r="Q11700" s="75" t="str">
        <f t="shared" si="628"/>
        <v>週一</v>
      </c>
    </row>
    <row r="11701" spans="2:17">
      <c r="B11701" s="66">
        <v>44887</v>
      </c>
      <c r="E11701" s="70" t="s">
        <v>51</v>
      </c>
      <c r="F11701" s="70" t="s">
        <v>4173</v>
      </c>
      <c r="G11701" s="67">
        <v>44909</v>
      </c>
      <c r="H11701" s="67">
        <v>44923</v>
      </c>
      <c r="I11701" s="71">
        <f t="shared" si="629"/>
        <v>14</v>
      </c>
      <c r="J11701" s="72" t="s">
        <v>125</v>
      </c>
      <c r="K11701" s="72" t="s">
        <v>126</v>
      </c>
      <c r="L11701" s="73">
        <v>2</v>
      </c>
      <c r="M11701" s="73" t="s">
        <v>2273</v>
      </c>
      <c r="N11701" s="68" t="str">
        <f>VLOOKUP(K11701,[1]人員授權表!D$3:G$249,4,0)</f>
        <v>有機</v>
      </c>
      <c r="O11701" s="70" t="str">
        <f>IF(J11701=[1]人員授權表!$C$85,"Casper李羿勳",IF(J11701=[1]人員授權表!$C$188,"Iring陳俊明",IF(J11701=[1]人員授權表!$C$189,"Brian陳泓霖",VLOOKUP(K11701,[1]人員授權表!D$2:E$249,2,FALSE))))</f>
        <v>Lucy黃詩婷</v>
      </c>
      <c r="P11701" s="67">
        <f t="shared" si="626"/>
        <v>44921</v>
      </c>
      <c r="Q11701" s="75" t="str">
        <f t="shared" si="628"/>
        <v>週一</v>
      </c>
    </row>
    <row r="11702" spans="2:17">
      <c r="B11702" s="66">
        <v>44887</v>
      </c>
      <c r="E11702" s="70" t="s">
        <v>51</v>
      </c>
      <c r="F11702" s="70" t="s">
        <v>4174</v>
      </c>
      <c r="G11702" s="67">
        <v>44909</v>
      </c>
      <c r="H11702" s="67">
        <v>44923</v>
      </c>
      <c r="I11702" s="71">
        <f t="shared" si="629"/>
        <v>14</v>
      </c>
      <c r="J11702" s="72" t="s">
        <v>453</v>
      </c>
      <c r="K11702" s="72" t="s">
        <v>332</v>
      </c>
      <c r="L11702" s="73">
        <v>2</v>
      </c>
      <c r="M11702" s="73" t="s">
        <v>2273</v>
      </c>
      <c r="N11702" s="68" t="str">
        <f>VLOOKUP(K11702,[1]人員授權表!D$3:G$249,4,0)</f>
        <v>有機</v>
      </c>
      <c r="O11702" s="70" t="str">
        <f>IF(J11702=[1]人員授權表!$C$85,"Casper李羿勳",IF(J11702=[1]人員授權表!$C$188,"Iring陳俊明",IF(J11702=[1]人員授權表!$C$189,"Brian陳泓霖",VLOOKUP(K11702,[1]人員授權表!D$2:E$249,2,FALSE))))</f>
        <v>Lucy黃詩婷</v>
      </c>
      <c r="P11702" s="67">
        <f t="shared" ref="P11702:P11765" si="630">H11702-2</f>
        <v>44921</v>
      </c>
      <c r="Q11702" s="75" t="str">
        <f t="shared" si="628"/>
        <v>週一</v>
      </c>
    </row>
    <row r="11703" spans="2:17">
      <c r="B11703" s="66">
        <v>44887</v>
      </c>
      <c r="E11703" s="70" t="s">
        <v>51</v>
      </c>
      <c r="F11703" s="70" t="s">
        <v>4174</v>
      </c>
      <c r="G11703" s="67">
        <v>44909</v>
      </c>
      <c r="H11703" s="67">
        <v>44923</v>
      </c>
      <c r="I11703" s="71">
        <f t="shared" si="629"/>
        <v>14</v>
      </c>
      <c r="J11703" s="72" t="s">
        <v>125</v>
      </c>
      <c r="K11703" s="72" t="s">
        <v>126</v>
      </c>
      <c r="L11703" s="73">
        <v>2</v>
      </c>
      <c r="M11703" s="73" t="s">
        <v>2273</v>
      </c>
      <c r="N11703" s="68" t="str">
        <f>VLOOKUP(K11703,[1]人員授權表!D$3:G$249,4,0)</f>
        <v>有機</v>
      </c>
      <c r="O11703" s="70" t="str">
        <f>IF(J11703=[1]人員授權表!$C$85,"Casper李羿勳",IF(J11703=[1]人員授權表!$C$188,"Iring陳俊明",IF(J11703=[1]人員授權表!$C$189,"Brian陳泓霖",VLOOKUP(K11703,[1]人員授權表!D$2:E$249,2,FALSE))))</f>
        <v>Lucy黃詩婷</v>
      </c>
      <c r="P11703" s="67">
        <f t="shared" si="630"/>
        <v>44921</v>
      </c>
      <c r="Q11703" s="75" t="str">
        <f t="shared" si="628"/>
        <v>週一</v>
      </c>
    </row>
    <row r="11704" spans="2:17">
      <c r="B11704" s="66">
        <v>44887</v>
      </c>
      <c r="E11704" s="70" t="s">
        <v>51</v>
      </c>
      <c r="F11704" s="70" t="s">
        <v>4175</v>
      </c>
      <c r="G11704" s="67">
        <v>44909</v>
      </c>
      <c r="H11704" s="67">
        <v>44923</v>
      </c>
      <c r="I11704" s="71">
        <f t="shared" si="629"/>
        <v>14</v>
      </c>
      <c r="J11704" s="72" t="s">
        <v>453</v>
      </c>
      <c r="K11704" s="72" t="s">
        <v>332</v>
      </c>
      <c r="L11704" s="73">
        <v>2</v>
      </c>
      <c r="M11704" s="73" t="s">
        <v>2273</v>
      </c>
      <c r="N11704" s="68" t="str">
        <f>VLOOKUP(K11704,[1]人員授權表!D$3:G$249,4,0)</f>
        <v>有機</v>
      </c>
      <c r="O11704" s="70" t="str">
        <f>IF(J11704=[1]人員授權表!$C$85,"Casper李羿勳",IF(J11704=[1]人員授權表!$C$188,"Iring陳俊明",IF(J11704=[1]人員授權表!$C$189,"Brian陳泓霖",VLOOKUP(K11704,[1]人員授權表!D$2:E$249,2,FALSE))))</f>
        <v>Lucy黃詩婷</v>
      </c>
      <c r="P11704" s="67">
        <f t="shared" si="630"/>
        <v>44921</v>
      </c>
      <c r="Q11704" s="75" t="str">
        <f t="shared" si="628"/>
        <v>週一</v>
      </c>
    </row>
    <row r="11705" spans="2:17">
      <c r="B11705" s="66">
        <v>44887</v>
      </c>
      <c r="E11705" s="70" t="s">
        <v>51</v>
      </c>
      <c r="F11705" s="70" t="s">
        <v>4175</v>
      </c>
      <c r="G11705" s="67">
        <v>44909</v>
      </c>
      <c r="H11705" s="67">
        <v>44923</v>
      </c>
      <c r="I11705" s="71">
        <f t="shared" si="629"/>
        <v>14</v>
      </c>
      <c r="J11705" s="72" t="s">
        <v>125</v>
      </c>
      <c r="K11705" s="72" t="s">
        <v>126</v>
      </c>
      <c r="L11705" s="73">
        <v>2</v>
      </c>
      <c r="M11705" s="73" t="s">
        <v>2273</v>
      </c>
      <c r="N11705" s="68" t="str">
        <f>VLOOKUP(K11705,[1]人員授權表!D$3:G$249,4,0)</f>
        <v>有機</v>
      </c>
      <c r="O11705" s="70" t="str">
        <f>IF(J11705=[1]人員授權表!$C$85,"Casper李羿勳",IF(J11705=[1]人員授權表!$C$188,"Iring陳俊明",IF(J11705=[1]人員授權表!$C$189,"Brian陳泓霖",VLOOKUP(K11705,[1]人員授權表!D$2:E$249,2,FALSE))))</f>
        <v>Lucy黃詩婷</v>
      </c>
      <c r="P11705" s="67">
        <f t="shared" si="630"/>
        <v>44921</v>
      </c>
      <c r="Q11705" s="75" t="str">
        <f t="shared" si="628"/>
        <v>週一</v>
      </c>
    </row>
    <row r="11706" spans="2:17">
      <c r="B11706" s="66">
        <v>44887</v>
      </c>
      <c r="E11706" s="70" t="s">
        <v>51</v>
      </c>
      <c r="F11706" s="70" t="s">
        <v>4176</v>
      </c>
      <c r="G11706" s="67">
        <v>44909</v>
      </c>
      <c r="H11706" s="67">
        <v>44923</v>
      </c>
      <c r="I11706" s="71">
        <f t="shared" si="629"/>
        <v>14</v>
      </c>
      <c r="J11706" s="72" t="s">
        <v>453</v>
      </c>
      <c r="K11706" s="72" t="s">
        <v>332</v>
      </c>
      <c r="L11706" s="73">
        <v>2</v>
      </c>
      <c r="M11706" s="73" t="s">
        <v>2273</v>
      </c>
      <c r="N11706" s="68" t="str">
        <f>VLOOKUP(K11706,[1]人員授權表!D$3:G$249,4,0)</f>
        <v>有機</v>
      </c>
      <c r="O11706" s="70" t="str">
        <f>IF(J11706=[1]人員授權表!$C$85,"Casper李羿勳",IF(J11706=[1]人員授權表!$C$188,"Iring陳俊明",IF(J11706=[1]人員授權表!$C$189,"Brian陳泓霖",VLOOKUP(K11706,[1]人員授權表!D$2:E$249,2,FALSE))))</f>
        <v>Lucy黃詩婷</v>
      </c>
      <c r="P11706" s="67">
        <f t="shared" si="630"/>
        <v>44921</v>
      </c>
      <c r="Q11706" s="75" t="str">
        <f t="shared" si="628"/>
        <v>週一</v>
      </c>
    </row>
    <row r="11707" spans="2:17">
      <c r="B11707" s="66">
        <v>44887</v>
      </c>
      <c r="E11707" s="70" t="s">
        <v>51</v>
      </c>
      <c r="F11707" s="70" t="s">
        <v>4176</v>
      </c>
      <c r="G11707" s="67">
        <v>44909</v>
      </c>
      <c r="H11707" s="67">
        <v>44923</v>
      </c>
      <c r="I11707" s="71">
        <f t="shared" si="629"/>
        <v>14</v>
      </c>
      <c r="J11707" s="72" t="s">
        <v>125</v>
      </c>
      <c r="K11707" s="72" t="s">
        <v>126</v>
      </c>
      <c r="L11707" s="73">
        <v>2</v>
      </c>
      <c r="M11707" s="73" t="s">
        <v>2273</v>
      </c>
      <c r="N11707" s="68" t="str">
        <f>VLOOKUP(K11707,[1]人員授權表!D$3:G$249,4,0)</f>
        <v>有機</v>
      </c>
      <c r="O11707" s="70" t="str">
        <f>IF(J11707=[1]人員授權表!$C$85,"Casper李羿勳",IF(J11707=[1]人員授權表!$C$188,"Iring陳俊明",IF(J11707=[1]人員授權表!$C$189,"Brian陳泓霖",VLOOKUP(K11707,[1]人員授權表!D$2:E$249,2,FALSE))))</f>
        <v>Lucy黃詩婷</v>
      </c>
      <c r="P11707" s="67">
        <f t="shared" si="630"/>
        <v>44921</v>
      </c>
      <c r="Q11707" s="75" t="str">
        <f t="shared" si="628"/>
        <v>週一</v>
      </c>
    </row>
    <row r="11708" spans="2:17">
      <c r="B11708" s="66">
        <v>44897</v>
      </c>
      <c r="E11708" s="70" t="s">
        <v>82</v>
      </c>
      <c r="F11708" s="4" t="s">
        <v>4177</v>
      </c>
      <c r="G11708" s="67">
        <v>44909</v>
      </c>
      <c r="H11708" s="67">
        <v>44923</v>
      </c>
      <c r="I11708" s="71">
        <f t="shared" si="629"/>
        <v>14</v>
      </c>
      <c r="J11708" s="72" t="s">
        <v>125</v>
      </c>
      <c r="K11708" s="72" t="s">
        <v>144</v>
      </c>
      <c r="L11708" s="73">
        <v>1</v>
      </c>
      <c r="M11708" s="73" t="s">
        <v>91</v>
      </c>
      <c r="N11708" s="68" t="str">
        <f>VLOOKUP(K11708,[1]人員授權表!D$3:G$249,4,0)</f>
        <v>有機</v>
      </c>
      <c r="O11708" s="70" t="str">
        <f>IF(J11708=[1]人員授權表!$C$85,"Casper李羿勳",IF(J11708=[1]人員授權表!$C$188,"Iring陳俊明",IF(J11708=[1]人員授權表!$C$189,"Brian陳泓霖",VLOOKUP(K11708,[1]人員授權表!D$2:E$249,2,FALSE))))</f>
        <v>Lucy黃詩婷</v>
      </c>
      <c r="P11708" s="67">
        <f t="shared" si="630"/>
        <v>44921</v>
      </c>
      <c r="Q11708" s="75" t="str">
        <f t="shared" si="628"/>
        <v>週一</v>
      </c>
    </row>
    <row r="11709" spans="2:17">
      <c r="B11709" s="66">
        <v>44897</v>
      </c>
      <c r="E11709" s="70" t="s">
        <v>82</v>
      </c>
      <c r="F11709" s="4" t="s">
        <v>4177</v>
      </c>
      <c r="G11709" s="67">
        <v>44909</v>
      </c>
      <c r="H11709" s="67">
        <v>44923</v>
      </c>
      <c r="I11709" s="71">
        <f t="shared" si="629"/>
        <v>14</v>
      </c>
      <c r="J11709" s="72" t="s">
        <v>516</v>
      </c>
      <c r="K11709" s="72" t="s">
        <v>332</v>
      </c>
      <c r="L11709" s="73">
        <v>1</v>
      </c>
      <c r="M11709" s="73" t="s">
        <v>91</v>
      </c>
      <c r="N11709" s="68" t="str">
        <f>VLOOKUP(K11709,[1]人員授權表!D$3:G$249,4,0)</f>
        <v>有機</v>
      </c>
      <c r="O11709" s="70" t="str">
        <f>IF(J11709=[1]人員授權表!$C$85,"Casper李羿勳",IF(J11709=[1]人員授權表!$C$188,"Iring陳俊明",IF(J11709=[1]人員授權表!$C$189,"Brian陳泓霖",VLOOKUP(K11709,[1]人員授權表!D$2:E$249,2,FALSE))))</f>
        <v>Lucy黃詩婷</v>
      </c>
      <c r="P11709" s="67">
        <f t="shared" si="630"/>
        <v>44921</v>
      </c>
      <c r="Q11709" s="75" t="str">
        <f t="shared" si="628"/>
        <v>週一</v>
      </c>
    </row>
    <row r="11710" spans="2:17">
      <c r="B11710" s="66">
        <v>44897</v>
      </c>
      <c r="E11710" s="70" t="s">
        <v>82</v>
      </c>
      <c r="F11710" s="4" t="s">
        <v>4177</v>
      </c>
      <c r="G11710" s="67">
        <v>44909</v>
      </c>
      <c r="H11710" s="67">
        <v>44923</v>
      </c>
      <c r="I11710" s="71">
        <f t="shared" si="629"/>
        <v>14</v>
      </c>
      <c r="J11710" s="72" t="s">
        <v>281</v>
      </c>
      <c r="K11710" s="72" t="s">
        <v>282</v>
      </c>
      <c r="L11710" s="73">
        <v>1</v>
      </c>
      <c r="M11710" s="73" t="s">
        <v>91</v>
      </c>
      <c r="N11710" s="68" t="str">
        <f>VLOOKUP(K11710,[1]人員授權表!D$3:G$249,4,0)</f>
        <v>有機</v>
      </c>
      <c r="O11710" s="70" t="str">
        <f>IF(J11710=[1]人員授權表!$C$85,"Casper李羿勳",IF(J11710=[1]人員授權表!$C$188,"Iring陳俊明",IF(J11710=[1]人員授權表!$C$189,"Brian陳泓霖",VLOOKUP(K11710,[1]人員授權表!D$2:E$249,2,FALSE))))</f>
        <v>Marco陳鴻鈞</v>
      </c>
      <c r="P11710" s="67">
        <f t="shared" si="630"/>
        <v>44921</v>
      </c>
      <c r="Q11710" s="75" t="str">
        <f t="shared" si="628"/>
        <v>週一</v>
      </c>
    </row>
    <row r="11711" spans="2:17">
      <c r="B11711" s="66">
        <v>44897</v>
      </c>
      <c r="E11711" s="70" t="s">
        <v>82</v>
      </c>
      <c r="F11711" s="4" t="s">
        <v>4178</v>
      </c>
      <c r="G11711" s="67">
        <v>44909</v>
      </c>
      <c r="H11711" s="67">
        <v>44923</v>
      </c>
      <c r="I11711" s="71">
        <f t="shared" si="629"/>
        <v>14</v>
      </c>
      <c r="J11711" s="72" t="s">
        <v>125</v>
      </c>
      <c r="K11711" s="72" t="s">
        <v>144</v>
      </c>
      <c r="L11711" s="73">
        <v>1</v>
      </c>
      <c r="M11711" s="73" t="s">
        <v>91</v>
      </c>
      <c r="N11711" s="68" t="str">
        <f>VLOOKUP(K11711,[1]人員授權表!D$3:G$249,4,0)</f>
        <v>有機</v>
      </c>
      <c r="O11711" s="70" t="str">
        <f>IF(J11711=[1]人員授權表!$C$85,"Casper李羿勳",IF(J11711=[1]人員授權表!$C$188,"Iring陳俊明",IF(J11711=[1]人員授權表!$C$189,"Brian陳泓霖",VLOOKUP(K11711,[1]人員授權表!D$2:E$249,2,FALSE))))</f>
        <v>Lucy黃詩婷</v>
      </c>
      <c r="P11711" s="67">
        <f t="shared" si="630"/>
        <v>44921</v>
      </c>
      <c r="Q11711" s="75" t="str">
        <f t="shared" si="628"/>
        <v>週一</v>
      </c>
    </row>
    <row r="11712" spans="2:17">
      <c r="B11712" s="66">
        <v>44897</v>
      </c>
      <c r="E11712" s="70" t="s">
        <v>82</v>
      </c>
      <c r="F11712" s="4" t="s">
        <v>4178</v>
      </c>
      <c r="G11712" s="67">
        <v>44909</v>
      </c>
      <c r="H11712" s="67">
        <v>44923</v>
      </c>
      <c r="I11712" s="71">
        <f t="shared" si="629"/>
        <v>14</v>
      </c>
      <c r="J11712" s="72" t="s">
        <v>516</v>
      </c>
      <c r="K11712" s="72" t="s">
        <v>332</v>
      </c>
      <c r="L11712" s="73">
        <v>1</v>
      </c>
      <c r="M11712" s="73" t="s">
        <v>91</v>
      </c>
      <c r="N11712" s="68" t="str">
        <f>VLOOKUP(K11712,[1]人員授權表!D$3:G$249,4,0)</f>
        <v>有機</v>
      </c>
      <c r="O11712" s="70" t="str">
        <f>IF(J11712=[1]人員授權表!$C$85,"Casper李羿勳",IF(J11712=[1]人員授權表!$C$188,"Iring陳俊明",IF(J11712=[1]人員授權表!$C$189,"Brian陳泓霖",VLOOKUP(K11712,[1]人員授權表!D$2:E$249,2,FALSE))))</f>
        <v>Lucy黃詩婷</v>
      </c>
      <c r="P11712" s="67">
        <f t="shared" si="630"/>
        <v>44921</v>
      </c>
      <c r="Q11712" s="75" t="str">
        <f t="shared" si="628"/>
        <v>週一</v>
      </c>
    </row>
    <row r="11713" spans="2:26">
      <c r="B11713" s="66">
        <v>44897</v>
      </c>
      <c r="E11713" s="70" t="s">
        <v>82</v>
      </c>
      <c r="F11713" s="4" t="s">
        <v>4178</v>
      </c>
      <c r="G11713" s="67">
        <v>44909</v>
      </c>
      <c r="H11713" s="67">
        <v>44923</v>
      </c>
      <c r="I11713" s="71">
        <f t="shared" si="629"/>
        <v>14</v>
      </c>
      <c r="J11713" s="72" t="s">
        <v>281</v>
      </c>
      <c r="K11713" s="72" t="s">
        <v>282</v>
      </c>
      <c r="L11713" s="73">
        <v>1</v>
      </c>
      <c r="M11713" s="73" t="s">
        <v>91</v>
      </c>
      <c r="N11713" s="68" t="str">
        <f>VLOOKUP(K11713,[1]人員授權表!D$3:G$249,4,0)</f>
        <v>有機</v>
      </c>
      <c r="O11713" s="70" t="str">
        <f>IF(J11713=[1]人員授權表!$C$85,"Casper李羿勳",IF(J11713=[1]人員授權表!$C$188,"Iring陳俊明",IF(J11713=[1]人員授權表!$C$189,"Brian陳泓霖",VLOOKUP(K11713,[1]人員授權表!D$2:E$249,2,FALSE))))</f>
        <v>Marco陳鴻鈞</v>
      </c>
      <c r="P11713" s="67">
        <f t="shared" si="630"/>
        <v>44921</v>
      </c>
      <c r="Q11713" s="75" t="str">
        <f t="shared" si="628"/>
        <v>週一</v>
      </c>
    </row>
    <row r="11714" spans="2:26">
      <c r="B11714" s="66">
        <v>44897</v>
      </c>
      <c r="E11714" s="70" t="s">
        <v>82</v>
      </c>
      <c r="F11714" s="4" t="s">
        <v>4179</v>
      </c>
      <c r="G11714" s="67">
        <v>44909</v>
      </c>
      <c r="H11714" s="67">
        <v>44923</v>
      </c>
      <c r="I11714" s="71">
        <f t="shared" si="629"/>
        <v>14</v>
      </c>
      <c r="J11714" s="72" t="s">
        <v>125</v>
      </c>
      <c r="K11714" s="72" t="s">
        <v>144</v>
      </c>
      <c r="L11714" s="73">
        <v>1</v>
      </c>
      <c r="M11714" s="73" t="s">
        <v>91</v>
      </c>
      <c r="N11714" s="68" t="str">
        <f>VLOOKUP(K11714,[1]人員授權表!D$3:G$249,4,0)</f>
        <v>有機</v>
      </c>
      <c r="O11714" s="70" t="str">
        <f>IF(J11714=[1]人員授權表!$C$85,"Casper李羿勳",IF(J11714=[1]人員授權表!$C$188,"Iring陳俊明",IF(J11714=[1]人員授權表!$C$189,"Brian陳泓霖",VLOOKUP(K11714,[1]人員授權表!D$2:E$249,2,FALSE))))</f>
        <v>Lucy黃詩婷</v>
      </c>
      <c r="P11714" s="67">
        <f t="shared" si="630"/>
        <v>44921</v>
      </c>
      <c r="Q11714" s="75" t="str">
        <f t="shared" si="628"/>
        <v>週一</v>
      </c>
    </row>
    <row r="11715" spans="2:26">
      <c r="B11715" s="66">
        <v>44897</v>
      </c>
      <c r="E11715" s="70" t="s">
        <v>82</v>
      </c>
      <c r="F11715" s="4" t="s">
        <v>4179</v>
      </c>
      <c r="G11715" s="67">
        <v>44909</v>
      </c>
      <c r="H11715" s="67">
        <v>44923</v>
      </c>
      <c r="I11715" s="71">
        <f t="shared" si="629"/>
        <v>14</v>
      </c>
      <c r="J11715" s="72" t="s">
        <v>516</v>
      </c>
      <c r="K11715" s="72" t="s">
        <v>332</v>
      </c>
      <c r="L11715" s="73">
        <v>1</v>
      </c>
      <c r="M11715" s="73" t="s">
        <v>91</v>
      </c>
      <c r="N11715" s="68" t="str">
        <f>VLOOKUP(K11715,[1]人員授權表!D$3:G$249,4,0)</f>
        <v>有機</v>
      </c>
      <c r="O11715" s="70" t="str">
        <f>IF(J11715=[1]人員授權表!$C$85,"Casper李羿勳",IF(J11715=[1]人員授權表!$C$188,"Iring陳俊明",IF(J11715=[1]人員授權表!$C$189,"Brian陳泓霖",VLOOKUP(K11715,[1]人員授權表!D$2:E$249,2,FALSE))))</f>
        <v>Lucy黃詩婷</v>
      </c>
      <c r="P11715" s="67">
        <f t="shared" si="630"/>
        <v>44921</v>
      </c>
      <c r="Q11715" s="75" t="str">
        <f t="shared" si="628"/>
        <v>週一</v>
      </c>
    </row>
    <row r="11716" spans="2:26">
      <c r="B11716" s="66">
        <v>44897</v>
      </c>
      <c r="E11716" s="70" t="s">
        <v>82</v>
      </c>
      <c r="F11716" s="4" t="s">
        <v>4179</v>
      </c>
      <c r="G11716" s="67">
        <v>44909</v>
      </c>
      <c r="H11716" s="67">
        <v>44923</v>
      </c>
      <c r="I11716" s="71">
        <f t="shared" si="629"/>
        <v>14</v>
      </c>
      <c r="J11716" s="72" t="s">
        <v>281</v>
      </c>
      <c r="K11716" s="72" t="s">
        <v>282</v>
      </c>
      <c r="L11716" s="73">
        <v>1</v>
      </c>
      <c r="M11716" s="73" t="s">
        <v>91</v>
      </c>
      <c r="N11716" s="68" t="str">
        <f>VLOOKUP(K11716,[1]人員授權表!D$3:G$249,4,0)</f>
        <v>有機</v>
      </c>
      <c r="O11716" s="70" t="str">
        <f>IF(J11716=[1]人員授權表!$C$85,"Casper李羿勳",IF(J11716=[1]人員授權表!$C$188,"Iring陳俊明",IF(J11716=[1]人員授權表!$C$189,"Brian陳泓霖",VLOOKUP(K11716,[1]人員授權表!D$2:E$249,2,FALSE))))</f>
        <v>Marco陳鴻鈞</v>
      </c>
      <c r="P11716" s="67">
        <f t="shared" si="630"/>
        <v>44921</v>
      </c>
      <c r="Q11716" s="75" t="str">
        <f t="shared" si="628"/>
        <v>週一</v>
      </c>
    </row>
    <row r="11717" spans="2:26">
      <c r="B11717" s="66">
        <v>44897</v>
      </c>
      <c r="E11717" s="70" t="s">
        <v>82</v>
      </c>
      <c r="F11717" s="4" t="s">
        <v>4180</v>
      </c>
      <c r="G11717" s="67">
        <v>44909</v>
      </c>
      <c r="H11717" s="67">
        <v>44923</v>
      </c>
      <c r="I11717" s="71">
        <f t="shared" si="629"/>
        <v>14</v>
      </c>
      <c r="J11717" s="72" t="s">
        <v>125</v>
      </c>
      <c r="K11717" s="72" t="s">
        <v>144</v>
      </c>
      <c r="L11717" s="73">
        <v>1</v>
      </c>
      <c r="M11717" s="73" t="s">
        <v>91</v>
      </c>
      <c r="N11717" s="68" t="str">
        <f>VLOOKUP(K11717,[1]人員授權表!D$3:G$249,4,0)</f>
        <v>有機</v>
      </c>
      <c r="O11717" s="70" t="str">
        <f>IF(J11717=[1]人員授權表!$C$85,"Casper李羿勳",IF(J11717=[1]人員授權表!$C$188,"Iring陳俊明",IF(J11717=[1]人員授權表!$C$189,"Brian陳泓霖",VLOOKUP(K11717,[1]人員授權表!D$2:E$249,2,FALSE))))</f>
        <v>Lucy黃詩婷</v>
      </c>
      <c r="P11717" s="67">
        <f t="shared" si="630"/>
        <v>44921</v>
      </c>
      <c r="Q11717" s="75" t="str">
        <f t="shared" si="628"/>
        <v>週一</v>
      </c>
    </row>
    <row r="11718" spans="2:26">
      <c r="B11718" s="66">
        <v>44897</v>
      </c>
      <c r="E11718" s="70" t="s">
        <v>82</v>
      </c>
      <c r="F11718" s="4" t="s">
        <v>4180</v>
      </c>
      <c r="G11718" s="67">
        <v>44909</v>
      </c>
      <c r="H11718" s="67">
        <v>44923</v>
      </c>
      <c r="I11718" s="71">
        <f t="shared" si="629"/>
        <v>14</v>
      </c>
      <c r="J11718" s="72" t="s">
        <v>516</v>
      </c>
      <c r="K11718" s="72" t="s">
        <v>332</v>
      </c>
      <c r="L11718" s="73">
        <v>1</v>
      </c>
      <c r="M11718" s="73" t="s">
        <v>91</v>
      </c>
      <c r="N11718" s="68" t="str">
        <f>VLOOKUP(K11718,[1]人員授權表!D$3:G$249,4,0)</f>
        <v>有機</v>
      </c>
      <c r="O11718" s="70" t="str">
        <f>IF(J11718=[1]人員授權表!$C$85,"Casper李羿勳",IF(J11718=[1]人員授權表!$C$188,"Iring陳俊明",IF(J11718=[1]人員授權表!$C$189,"Brian陳泓霖",VLOOKUP(K11718,[1]人員授權表!D$2:E$249,2,FALSE))))</f>
        <v>Lucy黃詩婷</v>
      </c>
      <c r="P11718" s="67">
        <f t="shared" si="630"/>
        <v>44921</v>
      </c>
      <c r="Q11718" s="75" t="str">
        <f t="shared" si="628"/>
        <v>週一</v>
      </c>
    </row>
    <row r="11719" spans="2:26">
      <c r="B11719" s="66">
        <v>44897</v>
      </c>
      <c r="E11719" s="70" t="s">
        <v>82</v>
      </c>
      <c r="F11719" s="4" t="s">
        <v>4180</v>
      </c>
      <c r="G11719" s="67">
        <v>44909</v>
      </c>
      <c r="H11719" s="67">
        <v>44923</v>
      </c>
      <c r="I11719" s="71">
        <f t="shared" si="629"/>
        <v>14</v>
      </c>
      <c r="J11719" s="72" t="s">
        <v>281</v>
      </c>
      <c r="K11719" s="72" t="s">
        <v>282</v>
      </c>
      <c r="L11719" s="73">
        <v>1</v>
      </c>
      <c r="M11719" s="73" t="s">
        <v>91</v>
      </c>
      <c r="N11719" s="68" t="str">
        <f>VLOOKUP(K11719,[1]人員授權表!D$3:G$249,4,0)</f>
        <v>有機</v>
      </c>
      <c r="O11719" s="70" t="str">
        <f>IF(J11719=[1]人員授權表!$C$85,"Casper李羿勳",IF(J11719=[1]人員授權表!$C$188,"Iring陳俊明",IF(J11719=[1]人員授權表!$C$189,"Brian陳泓霖",VLOOKUP(K11719,[1]人員授權表!D$2:E$249,2,FALSE))))</f>
        <v>Marco陳鴻鈞</v>
      </c>
      <c r="P11719" s="67">
        <f t="shared" si="630"/>
        <v>44921</v>
      </c>
      <c r="Q11719" s="75" t="str">
        <f t="shared" ref="Q11719:Q11782" si="631">TEXT(P11719,"aaa")</f>
        <v>週一</v>
      </c>
    </row>
    <row r="11720" spans="2:26">
      <c r="B11720" s="66">
        <v>44887</v>
      </c>
      <c r="E11720" s="70" t="s">
        <v>82</v>
      </c>
      <c r="F11720" s="70" t="s">
        <v>4181</v>
      </c>
      <c r="G11720" s="67">
        <v>44904</v>
      </c>
      <c r="H11720" s="67">
        <v>44924</v>
      </c>
      <c r="I11720" s="71">
        <f t="shared" si="629"/>
        <v>20</v>
      </c>
      <c r="J11720" s="72" t="s">
        <v>120</v>
      </c>
      <c r="K11720" s="72" t="s">
        <v>121</v>
      </c>
      <c r="L11720" s="73">
        <v>2</v>
      </c>
      <c r="M11720" s="73" t="s">
        <v>2273</v>
      </c>
      <c r="N11720" s="68" t="str">
        <f>VLOOKUP(K11720,[1]人員授權表!D$3:G$249,4,0)</f>
        <v>無機</v>
      </c>
      <c r="O11720" s="70" t="str">
        <f>IF(J11720=[1]人員授權表!$C$85,"Casper李羿勳",IF(J11720=[1]人員授權表!$C$188,"Iring陳俊明",IF(J11720=[1]人員授權表!$C$189,"Brian陳泓霖",VLOOKUP(K11720,[1]人員授權表!D$2:E$249,2,FALSE))))</f>
        <v>Ken張智凱</v>
      </c>
      <c r="P11720" s="67">
        <f t="shared" si="630"/>
        <v>44922</v>
      </c>
      <c r="Q11720" s="75" t="str">
        <f t="shared" si="631"/>
        <v>週二</v>
      </c>
    </row>
    <row r="11721" spans="2:26">
      <c r="B11721" s="66">
        <v>44876</v>
      </c>
      <c r="C11721" s="67">
        <v>44902</v>
      </c>
      <c r="E11721" s="70" t="s">
        <v>82</v>
      </c>
      <c r="F11721" s="70" t="s">
        <v>4182</v>
      </c>
      <c r="G11721" s="101">
        <v>44909</v>
      </c>
      <c r="H11721" s="101">
        <v>44924</v>
      </c>
      <c r="I11721" s="71">
        <f t="shared" si="629"/>
        <v>15</v>
      </c>
      <c r="J11721" s="72" t="s">
        <v>125</v>
      </c>
      <c r="K11721" s="72" t="s">
        <v>126</v>
      </c>
      <c r="L11721" s="73">
        <v>4</v>
      </c>
      <c r="M11721" s="73" t="s">
        <v>127</v>
      </c>
      <c r="N11721" s="68" t="str">
        <f>VLOOKUP(K11721,[1]人員授權表!D$3:G$249,4,0)</f>
        <v>有機</v>
      </c>
      <c r="O11721" s="70" t="str">
        <f>IF(J11721=[1]人員授權表!$C$85,"Casper李羿勳",IF(J11721=[1]人員授權表!$C$188,"Iring陳俊明",IF(J11721=[1]人員授權表!$C$189,"Brian陳泓霖",VLOOKUP(K11721,[1]人員授權表!D$2:E$249,2,FALSE))))</f>
        <v>Lucy黃詩婷</v>
      </c>
      <c r="P11721" s="67">
        <f t="shared" si="630"/>
        <v>44922</v>
      </c>
      <c r="Q11721" s="75" t="str">
        <f t="shared" si="631"/>
        <v>週二</v>
      </c>
      <c r="Z11721" s="79" t="s">
        <v>4183</v>
      </c>
    </row>
    <row r="11722" spans="2:26">
      <c r="B11722" s="66">
        <v>44876</v>
      </c>
      <c r="C11722" s="67">
        <v>44902</v>
      </c>
      <c r="E11722" s="70" t="s">
        <v>82</v>
      </c>
      <c r="F11722" s="70" t="s">
        <v>4182</v>
      </c>
      <c r="G11722" s="101">
        <v>44909</v>
      </c>
      <c r="H11722" s="101">
        <v>44924</v>
      </c>
      <c r="I11722" s="71">
        <f t="shared" si="629"/>
        <v>15</v>
      </c>
      <c r="J11722" s="72" t="s">
        <v>178</v>
      </c>
      <c r="K11722" s="72" t="s">
        <v>179</v>
      </c>
      <c r="L11722" s="73">
        <v>4</v>
      </c>
      <c r="M11722" s="73" t="s">
        <v>127</v>
      </c>
      <c r="N11722" s="68" t="str">
        <f>VLOOKUP(K11722,[1]人員授權表!D$3:G$249,4,0)</f>
        <v>無機</v>
      </c>
      <c r="O11722" s="70" t="str">
        <f>IF(J11722=[1]人員授權表!$C$85,"Casper李羿勳",IF(J11722=[1]人員授權表!$C$188,"Iring陳俊明",IF(J11722=[1]人員授權表!$C$189,"Brian陳泓霖",VLOOKUP(K11722,[1]人員授權表!D$2:E$249,2,FALSE))))</f>
        <v>Dennis陳汶宏</v>
      </c>
      <c r="P11722" s="67">
        <f t="shared" si="630"/>
        <v>44922</v>
      </c>
      <c r="Q11722" s="75" t="str">
        <f t="shared" si="631"/>
        <v>週二</v>
      </c>
      <c r="Z11722" s="79" t="s">
        <v>4183</v>
      </c>
    </row>
    <row r="11723" spans="2:26">
      <c r="B11723" s="66">
        <v>44876</v>
      </c>
      <c r="C11723" s="67">
        <v>44902</v>
      </c>
      <c r="E11723" s="70" t="s">
        <v>82</v>
      </c>
      <c r="F11723" s="70" t="s">
        <v>4182</v>
      </c>
      <c r="G11723" s="101">
        <v>44909</v>
      </c>
      <c r="H11723" s="101">
        <v>44924</v>
      </c>
      <c r="I11723" s="71">
        <f t="shared" si="629"/>
        <v>15</v>
      </c>
      <c r="J11723" s="72" t="s">
        <v>204</v>
      </c>
      <c r="K11723" s="72" t="s">
        <v>205</v>
      </c>
      <c r="L11723" s="73">
        <v>4</v>
      </c>
      <c r="M11723" s="73" t="s">
        <v>127</v>
      </c>
      <c r="N11723" s="68" t="str">
        <f>VLOOKUP(K11723,[1]人員授權表!D$3:G$249,4,0)</f>
        <v>無機</v>
      </c>
      <c r="O11723" s="70" t="str">
        <f>IF(J11723=[1]人員授權表!$C$85,"Casper李羿勳",IF(J11723=[1]人員授權表!$C$188,"Iring陳俊明",IF(J11723=[1]人員授權表!$C$189,"Brian陳泓霖",VLOOKUP(K11723,[1]人員授權表!D$2:E$249,2,FALSE))))</f>
        <v>Iring陳俊明</v>
      </c>
      <c r="P11723" s="67">
        <f t="shared" si="630"/>
        <v>44922</v>
      </c>
      <c r="Q11723" s="75" t="str">
        <f t="shared" si="631"/>
        <v>週二</v>
      </c>
      <c r="Z11723" s="79" t="s">
        <v>4183</v>
      </c>
    </row>
    <row r="11724" spans="2:26">
      <c r="B11724" s="66">
        <v>44876</v>
      </c>
      <c r="C11724" s="67">
        <v>44902</v>
      </c>
      <c r="E11724" s="70" t="s">
        <v>82</v>
      </c>
      <c r="F11724" s="70" t="s">
        <v>4182</v>
      </c>
      <c r="G11724" s="101">
        <v>44909</v>
      </c>
      <c r="H11724" s="101">
        <v>44924</v>
      </c>
      <c r="I11724" s="71">
        <f t="shared" si="629"/>
        <v>15</v>
      </c>
      <c r="J11724" s="72" t="s">
        <v>340</v>
      </c>
      <c r="K11724" s="72" t="s">
        <v>187</v>
      </c>
      <c r="L11724" s="73">
        <v>4</v>
      </c>
      <c r="M11724" s="73" t="s">
        <v>127</v>
      </c>
      <c r="N11724" s="68" t="str">
        <f>VLOOKUP(K11724,[1]人員授權表!D$3:G$249,4,0)</f>
        <v>無機</v>
      </c>
      <c r="O11724" s="70" t="str">
        <f>IF(J11724=[1]人員授權表!$C$85,"Casper李羿勳",IF(J11724=[1]人員授權表!$C$188,"Iring陳俊明",IF(J11724=[1]人員授權表!$C$189,"Brian陳泓霖",VLOOKUP(K11724,[1]人員授權表!D$2:E$249,2,FALSE))))</f>
        <v>Ruby黃家蓁</v>
      </c>
      <c r="P11724" s="67">
        <f t="shared" si="630"/>
        <v>44922</v>
      </c>
      <c r="Q11724" s="75" t="str">
        <f t="shared" si="631"/>
        <v>週二</v>
      </c>
      <c r="Z11724" s="79" t="s">
        <v>4183</v>
      </c>
    </row>
    <row r="11725" spans="2:26">
      <c r="B11725" s="66">
        <v>44876</v>
      </c>
      <c r="C11725" s="67">
        <v>44902</v>
      </c>
      <c r="E11725" s="70" t="s">
        <v>82</v>
      </c>
      <c r="F11725" s="70" t="s">
        <v>4182</v>
      </c>
      <c r="G11725" s="101">
        <v>44909</v>
      </c>
      <c r="H11725" s="101">
        <v>44924</v>
      </c>
      <c r="I11725" s="71">
        <f t="shared" si="629"/>
        <v>15</v>
      </c>
      <c r="J11725" s="72" t="s">
        <v>195</v>
      </c>
      <c r="K11725" s="72" t="s">
        <v>196</v>
      </c>
      <c r="L11725" s="73">
        <v>4</v>
      </c>
      <c r="M11725" s="73" t="s">
        <v>127</v>
      </c>
      <c r="N11725" s="68" t="str">
        <f>VLOOKUP(K11725,[1]人員授權表!D$3:G$249,4,0)</f>
        <v>無機</v>
      </c>
      <c r="O11725" s="70" t="str">
        <f>IF(J11725=[1]人員授權表!$C$85,"Casper李羿勳",IF(J11725=[1]人員授權表!$C$188,"Iring陳俊明",IF(J11725=[1]人員授權表!$C$189,"Brian陳泓霖",VLOOKUP(K11725,[1]人員授權表!D$2:E$249,2,FALSE))))</f>
        <v>Debby胡萱黛</v>
      </c>
      <c r="P11725" s="67">
        <f t="shared" si="630"/>
        <v>44922</v>
      </c>
      <c r="Q11725" s="75" t="str">
        <f t="shared" si="631"/>
        <v>週二</v>
      </c>
      <c r="Z11725" s="79" t="s">
        <v>4183</v>
      </c>
    </row>
    <row r="11726" spans="2:26">
      <c r="B11726" s="66">
        <v>44887</v>
      </c>
      <c r="E11726" s="70" t="s">
        <v>51</v>
      </c>
      <c r="F11726" s="70" t="s">
        <v>4184</v>
      </c>
      <c r="G11726" s="67">
        <v>44910</v>
      </c>
      <c r="H11726" s="67">
        <v>44924</v>
      </c>
      <c r="I11726" s="71">
        <f t="shared" si="629"/>
        <v>14</v>
      </c>
      <c r="J11726" s="72" t="s">
        <v>453</v>
      </c>
      <c r="K11726" s="72" t="s">
        <v>332</v>
      </c>
      <c r="L11726" s="73">
        <v>2</v>
      </c>
      <c r="M11726" s="73" t="s">
        <v>2273</v>
      </c>
      <c r="N11726" s="68" t="str">
        <f>VLOOKUP(K11726,[1]人員授權表!D$3:G$249,4,0)</f>
        <v>有機</v>
      </c>
      <c r="O11726" s="70" t="str">
        <f>IF(J11726=[1]人員授權表!$C$85,"Casper李羿勳",IF(J11726=[1]人員授權表!$C$188,"Iring陳俊明",IF(J11726=[1]人員授權表!$C$189,"Brian陳泓霖",VLOOKUP(K11726,[1]人員授權表!D$2:E$249,2,FALSE))))</f>
        <v>Lucy黃詩婷</v>
      </c>
      <c r="P11726" s="67">
        <f t="shared" si="630"/>
        <v>44922</v>
      </c>
      <c r="Q11726" s="75" t="str">
        <f t="shared" si="631"/>
        <v>週二</v>
      </c>
    </row>
    <row r="11727" spans="2:26">
      <c r="B11727" s="66">
        <v>44887</v>
      </c>
      <c r="E11727" s="70" t="s">
        <v>51</v>
      </c>
      <c r="F11727" s="70" t="s">
        <v>4184</v>
      </c>
      <c r="G11727" s="67">
        <v>44910</v>
      </c>
      <c r="H11727" s="67">
        <v>44924</v>
      </c>
      <c r="I11727" s="71">
        <f t="shared" si="629"/>
        <v>14</v>
      </c>
      <c r="J11727" s="72" t="s">
        <v>125</v>
      </c>
      <c r="K11727" s="72" t="s">
        <v>126</v>
      </c>
      <c r="L11727" s="73">
        <v>2</v>
      </c>
      <c r="M11727" s="73" t="s">
        <v>2273</v>
      </c>
      <c r="N11727" s="68" t="str">
        <f>VLOOKUP(K11727,[1]人員授權表!D$3:G$249,4,0)</f>
        <v>有機</v>
      </c>
      <c r="O11727" s="70" t="str">
        <f>IF(J11727=[1]人員授權表!$C$85,"Casper李羿勳",IF(J11727=[1]人員授權表!$C$188,"Iring陳俊明",IF(J11727=[1]人員授權表!$C$189,"Brian陳泓霖",VLOOKUP(K11727,[1]人員授權表!D$2:E$249,2,FALSE))))</f>
        <v>Lucy黃詩婷</v>
      </c>
      <c r="P11727" s="67">
        <f t="shared" si="630"/>
        <v>44922</v>
      </c>
      <c r="Q11727" s="75" t="str">
        <f t="shared" si="631"/>
        <v>週二</v>
      </c>
    </row>
    <row r="11728" spans="2:26">
      <c r="B11728" s="66">
        <v>44887</v>
      </c>
      <c r="E11728" s="70" t="s">
        <v>51</v>
      </c>
      <c r="F11728" s="70" t="s">
        <v>4185</v>
      </c>
      <c r="G11728" s="67">
        <v>44910</v>
      </c>
      <c r="H11728" s="67">
        <v>44924</v>
      </c>
      <c r="I11728" s="71">
        <f t="shared" si="629"/>
        <v>14</v>
      </c>
      <c r="J11728" s="72" t="s">
        <v>453</v>
      </c>
      <c r="K11728" s="72" t="s">
        <v>332</v>
      </c>
      <c r="L11728" s="73">
        <v>2</v>
      </c>
      <c r="M11728" s="73" t="s">
        <v>2273</v>
      </c>
      <c r="N11728" s="68" t="str">
        <f>VLOOKUP(K11728,[1]人員授權表!D$3:G$249,4,0)</f>
        <v>有機</v>
      </c>
      <c r="O11728" s="70" t="str">
        <f>IF(J11728=[1]人員授權表!$C$85,"Casper李羿勳",IF(J11728=[1]人員授權表!$C$188,"Iring陳俊明",IF(J11728=[1]人員授權表!$C$189,"Brian陳泓霖",VLOOKUP(K11728,[1]人員授權表!D$2:E$249,2,FALSE))))</f>
        <v>Lucy黃詩婷</v>
      </c>
      <c r="P11728" s="67">
        <f t="shared" si="630"/>
        <v>44922</v>
      </c>
      <c r="Q11728" s="75" t="str">
        <f t="shared" si="631"/>
        <v>週二</v>
      </c>
    </row>
    <row r="11729" spans="2:17">
      <c r="B11729" s="66">
        <v>44887</v>
      </c>
      <c r="E11729" s="70" t="s">
        <v>51</v>
      </c>
      <c r="F11729" s="70" t="s">
        <v>4185</v>
      </c>
      <c r="G11729" s="67">
        <v>44910</v>
      </c>
      <c r="H11729" s="67">
        <v>44924</v>
      </c>
      <c r="I11729" s="71">
        <f t="shared" si="629"/>
        <v>14</v>
      </c>
      <c r="J11729" s="72" t="s">
        <v>125</v>
      </c>
      <c r="K11729" s="72" t="s">
        <v>126</v>
      </c>
      <c r="L11729" s="73">
        <v>2</v>
      </c>
      <c r="M11729" s="73" t="s">
        <v>2273</v>
      </c>
      <c r="N11729" s="68" t="str">
        <f>VLOOKUP(K11729,[1]人員授權表!D$3:G$249,4,0)</f>
        <v>有機</v>
      </c>
      <c r="O11729" s="70" t="str">
        <f>IF(J11729=[1]人員授權表!$C$85,"Casper李羿勳",IF(J11729=[1]人員授權表!$C$188,"Iring陳俊明",IF(J11729=[1]人員授權表!$C$189,"Brian陳泓霖",VLOOKUP(K11729,[1]人員授權表!D$2:E$249,2,FALSE))))</f>
        <v>Lucy黃詩婷</v>
      </c>
      <c r="P11729" s="67">
        <f t="shared" si="630"/>
        <v>44922</v>
      </c>
      <c r="Q11729" s="75" t="str">
        <f t="shared" si="631"/>
        <v>週二</v>
      </c>
    </row>
    <row r="11730" spans="2:17">
      <c r="B11730" s="66">
        <v>44887</v>
      </c>
      <c r="E11730" s="70" t="s">
        <v>51</v>
      </c>
      <c r="F11730" s="70" t="s">
        <v>4186</v>
      </c>
      <c r="G11730" s="67">
        <v>44910</v>
      </c>
      <c r="H11730" s="67">
        <v>44924</v>
      </c>
      <c r="I11730" s="71">
        <f t="shared" si="629"/>
        <v>14</v>
      </c>
      <c r="J11730" s="72" t="s">
        <v>453</v>
      </c>
      <c r="K11730" s="72" t="s">
        <v>332</v>
      </c>
      <c r="L11730" s="73">
        <v>2</v>
      </c>
      <c r="M11730" s="73" t="s">
        <v>2273</v>
      </c>
      <c r="N11730" s="68" t="str">
        <f>VLOOKUP(K11730,[1]人員授權表!D$3:G$249,4,0)</f>
        <v>有機</v>
      </c>
      <c r="O11730" s="70" t="str">
        <f>IF(J11730=[1]人員授權表!$C$85,"Casper李羿勳",IF(J11730=[1]人員授權表!$C$188,"Iring陳俊明",IF(J11730=[1]人員授權表!$C$189,"Brian陳泓霖",VLOOKUP(K11730,[1]人員授權表!D$2:E$249,2,FALSE))))</f>
        <v>Lucy黃詩婷</v>
      </c>
      <c r="P11730" s="67">
        <f t="shared" si="630"/>
        <v>44922</v>
      </c>
      <c r="Q11730" s="75" t="str">
        <f t="shared" si="631"/>
        <v>週二</v>
      </c>
    </row>
    <row r="11731" spans="2:17">
      <c r="B11731" s="66">
        <v>44887</v>
      </c>
      <c r="E11731" s="70" t="s">
        <v>51</v>
      </c>
      <c r="F11731" s="70" t="s">
        <v>4186</v>
      </c>
      <c r="G11731" s="67">
        <v>44910</v>
      </c>
      <c r="H11731" s="67">
        <v>44924</v>
      </c>
      <c r="I11731" s="71">
        <f t="shared" si="629"/>
        <v>14</v>
      </c>
      <c r="J11731" s="72" t="s">
        <v>125</v>
      </c>
      <c r="K11731" s="72" t="s">
        <v>126</v>
      </c>
      <c r="L11731" s="73">
        <v>2</v>
      </c>
      <c r="M11731" s="73" t="s">
        <v>2273</v>
      </c>
      <c r="N11731" s="68" t="str">
        <f>VLOOKUP(K11731,[1]人員授權表!D$3:G$249,4,0)</f>
        <v>有機</v>
      </c>
      <c r="O11731" s="70" t="str">
        <f>IF(J11731=[1]人員授權表!$C$85,"Casper李羿勳",IF(J11731=[1]人員授權表!$C$188,"Iring陳俊明",IF(J11731=[1]人員授權表!$C$189,"Brian陳泓霖",VLOOKUP(K11731,[1]人員授權表!D$2:E$249,2,FALSE))))</f>
        <v>Lucy黃詩婷</v>
      </c>
      <c r="P11731" s="67">
        <f t="shared" si="630"/>
        <v>44922</v>
      </c>
      <c r="Q11731" s="75" t="str">
        <f t="shared" si="631"/>
        <v>週二</v>
      </c>
    </row>
    <row r="11732" spans="2:17">
      <c r="B11732" s="66">
        <v>44887</v>
      </c>
      <c r="E11732" s="70" t="s">
        <v>51</v>
      </c>
      <c r="F11732" s="70" t="s">
        <v>4187</v>
      </c>
      <c r="G11732" s="67">
        <v>44910</v>
      </c>
      <c r="H11732" s="67">
        <v>44924</v>
      </c>
      <c r="I11732" s="71">
        <f t="shared" si="629"/>
        <v>14</v>
      </c>
      <c r="J11732" s="72" t="s">
        <v>453</v>
      </c>
      <c r="K11732" s="72" t="s">
        <v>332</v>
      </c>
      <c r="L11732" s="73">
        <v>3</v>
      </c>
      <c r="M11732" s="73" t="s">
        <v>2273</v>
      </c>
      <c r="N11732" s="68" t="str">
        <f>VLOOKUP(K11732,[1]人員授權表!D$3:G$249,4,0)</f>
        <v>有機</v>
      </c>
      <c r="O11732" s="70" t="str">
        <f>IF(J11732=[1]人員授權表!$C$85,"Casper李羿勳",IF(J11732=[1]人員授權表!$C$188,"Iring陳俊明",IF(J11732=[1]人員授權表!$C$189,"Brian陳泓霖",VLOOKUP(K11732,[1]人員授權表!D$2:E$249,2,FALSE))))</f>
        <v>Lucy黃詩婷</v>
      </c>
      <c r="P11732" s="67">
        <f t="shared" si="630"/>
        <v>44922</v>
      </c>
      <c r="Q11732" s="75" t="str">
        <f t="shared" si="631"/>
        <v>週二</v>
      </c>
    </row>
    <row r="11733" spans="2:17">
      <c r="B11733" s="66">
        <v>44887</v>
      </c>
      <c r="E11733" s="70" t="s">
        <v>51</v>
      </c>
      <c r="F11733" s="70" t="s">
        <v>4187</v>
      </c>
      <c r="G11733" s="67">
        <v>44910</v>
      </c>
      <c r="H11733" s="67">
        <v>44924</v>
      </c>
      <c r="I11733" s="71">
        <f t="shared" si="629"/>
        <v>14</v>
      </c>
      <c r="J11733" s="72" t="s">
        <v>125</v>
      </c>
      <c r="K11733" s="72" t="s">
        <v>126</v>
      </c>
      <c r="L11733" s="73">
        <v>3</v>
      </c>
      <c r="M11733" s="73" t="s">
        <v>2273</v>
      </c>
      <c r="N11733" s="68" t="str">
        <f>VLOOKUP(K11733,[1]人員授權表!D$3:G$249,4,0)</f>
        <v>有機</v>
      </c>
      <c r="O11733" s="70" t="str">
        <f>IF(J11733=[1]人員授權表!$C$85,"Casper李羿勳",IF(J11733=[1]人員授權表!$C$188,"Iring陳俊明",IF(J11733=[1]人員授權表!$C$189,"Brian陳泓霖",VLOOKUP(K11733,[1]人員授權表!D$2:E$249,2,FALSE))))</f>
        <v>Lucy黃詩婷</v>
      </c>
      <c r="P11733" s="67">
        <f t="shared" si="630"/>
        <v>44922</v>
      </c>
      <c r="Q11733" s="75" t="str">
        <f t="shared" si="631"/>
        <v>週二</v>
      </c>
    </row>
    <row r="11734" spans="2:17">
      <c r="B11734" s="66">
        <v>44887</v>
      </c>
      <c r="E11734" s="70" t="s">
        <v>51</v>
      </c>
      <c r="F11734" s="70" t="s">
        <v>4188</v>
      </c>
      <c r="G11734" s="67">
        <v>44910</v>
      </c>
      <c r="H11734" s="67">
        <v>44924</v>
      </c>
      <c r="I11734" s="71">
        <f t="shared" si="629"/>
        <v>14</v>
      </c>
      <c r="J11734" s="72" t="s">
        <v>453</v>
      </c>
      <c r="K11734" s="72" t="s">
        <v>332</v>
      </c>
      <c r="L11734" s="73">
        <v>2</v>
      </c>
      <c r="M11734" s="73" t="s">
        <v>2273</v>
      </c>
      <c r="N11734" s="68" t="str">
        <f>VLOOKUP(K11734,[1]人員授權表!D$3:G$249,4,0)</f>
        <v>有機</v>
      </c>
      <c r="O11734" s="70" t="str">
        <f>IF(J11734=[1]人員授權表!$C$85,"Casper李羿勳",IF(J11734=[1]人員授權表!$C$188,"Iring陳俊明",IF(J11734=[1]人員授權表!$C$189,"Brian陳泓霖",VLOOKUP(K11734,[1]人員授權表!D$2:E$249,2,FALSE))))</f>
        <v>Lucy黃詩婷</v>
      </c>
      <c r="P11734" s="67">
        <f t="shared" si="630"/>
        <v>44922</v>
      </c>
      <c r="Q11734" s="75" t="str">
        <f t="shared" si="631"/>
        <v>週二</v>
      </c>
    </row>
    <row r="11735" spans="2:17">
      <c r="B11735" s="66">
        <v>44887</v>
      </c>
      <c r="E11735" s="70" t="s">
        <v>51</v>
      </c>
      <c r="F11735" s="70" t="s">
        <v>4188</v>
      </c>
      <c r="G11735" s="67">
        <v>44910</v>
      </c>
      <c r="H11735" s="67">
        <v>44924</v>
      </c>
      <c r="I11735" s="71">
        <f t="shared" si="629"/>
        <v>14</v>
      </c>
      <c r="J11735" s="72" t="s">
        <v>125</v>
      </c>
      <c r="K11735" s="72" t="s">
        <v>126</v>
      </c>
      <c r="L11735" s="73">
        <v>2</v>
      </c>
      <c r="M11735" s="73" t="s">
        <v>2273</v>
      </c>
      <c r="N11735" s="68" t="str">
        <f>VLOOKUP(K11735,[1]人員授權表!D$3:G$249,4,0)</f>
        <v>有機</v>
      </c>
      <c r="O11735" s="70" t="str">
        <f>IF(J11735=[1]人員授權表!$C$85,"Casper李羿勳",IF(J11735=[1]人員授權表!$C$188,"Iring陳俊明",IF(J11735=[1]人員授權表!$C$189,"Brian陳泓霖",VLOOKUP(K11735,[1]人員授權表!D$2:E$249,2,FALSE))))</f>
        <v>Lucy黃詩婷</v>
      </c>
      <c r="P11735" s="67">
        <f t="shared" si="630"/>
        <v>44922</v>
      </c>
      <c r="Q11735" s="75" t="str">
        <f t="shared" si="631"/>
        <v>週二</v>
      </c>
    </row>
    <row r="11736" spans="2:17">
      <c r="B11736" s="66">
        <v>44887</v>
      </c>
      <c r="E11736" s="70" t="s">
        <v>51</v>
      </c>
      <c r="F11736" s="70" t="s">
        <v>4189</v>
      </c>
      <c r="G11736" s="67">
        <v>44910</v>
      </c>
      <c r="H11736" s="67">
        <v>44924</v>
      </c>
      <c r="I11736" s="71">
        <f t="shared" si="629"/>
        <v>14</v>
      </c>
      <c r="J11736" s="72" t="s">
        <v>453</v>
      </c>
      <c r="K11736" s="72" t="s">
        <v>332</v>
      </c>
      <c r="L11736" s="73">
        <v>2</v>
      </c>
      <c r="M11736" s="73" t="s">
        <v>2273</v>
      </c>
      <c r="N11736" s="68" t="str">
        <f>VLOOKUP(K11736,[1]人員授權表!D$3:G$249,4,0)</f>
        <v>有機</v>
      </c>
      <c r="O11736" s="70" t="str">
        <f>IF(J11736=[1]人員授權表!$C$85,"Casper李羿勳",IF(J11736=[1]人員授權表!$C$188,"Iring陳俊明",IF(J11736=[1]人員授權表!$C$189,"Brian陳泓霖",VLOOKUP(K11736,[1]人員授權表!D$2:E$249,2,FALSE))))</f>
        <v>Lucy黃詩婷</v>
      </c>
      <c r="P11736" s="67">
        <f t="shared" si="630"/>
        <v>44922</v>
      </c>
      <c r="Q11736" s="75" t="str">
        <f t="shared" si="631"/>
        <v>週二</v>
      </c>
    </row>
    <row r="11737" spans="2:17">
      <c r="B11737" s="66">
        <v>44887</v>
      </c>
      <c r="E11737" s="70" t="s">
        <v>51</v>
      </c>
      <c r="F11737" s="70" t="s">
        <v>4189</v>
      </c>
      <c r="G11737" s="67">
        <v>44910</v>
      </c>
      <c r="H11737" s="67">
        <v>44924</v>
      </c>
      <c r="I11737" s="71">
        <f t="shared" si="629"/>
        <v>14</v>
      </c>
      <c r="J11737" s="72" t="s">
        <v>125</v>
      </c>
      <c r="K11737" s="72" t="s">
        <v>126</v>
      </c>
      <c r="L11737" s="73">
        <v>2</v>
      </c>
      <c r="M11737" s="73" t="s">
        <v>2273</v>
      </c>
      <c r="N11737" s="68" t="str">
        <f>VLOOKUP(K11737,[1]人員授權表!D$3:G$249,4,0)</f>
        <v>有機</v>
      </c>
      <c r="O11737" s="70" t="str">
        <f>IF(J11737=[1]人員授權表!$C$85,"Casper李羿勳",IF(J11737=[1]人員授權表!$C$188,"Iring陳俊明",IF(J11737=[1]人員授權表!$C$189,"Brian陳泓霖",VLOOKUP(K11737,[1]人員授權表!D$2:E$249,2,FALSE))))</f>
        <v>Lucy黃詩婷</v>
      </c>
      <c r="P11737" s="67">
        <f t="shared" si="630"/>
        <v>44922</v>
      </c>
      <c r="Q11737" s="75" t="str">
        <f t="shared" si="631"/>
        <v>週二</v>
      </c>
    </row>
    <row r="11738" spans="2:17">
      <c r="B11738" s="66">
        <v>44887</v>
      </c>
      <c r="E11738" s="70" t="s">
        <v>51</v>
      </c>
      <c r="F11738" s="70" t="s">
        <v>4190</v>
      </c>
      <c r="G11738" s="67">
        <v>44910</v>
      </c>
      <c r="H11738" s="67">
        <v>44924</v>
      </c>
      <c r="I11738" s="71">
        <f t="shared" si="629"/>
        <v>14</v>
      </c>
      <c r="J11738" s="72" t="s">
        <v>453</v>
      </c>
      <c r="K11738" s="72" t="s">
        <v>332</v>
      </c>
      <c r="L11738" s="73">
        <v>2</v>
      </c>
      <c r="M11738" s="73" t="s">
        <v>2273</v>
      </c>
      <c r="N11738" s="68" t="str">
        <f>VLOOKUP(K11738,[1]人員授權表!D$3:G$249,4,0)</f>
        <v>有機</v>
      </c>
      <c r="O11738" s="70" t="str">
        <f>IF(J11738=[1]人員授權表!$C$85,"Casper李羿勳",IF(J11738=[1]人員授權表!$C$188,"Iring陳俊明",IF(J11738=[1]人員授權表!$C$189,"Brian陳泓霖",VLOOKUP(K11738,[1]人員授權表!D$2:E$249,2,FALSE))))</f>
        <v>Lucy黃詩婷</v>
      </c>
      <c r="P11738" s="67">
        <f t="shared" si="630"/>
        <v>44922</v>
      </c>
      <c r="Q11738" s="75" t="str">
        <f t="shared" si="631"/>
        <v>週二</v>
      </c>
    </row>
    <row r="11739" spans="2:17">
      <c r="B11739" s="66">
        <v>44887</v>
      </c>
      <c r="E11739" s="70" t="s">
        <v>51</v>
      </c>
      <c r="F11739" s="70" t="s">
        <v>4190</v>
      </c>
      <c r="G11739" s="67">
        <v>44910</v>
      </c>
      <c r="H11739" s="67">
        <v>44924</v>
      </c>
      <c r="I11739" s="71">
        <f t="shared" si="629"/>
        <v>14</v>
      </c>
      <c r="J11739" s="72" t="s">
        <v>125</v>
      </c>
      <c r="K11739" s="72" t="s">
        <v>126</v>
      </c>
      <c r="L11739" s="73">
        <v>2</v>
      </c>
      <c r="M11739" s="73" t="s">
        <v>2273</v>
      </c>
      <c r="N11739" s="68" t="str">
        <f>VLOOKUP(K11739,[1]人員授權表!D$3:G$249,4,0)</f>
        <v>有機</v>
      </c>
      <c r="O11739" s="70" t="str">
        <f>IF(J11739=[1]人員授權表!$C$85,"Casper李羿勳",IF(J11739=[1]人員授權表!$C$188,"Iring陳俊明",IF(J11739=[1]人員授權表!$C$189,"Brian陳泓霖",VLOOKUP(K11739,[1]人員授權表!D$2:E$249,2,FALSE))))</f>
        <v>Lucy黃詩婷</v>
      </c>
      <c r="P11739" s="67">
        <f t="shared" si="630"/>
        <v>44922</v>
      </c>
      <c r="Q11739" s="75" t="str">
        <f t="shared" si="631"/>
        <v>週二</v>
      </c>
    </row>
    <row r="11740" spans="2:17">
      <c r="B11740" s="66">
        <v>44888</v>
      </c>
      <c r="E11740" s="70" t="s">
        <v>82</v>
      </c>
      <c r="F11740" s="70" t="s">
        <v>4191</v>
      </c>
      <c r="G11740" s="67">
        <v>44904</v>
      </c>
      <c r="H11740" s="67">
        <v>44924</v>
      </c>
      <c r="I11740" s="71">
        <f t="shared" si="629"/>
        <v>20</v>
      </c>
      <c r="J11740" s="72" t="s">
        <v>181</v>
      </c>
      <c r="K11740" s="72" t="s">
        <v>182</v>
      </c>
      <c r="L11740" s="73">
        <v>1</v>
      </c>
      <c r="M11740" s="73" t="s">
        <v>108</v>
      </c>
      <c r="N11740" s="68" t="str">
        <f>VLOOKUP(K11740,[1]人員授權表!D$3:G$249,4,0)</f>
        <v>有機</v>
      </c>
      <c r="O11740" s="70" t="str">
        <f>IF(J11740=[1]人員授權表!$C$85,"Casper李羿勳",IF(J11740=[1]人員授權表!$C$188,"Iring陳俊明",IF(J11740=[1]人員授權表!$C$189,"Brian陳泓霖",VLOOKUP(K11740,[1]人員授權表!D$2:E$249,2,FALSE))))</f>
        <v>Sara王淑玲</v>
      </c>
      <c r="P11740" s="67">
        <f t="shared" si="630"/>
        <v>44922</v>
      </c>
      <c r="Q11740" s="75" t="str">
        <f t="shared" si="631"/>
        <v>週二</v>
      </c>
    </row>
    <row r="11741" spans="2:17">
      <c r="B11741" s="66">
        <v>44888</v>
      </c>
      <c r="E11741" s="70" t="s">
        <v>82</v>
      </c>
      <c r="F11741" s="70" t="s">
        <v>4191</v>
      </c>
      <c r="G11741" s="67">
        <v>44904</v>
      </c>
      <c r="H11741" s="67">
        <v>44924</v>
      </c>
      <c r="I11741" s="71">
        <f t="shared" si="629"/>
        <v>20</v>
      </c>
      <c r="J11741" s="72" t="s">
        <v>188</v>
      </c>
      <c r="K11741" s="72" t="s">
        <v>189</v>
      </c>
      <c r="L11741" s="73">
        <v>1</v>
      </c>
      <c r="M11741" s="73" t="s">
        <v>108</v>
      </c>
      <c r="N11741" s="68" t="str">
        <f>VLOOKUP(K11741,[1]人員授權表!D$3:G$249,4,0)</f>
        <v>無機</v>
      </c>
      <c r="O11741" s="70" t="str">
        <f>IF(J11741=[1]人員授權表!$C$85,"Casper李羿勳",IF(J11741=[1]人員授權表!$C$188,"Iring陳俊明",IF(J11741=[1]人員授權表!$C$189,"Brian陳泓霖",VLOOKUP(K11741,[1]人員授權表!D$2:E$249,2,FALSE))))</f>
        <v>Iring陳俊明</v>
      </c>
      <c r="P11741" s="67">
        <f t="shared" si="630"/>
        <v>44922</v>
      </c>
      <c r="Q11741" s="75" t="str">
        <f t="shared" si="631"/>
        <v>週二</v>
      </c>
    </row>
    <row r="11742" spans="2:17">
      <c r="B11742" s="66">
        <v>44888</v>
      </c>
      <c r="E11742" s="70" t="s">
        <v>82</v>
      </c>
      <c r="F11742" s="70" t="s">
        <v>4191</v>
      </c>
      <c r="G11742" s="67">
        <v>44904</v>
      </c>
      <c r="H11742" s="67">
        <v>44924</v>
      </c>
      <c r="I11742" s="71">
        <f t="shared" si="629"/>
        <v>20</v>
      </c>
      <c r="J11742" s="72" t="s">
        <v>190</v>
      </c>
      <c r="K11742" s="72" t="s">
        <v>140</v>
      </c>
      <c r="L11742" s="73">
        <v>1</v>
      </c>
      <c r="M11742" s="73" t="s">
        <v>108</v>
      </c>
      <c r="N11742" s="68" t="str">
        <f>VLOOKUP(K11742,[1]人員授權表!D$3:G$249,4,0)</f>
        <v>無機</v>
      </c>
      <c r="O11742" s="70" t="str">
        <f>IF(J11742=[1]人員授權表!$C$85,"Casper李羿勳",IF(J11742=[1]人員授權表!$C$188,"Iring陳俊明",IF(J11742=[1]人員授權表!$C$189,"Brian陳泓霖",VLOOKUP(K11742,[1]人員授權表!D$2:E$249,2,FALSE))))</f>
        <v>Iring陳俊明</v>
      </c>
      <c r="P11742" s="67">
        <f t="shared" si="630"/>
        <v>44922</v>
      </c>
      <c r="Q11742" s="75" t="str">
        <f t="shared" si="631"/>
        <v>週二</v>
      </c>
    </row>
    <row r="11743" spans="2:17">
      <c r="B11743" s="66">
        <v>44888</v>
      </c>
      <c r="E11743" s="70" t="s">
        <v>82</v>
      </c>
      <c r="F11743" s="70" t="s">
        <v>4191</v>
      </c>
      <c r="G11743" s="67">
        <v>44904</v>
      </c>
      <c r="H11743" s="67">
        <v>44924</v>
      </c>
      <c r="I11743" s="71">
        <f t="shared" si="629"/>
        <v>20</v>
      </c>
      <c r="J11743" s="72" t="s">
        <v>198</v>
      </c>
      <c r="K11743" s="72" t="s">
        <v>199</v>
      </c>
      <c r="L11743" s="73">
        <v>1</v>
      </c>
      <c r="M11743" s="73" t="s">
        <v>108</v>
      </c>
      <c r="N11743" s="68" t="str">
        <f>VLOOKUP(K11743,[1]人員授權表!D$3:G$249,4,0)</f>
        <v>無機</v>
      </c>
      <c r="O11743" s="70" t="str">
        <f>IF(J11743=[1]人員授權表!$C$85,"Casper李羿勳",IF(J11743=[1]人員授權表!$C$188,"Iring陳俊明",IF(J11743=[1]人員授權表!$C$189,"Brian陳泓霖",VLOOKUP(K11743,[1]人員授權表!D$2:E$249,2,FALSE))))</f>
        <v>Vicky游崴涵</v>
      </c>
      <c r="P11743" s="67">
        <f t="shared" si="630"/>
        <v>44922</v>
      </c>
      <c r="Q11743" s="75" t="str">
        <f t="shared" si="631"/>
        <v>週二</v>
      </c>
    </row>
    <row r="11744" spans="2:17">
      <c r="B11744" s="66">
        <v>44888</v>
      </c>
      <c r="E11744" s="70" t="s">
        <v>82</v>
      </c>
      <c r="F11744" s="70" t="s">
        <v>4191</v>
      </c>
      <c r="G11744" s="67">
        <v>44904</v>
      </c>
      <c r="H11744" s="67">
        <v>44924</v>
      </c>
      <c r="I11744" s="71">
        <f t="shared" si="629"/>
        <v>20</v>
      </c>
      <c r="J11744" s="72" t="s">
        <v>175</v>
      </c>
      <c r="K11744" s="72" t="s">
        <v>176</v>
      </c>
      <c r="L11744" s="73">
        <v>1</v>
      </c>
      <c r="M11744" s="73" t="s">
        <v>108</v>
      </c>
      <c r="N11744" s="68" t="str">
        <f>VLOOKUP(K11744,[1]人員授權表!D$3:G$249,4,0)</f>
        <v>無機</v>
      </c>
      <c r="O11744" s="70" t="str">
        <f>IF(J11744=[1]人員授權表!$C$85,"Casper李羿勳",IF(J11744=[1]人員授權表!$C$188,"Iring陳俊明",IF(J11744=[1]人員授權表!$C$189,"Brian陳泓霖",VLOOKUP(K11744,[1]人員授權表!D$2:E$249,2,FALSE))))</f>
        <v>Debby胡萱黛</v>
      </c>
      <c r="P11744" s="67">
        <f t="shared" si="630"/>
        <v>44922</v>
      </c>
      <c r="Q11744" s="75" t="str">
        <f t="shared" si="631"/>
        <v>週二</v>
      </c>
    </row>
    <row r="11745" spans="2:17">
      <c r="B11745" s="66">
        <v>44888</v>
      </c>
      <c r="E11745" s="70" t="s">
        <v>82</v>
      </c>
      <c r="F11745" s="70" t="s">
        <v>4191</v>
      </c>
      <c r="G11745" s="67">
        <v>44904</v>
      </c>
      <c r="H11745" s="67">
        <v>44924</v>
      </c>
      <c r="I11745" s="71">
        <f t="shared" si="629"/>
        <v>20</v>
      </c>
      <c r="J11745" s="72" t="s">
        <v>206</v>
      </c>
      <c r="K11745" s="72" t="s">
        <v>179</v>
      </c>
      <c r="L11745" s="73">
        <v>1</v>
      </c>
      <c r="M11745" s="73" t="s">
        <v>108</v>
      </c>
      <c r="N11745" s="68" t="str">
        <f>VLOOKUP(K11745,[1]人員授權表!D$3:G$249,4,0)</f>
        <v>無機</v>
      </c>
      <c r="O11745" s="70" t="str">
        <f>IF(J11745=[1]人員授權表!$C$85,"Casper李羿勳",IF(J11745=[1]人員授權表!$C$188,"Iring陳俊明",IF(J11745=[1]人員授權表!$C$189,"Brian陳泓霖",VLOOKUP(K11745,[1]人員授權表!D$2:E$249,2,FALSE))))</f>
        <v>Dennis陳汶宏</v>
      </c>
      <c r="P11745" s="67">
        <f t="shared" si="630"/>
        <v>44922</v>
      </c>
      <c r="Q11745" s="75" t="str">
        <f t="shared" si="631"/>
        <v>週二</v>
      </c>
    </row>
    <row r="11746" spans="2:17">
      <c r="B11746" s="66">
        <v>44888</v>
      </c>
      <c r="E11746" s="70" t="s">
        <v>82</v>
      </c>
      <c r="F11746" s="70" t="s">
        <v>4191</v>
      </c>
      <c r="G11746" s="67">
        <v>44904</v>
      </c>
      <c r="H11746" s="67">
        <v>44924</v>
      </c>
      <c r="I11746" s="71">
        <f t="shared" ref="I11746:I11748" si="632">_xlfn.DAYS(H11746,G11746)</f>
        <v>20</v>
      </c>
      <c r="J11746" s="72" t="s">
        <v>178</v>
      </c>
      <c r="K11746" s="72" t="s">
        <v>179</v>
      </c>
      <c r="L11746" s="73">
        <v>1</v>
      </c>
      <c r="M11746" s="73" t="s">
        <v>108</v>
      </c>
      <c r="N11746" s="68" t="str">
        <f>VLOOKUP(K11746,[1]人員授權表!D$3:G$249,4,0)</f>
        <v>無機</v>
      </c>
      <c r="O11746" s="70" t="str">
        <f>IF(J11746=[1]人員授權表!$C$85,"Casper李羿勳",IF(J11746=[1]人員授權表!$C$188,"Iring陳俊明",IF(J11746=[1]人員授權表!$C$189,"Brian陳泓霖",VLOOKUP(K11746,[1]人員授權表!D$2:E$249,2,FALSE))))</f>
        <v>Dennis陳汶宏</v>
      </c>
      <c r="P11746" s="67">
        <f t="shared" si="630"/>
        <v>44922</v>
      </c>
      <c r="Q11746" s="75" t="str">
        <f t="shared" si="631"/>
        <v>週二</v>
      </c>
    </row>
    <row r="11747" spans="2:17">
      <c r="B11747" s="66">
        <v>44888</v>
      </c>
      <c r="E11747" s="70" t="s">
        <v>82</v>
      </c>
      <c r="F11747" s="70" t="s">
        <v>4191</v>
      </c>
      <c r="G11747" s="67">
        <v>44904</v>
      </c>
      <c r="H11747" s="67">
        <v>44924</v>
      </c>
      <c r="I11747" s="71">
        <f t="shared" si="632"/>
        <v>20</v>
      </c>
      <c r="J11747" s="72" t="s">
        <v>141</v>
      </c>
      <c r="K11747" s="72" t="s">
        <v>142</v>
      </c>
      <c r="L11747" s="73">
        <v>1</v>
      </c>
      <c r="M11747" s="73" t="s">
        <v>108</v>
      </c>
      <c r="N11747" s="68" t="str">
        <f>VLOOKUP(K11747,[1]人員授權表!D$3:G$249,4,0)</f>
        <v>無機</v>
      </c>
      <c r="O11747" s="70" t="str">
        <f>IF(J11747=[1]人員授權表!$C$85,"Casper李羿勳",IF(J11747=[1]人員授權表!$C$188,"Iring陳俊明",IF(J11747=[1]人員授權表!$C$189,"Brian陳泓霖",VLOOKUP(K11747,[1]人員授權表!D$2:E$249,2,FALSE))))</f>
        <v>Dennis陳汶宏</v>
      </c>
      <c r="P11747" s="67">
        <f t="shared" si="630"/>
        <v>44922</v>
      </c>
      <c r="Q11747" s="75" t="str">
        <f t="shared" si="631"/>
        <v>週二</v>
      </c>
    </row>
    <row r="11748" spans="2:17">
      <c r="B11748" s="66">
        <v>44888</v>
      </c>
      <c r="E11748" s="70" t="s">
        <v>82</v>
      </c>
      <c r="F11748" s="70" t="s">
        <v>4191</v>
      </c>
      <c r="G11748" s="67">
        <v>44904</v>
      </c>
      <c r="H11748" s="67">
        <v>44924</v>
      </c>
      <c r="I11748" s="71">
        <f t="shared" si="632"/>
        <v>20</v>
      </c>
      <c r="J11748" s="72" t="s">
        <v>167</v>
      </c>
      <c r="K11748" s="72" t="s">
        <v>168</v>
      </c>
      <c r="L11748" s="73">
        <v>1</v>
      </c>
      <c r="M11748" s="73" t="s">
        <v>108</v>
      </c>
      <c r="N11748" s="68" t="str">
        <f>VLOOKUP(K11748,[1]人員授權表!D$3:G$249,4,0)</f>
        <v>有機</v>
      </c>
      <c r="O11748" s="70" t="str">
        <f>IF(J11748=[1]人員授權表!$C$85,"Casper李羿勳",IF(J11748=[1]人員授權表!$C$188,"Iring陳俊明",IF(J11748=[1]人員授權表!$C$189,"Brian陳泓霖",VLOOKUP(K11748,[1]人員授權表!D$2:E$249,2,FALSE))))</f>
        <v>Una林庭瑄</v>
      </c>
      <c r="P11748" s="67">
        <f t="shared" si="630"/>
        <v>44922</v>
      </c>
      <c r="Q11748" s="75" t="str">
        <f t="shared" si="631"/>
        <v>週二</v>
      </c>
    </row>
    <row r="11749" spans="2:17">
      <c r="B11749" s="66">
        <v>44901</v>
      </c>
      <c r="E11749" s="70" t="s">
        <v>51</v>
      </c>
      <c r="F11749" s="4" t="s">
        <v>4192</v>
      </c>
      <c r="G11749" s="67">
        <v>44907</v>
      </c>
      <c r="H11749" s="67">
        <v>44925</v>
      </c>
      <c r="I11749" s="71">
        <v>18</v>
      </c>
      <c r="J11749" s="72" t="s">
        <v>66</v>
      </c>
      <c r="K11749" s="72" t="s">
        <v>922</v>
      </c>
      <c r="L11749" s="73">
        <v>1</v>
      </c>
      <c r="M11749" s="73" t="s">
        <v>91</v>
      </c>
      <c r="N11749" s="68" t="str">
        <f>VLOOKUP(K11749,[1]人員授權表!D$3:G$249,4,0)</f>
        <v>有機</v>
      </c>
      <c r="O11749" s="70" t="str">
        <f>IF(J11749=[1]人員授權表!$C$85,"Casper李羿勳",IF(J11749=[1]人員授權表!$C$188,"Iring陳俊明",IF(J11749=[1]人員授權表!$C$189,"Brian陳泓霖",VLOOKUP(K11749,[1]人員授權表!D$2:E$249,2,FALSE))))</f>
        <v>Casper李羿勳</v>
      </c>
      <c r="P11749" s="67">
        <f t="shared" si="630"/>
        <v>44923</v>
      </c>
      <c r="Q11749" s="75" t="str">
        <f t="shared" si="631"/>
        <v>週三</v>
      </c>
    </row>
    <row r="11750" spans="2:17">
      <c r="B11750" s="66">
        <v>44901</v>
      </c>
      <c r="E11750" s="70" t="s">
        <v>51</v>
      </c>
      <c r="F11750" s="4" t="s">
        <v>4192</v>
      </c>
      <c r="G11750" s="67">
        <v>44907</v>
      </c>
      <c r="H11750" s="67">
        <v>44925</v>
      </c>
      <c r="I11750" s="71">
        <v>18</v>
      </c>
      <c r="J11750" s="72" t="s">
        <v>63</v>
      </c>
      <c r="K11750" s="72" t="s">
        <v>64</v>
      </c>
      <c r="L11750" s="73">
        <v>1</v>
      </c>
      <c r="M11750" s="73" t="s">
        <v>91</v>
      </c>
      <c r="N11750" s="68" t="str">
        <f>VLOOKUP(K11750,[1]人員授權表!D$3:G$249,4,0)</f>
        <v>有機</v>
      </c>
      <c r="O11750" s="70" t="str">
        <f>IF(J11750=[1]人員授權表!$C$85,"Casper李羿勳",IF(J11750=[1]人員授權表!$C$188,"Iring陳俊明",IF(J11750=[1]人員授權表!$C$189,"Brian陳泓霖",VLOOKUP(K11750,[1]人員授權表!D$2:E$249,2,FALSE))))</f>
        <v>Casper李羿勳</v>
      </c>
      <c r="P11750" s="67">
        <f t="shared" si="630"/>
        <v>44923</v>
      </c>
      <c r="Q11750" s="75" t="str">
        <f t="shared" si="631"/>
        <v>週三</v>
      </c>
    </row>
    <row r="11751" spans="2:17">
      <c r="B11751" s="66">
        <v>44901</v>
      </c>
      <c r="E11751" s="70" t="s">
        <v>51</v>
      </c>
      <c r="F11751" s="4" t="s">
        <v>4193</v>
      </c>
      <c r="G11751" s="67">
        <v>44907</v>
      </c>
      <c r="H11751" s="67">
        <v>44925</v>
      </c>
      <c r="I11751" s="71">
        <v>18</v>
      </c>
      <c r="J11751" s="72" t="s">
        <v>240</v>
      </c>
      <c r="K11751" s="72" t="s">
        <v>248</v>
      </c>
      <c r="L11751" s="73">
        <v>1</v>
      </c>
      <c r="M11751" s="73" t="s">
        <v>91</v>
      </c>
      <c r="N11751" s="68" t="str">
        <f>VLOOKUP(K11751,[1]人員授權表!D$3:G$249,4,0)</f>
        <v>有機</v>
      </c>
      <c r="O11751" s="70" t="str">
        <f>IF(J11751=[1]人員授權表!$C$85,"Casper李羿勳",IF(J11751=[1]人員授權表!$C$188,"Iring陳俊明",IF(J11751=[1]人員授權表!$C$189,"Brian陳泓霖",VLOOKUP(K11751,[1]人員授權表!D$2:E$249,2,FALSE))))</f>
        <v>Marco陳鴻鈞</v>
      </c>
      <c r="P11751" s="67">
        <f t="shared" si="630"/>
        <v>44923</v>
      </c>
      <c r="Q11751" s="75" t="str">
        <f t="shared" si="631"/>
        <v>週三</v>
      </c>
    </row>
    <row r="11752" spans="2:17">
      <c r="B11752" s="66">
        <v>44901</v>
      </c>
      <c r="E11752" s="70" t="s">
        <v>51</v>
      </c>
      <c r="F11752" s="4" t="s">
        <v>4193</v>
      </c>
      <c r="G11752" s="67">
        <v>44907</v>
      </c>
      <c r="H11752" s="67">
        <v>44925</v>
      </c>
      <c r="I11752" s="71">
        <v>18</v>
      </c>
      <c r="J11752" s="72" t="s">
        <v>927</v>
      </c>
      <c r="K11752" s="72" t="s">
        <v>248</v>
      </c>
      <c r="L11752" s="73">
        <v>1</v>
      </c>
      <c r="M11752" s="73" t="s">
        <v>91</v>
      </c>
      <c r="N11752" s="68" t="str">
        <f>VLOOKUP(K11752,[1]人員授權表!D$3:G$249,4,0)</f>
        <v>有機</v>
      </c>
      <c r="O11752" s="70" t="str">
        <f>IF(J11752=[1]人員授權表!$C$85,"Casper李羿勳",IF(J11752=[1]人員授權表!$C$188,"Iring陳俊明",IF(J11752=[1]人員授權表!$C$189,"Brian陳泓霖",VLOOKUP(K11752,[1]人員授權表!D$2:E$249,2,FALSE))))</f>
        <v>Marco陳鴻鈞</v>
      </c>
      <c r="P11752" s="67">
        <f t="shared" si="630"/>
        <v>44923</v>
      </c>
      <c r="Q11752" s="75" t="str">
        <f t="shared" si="631"/>
        <v>週三</v>
      </c>
    </row>
    <row r="11753" spans="2:17">
      <c r="B11753" s="66">
        <v>44901</v>
      </c>
      <c r="E11753" s="70" t="s">
        <v>51</v>
      </c>
      <c r="F11753" s="4" t="s">
        <v>4193</v>
      </c>
      <c r="G11753" s="67">
        <v>44907</v>
      </c>
      <c r="H11753" s="67">
        <v>44925</v>
      </c>
      <c r="I11753" s="71">
        <v>18</v>
      </c>
      <c r="J11753" s="72" t="s">
        <v>69</v>
      </c>
      <c r="K11753" s="72" t="s">
        <v>70</v>
      </c>
      <c r="L11753" s="73">
        <v>1</v>
      </c>
      <c r="M11753" s="73" t="s">
        <v>91</v>
      </c>
      <c r="N11753" s="68" t="str">
        <f>VLOOKUP(K11753,[1]人員授權表!D$3:G$249,4,0)</f>
        <v>有機</v>
      </c>
      <c r="O11753" s="70" t="str">
        <f>IF(J11753=[1]人員授權表!$C$85,"Casper李羿勳",IF(J11753=[1]人員授權表!$C$188,"Iring陳俊明",IF(J11753=[1]人員授權表!$C$189,"Brian陳泓霖",VLOOKUP(K11753,[1]人員授權表!D$2:E$249,2,FALSE))))</f>
        <v>Casper李羿勳</v>
      </c>
      <c r="P11753" s="67">
        <f t="shared" si="630"/>
        <v>44923</v>
      </c>
      <c r="Q11753" s="75" t="str">
        <f t="shared" si="631"/>
        <v>週三</v>
      </c>
    </row>
    <row r="11754" spans="2:17">
      <c r="B11754" s="66">
        <v>44901</v>
      </c>
      <c r="E11754" s="70" t="s">
        <v>51</v>
      </c>
      <c r="F11754" s="4" t="s">
        <v>4193</v>
      </c>
      <c r="G11754" s="67">
        <v>44907</v>
      </c>
      <c r="H11754" s="67">
        <v>44925</v>
      </c>
      <c r="I11754" s="71">
        <v>18</v>
      </c>
      <c r="J11754" s="72" t="s">
        <v>243</v>
      </c>
      <c r="K11754" s="72" t="s">
        <v>241</v>
      </c>
      <c r="L11754" s="73">
        <v>1</v>
      </c>
      <c r="M11754" s="73" t="s">
        <v>91</v>
      </c>
      <c r="N11754" s="68" t="str">
        <f>VLOOKUP(K11754,[1]人員授權表!D$3:G$249,4,0)</f>
        <v>有機</v>
      </c>
      <c r="O11754" s="70" t="str">
        <f>IF(J11754=[1]人員授權表!$C$85,"Casper李羿勳",IF(J11754=[1]人員授權表!$C$188,"Iring陳俊明",IF(J11754=[1]人員授權表!$C$189,"Brian陳泓霖",VLOOKUP(K11754,[1]人員授權表!D$2:E$249,2,FALSE))))</f>
        <v>Casper李羿勳</v>
      </c>
      <c r="P11754" s="67">
        <f t="shared" si="630"/>
        <v>44923</v>
      </c>
      <c r="Q11754" s="75" t="str">
        <f t="shared" si="631"/>
        <v>週三</v>
      </c>
    </row>
    <row r="11755" spans="2:17">
      <c r="B11755" s="66">
        <v>44901</v>
      </c>
      <c r="E11755" s="70" t="s">
        <v>51</v>
      </c>
      <c r="F11755" s="4" t="s">
        <v>4193</v>
      </c>
      <c r="G11755" s="67">
        <v>44907</v>
      </c>
      <c r="H11755" s="67">
        <v>44925</v>
      </c>
      <c r="I11755" s="71">
        <v>18</v>
      </c>
      <c r="J11755" s="72" t="s">
        <v>244</v>
      </c>
      <c r="K11755" s="72" t="s">
        <v>241</v>
      </c>
      <c r="L11755" s="73">
        <v>1</v>
      </c>
      <c r="M11755" s="73" t="s">
        <v>91</v>
      </c>
      <c r="N11755" s="68" t="str">
        <f>VLOOKUP(K11755,[1]人員授權表!D$3:G$249,4,0)</f>
        <v>有機</v>
      </c>
      <c r="O11755" s="70" t="str">
        <f>IF(J11755=[1]人員授權表!$C$85,"Casper李羿勳",IF(J11755=[1]人員授權表!$C$188,"Iring陳俊明",IF(J11755=[1]人員授權表!$C$189,"Brian陳泓霖",VLOOKUP(K11755,[1]人員授權表!D$2:E$249,2,FALSE))))</f>
        <v>Casper李羿勳</v>
      </c>
      <c r="P11755" s="67">
        <f t="shared" si="630"/>
        <v>44923</v>
      </c>
      <c r="Q11755" s="75" t="str">
        <f t="shared" si="631"/>
        <v>週三</v>
      </c>
    </row>
    <row r="11756" spans="2:17">
      <c r="B11756" s="66">
        <v>44901</v>
      </c>
      <c r="E11756" s="70" t="s">
        <v>51</v>
      </c>
      <c r="F11756" s="4" t="s">
        <v>4193</v>
      </c>
      <c r="G11756" s="67">
        <v>44907</v>
      </c>
      <c r="H11756" s="67">
        <v>44925</v>
      </c>
      <c r="I11756" s="71">
        <v>18</v>
      </c>
      <c r="J11756" s="72" t="s">
        <v>246</v>
      </c>
      <c r="K11756" s="72" t="s">
        <v>241</v>
      </c>
      <c r="L11756" s="73">
        <v>1</v>
      </c>
      <c r="M11756" s="73" t="s">
        <v>91</v>
      </c>
      <c r="N11756" s="68" t="str">
        <f>VLOOKUP(K11756,[1]人員授權表!D$3:G$249,4,0)</f>
        <v>有機</v>
      </c>
      <c r="O11756" s="70" t="str">
        <f>IF(J11756=[1]人員授權表!$C$85,"Casper李羿勳",IF(J11756=[1]人員授權表!$C$188,"Iring陳俊明",IF(J11756=[1]人員授權表!$C$189,"Brian陳泓霖",VLOOKUP(K11756,[1]人員授權表!D$2:E$249,2,FALSE))))</f>
        <v>Casper李羿勳</v>
      </c>
      <c r="P11756" s="67">
        <f t="shared" si="630"/>
        <v>44923</v>
      </c>
      <c r="Q11756" s="75" t="str">
        <f t="shared" si="631"/>
        <v>週三</v>
      </c>
    </row>
    <row r="11757" spans="2:17">
      <c r="B11757" s="66">
        <v>44901</v>
      </c>
      <c r="E11757" s="70" t="s">
        <v>51</v>
      </c>
      <c r="F11757" s="4" t="s">
        <v>4194</v>
      </c>
      <c r="G11757" s="67">
        <v>44908</v>
      </c>
      <c r="H11757" s="67">
        <v>44925</v>
      </c>
      <c r="I11757" s="71">
        <v>17</v>
      </c>
      <c r="J11757" s="72" t="s">
        <v>1116</v>
      </c>
      <c r="K11757" s="72" t="s">
        <v>922</v>
      </c>
      <c r="L11757" s="73">
        <v>1</v>
      </c>
      <c r="M11757" s="73" t="s">
        <v>91</v>
      </c>
      <c r="N11757" s="68" t="str">
        <f>VLOOKUP(K11757,[1]人員授權表!D$3:G$249,4,0)</f>
        <v>有機</v>
      </c>
      <c r="O11757" s="70" t="str">
        <f>IF(J11757=[1]人員授權表!$C$85,"Casper李羿勳",IF(J11757=[1]人員授權表!$C$188,"Iring陳俊明",IF(J11757=[1]人員授權表!$C$189,"Brian陳泓霖",VLOOKUP(K11757,[1]人員授權表!D$2:E$249,2,FALSE))))</f>
        <v>Casper李羿勳</v>
      </c>
      <c r="P11757" s="67">
        <f t="shared" si="630"/>
        <v>44923</v>
      </c>
      <c r="Q11757" s="75" t="str">
        <f t="shared" si="631"/>
        <v>週三</v>
      </c>
    </row>
    <row r="11758" spans="2:17">
      <c r="B11758" s="66">
        <v>44901</v>
      </c>
      <c r="E11758" s="70" t="s">
        <v>51</v>
      </c>
      <c r="F11758" s="4" t="s">
        <v>4194</v>
      </c>
      <c r="G11758" s="67">
        <v>44908</v>
      </c>
      <c r="H11758" s="67">
        <v>44925</v>
      </c>
      <c r="I11758" s="71">
        <v>17</v>
      </c>
      <c r="J11758" s="72" t="s">
        <v>240</v>
      </c>
      <c r="K11758" s="72" t="s">
        <v>248</v>
      </c>
      <c r="L11758" s="73">
        <v>1</v>
      </c>
      <c r="M11758" s="73" t="s">
        <v>91</v>
      </c>
      <c r="N11758" s="68" t="str">
        <f>VLOOKUP(K11758,[1]人員授權表!D$3:G$249,4,0)</f>
        <v>有機</v>
      </c>
      <c r="O11758" s="70" t="str">
        <f>IF(J11758=[1]人員授權表!$C$85,"Casper李羿勳",IF(J11758=[1]人員授權表!$C$188,"Iring陳俊明",IF(J11758=[1]人員授權表!$C$189,"Brian陳泓霖",VLOOKUP(K11758,[1]人員授權表!D$2:E$249,2,FALSE))))</f>
        <v>Marco陳鴻鈞</v>
      </c>
      <c r="P11758" s="67">
        <f t="shared" si="630"/>
        <v>44923</v>
      </c>
      <c r="Q11758" s="75" t="str">
        <f t="shared" si="631"/>
        <v>週三</v>
      </c>
    </row>
    <row r="11759" spans="2:17">
      <c r="B11759" s="66">
        <v>44901</v>
      </c>
      <c r="E11759" s="70" t="s">
        <v>51</v>
      </c>
      <c r="F11759" s="4" t="s">
        <v>4194</v>
      </c>
      <c r="G11759" s="67">
        <v>44908</v>
      </c>
      <c r="H11759" s="67">
        <v>44925</v>
      </c>
      <c r="I11759" s="71">
        <v>17</v>
      </c>
      <c r="J11759" s="72" t="s">
        <v>69</v>
      </c>
      <c r="K11759" s="72" t="s">
        <v>70</v>
      </c>
      <c r="L11759" s="73">
        <v>1</v>
      </c>
      <c r="M11759" s="73" t="s">
        <v>91</v>
      </c>
      <c r="N11759" s="68" t="str">
        <f>VLOOKUP(K11759,[1]人員授權表!D$3:G$249,4,0)</f>
        <v>有機</v>
      </c>
      <c r="O11759" s="70" t="str">
        <f>IF(J11759=[1]人員授權表!$C$85,"Casper李羿勳",IF(J11759=[1]人員授權表!$C$188,"Iring陳俊明",IF(J11759=[1]人員授權表!$C$189,"Brian陳泓霖",VLOOKUP(K11759,[1]人員授權表!D$2:E$249,2,FALSE))))</f>
        <v>Casper李羿勳</v>
      </c>
      <c r="P11759" s="67">
        <f t="shared" si="630"/>
        <v>44923</v>
      </c>
      <c r="Q11759" s="75" t="str">
        <f t="shared" si="631"/>
        <v>週三</v>
      </c>
    </row>
    <row r="11760" spans="2:17">
      <c r="B11760" s="66">
        <v>44901</v>
      </c>
      <c r="E11760" s="70" t="s">
        <v>51</v>
      </c>
      <c r="F11760" s="4" t="s">
        <v>4194</v>
      </c>
      <c r="G11760" s="67">
        <v>44908</v>
      </c>
      <c r="H11760" s="67">
        <v>44925</v>
      </c>
      <c r="I11760" s="71">
        <v>17</v>
      </c>
      <c r="J11760" s="72" t="s">
        <v>238</v>
      </c>
      <c r="K11760" s="72" t="s">
        <v>239</v>
      </c>
      <c r="L11760" s="73">
        <v>1</v>
      </c>
      <c r="M11760" s="73" t="s">
        <v>91</v>
      </c>
      <c r="N11760" s="68" t="str">
        <f>VLOOKUP(K11760,[1]人員授權表!D$3:G$249,4,0)</f>
        <v>有機</v>
      </c>
      <c r="O11760" s="70" t="str">
        <f>IF(J11760=[1]人員授權表!$C$85,"Casper李羿勳",IF(J11760=[1]人員授權表!$C$188,"Iring陳俊明",IF(J11760=[1]人員授權表!$C$189,"Brian陳泓霖",VLOOKUP(K11760,[1]人員授權表!D$2:E$249,2,FALSE))))</f>
        <v>Casper李羿勳</v>
      </c>
      <c r="P11760" s="67">
        <f t="shared" si="630"/>
        <v>44923</v>
      </c>
      <c r="Q11760" s="75" t="str">
        <f t="shared" si="631"/>
        <v>週三</v>
      </c>
    </row>
    <row r="11761" spans="2:17">
      <c r="B11761" s="66">
        <v>44901</v>
      </c>
      <c r="E11761" s="70" t="s">
        <v>51</v>
      </c>
      <c r="F11761" s="4" t="s">
        <v>4194</v>
      </c>
      <c r="G11761" s="67">
        <v>44908</v>
      </c>
      <c r="H11761" s="67">
        <v>44925</v>
      </c>
      <c r="I11761" s="71">
        <v>17</v>
      </c>
      <c r="J11761" s="72" t="s">
        <v>60</v>
      </c>
      <c r="K11761" s="72" t="s">
        <v>61</v>
      </c>
      <c r="L11761" s="73">
        <v>2</v>
      </c>
      <c r="M11761" s="73" t="s">
        <v>91</v>
      </c>
      <c r="N11761" s="68" t="str">
        <f>VLOOKUP(K11761,[1]人員授權表!D$3:G$249,4,0)</f>
        <v>有機</v>
      </c>
      <c r="O11761" s="70" t="str">
        <f>IF(J11761=[1]人員授權表!$C$85,"Casper李羿勳",IF(J11761=[1]人員授權表!$C$188,"Iring陳俊明",IF(J11761=[1]人員授權表!$C$189,"Brian陳泓霖",VLOOKUP(K11761,[1]人員授權表!D$2:E$249,2,FALSE))))</f>
        <v>Marco陳鴻鈞</v>
      </c>
      <c r="P11761" s="67">
        <f t="shared" si="630"/>
        <v>44923</v>
      </c>
      <c r="Q11761" s="75" t="str">
        <f t="shared" si="631"/>
        <v>週三</v>
      </c>
    </row>
    <row r="11762" spans="2:17">
      <c r="B11762" s="66">
        <v>44901</v>
      </c>
      <c r="E11762" s="70" t="s">
        <v>51</v>
      </c>
      <c r="F11762" s="4" t="s">
        <v>4194</v>
      </c>
      <c r="G11762" s="67">
        <v>44908</v>
      </c>
      <c r="H11762" s="67">
        <v>44925</v>
      </c>
      <c r="I11762" s="71">
        <v>17</v>
      </c>
      <c r="J11762" s="72" t="s">
        <v>53</v>
      </c>
      <c r="K11762" s="72" t="s">
        <v>54</v>
      </c>
      <c r="L11762" s="73">
        <v>2</v>
      </c>
      <c r="M11762" s="73" t="s">
        <v>91</v>
      </c>
      <c r="N11762" s="68" t="str">
        <f>VLOOKUP(K11762,[1]人員授權表!D$3:G$249,4,0)</f>
        <v>有機</v>
      </c>
      <c r="O11762" s="70" t="str">
        <f>IF(J11762=[1]人員授權表!$C$85,"Casper李羿勳",IF(J11762=[1]人員授權表!$C$188,"Iring陳俊明",IF(J11762=[1]人員授權表!$C$189,"Brian陳泓霖",VLOOKUP(K11762,[1]人員授權表!D$2:E$249,2,FALSE))))</f>
        <v>Marco陳鴻鈞</v>
      </c>
      <c r="P11762" s="67">
        <f t="shared" si="630"/>
        <v>44923</v>
      </c>
      <c r="Q11762" s="75" t="str">
        <f t="shared" si="631"/>
        <v>週三</v>
      </c>
    </row>
    <row r="11763" spans="2:17">
      <c r="B11763" s="66">
        <v>44901</v>
      </c>
      <c r="E11763" s="70" t="s">
        <v>51</v>
      </c>
      <c r="F11763" s="4" t="s">
        <v>4194</v>
      </c>
      <c r="G11763" s="67">
        <v>44908</v>
      </c>
      <c r="H11763" s="67">
        <v>44925</v>
      </c>
      <c r="I11763" s="71">
        <v>17</v>
      </c>
      <c r="J11763" s="72" t="s">
        <v>72</v>
      </c>
      <c r="K11763" s="72" t="s">
        <v>922</v>
      </c>
      <c r="L11763" s="73">
        <v>1</v>
      </c>
      <c r="M11763" s="73" t="s">
        <v>91</v>
      </c>
      <c r="N11763" s="68" t="str">
        <f>VLOOKUP(K11763,[1]人員授權表!D$3:G$249,4,0)</f>
        <v>有機</v>
      </c>
      <c r="O11763" s="70" t="str">
        <f>IF(J11763=[1]人員授權表!$C$85,"Casper李羿勳",IF(J11763=[1]人員授權表!$C$188,"Iring陳俊明",IF(J11763=[1]人員授權表!$C$189,"Brian陳泓霖",VLOOKUP(K11763,[1]人員授權表!D$2:E$249,2,FALSE))))</f>
        <v>Casper李羿勳</v>
      </c>
      <c r="P11763" s="67">
        <f t="shared" si="630"/>
        <v>44923</v>
      </c>
      <c r="Q11763" s="75" t="str">
        <f t="shared" si="631"/>
        <v>週三</v>
      </c>
    </row>
    <row r="11764" spans="2:17">
      <c r="B11764" s="66">
        <v>44901</v>
      </c>
      <c r="E11764" s="70" t="s">
        <v>51</v>
      </c>
      <c r="F11764" s="4" t="s">
        <v>4195</v>
      </c>
      <c r="G11764" s="67">
        <v>44908</v>
      </c>
      <c r="H11764" s="67">
        <v>44925</v>
      </c>
      <c r="I11764" s="71">
        <v>17</v>
      </c>
      <c r="J11764" s="72" t="s">
        <v>261</v>
      </c>
      <c r="K11764" s="72" t="s">
        <v>248</v>
      </c>
      <c r="L11764" s="73">
        <v>1</v>
      </c>
      <c r="M11764" s="73" t="s">
        <v>91</v>
      </c>
      <c r="N11764" s="68" t="str">
        <f>VLOOKUP(K11764,[1]人員授權表!D$3:G$249,4,0)</f>
        <v>有機</v>
      </c>
      <c r="O11764" s="70" t="str">
        <f>IF(J11764=[1]人員授權表!$C$85,"Casper李羿勳",IF(J11764=[1]人員授權表!$C$188,"Iring陳俊明",IF(J11764=[1]人員授權表!$C$189,"Brian陳泓霖",VLOOKUP(K11764,[1]人員授權表!D$2:E$249,2,FALSE))))</f>
        <v>Marco陳鴻鈞</v>
      </c>
      <c r="P11764" s="67">
        <f t="shared" si="630"/>
        <v>44923</v>
      </c>
      <c r="Q11764" s="75" t="str">
        <f t="shared" si="631"/>
        <v>週三</v>
      </c>
    </row>
    <row r="11765" spans="2:17">
      <c r="B11765" s="66">
        <v>44901</v>
      </c>
      <c r="E11765" s="70" t="s">
        <v>51</v>
      </c>
      <c r="F11765" s="4" t="s">
        <v>4195</v>
      </c>
      <c r="G11765" s="67">
        <v>44908</v>
      </c>
      <c r="H11765" s="67">
        <v>44925</v>
      </c>
      <c r="I11765" s="71">
        <v>17</v>
      </c>
      <c r="J11765" s="72" t="s">
        <v>242</v>
      </c>
      <c r="K11765" s="72" t="s">
        <v>241</v>
      </c>
      <c r="L11765" s="73">
        <v>3</v>
      </c>
      <c r="M11765" s="73" t="s">
        <v>91</v>
      </c>
      <c r="N11765" s="68" t="str">
        <f>VLOOKUP(K11765,[1]人員授權表!D$3:G$249,4,0)</f>
        <v>有機</v>
      </c>
      <c r="O11765" s="70" t="str">
        <f>IF(J11765=[1]人員授權表!$C$85,"Casper李羿勳",IF(J11765=[1]人員授權表!$C$188,"Iring陳俊明",IF(J11765=[1]人員授權表!$C$189,"Brian陳泓霖",VLOOKUP(K11765,[1]人員授權表!D$2:E$249,2,FALSE))))</f>
        <v>Casper李羿勳</v>
      </c>
      <c r="P11765" s="67">
        <f t="shared" si="630"/>
        <v>44923</v>
      </c>
      <c r="Q11765" s="75" t="str">
        <f t="shared" si="631"/>
        <v>週三</v>
      </c>
    </row>
    <row r="11766" spans="2:17">
      <c r="B11766" s="66">
        <v>44901</v>
      </c>
      <c r="E11766" s="70" t="s">
        <v>51</v>
      </c>
      <c r="F11766" s="4" t="s">
        <v>4195</v>
      </c>
      <c r="G11766" s="67">
        <v>44908</v>
      </c>
      <c r="H11766" s="67">
        <v>44925</v>
      </c>
      <c r="I11766" s="71">
        <v>17</v>
      </c>
      <c r="J11766" s="72" t="s">
        <v>616</v>
      </c>
      <c r="K11766" s="72" t="s">
        <v>2973</v>
      </c>
      <c r="L11766" s="73">
        <v>1</v>
      </c>
      <c r="M11766" s="73" t="s">
        <v>91</v>
      </c>
      <c r="N11766" s="68" t="str">
        <f>VLOOKUP(K11766,[1]人員授權表!D$3:G$249,4,0)</f>
        <v>有機</v>
      </c>
      <c r="O11766" s="70" t="str">
        <f>IF(J11766=[1]人員授權表!$C$85,"Casper李羿勳",IF(J11766=[1]人員授權表!$C$188,"Iring陳俊明",IF(J11766=[1]人員授權表!$C$189,"Brian陳泓霖",VLOOKUP(K11766,[1]人員授權表!D$2:E$249,2,FALSE))))</f>
        <v>Casper李羿勳</v>
      </c>
      <c r="P11766" s="67">
        <f t="shared" ref="P11766:P11829" si="633">H11766-2</f>
        <v>44923</v>
      </c>
      <c r="Q11766" s="75" t="str">
        <f t="shared" si="631"/>
        <v>週三</v>
      </c>
    </row>
    <row r="11767" spans="2:17">
      <c r="B11767" s="66">
        <v>44901</v>
      </c>
      <c r="E11767" s="70" t="s">
        <v>51</v>
      </c>
      <c r="F11767" s="4" t="s">
        <v>4195</v>
      </c>
      <c r="G11767" s="67">
        <v>44908</v>
      </c>
      <c r="H11767" s="67">
        <v>44925</v>
      </c>
      <c r="I11767" s="71">
        <v>17</v>
      </c>
      <c r="J11767" s="72" t="s">
        <v>890</v>
      </c>
      <c r="K11767" s="72" t="s">
        <v>2973</v>
      </c>
      <c r="L11767" s="73">
        <v>1</v>
      </c>
      <c r="M11767" s="73" t="s">
        <v>91</v>
      </c>
      <c r="N11767" s="68" t="str">
        <f>VLOOKUP(K11767,[1]人員授權表!D$3:G$249,4,0)</f>
        <v>有機</v>
      </c>
      <c r="O11767" s="70" t="str">
        <f>IF(J11767=[1]人員授權表!$C$85,"Casper李羿勳",IF(J11767=[1]人員授權表!$C$188,"Iring陳俊明",IF(J11767=[1]人員授權表!$C$189,"Brian陳泓霖",VLOOKUP(K11767,[1]人員授權表!D$2:E$249,2,FALSE))))</f>
        <v>Casper李羿勳</v>
      </c>
      <c r="P11767" s="67">
        <f t="shared" si="633"/>
        <v>44923</v>
      </c>
      <c r="Q11767" s="75" t="str">
        <f t="shared" si="631"/>
        <v>週三</v>
      </c>
    </row>
    <row r="11768" spans="2:17">
      <c r="B11768" s="66">
        <v>44901</v>
      </c>
      <c r="E11768" s="70" t="s">
        <v>51</v>
      </c>
      <c r="F11768" s="4" t="s">
        <v>4195</v>
      </c>
      <c r="G11768" s="67">
        <v>44908</v>
      </c>
      <c r="H11768" s="67">
        <v>44925</v>
      </c>
      <c r="I11768" s="71">
        <v>17</v>
      </c>
      <c r="J11768" s="72" t="s">
        <v>891</v>
      </c>
      <c r="K11768" s="72" t="s">
        <v>2973</v>
      </c>
      <c r="L11768" s="73">
        <v>1</v>
      </c>
      <c r="M11768" s="73" t="s">
        <v>91</v>
      </c>
      <c r="N11768" s="68" t="str">
        <f>VLOOKUP(K11768,[1]人員授權表!D$3:G$249,4,0)</f>
        <v>有機</v>
      </c>
      <c r="O11768" s="70" t="str">
        <f>IF(J11768=[1]人員授權表!$C$85,"Casper李羿勳",IF(J11768=[1]人員授權表!$C$188,"Iring陳俊明",IF(J11768=[1]人員授權表!$C$189,"Brian陳泓霖",VLOOKUP(K11768,[1]人員授權表!D$2:E$249,2,FALSE))))</f>
        <v>Casper李羿勳</v>
      </c>
      <c r="P11768" s="67">
        <f t="shared" si="633"/>
        <v>44923</v>
      </c>
      <c r="Q11768" s="75" t="str">
        <f t="shared" si="631"/>
        <v>週三</v>
      </c>
    </row>
    <row r="11769" spans="2:17">
      <c r="B11769" s="66">
        <v>44901</v>
      </c>
      <c r="E11769" s="70" t="s">
        <v>51</v>
      </c>
      <c r="F11769" s="4" t="s">
        <v>4195</v>
      </c>
      <c r="G11769" s="67">
        <v>44908</v>
      </c>
      <c r="H11769" s="67">
        <v>44925</v>
      </c>
      <c r="I11769" s="71">
        <v>17</v>
      </c>
      <c r="J11769" s="72" t="s">
        <v>350</v>
      </c>
      <c r="K11769" s="72" t="s">
        <v>250</v>
      </c>
      <c r="L11769" s="73">
        <v>1</v>
      </c>
      <c r="M11769" s="73" t="s">
        <v>91</v>
      </c>
      <c r="N11769" s="68" t="str">
        <f>VLOOKUP(K11769,[1]人員授權表!D$3:G$249,4,0)</f>
        <v>有機</v>
      </c>
      <c r="O11769" s="70" t="str">
        <f>IF(J11769=[1]人員授權表!$C$85,"Casper李羿勳",IF(J11769=[1]人員授權表!$C$188,"Iring陳俊明",IF(J11769=[1]人員授權表!$C$189,"Brian陳泓霖",VLOOKUP(K11769,[1]人員授權表!D$2:E$249,2,FALSE))))</f>
        <v>Marco陳鴻鈞</v>
      </c>
      <c r="P11769" s="67">
        <f t="shared" si="633"/>
        <v>44923</v>
      </c>
      <c r="Q11769" s="75" t="str">
        <f t="shared" si="631"/>
        <v>週三</v>
      </c>
    </row>
    <row r="11770" spans="2:17">
      <c r="B11770" s="66">
        <v>44901</v>
      </c>
      <c r="E11770" s="70" t="s">
        <v>51</v>
      </c>
      <c r="F11770" s="4" t="s">
        <v>4196</v>
      </c>
      <c r="G11770" s="67">
        <v>44908</v>
      </c>
      <c r="H11770" s="67">
        <v>44925</v>
      </c>
      <c r="I11770" s="71">
        <v>17</v>
      </c>
      <c r="J11770" s="72" t="s">
        <v>261</v>
      </c>
      <c r="K11770" s="72" t="s">
        <v>248</v>
      </c>
      <c r="L11770" s="73">
        <v>1</v>
      </c>
      <c r="M11770" s="73" t="s">
        <v>91</v>
      </c>
      <c r="N11770" s="68" t="str">
        <f>VLOOKUP(K11770,[1]人員授權表!D$3:G$249,4,0)</f>
        <v>有機</v>
      </c>
      <c r="O11770" s="70" t="str">
        <f>IF(J11770=[1]人員授權表!$C$85,"Casper李羿勳",IF(J11770=[1]人員授權表!$C$188,"Iring陳俊明",IF(J11770=[1]人員授權表!$C$189,"Brian陳泓霖",VLOOKUP(K11770,[1]人員授權表!D$2:E$249,2,FALSE))))</f>
        <v>Marco陳鴻鈞</v>
      </c>
      <c r="P11770" s="67">
        <f t="shared" si="633"/>
        <v>44923</v>
      </c>
      <c r="Q11770" s="75" t="str">
        <f t="shared" si="631"/>
        <v>週三</v>
      </c>
    </row>
    <row r="11771" spans="2:17">
      <c r="B11771" s="66">
        <v>44901</v>
      </c>
      <c r="E11771" s="70" t="s">
        <v>51</v>
      </c>
      <c r="F11771" s="4" t="s">
        <v>4196</v>
      </c>
      <c r="G11771" s="67">
        <v>44908</v>
      </c>
      <c r="H11771" s="67">
        <v>44925</v>
      </c>
      <c r="I11771" s="71">
        <v>17</v>
      </c>
      <c r="J11771" s="72" t="s">
        <v>242</v>
      </c>
      <c r="K11771" s="72" t="s">
        <v>241</v>
      </c>
      <c r="L11771" s="73">
        <v>1</v>
      </c>
      <c r="M11771" s="73" t="s">
        <v>91</v>
      </c>
      <c r="N11771" s="68" t="str">
        <f>VLOOKUP(K11771,[1]人員授權表!D$3:G$249,4,0)</f>
        <v>有機</v>
      </c>
      <c r="O11771" s="70" t="str">
        <f>IF(J11771=[1]人員授權表!$C$85,"Casper李羿勳",IF(J11771=[1]人員授權表!$C$188,"Iring陳俊明",IF(J11771=[1]人員授權表!$C$189,"Brian陳泓霖",VLOOKUP(K11771,[1]人員授權表!D$2:E$249,2,FALSE))))</f>
        <v>Casper李羿勳</v>
      </c>
      <c r="P11771" s="67">
        <f t="shared" si="633"/>
        <v>44923</v>
      </c>
      <c r="Q11771" s="75" t="str">
        <f t="shared" si="631"/>
        <v>週三</v>
      </c>
    </row>
    <row r="11772" spans="2:17">
      <c r="B11772" s="66">
        <v>44901</v>
      </c>
      <c r="E11772" s="70" t="s">
        <v>51</v>
      </c>
      <c r="F11772" s="4" t="s">
        <v>4196</v>
      </c>
      <c r="G11772" s="67">
        <v>44908</v>
      </c>
      <c r="H11772" s="67">
        <v>44925</v>
      </c>
      <c r="I11772" s="71">
        <v>17</v>
      </c>
      <c r="J11772" s="72" t="s">
        <v>616</v>
      </c>
      <c r="K11772" s="72" t="s">
        <v>2973</v>
      </c>
      <c r="L11772" s="73">
        <v>1</v>
      </c>
      <c r="M11772" s="73" t="s">
        <v>91</v>
      </c>
      <c r="N11772" s="68" t="str">
        <f>VLOOKUP(K11772,[1]人員授權表!D$3:G$249,4,0)</f>
        <v>有機</v>
      </c>
      <c r="O11772" s="70" t="str">
        <f>IF(J11772=[1]人員授權表!$C$85,"Casper李羿勳",IF(J11772=[1]人員授權表!$C$188,"Iring陳俊明",IF(J11772=[1]人員授權表!$C$189,"Brian陳泓霖",VLOOKUP(K11772,[1]人員授權表!D$2:E$249,2,FALSE))))</f>
        <v>Casper李羿勳</v>
      </c>
      <c r="P11772" s="67">
        <f t="shared" si="633"/>
        <v>44923</v>
      </c>
      <c r="Q11772" s="75" t="str">
        <f t="shared" si="631"/>
        <v>週三</v>
      </c>
    </row>
    <row r="11773" spans="2:17">
      <c r="B11773" s="66">
        <v>44901</v>
      </c>
      <c r="E11773" s="70" t="s">
        <v>51</v>
      </c>
      <c r="F11773" s="4" t="s">
        <v>4196</v>
      </c>
      <c r="G11773" s="67">
        <v>44908</v>
      </c>
      <c r="H11773" s="67">
        <v>44925</v>
      </c>
      <c r="I11773" s="71">
        <v>17</v>
      </c>
      <c r="J11773" s="72" t="s">
        <v>890</v>
      </c>
      <c r="K11773" s="72" t="s">
        <v>2973</v>
      </c>
      <c r="L11773" s="73">
        <v>1</v>
      </c>
      <c r="M11773" s="73" t="s">
        <v>91</v>
      </c>
      <c r="N11773" s="68" t="str">
        <f>VLOOKUP(K11773,[1]人員授權表!D$3:G$249,4,0)</f>
        <v>有機</v>
      </c>
      <c r="O11773" s="70" t="str">
        <f>IF(J11773=[1]人員授權表!$C$85,"Casper李羿勳",IF(J11773=[1]人員授權表!$C$188,"Iring陳俊明",IF(J11773=[1]人員授權表!$C$189,"Brian陳泓霖",VLOOKUP(K11773,[1]人員授權表!D$2:E$249,2,FALSE))))</f>
        <v>Casper李羿勳</v>
      </c>
      <c r="P11773" s="67">
        <f t="shared" si="633"/>
        <v>44923</v>
      </c>
      <c r="Q11773" s="75" t="str">
        <f t="shared" si="631"/>
        <v>週三</v>
      </c>
    </row>
    <row r="11774" spans="2:17">
      <c r="B11774" s="66">
        <v>44901</v>
      </c>
      <c r="E11774" s="70" t="s">
        <v>51</v>
      </c>
      <c r="F11774" s="4" t="s">
        <v>4196</v>
      </c>
      <c r="G11774" s="67">
        <v>44908</v>
      </c>
      <c r="H11774" s="67">
        <v>44925</v>
      </c>
      <c r="I11774" s="71">
        <v>17</v>
      </c>
      <c r="J11774" s="72" t="s">
        <v>891</v>
      </c>
      <c r="K11774" s="72" t="s">
        <v>2973</v>
      </c>
      <c r="L11774" s="73">
        <v>1</v>
      </c>
      <c r="M11774" s="73" t="s">
        <v>91</v>
      </c>
      <c r="N11774" s="68" t="str">
        <f>VLOOKUP(K11774,[1]人員授權表!D$3:G$249,4,0)</f>
        <v>有機</v>
      </c>
      <c r="O11774" s="70" t="str">
        <f>IF(J11774=[1]人員授權表!$C$85,"Casper李羿勳",IF(J11774=[1]人員授權表!$C$188,"Iring陳俊明",IF(J11774=[1]人員授權表!$C$189,"Brian陳泓霖",VLOOKUP(K11774,[1]人員授權表!D$2:E$249,2,FALSE))))</f>
        <v>Casper李羿勳</v>
      </c>
      <c r="P11774" s="67">
        <f t="shared" si="633"/>
        <v>44923</v>
      </c>
      <c r="Q11774" s="75" t="str">
        <f t="shared" si="631"/>
        <v>週三</v>
      </c>
    </row>
    <row r="11775" spans="2:17">
      <c r="B11775" s="66">
        <v>44901</v>
      </c>
      <c r="E11775" s="70" t="s">
        <v>51</v>
      </c>
      <c r="F11775" s="4" t="s">
        <v>4197</v>
      </c>
      <c r="G11775" s="67">
        <v>44909</v>
      </c>
      <c r="H11775" s="67">
        <v>44925</v>
      </c>
      <c r="I11775" s="71">
        <v>16</v>
      </c>
      <c r="J11775" s="72" t="s">
        <v>66</v>
      </c>
      <c r="K11775" s="72" t="s">
        <v>64</v>
      </c>
      <c r="L11775" s="73">
        <v>3</v>
      </c>
      <c r="M11775" s="73" t="s">
        <v>91</v>
      </c>
      <c r="N11775" s="68" t="str">
        <f>VLOOKUP(K11775,[1]人員授權表!D$3:G$249,4,0)</f>
        <v>有機</v>
      </c>
      <c r="O11775" s="70" t="str">
        <f>IF(J11775=[1]人員授權表!$C$85,"Casper李羿勳",IF(J11775=[1]人員授權表!$C$188,"Iring陳俊明",IF(J11775=[1]人員授權表!$C$189,"Brian陳泓霖",VLOOKUP(K11775,[1]人員授權表!D$2:E$249,2,FALSE))))</f>
        <v>Casper李羿勳</v>
      </c>
      <c r="P11775" s="67">
        <f t="shared" si="633"/>
        <v>44923</v>
      </c>
      <c r="Q11775" s="75" t="str">
        <f t="shared" si="631"/>
        <v>週三</v>
      </c>
    </row>
    <row r="11776" spans="2:17">
      <c r="B11776" s="66">
        <v>44901</v>
      </c>
      <c r="E11776" s="70" t="s">
        <v>51</v>
      </c>
      <c r="F11776" s="4" t="s">
        <v>4197</v>
      </c>
      <c r="G11776" s="67">
        <v>44909</v>
      </c>
      <c r="H11776" s="67">
        <v>44925</v>
      </c>
      <c r="I11776" s="71">
        <v>16</v>
      </c>
      <c r="J11776" s="72" t="s">
        <v>240</v>
      </c>
      <c r="K11776" s="72" t="s">
        <v>241</v>
      </c>
      <c r="L11776" s="73">
        <v>1</v>
      </c>
      <c r="M11776" s="73" t="s">
        <v>91</v>
      </c>
      <c r="N11776" s="68" t="str">
        <f>VLOOKUP(K11776,[1]人員授權表!D$3:G$249,4,0)</f>
        <v>有機</v>
      </c>
      <c r="O11776" s="70" t="str">
        <f>IF(J11776=[1]人員授權表!$C$85,"Casper李羿勳",IF(J11776=[1]人員授權表!$C$188,"Iring陳俊明",IF(J11776=[1]人員授權表!$C$189,"Brian陳泓霖",VLOOKUP(K11776,[1]人員授權表!D$2:E$249,2,FALSE))))</f>
        <v>Casper李羿勳</v>
      </c>
      <c r="P11776" s="67">
        <f t="shared" si="633"/>
        <v>44923</v>
      </c>
      <c r="Q11776" s="75" t="str">
        <f t="shared" si="631"/>
        <v>週三</v>
      </c>
    </row>
    <row r="11777" spans="2:17">
      <c r="B11777" s="66">
        <v>44901</v>
      </c>
      <c r="E11777" s="70" t="s">
        <v>51</v>
      </c>
      <c r="F11777" s="4" t="s">
        <v>4197</v>
      </c>
      <c r="G11777" s="67">
        <v>44909</v>
      </c>
      <c r="H11777" s="67">
        <v>44925</v>
      </c>
      <c r="I11777" s="71">
        <v>16</v>
      </c>
      <c r="J11777" s="72" t="s">
        <v>69</v>
      </c>
      <c r="K11777" s="72" t="s">
        <v>70</v>
      </c>
      <c r="L11777" s="73">
        <v>3</v>
      </c>
      <c r="M11777" s="73" t="s">
        <v>91</v>
      </c>
      <c r="N11777" s="68" t="str">
        <f>VLOOKUP(K11777,[1]人員授權表!D$3:G$249,4,0)</f>
        <v>有機</v>
      </c>
      <c r="O11777" s="70" t="str">
        <f>IF(J11777=[1]人員授權表!$C$85,"Casper李羿勳",IF(J11777=[1]人員授權表!$C$188,"Iring陳俊明",IF(J11777=[1]人員授權表!$C$189,"Brian陳泓霖",VLOOKUP(K11777,[1]人員授權表!D$2:E$249,2,FALSE))))</f>
        <v>Casper李羿勳</v>
      </c>
      <c r="P11777" s="67">
        <f t="shared" si="633"/>
        <v>44923</v>
      </c>
      <c r="Q11777" s="75" t="str">
        <f t="shared" si="631"/>
        <v>週三</v>
      </c>
    </row>
    <row r="11778" spans="2:17">
      <c r="B11778" s="66">
        <v>44901</v>
      </c>
      <c r="E11778" s="70" t="s">
        <v>51</v>
      </c>
      <c r="F11778" s="4" t="s">
        <v>4197</v>
      </c>
      <c r="G11778" s="67">
        <v>44909</v>
      </c>
      <c r="H11778" s="67">
        <v>44925</v>
      </c>
      <c r="I11778" s="71">
        <v>16</v>
      </c>
      <c r="J11778" s="72" t="s">
        <v>243</v>
      </c>
      <c r="K11778" s="72" t="s">
        <v>241</v>
      </c>
      <c r="L11778" s="73">
        <v>2</v>
      </c>
      <c r="M11778" s="73" t="s">
        <v>91</v>
      </c>
      <c r="N11778" s="68" t="str">
        <f>VLOOKUP(K11778,[1]人員授權表!D$3:G$249,4,0)</f>
        <v>有機</v>
      </c>
      <c r="O11778" s="70" t="str">
        <f>IF(J11778=[1]人員授權表!$C$85,"Casper李羿勳",IF(J11778=[1]人員授權表!$C$188,"Iring陳俊明",IF(J11778=[1]人員授權表!$C$189,"Brian陳泓霖",VLOOKUP(K11778,[1]人員授權表!D$2:E$249,2,FALSE))))</f>
        <v>Casper李羿勳</v>
      </c>
      <c r="P11778" s="67">
        <f t="shared" si="633"/>
        <v>44923</v>
      </c>
      <c r="Q11778" s="75" t="str">
        <f t="shared" si="631"/>
        <v>週三</v>
      </c>
    </row>
    <row r="11779" spans="2:17">
      <c r="B11779" s="66">
        <v>44901</v>
      </c>
      <c r="E11779" s="70" t="s">
        <v>51</v>
      </c>
      <c r="F11779" s="4" t="s">
        <v>4197</v>
      </c>
      <c r="G11779" s="67">
        <v>44909</v>
      </c>
      <c r="H11779" s="67">
        <v>44925</v>
      </c>
      <c r="I11779" s="71">
        <v>16</v>
      </c>
      <c r="J11779" s="72" t="s">
        <v>244</v>
      </c>
      <c r="K11779" s="72" t="s">
        <v>241</v>
      </c>
      <c r="L11779" s="73">
        <v>2</v>
      </c>
      <c r="M11779" s="73" t="s">
        <v>91</v>
      </c>
      <c r="N11779" s="68" t="str">
        <f>VLOOKUP(K11779,[1]人員授權表!D$3:G$249,4,0)</f>
        <v>有機</v>
      </c>
      <c r="O11779" s="70" t="str">
        <f>IF(J11779=[1]人員授權表!$C$85,"Casper李羿勳",IF(J11779=[1]人員授權表!$C$188,"Iring陳俊明",IF(J11779=[1]人員授權表!$C$189,"Brian陳泓霖",VLOOKUP(K11779,[1]人員授權表!D$2:E$249,2,FALSE))))</f>
        <v>Casper李羿勳</v>
      </c>
      <c r="P11779" s="67">
        <f t="shared" si="633"/>
        <v>44923</v>
      </c>
      <c r="Q11779" s="75" t="str">
        <f t="shared" si="631"/>
        <v>週三</v>
      </c>
    </row>
    <row r="11780" spans="2:17">
      <c r="B11780" s="66">
        <v>44901</v>
      </c>
      <c r="E11780" s="70" t="s">
        <v>51</v>
      </c>
      <c r="F11780" s="4" t="s">
        <v>4197</v>
      </c>
      <c r="G11780" s="67">
        <v>44909</v>
      </c>
      <c r="H11780" s="67">
        <v>44925</v>
      </c>
      <c r="I11780" s="71">
        <v>16</v>
      </c>
      <c r="J11780" s="72" t="s">
        <v>238</v>
      </c>
      <c r="K11780" s="72" t="s">
        <v>239</v>
      </c>
      <c r="L11780" s="73">
        <v>1</v>
      </c>
      <c r="M11780" s="73" t="s">
        <v>91</v>
      </c>
      <c r="N11780" s="68" t="str">
        <f>VLOOKUP(K11780,[1]人員授權表!D$3:G$249,4,0)</f>
        <v>有機</v>
      </c>
      <c r="O11780" s="70" t="str">
        <f>IF(J11780=[1]人員授權表!$C$85,"Casper李羿勳",IF(J11780=[1]人員授權表!$C$188,"Iring陳俊明",IF(J11780=[1]人員授權表!$C$189,"Brian陳泓霖",VLOOKUP(K11780,[1]人員授權表!D$2:E$249,2,FALSE))))</f>
        <v>Casper李羿勳</v>
      </c>
      <c r="P11780" s="67">
        <f t="shared" si="633"/>
        <v>44923</v>
      </c>
      <c r="Q11780" s="75" t="str">
        <f t="shared" si="631"/>
        <v>週三</v>
      </c>
    </row>
    <row r="11781" spans="2:17">
      <c r="B11781" s="66">
        <v>44901</v>
      </c>
      <c r="E11781" s="70" t="s">
        <v>51</v>
      </c>
      <c r="F11781" s="4" t="s">
        <v>4197</v>
      </c>
      <c r="G11781" s="67">
        <v>44909</v>
      </c>
      <c r="H11781" s="67">
        <v>44925</v>
      </c>
      <c r="I11781" s="71">
        <v>16</v>
      </c>
      <c r="J11781" s="72" t="s">
        <v>60</v>
      </c>
      <c r="K11781" s="72" t="s">
        <v>61</v>
      </c>
      <c r="L11781" s="73">
        <v>1</v>
      </c>
      <c r="M11781" s="73" t="s">
        <v>91</v>
      </c>
      <c r="N11781" s="68" t="str">
        <f>VLOOKUP(K11781,[1]人員授權表!D$3:G$249,4,0)</f>
        <v>有機</v>
      </c>
      <c r="O11781" s="70" t="str">
        <f>IF(J11781=[1]人員授權表!$C$85,"Casper李羿勳",IF(J11781=[1]人員授權表!$C$188,"Iring陳俊明",IF(J11781=[1]人員授權表!$C$189,"Brian陳泓霖",VLOOKUP(K11781,[1]人員授權表!D$2:E$249,2,FALSE))))</f>
        <v>Marco陳鴻鈞</v>
      </c>
      <c r="P11781" s="67">
        <f t="shared" si="633"/>
        <v>44923</v>
      </c>
      <c r="Q11781" s="75" t="str">
        <f t="shared" si="631"/>
        <v>週三</v>
      </c>
    </row>
    <row r="11782" spans="2:17">
      <c r="B11782" s="66">
        <v>44901</v>
      </c>
      <c r="E11782" s="70" t="s">
        <v>51</v>
      </c>
      <c r="F11782" s="4" t="s">
        <v>4197</v>
      </c>
      <c r="G11782" s="67">
        <v>44909</v>
      </c>
      <c r="H11782" s="67">
        <v>44925</v>
      </c>
      <c r="I11782" s="71">
        <v>16</v>
      </c>
      <c r="J11782" s="72" t="s">
        <v>53</v>
      </c>
      <c r="K11782" s="72" t="s">
        <v>54</v>
      </c>
      <c r="L11782" s="73">
        <v>1</v>
      </c>
      <c r="M11782" s="73" t="s">
        <v>91</v>
      </c>
      <c r="N11782" s="68" t="str">
        <f>VLOOKUP(K11782,[1]人員授權表!D$3:G$249,4,0)</f>
        <v>有機</v>
      </c>
      <c r="O11782" s="70" t="str">
        <f>IF(J11782=[1]人員授權表!$C$85,"Casper李羿勳",IF(J11782=[1]人員授權表!$C$188,"Iring陳俊明",IF(J11782=[1]人員授權表!$C$189,"Brian陳泓霖",VLOOKUP(K11782,[1]人員授權表!D$2:E$249,2,FALSE))))</f>
        <v>Marco陳鴻鈞</v>
      </c>
      <c r="P11782" s="67">
        <f t="shared" si="633"/>
        <v>44923</v>
      </c>
      <c r="Q11782" s="75" t="str">
        <f t="shared" si="631"/>
        <v>週三</v>
      </c>
    </row>
    <row r="11783" spans="2:17">
      <c r="B11783" s="66">
        <v>44901</v>
      </c>
      <c r="E11783" s="70" t="s">
        <v>51</v>
      </c>
      <c r="F11783" s="4" t="s">
        <v>4197</v>
      </c>
      <c r="G11783" s="67">
        <v>44909</v>
      </c>
      <c r="H11783" s="67">
        <v>44925</v>
      </c>
      <c r="I11783" s="71">
        <v>16</v>
      </c>
      <c r="J11783" s="72" t="s">
        <v>242</v>
      </c>
      <c r="K11783" s="72" t="s">
        <v>241</v>
      </c>
      <c r="L11783" s="73">
        <v>4</v>
      </c>
      <c r="M11783" s="73" t="s">
        <v>91</v>
      </c>
      <c r="N11783" s="68" t="str">
        <f>VLOOKUP(K11783,[1]人員授權表!D$3:G$249,4,0)</f>
        <v>有機</v>
      </c>
      <c r="O11783" s="70" t="str">
        <f>IF(J11783=[1]人員授權表!$C$85,"Casper李羿勳",IF(J11783=[1]人員授權表!$C$188,"Iring陳俊明",IF(J11783=[1]人員授權表!$C$189,"Brian陳泓霖",VLOOKUP(K11783,[1]人員授權表!D$2:E$249,2,FALSE))))</f>
        <v>Casper李羿勳</v>
      </c>
      <c r="P11783" s="67">
        <f t="shared" si="633"/>
        <v>44923</v>
      </c>
      <c r="Q11783" s="75" t="str">
        <f t="shared" ref="Q11783:Q11846" si="634">TEXT(P11783,"aaa")</f>
        <v>週三</v>
      </c>
    </row>
    <row r="11784" spans="2:17">
      <c r="B11784" s="66">
        <v>44901</v>
      </c>
      <c r="E11784" s="70" t="s">
        <v>51</v>
      </c>
      <c r="F11784" s="4" t="s">
        <v>4197</v>
      </c>
      <c r="G11784" s="67">
        <v>44909</v>
      </c>
      <c r="H11784" s="67">
        <v>44925</v>
      </c>
      <c r="I11784" s="71">
        <v>16</v>
      </c>
      <c r="J11784" s="72" t="s">
        <v>350</v>
      </c>
      <c r="K11784" s="72" t="s">
        <v>250</v>
      </c>
      <c r="L11784" s="73">
        <v>2</v>
      </c>
      <c r="M11784" s="73" t="s">
        <v>91</v>
      </c>
      <c r="N11784" s="68" t="str">
        <f>VLOOKUP(K11784,[1]人員授權表!D$3:G$249,4,0)</f>
        <v>有機</v>
      </c>
      <c r="O11784" s="70" t="str">
        <f>IF(J11784=[1]人員授權表!$C$85,"Casper李羿勳",IF(J11784=[1]人員授權表!$C$188,"Iring陳俊明",IF(J11784=[1]人員授權表!$C$189,"Brian陳泓霖",VLOOKUP(K11784,[1]人員授權表!D$2:E$249,2,FALSE))))</f>
        <v>Marco陳鴻鈞</v>
      </c>
      <c r="P11784" s="67">
        <f t="shared" si="633"/>
        <v>44923</v>
      </c>
      <c r="Q11784" s="75" t="str">
        <f t="shared" si="634"/>
        <v>週三</v>
      </c>
    </row>
    <row r="11785" spans="2:17">
      <c r="B11785" s="66">
        <v>44901</v>
      </c>
      <c r="E11785" s="70" t="s">
        <v>51</v>
      </c>
      <c r="F11785" s="4" t="s">
        <v>4197</v>
      </c>
      <c r="G11785" s="67">
        <v>44909</v>
      </c>
      <c r="H11785" s="67">
        <v>44925</v>
      </c>
      <c r="I11785" s="71">
        <v>16</v>
      </c>
      <c r="J11785" s="72" t="s">
        <v>614</v>
      </c>
      <c r="K11785" s="72" t="s">
        <v>248</v>
      </c>
      <c r="L11785" s="73">
        <v>1</v>
      </c>
      <c r="M11785" s="73" t="s">
        <v>91</v>
      </c>
      <c r="N11785" s="68" t="str">
        <f>VLOOKUP(K11785,[1]人員授權表!D$3:G$249,4,0)</f>
        <v>有機</v>
      </c>
      <c r="O11785" s="70" t="str">
        <f>IF(J11785=[1]人員授權表!$C$85,"Casper李羿勳",IF(J11785=[1]人員授權表!$C$188,"Iring陳俊明",IF(J11785=[1]人員授權表!$C$189,"Brian陳泓霖",VLOOKUP(K11785,[1]人員授權表!D$2:E$249,2,FALSE))))</f>
        <v>Marco陳鴻鈞</v>
      </c>
      <c r="P11785" s="67">
        <f t="shared" si="633"/>
        <v>44923</v>
      </c>
      <c r="Q11785" s="75" t="str">
        <f t="shared" si="634"/>
        <v>週三</v>
      </c>
    </row>
    <row r="11786" spans="2:17">
      <c r="B11786" s="66">
        <v>44901</v>
      </c>
      <c r="E11786" s="70" t="s">
        <v>51</v>
      </c>
      <c r="F11786" s="4" t="s">
        <v>4197</v>
      </c>
      <c r="G11786" s="67">
        <v>44909</v>
      </c>
      <c r="H11786" s="67">
        <v>44925</v>
      </c>
      <c r="I11786" s="71">
        <v>16</v>
      </c>
      <c r="J11786" s="72" t="s">
        <v>609</v>
      </c>
      <c r="K11786" s="72" t="s">
        <v>610</v>
      </c>
      <c r="L11786" s="73">
        <v>1</v>
      </c>
      <c r="M11786" s="73" t="s">
        <v>91</v>
      </c>
      <c r="N11786" s="68" t="str">
        <f>VLOOKUP(K11786,[1]人員授權表!D$3:G$249,4,0)</f>
        <v>有機</v>
      </c>
      <c r="O11786" s="70" t="str">
        <f>IF(J11786=[1]人員授權表!$C$85,"Casper李羿勳",IF(J11786=[1]人員授權表!$C$188,"Iring陳俊明",IF(J11786=[1]人員授權表!$C$189,"Brian陳泓霖",VLOOKUP(K11786,[1]人員授權表!D$2:E$249,2,FALSE))))</f>
        <v>Casper李羿勳</v>
      </c>
      <c r="P11786" s="67">
        <f t="shared" si="633"/>
        <v>44923</v>
      </c>
      <c r="Q11786" s="75" t="str">
        <f t="shared" si="634"/>
        <v>週三</v>
      </c>
    </row>
    <row r="11787" spans="2:17">
      <c r="B11787" s="66">
        <v>44901</v>
      </c>
      <c r="E11787" s="70" t="s">
        <v>51</v>
      </c>
      <c r="F11787" s="4" t="s">
        <v>4197</v>
      </c>
      <c r="G11787" s="67">
        <v>44909</v>
      </c>
      <c r="H11787" s="67">
        <v>44925</v>
      </c>
      <c r="I11787" s="71">
        <v>16</v>
      </c>
      <c r="J11787" s="72" t="s">
        <v>477</v>
      </c>
      <c r="K11787" s="72" t="s">
        <v>478</v>
      </c>
      <c r="L11787" s="73">
        <v>1</v>
      </c>
      <c r="M11787" s="73" t="s">
        <v>91</v>
      </c>
      <c r="N11787" s="68" t="str">
        <f>VLOOKUP(K11787,[1]人員授權表!D$3:G$249,4,0)</f>
        <v>有機</v>
      </c>
      <c r="O11787" s="70" t="str">
        <f>IF(J11787=[1]人員授權表!$C$85,"Casper李羿勳",IF(J11787=[1]人員授權表!$C$188,"Iring陳俊明",IF(J11787=[1]人員授權表!$C$189,"Brian陳泓霖",VLOOKUP(K11787,[1]人員授權表!D$2:E$249,2,FALSE))))</f>
        <v>Casper李羿勳</v>
      </c>
      <c r="P11787" s="67">
        <f t="shared" si="633"/>
        <v>44923</v>
      </c>
      <c r="Q11787" s="75" t="str">
        <f t="shared" si="634"/>
        <v>週三</v>
      </c>
    </row>
    <row r="11788" spans="2:17">
      <c r="B11788" s="66">
        <v>44901</v>
      </c>
      <c r="E11788" s="70" t="s">
        <v>51</v>
      </c>
      <c r="F11788" s="4" t="s">
        <v>4197</v>
      </c>
      <c r="G11788" s="67">
        <v>44909</v>
      </c>
      <c r="H11788" s="67">
        <v>44925</v>
      </c>
      <c r="I11788" s="71">
        <v>16</v>
      </c>
      <c r="J11788" s="72" t="s">
        <v>74</v>
      </c>
      <c r="K11788" s="72" t="s">
        <v>75</v>
      </c>
      <c r="L11788" s="73">
        <v>1</v>
      </c>
      <c r="M11788" s="73" t="s">
        <v>91</v>
      </c>
      <c r="N11788" s="68" t="str">
        <f>VLOOKUP(K11788,[1]人員授權表!D$3:G$249,4,0)</f>
        <v>有機</v>
      </c>
      <c r="O11788" s="70" t="str">
        <f>IF(J11788=[1]人員授權表!$C$85,"Casper李羿勳",IF(J11788=[1]人員授權表!$C$188,"Iring陳俊明",IF(J11788=[1]人員授權表!$C$189,"Brian陳泓霖",VLOOKUP(K11788,[1]人員授權表!D$2:E$249,2,FALSE))))</f>
        <v>Casper李羿勳</v>
      </c>
      <c r="P11788" s="67">
        <f t="shared" si="633"/>
        <v>44923</v>
      </c>
      <c r="Q11788" s="75" t="str">
        <f t="shared" si="634"/>
        <v>週三</v>
      </c>
    </row>
    <row r="11789" spans="2:17">
      <c r="B11789" s="108">
        <v>44861</v>
      </c>
      <c r="E11789" s="70" t="s">
        <v>51</v>
      </c>
      <c r="F11789" s="70" t="s">
        <v>4198</v>
      </c>
      <c r="G11789" s="67">
        <v>44911</v>
      </c>
      <c r="H11789" s="67">
        <v>44925</v>
      </c>
      <c r="I11789" s="71">
        <f t="shared" ref="I11789:I11852" si="635">_xlfn.DAYS(H11789,G11789)</f>
        <v>14</v>
      </c>
      <c r="J11789" s="72" t="s">
        <v>77</v>
      </c>
      <c r="K11789" s="72" t="s">
        <v>854</v>
      </c>
      <c r="L11789" s="73">
        <v>4</v>
      </c>
      <c r="M11789" s="73" t="s">
        <v>79</v>
      </c>
      <c r="N11789" s="68" t="str">
        <f>VLOOKUP(K11789,[1]人員授權表!D$3:G$249,4,0)</f>
        <v>無機</v>
      </c>
      <c r="O11789" s="70" t="str">
        <f>IF(J11789=[1]人員授權表!$C$85,"Casper李羿勳",IF(J11789=[1]人員授權表!$C$188,"Iring陳俊明",IF(J11789=[1]人員授權表!$C$189,"Brian陳泓霖",VLOOKUP(K11789,[1]人員授權表!D$2:E$249,2,FALSE))))</f>
        <v>Ken張智凱</v>
      </c>
      <c r="P11789" s="67">
        <f t="shared" si="633"/>
        <v>44923</v>
      </c>
      <c r="Q11789" s="75" t="str">
        <f t="shared" si="634"/>
        <v>週三</v>
      </c>
    </row>
    <row r="11790" spans="2:17">
      <c r="B11790" s="66">
        <v>44894</v>
      </c>
      <c r="E11790" s="70" t="s">
        <v>1456</v>
      </c>
      <c r="F11790" s="70" t="s">
        <v>4199</v>
      </c>
      <c r="G11790" s="67">
        <v>44915</v>
      </c>
      <c r="H11790" s="67">
        <v>44925</v>
      </c>
      <c r="I11790" s="71">
        <f t="shared" si="635"/>
        <v>10</v>
      </c>
      <c r="J11790" s="72" t="s">
        <v>84</v>
      </c>
      <c r="K11790" s="72" t="s">
        <v>85</v>
      </c>
      <c r="L11790" s="73">
        <v>3</v>
      </c>
      <c r="M11790" s="73" t="s">
        <v>2273</v>
      </c>
      <c r="N11790" s="68" t="str">
        <f>VLOOKUP(K11790,[1]人員授權表!D$3:G$249,4,0)</f>
        <v>有機</v>
      </c>
      <c r="O11790" s="70" t="str">
        <f>IF(J11790=[1]人員授權表!$C$85,"Casper李羿勳",IF(J11790=[1]人員授權表!$C$188,"Iring陳俊明",IF(J11790=[1]人員授權表!$C$189,"Brian陳泓霖",VLOOKUP(K11790,[1]人員授權表!D$2:E$249,2,FALSE))))</f>
        <v>Lucy黃詩婷</v>
      </c>
      <c r="P11790" s="67">
        <f t="shared" si="633"/>
        <v>44923</v>
      </c>
      <c r="Q11790" s="75" t="str">
        <f t="shared" si="634"/>
        <v>週三</v>
      </c>
    </row>
    <row r="11791" spans="2:17">
      <c r="B11791" s="66">
        <v>44894</v>
      </c>
      <c r="E11791" s="70" t="s">
        <v>1456</v>
      </c>
      <c r="F11791" s="70" t="s">
        <v>4199</v>
      </c>
      <c r="G11791" s="67">
        <v>44915</v>
      </c>
      <c r="H11791" s="67">
        <v>44925</v>
      </c>
      <c r="I11791" s="71">
        <f t="shared" si="635"/>
        <v>10</v>
      </c>
      <c r="J11791" s="72" t="s">
        <v>84</v>
      </c>
      <c r="K11791" s="72" t="s">
        <v>85</v>
      </c>
      <c r="L11791" s="73">
        <v>3</v>
      </c>
      <c r="M11791" s="73" t="s">
        <v>2273</v>
      </c>
      <c r="N11791" s="68" t="str">
        <f>VLOOKUP(K11791,[1]人員授權表!D$3:G$249,4,0)</f>
        <v>有機</v>
      </c>
      <c r="O11791" s="70" t="str">
        <f>IF(J11791=[1]人員授權表!$C$85,"Casper李羿勳",IF(J11791=[1]人員授權表!$C$188,"Iring陳俊明",IF(J11791=[1]人員授權表!$C$189,"Brian陳泓霖",VLOOKUP(K11791,[1]人員授權表!D$2:E$249,2,FALSE))))</f>
        <v>Lucy黃詩婷</v>
      </c>
      <c r="P11791" s="67">
        <f t="shared" si="633"/>
        <v>44923</v>
      </c>
      <c r="Q11791" s="75" t="str">
        <f t="shared" si="634"/>
        <v>週三</v>
      </c>
    </row>
    <row r="11792" spans="2:17">
      <c r="B11792" s="66">
        <v>44889</v>
      </c>
      <c r="E11792" s="70" t="s">
        <v>82</v>
      </c>
      <c r="F11792" s="70" t="s">
        <v>4200</v>
      </c>
      <c r="G11792" s="67">
        <v>44909</v>
      </c>
      <c r="H11792" s="67">
        <v>44925</v>
      </c>
      <c r="I11792" s="71">
        <f t="shared" si="635"/>
        <v>16</v>
      </c>
      <c r="J11792" s="72" t="s">
        <v>139</v>
      </c>
      <c r="K11792" s="72" t="s">
        <v>140</v>
      </c>
      <c r="L11792" s="73">
        <v>2</v>
      </c>
      <c r="M11792" s="73" t="s">
        <v>127</v>
      </c>
      <c r="N11792" s="68" t="str">
        <f>VLOOKUP(K11792,[1]人員授權表!D$3:G$249,4,0)</f>
        <v>無機</v>
      </c>
      <c r="O11792" s="70" t="str">
        <f>IF(J11792=[1]人員授權表!$C$85,"Casper李羿勳",IF(J11792=[1]人員授權表!$C$188,"Iring陳俊明",IF(J11792=[1]人員授權表!$C$189,"Brian陳泓霖",VLOOKUP(K11792,[1]人員授權表!D$2:E$249,2,FALSE))))</f>
        <v>Brian陳泓霖</v>
      </c>
      <c r="P11792" s="67">
        <f t="shared" si="633"/>
        <v>44923</v>
      </c>
      <c r="Q11792" s="75" t="str">
        <f t="shared" si="634"/>
        <v>週三</v>
      </c>
    </row>
    <row r="11793" spans="2:26">
      <c r="B11793" s="66">
        <v>44889</v>
      </c>
      <c r="E11793" s="70" t="s">
        <v>82</v>
      </c>
      <c r="F11793" s="70" t="s">
        <v>4200</v>
      </c>
      <c r="G11793" s="67">
        <v>44909</v>
      </c>
      <c r="H11793" s="67">
        <v>44925</v>
      </c>
      <c r="I11793" s="71">
        <f t="shared" si="635"/>
        <v>16</v>
      </c>
      <c r="J11793" s="72" t="s">
        <v>141</v>
      </c>
      <c r="K11793" s="72" t="s">
        <v>142</v>
      </c>
      <c r="L11793" s="73">
        <v>2</v>
      </c>
      <c r="M11793" s="73" t="s">
        <v>127</v>
      </c>
      <c r="N11793" s="68" t="str">
        <f>VLOOKUP(K11793,[1]人員授權表!D$3:G$249,4,0)</f>
        <v>無機</v>
      </c>
      <c r="O11793" s="70" t="str">
        <f>IF(J11793=[1]人員授權表!$C$85,"Casper李羿勳",IF(J11793=[1]人員授權表!$C$188,"Iring陳俊明",IF(J11793=[1]人員授權表!$C$189,"Brian陳泓霖",VLOOKUP(K11793,[1]人員授權表!D$2:E$249,2,FALSE))))</f>
        <v>Dennis陳汶宏</v>
      </c>
      <c r="P11793" s="67">
        <f t="shared" si="633"/>
        <v>44923</v>
      </c>
      <c r="Q11793" s="75" t="str">
        <f t="shared" si="634"/>
        <v>週三</v>
      </c>
    </row>
    <row r="11794" spans="2:26">
      <c r="B11794" s="66">
        <v>44889</v>
      </c>
      <c r="E11794" s="70" t="s">
        <v>82</v>
      </c>
      <c r="F11794" s="70" t="s">
        <v>4200</v>
      </c>
      <c r="G11794" s="67">
        <v>44909</v>
      </c>
      <c r="H11794" s="67">
        <v>44925</v>
      </c>
      <c r="I11794" s="71">
        <f t="shared" si="635"/>
        <v>16</v>
      </c>
      <c r="J11794" s="72" t="s">
        <v>137</v>
      </c>
      <c r="K11794" s="72" t="s">
        <v>138</v>
      </c>
      <c r="L11794" s="73">
        <v>2</v>
      </c>
      <c r="M11794" s="73" t="s">
        <v>127</v>
      </c>
      <c r="N11794" s="68" t="str">
        <f>VLOOKUP(K11794,[1]人員授權表!D$3:G$249,4,0)</f>
        <v>無機</v>
      </c>
      <c r="O11794" s="70" t="str">
        <f>IF(J11794=[1]人員授權表!$C$85,"Casper李羿勳",IF(J11794=[1]人員授權表!$C$188,"Iring陳俊明",IF(J11794=[1]人員授權表!$C$189,"Brian陳泓霖",VLOOKUP(K11794,[1]人員授權表!D$2:E$249,2,FALSE))))</f>
        <v>Jack劉念忻</v>
      </c>
      <c r="P11794" s="67">
        <f t="shared" si="633"/>
        <v>44923</v>
      </c>
      <c r="Q11794" s="75" t="str">
        <f t="shared" si="634"/>
        <v>週三</v>
      </c>
    </row>
    <row r="11795" spans="2:26">
      <c r="B11795" s="66">
        <v>44889</v>
      </c>
      <c r="E11795" s="70" t="s">
        <v>82</v>
      </c>
      <c r="F11795" s="70" t="s">
        <v>4200</v>
      </c>
      <c r="G11795" s="67">
        <v>44909</v>
      </c>
      <c r="H11795" s="67">
        <v>44925</v>
      </c>
      <c r="I11795" s="71">
        <f t="shared" si="635"/>
        <v>16</v>
      </c>
      <c r="J11795" s="72" t="s">
        <v>148</v>
      </c>
      <c r="K11795" s="72" t="s">
        <v>149</v>
      </c>
      <c r="L11795" s="73">
        <v>2</v>
      </c>
      <c r="M11795" s="73" t="s">
        <v>127</v>
      </c>
      <c r="N11795" s="68" t="str">
        <f>VLOOKUP(K11795,[1]人員授權表!D$3:G$249,4,0)</f>
        <v>無機</v>
      </c>
      <c r="O11795" s="70" t="str">
        <f>IF(J11795=[1]人員授權表!$C$85,"Casper李羿勳",IF(J11795=[1]人員授權表!$C$188,"Iring陳俊明",IF(J11795=[1]人員授權表!$C$189,"Brian陳泓霖",VLOOKUP(K11795,[1]人員授權表!D$2:E$249,2,FALSE))))</f>
        <v>Vicky游崴涵</v>
      </c>
      <c r="P11795" s="67">
        <f t="shared" si="633"/>
        <v>44923</v>
      </c>
      <c r="Q11795" s="75" t="str">
        <f t="shared" si="634"/>
        <v>週三</v>
      </c>
    </row>
    <row r="11796" spans="2:26">
      <c r="B11796" s="66">
        <v>44889</v>
      </c>
      <c r="E11796" s="70" t="s">
        <v>82</v>
      </c>
      <c r="F11796" s="70" t="s">
        <v>4200</v>
      </c>
      <c r="G11796" s="67">
        <v>44909</v>
      </c>
      <c r="H11796" s="67">
        <v>44925</v>
      </c>
      <c r="I11796" s="71">
        <f t="shared" si="635"/>
        <v>16</v>
      </c>
      <c r="J11796" s="72" t="s">
        <v>285</v>
      </c>
      <c r="K11796" s="72" t="s">
        <v>187</v>
      </c>
      <c r="L11796" s="73">
        <v>2</v>
      </c>
      <c r="M11796" s="73" t="s">
        <v>127</v>
      </c>
      <c r="N11796" s="68" t="str">
        <f>VLOOKUP(K11796,[1]人員授權表!D$3:G$249,4,0)</f>
        <v>無機</v>
      </c>
      <c r="O11796" s="70" t="str">
        <f>IF(J11796=[1]人員授權表!$C$85,"Casper李羿勳",IF(J11796=[1]人員授權表!$C$188,"Iring陳俊明",IF(J11796=[1]人員授權表!$C$189,"Brian陳泓霖",VLOOKUP(K11796,[1]人員授權表!D$2:E$249,2,FALSE))))</f>
        <v>Ruby黃家蓁</v>
      </c>
      <c r="P11796" s="67">
        <f t="shared" si="633"/>
        <v>44923</v>
      </c>
      <c r="Q11796" s="75" t="str">
        <f t="shared" si="634"/>
        <v>週三</v>
      </c>
    </row>
    <row r="11797" spans="2:26">
      <c r="B11797" s="66">
        <v>44889</v>
      </c>
      <c r="E11797" s="70" t="s">
        <v>82</v>
      </c>
      <c r="F11797" s="70" t="s">
        <v>4200</v>
      </c>
      <c r="G11797" s="67">
        <v>44909</v>
      </c>
      <c r="H11797" s="67">
        <v>44925</v>
      </c>
      <c r="I11797" s="71">
        <f t="shared" si="635"/>
        <v>16</v>
      </c>
      <c r="J11797" s="72" t="s">
        <v>153</v>
      </c>
      <c r="K11797" s="72" t="s">
        <v>154</v>
      </c>
      <c r="L11797" s="73">
        <v>2</v>
      </c>
      <c r="M11797" s="73" t="s">
        <v>127</v>
      </c>
      <c r="N11797" s="68" t="str">
        <f>VLOOKUP(K11797,[1]人員授權表!D$3:G$249,4,0)</f>
        <v>無機</v>
      </c>
      <c r="O11797" s="70" t="str">
        <f>IF(J11797=[1]人員授權表!$C$85,"Casper李羿勳",IF(J11797=[1]人員授權表!$C$188,"Iring陳俊明",IF(J11797=[1]人員授權表!$C$189,"Brian陳泓霖",VLOOKUP(K11797,[1]人員授權表!D$2:E$249,2,FALSE))))</f>
        <v>Ken張智凱</v>
      </c>
      <c r="P11797" s="67">
        <f t="shared" si="633"/>
        <v>44923</v>
      </c>
      <c r="Q11797" s="75" t="str">
        <f t="shared" si="634"/>
        <v>週三</v>
      </c>
    </row>
    <row r="11798" spans="2:26">
      <c r="B11798" s="66">
        <v>44889</v>
      </c>
      <c r="E11798" s="70" t="s">
        <v>82</v>
      </c>
      <c r="F11798" s="70" t="s">
        <v>4201</v>
      </c>
      <c r="G11798" s="67">
        <v>44909</v>
      </c>
      <c r="H11798" s="67">
        <v>44925</v>
      </c>
      <c r="I11798" s="71">
        <f t="shared" si="635"/>
        <v>16</v>
      </c>
      <c r="J11798" s="72" t="s">
        <v>137</v>
      </c>
      <c r="K11798" s="72" t="s">
        <v>138</v>
      </c>
      <c r="L11798" s="73">
        <v>2</v>
      </c>
      <c r="M11798" s="73" t="s">
        <v>127</v>
      </c>
      <c r="N11798" s="68" t="str">
        <f>VLOOKUP(K11798,[1]人員授權表!D$3:G$249,4,0)</f>
        <v>無機</v>
      </c>
      <c r="O11798" s="70" t="str">
        <f>IF(J11798=[1]人員授權表!$C$85,"Casper李羿勳",IF(J11798=[1]人員授權表!$C$188,"Iring陳俊明",IF(J11798=[1]人員授權表!$C$189,"Brian陳泓霖",VLOOKUP(K11798,[1]人員授權表!D$2:E$249,2,FALSE))))</f>
        <v>Jack劉念忻</v>
      </c>
      <c r="P11798" s="67">
        <f t="shared" si="633"/>
        <v>44923</v>
      </c>
      <c r="Q11798" s="75" t="str">
        <f t="shared" si="634"/>
        <v>週三</v>
      </c>
    </row>
    <row r="11799" spans="2:26">
      <c r="B11799" s="66">
        <v>44889</v>
      </c>
      <c r="E11799" s="70" t="s">
        <v>82</v>
      </c>
      <c r="F11799" s="70" t="s">
        <v>4201</v>
      </c>
      <c r="G11799" s="67">
        <v>44909</v>
      </c>
      <c r="H11799" s="67">
        <v>44925</v>
      </c>
      <c r="I11799" s="71">
        <f t="shared" si="635"/>
        <v>16</v>
      </c>
      <c r="J11799" s="72" t="s">
        <v>2807</v>
      </c>
      <c r="K11799" s="72" t="s">
        <v>4202</v>
      </c>
      <c r="L11799" s="73">
        <v>2</v>
      </c>
      <c r="M11799" s="73" t="s">
        <v>127</v>
      </c>
      <c r="N11799" s="68" t="s">
        <v>245</v>
      </c>
      <c r="O11799" s="70" t="s">
        <v>829</v>
      </c>
      <c r="P11799" s="67">
        <f t="shared" si="633"/>
        <v>44923</v>
      </c>
      <c r="Q11799" s="75" t="str">
        <f t="shared" si="634"/>
        <v>週三</v>
      </c>
    </row>
    <row r="11800" spans="2:26">
      <c r="B11800" s="66">
        <v>44889</v>
      </c>
      <c r="E11800" s="70" t="s">
        <v>82</v>
      </c>
      <c r="F11800" s="70" t="s">
        <v>4201</v>
      </c>
      <c r="G11800" s="67">
        <v>44909</v>
      </c>
      <c r="H11800" s="67">
        <v>44925</v>
      </c>
      <c r="I11800" s="71">
        <f t="shared" si="635"/>
        <v>16</v>
      </c>
      <c r="J11800" s="72" t="s">
        <v>153</v>
      </c>
      <c r="K11800" s="72" t="s">
        <v>154</v>
      </c>
      <c r="L11800" s="73">
        <v>2</v>
      </c>
      <c r="M11800" s="73" t="s">
        <v>127</v>
      </c>
      <c r="N11800" s="68" t="str">
        <f>VLOOKUP(K11800,[1]人員授權表!D$3:G$249,4,0)</f>
        <v>無機</v>
      </c>
      <c r="O11800" s="70" t="str">
        <f>IF(J11800=[1]人員授權表!$C$85,"Casper李羿勳",IF(J11800=[1]人員授權表!$C$188,"Iring陳俊明",IF(J11800=[1]人員授權表!$C$189,"Brian陳泓霖",VLOOKUP(K11800,[1]人員授權表!D$2:E$249,2,FALSE))))</f>
        <v>Ken張智凱</v>
      </c>
      <c r="P11800" s="67">
        <f t="shared" si="633"/>
        <v>44923</v>
      </c>
      <c r="Q11800" s="75" t="str">
        <f t="shared" si="634"/>
        <v>週三</v>
      </c>
    </row>
    <row r="11801" spans="2:26">
      <c r="B11801" s="66">
        <v>44889</v>
      </c>
      <c r="C11801" s="67">
        <v>44902</v>
      </c>
      <c r="E11801" s="70" t="s">
        <v>82</v>
      </c>
      <c r="F11801" s="70" t="s">
        <v>4203</v>
      </c>
      <c r="G11801" s="101">
        <v>44909</v>
      </c>
      <c r="H11801" s="101">
        <v>44925</v>
      </c>
      <c r="I11801" s="71">
        <f t="shared" si="635"/>
        <v>16</v>
      </c>
      <c r="J11801" s="72" t="s">
        <v>343</v>
      </c>
      <c r="K11801" s="72" t="s">
        <v>187</v>
      </c>
      <c r="L11801" s="73">
        <v>2</v>
      </c>
      <c r="M11801" s="73" t="s">
        <v>127</v>
      </c>
      <c r="N11801" s="68" t="str">
        <f>VLOOKUP(K11801,[1]人員授權表!D$3:G$249,4,0)</f>
        <v>無機</v>
      </c>
      <c r="O11801" s="70" t="str">
        <f>IF(J11801=[1]人員授權表!$C$85,"Casper李羿勳",IF(J11801=[1]人員授權表!$C$188,"Iring陳俊明",IF(J11801=[1]人員授權表!$C$189,"Brian陳泓霖",VLOOKUP(K11801,[1]人員授權表!D$2:E$249,2,FALSE))))</f>
        <v>Ruby黃家蓁</v>
      </c>
      <c r="P11801" s="67">
        <f t="shared" si="633"/>
        <v>44923</v>
      </c>
      <c r="Q11801" s="75" t="str">
        <f t="shared" si="634"/>
        <v>週三</v>
      </c>
      <c r="Z11801" s="79" t="s">
        <v>4204</v>
      </c>
    </row>
    <row r="11802" spans="2:26">
      <c r="B11802" s="66">
        <v>44889</v>
      </c>
      <c r="C11802" s="67">
        <v>44902</v>
      </c>
      <c r="E11802" s="70" t="s">
        <v>82</v>
      </c>
      <c r="F11802" s="70" t="s">
        <v>4203</v>
      </c>
      <c r="G11802" s="101">
        <v>44909</v>
      </c>
      <c r="H11802" s="101">
        <v>44925</v>
      </c>
      <c r="I11802" s="71">
        <f t="shared" si="635"/>
        <v>16</v>
      </c>
      <c r="J11802" s="72" t="s">
        <v>133</v>
      </c>
      <c r="K11802" s="72" t="s">
        <v>187</v>
      </c>
      <c r="L11802" s="73">
        <v>2</v>
      </c>
      <c r="M11802" s="73" t="s">
        <v>127</v>
      </c>
      <c r="N11802" s="68" t="str">
        <f>VLOOKUP(K11802,[1]人員授權表!D$3:G$249,4,0)</f>
        <v>無機</v>
      </c>
      <c r="O11802" s="70" t="str">
        <f>IF(J11802=[1]人員授權表!$C$85,"Casper李羿勳",IF(J11802=[1]人員授權表!$C$188,"Iring陳俊明",IF(J11802=[1]人員授權表!$C$189,"Brian陳泓霖",VLOOKUP(K11802,[1]人員授權表!D$2:E$249,2,FALSE))))</f>
        <v>Ruby黃家蓁</v>
      </c>
      <c r="P11802" s="67">
        <f t="shared" si="633"/>
        <v>44923</v>
      </c>
      <c r="Q11802" s="75" t="str">
        <f t="shared" si="634"/>
        <v>週三</v>
      </c>
      <c r="Z11802" s="79" t="s">
        <v>4204</v>
      </c>
    </row>
    <row r="11803" spans="2:26">
      <c r="B11803" s="66">
        <v>44889</v>
      </c>
      <c r="C11803" s="67">
        <v>44902</v>
      </c>
      <c r="E11803" s="70" t="s">
        <v>82</v>
      </c>
      <c r="F11803" s="70" t="s">
        <v>4203</v>
      </c>
      <c r="G11803" s="101">
        <v>44909</v>
      </c>
      <c r="H11803" s="101">
        <v>44925</v>
      </c>
      <c r="I11803" s="71">
        <f t="shared" si="635"/>
        <v>16</v>
      </c>
      <c r="J11803" s="72" t="s">
        <v>341</v>
      </c>
      <c r="K11803" s="72" t="s">
        <v>187</v>
      </c>
      <c r="L11803" s="73">
        <v>2</v>
      </c>
      <c r="M11803" s="73" t="s">
        <v>127</v>
      </c>
      <c r="N11803" s="68" t="str">
        <f>VLOOKUP(K11803,[1]人員授權表!D$3:G$249,4,0)</f>
        <v>無機</v>
      </c>
      <c r="O11803" s="70" t="str">
        <f>IF(J11803=[1]人員授權表!$C$85,"Casper李羿勳",IF(J11803=[1]人員授權表!$C$188,"Iring陳俊明",IF(J11803=[1]人員授權表!$C$189,"Brian陳泓霖",VLOOKUP(K11803,[1]人員授權表!D$2:E$249,2,FALSE))))</f>
        <v>Ruby黃家蓁</v>
      </c>
      <c r="P11803" s="67">
        <f t="shared" si="633"/>
        <v>44923</v>
      </c>
      <c r="Q11803" s="75" t="str">
        <f t="shared" si="634"/>
        <v>週三</v>
      </c>
      <c r="Z11803" s="79" t="s">
        <v>4204</v>
      </c>
    </row>
    <row r="11804" spans="2:26">
      <c r="B11804" s="66">
        <v>44889</v>
      </c>
      <c r="C11804" s="67">
        <v>44902</v>
      </c>
      <c r="E11804" s="70" t="s">
        <v>82</v>
      </c>
      <c r="F11804" s="70" t="s">
        <v>4203</v>
      </c>
      <c r="G11804" s="101">
        <v>44909</v>
      </c>
      <c r="H11804" s="101">
        <v>44925</v>
      </c>
      <c r="I11804" s="71">
        <f t="shared" si="635"/>
        <v>16</v>
      </c>
      <c r="J11804" s="72" t="s">
        <v>342</v>
      </c>
      <c r="K11804" s="72" t="s">
        <v>187</v>
      </c>
      <c r="L11804" s="73">
        <v>2</v>
      </c>
      <c r="M11804" s="73" t="s">
        <v>127</v>
      </c>
      <c r="N11804" s="68" t="str">
        <f>VLOOKUP(K11804,[1]人員授權表!D$3:G$249,4,0)</f>
        <v>無機</v>
      </c>
      <c r="O11804" s="70" t="str">
        <f>IF(J11804=[1]人員授權表!$C$85,"Casper李羿勳",IF(J11804=[1]人員授權表!$C$188,"Iring陳俊明",IF(J11804=[1]人員授權表!$C$189,"Brian陳泓霖",VLOOKUP(K11804,[1]人員授權表!D$2:E$249,2,FALSE))))</f>
        <v>Ruby黃家蓁</v>
      </c>
      <c r="P11804" s="67">
        <f t="shared" si="633"/>
        <v>44923</v>
      </c>
      <c r="Q11804" s="75" t="str">
        <f t="shared" si="634"/>
        <v>週三</v>
      </c>
      <c r="Z11804" s="79" t="s">
        <v>4204</v>
      </c>
    </row>
    <row r="11805" spans="2:26">
      <c r="B11805" s="66">
        <v>44889</v>
      </c>
      <c r="C11805" s="67">
        <v>44902</v>
      </c>
      <c r="E11805" s="70" t="s">
        <v>82</v>
      </c>
      <c r="F11805" s="70" t="s">
        <v>4203</v>
      </c>
      <c r="G11805" s="101">
        <v>44909</v>
      </c>
      <c r="H11805" s="101">
        <v>44925</v>
      </c>
      <c r="I11805" s="71">
        <f t="shared" si="635"/>
        <v>16</v>
      </c>
      <c r="J11805" s="72" t="s">
        <v>97</v>
      </c>
      <c r="K11805" s="72" t="s">
        <v>187</v>
      </c>
      <c r="L11805" s="73">
        <v>2</v>
      </c>
      <c r="M11805" s="73" t="s">
        <v>127</v>
      </c>
      <c r="N11805" s="68" t="str">
        <f>VLOOKUP(K11805,[1]人員授權表!D$3:G$249,4,0)</f>
        <v>無機</v>
      </c>
      <c r="O11805" s="70" t="str">
        <f>IF(J11805=[1]人員授權表!$C$85,"Casper李羿勳",IF(J11805=[1]人員授權表!$C$188,"Iring陳俊明",IF(J11805=[1]人員授權表!$C$189,"Brian陳泓霖",VLOOKUP(K11805,[1]人員授權表!D$2:E$249,2,FALSE))))</f>
        <v>Ruby黃家蓁</v>
      </c>
      <c r="P11805" s="67">
        <f t="shared" si="633"/>
        <v>44923</v>
      </c>
      <c r="Q11805" s="75" t="str">
        <f t="shared" si="634"/>
        <v>週三</v>
      </c>
      <c r="Z11805" s="79" t="s">
        <v>4204</v>
      </c>
    </row>
    <row r="11806" spans="2:26">
      <c r="B11806" s="66">
        <v>44889</v>
      </c>
      <c r="C11806" s="67">
        <v>44902</v>
      </c>
      <c r="E11806" s="70" t="s">
        <v>82</v>
      </c>
      <c r="F11806" s="70" t="s">
        <v>4203</v>
      </c>
      <c r="G11806" s="101">
        <v>44909</v>
      </c>
      <c r="H11806" s="101">
        <v>44925</v>
      </c>
      <c r="I11806" s="71">
        <f t="shared" si="635"/>
        <v>16</v>
      </c>
      <c r="J11806" s="72" t="s">
        <v>195</v>
      </c>
      <c r="K11806" s="72" t="s">
        <v>196</v>
      </c>
      <c r="L11806" s="73">
        <v>2</v>
      </c>
      <c r="M11806" s="73" t="s">
        <v>127</v>
      </c>
      <c r="N11806" s="68" t="str">
        <f>VLOOKUP(K11806,[1]人員授權表!D$3:G$249,4,0)</f>
        <v>無機</v>
      </c>
      <c r="O11806" s="70" t="str">
        <f>IF(J11806=[1]人員授權表!$C$85,"Casper李羿勳",IF(J11806=[1]人員授權表!$C$188,"Iring陳俊明",IF(J11806=[1]人員授權表!$C$189,"Brian陳泓霖",VLOOKUP(K11806,[1]人員授權表!D$2:E$249,2,FALSE))))</f>
        <v>Debby胡萱黛</v>
      </c>
      <c r="P11806" s="67">
        <f t="shared" si="633"/>
        <v>44923</v>
      </c>
      <c r="Q11806" s="75" t="str">
        <f t="shared" si="634"/>
        <v>週三</v>
      </c>
      <c r="Z11806" s="79" t="s">
        <v>4204</v>
      </c>
    </row>
    <row r="11807" spans="2:26">
      <c r="B11807" s="66">
        <v>44889</v>
      </c>
      <c r="C11807" s="67">
        <v>44902</v>
      </c>
      <c r="E11807" s="70" t="s">
        <v>82</v>
      </c>
      <c r="F11807" s="70" t="s">
        <v>4203</v>
      </c>
      <c r="G11807" s="101">
        <v>44909</v>
      </c>
      <c r="H11807" s="101">
        <v>44925</v>
      </c>
      <c r="I11807" s="71">
        <f t="shared" si="635"/>
        <v>16</v>
      </c>
      <c r="J11807" s="72" t="s">
        <v>340</v>
      </c>
      <c r="K11807" s="72" t="s">
        <v>187</v>
      </c>
      <c r="L11807" s="73">
        <v>2</v>
      </c>
      <c r="M11807" s="73" t="s">
        <v>127</v>
      </c>
      <c r="N11807" s="68" t="str">
        <f>VLOOKUP(K11807,[1]人員授權表!D$3:G$249,4,0)</f>
        <v>無機</v>
      </c>
      <c r="O11807" s="70" t="str">
        <f>IF(J11807=[1]人員授權表!$C$85,"Casper李羿勳",IF(J11807=[1]人員授權表!$C$188,"Iring陳俊明",IF(J11807=[1]人員授權表!$C$189,"Brian陳泓霖",VLOOKUP(K11807,[1]人員授權表!D$2:E$249,2,FALSE))))</f>
        <v>Ruby黃家蓁</v>
      </c>
      <c r="P11807" s="67">
        <f t="shared" si="633"/>
        <v>44923</v>
      </c>
      <c r="Q11807" s="75" t="str">
        <f t="shared" si="634"/>
        <v>週三</v>
      </c>
      <c r="Z11807" s="79" t="s">
        <v>4204</v>
      </c>
    </row>
    <row r="11808" spans="2:26">
      <c r="B11808" s="66">
        <v>44889</v>
      </c>
      <c r="C11808" s="67">
        <v>44902</v>
      </c>
      <c r="E11808" s="70" t="s">
        <v>82</v>
      </c>
      <c r="F11808" s="70" t="s">
        <v>4203</v>
      </c>
      <c r="G11808" s="101">
        <v>44909</v>
      </c>
      <c r="H11808" s="101">
        <v>44925</v>
      </c>
      <c r="I11808" s="71">
        <f t="shared" si="635"/>
        <v>16</v>
      </c>
      <c r="J11808" s="72" t="s">
        <v>204</v>
      </c>
      <c r="K11808" s="72" t="s">
        <v>205</v>
      </c>
      <c r="L11808" s="73">
        <v>2</v>
      </c>
      <c r="M11808" s="73" t="s">
        <v>127</v>
      </c>
      <c r="N11808" s="68" t="str">
        <f>VLOOKUP(K11808,[1]人員授權表!D$3:G$249,4,0)</f>
        <v>無機</v>
      </c>
      <c r="O11808" s="70" t="str">
        <f>IF(J11808=[1]人員授權表!$C$85,"Casper李羿勳",IF(J11808=[1]人員授權表!$C$188,"Iring陳俊明",IF(J11808=[1]人員授權表!$C$189,"Brian陳泓霖",VLOOKUP(K11808,[1]人員授權表!D$2:E$249,2,FALSE))))</f>
        <v>Iring陳俊明</v>
      </c>
      <c r="P11808" s="67">
        <f t="shared" si="633"/>
        <v>44923</v>
      </c>
      <c r="Q11808" s="75" t="str">
        <f t="shared" si="634"/>
        <v>週三</v>
      </c>
      <c r="Z11808" s="79" t="s">
        <v>4204</v>
      </c>
    </row>
    <row r="11809" spans="2:26">
      <c r="B11809" s="66">
        <v>44889</v>
      </c>
      <c r="C11809" s="67">
        <v>44902</v>
      </c>
      <c r="E11809" s="70" t="s">
        <v>82</v>
      </c>
      <c r="F11809" s="70" t="s">
        <v>4203</v>
      </c>
      <c r="G11809" s="101">
        <v>44909</v>
      </c>
      <c r="H11809" s="101">
        <v>44925</v>
      </c>
      <c r="I11809" s="71">
        <f t="shared" si="635"/>
        <v>16</v>
      </c>
      <c r="J11809" s="72" t="s">
        <v>178</v>
      </c>
      <c r="K11809" s="72" t="s">
        <v>179</v>
      </c>
      <c r="L11809" s="73">
        <v>2</v>
      </c>
      <c r="M11809" s="73" t="s">
        <v>127</v>
      </c>
      <c r="N11809" s="68" t="str">
        <f>VLOOKUP(K11809,[1]人員授權表!D$3:G$249,4,0)</f>
        <v>無機</v>
      </c>
      <c r="O11809" s="70" t="str">
        <f>IF(J11809=[1]人員授權表!$C$85,"Casper李羿勳",IF(J11809=[1]人員授權表!$C$188,"Iring陳俊明",IF(J11809=[1]人員授權表!$C$189,"Brian陳泓霖",VLOOKUP(K11809,[1]人員授權表!D$2:E$249,2,FALSE))))</f>
        <v>Dennis陳汶宏</v>
      </c>
      <c r="P11809" s="67">
        <f t="shared" si="633"/>
        <v>44923</v>
      </c>
      <c r="Q11809" s="75" t="str">
        <f t="shared" si="634"/>
        <v>週三</v>
      </c>
      <c r="Z11809" s="79" t="s">
        <v>4204</v>
      </c>
    </row>
    <row r="11810" spans="2:26">
      <c r="B11810" s="66">
        <v>44889</v>
      </c>
      <c r="C11810" s="67">
        <v>44902</v>
      </c>
      <c r="E11810" s="70" t="s">
        <v>82</v>
      </c>
      <c r="F11810" s="70" t="s">
        <v>4203</v>
      </c>
      <c r="G11810" s="101">
        <v>44909</v>
      </c>
      <c r="H11810" s="101">
        <v>44925</v>
      </c>
      <c r="I11810" s="71">
        <f t="shared" si="635"/>
        <v>16</v>
      </c>
      <c r="J11810" s="72" t="s">
        <v>151</v>
      </c>
      <c r="K11810" s="72" t="s">
        <v>152</v>
      </c>
      <c r="L11810" s="73">
        <v>2</v>
      </c>
      <c r="M11810" s="73" t="s">
        <v>127</v>
      </c>
      <c r="N11810" s="68" t="str">
        <f>VLOOKUP(K11810,[1]人員授權表!D$3:G$249,4,0)</f>
        <v>無機</v>
      </c>
      <c r="O11810" s="70" t="str">
        <f>IF(J11810=[1]人員授權表!$C$85,"Casper李羿勳",IF(J11810=[1]人員授權表!$C$188,"Iring陳俊明",IF(J11810=[1]人員授權表!$C$189,"Brian陳泓霖",VLOOKUP(K11810,[1]人員授權表!D$2:E$249,2,FALSE))))</f>
        <v>Vicky游崴涵</v>
      </c>
      <c r="P11810" s="67">
        <f t="shared" si="633"/>
        <v>44923</v>
      </c>
      <c r="Q11810" s="75" t="str">
        <f t="shared" si="634"/>
        <v>週三</v>
      </c>
      <c r="Z11810" s="79" t="s">
        <v>4204</v>
      </c>
    </row>
    <row r="11811" spans="2:26">
      <c r="B11811" s="66">
        <v>44889</v>
      </c>
      <c r="C11811" s="67">
        <v>44902</v>
      </c>
      <c r="E11811" s="70" t="s">
        <v>82</v>
      </c>
      <c r="F11811" s="70" t="s">
        <v>4203</v>
      </c>
      <c r="G11811" s="101">
        <v>44909</v>
      </c>
      <c r="H11811" s="101">
        <v>44925</v>
      </c>
      <c r="I11811" s="71">
        <f t="shared" si="635"/>
        <v>16</v>
      </c>
      <c r="J11811" s="72" t="s">
        <v>288</v>
      </c>
      <c r="K11811" s="72" t="s">
        <v>289</v>
      </c>
      <c r="L11811" s="73">
        <v>2</v>
      </c>
      <c r="M11811" s="73" t="s">
        <v>127</v>
      </c>
      <c r="N11811" s="68" t="str">
        <f>VLOOKUP(K11811,[1]人員授權表!D$3:G$249,4,0)</f>
        <v>無機</v>
      </c>
      <c r="O11811" s="70" t="str">
        <f>IF(J11811=[1]人員授權表!$C$85,"Casper李羿勳",IF(J11811=[1]人員授權表!$C$188,"Iring陳俊明",IF(J11811=[1]人員授權表!$C$189,"Brian陳泓霖",VLOOKUP(K11811,[1]人員授權表!D$2:E$249,2,FALSE))))</f>
        <v>Jack劉念忻</v>
      </c>
      <c r="P11811" s="67">
        <f t="shared" si="633"/>
        <v>44923</v>
      </c>
      <c r="Q11811" s="75" t="str">
        <f t="shared" si="634"/>
        <v>週三</v>
      </c>
      <c r="Z11811" s="79" t="s">
        <v>4204</v>
      </c>
    </row>
    <row r="11812" spans="2:26">
      <c r="B11812" s="66">
        <v>44889</v>
      </c>
      <c r="C11812" s="67">
        <v>44902</v>
      </c>
      <c r="E11812" s="70" t="s">
        <v>82</v>
      </c>
      <c r="F11812" s="70" t="s">
        <v>4203</v>
      </c>
      <c r="G11812" s="101">
        <v>44909</v>
      </c>
      <c r="H11812" s="101">
        <v>44925</v>
      </c>
      <c r="I11812" s="71">
        <f t="shared" si="635"/>
        <v>16</v>
      </c>
      <c r="J11812" s="72" t="s">
        <v>299</v>
      </c>
      <c r="K11812" s="72" t="s">
        <v>187</v>
      </c>
      <c r="L11812" s="73">
        <v>2</v>
      </c>
      <c r="M11812" s="73" t="s">
        <v>127</v>
      </c>
      <c r="N11812" s="68" t="str">
        <f>VLOOKUP(K11812,[1]人員授權表!D$3:G$249,4,0)</f>
        <v>無機</v>
      </c>
      <c r="O11812" s="70" t="str">
        <f>IF(J11812=[1]人員授權表!$C$85,"Casper李羿勳",IF(J11812=[1]人員授權表!$C$188,"Iring陳俊明",IF(J11812=[1]人員授權表!$C$189,"Brian陳泓霖",VLOOKUP(K11812,[1]人員授權表!D$2:E$249,2,FALSE))))</f>
        <v>Ruby黃家蓁</v>
      </c>
      <c r="P11812" s="67">
        <f t="shared" si="633"/>
        <v>44923</v>
      </c>
      <c r="Q11812" s="75" t="str">
        <f t="shared" si="634"/>
        <v>週三</v>
      </c>
      <c r="Z11812" s="79" t="s">
        <v>4204</v>
      </c>
    </row>
    <row r="11813" spans="2:26">
      <c r="B11813" s="66">
        <v>44889</v>
      </c>
      <c r="C11813" s="67">
        <v>44902</v>
      </c>
      <c r="E11813" s="70" t="s">
        <v>82</v>
      </c>
      <c r="F11813" s="70" t="s">
        <v>4203</v>
      </c>
      <c r="G11813" s="101">
        <v>44909</v>
      </c>
      <c r="H11813" s="101">
        <v>44925</v>
      </c>
      <c r="I11813" s="71">
        <f t="shared" si="635"/>
        <v>16</v>
      </c>
      <c r="J11813" s="72" t="s">
        <v>298</v>
      </c>
      <c r="K11813" s="72" t="s">
        <v>187</v>
      </c>
      <c r="L11813" s="73">
        <v>2</v>
      </c>
      <c r="M11813" s="73" t="s">
        <v>127</v>
      </c>
      <c r="N11813" s="68" t="str">
        <f>VLOOKUP(K11813,[1]人員授權表!D$3:G$249,4,0)</f>
        <v>無機</v>
      </c>
      <c r="O11813" s="70" t="str">
        <f>IF(J11813=[1]人員授權表!$C$85,"Casper李羿勳",IF(J11813=[1]人員授權表!$C$188,"Iring陳俊明",IF(J11813=[1]人員授權表!$C$189,"Brian陳泓霖",VLOOKUP(K11813,[1]人員授權表!D$2:E$249,2,FALSE))))</f>
        <v>Ruby黃家蓁</v>
      </c>
      <c r="P11813" s="67">
        <f t="shared" si="633"/>
        <v>44923</v>
      </c>
      <c r="Q11813" s="75" t="str">
        <f t="shared" si="634"/>
        <v>週三</v>
      </c>
      <c r="Z11813" s="79" t="s">
        <v>4204</v>
      </c>
    </row>
    <row r="11814" spans="2:26">
      <c r="B11814" s="66">
        <v>44889</v>
      </c>
      <c r="C11814" s="67">
        <v>44902</v>
      </c>
      <c r="E11814" s="70" t="s">
        <v>82</v>
      </c>
      <c r="F11814" s="70" t="s">
        <v>4205</v>
      </c>
      <c r="G11814" s="101">
        <v>44909</v>
      </c>
      <c r="H11814" s="101">
        <v>44925</v>
      </c>
      <c r="I11814" s="71">
        <f t="shared" si="635"/>
        <v>16</v>
      </c>
      <c r="J11814" s="72" t="s">
        <v>288</v>
      </c>
      <c r="K11814" s="72" t="s">
        <v>289</v>
      </c>
      <c r="L11814" s="73">
        <v>2</v>
      </c>
      <c r="M11814" s="73" t="s">
        <v>127</v>
      </c>
      <c r="N11814" s="68" t="str">
        <f>VLOOKUP(K11814,[1]人員授權表!D$3:G$249,4,0)</f>
        <v>無機</v>
      </c>
      <c r="O11814" s="70" t="str">
        <f>IF(J11814=[1]人員授權表!$C$85,"Casper李羿勳",IF(J11814=[1]人員授權表!$C$188,"Iring陳俊明",IF(J11814=[1]人員授權表!$C$189,"Brian陳泓霖",VLOOKUP(K11814,[1]人員授權表!D$2:E$249,2,FALSE))))</f>
        <v>Jack劉念忻</v>
      </c>
      <c r="P11814" s="67">
        <f t="shared" si="633"/>
        <v>44923</v>
      </c>
      <c r="Q11814" s="75" t="str">
        <f t="shared" si="634"/>
        <v>週三</v>
      </c>
      <c r="Z11814" s="79" t="s">
        <v>4204</v>
      </c>
    </row>
    <row r="11815" spans="2:26">
      <c r="B11815" s="66">
        <v>44889</v>
      </c>
      <c r="C11815" s="67">
        <v>44902</v>
      </c>
      <c r="E11815" s="70" t="s">
        <v>82</v>
      </c>
      <c r="F11815" s="70" t="s">
        <v>4205</v>
      </c>
      <c r="G11815" s="101">
        <v>44909</v>
      </c>
      <c r="H11815" s="101">
        <v>44925</v>
      </c>
      <c r="I11815" s="71">
        <f t="shared" si="635"/>
        <v>16</v>
      </c>
      <c r="J11815" s="72" t="s">
        <v>299</v>
      </c>
      <c r="K11815" s="72" t="s">
        <v>187</v>
      </c>
      <c r="L11815" s="73">
        <v>2</v>
      </c>
      <c r="M11815" s="73" t="s">
        <v>127</v>
      </c>
      <c r="N11815" s="68" t="str">
        <f>VLOOKUP(K11815,[1]人員授權表!D$3:G$249,4,0)</f>
        <v>無機</v>
      </c>
      <c r="O11815" s="70" t="str">
        <f>IF(J11815=[1]人員授權表!$C$85,"Casper李羿勳",IF(J11815=[1]人員授權表!$C$188,"Iring陳俊明",IF(J11815=[1]人員授權表!$C$189,"Brian陳泓霖",VLOOKUP(K11815,[1]人員授權表!D$2:E$249,2,FALSE))))</f>
        <v>Ruby黃家蓁</v>
      </c>
      <c r="P11815" s="67">
        <f t="shared" si="633"/>
        <v>44923</v>
      </c>
      <c r="Q11815" s="75" t="str">
        <f t="shared" si="634"/>
        <v>週三</v>
      </c>
      <c r="Z11815" s="79" t="s">
        <v>4204</v>
      </c>
    </row>
    <row r="11816" spans="2:26">
      <c r="B11816" s="66">
        <v>44889</v>
      </c>
      <c r="C11816" s="67">
        <v>44902</v>
      </c>
      <c r="E11816" s="70" t="s">
        <v>82</v>
      </c>
      <c r="F11816" s="70" t="s">
        <v>4205</v>
      </c>
      <c r="G11816" s="101">
        <v>44909</v>
      </c>
      <c r="H11816" s="101">
        <v>44925</v>
      </c>
      <c r="I11816" s="71">
        <f t="shared" si="635"/>
        <v>16</v>
      </c>
      <c r="J11816" s="72" t="s">
        <v>298</v>
      </c>
      <c r="K11816" s="72" t="s">
        <v>187</v>
      </c>
      <c r="L11816" s="73">
        <v>2</v>
      </c>
      <c r="M11816" s="73" t="s">
        <v>127</v>
      </c>
      <c r="N11816" s="68" t="str">
        <f>VLOOKUP(K11816,[1]人員授權表!D$3:G$249,4,0)</f>
        <v>無機</v>
      </c>
      <c r="O11816" s="70" t="str">
        <f>IF(J11816=[1]人員授權表!$C$85,"Casper李羿勳",IF(J11816=[1]人員授權表!$C$188,"Iring陳俊明",IF(J11816=[1]人員授權表!$C$189,"Brian陳泓霖",VLOOKUP(K11816,[1]人員授權表!D$2:E$249,2,FALSE))))</f>
        <v>Ruby黃家蓁</v>
      </c>
      <c r="P11816" s="67">
        <f t="shared" si="633"/>
        <v>44923</v>
      </c>
      <c r="Q11816" s="75" t="str">
        <f t="shared" si="634"/>
        <v>週三</v>
      </c>
      <c r="Z11816" s="79" t="s">
        <v>4204</v>
      </c>
    </row>
    <row r="11817" spans="2:26">
      <c r="B11817" s="66">
        <v>44902</v>
      </c>
      <c r="E11817" s="70" t="s">
        <v>82</v>
      </c>
      <c r="F11817" s="70" t="s">
        <v>4206</v>
      </c>
      <c r="G11817" s="67">
        <v>44909</v>
      </c>
      <c r="H11817" s="67">
        <v>44925</v>
      </c>
      <c r="I11817" s="71">
        <f t="shared" si="635"/>
        <v>16</v>
      </c>
      <c r="J11817" s="72" t="s">
        <v>148</v>
      </c>
      <c r="K11817" s="72" t="s">
        <v>149</v>
      </c>
      <c r="L11817" s="73">
        <v>2</v>
      </c>
      <c r="M11817" s="73" t="s">
        <v>127</v>
      </c>
      <c r="N11817" s="68" t="str">
        <f>VLOOKUP(K11817,[1]人員授權表!D$3:G$249,4,0)</f>
        <v>無機</v>
      </c>
      <c r="O11817" s="70" t="str">
        <f>IF(J11817=[1]人員授權表!$C$85,"Casper李羿勳",IF(J11817=[1]人員授權表!$C$188,"Iring陳俊明",IF(J11817=[1]人員授權表!$C$189,"Brian陳泓霖",VLOOKUP(K11817,[1]人員授權表!D$2:E$249,2,FALSE))))</f>
        <v>Vicky游崴涵</v>
      </c>
      <c r="P11817" s="67">
        <f t="shared" si="633"/>
        <v>44923</v>
      </c>
      <c r="Q11817" s="75" t="str">
        <f t="shared" si="634"/>
        <v>週三</v>
      </c>
    </row>
    <row r="11818" spans="2:26">
      <c r="B11818" s="66">
        <v>44902</v>
      </c>
      <c r="E11818" s="70" t="s">
        <v>82</v>
      </c>
      <c r="F11818" s="70" t="s">
        <v>4205</v>
      </c>
      <c r="G11818" s="67">
        <v>44909</v>
      </c>
      <c r="H11818" s="67">
        <v>44925</v>
      </c>
      <c r="I11818" s="71">
        <f t="shared" si="635"/>
        <v>16</v>
      </c>
      <c r="J11818" s="72" t="s">
        <v>137</v>
      </c>
      <c r="K11818" s="72" t="s">
        <v>138</v>
      </c>
      <c r="L11818" s="73">
        <v>2</v>
      </c>
      <c r="M11818" s="73" t="s">
        <v>127</v>
      </c>
      <c r="N11818" s="68" t="str">
        <f>VLOOKUP(K11818,[1]人員授權表!D$3:G$249,4,0)</f>
        <v>無機</v>
      </c>
      <c r="O11818" s="70" t="str">
        <f>IF(J11818=[1]人員授權表!$C$85,"Casper李羿勳",IF(J11818=[1]人員授權表!$C$188,"Iring陳俊明",IF(J11818=[1]人員授權表!$C$189,"Brian陳泓霖",VLOOKUP(K11818,[1]人員授權表!D$2:E$249,2,FALSE))))</f>
        <v>Jack劉念忻</v>
      </c>
      <c r="P11818" s="67">
        <f t="shared" si="633"/>
        <v>44923</v>
      </c>
      <c r="Q11818" s="75" t="str">
        <f t="shared" si="634"/>
        <v>週三</v>
      </c>
    </row>
    <row r="11819" spans="2:26">
      <c r="B11819" s="66">
        <v>44902</v>
      </c>
      <c r="E11819" s="70" t="s">
        <v>82</v>
      </c>
      <c r="F11819" s="70" t="s">
        <v>4205</v>
      </c>
      <c r="G11819" s="67">
        <v>44909</v>
      </c>
      <c r="H11819" s="67">
        <v>44925</v>
      </c>
      <c r="I11819" s="71">
        <f t="shared" si="635"/>
        <v>16</v>
      </c>
      <c r="J11819" s="72" t="s">
        <v>139</v>
      </c>
      <c r="K11819" s="72" t="s">
        <v>140</v>
      </c>
      <c r="L11819" s="73">
        <v>2</v>
      </c>
      <c r="M11819" s="73" t="s">
        <v>127</v>
      </c>
      <c r="N11819" s="68" t="str">
        <f>VLOOKUP(K11819,[1]人員授權表!D$3:G$249,4,0)</f>
        <v>無機</v>
      </c>
      <c r="O11819" s="70" t="str">
        <f>IF(J11819=[1]人員授權表!$C$85,"Casper李羿勳",IF(J11819=[1]人員授權表!$C$188,"Iring陳俊明",IF(J11819=[1]人員授權表!$C$189,"Brian陳泓霖",VLOOKUP(K11819,[1]人員授權表!D$2:E$249,2,FALSE))))</f>
        <v>Brian陳泓霖</v>
      </c>
      <c r="P11819" s="67">
        <f t="shared" si="633"/>
        <v>44923</v>
      </c>
      <c r="Q11819" s="75" t="str">
        <f t="shared" si="634"/>
        <v>週三</v>
      </c>
    </row>
    <row r="11820" spans="2:26">
      <c r="B11820" s="66">
        <v>44902</v>
      </c>
      <c r="E11820" s="70" t="s">
        <v>82</v>
      </c>
      <c r="F11820" s="70" t="s">
        <v>4205</v>
      </c>
      <c r="G11820" s="67">
        <v>44909</v>
      </c>
      <c r="H11820" s="67">
        <v>44925</v>
      </c>
      <c r="I11820" s="71">
        <f t="shared" si="635"/>
        <v>16</v>
      </c>
      <c r="J11820" s="72" t="s">
        <v>153</v>
      </c>
      <c r="K11820" s="72" t="s">
        <v>154</v>
      </c>
      <c r="L11820" s="73">
        <v>2</v>
      </c>
      <c r="M11820" s="73" t="s">
        <v>127</v>
      </c>
      <c r="N11820" s="68" t="str">
        <f>VLOOKUP(K11820,[1]人員授權表!D$3:G$249,4,0)</f>
        <v>無機</v>
      </c>
      <c r="O11820" s="70" t="str">
        <f>IF(J11820=[1]人員授權表!$C$85,"Casper李羿勳",IF(J11820=[1]人員授權表!$C$188,"Iring陳俊明",IF(J11820=[1]人員授權表!$C$189,"Brian陳泓霖",VLOOKUP(K11820,[1]人員授權表!D$2:E$249,2,FALSE))))</f>
        <v>Ken張智凱</v>
      </c>
      <c r="P11820" s="67">
        <f t="shared" si="633"/>
        <v>44923</v>
      </c>
      <c r="Q11820" s="75" t="str">
        <f t="shared" si="634"/>
        <v>週三</v>
      </c>
    </row>
    <row r="11821" spans="2:26">
      <c r="B11821" s="66">
        <v>44902</v>
      </c>
      <c r="E11821" s="70" t="s">
        <v>82</v>
      </c>
      <c r="F11821" s="70" t="s">
        <v>4205</v>
      </c>
      <c r="G11821" s="67">
        <v>44909</v>
      </c>
      <c r="H11821" s="67">
        <v>44925</v>
      </c>
      <c r="I11821" s="71">
        <f t="shared" si="635"/>
        <v>16</v>
      </c>
      <c r="J11821" s="72" t="s">
        <v>141</v>
      </c>
      <c r="K11821" s="72" t="s">
        <v>142</v>
      </c>
      <c r="L11821" s="73">
        <v>2</v>
      </c>
      <c r="M11821" s="73" t="s">
        <v>127</v>
      </c>
      <c r="N11821" s="68" t="str">
        <f>VLOOKUP(K11821,[1]人員授權表!D$3:G$249,4,0)</f>
        <v>無機</v>
      </c>
      <c r="O11821" s="70" t="str">
        <f>IF(J11821=[1]人員授權表!$C$85,"Casper李羿勳",IF(J11821=[1]人員授權表!$C$188,"Iring陳俊明",IF(J11821=[1]人員授權表!$C$189,"Brian陳泓霖",VLOOKUP(K11821,[1]人員授權表!D$2:E$249,2,FALSE))))</f>
        <v>Dennis陳汶宏</v>
      </c>
      <c r="P11821" s="67">
        <f t="shared" si="633"/>
        <v>44923</v>
      </c>
      <c r="Q11821" s="75" t="str">
        <f t="shared" si="634"/>
        <v>週三</v>
      </c>
    </row>
    <row r="11822" spans="2:26">
      <c r="B11822" s="66">
        <v>44902</v>
      </c>
      <c r="E11822" s="70" t="s">
        <v>82</v>
      </c>
      <c r="F11822" s="70" t="s">
        <v>4205</v>
      </c>
      <c r="G11822" s="67">
        <v>44909</v>
      </c>
      <c r="H11822" s="67">
        <v>44925</v>
      </c>
      <c r="I11822" s="71">
        <f t="shared" si="635"/>
        <v>16</v>
      </c>
      <c r="J11822" s="72" t="s">
        <v>343</v>
      </c>
      <c r="K11822" s="72" t="s">
        <v>187</v>
      </c>
      <c r="L11822" s="73">
        <v>2</v>
      </c>
      <c r="M11822" s="73" t="s">
        <v>127</v>
      </c>
      <c r="N11822" s="68" t="str">
        <f>VLOOKUP(K11822,[1]人員授權表!D$3:G$249,4,0)</f>
        <v>無機</v>
      </c>
      <c r="O11822" s="70" t="str">
        <f>IF(J11822=[1]人員授權表!$C$85,"Casper李羿勳",IF(J11822=[1]人員授權表!$C$188,"Iring陳俊明",IF(J11822=[1]人員授權表!$C$189,"Brian陳泓霖",VLOOKUP(K11822,[1]人員授權表!D$2:E$249,2,FALSE))))</f>
        <v>Ruby黃家蓁</v>
      </c>
      <c r="P11822" s="67">
        <f t="shared" si="633"/>
        <v>44923</v>
      </c>
      <c r="Q11822" s="75" t="str">
        <f t="shared" si="634"/>
        <v>週三</v>
      </c>
    </row>
    <row r="11823" spans="2:26">
      <c r="B11823" s="66">
        <v>44902</v>
      </c>
      <c r="E11823" s="70" t="s">
        <v>82</v>
      </c>
      <c r="F11823" s="70" t="s">
        <v>4205</v>
      </c>
      <c r="G11823" s="67">
        <v>44909</v>
      </c>
      <c r="H11823" s="67">
        <v>44925</v>
      </c>
      <c r="I11823" s="71">
        <f t="shared" si="635"/>
        <v>16</v>
      </c>
      <c r="J11823" s="72" t="s">
        <v>133</v>
      </c>
      <c r="K11823" s="72" t="s">
        <v>187</v>
      </c>
      <c r="L11823" s="73">
        <v>2</v>
      </c>
      <c r="M11823" s="73" t="s">
        <v>127</v>
      </c>
      <c r="N11823" s="68" t="str">
        <f>VLOOKUP(K11823,[1]人員授權表!D$3:G$249,4,0)</f>
        <v>無機</v>
      </c>
      <c r="O11823" s="70" t="str">
        <f>IF(J11823=[1]人員授權表!$C$85,"Casper李羿勳",IF(J11823=[1]人員授權表!$C$188,"Iring陳俊明",IF(J11823=[1]人員授權表!$C$189,"Brian陳泓霖",VLOOKUP(K11823,[1]人員授權表!D$2:E$249,2,FALSE))))</f>
        <v>Ruby黃家蓁</v>
      </c>
      <c r="P11823" s="67">
        <f t="shared" si="633"/>
        <v>44923</v>
      </c>
      <c r="Q11823" s="75" t="str">
        <f t="shared" si="634"/>
        <v>週三</v>
      </c>
    </row>
    <row r="11824" spans="2:26">
      <c r="B11824" s="66">
        <v>44902</v>
      </c>
      <c r="E11824" s="70" t="s">
        <v>82</v>
      </c>
      <c r="F11824" s="70" t="s">
        <v>4205</v>
      </c>
      <c r="G11824" s="67">
        <v>44909</v>
      </c>
      <c r="H11824" s="67">
        <v>44925</v>
      </c>
      <c r="I11824" s="71">
        <f t="shared" si="635"/>
        <v>16</v>
      </c>
      <c r="J11824" s="72" t="s">
        <v>341</v>
      </c>
      <c r="K11824" s="72" t="s">
        <v>187</v>
      </c>
      <c r="L11824" s="73">
        <v>2</v>
      </c>
      <c r="M11824" s="73" t="s">
        <v>127</v>
      </c>
      <c r="N11824" s="68" t="str">
        <f>VLOOKUP(K11824,[1]人員授權表!D$3:G$249,4,0)</f>
        <v>無機</v>
      </c>
      <c r="O11824" s="70" t="str">
        <f>IF(J11824=[1]人員授權表!$C$85,"Casper李羿勳",IF(J11824=[1]人員授權表!$C$188,"Iring陳俊明",IF(J11824=[1]人員授權表!$C$189,"Brian陳泓霖",VLOOKUP(K11824,[1]人員授權表!D$2:E$249,2,FALSE))))</f>
        <v>Ruby黃家蓁</v>
      </c>
      <c r="P11824" s="67">
        <f t="shared" si="633"/>
        <v>44923</v>
      </c>
      <c r="Q11824" s="75" t="str">
        <f t="shared" si="634"/>
        <v>週三</v>
      </c>
    </row>
    <row r="11825" spans="2:18">
      <c r="B11825" s="66">
        <v>44902</v>
      </c>
      <c r="E11825" s="70" t="s">
        <v>82</v>
      </c>
      <c r="F11825" s="70" t="s">
        <v>4205</v>
      </c>
      <c r="G11825" s="67">
        <v>44909</v>
      </c>
      <c r="H11825" s="67">
        <v>44925</v>
      </c>
      <c r="I11825" s="71">
        <f t="shared" si="635"/>
        <v>16</v>
      </c>
      <c r="J11825" s="72" t="s">
        <v>342</v>
      </c>
      <c r="K11825" s="72" t="s">
        <v>187</v>
      </c>
      <c r="L11825" s="73">
        <v>2</v>
      </c>
      <c r="M11825" s="73" t="s">
        <v>127</v>
      </c>
      <c r="N11825" s="68" t="str">
        <f>VLOOKUP(K11825,[1]人員授權表!D$3:G$249,4,0)</f>
        <v>無機</v>
      </c>
      <c r="O11825" s="70" t="str">
        <f>IF(J11825=[1]人員授權表!$C$85,"Casper李羿勳",IF(J11825=[1]人員授權表!$C$188,"Iring陳俊明",IF(J11825=[1]人員授權表!$C$189,"Brian陳泓霖",VLOOKUP(K11825,[1]人員授權表!D$2:E$249,2,FALSE))))</f>
        <v>Ruby黃家蓁</v>
      </c>
      <c r="P11825" s="67">
        <f t="shared" si="633"/>
        <v>44923</v>
      </c>
      <c r="Q11825" s="75" t="str">
        <f t="shared" si="634"/>
        <v>週三</v>
      </c>
    </row>
    <row r="11826" spans="2:18">
      <c r="B11826" s="66">
        <v>44902</v>
      </c>
      <c r="E11826" s="70" t="s">
        <v>82</v>
      </c>
      <c r="F11826" s="70" t="s">
        <v>4205</v>
      </c>
      <c r="G11826" s="67">
        <v>44909</v>
      </c>
      <c r="H11826" s="67">
        <v>44925</v>
      </c>
      <c r="I11826" s="71">
        <f t="shared" si="635"/>
        <v>16</v>
      </c>
      <c r="J11826" s="72" t="s">
        <v>97</v>
      </c>
      <c r="K11826" s="72" t="s">
        <v>187</v>
      </c>
      <c r="L11826" s="73">
        <v>2</v>
      </c>
      <c r="M11826" s="73" t="s">
        <v>127</v>
      </c>
      <c r="N11826" s="68" t="str">
        <f>VLOOKUP(K11826,[1]人員授權表!D$3:G$249,4,0)</f>
        <v>無機</v>
      </c>
      <c r="O11826" s="70" t="str">
        <f>IF(J11826=[1]人員授權表!$C$85,"Casper李羿勳",IF(J11826=[1]人員授權表!$C$188,"Iring陳俊明",IF(J11826=[1]人員授權表!$C$189,"Brian陳泓霖",VLOOKUP(K11826,[1]人員授權表!D$2:E$249,2,FALSE))))</f>
        <v>Ruby黃家蓁</v>
      </c>
      <c r="P11826" s="67">
        <f t="shared" si="633"/>
        <v>44923</v>
      </c>
      <c r="Q11826" s="75" t="str">
        <f t="shared" si="634"/>
        <v>週三</v>
      </c>
    </row>
    <row r="11827" spans="2:18">
      <c r="B11827" s="66">
        <v>44902</v>
      </c>
      <c r="E11827" s="70" t="s">
        <v>82</v>
      </c>
      <c r="F11827" s="70" t="s">
        <v>4205</v>
      </c>
      <c r="G11827" s="67">
        <v>44909</v>
      </c>
      <c r="H11827" s="67">
        <v>44925</v>
      </c>
      <c r="I11827" s="71">
        <f t="shared" si="635"/>
        <v>16</v>
      </c>
      <c r="J11827" s="72" t="s">
        <v>195</v>
      </c>
      <c r="K11827" s="72" t="s">
        <v>196</v>
      </c>
      <c r="L11827" s="73">
        <v>2</v>
      </c>
      <c r="M11827" s="73" t="s">
        <v>127</v>
      </c>
      <c r="N11827" s="68" t="str">
        <f>VLOOKUP(K11827,[1]人員授權表!D$3:G$249,4,0)</f>
        <v>無機</v>
      </c>
      <c r="O11827" s="70" t="str">
        <f>IF(J11827=[1]人員授權表!$C$85,"Casper李羿勳",IF(J11827=[1]人員授權表!$C$188,"Iring陳俊明",IF(J11827=[1]人員授權表!$C$189,"Brian陳泓霖",VLOOKUP(K11827,[1]人員授權表!D$2:E$249,2,FALSE))))</f>
        <v>Debby胡萱黛</v>
      </c>
      <c r="P11827" s="67">
        <f t="shared" si="633"/>
        <v>44923</v>
      </c>
      <c r="Q11827" s="75" t="str">
        <f t="shared" si="634"/>
        <v>週三</v>
      </c>
    </row>
    <row r="11828" spans="2:18">
      <c r="B11828" s="66">
        <v>44902</v>
      </c>
      <c r="E11828" s="70" t="s">
        <v>82</v>
      </c>
      <c r="F11828" s="70" t="s">
        <v>4205</v>
      </c>
      <c r="G11828" s="67">
        <v>44909</v>
      </c>
      <c r="H11828" s="67">
        <v>44925</v>
      </c>
      <c r="I11828" s="71">
        <f t="shared" si="635"/>
        <v>16</v>
      </c>
      <c r="J11828" s="72" t="s">
        <v>340</v>
      </c>
      <c r="K11828" s="72" t="s">
        <v>187</v>
      </c>
      <c r="L11828" s="73">
        <v>2</v>
      </c>
      <c r="M11828" s="73" t="s">
        <v>127</v>
      </c>
      <c r="N11828" s="68" t="str">
        <f>VLOOKUP(K11828,[1]人員授權表!D$3:G$249,4,0)</f>
        <v>無機</v>
      </c>
      <c r="O11828" s="70" t="str">
        <f>IF(J11828=[1]人員授權表!$C$85,"Casper李羿勳",IF(J11828=[1]人員授權表!$C$188,"Iring陳俊明",IF(J11828=[1]人員授權表!$C$189,"Brian陳泓霖",VLOOKUP(K11828,[1]人員授權表!D$2:E$249,2,FALSE))))</f>
        <v>Ruby黃家蓁</v>
      </c>
      <c r="P11828" s="67">
        <f t="shared" si="633"/>
        <v>44923</v>
      </c>
      <c r="Q11828" s="75" t="str">
        <f t="shared" si="634"/>
        <v>週三</v>
      </c>
    </row>
    <row r="11829" spans="2:18">
      <c r="B11829" s="66">
        <v>44902</v>
      </c>
      <c r="E11829" s="70" t="s">
        <v>82</v>
      </c>
      <c r="F11829" s="70" t="s">
        <v>4205</v>
      </c>
      <c r="G11829" s="67">
        <v>44909</v>
      </c>
      <c r="H11829" s="67">
        <v>44925</v>
      </c>
      <c r="I11829" s="71">
        <f t="shared" si="635"/>
        <v>16</v>
      </c>
      <c r="J11829" s="72" t="s">
        <v>204</v>
      </c>
      <c r="K11829" s="72" t="s">
        <v>205</v>
      </c>
      <c r="L11829" s="73">
        <v>2</v>
      </c>
      <c r="M11829" s="73" t="s">
        <v>127</v>
      </c>
      <c r="N11829" s="68" t="str">
        <f>VLOOKUP(K11829,[1]人員授權表!D$3:G$249,4,0)</f>
        <v>無機</v>
      </c>
      <c r="O11829" s="70" t="str">
        <f>IF(J11829=[1]人員授權表!$C$85,"Casper李羿勳",IF(J11829=[1]人員授權表!$C$188,"Iring陳俊明",IF(J11829=[1]人員授權表!$C$189,"Brian陳泓霖",VLOOKUP(K11829,[1]人員授權表!D$2:E$249,2,FALSE))))</f>
        <v>Iring陳俊明</v>
      </c>
      <c r="P11829" s="67">
        <f t="shared" si="633"/>
        <v>44923</v>
      </c>
      <c r="Q11829" s="75" t="str">
        <f t="shared" si="634"/>
        <v>週三</v>
      </c>
    </row>
    <row r="11830" spans="2:18">
      <c r="B11830" s="66">
        <v>44902</v>
      </c>
      <c r="E11830" s="70" t="s">
        <v>82</v>
      </c>
      <c r="F11830" s="70" t="s">
        <v>4205</v>
      </c>
      <c r="G11830" s="67">
        <v>44909</v>
      </c>
      <c r="H11830" s="67">
        <v>44925</v>
      </c>
      <c r="I11830" s="71">
        <f t="shared" si="635"/>
        <v>16</v>
      </c>
      <c r="J11830" s="72" t="s">
        <v>178</v>
      </c>
      <c r="K11830" s="72" t="s">
        <v>179</v>
      </c>
      <c r="L11830" s="73">
        <v>2</v>
      </c>
      <c r="M11830" s="73" t="s">
        <v>127</v>
      </c>
      <c r="N11830" s="68" t="str">
        <f>VLOOKUP(K11830,[1]人員授權表!D$3:G$249,4,0)</f>
        <v>無機</v>
      </c>
      <c r="O11830" s="70" t="str">
        <f>IF(J11830=[1]人員授權表!$C$85,"Casper李羿勳",IF(J11830=[1]人員授權表!$C$188,"Iring陳俊明",IF(J11830=[1]人員授權表!$C$189,"Brian陳泓霖",VLOOKUP(K11830,[1]人員授權表!D$2:E$249,2,FALSE))))</f>
        <v>Dennis陳汶宏</v>
      </c>
      <c r="P11830" s="67">
        <f t="shared" ref="P11830:P11893" si="636">H11830-2</f>
        <v>44923</v>
      </c>
      <c r="Q11830" s="75" t="str">
        <f t="shared" si="634"/>
        <v>週三</v>
      </c>
    </row>
    <row r="11831" spans="2:18">
      <c r="B11831" s="66">
        <v>44902</v>
      </c>
      <c r="E11831" s="70" t="s">
        <v>82</v>
      </c>
      <c r="F11831" s="70" t="s">
        <v>4205</v>
      </c>
      <c r="G11831" s="67">
        <v>44909</v>
      </c>
      <c r="H11831" s="67">
        <v>44925</v>
      </c>
      <c r="I11831" s="71">
        <f t="shared" si="635"/>
        <v>16</v>
      </c>
      <c r="J11831" s="72" t="s">
        <v>151</v>
      </c>
      <c r="K11831" s="72" t="s">
        <v>152</v>
      </c>
      <c r="L11831" s="73">
        <v>2</v>
      </c>
      <c r="M11831" s="73" t="s">
        <v>127</v>
      </c>
      <c r="N11831" s="68" t="str">
        <f>VLOOKUP(K11831,[1]人員授權表!D$3:G$249,4,0)</f>
        <v>無機</v>
      </c>
      <c r="O11831" s="70" t="str">
        <f>IF(J11831=[1]人員授權表!$C$85,"Casper李羿勳",IF(J11831=[1]人員授權表!$C$188,"Iring陳俊明",IF(J11831=[1]人員授權表!$C$189,"Brian陳泓霖",VLOOKUP(K11831,[1]人員授權表!D$2:E$249,2,FALSE))))</f>
        <v>Vicky游崴涵</v>
      </c>
      <c r="P11831" s="67">
        <f t="shared" si="636"/>
        <v>44923</v>
      </c>
      <c r="Q11831" s="75" t="str">
        <f t="shared" si="634"/>
        <v>週三</v>
      </c>
    </row>
    <row r="11832" spans="2:18">
      <c r="B11832" s="66">
        <v>44889</v>
      </c>
      <c r="D11832" s="126" t="s">
        <v>1854</v>
      </c>
      <c r="E11832" s="89" t="s">
        <v>82</v>
      </c>
      <c r="F11832" s="90" t="s">
        <v>4207</v>
      </c>
      <c r="G11832" s="92">
        <v>44909</v>
      </c>
      <c r="H11832" s="92">
        <v>44925</v>
      </c>
      <c r="I11832" s="127">
        <f t="shared" si="635"/>
        <v>16</v>
      </c>
      <c r="J11832" s="106" t="s">
        <v>139</v>
      </c>
      <c r="K11832" s="106" t="s">
        <v>140</v>
      </c>
      <c r="L11832" s="100"/>
      <c r="M11832" s="73" t="s">
        <v>127</v>
      </c>
      <c r="N11832" s="94" t="str">
        <f>VLOOKUP(K11832,[1]人員授權表!D$3:G$249,4,0)</f>
        <v>無機</v>
      </c>
      <c r="O11832" s="89" t="str">
        <f>IF(J11832=[1]人員授權表!$C$85,"Casper李羿勳",IF(J11832=[1]人員授權表!$C$188,"Iring陳俊明",IF(J11832=[1]人員授權表!$C$189,"Brian陳泓霖",VLOOKUP(K11832,[1]人員授權表!D$2:E$249,2,FALSE))))</f>
        <v>Brian陳泓霖</v>
      </c>
      <c r="P11832" s="92">
        <f t="shared" si="636"/>
        <v>44923</v>
      </c>
      <c r="Q11832" s="75" t="str">
        <f t="shared" si="634"/>
        <v>週三</v>
      </c>
      <c r="R11832" s="128" t="s">
        <v>1854</v>
      </c>
    </row>
    <row r="11833" spans="2:18">
      <c r="B11833" s="66">
        <v>44889</v>
      </c>
      <c r="D11833" s="126" t="s">
        <v>1854</v>
      </c>
      <c r="E11833" s="89" t="s">
        <v>82</v>
      </c>
      <c r="F11833" s="90" t="s">
        <v>4207</v>
      </c>
      <c r="G11833" s="92">
        <v>44909</v>
      </c>
      <c r="H11833" s="92">
        <v>44925</v>
      </c>
      <c r="I11833" s="127">
        <f t="shared" si="635"/>
        <v>16</v>
      </c>
      <c r="J11833" s="106" t="s">
        <v>141</v>
      </c>
      <c r="K11833" s="106" t="s">
        <v>142</v>
      </c>
      <c r="L11833" s="100"/>
      <c r="M11833" s="73" t="s">
        <v>127</v>
      </c>
      <c r="N11833" s="94" t="str">
        <f>VLOOKUP(K11833,[1]人員授權表!D$3:G$249,4,0)</f>
        <v>無機</v>
      </c>
      <c r="O11833" s="89" t="str">
        <f>IF(J11833=[1]人員授權表!$C$85,"Casper李羿勳",IF(J11833=[1]人員授權表!$C$188,"Iring陳俊明",IF(J11833=[1]人員授權表!$C$189,"Brian陳泓霖",VLOOKUP(K11833,[1]人員授權表!D$2:E$249,2,FALSE))))</f>
        <v>Dennis陳汶宏</v>
      </c>
      <c r="P11833" s="92">
        <f t="shared" si="636"/>
        <v>44923</v>
      </c>
      <c r="Q11833" s="75" t="str">
        <f t="shared" si="634"/>
        <v>週三</v>
      </c>
      <c r="R11833" s="128" t="s">
        <v>1854</v>
      </c>
    </row>
    <row r="11834" spans="2:18">
      <c r="B11834" s="66">
        <v>44889</v>
      </c>
      <c r="D11834" s="126" t="s">
        <v>1854</v>
      </c>
      <c r="E11834" s="89" t="s">
        <v>82</v>
      </c>
      <c r="F11834" s="90" t="s">
        <v>4207</v>
      </c>
      <c r="G11834" s="92">
        <v>44909</v>
      </c>
      <c r="H11834" s="92">
        <v>44925</v>
      </c>
      <c r="I11834" s="127">
        <f t="shared" si="635"/>
        <v>16</v>
      </c>
      <c r="J11834" s="106" t="s">
        <v>137</v>
      </c>
      <c r="K11834" s="106" t="s">
        <v>138</v>
      </c>
      <c r="L11834" s="100"/>
      <c r="M11834" s="73" t="s">
        <v>127</v>
      </c>
      <c r="N11834" s="94" t="str">
        <f>VLOOKUP(K11834,[1]人員授權表!D$3:G$249,4,0)</f>
        <v>無機</v>
      </c>
      <c r="O11834" s="89" t="str">
        <f>IF(J11834=[1]人員授權表!$C$85,"Casper李羿勳",IF(J11834=[1]人員授權表!$C$188,"Iring陳俊明",IF(J11834=[1]人員授權表!$C$189,"Brian陳泓霖",VLOOKUP(K11834,[1]人員授權表!D$2:E$249,2,FALSE))))</f>
        <v>Jack劉念忻</v>
      </c>
      <c r="P11834" s="92">
        <f t="shared" si="636"/>
        <v>44923</v>
      </c>
      <c r="Q11834" s="75" t="str">
        <f t="shared" si="634"/>
        <v>週三</v>
      </c>
      <c r="R11834" s="128" t="s">
        <v>1854</v>
      </c>
    </row>
    <row r="11835" spans="2:18">
      <c r="B11835" s="66">
        <v>44889</v>
      </c>
      <c r="D11835" s="126" t="s">
        <v>1854</v>
      </c>
      <c r="E11835" s="89" t="s">
        <v>82</v>
      </c>
      <c r="F11835" s="90" t="s">
        <v>4207</v>
      </c>
      <c r="G11835" s="92">
        <v>44909</v>
      </c>
      <c r="H11835" s="92">
        <v>44925</v>
      </c>
      <c r="I11835" s="127">
        <f t="shared" si="635"/>
        <v>16</v>
      </c>
      <c r="J11835" s="106" t="s">
        <v>148</v>
      </c>
      <c r="K11835" s="106" t="s">
        <v>149</v>
      </c>
      <c r="L11835" s="100"/>
      <c r="M11835" s="73" t="s">
        <v>127</v>
      </c>
      <c r="N11835" s="94" t="str">
        <f>VLOOKUP(K11835,[1]人員授權表!D$3:G$249,4,0)</f>
        <v>無機</v>
      </c>
      <c r="O11835" s="89" t="str">
        <f>IF(J11835=[1]人員授權表!$C$85,"Casper李羿勳",IF(J11835=[1]人員授權表!$C$188,"Iring陳俊明",IF(J11835=[1]人員授權表!$C$189,"Brian陳泓霖",VLOOKUP(K11835,[1]人員授權表!D$2:E$249,2,FALSE))))</f>
        <v>Vicky游崴涵</v>
      </c>
      <c r="P11835" s="92">
        <f t="shared" si="636"/>
        <v>44923</v>
      </c>
      <c r="Q11835" s="75" t="str">
        <f t="shared" si="634"/>
        <v>週三</v>
      </c>
      <c r="R11835" s="128" t="s">
        <v>1854</v>
      </c>
    </row>
    <row r="11836" spans="2:18">
      <c r="B11836" s="66">
        <v>44889</v>
      </c>
      <c r="D11836" s="126" t="s">
        <v>1854</v>
      </c>
      <c r="E11836" s="89" t="s">
        <v>82</v>
      </c>
      <c r="F11836" s="90" t="s">
        <v>4207</v>
      </c>
      <c r="G11836" s="92">
        <v>44909</v>
      </c>
      <c r="H11836" s="92">
        <v>44925</v>
      </c>
      <c r="I11836" s="127">
        <f t="shared" si="635"/>
        <v>16</v>
      </c>
      <c r="J11836" s="106" t="s">
        <v>153</v>
      </c>
      <c r="K11836" s="106" t="s">
        <v>154</v>
      </c>
      <c r="L11836" s="100"/>
      <c r="M11836" s="73" t="s">
        <v>127</v>
      </c>
      <c r="N11836" s="94" t="str">
        <f>VLOOKUP(K11836,[1]人員授權表!D$3:G$249,4,0)</f>
        <v>無機</v>
      </c>
      <c r="O11836" s="89" t="str">
        <f>IF(J11836=[1]人員授權表!$C$85,"Casper李羿勳",IF(J11836=[1]人員授權表!$C$188,"Iring陳俊明",IF(J11836=[1]人員授權表!$C$189,"Brian陳泓霖",VLOOKUP(K11836,[1]人員授權表!D$2:E$249,2,FALSE))))</f>
        <v>Ken張智凱</v>
      </c>
      <c r="P11836" s="92">
        <f t="shared" si="636"/>
        <v>44923</v>
      </c>
      <c r="Q11836" s="75" t="str">
        <f t="shared" si="634"/>
        <v>週三</v>
      </c>
      <c r="R11836" s="128" t="s">
        <v>1854</v>
      </c>
    </row>
    <row r="11837" spans="2:18">
      <c r="B11837" s="66">
        <v>44889</v>
      </c>
      <c r="D11837" s="126" t="s">
        <v>1854</v>
      </c>
      <c r="E11837" s="89" t="s">
        <v>82</v>
      </c>
      <c r="F11837" s="90" t="s">
        <v>4207</v>
      </c>
      <c r="G11837" s="92">
        <v>44909</v>
      </c>
      <c r="H11837" s="92">
        <v>44925</v>
      </c>
      <c r="I11837" s="127">
        <f t="shared" si="635"/>
        <v>16</v>
      </c>
      <c r="J11837" s="106" t="s">
        <v>343</v>
      </c>
      <c r="K11837" s="106" t="s">
        <v>187</v>
      </c>
      <c r="L11837" s="100"/>
      <c r="M11837" s="73" t="s">
        <v>127</v>
      </c>
      <c r="N11837" s="94" t="str">
        <f>VLOOKUP(K11837,[1]人員授權表!D$3:G$249,4,0)</f>
        <v>無機</v>
      </c>
      <c r="O11837" s="89" t="str">
        <f>IF(J11837=[1]人員授權表!$C$85,"Casper李羿勳",IF(J11837=[1]人員授權表!$C$188,"Iring陳俊明",IF(J11837=[1]人員授權表!$C$189,"Brian陳泓霖",VLOOKUP(K11837,[1]人員授權表!D$2:E$249,2,FALSE))))</f>
        <v>Ruby黃家蓁</v>
      </c>
      <c r="P11837" s="92">
        <f t="shared" si="636"/>
        <v>44923</v>
      </c>
      <c r="Q11837" s="75" t="str">
        <f t="shared" si="634"/>
        <v>週三</v>
      </c>
      <c r="R11837" s="128" t="s">
        <v>1854</v>
      </c>
    </row>
    <row r="11838" spans="2:18">
      <c r="B11838" s="66">
        <v>44889</v>
      </c>
      <c r="D11838" s="126" t="s">
        <v>1854</v>
      </c>
      <c r="E11838" s="89" t="s">
        <v>82</v>
      </c>
      <c r="F11838" s="90" t="s">
        <v>4207</v>
      </c>
      <c r="G11838" s="92">
        <v>44909</v>
      </c>
      <c r="H11838" s="92">
        <v>44925</v>
      </c>
      <c r="I11838" s="127">
        <f t="shared" si="635"/>
        <v>16</v>
      </c>
      <c r="J11838" s="106" t="s">
        <v>133</v>
      </c>
      <c r="K11838" s="106" t="s">
        <v>187</v>
      </c>
      <c r="L11838" s="100"/>
      <c r="M11838" s="73" t="s">
        <v>127</v>
      </c>
      <c r="N11838" s="94" t="str">
        <f>VLOOKUP(K11838,[1]人員授權表!D$3:G$249,4,0)</f>
        <v>無機</v>
      </c>
      <c r="O11838" s="89" t="str">
        <f>IF(J11838=[1]人員授權表!$C$85,"Casper李羿勳",IF(J11838=[1]人員授權表!$C$188,"Iring陳俊明",IF(J11838=[1]人員授權表!$C$189,"Brian陳泓霖",VLOOKUP(K11838,[1]人員授權表!D$2:E$249,2,FALSE))))</f>
        <v>Ruby黃家蓁</v>
      </c>
      <c r="P11838" s="92">
        <f t="shared" si="636"/>
        <v>44923</v>
      </c>
      <c r="Q11838" s="75" t="str">
        <f t="shared" si="634"/>
        <v>週三</v>
      </c>
      <c r="R11838" s="128" t="s">
        <v>1854</v>
      </c>
    </row>
    <row r="11839" spans="2:18">
      <c r="B11839" s="66">
        <v>44889</v>
      </c>
      <c r="D11839" s="126" t="s">
        <v>1854</v>
      </c>
      <c r="E11839" s="89" t="s">
        <v>82</v>
      </c>
      <c r="F11839" s="90" t="s">
        <v>4207</v>
      </c>
      <c r="G11839" s="92">
        <v>44909</v>
      </c>
      <c r="H11839" s="92">
        <v>44925</v>
      </c>
      <c r="I11839" s="127">
        <f t="shared" si="635"/>
        <v>16</v>
      </c>
      <c r="J11839" s="106" t="s">
        <v>341</v>
      </c>
      <c r="K11839" s="106" t="s">
        <v>187</v>
      </c>
      <c r="L11839" s="100"/>
      <c r="M11839" s="73" t="s">
        <v>127</v>
      </c>
      <c r="N11839" s="94" t="str">
        <f>VLOOKUP(K11839,[1]人員授權表!D$3:G$249,4,0)</f>
        <v>無機</v>
      </c>
      <c r="O11839" s="89" t="str">
        <f>IF(J11839=[1]人員授權表!$C$85,"Casper李羿勳",IF(J11839=[1]人員授權表!$C$188,"Iring陳俊明",IF(J11839=[1]人員授權表!$C$189,"Brian陳泓霖",VLOOKUP(K11839,[1]人員授權表!D$2:E$249,2,FALSE))))</f>
        <v>Ruby黃家蓁</v>
      </c>
      <c r="P11839" s="92">
        <f t="shared" si="636"/>
        <v>44923</v>
      </c>
      <c r="Q11839" s="75" t="str">
        <f t="shared" si="634"/>
        <v>週三</v>
      </c>
      <c r="R11839" s="128" t="s">
        <v>1854</v>
      </c>
    </row>
    <row r="11840" spans="2:18">
      <c r="B11840" s="66">
        <v>44889</v>
      </c>
      <c r="D11840" s="126" t="s">
        <v>1854</v>
      </c>
      <c r="E11840" s="89" t="s">
        <v>82</v>
      </c>
      <c r="F11840" s="90" t="s">
        <v>4207</v>
      </c>
      <c r="G11840" s="92">
        <v>44909</v>
      </c>
      <c r="H11840" s="92">
        <v>44925</v>
      </c>
      <c r="I11840" s="127">
        <f t="shared" si="635"/>
        <v>16</v>
      </c>
      <c r="J11840" s="106" t="s">
        <v>342</v>
      </c>
      <c r="K11840" s="106" t="s">
        <v>187</v>
      </c>
      <c r="L11840" s="100"/>
      <c r="M11840" s="73" t="s">
        <v>127</v>
      </c>
      <c r="N11840" s="94" t="str">
        <f>VLOOKUP(K11840,[1]人員授權表!D$3:G$249,4,0)</f>
        <v>無機</v>
      </c>
      <c r="O11840" s="89" t="str">
        <f>IF(J11840=[1]人員授權表!$C$85,"Casper李羿勳",IF(J11840=[1]人員授權表!$C$188,"Iring陳俊明",IF(J11840=[1]人員授權表!$C$189,"Brian陳泓霖",VLOOKUP(K11840,[1]人員授權表!D$2:E$249,2,FALSE))))</f>
        <v>Ruby黃家蓁</v>
      </c>
      <c r="P11840" s="92">
        <f t="shared" si="636"/>
        <v>44923</v>
      </c>
      <c r="Q11840" s="75" t="str">
        <f t="shared" si="634"/>
        <v>週三</v>
      </c>
      <c r="R11840" s="128" t="s">
        <v>1854</v>
      </c>
    </row>
    <row r="11841" spans="2:26">
      <c r="B11841" s="66">
        <v>44889</v>
      </c>
      <c r="D11841" s="126" t="s">
        <v>1854</v>
      </c>
      <c r="E11841" s="89" t="s">
        <v>82</v>
      </c>
      <c r="F11841" s="90" t="s">
        <v>4207</v>
      </c>
      <c r="G11841" s="92">
        <v>44909</v>
      </c>
      <c r="H11841" s="92">
        <v>44925</v>
      </c>
      <c r="I11841" s="127">
        <f t="shared" si="635"/>
        <v>16</v>
      </c>
      <c r="J11841" s="106" t="s">
        <v>97</v>
      </c>
      <c r="K11841" s="106" t="s">
        <v>187</v>
      </c>
      <c r="L11841" s="100"/>
      <c r="M11841" s="73" t="s">
        <v>127</v>
      </c>
      <c r="N11841" s="94" t="str">
        <f>VLOOKUP(K11841,[1]人員授權表!D$3:G$249,4,0)</f>
        <v>無機</v>
      </c>
      <c r="O11841" s="89" t="str">
        <f>IF(J11841=[1]人員授權表!$C$85,"Casper李羿勳",IF(J11841=[1]人員授權表!$C$188,"Iring陳俊明",IF(J11841=[1]人員授權表!$C$189,"Brian陳泓霖",VLOOKUP(K11841,[1]人員授權表!D$2:E$249,2,FALSE))))</f>
        <v>Ruby黃家蓁</v>
      </c>
      <c r="P11841" s="92">
        <f t="shared" si="636"/>
        <v>44923</v>
      </c>
      <c r="Q11841" s="75" t="str">
        <f t="shared" si="634"/>
        <v>週三</v>
      </c>
      <c r="R11841" s="128" t="s">
        <v>1854</v>
      </c>
    </row>
    <row r="11842" spans="2:26">
      <c r="B11842" s="66">
        <v>44889</v>
      </c>
      <c r="D11842" s="126" t="s">
        <v>1854</v>
      </c>
      <c r="E11842" s="89" t="s">
        <v>82</v>
      </c>
      <c r="F11842" s="90" t="s">
        <v>4207</v>
      </c>
      <c r="G11842" s="92">
        <v>44909</v>
      </c>
      <c r="H11842" s="92">
        <v>44925</v>
      </c>
      <c r="I11842" s="127">
        <f t="shared" si="635"/>
        <v>16</v>
      </c>
      <c r="J11842" s="106" t="s">
        <v>195</v>
      </c>
      <c r="K11842" s="106" t="s">
        <v>196</v>
      </c>
      <c r="L11842" s="100"/>
      <c r="M11842" s="73" t="s">
        <v>127</v>
      </c>
      <c r="N11842" s="94" t="str">
        <f>VLOOKUP(K11842,[1]人員授權表!D$3:G$249,4,0)</f>
        <v>無機</v>
      </c>
      <c r="O11842" s="89" t="str">
        <f>IF(J11842=[1]人員授權表!$C$85,"Casper李羿勳",IF(J11842=[1]人員授權表!$C$188,"Iring陳俊明",IF(J11842=[1]人員授權表!$C$189,"Brian陳泓霖",VLOOKUP(K11842,[1]人員授權表!D$2:E$249,2,FALSE))))</f>
        <v>Debby胡萱黛</v>
      </c>
      <c r="P11842" s="92">
        <f t="shared" si="636"/>
        <v>44923</v>
      </c>
      <c r="Q11842" s="75" t="str">
        <f t="shared" si="634"/>
        <v>週三</v>
      </c>
      <c r="R11842" s="128" t="s">
        <v>1854</v>
      </c>
    </row>
    <row r="11843" spans="2:26">
      <c r="B11843" s="66">
        <v>44889</v>
      </c>
      <c r="D11843" s="126" t="s">
        <v>1854</v>
      </c>
      <c r="E11843" s="89" t="s">
        <v>82</v>
      </c>
      <c r="F11843" s="90" t="s">
        <v>4207</v>
      </c>
      <c r="G11843" s="92">
        <v>44909</v>
      </c>
      <c r="H11843" s="92">
        <v>44925</v>
      </c>
      <c r="I11843" s="127">
        <f t="shared" si="635"/>
        <v>16</v>
      </c>
      <c r="J11843" s="106" t="s">
        <v>340</v>
      </c>
      <c r="K11843" s="106" t="s">
        <v>187</v>
      </c>
      <c r="L11843" s="100"/>
      <c r="M11843" s="73" t="s">
        <v>127</v>
      </c>
      <c r="N11843" s="94" t="str">
        <f>VLOOKUP(K11843,[1]人員授權表!D$3:G$249,4,0)</f>
        <v>無機</v>
      </c>
      <c r="O11843" s="89" t="str">
        <f>IF(J11843=[1]人員授權表!$C$85,"Casper李羿勳",IF(J11843=[1]人員授權表!$C$188,"Iring陳俊明",IF(J11843=[1]人員授權表!$C$189,"Brian陳泓霖",VLOOKUP(K11843,[1]人員授權表!D$2:E$249,2,FALSE))))</f>
        <v>Ruby黃家蓁</v>
      </c>
      <c r="P11843" s="92">
        <f t="shared" si="636"/>
        <v>44923</v>
      </c>
      <c r="Q11843" s="75" t="str">
        <f t="shared" si="634"/>
        <v>週三</v>
      </c>
      <c r="R11843" s="128" t="s">
        <v>1854</v>
      </c>
    </row>
    <row r="11844" spans="2:26">
      <c r="B11844" s="66">
        <v>44889</v>
      </c>
      <c r="D11844" s="126" t="s">
        <v>1854</v>
      </c>
      <c r="E11844" s="89" t="s">
        <v>82</v>
      </c>
      <c r="F11844" s="90" t="s">
        <v>4207</v>
      </c>
      <c r="G11844" s="92">
        <v>44909</v>
      </c>
      <c r="H11844" s="92">
        <v>44925</v>
      </c>
      <c r="I11844" s="127">
        <f t="shared" si="635"/>
        <v>16</v>
      </c>
      <c r="J11844" s="106" t="s">
        <v>204</v>
      </c>
      <c r="K11844" s="106" t="s">
        <v>205</v>
      </c>
      <c r="L11844" s="100"/>
      <c r="M11844" s="73" t="s">
        <v>127</v>
      </c>
      <c r="N11844" s="94" t="str">
        <f>VLOOKUP(K11844,[1]人員授權表!D$3:G$249,4,0)</f>
        <v>無機</v>
      </c>
      <c r="O11844" s="89" t="str">
        <f>IF(J11844=[1]人員授權表!$C$85,"Casper李羿勳",IF(J11844=[1]人員授權表!$C$188,"Iring陳俊明",IF(J11844=[1]人員授權表!$C$189,"Brian陳泓霖",VLOOKUP(K11844,[1]人員授權表!D$2:E$249,2,FALSE))))</f>
        <v>Iring陳俊明</v>
      </c>
      <c r="P11844" s="92">
        <f t="shared" si="636"/>
        <v>44923</v>
      </c>
      <c r="Q11844" s="75" t="str">
        <f t="shared" si="634"/>
        <v>週三</v>
      </c>
      <c r="R11844" s="128" t="s">
        <v>1854</v>
      </c>
    </row>
    <row r="11845" spans="2:26">
      <c r="B11845" s="66">
        <v>44889</v>
      </c>
      <c r="D11845" s="126" t="s">
        <v>1854</v>
      </c>
      <c r="E11845" s="89" t="s">
        <v>82</v>
      </c>
      <c r="F11845" s="90" t="s">
        <v>4208</v>
      </c>
      <c r="G11845" s="92">
        <v>44909</v>
      </c>
      <c r="H11845" s="92">
        <v>44925</v>
      </c>
      <c r="I11845" s="127">
        <f t="shared" si="635"/>
        <v>16</v>
      </c>
      <c r="J11845" s="106" t="s">
        <v>178</v>
      </c>
      <c r="K11845" s="106" t="s">
        <v>179</v>
      </c>
      <c r="L11845" s="100"/>
      <c r="M11845" s="73" t="s">
        <v>127</v>
      </c>
      <c r="N11845" s="94" t="str">
        <f>VLOOKUP(K11845,[1]人員授權表!D$3:G$249,4,0)</f>
        <v>無機</v>
      </c>
      <c r="O11845" s="89" t="str">
        <f>IF(J11845=[1]人員授權表!$C$85,"Casper李羿勳",IF(J11845=[1]人員授權表!$C$188,"Iring陳俊明",IF(J11845=[1]人員授權表!$C$189,"Brian陳泓霖",VLOOKUP(K11845,[1]人員授權表!D$2:E$249,2,FALSE))))</f>
        <v>Dennis陳汶宏</v>
      </c>
      <c r="P11845" s="92">
        <f t="shared" si="636"/>
        <v>44923</v>
      </c>
      <c r="Q11845" s="75" t="str">
        <f t="shared" si="634"/>
        <v>週三</v>
      </c>
      <c r="R11845" s="128" t="s">
        <v>1854</v>
      </c>
    </row>
    <row r="11846" spans="2:26">
      <c r="B11846" s="66">
        <v>44889</v>
      </c>
      <c r="D11846" s="126" t="s">
        <v>1854</v>
      </c>
      <c r="E11846" s="89" t="s">
        <v>82</v>
      </c>
      <c r="F11846" s="90" t="s">
        <v>4207</v>
      </c>
      <c r="G11846" s="92">
        <v>44909</v>
      </c>
      <c r="H11846" s="92">
        <v>44925</v>
      </c>
      <c r="I11846" s="127">
        <f t="shared" si="635"/>
        <v>16</v>
      </c>
      <c r="J11846" s="106" t="s">
        <v>151</v>
      </c>
      <c r="K11846" s="106" t="s">
        <v>152</v>
      </c>
      <c r="L11846" s="100"/>
      <c r="M11846" s="73" t="s">
        <v>127</v>
      </c>
      <c r="N11846" s="94" t="str">
        <f>VLOOKUP(K11846,[1]人員授權表!D$3:G$249,4,0)</f>
        <v>無機</v>
      </c>
      <c r="O11846" s="89" t="str">
        <f>IF(J11846=[1]人員授權表!$C$85,"Casper李羿勳",IF(J11846=[1]人員授權表!$C$188,"Iring陳俊明",IF(J11846=[1]人員授權表!$C$189,"Brian陳泓霖",VLOOKUP(K11846,[1]人員授權表!D$2:E$249,2,FALSE))))</f>
        <v>Vicky游崴涵</v>
      </c>
      <c r="P11846" s="92">
        <f t="shared" si="636"/>
        <v>44923</v>
      </c>
      <c r="Q11846" s="75" t="str">
        <f t="shared" si="634"/>
        <v>週三</v>
      </c>
      <c r="R11846" s="128" t="s">
        <v>1854</v>
      </c>
    </row>
    <row r="11847" spans="2:26">
      <c r="B11847" s="66">
        <v>44889</v>
      </c>
      <c r="C11847" s="67">
        <v>44902</v>
      </c>
      <c r="E11847" s="70" t="s">
        <v>82</v>
      </c>
      <c r="F11847" s="70" t="s">
        <v>4209</v>
      </c>
      <c r="G11847" s="101">
        <v>44909</v>
      </c>
      <c r="H11847" s="101">
        <v>44925</v>
      </c>
      <c r="I11847" s="71">
        <f t="shared" si="635"/>
        <v>16</v>
      </c>
      <c r="J11847" s="72" t="s">
        <v>288</v>
      </c>
      <c r="K11847" s="72" t="s">
        <v>289</v>
      </c>
      <c r="L11847" s="73">
        <v>2</v>
      </c>
      <c r="M11847" s="73" t="s">
        <v>127</v>
      </c>
      <c r="N11847" s="68" t="str">
        <f>VLOOKUP(K11847,[1]人員授權表!D$3:G$249,4,0)</f>
        <v>無機</v>
      </c>
      <c r="O11847" s="70" t="str">
        <f>IF(J11847=[1]人員授權表!$C$85,"Casper李羿勳",IF(J11847=[1]人員授權表!$C$188,"Iring陳俊明",IF(J11847=[1]人員授權表!$C$189,"Brian陳泓霖",VLOOKUP(K11847,[1]人員授權表!D$2:E$249,2,FALSE))))</f>
        <v>Jack劉念忻</v>
      </c>
      <c r="P11847" s="67">
        <f t="shared" si="636"/>
        <v>44923</v>
      </c>
      <c r="Q11847" s="75" t="str">
        <f t="shared" ref="Q11847:Q11910" si="637">TEXT(P11847,"aaa")</f>
        <v>週三</v>
      </c>
      <c r="Z11847" s="79" t="s">
        <v>4204</v>
      </c>
    </row>
    <row r="11848" spans="2:26">
      <c r="B11848" s="66">
        <v>44889</v>
      </c>
      <c r="C11848" s="67">
        <v>44902</v>
      </c>
      <c r="E11848" s="70" t="s">
        <v>82</v>
      </c>
      <c r="F11848" s="70" t="s">
        <v>4209</v>
      </c>
      <c r="G11848" s="101">
        <v>44909</v>
      </c>
      <c r="H11848" s="101">
        <v>44925</v>
      </c>
      <c r="I11848" s="71">
        <f t="shared" si="635"/>
        <v>16</v>
      </c>
      <c r="J11848" s="72" t="s">
        <v>299</v>
      </c>
      <c r="K11848" s="72" t="s">
        <v>187</v>
      </c>
      <c r="L11848" s="73">
        <v>2</v>
      </c>
      <c r="M11848" s="73" t="s">
        <v>127</v>
      </c>
      <c r="N11848" s="68" t="str">
        <f>VLOOKUP(K11848,[1]人員授權表!D$3:G$249,4,0)</f>
        <v>無機</v>
      </c>
      <c r="O11848" s="70" t="str">
        <f>IF(J11848=[1]人員授權表!$C$85,"Casper李羿勳",IF(J11848=[1]人員授權表!$C$188,"Iring陳俊明",IF(J11848=[1]人員授權表!$C$189,"Brian陳泓霖",VLOOKUP(K11848,[1]人員授權表!D$2:E$249,2,FALSE))))</f>
        <v>Ruby黃家蓁</v>
      </c>
      <c r="P11848" s="67">
        <f t="shared" si="636"/>
        <v>44923</v>
      </c>
      <c r="Q11848" s="75" t="str">
        <f t="shared" si="637"/>
        <v>週三</v>
      </c>
      <c r="Z11848" s="79" t="s">
        <v>4204</v>
      </c>
    </row>
    <row r="11849" spans="2:26">
      <c r="B11849" s="66">
        <v>44889</v>
      </c>
      <c r="C11849" s="67">
        <v>44902</v>
      </c>
      <c r="E11849" s="70" t="s">
        <v>82</v>
      </c>
      <c r="F11849" s="70" t="s">
        <v>4209</v>
      </c>
      <c r="G11849" s="101">
        <v>44909</v>
      </c>
      <c r="H11849" s="101">
        <v>44925</v>
      </c>
      <c r="I11849" s="71">
        <f t="shared" si="635"/>
        <v>16</v>
      </c>
      <c r="J11849" s="72" t="s">
        <v>298</v>
      </c>
      <c r="K11849" s="72" t="s">
        <v>187</v>
      </c>
      <c r="L11849" s="73">
        <v>2</v>
      </c>
      <c r="M11849" s="73" t="s">
        <v>127</v>
      </c>
      <c r="N11849" s="68" t="str">
        <f>VLOOKUP(K11849,[1]人員授權表!D$3:G$249,4,0)</f>
        <v>無機</v>
      </c>
      <c r="O11849" s="70" t="str">
        <f>IF(J11849=[1]人員授權表!$C$85,"Casper李羿勳",IF(J11849=[1]人員授權表!$C$188,"Iring陳俊明",IF(J11849=[1]人員授權表!$C$189,"Brian陳泓霖",VLOOKUP(K11849,[1]人員授權表!D$2:E$249,2,FALSE))))</f>
        <v>Ruby黃家蓁</v>
      </c>
      <c r="P11849" s="67">
        <f t="shared" si="636"/>
        <v>44923</v>
      </c>
      <c r="Q11849" s="75" t="str">
        <f t="shared" si="637"/>
        <v>週三</v>
      </c>
      <c r="Z11849" s="79" t="s">
        <v>4204</v>
      </c>
    </row>
    <row r="11850" spans="2:26">
      <c r="B11850" s="66">
        <v>44902</v>
      </c>
      <c r="E11850" s="70" t="s">
        <v>82</v>
      </c>
      <c r="F11850" s="70" t="s">
        <v>4209</v>
      </c>
      <c r="G11850" s="67">
        <v>44909</v>
      </c>
      <c r="H11850" s="67">
        <v>44925</v>
      </c>
      <c r="I11850" s="71">
        <f t="shared" si="635"/>
        <v>16</v>
      </c>
      <c r="J11850" s="72" t="s">
        <v>148</v>
      </c>
      <c r="K11850" s="72" t="s">
        <v>149</v>
      </c>
      <c r="L11850" s="73">
        <v>2</v>
      </c>
      <c r="M11850" s="73" t="s">
        <v>127</v>
      </c>
      <c r="N11850" s="68" t="str">
        <f>VLOOKUP(K11850,[1]人員授權表!D$3:G$249,4,0)</f>
        <v>無機</v>
      </c>
      <c r="O11850" s="70" t="str">
        <f>IF(J11850=[1]人員授權表!$C$85,"Casper李羿勳",IF(J11850=[1]人員授權表!$C$188,"Iring陳俊明",IF(J11850=[1]人員授權表!$C$189,"Brian陳泓霖",VLOOKUP(K11850,[1]人員授權表!D$2:E$249,2,FALSE))))</f>
        <v>Vicky游崴涵</v>
      </c>
      <c r="P11850" s="67">
        <f t="shared" si="636"/>
        <v>44923</v>
      </c>
      <c r="Q11850" s="75" t="str">
        <f t="shared" si="637"/>
        <v>週三</v>
      </c>
    </row>
    <row r="11851" spans="2:26">
      <c r="B11851" s="66">
        <v>44902</v>
      </c>
      <c r="E11851" s="70" t="s">
        <v>82</v>
      </c>
      <c r="F11851" s="70" t="s">
        <v>4209</v>
      </c>
      <c r="G11851" s="67">
        <v>44909</v>
      </c>
      <c r="H11851" s="67">
        <v>44925</v>
      </c>
      <c r="I11851" s="71">
        <f t="shared" si="635"/>
        <v>16</v>
      </c>
      <c r="J11851" s="72" t="s">
        <v>137</v>
      </c>
      <c r="K11851" s="72" t="s">
        <v>138</v>
      </c>
      <c r="L11851" s="73">
        <v>2</v>
      </c>
      <c r="M11851" s="73" t="s">
        <v>127</v>
      </c>
      <c r="N11851" s="68" t="str">
        <f>VLOOKUP(K11851,[1]人員授權表!D$3:G$249,4,0)</f>
        <v>無機</v>
      </c>
      <c r="O11851" s="70" t="str">
        <f>IF(J11851=[1]人員授權表!$C$85,"Casper李羿勳",IF(J11851=[1]人員授權表!$C$188,"Iring陳俊明",IF(J11851=[1]人員授權表!$C$189,"Brian陳泓霖",VLOOKUP(K11851,[1]人員授權表!D$2:E$249,2,FALSE))))</f>
        <v>Jack劉念忻</v>
      </c>
      <c r="P11851" s="67">
        <f t="shared" si="636"/>
        <v>44923</v>
      </c>
      <c r="Q11851" s="75" t="str">
        <f t="shared" si="637"/>
        <v>週三</v>
      </c>
    </row>
    <row r="11852" spans="2:26">
      <c r="B11852" s="66">
        <v>44902</v>
      </c>
      <c r="E11852" s="70" t="s">
        <v>82</v>
      </c>
      <c r="F11852" s="70" t="s">
        <v>4209</v>
      </c>
      <c r="G11852" s="67">
        <v>44909</v>
      </c>
      <c r="H11852" s="67">
        <v>44925</v>
      </c>
      <c r="I11852" s="71">
        <f t="shared" si="635"/>
        <v>16</v>
      </c>
      <c r="J11852" s="72" t="s">
        <v>139</v>
      </c>
      <c r="K11852" s="72" t="s">
        <v>140</v>
      </c>
      <c r="L11852" s="73">
        <v>2</v>
      </c>
      <c r="M11852" s="73" t="s">
        <v>127</v>
      </c>
      <c r="N11852" s="68" t="str">
        <f>VLOOKUP(K11852,[1]人員授權表!D$3:G$249,4,0)</f>
        <v>無機</v>
      </c>
      <c r="O11852" s="70" t="str">
        <f>IF(J11852=[1]人員授權表!$C$85,"Casper李羿勳",IF(J11852=[1]人員授權表!$C$188,"Iring陳俊明",IF(J11852=[1]人員授權表!$C$189,"Brian陳泓霖",VLOOKUP(K11852,[1]人員授權表!D$2:E$249,2,FALSE))))</f>
        <v>Brian陳泓霖</v>
      </c>
      <c r="P11852" s="67">
        <f t="shared" si="636"/>
        <v>44923</v>
      </c>
      <c r="Q11852" s="75" t="str">
        <f t="shared" si="637"/>
        <v>週三</v>
      </c>
    </row>
    <row r="11853" spans="2:26">
      <c r="B11853" s="66">
        <v>44902</v>
      </c>
      <c r="E11853" s="70" t="s">
        <v>82</v>
      </c>
      <c r="F11853" s="70" t="s">
        <v>4209</v>
      </c>
      <c r="G11853" s="67">
        <v>44909</v>
      </c>
      <c r="H11853" s="67">
        <v>44925</v>
      </c>
      <c r="I11853" s="71">
        <f t="shared" ref="I11853:I11916" si="638">_xlfn.DAYS(H11853,G11853)</f>
        <v>16</v>
      </c>
      <c r="J11853" s="72" t="s">
        <v>153</v>
      </c>
      <c r="K11853" s="72" t="s">
        <v>154</v>
      </c>
      <c r="L11853" s="73">
        <v>2</v>
      </c>
      <c r="M11853" s="73" t="s">
        <v>127</v>
      </c>
      <c r="N11853" s="68" t="str">
        <f>VLOOKUP(K11853,[1]人員授權表!D$3:G$249,4,0)</f>
        <v>無機</v>
      </c>
      <c r="O11853" s="70" t="str">
        <f>IF(J11853=[1]人員授權表!$C$85,"Casper李羿勳",IF(J11853=[1]人員授權表!$C$188,"Iring陳俊明",IF(J11853=[1]人員授權表!$C$189,"Brian陳泓霖",VLOOKUP(K11853,[1]人員授權表!D$2:E$249,2,FALSE))))</f>
        <v>Ken張智凱</v>
      </c>
      <c r="P11853" s="67">
        <f t="shared" si="636"/>
        <v>44923</v>
      </c>
      <c r="Q11853" s="75" t="str">
        <f t="shared" si="637"/>
        <v>週三</v>
      </c>
    </row>
    <row r="11854" spans="2:26">
      <c r="B11854" s="66">
        <v>44902</v>
      </c>
      <c r="E11854" s="70" t="s">
        <v>82</v>
      </c>
      <c r="F11854" s="70" t="s">
        <v>4209</v>
      </c>
      <c r="G11854" s="67">
        <v>44909</v>
      </c>
      <c r="H11854" s="67">
        <v>44925</v>
      </c>
      <c r="I11854" s="71">
        <f t="shared" si="638"/>
        <v>16</v>
      </c>
      <c r="J11854" s="72" t="s">
        <v>141</v>
      </c>
      <c r="K11854" s="72" t="s">
        <v>142</v>
      </c>
      <c r="L11854" s="73">
        <v>2</v>
      </c>
      <c r="M11854" s="73" t="s">
        <v>127</v>
      </c>
      <c r="N11854" s="68" t="str">
        <f>VLOOKUP(K11854,[1]人員授權表!D$3:G$249,4,0)</f>
        <v>無機</v>
      </c>
      <c r="O11854" s="70" t="str">
        <f>IF(J11854=[1]人員授權表!$C$85,"Casper李羿勳",IF(J11854=[1]人員授權表!$C$188,"Iring陳俊明",IF(J11854=[1]人員授權表!$C$189,"Brian陳泓霖",VLOOKUP(K11854,[1]人員授權表!D$2:E$249,2,FALSE))))</f>
        <v>Dennis陳汶宏</v>
      </c>
      <c r="P11854" s="67">
        <f t="shared" si="636"/>
        <v>44923</v>
      </c>
      <c r="Q11854" s="75" t="str">
        <f t="shared" si="637"/>
        <v>週三</v>
      </c>
    </row>
    <row r="11855" spans="2:26">
      <c r="B11855" s="66">
        <v>44902</v>
      </c>
      <c r="E11855" s="70" t="s">
        <v>82</v>
      </c>
      <c r="F11855" s="70" t="s">
        <v>4209</v>
      </c>
      <c r="G11855" s="67">
        <v>44909</v>
      </c>
      <c r="H11855" s="67">
        <v>44925</v>
      </c>
      <c r="I11855" s="71">
        <f t="shared" si="638"/>
        <v>16</v>
      </c>
      <c r="J11855" s="72" t="s">
        <v>343</v>
      </c>
      <c r="K11855" s="72" t="s">
        <v>187</v>
      </c>
      <c r="L11855" s="73">
        <v>2</v>
      </c>
      <c r="M11855" s="73" t="s">
        <v>127</v>
      </c>
      <c r="N11855" s="68" t="str">
        <f>VLOOKUP(K11855,[1]人員授權表!D$3:G$249,4,0)</f>
        <v>無機</v>
      </c>
      <c r="O11855" s="70" t="str">
        <f>IF(J11855=[1]人員授權表!$C$85,"Casper李羿勳",IF(J11855=[1]人員授權表!$C$188,"Iring陳俊明",IF(J11855=[1]人員授權表!$C$189,"Brian陳泓霖",VLOOKUP(K11855,[1]人員授權表!D$2:E$249,2,FALSE))))</f>
        <v>Ruby黃家蓁</v>
      </c>
      <c r="P11855" s="67">
        <f t="shared" si="636"/>
        <v>44923</v>
      </c>
      <c r="Q11855" s="75" t="str">
        <f t="shared" si="637"/>
        <v>週三</v>
      </c>
    </row>
    <row r="11856" spans="2:26">
      <c r="B11856" s="66">
        <v>44902</v>
      </c>
      <c r="E11856" s="70" t="s">
        <v>82</v>
      </c>
      <c r="F11856" s="70" t="s">
        <v>4209</v>
      </c>
      <c r="G11856" s="67">
        <v>44909</v>
      </c>
      <c r="H11856" s="67">
        <v>44925</v>
      </c>
      <c r="I11856" s="71">
        <f t="shared" si="638"/>
        <v>16</v>
      </c>
      <c r="J11856" s="72" t="s">
        <v>133</v>
      </c>
      <c r="K11856" s="72" t="s">
        <v>187</v>
      </c>
      <c r="L11856" s="73">
        <v>2</v>
      </c>
      <c r="M11856" s="73" t="s">
        <v>127</v>
      </c>
      <c r="N11856" s="68" t="str">
        <f>VLOOKUP(K11856,[1]人員授權表!D$3:G$249,4,0)</f>
        <v>無機</v>
      </c>
      <c r="O11856" s="70" t="str">
        <f>IF(J11856=[1]人員授權表!$C$85,"Casper李羿勳",IF(J11856=[1]人員授權表!$C$188,"Iring陳俊明",IF(J11856=[1]人員授權表!$C$189,"Brian陳泓霖",VLOOKUP(K11856,[1]人員授權表!D$2:E$249,2,FALSE))))</f>
        <v>Ruby黃家蓁</v>
      </c>
      <c r="P11856" s="67">
        <f t="shared" si="636"/>
        <v>44923</v>
      </c>
      <c r="Q11856" s="75" t="str">
        <f t="shared" si="637"/>
        <v>週三</v>
      </c>
    </row>
    <row r="11857" spans="2:18">
      <c r="B11857" s="66">
        <v>44902</v>
      </c>
      <c r="E11857" s="70" t="s">
        <v>82</v>
      </c>
      <c r="F11857" s="70" t="s">
        <v>4209</v>
      </c>
      <c r="G11857" s="67">
        <v>44909</v>
      </c>
      <c r="H11857" s="67">
        <v>44925</v>
      </c>
      <c r="I11857" s="71">
        <f t="shared" si="638"/>
        <v>16</v>
      </c>
      <c r="J11857" s="72" t="s">
        <v>341</v>
      </c>
      <c r="K11857" s="72" t="s">
        <v>187</v>
      </c>
      <c r="L11857" s="73">
        <v>2</v>
      </c>
      <c r="M11857" s="73" t="s">
        <v>127</v>
      </c>
      <c r="N11857" s="68" t="str">
        <f>VLOOKUP(K11857,[1]人員授權表!D$3:G$249,4,0)</f>
        <v>無機</v>
      </c>
      <c r="O11857" s="70" t="str">
        <f>IF(J11857=[1]人員授權表!$C$85,"Casper李羿勳",IF(J11857=[1]人員授權表!$C$188,"Iring陳俊明",IF(J11857=[1]人員授權表!$C$189,"Brian陳泓霖",VLOOKUP(K11857,[1]人員授權表!D$2:E$249,2,FALSE))))</f>
        <v>Ruby黃家蓁</v>
      </c>
      <c r="P11857" s="67">
        <f t="shared" si="636"/>
        <v>44923</v>
      </c>
      <c r="Q11857" s="75" t="str">
        <f t="shared" si="637"/>
        <v>週三</v>
      </c>
    </row>
    <row r="11858" spans="2:18">
      <c r="B11858" s="66">
        <v>44902</v>
      </c>
      <c r="E11858" s="70" t="s">
        <v>82</v>
      </c>
      <c r="F11858" s="70" t="s">
        <v>4209</v>
      </c>
      <c r="G11858" s="67">
        <v>44909</v>
      </c>
      <c r="H11858" s="67">
        <v>44925</v>
      </c>
      <c r="I11858" s="71">
        <f t="shared" si="638"/>
        <v>16</v>
      </c>
      <c r="J11858" s="72" t="s">
        <v>342</v>
      </c>
      <c r="K11858" s="72" t="s">
        <v>187</v>
      </c>
      <c r="L11858" s="73">
        <v>2</v>
      </c>
      <c r="M11858" s="73" t="s">
        <v>127</v>
      </c>
      <c r="N11858" s="68" t="str">
        <f>VLOOKUP(K11858,[1]人員授權表!D$3:G$249,4,0)</f>
        <v>無機</v>
      </c>
      <c r="O11858" s="70" t="str">
        <f>IF(J11858=[1]人員授權表!$C$85,"Casper李羿勳",IF(J11858=[1]人員授權表!$C$188,"Iring陳俊明",IF(J11858=[1]人員授權表!$C$189,"Brian陳泓霖",VLOOKUP(K11858,[1]人員授權表!D$2:E$249,2,FALSE))))</f>
        <v>Ruby黃家蓁</v>
      </c>
      <c r="P11858" s="67">
        <f t="shared" si="636"/>
        <v>44923</v>
      </c>
      <c r="Q11858" s="75" t="str">
        <f t="shared" si="637"/>
        <v>週三</v>
      </c>
    </row>
    <row r="11859" spans="2:18">
      <c r="B11859" s="66">
        <v>44902</v>
      </c>
      <c r="E11859" s="70" t="s">
        <v>82</v>
      </c>
      <c r="F11859" s="70" t="s">
        <v>4209</v>
      </c>
      <c r="G11859" s="67">
        <v>44909</v>
      </c>
      <c r="H11859" s="67">
        <v>44925</v>
      </c>
      <c r="I11859" s="71">
        <f t="shared" si="638"/>
        <v>16</v>
      </c>
      <c r="J11859" s="72" t="s">
        <v>97</v>
      </c>
      <c r="K11859" s="72" t="s">
        <v>187</v>
      </c>
      <c r="L11859" s="73">
        <v>2</v>
      </c>
      <c r="M11859" s="73" t="s">
        <v>127</v>
      </c>
      <c r="N11859" s="68" t="str">
        <f>VLOOKUP(K11859,[1]人員授權表!D$3:G$249,4,0)</f>
        <v>無機</v>
      </c>
      <c r="O11859" s="70" t="str">
        <f>IF(J11859=[1]人員授權表!$C$85,"Casper李羿勳",IF(J11859=[1]人員授權表!$C$188,"Iring陳俊明",IF(J11859=[1]人員授權表!$C$189,"Brian陳泓霖",VLOOKUP(K11859,[1]人員授權表!D$2:E$249,2,FALSE))))</f>
        <v>Ruby黃家蓁</v>
      </c>
      <c r="P11859" s="67">
        <f t="shared" si="636"/>
        <v>44923</v>
      </c>
      <c r="Q11859" s="75" t="str">
        <f t="shared" si="637"/>
        <v>週三</v>
      </c>
    </row>
    <row r="11860" spans="2:18">
      <c r="B11860" s="66">
        <v>44902</v>
      </c>
      <c r="E11860" s="70" t="s">
        <v>82</v>
      </c>
      <c r="F11860" s="70" t="s">
        <v>4209</v>
      </c>
      <c r="G11860" s="67">
        <v>44909</v>
      </c>
      <c r="H11860" s="67">
        <v>44925</v>
      </c>
      <c r="I11860" s="71">
        <f t="shared" si="638"/>
        <v>16</v>
      </c>
      <c r="J11860" s="72" t="s">
        <v>195</v>
      </c>
      <c r="K11860" s="72" t="s">
        <v>196</v>
      </c>
      <c r="L11860" s="73">
        <v>2</v>
      </c>
      <c r="M11860" s="73" t="s">
        <v>127</v>
      </c>
      <c r="N11860" s="68" t="str">
        <f>VLOOKUP(K11860,[1]人員授權表!D$3:G$249,4,0)</f>
        <v>無機</v>
      </c>
      <c r="O11860" s="70" t="str">
        <f>IF(J11860=[1]人員授權表!$C$85,"Casper李羿勳",IF(J11860=[1]人員授權表!$C$188,"Iring陳俊明",IF(J11860=[1]人員授權表!$C$189,"Brian陳泓霖",VLOOKUP(K11860,[1]人員授權表!D$2:E$249,2,FALSE))))</f>
        <v>Debby胡萱黛</v>
      </c>
      <c r="P11860" s="67">
        <f t="shared" si="636"/>
        <v>44923</v>
      </c>
      <c r="Q11860" s="75" t="str">
        <f t="shared" si="637"/>
        <v>週三</v>
      </c>
    </row>
    <row r="11861" spans="2:18">
      <c r="B11861" s="66">
        <v>44902</v>
      </c>
      <c r="E11861" s="70" t="s">
        <v>82</v>
      </c>
      <c r="F11861" s="70" t="s">
        <v>4209</v>
      </c>
      <c r="G11861" s="67">
        <v>44909</v>
      </c>
      <c r="H11861" s="67">
        <v>44925</v>
      </c>
      <c r="I11861" s="71">
        <f t="shared" si="638"/>
        <v>16</v>
      </c>
      <c r="J11861" s="72" t="s">
        <v>340</v>
      </c>
      <c r="K11861" s="72" t="s">
        <v>187</v>
      </c>
      <c r="L11861" s="73">
        <v>2</v>
      </c>
      <c r="M11861" s="73" t="s">
        <v>127</v>
      </c>
      <c r="N11861" s="68" t="str">
        <f>VLOOKUP(K11861,[1]人員授權表!D$3:G$249,4,0)</f>
        <v>無機</v>
      </c>
      <c r="O11861" s="70" t="str">
        <f>IF(J11861=[1]人員授權表!$C$85,"Casper李羿勳",IF(J11861=[1]人員授權表!$C$188,"Iring陳俊明",IF(J11861=[1]人員授權表!$C$189,"Brian陳泓霖",VLOOKUP(K11861,[1]人員授權表!D$2:E$249,2,FALSE))))</f>
        <v>Ruby黃家蓁</v>
      </c>
      <c r="P11861" s="67">
        <f t="shared" si="636"/>
        <v>44923</v>
      </c>
      <c r="Q11861" s="75" t="str">
        <f t="shared" si="637"/>
        <v>週三</v>
      </c>
    </row>
    <row r="11862" spans="2:18">
      <c r="B11862" s="66">
        <v>44902</v>
      </c>
      <c r="E11862" s="70" t="s">
        <v>82</v>
      </c>
      <c r="F11862" s="70" t="s">
        <v>4209</v>
      </c>
      <c r="G11862" s="67">
        <v>44909</v>
      </c>
      <c r="H11862" s="67">
        <v>44925</v>
      </c>
      <c r="I11862" s="71">
        <f t="shared" si="638"/>
        <v>16</v>
      </c>
      <c r="J11862" s="72" t="s">
        <v>204</v>
      </c>
      <c r="K11862" s="72" t="s">
        <v>205</v>
      </c>
      <c r="L11862" s="73">
        <v>2</v>
      </c>
      <c r="M11862" s="73" t="s">
        <v>127</v>
      </c>
      <c r="N11862" s="68" t="str">
        <f>VLOOKUP(K11862,[1]人員授權表!D$3:G$249,4,0)</f>
        <v>無機</v>
      </c>
      <c r="O11862" s="70" t="str">
        <f>IF(J11862=[1]人員授權表!$C$85,"Casper李羿勳",IF(J11862=[1]人員授權表!$C$188,"Iring陳俊明",IF(J11862=[1]人員授權表!$C$189,"Brian陳泓霖",VLOOKUP(K11862,[1]人員授權表!D$2:E$249,2,FALSE))))</f>
        <v>Iring陳俊明</v>
      </c>
      <c r="P11862" s="67">
        <f t="shared" si="636"/>
        <v>44923</v>
      </c>
      <c r="Q11862" s="75" t="str">
        <f t="shared" si="637"/>
        <v>週三</v>
      </c>
    </row>
    <row r="11863" spans="2:18">
      <c r="B11863" s="66">
        <v>44902</v>
      </c>
      <c r="E11863" s="70" t="s">
        <v>82</v>
      </c>
      <c r="F11863" s="70" t="s">
        <v>4209</v>
      </c>
      <c r="G11863" s="67">
        <v>44909</v>
      </c>
      <c r="H11863" s="67">
        <v>44925</v>
      </c>
      <c r="I11863" s="71">
        <f t="shared" si="638"/>
        <v>16</v>
      </c>
      <c r="J11863" s="72" t="s">
        <v>178</v>
      </c>
      <c r="K11863" s="72" t="s">
        <v>179</v>
      </c>
      <c r="L11863" s="73">
        <v>2</v>
      </c>
      <c r="M11863" s="73" t="s">
        <v>127</v>
      </c>
      <c r="N11863" s="68" t="str">
        <f>VLOOKUP(K11863,[1]人員授權表!D$3:G$249,4,0)</f>
        <v>無機</v>
      </c>
      <c r="O11863" s="70" t="str">
        <f>IF(J11863=[1]人員授權表!$C$85,"Casper李羿勳",IF(J11863=[1]人員授權表!$C$188,"Iring陳俊明",IF(J11863=[1]人員授權表!$C$189,"Brian陳泓霖",VLOOKUP(K11863,[1]人員授權表!D$2:E$249,2,FALSE))))</f>
        <v>Dennis陳汶宏</v>
      </c>
      <c r="P11863" s="67">
        <f t="shared" si="636"/>
        <v>44923</v>
      </c>
      <c r="Q11863" s="75" t="str">
        <f t="shared" si="637"/>
        <v>週三</v>
      </c>
    </row>
    <row r="11864" spans="2:18">
      <c r="B11864" s="66">
        <v>44902</v>
      </c>
      <c r="E11864" s="70" t="s">
        <v>82</v>
      </c>
      <c r="F11864" s="70" t="s">
        <v>4209</v>
      </c>
      <c r="G11864" s="67">
        <v>44909</v>
      </c>
      <c r="H11864" s="67">
        <v>44925</v>
      </c>
      <c r="I11864" s="71">
        <f t="shared" si="638"/>
        <v>16</v>
      </c>
      <c r="J11864" s="72" t="s">
        <v>151</v>
      </c>
      <c r="K11864" s="72" t="s">
        <v>152</v>
      </c>
      <c r="L11864" s="73">
        <v>2</v>
      </c>
      <c r="M11864" s="73" t="s">
        <v>127</v>
      </c>
      <c r="N11864" s="68" t="str">
        <f>VLOOKUP(K11864,[1]人員授權表!D$3:G$249,4,0)</f>
        <v>無機</v>
      </c>
      <c r="O11864" s="70" t="str">
        <f>IF(J11864=[1]人員授權表!$C$85,"Casper李羿勳",IF(J11864=[1]人員授權表!$C$188,"Iring陳俊明",IF(J11864=[1]人員授權表!$C$189,"Brian陳泓霖",VLOOKUP(K11864,[1]人員授權表!D$2:E$249,2,FALSE))))</f>
        <v>Vicky游崴涵</v>
      </c>
      <c r="P11864" s="67">
        <f t="shared" si="636"/>
        <v>44923</v>
      </c>
      <c r="Q11864" s="75" t="str">
        <f t="shared" si="637"/>
        <v>週三</v>
      </c>
    </row>
    <row r="11865" spans="2:18">
      <c r="B11865" s="66">
        <v>44889</v>
      </c>
      <c r="D11865" s="126" t="s">
        <v>1854</v>
      </c>
      <c r="E11865" s="89" t="s">
        <v>82</v>
      </c>
      <c r="F11865" s="90" t="s">
        <v>4210</v>
      </c>
      <c r="G11865" s="92">
        <v>44909</v>
      </c>
      <c r="H11865" s="92">
        <v>44925</v>
      </c>
      <c r="I11865" s="127">
        <f t="shared" si="638"/>
        <v>16</v>
      </c>
      <c r="J11865" s="106" t="s">
        <v>139</v>
      </c>
      <c r="K11865" s="106" t="s">
        <v>140</v>
      </c>
      <c r="L11865" s="100"/>
      <c r="M11865" s="73" t="s">
        <v>127</v>
      </c>
      <c r="N11865" s="94" t="str">
        <f>VLOOKUP(K11865,[1]人員授權表!D$3:G$249,4,0)</f>
        <v>無機</v>
      </c>
      <c r="O11865" s="89" t="str">
        <f>IF(J11865=[1]人員授權表!$C$85,"Casper李羿勳",IF(J11865=[1]人員授權表!$C$188,"Iring陳俊明",IF(J11865=[1]人員授權表!$C$189,"Brian陳泓霖",VLOOKUP(K11865,[1]人員授權表!D$2:E$249,2,FALSE))))</f>
        <v>Brian陳泓霖</v>
      </c>
      <c r="P11865" s="92">
        <f t="shared" si="636"/>
        <v>44923</v>
      </c>
      <c r="Q11865" s="75" t="str">
        <f t="shared" si="637"/>
        <v>週三</v>
      </c>
      <c r="R11865" s="128" t="s">
        <v>1854</v>
      </c>
    </row>
    <row r="11866" spans="2:18">
      <c r="B11866" s="66">
        <v>44889</v>
      </c>
      <c r="D11866" s="126" t="s">
        <v>1854</v>
      </c>
      <c r="E11866" s="89" t="s">
        <v>82</v>
      </c>
      <c r="F11866" s="90" t="s">
        <v>4210</v>
      </c>
      <c r="G11866" s="92">
        <v>44909</v>
      </c>
      <c r="H11866" s="92">
        <v>44925</v>
      </c>
      <c r="I11866" s="127">
        <f t="shared" si="638"/>
        <v>16</v>
      </c>
      <c r="J11866" s="106" t="s">
        <v>141</v>
      </c>
      <c r="K11866" s="106" t="s">
        <v>142</v>
      </c>
      <c r="L11866" s="100"/>
      <c r="M11866" s="73" t="s">
        <v>127</v>
      </c>
      <c r="N11866" s="94" t="str">
        <f>VLOOKUP(K11866,[1]人員授權表!D$3:G$249,4,0)</f>
        <v>無機</v>
      </c>
      <c r="O11866" s="89" t="str">
        <f>IF(J11866=[1]人員授權表!$C$85,"Casper李羿勳",IF(J11866=[1]人員授權表!$C$188,"Iring陳俊明",IF(J11866=[1]人員授權表!$C$189,"Brian陳泓霖",VLOOKUP(K11866,[1]人員授權表!D$2:E$249,2,FALSE))))</f>
        <v>Dennis陳汶宏</v>
      </c>
      <c r="P11866" s="92">
        <f t="shared" si="636"/>
        <v>44923</v>
      </c>
      <c r="Q11866" s="75" t="str">
        <f t="shared" si="637"/>
        <v>週三</v>
      </c>
      <c r="R11866" s="128" t="s">
        <v>1854</v>
      </c>
    </row>
    <row r="11867" spans="2:18">
      <c r="B11867" s="66">
        <v>44889</v>
      </c>
      <c r="D11867" s="126" t="s">
        <v>1854</v>
      </c>
      <c r="E11867" s="89" t="s">
        <v>82</v>
      </c>
      <c r="F11867" s="90" t="s">
        <v>4210</v>
      </c>
      <c r="G11867" s="92">
        <v>44909</v>
      </c>
      <c r="H11867" s="92">
        <v>44925</v>
      </c>
      <c r="I11867" s="127">
        <f t="shared" si="638"/>
        <v>16</v>
      </c>
      <c r="J11867" s="106" t="s">
        <v>137</v>
      </c>
      <c r="K11867" s="106" t="s">
        <v>138</v>
      </c>
      <c r="L11867" s="100"/>
      <c r="M11867" s="73" t="s">
        <v>127</v>
      </c>
      <c r="N11867" s="94" t="str">
        <f>VLOOKUP(K11867,[1]人員授權表!D$3:G$249,4,0)</f>
        <v>無機</v>
      </c>
      <c r="O11867" s="89" t="str">
        <f>IF(J11867=[1]人員授權表!$C$85,"Casper李羿勳",IF(J11867=[1]人員授權表!$C$188,"Iring陳俊明",IF(J11867=[1]人員授權表!$C$189,"Brian陳泓霖",VLOOKUP(K11867,[1]人員授權表!D$2:E$249,2,FALSE))))</f>
        <v>Jack劉念忻</v>
      </c>
      <c r="P11867" s="92">
        <f t="shared" si="636"/>
        <v>44923</v>
      </c>
      <c r="Q11867" s="75" t="str">
        <f t="shared" si="637"/>
        <v>週三</v>
      </c>
      <c r="R11867" s="128" t="s">
        <v>1854</v>
      </c>
    </row>
    <row r="11868" spans="2:18">
      <c r="B11868" s="66">
        <v>44889</v>
      </c>
      <c r="D11868" s="126" t="s">
        <v>1854</v>
      </c>
      <c r="E11868" s="89" t="s">
        <v>82</v>
      </c>
      <c r="F11868" s="90" t="s">
        <v>4210</v>
      </c>
      <c r="G11868" s="92">
        <v>44909</v>
      </c>
      <c r="H11868" s="92">
        <v>44925</v>
      </c>
      <c r="I11868" s="127">
        <f t="shared" si="638"/>
        <v>16</v>
      </c>
      <c r="J11868" s="106" t="s">
        <v>148</v>
      </c>
      <c r="K11868" s="106" t="s">
        <v>149</v>
      </c>
      <c r="L11868" s="100"/>
      <c r="M11868" s="73" t="s">
        <v>127</v>
      </c>
      <c r="N11868" s="94" t="str">
        <f>VLOOKUP(K11868,[1]人員授權表!D$3:G$249,4,0)</f>
        <v>無機</v>
      </c>
      <c r="O11868" s="89" t="str">
        <f>IF(J11868=[1]人員授權表!$C$85,"Casper李羿勳",IF(J11868=[1]人員授權表!$C$188,"Iring陳俊明",IF(J11868=[1]人員授權表!$C$189,"Brian陳泓霖",VLOOKUP(K11868,[1]人員授權表!D$2:E$249,2,FALSE))))</f>
        <v>Vicky游崴涵</v>
      </c>
      <c r="P11868" s="92">
        <f t="shared" si="636"/>
        <v>44923</v>
      </c>
      <c r="Q11868" s="75" t="str">
        <f t="shared" si="637"/>
        <v>週三</v>
      </c>
      <c r="R11868" s="128" t="s">
        <v>1854</v>
      </c>
    </row>
    <row r="11869" spans="2:18">
      <c r="B11869" s="66">
        <v>44889</v>
      </c>
      <c r="D11869" s="126" t="s">
        <v>1854</v>
      </c>
      <c r="E11869" s="89" t="s">
        <v>82</v>
      </c>
      <c r="F11869" s="90" t="s">
        <v>4210</v>
      </c>
      <c r="G11869" s="92">
        <v>44909</v>
      </c>
      <c r="H11869" s="92">
        <v>44925</v>
      </c>
      <c r="I11869" s="127">
        <f t="shared" si="638"/>
        <v>16</v>
      </c>
      <c r="J11869" s="106" t="s">
        <v>153</v>
      </c>
      <c r="K11869" s="106" t="s">
        <v>154</v>
      </c>
      <c r="L11869" s="100"/>
      <c r="M11869" s="73" t="s">
        <v>127</v>
      </c>
      <c r="N11869" s="94" t="str">
        <f>VLOOKUP(K11869,[1]人員授權表!D$3:G$249,4,0)</f>
        <v>無機</v>
      </c>
      <c r="O11869" s="89" t="str">
        <f>IF(J11869=[1]人員授權表!$C$85,"Casper李羿勳",IF(J11869=[1]人員授權表!$C$188,"Iring陳俊明",IF(J11869=[1]人員授權表!$C$189,"Brian陳泓霖",VLOOKUP(K11869,[1]人員授權表!D$2:E$249,2,FALSE))))</f>
        <v>Ken張智凱</v>
      </c>
      <c r="P11869" s="92">
        <f t="shared" si="636"/>
        <v>44923</v>
      </c>
      <c r="Q11869" s="75" t="str">
        <f t="shared" si="637"/>
        <v>週三</v>
      </c>
      <c r="R11869" s="128" t="s">
        <v>1854</v>
      </c>
    </row>
    <row r="11870" spans="2:18">
      <c r="B11870" s="66">
        <v>44889</v>
      </c>
      <c r="D11870" s="126" t="s">
        <v>1854</v>
      </c>
      <c r="E11870" s="89" t="s">
        <v>82</v>
      </c>
      <c r="F11870" s="90" t="s">
        <v>4210</v>
      </c>
      <c r="G11870" s="92">
        <v>44909</v>
      </c>
      <c r="H11870" s="92">
        <v>44925</v>
      </c>
      <c r="I11870" s="127">
        <f t="shared" si="638"/>
        <v>16</v>
      </c>
      <c r="J11870" s="106" t="s">
        <v>343</v>
      </c>
      <c r="K11870" s="106" t="s">
        <v>187</v>
      </c>
      <c r="L11870" s="100"/>
      <c r="M11870" s="73" t="s">
        <v>127</v>
      </c>
      <c r="N11870" s="94" t="str">
        <f>VLOOKUP(K11870,[1]人員授權表!D$3:G$249,4,0)</f>
        <v>無機</v>
      </c>
      <c r="O11870" s="89" t="str">
        <f>IF(J11870=[1]人員授權表!$C$85,"Casper李羿勳",IF(J11870=[1]人員授權表!$C$188,"Iring陳俊明",IF(J11870=[1]人員授權表!$C$189,"Brian陳泓霖",VLOOKUP(K11870,[1]人員授權表!D$2:E$249,2,FALSE))))</f>
        <v>Ruby黃家蓁</v>
      </c>
      <c r="P11870" s="92">
        <f t="shared" si="636"/>
        <v>44923</v>
      </c>
      <c r="Q11870" s="75" t="str">
        <f t="shared" si="637"/>
        <v>週三</v>
      </c>
      <c r="R11870" s="128" t="s">
        <v>1854</v>
      </c>
    </row>
    <row r="11871" spans="2:18">
      <c r="B11871" s="66">
        <v>44889</v>
      </c>
      <c r="D11871" s="126" t="s">
        <v>1854</v>
      </c>
      <c r="E11871" s="89" t="s">
        <v>82</v>
      </c>
      <c r="F11871" s="90" t="s">
        <v>4210</v>
      </c>
      <c r="G11871" s="92">
        <v>44909</v>
      </c>
      <c r="H11871" s="92">
        <v>44925</v>
      </c>
      <c r="I11871" s="127">
        <f t="shared" si="638"/>
        <v>16</v>
      </c>
      <c r="J11871" s="106" t="s">
        <v>133</v>
      </c>
      <c r="K11871" s="106" t="s">
        <v>187</v>
      </c>
      <c r="L11871" s="100"/>
      <c r="M11871" s="73" t="s">
        <v>127</v>
      </c>
      <c r="N11871" s="94" t="str">
        <f>VLOOKUP(K11871,[1]人員授權表!D$3:G$249,4,0)</f>
        <v>無機</v>
      </c>
      <c r="O11871" s="89" t="str">
        <f>IF(J11871=[1]人員授權表!$C$85,"Casper李羿勳",IF(J11871=[1]人員授權表!$C$188,"Iring陳俊明",IF(J11871=[1]人員授權表!$C$189,"Brian陳泓霖",VLOOKUP(K11871,[1]人員授權表!D$2:E$249,2,FALSE))))</f>
        <v>Ruby黃家蓁</v>
      </c>
      <c r="P11871" s="92">
        <f t="shared" si="636"/>
        <v>44923</v>
      </c>
      <c r="Q11871" s="75" t="str">
        <f t="shared" si="637"/>
        <v>週三</v>
      </c>
      <c r="R11871" s="128" t="s">
        <v>1854</v>
      </c>
    </row>
    <row r="11872" spans="2:18">
      <c r="B11872" s="66">
        <v>44889</v>
      </c>
      <c r="D11872" s="126" t="s">
        <v>1854</v>
      </c>
      <c r="E11872" s="89" t="s">
        <v>82</v>
      </c>
      <c r="F11872" s="90" t="s">
        <v>4210</v>
      </c>
      <c r="G11872" s="92">
        <v>44909</v>
      </c>
      <c r="H11872" s="92">
        <v>44925</v>
      </c>
      <c r="I11872" s="127">
        <f t="shared" si="638"/>
        <v>16</v>
      </c>
      <c r="J11872" s="106" t="s">
        <v>341</v>
      </c>
      <c r="K11872" s="106" t="s">
        <v>187</v>
      </c>
      <c r="L11872" s="100"/>
      <c r="M11872" s="73" t="s">
        <v>127</v>
      </c>
      <c r="N11872" s="94" t="str">
        <f>VLOOKUP(K11872,[1]人員授權表!D$3:G$249,4,0)</f>
        <v>無機</v>
      </c>
      <c r="O11872" s="89" t="str">
        <f>IF(J11872=[1]人員授權表!$C$85,"Casper李羿勳",IF(J11872=[1]人員授權表!$C$188,"Iring陳俊明",IF(J11872=[1]人員授權表!$C$189,"Brian陳泓霖",VLOOKUP(K11872,[1]人員授權表!D$2:E$249,2,FALSE))))</f>
        <v>Ruby黃家蓁</v>
      </c>
      <c r="P11872" s="92">
        <f t="shared" si="636"/>
        <v>44923</v>
      </c>
      <c r="Q11872" s="75" t="str">
        <f t="shared" si="637"/>
        <v>週三</v>
      </c>
      <c r="R11872" s="128" t="s">
        <v>1854</v>
      </c>
    </row>
    <row r="11873" spans="2:26">
      <c r="B11873" s="66">
        <v>44889</v>
      </c>
      <c r="D11873" s="126" t="s">
        <v>1854</v>
      </c>
      <c r="E11873" s="89" t="s">
        <v>82</v>
      </c>
      <c r="F11873" s="90" t="s">
        <v>4210</v>
      </c>
      <c r="G11873" s="92">
        <v>44909</v>
      </c>
      <c r="H11873" s="92">
        <v>44925</v>
      </c>
      <c r="I11873" s="127">
        <f t="shared" si="638"/>
        <v>16</v>
      </c>
      <c r="J11873" s="106" t="s">
        <v>342</v>
      </c>
      <c r="K11873" s="106" t="s">
        <v>187</v>
      </c>
      <c r="L11873" s="100"/>
      <c r="M11873" s="73" t="s">
        <v>127</v>
      </c>
      <c r="N11873" s="94" t="str">
        <f>VLOOKUP(K11873,[1]人員授權表!D$3:G$249,4,0)</f>
        <v>無機</v>
      </c>
      <c r="O11873" s="89" t="str">
        <f>IF(J11873=[1]人員授權表!$C$85,"Casper李羿勳",IF(J11873=[1]人員授權表!$C$188,"Iring陳俊明",IF(J11873=[1]人員授權表!$C$189,"Brian陳泓霖",VLOOKUP(K11873,[1]人員授權表!D$2:E$249,2,FALSE))))</f>
        <v>Ruby黃家蓁</v>
      </c>
      <c r="P11873" s="92">
        <f t="shared" si="636"/>
        <v>44923</v>
      </c>
      <c r="Q11873" s="75" t="str">
        <f t="shared" si="637"/>
        <v>週三</v>
      </c>
      <c r="R11873" s="128" t="s">
        <v>1854</v>
      </c>
    </row>
    <row r="11874" spans="2:26">
      <c r="B11874" s="66">
        <v>44889</v>
      </c>
      <c r="D11874" s="126" t="s">
        <v>1854</v>
      </c>
      <c r="E11874" s="89" t="s">
        <v>82</v>
      </c>
      <c r="F11874" s="90" t="s">
        <v>4210</v>
      </c>
      <c r="G11874" s="92">
        <v>44909</v>
      </c>
      <c r="H11874" s="92">
        <v>44925</v>
      </c>
      <c r="I11874" s="127">
        <f t="shared" si="638"/>
        <v>16</v>
      </c>
      <c r="J11874" s="106" t="s">
        <v>97</v>
      </c>
      <c r="K11874" s="106" t="s">
        <v>187</v>
      </c>
      <c r="L11874" s="100"/>
      <c r="M11874" s="73" t="s">
        <v>127</v>
      </c>
      <c r="N11874" s="94" t="str">
        <f>VLOOKUP(K11874,[1]人員授權表!D$3:G$249,4,0)</f>
        <v>無機</v>
      </c>
      <c r="O11874" s="89" t="str">
        <f>IF(J11874=[1]人員授權表!$C$85,"Casper李羿勳",IF(J11874=[1]人員授權表!$C$188,"Iring陳俊明",IF(J11874=[1]人員授權表!$C$189,"Brian陳泓霖",VLOOKUP(K11874,[1]人員授權表!D$2:E$249,2,FALSE))))</f>
        <v>Ruby黃家蓁</v>
      </c>
      <c r="P11874" s="92">
        <f t="shared" si="636"/>
        <v>44923</v>
      </c>
      <c r="Q11874" s="75" t="str">
        <f t="shared" si="637"/>
        <v>週三</v>
      </c>
      <c r="R11874" s="128" t="s">
        <v>1854</v>
      </c>
    </row>
    <row r="11875" spans="2:26">
      <c r="B11875" s="66">
        <v>44889</v>
      </c>
      <c r="D11875" s="126" t="s">
        <v>1854</v>
      </c>
      <c r="E11875" s="89" t="s">
        <v>82</v>
      </c>
      <c r="F11875" s="90" t="s">
        <v>4211</v>
      </c>
      <c r="G11875" s="92">
        <v>44909</v>
      </c>
      <c r="H11875" s="92">
        <v>44925</v>
      </c>
      <c r="I11875" s="127">
        <f t="shared" si="638"/>
        <v>16</v>
      </c>
      <c r="J11875" s="106" t="s">
        <v>195</v>
      </c>
      <c r="K11875" s="106" t="s">
        <v>196</v>
      </c>
      <c r="L11875" s="100"/>
      <c r="M11875" s="73" t="s">
        <v>127</v>
      </c>
      <c r="N11875" s="94" t="str">
        <f>VLOOKUP(K11875,[1]人員授權表!D$3:G$249,4,0)</f>
        <v>無機</v>
      </c>
      <c r="O11875" s="89" t="str">
        <f>IF(J11875=[1]人員授權表!$C$85,"Casper李羿勳",IF(J11875=[1]人員授權表!$C$188,"Iring陳俊明",IF(J11875=[1]人員授權表!$C$189,"Brian陳泓霖",VLOOKUP(K11875,[1]人員授權表!D$2:E$249,2,FALSE))))</f>
        <v>Debby胡萱黛</v>
      </c>
      <c r="P11875" s="92">
        <f t="shared" si="636"/>
        <v>44923</v>
      </c>
      <c r="Q11875" s="75" t="str">
        <f t="shared" si="637"/>
        <v>週三</v>
      </c>
      <c r="R11875" s="128" t="s">
        <v>1854</v>
      </c>
    </row>
    <row r="11876" spans="2:26">
      <c r="B11876" s="66">
        <v>44889</v>
      </c>
      <c r="D11876" s="126" t="s">
        <v>1854</v>
      </c>
      <c r="E11876" s="89" t="s">
        <v>82</v>
      </c>
      <c r="F11876" s="90" t="s">
        <v>4210</v>
      </c>
      <c r="G11876" s="92">
        <v>44909</v>
      </c>
      <c r="H11876" s="92">
        <v>44925</v>
      </c>
      <c r="I11876" s="127">
        <f t="shared" si="638"/>
        <v>16</v>
      </c>
      <c r="J11876" s="106" t="s">
        <v>340</v>
      </c>
      <c r="K11876" s="106" t="s">
        <v>187</v>
      </c>
      <c r="L11876" s="100"/>
      <c r="M11876" s="73" t="s">
        <v>127</v>
      </c>
      <c r="N11876" s="94" t="str">
        <f>VLOOKUP(K11876,[1]人員授權表!D$3:G$249,4,0)</f>
        <v>無機</v>
      </c>
      <c r="O11876" s="89" t="str">
        <f>IF(J11876=[1]人員授權表!$C$85,"Casper李羿勳",IF(J11876=[1]人員授權表!$C$188,"Iring陳俊明",IF(J11876=[1]人員授權表!$C$189,"Brian陳泓霖",VLOOKUP(K11876,[1]人員授權表!D$2:E$249,2,FALSE))))</f>
        <v>Ruby黃家蓁</v>
      </c>
      <c r="P11876" s="92">
        <f t="shared" si="636"/>
        <v>44923</v>
      </c>
      <c r="Q11876" s="75" t="str">
        <f t="shared" si="637"/>
        <v>週三</v>
      </c>
      <c r="R11876" s="128" t="s">
        <v>1854</v>
      </c>
    </row>
    <row r="11877" spans="2:26">
      <c r="B11877" s="66">
        <v>44889</v>
      </c>
      <c r="D11877" s="126" t="s">
        <v>1854</v>
      </c>
      <c r="E11877" s="89" t="s">
        <v>82</v>
      </c>
      <c r="F11877" s="90" t="s">
        <v>4210</v>
      </c>
      <c r="G11877" s="92">
        <v>44909</v>
      </c>
      <c r="H11877" s="92">
        <v>44925</v>
      </c>
      <c r="I11877" s="127">
        <f t="shared" si="638"/>
        <v>16</v>
      </c>
      <c r="J11877" s="106" t="s">
        <v>204</v>
      </c>
      <c r="K11877" s="106" t="s">
        <v>205</v>
      </c>
      <c r="L11877" s="100"/>
      <c r="M11877" s="73" t="s">
        <v>127</v>
      </c>
      <c r="N11877" s="94" t="str">
        <f>VLOOKUP(K11877,[1]人員授權表!D$3:G$249,4,0)</f>
        <v>無機</v>
      </c>
      <c r="O11877" s="89" t="str">
        <f>IF(J11877=[1]人員授權表!$C$85,"Casper李羿勳",IF(J11877=[1]人員授權表!$C$188,"Iring陳俊明",IF(J11877=[1]人員授權表!$C$189,"Brian陳泓霖",VLOOKUP(K11877,[1]人員授權表!D$2:E$249,2,FALSE))))</f>
        <v>Iring陳俊明</v>
      </c>
      <c r="P11877" s="92">
        <f t="shared" si="636"/>
        <v>44923</v>
      </c>
      <c r="Q11877" s="75" t="str">
        <f t="shared" si="637"/>
        <v>週三</v>
      </c>
      <c r="R11877" s="128" t="s">
        <v>1854</v>
      </c>
    </row>
    <row r="11878" spans="2:26">
      <c r="B11878" s="66">
        <v>44889</v>
      </c>
      <c r="D11878" s="126" t="s">
        <v>1854</v>
      </c>
      <c r="E11878" s="89" t="s">
        <v>82</v>
      </c>
      <c r="F11878" s="90" t="s">
        <v>4210</v>
      </c>
      <c r="G11878" s="92">
        <v>44909</v>
      </c>
      <c r="H11878" s="92">
        <v>44925</v>
      </c>
      <c r="I11878" s="127">
        <f t="shared" si="638"/>
        <v>16</v>
      </c>
      <c r="J11878" s="106" t="s">
        <v>178</v>
      </c>
      <c r="K11878" s="106" t="s">
        <v>179</v>
      </c>
      <c r="L11878" s="100"/>
      <c r="M11878" s="73" t="s">
        <v>127</v>
      </c>
      <c r="N11878" s="94" t="str">
        <f>VLOOKUP(K11878,[1]人員授權表!D$3:G$249,4,0)</f>
        <v>無機</v>
      </c>
      <c r="O11878" s="89" t="str">
        <f>IF(J11878=[1]人員授權表!$C$85,"Casper李羿勳",IF(J11878=[1]人員授權表!$C$188,"Iring陳俊明",IF(J11878=[1]人員授權表!$C$189,"Brian陳泓霖",VLOOKUP(K11878,[1]人員授權表!D$2:E$249,2,FALSE))))</f>
        <v>Dennis陳汶宏</v>
      </c>
      <c r="P11878" s="92">
        <f t="shared" si="636"/>
        <v>44923</v>
      </c>
      <c r="Q11878" s="75" t="str">
        <f t="shared" si="637"/>
        <v>週三</v>
      </c>
      <c r="R11878" s="128" t="s">
        <v>1854</v>
      </c>
    </row>
    <row r="11879" spans="2:26">
      <c r="B11879" s="66">
        <v>44889</v>
      </c>
      <c r="D11879" s="126" t="s">
        <v>1854</v>
      </c>
      <c r="E11879" s="89" t="s">
        <v>82</v>
      </c>
      <c r="F11879" s="90" t="s">
        <v>4210</v>
      </c>
      <c r="G11879" s="92">
        <v>44909</v>
      </c>
      <c r="H11879" s="92">
        <v>44925</v>
      </c>
      <c r="I11879" s="127">
        <f t="shared" si="638"/>
        <v>16</v>
      </c>
      <c r="J11879" s="106" t="s">
        <v>151</v>
      </c>
      <c r="K11879" s="106" t="s">
        <v>152</v>
      </c>
      <c r="L11879" s="100"/>
      <c r="M11879" s="73" t="s">
        <v>127</v>
      </c>
      <c r="N11879" s="94" t="str">
        <f>VLOOKUP(K11879,[1]人員授權表!D$3:G$249,4,0)</f>
        <v>無機</v>
      </c>
      <c r="O11879" s="89" t="str">
        <f>IF(J11879=[1]人員授權表!$C$85,"Casper李羿勳",IF(J11879=[1]人員授權表!$C$188,"Iring陳俊明",IF(J11879=[1]人員授權表!$C$189,"Brian陳泓霖",VLOOKUP(K11879,[1]人員授權表!D$2:E$249,2,FALSE))))</f>
        <v>Vicky游崴涵</v>
      </c>
      <c r="P11879" s="92">
        <f t="shared" si="636"/>
        <v>44923</v>
      </c>
      <c r="Q11879" s="75" t="str">
        <f t="shared" si="637"/>
        <v>週三</v>
      </c>
      <c r="R11879" s="128" t="s">
        <v>1854</v>
      </c>
    </row>
    <row r="11880" spans="2:26">
      <c r="B11880" s="66">
        <v>44889</v>
      </c>
      <c r="C11880" s="67">
        <v>44902</v>
      </c>
      <c r="E11880" s="70" t="s">
        <v>82</v>
      </c>
      <c r="F11880" s="70" t="s">
        <v>4212</v>
      </c>
      <c r="G11880" s="101">
        <v>44909</v>
      </c>
      <c r="H11880" s="101">
        <v>44925</v>
      </c>
      <c r="I11880" s="71">
        <f t="shared" si="638"/>
        <v>16</v>
      </c>
      <c r="J11880" s="72" t="s">
        <v>303</v>
      </c>
      <c r="K11880" s="72" t="s">
        <v>210</v>
      </c>
      <c r="L11880" s="73">
        <v>1</v>
      </c>
      <c r="M11880" s="73" t="s">
        <v>127</v>
      </c>
      <c r="N11880" s="68" t="str">
        <f>VLOOKUP(K11880,[1]人員授權表!D$3:G$249,4,0)</f>
        <v>無機</v>
      </c>
      <c r="O11880" s="70" t="str">
        <f>IF(J11880=[1]人員授權表!$C$85,"Casper李羿勳",IF(J11880=[1]人員授權表!$C$188,"Iring陳俊明",IF(J11880=[1]人員授權表!$C$189,"Brian陳泓霖",VLOOKUP(K11880,[1]人員授權表!D$2:E$249,2,FALSE))))</f>
        <v>Vicky游崴涵</v>
      </c>
      <c r="P11880" s="67">
        <f t="shared" si="636"/>
        <v>44923</v>
      </c>
      <c r="Q11880" s="75" t="str">
        <f t="shared" si="637"/>
        <v>週三</v>
      </c>
      <c r="Z11880" s="79" t="s">
        <v>4204</v>
      </c>
    </row>
    <row r="11881" spans="2:26">
      <c r="B11881" s="66">
        <v>44889</v>
      </c>
      <c r="C11881" s="67">
        <v>44902</v>
      </c>
      <c r="E11881" s="70" t="s">
        <v>82</v>
      </c>
      <c r="F11881" s="70" t="s">
        <v>4212</v>
      </c>
      <c r="G11881" s="101">
        <v>44909</v>
      </c>
      <c r="H11881" s="101">
        <v>44925</v>
      </c>
      <c r="I11881" s="71">
        <f t="shared" si="638"/>
        <v>16</v>
      </c>
      <c r="J11881" s="72" t="s">
        <v>295</v>
      </c>
      <c r="K11881" s="72" t="s">
        <v>296</v>
      </c>
      <c r="L11881" s="73">
        <v>1</v>
      </c>
      <c r="M11881" s="73" t="s">
        <v>127</v>
      </c>
      <c r="N11881" s="68" t="str">
        <f>VLOOKUP(K11881,[1]人員授權表!D$3:G$249,4,0)</f>
        <v>無機</v>
      </c>
      <c r="O11881" s="70" t="str">
        <f>IF(J11881=[1]人員授權表!$C$85,"Casper李羿勳",IF(J11881=[1]人員授權表!$C$188,"Iring陳俊明",IF(J11881=[1]人員授權表!$C$189,"Brian陳泓霖",VLOOKUP(K11881,[1]人員授權表!D$2:E$249,2,FALSE))))</f>
        <v>Ken張智凱</v>
      </c>
      <c r="P11881" s="67">
        <f t="shared" si="636"/>
        <v>44923</v>
      </c>
      <c r="Q11881" s="75" t="str">
        <f t="shared" si="637"/>
        <v>週三</v>
      </c>
      <c r="Z11881" s="79" t="s">
        <v>4204</v>
      </c>
    </row>
    <row r="11882" spans="2:26">
      <c r="B11882" s="66">
        <v>44889</v>
      </c>
      <c r="C11882" s="67">
        <v>44902</v>
      </c>
      <c r="E11882" s="70" t="s">
        <v>82</v>
      </c>
      <c r="F11882" s="70" t="s">
        <v>4212</v>
      </c>
      <c r="G11882" s="101">
        <v>44909</v>
      </c>
      <c r="H11882" s="101">
        <v>44925</v>
      </c>
      <c r="I11882" s="71">
        <f t="shared" si="638"/>
        <v>16</v>
      </c>
      <c r="J11882" s="72" t="s">
        <v>4213</v>
      </c>
      <c r="K11882" s="72" t="s">
        <v>187</v>
      </c>
      <c r="L11882" s="73">
        <v>1</v>
      </c>
      <c r="M11882" s="73" t="s">
        <v>127</v>
      </c>
      <c r="N11882" s="68" t="str">
        <f>VLOOKUP(K11882,[1]人員授權表!D$3:G$249,4,0)</f>
        <v>無機</v>
      </c>
      <c r="O11882" s="70" t="str">
        <f>IF(J11882=[1]人員授權表!$C$85,"Casper李羿勳",IF(J11882=[1]人員授權表!$C$188,"Iring陳俊明",IF(J11882=[1]人員授權表!$C$189,"Brian陳泓霖",VLOOKUP(K11882,[1]人員授權表!D$2:E$249,2,FALSE))))</f>
        <v>Ruby黃家蓁</v>
      </c>
      <c r="P11882" s="67">
        <f t="shared" si="636"/>
        <v>44923</v>
      </c>
      <c r="Q11882" s="75" t="str">
        <f t="shared" si="637"/>
        <v>週三</v>
      </c>
      <c r="Z11882" s="79" t="s">
        <v>4204</v>
      </c>
    </row>
    <row r="11883" spans="2:26">
      <c r="B11883" s="66">
        <v>44889</v>
      </c>
      <c r="C11883" s="67">
        <v>44902</v>
      </c>
      <c r="E11883" s="70" t="s">
        <v>82</v>
      </c>
      <c r="F11883" s="70" t="s">
        <v>4212</v>
      </c>
      <c r="G11883" s="101">
        <v>44909</v>
      </c>
      <c r="H11883" s="101">
        <v>44925</v>
      </c>
      <c r="I11883" s="71">
        <f t="shared" si="638"/>
        <v>16</v>
      </c>
      <c r="J11883" s="72" t="s">
        <v>4214</v>
      </c>
      <c r="K11883" s="72" t="s">
        <v>187</v>
      </c>
      <c r="L11883" s="73">
        <v>1</v>
      </c>
      <c r="M11883" s="73" t="s">
        <v>127</v>
      </c>
      <c r="N11883" s="68" t="str">
        <f>VLOOKUP(K11883,[1]人員授權表!D$3:G$249,4,0)</f>
        <v>無機</v>
      </c>
      <c r="O11883" s="70" t="str">
        <f>IF(J11883=[1]人員授權表!$C$85,"Casper李羿勳",IF(J11883=[1]人員授權表!$C$188,"Iring陳俊明",IF(J11883=[1]人員授權表!$C$189,"Brian陳泓霖",VLOOKUP(K11883,[1]人員授權表!D$2:E$249,2,FALSE))))</f>
        <v>Ruby黃家蓁</v>
      </c>
      <c r="P11883" s="67">
        <f t="shared" si="636"/>
        <v>44923</v>
      </c>
      <c r="Q11883" s="75" t="str">
        <f t="shared" si="637"/>
        <v>週三</v>
      </c>
      <c r="Z11883" s="79" t="s">
        <v>4204</v>
      </c>
    </row>
    <row r="11884" spans="2:26">
      <c r="B11884" s="66">
        <v>44889</v>
      </c>
      <c r="C11884" s="67">
        <v>44902</v>
      </c>
      <c r="E11884" s="70" t="s">
        <v>82</v>
      </c>
      <c r="F11884" s="70" t="s">
        <v>4212</v>
      </c>
      <c r="G11884" s="101">
        <v>44909</v>
      </c>
      <c r="H11884" s="101">
        <v>44925</v>
      </c>
      <c r="I11884" s="71">
        <f t="shared" si="638"/>
        <v>16</v>
      </c>
      <c r="J11884" s="72" t="s">
        <v>290</v>
      </c>
      <c r="K11884" s="72" t="s">
        <v>291</v>
      </c>
      <c r="L11884" s="73">
        <v>1</v>
      </c>
      <c r="M11884" s="73" t="s">
        <v>127</v>
      </c>
      <c r="N11884" s="68" t="str">
        <f>VLOOKUP(K11884,[1]人員授權表!D$3:G$249,4,0)</f>
        <v>無機</v>
      </c>
      <c r="O11884" s="70" t="str">
        <f>IF(J11884=[1]人員授權表!$C$85,"Casper李羿勳",IF(J11884=[1]人員授權表!$C$188,"Iring陳俊明",IF(J11884=[1]人員授權表!$C$189,"Brian陳泓霖",VLOOKUP(K11884,[1]人員授權表!D$2:E$249,2,FALSE))))</f>
        <v>George陳志昇</v>
      </c>
      <c r="P11884" s="67">
        <f t="shared" si="636"/>
        <v>44923</v>
      </c>
      <c r="Q11884" s="75" t="str">
        <f t="shared" si="637"/>
        <v>週三</v>
      </c>
      <c r="Z11884" s="79" t="s">
        <v>4204</v>
      </c>
    </row>
    <row r="11885" spans="2:26">
      <c r="B11885" s="66">
        <v>44889</v>
      </c>
      <c r="C11885" s="67">
        <v>44902</v>
      </c>
      <c r="E11885" s="70" t="s">
        <v>82</v>
      </c>
      <c r="F11885" s="70" t="s">
        <v>4215</v>
      </c>
      <c r="G11885" s="101">
        <v>44909</v>
      </c>
      <c r="H11885" s="101">
        <v>44925</v>
      </c>
      <c r="I11885" s="71">
        <f t="shared" si="638"/>
        <v>16</v>
      </c>
      <c r="J11885" s="72" t="s">
        <v>303</v>
      </c>
      <c r="K11885" s="72" t="s">
        <v>210</v>
      </c>
      <c r="L11885" s="73">
        <v>1</v>
      </c>
      <c r="M11885" s="73" t="s">
        <v>127</v>
      </c>
      <c r="N11885" s="68" t="str">
        <f>VLOOKUP(K11885,[1]人員授權表!D$3:G$249,4,0)</f>
        <v>無機</v>
      </c>
      <c r="O11885" s="70" t="str">
        <f>IF(J11885=[1]人員授權表!$C$85,"Casper李羿勳",IF(J11885=[1]人員授權表!$C$188,"Iring陳俊明",IF(J11885=[1]人員授權表!$C$189,"Brian陳泓霖",VLOOKUP(K11885,[1]人員授權表!D$2:E$249,2,FALSE))))</f>
        <v>Vicky游崴涵</v>
      </c>
      <c r="P11885" s="67">
        <f t="shared" si="636"/>
        <v>44923</v>
      </c>
      <c r="Q11885" s="75" t="str">
        <f t="shared" si="637"/>
        <v>週三</v>
      </c>
      <c r="Z11885" s="79" t="s">
        <v>4204</v>
      </c>
    </row>
    <row r="11886" spans="2:26">
      <c r="B11886" s="66">
        <v>44889</v>
      </c>
      <c r="C11886" s="67">
        <v>44902</v>
      </c>
      <c r="E11886" s="70" t="s">
        <v>82</v>
      </c>
      <c r="F11886" s="70" t="s">
        <v>4215</v>
      </c>
      <c r="G11886" s="101">
        <v>44909</v>
      </c>
      <c r="H11886" s="101">
        <v>44925</v>
      </c>
      <c r="I11886" s="71">
        <f t="shared" si="638"/>
        <v>16</v>
      </c>
      <c r="J11886" s="72" t="s">
        <v>295</v>
      </c>
      <c r="K11886" s="72" t="s">
        <v>296</v>
      </c>
      <c r="L11886" s="73">
        <v>1</v>
      </c>
      <c r="M11886" s="73" t="s">
        <v>127</v>
      </c>
      <c r="N11886" s="68" t="str">
        <f>VLOOKUP(K11886,[1]人員授權表!D$3:G$249,4,0)</f>
        <v>無機</v>
      </c>
      <c r="O11886" s="70" t="str">
        <f>IF(J11886=[1]人員授權表!$C$85,"Casper李羿勳",IF(J11886=[1]人員授權表!$C$188,"Iring陳俊明",IF(J11886=[1]人員授權表!$C$189,"Brian陳泓霖",VLOOKUP(K11886,[1]人員授權表!D$2:E$249,2,FALSE))))</f>
        <v>Ken張智凱</v>
      </c>
      <c r="P11886" s="67">
        <f t="shared" si="636"/>
        <v>44923</v>
      </c>
      <c r="Q11886" s="75" t="str">
        <f t="shared" si="637"/>
        <v>週三</v>
      </c>
      <c r="Z11886" s="79" t="s">
        <v>4204</v>
      </c>
    </row>
    <row r="11887" spans="2:26">
      <c r="B11887" s="66">
        <v>44889</v>
      </c>
      <c r="C11887" s="67">
        <v>44902</v>
      </c>
      <c r="E11887" s="70" t="s">
        <v>82</v>
      </c>
      <c r="F11887" s="70" t="s">
        <v>4215</v>
      </c>
      <c r="G11887" s="101">
        <v>44909</v>
      </c>
      <c r="H11887" s="101">
        <v>44925</v>
      </c>
      <c r="I11887" s="71">
        <f t="shared" si="638"/>
        <v>16</v>
      </c>
      <c r="J11887" s="72" t="s">
        <v>4213</v>
      </c>
      <c r="K11887" s="72" t="s">
        <v>187</v>
      </c>
      <c r="L11887" s="73">
        <v>1</v>
      </c>
      <c r="M11887" s="73" t="s">
        <v>127</v>
      </c>
      <c r="N11887" s="68" t="str">
        <f>VLOOKUP(K11887,[1]人員授權表!D$3:G$249,4,0)</f>
        <v>無機</v>
      </c>
      <c r="O11887" s="70" t="str">
        <f>IF(J11887=[1]人員授權表!$C$85,"Casper李羿勳",IF(J11887=[1]人員授權表!$C$188,"Iring陳俊明",IF(J11887=[1]人員授權表!$C$189,"Brian陳泓霖",VLOOKUP(K11887,[1]人員授權表!D$2:E$249,2,FALSE))))</f>
        <v>Ruby黃家蓁</v>
      </c>
      <c r="P11887" s="67">
        <f t="shared" si="636"/>
        <v>44923</v>
      </c>
      <c r="Q11887" s="75" t="str">
        <f t="shared" si="637"/>
        <v>週三</v>
      </c>
      <c r="Z11887" s="79" t="s">
        <v>4204</v>
      </c>
    </row>
    <row r="11888" spans="2:26">
      <c r="B11888" s="66">
        <v>44889</v>
      </c>
      <c r="C11888" s="67">
        <v>44902</v>
      </c>
      <c r="E11888" s="70" t="s">
        <v>82</v>
      </c>
      <c r="F11888" s="70" t="s">
        <v>4215</v>
      </c>
      <c r="G11888" s="101">
        <v>44909</v>
      </c>
      <c r="H11888" s="101">
        <v>44925</v>
      </c>
      <c r="I11888" s="71">
        <f t="shared" si="638"/>
        <v>16</v>
      </c>
      <c r="J11888" s="72" t="s">
        <v>4214</v>
      </c>
      <c r="K11888" s="72" t="s">
        <v>187</v>
      </c>
      <c r="L11888" s="73">
        <v>1</v>
      </c>
      <c r="M11888" s="73" t="s">
        <v>127</v>
      </c>
      <c r="N11888" s="68" t="str">
        <f>VLOOKUP(K11888,[1]人員授權表!D$3:G$249,4,0)</f>
        <v>無機</v>
      </c>
      <c r="O11888" s="70" t="str">
        <f>IF(J11888=[1]人員授權表!$C$85,"Casper李羿勳",IF(J11888=[1]人員授權表!$C$188,"Iring陳俊明",IF(J11888=[1]人員授權表!$C$189,"Brian陳泓霖",VLOOKUP(K11888,[1]人員授權表!D$2:E$249,2,FALSE))))</f>
        <v>Ruby黃家蓁</v>
      </c>
      <c r="P11888" s="67">
        <f t="shared" si="636"/>
        <v>44923</v>
      </c>
      <c r="Q11888" s="75" t="str">
        <f t="shared" si="637"/>
        <v>週三</v>
      </c>
      <c r="Z11888" s="79" t="s">
        <v>4204</v>
      </c>
    </row>
    <row r="11889" spans="2:26">
      <c r="B11889" s="66">
        <v>44889</v>
      </c>
      <c r="C11889" s="67">
        <v>44902</v>
      </c>
      <c r="E11889" s="70" t="s">
        <v>82</v>
      </c>
      <c r="F11889" s="70" t="s">
        <v>4215</v>
      </c>
      <c r="G11889" s="101">
        <v>44909</v>
      </c>
      <c r="H11889" s="101">
        <v>44925</v>
      </c>
      <c r="I11889" s="71">
        <f t="shared" si="638"/>
        <v>16</v>
      </c>
      <c r="J11889" s="72" t="s">
        <v>290</v>
      </c>
      <c r="K11889" s="72" t="s">
        <v>291</v>
      </c>
      <c r="L11889" s="73">
        <v>1</v>
      </c>
      <c r="M11889" s="73" t="s">
        <v>127</v>
      </c>
      <c r="N11889" s="68" t="str">
        <f>VLOOKUP(K11889,[1]人員授權表!D$3:G$249,4,0)</f>
        <v>無機</v>
      </c>
      <c r="O11889" s="70" t="str">
        <f>IF(J11889=[1]人員授權表!$C$85,"Casper李羿勳",IF(J11889=[1]人員授權表!$C$188,"Iring陳俊明",IF(J11889=[1]人員授權表!$C$189,"Brian陳泓霖",VLOOKUP(K11889,[1]人員授權表!D$2:E$249,2,FALSE))))</f>
        <v>George陳志昇</v>
      </c>
      <c r="P11889" s="67">
        <f t="shared" si="636"/>
        <v>44923</v>
      </c>
      <c r="Q11889" s="75" t="str">
        <f t="shared" si="637"/>
        <v>週三</v>
      </c>
      <c r="Z11889" s="79" t="s">
        <v>4204</v>
      </c>
    </row>
    <row r="11890" spans="2:26">
      <c r="B11890" s="66">
        <v>44887</v>
      </c>
      <c r="E11890" s="70" t="s">
        <v>51</v>
      </c>
      <c r="F11890" s="70" t="s">
        <v>4216</v>
      </c>
      <c r="G11890" s="67">
        <v>44911</v>
      </c>
      <c r="H11890" s="67">
        <v>44925</v>
      </c>
      <c r="I11890" s="71">
        <f t="shared" si="638"/>
        <v>14</v>
      </c>
      <c r="J11890" s="72" t="s">
        <v>453</v>
      </c>
      <c r="K11890" s="72" t="s">
        <v>332</v>
      </c>
      <c r="L11890" s="73">
        <v>3</v>
      </c>
      <c r="M11890" s="73" t="s">
        <v>2273</v>
      </c>
      <c r="N11890" s="68" t="str">
        <f>VLOOKUP(K11890,[1]人員授權表!D$3:G$249,4,0)</f>
        <v>有機</v>
      </c>
      <c r="O11890" s="70" t="str">
        <f>IF(J11890=[1]人員授權表!$C$85,"Casper李羿勳",IF(J11890=[1]人員授權表!$C$188,"Iring陳俊明",IF(J11890=[1]人員授權表!$C$189,"Brian陳泓霖",VLOOKUP(K11890,[1]人員授權表!D$2:E$249,2,FALSE))))</f>
        <v>Lucy黃詩婷</v>
      </c>
      <c r="P11890" s="67">
        <f t="shared" si="636"/>
        <v>44923</v>
      </c>
      <c r="Q11890" s="75" t="str">
        <f t="shared" si="637"/>
        <v>週三</v>
      </c>
    </row>
    <row r="11891" spans="2:26">
      <c r="B11891" s="66">
        <v>44887</v>
      </c>
      <c r="E11891" s="70" t="s">
        <v>51</v>
      </c>
      <c r="F11891" s="70" t="s">
        <v>4216</v>
      </c>
      <c r="G11891" s="67">
        <v>44911</v>
      </c>
      <c r="H11891" s="67">
        <v>44925</v>
      </c>
      <c r="I11891" s="71">
        <f t="shared" si="638"/>
        <v>14</v>
      </c>
      <c r="J11891" s="72" t="s">
        <v>125</v>
      </c>
      <c r="K11891" s="72" t="s">
        <v>126</v>
      </c>
      <c r="L11891" s="73">
        <v>3</v>
      </c>
      <c r="M11891" s="73" t="s">
        <v>2273</v>
      </c>
      <c r="N11891" s="68" t="str">
        <f>VLOOKUP(K11891,[1]人員授權表!D$3:G$249,4,0)</f>
        <v>有機</v>
      </c>
      <c r="O11891" s="70" t="str">
        <f>IF(J11891=[1]人員授權表!$C$85,"Casper李羿勳",IF(J11891=[1]人員授權表!$C$188,"Iring陳俊明",IF(J11891=[1]人員授權表!$C$189,"Brian陳泓霖",VLOOKUP(K11891,[1]人員授權表!D$2:E$249,2,FALSE))))</f>
        <v>Lucy黃詩婷</v>
      </c>
      <c r="P11891" s="67">
        <f t="shared" si="636"/>
        <v>44923</v>
      </c>
      <c r="Q11891" s="75" t="str">
        <f t="shared" si="637"/>
        <v>週三</v>
      </c>
    </row>
    <row r="11892" spans="2:26">
      <c r="B11892" s="66">
        <v>44887</v>
      </c>
      <c r="E11892" s="70" t="s">
        <v>51</v>
      </c>
      <c r="F11892" s="70" t="s">
        <v>4217</v>
      </c>
      <c r="G11892" s="67">
        <v>44911</v>
      </c>
      <c r="H11892" s="67">
        <v>44925</v>
      </c>
      <c r="I11892" s="71">
        <f t="shared" si="638"/>
        <v>14</v>
      </c>
      <c r="J11892" s="72" t="s">
        <v>453</v>
      </c>
      <c r="K11892" s="72" t="s">
        <v>332</v>
      </c>
      <c r="L11892" s="73">
        <v>3</v>
      </c>
      <c r="M11892" s="73" t="s">
        <v>2273</v>
      </c>
      <c r="N11892" s="68" t="str">
        <f>VLOOKUP(K11892,[1]人員授權表!D$3:G$249,4,0)</f>
        <v>有機</v>
      </c>
      <c r="O11892" s="70" t="str">
        <f>IF(J11892=[1]人員授權表!$C$85,"Casper李羿勳",IF(J11892=[1]人員授權表!$C$188,"Iring陳俊明",IF(J11892=[1]人員授權表!$C$189,"Brian陳泓霖",VLOOKUP(K11892,[1]人員授權表!D$2:E$249,2,FALSE))))</f>
        <v>Lucy黃詩婷</v>
      </c>
      <c r="P11892" s="67">
        <f t="shared" si="636"/>
        <v>44923</v>
      </c>
      <c r="Q11892" s="75" t="str">
        <f t="shared" si="637"/>
        <v>週三</v>
      </c>
    </row>
    <row r="11893" spans="2:26">
      <c r="B11893" s="66">
        <v>44887</v>
      </c>
      <c r="E11893" s="70" t="s">
        <v>51</v>
      </c>
      <c r="F11893" s="70" t="s">
        <v>4217</v>
      </c>
      <c r="G11893" s="67">
        <v>44911</v>
      </c>
      <c r="H11893" s="67">
        <v>44925</v>
      </c>
      <c r="I11893" s="71">
        <f t="shared" si="638"/>
        <v>14</v>
      </c>
      <c r="J11893" s="72" t="s">
        <v>125</v>
      </c>
      <c r="K11893" s="72" t="s">
        <v>126</v>
      </c>
      <c r="L11893" s="73">
        <v>3</v>
      </c>
      <c r="M11893" s="73" t="s">
        <v>2273</v>
      </c>
      <c r="N11893" s="68" t="str">
        <f>VLOOKUP(K11893,[1]人員授權表!D$3:G$249,4,0)</f>
        <v>有機</v>
      </c>
      <c r="O11893" s="70" t="str">
        <f>IF(J11893=[1]人員授權表!$C$85,"Casper李羿勳",IF(J11893=[1]人員授權表!$C$188,"Iring陳俊明",IF(J11893=[1]人員授權表!$C$189,"Brian陳泓霖",VLOOKUP(K11893,[1]人員授權表!D$2:E$249,2,FALSE))))</f>
        <v>Lucy黃詩婷</v>
      </c>
      <c r="P11893" s="67">
        <f t="shared" si="636"/>
        <v>44923</v>
      </c>
      <c r="Q11893" s="75" t="str">
        <f t="shared" si="637"/>
        <v>週三</v>
      </c>
    </row>
    <row r="11894" spans="2:26">
      <c r="B11894" s="66">
        <v>44887</v>
      </c>
      <c r="E11894" s="70" t="s">
        <v>51</v>
      </c>
      <c r="F11894" s="70" t="s">
        <v>4218</v>
      </c>
      <c r="G11894" s="67">
        <v>44911</v>
      </c>
      <c r="H11894" s="67">
        <v>44925</v>
      </c>
      <c r="I11894" s="71">
        <f t="shared" si="638"/>
        <v>14</v>
      </c>
      <c r="J11894" s="72" t="s">
        <v>453</v>
      </c>
      <c r="K11894" s="72" t="s">
        <v>332</v>
      </c>
      <c r="L11894" s="73">
        <v>2</v>
      </c>
      <c r="M11894" s="73" t="s">
        <v>2273</v>
      </c>
      <c r="N11894" s="68" t="str">
        <f>VLOOKUP(K11894,[1]人員授權表!D$3:G$249,4,0)</f>
        <v>有機</v>
      </c>
      <c r="O11894" s="70" t="str">
        <f>IF(J11894=[1]人員授權表!$C$85,"Casper李羿勳",IF(J11894=[1]人員授權表!$C$188,"Iring陳俊明",IF(J11894=[1]人員授權表!$C$189,"Brian陳泓霖",VLOOKUP(K11894,[1]人員授權表!D$2:E$249,2,FALSE))))</f>
        <v>Lucy黃詩婷</v>
      </c>
      <c r="P11894" s="67">
        <f t="shared" ref="P11894:P11957" si="639">H11894-2</f>
        <v>44923</v>
      </c>
      <c r="Q11894" s="75" t="str">
        <f t="shared" si="637"/>
        <v>週三</v>
      </c>
    </row>
    <row r="11895" spans="2:26">
      <c r="B11895" s="66">
        <v>44887</v>
      </c>
      <c r="E11895" s="70" t="s">
        <v>51</v>
      </c>
      <c r="F11895" s="70" t="s">
        <v>4218</v>
      </c>
      <c r="G11895" s="67">
        <v>44911</v>
      </c>
      <c r="H11895" s="67">
        <v>44925</v>
      </c>
      <c r="I11895" s="71">
        <f t="shared" si="638"/>
        <v>14</v>
      </c>
      <c r="J11895" s="72" t="s">
        <v>125</v>
      </c>
      <c r="K11895" s="72" t="s">
        <v>126</v>
      </c>
      <c r="L11895" s="73">
        <v>2</v>
      </c>
      <c r="M11895" s="73" t="s">
        <v>2273</v>
      </c>
      <c r="N11895" s="68" t="str">
        <f>VLOOKUP(K11895,[1]人員授權表!D$3:G$249,4,0)</f>
        <v>有機</v>
      </c>
      <c r="O11895" s="70" t="str">
        <f>IF(J11895=[1]人員授權表!$C$85,"Casper李羿勳",IF(J11895=[1]人員授權表!$C$188,"Iring陳俊明",IF(J11895=[1]人員授權表!$C$189,"Brian陳泓霖",VLOOKUP(K11895,[1]人員授權表!D$2:E$249,2,FALSE))))</f>
        <v>Lucy黃詩婷</v>
      </c>
      <c r="P11895" s="67">
        <f t="shared" si="639"/>
        <v>44923</v>
      </c>
      <c r="Q11895" s="75" t="str">
        <f t="shared" si="637"/>
        <v>週三</v>
      </c>
    </row>
    <row r="11896" spans="2:26">
      <c r="B11896" s="66">
        <v>44887</v>
      </c>
      <c r="E11896" s="70" t="s">
        <v>51</v>
      </c>
      <c r="F11896" s="70" t="s">
        <v>4219</v>
      </c>
      <c r="G11896" s="67">
        <v>44911</v>
      </c>
      <c r="H11896" s="67">
        <v>44925</v>
      </c>
      <c r="I11896" s="71">
        <f t="shared" si="638"/>
        <v>14</v>
      </c>
      <c r="J11896" s="72" t="s">
        <v>453</v>
      </c>
      <c r="K11896" s="72" t="s">
        <v>332</v>
      </c>
      <c r="L11896" s="73">
        <v>2</v>
      </c>
      <c r="M11896" s="73" t="s">
        <v>2273</v>
      </c>
      <c r="N11896" s="68" t="str">
        <f>VLOOKUP(K11896,[1]人員授權表!D$3:G$249,4,0)</f>
        <v>有機</v>
      </c>
      <c r="O11896" s="70" t="str">
        <f>IF(J11896=[1]人員授權表!$C$85,"Casper李羿勳",IF(J11896=[1]人員授權表!$C$188,"Iring陳俊明",IF(J11896=[1]人員授權表!$C$189,"Brian陳泓霖",VLOOKUP(K11896,[1]人員授權表!D$2:E$249,2,FALSE))))</f>
        <v>Lucy黃詩婷</v>
      </c>
      <c r="P11896" s="67">
        <f t="shared" si="639"/>
        <v>44923</v>
      </c>
      <c r="Q11896" s="75" t="str">
        <f t="shared" si="637"/>
        <v>週三</v>
      </c>
    </row>
    <row r="11897" spans="2:26">
      <c r="B11897" s="66">
        <v>44887</v>
      </c>
      <c r="E11897" s="70" t="s">
        <v>51</v>
      </c>
      <c r="F11897" s="70" t="s">
        <v>4219</v>
      </c>
      <c r="G11897" s="67">
        <v>44911</v>
      </c>
      <c r="H11897" s="67">
        <v>44925</v>
      </c>
      <c r="I11897" s="71">
        <f t="shared" si="638"/>
        <v>14</v>
      </c>
      <c r="J11897" s="72" t="s">
        <v>125</v>
      </c>
      <c r="K11897" s="72" t="s">
        <v>126</v>
      </c>
      <c r="L11897" s="73">
        <v>2</v>
      </c>
      <c r="M11897" s="73" t="s">
        <v>2273</v>
      </c>
      <c r="N11897" s="68" t="str">
        <f>VLOOKUP(K11897,[1]人員授權表!D$3:G$249,4,0)</f>
        <v>有機</v>
      </c>
      <c r="O11897" s="70" t="str">
        <f>IF(J11897=[1]人員授權表!$C$85,"Casper李羿勳",IF(J11897=[1]人員授權表!$C$188,"Iring陳俊明",IF(J11897=[1]人員授權表!$C$189,"Brian陳泓霖",VLOOKUP(K11897,[1]人員授權表!D$2:E$249,2,FALSE))))</f>
        <v>Lucy黃詩婷</v>
      </c>
      <c r="P11897" s="67">
        <f t="shared" si="639"/>
        <v>44923</v>
      </c>
      <c r="Q11897" s="75" t="str">
        <f t="shared" si="637"/>
        <v>週三</v>
      </c>
    </row>
    <row r="11898" spans="2:26">
      <c r="B11898" s="66">
        <v>44887</v>
      </c>
      <c r="E11898" s="70" t="s">
        <v>51</v>
      </c>
      <c r="F11898" s="70" t="s">
        <v>4220</v>
      </c>
      <c r="G11898" s="67">
        <v>44911</v>
      </c>
      <c r="H11898" s="67">
        <v>44925</v>
      </c>
      <c r="I11898" s="71">
        <f t="shared" si="638"/>
        <v>14</v>
      </c>
      <c r="J11898" s="72" t="s">
        <v>453</v>
      </c>
      <c r="K11898" s="72" t="s">
        <v>332</v>
      </c>
      <c r="L11898" s="73">
        <v>3</v>
      </c>
      <c r="M11898" s="73" t="s">
        <v>2273</v>
      </c>
      <c r="N11898" s="68" t="str">
        <f>VLOOKUP(K11898,[1]人員授權表!D$3:G$249,4,0)</f>
        <v>有機</v>
      </c>
      <c r="O11898" s="70" t="str">
        <f>IF(J11898=[1]人員授權表!$C$85,"Casper李羿勳",IF(J11898=[1]人員授權表!$C$188,"Iring陳俊明",IF(J11898=[1]人員授權表!$C$189,"Brian陳泓霖",VLOOKUP(K11898,[1]人員授權表!D$2:E$249,2,FALSE))))</f>
        <v>Lucy黃詩婷</v>
      </c>
      <c r="P11898" s="67">
        <f t="shared" si="639"/>
        <v>44923</v>
      </c>
      <c r="Q11898" s="75" t="str">
        <f t="shared" si="637"/>
        <v>週三</v>
      </c>
    </row>
    <row r="11899" spans="2:26">
      <c r="B11899" s="66">
        <v>44887</v>
      </c>
      <c r="E11899" s="70" t="s">
        <v>51</v>
      </c>
      <c r="F11899" s="70" t="s">
        <v>4220</v>
      </c>
      <c r="G11899" s="67">
        <v>44911</v>
      </c>
      <c r="H11899" s="67">
        <v>44925</v>
      </c>
      <c r="I11899" s="71">
        <f t="shared" si="638"/>
        <v>14</v>
      </c>
      <c r="J11899" s="72" t="s">
        <v>125</v>
      </c>
      <c r="K11899" s="72" t="s">
        <v>126</v>
      </c>
      <c r="L11899" s="73">
        <v>3</v>
      </c>
      <c r="M11899" s="73" t="s">
        <v>2273</v>
      </c>
      <c r="N11899" s="68" t="str">
        <f>VLOOKUP(K11899,[1]人員授權表!D$3:G$249,4,0)</f>
        <v>有機</v>
      </c>
      <c r="O11899" s="70" t="str">
        <f>IF(J11899=[1]人員授權表!$C$85,"Casper李羿勳",IF(J11899=[1]人員授權表!$C$188,"Iring陳俊明",IF(J11899=[1]人員授權表!$C$189,"Brian陳泓霖",VLOOKUP(K11899,[1]人員授權表!D$2:E$249,2,FALSE))))</f>
        <v>Lucy黃詩婷</v>
      </c>
      <c r="P11899" s="67">
        <f t="shared" si="639"/>
        <v>44923</v>
      </c>
      <c r="Q11899" s="75" t="str">
        <f t="shared" si="637"/>
        <v>週三</v>
      </c>
    </row>
    <row r="11900" spans="2:26">
      <c r="B11900" s="66">
        <v>44887</v>
      </c>
      <c r="E11900" s="70" t="s">
        <v>51</v>
      </c>
      <c r="F11900" s="70" t="s">
        <v>4221</v>
      </c>
      <c r="G11900" s="67">
        <v>44911</v>
      </c>
      <c r="H11900" s="67">
        <v>44925</v>
      </c>
      <c r="I11900" s="71">
        <f t="shared" si="638"/>
        <v>14</v>
      </c>
      <c r="J11900" s="72" t="s">
        <v>453</v>
      </c>
      <c r="K11900" s="72" t="s">
        <v>332</v>
      </c>
      <c r="L11900" s="73">
        <v>2</v>
      </c>
      <c r="M11900" s="73" t="s">
        <v>2273</v>
      </c>
      <c r="N11900" s="68" t="str">
        <f>VLOOKUP(K11900,[1]人員授權表!D$3:G$249,4,0)</f>
        <v>有機</v>
      </c>
      <c r="O11900" s="70" t="str">
        <f>IF(J11900=[1]人員授權表!$C$85,"Casper李羿勳",IF(J11900=[1]人員授權表!$C$188,"Iring陳俊明",IF(J11900=[1]人員授權表!$C$189,"Brian陳泓霖",VLOOKUP(K11900,[1]人員授權表!D$2:E$249,2,FALSE))))</f>
        <v>Lucy黃詩婷</v>
      </c>
      <c r="P11900" s="67">
        <f t="shared" si="639"/>
        <v>44923</v>
      </c>
      <c r="Q11900" s="75" t="str">
        <f t="shared" si="637"/>
        <v>週三</v>
      </c>
    </row>
    <row r="11901" spans="2:26">
      <c r="B11901" s="66">
        <v>44887</v>
      </c>
      <c r="E11901" s="70" t="s">
        <v>51</v>
      </c>
      <c r="F11901" s="70" t="s">
        <v>4221</v>
      </c>
      <c r="G11901" s="67">
        <v>44911</v>
      </c>
      <c r="H11901" s="67">
        <v>44925</v>
      </c>
      <c r="I11901" s="71">
        <f t="shared" si="638"/>
        <v>14</v>
      </c>
      <c r="J11901" s="72" t="s">
        <v>125</v>
      </c>
      <c r="K11901" s="72" t="s">
        <v>126</v>
      </c>
      <c r="L11901" s="73">
        <v>2</v>
      </c>
      <c r="M11901" s="73" t="s">
        <v>2273</v>
      </c>
      <c r="N11901" s="68" t="str">
        <f>VLOOKUP(K11901,[1]人員授權表!D$3:G$249,4,0)</f>
        <v>有機</v>
      </c>
      <c r="O11901" s="70" t="str">
        <f>IF(J11901=[1]人員授權表!$C$85,"Casper李羿勳",IF(J11901=[1]人員授權表!$C$188,"Iring陳俊明",IF(J11901=[1]人員授權表!$C$189,"Brian陳泓霖",VLOOKUP(K11901,[1]人員授權表!D$2:E$249,2,FALSE))))</f>
        <v>Lucy黃詩婷</v>
      </c>
      <c r="P11901" s="67">
        <f t="shared" si="639"/>
        <v>44923</v>
      </c>
      <c r="Q11901" s="75" t="str">
        <f t="shared" si="637"/>
        <v>週三</v>
      </c>
    </row>
    <row r="11902" spans="2:26">
      <c r="B11902" s="66">
        <v>44887</v>
      </c>
      <c r="E11902" s="70" t="s">
        <v>51</v>
      </c>
      <c r="F11902" s="70" t="s">
        <v>4222</v>
      </c>
      <c r="G11902" s="67">
        <v>44911</v>
      </c>
      <c r="H11902" s="67">
        <v>44925</v>
      </c>
      <c r="I11902" s="71">
        <f t="shared" si="638"/>
        <v>14</v>
      </c>
      <c r="J11902" s="72" t="s">
        <v>453</v>
      </c>
      <c r="K11902" s="72" t="s">
        <v>332</v>
      </c>
      <c r="L11902" s="73">
        <v>3</v>
      </c>
      <c r="M11902" s="73" t="s">
        <v>2273</v>
      </c>
      <c r="N11902" s="68" t="str">
        <f>VLOOKUP(K11902,[1]人員授權表!D$3:G$249,4,0)</f>
        <v>有機</v>
      </c>
      <c r="O11902" s="70" t="str">
        <f>IF(J11902=[1]人員授權表!$C$85,"Casper李羿勳",IF(J11902=[1]人員授權表!$C$188,"Iring陳俊明",IF(J11902=[1]人員授權表!$C$189,"Brian陳泓霖",VLOOKUP(K11902,[1]人員授權表!D$2:E$249,2,FALSE))))</f>
        <v>Lucy黃詩婷</v>
      </c>
      <c r="P11902" s="67">
        <f t="shared" si="639"/>
        <v>44923</v>
      </c>
      <c r="Q11902" s="75" t="str">
        <f t="shared" si="637"/>
        <v>週三</v>
      </c>
    </row>
    <row r="11903" spans="2:26">
      <c r="B11903" s="66">
        <v>44887</v>
      </c>
      <c r="E11903" s="70" t="s">
        <v>51</v>
      </c>
      <c r="F11903" s="70" t="s">
        <v>4222</v>
      </c>
      <c r="G11903" s="67">
        <v>44911</v>
      </c>
      <c r="H11903" s="67">
        <v>44925</v>
      </c>
      <c r="I11903" s="71">
        <f t="shared" si="638"/>
        <v>14</v>
      </c>
      <c r="J11903" s="72" t="s">
        <v>125</v>
      </c>
      <c r="K11903" s="72" t="s">
        <v>126</v>
      </c>
      <c r="L11903" s="73">
        <v>3</v>
      </c>
      <c r="M11903" s="73" t="s">
        <v>2273</v>
      </c>
      <c r="N11903" s="68" t="str">
        <f>VLOOKUP(K11903,[1]人員授權表!D$3:G$249,4,0)</f>
        <v>有機</v>
      </c>
      <c r="O11903" s="70" t="str">
        <f>IF(J11903=[1]人員授權表!$C$85,"Casper李羿勳",IF(J11903=[1]人員授權表!$C$188,"Iring陳俊明",IF(J11903=[1]人員授權表!$C$189,"Brian陳泓霖",VLOOKUP(K11903,[1]人員授權表!D$2:E$249,2,FALSE))))</f>
        <v>Lucy黃詩婷</v>
      </c>
      <c r="P11903" s="67">
        <f t="shared" si="639"/>
        <v>44923</v>
      </c>
      <c r="Q11903" s="75" t="str">
        <f t="shared" si="637"/>
        <v>週三</v>
      </c>
    </row>
    <row r="11904" spans="2:26">
      <c r="B11904" s="66">
        <v>44887</v>
      </c>
      <c r="C11904" s="67">
        <v>44895</v>
      </c>
      <c r="D11904" s="126" t="s">
        <v>1854</v>
      </c>
      <c r="E11904" s="89" t="s">
        <v>51</v>
      </c>
      <c r="F11904" s="90" t="s">
        <v>4107</v>
      </c>
      <c r="G11904" s="92">
        <v>44911</v>
      </c>
      <c r="H11904" s="92">
        <v>44925</v>
      </c>
      <c r="I11904" s="127">
        <f t="shared" si="638"/>
        <v>14</v>
      </c>
      <c r="J11904" s="106" t="s">
        <v>453</v>
      </c>
      <c r="K11904" s="106" t="s">
        <v>332</v>
      </c>
      <c r="L11904" s="100"/>
      <c r="M11904" s="73" t="s">
        <v>2273</v>
      </c>
      <c r="N11904" s="94" t="str">
        <f>VLOOKUP(K11904,[1]人員授權表!D$3:G$249,4,0)</f>
        <v>有機</v>
      </c>
      <c r="O11904" s="89" t="str">
        <f>IF(J11904=[1]人員授權表!$C$85,"Casper李羿勳",IF(J11904=[1]人員授權表!$C$188,"Iring陳俊明",IF(J11904=[1]人員授權表!$C$189,"Brian陳泓霖",VLOOKUP(K11904,[1]人員授權表!D$2:E$249,2,FALSE))))</f>
        <v>Lucy黃詩婷</v>
      </c>
      <c r="P11904" s="92">
        <f t="shared" si="639"/>
        <v>44923</v>
      </c>
      <c r="Q11904" s="75" t="str">
        <f t="shared" si="637"/>
        <v>週三</v>
      </c>
      <c r="R11904" s="128" t="s">
        <v>1854</v>
      </c>
    </row>
    <row r="11905" spans="2:18">
      <c r="B11905" s="66">
        <v>44887</v>
      </c>
      <c r="C11905" s="67">
        <v>44895</v>
      </c>
      <c r="D11905" s="126" t="s">
        <v>1854</v>
      </c>
      <c r="E11905" s="89" t="s">
        <v>51</v>
      </c>
      <c r="F11905" s="90" t="s">
        <v>4107</v>
      </c>
      <c r="G11905" s="92">
        <v>44911</v>
      </c>
      <c r="H11905" s="92">
        <v>44925</v>
      </c>
      <c r="I11905" s="127">
        <f t="shared" si="638"/>
        <v>14</v>
      </c>
      <c r="J11905" s="106" t="s">
        <v>125</v>
      </c>
      <c r="K11905" s="106" t="s">
        <v>126</v>
      </c>
      <c r="L11905" s="100"/>
      <c r="M11905" s="73" t="s">
        <v>2273</v>
      </c>
      <c r="N11905" s="94" t="str">
        <f>VLOOKUP(K11905,[1]人員授權表!D$3:G$249,4,0)</f>
        <v>有機</v>
      </c>
      <c r="O11905" s="89" t="str">
        <f>IF(J11905=[1]人員授權表!$C$85,"Casper李羿勳",IF(J11905=[1]人員授權表!$C$188,"Iring陳俊明",IF(J11905=[1]人員授權表!$C$189,"Brian陳泓霖",VLOOKUP(K11905,[1]人員授權表!D$2:E$249,2,FALSE))))</f>
        <v>Lucy黃詩婷</v>
      </c>
      <c r="P11905" s="92">
        <f t="shared" si="639"/>
        <v>44923</v>
      </c>
      <c r="Q11905" s="75" t="str">
        <f t="shared" si="637"/>
        <v>週三</v>
      </c>
      <c r="R11905" s="128" t="s">
        <v>1854</v>
      </c>
    </row>
    <row r="11906" spans="2:18">
      <c r="B11906" s="66">
        <v>44887</v>
      </c>
      <c r="C11906" s="67">
        <v>44894</v>
      </c>
      <c r="E11906" s="70" t="s">
        <v>51</v>
      </c>
      <c r="F11906" s="70" t="s">
        <v>4223</v>
      </c>
      <c r="G11906" s="101">
        <v>44915</v>
      </c>
      <c r="H11906" s="101">
        <v>44929</v>
      </c>
      <c r="I11906" s="71">
        <f t="shared" si="638"/>
        <v>14</v>
      </c>
      <c r="J11906" s="72" t="s">
        <v>453</v>
      </c>
      <c r="K11906" s="72" t="s">
        <v>332</v>
      </c>
      <c r="L11906" s="73">
        <v>3</v>
      </c>
      <c r="M11906" s="73" t="s">
        <v>2273</v>
      </c>
      <c r="N11906" s="68" t="str">
        <f>VLOOKUP(K11906,[1]人員授權表!D$3:G$249,4,0)</f>
        <v>有機</v>
      </c>
      <c r="O11906" s="70" t="str">
        <f>IF(J11906=[1]人員授權表!$C$85,"Casper李羿勳",IF(J11906=[1]人員授權表!$C$188,"Iring陳俊明",IF(J11906=[1]人員授權表!$C$189,"Brian陳泓霖",VLOOKUP(K11906,[1]人員授權表!D$2:E$249,2,FALSE))))</f>
        <v>Lucy黃詩婷</v>
      </c>
      <c r="P11906" s="67">
        <f t="shared" si="639"/>
        <v>44927</v>
      </c>
      <c r="Q11906" s="75" t="str">
        <f t="shared" si="637"/>
        <v>週日</v>
      </c>
    </row>
    <row r="11907" spans="2:18">
      <c r="B11907" s="66">
        <v>44887</v>
      </c>
      <c r="C11907" s="67">
        <v>44894</v>
      </c>
      <c r="E11907" s="70" t="s">
        <v>51</v>
      </c>
      <c r="F11907" s="70" t="s">
        <v>4223</v>
      </c>
      <c r="G11907" s="101">
        <v>44915</v>
      </c>
      <c r="H11907" s="101">
        <v>44929</v>
      </c>
      <c r="I11907" s="71">
        <f t="shared" si="638"/>
        <v>14</v>
      </c>
      <c r="J11907" s="72" t="s">
        <v>125</v>
      </c>
      <c r="K11907" s="72" t="s">
        <v>126</v>
      </c>
      <c r="L11907" s="73">
        <v>3</v>
      </c>
      <c r="M11907" s="73" t="s">
        <v>2273</v>
      </c>
      <c r="N11907" s="68" t="str">
        <f>VLOOKUP(K11907,[1]人員授權表!D$3:G$249,4,0)</f>
        <v>有機</v>
      </c>
      <c r="O11907" s="70" t="str">
        <f>IF(J11907=[1]人員授權表!$C$85,"Casper李羿勳",IF(J11907=[1]人員授權表!$C$188,"Iring陳俊明",IF(J11907=[1]人員授權表!$C$189,"Brian陳泓霖",VLOOKUP(K11907,[1]人員授權表!D$2:E$249,2,FALSE))))</f>
        <v>Lucy黃詩婷</v>
      </c>
      <c r="P11907" s="67">
        <f t="shared" si="639"/>
        <v>44927</v>
      </c>
      <c r="Q11907" s="75" t="str">
        <f t="shared" si="637"/>
        <v>週日</v>
      </c>
    </row>
    <row r="11908" spans="2:18">
      <c r="B11908" s="66">
        <v>44890</v>
      </c>
      <c r="E11908" s="70" t="s">
        <v>82</v>
      </c>
      <c r="F11908" s="70" t="s">
        <v>4224</v>
      </c>
      <c r="G11908" s="67">
        <v>44915</v>
      </c>
      <c r="H11908" s="67">
        <v>44929</v>
      </c>
      <c r="I11908" s="71">
        <f t="shared" si="638"/>
        <v>14</v>
      </c>
      <c r="J11908" s="72" t="s">
        <v>125</v>
      </c>
      <c r="K11908" s="72" t="s">
        <v>144</v>
      </c>
      <c r="L11908" s="73">
        <v>2</v>
      </c>
      <c r="M11908" s="73" t="s">
        <v>127</v>
      </c>
      <c r="N11908" s="68" t="str">
        <f>VLOOKUP(K11908,[1]人員授權表!D$3:G$249,4,0)</f>
        <v>有機</v>
      </c>
      <c r="O11908" s="70" t="str">
        <f>IF(J11908=[1]人員授權表!$C$85,"Casper李羿勳",IF(J11908=[1]人員授權表!$C$188,"Iring陳俊明",IF(J11908=[1]人員授權表!$C$189,"Brian陳泓霖",VLOOKUP(K11908,[1]人員授權表!D$2:E$249,2,FALSE))))</f>
        <v>Lucy黃詩婷</v>
      </c>
      <c r="P11908" s="67">
        <f t="shared" si="639"/>
        <v>44927</v>
      </c>
      <c r="Q11908" s="75" t="str">
        <f t="shared" si="637"/>
        <v>週日</v>
      </c>
    </row>
    <row r="11909" spans="2:18">
      <c r="B11909" s="66">
        <v>44890</v>
      </c>
      <c r="E11909" s="70" t="s">
        <v>82</v>
      </c>
      <c r="F11909" s="70" t="s">
        <v>4224</v>
      </c>
      <c r="G11909" s="67">
        <v>44915</v>
      </c>
      <c r="H11909" s="67">
        <v>44929</v>
      </c>
      <c r="I11909" s="71">
        <f t="shared" si="638"/>
        <v>14</v>
      </c>
      <c r="J11909" s="72" t="s">
        <v>139</v>
      </c>
      <c r="K11909" s="72" t="s">
        <v>140</v>
      </c>
      <c r="L11909" s="73">
        <v>2</v>
      </c>
      <c r="M11909" s="73" t="s">
        <v>127</v>
      </c>
      <c r="N11909" s="68" t="str">
        <f>VLOOKUP(K11909,[1]人員授權表!D$3:G$249,4,0)</f>
        <v>無機</v>
      </c>
      <c r="O11909" s="70" t="str">
        <f>IF(J11909=[1]人員授權表!$C$85,"Casper李羿勳",IF(J11909=[1]人員授權表!$C$188,"Iring陳俊明",IF(J11909=[1]人員授權表!$C$189,"Brian陳泓霖",VLOOKUP(K11909,[1]人員授權表!D$2:E$249,2,FALSE))))</f>
        <v>Brian陳泓霖</v>
      </c>
      <c r="P11909" s="67">
        <f t="shared" si="639"/>
        <v>44927</v>
      </c>
      <c r="Q11909" s="75" t="str">
        <f t="shared" si="637"/>
        <v>週日</v>
      </c>
    </row>
    <row r="11910" spans="2:18">
      <c r="B11910" s="66">
        <v>44890</v>
      </c>
      <c r="E11910" s="70" t="s">
        <v>82</v>
      </c>
      <c r="F11910" s="70" t="s">
        <v>4224</v>
      </c>
      <c r="G11910" s="67">
        <v>44915</v>
      </c>
      <c r="H11910" s="67">
        <v>44929</v>
      </c>
      <c r="I11910" s="71">
        <f t="shared" si="638"/>
        <v>14</v>
      </c>
      <c r="J11910" s="72" t="s">
        <v>145</v>
      </c>
      <c r="K11910" s="72" t="s">
        <v>146</v>
      </c>
      <c r="L11910" s="73">
        <v>2</v>
      </c>
      <c r="M11910" s="73" t="s">
        <v>127</v>
      </c>
      <c r="N11910" s="68" t="str">
        <f>VLOOKUP(K11910,[1]人員授權表!D$3:G$249,4,0)</f>
        <v>無機</v>
      </c>
      <c r="O11910" s="70" t="str">
        <f>IF(J11910=[1]人員授權表!$C$85,"Casper李羿勳",IF(J11910=[1]人員授權表!$C$188,"Iring陳俊明",IF(J11910=[1]人員授權表!$C$189,"Brian陳泓霖",VLOOKUP(K11910,[1]人員授權表!D$2:E$249,2,FALSE))))</f>
        <v>Jack劉念忻</v>
      </c>
      <c r="P11910" s="67">
        <f t="shared" si="639"/>
        <v>44927</v>
      </c>
      <c r="Q11910" s="75" t="str">
        <f t="shared" si="637"/>
        <v>週日</v>
      </c>
    </row>
    <row r="11911" spans="2:18">
      <c r="B11911" s="66">
        <v>44890</v>
      </c>
      <c r="E11911" s="70" t="s">
        <v>82</v>
      </c>
      <c r="F11911" s="70" t="s">
        <v>4224</v>
      </c>
      <c r="G11911" s="67">
        <v>44915</v>
      </c>
      <c r="H11911" s="67">
        <v>44929</v>
      </c>
      <c r="I11911" s="71">
        <f t="shared" si="638"/>
        <v>14</v>
      </c>
      <c r="J11911" s="72" t="s">
        <v>141</v>
      </c>
      <c r="K11911" s="72" t="s">
        <v>142</v>
      </c>
      <c r="L11911" s="73">
        <v>2</v>
      </c>
      <c r="M11911" s="73" t="s">
        <v>127</v>
      </c>
      <c r="N11911" s="68" t="str">
        <f>VLOOKUP(K11911,[1]人員授權表!D$3:G$249,4,0)</f>
        <v>無機</v>
      </c>
      <c r="O11911" s="70" t="str">
        <f>IF(J11911=[1]人員授權表!$C$85,"Casper李羿勳",IF(J11911=[1]人員授權表!$C$188,"Iring陳俊明",IF(J11911=[1]人員授權表!$C$189,"Brian陳泓霖",VLOOKUP(K11911,[1]人員授權表!D$2:E$249,2,FALSE))))</f>
        <v>Dennis陳汶宏</v>
      </c>
      <c r="P11911" s="67">
        <f t="shared" si="639"/>
        <v>44927</v>
      </c>
      <c r="Q11911" s="75" t="str">
        <f t="shared" ref="Q11911:Q11974" si="640">TEXT(P11911,"aaa")</f>
        <v>週日</v>
      </c>
    </row>
    <row r="11912" spans="2:18">
      <c r="B11912" s="66">
        <v>44890</v>
      </c>
      <c r="E11912" s="70" t="s">
        <v>82</v>
      </c>
      <c r="F11912" s="70" t="s">
        <v>4224</v>
      </c>
      <c r="G11912" s="67">
        <v>44915</v>
      </c>
      <c r="H11912" s="67">
        <v>44929</v>
      </c>
      <c r="I11912" s="71">
        <f t="shared" si="638"/>
        <v>14</v>
      </c>
      <c r="J11912" s="72" t="s">
        <v>153</v>
      </c>
      <c r="K11912" s="72" t="s">
        <v>154</v>
      </c>
      <c r="L11912" s="73">
        <v>2</v>
      </c>
      <c r="M11912" s="73" t="s">
        <v>127</v>
      </c>
      <c r="N11912" s="68" t="str">
        <f>VLOOKUP(K11912,[1]人員授權表!D$3:G$249,4,0)</f>
        <v>無機</v>
      </c>
      <c r="O11912" s="70" t="str">
        <f>IF(J11912=[1]人員授權表!$C$85,"Casper李羿勳",IF(J11912=[1]人員授權表!$C$188,"Iring陳俊明",IF(J11912=[1]人員授權表!$C$189,"Brian陳泓霖",VLOOKUP(K11912,[1]人員授權表!D$2:E$249,2,FALSE))))</f>
        <v>Ken張智凱</v>
      </c>
      <c r="P11912" s="67">
        <f t="shared" si="639"/>
        <v>44927</v>
      </c>
      <c r="Q11912" s="75" t="str">
        <f t="shared" si="640"/>
        <v>週日</v>
      </c>
    </row>
    <row r="11913" spans="2:18">
      <c r="B11913" s="66">
        <v>44890</v>
      </c>
      <c r="E11913" s="70" t="s">
        <v>82</v>
      </c>
      <c r="F11913" s="70" t="s">
        <v>4224</v>
      </c>
      <c r="G11913" s="67">
        <v>44915</v>
      </c>
      <c r="H11913" s="67">
        <v>44929</v>
      </c>
      <c r="I11913" s="71">
        <f t="shared" si="638"/>
        <v>14</v>
      </c>
      <c r="J11913" s="72" t="s">
        <v>137</v>
      </c>
      <c r="K11913" s="72" t="s">
        <v>138</v>
      </c>
      <c r="L11913" s="73">
        <v>2</v>
      </c>
      <c r="M11913" s="73" t="s">
        <v>127</v>
      </c>
      <c r="N11913" s="68" t="str">
        <f>VLOOKUP(K11913,[1]人員授權表!D$3:G$249,4,0)</f>
        <v>無機</v>
      </c>
      <c r="O11913" s="70" t="str">
        <f>IF(J11913=[1]人員授權表!$C$85,"Casper李羿勳",IF(J11913=[1]人員授權表!$C$188,"Iring陳俊明",IF(J11913=[1]人員授權表!$C$189,"Brian陳泓霖",VLOOKUP(K11913,[1]人員授權表!D$2:E$249,2,FALSE))))</f>
        <v>Jack劉念忻</v>
      </c>
      <c r="P11913" s="67">
        <f t="shared" si="639"/>
        <v>44927</v>
      </c>
      <c r="Q11913" s="75" t="str">
        <f t="shared" si="640"/>
        <v>週日</v>
      </c>
    </row>
    <row r="11914" spans="2:18">
      <c r="B11914" s="66">
        <v>44890</v>
      </c>
      <c r="E11914" s="70" t="s">
        <v>82</v>
      </c>
      <c r="F11914" s="70" t="s">
        <v>4224</v>
      </c>
      <c r="G11914" s="67">
        <v>44915</v>
      </c>
      <c r="H11914" s="67">
        <v>44929</v>
      </c>
      <c r="I11914" s="71">
        <f t="shared" si="638"/>
        <v>14</v>
      </c>
      <c r="J11914" s="72" t="s">
        <v>148</v>
      </c>
      <c r="K11914" s="72" t="s">
        <v>149</v>
      </c>
      <c r="L11914" s="73">
        <v>2</v>
      </c>
      <c r="M11914" s="73" t="s">
        <v>127</v>
      </c>
      <c r="N11914" s="68" t="str">
        <f>VLOOKUP(K11914,[1]人員授權表!D$3:G$249,4,0)</f>
        <v>無機</v>
      </c>
      <c r="O11914" s="70" t="str">
        <f>IF(J11914=[1]人員授權表!$C$85,"Casper李羿勳",IF(J11914=[1]人員授權表!$C$188,"Iring陳俊明",IF(J11914=[1]人員授權表!$C$189,"Brian陳泓霖",VLOOKUP(K11914,[1]人員授權表!D$2:E$249,2,FALSE))))</f>
        <v>Vicky游崴涵</v>
      </c>
      <c r="P11914" s="67">
        <f t="shared" si="639"/>
        <v>44927</v>
      </c>
      <c r="Q11914" s="75" t="str">
        <f t="shared" si="640"/>
        <v>週日</v>
      </c>
    </row>
    <row r="11915" spans="2:18">
      <c r="B11915" s="66">
        <v>44890</v>
      </c>
      <c r="E11915" s="70" t="s">
        <v>82</v>
      </c>
      <c r="F11915" s="70" t="s">
        <v>4225</v>
      </c>
      <c r="G11915" s="67">
        <v>44915</v>
      </c>
      <c r="H11915" s="67">
        <v>44929</v>
      </c>
      <c r="I11915" s="71">
        <f t="shared" si="638"/>
        <v>14</v>
      </c>
      <c r="J11915" s="72" t="s">
        <v>125</v>
      </c>
      <c r="K11915" s="72" t="s">
        <v>144</v>
      </c>
      <c r="L11915" s="73">
        <v>3</v>
      </c>
      <c r="M11915" s="73" t="s">
        <v>127</v>
      </c>
      <c r="N11915" s="68" t="str">
        <f>VLOOKUP(K11915,[1]人員授權表!D$3:G$249,4,0)</f>
        <v>有機</v>
      </c>
      <c r="O11915" s="70" t="str">
        <f>IF(J11915=[1]人員授權表!$C$85,"Casper李羿勳",IF(J11915=[1]人員授權表!$C$188,"Iring陳俊明",IF(J11915=[1]人員授權表!$C$189,"Brian陳泓霖",VLOOKUP(K11915,[1]人員授權表!D$2:E$249,2,FALSE))))</f>
        <v>Lucy黃詩婷</v>
      </c>
      <c r="P11915" s="67">
        <f t="shared" si="639"/>
        <v>44927</v>
      </c>
      <c r="Q11915" s="75" t="str">
        <f t="shared" si="640"/>
        <v>週日</v>
      </c>
    </row>
    <row r="11916" spans="2:18">
      <c r="B11916" s="66">
        <v>44890</v>
      </c>
      <c r="E11916" s="70" t="s">
        <v>82</v>
      </c>
      <c r="F11916" s="70" t="s">
        <v>4225</v>
      </c>
      <c r="G11916" s="67">
        <v>44915</v>
      </c>
      <c r="H11916" s="67">
        <v>44929</v>
      </c>
      <c r="I11916" s="71">
        <f t="shared" si="638"/>
        <v>14</v>
      </c>
      <c r="J11916" s="72" t="s">
        <v>139</v>
      </c>
      <c r="K11916" s="72" t="s">
        <v>140</v>
      </c>
      <c r="L11916" s="73">
        <v>3</v>
      </c>
      <c r="M11916" s="73" t="s">
        <v>127</v>
      </c>
      <c r="N11916" s="68" t="str">
        <f>VLOOKUP(K11916,[1]人員授權表!D$3:G$249,4,0)</f>
        <v>無機</v>
      </c>
      <c r="O11916" s="70" t="str">
        <f>IF(J11916=[1]人員授權表!$C$85,"Casper李羿勳",IF(J11916=[1]人員授權表!$C$188,"Iring陳俊明",IF(J11916=[1]人員授權表!$C$189,"Brian陳泓霖",VLOOKUP(K11916,[1]人員授權表!D$2:E$249,2,FALSE))))</f>
        <v>Brian陳泓霖</v>
      </c>
      <c r="P11916" s="67">
        <f t="shared" si="639"/>
        <v>44927</v>
      </c>
      <c r="Q11916" s="75" t="str">
        <f t="shared" si="640"/>
        <v>週日</v>
      </c>
    </row>
    <row r="11917" spans="2:18">
      <c r="B11917" s="66">
        <v>44890</v>
      </c>
      <c r="E11917" s="70" t="s">
        <v>82</v>
      </c>
      <c r="F11917" s="70" t="s">
        <v>4225</v>
      </c>
      <c r="G11917" s="67">
        <v>44915</v>
      </c>
      <c r="H11917" s="67">
        <v>44929</v>
      </c>
      <c r="I11917" s="71">
        <f t="shared" ref="I11917:I11944" si="641">_xlfn.DAYS(H11917,G11917)</f>
        <v>14</v>
      </c>
      <c r="J11917" s="72" t="s">
        <v>281</v>
      </c>
      <c r="K11917" s="72" t="s">
        <v>282</v>
      </c>
      <c r="L11917" s="73">
        <v>3</v>
      </c>
      <c r="M11917" s="73" t="s">
        <v>127</v>
      </c>
      <c r="N11917" s="68" t="str">
        <f>VLOOKUP(K11917,[1]人員授權表!D$3:G$249,4,0)</f>
        <v>有機</v>
      </c>
      <c r="O11917" s="70" t="str">
        <f>IF(J11917=[1]人員授權表!$C$85,"Casper李羿勳",IF(J11917=[1]人員授權表!$C$188,"Iring陳俊明",IF(J11917=[1]人員授權表!$C$189,"Brian陳泓霖",VLOOKUP(K11917,[1]人員授權表!D$2:E$249,2,FALSE))))</f>
        <v>Marco陳鴻鈞</v>
      </c>
      <c r="P11917" s="67">
        <f t="shared" si="639"/>
        <v>44927</v>
      </c>
      <c r="Q11917" s="75" t="str">
        <f t="shared" si="640"/>
        <v>週日</v>
      </c>
    </row>
    <row r="11918" spans="2:18">
      <c r="B11918" s="66">
        <v>44890</v>
      </c>
      <c r="E11918" s="70" t="s">
        <v>82</v>
      </c>
      <c r="F11918" s="70" t="s">
        <v>4225</v>
      </c>
      <c r="G11918" s="67">
        <v>44915</v>
      </c>
      <c r="H11918" s="67">
        <v>44929</v>
      </c>
      <c r="I11918" s="71">
        <f t="shared" si="641"/>
        <v>14</v>
      </c>
      <c r="J11918" s="72" t="s">
        <v>97</v>
      </c>
      <c r="K11918" s="72" t="s">
        <v>187</v>
      </c>
      <c r="L11918" s="73">
        <v>3</v>
      </c>
      <c r="M11918" s="73" t="s">
        <v>127</v>
      </c>
      <c r="N11918" s="68" t="str">
        <f>VLOOKUP(K11918,[1]人員授權表!D$3:G$249,4,0)</f>
        <v>無機</v>
      </c>
      <c r="O11918" s="70" t="str">
        <f>IF(J11918=[1]人員授權表!$C$85,"Casper李羿勳",IF(J11918=[1]人員授權表!$C$188,"Iring陳俊明",IF(J11918=[1]人員授權表!$C$189,"Brian陳泓霖",VLOOKUP(K11918,[1]人員授權表!D$2:E$249,2,FALSE))))</f>
        <v>Ruby黃家蓁</v>
      </c>
      <c r="P11918" s="67">
        <f t="shared" si="639"/>
        <v>44927</v>
      </c>
      <c r="Q11918" s="75" t="str">
        <f t="shared" si="640"/>
        <v>週日</v>
      </c>
    </row>
    <row r="11919" spans="2:18">
      <c r="B11919" s="66">
        <v>44890</v>
      </c>
      <c r="E11919" s="70" t="s">
        <v>82</v>
      </c>
      <c r="F11919" s="70" t="s">
        <v>4225</v>
      </c>
      <c r="G11919" s="67">
        <v>44915</v>
      </c>
      <c r="H11919" s="67">
        <v>44929</v>
      </c>
      <c r="I11919" s="71">
        <f t="shared" si="641"/>
        <v>14</v>
      </c>
      <c r="J11919" s="72" t="s">
        <v>343</v>
      </c>
      <c r="K11919" s="72" t="s">
        <v>187</v>
      </c>
      <c r="L11919" s="73">
        <v>3</v>
      </c>
      <c r="M11919" s="73" t="s">
        <v>127</v>
      </c>
      <c r="N11919" s="68" t="str">
        <f>VLOOKUP(K11919,[1]人員授權表!D$3:G$249,4,0)</f>
        <v>無機</v>
      </c>
      <c r="O11919" s="70" t="str">
        <f>IF(J11919=[1]人員授權表!$C$85,"Casper李羿勳",IF(J11919=[1]人員授權表!$C$188,"Iring陳俊明",IF(J11919=[1]人員授權表!$C$189,"Brian陳泓霖",VLOOKUP(K11919,[1]人員授權表!D$2:E$249,2,FALSE))))</f>
        <v>Ruby黃家蓁</v>
      </c>
      <c r="P11919" s="67">
        <f t="shared" si="639"/>
        <v>44927</v>
      </c>
      <c r="Q11919" s="75" t="str">
        <f t="shared" si="640"/>
        <v>週日</v>
      </c>
    </row>
    <row r="11920" spans="2:18">
      <c r="B11920" s="66">
        <v>44890</v>
      </c>
      <c r="E11920" s="70" t="s">
        <v>82</v>
      </c>
      <c r="F11920" s="70" t="s">
        <v>4225</v>
      </c>
      <c r="G11920" s="67">
        <v>44915</v>
      </c>
      <c r="H11920" s="67">
        <v>44929</v>
      </c>
      <c r="I11920" s="71">
        <f t="shared" si="641"/>
        <v>14</v>
      </c>
      <c r="J11920" s="72" t="s">
        <v>133</v>
      </c>
      <c r="K11920" s="72" t="s">
        <v>187</v>
      </c>
      <c r="L11920" s="73">
        <v>3</v>
      </c>
      <c r="M11920" s="73" t="s">
        <v>127</v>
      </c>
      <c r="N11920" s="68" t="str">
        <f>VLOOKUP(K11920,[1]人員授權表!D$3:G$249,4,0)</f>
        <v>無機</v>
      </c>
      <c r="O11920" s="70" t="str">
        <f>IF(J11920=[1]人員授權表!$C$85,"Casper李羿勳",IF(J11920=[1]人員授權表!$C$188,"Iring陳俊明",IF(J11920=[1]人員授權表!$C$189,"Brian陳泓霖",VLOOKUP(K11920,[1]人員授權表!D$2:E$249,2,FALSE))))</f>
        <v>Ruby黃家蓁</v>
      </c>
      <c r="P11920" s="67">
        <f t="shared" si="639"/>
        <v>44927</v>
      </c>
      <c r="Q11920" s="75" t="str">
        <f t="shared" si="640"/>
        <v>週日</v>
      </c>
    </row>
    <row r="11921" spans="2:17">
      <c r="B11921" s="66">
        <v>44890</v>
      </c>
      <c r="E11921" s="70" t="s">
        <v>82</v>
      </c>
      <c r="F11921" s="70" t="s">
        <v>4225</v>
      </c>
      <c r="G11921" s="67">
        <v>44915</v>
      </c>
      <c r="H11921" s="67">
        <v>44929</v>
      </c>
      <c r="I11921" s="71">
        <f t="shared" si="641"/>
        <v>14</v>
      </c>
      <c r="J11921" s="72" t="s">
        <v>192</v>
      </c>
      <c r="K11921" s="72" t="s">
        <v>187</v>
      </c>
      <c r="L11921" s="73">
        <v>3</v>
      </c>
      <c r="M11921" s="73" t="s">
        <v>127</v>
      </c>
      <c r="N11921" s="68" t="str">
        <f>VLOOKUP(K11921,[1]人員授權表!D$3:G$249,4,0)</f>
        <v>無機</v>
      </c>
      <c r="O11921" s="70" t="str">
        <f>IF(J11921=[1]人員授權表!$C$85,"Casper李羿勳",IF(J11921=[1]人員授權表!$C$188,"Iring陳俊明",IF(J11921=[1]人員授權表!$C$189,"Brian陳泓霖",VLOOKUP(K11921,[1]人員授權表!D$2:E$249,2,FALSE))))</f>
        <v>Ruby黃家蓁</v>
      </c>
      <c r="P11921" s="67">
        <f t="shared" si="639"/>
        <v>44927</v>
      </c>
      <c r="Q11921" s="75" t="str">
        <f t="shared" si="640"/>
        <v>週日</v>
      </c>
    </row>
    <row r="11922" spans="2:17">
      <c r="B11922" s="66">
        <v>44890</v>
      </c>
      <c r="E11922" s="70" t="s">
        <v>82</v>
      </c>
      <c r="F11922" s="70" t="s">
        <v>4225</v>
      </c>
      <c r="G11922" s="67">
        <v>44915</v>
      </c>
      <c r="H11922" s="67">
        <v>44929</v>
      </c>
      <c r="I11922" s="71">
        <f t="shared" si="641"/>
        <v>14</v>
      </c>
      <c r="J11922" s="72" t="s">
        <v>193</v>
      </c>
      <c r="K11922" s="72" t="s">
        <v>187</v>
      </c>
      <c r="L11922" s="73">
        <v>3</v>
      </c>
      <c r="M11922" s="73" t="s">
        <v>127</v>
      </c>
      <c r="N11922" s="68" t="str">
        <f>VLOOKUP(K11922,[1]人員授權表!D$3:G$249,4,0)</f>
        <v>無機</v>
      </c>
      <c r="O11922" s="70" t="str">
        <f>IF(J11922=[1]人員授權表!$C$85,"Casper李羿勳",IF(J11922=[1]人員授權表!$C$188,"Iring陳俊明",IF(J11922=[1]人員授權表!$C$189,"Brian陳泓霖",VLOOKUP(K11922,[1]人員授權表!D$2:E$249,2,FALSE))))</f>
        <v>Ruby黃家蓁</v>
      </c>
      <c r="P11922" s="67">
        <f t="shared" si="639"/>
        <v>44927</v>
      </c>
      <c r="Q11922" s="75" t="str">
        <f t="shared" si="640"/>
        <v>週日</v>
      </c>
    </row>
    <row r="11923" spans="2:17">
      <c r="B11923" s="66">
        <v>44890</v>
      </c>
      <c r="E11923" s="70" t="s">
        <v>82</v>
      </c>
      <c r="F11923" s="70" t="s">
        <v>4225</v>
      </c>
      <c r="G11923" s="67">
        <v>44915</v>
      </c>
      <c r="H11923" s="67">
        <v>44929</v>
      </c>
      <c r="I11923" s="71">
        <f t="shared" si="641"/>
        <v>14</v>
      </c>
      <c r="J11923" s="72" t="s">
        <v>341</v>
      </c>
      <c r="K11923" s="72" t="s">
        <v>187</v>
      </c>
      <c r="L11923" s="73">
        <v>3</v>
      </c>
      <c r="M11923" s="73" t="s">
        <v>127</v>
      </c>
      <c r="N11923" s="68" t="str">
        <f>VLOOKUP(K11923,[1]人員授權表!D$3:G$249,4,0)</f>
        <v>無機</v>
      </c>
      <c r="O11923" s="70" t="str">
        <f>IF(J11923=[1]人員授權表!$C$85,"Casper李羿勳",IF(J11923=[1]人員授權表!$C$188,"Iring陳俊明",IF(J11923=[1]人員授權表!$C$189,"Brian陳泓霖",VLOOKUP(K11923,[1]人員授權表!D$2:E$249,2,FALSE))))</f>
        <v>Ruby黃家蓁</v>
      </c>
      <c r="P11923" s="67">
        <f t="shared" si="639"/>
        <v>44927</v>
      </c>
      <c r="Q11923" s="75" t="str">
        <f t="shared" si="640"/>
        <v>週日</v>
      </c>
    </row>
    <row r="11924" spans="2:17">
      <c r="B11924" s="66">
        <v>44890</v>
      </c>
      <c r="E11924" s="70" t="s">
        <v>82</v>
      </c>
      <c r="F11924" s="70" t="s">
        <v>4225</v>
      </c>
      <c r="G11924" s="67">
        <v>44915</v>
      </c>
      <c r="H11924" s="67">
        <v>44929</v>
      </c>
      <c r="I11924" s="71">
        <f t="shared" si="641"/>
        <v>14</v>
      </c>
      <c r="J11924" s="72" t="s">
        <v>164</v>
      </c>
      <c r="K11924" s="72" t="s">
        <v>146</v>
      </c>
      <c r="L11924" s="73">
        <v>3</v>
      </c>
      <c r="M11924" s="73" t="s">
        <v>127</v>
      </c>
      <c r="N11924" s="68" t="str">
        <f>VLOOKUP(K11924,[1]人員授權表!D$3:G$249,4,0)</f>
        <v>無機</v>
      </c>
      <c r="O11924" s="70" t="str">
        <f>IF(J11924=[1]人員授權表!$C$85,"Casper李羿勳",IF(J11924=[1]人員授權表!$C$188,"Iring陳俊明",IF(J11924=[1]人員授權表!$C$189,"Brian陳泓霖",VLOOKUP(K11924,[1]人員授權表!D$2:E$249,2,FALSE))))</f>
        <v>Jack劉念忻</v>
      </c>
      <c r="P11924" s="67">
        <f t="shared" si="639"/>
        <v>44927</v>
      </c>
      <c r="Q11924" s="75" t="str">
        <f t="shared" si="640"/>
        <v>週日</v>
      </c>
    </row>
    <row r="11925" spans="2:17">
      <c r="B11925" s="66">
        <v>44890</v>
      </c>
      <c r="E11925" s="70" t="s">
        <v>82</v>
      </c>
      <c r="F11925" s="70" t="s">
        <v>4225</v>
      </c>
      <c r="G11925" s="67">
        <v>44915</v>
      </c>
      <c r="H11925" s="67">
        <v>44929</v>
      </c>
      <c r="I11925" s="71">
        <f t="shared" si="641"/>
        <v>14</v>
      </c>
      <c r="J11925" s="72" t="s">
        <v>178</v>
      </c>
      <c r="K11925" s="72" t="s">
        <v>179</v>
      </c>
      <c r="L11925" s="73">
        <v>3</v>
      </c>
      <c r="M11925" s="73" t="s">
        <v>127</v>
      </c>
      <c r="N11925" s="68" t="str">
        <f>VLOOKUP(K11925,[1]人員授權表!D$3:G$249,4,0)</f>
        <v>無機</v>
      </c>
      <c r="O11925" s="70" t="str">
        <f>IF(J11925=[1]人員授權表!$C$85,"Casper李羿勳",IF(J11925=[1]人員授權表!$C$188,"Iring陳俊明",IF(J11925=[1]人員授權表!$C$189,"Brian陳泓霖",VLOOKUP(K11925,[1]人員授權表!D$2:E$249,2,FALSE))))</f>
        <v>Dennis陳汶宏</v>
      </c>
      <c r="P11925" s="67">
        <f t="shared" si="639"/>
        <v>44927</v>
      </c>
      <c r="Q11925" s="75" t="str">
        <f t="shared" si="640"/>
        <v>週日</v>
      </c>
    </row>
    <row r="11926" spans="2:17">
      <c r="B11926" s="66">
        <v>44890</v>
      </c>
      <c r="E11926" s="70" t="s">
        <v>82</v>
      </c>
      <c r="F11926" s="70" t="s">
        <v>4225</v>
      </c>
      <c r="G11926" s="67">
        <v>44915</v>
      </c>
      <c r="H11926" s="67">
        <v>44929</v>
      </c>
      <c r="I11926" s="71">
        <f t="shared" si="641"/>
        <v>14</v>
      </c>
      <c r="J11926" s="72" t="s">
        <v>141</v>
      </c>
      <c r="K11926" s="72" t="s">
        <v>142</v>
      </c>
      <c r="L11926" s="73">
        <v>3</v>
      </c>
      <c r="M11926" s="73" t="s">
        <v>127</v>
      </c>
      <c r="N11926" s="68" t="str">
        <f>VLOOKUP(K11926,[1]人員授權表!D$3:G$249,4,0)</f>
        <v>無機</v>
      </c>
      <c r="O11926" s="70" t="str">
        <f>IF(J11926=[1]人員授權表!$C$85,"Casper李羿勳",IF(J11926=[1]人員授權表!$C$188,"Iring陳俊明",IF(J11926=[1]人員授權表!$C$189,"Brian陳泓霖",VLOOKUP(K11926,[1]人員授權表!D$2:E$249,2,FALSE))))</f>
        <v>Dennis陳汶宏</v>
      </c>
      <c r="P11926" s="67">
        <f t="shared" si="639"/>
        <v>44927</v>
      </c>
      <c r="Q11926" s="75" t="str">
        <f t="shared" si="640"/>
        <v>週日</v>
      </c>
    </row>
    <row r="11927" spans="2:17">
      <c r="B11927" s="66">
        <v>44890</v>
      </c>
      <c r="E11927" s="70" t="s">
        <v>82</v>
      </c>
      <c r="F11927" s="70" t="s">
        <v>4225</v>
      </c>
      <c r="G11927" s="67">
        <v>44915</v>
      </c>
      <c r="H11927" s="67">
        <v>44929</v>
      </c>
      <c r="I11927" s="71">
        <f t="shared" si="641"/>
        <v>14</v>
      </c>
      <c r="J11927" s="72" t="s">
        <v>153</v>
      </c>
      <c r="K11927" s="72" t="s">
        <v>154</v>
      </c>
      <c r="L11927" s="73">
        <v>3</v>
      </c>
      <c r="M11927" s="73" t="s">
        <v>127</v>
      </c>
      <c r="N11927" s="68" t="str">
        <f>VLOOKUP(K11927,[1]人員授權表!D$3:G$249,4,0)</f>
        <v>無機</v>
      </c>
      <c r="O11927" s="70" t="str">
        <f>IF(J11927=[1]人員授權表!$C$85,"Casper李羿勳",IF(J11927=[1]人員授權表!$C$188,"Iring陳俊明",IF(J11927=[1]人員授權表!$C$189,"Brian陳泓霖",VLOOKUP(K11927,[1]人員授權表!D$2:E$249,2,FALSE))))</f>
        <v>Ken張智凱</v>
      </c>
      <c r="P11927" s="67">
        <f t="shared" si="639"/>
        <v>44927</v>
      </c>
      <c r="Q11927" s="75" t="str">
        <f t="shared" si="640"/>
        <v>週日</v>
      </c>
    </row>
    <row r="11928" spans="2:17">
      <c r="B11928" s="66">
        <v>44890</v>
      </c>
      <c r="E11928" s="70" t="s">
        <v>82</v>
      </c>
      <c r="F11928" s="70" t="s">
        <v>4225</v>
      </c>
      <c r="G11928" s="67">
        <v>44915</v>
      </c>
      <c r="H11928" s="67">
        <v>44929</v>
      </c>
      <c r="I11928" s="71">
        <f t="shared" si="641"/>
        <v>14</v>
      </c>
      <c r="J11928" s="72" t="s">
        <v>137</v>
      </c>
      <c r="K11928" s="72" t="s">
        <v>138</v>
      </c>
      <c r="L11928" s="73">
        <v>3</v>
      </c>
      <c r="M11928" s="73" t="s">
        <v>127</v>
      </c>
      <c r="N11928" s="68" t="str">
        <f>VLOOKUP(K11928,[1]人員授權表!D$3:G$249,4,0)</f>
        <v>無機</v>
      </c>
      <c r="O11928" s="70" t="str">
        <f>IF(J11928=[1]人員授權表!$C$85,"Casper李羿勳",IF(J11928=[1]人員授權表!$C$188,"Iring陳俊明",IF(J11928=[1]人員授權表!$C$189,"Brian陳泓霖",VLOOKUP(K11928,[1]人員授權表!D$2:E$249,2,FALSE))))</f>
        <v>Jack劉念忻</v>
      </c>
      <c r="P11928" s="67">
        <f t="shared" si="639"/>
        <v>44927</v>
      </c>
      <c r="Q11928" s="75" t="str">
        <f t="shared" si="640"/>
        <v>週日</v>
      </c>
    </row>
    <row r="11929" spans="2:17">
      <c r="B11929" s="66">
        <v>44890</v>
      </c>
      <c r="E11929" s="70" t="s">
        <v>82</v>
      </c>
      <c r="F11929" s="70" t="s">
        <v>4225</v>
      </c>
      <c r="G11929" s="67">
        <v>44915</v>
      </c>
      <c r="H11929" s="67">
        <v>44929</v>
      </c>
      <c r="I11929" s="71">
        <f t="shared" si="641"/>
        <v>14</v>
      </c>
      <c r="J11929" s="72" t="s">
        <v>148</v>
      </c>
      <c r="K11929" s="72" t="s">
        <v>149</v>
      </c>
      <c r="L11929" s="73">
        <v>3</v>
      </c>
      <c r="M11929" s="73" t="s">
        <v>127</v>
      </c>
      <c r="N11929" s="68" t="str">
        <f>VLOOKUP(K11929,[1]人員授權表!D$3:G$249,4,0)</f>
        <v>無機</v>
      </c>
      <c r="O11929" s="70" t="str">
        <f>IF(J11929=[1]人員授權表!$C$85,"Casper李羿勳",IF(J11929=[1]人員授權表!$C$188,"Iring陳俊明",IF(J11929=[1]人員授權表!$C$189,"Brian陳泓霖",VLOOKUP(K11929,[1]人員授權表!D$2:E$249,2,FALSE))))</f>
        <v>Vicky游崴涵</v>
      </c>
      <c r="P11929" s="67">
        <f t="shared" si="639"/>
        <v>44927</v>
      </c>
      <c r="Q11929" s="75" t="str">
        <f t="shared" si="640"/>
        <v>週日</v>
      </c>
    </row>
    <row r="11930" spans="2:17">
      <c r="B11930" s="66">
        <v>44890</v>
      </c>
      <c r="E11930" s="70" t="s">
        <v>82</v>
      </c>
      <c r="F11930" s="70" t="s">
        <v>4225</v>
      </c>
      <c r="G11930" s="67">
        <v>44915</v>
      </c>
      <c r="H11930" s="67">
        <v>44929</v>
      </c>
      <c r="I11930" s="71">
        <f t="shared" si="641"/>
        <v>14</v>
      </c>
      <c r="J11930" s="72" t="s">
        <v>167</v>
      </c>
      <c r="K11930" s="72" t="s">
        <v>168</v>
      </c>
      <c r="L11930" s="73">
        <v>3</v>
      </c>
      <c r="M11930" s="73" t="s">
        <v>127</v>
      </c>
      <c r="N11930" s="68" t="str">
        <f>VLOOKUP(K11930,[1]人員授權表!D$3:G$249,4,0)</f>
        <v>有機</v>
      </c>
      <c r="O11930" s="70" t="str">
        <f>IF(J11930=[1]人員授權表!$C$85,"Casper李羿勳",IF(J11930=[1]人員授權表!$C$188,"Iring陳俊明",IF(J11930=[1]人員授權表!$C$189,"Brian陳泓霖",VLOOKUP(K11930,[1]人員授權表!D$2:E$249,2,FALSE))))</f>
        <v>Una林庭瑄</v>
      </c>
      <c r="P11930" s="67">
        <f t="shared" si="639"/>
        <v>44927</v>
      </c>
      <c r="Q11930" s="75" t="str">
        <f t="shared" si="640"/>
        <v>週日</v>
      </c>
    </row>
    <row r="11931" spans="2:17">
      <c r="B11931" s="66">
        <v>44900</v>
      </c>
      <c r="E11931" s="70" t="s">
        <v>82</v>
      </c>
      <c r="F11931" s="70" t="s">
        <v>4226</v>
      </c>
      <c r="G11931" s="67">
        <v>44915</v>
      </c>
      <c r="H11931" s="67">
        <v>44929</v>
      </c>
      <c r="I11931" s="71">
        <f t="shared" si="641"/>
        <v>14</v>
      </c>
      <c r="J11931" s="72" t="s">
        <v>125</v>
      </c>
      <c r="K11931" s="72" t="s">
        <v>144</v>
      </c>
      <c r="L11931" s="73">
        <v>3</v>
      </c>
      <c r="M11931" s="73" t="s">
        <v>79</v>
      </c>
      <c r="N11931" s="68" t="s">
        <v>245</v>
      </c>
      <c r="O11931" s="70" t="s">
        <v>318</v>
      </c>
      <c r="P11931" s="67">
        <f t="shared" si="639"/>
        <v>44927</v>
      </c>
      <c r="Q11931" s="75" t="str">
        <f t="shared" si="640"/>
        <v>週日</v>
      </c>
    </row>
    <row r="11932" spans="2:17">
      <c r="B11932" s="66">
        <v>44900</v>
      </c>
      <c r="E11932" s="70" t="s">
        <v>82</v>
      </c>
      <c r="F11932" s="70" t="s">
        <v>4226</v>
      </c>
      <c r="G11932" s="67">
        <v>44915</v>
      </c>
      <c r="H11932" s="67">
        <v>44929</v>
      </c>
      <c r="I11932" s="71">
        <f t="shared" si="641"/>
        <v>14</v>
      </c>
      <c r="J11932" s="72" t="s">
        <v>139</v>
      </c>
      <c r="K11932" s="72" t="s">
        <v>140</v>
      </c>
      <c r="L11932" s="73">
        <v>3</v>
      </c>
      <c r="M11932" s="73" t="s">
        <v>79</v>
      </c>
      <c r="N11932" s="68" t="s">
        <v>245</v>
      </c>
      <c r="O11932" s="70" t="s">
        <v>318</v>
      </c>
      <c r="P11932" s="67">
        <f t="shared" si="639"/>
        <v>44927</v>
      </c>
      <c r="Q11932" s="75" t="str">
        <f t="shared" si="640"/>
        <v>週日</v>
      </c>
    </row>
    <row r="11933" spans="2:17">
      <c r="B11933" s="66">
        <v>44900</v>
      </c>
      <c r="E11933" s="70" t="s">
        <v>82</v>
      </c>
      <c r="F11933" s="70" t="s">
        <v>4226</v>
      </c>
      <c r="G11933" s="67">
        <v>44915</v>
      </c>
      <c r="H11933" s="67">
        <v>44929</v>
      </c>
      <c r="I11933" s="71">
        <f t="shared" si="641"/>
        <v>14</v>
      </c>
      <c r="J11933" s="72" t="s">
        <v>137</v>
      </c>
      <c r="K11933" s="72" t="s">
        <v>138</v>
      </c>
      <c r="L11933" s="73">
        <v>3</v>
      </c>
      <c r="M11933" s="73" t="s">
        <v>79</v>
      </c>
      <c r="N11933" s="68" t="s">
        <v>245</v>
      </c>
      <c r="O11933" s="70" t="s">
        <v>318</v>
      </c>
      <c r="P11933" s="67">
        <f t="shared" si="639"/>
        <v>44927</v>
      </c>
      <c r="Q11933" s="75" t="str">
        <f t="shared" si="640"/>
        <v>週日</v>
      </c>
    </row>
    <row r="11934" spans="2:17">
      <c r="B11934" s="66">
        <v>44890</v>
      </c>
      <c r="E11934" s="70" t="s">
        <v>82</v>
      </c>
      <c r="F11934" s="70" t="s">
        <v>4227</v>
      </c>
      <c r="G11934" s="67">
        <v>44915</v>
      </c>
      <c r="H11934" s="67">
        <v>44929</v>
      </c>
      <c r="I11934" s="71">
        <f t="shared" si="641"/>
        <v>14</v>
      </c>
      <c r="J11934" s="72" t="s">
        <v>125</v>
      </c>
      <c r="K11934" s="72" t="s">
        <v>144</v>
      </c>
      <c r="L11934" s="73">
        <v>2</v>
      </c>
      <c r="M11934" s="73" t="s">
        <v>127</v>
      </c>
      <c r="N11934" s="68" t="str">
        <f>VLOOKUP(K11934,[1]人員授權表!D$3:G$249,4,0)</f>
        <v>有機</v>
      </c>
      <c r="O11934" s="70" t="str">
        <f>IF(J11934=[1]人員授權表!$C$85,"Casper李羿勳",IF(J11934=[1]人員授權表!$C$188,"Iring陳俊明",IF(J11934=[1]人員授權表!$C$189,"Brian陳泓霖",VLOOKUP(K11934,[1]人員授權表!D$2:E$249,2,FALSE))))</f>
        <v>Lucy黃詩婷</v>
      </c>
      <c r="P11934" s="67">
        <f t="shared" si="639"/>
        <v>44927</v>
      </c>
      <c r="Q11934" s="75" t="str">
        <f t="shared" si="640"/>
        <v>週日</v>
      </c>
    </row>
    <row r="11935" spans="2:17">
      <c r="B11935" s="66">
        <v>44890</v>
      </c>
      <c r="E11935" s="70" t="s">
        <v>82</v>
      </c>
      <c r="F11935" s="70" t="s">
        <v>4227</v>
      </c>
      <c r="G11935" s="67">
        <v>44915</v>
      </c>
      <c r="H11935" s="67">
        <v>44929</v>
      </c>
      <c r="I11935" s="71">
        <f t="shared" si="641"/>
        <v>14</v>
      </c>
      <c r="J11935" s="72" t="s">
        <v>139</v>
      </c>
      <c r="K11935" s="72" t="s">
        <v>140</v>
      </c>
      <c r="L11935" s="73">
        <v>2</v>
      </c>
      <c r="M11935" s="73" t="s">
        <v>127</v>
      </c>
      <c r="N11935" s="68" t="str">
        <f>VLOOKUP(K11935,[1]人員授權表!D$3:G$249,4,0)</f>
        <v>無機</v>
      </c>
      <c r="O11935" s="70" t="str">
        <f>IF(J11935=[1]人員授權表!$C$85,"Casper李羿勳",IF(J11935=[1]人員授權表!$C$188,"Iring陳俊明",IF(J11935=[1]人員授權表!$C$189,"Brian陳泓霖",VLOOKUP(K11935,[1]人員授權表!D$2:E$249,2,FALSE))))</f>
        <v>Brian陳泓霖</v>
      </c>
      <c r="P11935" s="67">
        <f t="shared" si="639"/>
        <v>44927</v>
      </c>
      <c r="Q11935" s="75" t="str">
        <f t="shared" si="640"/>
        <v>週日</v>
      </c>
    </row>
    <row r="11936" spans="2:17">
      <c r="B11936" s="66">
        <v>44890</v>
      </c>
      <c r="E11936" s="70" t="s">
        <v>82</v>
      </c>
      <c r="F11936" s="70" t="s">
        <v>4227</v>
      </c>
      <c r="G11936" s="67">
        <v>44915</v>
      </c>
      <c r="H11936" s="67">
        <v>44929</v>
      </c>
      <c r="I11936" s="71">
        <f t="shared" si="641"/>
        <v>14</v>
      </c>
      <c r="J11936" s="72" t="s">
        <v>145</v>
      </c>
      <c r="K11936" s="72" t="s">
        <v>146</v>
      </c>
      <c r="L11936" s="73">
        <v>2</v>
      </c>
      <c r="M11936" s="73" t="s">
        <v>127</v>
      </c>
      <c r="N11936" s="68" t="str">
        <f>VLOOKUP(K11936,[1]人員授權表!D$3:G$249,4,0)</f>
        <v>無機</v>
      </c>
      <c r="O11936" s="70" t="str">
        <f>IF(J11936=[1]人員授權表!$C$85,"Casper李羿勳",IF(J11936=[1]人員授權表!$C$188,"Iring陳俊明",IF(J11936=[1]人員授權表!$C$189,"Brian陳泓霖",VLOOKUP(K11936,[1]人員授權表!D$2:E$249,2,FALSE))))</f>
        <v>Jack劉念忻</v>
      </c>
      <c r="P11936" s="67">
        <f t="shared" si="639"/>
        <v>44927</v>
      </c>
      <c r="Q11936" s="75" t="str">
        <f t="shared" si="640"/>
        <v>週日</v>
      </c>
    </row>
    <row r="11937" spans="2:18">
      <c r="B11937" s="66">
        <v>44890</v>
      </c>
      <c r="E11937" s="70" t="s">
        <v>82</v>
      </c>
      <c r="F11937" s="70" t="s">
        <v>4227</v>
      </c>
      <c r="G11937" s="67">
        <v>44915</v>
      </c>
      <c r="H11937" s="67">
        <v>44929</v>
      </c>
      <c r="I11937" s="71">
        <f t="shared" si="641"/>
        <v>14</v>
      </c>
      <c r="J11937" s="72" t="s">
        <v>141</v>
      </c>
      <c r="K11937" s="72" t="s">
        <v>142</v>
      </c>
      <c r="L11937" s="73">
        <v>2</v>
      </c>
      <c r="M11937" s="73" t="s">
        <v>127</v>
      </c>
      <c r="N11937" s="68" t="str">
        <f>VLOOKUP(K11937,[1]人員授權表!D$3:G$249,4,0)</f>
        <v>無機</v>
      </c>
      <c r="O11937" s="70" t="str">
        <f>IF(J11937=[1]人員授權表!$C$85,"Casper李羿勳",IF(J11937=[1]人員授權表!$C$188,"Iring陳俊明",IF(J11937=[1]人員授權表!$C$189,"Brian陳泓霖",VLOOKUP(K11937,[1]人員授權表!D$2:E$249,2,FALSE))))</f>
        <v>Dennis陳汶宏</v>
      </c>
      <c r="P11937" s="67">
        <f t="shared" si="639"/>
        <v>44927</v>
      </c>
      <c r="Q11937" s="75" t="str">
        <f t="shared" si="640"/>
        <v>週日</v>
      </c>
    </row>
    <row r="11938" spans="2:18">
      <c r="B11938" s="66">
        <v>44890</v>
      </c>
      <c r="E11938" s="70" t="s">
        <v>82</v>
      </c>
      <c r="F11938" s="70" t="s">
        <v>4227</v>
      </c>
      <c r="G11938" s="67">
        <v>44915</v>
      </c>
      <c r="H11938" s="67">
        <v>44929</v>
      </c>
      <c r="I11938" s="71">
        <f t="shared" si="641"/>
        <v>14</v>
      </c>
      <c r="J11938" s="72" t="s">
        <v>153</v>
      </c>
      <c r="K11938" s="72" t="s">
        <v>154</v>
      </c>
      <c r="L11938" s="73">
        <v>2</v>
      </c>
      <c r="M11938" s="73" t="s">
        <v>127</v>
      </c>
      <c r="N11938" s="68" t="str">
        <f>VLOOKUP(K11938,[1]人員授權表!D$3:G$249,4,0)</f>
        <v>無機</v>
      </c>
      <c r="O11938" s="70" t="str">
        <f>IF(J11938=[1]人員授權表!$C$85,"Casper李羿勳",IF(J11938=[1]人員授權表!$C$188,"Iring陳俊明",IF(J11938=[1]人員授權表!$C$189,"Brian陳泓霖",VLOOKUP(K11938,[1]人員授權表!D$2:E$249,2,FALSE))))</f>
        <v>Ken張智凱</v>
      </c>
      <c r="P11938" s="67">
        <f t="shared" si="639"/>
        <v>44927</v>
      </c>
      <c r="Q11938" s="75" t="str">
        <f t="shared" si="640"/>
        <v>週日</v>
      </c>
    </row>
    <row r="11939" spans="2:18">
      <c r="B11939" s="66">
        <v>44890</v>
      </c>
      <c r="E11939" s="70" t="s">
        <v>82</v>
      </c>
      <c r="F11939" s="70" t="s">
        <v>4227</v>
      </c>
      <c r="G11939" s="67">
        <v>44915</v>
      </c>
      <c r="H11939" s="67">
        <v>44929</v>
      </c>
      <c r="I11939" s="71">
        <f t="shared" si="641"/>
        <v>14</v>
      </c>
      <c r="J11939" s="72" t="s">
        <v>137</v>
      </c>
      <c r="K11939" s="72" t="s">
        <v>138</v>
      </c>
      <c r="L11939" s="73">
        <v>2</v>
      </c>
      <c r="M11939" s="73" t="s">
        <v>127</v>
      </c>
      <c r="N11939" s="68" t="str">
        <f>VLOOKUP(K11939,[1]人員授權表!D$3:G$249,4,0)</f>
        <v>無機</v>
      </c>
      <c r="O11939" s="70" t="str">
        <f>IF(J11939=[1]人員授權表!$C$85,"Casper李羿勳",IF(J11939=[1]人員授權表!$C$188,"Iring陳俊明",IF(J11939=[1]人員授權表!$C$189,"Brian陳泓霖",VLOOKUP(K11939,[1]人員授權表!D$2:E$249,2,FALSE))))</f>
        <v>Jack劉念忻</v>
      </c>
      <c r="P11939" s="67">
        <f t="shared" si="639"/>
        <v>44927</v>
      </c>
      <c r="Q11939" s="75" t="str">
        <f t="shared" si="640"/>
        <v>週日</v>
      </c>
    </row>
    <row r="11940" spans="2:18">
      <c r="B11940" s="66">
        <v>44890</v>
      </c>
      <c r="E11940" s="70" t="s">
        <v>82</v>
      </c>
      <c r="F11940" s="70" t="s">
        <v>4227</v>
      </c>
      <c r="G11940" s="67">
        <v>44915</v>
      </c>
      <c r="H11940" s="67">
        <v>44929</v>
      </c>
      <c r="I11940" s="71">
        <f t="shared" si="641"/>
        <v>14</v>
      </c>
      <c r="J11940" s="72" t="s">
        <v>148</v>
      </c>
      <c r="K11940" s="72" t="s">
        <v>149</v>
      </c>
      <c r="L11940" s="73">
        <v>2</v>
      </c>
      <c r="M11940" s="73" t="s">
        <v>127</v>
      </c>
      <c r="N11940" s="68" t="str">
        <f>VLOOKUP(K11940,[1]人員授權表!D$3:G$249,4,0)</f>
        <v>無機</v>
      </c>
      <c r="O11940" s="70" t="str">
        <f>IF(J11940=[1]人員授權表!$C$85,"Casper李羿勳",IF(J11940=[1]人員授權表!$C$188,"Iring陳俊明",IF(J11940=[1]人員授權表!$C$189,"Brian陳泓霖",VLOOKUP(K11940,[1]人員授權表!D$2:E$249,2,FALSE))))</f>
        <v>Vicky游崴涵</v>
      </c>
      <c r="P11940" s="67">
        <f t="shared" si="639"/>
        <v>44927</v>
      </c>
      <c r="Q11940" s="75" t="str">
        <f t="shared" si="640"/>
        <v>週日</v>
      </c>
    </row>
    <row r="11941" spans="2:18">
      <c r="B11941" s="66">
        <v>44895</v>
      </c>
      <c r="C11941" s="67">
        <v>44900</v>
      </c>
      <c r="E11941" s="70" t="s">
        <v>51</v>
      </c>
      <c r="F11941" s="4" t="s">
        <v>4228</v>
      </c>
      <c r="G11941" s="101">
        <v>44909</v>
      </c>
      <c r="H11941" s="101">
        <v>44930</v>
      </c>
      <c r="I11941" s="71">
        <f t="shared" si="641"/>
        <v>21</v>
      </c>
      <c r="J11941" s="72" t="s">
        <v>350</v>
      </c>
      <c r="K11941" s="72" t="s">
        <v>250</v>
      </c>
      <c r="L11941" s="73">
        <v>1</v>
      </c>
      <c r="M11941" s="73" t="s">
        <v>91</v>
      </c>
      <c r="N11941" s="68" t="str">
        <f>VLOOKUP(K11941,[1]人員授權表!D$3:G$249,4,0)</f>
        <v>有機</v>
      </c>
      <c r="O11941" s="70" t="str">
        <f>IF(J11941=[1]人員授權表!$C$85,"Casper李羿勳",IF(J11941=[1]人員授權表!$C$188,"Iring陳俊明",IF(J11941=[1]人員授權表!$C$189,"Brian陳泓霖",VLOOKUP(K11941,[1]人員授權表!D$2:E$249,2,FALSE))))</f>
        <v>Marco陳鴻鈞</v>
      </c>
      <c r="P11941" s="67">
        <f t="shared" si="639"/>
        <v>44928</v>
      </c>
      <c r="Q11941" s="75" t="str">
        <f t="shared" si="640"/>
        <v>週一</v>
      </c>
    </row>
    <row r="11942" spans="2:18">
      <c r="B11942" s="66">
        <v>44895</v>
      </c>
      <c r="C11942" s="67">
        <v>44900</v>
      </c>
      <c r="E11942" s="70" t="s">
        <v>51</v>
      </c>
      <c r="F11942" s="4" t="s">
        <v>4228</v>
      </c>
      <c r="G11942" s="101">
        <v>44909</v>
      </c>
      <c r="H11942" s="101">
        <v>44930</v>
      </c>
      <c r="I11942" s="71">
        <f t="shared" si="641"/>
        <v>21</v>
      </c>
      <c r="J11942" s="72" t="s">
        <v>242</v>
      </c>
      <c r="K11942" s="72" t="s">
        <v>241</v>
      </c>
      <c r="L11942" s="73">
        <v>1</v>
      </c>
      <c r="M11942" s="73" t="s">
        <v>91</v>
      </c>
      <c r="N11942" s="68" t="str">
        <f>VLOOKUP(K11942,[1]人員授權表!D$3:G$249,4,0)</f>
        <v>有機</v>
      </c>
      <c r="O11942" s="70" t="str">
        <f>IF(J11942=[1]人員授權表!$C$85,"Casper李羿勳",IF(J11942=[1]人員授權表!$C$188,"Iring陳俊明",IF(J11942=[1]人員授權表!$C$189,"Brian陳泓霖",VLOOKUP(K11942,[1]人員授權表!D$2:E$249,2,FALSE))))</f>
        <v>Casper李羿勳</v>
      </c>
      <c r="P11942" s="67">
        <f t="shared" si="639"/>
        <v>44928</v>
      </c>
      <c r="Q11942" s="75" t="str">
        <f t="shared" si="640"/>
        <v>週一</v>
      </c>
    </row>
    <row r="11943" spans="2:18">
      <c r="B11943" s="66">
        <v>44895</v>
      </c>
      <c r="C11943" s="67">
        <v>44900</v>
      </c>
      <c r="E11943" s="70" t="s">
        <v>51</v>
      </c>
      <c r="F11943" s="4" t="s">
        <v>4228</v>
      </c>
      <c r="G11943" s="101">
        <v>44909</v>
      </c>
      <c r="H11943" s="101">
        <v>44930</v>
      </c>
      <c r="I11943" s="71">
        <f t="shared" si="641"/>
        <v>21</v>
      </c>
      <c r="J11943" s="72" t="s">
        <v>618</v>
      </c>
      <c r="K11943" s="72" t="s">
        <v>241</v>
      </c>
      <c r="L11943" s="73">
        <v>2</v>
      </c>
      <c r="M11943" s="73" t="s">
        <v>91</v>
      </c>
      <c r="N11943" s="68" t="str">
        <f>VLOOKUP(K11943,[1]人員授權表!D$3:G$249,4,0)</f>
        <v>有機</v>
      </c>
      <c r="O11943" s="70" t="str">
        <f>IF(J11943=[1]人員授權表!$C$85,"Casper李羿勳",IF(J11943=[1]人員授權表!$C$188,"Iring陳俊明",IF(J11943=[1]人員授權表!$C$189,"Brian陳泓霖",VLOOKUP(K11943,[1]人員授權表!D$2:E$249,2,FALSE))))</f>
        <v>Casper李羿勳</v>
      </c>
      <c r="P11943" s="67">
        <f t="shared" si="639"/>
        <v>44928</v>
      </c>
      <c r="Q11943" s="75" t="str">
        <f t="shared" si="640"/>
        <v>週一</v>
      </c>
    </row>
    <row r="11944" spans="2:18">
      <c r="B11944" s="66">
        <v>44895</v>
      </c>
      <c r="C11944" s="67">
        <v>44900</v>
      </c>
      <c r="E11944" s="70" t="s">
        <v>51</v>
      </c>
      <c r="F11944" s="4" t="s">
        <v>4228</v>
      </c>
      <c r="G11944" s="101">
        <v>44909</v>
      </c>
      <c r="H11944" s="101">
        <v>44930</v>
      </c>
      <c r="I11944" s="71">
        <f t="shared" si="641"/>
        <v>21</v>
      </c>
      <c r="J11944" s="72" t="s">
        <v>244</v>
      </c>
      <c r="K11944" s="72" t="s">
        <v>241</v>
      </c>
      <c r="L11944" s="73">
        <v>1</v>
      </c>
      <c r="M11944" s="73" t="s">
        <v>91</v>
      </c>
      <c r="N11944" s="68" t="str">
        <f>VLOOKUP(K11944,[1]人員授權表!D$3:G$249,4,0)</f>
        <v>有機</v>
      </c>
      <c r="O11944" s="70" t="str">
        <f>IF(J11944=[1]人員授權表!$C$85,"Casper李羿勳",IF(J11944=[1]人員授權表!$C$188,"Iring陳俊明",IF(J11944=[1]人員授權表!$C$189,"Brian陳泓霖",VLOOKUP(K11944,[1]人員授權表!D$2:E$249,2,FALSE))))</f>
        <v>Casper李羿勳</v>
      </c>
      <c r="P11944" s="67">
        <f t="shared" si="639"/>
        <v>44928</v>
      </c>
      <c r="Q11944" s="75" t="str">
        <f t="shared" si="640"/>
        <v>週一</v>
      </c>
    </row>
    <row r="11945" spans="2:18">
      <c r="B11945" s="66">
        <v>44896</v>
      </c>
      <c r="E11945" s="70" t="s">
        <v>82</v>
      </c>
      <c r="F11945" s="70" t="s">
        <v>4229</v>
      </c>
      <c r="G11945" s="67">
        <v>44907</v>
      </c>
      <c r="H11945" s="67">
        <v>44930</v>
      </c>
      <c r="I11945" s="71">
        <v>23</v>
      </c>
      <c r="J11945" s="72" t="s">
        <v>273</v>
      </c>
      <c r="K11945" s="72" t="s">
        <v>874</v>
      </c>
      <c r="L11945" s="73">
        <v>3</v>
      </c>
      <c r="M11945" s="73" t="s">
        <v>108</v>
      </c>
      <c r="N11945" s="68" t="str">
        <f>VLOOKUP(K11945,[1]人員授權表!D$3:G$249,4,0)</f>
        <v>有機</v>
      </c>
      <c r="O11945" s="70" t="str">
        <f>IF(J11945=[1]人員授權表!$C$85,"Casper李羿勳",IF(J11945=[1]人員授權表!$C$188,"Iring陳俊明",IF(J11945=[1]人員授權表!$C$189,"Brian陳泓霖",VLOOKUP(K11945,[1]人員授權表!D$2:E$249,2,FALSE))))</f>
        <v>Elle黃雅琪</v>
      </c>
      <c r="P11945" s="67">
        <f t="shared" si="639"/>
        <v>44928</v>
      </c>
      <c r="Q11945" s="75" t="str">
        <f t="shared" si="640"/>
        <v>週一</v>
      </c>
    </row>
    <row r="11946" spans="2:18">
      <c r="B11946" s="66">
        <v>44896</v>
      </c>
      <c r="E11946" s="70" t="s">
        <v>82</v>
      </c>
      <c r="F11946" s="70" t="s">
        <v>4229</v>
      </c>
      <c r="G11946" s="67">
        <v>44907</v>
      </c>
      <c r="H11946" s="67">
        <v>44930</v>
      </c>
      <c r="I11946" s="71">
        <v>23</v>
      </c>
      <c r="J11946" s="72" t="s">
        <v>173</v>
      </c>
      <c r="K11946" s="72" t="s">
        <v>386</v>
      </c>
      <c r="L11946" s="73">
        <v>3</v>
      </c>
      <c r="M11946" s="73" t="s">
        <v>108</v>
      </c>
      <c r="N11946" s="68" t="str">
        <f>VLOOKUP(K11946,[1]人員授權表!D$3:G$249,4,0)</f>
        <v>有機</v>
      </c>
      <c r="O11946" s="70" t="str">
        <f>IF(J11946=[1]人員授權表!$C$85,"Casper李羿勳",IF(J11946=[1]人員授權表!$C$188,"Iring陳俊明",IF(J11946=[1]人員授權表!$C$189,"Brian陳泓霖",VLOOKUP(K11946,[1]人員授權表!D$2:E$249,2,FALSE))))</f>
        <v>Una林庭瑄</v>
      </c>
      <c r="P11946" s="67">
        <f t="shared" si="639"/>
        <v>44928</v>
      </c>
      <c r="Q11946" s="75" t="str">
        <f t="shared" si="640"/>
        <v>週一</v>
      </c>
    </row>
    <row r="11947" spans="2:18">
      <c r="B11947" s="66">
        <v>44896</v>
      </c>
      <c r="E11947" s="70" t="s">
        <v>82</v>
      </c>
      <c r="F11947" s="70" t="s">
        <v>4229</v>
      </c>
      <c r="G11947" s="67">
        <v>44907</v>
      </c>
      <c r="H11947" s="67">
        <v>44930</v>
      </c>
      <c r="I11947" s="71">
        <v>23</v>
      </c>
      <c r="J11947" s="72" t="s">
        <v>186</v>
      </c>
      <c r="K11947" s="72" t="s">
        <v>98</v>
      </c>
      <c r="L11947" s="73">
        <v>3</v>
      </c>
      <c r="M11947" s="73" t="s">
        <v>108</v>
      </c>
      <c r="N11947" s="68" t="str">
        <f>VLOOKUP(K11947,[1]人員授權表!D$3:G$249,4,0)</f>
        <v>無機</v>
      </c>
      <c r="O11947" s="70" t="str">
        <f>IF(J11947=[1]人員授權表!$C$85,"Casper李羿勳",IF(J11947=[1]人員授權表!$C$188,"Iring陳俊明",IF(J11947=[1]人員授權表!$C$189,"Brian陳泓霖",VLOOKUP(K11947,[1]人員授權表!D$2:E$249,2,FALSE))))</f>
        <v>Brian陳泓霖</v>
      </c>
      <c r="P11947" s="67">
        <f t="shared" si="639"/>
        <v>44928</v>
      </c>
      <c r="Q11947" s="75" t="str">
        <f t="shared" si="640"/>
        <v>週一</v>
      </c>
    </row>
    <row r="11948" spans="2:18">
      <c r="B11948" s="66">
        <v>44896</v>
      </c>
      <c r="E11948" s="70" t="s">
        <v>82</v>
      </c>
      <c r="F11948" s="70" t="s">
        <v>4229</v>
      </c>
      <c r="G11948" s="67">
        <v>44907</v>
      </c>
      <c r="H11948" s="67">
        <v>44930</v>
      </c>
      <c r="I11948" s="71">
        <v>23</v>
      </c>
      <c r="J11948" s="72" t="s">
        <v>195</v>
      </c>
      <c r="K11948" s="72" t="s">
        <v>345</v>
      </c>
      <c r="L11948" s="73">
        <v>3</v>
      </c>
      <c r="M11948" s="73" t="s">
        <v>108</v>
      </c>
      <c r="N11948" s="68" t="str">
        <f>VLOOKUP(K11948,[1]人員授權表!D$3:G$249,4,0)</f>
        <v>無機</v>
      </c>
      <c r="O11948" s="70" t="str">
        <f>IF(J11948=[1]人員授權表!$C$85,"Casper李羿勳",IF(J11948=[1]人員授權表!$C$188,"Iring陳俊明",IF(J11948=[1]人員授權表!$C$189,"Brian陳泓霖",VLOOKUP(K11948,[1]人員授權表!D$2:E$249,2,FALSE))))</f>
        <v>Debby胡萱黛</v>
      </c>
      <c r="P11948" s="67">
        <f t="shared" si="639"/>
        <v>44928</v>
      </c>
      <c r="Q11948" s="75" t="str">
        <f t="shared" si="640"/>
        <v>週一</v>
      </c>
    </row>
    <row r="11949" spans="2:18">
      <c r="B11949" s="66">
        <v>44896</v>
      </c>
      <c r="E11949" s="70" t="s">
        <v>82</v>
      </c>
      <c r="F11949" s="70" t="s">
        <v>4229</v>
      </c>
      <c r="G11949" s="67">
        <v>44907</v>
      </c>
      <c r="H11949" s="67">
        <v>44930</v>
      </c>
      <c r="I11949" s="71">
        <v>23</v>
      </c>
      <c r="J11949" s="72" t="s">
        <v>204</v>
      </c>
      <c r="K11949" s="72" t="s">
        <v>488</v>
      </c>
      <c r="L11949" s="73">
        <v>3</v>
      </c>
      <c r="M11949" s="73" t="s">
        <v>108</v>
      </c>
      <c r="N11949" s="68" t="str">
        <f>VLOOKUP(K11949,[1]人員授權表!D$3:G$249,4,0)</f>
        <v>無機</v>
      </c>
      <c r="O11949" s="70" t="str">
        <f>IF(J11949=[1]人員授權表!$C$85,"Casper李羿勳",IF(J11949=[1]人員授權表!$C$188,"Iring陳俊明",IF(J11949=[1]人員授權表!$C$189,"Brian陳泓霖",VLOOKUP(K11949,[1]人員授權表!D$2:E$249,2,FALSE))))</f>
        <v>Iring陳俊明</v>
      </c>
      <c r="P11949" s="67">
        <f t="shared" si="639"/>
        <v>44928</v>
      </c>
      <c r="Q11949" s="75" t="str">
        <f t="shared" si="640"/>
        <v>週一</v>
      </c>
    </row>
    <row r="11950" spans="2:18">
      <c r="B11950" s="66">
        <v>44887</v>
      </c>
      <c r="C11950" s="67">
        <v>44895</v>
      </c>
      <c r="D11950" s="126" t="s">
        <v>1854</v>
      </c>
      <c r="E11950" s="89" t="s">
        <v>51</v>
      </c>
      <c r="F11950" s="90" t="s">
        <v>4107</v>
      </c>
      <c r="G11950" s="92">
        <v>44917</v>
      </c>
      <c r="H11950" s="92">
        <v>44931</v>
      </c>
      <c r="I11950" s="127">
        <f>_xlfn.DAYS(H11950,G11950)</f>
        <v>14</v>
      </c>
      <c r="J11950" s="106" t="s">
        <v>453</v>
      </c>
      <c r="K11950" s="106" t="s">
        <v>332</v>
      </c>
      <c r="L11950" s="100"/>
      <c r="M11950" s="73" t="s">
        <v>2273</v>
      </c>
      <c r="N11950" s="94" t="str">
        <f>VLOOKUP(K11950,[1]人員授權表!D$3:G$249,4,0)</f>
        <v>有機</v>
      </c>
      <c r="O11950" s="89" t="str">
        <f>IF(J11950=[1]人員授權表!$C$85,"Casper李羿勳",IF(J11950=[1]人員授權表!$C$188,"Iring陳俊明",IF(J11950=[1]人員授權表!$C$189,"Brian陳泓霖",VLOOKUP(K11950,[1]人員授權表!D$2:E$249,2,FALSE))))</f>
        <v>Lucy黃詩婷</v>
      </c>
      <c r="P11950" s="92">
        <f t="shared" si="639"/>
        <v>44929</v>
      </c>
      <c r="Q11950" s="75" t="str">
        <f t="shared" si="640"/>
        <v>週二</v>
      </c>
      <c r="R11950" s="128" t="s">
        <v>1854</v>
      </c>
    </row>
    <row r="11951" spans="2:18">
      <c r="B11951" s="66">
        <v>44887</v>
      </c>
      <c r="C11951" s="67">
        <v>44895</v>
      </c>
      <c r="D11951" s="126" t="s">
        <v>1854</v>
      </c>
      <c r="E11951" s="89" t="s">
        <v>51</v>
      </c>
      <c r="F11951" s="90" t="s">
        <v>4107</v>
      </c>
      <c r="G11951" s="92">
        <v>44917</v>
      </c>
      <c r="H11951" s="92">
        <v>44931</v>
      </c>
      <c r="I11951" s="127">
        <f>_xlfn.DAYS(H11951,G11951)</f>
        <v>14</v>
      </c>
      <c r="J11951" s="106" t="s">
        <v>125</v>
      </c>
      <c r="K11951" s="106" t="s">
        <v>126</v>
      </c>
      <c r="L11951" s="100"/>
      <c r="M11951" s="73" t="s">
        <v>2273</v>
      </c>
      <c r="N11951" s="94" t="str">
        <f>VLOOKUP(K11951,[1]人員授權表!D$3:G$249,4,0)</f>
        <v>有機</v>
      </c>
      <c r="O11951" s="89" t="str">
        <f>IF(J11951=[1]人員授權表!$C$85,"Casper李羿勳",IF(J11951=[1]人員授權表!$C$188,"Iring陳俊明",IF(J11951=[1]人員授權表!$C$189,"Brian陳泓霖",VLOOKUP(K11951,[1]人員授權表!D$2:E$249,2,FALSE))))</f>
        <v>Lucy黃詩婷</v>
      </c>
      <c r="P11951" s="92">
        <f t="shared" si="639"/>
        <v>44929</v>
      </c>
      <c r="Q11951" s="75" t="str">
        <f t="shared" si="640"/>
        <v>週二</v>
      </c>
      <c r="R11951" s="128" t="s">
        <v>1854</v>
      </c>
    </row>
    <row r="11952" spans="2:18">
      <c r="B11952" s="66">
        <v>44901</v>
      </c>
      <c r="E11952" s="70" t="s">
        <v>82</v>
      </c>
      <c r="F11952" s="4" t="s">
        <v>4230</v>
      </c>
      <c r="G11952" s="67">
        <v>44910</v>
      </c>
      <c r="H11952" s="67">
        <v>44932</v>
      </c>
      <c r="I11952" s="71">
        <v>22</v>
      </c>
      <c r="J11952" s="72" t="s">
        <v>181</v>
      </c>
      <c r="K11952" s="72" t="s">
        <v>182</v>
      </c>
      <c r="L11952" s="73">
        <v>6</v>
      </c>
      <c r="M11952" s="73" t="s">
        <v>108</v>
      </c>
      <c r="N11952" s="68" t="str">
        <f>VLOOKUP(K11952,[1]人員授權表!D$3:G$249,4,0)</f>
        <v>有機</v>
      </c>
      <c r="O11952" s="70" t="str">
        <f>IF(J11952=[1]人員授權表!$C$85,"Casper李羿勳",IF(J11952=[1]人員授權表!$C$188,"Iring陳俊明",IF(J11952=[1]人員授權表!$C$189,"Brian陳泓霖",VLOOKUP(K11952,[1]人員授權表!D$2:E$249,2,FALSE))))</f>
        <v>Sara王淑玲</v>
      </c>
      <c r="P11952" s="67">
        <f t="shared" si="639"/>
        <v>44930</v>
      </c>
      <c r="Q11952" s="75" t="str">
        <f t="shared" si="640"/>
        <v>週三</v>
      </c>
    </row>
    <row r="11953" spans="2:17">
      <c r="B11953" s="66">
        <v>44902</v>
      </c>
      <c r="E11953" s="70" t="s">
        <v>82</v>
      </c>
      <c r="F11953" s="70" t="s">
        <v>4230</v>
      </c>
      <c r="G11953" s="67">
        <v>44910</v>
      </c>
      <c r="H11953" s="67">
        <v>44932</v>
      </c>
      <c r="I11953" s="71">
        <f t="shared" ref="I11953:I11977" si="642">_xlfn.DAYS(H11953,G11953)</f>
        <v>22</v>
      </c>
      <c r="J11953" s="72" t="s">
        <v>181</v>
      </c>
      <c r="K11953" s="72" t="s">
        <v>182</v>
      </c>
      <c r="L11953" s="73">
        <v>6</v>
      </c>
      <c r="M11953" s="73" t="s">
        <v>108</v>
      </c>
      <c r="N11953" s="68" t="str">
        <f>VLOOKUP(K11953,[1]人員授權表!D$3:G$249,4,0)</f>
        <v>有機</v>
      </c>
      <c r="O11953" s="70" t="str">
        <f>IF(J11953=[1]人員授權表!$C$85,"Casper李羿勳",IF(J11953=[1]人員授權表!$C$188,"Iring陳俊明",IF(J11953=[1]人員授權表!$C$189,"Brian陳泓霖",VLOOKUP(K11953,[1]人員授權表!D$2:E$249,2,FALSE))))</f>
        <v>Sara王淑玲</v>
      </c>
      <c r="P11953" s="67">
        <f t="shared" si="639"/>
        <v>44930</v>
      </c>
      <c r="Q11953" s="75" t="str">
        <f t="shared" si="640"/>
        <v>週三</v>
      </c>
    </row>
    <row r="11954" spans="2:17">
      <c r="B11954" s="66">
        <v>44893</v>
      </c>
      <c r="E11954" s="70" t="s">
        <v>82</v>
      </c>
      <c r="F11954" s="70" t="s">
        <v>4231</v>
      </c>
      <c r="G11954" s="67">
        <v>44921</v>
      </c>
      <c r="H11954" s="67">
        <v>44935</v>
      </c>
      <c r="I11954" s="71">
        <f t="shared" si="642"/>
        <v>14</v>
      </c>
      <c r="J11954" s="72" t="s">
        <v>137</v>
      </c>
      <c r="K11954" s="72" t="s">
        <v>138</v>
      </c>
      <c r="L11954" s="73">
        <v>1</v>
      </c>
      <c r="M11954" s="73" t="s">
        <v>268</v>
      </c>
      <c r="N11954" s="68" t="str">
        <f>VLOOKUP(K11954,[1]人員授權表!D$3:G$249,4,0)</f>
        <v>無機</v>
      </c>
      <c r="O11954" s="70" t="str">
        <f>IF(J11954=[1]人員授權表!$C$85,"Casper李羿勳",IF(J11954=[1]人員授權表!$C$188,"Iring陳俊明",IF(J11954=[1]人員授權表!$C$189,"Brian陳泓霖",VLOOKUP(K11954,[1]人員授權表!D$2:E$249,2,FALSE))))</f>
        <v>Jack劉念忻</v>
      </c>
      <c r="P11954" s="67">
        <f t="shared" si="639"/>
        <v>44933</v>
      </c>
      <c r="Q11954" s="75" t="str">
        <f t="shared" si="640"/>
        <v>週六</v>
      </c>
    </row>
    <row r="11955" spans="2:17">
      <c r="B11955" s="66">
        <v>44893</v>
      </c>
      <c r="E11955" s="70" t="s">
        <v>82</v>
      </c>
      <c r="F11955" s="70" t="s">
        <v>4231</v>
      </c>
      <c r="G11955" s="67">
        <v>44921</v>
      </c>
      <c r="H11955" s="67">
        <v>44935</v>
      </c>
      <c r="I11955" s="71">
        <f t="shared" si="642"/>
        <v>14</v>
      </c>
      <c r="J11955" s="72" t="s">
        <v>148</v>
      </c>
      <c r="K11955" s="72" t="s">
        <v>149</v>
      </c>
      <c r="L11955" s="73">
        <v>1</v>
      </c>
      <c r="M11955" s="73" t="s">
        <v>268</v>
      </c>
      <c r="N11955" s="68" t="str">
        <f>VLOOKUP(K11955,[1]人員授權表!D$3:G$249,4,0)</f>
        <v>無機</v>
      </c>
      <c r="O11955" s="70" t="str">
        <f>IF(J11955=[1]人員授權表!$C$85,"Casper李羿勳",IF(J11955=[1]人員授權表!$C$188,"Iring陳俊明",IF(J11955=[1]人員授權表!$C$189,"Brian陳泓霖",VLOOKUP(K11955,[1]人員授權表!D$2:E$249,2,FALSE))))</f>
        <v>Vicky游崴涵</v>
      </c>
      <c r="P11955" s="67">
        <f t="shared" si="639"/>
        <v>44933</v>
      </c>
      <c r="Q11955" s="75" t="str">
        <f t="shared" si="640"/>
        <v>週六</v>
      </c>
    </row>
    <row r="11956" spans="2:17">
      <c r="B11956" s="66">
        <v>44893</v>
      </c>
      <c r="E11956" s="70" t="s">
        <v>82</v>
      </c>
      <c r="F11956" s="70" t="s">
        <v>4231</v>
      </c>
      <c r="G11956" s="67">
        <v>44921</v>
      </c>
      <c r="H11956" s="67">
        <v>44935</v>
      </c>
      <c r="I11956" s="71">
        <f t="shared" si="642"/>
        <v>14</v>
      </c>
      <c r="J11956" s="72" t="s">
        <v>139</v>
      </c>
      <c r="K11956" s="72" t="s">
        <v>140</v>
      </c>
      <c r="L11956" s="73">
        <v>1</v>
      </c>
      <c r="M11956" s="73" t="s">
        <v>268</v>
      </c>
      <c r="N11956" s="68" t="str">
        <f>VLOOKUP(K11956,[1]人員授權表!D$3:G$249,4,0)</f>
        <v>無機</v>
      </c>
      <c r="O11956" s="70" t="str">
        <f>IF(J11956=[1]人員授權表!$C$85,"Casper李羿勳",IF(J11956=[1]人員授權表!$C$188,"Iring陳俊明",IF(J11956=[1]人員授權表!$C$189,"Brian陳泓霖",VLOOKUP(K11956,[1]人員授權表!D$2:E$249,2,FALSE))))</f>
        <v>Brian陳泓霖</v>
      </c>
      <c r="P11956" s="67">
        <f t="shared" si="639"/>
        <v>44933</v>
      </c>
      <c r="Q11956" s="75" t="str">
        <f t="shared" si="640"/>
        <v>週六</v>
      </c>
    </row>
    <row r="11957" spans="2:17">
      <c r="B11957" s="66">
        <v>44893</v>
      </c>
      <c r="E11957" s="70" t="s">
        <v>82</v>
      </c>
      <c r="F11957" s="70" t="s">
        <v>4231</v>
      </c>
      <c r="G11957" s="67">
        <v>44921</v>
      </c>
      <c r="H11957" s="67">
        <v>44935</v>
      </c>
      <c r="I11957" s="71">
        <f t="shared" si="642"/>
        <v>14</v>
      </c>
      <c r="J11957" s="72" t="s">
        <v>141</v>
      </c>
      <c r="K11957" s="72" t="s">
        <v>142</v>
      </c>
      <c r="L11957" s="73">
        <v>1</v>
      </c>
      <c r="M11957" s="73" t="s">
        <v>268</v>
      </c>
      <c r="N11957" s="68" t="str">
        <f>VLOOKUP(K11957,[1]人員授權表!D$3:G$249,4,0)</f>
        <v>無機</v>
      </c>
      <c r="O11957" s="70" t="str">
        <f>IF(J11957=[1]人員授權表!$C$85,"Casper李羿勳",IF(J11957=[1]人員授權表!$C$188,"Iring陳俊明",IF(J11957=[1]人員授權表!$C$189,"Brian陳泓霖",VLOOKUP(K11957,[1]人員授權表!D$2:E$249,2,FALSE))))</f>
        <v>Dennis陳汶宏</v>
      </c>
      <c r="P11957" s="67">
        <f t="shared" si="639"/>
        <v>44933</v>
      </c>
      <c r="Q11957" s="75" t="str">
        <f t="shared" si="640"/>
        <v>週六</v>
      </c>
    </row>
    <row r="11958" spans="2:17">
      <c r="B11958" s="66">
        <v>44893</v>
      </c>
      <c r="E11958" s="70" t="s">
        <v>82</v>
      </c>
      <c r="F11958" s="70" t="s">
        <v>4231</v>
      </c>
      <c r="G11958" s="67">
        <v>44921</v>
      </c>
      <c r="H11958" s="67">
        <v>44935</v>
      </c>
      <c r="I11958" s="71">
        <f t="shared" si="642"/>
        <v>14</v>
      </c>
      <c r="J11958" s="72" t="s">
        <v>269</v>
      </c>
      <c r="K11958" s="72" t="s">
        <v>270</v>
      </c>
      <c r="L11958" s="73">
        <v>1</v>
      </c>
      <c r="M11958" s="73" t="s">
        <v>268</v>
      </c>
      <c r="N11958" s="68" t="str">
        <f>VLOOKUP(K11958,[1]人員授權表!D$3:G$249,4,0)</f>
        <v>無機</v>
      </c>
      <c r="O11958" s="70" t="str">
        <f>IF(J11958=[1]人員授權表!$C$85,"Casper李羿勳",IF(J11958=[1]人員授權表!$C$188,"Iring陳俊明",IF(J11958=[1]人員授權表!$C$189,"Brian陳泓霖",VLOOKUP(K11958,[1]人員授權表!D$2:E$249,2,FALSE))))</f>
        <v>George陳志昇&amp;Vicky游崴涵</v>
      </c>
      <c r="P11958" s="67">
        <f t="shared" ref="P11958:P12014" si="643">H11958-2</f>
        <v>44933</v>
      </c>
      <c r="Q11958" s="75" t="str">
        <f t="shared" si="640"/>
        <v>週六</v>
      </c>
    </row>
    <row r="11959" spans="2:17">
      <c r="B11959" s="66">
        <v>44893</v>
      </c>
      <c r="E11959" s="70" t="s">
        <v>82</v>
      </c>
      <c r="F11959" s="70" t="s">
        <v>4231</v>
      </c>
      <c r="G11959" s="67">
        <v>44921</v>
      </c>
      <c r="H11959" s="67">
        <v>44935</v>
      </c>
      <c r="I11959" s="71">
        <f t="shared" si="642"/>
        <v>14</v>
      </c>
      <c r="J11959" s="72" t="s">
        <v>153</v>
      </c>
      <c r="K11959" s="72" t="s">
        <v>154</v>
      </c>
      <c r="L11959" s="73">
        <v>1</v>
      </c>
      <c r="M11959" s="73" t="s">
        <v>268</v>
      </c>
      <c r="N11959" s="68" t="str">
        <f>VLOOKUP(K11959,[1]人員授權表!D$3:G$249,4,0)</f>
        <v>無機</v>
      </c>
      <c r="O11959" s="70" t="str">
        <f>IF(J11959=[1]人員授權表!$C$85,"Casper李羿勳",IF(J11959=[1]人員授權表!$C$188,"Iring陳俊明",IF(J11959=[1]人員授權表!$C$189,"Brian陳泓霖",VLOOKUP(K11959,[1]人員授權表!D$2:E$249,2,FALSE))))</f>
        <v>Ken張智凱</v>
      </c>
      <c r="P11959" s="67">
        <f t="shared" si="643"/>
        <v>44933</v>
      </c>
      <c r="Q11959" s="75" t="str">
        <f t="shared" si="640"/>
        <v>週六</v>
      </c>
    </row>
    <row r="11960" spans="2:17">
      <c r="B11960" s="66">
        <v>44895</v>
      </c>
      <c r="E11960" s="70" t="s">
        <v>82</v>
      </c>
      <c r="F11960" s="70" t="s">
        <v>4232</v>
      </c>
      <c r="G11960" s="67">
        <v>44922</v>
      </c>
      <c r="H11960" s="67">
        <v>44936</v>
      </c>
      <c r="I11960" s="71">
        <f t="shared" si="642"/>
        <v>14</v>
      </c>
      <c r="J11960" s="72" t="s">
        <v>84</v>
      </c>
      <c r="K11960" s="72" t="s">
        <v>85</v>
      </c>
      <c r="L11960" s="73">
        <v>14</v>
      </c>
      <c r="M11960" s="73" t="s">
        <v>86</v>
      </c>
      <c r="N11960" s="68" t="str">
        <f>VLOOKUP(K11960,[1]人員授權表!D$3:G$249,4,0)</f>
        <v>有機</v>
      </c>
      <c r="O11960" s="70" t="str">
        <f>IF(J11960=[1]人員授權表!$C$85,"Casper李羿勳",IF(J11960=[1]人員授權表!$C$188,"Iring陳俊明",IF(J11960=[1]人員授權表!$C$189,"Brian陳泓霖",VLOOKUP(K11960,[1]人員授權表!D$2:E$249,2,FALSE))))</f>
        <v>Lucy黃詩婷</v>
      </c>
      <c r="P11960" s="67">
        <f t="shared" si="643"/>
        <v>44934</v>
      </c>
      <c r="Q11960" s="75" t="str">
        <f t="shared" si="640"/>
        <v>週日</v>
      </c>
    </row>
    <row r="11961" spans="2:17">
      <c r="B11961" s="66">
        <v>44893</v>
      </c>
      <c r="E11961" s="70" t="s">
        <v>82</v>
      </c>
      <c r="F11961" s="70" t="s">
        <v>4233</v>
      </c>
      <c r="G11961" s="67">
        <v>44922</v>
      </c>
      <c r="H11961" s="67">
        <v>44936</v>
      </c>
      <c r="I11961" s="71">
        <f t="shared" si="642"/>
        <v>14</v>
      </c>
      <c r="J11961" s="72" t="s">
        <v>139</v>
      </c>
      <c r="K11961" s="72" t="s">
        <v>140</v>
      </c>
      <c r="L11961" s="73">
        <v>1</v>
      </c>
      <c r="M11961" s="73" t="s">
        <v>268</v>
      </c>
      <c r="N11961" s="68" t="str">
        <f>VLOOKUP(K11961,[1]人員授權表!D$3:G$249,4,0)</f>
        <v>無機</v>
      </c>
      <c r="O11961" s="70" t="str">
        <f>IF(J11961=[1]人員授權表!$C$85,"Casper李羿勳",IF(J11961=[1]人員授權表!$C$188,"Iring陳俊明",IF(J11961=[1]人員授權表!$C$189,"Brian陳泓霖",VLOOKUP(K11961,[1]人員授權表!D$2:E$249,2,FALSE))))</f>
        <v>Brian陳泓霖</v>
      </c>
      <c r="P11961" s="67">
        <f t="shared" si="643"/>
        <v>44934</v>
      </c>
      <c r="Q11961" s="75" t="str">
        <f t="shared" si="640"/>
        <v>週日</v>
      </c>
    </row>
    <row r="11962" spans="2:17">
      <c r="B11962" s="66">
        <v>44893</v>
      </c>
      <c r="E11962" s="70" t="s">
        <v>82</v>
      </c>
      <c r="F11962" s="70" t="s">
        <v>4234</v>
      </c>
      <c r="G11962" s="67">
        <v>44922</v>
      </c>
      <c r="H11962" s="67">
        <v>44936</v>
      </c>
      <c r="I11962" s="71">
        <f t="shared" si="642"/>
        <v>14</v>
      </c>
      <c r="J11962" s="72" t="s">
        <v>125</v>
      </c>
      <c r="K11962" s="72" t="s">
        <v>144</v>
      </c>
      <c r="L11962" s="73">
        <v>1</v>
      </c>
      <c r="M11962" s="73" t="s">
        <v>268</v>
      </c>
      <c r="N11962" s="68" t="str">
        <f>VLOOKUP(K11962,[1]人員授權表!D$3:G$249,4,0)</f>
        <v>有機</v>
      </c>
      <c r="O11962" s="70" t="str">
        <f>IF(J11962=[1]人員授權表!$C$85,"Casper李羿勳",IF(J11962=[1]人員授權表!$C$188,"Iring陳俊明",IF(J11962=[1]人員授權表!$C$189,"Brian陳泓霖",VLOOKUP(K11962,[1]人員授權表!D$2:E$249,2,FALSE))))</f>
        <v>Lucy黃詩婷</v>
      </c>
      <c r="P11962" s="67">
        <f t="shared" si="643"/>
        <v>44934</v>
      </c>
      <c r="Q11962" s="75" t="str">
        <f t="shared" si="640"/>
        <v>週日</v>
      </c>
    </row>
    <row r="11963" spans="2:17">
      <c r="B11963" s="66">
        <v>44893</v>
      </c>
      <c r="E11963" s="70" t="s">
        <v>82</v>
      </c>
      <c r="F11963" s="70" t="s">
        <v>4234</v>
      </c>
      <c r="G11963" s="67">
        <v>44922</v>
      </c>
      <c r="H11963" s="67">
        <v>44936</v>
      </c>
      <c r="I11963" s="71">
        <f t="shared" si="642"/>
        <v>14</v>
      </c>
      <c r="J11963" s="72" t="s">
        <v>139</v>
      </c>
      <c r="K11963" s="72" t="s">
        <v>140</v>
      </c>
      <c r="L11963" s="73">
        <v>1</v>
      </c>
      <c r="M11963" s="73" t="s">
        <v>268</v>
      </c>
      <c r="N11963" s="68" t="str">
        <f>VLOOKUP(K11963,[1]人員授權表!D$3:G$249,4,0)</f>
        <v>無機</v>
      </c>
      <c r="O11963" s="70" t="str">
        <f>IF(J11963=[1]人員授權表!$C$85,"Casper李羿勳",IF(J11963=[1]人員授權表!$C$188,"Iring陳俊明",IF(J11963=[1]人員授權表!$C$189,"Brian陳泓霖",VLOOKUP(K11963,[1]人員授權表!D$2:E$249,2,FALSE))))</f>
        <v>Brian陳泓霖</v>
      </c>
      <c r="P11963" s="67">
        <f t="shared" si="643"/>
        <v>44934</v>
      </c>
      <c r="Q11963" s="75" t="str">
        <f t="shared" si="640"/>
        <v>週日</v>
      </c>
    </row>
    <row r="11964" spans="2:17">
      <c r="B11964" s="66">
        <v>44893</v>
      </c>
      <c r="E11964" s="70" t="s">
        <v>82</v>
      </c>
      <c r="F11964" s="70" t="s">
        <v>4234</v>
      </c>
      <c r="G11964" s="67">
        <v>44922</v>
      </c>
      <c r="H11964" s="67">
        <v>44936</v>
      </c>
      <c r="I11964" s="71">
        <f t="shared" si="642"/>
        <v>14</v>
      </c>
      <c r="J11964" s="72" t="s">
        <v>164</v>
      </c>
      <c r="K11964" s="72" t="s">
        <v>146</v>
      </c>
      <c r="L11964" s="73">
        <v>1</v>
      </c>
      <c r="M11964" s="73" t="s">
        <v>268</v>
      </c>
      <c r="N11964" s="68" t="str">
        <f>VLOOKUP(K11964,[1]人員授權表!D$3:G$249,4,0)</f>
        <v>無機</v>
      </c>
      <c r="O11964" s="70" t="str">
        <f>IF(J11964=[1]人員授權表!$C$85,"Casper李羿勳",IF(J11964=[1]人員授權表!$C$188,"Iring陳俊明",IF(J11964=[1]人員授權表!$C$189,"Brian陳泓霖",VLOOKUP(K11964,[1]人員授權表!D$2:E$249,2,FALSE))))</f>
        <v>Jack劉念忻</v>
      </c>
      <c r="P11964" s="67">
        <f t="shared" si="643"/>
        <v>44934</v>
      </c>
      <c r="Q11964" s="75" t="str">
        <f t="shared" si="640"/>
        <v>週日</v>
      </c>
    </row>
    <row r="11965" spans="2:17">
      <c r="B11965" s="66">
        <v>44893</v>
      </c>
      <c r="E11965" s="70" t="s">
        <v>82</v>
      </c>
      <c r="F11965" s="70" t="s">
        <v>4234</v>
      </c>
      <c r="G11965" s="67">
        <v>44922</v>
      </c>
      <c r="H11965" s="67">
        <v>44936</v>
      </c>
      <c r="I11965" s="71">
        <f t="shared" si="642"/>
        <v>14</v>
      </c>
      <c r="J11965" s="72" t="s">
        <v>141</v>
      </c>
      <c r="K11965" s="72" t="s">
        <v>142</v>
      </c>
      <c r="L11965" s="73">
        <v>1</v>
      </c>
      <c r="M11965" s="73" t="s">
        <v>268</v>
      </c>
      <c r="N11965" s="68" t="str">
        <f>VLOOKUP(K11965,[1]人員授權表!D$3:G$249,4,0)</f>
        <v>無機</v>
      </c>
      <c r="O11965" s="70" t="str">
        <f>IF(J11965=[1]人員授權表!$C$85,"Casper李羿勳",IF(J11965=[1]人員授權表!$C$188,"Iring陳俊明",IF(J11965=[1]人員授權表!$C$189,"Brian陳泓霖",VLOOKUP(K11965,[1]人員授權表!D$2:E$249,2,FALSE))))</f>
        <v>Dennis陳汶宏</v>
      </c>
      <c r="P11965" s="67">
        <f t="shared" si="643"/>
        <v>44934</v>
      </c>
      <c r="Q11965" s="75" t="str">
        <f t="shared" si="640"/>
        <v>週日</v>
      </c>
    </row>
    <row r="11966" spans="2:17">
      <c r="B11966" s="66">
        <v>44893</v>
      </c>
      <c r="E11966" s="70" t="s">
        <v>82</v>
      </c>
      <c r="F11966" s="70" t="s">
        <v>4234</v>
      </c>
      <c r="G11966" s="67">
        <v>44922</v>
      </c>
      <c r="H11966" s="67">
        <v>44936</v>
      </c>
      <c r="I11966" s="71">
        <f t="shared" si="642"/>
        <v>14</v>
      </c>
      <c r="J11966" s="72" t="s">
        <v>137</v>
      </c>
      <c r="K11966" s="72" t="s">
        <v>138</v>
      </c>
      <c r="L11966" s="73">
        <v>1</v>
      </c>
      <c r="M11966" s="73" t="s">
        <v>268</v>
      </c>
      <c r="N11966" s="68" t="str">
        <f>VLOOKUP(K11966,[1]人員授權表!D$3:G$249,4,0)</f>
        <v>無機</v>
      </c>
      <c r="O11966" s="70" t="str">
        <f>IF(J11966=[1]人員授權表!$C$85,"Casper李羿勳",IF(J11966=[1]人員授權表!$C$188,"Iring陳俊明",IF(J11966=[1]人員授權表!$C$189,"Brian陳泓霖",VLOOKUP(K11966,[1]人員授權表!D$2:E$249,2,FALSE))))</f>
        <v>Jack劉念忻</v>
      </c>
      <c r="P11966" s="67">
        <f t="shared" si="643"/>
        <v>44934</v>
      </c>
      <c r="Q11966" s="75" t="str">
        <f t="shared" si="640"/>
        <v>週日</v>
      </c>
    </row>
    <row r="11967" spans="2:17">
      <c r="B11967" s="66">
        <v>44893</v>
      </c>
      <c r="E11967" s="70" t="s">
        <v>82</v>
      </c>
      <c r="F11967" s="70" t="s">
        <v>4234</v>
      </c>
      <c r="G11967" s="67">
        <v>44922</v>
      </c>
      <c r="H11967" s="67">
        <v>44936</v>
      </c>
      <c r="I11967" s="71">
        <f t="shared" si="642"/>
        <v>14</v>
      </c>
      <c r="J11967" s="72" t="s">
        <v>148</v>
      </c>
      <c r="K11967" s="72" t="s">
        <v>149</v>
      </c>
      <c r="L11967" s="73">
        <v>1</v>
      </c>
      <c r="M11967" s="73" t="s">
        <v>268</v>
      </c>
      <c r="N11967" s="68" t="str">
        <f>VLOOKUP(K11967,[1]人員授權表!D$3:G$249,4,0)</f>
        <v>無機</v>
      </c>
      <c r="O11967" s="70" t="str">
        <f>IF(J11967=[1]人員授權表!$C$85,"Casper李羿勳",IF(J11967=[1]人員授權表!$C$188,"Iring陳俊明",IF(J11967=[1]人員授權表!$C$189,"Brian陳泓霖",VLOOKUP(K11967,[1]人員授權表!D$2:E$249,2,FALSE))))</f>
        <v>Vicky游崴涵</v>
      </c>
      <c r="P11967" s="67">
        <f t="shared" si="643"/>
        <v>44934</v>
      </c>
      <c r="Q11967" s="75" t="str">
        <f t="shared" si="640"/>
        <v>週日</v>
      </c>
    </row>
    <row r="11968" spans="2:17">
      <c r="B11968" s="66">
        <v>44893</v>
      </c>
      <c r="E11968" s="70" t="s">
        <v>82</v>
      </c>
      <c r="F11968" s="70" t="s">
        <v>4235</v>
      </c>
      <c r="G11968" s="67">
        <v>44916</v>
      </c>
      <c r="H11968" s="67">
        <v>44937</v>
      </c>
      <c r="I11968" s="71">
        <f t="shared" si="642"/>
        <v>21</v>
      </c>
      <c r="J11968" s="72" t="s">
        <v>125</v>
      </c>
      <c r="K11968" s="72" t="s">
        <v>144</v>
      </c>
      <c r="L11968" s="73">
        <v>3</v>
      </c>
      <c r="M11968" s="73" t="s">
        <v>268</v>
      </c>
      <c r="N11968" s="68" t="str">
        <f>VLOOKUP(K11968,[1]人員授權表!D$3:G$249,4,0)</f>
        <v>有機</v>
      </c>
      <c r="O11968" s="70" t="str">
        <f>IF(J11968=[1]人員授權表!$C$85,"Casper李羿勳",IF(J11968=[1]人員授權表!$C$188,"Iring陳俊明",IF(J11968=[1]人員授權表!$C$189,"Brian陳泓霖",VLOOKUP(K11968,[1]人員授權表!D$2:E$249,2,FALSE))))</f>
        <v>Lucy黃詩婷</v>
      </c>
      <c r="P11968" s="67">
        <f t="shared" si="643"/>
        <v>44935</v>
      </c>
      <c r="Q11968" s="75" t="str">
        <f t="shared" si="640"/>
        <v>週一</v>
      </c>
    </row>
    <row r="11969" spans="2:26">
      <c r="B11969" s="66">
        <v>44893</v>
      </c>
      <c r="E11969" s="70" t="s">
        <v>82</v>
      </c>
      <c r="F11969" s="70" t="s">
        <v>4235</v>
      </c>
      <c r="G11969" s="67">
        <v>44916</v>
      </c>
      <c r="H11969" s="67">
        <v>44937</v>
      </c>
      <c r="I11969" s="71">
        <f t="shared" si="642"/>
        <v>21</v>
      </c>
      <c r="J11969" s="72" t="s">
        <v>139</v>
      </c>
      <c r="K11969" s="72" t="s">
        <v>140</v>
      </c>
      <c r="L11969" s="73">
        <v>3</v>
      </c>
      <c r="M11969" s="73" t="s">
        <v>268</v>
      </c>
      <c r="N11969" s="68" t="str">
        <f>VLOOKUP(K11969,[1]人員授權表!D$3:G$249,4,0)</f>
        <v>無機</v>
      </c>
      <c r="O11969" s="70" t="str">
        <f>IF(J11969=[1]人員授權表!$C$85,"Casper李羿勳",IF(J11969=[1]人員授權表!$C$188,"Iring陳俊明",IF(J11969=[1]人員授權表!$C$189,"Brian陳泓霖",VLOOKUP(K11969,[1]人員授權表!D$2:E$249,2,FALSE))))</f>
        <v>Brian陳泓霖</v>
      </c>
      <c r="P11969" s="67">
        <f t="shared" si="643"/>
        <v>44935</v>
      </c>
      <c r="Q11969" s="75" t="str">
        <f t="shared" si="640"/>
        <v>週一</v>
      </c>
    </row>
    <row r="11970" spans="2:26">
      <c r="B11970" s="66">
        <v>44893</v>
      </c>
      <c r="E11970" s="70" t="s">
        <v>82</v>
      </c>
      <c r="F11970" s="70" t="s">
        <v>4235</v>
      </c>
      <c r="G11970" s="67">
        <v>44916</v>
      </c>
      <c r="H11970" s="67">
        <v>44937</v>
      </c>
      <c r="I11970" s="71">
        <f t="shared" si="642"/>
        <v>21</v>
      </c>
      <c r="J11970" s="72" t="s">
        <v>269</v>
      </c>
      <c r="K11970" s="72" t="s">
        <v>270</v>
      </c>
      <c r="L11970" s="73">
        <v>3</v>
      </c>
      <c r="M11970" s="73" t="s">
        <v>268</v>
      </c>
      <c r="N11970" s="68" t="str">
        <f>VLOOKUP(K11970,[1]人員授權表!D$3:G$249,4,0)</f>
        <v>無機</v>
      </c>
      <c r="O11970" s="70" t="str">
        <f>IF(J11970=[1]人員授權表!$C$85,"Casper李羿勳",IF(J11970=[1]人員授權表!$C$188,"Iring陳俊明",IF(J11970=[1]人員授權表!$C$189,"Brian陳泓霖",VLOOKUP(K11970,[1]人員授權表!D$2:E$249,2,FALSE))))</f>
        <v>George陳志昇&amp;Vicky游崴涵</v>
      </c>
      <c r="P11970" s="67">
        <f t="shared" si="643"/>
        <v>44935</v>
      </c>
      <c r="Q11970" s="75" t="str">
        <f t="shared" si="640"/>
        <v>週一</v>
      </c>
    </row>
    <row r="11971" spans="2:26">
      <c r="B11971" s="66">
        <v>44893</v>
      </c>
      <c r="E11971" s="70" t="s">
        <v>82</v>
      </c>
      <c r="F11971" s="70" t="s">
        <v>4235</v>
      </c>
      <c r="G11971" s="67">
        <v>44916</v>
      </c>
      <c r="H11971" s="67">
        <v>44937</v>
      </c>
      <c r="I11971" s="71">
        <f t="shared" si="642"/>
        <v>21</v>
      </c>
      <c r="J11971" s="72" t="s">
        <v>340</v>
      </c>
      <c r="K11971" s="72" t="s">
        <v>187</v>
      </c>
      <c r="L11971" s="73">
        <v>3</v>
      </c>
      <c r="M11971" s="73" t="s">
        <v>268</v>
      </c>
      <c r="N11971" s="68" t="str">
        <f>VLOOKUP(K11971,[1]人員授權表!D$3:G$249,4,0)</f>
        <v>無機</v>
      </c>
      <c r="O11971" s="70" t="str">
        <f>IF(J11971=[1]人員授權表!$C$85,"Casper李羿勳",IF(J11971=[1]人員授權表!$C$188,"Iring陳俊明",IF(J11971=[1]人員授權表!$C$189,"Brian陳泓霖",VLOOKUP(K11971,[1]人員授權表!D$2:E$249,2,FALSE))))</f>
        <v>Ruby黃家蓁</v>
      </c>
      <c r="P11971" s="67">
        <f t="shared" si="643"/>
        <v>44935</v>
      </c>
      <c r="Q11971" s="75" t="str">
        <f t="shared" si="640"/>
        <v>週一</v>
      </c>
    </row>
    <row r="11972" spans="2:26">
      <c r="B11972" s="66">
        <v>44893</v>
      </c>
      <c r="E11972" s="70" t="s">
        <v>82</v>
      </c>
      <c r="F11972" s="70" t="s">
        <v>4235</v>
      </c>
      <c r="G11972" s="67">
        <v>44916</v>
      </c>
      <c r="H11972" s="67">
        <v>44937</v>
      </c>
      <c r="I11972" s="71">
        <f t="shared" si="642"/>
        <v>21</v>
      </c>
      <c r="J11972" s="72" t="s">
        <v>164</v>
      </c>
      <c r="K11972" s="72" t="s">
        <v>146</v>
      </c>
      <c r="L11972" s="73">
        <v>3</v>
      </c>
      <c r="M11972" s="73" t="s">
        <v>268</v>
      </c>
      <c r="N11972" s="68" t="str">
        <f>VLOOKUP(K11972,[1]人員授權表!D$3:G$249,4,0)</f>
        <v>無機</v>
      </c>
      <c r="O11972" s="70" t="str">
        <f>IF(J11972=[1]人員授權表!$C$85,"Casper李羿勳",IF(J11972=[1]人員授權表!$C$188,"Iring陳俊明",IF(J11972=[1]人員授權表!$C$189,"Brian陳泓霖",VLOOKUP(K11972,[1]人員授權表!D$2:E$249,2,FALSE))))</f>
        <v>Jack劉念忻</v>
      </c>
      <c r="P11972" s="67">
        <f t="shared" si="643"/>
        <v>44935</v>
      </c>
      <c r="Q11972" s="75" t="str">
        <f t="shared" si="640"/>
        <v>週一</v>
      </c>
    </row>
    <row r="11973" spans="2:26">
      <c r="B11973" s="66">
        <v>44893</v>
      </c>
      <c r="E11973" s="70" t="s">
        <v>82</v>
      </c>
      <c r="F11973" s="70" t="s">
        <v>4235</v>
      </c>
      <c r="G11973" s="67">
        <v>44916</v>
      </c>
      <c r="H11973" s="67">
        <v>44937</v>
      </c>
      <c r="I11973" s="71">
        <f t="shared" si="642"/>
        <v>21</v>
      </c>
      <c r="J11973" s="72" t="s">
        <v>178</v>
      </c>
      <c r="K11973" s="72" t="s">
        <v>179</v>
      </c>
      <c r="L11973" s="73">
        <v>3</v>
      </c>
      <c r="M11973" s="73" t="s">
        <v>268</v>
      </c>
      <c r="N11973" s="68" t="str">
        <f>VLOOKUP(K11973,[1]人員授權表!D$3:G$249,4,0)</f>
        <v>無機</v>
      </c>
      <c r="O11973" s="70" t="str">
        <f>IF(J11973=[1]人員授權表!$C$85,"Casper李羿勳",IF(J11973=[1]人員授權表!$C$188,"Iring陳俊明",IF(J11973=[1]人員授權表!$C$189,"Brian陳泓霖",VLOOKUP(K11973,[1]人員授權表!D$2:E$249,2,FALSE))))</f>
        <v>Dennis陳汶宏</v>
      </c>
      <c r="P11973" s="67">
        <f t="shared" si="643"/>
        <v>44935</v>
      </c>
      <c r="Q11973" s="75" t="str">
        <f t="shared" si="640"/>
        <v>週一</v>
      </c>
    </row>
    <row r="11974" spans="2:26">
      <c r="B11974" s="66">
        <v>44893</v>
      </c>
      <c r="E11974" s="70" t="s">
        <v>82</v>
      </c>
      <c r="F11974" s="70" t="s">
        <v>4235</v>
      </c>
      <c r="G11974" s="67">
        <v>44916</v>
      </c>
      <c r="H11974" s="67">
        <v>44937</v>
      </c>
      <c r="I11974" s="71">
        <f t="shared" si="642"/>
        <v>21</v>
      </c>
      <c r="J11974" s="72" t="s">
        <v>141</v>
      </c>
      <c r="K11974" s="72" t="s">
        <v>142</v>
      </c>
      <c r="L11974" s="73">
        <v>3</v>
      </c>
      <c r="M11974" s="73" t="s">
        <v>268</v>
      </c>
      <c r="N11974" s="68" t="str">
        <f>VLOOKUP(K11974,[1]人員授權表!D$3:G$249,4,0)</f>
        <v>無機</v>
      </c>
      <c r="O11974" s="70" t="str">
        <f>IF(J11974=[1]人員授權表!$C$85,"Casper李羿勳",IF(J11974=[1]人員授權表!$C$188,"Iring陳俊明",IF(J11974=[1]人員授權表!$C$189,"Brian陳泓霖",VLOOKUP(K11974,[1]人員授權表!D$2:E$249,2,FALSE))))</f>
        <v>Dennis陳汶宏</v>
      </c>
      <c r="P11974" s="67">
        <f t="shared" si="643"/>
        <v>44935</v>
      </c>
      <c r="Q11974" s="75" t="str">
        <f t="shared" si="640"/>
        <v>週一</v>
      </c>
    </row>
    <row r="11975" spans="2:26">
      <c r="B11975" s="66">
        <v>44893</v>
      </c>
      <c r="E11975" s="70" t="s">
        <v>82</v>
      </c>
      <c r="F11975" s="70" t="s">
        <v>4235</v>
      </c>
      <c r="G11975" s="67">
        <v>44916</v>
      </c>
      <c r="H11975" s="67">
        <v>44937</v>
      </c>
      <c r="I11975" s="71">
        <f t="shared" si="642"/>
        <v>21</v>
      </c>
      <c r="J11975" s="72" t="s">
        <v>153</v>
      </c>
      <c r="K11975" s="72" t="s">
        <v>154</v>
      </c>
      <c r="L11975" s="73">
        <v>3</v>
      </c>
      <c r="M11975" s="73" t="s">
        <v>268</v>
      </c>
      <c r="N11975" s="68" t="str">
        <f>VLOOKUP(K11975,[1]人員授權表!D$3:G$249,4,0)</f>
        <v>無機</v>
      </c>
      <c r="O11975" s="70" t="str">
        <f>IF(J11975=[1]人員授權表!$C$85,"Casper李羿勳",IF(J11975=[1]人員授權表!$C$188,"Iring陳俊明",IF(J11975=[1]人員授權表!$C$189,"Brian陳泓霖",VLOOKUP(K11975,[1]人員授權表!D$2:E$249,2,FALSE))))</f>
        <v>Ken張智凱</v>
      </c>
      <c r="P11975" s="67">
        <f t="shared" si="643"/>
        <v>44935</v>
      </c>
      <c r="Q11975" s="75" t="str">
        <f t="shared" ref="Q11975:Q12019" si="644">TEXT(P11975,"aaa")</f>
        <v>週一</v>
      </c>
    </row>
    <row r="11976" spans="2:26">
      <c r="B11976" s="66">
        <v>44893</v>
      </c>
      <c r="E11976" s="70" t="s">
        <v>82</v>
      </c>
      <c r="F11976" s="70" t="s">
        <v>4235</v>
      </c>
      <c r="G11976" s="67">
        <v>44916</v>
      </c>
      <c r="H11976" s="67">
        <v>44937</v>
      </c>
      <c r="I11976" s="71">
        <f t="shared" si="642"/>
        <v>21</v>
      </c>
      <c r="J11976" s="72" t="s">
        <v>137</v>
      </c>
      <c r="K11976" s="72" t="s">
        <v>138</v>
      </c>
      <c r="L11976" s="73">
        <v>3</v>
      </c>
      <c r="M11976" s="73" t="s">
        <v>268</v>
      </c>
      <c r="N11976" s="68" t="str">
        <f>VLOOKUP(K11976,[1]人員授權表!D$3:G$249,4,0)</f>
        <v>無機</v>
      </c>
      <c r="O11976" s="70" t="str">
        <f>IF(J11976=[1]人員授權表!$C$85,"Casper李羿勳",IF(J11976=[1]人員授權表!$C$188,"Iring陳俊明",IF(J11976=[1]人員授權表!$C$189,"Brian陳泓霖",VLOOKUP(K11976,[1]人員授權表!D$2:E$249,2,FALSE))))</f>
        <v>Jack劉念忻</v>
      </c>
      <c r="P11976" s="67">
        <f t="shared" si="643"/>
        <v>44935</v>
      </c>
      <c r="Q11976" s="75" t="str">
        <f t="shared" si="644"/>
        <v>週一</v>
      </c>
    </row>
    <row r="11977" spans="2:26">
      <c r="B11977" s="66">
        <v>44893</v>
      </c>
      <c r="E11977" s="70" t="s">
        <v>82</v>
      </c>
      <c r="F11977" s="70" t="s">
        <v>4235</v>
      </c>
      <c r="G11977" s="67">
        <v>44916</v>
      </c>
      <c r="H11977" s="67">
        <v>44937</v>
      </c>
      <c r="I11977" s="71">
        <f t="shared" si="642"/>
        <v>21</v>
      </c>
      <c r="J11977" s="72" t="s">
        <v>148</v>
      </c>
      <c r="K11977" s="72" t="s">
        <v>149</v>
      </c>
      <c r="L11977" s="73">
        <v>3</v>
      </c>
      <c r="M11977" s="73" t="s">
        <v>268</v>
      </c>
      <c r="N11977" s="68" t="str">
        <f>VLOOKUP(K11977,[1]人員授權表!D$3:G$249,4,0)</f>
        <v>無機</v>
      </c>
      <c r="O11977" s="70" t="str">
        <f>IF(J11977=[1]人員授權表!$C$85,"Casper李羿勳",IF(J11977=[1]人員授權表!$C$188,"Iring陳俊明",IF(J11977=[1]人員授權表!$C$189,"Brian陳泓霖",VLOOKUP(K11977,[1]人員授權表!D$2:E$249,2,FALSE))))</f>
        <v>Vicky游崴涵</v>
      </c>
      <c r="P11977" s="67">
        <f t="shared" si="643"/>
        <v>44935</v>
      </c>
      <c r="Q11977" s="75" t="str">
        <f t="shared" si="644"/>
        <v>週一</v>
      </c>
    </row>
    <row r="11978" spans="2:26">
      <c r="B11978" s="66">
        <v>44900</v>
      </c>
      <c r="E11978" s="70" t="s">
        <v>82</v>
      </c>
      <c r="F11978" s="70" t="s">
        <v>4236</v>
      </c>
      <c r="G11978" s="67">
        <v>44915</v>
      </c>
      <c r="H11978" s="67">
        <v>44938</v>
      </c>
      <c r="I11978" s="71">
        <v>23</v>
      </c>
      <c r="J11978" s="72" t="s">
        <v>120</v>
      </c>
      <c r="K11978" s="72" t="s">
        <v>121</v>
      </c>
      <c r="L11978" s="73">
        <v>3</v>
      </c>
      <c r="M11978" s="73" t="s">
        <v>79</v>
      </c>
      <c r="N11978" s="68" t="s">
        <v>245</v>
      </c>
      <c r="O11978" s="70" t="s">
        <v>318</v>
      </c>
      <c r="P11978" s="67">
        <f t="shared" si="643"/>
        <v>44936</v>
      </c>
      <c r="Q11978" s="75" t="str">
        <f t="shared" si="644"/>
        <v>週二</v>
      </c>
    </row>
    <row r="11979" spans="2:26">
      <c r="B11979" s="108">
        <v>44895</v>
      </c>
      <c r="E11979" s="70" t="s">
        <v>82</v>
      </c>
      <c r="F11979" s="70" t="s">
        <v>4237</v>
      </c>
      <c r="G11979" s="67">
        <v>44924</v>
      </c>
      <c r="H11979" s="67">
        <v>44938</v>
      </c>
      <c r="I11979" s="71">
        <f t="shared" ref="I11979:I12019" si="645">_xlfn.DAYS(H11979,G11979)</f>
        <v>14</v>
      </c>
      <c r="J11979" s="72" t="s">
        <v>84</v>
      </c>
      <c r="K11979" s="72" t="s">
        <v>85</v>
      </c>
      <c r="L11979" s="73">
        <v>24</v>
      </c>
      <c r="M11979" s="73" t="s">
        <v>86</v>
      </c>
      <c r="N11979" s="68" t="str">
        <f>VLOOKUP(K11979,[1]人員授權表!D$3:G$249,4,0)</f>
        <v>有機</v>
      </c>
      <c r="O11979" s="70" t="str">
        <f>IF(J11979=[1]人員授權表!$C$85,"Casper李羿勳",IF(J11979=[1]人員授權表!$C$188,"Iring陳俊明",IF(J11979=[1]人員授權表!$C$189,"Brian陳泓霖",VLOOKUP(K11979,[1]人員授權表!D$2:E$249,2,FALSE))))</f>
        <v>Lucy黃詩婷</v>
      </c>
      <c r="P11979" s="67">
        <f t="shared" si="643"/>
        <v>44936</v>
      </c>
      <c r="Q11979" s="75" t="str">
        <f t="shared" si="644"/>
        <v>週二</v>
      </c>
      <c r="Z11979" s="79" t="s">
        <v>4238</v>
      </c>
    </row>
    <row r="11980" spans="2:26">
      <c r="B11980" s="66">
        <v>44887</v>
      </c>
      <c r="C11980" s="67">
        <v>44895</v>
      </c>
      <c r="D11980" s="126" t="s">
        <v>1854</v>
      </c>
      <c r="E11980" s="89" t="s">
        <v>51</v>
      </c>
      <c r="F11980" s="90" t="s">
        <v>4107</v>
      </c>
      <c r="G11980" s="92">
        <v>44924</v>
      </c>
      <c r="H11980" s="92">
        <v>44938</v>
      </c>
      <c r="I11980" s="127">
        <f t="shared" si="645"/>
        <v>14</v>
      </c>
      <c r="J11980" s="106" t="s">
        <v>453</v>
      </c>
      <c r="K11980" s="106" t="s">
        <v>332</v>
      </c>
      <c r="L11980" s="100"/>
      <c r="M11980" s="73" t="s">
        <v>2273</v>
      </c>
      <c r="N11980" s="68" t="str">
        <f>VLOOKUP(K11980,[1]人員授權表!D$3:G$249,4,0)</f>
        <v>有機</v>
      </c>
      <c r="O11980" s="70" t="str">
        <f>IF(J11980=[1]人員授權表!$C$85,"Casper李羿勳",IF(J11980=[1]人員授權表!$C$188,"Iring陳俊明",IF(J11980=[1]人員授權表!$C$189,"Brian陳泓霖",VLOOKUP(K11980,[1]人員授權表!D$2:E$249,2,FALSE))))</f>
        <v>Lucy黃詩婷</v>
      </c>
      <c r="P11980" s="67">
        <f t="shared" si="643"/>
        <v>44936</v>
      </c>
      <c r="Q11980" s="75" t="str">
        <f t="shared" si="644"/>
        <v>週二</v>
      </c>
      <c r="R11980" s="128" t="s">
        <v>1854</v>
      </c>
    </row>
    <row r="11981" spans="2:26">
      <c r="B11981" s="66">
        <v>44887</v>
      </c>
      <c r="C11981" s="67">
        <v>44895</v>
      </c>
      <c r="D11981" s="126" t="s">
        <v>1854</v>
      </c>
      <c r="E11981" s="89" t="s">
        <v>51</v>
      </c>
      <c r="F11981" s="90" t="s">
        <v>4107</v>
      </c>
      <c r="G11981" s="92">
        <v>44924</v>
      </c>
      <c r="H11981" s="92">
        <v>44938</v>
      </c>
      <c r="I11981" s="127">
        <f t="shared" si="645"/>
        <v>14</v>
      </c>
      <c r="J11981" s="106" t="s">
        <v>125</v>
      </c>
      <c r="K11981" s="106" t="s">
        <v>126</v>
      </c>
      <c r="L11981" s="100"/>
      <c r="M11981" s="73" t="s">
        <v>2273</v>
      </c>
      <c r="N11981" s="68" t="str">
        <f>VLOOKUP(K11981,[1]人員授權表!D$3:G$249,4,0)</f>
        <v>有機</v>
      </c>
      <c r="O11981" s="70" t="str">
        <f>IF(J11981=[1]人員授權表!$C$85,"Casper李羿勳",IF(J11981=[1]人員授權表!$C$188,"Iring陳俊明",IF(J11981=[1]人員授權表!$C$189,"Brian陳泓霖",VLOOKUP(K11981,[1]人員授權表!D$2:E$249,2,FALSE))))</f>
        <v>Lucy黃詩婷</v>
      </c>
      <c r="P11981" s="67">
        <f t="shared" si="643"/>
        <v>44936</v>
      </c>
      <c r="Q11981" s="75" t="str">
        <f t="shared" si="644"/>
        <v>週二</v>
      </c>
      <c r="R11981" s="128" t="s">
        <v>1854</v>
      </c>
    </row>
    <row r="11982" spans="2:26">
      <c r="B11982" s="66">
        <v>44896</v>
      </c>
      <c r="E11982" s="70" t="s">
        <v>51</v>
      </c>
      <c r="F11982" s="70" t="s">
        <v>4239</v>
      </c>
      <c r="G11982" s="67">
        <v>44922</v>
      </c>
      <c r="H11982" s="67">
        <v>44939</v>
      </c>
      <c r="I11982" s="71">
        <f t="shared" si="645"/>
        <v>17</v>
      </c>
      <c r="J11982" s="72" t="s">
        <v>120</v>
      </c>
      <c r="K11982" s="72" t="s">
        <v>121</v>
      </c>
      <c r="L11982" s="73">
        <v>1</v>
      </c>
      <c r="M11982" s="73" t="s">
        <v>324</v>
      </c>
      <c r="N11982" s="68" t="str">
        <f>VLOOKUP(K11982,[1]人員授權表!D$3:G$249,4,0)</f>
        <v>無機</v>
      </c>
      <c r="O11982" s="70" t="str">
        <f>IF(J11982=[1]人員授權表!$C$85,"Casper李羿勳",IF(J11982=[1]人員授權表!$C$188,"Iring陳俊明",IF(J11982=[1]人員授權表!$C$189,"Brian陳泓霖",VLOOKUP(K11982,[1]人員授權表!D$2:E$249,2,FALSE))))</f>
        <v>Ken張智凱</v>
      </c>
      <c r="P11982" s="67">
        <f t="shared" si="643"/>
        <v>44937</v>
      </c>
      <c r="Q11982" s="75" t="str">
        <f t="shared" si="644"/>
        <v>週三</v>
      </c>
    </row>
    <row r="11983" spans="2:26">
      <c r="B11983" s="66">
        <v>44895</v>
      </c>
      <c r="E11983" s="70" t="s">
        <v>82</v>
      </c>
      <c r="F11983" s="70" t="s">
        <v>4240</v>
      </c>
      <c r="G11983" s="67">
        <v>44925</v>
      </c>
      <c r="H11983" s="67">
        <v>44939</v>
      </c>
      <c r="I11983" s="71">
        <f t="shared" si="645"/>
        <v>14</v>
      </c>
      <c r="J11983" s="72" t="s">
        <v>139</v>
      </c>
      <c r="K11983" s="72" t="s">
        <v>140</v>
      </c>
      <c r="L11983" s="73">
        <v>14</v>
      </c>
      <c r="M11983" s="73" t="s">
        <v>2273</v>
      </c>
      <c r="N11983" s="68" t="str">
        <f>VLOOKUP(K11983,[1]人員授權表!D$3:G$249,4,0)</f>
        <v>無機</v>
      </c>
      <c r="O11983" s="70" t="str">
        <f>IF(J11983=[1]人員授權表!$C$85,"Casper李羿勳",IF(J11983=[1]人員授權表!$C$188,"Iring陳俊明",IF(J11983=[1]人員授權表!$C$189,"Brian陳泓霖",VLOOKUP(K11983,[1]人員授權表!D$2:E$249,2,FALSE))))</f>
        <v>Brian陳泓霖</v>
      </c>
      <c r="P11983" s="67">
        <f t="shared" si="643"/>
        <v>44937</v>
      </c>
      <c r="Q11983" s="75" t="str">
        <f t="shared" si="644"/>
        <v>週三</v>
      </c>
    </row>
    <row r="11984" spans="2:26">
      <c r="B11984" s="66">
        <v>44895</v>
      </c>
      <c r="E11984" s="70" t="s">
        <v>82</v>
      </c>
      <c r="F11984" s="70" t="s">
        <v>4240</v>
      </c>
      <c r="G11984" s="67">
        <v>44925</v>
      </c>
      <c r="H11984" s="67">
        <v>44939</v>
      </c>
      <c r="I11984" s="71">
        <f t="shared" si="645"/>
        <v>14</v>
      </c>
      <c r="J11984" s="72" t="s">
        <v>269</v>
      </c>
      <c r="K11984" s="72" t="s">
        <v>270</v>
      </c>
      <c r="L11984" s="73">
        <v>14</v>
      </c>
      <c r="M11984" s="73" t="s">
        <v>2273</v>
      </c>
      <c r="N11984" s="68" t="str">
        <f>VLOOKUP(K11984,[1]人員授權表!D$3:G$249,4,0)</f>
        <v>無機</v>
      </c>
      <c r="O11984" s="70" t="str">
        <f>IF(J11984=[1]人員授權表!$C$85,"Casper李羿勳",IF(J11984=[1]人員授權表!$C$188,"Iring陳俊明",IF(J11984=[1]人員授權表!$C$189,"Brian陳泓霖",VLOOKUP(K11984,[1]人員授權表!D$2:E$249,2,FALSE))))</f>
        <v>George陳志昇&amp;Vicky游崴涵</v>
      </c>
      <c r="P11984" s="67">
        <f t="shared" si="643"/>
        <v>44937</v>
      </c>
      <c r="Q11984" s="75" t="str">
        <f t="shared" si="644"/>
        <v>週三</v>
      </c>
    </row>
    <row r="11985" spans="2:17">
      <c r="B11985" s="66">
        <v>44895</v>
      </c>
      <c r="E11985" s="70" t="s">
        <v>82</v>
      </c>
      <c r="F11985" s="70" t="s">
        <v>4240</v>
      </c>
      <c r="G11985" s="67">
        <v>44925</v>
      </c>
      <c r="H11985" s="67">
        <v>44939</v>
      </c>
      <c r="I11985" s="71">
        <f t="shared" si="645"/>
        <v>14</v>
      </c>
      <c r="J11985" s="72" t="s">
        <v>151</v>
      </c>
      <c r="K11985" s="72" t="s">
        <v>152</v>
      </c>
      <c r="L11985" s="73">
        <v>14</v>
      </c>
      <c r="M11985" s="73" t="s">
        <v>2273</v>
      </c>
      <c r="N11985" s="68" t="str">
        <f>VLOOKUP(K11985,[1]人員授權表!D$3:G$249,4,0)</f>
        <v>無機</v>
      </c>
      <c r="O11985" s="70" t="str">
        <f>IF(J11985=[1]人員授權表!$C$85,"Casper李羿勳",IF(J11985=[1]人員授權表!$C$188,"Iring陳俊明",IF(J11985=[1]人員授權表!$C$189,"Brian陳泓霖",VLOOKUP(K11985,[1]人員授權表!D$2:E$249,2,FALSE))))</f>
        <v>Vicky游崴涵</v>
      </c>
      <c r="P11985" s="67">
        <f t="shared" si="643"/>
        <v>44937</v>
      </c>
      <c r="Q11985" s="75" t="str">
        <f t="shared" si="644"/>
        <v>週三</v>
      </c>
    </row>
    <row r="11986" spans="2:17">
      <c r="B11986" s="66">
        <v>44895</v>
      </c>
      <c r="E11986" s="70" t="s">
        <v>82</v>
      </c>
      <c r="F11986" s="70" t="s">
        <v>4240</v>
      </c>
      <c r="G11986" s="67">
        <v>44925</v>
      </c>
      <c r="H11986" s="67">
        <v>44939</v>
      </c>
      <c r="I11986" s="71">
        <f t="shared" si="645"/>
        <v>14</v>
      </c>
      <c r="J11986" s="72" t="s">
        <v>141</v>
      </c>
      <c r="K11986" s="72" t="s">
        <v>142</v>
      </c>
      <c r="L11986" s="73">
        <v>14</v>
      </c>
      <c r="M11986" s="73" t="s">
        <v>2273</v>
      </c>
      <c r="N11986" s="68" t="str">
        <f>VLOOKUP(K11986,[1]人員授權表!D$3:G$249,4,0)</f>
        <v>無機</v>
      </c>
      <c r="O11986" s="70" t="str">
        <f>IF(J11986=[1]人員授權表!$C$85,"Casper李羿勳",IF(J11986=[1]人員授權表!$C$188,"Iring陳俊明",IF(J11986=[1]人員授權表!$C$189,"Brian陳泓霖",VLOOKUP(K11986,[1]人員授權表!D$2:E$249,2,FALSE))))</f>
        <v>Dennis陳汶宏</v>
      </c>
      <c r="P11986" s="67">
        <f t="shared" si="643"/>
        <v>44937</v>
      </c>
      <c r="Q11986" s="75" t="str">
        <f t="shared" si="644"/>
        <v>週三</v>
      </c>
    </row>
    <row r="11987" spans="2:17">
      <c r="B11987" s="66">
        <v>44895</v>
      </c>
      <c r="E11987" s="70" t="s">
        <v>82</v>
      </c>
      <c r="F11987" s="70" t="s">
        <v>4240</v>
      </c>
      <c r="G11987" s="67">
        <v>44925</v>
      </c>
      <c r="H11987" s="67">
        <v>44939</v>
      </c>
      <c r="I11987" s="71">
        <f t="shared" si="645"/>
        <v>14</v>
      </c>
      <c r="J11987" s="72" t="s">
        <v>137</v>
      </c>
      <c r="K11987" s="72" t="s">
        <v>138</v>
      </c>
      <c r="L11987" s="73">
        <v>14</v>
      </c>
      <c r="M11987" s="73" t="s">
        <v>2273</v>
      </c>
      <c r="N11987" s="68" t="str">
        <f>VLOOKUP(K11987,[1]人員授權表!D$3:G$249,4,0)</f>
        <v>無機</v>
      </c>
      <c r="O11987" s="70" t="str">
        <f>IF(J11987=[1]人員授權表!$C$85,"Casper李羿勳",IF(J11987=[1]人員授權表!$C$188,"Iring陳俊明",IF(J11987=[1]人員授權表!$C$189,"Brian陳泓霖",VLOOKUP(K11987,[1]人員授權表!D$2:E$249,2,FALSE))))</f>
        <v>Jack劉念忻</v>
      </c>
      <c r="P11987" s="67">
        <f t="shared" si="643"/>
        <v>44937</v>
      </c>
      <c r="Q11987" s="75" t="str">
        <f t="shared" si="644"/>
        <v>週三</v>
      </c>
    </row>
    <row r="11988" spans="2:17">
      <c r="B11988" s="66">
        <v>44895</v>
      </c>
      <c r="E11988" s="70" t="s">
        <v>82</v>
      </c>
      <c r="F11988" s="70" t="s">
        <v>4240</v>
      </c>
      <c r="G11988" s="67">
        <v>44925</v>
      </c>
      <c r="H11988" s="67">
        <v>44939</v>
      </c>
      <c r="I11988" s="71">
        <f t="shared" si="645"/>
        <v>14</v>
      </c>
      <c r="J11988" s="72" t="s">
        <v>148</v>
      </c>
      <c r="K11988" s="72" t="s">
        <v>149</v>
      </c>
      <c r="L11988" s="73">
        <v>14</v>
      </c>
      <c r="M11988" s="73" t="s">
        <v>2273</v>
      </c>
      <c r="N11988" s="68" t="str">
        <f>VLOOKUP(K11988,[1]人員授權表!D$3:G$249,4,0)</f>
        <v>無機</v>
      </c>
      <c r="O11988" s="70" t="str">
        <f>IF(J11988=[1]人員授權表!$C$85,"Casper李羿勳",IF(J11988=[1]人員授權表!$C$188,"Iring陳俊明",IF(J11988=[1]人員授權表!$C$189,"Brian陳泓霖",VLOOKUP(K11988,[1]人員授權表!D$2:E$249,2,FALSE))))</f>
        <v>Vicky游崴涵</v>
      </c>
      <c r="P11988" s="67">
        <f t="shared" si="643"/>
        <v>44937</v>
      </c>
      <c r="Q11988" s="75" t="str">
        <f t="shared" si="644"/>
        <v>週三</v>
      </c>
    </row>
    <row r="11989" spans="2:17">
      <c r="B11989" s="66">
        <v>44893</v>
      </c>
      <c r="E11989" s="70" t="s">
        <v>82</v>
      </c>
      <c r="F11989" s="70" t="s">
        <v>4241</v>
      </c>
      <c r="G11989" s="67">
        <v>44917</v>
      </c>
      <c r="H11989" s="67">
        <v>44942</v>
      </c>
      <c r="I11989" s="71">
        <f t="shared" si="645"/>
        <v>25</v>
      </c>
      <c r="J11989" s="72" t="s">
        <v>120</v>
      </c>
      <c r="K11989" s="72" t="s">
        <v>121</v>
      </c>
      <c r="L11989" s="73">
        <v>3</v>
      </c>
      <c r="M11989" s="73" t="s">
        <v>268</v>
      </c>
      <c r="N11989" s="68" t="str">
        <f>VLOOKUP(K11989,[1]人員授權表!D$3:G$249,4,0)</f>
        <v>無機</v>
      </c>
      <c r="O11989" s="70" t="str">
        <f>IF(J11989=[1]人員授權表!$C$85,"Casper李羿勳",IF(J11989=[1]人員授權表!$C$188,"Iring陳俊明",IF(J11989=[1]人員授權表!$C$189,"Brian陳泓霖",VLOOKUP(K11989,[1]人員授權表!D$2:E$249,2,FALSE))))</f>
        <v>Ken張智凱</v>
      </c>
      <c r="P11989" s="67">
        <f t="shared" si="643"/>
        <v>44940</v>
      </c>
      <c r="Q11989" s="75" t="str">
        <f t="shared" si="644"/>
        <v>週六</v>
      </c>
    </row>
    <row r="11990" spans="2:17">
      <c r="B11990" s="66">
        <v>44902</v>
      </c>
      <c r="E11990" s="70" t="s">
        <v>82</v>
      </c>
      <c r="F11990" s="70" t="s">
        <v>4242</v>
      </c>
      <c r="G11990" s="67">
        <v>44925</v>
      </c>
      <c r="H11990" s="67">
        <v>44942</v>
      </c>
      <c r="I11990" s="71">
        <f t="shared" si="645"/>
        <v>17</v>
      </c>
      <c r="J11990" s="72" t="s">
        <v>169</v>
      </c>
      <c r="K11990" s="72" t="s">
        <v>170</v>
      </c>
      <c r="L11990" s="73">
        <v>6</v>
      </c>
      <c r="M11990" s="73" t="s">
        <v>4976</v>
      </c>
      <c r="N11990" s="68" t="str">
        <f>VLOOKUP(K11990,[1]人員授權表!D$3:G$249,4,0)</f>
        <v>有機</v>
      </c>
      <c r="O11990" s="70" t="str">
        <f>IF(J11990=[1]人員授權表!$C$85,"Casper李羿勳",IF(J11990=[1]人員授權表!$C$188,"Iring陳俊明",IF(J11990=[1]人員授權表!$C$189,"Brian陳泓霖",VLOOKUP(K11990,[1]人員授權表!D$2:E$249,2,FALSE))))</f>
        <v>Elle黃雅琪&amp;
Marco陳鴻鈞</v>
      </c>
      <c r="P11990" s="67">
        <f t="shared" si="643"/>
        <v>44940</v>
      </c>
      <c r="Q11990" s="75" t="str">
        <f t="shared" si="644"/>
        <v>週六</v>
      </c>
    </row>
    <row r="11991" spans="2:17">
      <c r="B11991" s="66">
        <v>44893</v>
      </c>
      <c r="C11991" s="67">
        <v>44900</v>
      </c>
      <c r="E11991" s="70" t="s">
        <v>82</v>
      </c>
      <c r="F11991" s="70" t="s">
        <v>4243</v>
      </c>
      <c r="G11991" s="101">
        <v>44922</v>
      </c>
      <c r="H11991" s="101">
        <v>44945</v>
      </c>
      <c r="I11991" s="71">
        <f t="shared" si="645"/>
        <v>23</v>
      </c>
      <c r="J11991" s="72" t="s">
        <v>120</v>
      </c>
      <c r="K11991" s="72" t="s">
        <v>121</v>
      </c>
      <c r="L11991" s="73">
        <v>2</v>
      </c>
      <c r="M11991" s="73" t="s">
        <v>268</v>
      </c>
      <c r="N11991" s="68" t="str">
        <f>VLOOKUP(K11991,[1]人員授權表!D$3:G$249,4,0)</f>
        <v>無機</v>
      </c>
      <c r="O11991" s="70" t="str">
        <f>IF(J11991=[1]人員授權表!$C$85,"Casper李羿勳",IF(J11991=[1]人員授權表!$C$188,"Iring陳俊明",IF(J11991=[1]人員授權表!$C$189,"Brian陳泓霖",VLOOKUP(K11991,[1]人員授權表!D$2:E$249,2,FALSE))))</f>
        <v>Ken張智凱</v>
      </c>
      <c r="P11991" s="67">
        <f t="shared" si="643"/>
        <v>44943</v>
      </c>
      <c r="Q11991" s="75" t="str">
        <f t="shared" si="644"/>
        <v>週二</v>
      </c>
    </row>
    <row r="11992" spans="2:17">
      <c r="B11992" s="66">
        <v>44903</v>
      </c>
      <c r="E11992" s="70" t="s">
        <v>51</v>
      </c>
      <c r="F11992" s="70" t="s">
        <v>4244</v>
      </c>
      <c r="G11992" s="67">
        <v>44911</v>
      </c>
      <c r="H11992" s="67">
        <v>44925</v>
      </c>
      <c r="I11992" s="71">
        <f t="shared" si="645"/>
        <v>14</v>
      </c>
      <c r="J11992" s="72" t="s">
        <v>118</v>
      </c>
      <c r="K11992" s="72" t="s">
        <v>119</v>
      </c>
      <c r="L11992" s="73">
        <v>4</v>
      </c>
      <c r="M11992" s="73" t="s">
        <v>79</v>
      </c>
      <c r="N11992" s="68" t="str">
        <f>VLOOKUP(K11992,[1]人員授權表!D$3:G$249,4,0)</f>
        <v>無機</v>
      </c>
      <c r="O11992" s="70" t="str">
        <f>IF(J11992=[1]人員授權表!$C$85,"Casper李羿勳",IF(J11992=[1]人員授權表!$C$188,"Iring陳俊明",IF(J11992=[1]人員授權表!$C$189,"Brian陳泓霖",VLOOKUP(K11992,[1]人員授權表!D$2:E$249,2,FALSE))))</f>
        <v>Ken張智凱</v>
      </c>
      <c r="P11992" s="67">
        <f t="shared" si="643"/>
        <v>44923</v>
      </c>
      <c r="Q11992" s="75" t="str">
        <f t="shared" si="644"/>
        <v>週三</v>
      </c>
    </row>
    <row r="11993" spans="2:17">
      <c r="B11993" s="66">
        <v>44903</v>
      </c>
      <c r="E11993" s="70" t="s">
        <v>51</v>
      </c>
      <c r="F11993" s="70" t="s">
        <v>4244</v>
      </c>
      <c r="G11993" s="67">
        <v>44911</v>
      </c>
      <c r="H11993" s="67">
        <v>44925</v>
      </c>
      <c r="I11993" s="71">
        <f t="shared" si="645"/>
        <v>14</v>
      </c>
      <c r="J11993" s="72" t="s">
        <v>120</v>
      </c>
      <c r="K11993" s="72" t="s">
        <v>121</v>
      </c>
      <c r="L11993" s="73">
        <v>2</v>
      </c>
      <c r="M11993" s="73" t="s">
        <v>79</v>
      </c>
      <c r="N11993" s="68" t="str">
        <f>VLOOKUP(K11993,[1]人員授權表!D$3:G$249,4,0)</f>
        <v>無機</v>
      </c>
      <c r="O11993" s="70" t="str">
        <f>IF(J11993=[1]人員授權表!$C$85,"Casper李羿勳",IF(J11993=[1]人員授權表!$C$188,"Iring陳俊明",IF(J11993=[1]人員授權表!$C$189,"Brian陳泓霖",VLOOKUP(K11993,[1]人員授權表!D$2:E$249,2,FALSE))))</f>
        <v>Ken張智凱</v>
      </c>
      <c r="P11993" s="67">
        <f t="shared" si="643"/>
        <v>44923</v>
      </c>
      <c r="Q11993" s="75" t="str">
        <f t="shared" si="644"/>
        <v>週三</v>
      </c>
    </row>
    <row r="11994" spans="2:17">
      <c r="B11994" s="66">
        <v>44903</v>
      </c>
      <c r="E11994" s="70" t="s">
        <v>51</v>
      </c>
      <c r="F11994" s="70" t="s">
        <v>4244</v>
      </c>
      <c r="G11994" s="67">
        <v>44911</v>
      </c>
      <c r="H11994" s="67">
        <v>44925</v>
      </c>
      <c r="I11994" s="71">
        <f t="shared" si="645"/>
        <v>14</v>
      </c>
      <c r="J11994" s="72" t="s">
        <v>785</v>
      </c>
      <c r="K11994" s="72" t="s">
        <v>1491</v>
      </c>
      <c r="L11994" s="73">
        <v>2</v>
      </c>
      <c r="M11994" s="73" t="s">
        <v>79</v>
      </c>
      <c r="N11994" s="68" t="str">
        <f>VLOOKUP(K11994,[1]人員授權表!D$3:G$249,4,0)</f>
        <v>無機</v>
      </c>
      <c r="O11994" s="70" t="str">
        <f>IF(J11994=[1]人員授權表!$C$85,"Casper李羿勳",IF(J11994=[1]人員授權表!$C$188,"Iring陳俊明",IF(J11994=[1]人員授權表!$C$189,"Brian陳泓霖",VLOOKUP(K11994,[1]人員授權表!D$2:E$249,2,FALSE))))</f>
        <v>Ken張智凱</v>
      </c>
      <c r="P11994" s="67">
        <f t="shared" si="643"/>
        <v>44923</v>
      </c>
      <c r="Q11994" s="75" t="str">
        <f t="shared" si="644"/>
        <v>週三</v>
      </c>
    </row>
    <row r="11995" spans="2:17">
      <c r="B11995" s="66">
        <v>44903</v>
      </c>
      <c r="E11995" s="70" t="s">
        <v>82</v>
      </c>
      <c r="F11995" s="4" t="s">
        <v>4088</v>
      </c>
      <c r="G11995" s="67">
        <v>44902</v>
      </c>
      <c r="H11995" s="67">
        <v>44916</v>
      </c>
      <c r="I11995" s="71">
        <f t="shared" si="645"/>
        <v>14</v>
      </c>
      <c r="J11995" s="72" t="s">
        <v>181</v>
      </c>
      <c r="K11995" s="72" t="s">
        <v>182</v>
      </c>
      <c r="L11995" s="73">
        <v>1</v>
      </c>
      <c r="M11995" s="73" t="s">
        <v>104</v>
      </c>
      <c r="N11995" s="68" t="str">
        <f>VLOOKUP(K11995,[1]人員授權表!D$3:G$249,4,0)</f>
        <v>有機</v>
      </c>
      <c r="O11995" s="70" t="str">
        <f>IF(J11995=[1]人員授權表!$C$85,"Casper李羿勳",IF(J11995=[1]人員授權表!$C$188,"Iring陳俊明",IF(J11995=[1]人員授權表!$C$189,"Brian陳泓霖",VLOOKUP(K11995,[1]人員授權表!D$2:E$249,2,FALSE))))</f>
        <v>Sara王淑玲</v>
      </c>
      <c r="P11995" s="67">
        <f t="shared" si="643"/>
        <v>44914</v>
      </c>
      <c r="Q11995" s="75" t="str">
        <f t="shared" si="644"/>
        <v>週一</v>
      </c>
    </row>
    <row r="11996" spans="2:17">
      <c r="B11996" s="66">
        <v>44903</v>
      </c>
      <c r="E11996" s="70" t="s">
        <v>82</v>
      </c>
      <c r="F11996" s="4" t="s">
        <v>4088</v>
      </c>
      <c r="G11996" s="67">
        <v>44902</v>
      </c>
      <c r="H11996" s="67">
        <v>44916</v>
      </c>
      <c r="I11996" s="71">
        <f t="shared" si="645"/>
        <v>14</v>
      </c>
      <c r="J11996" s="72" t="s">
        <v>169</v>
      </c>
      <c r="K11996" s="72" t="s">
        <v>170</v>
      </c>
      <c r="L11996" s="73">
        <v>1</v>
      </c>
      <c r="M11996" s="73" t="s">
        <v>104</v>
      </c>
      <c r="N11996" s="68" t="str">
        <f>VLOOKUP(K11996,[1]人員授權表!D$3:G$249,4,0)</f>
        <v>有機</v>
      </c>
      <c r="O11996" s="70" t="str">
        <f>IF(J11996=[1]人員授權表!$C$85,"Casper李羿勳",IF(J11996=[1]人員授權表!$C$188,"Iring陳俊明",IF(J11996=[1]人員授權表!$C$189,"Brian陳泓霖",VLOOKUP(K11996,[1]人員授權表!D$2:E$249,2,FALSE))))</f>
        <v>Elle黃雅琪&amp;
Marco陳鴻鈞</v>
      </c>
      <c r="P11996" s="67">
        <f t="shared" si="643"/>
        <v>44914</v>
      </c>
      <c r="Q11996" s="75" t="str">
        <f t="shared" si="644"/>
        <v>週一</v>
      </c>
    </row>
    <row r="11997" spans="2:17">
      <c r="B11997" s="66">
        <v>44903</v>
      </c>
      <c r="E11997" s="70" t="s">
        <v>82</v>
      </c>
      <c r="F11997" s="4" t="s">
        <v>4088</v>
      </c>
      <c r="G11997" s="67">
        <v>44902</v>
      </c>
      <c r="H11997" s="67">
        <v>44916</v>
      </c>
      <c r="I11997" s="71">
        <f t="shared" si="645"/>
        <v>14</v>
      </c>
      <c r="J11997" s="72" t="s">
        <v>148</v>
      </c>
      <c r="K11997" s="72" t="s">
        <v>149</v>
      </c>
      <c r="L11997" s="73">
        <v>1</v>
      </c>
      <c r="M11997" s="73" t="s">
        <v>104</v>
      </c>
      <c r="N11997" s="68" t="str">
        <f>VLOOKUP(K11997,[1]人員授權表!D$3:G$249,4,0)</f>
        <v>無機</v>
      </c>
      <c r="O11997" s="70" t="str">
        <f>IF(J11997=[1]人員授權表!$C$85,"Casper李羿勳",IF(J11997=[1]人員授權表!$C$188,"Iring陳俊明",IF(J11997=[1]人員授權表!$C$189,"Brian陳泓霖",VLOOKUP(K11997,[1]人員授權表!D$2:E$249,2,FALSE))))</f>
        <v>Vicky游崴涵</v>
      </c>
      <c r="P11997" s="67">
        <f t="shared" si="643"/>
        <v>44914</v>
      </c>
      <c r="Q11997" s="75" t="str">
        <f t="shared" si="644"/>
        <v>週一</v>
      </c>
    </row>
    <row r="11998" spans="2:17">
      <c r="B11998" s="66">
        <v>44903</v>
      </c>
      <c r="E11998" s="70" t="s">
        <v>82</v>
      </c>
      <c r="F11998" s="4" t="s">
        <v>4088</v>
      </c>
      <c r="G11998" s="67">
        <v>44902</v>
      </c>
      <c r="H11998" s="67">
        <v>44916</v>
      </c>
      <c r="I11998" s="71">
        <f t="shared" si="645"/>
        <v>14</v>
      </c>
      <c r="J11998" s="72" t="s">
        <v>139</v>
      </c>
      <c r="K11998" s="72" t="s">
        <v>140</v>
      </c>
      <c r="L11998" s="73">
        <v>1</v>
      </c>
      <c r="M11998" s="73" t="s">
        <v>104</v>
      </c>
      <c r="N11998" s="68" t="str">
        <f>VLOOKUP(K11998,[1]人員授權表!D$3:G$249,4,0)</f>
        <v>無機</v>
      </c>
      <c r="O11998" s="70" t="str">
        <f>IF(J11998=[1]人員授權表!$C$85,"Casper李羿勳",IF(J11998=[1]人員授權表!$C$188,"Iring陳俊明",IF(J11998=[1]人員授權表!$C$189,"Brian陳泓霖",VLOOKUP(K11998,[1]人員授權表!D$2:E$249,2,FALSE))))</f>
        <v>Brian陳泓霖</v>
      </c>
      <c r="P11998" s="67">
        <f t="shared" si="643"/>
        <v>44914</v>
      </c>
      <c r="Q11998" s="75" t="str">
        <f t="shared" si="644"/>
        <v>週一</v>
      </c>
    </row>
    <row r="11999" spans="2:17">
      <c r="B11999" s="66">
        <v>44903</v>
      </c>
      <c r="E11999" s="70" t="s">
        <v>82</v>
      </c>
      <c r="F11999" s="4" t="s">
        <v>4088</v>
      </c>
      <c r="G11999" s="67">
        <v>44902</v>
      </c>
      <c r="H11999" s="67">
        <v>44916</v>
      </c>
      <c r="I11999" s="71">
        <f t="shared" si="645"/>
        <v>14</v>
      </c>
      <c r="J11999" s="72" t="s">
        <v>269</v>
      </c>
      <c r="K11999" s="72" t="s">
        <v>270</v>
      </c>
      <c r="L11999" s="73">
        <v>1</v>
      </c>
      <c r="M11999" s="73" t="s">
        <v>104</v>
      </c>
      <c r="N11999" s="68" t="str">
        <f>VLOOKUP(K11999,[1]人員授權表!D$3:G$249,4,0)</f>
        <v>無機</v>
      </c>
      <c r="O11999" s="70" t="str">
        <f>IF(J11999=[1]人員授權表!$C$85,"Casper李羿勳",IF(J11999=[1]人員授權表!$C$188,"Iring陳俊明",IF(J11999=[1]人員授權表!$C$189,"Brian陳泓霖",VLOOKUP(K11999,[1]人員授權表!D$2:E$249,2,FALSE))))</f>
        <v>George陳志昇&amp;Vicky游崴涵</v>
      </c>
      <c r="P11999" s="67">
        <f t="shared" si="643"/>
        <v>44914</v>
      </c>
      <c r="Q11999" s="75" t="str">
        <f t="shared" si="644"/>
        <v>週一</v>
      </c>
    </row>
    <row r="12000" spans="2:17">
      <c r="B12000" s="108">
        <v>44903</v>
      </c>
      <c r="E12000" s="70" t="s">
        <v>51</v>
      </c>
      <c r="F12000" s="4" t="s">
        <v>4245</v>
      </c>
      <c r="G12000" s="67">
        <v>44902</v>
      </c>
      <c r="H12000" s="67">
        <v>44916</v>
      </c>
      <c r="I12000" s="71">
        <f t="shared" si="645"/>
        <v>14</v>
      </c>
      <c r="J12000" s="72" t="s">
        <v>934</v>
      </c>
      <c r="K12000" s="72" t="s">
        <v>935</v>
      </c>
      <c r="L12000" s="73">
        <v>1</v>
      </c>
      <c r="M12000" s="73" t="s">
        <v>324</v>
      </c>
      <c r="N12000" s="68" t="str">
        <f>VLOOKUP(K12000,[1]人員授權表!D$3:G$249,4,0)</f>
        <v>無機</v>
      </c>
      <c r="O12000" s="70" t="str">
        <f>IF(J12000=[1]人員授權表!$C$85,"Casper李羿勳",IF(J12000=[1]人員授權表!$C$188,"Iring陳俊明",IF(J12000=[1]人員授權表!$C$189,"Brian陳泓霖",VLOOKUP(K12000,[1]人員授權表!D$2:E$249,2,FALSE))))</f>
        <v>Ken張智凱</v>
      </c>
      <c r="P12000" s="67">
        <f t="shared" si="643"/>
        <v>44914</v>
      </c>
      <c r="Q12000" s="75" t="str">
        <f t="shared" si="644"/>
        <v>週一</v>
      </c>
    </row>
    <row r="12001" spans="2:17">
      <c r="B12001" s="108">
        <v>44903</v>
      </c>
      <c r="E12001" s="70" t="s">
        <v>51</v>
      </c>
      <c r="F12001" s="4" t="s">
        <v>4245</v>
      </c>
      <c r="G12001" s="67">
        <v>44902</v>
      </c>
      <c r="H12001" s="67">
        <v>44916</v>
      </c>
      <c r="I12001" s="71">
        <f t="shared" si="645"/>
        <v>14</v>
      </c>
      <c r="J12001" s="72" t="s">
        <v>936</v>
      </c>
      <c r="K12001" s="72" t="s">
        <v>935</v>
      </c>
      <c r="L12001" s="73">
        <v>1</v>
      </c>
      <c r="M12001" s="73" t="s">
        <v>324</v>
      </c>
      <c r="N12001" s="68" t="str">
        <f>VLOOKUP(K12001,[1]人員授權表!D$3:G$249,4,0)</f>
        <v>無機</v>
      </c>
      <c r="O12001" s="70" t="str">
        <f>IF(J12001=[1]人員授權表!$C$85,"Casper李羿勳",IF(J12001=[1]人員授權表!$C$188,"Iring陳俊明",IF(J12001=[1]人員授權表!$C$189,"Brian陳泓霖",VLOOKUP(K12001,[1]人員授權表!D$2:E$249,2,FALSE))))</f>
        <v>Ken張智凱</v>
      </c>
      <c r="P12001" s="67">
        <f t="shared" si="643"/>
        <v>44914</v>
      </c>
      <c r="Q12001" s="75" t="str">
        <f t="shared" si="644"/>
        <v>週一</v>
      </c>
    </row>
    <row r="12002" spans="2:17">
      <c r="B12002" s="108">
        <v>44903</v>
      </c>
      <c r="E12002" s="70" t="s">
        <v>51</v>
      </c>
      <c r="F12002" s="4" t="s">
        <v>4246</v>
      </c>
      <c r="G12002" s="67">
        <v>44902</v>
      </c>
      <c r="H12002" s="67">
        <v>44916</v>
      </c>
      <c r="I12002" s="71">
        <f t="shared" si="645"/>
        <v>14</v>
      </c>
      <c r="J12002" s="72" t="s">
        <v>934</v>
      </c>
      <c r="K12002" s="72" t="s">
        <v>935</v>
      </c>
      <c r="L12002" s="73">
        <v>1</v>
      </c>
      <c r="M12002" s="73" t="s">
        <v>324</v>
      </c>
      <c r="N12002" s="68" t="str">
        <f>VLOOKUP(K12002,[1]人員授權表!D$3:G$249,4,0)</f>
        <v>無機</v>
      </c>
      <c r="O12002" s="70" t="str">
        <f>IF(J12002=[1]人員授權表!$C$85,"Casper李羿勳",IF(J12002=[1]人員授權表!$C$188,"Iring陳俊明",IF(J12002=[1]人員授權表!$C$189,"Brian陳泓霖",VLOOKUP(K12002,[1]人員授權表!D$2:E$249,2,FALSE))))</f>
        <v>Ken張智凱</v>
      </c>
      <c r="P12002" s="67">
        <f t="shared" si="643"/>
        <v>44914</v>
      </c>
      <c r="Q12002" s="75" t="str">
        <f t="shared" si="644"/>
        <v>週一</v>
      </c>
    </row>
    <row r="12003" spans="2:17">
      <c r="B12003" s="108">
        <v>44903</v>
      </c>
      <c r="E12003" s="70" t="s">
        <v>51</v>
      </c>
      <c r="F12003" s="4" t="s">
        <v>4246</v>
      </c>
      <c r="G12003" s="67">
        <v>44902</v>
      </c>
      <c r="H12003" s="67">
        <v>44916</v>
      </c>
      <c r="I12003" s="71">
        <f t="shared" si="645"/>
        <v>14</v>
      </c>
      <c r="J12003" s="72" t="s">
        <v>938</v>
      </c>
      <c r="K12003" s="72" t="s">
        <v>935</v>
      </c>
      <c r="L12003" s="73">
        <v>1</v>
      </c>
      <c r="M12003" s="73" t="s">
        <v>324</v>
      </c>
      <c r="N12003" s="68" t="str">
        <f>VLOOKUP(K12003,[1]人員授權表!D$3:G$249,4,0)</f>
        <v>無機</v>
      </c>
      <c r="O12003" s="70" t="str">
        <f>IF(J12003=[1]人員授權表!$C$85,"Casper李羿勳",IF(J12003=[1]人員授權表!$C$188,"Iring陳俊明",IF(J12003=[1]人員授權表!$C$189,"Brian陳泓霖",VLOOKUP(K12003,[1]人員授權表!D$2:E$249,2,FALSE))))</f>
        <v>Ken張智凱</v>
      </c>
      <c r="P12003" s="67">
        <f t="shared" si="643"/>
        <v>44914</v>
      </c>
      <c r="Q12003" s="75" t="str">
        <f t="shared" si="644"/>
        <v>週一</v>
      </c>
    </row>
    <row r="12004" spans="2:17">
      <c r="B12004" s="66">
        <v>44903</v>
      </c>
      <c r="E12004" s="70" t="s">
        <v>82</v>
      </c>
      <c r="F12004" s="4" t="s">
        <v>4247</v>
      </c>
      <c r="G12004" s="67">
        <v>44903</v>
      </c>
      <c r="H12004" s="67">
        <v>44921</v>
      </c>
      <c r="I12004" s="71">
        <f t="shared" si="645"/>
        <v>18</v>
      </c>
      <c r="J12004" s="72" t="s">
        <v>195</v>
      </c>
      <c r="K12004" s="72" t="s">
        <v>345</v>
      </c>
      <c r="L12004" s="73">
        <v>10</v>
      </c>
      <c r="M12004" s="73" t="s">
        <v>108</v>
      </c>
      <c r="N12004" s="68" t="str">
        <f>VLOOKUP(K12004,[1]人員授權表!D$3:G$249,4,0)</f>
        <v>無機</v>
      </c>
      <c r="O12004" s="70" t="str">
        <f>IF(J12004=[1]人員授權表!$C$85,"Casper李羿勳",IF(J12004=[1]人員授權表!$C$188,"Iring陳俊明",IF(J12004=[1]人員授權表!$C$189,"Brian陳泓霖",VLOOKUP(K12004,[1]人員授權表!D$2:E$249,2,FALSE))))</f>
        <v>Debby胡萱黛</v>
      </c>
      <c r="P12004" s="67">
        <f t="shared" si="643"/>
        <v>44919</v>
      </c>
      <c r="Q12004" s="75" t="str">
        <f t="shared" si="644"/>
        <v>週六</v>
      </c>
    </row>
    <row r="12005" spans="2:17">
      <c r="B12005" s="66">
        <v>44903</v>
      </c>
      <c r="E12005" s="70" t="s">
        <v>82</v>
      </c>
      <c r="F12005" s="4" t="s">
        <v>4248</v>
      </c>
      <c r="G12005" s="67">
        <v>44904</v>
      </c>
      <c r="H12005" s="67">
        <v>44922</v>
      </c>
      <c r="I12005" s="71">
        <f t="shared" si="645"/>
        <v>18</v>
      </c>
      <c r="J12005" s="72" t="s">
        <v>195</v>
      </c>
      <c r="K12005" s="72" t="s">
        <v>345</v>
      </c>
      <c r="L12005" s="73">
        <v>10</v>
      </c>
      <c r="M12005" s="73" t="s">
        <v>108</v>
      </c>
      <c r="N12005" s="68" t="str">
        <f>VLOOKUP(K12005,[1]人員授權表!D$3:G$249,4,0)</f>
        <v>無機</v>
      </c>
      <c r="O12005" s="70" t="str">
        <f>IF(J12005=[1]人員授權表!$C$85,"Casper李羿勳",IF(J12005=[1]人員授權表!$C$188,"Iring陳俊明",IF(J12005=[1]人員授權表!$C$189,"Brian陳泓霖",VLOOKUP(K12005,[1]人員授權表!D$2:E$249,2,FALSE))))</f>
        <v>Debby胡萱黛</v>
      </c>
      <c r="P12005" s="67">
        <f t="shared" si="643"/>
        <v>44920</v>
      </c>
      <c r="Q12005" s="75" t="str">
        <f t="shared" si="644"/>
        <v>週日</v>
      </c>
    </row>
    <row r="12006" spans="2:17">
      <c r="B12006" s="66">
        <v>44903</v>
      </c>
      <c r="E12006" s="70" t="s">
        <v>82</v>
      </c>
      <c r="F12006" s="4" t="s">
        <v>4249</v>
      </c>
      <c r="G12006" s="67">
        <v>44907</v>
      </c>
      <c r="H12006" s="67">
        <v>44923</v>
      </c>
      <c r="I12006" s="71">
        <f t="shared" si="645"/>
        <v>16</v>
      </c>
      <c r="J12006" s="72" t="s">
        <v>195</v>
      </c>
      <c r="K12006" s="72" t="s">
        <v>345</v>
      </c>
      <c r="L12006" s="73">
        <v>12</v>
      </c>
      <c r="M12006" s="73" t="s">
        <v>108</v>
      </c>
      <c r="N12006" s="68" t="str">
        <f>VLOOKUP(K12006,[1]人員授權表!D$3:G$249,4,0)</f>
        <v>無機</v>
      </c>
      <c r="O12006" s="70" t="str">
        <f>IF(J12006=[1]人員授權表!$C$85,"Casper李羿勳",IF(J12006=[1]人員授權表!$C$188,"Iring陳俊明",IF(J12006=[1]人員授權表!$C$189,"Brian陳泓霖",VLOOKUP(K12006,[1]人員授權表!D$2:E$249,2,FALSE))))</f>
        <v>Debby胡萱黛</v>
      </c>
      <c r="P12006" s="67">
        <f t="shared" si="643"/>
        <v>44921</v>
      </c>
      <c r="Q12006" s="75" t="str">
        <f t="shared" si="644"/>
        <v>週一</v>
      </c>
    </row>
    <row r="12007" spans="2:17">
      <c r="B12007" s="66">
        <v>44903</v>
      </c>
      <c r="E12007" s="70" t="s">
        <v>879</v>
      </c>
      <c r="F12007" s="4" t="s">
        <v>4250</v>
      </c>
      <c r="G12007" s="67">
        <v>44901</v>
      </c>
      <c r="H12007" s="67">
        <v>44916</v>
      </c>
      <c r="I12007" s="71">
        <f t="shared" si="645"/>
        <v>15</v>
      </c>
      <c r="J12007" s="72" t="s">
        <v>125</v>
      </c>
      <c r="K12007" s="72" t="s">
        <v>126</v>
      </c>
      <c r="L12007" s="73">
        <v>1</v>
      </c>
      <c r="M12007" s="73" t="s">
        <v>108</v>
      </c>
      <c r="N12007" s="68" t="str">
        <f>VLOOKUP(K12007,[1]人員授權表!D$3:G$249,4,0)</f>
        <v>有機</v>
      </c>
      <c r="O12007" s="70" t="str">
        <f>IF(J12007=[1]人員授權表!$C$85,"Casper李羿勳",IF(J12007=[1]人員授權表!$C$188,"Iring陳俊明",IF(J12007=[1]人員授權表!$C$189,"Brian陳泓霖",VLOOKUP(K12007,[1]人員授權表!D$2:E$249,2,FALSE))))</f>
        <v>Lucy黃詩婷</v>
      </c>
      <c r="P12007" s="67">
        <f t="shared" si="643"/>
        <v>44914</v>
      </c>
      <c r="Q12007" s="75" t="str">
        <f t="shared" si="644"/>
        <v>週一</v>
      </c>
    </row>
    <row r="12008" spans="2:17">
      <c r="B12008" s="66">
        <v>44903</v>
      </c>
      <c r="E12008" s="70" t="s">
        <v>879</v>
      </c>
      <c r="F12008" s="4" t="s">
        <v>4250</v>
      </c>
      <c r="G12008" s="67">
        <v>44901</v>
      </c>
      <c r="H12008" s="67">
        <v>44916</v>
      </c>
      <c r="I12008" s="71">
        <f t="shared" si="645"/>
        <v>15</v>
      </c>
      <c r="J12008" s="72" t="s">
        <v>516</v>
      </c>
      <c r="K12008" s="72" t="s">
        <v>332</v>
      </c>
      <c r="L12008" s="73">
        <v>1</v>
      </c>
      <c r="M12008" s="73" t="s">
        <v>108</v>
      </c>
      <c r="N12008" s="68" t="str">
        <f>VLOOKUP(K12008,[1]人員授權表!D$3:G$249,4,0)</f>
        <v>有機</v>
      </c>
      <c r="O12008" s="70" t="str">
        <f>IF(J12008=[1]人員授權表!$C$85,"Casper李羿勳",IF(J12008=[1]人員授權表!$C$188,"Iring陳俊明",IF(J12008=[1]人員授權表!$C$189,"Brian陳泓霖",VLOOKUP(K12008,[1]人員授權表!D$2:E$249,2,FALSE))))</f>
        <v>Lucy黃詩婷</v>
      </c>
      <c r="P12008" s="67">
        <f t="shared" si="643"/>
        <v>44914</v>
      </c>
      <c r="Q12008" s="75" t="str">
        <f t="shared" si="644"/>
        <v>週一</v>
      </c>
    </row>
    <row r="12009" spans="2:17">
      <c r="B12009" s="66">
        <v>44903</v>
      </c>
      <c r="E12009" s="70" t="s">
        <v>879</v>
      </c>
      <c r="F12009" s="4" t="s">
        <v>4251</v>
      </c>
      <c r="G12009" s="67">
        <v>44901</v>
      </c>
      <c r="H12009" s="67">
        <v>44916</v>
      </c>
      <c r="I12009" s="71">
        <f t="shared" si="645"/>
        <v>15</v>
      </c>
      <c r="J12009" s="72" t="s">
        <v>125</v>
      </c>
      <c r="K12009" s="72" t="s">
        <v>126</v>
      </c>
      <c r="L12009" s="73">
        <v>1</v>
      </c>
      <c r="M12009" s="73" t="s">
        <v>108</v>
      </c>
      <c r="N12009" s="68" t="str">
        <f>VLOOKUP(K12009,[1]人員授權表!D$3:G$249,4,0)</f>
        <v>有機</v>
      </c>
      <c r="O12009" s="70" t="str">
        <f>IF(J12009=[1]人員授權表!$C$85,"Casper李羿勳",IF(J12009=[1]人員授權表!$C$188,"Iring陳俊明",IF(J12009=[1]人員授權表!$C$189,"Brian陳泓霖",VLOOKUP(K12009,[1]人員授權表!D$2:E$249,2,FALSE))))</f>
        <v>Lucy黃詩婷</v>
      </c>
      <c r="P12009" s="67">
        <f t="shared" si="643"/>
        <v>44914</v>
      </c>
      <c r="Q12009" s="75" t="str">
        <f t="shared" si="644"/>
        <v>週一</v>
      </c>
    </row>
    <row r="12010" spans="2:17">
      <c r="B12010" s="66">
        <v>44903</v>
      </c>
      <c r="E12010" s="70" t="s">
        <v>879</v>
      </c>
      <c r="F12010" s="4" t="s">
        <v>4251</v>
      </c>
      <c r="G12010" s="67">
        <v>44901</v>
      </c>
      <c r="H12010" s="67">
        <v>44916</v>
      </c>
      <c r="I12010" s="71">
        <f t="shared" si="645"/>
        <v>15</v>
      </c>
      <c r="J12010" s="72" t="s">
        <v>516</v>
      </c>
      <c r="K12010" s="72" t="s">
        <v>332</v>
      </c>
      <c r="L12010" s="73">
        <v>1</v>
      </c>
      <c r="M12010" s="73" t="s">
        <v>108</v>
      </c>
      <c r="N12010" s="68" t="str">
        <f>VLOOKUP(K12010,[1]人員授權表!D$3:G$249,4,0)</f>
        <v>有機</v>
      </c>
      <c r="O12010" s="70" t="str">
        <f>IF(J12010=[1]人員授權表!$C$85,"Casper李羿勳",IF(J12010=[1]人員授權表!$C$188,"Iring陳俊明",IF(J12010=[1]人員授權表!$C$189,"Brian陳泓霖",VLOOKUP(K12010,[1]人員授權表!D$2:E$249,2,FALSE))))</f>
        <v>Lucy黃詩婷</v>
      </c>
      <c r="P12010" s="67">
        <f t="shared" si="643"/>
        <v>44914</v>
      </c>
      <c r="Q12010" s="75" t="str">
        <f t="shared" si="644"/>
        <v>週一</v>
      </c>
    </row>
    <row r="12011" spans="2:17">
      <c r="B12011" s="66">
        <v>44903</v>
      </c>
      <c r="E12011" s="70" t="s">
        <v>879</v>
      </c>
      <c r="F12011" s="4" t="s">
        <v>4252</v>
      </c>
      <c r="G12011" s="67">
        <v>44901</v>
      </c>
      <c r="H12011" s="67">
        <v>44916</v>
      </c>
      <c r="I12011" s="71">
        <f t="shared" si="645"/>
        <v>15</v>
      </c>
      <c r="J12011" s="72" t="s">
        <v>125</v>
      </c>
      <c r="K12011" s="72" t="s">
        <v>126</v>
      </c>
      <c r="L12011" s="73">
        <v>1</v>
      </c>
      <c r="M12011" s="73" t="s">
        <v>108</v>
      </c>
      <c r="N12011" s="68" t="str">
        <f>VLOOKUP(K12011,[1]人員授權表!D$3:G$249,4,0)</f>
        <v>有機</v>
      </c>
      <c r="O12011" s="70" t="str">
        <f>IF(J12011=[1]人員授權表!$C$85,"Casper李羿勳",IF(J12011=[1]人員授權表!$C$188,"Iring陳俊明",IF(J12011=[1]人員授權表!$C$189,"Brian陳泓霖",VLOOKUP(K12011,[1]人員授權表!D$2:E$249,2,FALSE))))</f>
        <v>Lucy黃詩婷</v>
      </c>
      <c r="P12011" s="67">
        <f t="shared" si="643"/>
        <v>44914</v>
      </c>
      <c r="Q12011" s="75" t="str">
        <f t="shared" si="644"/>
        <v>週一</v>
      </c>
    </row>
    <row r="12012" spans="2:17">
      <c r="B12012" s="66">
        <v>44903</v>
      </c>
      <c r="E12012" s="70" t="s">
        <v>879</v>
      </c>
      <c r="F12012" s="4" t="s">
        <v>4252</v>
      </c>
      <c r="G12012" s="67">
        <v>44901</v>
      </c>
      <c r="H12012" s="67">
        <v>44916</v>
      </c>
      <c r="I12012" s="71">
        <f t="shared" si="645"/>
        <v>15</v>
      </c>
      <c r="J12012" s="72" t="s">
        <v>516</v>
      </c>
      <c r="K12012" s="72" t="s">
        <v>332</v>
      </c>
      <c r="L12012" s="73">
        <v>1</v>
      </c>
      <c r="M12012" s="73" t="s">
        <v>108</v>
      </c>
      <c r="N12012" s="68" t="str">
        <f>VLOOKUP(K12012,[1]人員授權表!D$3:G$249,4,0)</f>
        <v>有機</v>
      </c>
      <c r="O12012" s="70" t="str">
        <f>IF(J12012=[1]人員授權表!$C$85,"Casper李羿勳",IF(J12012=[1]人員授權表!$C$188,"Iring陳俊明",IF(J12012=[1]人員授權表!$C$189,"Brian陳泓霖",VLOOKUP(K12012,[1]人員授權表!D$2:E$249,2,FALSE))))</f>
        <v>Lucy黃詩婷</v>
      </c>
      <c r="P12012" s="67">
        <f t="shared" si="643"/>
        <v>44914</v>
      </c>
      <c r="Q12012" s="75" t="str">
        <f t="shared" si="644"/>
        <v>週一</v>
      </c>
    </row>
    <row r="12013" spans="2:17">
      <c r="B12013" s="66">
        <v>44903</v>
      </c>
      <c r="E12013" s="70" t="s">
        <v>879</v>
      </c>
      <c r="F12013" s="4" t="s">
        <v>4253</v>
      </c>
      <c r="G12013" s="67">
        <v>44901</v>
      </c>
      <c r="H12013" s="67">
        <v>44916</v>
      </c>
      <c r="I12013" s="71">
        <f t="shared" si="645"/>
        <v>15</v>
      </c>
      <c r="J12013" s="72" t="s">
        <v>125</v>
      </c>
      <c r="K12013" s="72" t="s">
        <v>126</v>
      </c>
      <c r="L12013" s="73">
        <v>1</v>
      </c>
      <c r="M12013" s="73" t="s">
        <v>108</v>
      </c>
      <c r="N12013" s="68" t="str">
        <f>VLOOKUP(K12013,[1]人員授權表!D$3:G$249,4,0)</f>
        <v>有機</v>
      </c>
      <c r="O12013" s="70" t="str">
        <f>IF(J12013=[1]人員授權表!$C$85,"Casper李羿勳",IF(J12013=[1]人員授權表!$C$188,"Iring陳俊明",IF(J12013=[1]人員授權表!$C$189,"Brian陳泓霖",VLOOKUP(K12013,[1]人員授權表!D$2:E$249,2,FALSE))))</f>
        <v>Lucy黃詩婷</v>
      </c>
      <c r="P12013" s="67">
        <f t="shared" si="643"/>
        <v>44914</v>
      </c>
      <c r="Q12013" s="75" t="str">
        <f t="shared" si="644"/>
        <v>週一</v>
      </c>
    </row>
    <row r="12014" spans="2:17">
      <c r="B12014" s="66">
        <v>44903</v>
      </c>
      <c r="E12014" s="70" t="s">
        <v>879</v>
      </c>
      <c r="F12014" s="4" t="s">
        <v>4253</v>
      </c>
      <c r="G12014" s="67">
        <v>44901</v>
      </c>
      <c r="H12014" s="67">
        <v>44916</v>
      </c>
      <c r="I12014" s="71">
        <f t="shared" si="645"/>
        <v>15</v>
      </c>
      <c r="J12014" s="72" t="s">
        <v>516</v>
      </c>
      <c r="K12014" s="72" t="s">
        <v>332</v>
      </c>
      <c r="L12014" s="73">
        <v>1</v>
      </c>
      <c r="M12014" s="73" t="s">
        <v>108</v>
      </c>
      <c r="N12014" s="68" t="str">
        <f>VLOOKUP(K12014,[1]人員授權表!D$3:G$249,4,0)</f>
        <v>有機</v>
      </c>
      <c r="O12014" s="70" t="str">
        <f>IF(J12014=[1]人員授權表!$C$85,"Casper李羿勳",IF(J12014=[1]人員授權表!$C$188,"Iring陳俊明",IF(J12014=[1]人員授權表!$C$189,"Brian陳泓霖",VLOOKUP(K12014,[1]人員授權表!D$2:E$249,2,FALSE))))</f>
        <v>Lucy黃詩婷</v>
      </c>
      <c r="P12014" s="67">
        <f t="shared" si="643"/>
        <v>44914</v>
      </c>
      <c r="Q12014" s="75" t="str">
        <f t="shared" si="644"/>
        <v>週一</v>
      </c>
    </row>
    <row r="12015" spans="2:17">
      <c r="B12015" s="66">
        <v>44903</v>
      </c>
      <c r="E12015" s="70" t="s">
        <v>1418</v>
      </c>
      <c r="F12015" s="4" t="s">
        <v>4254</v>
      </c>
      <c r="G12015" s="67">
        <v>44903</v>
      </c>
      <c r="H12015" s="67">
        <v>44910</v>
      </c>
      <c r="I12015" s="71">
        <f t="shared" si="645"/>
        <v>7</v>
      </c>
      <c r="J12015" s="72" t="s">
        <v>102</v>
      </c>
      <c r="K12015" s="72" t="s">
        <v>103</v>
      </c>
      <c r="L12015" s="73">
        <v>1</v>
      </c>
      <c r="M12015" s="73" t="s">
        <v>108</v>
      </c>
      <c r="N12015" s="68" t="str">
        <f>VLOOKUP(K12015,[1]人員授權表!D$3:G$249,4,0)</f>
        <v>無機</v>
      </c>
      <c r="O12015" s="70" t="str">
        <f>IF(J12015=[1]人員授權表!$C$85,"Casper李羿勳",IF(J12015=[1]人員授權表!$C$188,"Iring陳俊明",IF(J12015=[1]人員授權表!$C$189,"Brian陳泓霖",VLOOKUP(K12015,[1]人員授權表!D$2:E$249,2,FALSE))))</f>
        <v>Brian陳泓霖</v>
      </c>
      <c r="P12015" s="67">
        <f>H12015-1</f>
        <v>44909</v>
      </c>
      <c r="Q12015" s="75" t="str">
        <f t="shared" si="644"/>
        <v>週三</v>
      </c>
    </row>
    <row r="12016" spans="2:17">
      <c r="B12016" s="66">
        <v>44903</v>
      </c>
      <c r="E12016" s="70" t="s">
        <v>1418</v>
      </c>
      <c r="F12016" s="4" t="s">
        <v>4254</v>
      </c>
      <c r="G12016" s="67">
        <v>44903</v>
      </c>
      <c r="H12016" s="67">
        <v>44917</v>
      </c>
      <c r="I12016" s="71">
        <f t="shared" si="645"/>
        <v>14</v>
      </c>
      <c r="J12016" s="72" t="s">
        <v>133</v>
      </c>
      <c r="K12016" s="72" t="s">
        <v>134</v>
      </c>
      <c r="L12016" s="73">
        <v>1</v>
      </c>
      <c r="M12016" s="73" t="s">
        <v>108</v>
      </c>
      <c r="N12016" s="68" t="str">
        <f>VLOOKUP(K12016,[1]人員授權表!D$3:G$249,4,0)</f>
        <v>無機</v>
      </c>
      <c r="O12016" s="70" t="str">
        <f>IF(J12016=[1]人員授權表!$C$85,"Casper李羿勳",IF(J12016=[1]人員授權表!$C$188,"Iring陳俊明",IF(J12016=[1]人員授權表!$C$189,"Brian陳泓霖",VLOOKUP(K12016,[1]人員授權表!D$2:E$249,2,FALSE))))</f>
        <v>Brian陳泓霖</v>
      </c>
      <c r="P12016" s="67">
        <f t="shared" ref="P12016" si="646">H12016-2</f>
        <v>44915</v>
      </c>
      <c r="Q12016" s="75" t="str">
        <f t="shared" si="644"/>
        <v>週二</v>
      </c>
    </row>
    <row r="12017" spans="2:17">
      <c r="B12017" s="66">
        <v>44903</v>
      </c>
      <c r="E12017" s="70" t="s">
        <v>1418</v>
      </c>
      <c r="F12017" s="4" t="s">
        <v>4255</v>
      </c>
      <c r="G12017" s="67">
        <v>44903</v>
      </c>
      <c r="H12017" s="67">
        <v>44910</v>
      </c>
      <c r="I12017" s="71">
        <f t="shared" si="645"/>
        <v>7</v>
      </c>
      <c r="J12017" s="72" t="s">
        <v>102</v>
      </c>
      <c r="K12017" s="72" t="s">
        <v>103</v>
      </c>
      <c r="L12017" s="73">
        <v>1</v>
      </c>
      <c r="M12017" s="73" t="s">
        <v>108</v>
      </c>
      <c r="N12017" s="68" t="str">
        <f>VLOOKUP(K12017,[1]人員授權表!D$3:G$249,4,0)</f>
        <v>無機</v>
      </c>
      <c r="O12017" s="70" t="str">
        <f>IF(J12017=[1]人員授權表!$C$85,"Casper李羿勳",IF(J12017=[1]人員授權表!$C$188,"Iring陳俊明",IF(J12017=[1]人員授權表!$C$189,"Brian陳泓霖",VLOOKUP(K12017,[1]人員授權表!D$2:E$249,2,FALSE))))</f>
        <v>Brian陳泓霖</v>
      </c>
      <c r="P12017" s="67">
        <f>H12017-1</f>
        <v>44909</v>
      </c>
      <c r="Q12017" s="75" t="str">
        <f t="shared" si="644"/>
        <v>週三</v>
      </c>
    </row>
    <row r="12018" spans="2:17">
      <c r="B12018" s="66">
        <v>44903</v>
      </c>
      <c r="E12018" s="70" t="s">
        <v>1418</v>
      </c>
      <c r="F12018" s="4" t="s">
        <v>4255</v>
      </c>
      <c r="G12018" s="67">
        <v>44903</v>
      </c>
      <c r="H12018" s="67">
        <v>44917</v>
      </c>
      <c r="I12018" s="71">
        <f t="shared" si="645"/>
        <v>14</v>
      </c>
      <c r="J12018" s="72" t="s">
        <v>133</v>
      </c>
      <c r="K12018" s="72" t="s">
        <v>134</v>
      </c>
      <c r="L12018" s="73">
        <v>1</v>
      </c>
      <c r="M12018" s="73" t="s">
        <v>108</v>
      </c>
      <c r="N12018" s="68" t="str">
        <f>VLOOKUP(K12018,[1]人員授權表!D$3:G$249,4,0)</f>
        <v>無機</v>
      </c>
      <c r="O12018" s="70" t="str">
        <f>IF(J12018=[1]人員授權表!$C$85,"Casper李羿勳",IF(J12018=[1]人員授權表!$C$188,"Iring陳俊明",IF(J12018=[1]人員授權表!$C$189,"Brian陳泓霖",VLOOKUP(K12018,[1]人員授權表!D$2:E$249,2,FALSE))))</f>
        <v>Brian陳泓霖</v>
      </c>
      <c r="P12018" s="67">
        <f t="shared" ref="P12018" si="647">H12018-2</f>
        <v>44915</v>
      </c>
      <c r="Q12018" s="75" t="str">
        <f t="shared" si="644"/>
        <v>週二</v>
      </c>
    </row>
    <row r="12019" spans="2:17">
      <c r="B12019" s="66">
        <v>44903</v>
      </c>
      <c r="E12019" s="70" t="s">
        <v>1418</v>
      </c>
      <c r="F12019" s="4" t="s">
        <v>4256</v>
      </c>
      <c r="G12019" s="67">
        <v>44902</v>
      </c>
      <c r="H12019" s="67">
        <v>44909</v>
      </c>
      <c r="I12019" s="71">
        <f t="shared" si="645"/>
        <v>7</v>
      </c>
      <c r="J12019" s="72" t="s">
        <v>102</v>
      </c>
      <c r="K12019" s="72" t="s">
        <v>103</v>
      </c>
      <c r="L12019" s="73">
        <v>1</v>
      </c>
      <c r="M12019" s="73" t="s">
        <v>108</v>
      </c>
      <c r="N12019" s="68" t="str">
        <f>VLOOKUP(K12019,[1]人員授權表!D$3:G$249,4,0)</f>
        <v>無機</v>
      </c>
      <c r="O12019" s="70" t="str">
        <f>IF(J12019=[1]人員授權表!$C$85,"Casper李羿勳",IF(J12019=[1]人員授權表!$C$188,"Iring陳俊明",IF(J12019=[1]人員授權表!$C$189,"Brian陳泓霖",VLOOKUP(K12019,[1]人員授權表!D$2:E$249,2,FALSE))))</f>
        <v>Brian陳泓霖</v>
      </c>
      <c r="P12019" s="67">
        <f>H12019-1</f>
        <v>44908</v>
      </c>
      <c r="Q12019" s="75" t="str">
        <f t="shared" si="644"/>
        <v>週二</v>
      </c>
    </row>
    <row r="12020" spans="2:17">
      <c r="B12020" s="66">
        <v>44903</v>
      </c>
      <c r="E12020" s="70" t="s">
        <v>1418</v>
      </c>
      <c r="F12020" s="4" t="s">
        <v>4256</v>
      </c>
      <c r="G12020" s="67">
        <v>44902</v>
      </c>
      <c r="H12020" s="67">
        <v>44916</v>
      </c>
      <c r="I12020" s="71">
        <f>_xlfn.DAYS(H12020,G12020)</f>
        <v>14</v>
      </c>
      <c r="J12020" s="72" t="s">
        <v>133</v>
      </c>
      <c r="K12020" s="72" t="s">
        <v>134</v>
      </c>
      <c r="L12020" s="73">
        <v>1</v>
      </c>
      <c r="M12020" s="73" t="s">
        <v>108</v>
      </c>
      <c r="N12020" s="68" t="str">
        <f>VLOOKUP(K12020,[1]人員授權表!D$3:G$249,4,0)</f>
        <v>無機</v>
      </c>
      <c r="O12020" s="70" t="str">
        <f>IF(J12020=[1]人員授權表!$C$85,"Casper李羿勳",IF(J12020=[1]人員授權表!$C$188,"Iring陳俊明",IF(J12020=[1]人員授權表!$C$189,"Brian陳泓霖",VLOOKUP(K12020,[1]人員授權表!D$2:E$249,2,FALSE))))</f>
        <v>Brian陳泓霖</v>
      </c>
      <c r="P12020" s="67">
        <f>H12020-2</f>
        <v>44914</v>
      </c>
      <c r="Q12020" s="75" t="str">
        <f>TEXT(P12020,"aaa")</f>
        <v>週一</v>
      </c>
    </row>
    <row r="12021" spans="2:17">
      <c r="B12021" s="66">
        <v>44903</v>
      </c>
      <c r="F12021" s="4"/>
    </row>
    <row r="12022" spans="2:17">
      <c r="B12022" s="66">
        <v>44903</v>
      </c>
      <c r="F12022" s="4"/>
    </row>
    <row r="12023" spans="2:17">
      <c r="B12023" s="66">
        <v>44903</v>
      </c>
      <c r="F12023" s="4"/>
    </row>
    <row r="12024" spans="2:17">
      <c r="B12024" s="66">
        <v>44903</v>
      </c>
      <c r="F12024" s="4"/>
    </row>
    <row r="12025" spans="2:17">
      <c r="B12025" s="66">
        <v>44903</v>
      </c>
      <c r="F12025" s="4"/>
    </row>
    <row r="12026" spans="2:17">
      <c r="B12026" s="66">
        <v>44903</v>
      </c>
      <c r="F12026" s="4"/>
    </row>
    <row r="12027" spans="2:17">
      <c r="B12027" s="66">
        <v>44903</v>
      </c>
      <c r="F12027" s="4"/>
    </row>
    <row r="12028" spans="2:17">
      <c r="B12028" s="66">
        <v>44903</v>
      </c>
      <c r="F12028" s="4"/>
    </row>
    <row r="12029" spans="2:17">
      <c r="B12029" s="66">
        <v>44903</v>
      </c>
      <c r="F12029" s="4"/>
    </row>
    <row r="12030" spans="2:17">
      <c r="B12030" s="66">
        <v>44903</v>
      </c>
      <c r="F12030" s="4"/>
    </row>
    <row r="12031" spans="2:17">
      <c r="B12031" s="66">
        <v>44903</v>
      </c>
      <c r="F12031" s="4"/>
    </row>
    <row r="13293" spans="11:11">
      <c r="K13293" s="83"/>
    </row>
    <row r="13303" spans="12:12">
      <c r="L13303" s="73" t="s">
        <v>1598</v>
      </c>
    </row>
  </sheetData>
  <protectedRanges>
    <protectedRange sqref="Y6" name="範圍4" securityDescriptor="O:WDG:WDD:(A;;CC;;;S-1-5-21-4258647697-1877715049-779305605-1670)(A;;CC;;;S-1-5-21-4258647697-1877715049-779305605-1795)(A;;CC;;;S-1-5-21-4258647697-1877715049-779305605-1668)"/>
  </protectedRanges>
  <mergeCells count="1">
    <mergeCell ref="P6:Q6"/>
  </mergeCells>
  <phoneticPr fontId="3" type="noConversion"/>
  <conditionalFormatting sqref="D7:D22127">
    <cfRule type="expression" dxfId="13" priority="11">
      <formula>$D7="退件"</formula>
    </cfRule>
  </conditionalFormatting>
  <conditionalFormatting sqref="D7:D30141">
    <cfRule type="expression" dxfId="12" priority="12">
      <formula>$D7="分析中"</formula>
    </cfRule>
  </conditionalFormatting>
  <conditionalFormatting sqref="E7:E60084">
    <cfRule type="expression" dxfId="11" priority="5">
      <formula>$E7="臨時插件"</formula>
    </cfRule>
    <cfRule type="expression" dxfId="10" priority="6">
      <formula>$E7="合約"</formula>
    </cfRule>
    <cfRule type="expression" dxfId="9" priority="7">
      <formula>$E7="急件"</formula>
    </cfRule>
    <cfRule type="expression" dxfId="8" priority="8">
      <formula>$E7="特急件"</formula>
    </cfRule>
  </conditionalFormatting>
  <conditionalFormatting sqref="P7:P11182 P11185:P12020">
    <cfRule type="expression" dxfId="7" priority="1">
      <formula>WEEKDAY($P7)=1</formula>
    </cfRule>
    <cfRule type="expression" dxfId="6" priority="2">
      <formula>WEEKDAY($P7)=7</formula>
    </cfRule>
  </conditionalFormatting>
  <conditionalFormatting sqref="Q7:Q11182 Q11185:Q12020">
    <cfRule type="expression" dxfId="5" priority="3">
      <formula>WEEKDAY($P7)=7</formula>
    </cfRule>
    <cfRule type="expression" dxfId="4" priority="4">
      <formula>WEEKDAY($P7)=1</formula>
    </cfRule>
  </conditionalFormatting>
  <conditionalFormatting sqref="R7:R30077">
    <cfRule type="expression" dxfId="3" priority="13">
      <formula>AND($R7&lt;$A$6,$R7-$P7&gt;=1)</formula>
    </cfRule>
  </conditionalFormatting>
  <conditionalFormatting sqref="R6620">
    <cfRule type="expression" dxfId="2" priority="9">
      <formula>$D6620="退件"</formula>
    </cfRule>
    <cfRule type="expression" dxfId="1" priority="10">
      <formula>$D6620="分析中"</formula>
    </cfRule>
  </conditionalFormatting>
  <conditionalFormatting sqref="Y7:Y22127">
    <cfRule type="expression" dxfId="0" priority="14">
      <formula>AND($Y7&lt;$A$6,$Y7-$P7&gt;=1)</formula>
    </cfRule>
  </conditionalFormatting>
  <dataValidations count="3">
    <dataValidation type="list" allowBlank="1" showInputMessage="1" showErrorMessage="1" sqref="E8142:E8172" xr:uid="{AA2CD4C1-AE00-48A6-9ED9-3A6D701F2767}">
      <formula1>$BI$1:$BI$6</formula1>
    </dataValidation>
    <dataValidation type="list" allowBlank="1" showInputMessage="1" showErrorMessage="1" sqref="E7:E8141 E8173:E22127" xr:uid="{D8993074-04E0-434D-B306-23D65B5A7B3F}">
      <formula1>$BH$1:$BH$6</formula1>
    </dataValidation>
    <dataValidation type="list" allowBlank="1" showInputMessage="1" showErrorMessage="1" sqref="R6620 D7:D22127" xr:uid="{09C27D17-38B1-4C11-B68B-E24FBC86B53C}">
      <formula1>$BI$1:$BI$9</formula1>
    </dataValidation>
  </dataValidation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F7412-860E-44D1-9CA0-67AAB2002180}">
  <sheetPr codeName="工作表2"/>
  <dimension ref="B1:P4423"/>
  <sheetViews>
    <sheetView workbookViewId="0">
      <selection activeCell="D12" sqref="D12"/>
    </sheetView>
  </sheetViews>
  <sheetFormatPr defaultColWidth="9" defaultRowHeight="16.8"/>
  <cols>
    <col min="1" max="1" width="9" style="1"/>
    <col min="2" max="2" width="15.109375" style="1" customWidth="1"/>
    <col min="3" max="3" width="38.109375" style="1" customWidth="1"/>
    <col min="4" max="4" width="43.33203125" style="141" customWidth="1"/>
    <col min="5" max="7" width="5.33203125" style="1" customWidth="1"/>
    <col min="8" max="8" width="11.6640625" style="1" bestFit="1" customWidth="1"/>
    <col min="9" max="9" width="25.21875" style="1" bestFit="1" customWidth="1"/>
    <col min="10" max="10" width="4.88671875" style="1" customWidth="1"/>
    <col min="11" max="11" width="9.77734375" style="1" bestFit="1" customWidth="1"/>
    <col min="12" max="12" width="20.6640625" style="1" customWidth="1"/>
    <col min="13" max="13" width="4.77734375" style="1" customWidth="1"/>
    <col min="14" max="14" width="18.88671875" style="1" customWidth="1"/>
    <col min="15" max="15" width="38.6640625" style="1" customWidth="1"/>
    <col min="16" max="16384" width="9" style="1"/>
  </cols>
  <sheetData>
    <row r="1" spans="2:14" ht="17.399999999999999" thickBot="1"/>
    <row r="2" spans="2:14" ht="20.25" customHeight="1" thickBot="1">
      <c r="B2" s="142" t="s">
        <v>4257</v>
      </c>
      <c r="C2" s="142" t="s">
        <v>4258</v>
      </c>
      <c r="D2" s="142" t="s">
        <v>4259</v>
      </c>
      <c r="N2" s="143"/>
    </row>
    <row r="3" spans="2:14" ht="35.25" customHeight="1" thickBot="1">
      <c r="B3" s="144" t="s">
        <v>23</v>
      </c>
      <c r="C3" s="145" t="s">
        <v>4260</v>
      </c>
      <c r="D3" s="146" t="s">
        <v>4261</v>
      </c>
      <c r="N3" s="147"/>
    </row>
    <row r="4" spans="2:14" ht="17.399999999999999" thickBot="1">
      <c r="N4" s="148"/>
    </row>
    <row r="5" spans="2:14" ht="20.25" customHeight="1" thickBot="1">
      <c r="B5" s="142" t="s">
        <v>4257</v>
      </c>
      <c r="C5" s="142" t="s">
        <v>4258</v>
      </c>
      <c r="D5" s="142" t="s">
        <v>4259</v>
      </c>
      <c r="N5" s="149"/>
    </row>
    <row r="6" spans="2:14" ht="35.25" customHeight="1" thickBot="1">
      <c r="B6" s="150" t="s">
        <v>24</v>
      </c>
      <c r="C6" s="145" t="s">
        <v>4262</v>
      </c>
      <c r="D6" s="151" t="s">
        <v>4263</v>
      </c>
    </row>
    <row r="7" spans="2:14" ht="17.399999999999999" thickBot="1"/>
    <row r="8" spans="2:14" ht="20.25" customHeight="1" thickBot="1">
      <c r="B8" s="142" t="s">
        <v>4264</v>
      </c>
      <c r="C8" s="142" t="s">
        <v>4258</v>
      </c>
      <c r="D8" s="142" t="s">
        <v>4259</v>
      </c>
    </row>
    <row r="9" spans="2:14" ht="35.25" customHeight="1" thickBot="1">
      <c r="B9" s="152"/>
      <c r="C9" s="151" t="s">
        <v>4265</v>
      </c>
      <c r="D9" s="151" t="s">
        <v>4266</v>
      </c>
    </row>
    <row r="10" spans="2:14" ht="17.399999999999999" thickBot="1"/>
    <row r="11" spans="2:14" ht="20.25" customHeight="1" thickBot="1">
      <c r="B11" s="142" t="s">
        <v>4264</v>
      </c>
      <c r="C11" s="142" t="s">
        <v>4258</v>
      </c>
      <c r="D11" s="142" t="s">
        <v>4259</v>
      </c>
    </row>
    <row r="12" spans="2:14" ht="35.25" customHeight="1" thickBot="1">
      <c r="B12" s="153"/>
      <c r="C12" s="145" t="s">
        <v>4267</v>
      </c>
      <c r="D12" s="151" t="s">
        <v>4268</v>
      </c>
    </row>
    <row r="13" spans="2:14" ht="17.399999999999999" thickBot="1">
      <c r="N13" s="148"/>
    </row>
    <row r="14" spans="2:14" ht="20.25" customHeight="1" thickBot="1">
      <c r="B14" s="142" t="s">
        <v>4264</v>
      </c>
      <c r="C14" s="142" t="s">
        <v>4258</v>
      </c>
      <c r="D14" s="142" t="s">
        <v>4259</v>
      </c>
    </row>
    <row r="15" spans="2:14" ht="35.25" customHeight="1" thickBot="1">
      <c r="B15" s="154"/>
      <c r="C15" s="145" t="s">
        <v>4269</v>
      </c>
      <c r="D15" s="151" t="s">
        <v>4270</v>
      </c>
    </row>
    <row r="17" spans="2:3" ht="17.399999999999999" thickBot="1"/>
    <row r="18" spans="2:3" ht="22.5" customHeight="1" thickBot="1">
      <c r="B18" s="50" t="s">
        <v>25</v>
      </c>
      <c r="C18" s="50" t="s">
        <v>4259</v>
      </c>
    </row>
    <row r="19" spans="2:3" ht="22.5" customHeight="1">
      <c r="B19" s="155" t="s">
        <v>3</v>
      </c>
      <c r="C19" s="156" t="s">
        <v>4271</v>
      </c>
    </row>
    <row r="20" spans="2:3" ht="22.5" customHeight="1">
      <c r="B20" s="155" t="s">
        <v>776</v>
      </c>
      <c r="C20" s="156" t="s">
        <v>4272</v>
      </c>
    </row>
    <row r="21" spans="2:3" ht="22.5" customHeight="1">
      <c r="B21" s="157" t="s">
        <v>1421</v>
      </c>
      <c r="C21" s="158" t="s">
        <v>4273</v>
      </c>
    </row>
    <row r="22" spans="2:3" ht="22.5" customHeight="1">
      <c r="B22" s="157" t="s">
        <v>50</v>
      </c>
      <c r="C22" s="158" t="s">
        <v>4274</v>
      </c>
    </row>
    <row r="23" spans="2:3" ht="22.5" customHeight="1">
      <c r="B23" s="157" t="s">
        <v>3971</v>
      </c>
      <c r="C23" s="158" t="s">
        <v>4275</v>
      </c>
    </row>
    <row r="24" spans="2:3" ht="22.5" customHeight="1">
      <c r="B24" s="157" t="s">
        <v>4276</v>
      </c>
      <c r="C24" s="158" t="s">
        <v>4277</v>
      </c>
    </row>
    <row r="25" spans="2:3" ht="22.5" customHeight="1" thickBot="1">
      <c r="B25" s="159" t="s">
        <v>4278</v>
      </c>
      <c r="C25" s="160" t="s">
        <v>4279</v>
      </c>
    </row>
    <row r="26" spans="2:3" ht="22.5" customHeight="1" thickBot="1">
      <c r="B26" s="159" t="s">
        <v>4280</v>
      </c>
      <c r="C26" s="160" t="s">
        <v>4281</v>
      </c>
    </row>
    <row r="27" spans="2:3" ht="22.5" customHeight="1" thickBot="1"/>
    <row r="28" spans="2:3" ht="22.5" customHeight="1">
      <c r="B28" s="161" t="s">
        <v>26</v>
      </c>
      <c r="C28" s="161" t="s">
        <v>4259</v>
      </c>
    </row>
    <row r="29" spans="2:3" ht="22.5" customHeight="1">
      <c r="B29" s="162" t="s">
        <v>1418</v>
      </c>
      <c r="C29" s="163" t="s">
        <v>4282</v>
      </c>
    </row>
    <row r="30" spans="2:3" ht="22.5" customHeight="1">
      <c r="B30" s="162" t="s">
        <v>1456</v>
      </c>
      <c r="C30" s="163" t="s">
        <v>4283</v>
      </c>
    </row>
    <row r="31" spans="2:3" ht="22.5" customHeight="1">
      <c r="B31" s="162" t="s">
        <v>82</v>
      </c>
      <c r="C31" s="163" t="s">
        <v>4284</v>
      </c>
    </row>
    <row r="32" spans="2:3" ht="22.5" customHeight="1">
      <c r="B32" s="162" t="s">
        <v>51</v>
      </c>
      <c r="C32" s="163" t="s">
        <v>4285</v>
      </c>
    </row>
    <row r="33" spans="2:3" ht="22.5" customHeight="1" thickBot="1">
      <c r="B33" s="164" t="s">
        <v>879</v>
      </c>
      <c r="C33" s="165" t="s">
        <v>4286</v>
      </c>
    </row>
    <row r="34" spans="2:3" ht="22.5" customHeight="1" thickBot="1"/>
    <row r="35" spans="2:3" ht="27" customHeight="1" thickBot="1">
      <c r="B35" s="166" t="s">
        <v>20</v>
      </c>
      <c r="C35" s="166" t="s">
        <v>4259</v>
      </c>
    </row>
    <row r="36" spans="2:3" ht="35.25" customHeight="1" thickBot="1">
      <c r="B36" s="167" t="s">
        <v>4287</v>
      </c>
      <c r="C36" s="145" t="s">
        <v>4288</v>
      </c>
    </row>
    <row r="37" spans="2:3" ht="35.25" customHeight="1" thickBot="1">
      <c r="B37" s="168" t="s">
        <v>4289</v>
      </c>
      <c r="C37" s="145" t="s">
        <v>4290</v>
      </c>
    </row>
    <row r="38" spans="2:3" ht="61.5" customHeight="1" thickBot="1">
      <c r="B38" s="58" t="s">
        <v>39</v>
      </c>
      <c r="C38" s="151" t="s">
        <v>4291</v>
      </c>
    </row>
    <row r="39" spans="2:3" ht="35.25" customHeight="1" thickBot="1">
      <c r="B39" s="169" t="s">
        <v>4292</v>
      </c>
      <c r="C39" s="151" t="s">
        <v>4293</v>
      </c>
    </row>
    <row r="4423" spans="11:16">
      <c r="K4423" s="47">
        <v>44781</v>
      </c>
      <c r="L4423" s="47">
        <v>44795</v>
      </c>
      <c r="N4423" s="1" t="s">
        <v>125</v>
      </c>
      <c r="O4423" s="1" t="s">
        <v>126</v>
      </c>
      <c r="P4423" s="1">
        <v>6</v>
      </c>
    </row>
  </sheetData>
  <protectedRanges>
    <protectedRange sqref="N5" name="範圍4_2" securityDescriptor="O:WDG:WDD:(A;;CC;;;S-1-5-21-4258647697-1877715049-779305605-1670)(A;;CC;;;S-1-5-21-4258647697-1877715049-779305605-1795)(A;;CC;;;S-1-5-21-4258647697-1877715049-779305605-1668)"/>
    <protectedRange sqref="B39" name="範圍4" securityDescriptor="O:WDG:WDD:(A;;CC;;;S-1-5-21-4258647697-1877715049-779305605-1670)(A;;CC;;;S-1-5-21-4258647697-1877715049-779305605-1795)(A;;CC;;;S-1-5-21-4258647697-1877715049-779305605-1668)"/>
  </protectedRange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C3509-B30F-404C-AB1D-BB1E10D773A9}">
  <sheetPr codeName="工作表3"/>
  <dimension ref="B1:J4419"/>
  <sheetViews>
    <sheetView workbookViewId="0">
      <selection activeCell="Q6" sqref="A1:XFD1048576"/>
    </sheetView>
  </sheetViews>
  <sheetFormatPr defaultRowHeight="16.2"/>
  <cols>
    <col min="1" max="1" width="1.21875" customWidth="1"/>
    <col min="2" max="2" width="7" style="173" customWidth="1"/>
    <col min="3" max="3" width="8.88671875" style="173"/>
    <col min="4" max="4" width="59.77734375" style="175" customWidth="1"/>
    <col min="5" max="5" width="29.6640625" customWidth="1"/>
    <col min="6" max="6" width="11.77734375" style="173" customWidth="1"/>
  </cols>
  <sheetData>
    <row r="1" spans="2:6" ht="16.8" thickBot="1"/>
    <row r="2" spans="2:6" ht="16.8" thickBot="1">
      <c r="B2" s="170" t="s">
        <v>4294</v>
      </c>
      <c r="C2" s="171" t="s">
        <v>4295</v>
      </c>
      <c r="D2" s="170" t="s">
        <v>4296</v>
      </c>
      <c r="E2" s="171" t="s">
        <v>4297</v>
      </c>
      <c r="F2" s="170" t="s">
        <v>4298</v>
      </c>
    </row>
    <row r="3" spans="2:6" s="175" customFormat="1" ht="21" customHeight="1">
      <c r="B3" s="172">
        <v>1</v>
      </c>
      <c r="C3" s="173" t="s">
        <v>4299</v>
      </c>
      <c r="D3" s="174" t="s">
        <v>4300</v>
      </c>
      <c r="E3" s="175" t="s">
        <v>4301</v>
      </c>
      <c r="F3" s="172" t="s">
        <v>16</v>
      </c>
    </row>
    <row r="4" spans="2:6" s="175" customFormat="1" ht="21" customHeight="1">
      <c r="B4" s="172">
        <v>2</v>
      </c>
      <c r="C4" s="173" t="s">
        <v>4302</v>
      </c>
      <c r="D4" s="176" t="s">
        <v>4303</v>
      </c>
      <c r="E4" s="175" t="s">
        <v>4304</v>
      </c>
      <c r="F4" s="172" t="s">
        <v>16</v>
      </c>
    </row>
    <row r="5" spans="2:6" s="175" customFormat="1" ht="21" customHeight="1">
      <c r="B5" s="172">
        <v>3</v>
      </c>
      <c r="C5" s="173" t="s">
        <v>4305</v>
      </c>
      <c r="D5" s="177" t="s">
        <v>4306</v>
      </c>
      <c r="E5" s="178" t="s">
        <v>4307</v>
      </c>
      <c r="F5" s="179" t="s">
        <v>4308</v>
      </c>
    </row>
    <row r="6" spans="2:6" s="175" customFormat="1" ht="21" customHeight="1">
      <c r="B6" s="172">
        <v>4</v>
      </c>
      <c r="C6" s="180" t="s">
        <v>4309</v>
      </c>
      <c r="D6" s="174" t="s">
        <v>4310</v>
      </c>
      <c r="E6" s="175" t="s">
        <v>4311</v>
      </c>
      <c r="F6" s="179" t="s">
        <v>4308</v>
      </c>
    </row>
    <row r="7" spans="2:6" s="175" customFormat="1" ht="21" customHeight="1">
      <c r="B7" s="172">
        <v>5</v>
      </c>
      <c r="C7" s="173" t="s">
        <v>4312</v>
      </c>
      <c r="D7" s="176" t="s">
        <v>4303</v>
      </c>
      <c r="E7" s="175" t="s">
        <v>4304</v>
      </c>
      <c r="F7" s="172" t="s">
        <v>16</v>
      </c>
    </row>
    <row r="8" spans="2:6" s="175" customFormat="1" ht="21" customHeight="1">
      <c r="B8" s="172">
        <v>6</v>
      </c>
      <c r="C8" s="173" t="s">
        <v>4313</v>
      </c>
      <c r="D8" s="174" t="s">
        <v>4314</v>
      </c>
      <c r="E8" s="175" t="s">
        <v>4315</v>
      </c>
      <c r="F8" s="172" t="s">
        <v>16</v>
      </c>
    </row>
    <row r="9" spans="2:6" s="175" customFormat="1" ht="21" customHeight="1">
      <c r="B9" s="172">
        <v>7</v>
      </c>
      <c r="C9" s="173" t="s">
        <v>4316</v>
      </c>
      <c r="D9" s="176" t="s">
        <v>4317</v>
      </c>
      <c r="E9" s="175" t="s">
        <v>4318</v>
      </c>
      <c r="F9" s="172" t="s">
        <v>16</v>
      </c>
    </row>
    <row r="10" spans="2:6" s="175" customFormat="1" ht="21" customHeight="1">
      <c r="B10" s="172">
        <v>8</v>
      </c>
      <c r="C10" s="173" t="s">
        <v>4319</v>
      </c>
      <c r="D10" s="174" t="s">
        <v>4320</v>
      </c>
      <c r="E10" s="175" t="s">
        <v>4318</v>
      </c>
      <c r="F10" s="172" t="s">
        <v>16</v>
      </c>
    </row>
    <row r="11" spans="2:6" s="175" customFormat="1" ht="21" customHeight="1">
      <c r="B11" s="172">
        <v>9</v>
      </c>
      <c r="C11" s="173" t="s">
        <v>4321</v>
      </c>
      <c r="D11" s="174" t="s">
        <v>4322</v>
      </c>
      <c r="E11" s="175" t="s">
        <v>4323</v>
      </c>
      <c r="F11" s="172" t="s">
        <v>16</v>
      </c>
    </row>
    <row r="12" spans="2:6" s="175" customFormat="1" ht="21" customHeight="1">
      <c r="B12" s="172">
        <v>10</v>
      </c>
      <c r="C12" s="173" t="s">
        <v>4324</v>
      </c>
      <c r="D12" s="174" t="s">
        <v>4325</v>
      </c>
      <c r="E12" s="175" t="s">
        <v>4318</v>
      </c>
      <c r="F12" s="172" t="s">
        <v>16</v>
      </c>
    </row>
    <row r="13" spans="2:6" s="175" customFormat="1" ht="21" customHeight="1">
      <c r="B13" s="172">
        <v>11</v>
      </c>
      <c r="C13" s="173" t="s">
        <v>4326</v>
      </c>
      <c r="D13" s="174" t="s">
        <v>4327</v>
      </c>
      <c r="E13" s="175" t="s">
        <v>4328</v>
      </c>
      <c r="F13" s="179" t="s">
        <v>4308</v>
      </c>
    </row>
    <row r="14" spans="2:6" s="175" customFormat="1" ht="21" customHeight="1">
      <c r="B14" s="172">
        <v>12</v>
      </c>
      <c r="C14" s="173" t="s">
        <v>4329</v>
      </c>
      <c r="D14" s="174" t="s">
        <v>4327</v>
      </c>
      <c r="E14" s="175" t="s">
        <v>4318</v>
      </c>
      <c r="F14" s="179" t="s">
        <v>4308</v>
      </c>
    </row>
    <row r="15" spans="2:6" s="175" customFormat="1" ht="21" customHeight="1">
      <c r="B15" s="172">
        <v>13</v>
      </c>
      <c r="C15" s="173" t="s">
        <v>4330</v>
      </c>
      <c r="D15" s="176" t="s">
        <v>4303</v>
      </c>
      <c r="E15" s="175" t="s">
        <v>4304</v>
      </c>
      <c r="F15" s="172" t="s">
        <v>16</v>
      </c>
    </row>
    <row r="16" spans="2:6" s="175" customFormat="1" ht="21" customHeight="1">
      <c r="B16" s="172">
        <v>14</v>
      </c>
      <c r="C16" s="173" t="s">
        <v>4331</v>
      </c>
      <c r="D16" s="174" t="s">
        <v>4332</v>
      </c>
      <c r="E16" s="175" t="s">
        <v>4318</v>
      </c>
      <c r="F16" s="172" t="s">
        <v>16</v>
      </c>
    </row>
    <row r="17" spans="2:6" s="175" customFormat="1" ht="21" customHeight="1">
      <c r="B17" s="172">
        <v>15</v>
      </c>
      <c r="C17" s="173" t="s">
        <v>4333</v>
      </c>
      <c r="D17" s="174" t="s">
        <v>4334</v>
      </c>
      <c r="E17" s="175" t="s">
        <v>4328</v>
      </c>
      <c r="F17" s="172" t="s">
        <v>16</v>
      </c>
    </row>
    <row r="18" spans="2:6" s="175" customFormat="1" ht="21" customHeight="1">
      <c r="B18" s="172">
        <v>16</v>
      </c>
      <c r="C18" s="173" t="s">
        <v>4335</v>
      </c>
      <c r="D18" s="174" t="s">
        <v>4336</v>
      </c>
      <c r="E18" s="175" t="s">
        <v>4337</v>
      </c>
      <c r="F18" s="172" t="s">
        <v>16</v>
      </c>
    </row>
    <row r="19" spans="2:6" s="175" customFormat="1" ht="21" customHeight="1" thickBot="1">
      <c r="B19" s="181">
        <v>17</v>
      </c>
      <c r="C19" s="182" t="s">
        <v>4338</v>
      </c>
      <c r="D19" s="183" t="s">
        <v>4339</v>
      </c>
      <c r="E19" s="184" t="s">
        <v>4340</v>
      </c>
      <c r="F19" s="181" t="s">
        <v>16</v>
      </c>
    </row>
    <row r="4419" spans="4:10">
      <c r="D4419" s="175" t="s">
        <v>4341</v>
      </c>
      <c r="E4419" s="185">
        <v>44781</v>
      </c>
      <c r="F4419" s="186">
        <v>44795</v>
      </c>
      <c r="H4419" t="s">
        <v>125</v>
      </c>
      <c r="I4419" t="s">
        <v>126</v>
      </c>
      <c r="J4419">
        <v>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10E42-5A6B-486E-8E8A-54CD21337B48}">
  <sheetPr codeName="工作表4"/>
  <dimension ref="A1:K151"/>
  <sheetViews>
    <sheetView workbookViewId="0">
      <selection activeCell="M14" sqref="A1:XFD1048576"/>
    </sheetView>
  </sheetViews>
  <sheetFormatPr defaultColWidth="9" defaultRowHeight="15.6"/>
  <cols>
    <col min="1" max="1" width="4.6640625" style="195" customWidth="1"/>
    <col min="2" max="2" width="40.88671875" style="220" customWidth="1"/>
    <col min="3" max="3" width="12.109375" style="195" customWidth="1"/>
    <col min="4" max="4" width="12.33203125" style="195" hidden="1" customWidth="1"/>
    <col min="5" max="5" width="10.109375" style="221" customWidth="1"/>
    <col min="6" max="6" width="12.88671875" style="221" customWidth="1"/>
    <col min="7" max="8" width="9" style="221"/>
    <col min="9" max="9" width="13.88671875" style="195" customWidth="1"/>
    <col min="10" max="10" width="9" style="195"/>
    <col min="11" max="11" width="0" style="195" hidden="1" customWidth="1"/>
    <col min="12" max="16384" width="9" style="195"/>
  </cols>
  <sheetData>
    <row r="1" spans="1:11" ht="49.5" customHeight="1" thickTop="1" thickBot="1">
      <c r="A1" s="187"/>
      <c r="B1" s="188" t="s">
        <v>4342</v>
      </c>
      <c r="C1" s="189" t="s">
        <v>4343</v>
      </c>
      <c r="D1" s="190" t="s">
        <v>4344</v>
      </c>
      <c r="E1" s="191" t="s">
        <v>4345</v>
      </c>
      <c r="F1" s="192" t="s">
        <v>4346</v>
      </c>
      <c r="G1" s="192" t="s">
        <v>4347</v>
      </c>
      <c r="H1" s="193" t="s">
        <v>4348</v>
      </c>
      <c r="I1" s="194" t="s">
        <v>4349</v>
      </c>
      <c r="K1" s="196" t="s">
        <v>4350</v>
      </c>
    </row>
    <row r="2" spans="1:11" ht="17.25" customHeight="1">
      <c r="A2" s="197">
        <v>1</v>
      </c>
      <c r="B2" s="198" t="s">
        <v>4351</v>
      </c>
      <c r="C2" s="199" t="s">
        <v>4352</v>
      </c>
      <c r="D2" s="200" t="s">
        <v>4353</v>
      </c>
      <c r="E2" s="201">
        <v>5</v>
      </c>
      <c r="F2" s="201">
        <v>3</v>
      </c>
      <c r="G2" s="202">
        <v>0</v>
      </c>
      <c r="H2" s="203"/>
      <c r="I2" s="204">
        <f>E2+(F2+G2)*H2</f>
        <v>5</v>
      </c>
      <c r="K2" s="196" t="s">
        <v>4350</v>
      </c>
    </row>
    <row r="3" spans="1:11" ht="17.25" customHeight="1">
      <c r="A3" s="197">
        <v>2</v>
      </c>
      <c r="B3" s="205" t="s">
        <v>4354</v>
      </c>
      <c r="C3" s="206" t="s">
        <v>4355</v>
      </c>
      <c r="D3" s="207"/>
      <c r="E3" s="201">
        <v>5</v>
      </c>
      <c r="F3" s="201">
        <v>2</v>
      </c>
      <c r="G3" s="202">
        <v>0</v>
      </c>
      <c r="H3" s="208"/>
      <c r="I3" s="204">
        <f t="shared" ref="I3:I68" si="0">E3+(F3+G3)*H3</f>
        <v>5</v>
      </c>
    </row>
    <row r="4" spans="1:11" ht="17.25" customHeight="1">
      <c r="A4" s="197">
        <v>3</v>
      </c>
      <c r="B4" s="205" t="s">
        <v>4356</v>
      </c>
      <c r="C4" s="206" t="s">
        <v>4357</v>
      </c>
      <c r="D4" s="207"/>
      <c r="E4" s="201">
        <v>0</v>
      </c>
      <c r="F4" s="201">
        <v>0</v>
      </c>
      <c r="G4" s="202">
        <v>5</v>
      </c>
      <c r="H4" s="208"/>
      <c r="I4" s="204">
        <f t="shared" si="0"/>
        <v>0</v>
      </c>
    </row>
    <row r="5" spans="1:11" ht="17.25" customHeight="1">
      <c r="A5" s="197">
        <v>4</v>
      </c>
      <c r="B5" s="205" t="s">
        <v>4358</v>
      </c>
      <c r="C5" s="206" t="s">
        <v>4359</v>
      </c>
      <c r="D5" s="207" t="s">
        <v>4360</v>
      </c>
      <c r="E5" s="201">
        <v>20</v>
      </c>
      <c r="F5" s="201">
        <v>4</v>
      </c>
      <c r="G5" s="202">
        <v>0</v>
      </c>
      <c r="H5" s="208"/>
      <c r="I5" s="204">
        <f t="shared" si="0"/>
        <v>20</v>
      </c>
    </row>
    <row r="6" spans="1:11" ht="17.25" customHeight="1">
      <c r="A6" s="197">
        <v>5</v>
      </c>
      <c r="B6" s="205" t="s">
        <v>4361</v>
      </c>
      <c r="C6" s="206" t="s">
        <v>4362</v>
      </c>
      <c r="D6" s="207"/>
      <c r="E6" s="201">
        <v>20</v>
      </c>
      <c r="F6" s="201">
        <v>3</v>
      </c>
      <c r="G6" s="202">
        <v>0</v>
      </c>
      <c r="H6" s="208"/>
      <c r="I6" s="204">
        <f t="shared" si="0"/>
        <v>20</v>
      </c>
    </row>
    <row r="7" spans="1:11" ht="17.25" customHeight="1">
      <c r="A7" s="197">
        <v>6</v>
      </c>
      <c r="B7" s="205" t="s">
        <v>4363</v>
      </c>
      <c r="C7" s="206" t="s">
        <v>4364</v>
      </c>
      <c r="D7" s="207"/>
      <c r="E7" s="201">
        <v>20</v>
      </c>
      <c r="F7" s="201">
        <v>0</v>
      </c>
      <c r="G7" s="202">
        <v>6</v>
      </c>
      <c r="H7" s="208"/>
      <c r="I7" s="204">
        <f t="shared" si="0"/>
        <v>20</v>
      </c>
    </row>
    <row r="8" spans="1:11" ht="17.25" customHeight="1">
      <c r="A8" s="197">
        <v>7</v>
      </c>
      <c r="B8" s="205" t="s">
        <v>4365</v>
      </c>
      <c r="C8" s="206" t="s">
        <v>4366</v>
      </c>
      <c r="D8" s="207" t="s">
        <v>4353</v>
      </c>
      <c r="E8" s="201">
        <v>5</v>
      </c>
      <c r="F8" s="201">
        <v>3</v>
      </c>
      <c r="G8" s="202">
        <v>0</v>
      </c>
      <c r="H8" s="208"/>
      <c r="I8" s="204">
        <f t="shared" si="0"/>
        <v>5</v>
      </c>
    </row>
    <row r="9" spans="1:11" ht="17.25" customHeight="1">
      <c r="A9" s="197">
        <v>8</v>
      </c>
      <c r="B9" s="205" t="s">
        <v>4367</v>
      </c>
      <c r="C9" s="206" t="s">
        <v>4368</v>
      </c>
      <c r="D9" s="207"/>
      <c r="E9" s="201">
        <v>5</v>
      </c>
      <c r="F9" s="201">
        <v>2</v>
      </c>
      <c r="G9" s="202">
        <v>0</v>
      </c>
      <c r="H9" s="208"/>
      <c r="I9" s="204">
        <f t="shared" si="0"/>
        <v>5</v>
      </c>
    </row>
    <row r="10" spans="1:11" ht="17.25" customHeight="1">
      <c r="A10" s="197">
        <v>9</v>
      </c>
      <c r="B10" s="205" t="s">
        <v>4369</v>
      </c>
      <c r="C10" s="206" t="s">
        <v>4370</v>
      </c>
      <c r="D10" s="207"/>
      <c r="E10" s="201">
        <v>0</v>
      </c>
      <c r="F10" s="201">
        <v>0</v>
      </c>
      <c r="G10" s="202">
        <v>5</v>
      </c>
      <c r="H10" s="208"/>
      <c r="I10" s="204">
        <f t="shared" si="0"/>
        <v>0</v>
      </c>
    </row>
    <row r="11" spans="1:11" ht="17.25" customHeight="1">
      <c r="A11" s="197">
        <v>10</v>
      </c>
      <c r="B11" s="205" t="s">
        <v>4371</v>
      </c>
      <c r="C11" s="206" t="s">
        <v>4372</v>
      </c>
      <c r="D11" s="207" t="s">
        <v>4373</v>
      </c>
      <c r="E11" s="201">
        <v>10</v>
      </c>
      <c r="F11" s="201">
        <v>5</v>
      </c>
      <c r="G11" s="202">
        <v>5</v>
      </c>
      <c r="H11" s="208"/>
      <c r="I11" s="204">
        <f t="shared" si="0"/>
        <v>10</v>
      </c>
    </row>
    <row r="12" spans="1:11" ht="17.25" customHeight="1">
      <c r="A12" s="197">
        <v>11</v>
      </c>
      <c r="B12" s="205" t="s">
        <v>4374</v>
      </c>
      <c r="C12" s="206" t="s">
        <v>4375</v>
      </c>
      <c r="D12" s="201"/>
      <c r="E12" s="201">
        <v>10</v>
      </c>
      <c r="F12" s="201">
        <v>10</v>
      </c>
      <c r="G12" s="202">
        <v>0</v>
      </c>
      <c r="H12" s="208">
        <v>4</v>
      </c>
      <c r="I12" s="204">
        <f t="shared" si="0"/>
        <v>50</v>
      </c>
    </row>
    <row r="13" spans="1:11" ht="17.25" customHeight="1">
      <c r="A13" s="197">
        <v>12</v>
      </c>
      <c r="B13" s="205" t="s">
        <v>4376</v>
      </c>
      <c r="C13" s="206" t="s">
        <v>4377</v>
      </c>
      <c r="D13" s="201"/>
      <c r="E13" s="201">
        <v>60</v>
      </c>
      <c r="F13" s="201">
        <v>3</v>
      </c>
      <c r="G13" s="202">
        <v>2</v>
      </c>
      <c r="H13" s="208">
        <v>4</v>
      </c>
      <c r="I13" s="204">
        <f t="shared" si="0"/>
        <v>80</v>
      </c>
    </row>
    <row r="14" spans="1:11" ht="17.25" customHeight="1">
      <c r="A14" s="197">
        <v>13</v>
      </c>
      <c r="B14" s="205" t="s">
        <v>4378</v>
      </c>
      <c r="C14" s="206" t="s">
        <v>4379</v>
      </c>
      <c r="D14" s="207" t="s">
        <v>4380</v>
      </c>
      <c r="E14" s="201">
        <v>80</v>
      </c>
      <c r="F14" s="201">
        <v>15</v>
      </c>
      <c r="G14" s="202">
        <v>5</v>
      </c>
      <c r="H14" s="208"/>
      <c r="I14" s="204">
        <f t="shared" si="0"/>
        <v>80</v>
      </c>
    </row>
    <row r="15" spans="1:11" ht="17.25" customHeight="1">
      <c r="A15" s="197">
        <v>14</v>
      </c>
      <c r="B15" s="205" t="s">
        <v>4381</v>
      </c>
      <c r="C15" s="206" t="s">
        <v>4382</v>
      </c>
      <c r="D15" s="207" t="s">
        <v>4383</v>
      </c>
      <c r="E15" s="201">
        <v>80</v>
      </c>
      <c r="F15" s="201">
        <v>5</v>
      </c>
      <c r="G15" s="202">
        <v>10</v>
      </c>
      <c r="H15" s="208"/>
      <c r="I15" s="204">
        <f t="shared" si="0"/>
        <v>80</v>
      </c>
    </row>
    <row r="16" spans="1:11" ht="17.25" customHeight="1">
      <c r="A16" s="197">
        <v>15</v>
      </c>
      <c r="B16" s="205" t="s">
        <v>4384</v>
      </c>
      <c r="C16" s="206" t="s">
        <v>4385</v>
      </c>
      <c r="D16" s="207" t="s">
        <v>4386</v>
      </c>
      <c r="E16" s="201">
        <v>80</v>
      </c>
      <c r="F16" s="201">
        <v>5</v>
      </c>
      <c r="G16" s="202">
        <v>10</v>
      </c>
      <c r="H16" s="208">
        <v>10</v>
      </c>
      <c r="I16" s="204">
        <f t="shared" si="0"/>
        <v>230</v>
      </c>
    </row>
    <row r="17" spans="1:9" ht="17.25" customHeight="1">
      <c r="A17" s="197">
        <v>16</v>
      </c>
      <c r="B17" s="205" t="s">
        <v>4387</v>
      </c>
      <c r="C17" s="206" t="s">
        <v>4388</v>
      </c>
      <c r="D17" s="207" t="s">
        <v>4389</v>
      </c>
      <c r="E17" s="201">
        <v>20</v>
      </c>
      <c r="F17" s="201">
        <v>5</v>
      </c>
      <c r="G17" s="202">
        <v>0</v>
      </c>
      <c r="H17" s="208">
        <v>5</v>
      </c>
      <c r="I17" s="204">
        <f t="shared" si="0"/>
        <v>45</v>
      </c>
    </row>
    <row r="18" spans="1:9" ht="17.25" customHeight="1">
      <c r="A18" s="197">
        <v>17</v>
      </c>
      <c r="B18" s="205" t="s">
        <v>4390</v>
      </c>
      <c r="C18" s="206" t="s">
        <v>4391</v>
      </c>
      <c r="D18" s="207"/>
      <c r="E18" s="201">
        <v>0</v>
      </c>
      <c r="F18" s="201">
        <v>7</v>
      </c>
      <c r="G18" s="202">
        <v>0</v>
      </c>
      <c r="H18" s="208">
        <v>5</v>
      </c>
      <c r="I18" s="204">
        <f t="shared" si="0"/>
        <v>35</v>
      </c>
    </row>
    <row r="19" spans="1:9" ht="17.25" customHeight="1">
      <c r="A19" s="197">
        <v>18</v>
      </c>
      <c r="B19" s="205" t="s">
        <v>4392</v>
      </c>
      <c r="C19" s="206" t="s">
        <v>4393</v>
      </c>
      <c r="D19" s="207"/>
      <c r="E19" s="201">
        <v>40</v>
      </c>
      <c r="F19" s="201">
        <v>7</v>
      </c>
      <c r="G19" s="202">
        <v>3</v>
      </c>
      <c r="H19" s="208">
        <v>5</v>
      </c>
      <c r="I19" s="204">
        <f t="shared" si="0"/>
        <v>90</v>
      </c>
    </row>
    <row r="20" spans="1:9" ht="17.25" customHeight="1">
      <c r="A20" s="197">
        <v>19</v>
      </c>
      <c r="B20" s="205" t="s">
        <v>4394</v>
      </c>
      <c r="C20" s="206" t="s">
        <v>4395</v>
      </c>
      <c r="D20" s="207" t="s">
        <v>4396</v>
      </c>
      <c r="E20" s="201">
        <v>10</v>
      </c>
      <c r="F20" s="201">
        <v>5</v>
      </c>
      <c r="G20" s="202">
        <v>5</v>
      </c>
      <c r="H20" s="208"/>
      <c r="I20" s="204">
        <f t="shared" si="0"/>
        <v>10</v>
      </c>
    </row>
    <row r="21" spans="1:9" ht="17.25" customHeight="1">
      <c r="A21" s="197">
        <v>20</v>
      </c>
      <c r="B21" s="205" t="s">
        <v>4397</v>
      </c>
      <c r="C21" s="206" t="s">
        <v>4398</v>
      </c>
      <c r="D21" s="207" t="s">
        <v>4399</v>
      </c>
      <c r="E21" s="201">
        <v>10</v>
      </c>
      <c r="F21" s="201">
        <v>3</v>
      </c>
      <c r="G21" s="202">
        <v>3</v>
      </c>
      <c r="H21" s="208"/>
      <c r="I21" s="204">
        <f t="shared" si="0"/>
        <v>10</v>
      </c>
    </row>
    <row r="22" spans="1:9" ht="17.25" customHeight="1">
      <c r="A22" s="197">
        <v>21</v>
      </c>
      <c r="B22" s="205" t="s">
        <v>4400</v>
      </c>
      <c r="C22" s="206" t="s">
        <v>4401</v>
      </c>
      <c r="D22" s="207" t="s">
        <v>4402</v>
      </c>
      <c r="E22" s="201">
        <v>240</v>
      </c>
      <c r="F22" s="201">
        <v>3</v>
      </c>
      <c r="G22" s="202">
        <v>0</v>
      </c>
      <c r="H22" s="208"/>
      <c r="I22" s="204">
        <f t="shared" si="0"/>
        <v>240</v>
      </c>
    </row>
    <row r="23" spans="1:9" ht="17.25" customHeight="1">
      <c r="A23" s="197">
        <v>22</v>
      </c>
      <c r="B23" s="205" t="s">
        <v>4403</v>
      </c>
      <c r="C23" s="206" t="s">
        <v>4404</v>
      </c>
      <c r="D23" s="207"/>
      <c r="E23" s="201">
        <v>40</v>
      </c>
      <c r="F23" s="201">
        <v>0</v>
      </c>
      <c r="G23" s="202">
        <v>1</v>
      </c>
      <c r="H23" s="208"/>
      <c r="I23" s="204">
        <f t="shared" si="0"/>
        <v>40</v>
      </c>
    </row>
    <row r="24" spans="1:9" ht="17.25" customHeight="1">
      <c r="A24" s="197">
        <v>23</v>
      </c>
      <c r="B24" s="209" t="s">
        <v>4405</v>
      </c>
      <c r="C24" s="206" t="s">
        <v>4406</v>
      </c>
      <c r="D24" s="207" t="s">
        <v>4407</v>
      </c>
      <c r="E24" s="201">
        <v>10</v>
      </c>
      <c r="F24" s="201">
        <v>7</v>
      </c>
      <c r="G24" s="202">
        <v>0</v>
      </c>
      <c r="H24" s="208">
        <v>12</v>
      </c>
      <c r="I24" s="204">
        <f t="shared" si="0"/>
        <v>94</v>
      </c>
    </row>
    <row r="25" spans="1:9" ht="17.25" customHeight="1">
      <c r="A25" s="197">
        <v>24</v>
      </c>
      <c r="B25" s="209" t="s">
        <v>4408</v>
      </c>
      <c r="C25" s="206" t="s">
        <v>4409</v>
      </c>
      <c r="D25" s="207"/>
      <c r="E25" s="201">
        <v>10</v>
      </c>
      <c r="F25" s="201">
        <v>5</v>
      </c>
      <c r="G25" s="202">
        <v>0</v>
      </c>
      <c r="H25" s="208"/>
      <c r="I25" s="204">
        <f t="shared" si="0"/>
        <v>10</v>
      </c>
    </row>
    <row r="26" spans="1:9" ht="17.25" customHeight="1">
      <c r="A26" s="197">
        <v>25</v>
      </c>
      <c r="B26" s="209" t="s">
        <v>4410</v>
      </c>
      <c r="C26" s="206" t="s">
        <v>4411</v>
      </c>
      <c r="D26" s="207"/>
      <c r="E26" s="201">
        <v>30</v>
      </c>
      <c r="F26" s="201">
        <v>25</v>
      </c>
      <c r="G26" s="202">
        <v>0</v>
      </c>
      <c r="H26" s="208"/>
      <c r="I26" s="204">
        <f t="shared" si="0"/>
        <v>30</v>
      </c>
    </row>
    <row r="27" spans="1:9" ht="17.25" customHeight="1">
      <c r="A27" s="197">
        <v>26</v>
      </c>
      <c r="B27" s="209" t="s">
        <v>4412</v>
      </c>
      <c r="C27" s="206" t="s">
        <v>4413</v>
      </c>
      <c r="D27" s="207"/>
      <c r="E27" s="201">
        <v>80</v>
      </c>
      <c r="F27" s="201">
        <v>0</v>
      </c>
      <c r="G27" s="202">
        <v>2</v>
      </c>
      <c r="H27" s="208">
        <v>12</v>
      </c>
      <c r="I27" s="204">
        <f t="shared" si="0"/>
        <v>104</v>
      </c>
    </row>
    <row r="28" spans="1:9" ht="17.25" customHeight="1">
      <c r="A28" s="197">
        <v>27</v>
      </c>
      <c r="B28" s="205" t="s">
        <v>4414</v>
      </c>
      <c r="C28" s="206" t="s">
        <v>4415</v>
      </c>
      <c r="D28" s="207" t="s">
        <v>4416</v>
      </c>
      <c r="E28" s="201"/>
      <c r="F28" s="201"/>
      <c r="G28" s="202"/>
      <c r="H28" s="208"/>
      <c r="I28" s="204">
        <f t="shared" si="0"/>
        <v>0</v>
      </c>
    </row>
    <row r="29" spans="1:9" ht="17.25" customHeight="1">
      <c r="A29" s="197">
        <v>28</v>
      </c>
      <c r="B29" s="205" t="s">
        <v>4417</v>
      </c>
      <c r="C29" s="206" t="s">
        <v>4418</v>
      </c>
      <c r="D29" s="207"/>
      <c r="E29" s="201"/>
      <c r="F29" s="201"/>
      <c r="G29" s="202"/>
      <c r="H29" s="208"/>
      <c r="I29" s="204">
        <f t="shared" si="0"/>
        <v>0</v>
      </c>
    </row>
    <row r="30" spans="1:9" ht="17.25" customHeight="1">
      <c r="A30" s="197">
        <v>29</v>
      </c>
      <c r="B30" s="205" t="s">
        <v>4419</v>
      </c>
      <c r="C30" s="206" t="s">
        <v>4420</v>
      </c>
      <c r="D30" s="207" t="s">
        <v>4421</v>
      </c>
      <c r="E30" s="201">
        <v>30</v>
      </c>
      <c r="F30" s="201">
        <v>120</v>
      </c>
      <c r="G30" s="202">
        <v>0</v>
      </c>
      <c r="H30" s="208">
        <v>10</v>
      </c>
      <c r="I30" s="204">
        <f t="shared" si="0"/>
        <v>1230</v>
      </c>
    </row>
    <row r="31" spans="1:9" ht="17.25" customHeight="1">
      <c r="A31" s="197">
        <v>30</v>
      </c>
      <c r="B31" s="205" t="s">
        <v>4422</v>
      </c>
      <c r="C31" s="206" t="s">
        <v>4423</v>
      </c>
      <c r="D31" s="207" t="s">
        <v>4424</v>
      </c>
      <c r="E31" s="201">
        <v>30</v>
      </c>
      <c r="F31" s="201">
        <v>25</v>
      </c>
      <c r="G31" s="202">
        <v>0</v>
      </c>
      <c r="H31" s="208">
        <v>10</v>
      </c>
      <c r="I31" s="204">
        <f t="shared" si="0"/>
        <v>280</v>
      </c>
    </row>
    <row r="32" spans="1:9" ht="17.25" customHeight="1">
      <c r="A32" s="197">
        <v>31</v>
      </c>
      <c r="B32" s="205" t="s">
        <v>4425</v>
      </c>
      <c r="C32" s="206" t="s">
        <v>4426</v>
      </c>
      <c r="D32" s="207" t="s">
        <v>4424</v>
      </c>
      <c r="E32" s="201">
        <v>30</v>
      </c>
      <c r="F32" s="201">
        <v>20</v>
      </c>
      <c r="G32" s="202">
        <v>0</v>
      </c>
      <c r="H32" s="208">
        <v>10</v>
      </c>
      <c r="I32" s="204">
        <f t="shared" si="0"/>
        <v>230</v>
      </c>
    </row>
    <row r="33" spans="1:9" ht="17.25" customHeight="1">
      <c r="A33" s="197">
        <v>32</v>
      </c>
      <c r="B33" s="205" t="s">
        <v>4427</v>
      </c>
      <c r="C33" s="206" t="s">
        <v>4428</v>
      </c>
      <c r="D33" s="207" t="s">
        <v>4421</v>
      </c>
      <c r="E33" s="201">
        <v>60</v>
      </c>
      <c r="F33" s="201">
        <v>30</v>
      </c>
      <c r="G33" s="202">
        <v>0</v>
      </c>
      <c r="H33" s="208"/>
      <c r="I33" s="204">
        <f t="shared" si="0"/>
        <v>60</v>
      </c>
    </row>
    <row r="34" spans="1:9" ht="17.25" customHeight="1">
      <c r="A34" s="197">
        <v>33</v>
      </c>
      <c r="B34" s="205" t="s">
        <v>4429</v>
      </c>
      <c r="C34" s="206" t="s">
        <v>4430</v>
      </c>
      <c r="D34" s="207"/>
      <c r="E34" s="201">
        <v>45</v>
      </c>
      <c r="F34" s="201">
        <v>45</v>
      </c>
      <c r="G34" s="202">
        <v>0</v>
      </c>
      <c r="H34" s="208"/>
      <c r="I34" s="204">
        <f t="shared" si="0"/>
        <v>45</v>
      </c>
    </row>
    <row r="35" spans="1:9" ht="17.25" customHeight="1">
      <c r="A35" s="197">
        <v>34</v>
      </c>
      <c r="B35" s="205" t="s">
        <v>4431</v>
      </c>
      <c r="C35" s="206" t="s">
        <v>4432</v>
      </c>
      <c r="D35" s="207" t="s">
        <v>4433</v>
      </c>
      <c r="E35" s="201">
        <v>20</v>
      </c>
      <c r="F35" s="201">
        <v>6</v>
      </c>
      <c r="G35" s="202">
        <v>4</v>
      </c>
      <c r="H35" s="208">
        <v>5</v>
      </c>
      <c r="I35" s="204">
        <f t="shared" si="0"/>
        <v>70</v>
      </c>
    </row>
    <row r="36" spans="1:9" ht="17.25" customHeight="1">
      <c r="A36" s="197">
        <v>35</v>
      </c>
      <c r="B36" s="205" t="s">
        <v>4434</v>
      </c>
      <c r="C36" s="206" t="s">
        <v>4435</v>
      </c>
      <c r="D36" s="207" t="s">
        <v>4436</v>
      </c>
      <c r="E36" s="201">
        <v>5</v>
      </c>
      <c r="F36" s="201">
        <v>1</v>
      </c>
      <c r="G36" s="202">
        <v>0</v>
      </c>
      <c r="H36" s="208"/>
      <c r="I36" s="204">
        <f t="shared" si="0"/>
        <v>5</v>
      </c>
    </row>
    <row r="37" spans="1:9" ht="17.25" customHeight="1">
      <c r="A37" s="197">
        <v>36</v>
      </c>
      <c r="B37" s="205" t="s">
        <v>4437</v>
      </c>
      <c r="C37" s="206" t="s">
        <v>4438</v>
      </c>
      <c r="D37" s="207"/>
      <c r="E37" s="201">
        <v>5</v>
      </c>
      <c r="F37" s="201">
        <v>3</v>
      </c>
      <c r="G37" s="202">
        <v>0</v>
      </c>
      <c r="H37" s="208"/>
      <c r="I37" s="204">
        <f t="shared" si="0"/>
        <v>5</v>
      </c>
    </row>
    <row r="38" spans="1:9" ht="17.25" customHeight="1">
      <c r="A38" s="197">
        <v>37</v>
      </c>
      <c r="B38" s="210" t="s">
        <v>4439</v>
      </c>
      <c r="C38" s="206" t="s">
        <v>4440</v>
      </c>
      <c r="D38" s="207"/>
      <c r="E38" s="201">
        <v>5</v>
      </c>
      <c r="F38" s="201">
        <v>0</v>
      </c>
      <c r="G38" s="202">
        <v>4</v>
      </c>
      <c r="H38" s="208"/>
      <c r="I38" s="204">
        <f t="shared" si="0"/>
        <v>5</v>
      </c>
    </row>
    <row r="39" spans="1:9" ht="17.25" customHeight="1">
      <c r="A39" s="197">
        <v>38</v>
      </c>
      <c r="B39" s="205" t="s">
        <v>4441</v>
      </c>
      <c r="C39" s="206" t="s">
        <v>4442</v>
      </c>
      <c r="D39" s="207" t="s">
        <v>4443</v>
      </c>
      <c r="E39" s="201">
        <v>20</v>
      </c>
      <c r="F39" s="201">
        <v>5</v>
      </c>
      <c r="G39" s="202">
        <v>5</v>
      </c>
      <c r="H39" s="208"/>
      <c r="I39" s="204">
        <f t="shared" si="0"/>
        <v>20</v>
      </c>
    </row>
    <row r="40" spans="1:9" ht="17.25" customHeight="1">
      <c r="A40" s="197">
        <v>39</v>
      </c>
      <c r="B40" s="205" t="s">
        <v>4444</v>
      </c>
      <c r="C40" s="206" t="s">
        <v>4445</v>
      </c>
      <c r="D40" s="207"/>
      <c r="E40" s="201">
        <v>20</v>
      </c>
      <c r="F40" s="201">
        <v>20</v>
      </c>
      <c r="G40" s="202">
        <v>5</v>
      </c>
      <c r="H40" s="208"/>
      <c r="I40" s="204">
        <f t="shared" si="0"/>
        <v>20</v>
      </c>
    </row>
    <row r="41" spans="1:9" ht="17.25" customHeight="1">
      <c r="A41" s="197">
        <v>40</v>
      </c>
      <c r="B41" s="205" t="s">
        <v>4446</v>
      </c>
      <c r="C41" s="206" t="s">
        <v>4447</v>
      </c>
      <c r="D41" s="207" t="s">
        <v>4373</v>
      </c>
      <c r="E41" s="201">
        <v>5</v>
      </c>
      <c r="F41" s="201">
        <v>1</v>
      </c>
      <c r="G41" s="202">
        <v>0</v>
      </c>
      <c r="H41" s="208">
        <v>1</v>
      </c>
      <c r="I41" s="204">
        <f t="shared" si="0"/>
        <v>6</v>
      </c>
    </row>
    <row r="42" spans="1:9" ht="17.25" customHeight="1">
      <c r="A42" s="197">
        <v>41</v>
      </c>
      <c r="B42" s="205" t="s">
        <v>4448</v>
      </c>
      <c r="C42" s="206" t="s">
        <v>4449</v>
      </c>
      <c r="D42" s="207"/>
      <c r="E42" s="201">
        <v>5</v>
      </c>
      <c r="F42" s="201">
        <v>1</v>
      </c>
      <c r="G42" s="202">
        <v>0</v>
      </c>
      <c r="H42" s="208">
        <v>1</v>
      </c>
      <c r="I42" s="204">
        <f t="shared" si="0"/>
        <v>6</v>
      </c>
    </row>
    <row r="43" spans="1:9" ht="17.25" customHeight="1">
      <c r="A43" s="197">
        <v>42</v>
      </c>
      <c r="B43" s="205" t="s">
        <v>4450</v>
      </c>
      <c r="C43" s="206" t="s">
        <v>4451</v>
      </c>
      <c r="D43" s="207"/>
      <c r="E43" s="201">
        <v>5</v>
      </c>
      <c r="F43" s="201">
        <v>0</v>
      </c>
      <c r="G43" s="202">
        <v>5</v>
      </c>
      <c r="H43" s="208">
        <v>1</v>
      </c>
      <c r="I43" s="204">
        <f t="shared" si="0"/>
        <v>10</v>
      </c>
    </row>
    <row r="44" spans="1:9" ht="17.25" customHeight="1">
      <c r="A44" s="197">
        <v>43</v>
      </c>
      <c r="B44" s="205" t="s">
        <v>4452</v>
      </c>
      <c r="C44" s="206" t="s">
        <v>4453</v>
      </c>
      <c r="D44" s="207" t="s">
        <v>4454</v>
      </c>
      <c r="E44" s="201">
        <v>120</v>
      </c>
      <c r="F44" s="201">
        <v>10</v>
      </c>
      <c r="G44" s="202">
        <v>0</v>
      </c>
      <c r="H44" s="208">
        <v>10</v>
      </c>
      <c r="I44" s="204">
        <f t="shared" si="0"/>
        <v>220</v>
      </c>
    </row>
    <row r="45" spans="1:9" ht="17.25" customHeight="1">
      <c r="A45" s="197">
        <v>44</v>
      </c>
      <c r="B45" s="205" t="s">
        <v>4455</v>
      </c>
      <c r="C45" s="206" t="s">
        <v>4456</v>
      </c>
      <c r="D45" s="207"/>
      <c r="E45" s="201">
        <v>210</v>
      </c>
      <c r="F45" s="201">
        <v>6</v>
      </c>
      <c r="G45" s="202">
        <v>5</v>
      </c>
      <c r="H45" s="208">
        <v>10</v>
      </c>
      <c r="I45" s="204">
        <f t="shared" si="0"/>
        <v>320</v>
      </c>
    </row>
    <row r="46" spans="1:9" ht="17.25" customHeight="1">
      <c r="A46" s="197">
        <v>45</v>
      </c>
      <c r="B46" s="205" t="s">
        <v>4457</v>
      </c>
      <c r="C46" s="206" t="s">
        <v>4458</v>
      </c>
      <c r="D46" s="207" t="s">
        <v>4459</v>
      </c>
      <c r="E46" s="201">
        <v>50</v>
      </c>
      <c r="F46" s="201">
        <v>8</v>
      </c>
      <c r="G46" s="202">
        <v>0</v>
      </c>
      <c r="H46" s="208"/>
      <c r="I46" s="204">
        <f t="shared" si="0"/>
        <v>50</v>
      </c>
    </row>
    <row r="47" spans="1:9" ht="17.25" customHeight="1">
      <c r="A47" s="197">
        <v>46</v>
      </c>
      <c r="B47" s="205" t="s">
        <v>4460</v>
      </c>
      <c r="C47" s="206" t="s">
        <v>4461</v>
      </c>
      <c r="D47" s="207"/>
      <c r="E47" s="201">
        <v>20</v>
      </c>
      <c r="F47" s="201">
        <v>0</v>
      </c>
      <c r="G47" s="202">
        <v>3</v>
      </c>
      <c r="H47" s="208"/>
      <c r="I47" s="204">
        <f t="shared" si="0"/>
        <v>20</v>
      </c>
    </row>
    <row r="48" spans="1:9" ht="17.25" customHeight="1">
      <c r="A48" s="197">
        <v>47</v>
      </c>
      <c r="B48" s="205" t="s">
        <v>4462</v>
      </c>
      <c r="C48" s="206" t="s">
        <v>4463</v>
      </c>
      <c r="D48" s="207" t="s">
        <v>4464</v>
      </c>
      <c r="E48" s="201">
        <v>200</v>
      </c>
      <c r="F48" s="201">
        <v>3</v>
      </c>
      <c r="G48" s="202">
        <v>0</v>
      </c>
      <c r="H48" s="211"/>
      <c r="I48" s="204">
        <f t="shared" si="0"/>
        <v>200</v>
      </c>
    </row>
    <row r="49" spans="1:9" ht="17.25" customHeight="1">
      <c r="A49" s="197">
        <v>48</v>
      </c>
      <c r="B49" s="205" t="s">
        <v>4465</v>
      </c>
      <c r="C49" s="206" t="s">
        <v>4466</v>
      </c>
      <c r="D49" s="207"/>
      <c r="E49" s="201">
        <v>40</v>
      </c>
      <c r="F49" s="201">
        <v>0</v>
      </c>
      <c r="G49" s="202">
        <v>1</v>
      </c>
      <c r="H49" s="211"/>
      <c r="I49" s="204">
        <f t="shared" si="0"/>
        <v>40</v>
      </c>
    </row>
    <row r="50" spans="1:9" ht="17.25" customHeight="1">
      <c r="A50" s="197">
        <v>49</v>
      </c>
      <c r="B50" s="205" t="s">
        <v>4467</v>
      </c>
      <c r="C50" s="206" t="s">
        <v>4468</v>
      </c>
      <c r="D50" s="207"/>
      <c r="E50" s="201">
        <v>50</v>
      </c>
      <c r="F50" s="201">
        <v>60</v>
      </c>
      <c r="G50" s="202">
        <v>0</v>
      </c>
      <c r="H50" s="208">
        <v>1</v>
      </c>
      <c r="I50" s="204">
        <f t="shared" si="0"/>
        <v>110</v>
      </c>
    </row>
    <row r="51" spans="1:9" ht="17.25" customHeight="1">
      <c r="A51" s="197">
        <v>50</v>
      </c>
      <c r="B51" s="205" t="s">
        <v>4469</v>
      </c>
      <c r="C51" s="206" t="s">
        <v>4470</v>
      </c>
      <c r="D51" s="207"/>
      <c r="E51" s="201">
        <v>90</v>
      </c>
      <c r="F51" s="201">
        <v>0</v>
      </c>
      <c r="G51" s="202">
        <v>20</v>
      </c>
      <c r="H51" s="208">
        <v>1</v>
      </c>
      <c r="I51" s="204">
        <f t="shared" si="0"/>
        <v>110</v>
      </c>
    </row>
    <row r="52" spans="1:9" ht="17.25" customHeight="1">
      <c r="A52" s="197">
        <v>51</v>
      </c>
      <c r="B52" s="205" t="s">
        <v>4471</v>
      </c>
      <c r="C52" s="206" t="s">
        <v>4472</v>
      </c>
      <c r="D52" s="207" t="s">
        <v>4373</v>
      </c>
      <c r="E52" s="201">
        <v>5</v>
      </c>
      <c r="F52" s="201">
        <v>2.5</v>
      </c>
      <c r="G52" s="202">
        <v>0</v>
      </c>
      <c r="H52" s="208">
        <v>28</v>
      </c>
      <c r="I52" s="204">
        <f t="shared" si="0"/>
        <v>75</v>
      </c>
    </row>
    <row r="53" spans="1:9" ht="17.25" customHeight="1">
      <c r="A53" s="197">
        <v>52</v>
      </c>
      <c r="B53" s="205" t="s">
        <v>4473</v>
      </c>
      <c r="C53" s="206" t="s">
        <v>4474</v>
      </c>
      <c r="D53" s="207"/>
      <c r="E53" s="201">
        <v>5</v>
      </c>
      <c r="F53" s="201">
        <v>2</v>
      </c>
      <c r="G53" s="202">
        <v>4</v>
      </c>
      <c r="H53" s="208">
        <v>40</v>
      </c>
      <c r="I53" s="204">
        <f t="shared" si="0"/>
        <v>245</v>
      </c>
    </row>
    <row r="54" spans="1:9" ht="17.25" customHeight="1">
      <c r="A54" s="197">
        <v>53</v>
      </c>
      <c r="B54" s="205" t="s">
        <v>4475</v>
      </c>
      <c r="C54" s="206" t="s">
        <v>4476</v>
      </c>
      <c r="D54" s="207" t="s">
        <v>4477</v>
      </c>
      <c r="E54" s="201">
        <v>10</v>
      </c>
      <c r="F54" s="201">
        <v>8</v>
      </c>
      <c r="G54" s="202">
        <v>0</v>
      </c>
      <c r="H54" s="208">
        <v>20</v>
      </c>
      <c r="I54" s="204">
        <f t="shared" si="0"/>
        <v>170</v>
      </c>
    </row>
    <row r="55" spans="1:9" ht="17.25" customHeight="1">
      <c r="A55" s="197">
        <v>54</v>
      </c>
      <c r="B55" s="205" t="s">
        <v>4478</v>
      </c>
      <c r="C55" s="206" t="s">
        <v>4479</v>
      </c>
      <c r="D55" s="207"/>
      <c r="E55" s="201">
        <v>80</v>
      </c>
      <c r="F55" s="201">
        <v>10</v>
      </c>
      <c r="G55" s="202">
        <v>0</v>
      </c>
      <c r="H55" s="208">
        <v>40</v>
      </c>
      <c r="I55" s="204">
        <f t="shared" si="0"/>
        <v>480</v>
      </c>
    </row>
    <row r="56" spans="1:9" ht="17.25" customHeight="1">
      <c r="A56" s="197">
        <v>55</v>
      </c>
      <c r="B56" s="209" t="s">
        <v>4480</v>
      </c>
      <c r="C56" s="206" t="s">
        <v>4481</v>
      </c>
      <c r="D56" s="207" t="s">
        <v>4482</v>
      </c>
      <c r="E56" s="201">
        <v>5</v>
      </c>
      <c r="F56" s="201">
        <v>1.5</v>
      </c>
      <c r="G56" s="202">
        <v>0</v>
      </c>
      <c r="H56" s="208">
        <v>25</v>
      </c>
      <c r="I56" s="204">
        <f t="shared" si="0"/>
        <v>42.5</v>
      </c>
    </row>
    <row r="57" spans="1:9" ht="17.25" customHeight="1">
      <c r="A57" s="197">
        <v>56</v>
      </c>
      <c r="B57" s="209" t="s">
        <v>4408</v>
      </c>
      <c r="C57" s="206" t="s">
        <v>4409</v>
      </c>
      <c r="D57" s="207"/>
      <c r="E57" s="201">
        <v>10</v>
      </c>
      <c r="F57" s="201">
        <v>5</v>
      </c>
      <c r="G57" s="202">
        <v>0</v>
      </c>
      <c r="H57" s="208">
        <v>40</v>
      </c>
      <c r="I57" s="204">
        <f t="shared" si="0"/>
        <v>210</v>
      </c>
    </row>
    <row r="58" spans="1:9" ht="17.25" customHeight="1">
      <c r="A58" s="197">
        <v>57</v>
      </c>
      <c r="B58" s="209" t="s">
        <v>4483</v>
      </c>
      <c r="C58" s="206" t="s">
        <v>4484</v>
      </c>
      <c r="D58" s="207"/>
      <c r="E58" s="201">
        <v>5</v>
      </c>
      <c r="F58" s="201">
        <v>2.5</v>
      </c>
      <c r="G58" s="202">
        <v>0</v>
      </c>
      <c r="H58" s="208">
        <v>15</v>
      </c>
      <c r="I58" s="204">
        <f t="shared" si="0"/>
        <v>42.5</v>
      </c>
    </row>
    <row r="59" spans="1:9" ht="17.25" customHeight="1">
      <c r="A59" s="197">
        <v>58</v>
      </c>
      <c r="B59" s="209" t="s">
        <v>4485</v>
      </c>
      <c r="C59" s="206" t="s">
        <v>4486</v>
      </c>
      <c r="D59" s="207"/>
      <c r="E59" s="201">
        <v>40</v>
      </c>
      <c r="F59" s="201">
        <v>5</v>
      </c>
      <c r="G59" s="202">
        <v>0</v>
      </c>
      <c r="H59" s="208">
        <v>9</v>
      </c>
      <c r="I59" s="204">
        <f t="shared" si="0"/>
        <v>85</v>
      </c>
    </row>
    <row r="60" spans="1:9" ht="17.25" customHeight="1">
      <c r="A60" s="197">
        <v>59</v>
      </c>
      <c r="B60" s="209" t="s">
        <v>4487</v>
      </c>
      <c r="C60" s="206" t="s">
        <v>4488</v>
      </c>
      <c r="D60" s="207"/>
      <c r="E60" s="201">
        <v>80</v>
      </c>
      <c r="F60" s="201">
        <v>4</v>
      </c>
      <c r="G60" s="202">
        <v>2</v>
      </c>
      <c r="H60" s="208">
        <v>17</v>
      </c>
      <c r="I60" s="204">
        <f t="shared" si="0"/>
        <v>182</v>
      </c>
    </row>
    <row r="61" spans="1:9" ht="17.25" customHeight="1">
      <c r="A61" s="197">
        <v>60</v>
      </c>
      <c r="B61" s="205" t="s">
        <v>4489</v>
      </c>
      <c r="C61" s="206" t="s">
        <v>4490</v>
      </c>
      <c r="D61" s="212" t="s">
        <v>4491</v>
      </c>
      <c r="E61" s="201">
        <v>50</v>
      </c>
      <c r="F61" s="201">
        <v>2</v>
      </c>
      <c r="G61" s="202">
        <v>0</v>
      </c>
      <c r="H61" s="208">
        <v>14</v>
      </c>
      <c r="I61" s="204">
        <f t="shared" si="0"/>
        <v>78</v>
      </c>
    </row>
    <row r="62" spans="1:9" ht="17.25" customHeight="1">
      <c r="A62" s="197">
        <v>61</v>
      </c>
      <c r="B62" s="205" t="s">
        <v>4492</v>
      </c>
      <c r="C62" s="206" t="s">
        <v>4493</v>
      </c>
      <c r="D62" s="212"/>
      <c r="E62" s="201">
        <v>15</v>
      </c>
      <c r="F62" s="201">
        <v>0</v>
      </c>
      <c r="G62" s="202">
        <v>1</v>
      </c>
      <c r="H62" s="208">
        <v>14</v>
      </c>
      <c r="I62" s="204">
        <f t="shared" si="0"/>
        <v>29</v>
      </c>
    </row>
    <row r="63" spans="1:9" ht="17.25" customHeight="1">
      <c r="A63" s="197">
        <v>62</v>
      </c>
      <c r="B63" s="205" t="s">
        <v>4494</v>
      </c>
      <c r="C63" s="206" t="s">
        <v>4495</v>
      </c>
      <c r="D63" s="207" t="s">
        <v>4496</v>
      </c>
      <c r="E63" s="201">
        <v>10</v>
      </c>
      <c r="F63" s="201">
        <v>6</v>
      </c>
      <c r="G63" s="202">
        <v>3</v>
      </c>
      <c r="H63" s="208">
        <v>9</v>
      </c>
      <c r="I63" s="204">
        <f t="shared" si="0"/>
        <v>91</v>
      </c>
    </row>
    <row r="64" spans="1:9" ht="17.25" customHeight="1">
      <c r="A64" s="197">
        <v>63</v>
      </c>
      <c r="B64" s="205" t="s">
        <v>4497</v>
      </c>
      <c r="C64" s="206" t="s">
        <v>4498</v>
      </c>
      <c r="D64" s="207" t="s">
        <v>4433</v>
      </c>
      <c r="E64" s="201">
        <v>30</v>
      </c>
      <c r="F64" s="201">
        <v>3</v>
      </c>
      <c r="G64" s="202">
        <v>3</v>
      </c>
      <c r="H64" s="208">
        <v>2</v>
      </c>
      <c r="I64" s="204">
        <f t="shared" si="0"/>
        <v>42</v>
      </c>
    </row>
    <row r="65" spans="1:9" ht="17.25" customHeight="1">
      <c r="A65" s="197">
        <v>64</v>
      </c>
      <c r="B65" s="205" t="s">
        <v>4499</v>
      </c>
      <c r="C65" s="206" t="s">
        <v>4500</v>
      </c>
      <c r="D65" s="207" t="s">
        <v>4501</v>
      </c>
      <c r="E65" s="201">
        <v>10</v>
      </c>
      <c r="F65" s="201">
        <v>6</v>
      </c>
      <c r="G65" s="202">
        <v>4</v>
      </c>
      <c r="H65" s="208">
        <v>3</v>
      </c>
      <c r="I65" s="204">
        <f t="shared" si="0"/>
        <v>40</v>
      </c>
    </row>
    <row r="66" spans="1:9" ht="17.25" customHeight="1">
      <c r="A66" s="197">
        <v>65</v>
      </c>
      <c r="B66" s="205" t="s">
        <v>4502</v>
      </c>
      <c r="C66" s="206" t="s">
        <v>4503</v>
      </c>
      <c r="D66" s="207"/>
      <c r="E66" s="201">
        <v>0</v>
      </c>
      <c r="F66" s="201">
        <v>3</v>
      </c>
      <c r="G66" s="202">
        <v>0</v>
      </c>
      <c r="H66" s="208">
        <v>10</v>
      </c>
      <c r="I66" s="204">
        <f t="shared" si="0"/>
        <v>30</v>
      </c>
    </row>
    <row r="67" spans="1:9" ht="17.25" customHeight="1">
      <c r="A67" s="197">
        <v>66</v>
      </c>
      <c r="B67" s="205" t="s">
        <v>4504</v>
      </c>
      <c r="C67" s="206" t="s">
        <v>4505</v>
      </c>
      <c r="D67" s="207" t="s">
        <v>4373</v>
      </c>
      <c r="E67" s="201">
        <v>30</v>
      </c>
      <c r="F67" s="201">
        <v>6</v>
      </c>
      <c r="G67" s="202">
        <v>2</v>
      </c>
      <c r="H67" s="208">
        <v>10</v>
      </c>
      <c r="I67" s="204">
        <f t="shared" si="0"/>
        <v>110</v>
      </c>
    </row>
    <row r="68" spans="1:9" ht="17.25" customHeight="1">
      <c r="A68" s="197">
        <v>67</v>
      </c>
      <c r="B68" s="205" t="s">
        <v>4506</v>
      </c>
      <c r="C68" s="206" t="s">
        <v>4507</v>
      </c>
      <c r="D68" s="207" t="s">
        <v>4433</v>
      </c>
      <c r="E68" s="201">
        <v>20</v>
      </c>
      <c r="F68" s="201">
        <v>6</v>
      </c>
      <c r="G68" s="202">
        <v>0</v>
      </c>
      <c r="H68" s="208">
        <v>60</v>
      </c>
      <c r="I68" s="204">
        <f t="shared" si="0"/>
        <v>380</v>
      </c>
    </row>
    <row r="69" spans="1:9" ht="17.25" customHeight="1">
      <c r="A69" s="197">
        <v>68</v>
      </c>
      <c r="B69" s="205" t="s">
        <v>4508</v>
      </c>
      <c r="C69" s="206" t="s">
        <v>4509</v>
      </c>
      <c r="D69" s="207"/>
      <c r="E69" s="201">
        <v>10</v>
      </c>
      <c r="F69" s="201">
        <v>0</v>
      </c>
      <c r="G69" s="202">
        <v>1</v>
      </c>
      <c r="H69" s="208">
        <v>60</v>
      </c>
      <c r="I69" s="204">
        <f t="shared" ref="I69:I132" si="1">E69+(F69+G69)*H69</f>
        <v>70</v>
      </c>
    </row>
    <row r="70" spans="1:9" ht="17.25" customHeight="1">
      <c r="A70" s="197">
        <v>69</v>
      </c>
      <c r="B70" s="209" t="s">
        <v>4510</v>
      </c>
      <c r="C70" s="213" t="s">
        <v>4511</v>
      </c>
      <c r="D70" s="207" t="s">
        <v>4512</v>
      </c>
      <c r="E70" s="201">
        <v>10</v>
      </c>
      <c r="F70" s="201">
        <v>5</v>
      </c>
      <c r="G70" s="202">
        <v>0</v>
      </c>
      <c r="H70" s="208">
        <v>10</v>
      </c>
      <c r="I70" s="204">
        <f t="shared" si="1"/>
        <v>60</v>
      </c>
    </row>
    <row r="71" spans="1:9" ht="17.25" customHeight="1">
      <c r="A71" s="197">
        <v>70</v>
      </c>
      <c r="B71" s="209" t="s">
        <v>4513</v>
      </c>
      <c r="C71" s="213" t="s">
        <v>4514</v>
      </c>
      <c r="D71" s="207"/>
      <c r="E71" s="201">
        <v>10</v>
      </c>
      <c r="F71" s="201">
        <v>5</v>
      </c>
      <c r="G71" s="202">
        <v>5</v>
      </c>
      <c r="H71" s="208">
        <v>10</v>
      </c>
      <c r="I71" s="204">
        <f t="shared" si="1"/>
        <v>110</v>
      </c>
    </row>
    <row r="72" spans="1:9" ht="17.25" customHeight="1">
      <c r="A72" s="197">
        <v>71</v>
      </c>
      <c r="B72" s="205" t="s">
        <v>4515</v>
      </c>
      <c r="C72" s="206" t="s">
        <v>4516</v>
      </c>
      <c r="D72" s="207" t="s">
        <v>4517</v>
      </c>
      <c r="E72" s="201">
        <v>30</v>
      </c>
      <c r="F72" s="201">
        <v>5</v>
      </c>
      <c r="G72" s="202">
        <v>0</v>
      </c>
      <c r="H72" s="208">
        <v>8</v>
      </c>
      <c r="I72" s="204">
        <f t="shared" si="1"/>
        <v>70</v>
      </c>
    </row>
    <row r="73" spans="1:9" ht="17.25" customHeight="1">
      <c r="A73" s="197">
        <v>72</v>
      </c>
      <c r="B73" s="205" t="s">
        <v>4518</v>
      </c>
      <c r="C73" s="206" t="s">
        <v>4519</v>
      </c>
      <c r="D73" s="207"/>
      <c r="E73" s="201">
        <v>10</v>
      </c>
      <c r="F73" s="201">
        <v>0</v>
      </c>
      <c r="G73" s="202">
        <v>3</v>
      </c>
      <c r="H73" s="208">
        <v>6</v>
      </c>
      <c r="I73" s="204">
        <f t="shared" si="1"/>
        <v>28</v>
      </c>
    </row>
    <row r="74" spans="1:9" ht="17.25" customHeight="1">
      <c r="A74" s="197">
        <v>73</v>
      </c>
      <c r="B74" s="205" t="s">
        <v>4520</v>
      </c>
      <c r="C74" s="206" t="s">
        <v>4521</v>
      </c>
      <c r="D74" s="207" t="s">
        <v>4383</v>
      </c>
      <c r="E74" s="201">
        <v>180</v>
      </c>
      <c r="F74" s="201">
        <v>5</v>
      </c>
      <c r="G74" s="202">
        <v>0</v>
      </c>
      <c r="H74" s="208">
        <v>20</v>
      </c>
      <c r="I74" s="204">
        <f t="shared" si="1"/>
        <v>280</v>
      </c>
    </row>
    <row r="75" spans="1:9" ht="17.25" customHeight="1">
      <c r="A75" s="197">
        <v>74</v>
      </c>
      <c r="B75" s="205" t="s">
        <v>4522</v>
      </c>
      <c r="C75" s="206" t="s">
        <v>4523</v>
      </c>
      <c r="D75" s="207" t="s">
        <v>4524</v>
      </c>
      <c r="E75" s="201">
        <v>120</v>
      </c>
      <c r="F75" s="201">
        <v>2</v>
      </c>
      <c r="G75" s="202">
        <v>0</v>
      </c>
      <c r="H75" s="208">
        <v>20</v>
      </c>
      <c r="I75" s="204">
        <f t="shared" si="1"/>
        <v>160</v>
      </c>
    </row>
    <row r="76" spans="1:9" ht="17.25" customHeight="1">
      <c r="A76" s="197">
        <v>75</v>
      </c>
      <c r="B76" s="205" t="s">
        <v>4525</v>
      </c>
      <c r="C76" s="206" t="s">
        <v>4526</v>
      </c>
      <c r="D76" s="207" t="s">
        <v>4524</v>
      </c>
      <c r="E76" s="201">
        <v>300</v>
      </c>
      <c r="F76" s="201">
        <v>10</v>
      </c>
      <c r="G76" s="202">
        <v>10</v>
      </c>
      <c r="H76" s="208">
        <v>20</v>
      </c>
      <c r="I76" s="204">
        <f t="shared" si="1"/>
        <v>700</v>
      </c>
    </row>
    <row r="77" spans="1:9" ht="17.25" customHeight="1">
      <c r="A77" s="197">
        <v>76</v>
      </c>
      <c r="B77" s="205" t="s">
        <v>4527</v>
      </c>
      <c r="C77" s="206" t="s">
        <v>4528</v>
      </c>
      <c r="D77" s="207"/>
      <c r="E77" s="201">
        <v>300</v>
      </c>
      <c r="F77" s="201">
        <v>10</v>
      </c>
      <c r="G77" s="202">
        <v>10</v>
      </c>
      <c r="H77" s="208">
        <v>20</v>
      </c>
      <c r="I77" s="204">
        <f t="shared" si="1"/>
        <v>700</v>
      </c>
    </row>
    <row r="78" spans="1:9" ht="17.25" customHeight="1">
      <c r="A78" s="197">
        <v>77</v>
      </c>
      <c r="B78" s="214" t="s">
        <v>4529</v>
      </c>
      <c r="C78" s="206" t="s">
        <v>4530</v>
      </c>
      <c r="D78" s="207" t="s">
        <v>4459</v>
      </c>
      <c r="E78" s="201">
        <v>45</v>
      </c>
      <c r="F78" s="201">
        <v>3</v>
      </c>
      <c r="G78" s="202">
        <v>0</v>
      </c>
      <c r="H78" s="208"/>
      <c r="I78" s="204">
        <f t="shared" si="1"/>
        <v>45</v>
      </c>
    </row>
    <row r="79" spans="1:9" ht="17.25" customHeight="1">
      <c r="A79" s="197">
        <v>78</v>
      </c>
      <c r="B79" s="214" t="s">
        <v>4531</v>
      </c>
      <c r="C79" s="206" t="s">
        <v>4532</v>
      </c>
      <c r="D79" s="207"/>
      <c r="E79" s="201">
        <v>30</v>
      </c>
      <c r="F79" s="201">
        <v>0</v>
      </c>
      <c r="G79" s="202">
        <v>2</v>
      </c>
      <c r="H79" s="208"/>
      <c r="I79" s="204">
        <f t="shared" si="1"/>
        <v>30</v>
      </c>
    </row>
    <row r="80" spans="1:9" ht="17.25" customHeight="1">
      <c r="A80" s="197">
        <v>79</v>
      </c>
      <c r="B80" s="205" t="s">
        <v>4533</v>
      </c>
      <c r="C80" s="206" t="s">
        <v>4534</v>
      </c>
      <c r="D80" s="207" t="s">
        <v>4535</v>
      </c>
      <c r="E80" s="201">
        <v>200</v>
      </c>
      <c r="F80" s="201">
        <v>3</v>
      </c>
      <c r="G80" s="202">
        <v>0</v>
      </c>
      <c r="H80" s="211"/>
      <c r="I80" s="204">
        <f t="shared" si="1"/>
        <v>200</v>
      </c>
    </row>
    <row r="81" spans="1:9" ht="17.25" customHeight="1">
      <c r="A81" s="197">
        <v>80</v>
      </c>
      <c r="B81" s="205" t="s">
        <v>4536</v>
      </c>
      <c r="C81" s="206" t="s">
        <v>4537</v>
      </c>
      <c r="D81" s="207"/>
      <c r="E81" s="201">
        <v>40</v>
      </c>
      <c r="F81" s="201">
        <v>0</v>
      </c>
      <c r="G81" s="202">
        <v>1</v>
      </c>
      <c r="H81" s="211"/>
      <c r="I81" s="204">
        <f t="shared" si="1"/>
        <v>40</v>
      </c>
    </row>
    <row r="82" spans="1:9" ht="17.25" customHeight="1">
      <c r="A82" s="197">
        <v>81</v>
      </c>
      <c r="B82" s="205" t="s">
        <v>4538</v>
      </c>
      <c r="C82" s="206" t="s">
        <v>4539</v>
      </c>
      <c r="D82" s="207" t="s">
        <v>4540</v>
      </c>
      <c r="E82" s="201">
        <v>30</v>
      </c>
      <c r="F82" s="201">
        <v>7</v>
      </c>
      <c r="G82" s="202">
        <v>0</v>
      </c>
      <c r="H82" s="208">
        <v>10</v>
      </c>
      <c r="I82" s="204">
        <f t="shared" si="1"/>
        <v>100</v>
      </c>
    </row>
    <row r="83" spans="1:9" ht="17.25" customHeight="1">
      <c r="A83" s="197">
        <v>82</v>
      </c>
      <c r="B83" s="205" t="s">
        <v>4541</v>
      </c>
      <c r="C83" s="206" t="s">
        <v>4542</v>
      </c>
      <c r="D83" s="207"/>
      <c r="E83" s="201">
        <v>10</v>
      </c>
      <c r="F83" s="201">
        <v>0</v>
      </c>
      <c r="G83" s="202">
        <v>3</v>
      </c>
      <c r="H83" s="208">
        <v>10</v>
      </c>
      <c r="I83" s="204">
        <f t="shared" si="1"/>
        <v>40</v>
      </c>
    </row>
    <row r="84" spans="1:9" ht="17.25" customHeight="1">
      <c r="A84" s="197">
        <v>83</v>
      </c>
      <c r="B84" s="205" t="s">
        <v>4543</v>
      </c>
      <c r="C84" s="206" t="s">
        <v>4544</v>
      </c>
      <c r="D84" s="207" t="s">
        <v>4545</v>
      </c>
      <c r="E84" s="201">
        <v>300</v>
      </c>
      <c r="F84" s="201">
        <v>5</v>
      </c>
      <c r="G84" s="202">
        <v>2</v>
      </c>
      <c r="H84" s="208">
        <v>20</v>
      </c>
      <c r="I84" s="204">
        <f t="shared" si="1"/>
        <v>440</v>
      </c>
    </row>
    <row r="85" spans="1:9" ht="17.25" customHeight="1">
      <c r="A85" s="197">
        <v>84</v>
      </c>
      <c r="B85" s="205" t="s">
        <v>4546</v>
      </c>
      <c r="C85" s="206" t="s">
        <v>4547</v>
      </c>
      <c r="D85" s="207" t="s">
        <v>4380</v>
      </c>
      <c r="E85" s="201">
        <v>390</v>
      </c>
      <c r="F85" s="201">
        <v>5</v>
      </c>
      <c r="G85" s="202">
        <v>2</v>
      </c>
      <c r="H85" s="208">
        <v>10</v>
      </c>
      <c r="I85" s="204">
        <f t="shared" si="1"/>
        <v>460</v>
      </c>
    </row>
    <row r="86" spans="1:9" ht="17.25" customHeight="1">
      <c r="A86" s="197">
        <v>85</v>
      </c>
      <c r="B86" s="205" t="s">
        <v>4548</v>
      </c>
      <c r="C86" s="206" t="s">
        <v>4549</v>
      </c>
      <c r="D86" s="207" t="s">
        <v>4550</v>
      </c>
      <c r="E86" s="201">
        <v>60</v>
      </c>
      <c r="F86" s="201">
        <v>4</v>
      </c>
      <c r="G86" s="202">
        <v>0</v>
      </c>
      <c r="H86" s="208">
        <v>10</v>
      </c>
      <c r="I86" s="204">
        <f t="shared" si="1"/>
        <v>100</v>
      </c>
    </row>
    <row r="87" spans="1:9" ht="17.25" customHeight="1">
      <c r="A87" s="197">
        <v>86</v>
      </c>
      <c r="B87" s="205" t="s">
        <v>4551</v>
      </c>
      <c r="C87" s="206" t="s">
        <v>4552</v>
      </c>
      <c r="D87" s="207"/>
      <c r="E87" s="201">
        <v>10</v>
      </c>
      <c r="F87" s="201">
        <v>0</v>
      </c>
      <c r="G87" s="202">
        <v>3</v>
      </c>
      <c r="H87" s="208">
        <v>10</v>
      </c>
      <c r="I87" s="204">
        <f t="shared" si="1"/>
        <v>40</v>
      </c>
    </row>
    <row r="88" spans="1:9" ht="17.25" customHeight="1">
      <c r="A88" s="197">
        <v>87</v>
      </c>
      <c r="B88" s="214" t="s">
        <v>4553</v>
      </c>
      <c r="C88" s="206" t="s">
        <v>4554</v>
      </c>
      <c r="D88" s="207" t="s">
        <v>4416</v>
      </c>
      <c r="E88" s="201">
        <v>60</v>
      </c>
      <c r="F88" s="201">
        <v>0</v>
      </c>
      <c r="G88" s="202">
        <v>0</v>
      </c>
      <c r="H88" s="208">
        <v>2</v>
      </c>
      <c r="I88" s="204">
        <f t="shared" si="1"/>
        <v>60</v>
      </c>
    </row>
    <row r="89" spans="1:9" ht="17.25" customHeight="1">
      <c r="A89" s="197">
        <v>88</v>
      </c>
      <c r="B89" s="205" t="s">
        <v>4555</v>
      </c>
      <c r="C89" s="206" t="s">
        <v>4556</v>
      </c>
      <c r="D89" s="207"/>
      <c r="E89" s="201">
        <v>30</v>
      </c>
      <c r="F89" s="201">
        <v>3</v>
      </c>
      <c r="G89" s="202">
        <v>0</v>
      </c>
      <c r="H89" s="208">
        <v>2</v>
      </c>
      <c r="I89" s="204">
        <f t="shared" si="1"/>
        <v>36</v>
      </c>
    </row>
    <row r="90" spans="1:9" ht="17.25" customHeight="1">
      <c r="A90" s="197">
        <v>89</v>
      </c>
      <c r="B90" s="209" t="s">
        <v>4557</v>
      </c>
      <c r="C90" s="206" t="s">
        <v>4558</v>
      </c>
      <c r="D90" s="207"/>
      <c r="E90" s="201">
        <v>10</v>
      </c>
      <c r="F90" s="201">
        <v>0</v>
      </c>
      <c r="G90" s="202">
        <v>2</v>
      </c>
      <c r="H90" s="208">
        <v>2</v>
      </c>
      <c r="I90" s="204">
        <f t="shared" si="1"/>
        <v>14</v>
      </c>
    </row>
    <row r="91" spans="1:9" ht="17.25" customHeight="1">
      <c r="A91" s="197">
        <v>90</v>
      </c>
      <c r="B91" s="209" t="s">
        <v>4559</v>
      </c>
      <c r="C91" s="206" t="s">
        <v>4560</v>
      </c>
      <c r="D91" s="207" t="s">
        <v>4561</v>
      </c>
      <c r="E91" s="201">
        <v>30</v>
      </c>
      <c r="F91" s="201">
        <v>5</v>
      </c>
      <c r="G91" s="202">
        <v>0</v>
      </c>
      <c r="H91" s="208">
        <v>2</v>
      </c>
      <c r="I91" s="204">
        <f t="shared" si="1"/>
        <v>40</v>
      </c>
    </row>
    <row r="92" spans="1:9" ht="17.25" customHeight="1">
      <c r="A92" s="197">
        <v>91</v>
      </c>
      <c r="B92" s="209" t="s">
        <v>4562</v>
      </c>
      <c r="C92" s="206" t="s">
        <v>4563</v>
      </c>
      <c r="D92" s="207"/>
      <c r="E92" s="201">
        <v>10</v>
      </c>
      <c r="F92" s="201">
        <v>0</v>
      </c>
      <c r="G92" s="202">
        <v>2</v>
      </c>
      <c r="H92" s="208">
        <v>2</v>
      </c>
      <c r="I92" s="204">
        <f t="shared" si="1"/>
        <v>14</v>
      </c>
    </row>
    <row r="93" spans="1:9" ht="17.25" customHeight="1">
      <c r="A93" s="197">
        <v>92</v>
      </c>
      <c r="B93" s="209" t="s">
        <v>4564</v>
      </c>
      <c r="C93" s="206" t="s">
        <v>4565</v>
      </c>
      <c r="D93" s="207"/>
      <c r="E93" s="201">
        <v>40</v>
      </c>
      <c r="F93" s="201">
        <v>3</v>
      </c>
      <c r="G93" s="202">
        <v>2</v>
      </c>
      <c r="H93" s="208">
        <v>10</v>
      </c>
      <c r="I93" s="204">
        <f t="shared" si="1"/>
        <v>90</v>
      </c>
    </row>
    <row r="94" spans="1:9" ht="17.25" customHeight="1">
      <c r="A94" s="197">
        <v>93</v>
      </c>
      <c r="B94" s="209" t="s">
        <v>4566</v>
      </c>
      <c r="C94" s="206" t="s">
        <v>4567</v>
      </c>
      <c r="D94" s="207"/>
      <c r="E94" s="201">
        <v>10</v>
      </c>
      <c r="F94" s="201">
        <v>0</v>
      </c>
      <c r="G94" s="202">
        <v>2</v>
      </c>
      <c r="H94" s="208">
        <v>10</v>
      </c>
      <c r="I94" s="204">
        <f t="shared" si="1"/>
        <v>30</v>
      </c>
    </row>
    <row r="95" spans="1:9" ht="17.25" customHeight="1">
      <c r="A95" s="197">
        <v>94</v>
      </c>
      <c r="B95" s="205" t="s">
        <v>4568</v>
      </c>
      <c r="C95" s="206" t="s">
        <v>4569</v>
      </c>
      <c r="D95" s="207" t="s">
        <v>4501</v>
      </c>
      <c r="E95" s="201">
        <v>10</v>
      </c>
      <c r="F95" s="201">
        <v>3</v>
      </c>
      <c r="G95" s="202">
        <v>1</v>
      </c>
      <c r="H95" s="208">
        <v>3</v>
      </c>
      <c r="I95" s="204">
        <f t="shared" si="1"/>
        <v>22</v>
      </c>
    </row>
    <row r="96" spans="1:9" ht="17.25" customHeight="1">
      <c r="A96" s="197">
        <v>95</v>
      </c>
      <c r="B96" s="209" t="s">
        <v>4570</v>
      </c>
      <c r="C96" s="206" t="s">
        <v>4571</v>
      </c>
      <c r="D96" s="207" t="s">
        <v>4572</v>
      </c>
      <c r="E96" s="201">
        <v>150</v>
      </c>
      <c r="F96" s="201">
        <v>10</v>
      </c>
      <c r="G96" s="202">
        <v>0</v>
      </c>
      <c r="H96" s="208">
        <v>10</v>
      </c>
      <c r="I96" s="204">
        <f t="shared" si="1"/>
        <v>250</v>
      </c>
    </row>
    <row r="97" spans="1:9" ht="17.25" customHeight="1">
      <c r="A97" s="197">
        <v>96</v>
      </c>
      <c r="B97" s="209" t="s">
        <v>4573</v>
      </c>
      <c r="C97" s="206" t="s">
        <v>4574</v>
      </c>
      <c r="D97" s="207" t="s">
        <v>4575</v>
      </c>
      <c r="E97" s="201">
        <v>60</v>
      </c>
      <c r="F97" s="201">
        <v>3</v>
      </c>
      <c r="G97" s="202">
        <v>0</v>
      </c>
      <c r="H97" s="208">
        <v>10</v>
      </c>
      <c r="I97" s="204">
        <f t="shared" si="1"/>
        <v>90</v>
      </c>
    </row>
    <row r="98" spans="1:9" ht="17.25" customHeight="1">
      <c r="A98" s="197">
        <v>97</v>
      </c>
      <c r="B98" s="205" t="s">
        <v>4576</v>
      </c>
      <c r="C98" s="206" t="s">
        <v>4577</v>
      </c>
      <c r="D98" s="212"/>
      <c r="E98" s="201">
        <v>30</v>
      </c>
      <c r="F98" s="201">
        <v>0</v>
      </c>
      <c r="G98" s="202">
        <v>2</v>
      </c>
      <c r="H98" s="208">
        <v>10</v>
      </c>
      <c r="I98" s="204">
        <f t="shared" si="1"/>
        <v>50</v>
      </c>
    </row>
    <row r="99" spans="1:9" ht="17.25" customHeight="1">
      <c r="A99" s="197">
        <v>98</v>
      </c>
      <c r="B99" s="205" t="s">
        <v>4578</v>
      </c>
      <c r="C99" s="206" t="s">
        <v>4579</v>
      </c>
      <c r="D99" s="212" t="s">
        <v>4580</v>
      </c>
      <c r="E99" s="201">
        <v>180</v>
      </c>
      <c r="F99" s="201">
        <v>10</v>
      </c>
      <c r="G99" s="202">
        <v>20</v>
      </c>
      <c r="H99" s="208">
        <v>20</v>
      </c>
      <c r="I99" s="204">
        <f>E99+(F99+G99)*H99</f>
        <v>780</v>
      </c>
    </row>
    <row r="100" spans="1:9" ht="17.25" customHeight="1">
      <c r="A100" s="197">
        <v>99</v>
      </c>
      <c r="B100" s="205" t="s">
        <v>4581</v>
      </c>
      <c r="C100" s="206" t="s">
        <v>4582</v>
      </c>
      <c r="D100" s="207" t="s">
        <v>4583</v>
      </c>
      <c r="E100" s="201">
        <v>200</v>
      </c>
      <c r="F100" s="201">
        <v>4</v>
      </c>
      <c r="G100" s="202">
        <v>0</v>
      </c>
      <c r="H100" s="208">
        <v>19</v>
      </c>
      <c r="I100" s="204">
        <f t="shared" si="1"/>
        <v>276</v>
      </c>
    </row>
    <row r="101" spans="1:9" ht="17.25" customHeight="1">
      <c r="A101" s="197">
        <v>100</v>
      </c>
      <c r="B101" s="205" t="s">
        <v>4584</v>
      </c>
      <c r="C101" s="206" t="s">
        <v>4585</v>
      </c>
      <c r="D101" s="207"/>
      <c r="E101" s="201">
        <v>30</v>
      </c>
      <c r="F101" s="201">
        <v>0</v>
      </c>
      <c r="G101" s="202">
        <v>3</v>
      </c>
      <c r="H101" s="208">
        <v>20</v>
      </c>
      <c r="I101" s="204">
        <f t="shared" si="1"/>
        <v>90</v>
      </c>
    </row>
    <row r="102" spans="1:9" ht="17.25" customHeight="1">
      <c r="A102" s="197">
        <v>101</v>
      </c>
      <c r="B102" s="205" t="s">
        <v>4586</v>
      </c>
      <c r="C102" s="206" t="s">
        <v>4587</v>
      </c>
      <c r="D102" s="207" t="s">
        <v>4535</v>
      </c>
      <c r="E102" s="201">
        <v>200</v>
      </c>
      <c r="F102" s="201">
        <v>3</v>
      </c>
      <c r="G102" s="202">
        <v>0</v>
      </c>
      <c r="H102" s="208">
        <v>10</v>
      </c>
      <c r="I102" s="204">
        <f t="shared" si="1"/>
        <v>230</v>
      </c>
    </row>
    <row r="103" spans="1:9" ht="17.25" customHeight="1">
      <c r="A103" s="197">
        <v>102</v>
      </c>
      <c r="B103" s="205" t="s">
        <v>4588</v>
      </c>
      <c r="C103" s="206" t="s">
        <v>4589</v>
      </c>
      <c r="D103" s="207"/>
      <c r="E103" s="201">
        <v>40</v>
      </c>
      <c r="F103" s="201">
        <v>0</v>
      </c>
      <c r="G103" s="202">
        <v>1</v>
      </c>
      <c r="H103" s="208">
        <v>10</v>
      </c>
      <c r="I103" s="204">
        <f t="shared" si="1"/>
        <v>50</v>
      </c>
    </row>
    <row r="104" spans="1:9" ht="17.25" customHeight="1">
      <c r="A104" s="197">
        <v>103</v>
      </c>
      <c r="B104" s="205" t="s">
        <v>4590</v>
      </c>
      <c r="C104" s="206" t="s">
        <v>4591</v>
      </c>
      <c r="D104" s="207" t="s">
        <v>4592</v>
      </c>
      <c r="E104" s="201">
        <v>30</v>
      </c>
      <c r="F104" s="201">
        <v>4.5</v>
      </c>
      <c r="G104" s="202">
        <v>0</v>
      </c>
      <c r="H104" s="208">
        <v>10</v>
      </c>
      <c r="I104" s="204">
        <f t="shared" si="1"/>
        <v>75</v>
      </c>
    </row>
    <row r="105" spans="1:9" ht="17.25" customHeight="1">
      <c r="A105" s="197">
        <v>104</v>
      </c>
      <c r="B105" s="205" t="s">
        <v>4593</v>
      </c>
      <c r="C105" s="206" t="s">
        <v>4594</v>
      </c>
      <c r="D105" s="207" t="s">
        <v>4595</v>
      </c>
      <c r="E105" s="201">
        <v>120</v>
      </c>
      <c r="F105" s="201">
        <v>8</v>
      </c>
      <c r="G105" s="202">
        <v>0</v>
      </c>
      <c r="H105" s="208">
        <v>10</v>
      </c>
      <c r="I105" s="204">
        <f t="shared" si="1"/>
        <v>200</v>
      </c>
    </row>
    <row r="106" spans="1:9" ht="17.25" customHeight="1">
      <c r="A106" s="197">
        <v>105</v>
      </c>
      <c r="B106" s="209" t="s">
        <v>4596</v>
      </c>
      <c r="C106" s="213" t="s">
        <v>4597</v>
      </c>
      <c r="D106" s="207" t="s">
        <v>4592</v>
      </c>
      <c r="E106" s="201">
        <v>30</v>
      </c>
      <c r="F106" s="201">
        <v>0</v>
      </c>
      <c r="G106" s="202">
        <v>2</v>
      </c>
      <c r="H106" s="208">
        <v>10</v>
      </c>
      <c r="I106" s="204">
        <f t="shared" si="1"/>
        <v>50</v>
      </c>
    </row>
    <row r="107" spans="1:9" ht="17.25" customHeight="1">
      <c r="A107" s="197">
        <v>106</v>
      </c>
      <c r="B107" s="205" t="s">
        <v>4598</v>
      </c>
      <c r="C107" s="213" t="s">
        <v>4599</v>
      </c>
      <c r="D107" s="207" t="s">
        <v>4600</v>
      </c>
      <c r="E107" s="201">
        <v>40</v>
      </c>
      <c r="F107" s="201">
        <v>5</v>
      </c>
      <c r="G107" s="202">
        <v>0</v>
      </c>
      <c r="H107" s="208">
        <v>8</v>
      </c>
      <c r="I107" s="204">
        <f t="shared" si="1"/>
        <v>80</v>
      </c>
    </row>
    <row r="108" spans="1:9" ht="17.25" customHeight="1">
      <c r="A108" s="197">
        <v>107</v>
      </c>
      <c r="B108" s="205" t="s">
        <v>4601</v>
      </c>
      <c r="C108" s="206" t="s">
        <v>4602</v>
      </c>
      <c r="D108" s="207" t="s">
        <v>4572</v>
      </c>
      <c r="E108" s="201">
        <v>120</v>
      </c>
      <c r="F108" s="201">
        <v>3</v>
      </c>
      <c r="G108" s="202">
        <v>0</v>
      </c>
      <c r="H108" s="208">
        <v>30</v>
      </c>
      <c r="I108" s="204">
        <f t="shared" si="1"/>
        <v>210</v>
      </c>
    </row>
    <row r="109" spans="1:9" ht="17.25" customHeight="1">
      <c r="A109" s="197">
        <v>108</v>
      </c>
      <c r="B109" s="205" t="s">
        <v>4603</v>
      </c>
      <c r="C109" s="206" t="s">
        <v>4604</v>
      </c>
      <c r="D109" s="207" t="s">
        <v>4605</v>
      </c>
      <c r="E109" s="201">
        <v>30</v>
      </c>
      <c r="F109" s="201">
        <v>0</v>
      </c>
      <c r="G109" s="202">
        <v>2</v>
      </c>
      <c r="H109" s="208">
        <v>10</v>
      </c>
      <c r="I109" s="204">
        <f t="shared" si="1"/>
        <v>50</v>
      </c>
    </row>
    <row r="110" spans="1:9" ht="17.25" customHeight="1">
      <c r="A110" s="197">
        <v>109</v>
      </c>
      <c r="B110" s="205" t="s">
        <v>4598</v>
      </c>
      <c r="C110" s="213" t="s">
        <v>4599</v>
      </c>
      <c r="D110" s="207" t="s">
        <v>4583</v>
      </c>
      <c r="E110" s="201">
        <v>40</v>
      </c>
      <c r="F110" s="201">
        <v>5</v>
      </c>
      <c r="G110" s="202">
        <v>0</v>
      </c>
      <c r="H110" s="208">
        <v>8</v>
      </c>
      <c r="I110" s="204">
        <f t="shared" si="1"/>
        <v>80</v>
      </c>
    </row>
    <row r="111" spans="1:9" ht="17.25" customHeight="1">
      <c r="A111" s="197">
        <v>110</v>
      </c>
      <c r="B111" s="205" t="s">
        <v>4606</v>
      </c>
      <c r="C111" s="206" t="s">
        <v>4607</v>
      </c>
      <c r="D111" s="207"/>
      <c r="E111" s="201">
        <v>120</v>
      </c>
      <c r="F111" s="201">
        <v>3</v>
      </c>
      <c r="G111" s="202">
        <v>0</v>
      </c>
      <c r="H111" s="208">
        <v>30</v>
      </c>
      <c r="I111" s="204">
        <f t="shared" si="1"/>
        <v>210</v>
      </c>
    </row>
    <row r="112" spans="1:9" ht="17.25" customHeight="1">
      <c r="A112" s="197">
        <v>111</v>
      </c>
      <c r="B112" s="205" t="s">
        <v>4608</v>
      </c>
      <c r="C112" s="206" t="s">
        <v>4609</v>
      </c>
      <c r="D112" s="207"/>
      <c r="E112" s="201">
        <v>30</v>
      </c>
      <c r="F112" s="201">
        <v>0</v>
      </c>
      <c r="G112" s="202">
        <v>2</v>
      </c>
      <c r="H112" s="208">
        <v>10</v>
      </c>
      <c r="I112" s="204">
        <f t="shared" si="1"/>
        <v>50</v>
      </c>
    </row>
    <row r="113" spans="1:9" ht="17.25" customHeight="1">
      <c r="A113" s="197">
        <v>112</v>
      </c>
      <c r="B113" s="205" t="s">
        <v>4610</v>
      </c>
      <c r="C113" s="206" t="s">
        <v>4611</v>
      </c>
      <c r="D113" s="207" t="s">
        <v>4612</v>
      </c>
      <c r="E113" s="201">
        <v>160</v>
      </c>
      <c r="F113" s="201">
        <v>10</v>
      </c>
      <c r="G113" s="202">
        <v>3</v>
      </c>
      <c r="H113" s="208">
        <v>10</v>
      </c>
      <c r="I113" s="204">
        <f t="shared" si="1"/>
        <v>290</v>
      </c>
    </row>
    <row r="114" spans="1:9" ht="17.25" customHeight="1">
      <c r="A114" s="197">
        <v>113</v>
      </c>
      <c r="B114" s="205" t="s">
        <v>4613</v>
      </c>
      <c r="C114" s="206" t="s">
        <v>4614</v>
      </c>
      <c r="D114" s="207" t="s">
        <v>4572</v>
      </c>
      <c r="E114" s="201">
        <v>60</v>
      </c>
      <c r="F114" s="201">
        <v>3</v>
      </c>
      <c r="G114" s="202">
        <v>0</v>
      </c>
      <c r="H114" s="208">
        <v>8</v>
      </c>
      <c r="I114" s="204">
        <f t="shared" si="1"/>
        <v>84</v>
      </c>
    </row>
    <row r="115" spans="1:9" ht="17.25" customHeight="1">
      <c r="A115" s="197">
        <v>114</v>
      </c>
      <c r="B115" s="214" t="s">
        <v>4615</v>
      </c>
      <c r="C115" s="206" t="s">
        <v>4616</v>
      </c>
      <c r="D115" s="207" t="s">
        <v>4572</v>
      </c>
      <c r="E115" s="201">
        <v>50</v>
      </c>
      <c r="F115" s="201">
        <v>3</v>
      </c>
      <c r="G115" s="202">
        <v>0</v>
      </c>
      <c r="H115" s="208">
        <v>8</v>
      </c>
      <c r="I115" s="204">
        <f t="shared" si="1"/>
        <v>74</v>
      </c>
    </row>
    <row r="116" spans="1:9" ht="17.25" customHeight="1">
      <c r="A116" s="197">
        <v>115</v>
      </c>
      <c r="B116" s="205" t="s">
        <v>4617</v>
      </c>
      <c r="C116" s="206" t="s">
        <v>4618</v>
      </c>
      <c r="D116" s="207" t="s">
        <v>4605</v>
      </c>
      <c r="E116" s="201">
        <v>60</v>
      </c>
      <c r="F116" s="201">
        <v>5</v>
      </c>
      <c r="G116" s="202">
        <v>0</v>
      </c>
      <c r="H116" s="208">
        <v>10</v>
      </c>
      <c r="I116" s="204">
        <f t="shared" si="1"/>
        <v>110</v>
      </c>
    </row>
    <row r="117" spans="1:9" ht="17.25" customHeight="1">
      <c r="A117" s="197">
        <v>116</v>
      </c>
      <c r="B117" s="205" t="s">
        <v>4619</v>
      </c>
      <c r="C117" s="206" t="s">
        <v>4620</v>
      </c>
      <c r="D117" s="207"/>
      <c r="E117" s="201">
        <v>30</v>
      </c>
      <c r="F117" s="201">
        <v>0</v>
      </c>
      <c r="G117" s="202">
        <v>2</v>
      </c>
      <c r="H117" s="208">
        <v>10</v>
      </c>
      <c r="I117" s="204">
        <f t="shared" si="1"/>
        <v>50</v>
      </c>
    </row>
    <row r="118" spans="1:9" ht="17.25" customHeight="1">
      <c r="A118" s="197">
        <v>117</v>
      </c>
      <c r="B118" s="205" t="s">
        <v>4621</v>
      </c>
      <c r="C118" s="206" t="s">
        <v>4622</v>
      </c>
      <c r="D118" s="207" t="s">
        <v>4623</v>
      </c>
      <c r="E118" s="201">
        <v>0</v>
      </c>
      <c r="F118" s="201">
        <v>4</v>
      </c>
      <c r="G118" s="202">
        <v>2</v>
      </c>
      <c r="H118" s="208">
        <v>3</v>
      </c>
      <c r="I118" s="204">
        <f t="shared" si="1"/>
        <v>18</v>
      </c>
    </row>
    <row r="119" spans="1:9" ht="17.25" customHeight="1">
      <c r="A119" s="197">
        <v>118</v>
      </c>
      <c r="B119" s="205" t="s">
        <v>4624</v>
      </c>
      <c r="C119" s="206" t="s">
        <v>4625</v>
      </c>
      <c r="D119" s="207" t="s">
        <v>4550</v>
      </c>
      <c r="E119" s="201">
        <v>0</v>
      </c>
      <c r="F119" s="201">
        <v>10</v>
      </c>
      <c r="G119" s="202">
        <v>5</v>
      </c>
      <c r="H119" s="208"/>
      <c r="I119" s="204">
        <f t="shared" si="1"/>
        <v>0</v>
      </c>
    </row>
    <row r="120" spans="1:9" ht="17.25" customHeight="1">
      <c r="A120" s="197">
        <v>119</v>
      </c>
      <c r="B120" s="205" t="s">
        <v>4626</v>
      </c>
      <c r="C120" s="206" t="s">
        <v>4627</v>
      </c>
      <c r="D120" s="207" t="s">
        <v>4628</v>
      </c>
      <c r="E120" s="201">
        <v>35</v>
      </c>
      <c r="F120" s="201"/>
      <c r="G120" s="202"/>
      <c r="H120" s="208"/>
      <c r="I120" s="204">
        <f t="shared" si="1"/>
        <v>35</v>
      </c>
    </row>
    <row r="121" spans="1:9" ht="17.25" customHeight="1">
      <c r="A121" s="197">
        <v>120</v>
      </c>
      <c r="B121" s="205" t="s">
        <v>4629</v>
      </c>
      <c r="C121" s="206" t="s">
        <v>4630</v>
      </c>
      <c r="D121" s="207"/>
      <c r="E121" s="201">
        <v>20</v>
      </c>
      <c r="F121" s="201"/>
      <c r="G121" s="202"/>
      <c r="H121" s="208"/>
      <c r="I121" s="204">
        <f t="shared" si="1"/>
        <v>20</v>
      </c>
    </row>
    <row r="122" spans="1:9" ht="17.25" customHeight="1">
      <c r="A122" s="197">
        <v>121</v>
      </c>
      <c r="B122" s="205" t="s">
        <v>4631</v>
      </c>
      <c r="C122" s="206" t="s">
        <v>4632</v>
      </c>
      <c r="D122" s="207"/>
      <c r="E122" s="201"/>
      <c r="F122" s="201"/>
      <c r="G122" s="202">
        <v>100</v>
      </c>
      <c r="H122" s="208"/>
      <c r="I122" s="204">
        <f t="shared" si="1"/>
        <v>0</v>
      </c>
    </row>
    <row r="123" spans="1:9" ht="17.25" customHeight="1">
      <c r="A123" s="197">
        <v>122</v>
      </c>
      <c r="B123" s="205" t="s">
        <v>4633</v>
      </c>
      <c r="C123" s="206" t="s">
        <v>4634</v>
      </c>
      <c r="D123" s="207" t="s">
        <v>4433</v>
      </c>
      <c r="E123" s="201"/>
      <c r="F123" s="201"/>
      <c r="G123" s="202"/>
      <c r="H123" s="208"/>
      <c r="I123" s="204">
        <f t="shared" si="1"/>
        <v>0</v>
      </c>
    </row>
    <row r="124" spans="1:9" ht="17.25" customHeight="1">
      <c r="A124" s="197">
        <v>123</v>
      </c>
      <c r="B124" s="205" t="s">
        <v>4635</v>
      </c>
      <c r="C124" s="206" t="s">
        <v>4636</v>
      </c>
      <c r="D124" s="207"/>
      <c r="E124" s="201"/>
      <c r="F124" s="201"/>
      <c r="G124" s="202"/>
      <c r="H124" s="208"/>
      <c r="I124" s="204">
        <f t="shared" si="1"/>
        <v>0</v>
      </c>
    </row>
    <row r="125" spans="1:9" ht="17.25" customHeight="1">
      <c r="A125" s="197">
        <v>124</v>
      </c>
      <c r="B125" s="214" t="s">
        <v>4637</v>
      </c>
      <c r="C125" s="206" t="s">
        <v>4638</v>
      </c>
      <c r="D125" s="207"/>
      <c r="E125" s="201"/>
      <c r="F125" s="201"/>
      <c r="G125" s="202"/>
      <c r="H125" s="208"/>
      <c r="I125" s="204">
        <f t="shared" si="1"/>
        <v>0</v>
      </c>
    </row>
    <row r="126" spans="1:9" ht="17.25" customHeight="1">
      <c r="A126" s="197">
        <v>125</v>
      </c>
      <c r="B126" s="205" t="s">
        <v>4639</v>
      </c>
      <c r="C126" s="206" t="s">
        <v>4640</v>
      </c>
      <c r="D126" s="207" t="s">
        <v>4353</v>
      </c>
      <c r="E126" s="201">
        <v>10</v>
      </c>
      <c r="F126" s="201"/>
      <c r="G126" s="202"/>
      <c r="H126" s="208"/>
      <c r="I126" s="204">
        <f t="shared" si="1"/>
        <v>10</v>
      </c>
    </row>
    <row r="127" spans="1:9" ht="17.25" customHeight="1">
      <c r="A127" s="197">
        <v>126</v>
      </c>
      <c r="B127" s="209" t="s">
        <v>4641</v>
      </c>
      <c r="C127" s="206" t="s">
        <v>4642</v>
      </c>
      <c r="D127" s="207"/>
      <c r="E127" s="201">
        <v>10</v>
      </c>
      <c r="F127" s="201"/>
      <c r="G127" s="202"/>
      <c r="H127" s="208"/>
      <c r="I127" s="204">
        <f t="shared" si="1"/>
        <v>10</v>
      </c>
    </row>
    <row r="128" spans="1:9" ht="17.25" customHeight="1">
      <c r="A128" s="197">
        <v>127</v>
      </c>
      <c r="B128" s="209" t="s">
        <v>4643</v>
      </c>
      <c r="C128" s="206" t="s">
        <v>4644</v>
      </c>
      <c r="D128" s="207"/>
      <c r="E128" s="201"/>
      <c r="F128" s="201"/>
      <c r="G128" s="202">
        <v>40</v>
      </c>
      <c r="H128" s="208"/>
      <c r="I128" s="204">
        <f t="shared" si="1"/>
        <v>0</v>
      </c>
    </row>
    <row r="129" spans="1:9" ht="17.25" customHeight="1">
      <c r="A129" s="197">
        <v>128</v>
      </c>
      <c r="B129" s="209" t="s">
        <v>4645</v>
      </c>
      <c r="C129" s="206" t="s">
        <v>4646</v>
      </c>
      <c r="D129" s="207" t="s">
        <v>4433</v>
      </c>
      <c r="E129" s="201">
        <v>10</v>
      </c>
      <c r="F129" s="201"/>
      <c r="G129" s="202"/>
      <c r="H129" s="208"/>
      <c r="I129" s="204">
        <f t="shared" si="1"/>
        <v>10</v>
      </c>
    </row>
    <row r="130" spans="1:9" ht="17.25" customHeight="1">
      <c r="A130" s="197">
        <v>129</v>
      </c>
      <c r="B130" s="209" t="s">
        <v>4647</v>
      </c>
      <c r="C130" s="206" t="s">
        <v>4648</v>
      </c>
      <c r="D130" s="207"/>
      <c r="E130" s="201">
        <v>10</v>
      </c>
      <c r="F130" s="201"/>
      <c r="G130" s="202"/>
      <c r="H130" s="208"/>
      <c r="I130" s="204">
        <f t="shared" si="1"/>
        <v>10</v>
      </c>
    </row>
    <row r="131" spans="1:9" ht="17.25" customHeight="1">
      <c r="A131" s="197">
        <v>130</v>
      </c>
      <c r="B131" s="209" t="s">
        <v>4649</v>
      </c>
      <c r="C131" s="206" t="s">
        <v>4650</v>
      </c>
      <c r="D131" s="207"/>
      <c r="E131" s="201"/>
      <c r="F131" s="201"/>
      <c r="G131" s="202">
        <v>40</v>
      </c>
      <c r="H131" s="208"/>
      <c r="I131" s="204">
        <f t="shared" si="1"/>
        <v>0</v>
      </c>
    </row>
    <row r="132" spans="1:9" ht="17.25" customHeight="1">
      <c r="A132" s="197">
        <v>131</v>
      </c>
      <c r="B132" s="209" t="s">
        <v>4651</v>
      </c>
      <c r="C132" s="206" t="s">
        <v>4652</v>
      </c>
      <c r="D132" s="207" t="s">
        <v>4561</v>
      </c>
      <c r="E132" s="201">
        <v>240</v>
      </c>
      <c r="F132" s="201">
        <v>25</v>
      </c>
      <c r="G132" s="202">
        <v>0</v>
      </c>
      <c r="H132" s="208"/>
      <c r="I132" s="204">
        <f t="shared" si="1"/>
        <v>240</v>
      </c>
    </row>
    <row r="133" spans="1:9" ht="17.25" customHeight="1">
      <c r="A133" s="197">
        <v>132</v>
      </c>
      <c r="B133" s="205" t="s">
        <v>4653</v>
      </c>
      <c r="C133" s="206" t="s">
        <v>4654</v>
      </c>
      <c r="D133" s="212"/>
      <c r="E133" s="201">
        <v>20</v>
      </c>
      <c r="F133" s="201">
        <v>0</v>
      </c>
      <c r="G133" s="202">
        <v>4</v>
      </c>
      <c r="H133" s="208"/>
      <c r="I133" s="204">
        <f t="shared" ref="I133:I135" si="2">E133+(F133+G133)*H133</f>
        <v>20</v>
      </c>
    </row>
    <row r="134" spans="1:9" ht="17.25" customHeight="1">
      <c r="A134" s="197">
        <v>133</v>
      </c>
      <c r="B134" s="205" t="s">
        <v>4655</v>
      </c>
      <c r="C134" s="206" t="s">
        <v>4656</v>
      </c>
      <c r="D134" s="212" t="s">
        <v>4380</v>
      </c>
      <c r="E134" s="201">
        <v>180</v>
      </c>
      <c r="F134" s="201">
        <v>15</v>
      </c>
      <c r="G134" s="202">
        <v>0</v>
      </c>
      <c r="H134" s="208"/>
      <c r="I134" s="204">
        <f t="shared" si="2"/>
        <v>180</v>
      </c>
    </row>
    <row r="135" spans="1:9" ht="17.25" customHeight="1" thickBot="1">
      <c r="A135" s="197">
        <v>134</v>
      </c>
      <c r="B135" s="215" t="s">
        <v>4657</v>
      </c>
      <c r="C135" s="216" t="s">
        <v>4658</v>
      </c>
      <c r="D135" s="217"/>
      <c r="E135" s="201">
        <v>20</v>
      </c>
      <c r="F135" s="201">
        <v>0</v>
      </c>
      <c r="G135" s="202">
        <v>4</v>
      </c>
      <c r="H135" s="218"/>
      <c r="I135" s="204">
        <f t="shared" si="2"/>
        <v>20</v>
      </c>
    </row>
    <row r="136" spans="1:9" ht="17.25" customHeight="1" thickTop="1" thickBot="1">
      <c r="A136" s="219"/>
      <c r="C136" s="219"/>
      <c r="D136" s="219"/>
    </row>
    <row r="137" spans="1:9" ht="16.8" thickTop="1">
      <c r="A137" s="219"/>
      <c r="B137" s="222" t="s">
        <v>4659</v>
      </c>
      <c r="C137" s="201" t="s">
        <v>4660</v>
      </c>
    </row>
    <row r="138" spans="1:9" ht="16.2">
      <c r="A138" s="219"/>
      <c r="B138" s="223" t="s">
        <v>4661</v>
      </c>
      <c r="C138" s="201" t="s">
        <v>4662</v>
      </c>
    </row>
    <row r="139" spans="1:9" ht="16.2">
      <c r="A139" s="219"/>
      <c r="B139" s="223" t="s">
        <v>4663</v>
      </c>
      <c r="C139" s="201" t="s">
        <v>4664</v>
      </c>
    </row>
    <row r="140" spans="1:9" ht="16.2">
      <c r="A140" s="219"/>
      <c r="B140" s="223" t="s">
        <v>4665</v>
      </c>
      <c r="C140" s="201" t="s">
        <v>4666</v>
      </c>
    </row>
    <row r="141" spans="1:9" ht="16.2">
      <c r="A141" s="219"/>
      <c r="B141" s="223" t="s">
        <v>4667</v>
      </c>
      <c r="C141" s="201" t="s">
        <v>4668</v>
      </c>
    </row>
    <row r="142" spans="1:9" ht="16.2">
      <c r="B142" s="223" t="s">
        <v>4669</v>
      </c>
      <c r="C142" s="201" t="s">
        <v>4670</v>
      </c>
    </row>
    <row r="143" spans="1:9" ht="16.2">
      <c r="B143" s="223" t="s">
        <v>4671</v>
      </c>
      <c r="C143" s="201" t="s">
        <v>4672</v>
      </c>
    </row>
    <row r="144" spans="1:9" ht="16.2">
      <c r="B144" s="223" t="s">
        <v>4673</v>
      </c>
      <c r="C144" s="201" t="s">
        <v>4674</v>
      </c>
    </row>
    <row r="145" spans="2:9" ht="16.2">
      <c r="B145" s="223" t="s">
        <v>4675</v>
      </c>
      <c r="C145" s="201" t="s">
        <v>4676</v>
      </c>
    </row>
    <row r="146" spans="2:9" ht="16.2">
      <c r="B146" s="223" t="s">
        <v>4677</v>
      </c>
      <c r="C146" s="201" t="s">
        <v>4678</v>
      </c>
    </row>
    <row r="147" spans="2:9" ht="16.2">
      <c r="B147" s="223" t="s">
        <v>4679</v>
      </c>
      <c r="C147" s="201" t="s">
        <v>4680</v>
      </c>
    </row>
    <row r="148" spans="2:9" ht="16.2">
      <c r="B148" s="223" t="s">
        <v>4681</v>
      </c>
      <c r="C148" s="201" t="s">
        <v>4682</v>
      </c>
    </row>
    <row r="149" spans="2:9" ht="16.2">
      <c r="B149" s="223" t="s">
        <v>4683</v>
      </c>
      <c r="C149" s="201" t="s">
        <v>4684</v>
      </c>
    </row>
    <row r="150" spans="2:9" ht="16.2">
      <c r="B150" s="224" t="s">
        <v>4685</v>
      </c>
      <c r="C150" s="225" t="s">
        <v>4686</v>
      </c>
      <c r="F150" s="226" t="s">
        <v>4687</v>
      </c>
      <c r="G150" s="221" t="s">
        <v>4686</v>
      </c>
      <c r="H150" s="221">
        <v>10</v>
      </c>
      <c r="I150" s="195" t="s">
        <v>4688</v>
      </c>
    </row>
    <row r="151" spans="2:9" ht="16.2">
      <c r="B151" s="227" t="s">
        <v>4689</v>
      </c>
      <c r="C151" s="228" t="s">
        <v>4690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3A43C-C8EF-4AC1-8523-D89C6C63C256}">
  <sheetPr codeName="工作表5"/>
  <dimension ref="A1:O89"/>
  <sheetViews>
    <sheetView topLeftCell="A74" workbookViewId="0">
      <selection activeCell="G15" sqref="G15"/>
    </sheetView>
  </sheetViews>
  <sheetFormatPr defaultRowHeight="16.2"/>
  <cols>
    <col min="2" max="2" width="35.21875" customWidth="1"/>
    <col min="3" max="3" width="13.21875" customWidth="1"/>
    <col min="4" max="4" width="16.6640625" customWidth="1"/>
    <col min="7" max="7" width="35.44140625" customWidth="1"/>
    <col min="9" max="9" width="39" customWidth="1"/>
    <col min="10" max="10" width="12.5546875" customWidth="1"/>
  </cols>
  <sheetData>
    <row r="1" spans="1:15" ht="55.2" thickTop="1" thickBot="1">
      <c r="A1" s="229" t="s">
        <v>4691</v>
      </c>
      <c r="B1" s="230" t="s">
        <v>4692</v>
      </c>
      <c r="C1" s="231" t="s">
        <v>4693</v>
      </c>
      <c r="D1" s="231" t="s">
        <v>4694</v>
      </c>
      <c r="E1" s="230" t="s">
        <v>4695</v>
      </c>
      <c r="F1" s="232" t="s">
        <v>4696</v>
      </c>
      <c r="G1" s="233"/>
      <c r="H1" s="233"/>
      <c r="I1" s="234" t="s">
        <v>4697</v>
      </c>
      <c r="J1" s="235" t="s">
        <v>4698</v>
      </c>
      <c r="K1" s="233"/>
      <c r="L1" s="233"/>
      <c r="M1" s="233"/>
      <c r="N1" s="233"/>
      <c r="O1" s="233"/>
    </row>
    <row r="2" spans="1:15">
      <c r="A2" s="236">
        <v>1</v>
      </c>
      <c r="B2" s="237" t="s">
        <v>4699</v>
      </c>
      <c r="C2" s="237" t="s">
        <v>4700</v>
      </c>
      <c r="D2" s="237" t="s">
        <v>4701</v>
      </c>
      <c r="E2" s="238">
        <v>30</v>
      </c>
      <c r="F2" s="238">
        <v>30</v>
      </c>
      <c r="G2" s="233" t="s">
        <v>4702</v>
      </c>
      <c r="H2" s="233"/>
      <c r="I2" s="239" t="s">
        <v>4703</v>
      </c>
      <c r="J2" s="240" t="s">
        <v>4660</v>
      </c>
      <c r="K2" s="233"/>
      <c r="L2" s="233"/>
      <c r="M2" s="233"/>
      <c r="N2" s="233"/>
      <c r="O2" s="233"/>
    </row>
    <row r="3" spans="1:15">
      <c r="A3" s="241">
        <v>2</v>
      </c>
      <c r="B3" s="242" t="s">
        <v>4704</v>
      </c>
      <c r="C3" s="242" t="s">
        <v>4705</v>
      </c>
      <c r="D3" s="242" t="s">
        <v>4706</v>
      </c>
      <c r="E3" s="238">
        <v>18</v>
      </c>
      <c r="F3" s="238">
        <v>27</v>
      </c>
      <c r="G3" s="260" t="s">
        <v>4707</v>
      </c>
      <c r="H3" s="243"/>
      <c r="I3" s="239" t="s">
        <v>4708</v>
      </c>
      <c r="J3" s="240" t="s">
        <v>4662</v>
      </c>
      <c r="K3" s="233"/>
      <c r="L3" s="233"/>
      <c r="M3" s="233"/>
      <c r="N3" s="233"/>
      <c r="O3" s="233"/>
    </row>
    <row r="4" spans="1:15">
      <c r="A4" s="241">
        <v>3</v>
      </c>
      <c r="B4" s="242" t="s">
        <v>4709</v>
      </c>
      <c r="C4" s="242" t="s">
        <v>4710</v>
      </c>
      <c r="D4" s="242" t="s">
        <v>4711</v>
      </c>
      <c r="E4" s="238">
        <v>24</v>
      </c>
      <c r="F4" s="238">
        <v>24</v>
      </c>
      <c r="G4" s="260"/>
      <c r="H4" s="243"/>
      <c r="I4" s="239" t="s">
        <v>4712</v>
      </c>
      <c r="J4" s="240" t="s">
        <v>4664</v>
      </c>
      <c r="K4" s="233"/>
      <c r="L4" s="233"/>
      <c r="M4" s="233"/>
      <c r="N4" s="233"/>
      <c r="O4" s="233"/>
    </row>
    <row r="5" spans="1:15" ht="42" customHeight="1">
      <c r="A5" s="241">
        <v>4</v>
      </c>
      <c r="B5" s="242" t="s">
        <v>4713</v>
      </c>
      <c r="C5" s="242" t="s">
        <v>4714</v>
      </c>
      <c r="D5" s="242" t="s">
        <v>4715</v>
      </c>
      <c r="E5" s="238">
        <v>23</v>
      </c>
      <c r="F5" s="238">
        <v>23</v>
      </c>
      <c r="G5" s="260"/>
      <c r="H5" s="243"/>
      <c r="I5" s="239" t="s">
        <v>4716</v>
      </c>
      <c r="J5" s="240" t="s">
        <v>4666</v>
      </c>
      <c r="K5" s="233"/>
      <c r="L5" s="233"/>
      <c r="M5" s="233"/>
      <c r="N5" s="233"/>
      <c r="O5" s="233"/>
    </row>
    <row r="6" spans="1:15" ht="43.8" customHeight="1">
      <c r="A6" s="241">
        <v>5</v>
      </c>
      <c r="B6" s="242" t="s">
        <v>4717</v>
      </c>
      <c r="C6" s="242" t="s">
        <v>4718</v>
      </c>
      <c r="D6" s="242" t="s">
        <v>4719</v>
      </c>
      <c r="E6" s="238">
        <v>16</v>
      </c>
      <c r="F6" s="238">
        <v>16</v>
      </c>
      <c r="G6" s="260"/>
      <c r="H6" s="243"/>
      <c r="I6" s="239" t="s">
        <v>4720</v>
      </c>
      <c r="J6" s="240" t="s">
        <v>4668</v>
      </c>
      <c r="K6" s="233"/>
      <c r="L6" s="233"/>
      <c r="M6" s="233"/>
      <c r="N6" s="233"/>
      <c r="O6" s="233"/>
    </row>
    <row r="7" spans="1:15" ht="67.8" customHeight="1">
      <c r="A7" s="241">
        <v>6</v>
      </c>
      <c r="B7" s="242" t="s">
        <v>4721</v>
      </c>
      <c r="C7" s="242" t="s">
        <v>4722</v>
      </c>
      <c r="D7" s="242" t="s">
        <v>4723</v>
      </c>
      <c r="E7" s="238">
        <v>16</v>
      </c>
      <c r="F7" s="238">
        <v>16</v>
      </c>
      <c r="G7" s="260"/>
      <c r="H7" s="243"/>
      <c r="I7" s="239" t="s">
        <v>4724</v>
      </c>
      <c r="J7" s="240" t="s">
        <v>4670</v>
      </c>
      <c r="K7" s="233"/>
      <c r="L7" s="233"/>
      <c r="M7" s="233"/>
      <c r="N7" s="233"/>
      <c r="O7" s="233"/>
    </row>
    <row r="8" spans="1:15" ht="32.4">
      <c r="A8" s="241">
        <v>7</v>
      </c>
      <c r="B8" s="242" t="s">
        <v>4725</v>
      </c>
      <c r="C8" s="242" t="s">
        <v>4726</v>
      </c>
      <c r="D8" s="242" t="s">
        <v>4727</v>
      </c>
      <c r="E8" s="238">
        <v>4</v>
      </c>
      <c r="F8" s="238">
        <v>29</v>
      </c>
      <c r="G8" s="244" t="s">
        <v>4728</v>
      </c>
      <c r="H8" s="244"/>
      <c r="I8" s="239" t="s">
        <v>4729</v>
      </c>
      <c r="J8" s="240" t="s">
        <v>4672</v>
      </c>
      <c r="K8" s="233"/>
      <c r="L8" s="233"/>
      <c r="M8" s="233"/>
      <c r="N8" s="233"/>
      <c r="O8" s="233"/>
    </row>
    <row r="9" spans="1:15" ht="32.4">
      <c r="A9" s="241">
        <v>8</v>
      </c>
      <c r="B9" s="242" t="s">
        <v>4730</v>
      </c>
      <c r="C9" s="242" t="s">
        <v>4731</v>
      </c>
      <c r="D9" s="242" t="s">
        <v>4732</v>
      </c>
      <c r="E9" s="238">
        <v>29</v>
      </c>
      <c r="F9" s="238">
        <v>30</v>
      </c>
      <c r="G9" s="244" t="s">
        <v>4733</v>
      </c>
      <c r="H9" s="244"/>
      <c r="I9" s="239" t="s">
        <v>4734</v>
      </c>
      <c r="J9" s="240" t="s">
        <v>4674</v>
      </c>
      <c r="K9" s="233"/>
      <c r="L9" s="233"/>
      <c r="M9" s="233"/>
      <c r="N9" s="233"/>
      <c r="O9" s="233"/>
    </row>
    <row r="10" spans="1:15" ht="86.4" customHeight="1">
      <c r="A10" s="241">
        <v>9</v>
      </c>
      <c r="B10" s="245" t="s">
        <v>4735</v>
      </c>
      <c r="C10" s="245" t="s">
        <v>4736</v>
      </c>
      <c r="D10" s="245" t="s">
        <v>4737</v>
      </c>
      <c r="E10" s="238">
        <v>30</v>
      </c>
      <c r="F10" s="238">
        <v>14</v>
      </c>
      <c r="G10" s="233" t="s">
        <v>4738</v>
      </c>
      <c r="H10" s="233"/>
      <c r="I10" s="239" t="s">
        <v>4739</v>
      </c>
      <c r="J10" s="240" t="s">
        <v>4676</v>
      </c>
      <c r="K10" s="233"/>
      <c r="L10" s="233"/>
      <c r="M10" s="233"/>
      <c r="N10" s="233"/>
      <c r="O10" s="233"/>
    </row>
    <row r="11" spans="1:15">
      <c r="A11" s="241">
        <v>10</v>
      </c>
      <c r="B11" s="245" t="s">
        <v>4740</v>
      </c>
      <c r="C11" s="245" t="s">
        <v>4741</v>
      </c>
      <c r="D11" s="245" t="s">
        <v>4742</v>
      </c>
      <c r="E11" s="238">
        <v>14</v>
      </c>
      <c r="F11" s="238">
        <v>15</v>
      </c>
      <c r="G11" s="233" t="s">
        <v>4743</v>
      </c>
      <c r="H11" s="233"/>
      <c r="I11" s="239" t="s">
        <v>4744</v>
      </c>
      <c r="J11" s="240" t="s">
        <v>4678</v>
      </c>
      <c r="K11" s="233"/>
      <c r="L11" s="233"/>
      <c r="M11" s="233"/>
      <c r="N11" s="233"/>
      <c r="O11" s="233"/>
    </row>
    <row r="12" spans="1:15">
      <c r="A12" s="241">
        <v>11</v>
      </c>
      <c r="B12" s="245" t="s">
        <v>4745</v>
      </c>
      <c r="C12" s="245" t="s">
        <v>4746</v>
      </c>
      <c r="D12" s="245" t="s">
        <v>4747</v>
      </c>
      <c r="E12" s="238">
        <v>15</v>
      </c>
      <c r="F12" s="238">
        <v>9</v>
      </c>
      <c r="G12" s="233" t="s">
        <v>4748</v>
      </c>
      <c r="H12" s="233"/>
      <c r="I12" s="239" t="s">
        <v>4749</v>
      </c>
      <c r="J12" s="240" t="s">
        <v>4680</v>
      </c>
      <c r="K12" s="233"/>
      <c r="L12" s="233"/>
      <c r="M12" s="233"/>
      <c r="N12" s="233"/>
      <c r="O12" s="233"/>
    </row>
    <row r="13" spans="1:15">
      <c r="A13" s="241">
        <v>12</v>
      </c>
      <c r="B13" s="246" t="s">
        <v>4750</v>
      </c>
      <c r="C13" s="242" t="s">
        <v>4751</v>
      </c>
      <c r="D13" s="242" t="s">
        <v>4752</v>
      </c>
      <c r="E13" s="238">
        <v>9</v>
      </c>
      <c r="F13" s="238">
        <v>3</v>
      </c>
      <c r="G13" s="233" t="s">
        <v>4753</v>
      </c>
      <c r="H13" s="233"/>
      <c r="I13" s="239" t="s">
        <v>4754</v>
      </c>
      <c r="J13" s="240" t="s">
        <v>4682</v>
      </c>
      <c r="K13" s="233"/>
      <c r="L13" s="233"/>
      <c r="M13" s="233"/>
      <c r="N13" s="233"/>
      <c r="O13" s="233"/>
    </row>
    <row r="14" spans="1:15">
      <c r="A14" s="241">
        <v>13</v>
      </c>
      <c r="B14" s="246" t="s">
        <v>4755</v>
      </c>
      <c r="C14" s="242" t="s">
        <v>4756</v>
      </c>
      <c r="D14" s="242" t="s">
        <v>4757</v>
      </c>
      <c r="E14" s="238">
        <v>3</v>
      </c>
      <c r="F14" s="238">
        <v>27</v>
      </c>
      <c r="G14" s="233" t="s">
        <v>4758</v>
      </c>
      <c r="H14" s="233"/>
      <c r="I14" s="239" t="s">
        <v>4759</v>
      </c>
      <c r="J14" s="240" t="s">
        <v>4684</v>
      </c>
      <c r="K14" s="233"/>
      <c r="L14" s="233"/>
      <c r="M14" s="233"/>
      <c r="N14" s="233"/>
      <c r="O14" s="233"/>
    </row>
    <row r="15" spans="1:15" ht="16.8" thickBot="1">
      <c r="A15" s="241">
        <v>14</v>
      </c>
      <c r="B15" s="246" t="s">
        <v>4760</v>
      </c>
      <c r="C15" s="242" t="s">
        <v>4761</v>
      </c>
      <c r="D15" s="242" t="s">
        <v>4762</v>
      </c>
      <c r="E15" s="238">
        <v>4</v>
      </c>
      <c r="F15" s="238">
        <v>14</v>
      </c>
      <c r="G15" s="233"/>
      <c r="H15" s="233"/>
      <c r="I15" s="247" t="s">
        <v>4763</v>
      </c>
      <c r="J15" s="248" t="s">
        <v>4686</v>
      </c>
      <c r="K15" s="233"/>
      <c r="L15" s="233"/>
      <c r="M15" s="233"/>
      <c r="N15" s="233"/>
      <c r="O15" s="233"/>
    </row>
    <row r="16" spans="1:15" ht="16.8" thickTop="1">
      <c r="A16" s="241">
        <v>15</v>
      </c>
      <c r="B16" s="242" t="s">
        <v>4764</v>
      </c>
      <c r="C16" s="242" t="s">
        <v>4765</v>
      </c>
      <c r="D16" s="242" t="s">
        <v>4766</v>
      </c>
      <c r="E16" s="238">
        <v>27</v>
      </c>
      <c r="F16" s="238">
        <v>15</v>
      </c>
      <c r="G16" s="233"/>
      <c r="H16" s="233"/>
      <c r="I16" s="233"/>
      <c r="J16" s="233"/>
      <c r="K16" s="233"/>
      <c r="L16" s="233"/>
      <c r="M16" s="233"/>
      <c r="N16" s="233"/>
      <c r="O16" s="233"/>
    </row>
    <row r="17" spans="1:15">
      <c r="A17" s="241">
        <v>16</v>
      </c>
      <c r="B17" s="242" t="s">
        <v>4767</v>
      </c>
      <c r="C17" s="242" t="s">
        <v>4768</v>
      </c>
      <c r="D17" s="242" t="s">
        <v>4769</v>
      </c>
      <c r="E17" s="238">
        <v>14</v>
      </c>
      <c r="F17" s="238">
        <v>17</v>
      </c>
      <c r="G17" s="233"/>
      <c r="H17" s="233"/>
      <c r="I17" s="233"/>
      <c r="J17" s="233"/>
      <c r="K17" s="233"/>
      <c r="L17" s="233"/>
      <c r="M17" s="233"/>
      <c r="N17" s="233"/>
      <c r="O17" s="233"/>
    </row>
    <row r="18" spans="1:15">
      <c r="A18" s="241">
        <v>17</v>
      </c>
      <c r="B18" s="242" t="s">
        <v>4770</v>
      </c>
      <c r="C18" s="242" t="s">
        <v>4771</v>
      </c>
      <c r="D18" s="242" t="s">
        <v>4772</v>
      </c>
      <c r="E18" s="238">
        <v>15</v>
      </c>
      <c r="F18" s="238">
        <v>11</v>
      </c>
      <c r="G18" s="233"/>
      <c r="H18" s="233"/>
      <c r="I18" s="233"/>
      <c r="J18" s="233"/>
      <c r="K18" s="233"/>
      <c r="L18" s="233"/>
      <c r="M18" s="233"/>
      <c r="N18" s="233"/>
      <c r="O18" s="233"/>
    </row>
    <row r="19" spans="1:15">
      <c r="A19" s="241">
        <v>18</v>
      </c>
      <c r="B19" s="242" t="s">
        <v>4773</v>
      </c>
      <c r="C19" s="242" t="s">
        <v>4774</v>
      </c>
      <c r="D19" s="242" t="s">
        <v>4775</v>
      </c>
      <c r="E19" s="238">
        <v>17</v>
      </c>
      <c r="F19" s="238">
        <v>28</v>
      </c>
      <c r="G19" s="233"/>
      <c r="H19" s="233"/>
      <c r="I19" s="233"/>
      <c r="J19" s="233"/>
      <c r="K19" s="233"/>
      <c r="L19" s="233"/>
      <c r="M19" s="233"/>
      <c r="N19" s="233"/>
      <c r="O19" s="233"/>
    </row>
    <row r="20" spans="1:15">
      <c r="A20" s="241">
        <v>19</v>
      </c>
      <c r="B20" s="242" t="s">
        <v>4776</v>
      </c>
      <c r="C20" s="242" t="s">
        <v>4777</v>
      </c>
      <c r="D20" s="242" t="s">
        <v>4778</v>
      </c>
      <c r="E20" s="238">
        <v>11</v>
      </c>
      <c r="F20" s="238">
        <v>36</v>
      </c>
      <c r="G20" s="233" t="s">
        <v>4779</v>
      </c>
      <c r="H20" s="233"/>
      <c r="I20" s="233"/>
      <c r="J20" s="233"/>
      <c r="K20" s="233"/>
      <c r="L20" s="233"/>
      <c r="M20" s="233"/>
      <c r="N20" s="233"/>
      <c r="O20" s="233"/>
    </row>
    <row r="21" spans="1:15">
      <c r="A21" s="241">
        <v>20</v>
      </c>
      <c r="B21" s="242" t="s">
        <v>4780</v>
      </c>
      <c r="C21" s="242" t="s">
        <v>4781</v>
      </c>
      <c r="D21" s="242" t="s">
        <v>4782</v>
      </c>
      <c r="E21" s="238">
        <v>28</v>
      </c>
      <c r="F21" s="238">
        <v>27</v>
      </c>
      <c r="G21" s="233"/>
      <c r="H21" s="233"/>
      <c r="I21" s="233"/>
      <c r="J21" s="233"/>
      <c r="K21" s="233"/>
      <c r="L21" s="233"/>
      <c r="M21" s="233"/>
      <c r="N21" s="233"/>
      <c r="O21" s="233"/>
    </row>
    <row r="22" spans="1:15">
      <c r="A22" s="241">
        <v>21</v>
      </c>
      <c r="B22" s="242" t="s">
        <v>4783</v>
      </c>
      <c r="C22" s="242" t="s">
        <v>4784</v>
      </c>
      <c r="D22" s="242" t="s">
        <v>4785</v>
      </c>
      <c r="E22" s="238">
        <v>42</v>
      </c>
      <c r="F22" s="238">
        <v>34</v>
      </c>
      <c r="G22" s="233"/>
      <c r="H22" s="233"/>
      <c r="I22" s="233"/>
      <c r="J22" s="233"/>
      <c r="K22" s="233"/>
      <c r="L22" s="233"/>
      <c r="M22" s="233"/>
      <c r="N22" s="233"/>
      <c r="O22" s="233"/>
    </row>
    <row r="23" spans="1:15">
      <c r="A23" s="241">
        <v>22</v>
      </c>
      <c r="B23" s="242" t="s">
        <v>4786</v>
      </c>
      <c r="C23" s="242" t="s">
        <v>4787</v>
      </c>
      <c r="D23" s="242" t="s">
        <v>4788</v>
      </c>
      <c r="E23" s="238">
        <v>27</v>
      </c>
      <c r="F23" s="238">
        <v>39</v>
      </c>
      <c r="G23" s="233"/>
      <c r="H23" s="233"/>
      <c r="I23" s="233"/>
      <c r="J23" s="233"/>
      <c r="K23" s="233"/>
      <c r="L23" s="233"/>
      <c r="M23" s="233"/>
      <c r="N23" s="233"/>
      <c r="O23" s="233"/>
    </row>
    <row r="24" spans="1:15">
      <c r="A24" s="241">
        <v>23</v>
      </c>
      <c r="B24" s="242" t="s">
        <v>4789</v>
      </c>
      <c r="C24" s="242" t="s">
        <v>4790</v>
      </c>
      <c r="D24" s="242" t="s">
        <v>4791</v>
      </c>
      <c r="E24" s="238">
        <v>34</v>
      </c>
      <c r="F24" s="238">
        <v>15</v>
      </c>
      <c r="G24" s="233"/>
      <c r="H24" s="233"/>
      <c r="I24" s="233"/>
      <c r="J24" s="233"/>
      <c r="K24" s="233"/>
      <c r="L24" s="233"/>
      <c r="M24" s="233"/>
      <c r="N24" s="233"/>
      <c r="O24" s="233"/>
    </row>
    <row r="25" spans="1:15">
      <c r="A25" s="241">
        <v>24</v>
      </c>
      <c r="B25" s="246" t="s">
        <v>4792</v>
      </c>
      <c r="C25" s="246" t="s">
        <v>4793</v>
      </c>
      <c r="D25" s="246" t="s">
        <v>4794</v>
      </c>
      <c r="E25" s="238">
        <v>39</v>
      </c>
      <c r="F25" s="238">
        <v>18</v>
      </c>
      <c r="G25" s="233"/>
      <c r="H25" s="233"/>
      <c r="I25" s="233"/>
      <c r="J25" s="233"/>
      <c r="K25" s="233"/>
      <c r="L25" s="233"/>
      <c r="M25" s="233"/>
      <c r="N25" s="233"/>
      <c r="O25" s="233"/>
    </row>
    <row r="26" spans="1:15">
      <c r="A26" s="241">
        <v>25</v>
      </c>
      <c r="B26" s="246" t="s">
        <v>4795</v>
      </c>
      <c r="C26" s="246" t="s">
        <v>4796</v>
      </c>
      <c r="D26" s="246" t="s">
        <v>4797</v>
      </c>
      <c r="E26" s="238">
        <v>15</v>
      </c>
      <c r="F26" s="238">
        <v>34</v>
      </c>
      <c r="G26" s="233"/>
      <c r="H26" s="233"/>
      <c r="I26" s="233"/>
      <c r="J26" s="233"/>
      <c r="K26" s="233"/>
      <c r="L26" s="233"/>
      <c r="M26" s="233"/>
      <c r="N26" s="233"/>
      <c r="O26" s="233"/>
    </row>
    <row r="27" spans="1:15">
      <c r="A27" s="241">
        <v>26</v>
      </c>
      <c r="B27" s="246" t="s">
        <v>4798</v>
      </c>
      <c r="C27" s="246" t="s">
        <v>4799</v>
      </c>
      <c r="D27" s="246" t="s">
        <v>4800</v>
      </c>
      <c r="E27" s="238">
        <v>18</v>
      </c>
      <c r="F27" s="238">
        <v>16</v>
      </c>
      <c r="G27" s="233"/>
      <c r="H27" s="233"/>
      <c r="I27" s="233"/>
      <c r="J27" s="233"/>
      <c r="K27" s="233"/>
      <c r="L27" s="233"/>
      <c r="M27" s="233"/>
      <c r="N27" s="233"/>
      <c r="O27" s="233"/>
    </row>
    <row r="28" spans="1:15">
      <c r="A28" s="241">
        <v>27</v>
      </c>
      <c r="B28" s="242" t="s">
        <v>4801</v>
      </c>
      <c r="C28" s="242" t="s">
        <v>4802</v>
      </c>
      <c r="D28" s="242" t="s">
        <v>4803</v>
      </c>
      <c r="E28" s="238">
        <v>34</v>
      </c>
      <c r="F28" s="238">
        <v>18</v>
      </c>
      <c r="G28" s="233"/>
      <c r="H28" s="233"/>
      <c r="I28" s="233"/>
      <c r="J28" s="233"/>
      <c r="K28" s="233"/>
      <c r="L28" s="233"/>
      <c r="M28" s="233"/>
      <c r="N28" s="233"/>
      <c r="O28" s="233"/>
    </row>
    <row r="29" spans="1:15">
      <c r="A29" s="241">
        <v>28</v>
      </c>
      <c r="B29" s="242" t="s">
        <v>4804</v>
      </c>
      <c r="C29" s="242" t="s">
        <v>4805</v>
      </c>
      <c r="D29" s="242" t="s">
        <v>4806</v>
      </c>
      <c r="E29" s="238">
        <v>16</v>
      </c>
      <c r="F29" s="238">
        <v>34</v>
      </c>
      <c r="G29" s="233"/>
      <c r="H29" s="233"/>
      <c r="I29" s="233"/>
      <c r="J29" s="233"/>
      <c r="K29" s="233"/>
      <c r="L29" s="233"/>
      <c r="M29" s="233"/>
      <c r="N29" s="233"/>
      <c r="O29" s="233"/>
    </row>
    <row r="30" spans="1:15">
      <c r="A30" s="241">
        <v>29</v>
      </c>
      <c r="B30" s="242" t="s">
        <v>4807</v>
      </c>
      <c r="C30" s="242" t="s">
        <v>4808</v>
      </c>
      <c r="D30" s="242" t="s">
        <v>4809</v>
      </c>
      <c r="E30" s="238">
        <v>18</v>
      </c>
      <c r="F30" s="238">
        <v>16</v>
      </c>
      <c r="G30" s="233"/>
      <c r="H30" s="233"/>
      <c r="I30" s="233"/>
      <c r="J30" s="233"/>
      <c r="K30" s="233"/>
      <c r="L30" s="233"/>
      <c r="M30" s="233"/>
      <c r="N30" s="233"/>
      <c r="O30" s="233"/>
    </row>
    <row r="31" spans="1:15">
      <c r="A31" s="241">
        <v>30</v>
      </c>
      <c r="B31" s="242" t="s">
        <v>4810</v>
      </c>
      <c r="C31" s="242" t="s">
        <v>4811</v>
      </c>
      <c r="D31" s="242" t="s">
        <v>4812</v>
      </c>
      <c r="E31" s="238">
        <v>34</v>
      </c>
      <c r="F31" s="238">
        <v>18</v>
      </c>
      <c r="G31" s="233"/>
      <c r="H31" s="233"/>
      <c r="I31" s="233"/>
      <c r="J31" s="233"/>
      <c r="K31" s="233"/>
      <c r="L31" s="233"/>
      <c r="M31" s="233"/>
      <c r="N31" s="233"/>
      <c r="O31" s="233"/>
    </row>
    <row r="32" spans="1:15">
      <c r="A32" s="241">
        <v>31</v>
      </c>
      <c r="B32" s="242" t="s">
        <v>4813</v>
      </c>
      <c r="C32" s="242" t="s">
        <v>4814</v>
      </c>
      <c r="D32" s="242" t="s">
        <v>4815</v>
      </c>
      <c r="E32" s="238">
        <v>16</v>
      </c>
      <c r="F32" s="238">
        <v>50</v>
      </c>
      <c r="G32" s="233"/>
      <c r="H32" s="233"/>
      <c r="I32" s="233"/>
      <c r="J32" s="233"/>
      <c r="K32" s="233"/>
      <c r="L32" s="233"/>
      <c r="M32" s="233"/>
      <c r="N32" s="233"/>
      <c r="O32" s="233"/>
    </row>
    <row r="33" spans="1:15">
      <c r="A33" s="241">
        <v>32</v>
      </c>
      <c r="B33" s="242" t="s">
        <v>4816</v>
      </c>
      <c r="C33" s="242" t="s">
        <v>4817</v>
      </c>
      <c r="D33" s="242" t="s">
        <v>4818</v>
      </c>
      <c r="E33" s="238">
        <v>18</v>
      </c>
      <c r="F33" s="238">
        <v>17</v>
      </c>
      <c r="G33" s="233"/>
      <c r="H33" s="233"/>
      <c r="I33" s="233"/>
      <c r="J33" s="233"/>
      <c r="K33" s="233"/>
      <c r="L33" s="233"/>
      <c r="M33" s="233"/>
      <c r="N33" s="233"/>
      <c r="O33" s="233"/>
    </row>
    <row r="34" spans="1:15">
      <c r="A34" s="241">
        <v>33</v>
      </c>
      <c r="B34" s="242" t="s">
        <v>4816</v>
      </c>
      <c r="C34" s="242" t="s">
        <v>4819</v>
      </c>
      <c r="D34" s="242" t="s">
        <v>4820</v>
      </c>
      <c r="E34" s="238">
        <v>50</v>
      </c>
      <c r="F34" s="249">
        <v>30</v>
      </c>
      <c r="G34" s="261" t="s">
        <v>4821</v>
      </c>
      <c r="H34" s="233"/>
      <c r="I34" s="233"/>
      <c r="J34" s="233"/>
      <c r="K34" s="233"/>
      <c r="L34" s="233"/>
      <c r="M34" s="233"/>
      <c r="N34" s="233"/>
      <c r="O34" s="233"/>
    </row>
    <row r="35" spans="1:15">
      <c r="A35" s="241">
        <v>34</v>
      </c>
      <c r="B35" s="242" t="s">
        <v>4822</v>
      </c>
      <c r="C35" s="242" t="s">
        <v>4823</v>
      </c>
      <c r="D35" s="242" t="s">
        <v>4824</v>
      </c>
      <c r="E35" s="238">
        <v>17</v>
      </c>
      <c r="F35" s="249">
        <v>40</v>
      </c>
      <c r="G35" s="261"/>
      <c r="H35" s="233"/>
      <c r="I35" s="233"/>
      <c r="J35" s="233"/>
      <c r="K35" s="233"/>
      <c r="L35" s="233"/>
      <c r="M35" s="233"/>
      <c r="N35" s="233"/>
      <c r="O35" s="233"/>
    </row>
    <row r="36" spans="1:15">
      <c r="A36" s="241">
        <v>35</v>
      </c>
      <c r="B36" s="242" t="s">
        <v>4825</v>
      </c>
      <c r="C36" s="242" t="s">
        <v>4826</v>
      </c>
      <c r="D36" s="242" t="s">
        <v>4827</v>
      </c>
      <c r="E36" s="238">
        <v>50</v>
      </c>
      <c r="F36" s="249"/>
      <c r="G36" s="261"/>
      <c r="H36" s="233"/>
      <c r="I36" s="233"/>
      <c r="J36" s="233"/>
      <c r="K36" s="233"/>
      <c r="L36" s="233"/>
      <c r="M36" s="233"/>
      <c r="N36" s="233"/>
      <c r="O36" s="233"/>
    </row>
    <row r="37" spans="1:15">
      <c r="A37" s="241">
        <v>36</v>
      </c>
      <c r="B37" s="242" t="s">
        <v>4825</v>
      </c>
      <c r="C37" s="242" t="s">
        <v>4468</v>
      </c>
      <c r="D37" s="242" t="s">
        <v>4828</v>
      </c>
      <c r="E37" s="238">
        <v>40</v>
      </c>
      <c r="F37" s="238">
        <v>22</v>
      </c>
      <c r="G37" s="233"/>
      <c r="H37" s="233"/>
      <c r="I37" s="233"/>
      <c r="J37" s="233"/>
      <c r="K37" s="233"/>
      <c r="L37" s="233"/>
      <c r="M37" s="233"/>
      <c r="N37" s="233"/>
      <c r="O37" s="233"/>
    </row>
    <row r="38" spans="1:15">
      <c r="A38" s="241">
        <v>37</v>
      </c>
      <c r="B38" s="242" t="s">
        <v>4825</v>
      </c>
      <c r="C38" s="242" t="s">
        <v>4829</v>
      </c>
      <c r="D38" s="242" t="s">
        <v>4830</v>
      </c>
      <c r="E38" s="238">
        <v>15</v>
      </c>
      <c r="F38" s="238">
        <v>25</v>
      </c>
      <c r="G38" s="233"/>
      <c r="H38" s="233"/>
      <c r="I38" s="233"/>
      <c r="J38" s="233"/>
      <c r="K38" s="233"/>
      <c r="L38" s="233"/>
      <c r="M38" s="233"/>
      <c r="N38" s="233"/>
      <c r="O38" s="233"/>
    </row>
    <row r="39" spans="1:15">
      <c r="A39" s="241">
        <v>38</v>
      </c>
      <c r="B39" s="242" t="s">
        <v>4831</v>
      </c>
      <c r="C39" s="242" t="s">
        <v>4832</v>
      </c>
      <c r="D39" s="242" t="s">
        <v>4833</v>
      </c>
      <c r="E39" s="238">
        <v>22</v>
      </c>
      <c r="F39" s="238">
        <v>22</v>
      </c>
      <c r="G39" s="233"/>
      <c r="H39" s="233"/>
      <c r="I39" s="233"/>
      <c r="J39" s="233"/>
      <c r="K39" s="233"/>
      <c r="L39" s="233"/>
      <c r="M39" s="233"/>
      <c r="N39" s="233"/>
      <c r="O39" s="233"/>
    </row>
    <row r="40" spans="1:15">
      <c r="A40" s="241">
        <v>39</v>
      </c>
      <c r="B40" s="242" t="s">
        <v>4834</v>
      </c>
      <c r="C40" s="242" t="s">
        <v>4835</v>
      </c>
      <c r="D40" s="242" t="s">
        <v>4836</v>
      </c>
      <c r="E40" s="238">
        <v>25</v>
      </c>
      <c r="F40" s="238">
        <v>22</v>
      </c>
      <c r="G40" s="233"/>
      <c r="H40" s="233"/>
      <c r="I40" s="233"/>
      <c r="J40" s="233"/>
      <c r="K40" s="233"/>
      <c r="L40" s="233"/>
      <c r="M40" s="233"/>
      <c r="N40" s="233"/>
      <c r="O40" s="233"/>
    </row>
    <row r="41" spans="1:15">
      <c r="A41" s="241">
        <v>40</v>
      </c>
      <c r="B41" s="242" t="s">
        <v>4837</v>
      </c>
      <c r="C41" s="242" t="s">
        <v>4838</v>
      </c>
      <c r="D41" s="242" t="s">
        <v>4839</v>
      </c>
      <c r="E41" s="238">
        <v>22</v>
      </c>
      <c r="F41" s="238">
        <v>22</v>
      </c>
      <c r="G41" s="233"/>
      <c r="H41" s="233"/>
      <c r="I41" s="233"/>
      <c r="J41" s="233"/>
      <c r="K41" s="233"/>
      <c r="L41" s="233"/>
      <c r="M41" s="233"/>
      <c r="N41" s="233"/>
      <c r="O41" s="233"/>
    </row>
    <row r="42" spans="1:15">
      <c r="A42" s="241">
        <v>41</v>
      </c>
      <c r="B42" s="242" t="s">
        <v>4840</v>
      </c>
      <c r="C42" s="242" t="s">
        <v>4841</v>
      </c>
      <c r="D42" s="242" t="s">
        <v>4842</v>
      </c>
      <c r="E42" s="238">
        <v>22</v>
      </c>
      <c r="F42" s="238">
        <v>22</v>
      </c>
      <c r="G42" s="233"/>
      <c r="H42" s="233"/>
      <c r="I42" s="233"/>
      <c r="J42" s="233"/>
      <c r="K42" s="233"/>
      <c r="L42" s="233"/>
      <c r="M42" s="233"/>
      <c r="N42" s="233"/>
      <c r="O42" s="233"/>
    </row>
    <row r="43" spans="1:15">
      <c r="A43" s="241">
        <v>42</v>
      </c>
      <c r="B43" s="242" t="s">
        <v>4843</v>
      </c>
      <c r="C43" s="242" t="s">
        <v>4844</v>
      </c>
      <c r="D43" s="242" t="s">
        <v>4845</v>
      </c>
      <c r="E43" s="238">
        <v>22</v>
      </c>
      <c r="F43" s="238">
        <v>22</v>
      </c>
      <c r="G43" s="233"/>
      <c r="H43" s="233"/>
      <c r="I43" s="233"/>
      <c r="J43" s="233"/>
      <c r="K43" s="233"/>
      <c r="L43" s="233"/>
      <c r="M43" s="233"/>
      <c r="N43" s="233"/>
      <c r="O43" s="233"/>
    </row>
    <row r="44" spans="1:15">
      <c r="A44" s="241">
        <v>43</v>
      </c>
      <c r="B44" s="242" t="s">
        <v>4846</v>
      </c>
      <c r="C44" s="242" t="s">
        <v>4847</v>
      </c>
      <c r="D44" s="242" t="s">
        <v>4848</v>
      </c>
      <c r="E44" s="238">
        <v>22</v>
      </c>
      <c r="F44" s="238">
        <v>22</v>
      </c>
      <c r="G44" s="233"/>
      <c r="H44" s="233"/>
      <c r="I44" s="233"/>
      <c r="J44" s="233"/>
      <c r="K44" s="233"/>
      <c r="L44" s="233"/>
      <c r="M44" s="233"/>
      <c r="N44" s="233"/>
      <c r="O44" s="233"/>
    </row>
    <row r="45" spans="1:15">
      <c r="A45" s="241">
        <v>44</v>
      </c>
      <c r="B45" s="242" t="s">
        <v>4849</v>
      </c>
      <c r="C45" s="242" t="s">
        <v>4850</v>
      </c>
      <c r="D45" s="242" t="s">
        <v>4851</v>
      </c>
      <c r="E45" s="238">
        <v>22</v>
      </c>
      <c r="F45" s="238">
        <v>22</v>
      </c>
      <c r="G45" s="233"/>
      <c r="H45" s="233"/>
      <c r="I45" s="233"/>
      <c r="J45" s="233"/>
      <c r="K45" s="233"/>
      <c r="L45" s="233"/>
      <c r="M45" s="233"/>
      <c r="N45" s="233"/>
      <c r="O45" s="233"/>
    </row>
    <row r="46" spans="1:15">
      <c r="A46" s="241">
        <v>45</v>
      </c>
      <c r="B46" s="242" t="s">
        <v>4852</v>
      </c>
      <c r="C46" s="242" t="s">
        <v>4853</v>
      </c>
      <c r="D46" s="242" t="s">
        <v>4854</v>
      </c>
      <c r="E46" s="238">
        <v>22</v>
      </c>
      <c r="F46" s="238">
        <v>22</v>
      </c>
      <c r="G46" s="233"/>
      <c r="H46" s="233"/>
      <c r="I46" s="233"/>
      <c r="J46" s="233"/>
      <c r="K46" s="233"/>
      <c r="L46" s="233"/>
      <c r="M46" s="233"/>
      <c r="N46" s="233"/>
      <c r="O46" s="233"/>
    </row>
    <row r="47" spans="1:15">
      <c r="A47" s="241">
        <v>46</v>
      </c>
      <c r="B47" s="242" t="s">
        <v>4855</v>
      </c>
      <c r="C47" s="242" t="s">
        <v>996</v>
      </c>
      <c r="D47" s="242" t="s">
        <v>4856</v>
      </c>
      <c r="E47" s="238">
        <v>22</v>
      </c>
      <c r="F47" s="238">
        <v>22</v>
      </c>
      <c r="G47" s="233"/>
      <c r="H47" s="233"/>
      <c r="I47" s="233"/>
      <c r="J47" s="233"/>
      <c r="K47" s="233"/>
      <c r="L47" s="233"/>
      <c r="M47" s="233"/>
      <c r="N47" s="233"/>
      <c r="O47" s="233"/>
    </row>
    <row r="48" spans="1:15">
      <c r="A48" s="241">
        <v>47</v>
      </c>
      <c r="B48" s="242" t="s">
        <v>4857</v>
      </c>
      <c r="C48" s="242" t="s">
        <v>4858</v>
      </c>
      <c r="D48" s="242" t="s">
        <v>4859</v>
      </c>
      <c r="E48" s="238">
        <v>22</v>
      </c>
      <c r="F48" s="238">
        <v>22</v>
      </c>
      <c r="G48" s="233"/>
      <c r="H48" s="233"/>
      <c r="I48" s="233"/>
      <c r="J48" s="233"/>
      <c r="K48" s="233"/>
      <c r="L48" s="233"/>
      <c r="M48" s="233"/>
      <c r="N48" s="233"/>
      <c r="O48" s="233"/>
    </row>
    <row r="49" spans="1:15">
      <c r="A49" s="241">
        <v>48</v>
      </c>
      <c r="B49" s="242" t="s">
        <v>4860</v>
      </c>
      <c r="C49" s="242" t="s">
        <v>4861</v>
      </c>
      <c r="D49" s="242" t="s">
        <v>4862</v>
      </c>
      <c r="E49" s="238">
        <v>22</v>
      </c>
      <c r="F49" s="238">
        <v>22</v>
      </c>
      <c r="G49" s="233"/>
      <c r="H49" s="233"/>
      <c r="I49" s="233"/>
      <c r="J49" s="233"/>
      <c r="K49" s="233"/>
      <c r="L49" s="233"/>
      <c r="M49" s="233"/>
      <c r="N49" s="233"/>
      <c r="O49" s="233"/>
    </row>
    <row r="50" spans="1:15">
      <c r="A50" s="241">
        <v>49</v>
      </c>
      <c r="B50" s="242" t="s">
        <v>4863</v>
      </c>
      <c r="C50" s="242" t="s">
        <v>4864</v>
      </c>
      <c r="D50" s="242" t="s">
        <v>4865</v>
      </c>
      <c r="E50" s="238">
        <v>22</v>
      </c>
      <c r="F50" s="238">
        <v>22</v>
      </c>
      <c r="G50" s="233"/>
      <c r="H50" s="233"/>
      <c r="I50" s="233"/>
      <c r="J50" s="233"/>
      <c r="K50" s="233"/>
      <c r="L50" s="233"/>
      <c r="M50" s="233"/>
      <c r="N50" s="233"/>
      <c r="O50" s="233"/>
    </row>
    <row r="51" spans="1:15">
      <c r="A51" s="241">
        <v>50</v>
      </c>
      <c r="B51" s="242" t="s">
        <v>4866</v>
      </c>
      <c r="C51" s="242" t="s">
        <v>4867</v>
      </c>
      <c r="D51" s="242" t="s">
        <v>4868</v>
      </c>
      <c r="E51" s="238">
        <v>22</v>
      </c>
      <c r="F51" s="238">
        <v>22</v>
      </c>
      <c r="G51" s="233"/>
      <c r="H51" s="233"/>
      <c r="I51" s="233"/>
      <c r="J51" s="233"/>
      <c r="K51" s="233"/>
      <c r="L51" s="233"/>
      <c r="M51" s="233"/>
      <c r="N51" s="233"/>
      <c r="O51" s="233"/>
    </row>
    <row r="52" spans="1:15">
      <c r="A52" s="241">
        <v>51</v>
      </c>
      <c r="B52" s="242" t="s">
        <v>4869</v>
      </c>
      <c r="C52" s="242" t="s">
        <v>4870</v>
      </c>
      <c r="D52" s="242" t="s">
        <v>4871</v>
      </c>
      <c r="E52" s="238">
        <v>22</v>
      </c>
      <c r="F52" s="238">
        <v>22</v>
      </c>
      <c r="G52" s="233"/>
      <c r="H52" s="233"/>
      <c r="I52" s="233"/>
      <c r="J52" s="233"/>
      <c r="K52" s="233"/>
      <c r="L52" s="233"/>
      <c r="M52" s="233"/>
      <c r="N52" s="233"/>
      <c r="O52" s="233"/>
    </row>
    <row r="53" spans="1:15">
      <c r="A53" s="241">
        <v>52</v>
      </c>
      <c r="B53" s="242" t="s">
        <v>4872</v>
      </c>
      <c r="C53" s="242" t="s">
        <v>4873</v>
      </c>
      <c r="D53" s="242" t="s">
        <v>4874</v>
      </c>
      <c r="E53" s="238">
        <v>22</v>
      </c>
      <c r="F53" s="238">
        <v>22</v>
      </c>
      <c r="G53" s="233"/>
      <c r="H53" s="233"/>
      <c r="I53" s="233"/>
      <c r="J53" s="233"/>
      <c r="K53" s="233"/>
      <c r="L53" s="233"/>
      <c r="M53" s="233"/>
      <c r="N53" s="233"/>
      <c r="O53" s="233"/>
    </row>
    <row r="54" spans="1:15">
      <c r="A54" s="241">
        <v>53</v>
      </c>
      <c r="B54" s="242" t="s">
        <v>4875</v>
      </c>
      <c r="C54" s="242" t="s">
        <v>4876</v>
      </c>
      <c r="D54" s="242" t="s">
        <v>4877</v>
      </c>
      <c r="E54" s="238">
        <v>22</v>
      </c>
      <c r="F54" s="238">
        <v>15</v>
      </c>
      <c r="G54" s="233"/>
      <c r="H54" s="233"/>
      <c r="I54" s="233"/>
      <c r="J54" s="233"/>
      <c r="K54" s="233"/>
      <c r="L54" s="233"/>
      <c r="M54" s="233"/>
      <c r="N54" s="233"/>
      <c r="O54" s="233"/>
    </row>
    <row r="55" spans="1:15">
      <c r="A55" s="241">
        <v>54</v>
      </c>
      <c r="B55" s="242" t="s">
        <v>4878</v>
      </c>
      <c r="C55" s="242" t="s">
        <v>4879</v>
      </c>
      <c r="D55" s="242" t="s">
        <v>4880</v>
      </c>
      <c r="E55" s="238">
        <v>22</v>
      </c>
      <c r="F55" s="238">
        <v>25</v>
      </c>
      <c r="G55" s="233"/>
      <c r="H55" s="233"/>
      <c r="I55" s="233"/>
      <c r="J55" s="233"/>
      <c r="K55" s="233"/>
      <c r="L55" s="233"/>
      <c r="M55" s="233"/>
      <c r="N55" s="233"/>
      <c r="O55" s="233"/>
    </row>
    <row r="56" spans="1:15">
      <c r="A56" s="241">
        <v>55</v>
      </c>
      <c r="B56" s="242" t="s">
        <v>4881</v>
      </c>
      <c r="C56" s="242" t="s">
        <v>4882</v>
      </c>
      <c r="D56" s="242" t="s">
        <v>4883</v>
      </c>
      <c r="E56" s="238">
        <v>15</v>
      </c>
      <c r="F56" s="238">
        <v>30</v>
      </c>
      <c r="G56" s="233"/>
      <c r="H56" s="233"/>
      <c r="I56" s="233"/>
      <c r="J56" s="233"/>
      <c r="K56" s="233"/>
      <c r="L56" s="233"/>
      <c r="M56" s="233"/>
      <c r="N56" s="233"/>
      <c r="O56" s="233"/>
    </row>
    <row r="57" spans="1:15">
      <c r="A57" s="241">
        <v>56</v>
      </c>
      <c r="B57" s="242" t="s">
        <v>4699</v>
      </c>
      <c r="C57" s="242" t="s">
        <v>4884</v>
      </c>
      <c r="D57" s="242" t="s">
        <v>4885</v>
      </c>
      <c r="E57" s="238">
        <v>25</v>
      </c>
      <c r="F57" s="238">
        <v>19</v>
      </c>
      <c r="G57" s="233" t="s">
        <v>4886</v>
      </c>
      <c r="H57" s="233"/>
      <c r="I57" s="233"/>
      <c r="J57" s="233"/>
      <c r="K57" s="233"/>
      <c r="L57" s="233"/>
      <c r="M57" s="233"/>
      <c r="N57" s="233"/>
      <c r="O57" s="233"/>
    </row>
    <row r="58" spans="1:15">
      <c r="A58" s="241">
        <v>57</v>
      </c>
      <c r="B58" s="242" t="s">
        <v>4887</v>
      </c>
      <c r="C58" s="242" t="s">
        <v>4888</v>
      </c>
      <c r="D58" s="242" t="s">
        <v>4889</v>
      </c>
      <c r="E58" s="238">
        <v>30</v>
      </c>
      <c r="F58" s="238">
        <v>19</v>
      </c>
      <c r="G58" s="233"/>
      <c r="H58" s="233"/>
      <c r="I58" s="233"/>
      <c r="J58" s="233"/>
      <c r="K58" s="233"/>
      <c r="L58" s="233"/>
      <c r="M58" s="233"/>
      <c r="N58" s="233"/>
      <c r="O58" s="233"/>
    </row>
    <row r="59" spans="1:15">
      <c r="A59" s="241">
        <v>58</v>
      </c>
      <c r="B59" s="246" t="s">
        <v>4890</v>
      </c>
      <c r="C59" s="242" t="s">
        <v>4891</v>
      </c>
      <c r="D59" s="242" t="s">
        <v>4892</v>
      </c>
      <c r="E59" s="238">
        <v>15</v>
      </c>
      <c r="F59" s="238">
        <v>9</v>
      </c>
      <c r="G59" s="233"/>
      <c r="H59" s="233"/>
      <c r="I59" s="233"/>
      <c r="J59" s="233"/>
      <c r="K59" s="233"/>
      <c r="L59" s="233"/>
      <c r="M59" s="233"/>
      <c r="N59" s="233"/>
      <c r="O59" s="233"/>
    </row>
    <row r="60" spans="1:15">
      <c r="A60" s="241">
        <v>59</v>
      </c>
      <c r="B60" s="246" t="s">
        <v>4893</v>
      </c>
      <c r="C60" s="242" t="s">
        <v>4894</v>
      </c>
      <c r="D60" s="242" t="s">
        <v>4895</v>
      </c>
      <c r="E60" s="238">
        <v>15</v>
      </c>
      <c r="F60" s="238">
        <v>22</v>
      </c>
      <c r="G60" s="233"/>
      <c r="H60" s="233"/>
      <c r="I60" s="233"/>
      <c r="J60" s="233"/>
      <c r="K60" s="233"/>
      <c r="L60" s="233"/>
      <c r="M60" s="233"/>
      <c r="N60" s="233"/>
      <c r="O60" s="233"/>
    </row>
    <row r="61" spans="1:15">
      <c r="A61" s="241">
        <v>60</v>
      </c>
      <c r="B61" s="246" t="s">
        <v>4896</v>
      </c>
      <c r="C61" s="242" t="s">
        <v>4897</v>
      </c>
      <c r="D61" s="242" t="s">
        <v>4898</v>
      </c>
      <c r="E61" s="238">
        <v>9</v>
      </c>
      <c r="F61" s="238">
        <v>22</v>
      </c>
      <c r="G61" s="233"/>
      <c r="H61" s="233"/>
      <c r="I61" s="233"/>
      <c r="J61" s="233"/>
      <c r="K61" s="233"/>
      <c r="L61" s="233"/>
      <c r="M61" s="233"/>
      <c r="N61" s="233"/>
      <c r="O61" s="233"/>
    </row>
    <row r="62" spans="1:15">
      <c r="A62" s="241">
        <v>61</v>
      </c>
      <c r="B62" s="242" t="s">
        <v>4899</v>
      </c>
      <c r="C62" s="242" t="s">
        <v>4900</v>
      </c>
      <c r="D62" s="242" t="s">
        <v>4901</v>
      </c>
      <c r="E62" s="238">
        <v>22</v>
      </c>
      <c r="F62" s="238">
        <v>22</v>
      </c>
      <c r="G62" s="233"/>
      <c r="H62" s="233"/>
      <c r="I62" s="233"/>
      <c r="J62" s="233"/>
      <c r="K62" s="233"/>
      <c r="L62" s="233"/>
      <c r="M62" s="233"/>
      <c r="N62" s="233"/>
      <c r="O62" s="233"/>
    </row>
    <row r="63" spans="1:15">
      <c r="A63" s="241">
        <v>62</v>
      </c>
      <c r="B63" s="242" t="s">
        <v>4902</v>
      </c>
      <c r="C63" s="242" t="s">
        <v>4903</v>
      </c>
      <c r="D63" s="242" t="s">
        <v>4904</v>
      </c>
      <c r="E63" s="238">
        <v>22</v>
      </c>
      <c r="F63" s="238">
        <v>22</v>
      </c>
      <c r="G63" s="233"/>
      <c r="H63" s="233"/>
      <c r="I63" s="233"/>
      <c r="J63" s="233"/>
      <c r="K63" s="233"/>
      <c r="L63" s="233"/>
      <c r="M63" s="233"/>
      <c r="N63" s="233"/>
      <c r="O63" s="233"/>
    </row>
    <row r="64" spans="1:15">
      <c r="A64" s="241">
        <v>63</v>
      </c>
      <c r="B64" s="242" t="s">
        <v>4905</v>
      </c>
      <c r="C64" s="242" t="s">
        <v>4906</v>
      </c>
      <c r="D64" s="242" t="s">
        <v>4907</v>
      </c>
      <c r="E64" s="238">
        <v>22</v>
      </c>
      <c r="F64" s="238">
        <v>22</v>
      </c>
      <c r="G64" s="233"/>
      <c r="H64" s="233"/>
      <c r="I64" s="233"/>
      <c r="J64" s="233"/>
      <c r="K64" s="233"/>
      <c r="L64" s="233"/>
      <c r="M64" s="233"/>
      <c r="N64" s="233"/>
      <c r="O64" s="233"/>
    </row>
    <row r="65" spans="1:15">
      <c r="A65" s="241">
        <v>64</v>
      </c>
      <c r="B65" s="242" t="s">
        <v>4908</v>
      </c>
      <c r="C65" s="242" t="s">
        <v>4909</v>
      </c>
      <c r="D65" s="242" t="s">
        <v>4910</v>
      </c>
      <c r="E65" s="238">
        <v>22</v>
      </c>
      <c r="F65" s="238">
        <v>22</v>
      </c>
      <c r="G65" s="233"/>
      <c r="H65" s="233"/>
      <c r="I65" s="233"/>
      <c r="J65" s="233"/>
      <c r="K65" s="233"/>
      <c r="L65" s="233"/>
      <c r="M65" s="233"/>
      <c r="N65" s="233"/>
      <c r="O65" s="233"/>
    </row>
    <row r="66" spans="1:15">
      <c r="A66" s="241">
        <v>65</v>
      </c>
      <c r="B66" s="242" t="s">
        <v>4911</v>
      </c>
      <c r="C66" s="242" t="s">
        <v>4912</v>
      </c>
      <c r="D66" s="242" t="s">
        <v>4913</v>
      </c>
      <c r="E66" s="238">
        <v>22</v>
      </c>
      <c r="F66" s="238">
        <v>22</v>
      </c>
      <c r="G66" s="233"/>
      <c r="H66" s="233"/>
      <c r="I66" s="233"/>
      <c r="J66" s="233"/>
      <c r="K66" s="233"/>
      <c r="L66" s="233"/>
      <c r="M66" s="233"/>
      <c r="N66" s="233"/>
      <c r="O66" s="233"/>
    </row>
    <row r="67" spans="1:15">
      <c r="A67" s="241">
        <v>66</v>
      </c>
      <c r="B67" s="242" t="s">
        <v>4914</v>
      </c>
      <c r="C67" s="242" t="s">
        <v>4915</v>
      </c>
      <c r="D67" s="242" t="s">
        <v>4916</v>
      </c>
      <c r="E67" s="238">
        <v>22</v>
      </c>
      <c r="F67" s="238">
        <v>22</v>
      </c>
      <c r="G67" s="233"/>
      <c r="H67" s="233"/>
      <c r="I67" s="233"/>
      <c r="J67" s="233"/>
      <c r="K67" s="233"/>
      <c r="L67" s="233"/>
      <c r="M67" s="233"/>
      <c r="N67" s="233"/>
      <c r="O67" s="233"/>
    </row>
    <row r="68" spans="1:15">
      <c r="A68" s="241">
        <v>67</v>
      </c>
      <c r="B68" s="242" t="s">
        <v>4917</v>
      </c>
      <c r="C68" s="242" t="s">
        <v>4918</v>
      </c>
      <c r="D68" s="242" t="s">
        <v>4919</v>
      </c>
      <c r="E68" s="238">
        <v>22</v>
      </c>
      <c r="F68" s="238">
        <v>22</v>
      </c>
      <c r="G68" s="233"/>
      <c r="H68" s="233"/>
      <c r="I68" s="233"/>
      <c r="J68" s="233"/>
      <c r="K68" s="233"/>
      <c r="L68" s="233"/>
      <c r="M68" s="233"/>
      <c r="N68" s="233"/>
      <c r="O68" s="233"/>
    </row>
    <row r="69" spans="1:15">
      <c r="A69" s="241">
        <v>68</v>
      </c>
      <c r="B69" s="242" t="s">
        <v>4920</v>
      </c>
      <c r="C69" s="242" t="s">
        <v>4921</v>
      </c>
      <c r="D69" s="242" t="s">
        <v>4922</v>
      </c>
      <c r="E69" s="238">
        <v>22</v>
      </c>
      <c r="F69" s="238">
        <v>22</v>
      </c>
      <c r="G69" s="233"/>
      <c r="H69" s="233"/>
      <c r="I69" s="233"/>
      <c r="J69" s="233"/>
      <c r="K69" s="233"/>
      <c r="L69" s="233"/>
      <c r="M69" s="233"/>
      <c r="N69" s="233"/>
      <c r="O69" s="233"/>
    </row>
    <row r="70" spans="1:15">
      <c r="A70" s="241">
        <v>69</v>
      </c>
      <c r="B70" s="242" t="s">
        <v>4923</v>
      </c>
      <c r="C70" s="242" t="s">
        <v>4924</v>
      </c>
      <c r="D70" s="242" t="s">
        <v>4925</v>
      </c>
      <c r="E70" s="238">
        <v>22</v>
      </c>
      <c r="F70" s="238">
        <v>15</v>
      </c>
      <c r="G70" s="233"/>
      <c r="H70" s="233"/>
      <c r="I70" s="233"/>
      <c r="J70" s="233"/>
      <c r="K70" s="233"/>
      <c r="L70" s="233"/>
      <c r="M70" s="233"/>
      <c r="N70" s="233"/>
      <c r="O70" s="233"/>
    </row>
    <row r="71" spans="1:15">
      <c r="A71" s="241">
        <v>70</v>
      </c>
      <c r="B71" s="242" t="s">
        <v>4926</v>
      </c>
      <c r="C71" s="242" t="s">
        <v>4927</v>
      </c>
      <c r="D71" s="242" t="s">
        <v>4928</v>
      </c>
      <c r="E71" s="238">
        <v>22</v>
      </c>
      <c r="F71" s="249">
        <v>22</v>
      </c>
      <c r="G71" s="233" t="s">
        <v>4821</v>
      </c>
      <c r="H71" s="233"/>
      <c r="I71" s="233"/>
      <c r="J71" s="233"/>
      <c r="K71" s="233"/>
      <c r="L71" s="233"/>
      <c r="M71" s="233"/>
      <c r="N71" s="233"/>
      <c r="O71" s="233"/>
    </row>
    <row r="72" spans="1:15">
      <c r="A72" s="241">
        <v>71</v>
      </c>
      <c r="B72" s="242" t="s">
        <v>4929</v>
      </c>
      <c r="C72" s="242" t="s">
        <v>4930</v>
      </c>
      <c r="D72" s="242" t="s">
        <v>4931</v>
      </c>
      <c r="E72" s="238">
        <v>15</v>
      </c>
      <c r="F72" s="238">
        <v>12</v>
      </c>
      <c r="G72" s="233"/>
      <c r="H72" s="233"/>
      <c r="I72" s="233"/>
      <c r="J72" s="233"/>
      <c r="K72" s="233"/>
      <c r="L72" s="233"/>
      <c r="M72" s="233"/>
      <c r="N72" s="233"/>
      <c r="O72" s="233"/>
    </row>
    <row r="73" spans="1:15">
      <c r="A73" s="241">
        <v>72</v>
      </c>
      <c r="B73" s="242" t="s">
        <v>4932</v>
      </c>
      <c r="C73" s="242" t="s">
        <v>4933</v>
      </c>
      <c r="D73" s="242" t="s">
        <v>4934</v>
      </c>
      <c r="E73" s="238">
        <v>22</v>
      </c>
      <c r="F73" s="238">
        <v>10</v>
      </c>
      <c r="G73" s="233"/>
      <c r="H73" s="233"/>
      <c r="I73" s="233"/>
      <c r="J73" s="233"/>
      <c r="K73" s="233"/>
      <c r="L73" s="233"/>
      <c r="M73" s="233"/>
      <c r="N73" s="233"/>
      <c r="O73" s="233"/>
    </row>
    <row r="74" spans="1:15">
      <c r="A74" s="241">
        <v>73</v>
      </c>
      <c r="B74" s="250" t="s">
        <v>4935</v>
      </c>
      <c r="C74" s="250" t="s">
        <v>4936</v>
      </c>
      <c r="D74" s="250" t="s">
        <v>4936</v>
      </c>
      <c r="E74" s="251">
        <v>12</v>
      </c>
      <c r="F74" s="238">
        <v>18</v>
      </c>
      <c r="G74" s="233"/>
      <c r="H74" s="233"/>
      <c r="I74" s="233"/>
      <c r="J74" s="233"/>
      <c r="K74" s="233"/>
      <c r="L74" s="233"/>
      <c r="M74" s="233"/>
      <c r="N74" s="233"/>
      <c r="O74" s="233"/>
    </row>
    <row r="75" spans="1:15">
      <c r="A75" s="241">
        <v>74</v>
      </c>
      <c r="B75" s="250" t="s">
        <v>4937</v>
      </c>
      <c r="C75" s="250" t="s">
        <v>4938</v>
      </c>
      <c r="D75" s="250" t="s">
        <v>4938</v>
      </c>
      <c r="E75" s="251">
        <v>10</v>
      </c>
      <c r="F75" s="238">
        <v>17</v>
      </c>
      <c r="G75" s="233"/>
      <c r="H75" s="233"/>
      <c r="I75" s="233"/>
      <c r="J75" s="233"/>
      <c r="K75" s="233"/>
      <c r="L75" s="233"/>
      <c r="M75" s="233"/>
      <c r="N75" s="233"/>
      <c r="O75" s="233"/>
    </row>
    <row r="76" spans="1:15">
      <c r="A76" s="241">
        <v>75</v>
      </c>
      <c r="B76" s="250" t="s">
        <v>4939</v>
      </c>
      <c r="C76" s="250" t="s">
        <v>4940</v>
      </c>
      <c r="D76" s="250" t="s">
        <v>4941</v>
      </c>
      <c r="E76" s="251">
        <v>18</v>
      </c>
      <c r="F76" s="238">
        <v>6</v>
      </c>
      <c r="G76" s="233"/>
      <c r="H76" s="233"/>
      <c r="I76" s="233"/>
      <c r="J76" s="233"/>
      <c r="K76" s="233"/>
      <c r="L76" s="233"/>
      <c r="M76" s="233"/>
      <c r="N76" s="233"/>
      <c r="O76" s="233"/>
    </row>
    <row r="77" spans="1:15">
      <c r="A77" s="241">
        <v>76</v>
      </c>
      <c r="B77" s="250" t="s">
        <v>4942</v>
      </c>
      <c r="C77" s="252" t="s">
        <v>4943</v>
      </c>
      <c r="D77" s="252" t="s">
        <v>4943</v>
      </c>
      <c r="E77" s="251">
        <v>17</v>
      </c>
      <c r="F77" s="238">
        <v>17</v>
      </c>
      <c r="G77" s="233"/>
      <c r="H77" s="233"/>
      <c r="I77" s="233"/>
      <c r="J77" s="233"/>
      <c r="K77" s="233"/>
      <c r="L77" s="233"/>
      <c r="M77" s="233"/>
      <c r="N77" s="233"/>
      <c r="O77" s="233"/>
    </row>
    <row r="78" spans="1:15">
      <c r="A78" s="241">
        <v>77</v>
      </c>
      <c r="B78" s="250" t="s">
        <v>4944</v>
      </c>
      <c r="C78" s="250" t="s">
        <v>4945</v>
      </c>
      <c r="D78" s="250" t="s">
        <v>4946</v>
      </c>
      <c r="E78" s="251">
        <v>6</v>
      </c>
      <c r="F78" s="238">
        <v>8</v>
      </c>
      <c r="G78" s="233"/>
      <c r="H78" s="233"/>
      <c r="I78" s="233"/>
      <c r="J78" s="233"/>
      <c r="K78" s="233"/>
      <c r="L78" s="233"/>
      <c r="M78" s="233"/>
      <c r="N78" s="233"/>
      <c r="O78" s="233"/>
    </row>
    <row r="79" spans="1:15">
      <c r="A79" s="241">
        <v>78</v>
      </c>
      <c r="B79" s="253" t="s">
        <v>4947</v>
      </c>
      <c r="C79" s="253" t="s">
        <v>4948</v>
      </c>
      <c r="D79" s="253" t="s">
        <v>4948</v>
      </c>
      <c r="E79" s="251">
        <v>17</v>
      </c>
      <c r="F79" s="238">
        <v>13</v>
      </c>
      <c r="G79" s="233"/>
      <c r="H79" s="233"/>
      <c r="I79" s="233"/>
      <c r="J79" s="233"/>
      <c r="K79" s="233"/>
      <c r="L79" s="233"/>
      <c r="M79" s="233"/>
      <c r="N79" s="233"/>
      <c r="O79" s="233"/>
    </row>
    <row r="80" spans="1:15">
      <c r="A80" s="241">
        <v>79</v>
      </c>
      <c r="B80" s="250" t="s">
        <v>4949</v>
      </c>
      <c r="C80" s="250" t="s">
        <v>4950</v>
      </c>
      <c r="D80" s="250" t="s">
        <v>4950</v>
      </c>
      <c r="E80" s="251">
        <v>8</v>
      </c>
      <c r="F80" s="238">
        <v>12</v>
      </c>
      <c r="G80" s="233"/>
      <c r="H80" s="233"/>
      <c r="I80" s="233"/>
      <c r="J80" s="233"/>
      <c r="K80" s="233"/>
      <c r="L80" s="233"/>
      <c r="M80" s="233"/>
      <c r="N80" s="233"/>
      <c r="O80" s="233"/>
    </row>
    <row r="81" spans="1:15">
      <c r="A81" s="241">
        <v>80</v>
      </c>
      <c r="B81" s="250" t="s">
        <v>4951</v>
      </c>
      <c r="C81" s="250" t="s">
        <v>4952</v>
      </c>
      <c r="D81" s="250" t="s">
        <v>4952</v>
      </c>
      <c r="E81" s="251">
        <v>13</v>
      </c>
      <c r="F81" s="238">
        <v>28</v>
      </c>
      <c r="G81" s="233"/>
      <c r="H81" s="233"/>
      <c r="I81" s="233"/>
      <c r="J81" s="233"/>
      <c r="K81" s="233"/>
      <c r="L81" s="233"/>
      <c r="M81" s="233"/>
      <c r="N81" s="233"/>
      <c r="O81" s="233"/>
    </row>
    <row r="82" spans="1:15">
      <c r="A82" s="241">
        <v>81</v>
      </c>
      <c r="B82" s="250" t="s">
        <v>4953</v>
      </c>
      <c r="C82" s="250" t="s">
        <v>4954</v>
      </c>
      <c r="D82" s="250" t="s">
        <v>4954</v>
      </c>
      <c r="E82" s="251">
        <v>12</v>
      </c>
      <c r="F82" s="238"/>
      <c r="G82" s="233" t="s">
        <v>4821</v>
      </c>
      <c r="H82" s="233"/>
      <c r="I82" s="233"/>
      <c r="J82" s="233"/>
      <c r="K82" s="233"/>
      <c r="L82" s="233"/>
      <c r="M82" s="233"/>
      <c r="N82" s="233"/>
      <c r="O82" s="233"/>
    </row>
    <row r="83" spans="1:15">
      <c r="A83" s="241">
        <v>82</v>
      </c>
      <c r="B83" s="250" t="s">
        <v>4955</v>
      </c>
      <c r="C83" s="250" t="s">
        <v>4956</v>
      </c>
      <c r="D83" s="250" t="s">
        <v>4957</v>
      </c>
      <c r="E83" s="251">
        <v>28</v>
      </c>
      <c r="F83" s="238">
        <v>17</v>
      </c>
      <c r="G83" s="233"/>
      <c r="H83" s="233"/>
      <c r="I83" s="233"/>
      <c r="J83" s="233"/>
      <c r="K83" s="233"/>
      <c r="L83" s="233"/>
      <c r="M83" s="233"/>
      <c r="N83" s="233"/>
      <c r="O83" s="233"/>
    </row>
    <row r="84" spans="1:15">
      <c r="A84" s="241">
        <v>83</v>
      </c>
      <c r="B84" s="250" t="s">
        <v>4958</v>
      </c>
      <c r="C84" s="250" t="s">
        <v>4959</v>
      </c>
      <c r="D84" s="250" t="s">
        <v>4959</v>
      </c>
      <c r="E84" s="251">
        <v>25</v>
      </c>
      <c r="F84" s="238">
        <v>15</v>
      </c>
      <c r="G84" s="233"/>
      <c r="H84" s="233"/>
      <c r="I84" s="233"/>
      <c r="J84" s="233"/>
      <c r="K84" s="233"/>
      <c r="L84" s="233"/>
      <c r="M84" s="233"/>
      <c r="N84" s="233"/>
      <c r="O84" s="233"/>
    </row>
    <row r="85" spans="1:15">
      <c r="A85" s="241">
        <v>84</v>
      </c>
      <c r="B85" s="250" t="s">
        <v>4960</v>
      </c>
      <c r="C85" s="252" t="s">
        <v>4961</v>
      </c>
      <c r="D85" s="252" t="s">
        <v>4961</v>
      </c>
      <c r="E85" s="251">
        <v>17</v>
      </c>
      <c r="F85" s="238">
        <v>17</v>
      </c>
      <c r="G85" s="233"/>
      <c r="H85" s="233"/>
      <c r="I85" s="233"/>
      <c r="J85" s="233"/>
      <c r="K85" s="233"/>
      <c r="L85" s="233"/>
      <c r="M85" s="233"/>
      <c r="N85" s="233"/>
      <c r="O85" s="233"/>
    </row>
    <row r="86" spans="1:15">
      <c r="A86" s="241">
        <v>85</v>
      </c>
      <c r="B86" s="250" t="s">
        <v>4962</v>
      </c>
      <c r="C86" s="250" t="s">
        <v>4963</v>
      </c>
      <c r="D86" s="250" t="s">
        <v>4963</v>
      </c>
      <c r="E86" s="251">
        <v>15</v>
      </c>
      <c r="F86" s="238">
        <v>20</v>
      </c>
      <c r="G86" s="254"/>
      <c r="H86" s="254"/>
      <c r="I86" s="233"/>
      <c r="J86" s="233"/>
      <c r="K86" s="233"/>
      <c r="L86" s="233"/>
      <c r="M86" s="233"/>
      <c r="N86" s="233"/>
      <c r="O86" s="233"/>
    </row>
    <row r="87" spans="1:15">
      <c r="A87" s="241">
        <v>86</v>
      </c>
      <c r="B87" s="250" t="s">
        <v>4964</v>
      </c>
      <c r="C87" s="250" t="s">
        <v>4965</v>
      </c>
      <c r="D87" s="250" t="s">
        <v>4966</v>
      </c>
      <c r="E87" s="251">
        <v>17</v>
      </c>
      <c r="F87" s="238">
        <v>8</v>
      </c>
      <c r="G87" s="254"/>
      <c r="H87" s="254"/>
      <c r="I87" s="233"/>
      <c r="J87" s="233"/>
      <c r="K87" s="233"/>
      <c r="L87" s="233"/>
      <c r="M87" s="233"/>
      <c r="N87" s="233"/>
      <c r="O87" s="233"/>
    </row>
    <row r="88" spans="1:15">
      <c r="A88" s="241">
        <v>87</v>
      </c>
      <c r="B88" s="250" t="s">
        <v>4967</v>
      </c>
      <c r="C88" s="250" t="s">
        <v>4968</v>
      </c>
      <c r="D88" s="250" t="s">
        <v>4968</v>
      </c>
      <c r="E88" s="251">
        <v>20</v>
      </c>
      <c r="F88" s="238">
        <v>25</v>
      </c>
      <c r="G88" s="254"/>
      <c r="H88" s="254"/>
      <c r="I88" s="233"/>
      <c r="J88" s="233"/>
      <c r="K88" s="233"/>
      <c r="L88" s="233"/>
      <c r="M88" s="233"/>
      <c r="N88" s="233"/>
      <c r="O88" s="233"/>
    </row>
    <row r="89" spans="1:15" ht="16.8" thickBot="1">
      <c r="A89" s="241">
        <v>88</v>
      </c>
      <c r="B89" s="255" t="s">
        <v>4969</v>
      </c>
      <c r="C89" s="255" t="s">
        <v>4970</v>
      </c>
      <c r="D89" s="255" t="s">
        <v>4970</v>
      </c>
      <c r="E89" s="251">
        <v>15</v>
      </c>
      <c r="F89" s="256"/>
      <c r="G89" s="257"/>
      <c r="H89" s="257"/>
      <c r="I89" s="233"/>
      <c r="J89" s="233"/>
      <c r="K89" s="233"/>
      <c r="L89" s="233"/>
      <c r="M89" s="233"/>
      <c r="N89" s="233"/>
      <c r="O89" s="233"/>
    </row>
  </sheetData>
  <mergeCells count="2">
    <mergeCell ref="G3:G7"/>
    <mergeCell ref="G34:G36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EF88-CEDB-4C88-A368-4C9C7215EE85}">
  <sheetPr codeName="工作表6"/>
  <dimension ref="A1:E4"/>
  <sheetViews>
    <sheetView workbookViewId="0">
      <selection activeCell="A3" sqref="A3"/>
    </sheetView>
  </sheetViews>
  <sheetFormatPr defaultRowHeight="16.2"/>
  <cols>
    <col min="1" max="1" width="14.6640625" customWidth="1"/>
    <col min="2" max="2" width="14.21875" customWidth="1"/>
    <col min="5" max="5" width="10.21875" customWidth="1"/>
  </cols>
  <sheetData>
    <row r="1" spans="1:5">
      <c r="A1" t="s">
        <v>4295</v>
      </c>
      <c r="B1" t="s">
        <v>4971</v>
      </c>
      <c r="C1" t="s">
        <v>4972</v>
      </c>
      <c r="E1" t="s">
        <v>4975</v>
      </c>
    </row>
    <row r="3" spans="1:5">
      <c r="E3" t="s">
        <v>4973</v>
      </c>
    </row>
    <row r="4" spans="1:5">
      <c r="E4" t="s">
        <v>4974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報告日期(自0601起)</vt:lpstr>
      <vt:lpstr>欄位定義</vt:lpstr>
      <vt:lpstr>案件特性</vt:lpstr>
      <vt:lpstr>分析時間(無機-新)</vt:lpstr>
      <vt:lpstr>分析時間(有機)</vt:lpstr>
      <vt:lpstr>工作排序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2023-06-27T05:40:58Z</dcterms:created>
  <dcterms:modified xsi:type="dcterms:W3CDTF">2023-07-03T01:32:27Z</dcterms:modified>
</cp:coreProperties>
</file>